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1.xml" ContentType="application/vnd.openxmlformats-officedocument.spreadsheetml.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omments2.xml" ContentType="application/vnd.openxmlformats-officedocument.spreadsheetml.comments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pecom.sharepoint.com/sites/CotizacionessucursalOESTE/Documentos compartidos/General/04 - 2024/1-Cotizaciones y licitaciones/10. Aconcagua. Inh. Incrustaciones (LO,EL)/PE/"/>
    </mc:Choice>
  </mc:AlternateContent>
  <xr:revisionPtr revIDLastSave="3346" documentId="8_{D2A4DBF6-A6D6-4CD7-AF90-3033E1B73E38}" xr6:coauthVersionLast="47" xr6:coauthVersionMax="47" xr10:uidLastSave="{74B4C4ED-66F9-4974-9F2A-142321D2F8DF}"/>
  <bookViews>
    <workbookView xWindow="28680" yWindow="-120" windowWidth="29040" windowHeight="15840" tabRatio="841" firstSheet="3" activeTab="10" xr2:uid="{00000000-000D-0000-FFFF-FFFF00000000}"/>
  </bookViews>
  <sheets>
    <sheet name="LO y EL" sheetId="207" state="hidden" r:id="rId1"/>
    <sheet name="Medanito-BAT 19 y Bat 21" sheetId="206" state="hidden" r:id="rId2"/>
    <sheet name="Medanito-BAT 19 y Bat 21 (2)" sheetId="214" state="hidden" r:id="rId3"/>
    <sheet name="Comparación" sheetId="208" r:id="rId4"/>
    <sheet name="PC" sheetId="215" r:id="rId5"/>
    <sheet name="KEERR EL LO" sheetId="197" r:id="rId6"/>
    <sheet name="KEERR M" sheetId="211" state="hidden" r:id="rId7"/>
    <sheet name="EERRGlobal" sheetId="213" state="hidden" r:id="rId8"/>
    <sheet name="Preticket LO&amp;EL" sheetId="203" r:id="rId9"/>
    <sheet name="Preticket M" sheetId="212" state="hidden" r:id="rId10"/>
    <sheet name="Scio" sheetId="169" r:id="rId11"/>
    <sheet name="Telemetría" sheetId="209" r:id="rId12"/>
    <sheet name="Vehiculos" sheetId="194" state="hidden" r:id="rId13"/>
    <sheet name="Fosfonato" sheetId="191" state="hidden" r:id="rId14"/>
    <sheet name="Cupones" sheetId="201" state="hidden" r:id="rId15"/>
    <sheet name="FA" sheetId="204" state="hidden" r:id="rId16"/>
    <sheet name="Fosfonato." sheetId="216" r:id="rId17"/>
    <sheet name="Skid Solar" sheetId="210" r:id="rId18"/>
    <sheet name="Datos" sheetId="17" r:id="rId19"/>
    <sheet name="Consumos-Afectación" sheetId="178" state="hidden" r:id="rId20"/>
    <sheet name="Cotizacion PQ" sheetId="171" state="hidden" r:id="rId21"/>
    <sheet name="CR" sheetId="179" state="hidden" r:id="rId22"/>
    <sheet name="Kit dosif" sheetId="168" state="hidden" r:id="rId23"/>
    <sheet name="Skid (Pablo Xlinker)" sheetId="183" state="hidden" r:id="rId24"/>
    <sheet name="Lista PQ" sheetId="167" state="hidden" r:id="rId25"/>
  </sheets>
  <externalReferences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</externalReferences>
  <definedNames>
    <definedName name="\0">#REF!</definedName>
    <definedName name="\00">#REF!</definedName>
    <definedName name="\1">#REF!</definedName>
    <definedName name="\2">#REF!</definedName>
    <definedName name="\A">[1]Sheet6!#REF!</definedName>
    <definedName name="\A11">#REF!</definedName>
    <definedName name="\A15">#REF!</definedName>
    <definedName name="\A17">#REF!</definedName>
    <definedName name="\A27">#REF!</definedName>
    <definedName name="\A28">#REF!</definedName>
    <definedName name="\B">[1]Sheet6!#REF!</definedName>
    <definedName name="\C">[1]Sheet6!#REF!</definedName>
    <definedName name="\D">[1]Sheet6!#REF!</definedName>
    <definedName name="\E">[1]Sheet6!#REF!</definedName>
    <definedName name="\EDIT">#REF!</definedName>
    <definedName name="\EPSNSEL">#REF!</definedName>
    <definedName name="\f">#REF!</definedName>
    <definedName name="\g">#REF!</definedName>
    <definedName name="\j">#REF!</definedName>
    <definedName name="\K">[1]Sheet6!#REF!</definedName>
    <definedName name="\l">#REF!</definedName>
    <definedName name="\LJSEL">#REF!</definedName>
    <definedName name="\m">#REF!</definedName>
    <definedName name="\MESS">#REF!</definedName>
    <definedName name="\MESS0">#REF!</definedName>
    <definedName name="\MESS1">#REF!</definedName>
    <definedName name="\MESS2">#REF!</definedName>
    <definedName name="\P">[1]Sheet6!#REF!</definedName>
    <definedName name="\PALL">#REF!</definedName>
    <definedName name="\PRES">#REF!</definedName>
    <definedName name="\PRES1">#REF!</definedName>
    <definedName name="\r">#REF!</definedName>
    <definedName name="\s">[2]costo!#REF!</definedName>
    <definedName name="\t">#REF!</definedName>
    <definedName name="\v">#REF!</definedName>
    <definedName name="\w">[2]costo!#REF!</definedName>
    <definedName name="\Y">[1]Sheet6!#REF!</definedName>
    <definedName name="\Z">[1]Sheet6!#REF!</definedName>
    <definedName name="_____________F">#REF!</definedName>
    <definedName name="_____________PAG1">#REF!</definedName>
    <definedName name="_____________PAG2">#REF!</definedName>
    <definedName name="_____________PAG3">#REF!</definedName>
    <definedName name="____________F">#REF!</definedName>
    <definedName name="____________PAG1">#REF!</definedName>
    <definedName name="____________PAG2">#REF!</definedName>
    <definedName name="____________PAG3">#REF!</definedName>
    <definedName name="___________F">#REF!</definedName>
    <definedName name="___________PAG1">#REF!</definedName>
    <definedName name="___________PAG2">#REF!</definedName>
    <definedName name="___________PAG3">#REF!</definedName>
    <definedName name="__________F">#REF!</definedName>
    <definedName name="__________PAG1">#REF!</definedName>
    <definedName name="__________PAG2">#REF!</definedName>
    <definedName name="__________PAG3">#REF!</definedName>
    <definedName name="_________F">#REF!</definedName>
    <definedName name="_________PAG1">#REF!</definedName>
    <definedName name="_________PAG2">#REF!</definedName>
    <definedName name="_________PAG3">#REF!</definedName>
    <definedName name="________F">#REF!</definedName>
    <definedName name="________PAG1">#REF!</definedName>
    <definedName name="________PAG2">#REF!</definedName>
    <definedName name="________PAG3">#REF!</definedName>
    <definedName name="_______F">#REF!</definedName>
    <definedName name="_______PAG1">#REF!</definedName>
    <definedName name="_______PAG2">#REF!</definedName>
    <definedName name="_______PAG3">#REF!</definedName>
    <definedName name="______F">#REF!</definedName>
    <definedName name="______PAG1">#REF!</definedName>
    <definedName name="______PAG2">#REF!</definedName>
    <definedName name="______PAG3">#REF!</definedName>
    <definedName name="_____F">#REF!</definedName>
    <definedName name="_____PAG1">#REF!</definedName>
    <definedName name="_____PAG2">#REF!</definedName>
    <definedName name="_____PAG3">#REF!</definedName>
    <definedName name="____F">#REF!</definedName>
    <definedName name="____PAG1">#REF!</definedName>
    <definedName name="____PAG2">#REF!</definedName>
    <definedName name="____PAG3">#REF!</definedName>
    <definedName name="___F">#REF!</definedName>
    <definedName name="___PAG1">#REF!</definedName>
    <definedName name="___PAG2">#REF!</definedName>
    <definedName name="___PAG3">#REF!</definedName>
    <definedName name="__123Graph_A" hidden="1">[1]Sheet2!$H$23:$H$228</definedName>
    <definedName name="__123Graph_B" hidden="1">[1]Sheet2!$R$23:$R$228</definedName>
    <definedName name="__123Graph_C" hidden="1">[1]Sheet2!$S$23:$S$228</definedName>
    <definedName name="__123Graph_D" hidden="1">[3]INFREP!$A$1:$A$1</definedName>
    <definedName name="__123Graph_X" hidden="1">[1]Sheet2!$C$23:$C$228</definedName>
    <definedName name="__AAA1">[1]Sheet6!#REF!</definedName>
    <definedName name="__ABA40">[1]Sheet4!#REF!</definedName>
    <definedName name="__F">#REF!</definedName>
    <definedName name="__PAG1">#REF!</definedName>
    <definedName name="__PAG2">#REF!</definedName>
    <definedName name="__PAG3">#REF!</definedName>
    <definedName name="__SEG2">[1]Sheet5!#REF!</definedName>
    <definedName name="__TER2">[1]Sheet5!#REF!</definedName>
    <definedName name="_1">#N/A</definedName>
    <definedName name="_11">[2]costo!#REF!</definedName>
    <definedName name="_12">[2]costo!#REF!</definedName>
    <definedName name="_13">[2]costo!#REF!</definedName>
    <definedName name="_14">[2]costo!#REF!</definedName>
    <definedName name="_15">[2]costo!#REF!</definedName>
    <definedName name="_16">[2]costo!#REF!</definedName>
    <definedName name="_17">[2]costo!#REF!</definedName>
    <definedName name="_2">[2]costo!#REF!</definedName>
    <definedName name="_21">[2]costo!#REF!</definedName>
    <definedName name="_22">[2]costo!#REF!</definedName>
    <definedName name="_23">[2]costo!#REF!</definedName>
    <definedName name="_24">[2]costo!#REF!</definedName>
    <definedName name="_26">[2]costo!#REF!</definedName>
    <definedName name="_27">[2]costo!#REF!</definedName>
    <definedName name="_3">[2]costo!#REF!</definedName>
    <definedName name="_4">[2]costo!#REF!</definedName>
    <definedName name="_5">[2]costo!#REF!</definedName>
    <definedName name="_6">[2]costo!#REF!</definedName>
    <definedName name="_7">[2]costo!#REF!</definedName>
    <definedName name="_COM1">#REF!</definedName>
    <definedName name="_COM2">#REF!</definedName>
    <definedName name="_COM3">#REF!</definedName>
    <definedName name="_F">#REF!</definedName>
    <definedName name="_FC">#REF!</definedName>
    <definedName name="_Fill" hidden="1">#REF!</definedName>
    <definedName name="_xlnm._FilterDatabase" localSheetId="21" hidden="1">#N/A</definedName>
    <definedName name="_xlnm._FilterDatabase" localSheetId="24" hidden="1">#N/A</definedName>
    <definedName name="_GOR2">#REF!</definedName>
    <definedName name="_Key1" hidden="1">#REF!</definedName>
    <definedName name="_Key2" hidden="1">#REF!</definedName>
    <definedName name="_MACRO">#N/A</definedName>
    <definedName name="_MSG2">#REF!</definedName>
    <definedName name="_MTR1">#REF!</definedName>
    <definedName name="_Order1" hidden="1">255</definedName>
    <definedName name="_Order2" hidden="1">255</definedName>
    <definedName name="_P">#REF!</definedName>
    <definedName name="_PAG1">#REF!</definedName>
    <definedName name="_PAG2">#REF!</definedName>
    <definedName name="_PAG3">#REF!</definedName>
    <definedName name="_pc97">'[4]PC97 98'!$A$7</definedName>
    <definedName name="_PCO1">#REF!</definedName>
    <definedName name="_PCO2">#REF!</definedName>
    <definedName name="_PCO3">#REF!</definedName>
    <definedName name="_PCO4">#REF!</definedName>
    <definedName name="_PDG1">#REF!</definedName>
    <definedName name="_PDG2">#REF!</definedName>
    <definedName name="_PDG3">#REF!</definedName>
    <definedName name="_PDG4">#REF!</definedName>
    <definedName name="_PDG5">#REF!</definedName>
    <definedName name="_PDG6">#REF!</definedName>
    <definedName name="_RC5">#REF!</definedName>
    <definedName name="_Sort" hidden="1">#REF!</definedName>
    <definedName name="_TP">#REF!</definedName>
    <definedName name="_TPF">#REF!</definedName>
    <definedName name="_WO2006">[5]InfRep.11_2003!#REF!</definedName>
    <definedName name="_WTI1">#REF!</definedName>
    <definedName name="_WTI2">#REF!</definedName>
    <definedName name="_WTI3">#REF!</definedName>
    <definedName name="_WTI4">#REF!</definedName>
    <definedName name="_x002">'[6]500'!$A$1:$N$60</definedName>
    <definedName name="_X01">'[6]500'!$A$1:$N$60</definedName>
    <definedName name="A">#REF!</definedName>
    <definedName name="A_IMPRESION_IM">#REF!</definedName>
    <definedName name="A_impresión_IM">#REF!</definedName>
    <definedName name="A_IMPRESIÚN_IM">#REF!</definedName>
    <definedName name="AbrirImprimir" localSheetId="6">[7]!AbrirImprimir</definedName>
    <definedName name="AbrirImprimir" localSheetId="9">[7]!AbrirImprimir</definedName>
    <definedName name="AbrirImprimir">[7]!AbrirImprimir</definedName>
    <definedName name="ACT">#REF!</definedName>
    <definedName name="Actual">#REF!</definedName>
    <definedName name="Adic" localSheetId="15">[8]CS!$A$31:$A$38</definedName>
    <definedName name="Adic">[9]CS!$A$31:$A$38</definedName>
    <definedName name="ADIC_CCT" localSheetId="15">[10]BD_ADICIONALES!$A$8:$A$14</definedName>
    <definedName name="ADIC_CCT">[11]BD_ADICIONALES.PETROLERO!$A$8:$A$14</definedName>
    <definedName name="ADIC_IMPORTE" localSheetId="15">[10]BD_ADICIONALES!$B$8:$ER$14</definedName>
    <definedName name="ADIC_IMPORTE">[11]BD_ADICIONALES.PETROLERO!$B$8:$ABA$14</definedName>
    <definedName name="ADIC_ITEM" localSheetId="15">[10]BD_ADICIONALES!$B$6:$ET$6</definedName>
    <definedName name="ADIC_ITEM">[11]BD_ADICIONALES.PETROLERO!$B$6:$ABA$6</definedName>
    <definedName name="ADIC_MES" localSheetId="15">[10]BD_ADICIONALES!$B$7:$FQ$7</definedName>
    <definedName name="ADIC_MES">[11]BD_ADICIONALES.PETROLERO!$B$7:$ABA$7</definedName>
    <definedName name="ADIC_PROVINCIA" localSheetId="15">[12]BD_ADICIONALES!$B$8:$B$16</definedName>
    <definedName name="ADIC_PROVINCIA">[13]BD_ADICIONALES!$B$8:$B$16</definedName>
    <definedName name="Afe_Buscado">[14]Cotizaciones!#REF!</definedName>
    <definedName name="Agua">#REF!</definedName>
    <definedName name="AGUA.INY">#REF!</definedName>
    <definedName name="AGUA_ACTUAL_YAC11">'[15]producción por yac-bloques'!#REF!</definedName>
    <definedName name="aisla150">#REF!</definedName>
    <definedName name="aisla600">#REF!</definedName>
    <definedName name="amamam">#N/A</definedName>
    <definedName name="amamama">#N/A</definedName>
    <definedName name="Amperaje">#REF!</definedName>
    <definedName name="Analisis">#REF!</definedName>
    <definedName name="Analisis_Final">#REF!</definedName>
    <definedName name="anlisis">#REF!</definedName>
    <definedName name="ANSW">#REF!</definedName>
    <definedName name="API">#REF!</definedName>
    <definedName name="APIDB">[16]API!$A$2:$M$102</definedName>
    <definedName name="areaniv">#REF!</definedName>
    <definedName name="ary">#REF!</definedName>
    <definedName name="asd">#REF!</definedName>
    <definedName name="asdf">#REF!</definedName>
    <definedName name="Atención">#REF!</definedName>
    <definedName name="B">#REF!</definedName>
    <definedName name="Bacterias">'[17]Ultima Medicion'!$V$1:$W$5</definedName>
    <definedName name="BaseDatos">#REF!</definedName>
    <definedName name="_xlnm.Database" localSheetId="15">#REF!</definedName>
    <definedName name="_xlnm.Database">#REF!</definedName>
    <definedName name="bbaINY">'[17]Impulsion Bomba Inyectora'!$A$4:$U$231</definedName>
    <definedName name="Bbl">[18]Tablas!$I$4</definedName>
    <definedName name="BHP">#REF!</definedName>
    <definedName name="BHT">#REF!</definedName>
    <definedName name="BorrarHoja" localSheetId="6">[7]!BorrarHoja</definedName>
    <definedName name="BorrarHoja" localSheetId="9">[7]!BorrarHoja</definedName>
    <definedName name="BorrarHoja">[7]!BorrarHoja</definedName>
    <definedName name="BorrarProducc">[19]Production!$C$6:$L$306</definedName>
    <definedName name="brantes">[20]Sheet1!#REF!</definedName>
    <definedName name="brdesp">[20]Sheet1!#REF!</definedName>
    <definedName name="BRUTA">#REF!</definedName>
    <definedName name="Bruta_Antes">#REF!</definedName>
    <definedName name="Bruta_despues">#REF!</definedName>
    <definedName name="BSW">#REF!</definedName>
    <definedName name="BUILDUP">#REF!</definedName>
    <definedName name="C_">#REF!</definedName>
    <definedName name="c_Afe">#REF!</definedName>
    <definedName name="c_Analisis">#REF!</definedName>
    <definedName name="c_Equipo">#REF!</definedName>
    <definedName name="c_Estado">#REF!</definedName>
    <definedName name="c_Fin">#REF!</definedName>
    <definedName name="c_Inicio">#REF!</definedName>
    <definedName name="c_Objetivo">#REF!</definedName>
    <definedName name="c_Pozo">#REF!</definedName>
    <definedName name="CA">#REF!</definedName>
    <definedName name="cables">#REF!</definedName>
    <definedName name="CALCULOS">#REF!</definedName>
    <definedName name="CALIB">#REF!</definedName>
    <definedName name="CALIB1">#REF!</definedName>
    <definedName name="CamionerosPozos">#REF!</definedName>
    <definedName name="Camisa">'[21]Coef.'!$J$112:$J$115</definedName>
    <definedName name="CANO">#REF!</definedName>
    <definedName name="CANTESP">#REF!</definedName>
    <definedName name="CARGAR">#REF!</definedName>
    <definedName name="Carrera">#REF!</definedName>
    <definedName name="cash">#REF!</definedName>
    <definedName name="Categoria">[22]Hoja3!$A$2:$A$9</definedName>
    <definedName name="Catepp" localSheetId="15">[8]GdP!$F$5:$K$5</definedName>
    <definedName name="Catepp">[9]GdP!$F$5:$K$5</definedName>
    <definedName name="Catot" localSheetId="15">[8]GdP!$F$61:$K$61</definedName>
    <definedName name="Catot">[9]GdP!$F$61:$K$61</definedName>
    <definedName name="ccc">#REF!</definedName>
    <definedName name="CCT_1">#REF!</definedName>
    <definedName name="CCT_2">#REF!</definedName>
    <definedName name="Ce">#REF!</definedName>
    <definedName name="Ce35A">[23]Pulling!$C$24</definedName>
    <definedName name="CeCos">[24]CeCos!$D$2:$D$1842</definedName>
    <definedName name="Celdasaborrar">[25]Planilla!$B$9:$C$33,[25]Planilla!$BG$8:$BM$33</definedName>
    <definedName name="CENTENARIO">#REF!</definedName>
    <definedName name="CF">#REF!</definedName>
    <definedName name="cftr">'[26]500'!$A$1:$N$61</definedName>
    <definedName name="CH_DATE">#REF!</definedName>
    <definedName name="CH_PAGE">#REF!</definedName>
    <definedName name="chapa">#REF!</definedName>
    <definedName name="CHECK">#REF!</definedName>
    <definedName name="CINCO">"Lista desplegable 1"</definedName>
    <definedName name="cmax">#REF!</definedName>
    <definedName name="cmin">#REF!</definedName>
    <definedName name="CNT">#REF!</definedName>
    <definedName name="CNTR">#REF!</definedName>
    <definedName name="code">[16]Data!$I$13</definedName>
    <definedName name="coef">'[27]COEF. C'!$A$5:$B$104</definedName>
    <definedName name="Cola_camisa">'[21]Coef.'!$J$117:$J$122</definedName>
    <definedName name="COLOR">#REF!</definedName>
    <definedName name="columna1">#REF!</definedName>
    <definedName name="columna10">#REF!</definedName>
    <definedName name="columna11">#REF!</definedName>
    <definedName name="columna12">#REF!</definedName>
    <definedName name="columna13">#REF!</definedName>
    <definedName name="columna14">#REF!</definedName>
    <definedName name="columna2">#REF!</definedName>
    <definedName name="columna3">#REF!</definedName>
    <definedName name="columna4">#REF!</definedName>
    <definedName name="columna5">#REF!</definedName>
    <definedName name="columna6">#REF!</definedName>
    <definedName name="columna7">#REF!</definedName>
    <definedName name="columna8">#REF!</definedName>
    <definedName name="columna9">#REF!</definedName>
    <definedName name="CombPerf">#REF!</definedName>
    <definedName name="CombustibleF4000">#REF!</definedName>
    <definedName name="CombustibleRanger">#REF!</definedName>
    <definedName name="CombustibleRetro">#REF!</definedName>
    <definedName name="COMENT">#REF!</definedName>
    <definedName name="Comer">#REF!</definedName>
    <definedName name="Comerc">#REF!</definedName>
    <definedName name="CompC">#REF!</definedName>
    <definedName name="ComprPeriods">[19]Production!$P$4</definedName>
    <definedName name="cond">[16]Data!$J$13</definedName>
    <definedName name="CONT\Y">[1]Sheet6!#REF!</definedName>
    <definedName name="CONTADOR">[1]Sheet6!#REF!</definedName>
    <definedName name="continua" localSheetId="15">FA!continua</definedName>
    <definedName name="continua">[0]!continua</definedName>
    <definedName name="Control">#REF!</definedName>
    <definedName name="CONTROLADOR">[1]Sheet6!#REF!</definedName>
    <definedName name="conv1">[16]Data!$AF$3</definedName>
    <definedName name="conv2">[16]Data!$AF$4</definedName>
    <definedName name="conv3">[16]Data!$AF$5</definedName>
    <definedName name="COTA">#REF!</definedName>
    <definedName name="Coti">#REF!</definedName>
    <definedName name="Coti_01">[28]Tablas!$D$4</definedName>
    <definedName name="Coti_02">[28]Tablas!$D$5</definedName>
    <definedName name="Coti_03">[28]Tablas!$D$6</definedName>
    <definedName name="Coti_04">[28]Tablas!$D$7</definedName>
    <definedName name="Coti_05">[28]Tablas!$D$8</definedName>
    <definedName name="Coti_06">[28]Tablas!$D$9</definedName>
    <definedName name="Coti_07">[28]Tablas!$D$10</definedName>
    <definedName name="Coti_08">[28]Tablas!$D$11</definedName>
    <definedName name="Coti_09">[28]Tablas!$D$12</definedName>
    <definedName name="Coti_10">[28]Tablas!$D$13</definedName>
    <definedName name="Coti_11">[28]Tablas!$D$14</definedName>
    <definedName name="Coti_12">[28]Tablas!$D$15</definedName>
    <definedName name="cotiz">'[25]WO 1'!$Q$53</definedName>
    <definedName name="CP">#REF!</definedName>
    <definedName name="CPG">#REF!</definedName>
    <definedName name="CPL">#REF!</definedName>
    <definedName name="CS">#REF!</definedName>
    <definedName name="CSUB2">#REF!</definedName>
    <definedName name="CUAR">[1]Sheet6!#REF!</definedName>
    <definedName name="CUAR2">[1]Sheet5!#REF!</definedName>
    <definedName name="Curvaprog">#REF!</definedName>
    <definedName name="CUST">#REF!</definedName>
    <definedName name="D">#REF!</definedName>
    <definedName name="DATA_PRES.DIN">#REF!</definedName>
    <definedName name="DATA_PRES_DIN">#REF!</definedName>
    <definedName name="DATE">#REF!</definedName>
    <definedName name="DATE0">#REF!</definedName>
    <definedName name="DATOS" localSheetId="15">[29]DATOS!$A$1:$B$29</definedName>
    <definedName name="DATOS">[30]DATOS!$A$1:$B$29</definedName>
    <definedName name="Datosaingresar">#REF!</definedName>
    <definedName name="datosimp">#REF!</definedName>
    <definedName name="datosparo">#REF!</definedName>
    <definedName name="dd" hidden="1">{#N/A,#N/A,FALSE,"SERIE_150";#N/A,#N/A,FALSE,"SERIE_600 "}</definedName>
    <definedName name="Desarrollo">#REF!</definedName>
    <definedName name="dhsl">#REF!</definedName>
    <definedName name="diagrama">#REF!</definedName>
    <definedName name="diam">[16]Data!$E$7</definedName>
    <definedName name="DIFF">#REF!</definedName>
    <definedName name="dlev">[16]Data!$D$11</definedName>
    <definedName name="Dolar">#REF!</definedName>
    <definedName name="Dólar">#REF!</definedName>
    <definedName name="dp">[16]Data!$H$7</definedName>
    <definedName name="DR_">#REF!</definedName>
    <definedName name="DR_1">#REF!</definedName>
    <definedName name="drf">#REF!</definedName>
    <definedName name="dro">[16]Data!$D$17</definedName>
    <definedName name="drw">[16]Data!$D$19</definedName>
    <definedName name="dyyi">#REF!</definedName>
    <definedName name="E">#REF!</definedName>
    <definedName name="EC_ANtes">#REF!</definedName>
    <definedName name="ec_despues">#REF!</definedName>
    <definedName name="ecant">[20]Sheet1!#REF!</definedName>
    <definedName name="ecdesp">[20]Sheet1!#REF!</definedName>
    <definedName name="EDIT2">#REF!</definedName>
    <definedName name="ejecucion">#REF!</definedName>
    <definedName name="EL__PORVENIR">#REF!</definedName>
    <definedName name="ELAPS">#REF!</definedName>
    <definedName name="Empresa" localSheetId="15">[31]Hoja1!$B$55:$B$56</definedName>
    <definedName name="Empresa">[32]Hoja1!$B$55:$B$56</definedName>
    <definedName name="END" localSheetId="15">FA!END</definedName>
    <definedName name="END">[0]!END</definedName>
    <definedName name="entAPI">#REF!</definedName>
    <definedName name="entBAF">'[17]Entrada Tk Bafle'!$A$7:$P$81</definedName>
    <definedName name="enter150">#REF!</definedName>
    <definedName name="enter600">#REF!</definedName>
    <definedName name="entidad">#REF!</definedName>
    <definedName name="EQUIPAMIENTO">#REF!</definedName>
    <definedName name="equipo">#REF!</definedName>
    <definedName name="EquipoBASE">#REF!</definedName>
    <definedName name="EquipoCIS">#REF!</definedName>
    <definedName name="EquipoFUGAS">#REF!</definedName>
    <definedName name="EquipoPAT">#REF!</definedName>
    <definedName name="EquipoPCM">#REF!</definedName>
    <definedName name="Equipos">#REF!</definedName>
    <definedName name="EquiposPC">#REF!</definedName>
    <definedName name="er">#REF!</definedName>
    <definedName name="esc1bbainy">#REF!</definedName>
    <definedName name="esc1ipe843">#REF!</definedName>
    <definedName name="esc1salfw">#REF!</definedName>
    <definedName name="ESPA">#REF!</definedName>
    <definedName name="Est" localSheetId="15">[8]GE!$I$5:$I$36</definedName>
    <definedName name="Est">[9]GE!$I$5:$I$36</definedName>
    <definedName name="et">#REF!</definedName>
    <definedName name="ETAPA" localSheetId="15">[33]MODELO!$D$7</definedName>
    <definedName name="ETAPA">[34]MODELO!$D$7</definedName>
    <definedName name="ex_despues">#REF!</definedName>
    <definedName name="exdesp">[20]Sheet1!#REF!</definedName>
    <definedName name="FB">#REF!</definedName>
    <definedName name="FC.DURACION">'[35]FUERA DE CONVENIO'!#REF!</definedName>
    <definedName name="FC.MES" localSheetId="15">'[35]FUERA DE CONVENIO'!$D$8</definedName>
    <definedName name="FC.MES">'[36]FUERA DE CONVENIO'!$D$8</definedName>
    <definedName name="Fecha">#REF!</definedName>
    <definedName name="Fecha_Antes">#REF!</definedName>
    <definedName name="Fecha_Cierre">'[14]Datos Generales'!$C$3</definedName>
    <definedName name="Fecha_despues">#REF!</definedName>
    <definedName name="FECHAFINAL">[1]Sheet5!#REF!</definedName>
    <definedName name="FECHAFINAL1">[1]Sheet5!#REF!</definedName>
    <definedName name="FECHAINICIAL">[1]Sheet5!#REF!</definedName>
    <definedName name="FECHAINICIAL1">[1]Sheet5!#REF!</definedName>
    <definedName name="fechant">[20]Sheet1!#REF!</definedName>
    <definedName name="fechdesp">[20]Sheet1!#REF!</definedName>
    <definedName name="FG">#REF!</definedName>
    <definedName name="FIEL">#REF!</definedName>
    <definedName name="FIL">#REF!</definedName>
    <definedName name="FixedC">#REF!</definedName>
    <definedName name="Fluido">#REF!</definedName>
    <definedName name="Ford4000">#REF!</definedName>
    <definedName name="FORM">#REF!</definedName>
    <definedName name="FORMAC">#REF!</definedName>
    <definedName name="FPDe">[16]Data!$D$13</definedName>
    <definedName name="FPV">#REF!</definedName>
    <definedName name="FS">#REF!</definedName>
    <definedName name="FSDFSD">#N/A</definedName>
    <definedName name="FTF">#REF!</definedName>
    <definedName name="FU">#REF!</definedName>
    <definedName name="fyioo">#REF!</definedName>
    <definedName name="G">#REF!</definedName>
    <definedName name="G.1">#REF!</definedName>
    <definedName name="G.2">#REF!</definedName>
    <definedName name="G.3">#REF!</definedName>
    <definedName name="Gas">#REF!</definedName>
    <definedName name="GAS.INY">#REF!</definedName>
    <definedName name="GAS_A">#REF!</definedName>
    <definedName name="Gas_Antes">#REF!</definedName>
    <definedName name="Gas_despues">#REF!</definedName>
    <definedName name="gasant">[20]Sheet1!#REF!</definedName>
    <definedName name="gasdesp">[20]Sheet1!#REF!</definedName>
    <definedName name="GAST">#REF!</definedName>
    <definedName name="GDEP">#REF!</definedName>
    <definedName name="GETDAT">#REF!</definedName>
    <definedName name="GG">#REF!</definedName>
    <definedName name="GGRA">#REF!</definedName>
    <definedName name="GL">#REF!</definedName>
    <definedName name="GM3D">#REF!</definedName>
    <definedName name="GOR">#REF!</definedName>
    <definedName name="Gor_Antes">#REF!</definedName>
    <definedName name="GOR_despues">#REF!</definedName>
    <definedName name="gorant">[20]Sheet1!#REF!</definedName>
    <definedName name="GPM">#REF!</definedName>
    <definedName name="GRABAR">#REF!</definedName>
    <definedName name="GrabarCambios" localSheetId="6">[7]!GrabarCambios</definedName>
    <definedName name="GrabarCambios" localSheetId="9">[7]!GrabarCambios</definedName>
    <definedName name="GrabarCambios">[7]!GrabarCambios</definedName>
    <definedName name="GRABARDIAS">[1]Sheet6!#REF!</definedName>
    <definedName name="grade">[16]Data!$K$13</definedName>
    <definedName name="H2O">#REF!</definedName>
    <definedName name="hdp">[37]WTPO0197!#REF!</definedName>
    <definedName name="HeatValue">#REF!</definedName>
    <definedName name="HERRA">#REF!</definedName>
    <definedName name="hi">#REF!</definedName>
    <definedName name="hoja2">#REF!</definedName>
    <definedName name="hoja3">#REF!</definedName>
    <definedName name="hoja4">#REF!</definedName>
    <definedName name="hoja5">'[17]Salida Tk Bafle'!$A$7:$P$500</definedName>
    <definedName name="hoja6">'[17]Impulsion Bomba Inyectora'!$A$4:$U$502</definedName>
    <definedName name="horasp">#REF!</definedName>
    <definedName name="HP">#REF!</definedName>
    <definedName name="hsd">#REF!</definedName>
    <definedName name="HVGI">#REF!</definedName>
    <definedName name="HVGS">#REF!</definedName>
    <definedName name="HVLS">#REF!</definedName>
    <definedName name="IB">#REF!</definedName>
    <definedName name="iff">#REF!</definedName>
    <definedName name="Impuestos">#REF!</definedName>
    <definedName name="Income">#REF!</definedName>
    <definedName name="Indices" localSheetId="15">[38]Validaciones!$B$79:$B$83</definedName>
    <definedName name="Indices">[39]Validaciones!$B$79:$B$83</definedName>
    <definedName name="INI">#REF!</definedName>
    <definedName name="INICIAL">[1]Sheet5!#REF!</definedName>
    <definedName name="inicio">#REF!</definedName>
    <definedName name="InjectionVC">[19]Datos!$F$66</definedName>
    <definedName name="Insumos_Directo_Indirecto" localSheetId="15">[40]Validaciones!$B$61:$B$63</definedName>
    <definedName name="Insumos_Directo_Indirecto">[41]Validaciones!$B$61:$B$63</definedName>
    <definedName name="INT">#REF!</definedName>
    <definedName name="INV" hidden="1">{#N/A,#N/A,FALSE,"RES-ANUAL";#N/A,#N/A,FALSE,"RES-CUENTA";#N/A,#N/A,FALSE,"AREA-RESP"}</definedName>
    <definedName name="Inversiones">#REF!</definedName>
    <definedName name="Investment">#REF!</definedName>
    <definedName name="Inygas">#REF!</definedName>
    <definedName name="IS">#REF!</definedName>
    <definedName name="ITB">#REF!</definedName>
    <definedName name="IVA_AÑO" localSheetId="15">[42]IVA!$C$6:$G$6</definedName>
    <definedName name="IVA_AÑO">[43]IVA!$C$6:$G$6</definedName>
    <definedName name="IVA_IMPORTE" localSheetId="15">[42]IVA!$C$7:$G$90</definedName>
    <definedName name="IVA_IMPORTE">[43]IVA!$C$7:$G$90</definedName>
    <definedName name="IVA_JURISDICCION" localSheetId="15">[42]IVA!$B$7:$B$90</definedName>
    <definedName name="IVA_JURISDICCION">[43]IVA!$B$7:$B$90</definedName>
    <definedName name="j">#REF!</definedName>
    <definedName name="JJJF">'[6]PROD DIA Y MES'!$A$1:$P$55</definedName>
    <definedName name="KFAC">#REF!</definedName>
    <definedName name="L._DEL__MOJON_____JARILLOSA_____PTO._SILVA">#REF!</definedName>
    <definedName name="LABEL">#REF!</definedName>
    <definedName name="lapso">#REF!</definedName>
    <definedName name="Lavadero">#REF!</definedName>
    <definedName name="LIN">#REF!</definedName>
    <definedName name="ListaActividades">[44]Datos!$G$6:$G$29</definedName>
    <definedName name="ListaCombustibles">#REF!</definedName>
    <definedName name="ListaNeumaticos">#REF!</definedName>
    <definedName name="ListaSueldos">#REF!</definedName>
    <definedName name="ListaTiemposUnidades">[44]Datos!$K$6:$K$10</definedName>
    <definedName name="loistadf" hidden="1">{#N/A,#N/A,FALSE,"GENERAL";#N/A,#N/A,FALSE,"USP 1";#N/A,#N/A,FALSE,"USP 2";#N/A,#N/A,FALSE,"UTE"}</definedName>
    <definedName name="LubeF4000">#REF!</definedName>
    <definedName name="LubePerf">#REF!</definedName>
    <definedName name="LubeRanger">#REF!</definedName>
    <definedName name="LubeRetro">#REF!</definedName>
    <definedName name="M">#REF!</definedName>
    <definedName name="Macro1" localSheetId="15">FA!Macro1</definedName>
    <definedName name="Macro1">[0]!Macro1</definedName>
    <definedName name="Macro10" localSheetId="15">FA!Macro10</definedName>
    <definedName name="Macro10">[0]!Macro10</definedName>
    <definedName name="Macro2" localSheetId="15">FA!Macro2</definedName>
    <definedName name="Macro2">[0]!Macro2</definedName>
    <definedName name="Macro20" localSheetId="15">FA!Macro20</definedName>
    <definedName name="Macro20">[0]!Macro20</definedName>
    <definedName name="Macro4" localSheetId="6">[7]!Macro4</definedName>
    <definedName name="Macro4" localSheetId="9">[7]!Macro4</definedName>
    <definedName name="Macro4">[7]!Macro4</definedName>
    <definedName name="Macro6" localSheetId="15">FA!Macro6</definedName>
    <definedName name="Macro6">[0]!Macro6</definedName>
    <definedName name="Macro60" localSheetId="15">FA!Macro60</definedName>
    <definedName name="Macro60">[0]!Macro60</definedName>
    <definedName name="Macro7" localSheetId="15">FA!Macro7</definedName>
    <definedName name="Macro7">[0]!Macro7</definedName>
    <definedName name="Macro70" localSheetId="15">FA!Macro70</definedName>
    <definedName name="Macro70">[0]!Macro70</definedName>
    <definedName name="ManejoDefensivo">#REF!</definedName>
    <definedName name="Máquinas" localSheetId="15">[8]Maq!$A$6:$A$33</definedName>
    <definedName name="Máquinas">[9]Maq!$A$6:$A$33</definedName>
    <definedName name="Materiales" localSheetId="15">[8]Mat!$A$4:$A$305</definedName>
    <definedName name="Materiales">[9]Mat!$A$4:$A$305</definedName>
    <definedName name="MedicinaLaboral">#REF!</definedName>
    <definedName name="MENSAJE_DIAS">[1]Sheet6!#REF!</definedName>
    <definedName name="MENU">#REF!</definedName>
    <definedName name="MENUS">#REF!</definedName>
    <definedName name="mermas">#REF!</definedName>
    <definedName name="MES">#REF!</definedName>
    <definedName name="Módulo3.Sector2" localSheetId="6">[7]!Módulo3.Sector2</definedName>
    <definedName name="Módulo3.Sector2" localSheetId="9">[7]!Módulo3.Sector2</definedName>
    <definedName name="Módulo3.Sector2">[7]!Módulo3.Sector2</definedName>
    <definedName name="Módulo4.Sector3" localSheetId="6">[7]!Módulo4.Sector3</definedName>
    <definedName name="Módulo4.Sector3" localSheetId="9">[7]!Módulo4.Sector3</definedName>
    <definedName name="Módulo4.Sector3">[7]!Módulo4.Sector3</definedName>
    <definedName name="Módulo5.Sector4" localSheetId="6">[7]!Módulo5.Sector4</definedName>
    <definedName name="Módulo5.Sector4" localSheetId="9">[7]!Módulo5.Sector4</definedName>
    <definedName name="Módulo5.Sector4">[7]!Módulo5.Sector4</definedName>
    <definedName name="Módulo6.Sector5" localSheetId="6">[7]!Módulo6.Sector5</definedName>
    <definedName name="Módulo6.Sector5" localSheetId="9">[7]!Módulo6.Sector5</definedName>
    <definedName name="Módulo6.Sector5">[7]!Módulo6.Sector5</definedName>
    <definedName name="Moneda">[14]Resumen!$X$2</definedName>
    <definedName name="movimiento">#REF!</definedName>
    <definedName name="MSG">#REF!</definedName>
    <definedName name="MSG0">#REF!</definedName>
    <definedName name="MtoF4000">#REF!</definedName>
    <definedName name="MtoPerf">#REF!</definedName>
    <definedName name="MtoRanger">#REF!</definedName>
    <definedName name="MtoRetro">#REF!</definedName>
    <definedName name="MtoTrailer">#REF!</definedName>
    <definedName name="MTR">#REF!</definedName>
    <definedName name="MTRD">#REF!</definedName>
    <definedName name="MTRT">#REF!</definedName>
    <definedName name="MW">#REF!</definedName>
    <definedName name="N°CCT" localSheetId="15">'[12]MO - Petrolero Privado'!$E$10</definedName>
    <definedName name="N°CCT">'[13]MO - Petrolero Privado'!$E$10</definedName>
    <definedName name="nbreTotal1">#REF!</definedName>
    <definedName name="nbreTotal10">#REF!</definedName>
    <definedName name="nbreTotal2">#REF!</definedName>
    <definedName name="nbreTotal3">#REF!</definedName>
    <definedName name="nbreTotal4">#REF!</definedName>
    <definedName name="nbreTotal5">#REF!</definedName>
    <definedName name="nbreTotal6">#REF!</definedName>
    <definedName name="NDATE">#REF!</definedName>
    <definedName name="Neta">#REF!</definedName>
    <definedName name="Neta_Antes">#REF!</definedName>
    <definedName name="Neta_despues">#REF!</definedName>
    <definedName name="netant">[20]Sheet1!#REF!</definedName>
    <definedName name="netdesp">[20]Sheet1!#REF!</definedName>
    <definedName name="NeumaticosF4000">#REF!</definedName>
    <definedName name="NeumaticosPerf">#REF!</definedName>
    <definedName name="NeumaticosRanger">#REF!</definedName>
    <definedName name="NeumaticosRetro">#REF!</definedName>
    <definedName name="NeumaticosTrailer">#REF!</definedName>
    <definedName name="NEUQUEN__DISTRICT">#REF!</definedName>
    <definedName name="niveles">#REF!</definedName>
    <definedName name="nro">#REF!</definedName>
    <definedName name="NROW">#REF!</definedName>
    <definedName name="NROWF">#REF!</definedName>
    <definedName name="NTIME">#REF!</definedName>
    <definedName name="NUEVA">#REF!</definedName>
    <definedName name="obs_Antes">#REF!</definedName>
    <definedName name="obs_despues">#REF!</definedName>
    <definedName name="obsant">[20]Sheet1!#REF!</definedName>
    <definedName name="obsdesp">[20]Sheet1!#REF!</definedName>
    <definedName name="OGRA">#REF!</definedName>
    <definedName name="OGRA_C">#REF!</definedName>
    <definedName name="OILMTR">#REF!</definedName>
    <definedName name="OilReserves">[19]Datos!$F$13</definedName>
    <definedName name="OILT">#REF!</definedName>
    <definedName name="OiltransC">#REF!</definedName>
    <definedName name="ola">#REF!</definedName>
    <definedName name="OPC_ELEG">[1]Sheet5!#REF!</definedName>
    <definedName name="operador">#REF!</definedName>
    <definedName name="Operadores">#REF!</definedName>
    <definedName name="ORID">#REF!</definedName>
    <definedName name="orifa">[20]Sheet1!#REF!</definedName>
    <definedName name="orifd">[20]Sheet1!#REF!</definedName>
    <definedName name="Orificio">#REF!</definedName>
    <definedName name="orificio_Antes">#REF!</definedName>
    <definedName name="orificio_despues">#REF!</definedName>
    <definedName name="ot">#REF!</definedName>
    <definedName name="OtherVC">#REF!</definedName>
    <definedName name="Otros" localSheetId="15">[8]Otros!$A$4:$A$303</definedName>
    <definedName name="Otros">[9]Otros!$A$4:$A$303</definedName>
    <definedName name="Overhead">#REF!</definedName>
    <definedName name="P.1">#REF!</definedName>
    <definedName name="P.2">#REF!</definedName>
    <definedName name="P.3">#REF!</definedName>
    <definedName name="P.4">#REF!</definedName>
    <definedName name="P.5">#REF!</definedName>
    <definedName name="P.6">#REF!</definedName>
    <definedName name="P.7">#REF!</definedName>
    <definedName name="pa">#REF!</definedName>
    <definedName name="PatenteRanger">#REF!</definedName>
    <definedName name="PatenteSeguroCENT">#REF!</definedName>
    <definedName name="Pb">#REF!</definedName>
    <definedName name="Pboca">#REF!</definedName>
    <definedName name="pbp_Antes">#REF!</definedName>
    <definedName name="pbp_despues">#REF!</definedName>
    <definedName name="PC">#REF!</definedName>
    <definedName name="Pcolumna">#REF!</definedName>
    <definedName name="pdepth">[16]Data!$D$9</definedName>
    <definedName name="PERF">#REF!</definedName>
    <definedName name="Perforador">#REF!</definedName>
    <definedName name="Personal" localSheetId="15">[8]MO!$A$3:$A$128</definedName>
    <definedName name="Personal">[9]MO!$A$3:$A$128</definedName>
    <definedName name="PESOS150">#REF!</definedName>
    <definedName name="pesos600">#REF!</definedName>
    <definedName name="PESOS83">'[45]#¡REF'!$K$28</definedName>
    <definedName name="PESOS85">'[45]RESUMEN GRAL'!#REF!</definedName>
    <definedName name="Pf">#REF!</definedName>
    <definedName name="PGAS1">#REF!</definedName>
    <definedName name="PGAS2">#REF!</definedName>
    <definedName name="PGAS3">#REF!</definedName>
    <definedName name="PGAS4">#REF!</definedName>
    <definedName name="PGAS5">#REF!</definedName>
    <definedName name="PGAS6">#REF!</definedName>
    <definedName name="PHDG">#REF!</definedName>
    <definedName name="PHGAS">#REF!</definedName>
    <definedName name="PHMED">#REF!</definedName>
    <definedName name="PHRES">#REF!</definedName>
    <definedName name="PHTAN">#REF!</definedName>
    <definedName name="pilREV">'[17]Pileta Revestida'!$A$7:$P$54</definedName>
    <definedName name="Pinyeccion">#REF!</definedName>
    <definedName name="PKR">#REF!</definedName>
    <definedName name="PLA">#REF!</definedName>
    <definedName name="PLANILLAS">#REF!</definedName>
    <definedName name="PLANTA__DE__GAS__CENTENARIO">#REF!</definedName>
    <definedName name="Plinea">#REF!</definedName>
    <definedName name="PLPG1">#REF!</definedName>
    <definedName name="PLPG2">#REF!</definedName>
    <definedName name="PLPG3">#REF!</definedName>
    <definedName name="PLPG4">#REF!</definedName>
    <definedName name="plunger">[16]Data!$D$7</definedName>
    <definedName name="PM">#REF!</definedName>
    <definedName name="PMED1">#REF!</definedName>
    <definedName name="PMED2">#REF!</definedName>
    <definedName name="PMED3">#REF!</definedName>
    <definedName name="PMED4">#REF!</definedName>
    <definedName name="PMED5">#REF!</definedName>
    <definedName name="PMED6">#REF!</definedName>
    <definedName name="pozo">#REF!</definedName>
    <definedName name="Pozos">#REF!</definedName>
    <definedName name="PRES1">#REF!</definedName>
    <definedName name="PRES2">#REF!</definedName>
    <definedName name="PRES3">#REF!</definedName>
    <definedName name="PRES4">#REF!</definedName>
    <definedName name="PRES5">#REF!</definedName>
    <definedName name="PRES6">#REF!</definedName>
    <definedName name="PresionCO2">#REF!</definedName>
    <definedName name="PRIM">[1]Sheet6!#REF!</definedName>
    <definedName name="PRIM2">[1]Sheet5!#REF!</definedName>
    <definedName name="print">#REF!</definedName>
    <definedName name="Print_Area_MI">#REF!</definedName>
    <definedName name="Print_Titles_MI">#REF!</definedName>
    <definedName name="print1">#REF!,#REF!</definedName>
    <definedName name="PROCESANDO2">[1]Sheet5!#REF!</definedName>
    <definedName name="ProdCorr">#REF!</definedName>
    <definedName name="Prodexp">[19]Datos!$F$74</definedName>
    <definedName name="production">#REF!</definedName>
    <definedName name="prof">#REF!</definedName>
    <definedName name="PROVINCIA" localSheetId="15">'[12]MO - Petrolero Privado'!$E$8</definedName>
    <definedName name="PROVINCIA">'[13]MO - Petrolero Privado'!$E$8</definedName>
    <definedName name="PRTR">#REF!</definedName>
    <definedName name="PTAN1">#REF!</definedName>
    <definedName name="PTAN2">#REF!</definedName>
    <definedName name="PTAN3">#REF!</definedName>
    <definedName name="PTAN4">#REF!</definedName>
    <definedName name="PTAN5">#REF!</definedName>
    <definedName name="PTAN6">#REF!</definedName>
    <definedName name="PUESTO__TOUQUET">#REF!</definedName>
    <definedName name="PUN">#REF!</definedName>
    <definedName name="PZ.1">#REF!</definedName>
    <definedName name="PZ.2">#REF!</definedName>
    <definedName name="PZ.3">#REF!</definedName>
    <definedName name="PZ.4">#REF!</definedName>
    <definedName name="Qab">[46]Datos!$F$48</definedName>
    <definedName name="Qabg">#REF!</definedName>
    <definedName name="Qabo">#REF!</definedName>
    <definedName name="qfh">#REF!</definedName>
    <definedName name="QG">#REF!</definedName>
    <definedName name="Qig">#REF!</definedName>
    <definedName name="Qio">#REF!</definedName>
    <definedName name="QO">#REF!</definedName>
    <definedName name="Qs">#REF!</definedName>
    <definedName name="QUEM">#REF!</definedName>
    <definedName name="QW">#REF!</definedName>
    <definedName name="qwer">#REF!</definedName>
    <definedName name="RangerCD4x2">#REF!</definedName>
    <definedName name="RangerCD4x4">#REF!</definedName>
    <definedName name="RangerCS4x2">#REF!</definedName>
    <definedName name="RangerCS4x4">#REF!</definedName>
    <definedName name="rango_500">#REF!</definedName>
    <definedName name="rango_505">#REF!</definedName>
    <definedName name="rango_514">#REF!</definedName>
    <definedName name="rango_aclara_505">#REF!</definedName>
    <definedName name="rango_aclara_514">#REF!</definedName>
    <definedName name="rango_produccion">#REF!</definedName>
    <definedName name="rango_produccion_total">#REF!</definedName>
    <definedName name="Recover">[47]Macro1!$A$314</definedName>
    <definedName name="RECUP">#REF!</definedName>
    <definedName name="RED">#REF!</definedName>
    <definedName name="Refin">#REF!</definedName>
    <definedName name="reparacion">#REF!</definedName>
    <definedName name="RES">#REF!</definedName>
    <definedName name="residuales">#REF!</definedName>
    <definedName name="resu150">#REF!</definedName>
    <definedName name="resum600">#REF!</definedName>
    <definedName name="RETRO">#REF!</definedName>
    <definedName name="ROOT">#REF!</definedName>
    <definedName name="rotacion">#REF!</definedName>
    <definedName name="ROWS">#REF!</definedName>
    <definedName name="Roygas">#REF!</definedName>
    <definedName name="Royoil">#REF!</definedName>
    <definedName name="rpm">[16]Data!$K$9</definedName>
    <definedName name="rr">[16]Data!$H$9</definedName>
    <definedName name="s">[48]Datos!$Q$42</definedName>
    <definedName name="sal">#REF!</definedName>
    <definedName name="SALABA40">[1]Sheet4!#REF!</definedName>
    <definedName name="salAPI">#REF!</definedName>
    <definedName name="salBAF">'[17]Salida Tk Bafle'!$A$7:$P$84</definedName>
    <definedName name="Salesret">#REF!</definedName>
    <definedName name="Salinidad">#REF!</definedName>
    <definedName name="Salinidad_Antes">#REF!</definedName>
    <definedName name="Salinidad_despues">#REF!</definedName>
    <definedName name="SDAT">#REF!</definedName>
    <definedName name="Sector1" localSheetId="6">[7]!Sector1</definedName>
    <definedName name="Sector1" localSheetId="9">[7]!Sector1</definedName>
    <definedName name="Sector1">[7]!Sector1</definedName>
    <definedName name="Sector2">#N/A</definedName>
    <definedName name="SectorTanque1" localSheetId="6">[7]!SectorTanque1</definedName>
    <definedName name="SectorTanque1" localSheetId="9">[7]!SectorTanque1</definedName>
    <definedName name="SectorTanque1">[7]!SectorTanque1</definedName>
    <definedName name="SEG">[1]Sheet6!#REF!</definedName>
    <definedName name="SeguroRanger">#REF!</definedName>
    <definedName name="SELECCION">[1]Sheet5!#REF!</definedName>
    <definedName name="SEPAR">#REF!</definedName>
    <definedName name="SERIE">#REF!</definedName>
    <definedName name="sf">[16]Data!$J$14</definedName>
    <definedName name="SH">[49]InfTerm!#REF!</definedName>
    <definedName name="shdf">#REF!</definedName>
    <definedName name="sl">[16]Data!$J$5</definedName>
    <definedName name="spm">[16]Data!$L$5</definedName>
    <definedName name="spmt">[16]Data!$K$5</definedName>
    <definedName name="srdata">[16]Data!$R$3:$U$6</definedName>
    <definedName name="Srink">#REF!</definedName>
    <definedName name="srl">[16]Data!$K$16</definedName>
    <definedName name="sry">#REF!</definedName>
    <definedName name="ss">'[50]Informe Mensual'!#REF!</definedName>
    <definedName name="sss">'[50]Informe Mensual'!#REF!</definedName>
    <definedName name="ssssssss">'[51]Informe Mensual'!#REF!</definedName>
    <definedName name="STARP">#REF!</definedName>
    <definedName name="STAT">#REF!</definedName>
    <definedName name="SueldoAyudante">#REF!</definedName>
    <definedName name="SueldoOficial">#REF!</definedName>
    <definedName name="SueldoPerforador">#REF!</definedName>
    <definedName name="SueldoSupervisor">#REF!</definedName>
    <definedName name="sup">#REF!</definedName>
    <definedName name="T_Actividad" localSheetId="15">[40]Validaciones!$B$4:$B$8</definedName>
    <definedName name="T_Actividad">[41]Validaciones!$B$4:$B$8</definedName>
    <definedName name="T_Gremio" localSheetId="15">[40]Validaciones!$D$4:$D$38</definedName>
    <definedName name="T_Gremio">[41]Validaciones!$D$4:$D$38</definedName>
    <definedName name="T_Nro_CCT" localSheetId="15">[40]Validaciones!$F$4:$F$11</definedName>
    <definedName name="T_Nro_CCT">[41]Validaciones!$F$4:$F$11</definedName>
    <definedName name="T_Provincia" localSheetId="15">[40]Validaciones!$B$11:$B$17</definedName>
    <definedName name="T_Provincia">[41]Validaciones!$B$11:$B$17</definedName>
    <definedName name="T_Relac_con_servic" localSheetId="15">[40]Validaciones!$B$39:$B$42</definedName>
    <definedName name="T_Relac_con_servic">[41]Validaciones!$B$39:$B$42</definedName>
    <definedName name="T_rubro" localSheetId="15">[40]Validaciones!$F$19:$F$23</definedName>
    <definedName name="T_rubro">[41]Validaciones!$F$19:$F$23</definedName>
    <definedName name="T_sino" localSheetId="15">[40]Validaciones!$B$28:$B$29</definedName>
    <definedName name="T_sino">[41]Validaciones!$B$28:$B$29</definedName>
    <definedName name="T_Situac_actual" localSheetId="15">[40]Validaciones!$B$34:$B$35</definedName>
    <definedName name="T_Situac_actual">[41]Validaciones!$B$34:$B$35</definedName>
    <definedName name="T_Tipo_neumat">[52]Validaciones!$B$46:$B$47</definedName>
    <definedName name="T_UUNN" localSheetId="15">[40]Validaciones!$B$23:$B$25</definedName>
    <definedName name="T_UUNN">[41]Validaciones!$B$23:$B$25</definedName>
    <definedName name="TABLA.FC_IMPORTE" localSheetId="15">[35]BD_ADICIONALES.FC!$B$7:$J$13</definedName>
    <definedName name="TABLA.FC_IMPORTE">[36]BD_ADICIONALES.FC!$B$7:$J$13</definedName>
    <definedName name="TABLA.FC_ITEM" localSheetId="15">[35]BD_ADICIONALES.FC!$A$7:$A$13</definedName>
    <definedName name="TABLA.FC_ITEM">[36]BD_ADICIONALES.FC!$A$7:$A$13</definedName>
    <definedName name="TABLA.FC_MES" localSheetId="15">[35]BD_ADICIONALES.FC!$B$6:$J$6</definedName>
    <definedName name="TABLA.FC_MES">[36]BD_ADICIONALES.FC!$B$6:$J$6</definedName>
    <definedName name="TABLA.UOCRA_ADIC.UOCRA" localSheetId="15">[53]BD_ESCALAS.UOCRA!$K$103:$K$238</definedName>
    <definedName name="TABLA.UOCRA_ADIC.UOCRA">[54]BD_ESCALAS.UOCRA!$K$103:$K$238</definedName>
    <definedName name="TABLA.UOCRA_ADIC.ZONA" localSheetId="15">[53]BD_ESCALAS.UOCRA!$F$103:$F$238</definedName>
    <definedName name="TABLA.UOCRA_ADIC.ZONA">[54]BD_ESCALAS.UOCRA!$F$103:$F$238</definedName>
    <definedName name="TABLA.UOCRA_AYUDA.ALIM" localSheetId="15">[53]BD_ESCALAS.UOCRA!$I$103:$I$238</definedName>
    <definedName name="TABLA.UOCRA_AYUDA.ALIM">[54]BD_ESCALAS.UOCRA!$I$103:$I$238</definedName>
    <definedName name="TABLA.UOCRA_CAMPAMENTO" localSheetId="15">[53]BD_ESCALAS.UOCRA!$J$103:$J$238</definedName>
    <definedName name="TABLA.UOCRA_CAMPAMENTO">[54]BD_ESCALAS.UOCRA!$J$103:$J$238</definedName>
    <definedName name="TABLA.UOCRA_CATEGORIA" localSheetId="15">[53]BD_ESCALAS.UOCRA!$B$103:$B$238</definedName>
    <definedName name="TABLA.UOCRA_CATEGORIA">[54]BD_ESCALAS.UOCRA!$B$103:$B$238</definedName>
    <definedName name="TABLA.UOCRA_HSVIAJE" localSheetId="15">[53]BD_ESCALAS.UOCRA!$G$103:$G$238</definedName>
    <definedName name="TABLA.UOCRA_HSVIAJE">[54]BD_ESCALAS.UOCRA!$G$103:$G$238</definedName>
    <definedName name="TABLA.UOCRA_IMPORTE" localSheetId="15">[53]BD_ESCALAS.UOCRA!$E$103:$E$238</definedName>
    <definedName name="TABLA.UOCRA_IMPORTE">[54]BD_ESCALAS.UOCRA!$E$103:$E$238</definedName>
    <definedName name="TABLA.UOCRA_MES" localSheetId="15">[53]BD_ESCALAS.UOCRA!$C$103:$C$238</definedName>
    <definedName name="TABLA.UOCRA_MES">[54]BD_ESCALAS.UOCRA!$C$103:$C$238</definedName>
    <definedName name="TABLA.UOCRA_VIANDA" localSheetId="15">[53]BD_ESCALAS.UOCRA!$H$103:$H$238</definedName>
    <definedName name="TABLA.UOCRA_VIANDA">[54]BD_ESCALAS.UOCRA!$H$103:$H$238</definedName>
    <definedName name="TABLA.UOCRA_ZONA" localSheetId="15">[53]BD_ESCALAS.UOCRA!$D$103:$D$238</definedName>
    <definedName name="TABLA.UOCRA_ZONA">[54]BD_ESCALAS.UOCRA!$D$103:$D$238</definedName>
    <definedName name="TABLA_CATEGORIA" localSheetId="15">[10]BD_ESCALAS!$A$10:$A$105</definedName>
    <definedName name="TABLA_CATEGORIA">[11]BD_ESCALAS.PETROLERO!$A$10:$A$105</definedName>
    <definedName name="TABLA_CCT" localSheetId="15">[10]BD_ESCALAS!$C$7:$CD$7</definedName>
    <definedName name="TABLA_CCT">[11]BD_ESCALAS.PETROLERO!$C$7:$AEA$7</definedName>
    <definedName name="TABLA_IMPORTE" localSheetId="15">[10]BD_ESCALAS!$C$10:$CD$105</definedName>
    <definedName name="TABLA_IMPORTE">[11]BD_ESCALAS.PETROLERO!$C$10:$AEA$105</definedName>
    <definedName name="TABLA_MES" localSheetId="15">[10]BD_ESCALAS!$C$9:$CD$9</definedName>
    <definedName name="TABLA_MES">[11]BD_ESCALAS.PETROLERO!$C$9:$AEA$9</definedName>
    <definedName name="TABLA_TURNO" localSheetId="15">[10]BD_ESCALAS!$B$10:$B$105</definedName>
    <definedName name="TABLA_TURNO">[11]BD_ESCALAS.PETROLERO!$B$10:$B$105</definedName>
    <definedName name="TABLA_ZONA" localSheetId="15">[10]BD_ESCALAS!$C$8:$CD$8</definedName>
    <definedName name="TABLA_ZONA">[11]BD_ESCALAS.PETROLERO!$C$8:$AEA$8</definedName>
    <definedName name="TableName">"Dummy"</definedName>
    <definedName name="Tanque2" localSheetId="6">[7]!Tanque2</definedName>
    <definedName name="Tanque2" localSheetId="9">[7]!Tanque2</definedName>
    <definedName name="Tanque2">[7]!Tanque2</definedName>
    <definedName name="Tanque3" localSheetId="6">[7]!Tanque3</definedName>
    <definedName name="Tanque3" localSheetId="9">[7]!Tanque3</definedName>
    <definedName name="Tanque3">[7]!Tanque3</definedName>
    <definedName name="Tanque4" localSheetId="6">[7]!Tanque4</definedName>
    <definedName name="Tanque4" localSheetId="9">[7]!Tanque4</definedName>
    <definedName name="Tanque4">[7]!Tanque4</definedName>
    <definedName name="Tanque5" localSheetId="6">[7]!Tanque5</definedName>
    <definedName name="Tanque5" localSheetId="9">[7]!Tanque5</definedName>
    <definedName name="Tanque5">[7]!Tanque5</definedName>
    <definedName name="Tanque6" localSheetId="6">[7]!Tanque6</definedName>
    <definedName name="Tanque6" localSheetId="9">[7]!Tanque6</definedName>
    <definedName name="Tanque6">[7]!Tanque6</definedName>
    <definedName name="TAREAS">#REF!</definedName>
    <definedName name="tarifa">#REF!</definedName>
    <definedName name="Tb">#REF!</definedName>
    <definedName name="Tboca">#REF!</definedName>
    <definedName name="TC">#REF!</definedName>
    <definedName name="TE">#REF!</definedName>
    <definedName name="TER">[1]Sheet6!#REF!</definedName>
    <definedName name="termino">#REF!</definedName>
    <definedName name="Tf">#REF!</definedName>
    <definedName name="TicketAyudante">#REF!</definedName>
    <definedName name="TicketOficial">#REF!</definedName>
    <definedName name="TicketPerforador">#REF!</definedName>
    <definedName name="TicketSupervisor">#REF!</definedName>
    <definedName name="TIME">#REF!</definedName>
    <definedName name="TIME1">#REF!</definedName>
    <definedName name="TINC">#REF!</definedName>
    <definedName name="TINT">#REF!</definedName>
    <definedName name="Tipo_Insumos" localSheetId="15">[40]Validaciones!$B$69:$B$73</definedName>
    <definedName name="Tipo_Insumos">[41]Validaciones!$B$69:$B$73</definedName>
    <definedName name="TIT_POZOS_PETROLIFEROS">#REF!</definedName>
    <definedName name="Titulo">#REF!</definedName>
    <definedName name="Título">#REF!</definedName>
    <definedName name="Titulo_1">#REF!</definedName>
    <definedName name="Torque">#REF!</definedName>
    <definedName name="TOT_MES_ACTUAL_OIL">#REF!</definedName>
    <definedName name="total">#REF!</definedName>
    <definedName name="Total_Agua_OIL_Mes_Actual">#REF!</definedName>
    <definedName name="TOTAL_CENTENARIO__Field_Gas_Plant">#REF!</definedName>
    <definedName name="Total_Gas_Asoc_Mes_Actual">#REF!</definedName>
    <definedName name="total1">#REF!</definedName>
    <definedName name="total10">#REF!</definedName>
    <definedName name="total2">#REF!</definedName>
    <definedName name="total3">#REF!</definedName>
    <definedName name="total4">#REF!</definedName>
    <definedName name="total5">#REF!</definedName>
    <definedName name="total6">#REF!</definedName>
    <definedName name="TOTALFAC">#REF!</definedName>
    <definedName name="TP">#REF!</definedName>
    <definedName name="Trailer">#REF!</definedName>
    <definedName name="TSTN">#REF!</definedName>
    <definedName name="TSTT">#REF!</definedName>
    <definedName name="TT">#REF!</definedName>
    <definedName name="TUB">#REF!</definedName>
    <definedName name="Turngas">#REF!</definedName>
    <definedName name="Turnoil">#REF!</definedName>
    <definedName name="type">#REF!</definedName>
    <definedName name="UIB">[16]Data!$H$5</definedName>
    <definedName name="Unidadgor">[55]Datos!$H$50</definedName>
    <definedName name="UNION150">#REF!</definedName>
    <definedName name="UNIT">#REF!</definedName>
    <definedName name="UNITC">#REF!</definedName>
    <definedName name="UNITP">#REF!</definedName>
    <definedName name="UNITT">#REF!</definedName>
    <definedName name="UOCRA.DURACION">#REF!</definedName>
    <definedName name="UOCRA.MES">#REF!</definedName>
    <definedName name="UOCRA.ZONA">#REF!</definedName>
    <definedName name="UTS">[16]Data!$K$14</definedName>
    <definedName name="uu" localSheetId="15">FA!uu</definedName>
    <definedName name="uu">[0]!uu</definedName>
    <definedName name="V0">#REF!</definedName>
    <definedName name="varios">#REF!</definedName>
    <definedName name="Vehiculos" localSheetId="15">[8]Veh!$A$6:$A$23</definedName>
    <definedName name="Vehiculos">[9]Veh!$A$6:$A$23</definedName>
    <definedName name="Vehículos">#REF!</definedName>
    <definedName name="Vestimenta">#REF!</definedName>
    <definedName name="VfluidC">[19]Datos!$F$62</definedName>
    <definedName name="VgasC">#REF!</definedName>
    <definedName name="Viandas">#REF!</definedName>
    <definedName name="VInjecC">[19]Datos!$F$66</definedName>
    <definedName name="VM">#REF!</definedName>
    <definedName name="VnpozosC">[19]Datos!$F$72</definedName>
    <definedName name="VoilC">#REF!</definedName>
    <definedName name="vp">[16]Data!$H$16</definedName>
    <definedName name="VwatC">[19]Datos!#REF!</definedName>
    <definedName name="VwellC">#REF!</definedName>
    <definedName name="wc">[16]Data!$D$15</definedName>
    <definedName name="WCOM">#REF!</definedName>
    <definedName name="WCOM1">#REF!</definedName>
    <definedName name="WELL">#REF!</definedName>
    <definedName name="WF">#REF!</definedName>
    <definedName name="Winterest">#REF!</definedName>
    <definedName name="wrn.COMPUMAT." hidden="1">{#N/A,#N/A,FALSE,"SERIE_150";#N/A,#N/A,FALSE,"SERIE_600 "}</definedName>
    <definedName name="wrn.INDIRECTOS." hidden="1">{#N/A,#N/A,FALSE,"FASE81";#N/A,#N/A,FALSE,"FASE83";#N/A,#N/A,FALSE,"FASE85"}</definedName>
    <definedName name="wrn.LISTADOC." hidden="1">{#N/A,#N/A,FALSE,"GENERAL";#N/A,#N/A,FALSE,"USP 1";#N/A,#N/A,FALSE,"USP 2";#N/A,#N/A,FALSE,"UTE"}</definedName>
    <definedName name="wrn.nnn." hidden="1">{#N/A,#N/A,FALSE,"RES-ANUAL";#N/A,#N/A,FALSE,"RES-CUENTA";#N/A,#N/A,FALSE,"AREA-RESP"}</definedName>
    <definedName name="wrn.pcinv96." hidden="1">{#N/A,#N/A,TRUE,"DESARROLLO";#N/A,#N/A,TRUE,"MANTENIMIENTO";#N/A,#N/A,TRUE,"MENSUAL";#N/A,#N/A,TRUE,"PORCUENTA";#N/A,#N/A,TRUE,"DETALLE"}</definedName>
    <definedName name="WSAL">#REF!</definedName>
    <definedName name="WTI_01">[18]Tablas!$E$4</definedName>
    <definedName name="WTI_02">[18]Tablas!$E$5</definedName>
    <definedName name="WTI_03">[18]Tablas!$E$6</definedName>
    <definedName name="WTI_04">[18]Tablas!$E$7</definedName>
    <definedName name="WTI_05">[18]Tablas!$E$8</definedName>
    <definedName name="WTI_06">[18]Tablas!$E$9</definedName>
    <definedName name="WTI_07">[18]Tablas!$E$10</definedName>
    <definedName name="WTI_08">[18]Tablas!$E$11</definedName>
    <definedName name="WTI_09">[18]Tablas!$E$12</definedName>
    <definedName name="WTI_10">[18]Tablas!$E$13</definedName>
    <definedName name="WTI_11">[18]Tablas!$E$14</definedName>
    <definedName name="WTI_12">[18]Tablas!$E$15</definedName>
    <definedName name="wtrhy">#REF!</definedName>
    <definedName name="ww">#REF!</definedName>
    <definedName name="wwww">#REF!</definedName>
    <definedName name="X">'[26]500'!$A$1:$N$61</definedName>
    <definedName name="xxx">#REF!</definedName>
    <definedName name="xxxx">#REF!</definedName>
    <definedName name="Y">#REF!</definedName>
    <definedName name="Y_2">#REF!</definedName>
    <definedName name="YACI">#REF!</definedName>
    <definedName name="Yacimiento" localSheetId="15">[31]Hoja1!$B$57:$B$65</definedName>
    <definedName name="Yacimiento">[32]Hoja1!$B$57:$B$65</definedName>
    <definedName name="yak">#REF!</definedName>
    <definedName name="yar">#REF!</definedName>
    <definedName name="Yes_No">'[21]Coef.'!$J$112:$J$113</definedName>
    <definedName name="Z">#REF!</definedName>
    <definedName name="zagz">#REF!</definedName>
    <definedName name="ZAP">#REF!</definedName>
    <definedName name="Zb">#REF!</definedName>
    <definedName name="zdgjzfg">#REF!</definedName>
    <definedName name="Zona" localSheetId="15">[40]Validaciones!$B$51:$B$57</definedName>
    <definedName name="Zona">[41]Validaciones!$B$51:$B$57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0" i="197" l="1"/>
  <c r="K4" i="209"/>
  <c r="I4" i="209"/>
  <c r="F10" i="197"/>
  <c r="R9" i="197"/>
  <c r="J4" i="209"/>
  <c r="I12" i="209"/>
  <c r="G4" i="209"/>
  <c r="C18" i="203"/>
  <c r="B18" i="203"/>
  <c r="O8" i="197"/>
  <c r="G7" i="169"/>
  <c r="H7" i="169"/>
  <c r="H13" i="169"/>
  <c r="G13" i="169"/>
  <c r="F16" i="169"/>
  <c r="F10" i="216"/>
  <c r="C10" i="216"/>
  <c r="G10" i="216" s="1"/>
  <c r="G9" i="216"/>
  <c r="E9" i="216"/>
  <c r="G8" i="216"/>
  <c r="F7" i="216"/>
  <c r="G7" i="216" s="1"/>
  <c r="G6" i="216"/>
  <c r="G5" i="216"/>
  <c r="G4" i="216"/>
  <c r="G3" i="216"/>
  <c r="G11" i="216" l="1"/>
  <c r="I11" i="216" s="1"/>
  <c r="O15" i="197"/>
  <c r="G5" i="203"/>
  <c r="G6" i="203" s="1"/>
  <c r="G7" i="203" s="1"/>
  <c r="G8" i="203" s="1"/>
  <c r="G9" i="203" s="1"/>
  <c r="G10" i="203" s="1"/>
  <c r="G11" i="203" s="1"/>
  <c r="F6" i="203"/>
  <c r="F7" i="203" s="1"/>
  <c r="F8" i="203" s="1"/>
  <c r="F9" i="203" s="1"/>
  <c r="F10" i="203" s="1"/>
  <c r="F11" i="203" s="1"/>
  <c r="K8" i="197"/>
  <c r="G8" i="208"/>
  <c r="F19" i="208"/>
  <c r="L9" i="204"/>
  <c r="N9" i="204"/>
  <c r="O9" i="204"/>
  <c r="P9" i="204"/>
  <c r="N10" i="204"/>
  <c r="O10" i="204"/>
  <c r="P10" i="204"/>
  <c r="N11" i="204"/>
  <c r="O11" i="204"/>
  <c r="P11" i="204"/>
  <c r="N12" i="204"/>
  <c r="O12" i="204"/>
  <c r="P12" i="204"/>
  <c r="N13" i="204"/>
  <c r="O13" i="204"/>
  <c r="P13" i="204"/>
  <c r="N14" i="204"/>
  <c r="O14" i="204"/>
  <c r="P14" i="204"/>
  <c r="F15" i="204"/>
  <c r="D9" i="215"/>
  <c r="G8" i="215"/>
  <c r="E3" i="215"/>
  <c r="D4" i="215"/>
  <c r="C3" i="215"/>
  <c r="G12" i="208"/>
  <c r="G15" i="208"/>
  <c r="D5" i="212"/>
  <c r="G11" i="208"/>
  <c r="M7" i="214"/>
  <c r="M8" i="214"/>
  <c r="M9" i="214"/>
  <c r="M6" i="214"/>
  <c r="E15" i="214"/>
  <c r="E16" i="214" s="1"/>
  <c r="F16" i="214" s="1"/>
  <c r="L9" i="214"/>
  <c r="L8" i="214"/>
  <c r="L7" i="214"/>
  <c r="L6" i="214"/>
  <c r="H7" i="197"/>
  <c r="F24" i="208" l="1"/>
  <c r="E24" i="208"/>
  <c r="G7" i="211"/>
  <c r="F6" i="212"/>
  <c r="F5" i="212"/>
  <c r="F8" i="211"/>
  <c r="L8" i="211" s="1"/>
  <c r="K7" i="197"/>
  <c r="F26" i="208"/>
  <c r="H26" i="208" s="1"/>
  <c r="F27" i="208"/>
  <c r="H27" i="208" s="1"/>
  <c r="F25" i="208"/>
  <c r="H25" i="208" s="1"/>
  <c r="I25" i="208" s="1"/>
  <c r="F20" i="208"/>
  <c r="F21" i="208"/>
  <c r="F18" i="208"/>
  <c r="O12" i="211"/>
  <c r="H5" i="211"/>
  <c r="H6" i="211"/>
  <c r="H7" i="211"/>
  <c r="H8" i="211"/>
  <c r="J2" i="211"/>
  <c r="G5" i="211" s="1"/>
  <c r="J8" i="211" l="1"/>
  <c r="F14" i="211"/>
  <c r="E14" i="211"/>
  <c r="G6" i="211"/>
  <c r="J6" i="211" s="1"/>
  <c r="M6" i="211" s="1"/>
  <c r="J7" i="211"/>
  <c r="G5" i="212" s="1"/>
  <c r="G6" i="212" s="1"/>
  <c r="J5" i="211"/>
  <c r="M5" i="211" s="1"/>
  <c r="L5" i="211"/>
  <c r="O16" i="197"/>
  <c r="H21" i="208"/>
  <c r="H15" i="208"/>
  <c r="H14" i="208"/>
  <c r="D11" i="210"/>
  <c r="K9" i="208"/>
  <c r="K12" i="208"/>
  <c r="K13" i="208"/>
  <c r="K14" i="208"/>
  <c r="K15" i="208"/>
  <c r="I9" i="209"/>
  <c r="O16" i="209"/>
  <c r="H8" i="209" s="1"/>
  <c r="I8" i="209" s="1"/>
  <c r="N16" i="209"/>
  <c r="H4" i="209" s="1"/>
  <c r="F6" i="208"/>
  <c r="G6" i="208" s="1"/>
  <c r="K6" i="208" s="1"/>
  <c r="D7" i="203" s="1"/>
  <c r="F8" i="208"/>
  <c r="J8" i="208" s="1"/>
  <c r="E9" i="203" s="1"/>
  <c r="F7" i="208"/>
  <c r="G7" i="208" s="1"/>
  <c r="K7" i="208" s="1"/>
  <c r="D8" i="203" s="1"/>
  <c r="G5" i="208"/>
  <c r="K5" i="208" s="1"/>
  <c r="D6" i="203" s="1"/>
  <c r="G10" i="208"/>
  <c r="K10" i="208" s="1"/>
  <c r="D10" i="203" s="1"/>
  <c r="G4" i="208"/>
  <c r="K4" i="208" s="1"/>
  <c r="D5" i="203" s="1"/>
  <c r="E11" i="208"/>
  <c r="K11" i="208" s="1"/>
  <c r="D11" i="203" s="1"/>
  <c r="H5" i="197"/>
  <c r="J5" i="208"/>
  <c r="E6" i="203" s="1"/>
  <c r="J9" i="208"/>
  <c r="J10" i="208"/>
  <c r="E10" i="203" s="1"/>
  <c r="J11" i="208"/>
  <c r="E11" i="203" s="1"/>
  <c r="J12" i="208"/>
  <c r="E5" i="212" s="1"/>
  <c r="H5" i="212" s="1"/>
  <c r="J14" i="208"/>
  <c r="J15" i="208"/>
  <c r="E6" i="212" s="1"/>
  <c r="J4" i="208"/>
  <c r="E5" i="203" s="1"/>
  <c r="H7" i="209" l="1"/>
  <c r="I7" i="209" s="1"/>
  <c r="I10" i="209"/>
  <c r="M8" i="211"/>
  <c r="N8" i="211" s="1"/>
  <c r="G9" i="215"/>
  <c r="G12" i="212"/>
  <c r="H12" i="212" s="1"/>
  <c r="G7" i="197"/>
  <c r="G8" i="197"/>
  <c r="H8" i="197" s="1"/>
  <c r="H6" i="212"/>
  <c r="L6" i="211"/>
  <c r="N6" i="211" s="1"/>
  <c r="K7" i="211"/>
  <c r="E13" i="211" s="1"/>
  <c r="N5" i="211"/>
  <c r="H20" i="208"/>
  <c r="H6" i="197"/>
  <c r="J6" i="208"/>
  <c r="J7" i="208"/>
  <c r="E8" i="203" s="1"/>
  <c r="K8" i="208"/>
  <c r="D9" i="203" s="1"/>
  <c r="G5" i="197"/>
  <c r="J5" i="197" s="1"/>
  <c r="G6" i="197"/>
  <c r="F9" i="197" l="1"/>
  <c r="L9" i="197" s="1"/>
  <c r="K10" i="209"/>
  <c r="O13" i="211" s="1"/>
  <c r="O14" i="211" s="1"/>
  <c r="C8" i="213" s="1"/>
  <c r="L8" i="197"/>
  <c r="M8" i="197"/>
  <c r="G24" i="208"/>
  <c r="H24" i="208" s="1"/>
  <c r="I24" i="208" s="1"/>
  <c r="G3" i="215"/>
  <c r="E16" i="197"/>
  <c r="J6" i="197"/>
  <c r="H19" i="208"/>
  <c r="I19" i="208" s="1"/>
  <c r="E15" i="197"/>
  <c r="E7" i="203"/>
  <c r="N8" i="197" l="1"/>
  <c r="F15" i="197"/>
  <c r="H13" i="212"/>
  <c r="M7" i="211"/>
  <c r="I13" i="211" s="1"/>
  <c r="L7" i="211"/>
  <c r="H13" i="211" s="1"/>
  <c r="F16" i="197"/>
  <c r="D5" i="213" s="1"/>
  <c r="L5" i="197"/>
  <c r="L6" i="197"/>
  <c r="L7" i="197"/>
  <c r="M6" i="197"/>
  <c r="N7" i="211" l="1"/>
  <c r="J13" i="211"/>
  <c r="F13" i="211"/>
  <c r="F15" i="211" s="1"/>
  <c r="N6" i="197"/>
  <c r="K13" i="211" l="1"/>
  <c r="O15" i="211"/>
  <c r="E20" i="207"/>
  <c r="E15" i="206"/>
  <c r="E16" i="206" s="1"/>
  <c r="F16" i="206" s="1"/>
  <c r="G18" i="208" l="1"/>
  <c r="L8" i="208" l="1"/>
  <c r="L14" i="208"/>
  <c r="L5" i="208"/>
  <c r="L9" i="208"/>
  <c r="L15" i="208"/>
  <c r="L7" i="208"/>
  <c r="L6" i="208"/>
  <c r="L13" i="208"/>
  <c r="L12" i="208"/>
  <c r="L4" i="208"/>
  <c r="L11" i="208"/>
  <c r="L10" i="208"/>
  <c r="H18" i="208"/>
  <c r="I18" i="208" s="1"/>
  <c r="M7" i="197"/>
  <c r="H10" i="203" l="1"/>
  <c r="H11" i="203"/>
  <c r="H6" i="203"/>
  <c r="H5" i="203"/>
  <c r="N7" i="197"/>
  <c r="H7" i="212" l="1"/>
  <c r="H15" i="212" s="1"/>
  <c r="G11" i="169" l="1"/>
  <c r="E74" i="17"/>
  <c r="F75" i="17"/>
  <c r="F74" i="17"/>
  <c r="H3" i="201" l="1"/>
  <c r="F4" i="201" l="1"/>
  <c r="E5" i="201"/>
  <c r="E6" i="201"/>
  <c r="E4" i="201"/>
  <c r="E3" i="201"/>
  <c r="E12" i="169" l="1"/>
  <c r="E11" i="169"/>
  <c r="H11" i="169" s="1"/>
  <c r="D6" i="194"/>
  <c r="M20" i="194"/>
  <c r="M19" i="194"/>
  <c r="K6" i="194"/>
  <c r="V6" i="194"/>
  <c r="Q6" i="194"/>
  <c r="P6" i="194"/>
  <c r="T6" i="194"/>
  <c r="R6" i="194"/>
  <c r="I6" i="194"/>
  <c r="H6" i="194"/>
  <c r="G6" i="194"/>
  <c r="M18" i="194"/>
  <c r="D1" i="194"/>
  <c r="L20" i="194"/>
  <c r="L19" i="194"/>
  <c r="Q13" i="194"/>
  <c r="P13" i="194"/>
  <c r="P12" i="194"/>
  <c r="Q12" i="194"/>
  <c r="P11" i="194"/>
  <c r="Q11" i="194"/>
  <c r="Q10" i="194"/>
  <c r="P10" i="194"/>
  <c r="G10" i="194"/>
  <c r="G11" i="194"/>
  <c r="Q9" i="194"/>
  <c r="P9" i="194"/>
  <c r="L9" i="194"/>
  <c r="G9" i="194"/>
  <c r="Q8" i="194"/>
  <c r="P8" i="194"/>
  <c r="M8" i="194"/>
  <c r="M9" i="194"/>
  <c r="M10" i="194"/>
  <c r="M11" i="194"/>
  <c r="M12" i="194"/>
  <c r="M13" i="194"/>
  <c r="G8" i="194"/>
  <c r="L8" i="194"/>
  <c r="N8" i="194"/>
  <c r="T7" i="194"/>
  <c r="V7" i="194"/>
  <c r="R7" i="194"/>
  <c r="R8" i="194"/>
  <c r="Q7" i="194"/>
  <c r="P7" i="194"/>
  <c r="G7" i="194"/>
  <c r="L7" i="194"/>
  <c r="N7" i="194"/>
  <c r="D13" i="17"/>
  <c r="D14" i="17"/>
  <c r="D8" i="17"/>
  <c r="I11" i="191"/>
  <c r="C10" i="191"/>
  <c r="G7" i="191"/>
  <c r="G4" i="191"/>
  <c r="G5" i="191"/>
  <c r="G6" i="191"/>
  <c r="G8" i="191"/>
  <c r="G9" i="191"/>
  <c r="G10" i="191"/>
  <c r="G11" i="191"/>
  <c r="E16" i="169"/>
  <c r="H16" i="169" s="1"/>
  <c r="G3" i="191"/>
  <c r="F10" i="191"/>
  <c r="E9" i="191"/>
  <c r="F7" i="191"/>
  <c r="E73" i="17"/>
  <c r="K36" i="178"/>
  <c r="L6" i="178"/>
  <c r="L7" i="178"/>
  <c r="L8" i="178"/>
  <c r="L9" i="178"/>
  <c r="L10" i="178"/>
  <c r="L11" i="178"/>
  <c r="L5" i="178"/>
  <c r="K13" i="178"/>
  <c r="K3" i="178"/>
  <c r="G18" i="183"/>
  <c r="I16" i="183"/>
  <c r="F16" i="183"/>
  <c r="I19" i="183"/>
  <c r="I18" i="183"/>
  <c r="I17" i="183"/>
  <c r="I15" i="183"/>
  <c r="I20" i="183"/>
  <c r="I22" i="183"/>
  <c r="F19" i="183"/>
  <c r="F18" i="183"/>
  <c r="F17" i="183"/>
  <c r="F15" i="183"/>
  <c r="F14" i="183"/>
  <c r="F13" i="183"/>
  <c r="F12" i="183"/>
  <c r="F11" i="183"/>
  <c r="F10" i="183"/>
  <c r="F9" i="183"/>
  <c r="F20" i="183"/>
  <c r="F8" i="183"/>
  <c r="C1" i="183"/>
  <c r="E82" i="17"/>
  <c r="E81" i="17"/>
  <c r="E77" i="17"/>
  <c r="E18" i="178"/>
  <c r="F18" i="178"/>
  <c r="H5" i="178"/>
  <c r="E75" i="17"/>
  <c r="J19" i="178"/>
  <c r="E71" i="17"/>
  <c r="G26267" i="179"/>
  <c r="H26267" i="179"/>
  <c r="H26266" i="179"/>
  <c r="G26266" i="179"/>
  <c r="G26265" i="179"/>
  <c r="H26265" i="179"/>
  <c r="G26264" i="179"/>
  <c r="H26264" i="179"/>
  <c r="G26263" i="179"/>
  <c r="H26263" i="179"/>
  <c r="G26262" i="179"/>
  <c r="H26262" i="179"/>
  <c r="G26261" i="179"/>
  <c r="H26261" i="179"/>
  <c r="G26260" i="179"/>
  <c r="H26260" i="179"/>
  <c r="G26259" i="179"/>
  <c r="H26259" i="179"/>
  <c r="G26258" i="179"/>
  <c r="H26258" i="179"/>
  <c r="G26257" i="179"/>
  <c r="H26257" i="179"/>
  <c r="G26256" i="179"/>
  <c r="H26256" i="179"/>
  <c r="G26255" i="179"/>
  <c r="H26255" i="179"/>
  <c r="G26254" i="179"/>
  <c r="H26254" i="179"/>
  <c r="G26253" i="179"/>
  <c r="H26253" i="179"/>
  <c r="G26252" i="179"/>
  <c r="H26252" i="179"/>
  <c r="G26251" i="179"/>
  <c r="H26251" i="179"/>
  <c r="G26250" i="179"/>
  <c r="H26250" i="179"/>
  <c r="G26249" i="179"/>
  <c r="H26249" i="179"/>
  <c r="G26248" i="179"/>
  <c r="H26248" i="179"/>
  <c r="G26247" i="179"/>
  <c r="H26247" i="179"/>
  <c r="G26246" i="179"/>
  <c r="H26246" i="179"/>
  <c r="G26245" i="179"/>
  <c r="H26245" i="179"/>
  <c r="G26244" i="179"/>
  <c r="H26244" i="179"/>
  <c r="G26243" i="179"/>
  <c r="H26243" i="179"/>
  <c r="G26242" i="179"/>
  <c r="H26242" i="179"/>
  <c r="G26241" i="179"/>
  <c r="H26241" i="179"/>
  <c r="G26240" i="179"/>
  <c r="H26240" i="179"/>
  <c r="G26239" i="179"/>
  <c r="H26239" i="179"/>
  <c r="G26238" i="179"/>
  <c r="H26238" i="179"/>
  <c r="G26237" i="179"/>
  <c r="H26237" i="179"/>
  <c r="G26236" i="179"/>
  <c r="H26236" i="179"/>
  <c r="G26235" i="179"/>
  <c r="H26235" i="179"/>
  <c r="G26234" i="179"/>
  <c r="H26234" i="179"/>
  <c r="H26233" i="179"/>
  <c r="G26233" i="179"/>
  <c r="G26232" i="179"/>
  <c r="H26232" i="179"/>
  <c r="G26231" i="179"/>
  <c r="H26231" i="179"/>
  <c r="G26230" i="179"/>
  <c r="H26230" i="179"/>
  <c r="G26229" i="179"/>
  <c r="H26229" i="179"/>
  <c r="G26228" i="179"/>
  <c r="H26228" i="179"/>
  <c r="G26227" i="179"/>
  <c r="H26227" i="179"/>
  <c r="G26226" i="179"/>
  <c r="H26226" i="179"/>
  <c r="G26225" i="179"/>
  <c r="H26225" i="179"/>
  <c r="G26224" i="179"/>
  <c r="H26224" i="179"/>
  <c r="G26223" i="179"/>
  <c r="H26223" i="179"/>
  <c r="G26222" i="179"/>
  <c r="H26222" i="179"/>
  <c r="H26221" i="179"/>
  <c r="G26221" i="179"/>
  <c r="G26220" i="179"/>
  <c r="H26220" i="179"/>
  <c r="G26219" i="179"/>
  <c r="H26219" i="179"/>
  <c r="H26218" i="179"/>
  <c r="G26218" i="179"/>
  <c r="G26217" i="179"/>
  <c r="H26217" i="179"/>
  <c r="G26216" i="179"/>
  <c r="H26216" i="179"/>
  <c r="G26215" i="179"/>
  <c r="H26215" i="179"/>
  <c r="H26214" i="179"/>
  <c r="G26214" i="179"/>
  <c r="G26213" i="179"/>
  <c r="H26213" i="179"/>
  <c r="G26212" i="179"/>
  <c r="H26212" i="179"/>
  <c r="G26211" i="179"/>
  <c r="H26211" i="179"/>
  <c r="H26210" i="179"/>
  <c r="G26210" i="179"/>
  <c r="G26209" i="179"/>
  <c r="H26209" i="179"/>
  <c r="G26208" i="179"/>
  <c r="H26208" i="179"/>
  <c r="G26207" i="179"/>
  <c r="H26207" i="179"/>
  <c r="H26206" i="179"/>
  <c r="G26206" i="179"/>
  <c r="H26205" i="179"/>
  <c r="G26205" i="179"/>
  <c r="G26204" i="179"/>
  <c r="H26204" i="179"/>
  <c r="G26203" i="179"/>
  <c r="H26203" i="179"/>
  <c r="H26202" i="179"/>
  <c r="G26202" i="179"/>
  <c r="G26201" i="179"/>
  <c r="H26201" i="179"/>
  <c r="H26200" i="179"/>
  <c r="G26200" i="179"/>
  <c r="H26199" i="179"/>
  <c r="G26199" i="179"/>
  <c r="G26198" i="179"/>
  <c r="H26198" i="179"/>
  <c r="G26197" i="179"/>
  <c r="H26197" i="179"/>
  <c r="H26196" i="179"/>
  <c r="G26196" i="179"/>
  <c r="G26195" i="179"/>
  <c r="H26195" i="179"/>
  <c r="G26194" i="179"/>
  <c r="H26194" i="179"/>
  <c r="G26193" i="179"/>
  <c r="H26193" i="179"/>
  <c r="G26192" i="179"/>
  <c r="H26192" i="179"/>
  <c r="G26191" i="179"/>
  <c r="H26191" i="179"/>
  <c r="H26190" i="179"/>
  <c r="G26190" i="179"/>
  <c r="G26189" i="179"/>
  <c r="H26189" i="179"/>
  <c r="G26188" i="179"/>
  <c r="H26188" i="179"/>
  <c r="G26187" i="179"/>
  <c r="H26187" i="179"/>
  <c r="H26186" i="179"/>
  <c r="G26186" i="179"/>
  <c r="G26185" i="179"/>
  <c r="H26185" i="179"/>
  <c r="G26184" i="179"/>
  <c r="H26184" i="179"/>
  <c r="G26183" i="179"/>
  <c r="H26183" i="179"/>
  <c r="H26182" i="179"/>
  <c r="G26182" i="179"/>
  <c r="G26181" i="179"/>
  <c r="H26181" i="179"/>
  <c r="G26180" i="179"/>
  <c r="H26180" i="179"/>
  <c r="G26179" i="179"/>
  <c r="H26179" i="179"/>
  <c r="H26178" i="179"/>
  <c r="G26178" i="179"/>
  <c r="G26177" i="179"/>
  <c r="H26177" i="179"/>
  <c r="G26176" i="179"/>
  <c r="H26176" i="179"/>
  <c r="G26175" i="179"/>
  <c r="H26175" i="179"/>
  <c r="H26174" i="179"/>
  <c r="G26174" i="179"/>
  <c r="G26173" i="179"/>
  <c r="H26173" i="179"/>
  <c r="G26172" i="179"/>
  <c r="H26172" i="179"/>
  <c r="G26171" i="179"/>
  <c r="H26171" i="179"/>
  <c r="H26170" i="179"/>
  <c r="G26170" i="179"/>
  <c r="G26169" i="179"/>
  <c r="H26169" i="179"/>
  <c r="G26168" i="179"/>
  <c r="H26168" i="179"/>
  <c r="G26167" i="179"/>
  <c r="H26167" i="179"/>
  <c r="H26166" i="179"/>
  <c r="G26166" i="179"/>
  <c r="H26165" i="179"/>
  <c r="G26165" i="179"/>
  <c r="G26164" i="179"/>
  <c r="H26164" i="179"/>
  <c r="G26163" i="179"/>
  <c r="H26163" i="179"/>
  <c r="G26162" i="179"/>
  <c r="H26162" i="179"/>
  <c r="G26161" i="179"/>
  <c r="H26161" i="179"/>
  <c r="G26160" i="179"/>
  <c r="H26160" i="179"/>
  <c r="G26159" i="179"/>
  <c r="H26159" i="179"/>
  <c r="G26158" i="179"/>
  <c r="H26158" i="179"/>
  <c r="G26157" i="179"/>
  <c r="H26157" i="179"/>
  <c r="G26156" i="179"/>
  <c r="H26156" i="179"/>
  <c r="G26155" i="179"/>
  <c r="H26155" i="179"/>
  <c r="G26154" i="179"/>
  <c r="H26154" i="179"/>
  <c r="G26153" i="179"/>
  <c r="H26153" i="179"/>
  <c r="G26152" i="179"/>
  <c r="H26152" i="179"/>
  <c r="G26151" i="179"/>
  <c r="H26151" i="179"/>
  <c r="G26150" i="179"/>
  <c r="H26150" i="179"/>
  <c r="G26149" i="179"/>
  <c r="H26149" i="179"/>
  <c r="G26148" i="179"/>
  <c r="H26148" i="179"/>
  <c r="G26147" i="179"/>
  <c r="H26147" i="179"/>
  <c r="G26146" i="179"/>
  <c r="H26146" i="179"/>
  <c r="G26145" i="179"/>
  <c r="H26145" i="179"/>
  <c r="G26144" i="179"/>
  <c r="H26144" i="179"/>
  <c r="G26143" i="179"/>
  <c r="H26143" i="179"/>
  <c r="G26142" i="179"/>
  <c r="H26142" i="179"/>
  <c r="G26141" i="179"/>
  <c r="H26141" i="179"/>
  <c r="G26140" i="179"/>
  <c r="H26140" i="179"/>
  <c r="G26139" i="179"/>
  <c r="H26139" i="179"/>
  <c r="G26138" i="179"/>
  <c r="H26138" i="179"/>
  <c r="G26137" i="179"/>
  <c r="H26137" i="179"/>
  <c r="G26136" i="179"/>
  <c r="H26136" i="179"/>
  <c r="G26135" i="179"/>
  <c r="H26135" i="179"/>
  <c r="G26134" i="179"/>
  <c r="H26134" i="179"/>
  <c r="G26133" i="179"/>
  <c r="H26133" i="179"/>
  <c r="G26132" i="179"/>
  <c r="H26132" i="179"/>
  <c r="G26131" i="179"/>
  <c r="H26131" i="179"/>
  <c r="G26130" i="179"/>
  <c r="H26130" i="179"/>
  <c r="G26129" i="179"/>
  <c r="H26129" i="179"/>
  <c r="G26128" i="179"/>
  <c r="H26128" i="179"/>
  <c r="G26127" i="179"/>
  <c r="H26127" i="179"/>
  <c r="G26126" i="179"/>
  <c r="H26126" i="179"/>
  <c r="G26125" i="179"/>
  <c r="H26125" i="179"/>
  <c r="G26124" i="179"/>
  <c r="H26124" i="179"/>
  <c r="G26123" i="179"/>
  <c r="H26123" i="179"/>
  <c r="H26122" i="179"/>
  <c r="G26122" i="179"/>
  <c r="G26121" i="179"/>
  <c r="H26121" i="179"/>
  <c r="G26120" i="179"/>
  <c r="H26120" i="179"/>
  <c r="G26119" i="179"/>
  <c r="H26119" i="179"/>
  <c r="G26118" i="179"/>
  <c r="H26118" i="179"/>
  <c r="G26117" i="179"/>
  <c r="H26117" i="179"/>
  <c r="G26116" i="179"/>
  <c r="H26116" i="179"/>
  <c r="G26115" i="179"/>
  <c r="H26115" i="179"/>
  <c r="G26114" i="179"/>
  <c r="H26114" i="179"/>
  <c r="G26113" i="179"/>
  <c r="H26113" i="179"/>
  <c r="G26112" i="179"/>
  <c r="H26112" i="179"/>
  <c r="G26111" i="179"/>
  <c r="H26111" i="179"/>
  <c r="G26110" i="179"/>
  <c r="H26110" i="179"/>
  <c r="G26109" i="179"/>
  <c r="H26109" i="179"/>
  <c r="G26108" i="179"/>
  <c r="H26108" i="179"/>
  <c r="G26107" i="179"/>
  <c r="H26107" i="179"/>
  <c r="G26106" i="179"/>
  <c r="H26106" i="179"/>
  <c r="G26105" i="179"/>
  <c r="H26105" i="179"/>
  <c r="G26104" i="179"/>
  <c r="H26104" i="179"/>
  <c r="G26103" i="179"/>
  <c r="H26103" i="179"/>
  <c r="G26102" i="179"/>
  <c r="H26102" i="179"/>
  <c r="G26101" i="179"/>
  <c r="H26101" i="179"/>
  <c r="G26100" i="179"/>
  <c r="H26100" i="179"/>
  <c r="G26099" i="179"/>
  <c r="H26099" i="179"/>
  <c r="G26098" i="179"/>
  <c r="H26098" i="179"/>
  <c r="G26097" i="179"/>
  <c r="H26097" i="179"/>
  <c r="G26096" i="179"/>
  <c r="H26096" i="179"/>
  <c r="G26095" i="179"/>
  <c r="H26095" i="179"/>
  <c r="G26094" i="179"/>
  <c r="H26094" i="179"/>
  <c r="G26093" i="179"/>
  <c r="H26093" i="179"/>
  <c r="G26092" i="179"/>
  <c r="H26092" i="179"/>
  <c r="G26091" i="179"/>
  <c r="H26091" i="179"/>
  <c r="G26090" i="179"/>
  <c r="H26090" i="179"/>
  <c r="G26089" i="179"/>
  <c r="H26089" i="179"/>
  <c r="G26088" i="179"/>
  <c r="H26088" i="179"/>
  <c r="G26087" i="179"/>
  <c r="H26087" i="179"/>
  <c r="G26086" i="179"/>
  <c r="H26086" i="179"/>
  <c r="G26085" i="179"/>
  <c r="H26085" i="179"/>
  <c r="G26084" i="179"/>
  <c r="H26084" i="179"/>
  <c r="G26083" i="179"/>
  <c r="H26083" i="179"/>
  <c r="G26082" i="179"/>
  <c r="H26082" i="179"/>
  <c r="G26081" i="179"/>
  <c r="H26081" i="179"/>
  <c r="G26080" i="179"/>
  <c r="H26080" i="179"/>
  <c r="G26079" i="179"/>
  <c r="H26079" i="179"/>
  <c r="G26078" i="179"/>
  <c r="H26078" i="179"/>
  <c r="G26077" i="179"/>
  <c r="H26077" i="179"/>
  <c r="G26076" i="179"/>
  <c r="H26076" i="179"/>
  <c r="G26075" i="179"/>
  <c r="H26075" i="179"/>
  <c r="G26074" i="179"/>
  <c r="H26074" i="179"/>
  <c r="G26073" i="179"/>
  <c r="H26073" i="179"/>
  <c r="G26072" i="179"/>
  <c r="H26072" i="179"/>
  <c r="G26071" i="179"/>
  <c r="H26071" i="179"/>
  <c r="G26070" i="179"/>
  <c r="H26070" i="179"/>
  <c r="G26069" i="179"/>
  <c r="H26069" i="179"/>
  <c r="G26068" i="179"/>
  <c r="H26068" i="179"/>
  <c r="G26067" i="179"/>
  <c r="H26067" i="179"/>
  <c r="G26066" i="179"/>
  <c r="H26066" i="179"/>
  <c r="G26065" i="179"/>
  <c r="H26065" i="179"/>
  <c r="G26064" i="179"/>
  <c r="H26064" i="179"/>
  <c r="G26063" i="179"/>
  <c r="H26063" i="179"/>
  <c r="G26062" i="179"/>
  <c r="H26062" i="179"/>
  <c r="G26061" i="179"/>
  <c r="H26061" i="179"/>
  <c r="G26060" i="179"/>
  <c r="H26060" i="179"/>
  <c r="G26059" i="179"/>
  <c r="H26059" i="179"/>
  <c r="G26058" i="179"/>
  <c r="H26058" i="179"/>
  <c r="G26057" i="179"/>
  <c r="H26057" i="179"/>
  <c r="G26056" i="179"/>
  <c r="H26056" i="179"/>
  <c r="G26055" i="179"/>
  <c r="H26055" i="179"/>
  <c r="G26054" i="179"/>
  <c r="H26054" i="179"/>
  <c r="G26053" i="179"/>
  <c r="H26053" i="179"/>
  <c r="G26052" i="179"/>
  <c r="H26052" i="179"/>
  <c r="G26051" i="179"/>
  <c r="H26051" i="179"/>
  <c r="G26050" i="179"/>
  <c r="H26050" i="179"/>
  <c r="G26049" i="179"/>
  <c r="H26049" i="179"/>
  <c r="G26048" i="179"/>
  <c r="H26048" i="179"/>
  <c r="G26047" i="179"/>
  <c r="H26047" i="179"/>
  <c r="G26046" i="179"/>
  <c r="H26046" i="179"/>
  <c r="G26045" i="179"/>
  <c r="H26045" i="179"/>
  <c r="G26044" i="179"/>
  <c r="H26044" i="179"/>
  <c r="G26043" i="179"/>
  <c r="H26043" i="179"/>
  <c r="G26042" i="179"/>
  <c r="H26042" i="179"/>
  <c r="G26041" i="179"/>
  <c r="H26041" i="179"/>
  <c r="G26040" i="179"/>
  <c r="H26040" i="179"/>
  <c r="G26039" i="179"/>
  <c r="H26039" i="179"/>
  <c r="G26038" i="179"/>
  <c r="H26038" i="179"/>
  <c r="G26037" i="179"/>
  <c r="H26037" i="179"/>
  <c r="G26036" i="179"/>
  <c r="H26036" i="179"/>
  <c r="G26035" i="179"/>
  <c r="H26035" i="179"/>
  <c r="G26034" i="179"/>
  <c r="H26034" i="179"/>
  <c r="G26033" i="179"/>
  <c r="H26033" i="179"/>
  <c r="G26032" i="179"/>
  <c r="H26032" i="179"/>
  <c r="G26031" i="179"/>
  <c r="H26031" i="179"/>
  <c r="G26030" i="179"/>
  <c r="H26030" i="179"/>
  <c r="G26029" i="179"/>
  <c r="H26029" i="179"/>
  <c r="G26028" i="179"/>
  <c r="H26028" i="179"/>
  <c r="G26027" i="179"/>
  <c r="H26027" i="179"/>
  <c r="G26026" i="179"/>
  <c r="H26026" i="179"/>
  <c r="G26025" i="179"/>
  <c r="H26025" i="179"/>
  <c r="G26024" i="179"/>
  <c r="H26024" i="179"/>
  <c r="G26023" i="179"/>
  <c r="H26023" i="179"/>
  <c r="G26022" i="179"/>
  <c r="H26022" i="179"/>
  <c r="G26021" i="179"/>
  <c r="H26021" i="179"/>
  <c r="G26020" i="179"/>
  <c r="H26020" i="179"/>
  <c r="G26019" i="179"/>
  <c r="H26019" i="179"/>
  <c r="G26018" i="179"/>
  <c r="H26018" i="179"/>
  <c r="G26017" i="179"/>
  <c r="H26017" i="179"/>
  <c r="G26016" i="179"/>
  <c r="H26016" i="179"/>
  <c r="G26015" i="179"/>
  <c r="H26015" i="179"/>
  <c r="G26014" i="179"/>
  <c r="H26014" i="179"/>
  <c r="G26013" i="179"/>
  <c r="H26013" i="179"/>
  <c r="G26012" i="179"/>
  <c r="H26012" i="179"/>
  <c r="G26011" i="179"/>
  <c r="H26011" i="179"/>
  <c r="G26010" i="179"/>
  <c r="H26010" i="179"/>
  <c r="G26009" i="179"/>
  <c r="H26009" i="179"/>
  <c r="G26008" i="179"/>
  <c r="H26008" i="179"/>
  <c r="G26007" i="179"/>
  <c r="H26007" i="179"/>
  <c r="G26006" i="179"/>
  <c r="H26006" i="179"/>
  <c r="G26005" i="179"/>
  <c r="H26005" i="179"/>
  <c r="G26004" i="179"/>
  <c r="H26004" i="179"/>
  <c r="G26003" i="179"/>
  <c r="H26003" i="179"/>
  <c r="G26002" i="179"/>
  <c r="H26002" i="179"/>
  <c r="G26001" i="179"/>
  <c r="H26001" i="179"/>
  <c r="G26000" i="179"/>
  <c r="H26000" i="179"/>
  <c r="G25999" i="179"/>
  <c r="H25999" i="179"/>
  <c r="H25998" i="179"/>
  <c r="G25998" i="179"/>
  <c r="G25997" i="179"/>
  <c r="H25997" i="179"/>
  <c r="G25996" i="179"/>
  <c r="H25996" i="179"/>
  <c r="G25995" i="179"/>
  <c r="H25995" i="179"/>
  <c r="G25994" i="179"/>
  <c r="H25994" i="179"/>
  <c r="G25993" i="179"/>
  <c r="H25993" i="179"/>
  <c r="G25992" i="179"/>
  <c r="H25992" i="179"/>
  <c r="G25991" i="179"/>
  <c r="H25991" i="179"/>
  <c r="G25990" i="179"/>
  <c r="H25990" i="179"/>
  <c r="G25989" i="179"/>
  <c r="H25989" i="179"/>
  <c r="G25988" i="179"/>
  <c r="H25988" i="179"/>
  <c r="G25987" i="179"/>
  <c r="H25987" i="179"/>
  <c r="G25986" i="179"/>
  <c r="H25986" i="179"/>
  <c r="G25985" i="179"/>
  <c r="H25985" i="179"/>
  <c r="G25984" i="179"/>
  <c r="H25984" i="179"/>
  <c r="G25983" i="179"/>
  <c r="H25983" i="179"/>
  <c r="G25982" i="179"/>
  <c r="H25982" i="179"/>
  <c r="G25981" i="179"/>
  <c r="H25981" i="179"/>
  <c r="G25980" i="179"/>
  <c r="H25980" i="179"/>
  <c r="G25979" i="179"/>
  <c r="H25979" i="179"/>
  <c r="G25978" i="179"/>
  <c r="H25978" i="179"/>
  <c r="G25977" i="179"/>
  <c r="H25977" i="179"/>
  <c r="G25976" i="179"/>
  <c r="H25976" i="179"/>
  <c r="G25975" i="179"/>
  <c r="H25975" i="179"/>
  <c r="H25974" i="179"/>
  <c r="G25974" i="179"/>
  <c r="G25973" i="179"/>
  <c r="H25973" i="179"/>
  <c r="G25972" i="179"/>
  <c r="H25972" i="179"/>
  <c r="G25971" i="179"/>
  <c r="H25971" i="179"/>
  <c r="H25970" i="179"/>
  <c r="G25970" i="179"/>
  <c r="G25969" i="179"/>
  <c r="H25969" i="179"/>
  <c r="G25968" i="179"/>
  <c r="H25968" i="179"/>
  <c r="G25967" i="179"/>
  <c r="H25967" i="179"/>
  <c r="G25966" i="179"/>
  <c r="H25966" i="179"/>
  <c r="G25965" i="179"/>
  <c r="H25965" i="179"/>
  <c r="G25964" i="179"/>
  <c r="H25964" i="179"/>
  <c r="G25963" i="179"/>
  <c r="H25963" i="179"/>
  <c r="H25962" i="179"/>
  <c r="G25962" i="179"/>
  <c r="G25961" i="179"/>
  <c r="H25961" i="179"/>
  <c r="G25960" i="179"/>
  <c r="H25960" i="179"/>
  <c r="G25959" i="179"/>
  <c r="H25959" i="179"/>
  <c r="H25958" i="179"/>
  <c r="G25958" i="179"/>
  <c r="G25957" i="179"/>
  <c r="H25957" i="179"/>
  <c r="G25956" i="179"/>
  <c r="H25956" i="179"/>
  <c r="G25955" i="179"/>
  <c r="H25955" i="179"/>
  <c r="H25954" i="179"/>
  <c r="G25954" i="179"/>
  <c r="G25953" i="179"/>
  <c r="H25953" i="179"/>
  <c r="H25952" i="179"/>
  <c r="G25952" i="179"/>
  <c r="G25951" i="179"/>
  <c r="H25951" i="179"/>
  <c r="H25950" i="179"/>
  <c r="G25950" i="179"/>
  <c r="G25949" i="179"/>
  <c r="H25949" i="179"/>
  <c r="G25948" i="179"/>
  <c r="H25948" i="179"/>
  <c r="G25947" i="179"/>
  <c r="H25947" i="179"/>
  <c r="H25946" i="179"/>
  <c r="G25946" i="179"/>
  <c r="G25945" i="179"/>
  <c r="H25945" i="179"/>
  <c r="G25944" i="179"/>
  <c r="H25944" i="179"/>
  <c r="G25943" i="179"/>
  <c r="H25943" i="179"/>
  <c r="H25942" i="179"/>
  <c r="G25942" i="179"/>
  <c r="G25941" i="179"/>
  <c r="H25941" i="179"/>
  <c r="G25940" i="179"/>
  <c r="H25940" i="179"/>
  <c r="G25939" i="179"/>
  <c r="H25939" i="179"/>
  <c r="H25938" i="179"/>
  <c r="G25938" i="179"/>
  <c r="G25937" i="179"/>
  <c r="H25937" i="179"/>
  <c r="G25936" i="179"/>
  <c r="H25936" i="179"/>
  <c r="G25935" i="179"/>
  <c r="H25935" i="179"/>
  <c r="H25934" i="179"/>
  <c r="G25934" i="179"/>
  <c r="G25933" i="179"/>
  <c r="H25933" i="179"/>
  <c r="H25932" i="179"/>
  <c r="G25932" i="179"/>
  <c r="H25931" i="179"/>
  <c r="G25931" i="179"/>
  <c r="G25930" i="179"/>
  <c r="H25930" i="179"/>
  <c r="G25929" i="179"/>
  <c r="H25929" i="179"/>
  <c r="G25928" i="179"/>
  <c r="H25928" i="179"/>
  <c r="G25927" i="179"/>
  <c r="H25927" i="179"/>
  <c r="H25926" i="179"/>
  <c r="G25926" i="179"/>
  <c r="G25925" i="179"/>
  <c r="H25925" i="179"/>
  <c r="G25924" i="179"/>
  <c r="H25924" i="179"/>
  <c r="G25923" i="179"/>
  <c r="H25923" i="179"/>
  <c r="H25922" i="179"/>
  <c r="G25922" i="179"/>
  <c r="G25921" i="179"/>
  <c r="H25921" i="179"/>
  <c r="G25920" i="179"/>
  <c r="H25920" i="179"/>
  <c r="G25919" i="179"/>
  <c r="H25919" i="179"/>
  <c r="G25918" i="179"/>
  <c r="H25918" i="179"/>
  <c r="G25917" i="179"/>
  <c r="H25917" i="179"/>
  <c r="G25916" i="179"/>
  <c r="H25916" i="179"/>
  <c r="G25915" i="179"/>
  <c r="H25915" i="179"/>
  <c r="G25914" i="179"/>
  <c r="H25914" i="179"/>
  <c r="G25913" i="179"/>
  <c r="H25913" i="179"/>
  <c r="G25912" i="179"/>
  <c r="H25912" i="179"/>
  <c r="G25911" i="179"/>
  <c r="H25911" i="179"/>
  <c r="G25910" i="179"/>
  <c r="H25910" i="179"/>
  <c r="G25909" i="179"/>
  <c r="H25909" i="179"/>
  <c r="G25908" i="179"/>
  <c r="H25908" i="179"/>
  <c r="G25907" i="179"/>
  <c r="H25907" i="179"/>
  <c r="G25906" i="179"/>
  <c r="H25906" i="179"/>
  <c r="G25905" i="179"/>
  <c r="H25905" i="179"/>
  <c r="G25904" i="179"/>
  <c r="H25904" i="179"/>
  <c r="G25903" i="179"/>
  <c r="H25903" i="179"/>
  <c r="G25902" i="179"/>
  <c r="H25902" i="179"/>
  <c r="G25901" i="179"/>
  <c r="H25901" i="179"/>
  <c r="G25900" i="179"/>
  <c r="H25900" i="179"/>
  <c r="G25899" i="179"/>
  <c r="H25899" i="179"/>
  <c r="G25898" i="179"/>
  <c r="H25898" i="179"/>
  <c r="G25897" i="179"/>
  <c r="H25897" i="179"/>
  <c r="G25896" i="179"/>
  <c r="H25896" i="179"/>
  <c r="G25895" i="179"/>
  <c r="H25895" i="179"/>
  <c r="G25894" i="179"/>
  <c r="H25894" i="179"/>
  <c r="G25893" i="179"/>
  <c r="H25893" i="179"/>
  <c r="G25892" i="179"/>
  <c r="H25892" i="179"/>
  <c r="G25891" i="179"/>
  <c r="H25891" i="179"/>
  <c r="G25890" i="179"/>
  <c r="H25890" i="179"/>
  <c r="G25889" i="179"/>
  <c r="H25889" i="179"/>
  <c r="G25888" i="179"/>
  <c r="H25888" i="179"/>
  <c r="G25887" i="179"/>
  <c r="H25887" i="179"/>
  <c r="G25886" i="179"/>
  <c r="H25886" i="179"/>
  <c r="G25885" i="179"/>
  <c r="H25885" i="179"/>
  <c r="G25884" i="179"/>
  <c r="H25884" i="179"/>
  <c r="G25883" i="179"/>
  <c r="H25883" i="179"/>
  <c r="G25882" i="179"/>
  <c r="H25882" i="179"/>
  <c r="G25881" i="179"/>
  <c r="H25881" i="179"/>
  <c r="G25880" i="179"/>
  <c r="H25880" i="179"/>
  <c r="G25879" i="179"/>
  <c r="H25879" i="179"/>
  <c r="G25878" i="179"/>
  <c r="H25878" i="179"/>
  <c r="G25877" i="179"/>
  <c r="H25877" i="179"/>
  <c r="G25876" i="179"/>
  <c r="H25876" i="179"/>
  <c r="G25875" i="179"/>
  <c r="H25875" i="179"/>
  <c r="G25874" i="179"/>
  <c r="H25874" i="179"/>
  <c r="G25873" i="179"/>
  <c r="H25873" i="179"/>
  <c r="G25872" i="179"/>
  <c r="H25872" i="179"/>
  <c r="G25871" i="179"/>
  <c r="H25871" i="179"/>
  <c r="G25870" i="179"/>
  <c r="H25870" i="179"/>
  <c r="G25869" i="179"/>
  <c r="H25869" i="179"/>
  <c r="G25868" i="179"/>
  <c r="H25868" i="179"/>
  <c r="G25867" i="179"/>
  <c r="H25867" i="179"/>
  <c r="G25866" i="179"/>
  <c r="H25866" i="179"/>
  <c r="G25865" i="179"/>
  <c r="H25865" i="179"/>
  <c r="G25864" i="179"/>
  <c r="H25864" i="179"/>
  <c r="G25863" i="179"/>
  <c r="H25863" i="179"/>
  <c r="G25862" i="179"/>
  <c r="H25862" i="179"/>
  <c r="G25861" i="179"/>
  <c r="H25861" i="179"/>
  <c r="G25860" i="179"/>
  <c r="H25860" i="179"/>
  <c r="G25859" i="179"/>
  <c r="H25859" i="179"/>
  <c r="G25858" i="179"/>
  <c r="H25858" i="179"/>
  <c r="H25857" i="179"/>
  <c r="G25857" i="179"/>
  <c r="G25856" i="179"/>
  <c r="H25856" i="179"/>
  <c r="G25855" i="179"/>
  <c r="H25855" i="179"/>
  <c r="G25854" i="179"/>
  <c r="H25854" i="179"/>
  <c r="G25853" i="179"/>
  <c r="H25853" i="179"/>
  <c r="G25852" i="179"/>
  <c r="H25852" i="179"/>
  <c r="G25851" i="179"/>
  <c r="H25851" i="179"/>
  <c r="G25850" i="179"/>
  <c r="H25850" i="179"/>
  <c r="G25849" i="179"/>
  <c r="H25849" i="179"/>
  <c r="G25848" i="179"/>
  <c r="H25848" i="179"/>
  <c r="G25847" i="179"/>
  <c r="H25847" i="179"/>
  <c r="G25846" i="179"/>
  <c r="H25846" i="179"/>
  <c r="G25845" i="179"/>
  <c r="H25845" i="179"/>
  <c r="G25844" i="179"/>
  <c r="H25844" i="179"/>
  <c r="G25843" i="179"/>
  <c r="H25843" i="179"/>
  <c r="G25842" i="179"/>
  <c r="H25842" i="179"/>
  <c r="G25841" i="179"/>
  <c r="H25841" i="179"/>
  <c r="G25840" i="179"/>
  <c r="H25840" i="179"/>
  <c r="G25839" i="179"/>
  <c r="H25839" i="179"/>
  <c r="G25838" i="179"/>
  <c r="H25838" i="179"/>
  <c r="G25837" i="179"/>
  <c r="H25837" i="179"/>
  <c r="G25836" i="179"/>
  <c r="H25836" i="179"/>
  <c r="G25835" i="179"/>
  <c r="H25835" i="179"/>
  <c r="G25834" i="179"/>
  <c r="H25834" i="179"/>
  <c r="G25833" i="179"/>
  <c r="H25833" i="179"/>
  <c r="G25832" i="179"/>
  <c r="H25832" i="179"/>
  <c r="G25831" i="179"/>
  <c r="H25831" i="179"/>
  <c r="G25830" i="179"/>
  <c r="H25830" i="179"/>
  <c r="G25829" i="179"/>
  <c r="H25829" i="179"/>
  <c r="G25828" i="179"/>
  <c r="H25828" i="179"/>
  <c r="G25827" i="179"/>
  <c r="H25827" i="179"/>
  <c r="H25826" i="179"/>
  <c r="G25826" i="179"/>
  <c r="G25825" i="179"/>
  <c r="H25825" i="179"/>
  <c r="G25824" i="179"/>
  <c r="H25824" i="179"/>
  <c r="H25823" i="179"/>
  <c r="G25823" i="179"/>
  <c r="H25822" i="179"/>
  <c r="G25822" i="179"/>
  <c r="G25821" i="179"/>
  <c r="H25821" i="179"/>
  <c r="G25820" i="179"/>
  <c r="H25820" i="179"/>
  <c r="G25819" i="179"/>
  <c r="H25819" i="179"/>
  <c r="H25818" i="179"/>
  <c r="G25818" i="179"/>
  <c r="G25817" i="179"/>
  <c r="H25817" i="179"/>
  <c r="G25816" i="179"/>
  <c r="H25816" i="179"/>
  <c r="G25815" i="179"/>
  <c r="H25815" i="179"/>
  <c r="H25814" i="179"/>
  <c r="G25814" i="179"/>
  <c r="G25813" i="179"/>
  <c r="H25813" i="179"/>
  <c r="G25812" i="179"/>
  <c r="H25812" i="179"/>
  <c r="G25811" i="179"/>
  <c r="H25811" i="179"/>
  <c r="H25810" i="179"/>
  <c r="G25810" i="179"/>
  <c r="G25809" i="179"/>
  <c r="H25809" i="179"/>
  <c r="H25808" i="179"/>
  <c r="G25808" i="179"/>
  <c r="H25807" i="179"/>
  <c r="G25807" i="179"/>
  <c r="G25806" i="179"/>
  <c r="H25806" i="179"/>
  <c r="G25805" i="179"/>
  <c r="H25805" i="179"/>
  <c r="H25804" i="179"/>
  <c r="G25804" i="179"/>
  <c r="H25803" i="179"/>
  <c r="G25803" i="179"/>
  <c r="H25802" i="179"/>
  <c r="G25802" i="179"/>
  <c r="G25801" i="179"/>
  <c r="H25801" i="179"/>
  <c r="G25800" i="179"/>
  <c r="H25800" i="179"/>
  <c r="H25799" i="179"/>
  <c r="G25799" i="179"/>
  <c r="G25798" i="179"/>
  <c r="H25798" i="179"/>
  <c r="G25797" i="179"/>
  <c r="H25797" i="179"/>
  <c r="G25796" i="179"/>
  <c r="H25796" i="179"/>
  <c r="H25795" i="179"/>
  <c r="G25795" i="179"/>
  <c r="H25794" i="179"/>
  <c r="G25794" i="179"/>
  <c r="G25793" i="179"/>
  <c r="H25793" i="179"/>
  <c r="G25792" i="179"/>
  <c r="H25792" i="179"/>
  <c r="H25791" i="179"/>
  <c r="G25791" i="179"/>
  <c r="H25790" i="179"/>
  <c r="G25790" i="179"/>
  <c r="G25789" i="179"/>
  <c r="H25789" i="179"/>
  <c r="G25788" i="179"/>
  <c r="H25788" i="179"/>
  <c r="H25787" i="179"/>
  <c r="G25787" i="179"/>
  <c r="H25786" i="179"/>
  <c r="G25786" i="179"/>
  <c r="G25785" i="179"/>
  <c r="H25785" i="179"/>
  <c r="G25784" i="179"/>
  <c r="H25784" i="179"/>
  <c r="H25783" i="179"/>
  <c r="G25783" i="179"/>
  <c r="G25782" i="179"/>
  <c r="H25782" i="179"/>
  <c r="G25781" i="179"/>
  <c r="H25781" i="179"/>
  <c r="H25780" i="179"/>
  <c r="G25780" i="179"/>
  <c r="H25779" i="179"/>
  <c r="G25779" i="179"/>
  <c r="H25778" i="179"/>
  <c r="G25778" i="179"/>
  <c r="G25777" i="179"/>
  <c r="H25777" i="179"/>
  <c r="G25776" i="179"/>
  <c r="H25776" i="179"/>
  <c r="H25775" i="179"/>
  <c r="G25775" i="179"/>
  <c r="G25774" i="179"/>
  <c r="H25774" i="179"/>
  <c r="G25773" i="179"/>
  <c r="H25773" i="179"/>
  <c r="G25772" i="179"/>
  <c r="H25772" i="179"/>
  <c r="H25771" i="179"/>
  <c r="G25771" i="179"/>
  <c r="G25770" i="179"/>
  <c r="H25770" i="179"/>
  <c r="G25769" i="179"/>
  <c r="H25769" i="179"/>
  <c r="G25768" i="179"/>
  <c r="H25768" i="179"/>
  <c r="H25767" i="179"/>
  <c r="G25767" i="179"/>
  <c r="H25766" i="179"/>
  <c r="G25766" i="179"/>
  <c r="G25765" i="179"/>
  <c r="H25765" i="179"/>
  <c r="G25764" i="179"/>
  <c r="H25764" i="179"/>
  <c r="H25763" i="179"/>
  <c r="G25763" i="179"/>
  <c r="H25762" i="179"/>
  <c r="G25762" i="179"/>
  <c r="G25761" i="179"/>
  <c r="H25761" i="179"/>
  <c r="H25760" i="179"/>
  <c r="G25760" i="179"/>
  <c r="H25759" i="179"/>
  <c r="G25759" i="179"/>
  <c r="H25758" i="179"/>
  <c r="G25758" i="179"/>
  <c r="G25757" i="179"/>
  <c r="H25757" i="179"/>
  <c r="G25756" i="179"/>
  <c r="H25756" i="179"/>
  <c r="H25755" i="179"/>
  <c r="G25755" i="179"/>
  <c r="H25754" i="179"/>
  <c r="G25754" i="179"/>
  <c r="G25753" i="179"/>
  <c r="H25753" i="179"/>
  <c r="G25752" i="179"/>
  <c r="H25752" i="179"/>
  <c r="H25751" i="179"/>
  <c r="G25751" i="179"/>
  <c r="H25750" i="179"/>
  <c r="G25750" i="179"/>
  <c r="G25749" i="179"/>
  <c r="H25749" i="179"/>
  <c r="G25748" i="179"/>
  <c r="H25748" i="179"/>
  <c r="H25747" i="179"/>
  <c r="G25747" i="179"/>
  <c r="G25746" i="179"/>
  <c r="H25746" i="179"/>
  <c r="G25745" i="179"/>
  <c r="H25745" i="179"/>
  <c r="G25744" i="179"/>
  <c r="H25744" i="179"/>
  <c r="H25743" i="179"/>
  <c r="G25743" i="179"/>
  <c r="H25742" i="179"/>
  <c r="G25742" i="179"/>
  <c r="G25741" i="179"/>
  <c r="H25741" i="179"/>
  <c r="G25740" i="179"/>
  <c r="H25740" i="179"/>
  <c r="H25739" i="179"/>
  <c r="G25739" i="179"/>
  <c r="H25738" i="179"/>
  <c r="G25738" i="179"/>
  <c r="G25737" i="179"/>
  <c r="H25737" i="179"/>
  <c r="G25736" i="179"/>
  <c r="H25736" i="179"/>
  <c r="H25735" i="179"/>
  <c r="G25735" i="179"/>
  <c r="H25734" i="179"/>
  <c r="G25734" i="179"/>
  <c r="G25733" i="179"/>
  <c r="H25733" i="179"/>
  <c r="G25732" i="179"/>
  <c r="H25732" i="179"/>
  <c r="H25731" i="179"/>
  <c r="G25731" i="179"/>
  <c r="G25730" i="179"/>
  <c r="H25730" i="179"/>
  <c r="G25729" i="179"/>
  <c r="H25729" i="179"/>
  <c r="G25728" i="179"/>
  <c r="H25728" i="179"/>
  <c r="H25727" i="179"/>
  <c r="G25727" i="179"/>
  <c r="H25726" i="179"/>
  <c r="G25726" i="179"/>
  <c r="G25725" i="179"/>
  <c r="H25725" i="179"/>
  <c r="G25724" i="179"/>
  <c r="H25724" i="179"/>
  <c r="H25723" i="179"/>
  <c r="G25723" i="179"/>
  <c r="H25722" i="179"/>
  <c r="G25722" i="179"/>
  <c r="G25721" i="179"/>
  <c r="H25721" i="179"/>
  <c r="G25720" i="179"/>
  <c r="H25720" i="179"/>
  <c r="H25719" i="179"/>
  <c r="G25719" i="179"/>
  <c r="H25718" i="179"/>
  <c r="G25718" i="179"/>
  <c r="G25717" i="179"/>
  <c r="H25717" i="179"/>
  <c r="G25716" i="179"/>
  <c r="H25716" i="179"/>
  <c r="H25715" i="179"/>
  <c r="G25715" i="179"/>
  <c r="G25714" i="179"/>
  <c r="H25714" i="179"/>
  <c r="G25713" i="179"/>
  <c r="H25713" i="179"/>
  <c r="G25712" i="179"/>
  <c r="H25712" i="179"/>
  <c r="H25711" i="179"/>
  <c r="G25711" i="179"/>
  <c r="H25710" i="179"/>
  <c r="G25710" i="179"/>
  <c r="G25709" i="179"/>
  <c r="H25709" i="179"/>
  <c r="G25708" i="179"/>
  <c r="H25708" i="179"/>
  <c r="H25707" i="179"/>
  <c r="G25707" i="179"/>
  <c r="H25706" i="179"/>
  <c r="G25706" i="179"/>
  <c r="G25705" i="179"/>
  <c r="H25705" i="179"/>
  <c r="G25704" i="179"/>
  <c r="H25704" i="179"/>
  <c r="H25703" i="179"/>
  <c r="G25703" i="179"/>
  <c r="H25702" i="179"/>
  <c r="G25702" i="179"/>
  <c r="G25701" i="179"/>
  <c r="H25701" i="179"/>
  <c r="G25700" i="179"/>
  <c r="H25700" i="179"/>
  <c r="H25699" i="179"/>
  <c r="G25699" i="179"/>
  <c r="G25698" i="179"/>
  <c r="H25698" i="179"/>
  <c r="G25697" i="179"/>
  <c r="H25697" i="179"/>
  <c r="G25696" i="179"/>
  <c r="H25696" i="179"/>
  <c r="H25695" i="179"/>
  <c r="G25695" i="179"/>
  <c r="H25694" i="179"/>
  <c r="G25694" i="179"/>
  <c r="G25693" i="179"/>
  <c r="H25693" i="179"/>
  <c r="G25692" i="179"/>
  <c r="H25692" i="179"/>
  <c r="H25691" i="179"/>
  <c r="G25691" i="179"/>
  <c r="H25690" i="179"/>
  <c r="G25690" i="179"/>
  <c r="G25689" i="179"/>
  <c r="H25689" i="179"/>
  <c r="G25688" i="179"/>
  <c r="H25688" i="179"/>
  <c r="H25687" i="179"/>
  <c r="G25687" i="179"/>
  <c r="H25686" i="179"/>
  <c r="G25686" i="179"/>
  <c r="G25685" i="179"/>
  <c r="H25685" i="179"/>
  <c r="G25684" i="179"/>
  <c r="H25684" i="179"/>
  <c r="H25683" i="179"/>
  <c r="G25683" i="179"/>
  <c r="G25682" i="179"/>
  <c r="H25682" i="179"/>
  <c r="G25681" i="179"/>
  <c r="H25681" i="179"/>
  <c r="G25680" i="179"/>
  <c r="H25680" i="179"/>
  <c r="H25679" i="179"/>
  <c r="G25679" i="179"/>
  <c r="H25678" i="179"/>
  <c r="G25678" i="179"/>
  <c r="H25677" i="179"/>
  <c r="G25677" i="179"/>
  <c r="G25676" i="179"/>
  <c r="H25676" i="179"/>
  <c r="H25675" i="179"/>
  <c r="G25675" i="179"/>
  <c r="G25674" i="179"/>
  <c r="H25674" i="179"/>
  <c r="G25673" i="179"/>
  <c r="H25673" i="179"/>
  <c r="G25672" i="179"/>
  <c r="H25672" i="179"/>
  <c r="H25671" i="179"/>
  <c r="G25671" i="179"/>
  <c r="G25670" i="179"/>
  <c r="H25670" i="179"/>
  <c r="G25669" i="179"/>
  <c r="H25669" i="179"/>
  <c r="G25668" i="179"/>
  <c r="H25668" i="179"/>
  <c r="H25667" i="179"/>
  <c r="G25667" i="179"/>
  <c r="H25666" i="179"/>
  <c r="G25666" i="179"/>
  <c r="G25665" i="179"/>
  <c r="H25665" i="179"/>
  <c r="G25664" i="179"/>
  <c r="H25664" i="179"/>
  <c r="H25663" i="179"/>
  <c r="G25663" i="179"/>
  <c r="H25662" i="179"/>
  <c r="G25662" i="179"/>
  <c r="G25661" i="179"/>
  <c r="H25661" i="179"/>
  <c r="G25660" i="179"/>
  <c r="H25660" i="179"/>
  <c r="H25659" i="179"/>
  <c r="G25659" i="179"/>
  <c r="G25658" i="179"/>
  <c r="H25658" i="179"/>
  <c r="H25657" i="179"/>
  <c r="G25657" i="179"/>
  <c r="H25656" i="179"/>
  <c r="G25656" i="179"/>
  <c r="H25655" i="179"/>
  <c r="G25655" i="179"/>
  <c r="H25654" i="179"/>
  <c r="G25654" i="179"/>
  <c r="H25653" i="179"/>
  <c r="G25653" i="179"/>
  <c r="G25652" i="179"/>
  <c r="H25652" i="179"/>
  <c r="H25651" i="179"/>
  <c r="G25651" i="179"/>
  <c r="H25650" i="179"/>
  <c r="G25650" i="179"/>
  <c r="G25649" i="179"/>
  <c r="H25649" i="179"/>
  <c r="G25648" i="179"/>
  <c r="H25648" i="179"/>
  <c r="H25647" i="179"/>
  <c r="G25647" i="179"/>
  <c r="H25646" i="179"/>
  <c r="G25646" i="179"/>
  <c r="G25645" i="179"/>
  <c r="H25645" i="179"/>
  <c r="G25644" i="179"/>
  <c r="H25644" i="179"/>
  <c r="H25643" i="179"/>
  <c r="G25643" i="179"/>
  <c r="G25642" i="179"/>
  <c r="H25642" i="179"/>
  <c r="G25641" i="179"/>
  <c r="H25641" i="179"/>
  <c r="G25640" i="179"/>
  <c r="H25640" i="179"/>
  <c r="H25639" i="179"/>
  <c r="G25639" i="179"/>
  <c r="H25638" i="179"/>
  <c r="G25638" i="179"/>
  <c r="G25637" i="179"/>
  <c r="H25637" i="179"/>
  <c r="G25636" i="179"/>
  <c r="H25636" i="179"/>
  <c r="H25635" i="179"/>
  <c r="G25635" i="179"/>
  <c r="H25634" i="179"/>
  <c r="G25634" i="179"/>
  <c r="G25633" i="179"/>
  <c r="H25633" i="179"/>
  <c r="G25632" i="179"/>
  <c r="H25632" i="179"/>
  <c r="H25631" i="179"/>
  <c r="G25631" i="179"/>
  <c r="H25630" i="179"/>
  <c r="G25630" i="179"/>
  <c r="G25629" i="179"/>
  <c r="H25629" i="179"/>
  <c r="G25628" i="179"/>
  <c r="H25628" i="179"/>
  <c r="H25627" i="179"/>
  <c r="G25627" i="179"/>
  <c r="H25626" i="179"/>
  <c r="G25626" i="179"/>
  <c r="G25625" i="179"/>
  <c r="H25625" i="179"/>
  <c r="G25624" i="179"/>
  <c r="H25624" i="179"/>
  <c r="H25623" i="179"/>
  <c r="G25623" i="179"/>
  <c r="H25622" i="179"/>
  <c r="G25622" i="179"/>
  <c r="G25621" i="179"/>
  <c r="H25621" i="179"/>
  <c r="G25620" i="179"/>
  <c r="H25620" i="179"/>
  <c r="H25619" i="179"/>
  <c r="G25619" i="179"/>
  <c r="H25618" i="179"/>
  <c r="G25618" i="179"/>
  <c r="G25617" i="179"/>
  <c r="H25617" i="179"/>
  <c r="G25616" i="179"/>
  <c r="H25616" i="179"/>
  <c r="H25615" i="179"/>
  <c r="G25615" i="179"/>
  <c r="H25614" i="179"/>
  <c r="G25614" i="179"/>
  <c r="G25613" i="179"/>
  <c r="H25613" i="179"/>
  <c r="G25612" i="179"/>
  <c r="H25612" i="179"/>
  <c r="H25611" i="179"/>
  <c r="G25611" i="179"/>
  <c r="H25610" i="179"/>
  <c r="G25610" i="179"/>
  <c r="G25609" i="179"/>
  <c r="H25609" i="179"/>
  <c r="G25608" i="179"/>
  <c r="H25608" i="179"/>
  <c r="H25607" i="179"/>
  <c r="G25607" i="179"/>
  <c r="H25606" i="179"/>
  <c r="G25606" i="179"/>
  <c r="G25605" i="179"/>
  <c r="H25605" i="179"/>
  <c r="G25604" i="179"/>
  <c r="H25604" i="179"/>
  <c r="H25603" i="179"/>
  <c r="G25603" i="179"/>
  <c r="H25602" i="179"/>
  <c r="G25602" i="179"/>
  <c r="G25601" i="179"/>
  <c r="H25601" i="179"/>
  <c r="G25600" i="179"/>
  <c r="H25600" i="179"/>
  <c r="H25599" i="179"/>
  <c r="G25599" i="179"/>
  <c r="H25598" i="179"/>
  <c r="G25598" i="179"/>
  <c r="G25597" i="179"/>
  <c r="H25597" i="179"/>
  <c r="G25596" i="179"/>
  <c r="H25596" i="179"/>
  <c r="H25595" i="179"/>
  <c r="G25595" i="179"/>
  <c r="H25594" i="179"/>
  <c r="G25594" i="179"/>
  <c r="G25593" i="179"/>
  <c r="H25593" i="179"/>
  <c r="G25592" i="179"/>
  <c r="H25592" i="179"/>
  <c r="H25591" i="179"/>
  <c r="G25591" i="179"/>
  <c r="H25590" i="179"/>
  <c r="G25590" i="179"/>
  <c r="G25589" i="179"/>
  <c r="H25589" i="179"/>
  <c r="H25588" i="179"/>
  <c r="G25588" i="179"/>
  <c r="H25587" i="179"/>
  <c r="G25587" i="179"/>
  <c r="H25586" i="179"/>
  <c r="G25586" i="179"/>
  <c r="G25585" i="179"/>
  <c r="H25585" i="179"/>
  <c r="G25584" i="179"/>
  <c r="H25584" i="179"/>
  <c r="H25583" i="179"/>
  <c r="G25583" i="179"/>
  <c r="H25582" i="179"/>
  <c r="G25582" i="179"/>
  <c r="G25581" i="179"/>
  <c r="H25581" i="179"/>
  <c r="G25580" i="179"/>
  <c r="H25580" i="179"/>
  <c r="H25579" i="179"/>
  <c r="G25579" i="179"/>
  <c r="H25578" i="179"/>
  <c r="G25578" i="179"/>
  <c r="G25577" i="179"/>
  <c r="H25577" i="179"/>
  <c r="G25576" i="179"/>
  <c r="H25576" i="179"/>
  <c r="H25575" i="179"/>
  <c r="G25575" i="179"/>
  <c r="H25574" i="179"/>
  <c r="G25574" i="179"/>
  <c r="G25573" i="179"/>
  <c r="H25573" i="179"/>
  <c r="G25572" i="179"/>
  <c r="H25572" i="179"/>
  <c r="H25571" i="179"/>
  <c r="G25571" i="179"/>
  <c r="H25570" i="179"/>
  <c r="G25570" i="179"/>
  <c r="G25569" i="179"/>
  <c r="H25569" i="179"/>
  <c r="G25568" i="179"/>
  <c r="H25568" i="179"/>
  <c r="H25567" i="179"/>
  <c r="G25567" i="179"/>
  <c r="H25566" i="179"/>
  <c r="G25566" i="179"/>
  <c r="G25565" i="179"/>
  <c r="H25565" i="179"/>
  <c r="G25564" i="179"/>
  <c r="H25564" i="179"/>
  <c r="H25563" i="179"/>
  <c r="G25563" i="179"/>
  <c r="H25562" i="179"/>
  <c r="G25562" i="179"/>
  <c r="G25561" i="179"/>
  <c r="H25561" i="179"/>
  <c r="G25560" i="179"/>
  <c r="H25560" i="179"/>
  <c r="H25559" i="179"/>
  <c r="G25559" i="179"/>
  <c r="H25558" i="179"/>
  <c r="G25558" i="179"/>
  <c r="G25557" i="179"/>
  <c r="H25557" i="179"/>
  <c r="G25556" i="179"/>
  <c r="H25556" i="179"/>
  <c r="H25555" i="179"/>
  <c r="G25555" i="179"/>
  <c r="H25554" i="179"/>
  <c r="G25554" i="179"/>
  <c r="G25553" i="179"/>
  <c r="H25553" i="179"/>
  <c r="G25552" i="179"/>
  <c r="H25552" i="179"/>
  <c r="H25551" i="179"/>
  <c r="G25551" i="179"/>
  <c r="H25550" i="179"/>
  <c r="G25550" i="179"/>
  <c r="G25549" i="179"/>
  <c r="H25549" i="179"/>
  <c r="G25548" i="179"/>
  <c r="H25548" i="179"/>
  <c r="H25547" i="179"/>
  <c r="G25547" i="179"/>
  <c r="H25546" i="179"/>
  <c r="G25546" i="179"/>
  <c r="G25545" i="179"/>
  <c r="H25545" i="179"/>
  <c r="G25544" i="179"/>
  <c r="H25544" i="179"/>
  <c r="H25543" i="179"/>
  <c r="G25543" i="179"/>
  <c r="H25542" i="179"/>
  <c r="G25542" i="179"/>
  <c r="G25541" i="179"/>
  <c r="H25541" i="179"/>
  <c r="G25540" i="179"/>
  <c r="H25540" i="179"/>
  <c r="H25539" i="179"/>
  <c r="G25539" i="179"/>
  <c r="H25538" i="179"/>
  <c r="G25538" i="179"/>
  <c r="G25537" i="179"/>
  <c r="H25537" i="179"/>
  <c r="G25536" i="179"/>
  <c r="H25536" i="179"/>
  <c r="H25535" i="179"/>
  <c r="G25535" i="179"/>
  <c r="H25534" i="179"/>
  <c r="G25534" i="179"/>
  <c r="G25533" i="179"/>
  <c r="H25533" i="179"/>
  <c r="G25532" i="179"/>
  <c r="H25532" i="179"/>
  <c r="H25531" i="179"/>
  <c r="G25531" i="179"/>
  <c r="H25530" i="179"/>
  <c r="G25530" i="179"/>
  <c r="G25529" i="179"/>
  <c r="H25529" i="179"/>
  <c r="G25528" i="179"/>
  <c r="H25528" i="179"/>
  <c r="H25527" i="179"/>
  <c r="G25527" i="179"/>
  <c r="H25526" i="179"/>
  <c r="G25526" i="179"/>
  <c r="G25525" i="179"/>
  <c r="H25525" i="179"/>
  <c r="G25524" i="179"/>
  <c r="H25524" i="179"/>
  <c r="H25523" i="179"/>
  <c r="G25523" i="179"/>
  <c r="H25522" i="179"/>
  <c r="G25522" i="179"/>
  <c r="G25521" i="179"/>
  <c r="H25521" i="179"/>
  <c r="G25520" i="179"/>
  <c r="H25520" i="179"/>
  <c r="H25519" i="179"/>
  <c r="G25519" i="179"/>
  <c r="H25518" i="179"/>
  <c r="G25518" i="179"/>
  <c r="G25517" i="179"/>
  <c r="H25517" i="179"/>
  <c r="G25516" i="179"/>
  <c r="H25516" i="179"/>
  <c r="H25515" i="179"/>
  <c r="G25515" i="179"/>
  <c r="H25514" i="179"/>
  <c r="G25514" i="179"/>
  <c r="G25513" i="179"/>
  <c r="H25513" i="179"/>
  <c r="G25512" i="179"/>
  <c r="H25512" i="179"/>
  <c r="H25511" i="179"/>
  <c r="G25511" i="179"/>
  <c r="H25510" i="179"/>
  <c r="G25510" i="179"/>
  <c r="G25509" i="179"/>
  <c r="H25509" i="179"/>
  <c r="G25508" i="179"/>
  <c r="H25508" i="179"/>
  <c r="H25507" i="179"/>
  <c r="G25507" i="179"/>
  <c r="H25506" i="179"/>
  <c r="G25506" i="179"/>
  <c r="G25505" i="179"/>
  <c r="H25505" i="179"/>
  <c r="G25504" i="179"/>
  <c r="H25504" i="179"/>
  <c r="H25503" i="179"/>
  <c r="G25503" i="179"/>
  <c r="H25502" i="179"/>
  <c r="G25502" i="179"/>
  <c r="G25501" i="179"/>
  <c r="H25501" i="179"/>
  <c r="G25500" i="179"/>
  <c r="H25500" i="179"/>
  <c r="H25499" i="179"/>
  <c r="G25499" i="179"/>
  <c r="H25498" i="179"/>
  <c r="G25498" i="179"/>
  <c r="G25497" i="179"/>
  <c r="H25497" i="179"/>
  <c r="G25496" i="179"/>
  <c r="H25496" i="179"/>
  <c r="H25495" i="179"/>
  <c r="G25495" i="179"/>
  <c r="H25494" i="179"/>
  <c r="G25494" i="179"/>
  <c r="G25493" i="179"/>
  <c r="H25493" i="179"/>
  <c r="G25492" i="179"/>
  <c r="H25492" i="179"/>
  <c r="H25491" i="179"/>
  <c r="G25491" i="179"/>
  <c r="H25490" i="179"/>
  <c r="G25490" i="179"/>
  <c r="G25489" i="179"/>
  <c r="H25489" i="179"/>
  <c r="G25488" i="179"/>
  <c r="H25488" i="179"/>
  <c r="H25487" i="179"/>
  <c r="G25487" i="179"/>
  <c r="H25486" i="179"/>
  <c r="G25486" i="179"/>
  <c r="G25485" i="179"/>
  <c r="H25485" i="179"/>
  <c r="G25484" i="179"/>
  <c r="H25484" i="179"/>
  <c r="H25483" i="179"/>
  <c r="G25483" i="179"/>
  <c r="H25482" i="179"/>
  <c r="G25482" i="179"/>
  <c r="G25481" i="179"/>
  <c r="H25481" i="179"/>
  <c r="G25480" i="179"/>
  <c r="H25480" i="179"/>
  <c r="H25479" i="179"/>
  <c r="G25479" i="179"/>
  <c r="H25478" i="179"/>
  <c r="G25478" i="179"/>
  <c r="G25477" i="179"/>
  <c r="H25477" i="179"/>
  <c r="G25476" i="179"/>
  <c r="H25476" i="179"/>
  <c r="H25475" i="179"/>
  <c r="G25475" i="179"/>
  <c r="H25474" i="179"/>
  <c r="G25474" i="179"/>
  <c r="G25473" i="179"/>
  <c r="H25473" i="179"/>
  <c r="G25472" i="179"/>
  <c r="H25472" i="179"/>
  <c r="H25471" i="179"/>
  <c r="G25471" i="179"/>
  <c r="H25470" i="179"/>
  <c r="G25470" i="179"/>
  <c r="G25469" i="179"/>
  <c r="H25469" i="179"/>
  <c r="H25468" i="179"/>
  <c r="G25468" i="179"/>
  <c r="H25467" i="179"/>
  <c r="G25467" i="179"/>
  <c r="H25466" i="179"/>
  <c r="G25466" i="179"/>
  <c r="G25465" i="179"/>
  <c r="H25465" i="179"/>
  <c r="G25464" i="179"/>
  <c r="H25464" i="179"/>
  <c r="H25463" i="179"/>
  <c r="G25463" i="179"/>
  <c r="H25462" i="179"/>
  <c r="G25462" i="179"/>
  <c r="G25461" i="179"/>
  <c r="H25461" i="179"/>
  <c r="H25460" i="179"/>
  <c r="G25460" i="179"/>
  <c r="H25459" i="179"/>
  <c r="G25459" i="179"/>
  <c r="H25458" i="179"/>
  <c r="G25458" i="179"/>
  <c r="G25457" i="179"/>
  <c r="H25457" i="179"/>
  <c r="H25456" i="179"/>
  <c r="G25456" i="179"/>
  <c r="H25455" i="179"/>
  <c r="G25455" i="179"/>
  <c r="H25454" i="179"/>
  <c r="G25454" i="179"/>
  <c r="G25453" i="179"/>
  <c r="H25453" i="179"/>
  <c r="G25452" i="179"/>
  <c r="H25452" i="179"/>
  <c r="H25451" i="179"/>
  <c r="G25451" i="179"/>
  <c r="H25450" i="179"/>
  <c r="G25450" i="179"/>
  <c r="G25449" i="179"/>
  <c r="H25449" i="179"/>
  <c r="G25448" i="179"/>
  <c r="H25448" i="179"/>
  <c r="H25447" i="179"/>
  <c r="G25447" i="179"/>
  <c r="H25446" i="179"/>
  <c r="G25446" i="179"/>
  <c r="G25445" i="179"/>
  <c r="H25445" i="179"/>
  <c r="H25444" i="179"/>
  <c r="G25444" i="179"/>
  <c r="H25443" i="179"/>
  <c r="G25443" i="179"/>
  <c r="H25442" i="179"/>
  <c r="G25442" i="179"/>
  <c r="G25441" i="179"/>
  <c r="H25441" i="179"/>
  <c r="G25440" i="179"/>
  <c r="H25440" i="179"/>
  <c r="H25439" i="179"/>
  <c r="G25439" i="179"/>
  <c r="H25438" i="179"/>
  <c r="G25438" i="179"/>
  <c r="G25437" i="179"/>
  <c r="H25437" i="179"/>
  <c r="H25436" i="179"/>
  <c r="G25436" i="179"/>
  <c r="H25435" i="179"/>
  <c r="G25435" i="179"/>
  <c r="H25434" i="179"/>
  <c r="G25434" i="179"/>
  <c r="G25433" i="179"/>
  <c r="H25433" i="179"/>
  <c r="G25432" i="179"/>
  <c r="H25432" i="179"/>
  <c r="H25431" i="179"/>
  <c r="G25431" i="179"/>
  <c r="H25430" i="179"/>
  <c r="G25430" i="179"/>
  <c r="G25429" i="179"/>
  <c r="H25429" i="179"/>
  <c r="H25428" i="179"/>
  <c r="G25428" i="179"/>
  <c r="H25427" i="179"/>
  <c r="G25427" i="179"/>
  <c r="H25426" i="179"/>
  <c r="G25426" i="179"/>
  <c r="G25425" i="179"/>
  <c r="H25425" i="179"/>
  <c r="H25424" i="179"/>
  <c r="G25424" i="179"/>
  <c r="H25423" i="179"/>
  <c r="G25423" i="179"/>
  <c r="H25422" i="179"/>
  <c r="G25422" i="179"/>
  <c r="G25421" i="179"/>
  <c r="H25421" i="179"/>
  <c r="G25420" i="179"/>
  <c r="H25420" i="179"/>
  <c r="H25419" i="179"/>
  <c r="G25419" i="179"/>
  <c r="H25418" i="179"/>
  <c r="G25418" i="179"/>
  <c r="G25417" i="179"/>
  <c r="H25417" i="179"/>
  <c r="H25416" i="179"/>
  <c r="G25416" i="179"/>
  <c r="H25415" i="179"/>
  <c r="G25415" i="179"/>
  <c r="H25414" i="179"/>
  <c r="G25414" i="179"/>
  <c r="G25413" i="179"/>
  <c r="H25413" i="179"/>
  <c r="H25412" i="179"/>
  <c r="G25412" i="179"/>
  <c r="H25411" i="179"/>
  <c r="G25411" i="179"/>
  <c r="H25410" i="179"/>
  <c r="G25410" i="179"/>
  <c r="G25409" i="179"/>
  <c r="H25409" i="179"/>
  <c r="G25408" i="179"/>
  <c r="H25408" i="179"/>
  <c r="H25407" i="179"/>
  <c r="G25407" i="179"/>
  <c r="H25406" i="179"/>
  <c r="G25406" i="179"/>
  <c r="G25405" i="179"/>
  <c r="H25405" i="179"/>
  <c r="H25404" i="179"/>
  <c r="G25404" i="179"/>
  <c r="H25403" i="179"/>
  <c r="G25403" i="179"/>
  <c r="H25402" i="179"/>
  <c r="G25402" i="179"/>
  <c r="G25401" i="179"/>
  <c r="H25401" i="179"/>
  <c r="G25400" i="179"/>
  <c r="H25400" i="179"/>
  <c r="H25399" i="179"/>
  <c r="G25399" i="179"/>
  <c r="H25398" i="179"/>
  <c r="G25398" i="179"/>
  <c r="G25397" i="179"/>
  <c r="H25397" i="179"/>
  <c r="H25396" i="179"/>
  <c r="G25396" i="179"/>
  <c r="H25395" i="179"/>
  <c r="G25395" i="179"/>
  <c r="H25394" i="179"/>
  <c r="G25394" i="179"/>
  <c r="G25393" i="179"/>
  <c r="H25393" i="179"/>
  <c r="H25392" i="179"/>
  <c r="G25392" i="179"/>
  <c r="H25391" i="179"/>
  <c r="G25391" i="179"/>
  <c r="H25390" i="179"/>
  <c r="G25390" i="179"/>
  <c r="G25389" i="179"/>
  <c r="H25389" i="179"/>
  <c r="G25388" i="179"/>
  <c r="H25388" i="179"/>
  <c r="H25387" i="179"/>
  <c r="G25387" i="179"/>
  <c r="H25386" i="179"/>
  <c r="G25386" i="179"/>
  <c r="G25385" i="179"/>
  <c r="H25385" i="179"/>
  <c r="G25384" i="179"/>
  <c r="H25384" i="179"/>
  <c r="H25383" i="179"/>
  <c r="G25383" i="179"/>
  <c r="H25382" i="179"/>
  <c r="G25382" i="179"/>
  <c r="G25381" i="179"/>
  <c r="H25381" i="179"/>
  <c r="H25380" i="179"/>
  <c r="G25380" i="179"/>
  <c r="H25379" i="179"/>
  <c r="G25379" i="179"/>
  <c r="H25378" i="179"/>
  <c r="G25378" i="179"/>
  <c r="G25377" i="179"/>
  <c r="H25377" i="179"/>
  <c r="G25376" i="179"/>
  <c r="H25376" i="179"/>
  <c r="H25375" i="179"/>
  <c r="G25375" i="179"/>
  <c r="H25374" i="179"/>
  <c r="G25374" i="179"/>
  <c r="G25373" i="179"/>
  <c r="H25373" i="179"/>
  <c r="H25372" i="179"/>
  <c r="G25372" i="179"/>
  <c r="H25371" i="179"/>
  <c r="G25371" i="179"/>
  <c r="H25370" i="179"/>
  <c r="G25370" i="179"/>
  <c r="G25369" i="179"/>
  <c r="H25369" i="179"/>
  <c r="G25368" i="179"/>
  <c r="H25368" i="179"/>
  <c r="H25367" i="179"/>
  <c r="G25367" i="179"/>
  <c r="H25366" i="179"/>
  <c r="G25366" i="179"/>
  <c r="G25365" i="179"/>
  <c r="H25365" i="179"/>
  <c r="H25364" i="179"/>
  <c r="G25364" i="179"/>
  <c r="H25363" i="179"/>
  <c r="G25363" i="179"/>
  <c r="H25362" i="179"/>
  <c r="G25362" i="179"/>
  <c r="H25361" i="179"/>
  <c r="G25361" i="179"/>
  <c r="H25360" i="179"/>
  <c r="G25360" i="179"/>
  <c r="H25359" i="179"/>
  <c r="G25359" i="179"/>
  <c r="H25358" i="179"/>
  <c r="G25358" i="179"/>
  <c r="G25357" i="179"/>
  <c r="H25357" i="179"/>
  <c r="H25356" i="179"/>
  <c r="G25356" i="179"/>
  <c r="H25355" i="179"/>
  <c r="G25355" i="179"/>
  <c r="H25354" i="179"/>
  <c r="G25354" i="179"/>
  <c r="G25353" i="179"/>
  <c r="H25353" i="179"/>
  <c r="G25352" i="179"/>
  <c r="H25352" i="179"/>
  <c r="H25351" i="179"/>
  <c r="G25351" i="179"/>
  <c r="H25350" i="179"/>
  <c r="G25350" i="179"/>
  <c r="G25349" i="179"/>
  <c r="H25349" i="179"/>
  <c r="G25348" i="179"/>
  <c r="H25348" i="179"/>
  <c r="H25347" i="179"/>
  <c r="G25347" i="179"/>
  <c r="H25346" i="179"/>
  <c r="G25346" i="179"/>
  <c r="G25345" i="179"/>
  <c r="H25345" i="179"/>
  <c r="H25344" i="179"/>
  <c r="G25344" i="179"/>
  <c r="H25343" i="179"/>
  <c r="G25343" i="179"/>
  <c r="H25342" i="179"/>
  <c r="G25342" i="179"/>
  <c r="G25341" i="179"/>
  <c r="H25341" i="179"/>
  <c r="G25340" i="179"/>
  <c r="H25340" i="179"/>
  <c r="H25339" i="179"/>
  <c r="G25339" i="179"/>
  <c r="H25338" i="179"/>
  <c r="G25338" i="179"/>
  <c r="G25337" i="179"/>
  <c r="H25337" i="179"/>
  <c r="H25336" i="179"/>
  <c r="G25336" i="179"/>
  <c r="H25335" i="179"/>
  <c r="G25335" i="179"/>
  <c r="H25334" i="179"/>
  <c r="G25334" i="179"/>
  <c r="G25333" i="179"/>
  <c r="H25333" i="179"/>
  <c r="G25332" i="179"/>
  <c r="H25332" i="179"/>
  <c r="H25331" i="179"/>
  <c r="G25331" i="179"/>
  <c r="H25330" i="179"/>
  <c r="G25330" i="179"/>
  <c r="G25329" i="179"/>
  <c r="H25329" i="179"/>
  <c r="H25328" i="179"/>
  <c r="G25328" i="179"/>
  <c r="H25327" i="179"/>
  <c r="G25327" i="179"/>
  <c r="H25326" i="179"/>
  <c r="G25326" i="179"/>
  <c r="G25325" i="179"/>
  <c r="H25325" i="179"/>
  <c r="H25324" i="179"/>
  <c r="G25324" i="179"/>
  <c r="H25323" i="179"/>
  <c r="G25323" i="179"/>
  <c r="H25322" i="179"/>
  <c r="G25322" i="179"/>
  <c r="G25321" i="179"/>
  <c r="H25321" i="179"/>
  <c r="H25320" i="179"/>
  <c r="G25320" i="179"/>
  <c r="H25319" i="179"/>
  <c r="G25319" i="179"/>
  <c r="H25318" i="179"/>
  <c r="G25318" i="179"/>
  <c r="G25317" i="179"/>
  <c r="H25317" i="179"/>
  <c r="H25316" i="179"/>
  <c r="G25316" i="179"/>
  <c r="H25315" i="179"/>
  <c r="G25315" i="179"/>
  <c r="H25314" i="179"/>
  <c r="G25314" i="179"/>
  <c r="G25313" i="179"/>
  <c r="H25313" i="179"/>
  <c r="H25312" i="179"/>
  <c r="G25312" i="179"/>
  <c r="H25311" i="179"/>
  <c r="G25311" i="179"/>
  <c r="H25310" i="179"/>
  <c r="G25310" i="179"/>
  <c r="G25309" i="179"/>
  <c r="H25309" i="179"/>
  <c r="H25308" i="179"/>
  <c r="G25308" i="179"/>
  <c r="H25307" i="179"/>
  <c r="G25307" i="179"/>
  <c r="H25306" i="179"/>
  <c r="G25306" i="179"/>
  <c r="G25305" i="179"/>
  <c r="H25305" i="179"/>
  <c r="H25304" i="179"/>
  <c r="G25304" i="179"/>
  <c r="H25303" i="179"/>
  <c r="G25303" i="179"/>
  <c r="H25302" i="179"/>
  <c r="G25302" i="179"/>
  <c r="G25301" i="179"/>
  <c r="H25301" i="179"/>
  <c r="H25300" i="179"/>
  <c r="G25300" i="179"/>
  <c r="H25299" i="179"/>
  <c r="G25299" i="179"/>
  <c r="H25298" i="179"/>
  <c r="G25298" i="179"/>
  <c r="G25297" i="179"/>
  <c r="H25297" i="179"/>
  <c r="H25296" i="179"/>
  <c r="G25296" i="179"/>
  <c r="H25295" i="179"/>
  <c r="G25295" i="179"/>
  <c r="H25294" i="179"/>
  <c r="G25294" i="179"/>
  <c r="G25293" i="179"/>
  <c r="H25293" i="179"/>
  <c r="H25292" i="179"/>
  <c r="G25292" i="179"/>
  <c r="H25291" i="179"/>
  <c r="G25291" i="179"/>
  <c r="H25290" i="179"/>
  <c r="G25290" i="179"/>
  <c r="G25289" i="179"/>
  <c r="H25289" i="179"/>
  <c r="H25288" i="179"/>
  <c r="G25288" i="179"/>
  <c r="H25287" i="179"/>
  <c r="G25287" i="179"/>
  <c r="H25286" i="179"/>
  <c r="G25286" i="179"/>
  <c r="H25285" i="179"/>
  <c r="G25285" i="179"/>
  <c r="H25284" i="179"/>
  <c r="G25284" i="179"/>
  <c r="H25283" i="179"/>
  <c r="G25283" i="179"/>
  <c r="H25282" i="179"/>
  <c r="G25282" i="179"/>
  <c r="H25281" i="179"/>
  <c r="G25281" i="179"/>
  <c r="H25280" i="179"/>
  <c r="G25280" i="179"/>
  <c r="H25279" i="179"/>
  <c r="G25279" i="179"/>
  <c r="H25278" i="179"/>
  <c r="G25278" i="179"/>
  <c r="H25277" i="179"/>
  <c r="G25277" i="179"/>
  <c r="H25276" i="179"/>
  <c r="G25276" i="179"/>
  <c r="H25275" i="179"/>
  <c r="G25275" i="179"/>
  <c r="H25274" i="179"/>
  <c r="G25274" i="179"/>
  <c r="G25273" i="179"/>
  <c r="H25273" i="179"/>
  <c r="H25272" i="179"/>
  <c r="G25272" i="179"/>
  <c r="H25271" i="179"/>
  <c r="G25271" i="179"/>
  <c r="H25270" i="179"/>
  <c r="G25270" i="179"/>
  <c r="H25269" i="179"/>
  <c r="G25269" i="179"/>
  <c r="H25268" i="179"/>
  <c r="G25268" i="179"/>
  <c r="H25267" i="179"/>
  <c r="G25267" i="179"/>
  <c r="H25266" i="179"/>
  <c r="G25266" i="179"/>
  <c r="H25265" i="179"/>
  <c r="G25265" i="179"/>
  <c r="H25264" i="179"/>
  <c r="G25264" i="179"/>
  <c r="H25263" i="179"/>
  <c r="G25263" i="179"/>
  <c r="H25262" i="179"/>
  <c r="G25262" i="179"/>
  <c r="H25261" i="179"/>
  <c r="G25261" i="179"/>
  <c r="H25260" i="179"/>
  <c r="G25260" i="179"/>
  <c r="H25259" i="179"/>
  <c r="G25259" i="179"/>
  <c r="H25258" i="179"/>
  <c r="G25258" i="179"/>
  <c r="H25257" i="179"/>
  <c r="G25257" i="179"/>
  <c r="H25256" i="179"/>
  <c r="G25256" i="179"/>
  <c r="H25255" i="179"/>
  <c r="G25255" i="179"/>
  <c r="H25254" i="179"/>
  <c r="G25254" i="179"/>
  <c r="H25253" i="179"/>
  <c r="G25253" i="179"/>
  <c r="H25252" i="179"/>
  <c r="G25252" i="179"/>
  <c r="H25251" i="179"/>
  <c r="G25251" i="179"/>
  <c r="H25250" i="179"/>
  <c r="G25250" i="179"/>
  <c r="H25249" i="179"/>
  <c r="G25249" i="179"/>
  <c r="H25248" i="179"/>
  <c r="G25248" i="179"/>
  <c r="H25247" i="179"/>
  <c r="G25247" i="179"/>
  <c r="H25246" i="179"/>
  <c r="G25246" i="179"/>
  <c r="H25245" i="179"/>
  <c r="G25245" i="179"/>
  <c r="H25244" i="179"/>
  <c r="G25244" i="179"/>
  <c r="H25243" i="179"/>
  <c r="G25243" i="179"/>
  <c r="H25242" i="179"/>
  <c r="G25242" i="179"/>
  <c r="H25241" i="179"/>
  <c r="G25241" i="179"/>
  <c r="H25240" i="179"/>
  <c r="G25240" i="179"/>
  <c r="H25239" i="179"/>
  <c r="G25239" i="179"/>
  <c r="H25238" i="179"/>
  <c r="G25238" i="179"/>
  <c r="H25237" i="179"/>
  <c r="G25237" i="179"/>
  <c r="H25236" i="179"/>
  <c r="G25236" i="179"/>
  <c r="H25235" i="179"/>
  <c r="G25235" i="179"/>
  <c r="H25234" i="179"/>
  <c r="G25234" i="179"/>
  <c r="H25233" i="179"/>
  <c r="G25233" i="179"/>
  <c r="H25232" i="179"/>
  <c r="G25232" i="179"/>
  <c r="H25231" i="179"/>
  <c r="G25231" i="179"/>
  <c r="H25230" i="179"/>
  <c r="G25230" i="179"/>
  <c r="H25229" i="179"/>
  <c r="G25229" i="179"/>
  <c r="H25228" i="179"/>
  <c r="G25228" i="179"/>
  <c r="H25227" i="179"/>
  <c r="G25227" i="179"/>
  <c r="H25226" i="179"/>
  <c r="G25226" i="179"/>
  <c r="H25225" i="179"/>
  <c r="G25225" i="179"/>
  <c r="H25224" i="179"/>
  <c r="G25224" i="179"/>
  <c r="H25223" i="179"/>
  <c r="G25223" i="179"/>
  <c r="H25222" i="179"/>
  <c r="G25222" i="179"/>
  <c r="H25221" i="179"/>
  <c r="G25221" i="179"/>
  <c r="H25220" i="179"/>
  <c r="G25220" i="179"/>
  <c r="H25219" i="179"/>
  <c r="G25219" i="179"/>
  <c r="H25218" i="179"/>
  <c r="G25218" i="179"/>
  <c r="H25217" i="179"/>
  <c r="G25217" i="179"/>
  <c r="H25216" i="179"/>
  <c r="G25216" i="179"/>
  <c r="H25215" i="179"/>
  <c r="G25215" i="179"/>
  <c r="H25214" i="179"/>
  <c r="G25214" i="179"/>
  <c r="H25213" i="179"/>
  <c r="G25213" i="179"/>
  <c r="H25212" i="179"/>
  <c r="G25212" i="179"/>
  <c r="H25211" i="179"/>
  <c r="G25211" i="179"/>
  <c r="H25210" i="179"/>
  <c r="G25210" i="179"/>
  <c r="H25209" i="179"/>
  <c r="G25209" i="179"/>
  <c r="H25208" i="179"/>
  <c r="G25208" i="179"/>
  <c r="H25207" i="179"/>
  <c r="G25207" i="179"/>
  <c r="H25206" i="179"/>
  <c r="G25206" i="179"/>
  <c r="H25205" i="179"/>
  <c r="G25205" i="179"/>
  <c r="H25204" i="179"/>
  <c r="G25204" i="179"/>
  <c r="H25203" i="179"/>
  <c r="G25203" i="179"/>
  <c r="H25202" i="179"/>
  <c r="G25202" i="179"/>
  <c r="H25201" i="179"/>
  <c r="G25201" i="179"/>
  <c r="H25200" i="179"/>
  <c r="G25200" i="179"/>
  <c r="H25199" i="179"/>
  <c r="G25199" i="179"/>
  <c r="H25198" i="179"/>
  <c r="G25198" i="179"/>
  <c r="H25197" i="179"/>
  <c r="G25197" i="179"/>
  <c r="H25196" i="179"/>
  <c r="G25196" i="179"/>
  <c r="H25195" i="179"/>
  <c r="G25195" i="179"/>
  <c r="H25194" i="179"/>
  <c r="G25194" i="179"/>
  <c r="H25193" i="179"/>
  <c r="G25193" i="179"/>
  <c r="H25192" i="179"/>
  <c r="G25192" i="179"/>
  <c r="H25191" i="179"/>
  <c r="G25191" i="179"/>
  <c r="H25190" i="179"/>
  <c r="G25190" i="179"/>
  <c r="H25189" i="179"/>
  <c r="G25189" i="179"/>
  <c r="H25188" i="179"/>
  <c r="G25188" i="179"/>
  <c r="H25187" i="179"/>
  <c r="G25187" i="179"/>
  <c r="H25186" i="179"/>
  <c r="G25186" i="179"/>
  <c r="H25185" i="179"/>
  <c r="G25185" i="179"/>
  <c r="H25184" i="179"/>
  <c r="G25184" i="179"/>
  <c r="H25183" i="179"/>
  <c r="G25183" i="179"/>
  <c r="H25182" i="179"/>
  <c r="G25182" i="179"/>
  <c r="H25181" i="179"/>
  <c r="G25181" i="179"/>
  <c r="H25180" i="179"/>
  <c r="G25180" i="179"/>
  <c r="H25179" i="179"/>
  <c r="G25179" i="179"/>
  <c r="H25178" i="179"/>
  <c r="G25178" i="179"/>
  <c r="H25177" i="179"/>
  <c r="G25177" i="179"/>
  <c r="H25176" i="179"/>
  <c r="G25176" i="179"/>
  <c r="H25175" i="179"/>
  <c r="G25175" i="179"/>
  <c r="H25174" i="179"/>
  <c r="G25174" i="179"/>
  <c r="H25173" i="179"/>
  <c r="G25173" i="179"/>
  <c r="H25172" i="179"/>
  <c r="G25172" i="179"/>
  <c r="H25171" i="179"/>
  <c r="G25171" i="179"/>
  <c r="H25170" i="179"/>
  <c r="G25170" i="179"/>
  <c r="H25169" i="179"/>
  <c r="G25169" i="179"/>
  <c r="H25168" i="179"/>
  <c r="G25168" i="179"/>
  <c r="H25167" i="179"/>
  <c r="G25167" i="179"/>
  <c r="H25166" i="179"/>
  <c r="G25166" i="179"/>
  <c r="H25165" i="179"/>
  <c r="G25165" i="179"/>
  <c r="H25164" i="179"/>
  <c r="G25164" i="179"/>
  <c r="H25163" i="179"/>
  <c r="G25163" i="179"/>
  <c r="H25162" i="179"/>
  <c r="G25162" i="179"/>
  <c r="H25161" i="179"/>
  <c r="G25161" i="179"/>
  <c r="H25160" i="179"/>
  <c r="G25160" i="179"/>
  <c r="H25159" i="179"/>
  <c r="G25159" i="179"/>
  <c r="H25158" i="179"/>
  <c r="G25158" i="179"/>
  <c r="H25157" i="179"/>
  <c r="G25157" i="179"/>
  <c r="H25156" i="179"/>
  <c r="G25156" i="179"/>
  <c r="H25155" i="179"/>
  <c r="G25155" i="179"/>
  <c r="H25154" i="179"/>
  <c r="G25154" i="179"/>
  <c r="H25153" i="179"/>
  <c r="G25153" i="179"/>
  <c r="H25152" i="179"/>
  <c r="G25152" i="179"/>
  <c r="H25151" i="179"/>
  <c r="G25151" i="179"/>
  <c r="H25150" i="179"/>
  <c r="G25150" i="179"/>
  <c r="H25149" i="179"/>
  <c r="G25149" i="179"/>
  <c r="H25148" i="179"/>
  <c r="G25148" i="179"/>
  <c r="H25147" i="179"/>
  <c r="G25147" i="179"/>
  <c r="H25146" i="179"/>
  <c r="G25146" i="179"/>
  <c r="H25145" i="179"/>
  <c r="G25145" i="179"/>
  <c r="H25144" i="179"/>
  <c r="G25144" i="179"/>
  <c r="H25143" i="179"/>
  <c r="G25143" i="179"/>
  <c r="H25142" i="179"/>
  <c r="G25142" i="179"/>
  <c r="H25141" i="179"/>
  <c r="G25141" i="179"/>
  <c r="H25140" i="179"/>
  <c r="G25140" i="179"/>
  <c r="H25139" i="179"/>
  <c r="G25139" i="179"/>
  <c r="H25138" i="179"/>
  <c r="G25138" i="179"/>
  <c r="H25137" i="179"/>
  <c r="G25137" i="179"/>
  <c r="H25136" i="179"/>
  <c r="G25136" i="179"/>
  <c r="H25135" i="179"/>
  <c r="G25135" i="179"/>
  <c r="H25134" i="179"/>
  <c r="G25134" i="179"/>
  <c r="H25133" i="179"/>
  <c r="G25133" i="179"/>
  <c r="H25132" i="179"/>
  <c r="G25132" i="179"/>
  <c r="H25131" i="179"/>
  <c r="G25131" i="179"/>
  <c r="H25130" i="179"/>
  <c r="G25130" i="179"/>
  <c r="H25129" i="179"/>
  <c r="G25129" i="179"/>
  <c r="H25128" i="179"/>
  <c r="G25128" i="179"/>
  <c r="H25127" i="179"/>
  <c r="G25127" i="179"/>
  <c r="H25126" i="179"/>
  <c r="G25126" i="179"/>
  <c r="H25125" i="179"/>
  <c r="G25125" i="179"/>
  <c r="H25124" i="179"/>
  <c r="G25124" i="179"/>
  <c r="H25123" i="179"/>
  <c r="G25123" i="179"/>
  <c r="H25122" i="179"/>
  <c r="G25122" i="179"/>
  <c r="H25121" i="179"/>
  <c r="G25121" i="179"/>
  <c r="H25120" i="179"/>
  <c r="G25120" i="179"/>
  <c r="H25119" i="179"/>
  <c r="G25119" i="179"/>
  <c r="H25118" i="179"/>
  <c r="G25118" i="179"/>
  <c r="H25117" i="179"/>
  <c r="G25117" i="179"/>
  <c r="H25116" i="179"/>
  <c r="G25116" i="179"/>
  <c r="H25115" i="179"/>
  <c r="G25115" i="179"/>
  <c r="H25114" i="179"/>
  <c r="G25114" i="179"/>
  <c r="H25113" i="179"/>
  <c r="G25113" i="179"/>
  <c r="H25112" i="179"/>
  <c r="G25112" i="179"/>
  <c r="H25111" i="179"/>
  <c r="G25111" i="179"/>
  <c r="H25110" i="179"/>
  <c r="G25110" i="179"/>
  <c r="H25109" i="179"/>
  <c r="G25109" i="179"/>
  <c r="H25108" i="179"/>
  <c r="G25108" i="179"/>
  <c r="H25107" i="179"/>
  <c r="G25107" i="179"/>
  <c r="H25106" i="179"/>
  <c r="G25106" i="179"/>
  <c r="H25105" i="179"/>
  <c r="G25105" i="179"/>
  <c r="H25104" i="179"/>
  <c r="G25104" i="179"/>
  <c r="H25103" i="179"/>
  <c r="G25103" i="179"/>
  <c r="H25102" i="179"/>
  <c r="G25102" i="179"/>
  <c r="H25101" i="179"/>
  <c r="G25101" i="179"/>
  <c r="H25100" i="179"/>
  <c r="G25100" i="179"/>
  <c r="H25099" i="179"/>
  <c r="G25099" i="179"/>
  <c r="H25098" i="179"/>
  <c r="G25098" i="179"/>
  <c r="H25097" i="179"/>
  <c r="G25097" i="179"/>
  <c r="H25096" i="179"/>
  <c r="G25096" i="179"/>
  <c r="H25095" i="179"/>
  <c r="G25095" i="179"/>
  <c r="H25094" i="179"/>
  <c r="G25094" i="179"/>
  <c r="H25093" i="179"/>
  <c r="G25093" i="179"/>
  <c r="H25092" i="179"/>
  <c r="G25092" i="179"/>
  <c r="H25091" i="179"/>
  <c r="G25091" i="179"/>
  <c r="H25090" i="179"/>
  <c r="G25090" i="179"/>
  <c r="H25089" i="179"/>
  <c r="G25089" i="179"/>
  <c r="H25088" i="179"/>
  <c r="G25088" i="179"/>
  <c r="H25087" i="179"/>
  <c r="G25087" i="179"/>
  <c r="H25086" i="179"/>
  <c r="G25086" i="179"/>
  <c r="H25085" i="179"/>
  <c r="G25085" i="179"/>
  <c r="H25084" i="179"/>
  <c r="G25084" i="179"/>
  <c r="H25083" i="179"/>
  <c r="G25083" i="179"/>
  <c r="H25082" i="179"/>
  <c r="G25082" i="179"/>
  <c r="H25081" i="179"/>
  <c r="G25081" i="179"/>
  <c r="H25080" i="179"/>
  <c r="G25080" i="179"/>
  <c r="H25079" i="179"/>
  <c r="G25079" i="179"/>
  <c r="H25078" i="179"/>
  <c r="G25078" i="179"/>
  <c r="H25077" i="179"/>
  <c r="G25077" i="179"/>
  <c r="H25076" i="179"/>
  <c r="G25076" i="179"/>
  <c r="H25075" i="179"/>
  <c r="G25075" i="179"/>
  <c r="H25074" i="179"/>
  <c r="G25074" i="179"/>
  <c r="H25073" i="179"/>
  <c r="G25073" i="179"/>
  <c r="H25072" i="179"/>
  <c r="G25072" i="179"/>
  <c r="H25071" i="179"/>
  <c r="G25071" i="179"/>
  <c r="H25070" i="179"/>
  <c r="G25070" i="179"/>
  <c r="H25069" i="179"/>
  <c r="G25069" i="179"/>
  <c r="H25068" i="179"/>
  <c r="G25068" i="179"/>
  <c r="H25067" i="179"/>
  <c r="G25067" i="179"/>
  <c r="H25066" i="179"/>
  <c r="G25066" i="179"/>
  <c r="H25065" i="179"/>
  <c r="G25065" i="179"/>
  <c r="H25064" i="179"/>
  <c r="G25064" i="179"/>
  <c r="H25063" i="179"/>
  <c r="G25063" i="179"/>
  <c r="H25062" i="179"/>
  <c r="G25062" i="179"/>
  <c r="H25061" i="179"/>
  <c r="G25061" i="179"/>
  <c r="H25060" i="179"/>
  <c r="G25060" i="179"/>
  <c r="H25059" i="179"/>
  <c r="G25059" i="179"/>
  <c r="H25058" i="179"/>
  <c r="G25058" i="179"/>
  <c r="H25057" i="179"/>
  <c r="G25057" i="179"/>
  <c r="H25056" i="179"/>
  <c r="G25056" i="179"/>
  <c r="H25055" i="179"/>
  <c r="G25055" i="179"/>
  <c r="H25054" i="179"/>
  <c r="G25054" i="179"/>
  <c r="H25053" i="179"/>
  <c r="G25053" i="179"/>
  <c r="H25052" i="179"/>
  <c r="G25052" i="179"/>
  <c r="H25051" i="179"/>
  <c r="G25051" i="179"/>
  <c r="H25050" i="179"/>
  <c r="G25050" i="179"/>
  <c r="H25049" i="179"/>
  <c r="G25049" i="179"/>
  <c r="H25048" i="179"/>
  <c r="G25048" i="179"/>
  <c r="H25047" i="179"/>
  <c r="G25047" i="179"/>
  <c r="H25046" i="179"/>
  <c r="G25046" i="179"/>
  <c r="H25045" i="179"/>
  <c r="G25045" i="179"/>
  <c r="H25044" i="179"/>
  <c r="G25044" i="179"/>
  <c r="H25043" i="179"/>
  <c r="G25043" i="179"/>
  <c r="H25042" i="179"/>
  <c r="G25042" i="179"/>
  <c r="H25041" i="179"/>
  <c r="G25041" i="179"/>
  <c r="H25040" i="179"/>
  <c r="G25040" i="179"/>
  <c r="H25039" i="179"/>
  <c r="G25039" i="179"/>
  <c r="H25038" i="179"/>
  <c r="G25038" i="179"/>
  <c r="H25037" i="179"/>
  <c r="G25037" i="179"/>
  <c r="H25036" i="179"/>
  <c r="G25036" i="179"/>
  <c r="H25035" i="179"/>
  <c r="G25035" i="179"/>
  <c r="H25034" i="179"/>
  <c r="G25034" i="179"/>
  <c r="H25033" i="179"/>
  <c r="G25033" i="179"/>
  <c r="H25032" i="179"/>
  <c r="G25032" i="179"/>
  <c r="H25031" i="179"/>
  <c r="G25031" i="179"/>
  <c r="H25030" i="179"/>
  <c r="G25030" i="179"/>
  <c r="H25029" i="179"/>
  <c r="G25029" i="179"/>
  <c r="H25028" i="179"/>
  <c r="G25028" i="179"/>
  <c r="H25027" i="179"/>
  <c r="G25027" i="179"/>
  <c r="H25026" i="179"/>
  <c r="G25026" i="179"/>
  <c r="H25025" i="179"/>
  <c r="G25025" i="179"/>
  <c r="H25024" i="179"/>
  <c r="G25024" i="179"/>
  <c r="H25023" i="179"/>
  <c r="G25023" i="179"/>
  <c r="H25022" i="179"/>
  <c r="G25022" i="179"/>
  <c r="H25021" i="179"/>
  <c r="G25021" i="179"/>
  <c r="H25020" i="179"/>
  <c r="G25020" i="179"/>
  <c r="H25019" i="179"/>
  <c r="G25019" i="179"/>
  <c r="H25018" i="179"/>
  <c r="G25018" i="179"/>
  <c r="H25017" i="179"/>
  <c r="G25017" i="179"/>
  <c r="H25016" i="179"/>
  <c r="G25016" i="179"/>
  <c r="H25015" i="179"/>
  <c r="G25015" i="179"/>
  <c r="H25014" i="179"/>
  <c r="G25014" i="179"/>
  <c r="H25013" i="179"/>
  <c r="G25013" i="179"/>
  <c r="H25012" i="179"/>
  <c r="G25012" i="179"/>
  <c r="H25011" i="179"/>
  <c r="G25011" i="179"/>
  <c r="H25010" i="179"/>
  <c r="G25010" i="179"/>
  <c r="H25009" i="179"/>
  <c r="G25009" i="179"/>
  <c r="H25008" i="179"/>
  <c r="G25008" i="179"/>
  <c r="H25007" i="179"/>
  <c r="G25007" i="179"/>
  <c r="H25006" i="179"/>
  <c r="G25006" i="179"/>
  <c r="H25005" i="179"/>
  <c r="G25005" i="179"/>
  <c r="H25004" i="179"/>
  <c r="G25004" i="179"/>
  <c r="H25003" i="179"/>
  <c r="G25003" i="179"/>
  <c r="H25002" i="179"/>
  <c r="G25002" i="179"/>
  <c r="H25001" i="179"/>
  <c r="G25001" i="179"/>
  <c r="H25000" i="179"/>
  <c r="G25000" i="179"/>
  <c r="H24999" i="179"/>
  <c r="G24999" i="179"/>
  <c r="H24998" i="179"/>
  <c r="G24998" i="179"/>
  <c r="H24997" i="179"/>
  <c r="G24997" i="179"/>
  <c r="H24996" i="179"/>
  <c r="G24996" i="179"/>
  <c r="H24995" i="179"/>
  <c r="G24995" i="179"/>
  <c r="H24994" i="179"/>
  <c r="G24994" i="179"/>
  <c r="H24993" i="179"/>
  <c r="G24993" i="179"/>
  <c r="H24992" i="179"/>
  <c r="G24992" i="179"/>
  <c r="H24991" i="179"/>
  <c r="G24991" i="179"/>
  <c r="H24990" i="179"/>
  <c r="G24990" i="179"/>
  <c r="H24989" i="179"/>
  <c r="G24989" i="179"/>
  <c r="H24988" i="179"/>
  <c r="G24988" i="179"/>
  <c r="H24987" i="179"/>
  <c r="G24987" i="179"/>
  <c r="H24986" i="179"/>
  <c r="G24986" i="179"/>
  <c r="H24985" i="179"/>
  <c r="G24985" i="179"/>
  <c r="H24984" i="179"/>
  <c r="G24984" i="179"/>
  <c r="H24983" i="179"/>
  <c r="G24983" i="179"/>
  <c r="H24982" i="179"/>
  <c r="G24982" i="179"/>
  <c r="H24981" i="179"/>
  <c r="G24981" i="179"/>
  <c r="H24980" i="179"/>
  <c r="G24980" i="179"/>
  <c r="H24979" i="179"/>
  <c r="G24979" i="179"/>
  <c r="H24978" i="179"/>
  <c r="G24978" i="179"/>
  <c r="H24977" i="179"/>
  <c r="G24977" i="179"/>
  <c r="H24976" i="179"/>
  <c r="G24976" i="179"/>
  <c r="H24975" i="179"/>
  <c r="G24975" i="179"/>
  <c r="H24974" i="179"/>
  <c r="G24974" i="179"/>
  <c r="H24973" i="179"/>
  <c r="G24973" i="179"/>
  <c r="H24972" i="179"/>
  <c r="G24972" i="179"/>
  <c r="H24971" i="179"/>
  <c r="G24971" i="179"/>
  <c r="H24970" i="179"/>
  <c r="G24970" i="179"/>
  <c r="H24969" i="179"/>
  <c r="G24969" i="179"/>
  <c r="H24968" i="179"/>
  <c r="G24968" i="179"/>
  <c r="H24967" i="179"/>
  <c r="G24967" i="179"/>
  <c r="H24966" i="179"/>
  <c r="G24966" i="179"/>
  <c r="H24965" i="179"/>
  <c r="G24965" i="179"/>
  <c r="H24964" i="179"/>
  <c r="G24964" i="179"/>
  <c r="H24963" i="179"/>
  <c r="G24963" i="179"/>
  <c r="H24962" i="179"/>
  <c r="G24962" i="179"/>
  <c r="H24961" i="179"/>
  <c r="G24961" i="179"/>
  <c r="H24960" i="179"/>
  <c r="G24960" i="179"/>
  <c r="H24959" i="179"/>
  <c r="G24959" i="179"/>
  <c r="H24958" i="179"/>
  <c r="G24958" i="179"/>
  <c r="H24957" i="179"/>
  <c r="G24957" i="179"/>
  <c r="H24956" i="179"/>
  <c r="G24956" i="179"/>
  <c r="H24955" i="179"/>
  <c r="G24955" i="179"/>
  <c r="H24954" i="179"/>
  <c r="G24954" i="179"/>
  <c r="H24953" i="179"/>
  <c r="G24953" i="179"/>
  <c r="H24952" i="179"/>
  <c r="G24952" i="179"/>
  <c r="H24951" i="179"/>
  <c r="G24951" i="179"/>
  <c r="H24950" i="179"/>
  <c r="G24950" i="179"/>
  <c r="H24949" i="179"/>
  <c r="G24949" i="179"/>
  <c r="H24948" i="179"/>
  <c r="G24948" i="179"/>
  <c r="H24947" i="179"/>
  <c r="G24947" i="179"/>
  <c r="H24946" i="179"/>
  <c r="G24946" i="179"/>
  <c r="H24945" i="179"/>
  <c r="G24945" i="179"/>
  <c r="H24944" i="179"/>
  <c r="G24944" i="179"/>
  <c r="H24943" i="179"/>
  <c r="G24943" i="179"/>
  <c r="H24942" i="179"/>
  <c r="G24942" i="179"/>
  <c r="H24941" i="179"/>
  <c r="G24941" i="179"/>
  <c r="H24940" i="179"/>
  <c r="G24940" i="179"/>
  <c r="H24939" i="179"/>
  <c r="G24939" i="179"/>
  <c r="H24938" i="179"/>
  <c r="G24938" i="179"/>
  <c r="H24937" i="179"/>
  <c r="G24937" i="179"/>
  <c r="H24936" i="179"/>
  <c r="G24936" i="179"/>
  <c r="H24935" i="179"/>
  <c r="G24935" i="179"/>
  <c r="H24934" i="179"/>
  <c r="G24934" i="179"/>
  <c r="H24933" i="179"/>
  <c r="G24933" i="179"/>
  <c r="H24932" i="179"/>
  <c r="G24932" i="179"/>
  <c r="H24931" i="179"/>
  <c r="G24931" i="179"/>
  <c r="H24930" i="179"/>
  <c r="G24930" i="179"/>
  <c r="H24929" i="179"/>
  <c r="G24929" i="179"/>
  <c r="H24928" i="179"/>
  <c r="G24928" i="179"/>
  <c r="H24927" i="179"/>
  <c r="G24927" i="179"/>
  <c r="H24926" i="179"/>
  <c r="G24926" i="179"/>
  <c r="H24925" i="179"/>
  <c r="G24925" i="179"/>
  <c r="H24924" i="179"/>
  <c r="G24924" i="179"/>
  <c r="H24923" i="179"/>
  <c r="G24923" i="179"/>
  <c r="H24922" i="179"/>
  <c r="G24922" i="179"/>
  <c r="H24921" i="179"/>
  <c r="G24921" i="179"/>
  <c r="H24920" i="179"/>
  <c r="G24920" i="179"/>
  <c r="H24919" i="179"/>
  <c r="G24919" i="179"/>
  <c r="H24918" i="179"/>
  <c r="G24918" i="179"/>
  <c r="H24917" i="179"/>
  <c r="G24917" i="179"/>
  <c r="H24916" i="179"/>
  <c r="G24916" i="179"/>
  <c r="H24915" i="179"/>
  <c r="G24915" i="179"/>
  <c r="H24914" i="179"/>
  <c r="G24914" i="179"/>
  <c r="H24913" i="179"/>
  <c r="G24913" i="179"/>
  <c r="H24912" i="179"/>
  <c r="G24912" i="179"/>
  <c r="H24911" i="179"/>
  <c r="G24911" i="179"/>
  <c r="H24910" i="179"/>
  <c r="G24910" i="179"/>
  <c r="H24909" i="179"/>
  <c r="G24909" i="179"/>
  <c r="H24908" i="179"/>
  <c r="G24908" i="179"/>
  <c r="H24907" i="179"/>
  <c r="G24907" i="179"/>
  <c r="H24906" i="179"/>
  <c r="G24906" i="179"/>
  <c r="H24905" i="179"/>
  <c r="G24905" i="179"/>
  <c r="H24904" i="179"/>
  <c r="G24904" i="179"/>
  <c r="H24903" i="179"/>
  <c r="G24903" i="179"/>
  <c r="H24902" i="179"/>
  <c r="G24902" i="179"/>
  <c r="H24901" i="179"/>
  <c r="G24901" i="179"/>
  <c r="H24900" i="179"/>
  <c r="G24900" i="179"/>
  <c r="H24899" i="179"/>
  <c r="G24899" i="179"/>
  <c r="H24898" i="179"/>
  <c r="G24898" i="179"/>
  <c r="H24897" i="179"/>
  <c r="G24897" i="179"/>
  <c r="H24896" i="179"/>
  <c r="G24896" i="179"/>
  <c r="H24895" i="179"/>
  <c r="G24895" i="179"/>
  <c r="H24894" i="179"/>
  <c r="G24894" i="179"/>
  <c r="H24893" i="179"/>
  <c r="G24893" i="179"/>
  <c r="H24892" i="179"/>
  <c r="G24892" i="179"/>
  <c r="H24891" i="179"/>
  <c r="G24891" i="179"/>
  <c r="H24890" i="179"/>
  <c r="G24890" i="179"/>
  <c r="H24889" i="179"/>
  <c r="G24889" i="179"/>
  <c r="H24888" i="179"/>
  <c r="G24888" i="179"/>
  <c r="H24887" i="179"/>
  <c r="G24887" i="179"/>
  <c r="H24886" i="179"/>
  <c r="G24886" i="179"/>
  <c r="H24885" i="179"/>
  <c r="G24885" i="179"/>
  <c r="H24884" i="179"/>
  <c r="G24884" i="179"/>
  <c r="H24883" i="179"/>
  <c r="G24883" i="179"/>
  <c r="H24882" i="179"/>
  <c r="G24882" i="179"/>
  <c r="H24881" i="179"/>
  <c r="G24881" i="179"/>
  <c r="H24880" i="179"/>
  <c r="G24880" i="179"/>
  <c r="H24879" i="179"/>
  <c r="G24879" i="179"/>
  <c r="H24878" i="179"/>
  <c r="G24878" i="179"/>
  <c r="H24877" i="179"/>
  <c r="G24877" i="179"/>
  <c r="H24876" i="179"/>
  <c r="G24876" i="179"/>
  <c r="H24875" i="179"/>
  <c r="G24875" i="179"/>
  <c r="H24874" i="179"/>
  <c r="G24874" i="179"/>
  <c r="H24873" i="179"/>
  <c r="G24873" i="179"/>
  <c r="H24872" i="179"/>
  <c r="G24872" i="179"/>
  <c r="H24871" i="179"/>
  <c r="G24871" i="179"/>
  <c r="H24870" i="179"/>
  <c r="G24870" i="179"/>
  <c r="H24869" i="179"/>
  <c r="G24869" i="179"/>
  <c r="H24868" i="179"/>
  <c r="G24868" i="179"/>
  <c r="H24867" i="179"/>
  <c r="G24867" i="179"/>
  <c r="H24866" i="179"/>
  <c r="G24866" i="179"/>
  <c r="H24865" i="179"/>
  <c r="G24865" i="179"/>
  <c r="H24864" i="179"/>
  <c r="G24864" i="179"/>
  <c r="H24863" i="179"/>
  <c r="G24863" i="179"/>
  <c r="H24862" i="179"/>
  <c r="G24862" i="179"/>
  <c r="H24861" i="179"/>
  <c r="G24861" i="179"/>
  <c r="H24860" i="179"/>
  <c r="G24860" i="179"/>
  <c r="H24859" i="179"/>
  <c r="G24859" i="179"/>
  <c r="H24858" i="179"/>
  <c r="G24858" i="179"/>
  <c r="H24857" i="179"/>
  <c r="G24857" i="179"/>
  <c r="H24856" i="179"/>
  <c r="G24856" i="179"/>
  <c r="H24855" i="179"/>
  <c r="G24855" i="179"/>
  <c r="H24854" i="179"/>
  <c r="G24854" i="179"/>
  <c r="H24853" i="179"/>
  <c r="G24853" i="179"/>
  <c r="H24852" i="179"/>
  <c r="G24852" i="179"/>
  <c r="H24851" i="179"/>
  <c r="G24851" i="179"/>
  <c r="H24850" i="179"/>
  <c r="G24850" i="179"/>
  <c r="H24849" i="179"/>
  <c r="G24849" i="179"/>
  <c r="H24848" i="179"/>
  <c r="G24848" i="179"/>
  <c r="H24847" i="179"/>
  <c r="G24847" i="179"/>
  <c r="H24846" i="179"/>
  <c r="G24846" i="179"/>
  <c r="H24845" i="179"/>
  <c r="G24845" i="179"/>
  <c r="H24844" i="179"/>
  <c r="G24844" i="179"/>
  <c r="H24843" i="179"/>
  <c r="G24843" i="179"/>
  <c r="H24842" i="179"/>
  <c r="G24842" i="179"/>
  <c r="H24841" i="179"/>
  <c r="G24841" i="179"/>
  <c r="H24840" i="179"/>
  <c r="G24840" i="179"/>
  <c r="H24839" i="179"/>
  <c r="G24839" i="179"/>
  <c r="H24838" i="179"/>
  <c r="G24838" i="179"/>
  <c r="H24837" i="179"/>
  <c r="G24837" i="179"/>
  <c r="H24836" i="179"/>
  <c r="G24836" i="179"/>
  <c r="H24835" i="179"/>
  <c r="G24835" i="179"/>
  <c r="H24834" i="179"/>
  <c r="G24834" i="179"/>
  <c r="H24833" i="179"/>
  <c r="G24833" i="179"/>
  <c r="H24832" i="179"/>
  <c r="G24832" i="179"/>
  <c r="H24831" i="179"/>
  <c r="G24831" i="179"/>
  <c r="H24830" i="179"/>
  <c r="G24830" i="179"/>
  <c r="H24829" i="179"/>
  <c r="G24829" i="179"/>
  <c r="H24828" i="179"/>
  <c r="G24828" i="179"/>
  <c r="H24827" i="179"/>
  <c r="G24827" i="179"/>
  <c r="H24826" i="179"/>
  <c r="G24826" i="179"/>
  <c r="H24825" i="179"/>
  <c r="G24825" i="179"/>
  <c r="H24824" i="179"/>
  <c r="G24824" i="179"/>
  <c r="H24823" i="179"/>
  <c r="G24823" i="179"/>
  <c r="H24822" i="179"/>
  <c r="G24822" i="179"/>
  <c r="H24821" i="179"/>
  <c r="G24821" i="179"/>
  <c r="H24820" i="179"/>
  <c r="G24820" i="179"/>
  <c r="H24819" i="179"/>
  <c r="G24819" i="179"/>
  <c r="H24818" i="179"/>
  <c r="G24818" i="179"/>
  <c r="H24817" i="179"/>
  <c r="G24817" i="179"/>
  <c r="H24816" i="179"/>
  <c r="G24816" i="179"/>
  <c r="H24815" i="179"/>
  <c r="G24815" i="179"/>
  <c r="H24814" i="179"/>
  <c r="G24814" i="179"/>
  <c r="H24813" i="179"/>
  <c r="G24813" i="179"/>
  <c r="H24812" i="179"/>
  <c r="G24812" i="179"/>
  <c r="H24811" i="179"/>
  <c r="G24811" i="179"/>
  <c r="H24810" i="179"/>
  <c r="G24810" i="179"/>
  <c r="H24809" i="179"/>
  <c r="G24809" i="179"/>
  <c r="H24808" i="179"/>
  <c r="G24808" i="179"/>
  <c r="H24807" i="179"/>
  <c r="G24807" i="179"/>
  <c r="H24806" i="179"/>
  <c r="G24806" i="179"/>
  <c r="H24805" i="179"/>
  <c r="G24805" i="179"/>
  <c r="H24804" i="179"/>
  <c r="G24804" i="179"/>
  <c r="H24803" i="179"/>
  <c r="G24803" i="179"/>
  <c r="H24802" i="179"/>
  <c r="G24802" i="179"/>
  <c r="H24801" i="179"/>
  <c r="G24801" i="179"/>
  <c r="H24800" i="179"/>
  <c r="G24800" i="179"/>
  <c r="H24799" i="179"/>
  <c r="G24799" i="179"/>
  <c r="H24798" i="179"/>
  <c r="G24798" i="179"/>
  <c r="H24797" i="179"/>
  <c r="G24797" i="179"/>
  <c r="H24796" i="179"/>
  <c r="G24796" i="179"/>
  <c r="H24795" i="179"/>
  <c r="G24795" i="179"/>
  <c r="H24794" i="179"/>
  <c r="G24794" i="179"/>
  <c r="H24793" i="179"/>
  <c r="G24793" i="179"/>
  <c r="H24792" i="179"/>
  <c r="G24792" i="179"/>
  <c r="H24791" i="179"/>
  <c r="G24791" i="179"/>
  <c r="H24790" i="179"/>
  <c r="G24790" i="179"/>
  <c r="H24789" i="179"/>
  <c r="G24789" i="179"/>
  <c r="H24788" i="179"/>
  <c r="G24788" i="179"/>
  <c r="H24787" i="179"/>
  <c r="G24787" i="179"/>
  <c r="H24786" i="179"/>
  <c r="G24786" i="179"/>
  <c r="H24785" i="179"/>
  <c r="G24785" i="179"/>
  <c r="H24784" i="179"/>
  <c r="G24784" i="179"/>
  <c r="H24783" i="179"/>
  <c r="G24783" i="179"/>
  <c r="H24782" i="179"/>
  <c r="G24782" i="179"/>
  <c r="H24781" i="179"/>
  <c r="G24781" i="179"/>
  <c r="H24780" i="179"/>
  <c r="G24780" i="179"/>
  <c r="H24779" i="179"/>
  <c r="G24779" i="179"/>
  <c r="H24778" i="179"/>
  <c r="G24778" i="179"/>
  <c r="H24777" i="179"/>
  <c r="G24777" i="179"/>
  <c r="H24776" i="179"/>
  <c r="G24776" i="179"/>
  <c r="H24775" i="179"/>
  <c r="G24775" i="179"/>
  <c r="H24774" i="179"/>
  <c r="G24774" i="179"/>
  <c r="H24773" i="179"/>
  <c r="G24773" i="179"/>
  <c r="H24772" i="179"/>
  <c r="G24772" i="179"/>
  <c r="H24771" i="179"/>
  <c r="G24771" i="179"/>
  <c r="H24770" i="179"/>
  <c r="G24770" i="179"/>
  <c r="H24769" i="179"/>
  <c r="G24769" i="179"/>
  <c r="H24768" i="179"/>
  <c r="G24768" i="179"/>
  <c r="H24767" i="179"/>
  <c r="G24767" i="179"/>
  <c r="H24766" i="179"/>
  <c r="G24766" i="179"/>
  <c r="H24765" i="179"/>
  <c r="G24765" i="179"/>
  <c r="H24764" i="179"/>
  <c r="G24764" i="179"/>
  <c r="H24763" i="179"/>
  <c r="G24763" i="179"/>
  <c r="H24762" i="179"/>
  <c r="G24762" i="179"/>
  <c r="H24761" i="179"/>
  <c r="G24761" i="179"/>
  <c r="H24760" i="179"/>
  <c r="G24760" i="179"/>
  <c r="H24759" i="179"/>
  <c r="G24759" i="179"/>
  <c r="H24758" i="179"/>
  <c r="G24758" i="179"/>
  <c r="H24757" i="179"/>
  <c r="G24757" i="179"/>
  <c r="H24756" i="179"/>
  <c r="G24756" i="179"/>
  <c r="H24755" i="179"/>
  <c r="G24755" i="179"/>
  <c r="H24754" i="179"/>
  <c r="G24754" i="179"/>
  <c r="H24753" i="179"/>
  <c r="G24753" i="179"/>
  <c r="H24752" i="179"/>
  <c r="G24752" i="179"/>
  <c r="H24751" i="179"/>
  <c r="G24751" i="179"/>
  <c r="H24750" i="179"/>
  <c r="G24750" i="179"/>
  <c r="H24749" i="179"/>
  <c r="G24749" i="179"/>
  <c r="H24748" i="179"/>
  <c r="G24748" i="179"/>
  <c r="H24747" i="179"/>
  <c r="G24747" i="179"/>
  <c r="H24746" i="179"/>
  <c r="G24746" i="179"/>
  <c r="H24745" i="179"/>
  <c r="G24745" i="179"/>
  <c r="H24744" i="179"/>
  <c r="G24744" i="179"/>
  <c r="H24743" i="179"/>
  <c r="G24743" i="179"/>
  <c r="H24742" i="179"/>
  <c r="G24742" i="179"/>
  <c r="H24741" i="179"/>
  <c r="G24741" i="179"/>
  <c r="H24740" i="179"/>
  <c r="G24740" i="179"/>
  <c r="H24739" i="179"/>
  <c r="G24739" i="179"/>
  <c r="H24738" i="179"/>
  <c r="G24738" i="179"/>
  <c r="H24737" i="179"/>
  <c r="G24737" i="179"/>
  <c r="H24736" i="179"/>
  <c r="G24736" i="179"/>
  <c r="H24735" i="179"/>
  <c r="G24735" i="179"/>
  <c r="H24734" i="179"/>
  <c r="G24734" i="179"/>
  <c r="H24733" i="179"/>
  <c r="G24733" i="179"/>
  <c r="H24732" i="179"/>
  <c r="G24732" i="179"/>
  <c r="H24731" i="179"/>
  <c r="G24731" i="179"/>
  <c r="H24730" i="179"/>
  <c r="G24730" i="179"/>
  <c r="H24729" i="179"/>
  <c r="G24729" i="179"/>
  <c r="H24728" i="179"/>
  <c r="G24728" i="179"/>
  <c r="H24727" i="179"/>
  <c r="G24727" i="179"/>
  <c r="H24726" i="179"/>
  <c r="G24726" i="179"/>
  <c r="H24725" i="179"/>
  <c r="G24725" i="179"/>
  <c r="H24724" i="179"/>
  <c r="G24724" i="179"/>
  <c r="H24723" i="179"/>
  <c r="G24723" i="179"/>
  <c r="H24722" i="179"/>
  <c r="G24722" i="179"/>
  <c r="H24721" i="179"/>
  <c r="G24721" i="179"/>
  <c r="H24720" i="179"/>
  <c r="G24720" i="179"/>
  <c r="H24719" i="179"/>
  <c r="G24719" i="179"/>
  <c r="H24718" i="179"/>
  <c r="G24718" i="179"/>
  <c r="H24717" i="179"/>
  <c r="G24717" i="179"/>
  <c r="H24716" i="179"/>
  <c r="G24716" i="179"/>
  <c r="H24715" i="179"/>
  <c r="G24715" i="179"/>
  <c r="H24714" i="179"/>
  <c r="G24714" i="179"/>
  <c r="H24713" i="179"/>
  <c r="G24713" i="179"/>
  <c r="H24712" i="179"/>
  <c r="G24712" i="179"/>
  <c r="H24711" i="179"/>
  <c r="G24711" i="179"/>
  <c r="H24710" i="179"/>
  <c r="G24710" i="179"/>
  <c r="H24709" i="179"/>
  <c r="G24709" i="179"/>
  <c r="H24708" i="179"/>
  <c r="G24708" i="179"/>
  <c r="H24707" i="179"/>
  <c r="G24707" i="179"/>
  <c r="H24706" i="179"/>
  <c r="G24706" i="179"/>
  <c r="H24705" i="179"/>
  <c r="G24705" i="179"/>
  <c r="H24704" i="179"/>
  <c r="G24704" i="179"/>
  <c r="H24703" i="179"/>
  <c r="G24703" i="179"/>
  <c r="H24702" i="179"/>
  <c r="G24702" i="179"/>
  <c r="H24701" i="179"/>
  <c r="G24701" i="179"/>
  <c r="H24700" i="179"/>
  <c r="G24700" i="179"/>
  <c r="H24699" i="179"/>
  <c r="G24699" i="179"/>
  <c r="H24698" i="179"/>
  <c r="G24698" i="179"/>
  <c r="H24697" i="179"/>
  <c r="G24697" i="179"/>
  <c r="H24696" i="179"/>
  <c r="G24696" i="179"/>
  <c r="H24695" i="179"/>
  <c r="G24695" i="179"/>
  <c r="H24694" i="179"/>
  <c r="G24694" i="179"/>
  <c r="H24693" i="179"/>
  <c r="G24693" i="179"/>
  <c r="H24692" i="179"/>
  <c r="G24692" i="179"/>
  <c r="H24691" i="179"/>
  <c r="G24691" i="179"/>
  <c r="H24690" i="179"/>
  <c r="G24690" i="179"/>
  <c r="H24689" i="179"/>
  <c r="G24689" i="179"/>
  <c r="H24688" i="179"/>
  <c r="G24688" i="179"/>
  <c r="H24687" i="179"/>
  <c r="G24687" i="179"/>
  <c r="H24686" i="179"/>
  <c r="G24686" i="179"/>
  <c r="H24685" i="179"/>
  <c r="G24685" i="179"/>
  <c r="H24684" i="179"/>
  <c r="G24684" i="179"/>
  <c r="H24683" i="179"/>
  <c r="G24683" i="179"/>
  <c r="H24682" i="179"/>
  <c r="G24682" i="179"/>
  <c r="H24681" i="179"/>
  <c r="G24681" i="179"/>
  <c r="H24680" i="179"/>
  <c r="G24680" i="179"/>
  <c r="H24679" i="179"/>
  <c r="G24679" i="179"/>
  <c r="H24678" i="179"/>
  <c r="G24678" i="179"/>
  <c r="H24677" i="179"/>
  <c r="G24677" i="179"/>
  <c r="H24676" i="179"/>
  <c r="G24676" i="179"/>
  <c r="H24675" i="179"/>
  <c r="G24675" i="179"/>
  <c r="H24674" i="179"/>
  <c r="G24674" i="179"/>
  <c r="H24673" i="179"/>
  <c r="G24673" i="179"/>
  <c r="H24672" i="179"/>
  <c r="G24672" i="179"/>
  <c r="H24671" i="179"/>
  <c r="G24671" i="179"/>
  <c r="H24670" i="179"/>
  <c r="G24670" i="179"/>
  <c r="H24669" i="179"/>
  <c r="G24669" i="179"/>
  <c r="H24668" i="179"/>
  <c r="G24668" i="179"/>
  <c r="H24667" i="179"/>
  <c r="G24667" i="179"/>
  <c r="H24666" i="179"/>
  <c r="G24666" i="179"/>
  <c r="H24665" i="179"/>
  <c r="G24665" i="179"/>
  <c r="H24664" i="179"/>
  <c r="G24664" i="179"/>
  <c r="H24663" i="179"/>
  <c r="G24663" i="179"/>
  <c r="H24662" i="179"/>
  <c r="G24662" i="179"/>
  <c r="H24661" i="179"/>
  <c r="G24661" i="179"/>
  <c r="H24660" i="179"/>
  <c r="G24660" i="179"/>
  <c r="H24659" i="179"/>
  <c r="G24659" i="179"/>
  <c r="H24658" i="179"/>
  <c r="G24658" i="179"/>
  <c r="H24657" i="179"/>
  <c r="G24657" i="179"/>
  <c r="H24656" i="179"/>
  <c r="G24656" i="179"/>
  <c r="H24655" i="179"/>
  <c r="G24655" i="179"/>
  <c r="H24654" i="179"/>
  <c r="G24654" i="179"/>
  <c r="H24653" i="179"/>
  <c r="G24653" i="179"/>
  <c r="H24652" i="179"/>
  <c r="G24652" i="179"/>
  <c r="H24651" i="179"/>
  <c r="G24651" i="179"/>
  <c r="H24650" i="179"/>
  <c r="G24650" i="179"/>
  <c r="H24649" i="179"/>
  <c r="G24649" i="179"/>
  <c r="H24648" i="179"/>
  <c r="G24648" i="179"/>
  <c r="H24647" i="179"/>
  <c r="G24647" i="179"/>
  <c r="H24646" i="179"/>
  <c r="G24646" i="179"/>
  <c r="H24645" i="179"/>
  <c r="G24645" i="179"/>
  <c r="H24644" i="179"/>
  <c r="G24644" i="179"/>
  <c r="H24643" i="179"/>
  <c r="G24643" i="179"/>
  <c r="H24642" i="179"/>
  <c r="G24642" i="179"/>
  <c r="H24641" i="179"/>
  <c r="G24641" i="179"/>
  <c r="H24640" i="179"/>
  <c r="G24640" i="179"/>
  <c r="H24639" i="179"/>
  <c r="G24639" i="179"/>
  <c r="H24638" i="179"/>
  <c r="G24638" i="179"/>
  <c r="H24637" i="179"/>
  <c r="G24637" i="179"/>
  <c r="H24636" i="179"/>
  <c r="G24636" i="179"/>
  <c r="H24635" i="179"/>
  <c r="G24635" i="179"/>
  <c r="H24634" i="179"/>
  <c r="G24634" i="179"/>
  <c r="H24633" i="179"/>
  <c r="G24633" i="179"/>
  <c r="H24632" i="179"/>
  <c r="G24632" i="179"/>
  <c r="H24631" i="179"/>
  <c r="G24631" i="179"/>
  <c r="H24630" i="179"/>
  <c r="G24630" i="179"/>
  <c r="H24629" i="179"/>
  <c r="G24629" i="179"/>
  <c r="H24628" i="179"/>
  <c r="G24628" i="179"/>
  <c r="H24627" i="179"/>
  <c r="G24627" i="179"/>
  <c r="H24626" i="179"/>
  <c r="G24626" i="179"/>
  <c r="H24625" i="179"/>
  <c r="G24625" i="179"/>
  <c r="H24624" i="179"/>
  <c r="G24624" i="179"/>
  <c r="H24623" i="179"/>
  <c r="G24623" i="179"/>
  <c r="H24622" i="179"/>
  <c r="G24622" i="179"/>
  <c r="H24621" i="179"/>
  <c r="G24621" i="179"/>
  <c r="H24620" i="179"/>
  <c r="G24620" i="179"/>
  <c r="H24619" i="179"/>
  <c r="G24619" i="179"/>
  <c r="H24618" i="179"/>
  <c r="G24618" i="179"/>
  <c r="H24617" i="179"/>
  <c r="G24617" i="179"/>
  <c r="H24616" i="179"/>
  <c r="G24616" i="179"/>
  <c r="H24615" i="179"/>
  <c r="G24615" i="179"/>
  <c r="H24614" i="179"/>
  <c r="G24614" i="179"/>
  <c r="H24613" i="179"/>
  <c r="G24613" i="179"/>
  <c r="H24612" i="179"/>
  <c r="G24612" i="179"/>
  <c r="H24611" i="179"/>
  <c r="G24611" i="179"/>
  <c r="H24610" i="179"/>
  <c r="G24610" i="179"/>
  <c r="H24609" i="179"/>
  <c r="G24609" i="179"/>
  <c r="H24608" i="179"/>
  <c r="G24608" i="179"/>
  <c r="H24607" i="179"/>
  <c r="G24607" i="179"/>
  <c r="H24606" i="179"/>
  <c r="G24606" i="179"/>
  <c r="H24605" i="179"/>
  <c r="G24605" i="179"/>
  <c r="H24604" i="179"/>
  <c r="G24604" i="179"/>
  <c r="H24603" i="179"/>
  <c r="G24603" i="179"/>
  <c r="H24602" i="179"/>
  <c r="G24602" i="179"/>
  <c r="H24601" i="179"/>
  <c r="G24601" i="179"/>
  <c r="H24600" i="179"/>
  <c r="G24600" i="179"/>
  <c r="H24599" i="179"/>
  <c r="G24599" i="179"/>
  <c r="H24598" i="179"/>
  <c r="G24598" i="179"/>
  <c r="H24597" i="179"/>
  <c r="G24597" i="179"/>
  <c r="H24596" i="179"/>
  <c r="G24596" i="179"/>
  <c r="H24595" i="179"/>
  <c r="G24595" i="179"/>
  <c r="H24594" i="179"/>
  <c r="G24594" i="179"/>
  <c r="H24593" i="179"/>
  <c r="G24593" i="179"/>
  <c r="H24592" i="179"/>
  <c r="G24592" i="179"/>
  <c r="H24591" i="179"/>
  <c r="G24591" i="179"/>
  <c r="H24590" i="179"/>
  <c r="G24590" i="179"/>
  <c r="H24589" i="179"/>
  <c r="G24589" i="179"/>
  <c r="H24588" i="179"/>
  <c r="G24588" i="179"/>
  <c r="H24587" i="179"/>
  <c r="G24587" i="179"/>
  <c r="H24586" i="179"/>
  <c r="G24586" i="179"/>
  <c r="H24585" i="179"/>
  <c r="G24585" i="179"/>
  <c r="H24584" i="179"/>
  <c r="G24584" i="179"/>
  <c r="H24583" i="179"/>
  <c r="G24583" i="179"/>
  <c r="H24582" i="179"/>
  <c r="G24582" i="179"/>
  <c r="H24581" i="179"/>
  <c r="G24581" i="179"/>
  <c r="H24580" i="179"/>
  <c r="G24580" i="179"/>
  <c r="H24579" i="179"/>
  <c r="G24579" i="179"/>
  <c r="H24578" i="179"/>
  <c r="G24578" i="179"/>
  <c r="H24577" i="179"/>
  <c r="G24577" i="179"/>
  <c r="H24576" i="179"/>
  <c r="G24576" i="179"/>
  <c r="H24575" i="179"/>
  <c r="G24575" i="179"/>
  <c r="H24574" i="179"/>
  <c r="G24574" i="179"/>
  <c r="H24573" i="179"/>
  <c r="G24573" i="179"/>
  <c r="H24572" i="179"/>
  <c r="G24572" i="179"/>
  <c r="H24571" i="179"/>
  <c r="G24571" i="179"/>
  <c r="H24570" i="179"/>
  <c r="G24570" i="179"/>
  <c r="H24569" i="179"/>
  <c r="G24569" i="179"/>
  <c r="H24568" i="179"/>
  <c r="G24568" i="179"/>
  <c r="H24567" i="179"/>
  <c r="G24567" i="179"/>
  <c r="H24566" i="179"/>
  <c r="G24566" i="179"/>
  <c r="H24565" i="179"/>
  <c r="G24565" i="179"/>
  <c r="H24564" i="179"/>
  <c r="G24564" i="179"/>
  <c r="H24563" i="179"/>
  <c r="G24563" i="179"/>
  <c r="H24562" i="179"/>
  <c r="G24562" i="179"/>
  <c r="H24561" i="179"/>
  <c r="G24561" i="179"/>
  <c r="H24560" i="179"/>
  <c r="G24560" i="179"/>
  <c r="H24559" i="179"/>
  <c r="G24559" i="179"/>
  <c r="H24558" i="179"/>
  <c r="G24558" i="179"/>
  <c r="H24557" i="179"/>
  <c r="G24557" i="179"/>
  <c r="H24556" i="179"/>
  <c r="G24556" i="179"/>
  <c r="H24555" i="179"/>
  <c r="G24555" i="179"/>
  <c r="H24554" i="179"/>
  <c r="G24554" i="179"/>
  <c r="H24553" i="179"/>
  <c r="G24553" i="179"/>
  <c r="H24552" i="179"/>
  <c r="G24552" i="179"/>
  <c r="H24551" i="179"/>
  <c r="G24551" i="179"/>
  <c r="H24550" i="179"/>
  <c r="G24550" i="179"/>
  <c r="H24549" i="179"/>
  <c r="G24549" i="179"/>
  <c r="H24548" i="179"/>
  <c r="G24548" i="179"/>
  <c r="H24547" i="179"/>
  <c r="G24547" i="179"/>
  <c r="H24546" i="179"/>
  <c r="G24546" i="179"/>
  <c r="H24545" i="179"/>
  <c r="G24545" i="179"/>
  <c r="H24544" i="179"/>
  <c r="G24544" i="179"/>
  <c r="H24543" i="179"/>
  <c r="G24543" i="179"/>
  <c r="H24542" i="179"/>
  <c r="G24542" i="179"/>
  <c r="H24541" i="179"/>
  <c r="G24541" i="179"/>
  <c r="H24540" i="179"/>
  <c r="G24540" i="179"/>
  <c r="H24539" i="179"/>
  <c r="G24539" i="179"/>
  <c r="H24538" i="179"/>
  <c r="G24538" i="179"/>
  <c r="H24537" i="179"/>
  <c r="G24537" i="179"/>
  <c r="H24536" i="179"/>
  <c r="G24536" i="179"/>
  <c r="H24535" i="179"/>
  <c r="G24535" i="179"/>
  <c r="H24534" i="179"/>
  <c r="G24534" i="179"/>
  <c r="H24533" i="179"/>
  <c r="G24533" i="179"/>
  <c r="H24532" i="179"/>
  <c r="G24532" i="179"/>
  <c r="H24531" i="179"/>
  <c r="G24531" i="179"/>
  <c r="H24530" i="179"/>
  <c r="G24530" i="179"/>
  <c r="H24529" i="179"/>
  <c r="G24529" i="179"/>
  <c r="H24528" i="179"/>
  <c r="G24528" i="179"/>
  <c r="H24527" i="179"/>
  <c r="G24527" i="179"/>
  <c r="H24526" i="179"/>
  <c r="G24526" i="179"/>
  <c r="H24525" i="179"/>
  <c r="G24525" i="179"/>
  <c r="H24524" i="179"/>
  <c r="G24524" i="179"/>
  <c r="H24523" i="179"/>
  <c r="G24523" i="179"/>
  <c r="H24522" i="179"/>
  <c r="G24522" i="179"/>
  <c r="H24521" i="179"/>
  <c r="G24521" i="179"/>
  <c r="H24520" i="179"/>
  <c r="G24520" i="179"/>
  <c r="H24519" i="179"/>
  <c r="G24519" i="179"/>
  <c r="H24518" i="179"/>
  <c r="G24518" i="179"/>
  <c r="H24517" i="179"/>
  <c r="G24517" i="179"/>
  <c r="H24516" i="179"/>
  <c r="G24516" i="179"/>
  <c r="H24515" i="179"/>
  <c r="G24515" i="179"/>
  <c r="H24514" i="179"/>
  <c r="G24514" i="179"/>
  <c r="H24513" i="179"/>
  <c r="G24513" i="179"/>
  <c r="H24512" i="179"/>
  <c r="G24512" i="179"/>
  <c r="H24511" i="179"/>
  <c r="G24511" i="179"/>
  <c r="H24510" i="179"/>
  <c r="G24510" i="179"/>
  <c r="H24509" i="179"/>
  <c r="G24509" i="179"/>
  <c r="H24508" i="179"/>
  <c r="G24508" i="179"/>
  <c r="H24507" i="179"/>
  <c r="G24507" i="179"/>
  <c r="H24506" i="179"/>
  <c r="G24506" i="179"/>
  <c r="H24505" i="179"/>
  <c r="G24505" i="179"/>
  <c r="H24504" i="179"/>
  <c r="G24504" i="179"/>
  <c r="H24503" i="179"/>
  <c r="G24503" i="179"/>
  <c r="H24502" i="179"/>
  <c r="G24502" i="179"/>
  <c r="H24501" i="179"/>
  <c r="G24501" i="179"/>
  <c r="H24500" i="179"/>
  <c r="G24500" i="179"/>
  <c r="H24499" i="179"/>
  <c r="G24499" i="179"/>
  <c r="H24498" i="179"/>
  <c r="G24498" i="179"/>
  <c r="H24497" i="179"/>
  <c r="G24497" i="179"/>
  <c r="H24496" i="179"/>
  <c r="G24496" i="179"/>
  <c r="H24495" i="179"/>
  <c r="G24495" i="179"/>
  <c r="H24494" i="179"/>
  <c r="G24494" i="179"/>
  <c r="H24493" i="179"/>
  <c r="G24493" i="179"/>
  <c r="H24492" i="179"/>
  <c r="G24492" i="179"/>
  <c r="H24491" i="179"/>
  <c r="G24491" i="179"/>
  <c r="H24490" i="179"/>
  <c r="G24490" i="179"/>
  <c r="H24489" i="179"/>
  <c r="G24489" i="179"/>
  <c r="H24488" i="179"/>
  <c r="G24488" i="179"/>
  <c r="H24487" i="179"/>
  <c r="G24487" i="179"/>
  <c r="H24486" i="179"/>
  <c r="G24486" i="179"/>
  <c r="H24485" i="179"/>
  <c r="G24485" i="179"/>
  <c r="H24484" i="179"/>
  <c r="G24484" i="179"/>
  <c r="H24483" i="179"/>
  <c r="G24483" i="179"/>
  <c r="H24482" i="179"/>
  <c r="G24482" i="179"/>
  <c r="H24481" i="179"/>
  <c r="G24481" i="179"/>
  <c r="H24480" i="179"/>
  <c r="G24480" i="179"/>
  <c r="H24479" i="179"/>
  <c r="G24479" i="179"/>
  <c r="H24478" i="179"/>
  <c r="G24478" i="179"/>
  <c r="H24477" i="179"/>
  <c r="G24477" i="179"/>
  <c r="H24476" i="179"/>
  <c r="G24476" i="179"/>
  <c r="H24475" i="179"/>
  <c r="G24475" i="179"/>
  <c r="H24474" i="179"/>
  <c r="G24474" i="179"/>
  <c r="H24473" i="179"/>
  <c r="G24473" i="179"/>
  <c r="H24472" i="179"/>
  <c r="G24472" i="179"/>
  <c r="H24471" i="179"/>
  <c r="G24471" i="179"/>
  <c r="H24470" i="179"/>
  <c r="G24470" i="179"/>
  <c r="H24469" i="179"/>
  <c r="G24469" i="179"/>
  <c r="H24468" i="179"/>
  <c r="G24468" i="179"/>
  <c r="H24467" i="179"/>
  <c r="G24467" i="179"/>
  <c r="H24466" i="179"/>
  <c r="G24466" i="179"/>
  <c r="H24465" i="179"/>
  <c r="G24465" i="179"/>
  <c r="H24464" i="179"/>
  <c r="G24464" i="179"/>
  <c r="H24463" i="179"/>
  <c r="G24463" i="179"/>
  <c r="H24462" i="179"/>
  <c r="G24462" i="179"/>
  <c r="H24461" i="179"/>
  <c r="G24461" i="179"/>
  <c r="H24460" i="179"/>
  <c r="G24460" i="179"/>
  <c r="H24459" i="179"/>
  <c r="G24459" i="179"/>
  <c r="H24458" i="179"/>
  <c r="G24458" i="179"/>
  <c r="H24457" i="179"/>
  <c r="G24457" i="179"/>
  <c r="H24456" i="179"/>
  <c r="G24456" i="179"/>
  <c r="H24455" i="179"/>
  <c r="G24455" i="179"/>
  <c r="H24454" i="179"/>
  <c r="G24454" i="179"/>
  <c r="H24453" i="179"/>
  <c r="G24453" i="179"/>
  <c r="H24452" i="179"/>
  <c r="G24452" i="179"/>
  <c r="H24451" i="179"/>
  <c r="G24451" i="179"/>
  <c r="H24450" i="179"/>
  <c r="G24450" i="179"/>
  <c r="H24449" i="179"/>
  <c r="G24449" i="179"/>
  <c r="H24448" i="179"/>
  <c r="G24448" i="179"/>
  <c r="H24447" i="179"/>
  <c r="G24447" i="179"/>
  <c r="H24446" i="179"/>
  <c r="G24446" i="179"/>
  <c r="H24445" i="179"/>
  <c r="G24445" i="179"/>
  <c r="H24444" i="179"/>
  <c r="G24444" i="179"/>
  <c r="H24443" i="179"/>
  <c r="G24443" i="179"/>
  <c r="H24442" i="179"/>
  <c r="G24442" i="179"/>
  <c r="H24441" i="179"/>
  <c r="G24441" i="179"/>
  <c r="H24440" i="179"/>
  <c r="G24440" i="179"/>
  <c r="H24439" i="179"/>
  <c r="G24439" i="179"/>
  <c r="H24438" i="179"/>
  <c r="G24438" i="179"/>
  <c r="H24437" i="179"/>
  <c r="G24437" i="179"/>
  <c r="H24436" i="179"/>
  <c r="G24436" i="179"/>
  <c r="H24435" i="179"/>
  <c r="G24435" i="179"/>
  <c r="H24434" i="179"/>
  <c r="G24434" i="179"/>
  <c r="H24433" i="179"/>
  <c r="G24433" i="179"/>
  <c r="H24432" i="179"/>
  <c r="G24432" i="179"/>
  <c r="H24431" i="179"/>
  <c r="G24431" i="179"/>
  <c r="H24430" i="179"/>
  <c r="G24430" i="179"/>
  <c r="H24429" i="179"/>
  <c r="G24429" i="179"/>
  <c r="H24428" i="179"/>
  <c r="G24428" i="179"/>
  <c r="H24427" i="179"/>
  <c r="G24427" i="179"/>
  <c r="H24426" i="179"/>
  <c r="G24426" i="179"/>
  <c r="H24425" i="179"/>
  <c r="G24425" i="179"/>
  <c r="H24424" i="179"/>
  <c r="G24424" i="179"/>
  <c r="H24423" i="179"/>
  <c r="G24423" i="179"/>
  <c r="H24422" i="179"/>
  <c r="G24422" i="179"/>
  <c r="H24421" i="179"/>
  <c r="G24421" i="179"/>
  <c r="H24420" i="179"/>
  <c r="G24420" i="179"/>
  <c r="H24419" i="179"/>
  <c r="G24419" i="179"/>
  <c r="H24418" i="179"/>
  <c r="G24418" i="179"/>
  <c r="H24417" i="179"/>
  <c r="G24417" i="179"/>
  <c r="H24416" i="179"/>
  <c r="G24416" i="179"/>
  <c r="H24415" i="179"/>
  <c r="G24415" i="179"/>
  <c r="H24414" i="179"/>
  <c r="G24414" i="179"/>
  <c r="H24413" i="179"/>
  <c r="G24413" i="179"/>
  <c r="H24412" i="179"/>
  <c r="G24412" i="179"/>
  <c r="H24411" i="179"/>
  <c r="G24411" i="179"/>
  <c r="H24410" i="179"/>
  <c r="G24410" i="179"/>
  <c r="H24409" i="179"/>
  <c r="G24409" i="179"/>
  <c r="H24408" i="179"/>
  <c r="G24408" i="179"/>
  <c r="H24407" i="179"/>
  <c r="G24407" i="179"/>
  <c r="H24406" i="179"/>
  <c r="G24406" i="179"/>
  <c r="H24405" i="179"/>
  <c r="G24405" i="179"/>
  <c r="H24404" i="179"/>
  <c r="G24404" i="179"/>
  <c r="H24403" i="179"/>
  <c r="G24403" i="179"/>
  <c r="H24402" i="179"/>
  <c r="G24402" i="179"/>
  <c r="H24401" i="179"/>
  <c r="G24401" i="179"/>
  <c r="H24400" i="179"/>
  <c r="G24400" i="179"/>
  <c r="H24399" i="179"/>
  <c r="G24399" i="179"/>
  <c r="H24398" i="179"/>
  <c r="G24398" i="179"/>
  <c r="H24397" i="179"/>
  <c r="G24397" i="179"/>
  <c r="H24396" i="179"/>
  <c r="G24396" i="179"/>
  <c r="H24395" i="179"/>
  <c r="G24395" i="179"/>
  <c r="H24394" i="179"/>
  <c r="G24394" i="179"/>
  <c r="H24393" i="179"/>
  <c r="G24393" i="179"/>
  <c r="H24392" i="179"/>
  <c r="G24392" i="179"/>
  <c r="H24391" i="179"/>
  <c r="G24391" i="179"/>
  <c r="H24390" i="179"/>
  <c r="G24390" i="179"/>
  <c r="H24389" i="179"/>
  <c r="G24389" i="179"/>
  <c r="H24388" i="179"/>
  <c r="G24388" i="179"/>
  <c r="H24387" i="179"/>
  <c r="G24387" i="179"/>
  <c r="H24386" i="179"/>
  <c r="G24386" i="179"/>
  <c r="H24385" i="179"/>
  <c r="G24385" i="179"/>
  <c r="H24384" i="179"/>
  <c r="G24384" i="179"/>
  <c r="H24383" i="179"/>
  <c r="G24383" i="179"/>
  <c r="H24382" i="179"/>
  <c r="G24382" i="179"/>
  <c r="H24381" i="179"/>
  <c r="G24381" i="179"/>
  <c r="H24380" i="179"/>
  <c r="G24380" i="179"/>
  <c r="H24379" i="179"/>
  <c r="G24379" i="179"/>
  <c r="H24378" i="179"/>
  <c r="G24378" i="179"/>
  <c r="H24377" i="179"/>
  <c r="G24377" i="179"/>
  <c r="H24376" i="179"/>
  <c r="G24376" i="179"/>
  <c r="H24375" i="179"/>
  <c r="G24375" i="179"/>
  <c r="H24374" i="179"/>
  <c r="G24374" i="179"/>
  <c r="H24373" i="179"/>
  <c r="G24373" i="179"/>
  <c r="H24372" i="179"/>
  <c r="G24372" i="179"/>
  <c r="H24371" i="179"/>
  <c r="G24371" i="179"/>
  <c r="H24370" i="179"/>
  <c r="G24370" i="179"/>
  <c r="H24369" i="179"/>
  <c r="G24369" i="179"/>
  <c r="H24368" i="179"/>
  <c r="G24368" i="179"/>
  <c r="H24367" i="179"/>
  <c r="G24367" i="179"/>
  <c r="H24366" i="179"/>
  <c r="G24366" i="179"/>
  <c r="H24365" i="179"/>
  <c r="G24365" i="179"/>
  <c r="H24364" i="179"/>
  <c r="G24364" i="179"/>
  <c r="H24363" i="179"/>
  <c r="G24363" i="179"/>
  <c r="H24362" i="179"/>
  <c r="G24362" i="179"/>
  <c r="H24361" i="179"/>
  <c r="G24361" i="179"/>
  <c r="H24360" i="179"/>
  <c r="G24360" i="179"/>
  <c r="H24359" i="179"/>
  <c r="G24359" i="179"/>
  <c r="H24358" i="179"/>
  <c r="G24358" i="179"/>
  <c r="H24357" i="179"/>
  <c r="G24357" i="179"/>
  <c r="H24356" i="179"/>
  <c r="G24356" i="179"/>
  <c r="H24355" i="179"/>
  <c r="G24355" i="179"/>
  <c r="H24354" i="179"/>
  <c r="G24354" i="179"/>
  <c r="H24353" i="179"/>
  <c r="G24353" i="179"/>
  <c r="H24352" i="179"/>
  <c r="G24352" i="179"/>
  <c r="H24351" i="179"/>
  <c r="G24351" i="179"/>
  <c r="H24350" i="179"/>
  <c r="G24350" i="179"/>
  <c r="H24349" i="179"/>
  <c r="G24349" i="179"/>
  <c r="H24348" i="179"/>
  <c r="G24348" i="179"/>
  <c r="H24347" i="179"/>
  <c r="G24347" i="179"/>
  <c r="H24346" i="179"/>
  <c r="G24346" i="179"/>
  <c r="H24345" i="179"/>
  <c r="G24345" i="179"/>
  <c r="H24344" i="179"/>
  <c r="G24344" i="179"/>
  <c r="H24343" i="179"/>
  <c r="G24343" i="179"/>
  <c r="H24342" i="179"/>
  <c r="G24342" i="179"/>
  <c r="H24341" i="179"/>
  <c r="G24341" i="179"/>
  <c r="H24340" i="179"/>
  <c r="G24340" i="179"/>
  <c r="H24339" i="179"/>
  <c r="G24339" i="179"/>
  <c r="H24338" i="179"/>
  <c r="G24338" i="179"/>
  <c r="H24337" i="179"/>
  <c r="G24337" i="179"/>
  <c r="H24336" i="179"/>
  <c r="G24336" i="179"/>
  <c r="H24335" i="179"/>
  <c r="G24335" i="179"/>
  <c r="H24334" i="179"/>
  <c r="G24334" i="179"/>
  <c r="H24333" i="179"/>
  <c r="G24333" i="179"/>
  <c r="H24332" i="179"/>
  <c r="G24332" i="179"/>
  <c r="H24331" i="179"/>
  <c r="G24331" i="179"/>
  <c r="H24330" i="179"/>
  <c r="G24330" i="179"/>
  <c r="H24329" i="179"/>
  <c r="G24329" i="179"/>
  <c r="H24328" i="179"/>
  <c r="G24328" i="179"/>
  <c r="H24327" i="179"/>
  <c r="G24327" i="179"/>
  <c r="H24326" i="179"/>
  <c r="G24326" i="179"/>
  <c r="H24325" i="179"/>
  <c r="G24325" i="179"/>
  <c r="H24324" i="179"/>
  <c r="G24324" i="179"/>
  <c r="H24323" i="179"/>
  <c r="G24323" i="179"/>
  <c r="H24322" i="179"/>
  <c r="G24322" i="179"/>
  <c r="H24321" i="179"/>
  <c r="G24321" i="179"/>
  <c r="H24320" i="179"/>
  <c r="G24320" i="179"/>
  <c r="H24319" i="179"/>
  <c r="G24319" i="179"/>
  <c r="H24318" i="179"/>
  <c r="G24318" i="179"/>
  <c r="H24317" i="179"/>
  <c r="G24317" i="179"/>
  <c r="H24316" i="179"/>
  <c r="G24316" i="179"/>
  <c r="H24315" i="179"/>
  <c r="G24315" i="179"/>
  <c r="H24314" i="179"/>
  <c r="G24314" i="179"/>
  <c r="H24313" i="179"/>
  <c r="G24313" i="179"/>
  <c r="H24312" i="179"/>
  <c r="G24312" i="179"/>
  <c r="H24311" i="179"/>
  <c r="G24311" i="179"/>
  <c r="H24310" i="179"/>
  <c r="G24310" i="179"/>
  <c r="H24309" i="179"/>
  <c r="G24309" i="179"/>
  <c r="H24308" i="179"/>
  <c r="G24308" i="179"/>
  <c r="H24307" i="179"/>
  <c r="G24307" i="179"/>
  <c r="H24306" i="179"/>
  <c r="G24306" i="179"/>
  <c r="H24305" i="179"/>
  <c r="G24305" i="179"/>
  <c r="H24304" i="179"/>
  <c r="G24304" i="179"/>
  <c r="H24303" i="179"/>
  <c r="G24303" i="179"/>
  <c r="H24302" i="179"/>
  <c r="G24302" i="179"/>
  <c r="H24301" i="179"/>
  <c r="G24301" i="179"/>
  <c r="H24300" i="179"/>
  <c r="G24300" i="179"/>
  <c r="H24299" i="179"/>
  <c r="G24299" i="179"/>
  <c r="H24298" i="179"/>
  <c r="G24298" i="179"/>
  <c r="H24297" i="179"/>
  <c r="G24297" i="179"/>
  <c r="H24296" i="179"/>
  <c r="G24296" i="179"/>
  <c r="H24295" i="179"/>
  <c r="G24295" i="179"/>
  <c r="H24294" i="179"/>
  <c r="G24294" i="179"/>
  <c r="H24293" i="179"/>
  <c r="G24293" i="179"/>
  <c r="H24292" i="179"/>
  <c r="G24292" i="179"/>
  <c r="H24291" i="179"/>
  <c r="G24291" i="179"/>
  <c r="H24290" i="179"/>
  <c r="G24290" i="179"/>
  <c r="H24289" i="179"/>
  <c r="G24289" i="179"/>
  <c r="H24288" i="179"/>
  <c r="G24288" i="179"/>
  <c r="H24287" i="179"/>
  <c r="G24287" i="179"/>
  <c r="H24286" i="179"/>
  <c r="G24286" i="179"/>
  <c r="H24285" i="179"/>
  <c r="G24285" i="179"/>
  <c r="H24284" i="179"/>
  <c r="G24284" i="179"/>
  <c r="H24283" i="179"/>
  <c r="G24283" i="179"/>
  <c r="H24282" i="179"/>
  <c r="G24282" i="179"/>
  <c r="H24281" i="179"/>
  <c r="G24281" i="179"/>
  <c r="H24280" i="179"/>
  <c r="G24280" i="179"/>
  <c r="H24279" i="179"/>
  <c r="G24279" i="179"/>
  <c r="H24278" i="179"/>
  <c r="G24278" i="179"/>
  <c r="H24277" i="179"/>
  <c r="G24277" i="179"/>
  <c r="H24276" i="179"/>
  <c r="G24276" i="179"/>
  <c r="H24275" i="179"/>
  <c r="G24275" i="179"/>
  <c r="H24274" i="179"/>
  <c r="G24274" i="179"/>
  <c r="H24273" i="179"/>
  <c r="G24273" i="179"/>
  <c r="H24272" i="179"/>
  <c r="G24272" i="179"/>
  <c r="H24271" i="179"/>
  <c r="G24271" i="179"/>
  <c r="H24270" i="179"/>
  <c r="G24270" i="179"/>
  <c r="H24269" i="179"/>
  <c r="G24269" i="179"/>
  <c r="H24268" i="179"/>
  <c r="G24268" i="179"/>
  <c r="H24267" i="179"/>
  <c r="G24267" i="179"/>
  <c r="H24266" i="179"/>
  <c r="G24266" i="179"/>
  <c r="H24265" i="179"/>
  <c r="G24265" i="179"/>
  <c r="H24264" i="179"/>
  <c r="G24264" i="179"/>
  <c r="H24263" i="179"/>
  <c r="G24263" i="179"/>
  <c r="H24262" i="179"/>
  <c r="G24262" i="179"/>
  <c r="H24261" i="179"/>
  <c r="G24261" i="179"/>
  <c r="H24260" i="179"/>
  <c r="G24260" i="179"/>
  <c r="H24259" i="179"/>
  <c r="G24259" i="179"/>
  <c r="H24258" i="179"/>
  <c r="G24258" i="179"/>
  <c r="H24257" i="179"/>
  <c r="G24257" i="179"/>
  <c r="H24256" i="179"/>
  <c r="G24256" i="179"/>
  <c r="H24255" i="179"/>
  <c r="G24255" i="179"/>
  <c r="H24254" i="179"/>
  <c r="G24254" i="179"/>
  <c r="H24253" i="179"/>
  <c r="G24253" i="179"/>
  <c r="H24252" i="179"/>
  <c r="G24252" i="179"/>
  <c r="H24251" i="179"/>
  <c r="G24251" i="179"/>
  <c r="H24250" i="179"/>
  <c r="G24250" i="179"/>
  <c r="H24249" i="179"/>
  <c r="G24249" i="179"/>
  <c r="H24248" i="179"/>
  <c r="G24248" i="179"/>
  <c r="H24247" i="179"/>
  <c r="G24247" i="179"/>
  <c r="H24246" i="179"/>
  <c r="G24246" i="179"/>
  <c r="H24245" i="179"/>
  <c r="G24245" i="179"/>
  <c r="H24244" i="179"/>
  <c r="G24244" i="179"/>
  <c r="H24243" i="179"/>
  <c r="G24243" i="179"/>
  <c r="H24242" i="179"/>
  <c r="G24242" i="179"/>
  <c r="H24241" i="179"/>
  <c r="G24241" i="179"/>
  <c r="H24240" i="179"/>
  <c r="G24240" i="179"/>
  <c r="H24239" i="179"/>
  <c r="G24239" i="179"/>
  <c r="H24238" i="179"/>
  <c r="G24238" i="179"/>
  <c r="H24237" i="179"/>
  <c r="G24237" i="179"/>
  <c r="H24236" i="179"/>
  <c r="G24236" i="179"/>
  <c r="H24235" i="179"/>
  <c r="G24235" i="179"/>
  <c r="H24234" i="179"/>
  <c r="G24234" i="179"/>
  <c r="H24233" i="179"/>
  <c r="G24233" i="179"/>
  <c r="H24232" i="179"/>
  <c r="G24232" i="179"/>
  <c r="H24231" i="179"/>
  <c r="G24231" i="179"/>
  <c r="H24230" i="179"/>
  <c r="G24230" i="179"/>
  <c r="H24229" i="179"/>
  <c r="G24229" i="179"/>
  <c r="H24228" i="179"/>
  <c r="G24228" i="179"/>
  <c r="H24227" i="179"/>
  <c r="G24227" i="179"/>
  <c r="H24226" i="179"/>
  <c r="G24226" i="179"/>
  <c r="H24225" i="179"/>
  <c r="G24225" i="179"/>
  <c r="H24224" i="179"/>
  <c r="G24224" i="179"/>
  <c r="H24223" i="179"/>
  <c r="G24223" i="179"/>
  <c r="H24222" i="179"/>
  <c r="G24222" i="179"/>
  <c r="H24221" i="179"/>
  <c r="G24221" i="179"/>
  <c r="H24220" i="179"/>
  <c r="G24220" i="179"/>
  <c r="H24219" i="179"/>
  <c r="G24219" i="179"/>
  <c r="H24218" i="179"/>
  <c r="G24218" i="179"/>
  <c r="H24217" i="179"/>
  <c r="G24217" i="179"/>
  <c r="H24216" i="179"/>
  <c r="G24216" i="179"/>
  <c r="H24215" i="179"/>
  <c r="G24215" i="179"/>
  <c r="H24214" i="179"/>
  <c r="G24214" i="179"/>
  <c r="H24213" i="179"/>
  <c r="G24213" i="179"/>
  <c r="H24212" i="179"/>
  <c r="G24212" i="179"/>
  <c r="H24211" i="179"/>
  <c r="G24211" i="179"/>
  <c r="H24210" i="179"/>
  <c r="G24210" i="179"/>
  <c r="H24209" i="179"/>
  <c r="G24209" i="179"/>
  <c r="H24208" i="179"/>
  <c r="G24208" i="179"/>
  <c r="H24207" i="179"/>
  <c r="G24207" i="179"/>
  <c r="H24206" i="179"/>
  <c r="G24206" i="179"/>
  <c r="H24205" i="179"/>
  <c r="G24205" i="179"/>
  <c r="H24204" i="179"/>
  <c r="G24204" i="179"/>
  <c r="H24203" i="179"/>
  <c r="G24203" i="179"/>
  <c r="H24202" i="179"/>
  <c r="G24202" i="179"/>
  <c r="H24201" i="179"/>
  <c r="G24201" i="179"/>
  <c r="H24200" i="179"/>
  <c r="G24200" i="179"/>
  <c r="H24199" i="179"/>
  <c r="G24199" i="179"/>
  <c r="H24198" i="179"/>
  <c r="G24198" i="179"/>
  <c r="H24197" i="179"/>
  <c r="G24197" i="179"/>
  <c r="H24196" i="179"/>
  <c r="G24196" i="179"/>
  <c r="H24195" i="179"/>
  <c r="G24195" i="179"/>
  <c r="H24194" i="179"/>
  <c r="G24194" i="179"/>
  <c r="H24193" i="179"/>
  <c r="G24193" i="179"/>
  <c r="H24192" i="179"/>
  <c r="G24192" i="179"/>
  <c r="H24191" i="179"/>
  <c r="G24191" i="179"/>
  <c r="H24190" i="179"/>
  <c r="G24190" i="179"/>
  <c r="H24189" i="179"/>
  <c r="G24189" i="179"/>
  <c r="H24188" i="179"/>
  <c r="G24188" i="179"/>
  <c r="H24187" i="179"/>
  <c r="G24187" i="179"/>
  <c r="H24186" i="179"/>
  <c r="G24186" i="179"/>
  <c r="H24185" i="179"/>
  <c r="G24185" i="179"/>
  <c r="H24184" i="179"/>
  <c r="G24184" i="179"/>
  <c r="H24183" i="179"/>
  <c r="G24183" i="179"/>
  <c r="H24182" i="179"/>
  <c r="G24182" i="179"/>
  <c r="H24181" i="179"/>
  <c r="G24181" i="179"/>
  <c r="H24180" i="179"/>
  <c r="G24180" i="179"/>
  <c r="H24179" i="179"/>
  <c r="G24179" i="179"/>
  <c r="H24178" i="179"/>
  <c r="G24178" i="179"/>
  <c r="H24177" i="179"/>
  <c r="G24177" i="179"/>
  <c r="H24176" i="179"/>
  <c r="G24176" i="179"/>
  <c r="H24175" i="179"/>
  <c r="G24175" i="179"/>
  <c r="H24174" i="179"/>
  <c r="G24174" i="179"/>
  <c r="H24173" i="179"/>
  <c r="G24173" i="179"/>
  <c r="H24172" i="179"/>
  <c r="G24172" i="179"/>
  <c r="H24171" i="179"/>
  <c r="G24171" i="179"/>
  <c r="H24170" i="179"/>
  <c r="G24170" i="179"/>
  <c r="H24169" i="179"/>
  <c r="G24169" i="179"/>
  <c r="H24168" i="179"/>
  <c r="G24168" i="179"/>
  <c r="H24167" i="179"/>
  <c r="G24167" i="179"/>
  <c r="H24166" i="179"/>
  <c r="G24166" i="179"/>
  <c r="H24165" i="179"/>
  <c r="G24165" i="179"/>
  <c r="H24164" i="179"/>
  <c r="G24164" i="179"/>
  <c r="H24163" i="179"/>
  <c r="G24163" i="179"/>
  <c r="H24162" i="179"/>
  <c r="G24162" i="179"/>
  <c r="H24161" i="179"/>
  <c r="G24161" i="179"/>
  <c r="H24160" i="179"/>
  <c r="G24160" i="179"/>
  <c r="H24159" i="179"/>
  <c r="G24159" i="179"/>
  <c r="H24158" i="179"/>
  <c r="G24158" i="179"/>
  <c r="H24157" i="179"/>
  <c r="G24157" i="179"/>
  <c r="H24156" i="179"/>
  <c r="G24156" i="179"/>
  <c r="H24155" i="179"/>
  <c r="G24155" i="179"/>
  <c r="H24154" i="179"/>
  <c r="G24154" i="179"/>
  <c r="H24153" i="179"/>
  <c r="G24153" i="179"/>
  <c r="H24152" i="179"/>
  <c r="G24152" i="179"/>
  <c r="H24151" i="179"/>
  <c r="G24151" i="179"/>
  <c r="H24150" i="179"/>
  <c r="G24150" i="179"/>
  <c r="H24149" i="179"/>
  <c r="G24149" i="179"/>
  <c r="H24148" i="179"/>
  <c r="G24148" i="179"/>
  <c r="H24147" i="179"/>
  <c r="G24147" i="179"/>
  <c r="H24146" i="179"/>
  <c r="G24146" i="179"/>
  <c r="H24145" i="179"/>
  <c r="G24145" i="179"/>
  <c r="H24144" i="179"/>
  <c r="G24144" i="179"/>
  <c r="H24143" i="179"/>
  <c r="G24143" i="179"/>
  <c r="H24142" i="179"/>
  <c r="G24142" i="179"/>
  <c r="H24141" i="179"/>
  <c r="G24141" i="179"/>
  <c r="H24140" i="179"/>
  <c r="G24140" i="179"/>
  <c r="H24139" i="179"/>
  <c r="G24139" i="179"/>
  <c r="H24138" i="179"/>
  <c r="G24138" i="179"/>
  <c r="H24137" i="179"/>
  <c r="G24137" i="179"/>
  <c r="H24136" i="179"/>
  <c r="G24136" i="179"/>
  <c r="H24135" i="179"/>
  <c r="G24135" i="179"/>
  <c r="H24134" i="179"/>
  <c r="G24134" i="179"/>
  <c r="H24133" i="179"/>
  <c r="G24133" i="179"/>
  <c r="H24132" i="179"/>
  <c r="G24132" i="179"/>
  <c r="H24131" i="179"/>
  <c r="G24131" i="179"/>
  <c r="H24130" i="179"/>
  <c r="G24130" i="179"/>
  <c r="H24129" i="179"/>
  <c r="G24129" i="179"/>
  <c r="H24128" i="179"/>
  <c r="G24128" i="179"/>
  <c r="G24127" i="179"/>
  <c r="H24127" i="179"/>
  <c r="G24126" i="179"/>
  <c r="H24126" i="179"/>
  <c r="G24125" i="179"/>
  <c r="H24125" i="179"/>
  <c r="H24124" i="179"/>
  <c r="G24124" i="179"/>
  <c r="G24123" i="179"/>
  <c r="H24123" i="179"/>
  <c r="G24122" i="179"/>
  <c r="H24122" i="179"/>
  <c r="H24121" i="179"/>
  <c r="G24121" i="179"/>
  <c r="G24120" i="179"/>
  <c r="H24120" i="179"/>
  <c r="G24119" i="179"/>
  <c r="H24119" i="179"/>
  <c r="H24118" i="179"/>
  <c r="G24118" i="179"/>
  <c r="G24117" i="179"/>
  <c r="H24117" i="179"/>
  <c r="G24116" i="179"/>
  <c r="H24116" i="179"/>
  <c r="G24115" i="179"/>
  <c r="H24115" i="179"/>
  <c r="H24114" i="179"/>
  <c r="G24114" i="179"/>
  <c r="G24113" i="179"/>
  <c r="H24113" i="179"/>
  <c r="G24112" i="179"/>
  <c r="H24112" i="179"/>
  <c r="G24111" i="179"/>
  <c r="H24111" i="179"/>
  <c r="H24110" i="179"/>
  <c r="G24110" i="179"/>
  <c r="G24109" i="179"/>
  <c r="H24109" i="179"/>
  <c r="G24108" i="179"/>
  <c r="H24108" i="179"/>
  <c r="G24107" i="179"/>
  <c r="H24107" i="179"/>
  <c r="H24106" i="179"/>
  <c r="G24106" i="179"/>
  <c r="G24105" i="179"/>
  <c r="H24105" i="179"/>
  <c r="G24104" i="179"/>
  <c r="H24104" i="179"/>
  <c r="G24103" i="179"/>
  <c r="H24103" i="179"/>
  <c r="H24102" i="179"/>
  <c r="G24102" i="179"/>
  <c r="G24101" i="179"/>
  <c r="H24101" i="179"/>
  <c r="G24100" i="179"/>
  <c r="H24100" i="179"/>
  <c r="G24099" i="179"/>
  <c r="H24099" i="179"/>
  <c r="H24098" i="179"/>
  <c r="G24098" i="179"/>
  <c r="H24097" i="179"/>
  <c r="G24097" i="179"/>
  <c r="H24096" i="179"/>
  <c r="G24096" i="179"/>
  <c r="H24095" i="179"/>
  <c r="G24095" i="179"/>
  <c r="H24094" i="179"/>
  <c r="G24094" i="179"/>
  <c r="G24093" i="179"/>
  <c r="H24093" i="179"/>
  <c r="G24092" i="179"/>
  <c r="H24092" i="179"/>
  <c r="H24091" i="179"/>
  <c r="G24091" i="179"/>
  <c r="H24090" i="179"/>
  <c r="G24090" i="179"/>
  <c r="G24089" i="179"/>
  <c r="H24089" i="179"/>
  <c r="H24088" i="179"/>
  <c r="G24088" i="179"/>
  <c r="G24087" i="179"/>
  <c r="H24087" i="179"/>
  <c r="G24086" i="179"/>
  <c r="H24086" i="179"/>
  <c r="G24085" i="179"/>
  <c r="H24085" i="179"/>
  <c r="H24084" i="179"/>
  <c r="G24084" i="179"/>
  <c r="G24083" i="179"/>
  <c r="H24083" i="179"/>
  <c r="G24082" i="179"/>
  <c r="H24082" i="179"/>
  <c r="G24081" i="179"/>
  <c r="H24081" i="179"/>
  <c r="H24080" i="179"/>
  <c r="G24080" i="179"/>
  <c r="G24079" i="179"/>
  <c r="H24079" i="179"/>
  <c r="G24078" i="179"/>
  <c r="H24078" i="179"/>
  <c r="G24077" i="179"/>
  <c r="H24077" i="179"/>
  <c r="H24076" i="179"/>
  <c r="G24076" i="179"/>
  <c r="G24075" i="179"/>
  <c r="H24075" i="179"/>
  <c r="G24074" i="179"/>
  <c r="H24074" i="179"/>
  <c r="G24073" i="179"/>
  <c r="H24073" i="179"/>
  <c r="H24072" i="179"/>
  <c r="G24072" i="179"/>
  <c r="G24071" i="179"/>
  <c r="H24071" i="179"/>
  <c r="G24070" i="179"/>
  <c r="H24070" i="179"/>
  <c r="G24069" i="179"/>
  <c r="H24069" i="179"/>
  <c r="H24068" i="179"/>
  <c r="G24068" i="179"/>
  <c r="G24067" i="179"/>
  <c r="H24067" i="179"/>
  <c r="H24066" i="179"/>
  <c r="G24066" i="179"/>
  <c r="G24065" i="179"/>
  <c r="H24065" i="179"/>
  <c r="H24064" i="179"/>
  <c r="G24064" i="179"/>
  <c r="G24063" i="179"/>
  <c r="H24063" i="179"/>
  <c r="G24062" i="179"/>
  <c r="H24062" i="179"/>
  <c r="G24061" i="179"/>
  <c r="H24061" i="179"/>
  <c r="H24060" i="179"/>
  <c r="G24060" i="179"/>
  <c r="G24059" i="179"/>
  <c r="H24059" i="179"/>
  <c r="G24058" i="179"/>
  <c r="H24058" i="179"/>
  <c r="G24057" i="179"/>
  <c r="H24057" i="179"/>
  <c r="H24056" i="179"/>
  <c r="G24056" i="179"/>
  <c r="G24055" i="179"/>
  <c r="H24055" i="179"/>
  <c r="G24054" i="179"/>
  <c r="H24054" i="179"/>
  <c r="G24053" i="179"/>
  <c r="H24053" i="179"/>
  <c r="H24052" i="179"/>
  <c r="G24052" i="179"/>
  <c r="G24051" i="179"/>
  <c r="H24051" i="179"/>
  <c r="G24050" i="179"/>
  <c r="H24050" i="179"/>
  <c r="G24049" i="179"/>
  <c r="H24049" i="179"/>
  <c r="H24048" i="179"/>
  <c r="G24048" i="179"/>
  <c r="G24047" i="179"/>
  <c r="H24047" i="179"/>
  <c r="G24046" i="179"/>
  <c r="H24046" i="179"/>
  <c r="G24045" i="179"/>
  <c r="H24045" i="179"/>
  <c r="H24044" i="179"/>
  <c r="G24044" i="179"/>
  <c r="G24043" i="179"/>
  <c r="H24043" i="179"/>
  <c r="G24042" i="179"/>
  <c r="H24042" i="179"/>
  <c r="G24041" i="179"/>
  <c r="H24041" i="179"/>
  <c r="H24040" i="179"/>
  <c r="G24040" i="179"/>
  <c r="G24039" i="179"/>
  <c r="H24039" i="179"/>
  <c r="G24038" i="179"/>
  <c r="H24038" i="179"/>
  <c r="G24037" i="179"/>
  <c r="H24037" i="179"/>
  <c r="H24036" i="179"/>
  <c r="G24036" i="179"/>
  <c r="G24035" i="179"/>
  <c r="H24035" i="179"/>
  <c r="G24034" i="179"/>
  <c r="H24034" i="179"/>
  <c r="G24033" i="179"/>
  <c r="H24033" i="179"/>
  <c r="H24032" i="179"/>
  <c r="G24032" i="179"/>
  <c r="G24031" i="179"/>
  <c r="H24031" i="179"/>
  <c r="G24030" i="179"/>
  <c r="H24030" i="179"/>
  <c r="G24029" i="179"/>
  <c r="H24029" i="179"/>
  <c r="H24028" i="179"/>
  <c r="G24028" i="179"/>
  <c r="G24027" i="179"/>
  <c r="H24027" i="179"/>
  <c r="G24026" i="179"/>
  <c r="H24026" i="179"/>
  <c r="G24025" i="179"/>
  <c r="H24025" i="179"/>
  <c r="H24024" i="179"/>
  <c r="G24024" i="179"/>
  <c r="G24023" i="179"/>
  <c r="H24023" i="179"/>
  <c r="G24022" i="179"/>
  <c r="H24022" i="179"/>
  <c r="G24021" i="179"/>
  <c r="H24021" i="179"/>
  <c r="H24020" i="179"/>
  <c r="G24020" i="179"/>
  <c r="G24019" i="179"/>
  <c r="H24019" i="179"/>
  <c r="G24018" i="179"/>
  <c r="H24018" i="179"/>
  <c r="G24017" i="179"/>
  <c r="H24017" i="179"/>
  <c r="H24016" i="179"/>
  <c r="G24016" i="179"/>
  <c r="G24015" i="179"/>
  <c r="H24015" i="179"/>
  <c r="G24014" i="179"/>
  <c r="H24014" i="179"/>
  <c r="G24013" i="179"/>
  <c r="H24013" i="179"/>
  <c r="H24012" i="179"/>
  <c r="G24012" i="179"/>
  <c r="G24011" i="179"/>
  <c r="H24011" i="179"/>
  <c r="G24010" i="179"/>
  <c r="H24010" i="179"/>
  <c r="G24009" i="179"/>
  <c r="H24009" i="179"/>
  <c r="H24008" i="179"/>
  <c r="G24008" i="179"/>
  <c r="H24007" i="179"/>
  <c r="G24007" i="179"/>
  <c r="H24006" i="179"/>
  <c r="G24006" i="179"/>
  <c r="G24005" i="179"/>
  <c r="H24005" i="179"/>
  <c r="G24004" i="179"/>
  <c r="H24004" i="179"/>
  <c r="G24003" i="179"/>
  <c r="H24003" i="179"/>
  <c r="H24002" i="179"/>
  <c r="G24002" i="179"/>
  <c r="G24001" i="179"/>
  <c r="H24001" i="179"/>
  <c r="G24000" i="179"/>
  <c r="H24000" i="179"/>
  <c r="G23999" i="179"/>
  <c r="H23999" i="179"/>
  <c r="H23998" i="179"/>
  <c r="G23998" i="179"/>
  <c r="G23997" i="179"/>
  <c r="H23997" i="179"/>
  <c r="G23996" i="179"/>
  <c r="H23996" i="179"/>
  <c r="G23995" i="179"/>
  <c r="H23995" i="179"/>
  <c r="H23994" i="179"/>
  <c r="G23994" i="179"/>
  <c r="G23993" i="179"/>
  <c r="H23993" i="179"/>
  <c r="H23992" i="179"/>
  <c r="G23992" i="179"/>
  <c r="H23991" i="179"/>
  <c r="G23991" i="179"/>
  <c r="G23990" i="179"/>
  <c r="H23990" i="179"/>
  <c r="G23989" i="179"/>
  <c r="H23989" i="179"/>
  <c r="H23988" i="179"/>
  <c r="G23988" i="179"/>
  <c r="G23987" i="179"/>
  <c r="H23987" i="179"/>
  <c r="H23986" i="179"/>
  <c r="G23986" i="179"/>
  <c r="H23985" i="179"/>
  <c r="G23985" i="179"/>
  <c r="G23984" i="179"/>
  <c r="H23984" i="179"/>
  <c r="G23983" i="179"/>
  <c r="H23983" i="179"/>
  <c r="H23982" i="179"/>
  <c r="G23982" i="179"/>
  <c r="G23981" i="179"/>
  <c r="H23981" i="179"/>
  <c r="G23980" i="179"/>
  <c r="H23980" i="179"/>
  <c r="G23979" i="179"/>
  <c r="H23979" i="179"/>
  <c r="H23978" i="179"/>
  <c r="G23978" i="179"/>
  <c r="G23977" i="179"/>
  <c r="H23977" i="179"/>
  <c r="G23976" i="179"/>
  <c r="H23976" i="179"/>
  <c r="G23975" i="179"/>
  <c r="H23975" i="179"/>
  <c r="H23974" i="179"/>
  <c r="G23974" i="179"/>
  <c r="G23973" i="179"/>
  <c r="H23973" i="179"/>
  <c r="G23972" i="179"/>
  <c r="H23972" i="179"/>
  <c r="G23971" i="179"/>
  <c r="H23971" i="179"/>
  <c r="H23970" i="179"/>
  <c r="G23970" i="179"/>
  <c r="G23969" i="179"/>
  <c r="H23969" i="179"/>
  <c r="G23968" i="179"/>
  <c r="H23968" i="179"/>
  <c r="G23967" i="179"/>
  <c r="H23967" i="179"/>
  <c r="H23966" i="179"/>
  <c r="G23966" i="179"/>
  <c r="G23965" i="179"/>
  <c r="H23965" i="179"/>
  <c r="G23964" i="179"/>
  <c r="H23964" i="179"/>
  <c r="G23963" i="179"/>
  <c r="H23963" i="179"/>
  <c r="H23962" i="179"/>
  <c r="G23962" i="179"/>
  <c r="G23961" i="179"/>
  <c r="H23961" i="179"/>
  <c r="G23960" i="179"/>
  <c r="H23960" i="179"/>
  <c r="G23959" i="179"/>
  <c r="H23959" i="179"/>
  <c r="H23958" i="179"/>
  <c r="G23958" i="179"/>
  <c r="G23957" i="179"/>
  <c r="H23957" i="179"/>
  <c r="G23956" i="179"/>
  <c r="H23956" i="179"/>
  <c r="G23955" i="179"/>
  <c r="H23955" i="179"/>
  <c r="H23954" i="179"/>
  <c r="G23954" i="179"/>
  <c r="G23953" i="179"/>
  <c r="H23953" i="179"/>
  <c r="G23952" i="179"/>
  <c r="H23952" i="179"/>
  <c r="H23951" i="179"/>
  <c r="G23951" i="179"/>
  <c r="G23950" i="179"/>
  <c r="H23950" i="179"/>
  <c r="G23949" i="179"/>
  <c r="H23949" i="179"/>
  <c r="H23948" i="179"/>
  <c r="G23948" i="179"/>
  <c r="H23947" i="179"/>
  <c r="G23947" i="179"/>
  <c r="H23946" i="179"/>
  <c r="G23946" i="179"/>
  <c r="H23945" i="179"/>
  <c r="G23945" i="179"/>
  <c r="H23944" i="179"/>
  <c r="G23944" i="179"/>
  <c r="H23943" i="179"/>
  <c r="G23943" i="179"/>
  <c r="H23942" i="179"/>
  <c r="G23942" i="179"/>
  <c r="H23941" i="179"/>
  <c r="G23941" i="179"/>
  <c r="H23940" i="179"/>
  <c r="G23940" i="179"/>
  <c r="H23939" i="179"/>
  <c r="G23939" i="179"/>
  <c r="H23938" i="179"/>
  <c r="G23938" i="179"/>
  <c r="H23937" i="179"/>
  <c r="G23937" i="179"/>
  <c r="H23936" i="179"/>
  <c r="G23936" i="179"/>
  <c r="H23935" i="179"/>
  <c r="G23935" i="179"/>
  <c r="H23934" i="179"/>
  <c r="G23934" i="179"/>
  <c r="H23933" i="179"/>
  <c r="G23933" i="179"/>
  <c r="H23932" i="179"/>
  <c r="G23932" i="179"/>
  <c r="H23931" i="179"/>
  <c r="G23931" i="179"/>
  <c r="H23930" i="179"/>
  <c r="G23930" i="179"/>
  <c r="H23929" i="179"/>
  <c r="G23929" i="179"/>
  <c r="H23928" i="179"/>
  <c r="G23928" i="179"/>
  <c r="H23927" i="179"/>
  <c r="G23927" i="179"/>
  <c r="H23926" i="179"/>
  <c r="G23926" i="179"/>
  <c r="H23925" i="179"/>
  <c r="G23925" i="179"/>
  <c r="H23924" i="179"/>
  <c r="G23924" i="179"/>
  <c r="H23923" i="179"/>
  <c r="G23923" i="179"/>
  <c r="H23922" i="179"/>
  <c r="G23922" i="179"/>
  <c r="H23921" i="179"/>
  <c r="G23921" i="179"/>
  <c r="H23920" i="179"/>
  <c r="G23920" i="179"/>
  <c r="H23919" i="179"/>
  <c r="G23919" i="179"/>
  <c r="H23918" i="179"/>
  <c r="G23918" i="179"/>
  <c r="H23917" i="179"/>
  <c r="G23917" i="179"/>
  <c r="H23916" i="179"/>
  <c r="G23916" i="179"/>
  <c r="H23915" i="179"/>
  <c r="G23915" i="179"/>
  <c r="H23914" i="179"/>
  <c r="G23914" i="179"/>
  <c r="H23913" i="179"/>
  <c r="G23913" i="179"/>
  <c r="H23912" i="179"/>
  <c r="G23912" i="179"/>
  <c r="H23911" i="179"/>
  <c r="G23911" i="179"/>
  <c r="H23910" i="179"/>
  <c r="G23910" i="179"/>
  <c r="H23909" i="179"/>
  <c r="G23909" i="179"/>
  <c r="H23908" i="179"/>
  <c r="G23908" i="179"/>
  <c r="H23907" i="179"/>
  <c r="G23907" i="179"/>
  <c r="H23906" i="179"/>
  <c r="G23906" i="179"/>
  <c r="H23905" i="179"/>
  <c r="G23905" i="179"/>
  <c r="H23904" i="179"/>
  <c r="G23904" i="179"/>
  <c r="H23903" i="179"/>
  <c r="G23903" i="179"/>
  <c r="H23902" i="179"/>
  <c r="G23902" i="179"/>
  <c r="H23901" i="179"/>
  <c r="G23901" i="179"/>
  <c r="H23900" i="179"/>
  <c r="G23900" i="179"/>
  <c r="H23899" i="179"/>
  <c r="G23899" i="179"/>
  <c r="H23898" i="179"/>
  <c r="G23898" i="179"/>
  <c r="H23897" i="179"/>
  <c r="G23897" i="179"/>
  <c r="H23896" i="179"/>
  <c r="G23896" i="179"/>
  <c r="H23895" i="179"/>
  <c r="G23895" i="179"/>
  <c r="H23894" i="179"/>
  <c r="G23894" i="179"/>
  <c r="H23893" i="179"/>
  <c r="G23893" i="179"/>
  <c r="H23892" i="179"/>
  <c r="G23892" i="179"/>
  <c r="H23891" i="179"/>
  <c r="G23891" i="179"/>
  <c r="H23890" i="179"/>
  <c r="G23890" i="179"/>
  <c r="H23889" i="179"/>
  <c r="G23889" i="179"/>
  <c r="H23888" i="179"/>
  <c r="G23888" i="179"/>
  <c r="H23887" i="179"/>
  <c r="G23887" i="179"/>
  <c r="H23886" i="179"/>
  <c r="G23886" i="179"/>
  <c r="H23885" i="179"/>
  <c r="G23885" i="179"/>
  <c r="H23884" i="179"/>
  <c r="G23884" i="179"/>
  <c r="H23883" i="179"/>
  <c r="G23883" i="179"/>
  <c r="H23882" i="179"/>
  <c r="G23882" i="179"/>
  <c r="H23881" i="179"/>
  <c r="G23881" i="179"/>
  <c r="H23880" i="179"/>
  <c r="G23880" i="179"/>
  <c r="H23879" i="179"/>
  <c r="G23879" i="179"/>
  <c r="H23878" i="179"/>
  <c r="G23878" i="179"/>
  <c r="H23877" i="179"/>
  <c r="G23877" i="179"/>
  <c r="H23876" i="179"/>
  <c r="G23876" i="179"/>
  <c r="H23875" i="179"/>
  <c r="G23875" i="179"/>
  <c r="H23874" i="179"/>
  <c r="G23874" i="179"/>
  <c r="H23873" i="179"/>
  <c r="G23873" i="179"/>
  <c r="H23872" i="179"/>
  <c r="G23872" i="179"/>
  <c r="H23871" i="179"/>
  <c r="G23871" i="179"/>
  <c r="H23870" i="179"/>
  <c r="G23870" i="179"/>
  <c r="H23869" i="179"/>
  <c r="G23869" i="179"/>
  <c r="H23868" i="179"/>
  <c r="G23868" i="179"/>
  <c r="H23867" i="179"/>
  <c r="G23867" i="179"/>
  <c r="H23866" i="179"/>
  <c r="G23866" i="179"/>
  <c r="H23865" i="179"/>
  <c r="G23865" i="179"/>
  <c r="H23864" i="179"/>
  <c r="G23864" i="179"/>
  <c r="H23863" i="179"/>
  <c r="G23863" i="179"/>
  <c r="H23862" i="179"/>
  <c r="G23862" i="179"/>
  <c r="H23861" i="179"/>
  <c r="G23861" i="179"/>
  <c r="H23860" i="179"/>
  <c r="G23860" i="179"/>
  <c r="H23859" i="179"/>
  <c r="G23859" i="179"/>
  <c r="H23858" i="179"/>
  <c r="G23858" i="179"/>
  <c r="H23857" i="179"/>
  <c r="G23857" i="179"/>
  <c r="H23856" i="179"/>
  <c r="G23856" i="179"/>
  <c r="H23855" i="179"/>
  <c r="G23855" i="179"/>
  <c r="H23854" i="179"/>
  <c r="G23854" i="179"/>
  <c r="H23853" i="179"/>
  <c r="G23853" i="179"/>
  <c r="H23852" i="179"/>
  <c r="G23852" i="179"/>
  <c r="H23851" i="179"/>
  <c r="G23851" i="179"/>
  <c r="H23850" i="179"/>
  <c r="G23850" i="179"/>
  <c r="H23849" i="179"/>
  <c r="G23849" i="179"/>
  <c r="H23848" i="179"/>
  <c r="G23848" i="179"/>
  <c r="H23847" i="179"/>
  <c r="G23847" i="179"/>
  <c r="H23846" i="179"/>
  <c r="G23846" i="179"/>
  <c r="H23845" i="179"/>
  <c r="G23845" i="179"/>
  <c r="H23844" i="179"/>
  <c r="G23844" i="179"/>
  <c r="H23843" i="179"/>
  <c r="G23843" i="179"/>
  <c r="H23842" i="179"/>
  <c r="G23842" i="179"/>
  <c r="H23841" i="179"/>
  <c r="G23841" i="179"/>
  <c r="H23840" i="179"/>
  <c r="G23840" i="179"/>
  <c r="H23839" i="179"/>
  <c r="G23839" i="179"/>
  <c r="H23838" i="179"/>
  <c r="G23838" i="179"/>
  <c r="H23837" i="179"/>
  <c r="G23837" i="179"/>
  <c r="H23836" i="179"/>
  <c r="G23836" i="179"/>
  <c r="H23835" i="179"/>
  <c r="G23835" i="179"/>
  <c r="H23834" i="179"/>
  <c r="G23834" i="179"/>
  <c r="H23833" i="179"/>
  <c r="G23833" i="179"/>
  <c r="H23832" i="179"/>
  <c r="G23832" i="179"/>
  <c r="H23831" i="179"/>
  <c r="G23831" i="179"/>
  <c r="H23830" i="179"/>
  <c r="G23830" i="179"/>
  <c r="H23829" i="179"/>
  <c r="G23829" i="179"/>
  <c r="H23828" i="179"/>
  <c r="G23828" i="179"/>
  <c r="H23827" i="179"/>
  <c r="G23827" i="179"/>
  <c r="H23826" i="179"/>
  <c r="G23826" i="179"/>
  <c r="H23825" i="179"/>
  <c r="G23825" i="179"/>
  <c r="H23824" i="179"/>
  <c r="G23824" i="179"/>
  <c r="H23823" i="179"/>
  <c r="G23823" i="179"/>
  <c r="H23822" i="179"/>
  <c r="G23822" i="179"/>
  <c r="H23821" i="179"/>
  <c r="G23821" i="179"/>
  <c r="H23820" i="179"/>
  <c r="G23820" i="179"/>
  <c r="H23819" i="179"/>
  <c r="G23819" i="179"/>
  <c r="H23818" i="179"/>
  <c r="G23818" i="179"/>
  <c r="H23817" i="179"/>
  <c r="G23817" i="179"/>
  <c r="H23816" i="179"/>
  <c r="G23816" i="179"/>
  <c r="H23815" i="179"/>
  <c r="G23815" i="179"/>
  <c r="H23814" i="179"/>
  <c r="G23814" i="179"/>
  <c r="H23813" i="179"/>
  <c r="G23813" i="179"/>
  <c r="H23812" i="179"/>
  <c r="G23812" i="179"/>
  <c r="H23811" i="179"/>
  <c r="G23811" i="179"/>
  <c r="H23810" i="179"/>
  <c r="G23810" i="179"/>
  <c r="H23809" i="179"/>
  <c r="G23809" i="179"/>
  <c r="H23808" i="179"/>
  <c r="G23808" i="179"/>
  <c r="H23807" i="179"/>
  <c r="G23807" i="179"/>
  <c r="H23806" i="179"/>
  <c r="G23806" i="179"/>
  <c r="H23805" i="179"/>
  <c r="G23805" i="179"/>
  <c r="H23804" i="179"/>
  <c r="G23804" i="179"/>
  <c r="H23803" i="179"/>
  <c r="G23803" i="179"/>
  <c r="H23802" i="179"/>
  <c r="G23802" i="179"/>
  <c r="H23801" i="179"/>
  <c r="G23801" i="179"/>
  <c r="H23800" i="179"/>
  <c r="G23800" i="179"/>
  <c r="H23799" i="179"/>
  <c r="G23799" i="179"/>
  <c r="H23798" i="179"/>
  <c r="G23798" i="179"/>
  <c r="H23797" i="179"/>
  <c r="G23797" i="179"/>
  <c r="H23796" i="179"/>
  <c r="G23796" i="179"/>
  <c r="H23795" i="179"/>
  <c r="G23795" i="179"/>
  <c r="H23794" i="179"/>
  <c r="G23794" i="179"/>
  <c r="H23793" i="179"/>
  <c r="G23793" i="179"/>
  <c r="H23792" i="179"/>
  <c r="G23792" i="179"/>
  <c r="H23791" i="179"/>
  <c r="G23791" i="179"/>
  <c r="H23790" i="179"/>
  <c r="G23790" i="179"/>
  <c r="H23789" i="179"/>
  <c r="G23789" i="179"/>
  <c r="H23788" i="179"/>
  <c r="G23788" i="179"/>
  <c r="H23787" i="179"/>
  <c r="G23787" i="179"/>
  <c r="H23786" i="179"/>
  <c r="G23786" i="179"/>
  <c r="H23785" i="179"/>
  <c r="G23785" i="179"/>
  <c r="H23784" i="179"/>
  <c r="G23784" i="179"/>
  <c r="H23783" i="179"/>
  <c r="G23783" i="179"/>
  <c r="H23782" i="179"/>
  <c r="G23782" i="179"/>
  <c r="H23781" i="179"/>
  <c r="G23781" i="179"/>
  <c r="H23780" i="179"/>
  <c r="G23780" i="179"/>
  <c r="H23779" i="179"/>
  <c r="G23779" i="179"/>
  <c r="H23778" i="179"/>
  <c r="G23778" i="179"/>
  <c r="H23777" i="179"/>
  <c r="G23777" i="179"/>
  <c r="H23776" i="179"/>
  <c r="G23776" i="179"/>
  <c r="H23775" i="179"/>
  <c r="G23775" i="179"/>
  <c r="H23774" i="179"/>
  <c r="G23774" i="179"/>
  <c r="H23773" i="179"/>
  <c r="G23773" i="179"/>
  <c r="H23772" i="179"/>
  <c r="G23772" i="179"/>
  <c r="H23771" i="179"/>
  <c r="G23771" i="179"/>
  <c r="H23770" i="179"/>
  <c r="G23770" i="179"/>
  <c r="H23769" i="179"/>
  <c r="G23769" i="179"/>
  <c r="H23768" i="179"/>
  <c r="G23768" i="179"/>
  <c r="H23767" i="179"/>
  <c r="G23767" i="179"/>
  <c r="H23766" i="179"/>
  <c r="G23766" i="179"/>
  <c r="H23765" i="179"/>
  <c r="G23765" i="179"/>
  <c r="H23764" i="179"/>
  <c r="G23764" i="179"/>
  <c r="H23763" i="179"/>
  <c r="G23763" i="179"/>
  <c r="H23762" i="179"/>
  <c r="G23762" i="179"/>
  <c r="H23761" i="179"/>
  <c r="G23761" i="179"/>
  <c r="H23760" i="179"/>
  <c r="G23760" i="179"/>
  <c r="H23759" i="179"/>
  <c r="G23759" i="179"/>
  <c r="H23758" i="179"/>
  <c r="G23758" i="179"/>
  <c r="H23757" i="179"/>
  <c r="G23757" i="179"/>
  <c r="H23756" i="179"/>
  <c r="G23756" i="179"/>
  <c r="H23755" i="179"/>
  <c r="G23755" i="179"/>
  <c r="H23754" i="179"/>
  <c r="G23754" i="179"/>
  <c r="H23753" i="179"/>
  <c r="G23753" i="179"/>
  <c r="H23752" i="179"/>
  <c r="G23752" i="179"/>
  <c r="H23751" i="179"/>
  <c r="G23751" i="179"/>
  <c r="H23750" i="179"/>
  <c r="G23750" i="179"/>
  <c r="H23749" i="179"/>
  <c r="G23749" i="179"/>
  <c r="H23748" i="179"/>
  <c r="G23748" i="179"/>
  <c r="H23747" i="179"/>
  <c r="G23747" i="179"/>
  <c r="H23746" i="179"/>
  <c r="G23746" i="179"/>
  <c r="H23745" i="179"/>
  <c r="G23745" i="179"/>
  <c r="H23744" i="179"/>
  <c r="G23744" i="179"/>
  <c r="H23743" i="179"/>
  <c r="G23743" i="179"/>
  <c r="H23742" i="179"/>
  <c r="G23742" i="179"/>
  <c r="H23741" i="179"/>
  <c r="G23741" i="179"/>
  <c r="H23740" i="179"/>
  <c r="G23740" i="179"/>
  <c r="H23739" i="179"/>
  <c r="G23739" i="179"/>
  <c r="H23738" i="179"/>
  <c r="G23738" i="179"/>
  <c r="H23737" i="179"/>
  <c r="G23737" i="179"/>
  <c r="H23736" i="179"/>
  <c r="G23736" i="179"/>
  <c r="H23735" i="179"/>
  <c r="G23735" i="179"/>
  <c r="H23734" i="179"/>
  <c r="G23734" i="179"/>
  <c r="H23733" i="179"/>
  <c r="G23733" i="179"/>
  <c r="H23732" i="179"/>
  <c r="G23732" i="179"/>
  <c r="H23731" i="179"/>
  <c r="G23731" i="179"/>
  <c r="H23730" i="179"/>
  <c r="G23730" i="179"/>
  <c r="H23729" i="179"/>
  <c r="G23729" i="179"/>
  <c r="H23728" i="179"/>
  <c r="G23728" i="179"/>
  <c r="H23727" i="179"/>
  <c r="G23727" i="179"/>
  <c r="H23726" i="179"/>
  <c r="G23726" i="179"/>
  <c r="H23725" i="179"/>
  <c r="G23725" i="179"/>
  <c r="H23724" i="179"/>
  <c r="G23724" i="179"/>
  <c r="H23723" i="179"/>
  <c r="G23723" i="179"/>
  <c r="H23722" i="179"/>
  <c r="G23722" i="179"/>
  <c r="H23721" i="179"/>
  <c r="G23721" i="179"/>
  <c r="H23720" i="179"/>
  <c r="G23720" i="179"/>
  <c r="H23719" i="179"/>
  <c r="G23719" i="179"/>
  <c r="H23718" i="179"/>
  <c r="G23718" i="179"/>
  <c r="H23717" i="179"/>
  <c r="G23717" i="179"/>
  <c r="H23716" i="179"/>
  <c r="G23716" i="179"/>
  <c r="H23715" i="179"/>
  <c r="G23715" i="179"/>
  <c r="H23714" i="179"/>
  <c r="G23714" i="179"/>
  <c r="H23713" i="179"/>
  <c r="G23713" i="179"/>
  <c r="H23712" i="179"/>
  <c r="G23712" i="179"/>
  <c r="H23711" i="179"/>
  <c r="G23711" i="179"/>
  <c r="H23710" i="179"/>
  <c r="G23710" i="179"/>
  <c r="H23709" i="179"/>
  <c r="G23709" i="179"/>
  <c r="H23708" i="179"/>
  <c r="G23708" i="179"/>
  <c r="H23707" i="179"/>
  <c r="G23707" i="179"/>
  <c r="H23706" i="179"/>
  <c r="G23706" i="179"/>
  <c r="H23705" i="179"/>
  <c r="G23705" i="179"/>
  <c r="H23704" i="179"/>
  <c r="G23704" i="179"/>
  <c r="H23703" i="179"/>
  <c r="G23703" i="179"/>
  <c r="H23702" i="179"/>
  <c r="G23702" i="179"/>
  <c r="H23701" i="179"/>
  <c r="G23701" i="179"/>
  <c r="H23700" i="179"/>
  <c r="G23700" i="179"/>
  <c r="H23699" i="179"/>
  <c r="G23699" i="179"/>
  <c r="H23698" i="179"/>
  <c r="G23698" i="179"/>
  <c r="H23697" i="179"/>
  <c r="G23697" i="179"/>
  <c r="H23696" i="179"/>
  <c r="G23696" i="179"/>
  <c r="H23695" i="179"/>
  <c r="G23695" i="179"/>
  <c r="H23694" i="179"/>
  <c r="G23694" i="179"/>
  <c r="H23693" i="179"/>
  <c r="G23693" i="179"/>
  <c r="H23692" i="179"/>
  <c r="G23692" i="179"/>
  <c r="H23691" i="179"/>
  <c r="G23691" i="179"/>
  <c r="H23690" i="179"/>
  <c r="G23690" i="179"/>
  <c r="H23689" i="179"/>
  <c r="G23689" i="179"/>
  <c r="H23688" i="179"/>
  <c r="G23688" i="179"/>
  <c r="H23687" i="179"/>
  <c r="G23687" i="179"/>
  <c r="H23686" i="179"/>
  <c r="G23686" i="179"/>
  <c r="H23685" i="179"/>
  <c r="G23685" i="179"/>
  <c r="H23684" i="179"/>
  <c r="G23684" i="179"/>
  <c r="H23683" i="179"/>
  <c r="G23683" i="179"/>
  <c r="H23682" i="179"/>
  <c r="G23682" i="179"/>
  <c r="H23681" i="179"/>
  <c r="G23681" i="179"/>
  <c r="H23680" i="179"/>
  <c r="G23680" i="179"/>
  <c r="H23679" i="179"/>
  <c r="G23679" i="179"/>
  <c r="H23678" i="179"/>
  <c r="G23678" i="179"/>
  <c r="H23677" i="179"/>
  <c r="G23677" i="179"/>
  <c r="H23676" i="179"/>
  <c r="G23676" i="179"/>
  <c r="H23675" i="179"/>
  <c r="G23675" i="179"/>
  <c r="H23674" i="179"/>
  <c r="G23674" i="179"/>
  <c r="H23673" i="179"/>
  <c r="G23673" i="179"/>
  <c r="H23672" i="179"/>
  <c r="G23672" i="179"/>
  <c r="H23671" i="179"/>
  <c r="G23671" i="179"/>
  <c r="H23670" i="179"/>
  <c r="G23670" i="179"/>
  <c r="H23669" i="179"/>
  <c r="G23669" i="179"/>
  <c r="H23668" i="179"/>
  <c r="G23668" i="179"/>
  <c r="H23667" i="179"/>
  <c r="G23667" i="179"/>
  <c r="H23666" i="179"/>
  <c r="G23666" i="179"/>
  <c r="H23665" i="179"/>
  <c r="G23665" i="179"/>
  <c r="H23664" i="179"/>
  <c r="G23664" i="179"/>
  <c r="H23663" i="179"/>
  <c r="G23663" i="179"/>
  <c r="H23662" i="179"/>
  <c r="G23662" i="179"/>
  <c r="H23661" i="179"/>
  <c r="G23661" i="179"/>
  <c r="H23660" i="179"/>
  <c r="G23660" i="179"/>
  <c r="H23659" i="179"/>
  <c r="G23659" i="179"/>
  <c r="H23658" i="179"/>
  <c r="G23658" i="179"/>
  <c r="H23657" i="179"/>
  <c r="G23657" i="179"/>
  <c r="H23656" i="179"/>
  <c r="G23656" i="179"/>
  <c r="H23655" i="179"/>
  <c r="G23655" i="179"/>
  <c r="H23654" i="179"/>
  <c r="G23654" i="179"/>
  <c r="H23653" i="179"/>
  <c r="G23653" i="179"/>
  <c r="H23652" i="179"/>
  <c r="G23652" i="179"/>
  <c r="H23651" i="179"/>
  <c r="G23651" i="179"/>
  <c r="H23650" i="179"/>
  <c r="G23650" i="179"/>
  <c r="H23649" i="179"/>
  <c r="G23649" i="179"/>
  <c r="H23648" i="179"/>
  <c r="G23648" i="179"/>
  <c r="H23647" i="179"/>
  <c r="G23647" i="179"/>
  <c r="H23646" i="179"/>
  <c r="G23646" i="179"/>
  <c r="H23645" i="179"/>
  <c r="G23645" i="179"/>
  <c r="H23644" i="179"/>
  <c r="G23644" i="179"/>
  <c r="H23643" i="179"/>
  <c r="G23643" i="179"/>
  <c r="H23642" i="179"/>
  <c r="G23642" i="179"/>
  <c r="H23641" i="179"/>
  <c r="G23641" i="179"/>
  <c r="H23640" i="179"/>
  <c r="G23640" i="179"/>
  <c r="H23639" i="179"/>
  <c r="G23639" i="179"/>
  <c r="H23638" i="179"/>
  <c r="G23638" i="179"/>
  <c r="H23637" i="179"/>
  <c r="G23637" i="179"/>
  <c r="H23636" i="179"/>
  <c r="G23636" i="179"/>
  <c r="H23635" i="179"/>
  <c r="G23635" i="179"/>
  <c r="H23634" i="179"/>
  <c r="G23634" i="179"/>
  <c r="H23633" i="179"/>
  <c r="G23633" i="179"/>
  <c r="H23632" i="179"/>
  <c r="G23632" i="179"/>
  <c r="H23631" i="179"/>
  <c r="G23631" i="179"/>
  <c r="H23630" i="179"/>
  <c r="G23630" i="179"/>
  <c r="H23629" i="179"/>
  <c r="G23629" i="179"/>
  <c r="H23628" i="179"/>
  <c r="G23628" i="179"/>
  <c r="H23627" i="179"/>
  <c r="G23627" i="179"/>
  <c r="H23626" i="179"/>
  <c r="G23626" i="179"/>
  <c r="H23625" i="179"/>
  <c r="G23625" i="179"/>
  <c r="H23624" i="179"/>
  <c r="G23624" i="179"/>
  <c r="H23623" i="179"/>
  <c r="G23623" i="179"/>
  <c r="H23622" i="179"/>
  <c r="G23622" i="179"/>
  <c r="H23621" i="179"/>
  <c r="G23621" i="179"/>
  <c r="H23620" i="179"/>
  <c r="G23620" i="179"/>
  <c r="H23619" i="179"/>
  <c r="G23619" i="179"/>
  <c r="H23618" i="179"/>
  <c r="G23618" i="179"/>
  <c r="H23617" i="179"/>
  <c r="G23617" i="179"/>
  <c r="H23616" i="179"/>
  <c r="G23616" i="179"/>
  <c r="H23615" i="179"/>
  <c r="G23615" i="179"/>
  <c r="H23614" i="179"/>
  <c r="G23614" i="179"/>
  <c r="H23613" i="179"/>
  <c r="G23613" i="179"/>
  <c r="H23612" i="179"/>
  <c r="G23612" i="179"/>
  <c r="H23611" i="179"/>
  <c r="G23611" i="179"/>
  <c r="H23610" i="179"/>
  <c r="G23610" i="179"/>
  <c r="H23609" i="179"/>
  <c r="G23609" i="179"/>
  <c r="H23608" i="179"/>
  <c r="G23608" i="179"/>
  <c r="H23607" i="179"/>
  <c r="G23607" i="179"/>
  <c r="H23606" i="179"/>
  <c r="G23606" i="179"/>
  <c r="H23605" i="179"/>
  <c r="G23605" i="179"/>
  <c r="H23604" i="179"/>
  <c r="G23604" i="179"/>
  <c r="H23603" i="179"/>
  <c r="G23603" i="179"/>
  <c r="H23602" i="179"/>
  <c r="G23602" i="179"/>
  <c r="H23601" i="179"/>
  <c r="G23601" i="179"/>
  <c r="H23600" i="179"/>
  <c r="G23600" i="179"/>
  <c r="H23599" i="179"/>
  <c r="G23599" i="179"/>
  <c r="H23598" i="179"/>
  <c r="G23598" i="179"/>
  <c r="H23597" i="179"/>
  <c r="G23597" i="179"/>
  <c r="H23596" i="179"/>
  <c r="G23596" i="179"/>
  <c r="H23595" i="179"/>
  <c r="G23595" i="179"/>
  <c r="H23594" i="179"/>
  <c r="G23594" i="179"/>
  <c r="H23593" i="179"/>
  <c r="G23593" i="179"/>
  <c r="H23592" i="179"/>
  <c r="G23592" i="179"/>
  <c r="H23591" i="179"/>
  <c r="G23591" i="179"/>
  <c r="H23590" i="179"/>
  <c r="G23590" i="179"/>
  <c r="H23589" i="179"/>
  <c r="G23589" i="179"/>
  <c r="H23588" i="179"/>
  <c r="G23588" i="179"/>
  <c r="H23587" i="179"/>
  <c r="G23587" i="179"/>
  <c r="H23586" i="179"/>
  <c r="G23586" i="179"/>
  <c r="H23585" i="179"/>
  <c r="G23585" i="179"/>
  <c r="H23584" i="179"/>
  <c r="G23584" i="179"/>
  <c r="H23583" i="179"/>
  <c r="G23583" i="179"/>
  <c r="H23582" i="179"/>
  <c r="G23582" i="179"/>
  <c r="H23581" i="179"/>
  <c r="G23581" i="179"/>
  <c r="H23580" i="179"/>
  <c r="G23580" i="179"/>
  <c r="H23579" i="179"/>
  <c r="G23579" i="179"/>
  <c r="H23578" i="179"/>
  <c r="G23578" i="179"/>
  <c r="H23577" i="179"/>
  <c r="G23577" i="179"/>
  <c r="H23576" i="179"/>
  <c r="G23576" i="179"/>
  <c r="H23575" i="179"/>
  <c r="G23575" i="179"/>
  <c r="H23574" i="179"/>
  <c r="G23574" i="179"/>
  <c r="H23573" i="179"/>
  <c r="G23573" i="179"/>
  <c r="H23572" i="179"/>
  <c r="G23572" i="179"/>
  <c r="H23571" i="179"/>
  <c r="G23571" i="179"/>
  <c r="H23570" i="179"/>
  <c r="G23570" i="179"/>
  <c r="H23569" i="179"/>
  <c r="G23569" i="179"/>
  <c r="H23568" i="179"/>
  <c r="G23568" i="179"/>
  <c r="H23567" i="179"/>
  <c r="G23567" i="179"/>
  <c r="H23566" i="179"/>
  <c r="G23566" i="179"/>
  <c r="H23565" i="179"/>
  <c r="G23565" i="179"/>
  <c r="H23564" i="179"/>
  <c r="G23564" i="179"/>
  <c r="H23563" i="179"/>
  <c r="G23563" i="179"/>
  <c r="H23562" i="179"/>
  <c r="G23562" i="179"/>
  <c r="H23561" i="179"/>
  <c r="G23561" i="179"/>
  <c r="H23560" i="179"/>
  <c r="G23560" i="179"/>
  <c r="H23559" i="179"/>
  <c r="G23559" i="179"/>
  <c r="H23558" i="179"/>
  <c r="G23558" i="179"/>
  <c r="H23557" i="179"/>
  <c r="G23557" i="179"/>
  <c r="H23556" i="179"/>
  <c r="G23556" i="179"/>
  <c r="H23555" i="179"/>
  <c r="G23555" i="179"/>
  <c r="H23554" i="179"/>
  <c r="G23554" i="179"/>
  <c r="H23553" i="179"/>
  <c r="G23553" i="179"/>
  <c r="H23552" i="179"/>
  <c r="G23552" i="179"/>
  <c r="H23551" i="179"/>
  <c r="G23551" i="179"/>
  <c r="H23550" i="179"/>
  <c r="G23550" i="179"/>
  <c r="H23549" i="179"/>
  <c r="G23549" i="179"/>
  <c r="H23548" i="179"/>
  <c r="G23548" i="179"/>
  <c r="H23547" i="179"/>
  <c r="G23547" i="179"/>
  <c r="H23546" i="179"/>
  <c r="G23546" i="179"/>
  <c r="H23545" i="179"/>
  <c r="G23545" i="179"/>
  <c r="H23544" i="179"/>
  <c r="G23544" i="179"/>
  <c r="H23543" i="179"/>
  <c r="G23543" i="179"/>
  <c r="H23542" i="179"/>
  <c r="G23542" i="179"/>
  <c r="H23541" i="179"/>
  <c r="G23541" i="179"/>
  <c r="H23540" i="179"/>
  <c r="G23540" i="179"/>
  <c r="H23539" i="179"/>
  <c r="G23539" i="179"/>
  <c r="H23538" i="179"/>
  <c r="G23538" i="179"/>
  <c r="H23537" i="179"/>
  <c r="G23537" i="179"/>
  <c r="H23536" i="179"/>
  <c r="G23536" i="179"/>
  <c r="H23535" i="179"/>
  <c r="G23535" i="179"/>
  <c r="H23534" i="179"/>
  <c r="G23534" i="179"/>
  <c r="H23533" i="179"/>
  <c r="G23533" i="179"/>
  <c r="H23532" i="179"/>
  <c r="G23532" i="179"/>
  <c r="H23531" i="179"/>
  <c r="G23531" i="179"/>
  <c r="H23530" i="179"/>
  <c r="G23530" i="179"/>
  <c r="H23529" i="179"/>
  <c r="G23529" i="179"/>
  <c r="H23528" i="179"/>
  <c r="G23528" i="179"/>
  <c r="H23527" i="179"/>
  <c r="G23527" i="179"/>
  <c r="H23526" i="179"/>
  <c r="G23526" i="179"/>
  <c r="H23525" i="179"/>
  <c r="G23525" i="179"/>
  <c r="H23524" i="179"/>
  <c r="G23524" i="179"/>
  <c r="H23523" i="179"/>
  <c r="G23523" i="179"/>
  <c r="H23522" i="179"/>
  <c r="G23522" i="179"/>
  <c r="H23521" i="179"/>
  <c r="G23521" i="179"/>
  <c r="H23520" i="179"/>
  <c r="G23520" i="179"/>
  <c r="H23519" i="179"/>
  <c r="G23519" i="179"/>
  <c r="H23518" i="179"/>
  <c r="G23518" i="179"/>
  <c r="H23517" i="179"/>
  <c r="G23517" i="179"/>
  <c r="H23516" i="179"/>
  <c r="G23516" i="179"/>
  <c r="H23515" i="179"/>
  <c r="G23515" i="179"/>
  <c r="H23514" i="179"/>
  <c r="G23514" i="179"/>
  <c r="H23513" i="179"/>
  <c r="G23513" i="179"/>
  <c r="H23512" i="179"/>
  <c r="G23512" i="179"/>
  <c r="H23511" i="179"/>
  <c r="G23511" i="179"/>
  <c r="H23510" i="179"/>
  <c r="G23510" i="179"/>
  <c r="H23509" i="179"/>
  <c r="G23509" i="179"/>
  <c r="H23508" i="179"/>
  <c r="G23508" i="179"/>
  <c r="H23507" i="179"/>
  <c r="G23507" i="179"/>
  <c r="H23506" i="179"/>
  <c r="G23506" i="179"/>
  <c r="H23505" i="179"/>
  <c r="G23505" i="179"/>
  <c r="H23504" i="179"/>
  <c r="G23504" i="179"/>
  <c r="H23503" i="179"/>
  <c r="G23503" i="179"/>
  <c r="H23502" i="179"/>
  <c r="G23502" i="179"/>
  <c r="H23501" i="179"/>
  <c r="G23501" i="179"/>
  <c r="H23500" i="179"/>
  <c r="G23500" i="179"/>
  <c r="H23499" i="179"/>
  <c r="G23499" i="179"/>
  <c r="H23498" i="179"/>
  <c r="G23498" i="179"/>
  <c r="H23497" i="179"/>
  <c r="G23497" i="179"/>
  <c r="H23496" i="179"/>
  <c r="G23496" i="179"/>
  <c r="H23495" i="179"/>
  <c r="G23495" i="179"/>
  <c r="H23494" i="179"/>
  <c r="G23494" i="179"/>
  <c r="H23493" i="179"/>
  <c r="G23493" i="179"/>
  <c r="H23492" i="179"/>
  <c r="G23492" i="179"/>
  <c r="H23491" i="179"/>
  <c r="G23491" i="179"/>
  <c r="H23490" i="179"/>
  <c r="G23490" i="179"/>
  <c r="H23489" i="179"/>
  <c r="G23489" i="179"/>
  <c r="H23488" i="179"/>
  <c r="G23488" i="179"/>
  <c r="H23487" i="179"/>
  <c r="G23487" i="179"/>
  <c r="H23486" i="179"/>
  <c r="G23486" i="179"/>
  <c r="H23485" i="179"/>
  <c r="G23485" i="179"/>
  <c r="H23484" i="179"/>
  <c r="G23484" i="179"/>
  <c r="H23483" i="179"/>
  <c r="G23483" i="179"/>
  <c r="H23482" i="179"/>
  <c r="G23482" i="179"/>
  <c r="H23481" i="179"/>
  <c r="G23481" i="179"/>
  <c r="H23480" i="179"/>
  <c r="G23480" i="179"/>
  <c r="H23479" i="179"/>
  <c r="G23479" i="179"/>
  <c r="H23478" i="179"/>
  <c r="G23478" i="179"/>
  <c r="H23477" i="179"/>
  <c r="G23477" i="179"/>
  <c r="H23476" i="179"/>
  <c r="G23476" i="179"/>
  <c r="H23475" i="179"/>
  <c r="G23475" i="179"/>
  <c r="H23474" i="179"/>
  <c r="G23474" i="179"/>
  <c r="H23473" i="179"/>
  <c r="G23473" i="179"/>
  <c r="H23472" i="179"/>
  <c r="G23472" i="179"/>
  <c r="H23471" i="179"/>
  <c r="G23471" i="179"/>
  <c r="H23470" i="179"/>
  <c r="G23470" i="179"/>
  <c r="H23469" i="179"/>
  <c r="G23469" i="179"/>
  <c r="H23468" i="179"/>
  <c r="G23468" i="179"/>
  <c r="H23467" i="179"/>
  <c r="G23467" i="179"/>
  <c r="H23466" i="179"/>
  <c r="G23466" i="179"/>
  <c r="H23465" i="179"/>
  <c r="G23465" i="179"/>
  <c r="H23464" i="179"/>
  <c r="G23464" i="179"/>
  <c r="H23463" i="179"/>
  <c r="G23463" i="179"/>
  <c r="H23462" i="179"/>
  <c r="G23462" i="179"/>
  <c r="H23461" i="179"/>
  <c r="G23461" i="179"/>
  <c r="H23460" i="179"/>
  <c r="G23460" i="179"/>
  <c r="H23459" i="179"/>
  <c r="G23459" i="179"/>
  <c r="H23458" i="179"/>
  <c r="G23458" i="179"/>
  <c r="H23457" i="179"/>
  <c r="G23457" i="179"/>
  <c r="H23456" i="179"/>
  <c r="G23456" i="179"/>
  <c r="H23455" i="179"/>
  <c r="G23455" i="179"/>
  <c r="H23454" i="179"/>
  <c r="G23454" i="179"/>
  <c r="H23453" i="179"/>
  <c r="G23453" i="179"/>
  <c r="H23452" i="179"/>
  <c r="G23452" i="179"/>
  <c r="H23451" i="179"/>
  <c r="G23451" i="179"/>
  <c r="H23450" i="179"/>
  <c r="G23450" i="179"/>
  <c r="H23449" i="179"/>
  <c r="G23449" i="179"/>
  <c r="H23448" i="179"/>
  <c r="G23448" i="179"/>
  <c r="H23447" i="179"/>
  <c r="G23447" i="179"/>
  <c r="H23446" i="179"/>
  <c r="G23446" i="179"/>
  <c r="H23445" i="179"/>
  <c r="G23445" i="179"/>
  <c r="H23444" i="179"/>
  <c r="G23444" i="179"/>
  <c r="H23443" i="179"/>
  <c r="G23443" i="179"/>
  <c r="H23442" i="179"/>
  <c r="G23442" i="179"/>
  <c r="H23441" i="179"/>
  <c r="G23441" i="179"/>
  <c r="H23440" i="179"/>
  <c r="G23440" i="179"/>
  <c r="H23439" i="179"/>
  <c r="G23439" i="179"/>
  <c r="H23438" i="179"/>
  <c r="G23438" i="179"/>
  <c r="H23437" i="179"/>
  <c r="G23437" i="179"/>
  <c r="H23436" i="179"/>
  <c r="G23436" i="179"/>
  <c r="H23435" i="179"/>
  <c r="G23435" i="179"/>
  <c r="H23434" i="179"/>
  <c r="G23434" i="179"/>
  <c r="H23433" i="179"/>
  <c r="G23433" i="179"/>
  <c r="H23432" i="179"/>
  <c r="G23432" i="179"/>
  <c r="H23431" i="179"/>
  <c r="G23431" i="179"/>
  <c r="H23430" i="179"/>
  <c r="G23430" i="179"/>
  <c r="H23429" i="179"/>
  <c r="G23429" i="179"/>
  <c r="H23428" i="179"/>
  <c r="G23428" i="179"/>
  <c r="H23427" i="179"/>
  <c r="G23427" i="179"/>
  <c r="H23426" i="179"/>
  <c r="G23426" i="179"/>
  <c r="H23425" i="179"/>
  <c r="G23425" i="179"/>
  <c r="H23424" i="179"/>
  <c r="G23424" i="179"/>
  <c r="H23423" i="179"/>
  <c r="G23423" i="179"/>
  <c r="H23422" i="179"/>
  <c r="G23422" i="179"/>
  <c r="H23421" i="179"/>
  <c r="G23421" i="179"/>
  <c r="H23420" i="179"/>
  <c r="G23420" i="179"/>
  <c r="H23419" i="179"/>
  <c r="G23419" i="179"/>
  <c r="H23418" i="179"/>
  <c r="G23418" i="179"/>
  <c r="H23417" i="179"/>
  <c r="G23417" i="179"/>
  <c r="H23416" i="179"/>
  <c r="G23416" i="179"/>
  <c r="H23415" i="179"/>
  <c r="G23415" i="179"/>
  <c r="H23414" i="179"/>
  <c r="G23414" i="179"/>
  <c r="H23413" i="179"/>
  <c r="G23413" i="179"/>
  <c r="H23412" i="179"/>
  <c r="G23412" i="179"/>
  <c r="H23411" i="179"/>
  <c r="G23411" i="179"/>
  <c r="H23410" i="179"/>
  <c r="G23410" i="179"/>
  <c r="H23409" i="179"/>
  <c r="G23409" i="179"/>
  <c r="H23408" i="179"/>
  <c r="G23408" i="179"/>
  <c r="H23407" i="179"/>
  <c r="G23407" i="179"/>
  <c r="H23406" i="179"/>
  <c r="G23406" i="179"/>
  <c r="H23405" i="179"/>
  <c r="G23405" i="179"/>
  <c r="H23404" i="179"/>
  <c r="G23404" i="179"/>
  <c r="H23403" i="179"/>
  <c r="G23403" i="179"/>
  <c r="H23402" i="179"/>
  <c r="G23402" i="179"/>
  <c r="H23401" i="179"/>
  <c r="G23401" i="179"/>
  <c r="H23400" i="179"/>
  <c r="G23400" i="179"/>
  <c r="H23399" i="179"/>
  <c r="G23399" i="179"/>
  <c r="H23398" i="179"/>
  <c r="G23398" i="179"/>
  <c r="H23397" i="179"/>
  <c r="G23397" i="179"/>
  <c r="H23396" i="179"/>
  <c r="G23396" i="179"/>
  <c r="H23395" i="179"/>
  <c r="G23395" i="179"/>
  <c r="H23394" i="179"/>
  <c r="G23394" i="179"/>
  <c r="H23393" i="179"/>
  <c r="G23393" i="179"/>
  <c r="H23392" i="179"/>
  <c r="G23392" i="179"/>
  <c r="H23391" i="179"/>
  <c r="G23391" i="179"/>
  <c r="H23390" i="179"/>
  <c r="G23390" i="179"/>
  <c r="H23389" i="179"/>
  <c r="G23389" i="179"/>
  <c r="H23388" i="179"/>
  <c r="G23388" i="179"/>
  <c r="H23387" i="179"/>
  <c r="G23387" i="179"/>
  <c r="H23386" i="179"/>
  <c r="G23386" i="179"/>
  <c r="H23385" i="179"/>
  <c r="G23385" i="179"/>
  <c r="H23384" i="179"/>
  <c r="G23384" i="179"/>
  <c r="H23383" i="179"/>
  <c r="G23383" i="179"/>
  <c r="H23382" i="179"/>
  <c r="G23382" i="179"/>
  <c r="H23381" i="179"/>
  <c r="G23381" i="179"/>
  <c r="H23380" i="179"/>
  <c r="G23380" i="179"/>
  <c r="H23379" i="179"/>
  <c r="G23379" i="179"/>
  <c r="H23378" i="179"/>
  <c r="G23378" i="179"/>
  <c r="H23377" i="179"/>
  <c r="G23377" i="179"/>
  <c r="H23376" i="179"/>
  <c r="G23376" i="179"/>
  <c r="H23375" i="179"/>
  <c r="G23375" i="179"/>
  <c r="H23374" i="179"/>
  <c r="G23374" i="179"/>
  <c r="H23373" i="179"/>
  <c r="G23373" i="179"/>
  <c r="H23372" i="179"/>
  <c r="G23372" i="179"/>
  <c r="H23371" i="179"/>
  <c r="G23371" i="179"/>
  <c r="H23370" i="179"/>
  <c r="G23370" i="179"/>
  <c r="H23369" i="179"/>
  <c r="G23369" i="179"/>
  <c r="H23368" i="179"/>
  <c r="G23368" i="179"/>
  <c r="H23367" i="179"/>
  <c r="G23367" i="179"/>
  <c r="H23366" i="179"/>
  <c r="G23366" i="179"/>
  <c r="H23365" i="179"/>
  <c r="G23365" i="179"/>
  <c r="H23364" i="179"/>
  <c r="G23364" i="179"/>
  <c r="H23363" i="179"/>
  <c r="G23363" i="179"/>
  <c r="H23362" i="179"/>
  <c r="G23362" i="179"/>
  <c r="H23361" i="179"/>
  <c r="G23361" i="179"/>
  <c r="H23360" i="179"/>
  <c r="G23360" i="179"/>
  <c r="H23359" i="179"/>
  <c r="G23359" i="179"/>
  <c r="H23358" i="179"/>
  <c r="G23358" i="179"/>
  <c r="H23357" i="179"/>
  <c r="G23357" i="179"/>
  <c r="H23356" i="179"/>
  <c r="G23356" i="179"/>
  <c r="H23355" i="179"/>
  <c r="G23355" i="179"/>
  <c r="H23354" i="179"/>
  <c r="G23354" i="179"/>
  <c r="H23353" i="179"/>
  <c r="G23353" i="179"/>
  <c r="H23352" i="179"/>
  <c r="G23352" i="179"/>
  <c r="H23351" i="179"/>
  <c r="G23351" i="179"/>
  <c r="H23350" i="179"/>
  <c r="G23350" i="179"/>
  <c r="H23349" i="179"/>
  <c r="G23349" i="179"/>
  <c r="H23348" i="179"/>
  <c r="G23348" i="179"/>
  <c r="H23347" i="179"/>
  <c r="G23347" i="179"/>
  <c r="H23346" i="179"/>
  <c r="G23346" i="179"/>
  <c r="H23345" i="179"/>
  <c r="G23345" i="179"/>
  <c r="H23344" i="179"/>
  <c r="G23344" i="179"/>
  <c r="H23343" i="179"/>
  <c r="G23343" i="179"/>
  <c r="H23342" i="179"/>
  <c r="G23342" i="179"/>
  <c r="H23341" i="179"/>
  <c r="G23341" i="179"/>
  <c r="H23340" i="179"/>
  <c r="G23340" i="179"/>
  <c r="H23339" i="179"/>
  <c r="G23339" i="179"/>
  <c r="H23338" i="179"/>
  <c r="G23338" i="179"/>
  <c r="H23337" i="179"/>
  <c r="G23337" i="179"/>
  <c r="H23336" i="179"/>
  <c r="G23336" i="179"/>
  <c r="H23335" i="179"/>
  <c r="G23335" i="179"/>
  <c r="H23334" i="179"/>
  <c r="G23334" i="179"/>
  <c r="H23333" i="179"/>
  <c r="G23333" i="179"/>
  <c r="H23332" i="179"/>
  <c r="G23332" i="179"/>
  <c r="H23331" i="179"/>
  <c r="G23331" i="179"/>
  <c r="H23330" i="179"/>
  <c r="G23330" i="179"/>
  <c r="H23329" i="179"/>
  <c r="G23329" i="179"/>
  <c r="H23328" i="179"/>
  <c r="G23328" i="179"/>
  <c r="H23327" i="179"/>
  <c r="G23327" i="179"/>
  <c r="H23326" i="179"/>
  <c r="G23326" i="179"/>
  <c r="H23325" i="179"/>
  <c r="G23325" i="179"/>
  <c r="H23324" i="179"/>
  <c r="G23324" i="179"/>
  <c r="H23323" i="179"/>
  <c r="G23323" i="179"/>
  <c r="H23322" i="179"/>
  <c r="G23322" i="179"/>
  <c r="H23321" i="179"/>
  <c r="G23321" i="179"/>
  <c r="H23320" i="179"/>
  <c r="G23320" i="179"/>
  <c r="H23319" i="179"/>
  <c r="G23319" i="179"/>
  <c r="H23318" i="179"/>
  <c r="G23318" i="179"/>
  <c r="H23317" i="179"/>
  <c r="G23317" i="179"/>
  <c r="H23316" i="179"/>
  <c r="G23316" i="179"/>
  <c r="H23315" i="179"/>
  <c r="G23315" i="179"/>
  <c r="H23314" i="179"/>
  <c r="G23314" i="179"/>
  <c r="H23313" i="179"/>
  <c r="G23313" i="179"/>
  <c r="H23312" i="179"/>
  <c r="G23312" i="179"/>
  <c r="H23311" i="179"/>
  <c r="G23311" i="179"/>
  <c r="H23310" i="179"/>
  <c r="G23310" i="179"/>
  <c r="H23309" i="179"/>
  <c r="G23309" i="179"/>
  <c r="H23308" i="179"/>
  <c r="G23308" i="179"/>
  <c r="H23307" i="179"/>
  <c r="G23307" i="179"/>
  <c r="H23306" i="179"/>
  <c r="G23306" i="179"/>
  <c r="H23305" i="179"/>
  <c r="G23305" i="179"/>
  <c r="H23304" i="179"/>
  <c r="G23304" i="179"/>
  <c r="H23303" i="179"/>
  <c r="G23303" i="179"/>
  <c r="H23302" i="179"/>
  <c r="G23302" i="179"/>
  <c r="H23301" i="179"/>
  <c r="G23301" i="179"/>
  <c r="H23300" i="179"/>
  <c r="G23300" i="179"/>
  <c r="H23299" i="179"/>
  <c r="G23299" i="179"/>
  <c r="H23298" i="179"/>
  <c r="G23298" i="179"/>
  <c r="H23297" i="179"/>
  <c r="G23297" i="179"/>
  <c r="H23296" i="179"/>
  <c r="G23296" i="179"/>
  <c r="H23295" i="179"/>
  <c r="G23295" i="179"/>
  <c r="H23294" i="179"/>
  <c r="G23294" i="179"/>
  <c r="H23293" i="179"/>
  <c r="G23293" i="179"/>
  <c r="H23292" i="179"/>
  <c r="G23292" i="179"/>
  <c r="H23291" i="179"/>
  <c r="G23291" i="179"/>
  <c r="H23290" i="179"/>
  <c r="G23290" i="179"/>
  <c r="H23289" i="179"/>
  <c r="G23289" i="179"/>
  <c r="H23288" i="179"/>
  <c r="G23288" i="179"/>
  <c r="H23287" i="179"/>
  <c r="G23287" i="179"/>
  <c r="H23286" i="179"/>
  <c r="G23286" i="179"/>
  <c r="H23285" i="179"/>
  <c r="G23285" i="179"/>
  <c r="H23284" i="179"/>
  <c r="G23284" i="179"/>
  <c r="H23283" i="179"/>
  <c r="G23283" i="179"/>
  <c r="H23282" i="179"/>
  <c r="G23282" i="179"/>
  <c r="H23281" i="179"/>
  <c r="G23281" i="179"/>
  <c r="H23280" i="179"/>
  <c r="G23280" i="179"/>
  <c r="H23279" i="179"/>
  <c r="G23279" i="179"/>
  <c r="H23278" i="179"/>
  <c r="G23278" i="179"/>
  <c r="H23277" i="179"/>
  <c r="G23277" i="179"/>
  <c r="H23276" i="179"/>
  <c r="G23276" i="179"/>
  <c r="H23275" i="179"/>
  <c r="G23275" i="179"/>
  <c r="H23274" i="179"/>
  <c r="G23274" i="179"/>
  <c r="H23273" i="179"/>
  <c r="G23273" i="179"/>
  <c r="H23272" i="179"/>
  <c r="G23272" i="179"/>
  <c r="H23271" i="179"/>
  <c r="G23271" i="179"/>
  <c r="H23270" i="179"/>
  <c r="G23270" i="179"/>
  <c r="H23269" i="179"/>
  <c r="G23269" i="179"/>
  <c r="H23268" i="179"/>
  <c r="G23268" i="179"/>
  <c r="H23267" i="179"/>
  <c r="G23267" i="179"/>
  <c r="H23266" i="179"/>
  <c r="G23266" i="179"/>
  <c r="H23265" i="179"/>
  <c r="G23265" i="179"/>
  <c r="H23264" i="179"/>
  <c r="G23264" i="179"/>
  <c r="H23263" i="179"/>
  <c r="G23263" i="179"/>
  <c r="H23262" i="179"/>
  <c r="G23262" i="179"/>
  <c r="H23261" i="179"/>
  <c r="G23261" i="179"/>
  <c r="H23260" i="179"/>
  <c r="G23260" i="179"/>
  <c r="H23259" i="179"/>
  <c r="G23259" i="179"/>
  <c r="H23258" i="179"/>
  <c r="G23258" i="179"/>
  <c r="H23257" i="179"/>
  <c r="G23257" i="179"/>
  <c r="H23256" i="179"/>
  <c r="G23256" i="179"/>
  <c r="H23255" i="179"/>
  <c r="G23255" i="179"/>
  <c r="H23254" i="179"/>
  <c r="G23254" i="179"/>
  <c r="H23253" i="179"/>
  <c r="G23253" i="179"/>
  <c r="H23252" i="179"/>
  <c r="G23252" i="179"/>
  <c r="H23251" i="179"/>
  <c r="G23251" i="179"/>
  <c r="H23250" i="179"/>
  <c r="G23250" i="179"/>
  <c r="H23249" i="179"/>
  <c r="G23249" i="179"/>
  <c r="H23248" i="179"/>
  <c r="G23248" i="179"/>
  <c r="H23247" i="179"/>
  <c r="G23247" i="179"/>
  <c r="H23246" i="179"/>
  <c r="G23246" i="179"/>
  <c r="H23245" i="179"/>
  <c r="G23245" i="179"/>
  <c r="H23244" i="179"/>
  <c r="G23244" i="179"/>
  <c r="H23243" i="179"/>
  <c r="G23243" i="179"/>
  <c r="H23242" i="179"/>
  <c r="G23242" i="179"/>
  <c r="H23241" i="179"/>
  <c r="G23241" i="179"/>
  <c r="H23240" i="179"/>
  <c r="G23240" i="179"/>
  <c r="H23239" i="179"/>
  <c r="G23239" i="179"/>
  <c r="H23238" i="179"/>
  <c r="G23238" i="179"/>
  <c r="H23237" i="179"/>
  <c r="G23237" i="179"/>
  <c r="H23236" i="179"/>
  <c r="G23236" i="179"/>
  <c r="H23235" i="179"/>
  <c r="G23235" i="179"/>
  <c r="H23234" i="179"/>
  <c r="G23234" i="179"/>
  <c r="H23233" i="179"/>
  <c r="G23233" i="179"/>
  <c r="H23232" i="179"/>
  <c r="G23232" i="179"/>
  <c r="H23231" i="179"/>
  <c r="G23231" i="179"/>
  <c r="H23230" i="179"/>
  <c r="G23230" i="179"/>
  <c r="H23229" i="179"/>
  <c r="G23229" i="179"/>
  <c r="H23228" i="179"/>
  <c r="G23228" i="179"/>
  <c r="H23227" i="179"/>
  <c r="G23227" i="179"/>
  <c r="H23226" i="179"/>
  <c r="G23226" i="179"/>
  <c r="H23225" i="179"/>
  <c r="G23225" i="179"/>
  <c r="H23224" i="179"/>
  <c r="G23224" i="179"/>
  <c r="H23223" i="179"/>
  <c r="G23223" i="179"/>
  <c r="H23222" i="179"/>
  <c r="G23222" i="179"/>
  <c r="H23221" i="179"/>
  <c r="G23221" i="179"/>
  <c r="H23220" i="179"/>
  <c r="G23220" i="179"/>
  <c r="H23219" i="179"/>
  <c r="G23219" i="179"/>
  <c r="H23218" i="179"/>
  <c r="G23218" i="179"/>
  <c r="H23217" i="179"/>
  <c r="G23217" i="179"/>
  <c r="H23216" i="179"/>
  <c r="G23216" i="179"/>
  <c r="H23215" i="179"/>
  <c r="G23215" i="179"/>
  <c r="H23214" i="179"/>
  <c r="G23214" i="179"/>
  <c r="H23213" i="179"/>
  <c r="G23213" i="179"/>
  <c r="H23212" i="179"/>
  <c r="G23212" i="179"/>
  <c r="H23211" i="179"/>
  <c r="G23211" i="179"/>
  <c r="H23210" i="179"/>
  <c r="G23210" i="179"/>
  <c r="H23209" i="179"/>
  <c r="G23209" i="179"/>
  <c r="H23208" i="179"/>
  <c r="G23208" i="179"/>
  <c r="H23207" i="179"/>
  <c r="G23207" i="179"/>
  <c r="H23206" i="179"/>
  <c r="G23206" i="179"/>
  <c r="H23205" i="179"/>
  <c r="G23205" i="179"/>
  <c r="H23204" i="179"/>
  <c r="G23204" i="179"/>
  <c r="H23203" i="179"/>
  <c r="G23203" i="179"/>
  <c r="H23202" i="179"/>
  <c r="G23202" i="179"/>
  <c r="H23201" i="179"/>
  <c r="G23201" i="179"/>
  <c r="H23200" i="179"/>
  <c r="G23200" i="179"/>
  <c r="H23199" i="179"/>
  <c r="G23199" i="179"/>
  <c r="H23198" i="179"/>
  <c r="G23198" i="179"/>
  <c r="H23197" i="179"/>
  <c r="G23197" i="179"/>
  <c r="H23196" i="179"/>
  <c r="G23196" i="179"/>
  <c r="H23195" i="179"/>
  <c r="G23195" i="179"/>
  <c r="H23194" i="179"/>
  <c r="G23194" i="179"/>
  <c r="H23193" i="179"/>
  <c r="G23193" i="179"/>
  <c r="H23192" i="179"/>
  <c r="G23192" i="179"/>
  <c r="H23191" i="179"/>
  <c r="G23191" i="179"/>
  <c r="H23190" i="179"/>
  <c r="G23190" i="179"/>
  <c r="H23189" i="179"/>
  <c r="G23189" i="179"/>
  <c r="H23188" i="179"/>
  <c r="G23188" i="179"/>
  <c r="H23187" i="179"/>
  <c r="G23187" i="179"/>
  <c r="H23186" i="179"/>
  <c r="G23186" i="179"/>
  <c r="H23185" i="179"/>
  <c r="G23185" i="179"/>
  <c r="H23184" i="179"/>
  <c r="G23184" i="179"/>
  <c r="H23183" i="179"/>
  <c r="G23183" i="179"/>
  <c r="H23182" i="179"/>
  <c r="G23182" i="179"/>
  <c r="H23181" i="179"/>
  <c r="G23181" i="179"/>
  <c r="H23180" i="179"/>
  <c r="G23180" i="179"/>
  <c r="H23179" i="179"/>
  <c r="G23179" i="179"/>
  <c r="H23178" i="179"/>
  <c r="G23178" i="179"/>
  <c r="H23177" i="179"/>
  <c r="G23177" i="179"/>
  <c r="H23176" i="179"/>
  <c r="G23176" i="179"/>
  <c r="H23175" i="179"/>
  <c r="G23175" i="179"/>
  <c r="H23174" i="179"/>
  <c r="G23174" i="179"/>
  <c r="H23173" i="179"/>
  <c r="G23173" i="179"/>
  <c r="H23172" i="179"/>
  <c r="G23172" i="179"/>
  <c r="H23171" i="179"/>
  <c r="G23171" i="179"/>
  <c r="H23170" i="179"/>
  <c r="G23170" i="179"/>
  <c r="H23169" i="179"/>
  <c r="G23169" i="179"/>
  <c r="H23168" i="179"/>
  <c r="G23168" i="179"/>
  <c r="H23167" i="179"/>
  <c r="G23167" i="179"/>
  <c r="H23166" i="179"/>
  <c r="G23166" i="179"/>
  <c r="H23165" i="179"/>
  <c r="G23165" i="179"/>
  <c r="H23164" i="179"/>
  <c r="G23164" i="179"/>
  <c r="H23163" i="179"/>
  <c r="G23163" i="179"/>
  <c r="H23162" i="179"/>
  <c r="G23162" i="179"/>
  <c r="H23161" i="179"/>
  <c r="G23161" i="179"/>
  <c r="H23160" i="179"/>
  <c r="G23160" i="179"/>
  <c r="H23159" i="179"/>
  <c r="G23159" i="179"/>
  <c r="H23158" i="179"/>
  <c r="G23158" i="179"/>
  <c r="H23157" i="179"/>
  <c r="G23157" i="179"/>
  <c r="H23156" i="179"/>
  <c r="G23156" i="179"/>
  <c r="H23155" i="179"/>
  <c r="G23155" i="179"/>
  <c r="H23154" i="179"/>
  <c r="G23154" i="179"/>
  <c r="H23153" i="179"/>
  <c r="G23153" i="179"/>
  <c r="H23152" i="179"/>
  <c r="G23152" i="179"/>
  <c r="H23151" i="179"/>
  <c r="G23151" i="179"/>
  <c r="H23150" i="179"/>
  <c r="G23150" i="179"/>
  <c r="H23149" i="179"/>
  <c r="G23149" i="179"/>
  <c r="H23148" i="179"/>
  <c r="G23148" i="179"/>
  <c r="H23147" i="179"/>
  <c r="G23147" i="179"/>
  <c r="H23146" i="179"/>
  <c r="G23146" i="179"/>
  <c r="H23145" i="179"/>
  <c r="G23145" i="179"/>
  <c r="H23144" i="179"/>
  <c r="G23144" i="179"/>
  <c r="H23143" i="179"/>
  <c r="G23143" i="179"/>
  <c r="H23142" i="179"/>
  <c r="G23142" i="179"/>
  <c r="H23141" i="179"/>
  <c r="G23141" i="179"/>
  <c r="H23140" i="179"/>
  <c r="G23140" i="179"/>
  <c r="H23139" i="179"/>
  <c r="G23139" i="179"/>
  <c r="H23138" i="179"/>
  <c r="G23138" i="179"/>
  <c r="H23137" i="179"/>
  <c r="G23137" i="179"/>
  <c r="H23136" i="179"/>
  <c r="G23136" i="179"/>
  <c r="H23135" i="179"/>
  <c r="G23135" i="179"/>
  <c r="H23134" i="179"/>
  <c r="G23134" i="179"/>
  <c r="H23133" i="179"/>
  <c r="G23133" i="179"/>
  <c r="H23132" i="179"/>
  <c r="G23132" i="179"/>
  <c r="H23131" i="179"/>
  <c r="G23131" i="179"/>
  <c r="H23130" i="179"/>
  <c r="G23130" i="179"/>
  <c r="H23129" i="179"/>
  <c r="G23129" i="179"/>
  <c r="H23128" i="179"/>
  <c r="G23128" i="179"/>
  <c r="H23127" i="179"/>
  <c r="G23127" i="179"/>
  <c r="H23126" i="179"/>
  <c r="G23126" i="179"/>
  <c r="H23125" i="179"/>
  <c r="G23125" i="179"/>
  <c r="H23124" i="179"/>
  <c r="G23124" i="179"/>
  <c r="H23123" i="179"/>
  <c r="G23123" i="179"/>
  <c r="H23122" i="179"/>
  <c r="G23122" i="179"/>
  <c r="H23121" i="179"/>
  <c r="G23121" i="179"/>
  <c r="H23120" i="179"/>
  <c r="G23120" i="179"/>
  <c r="H23119" i="179"/>
  <c r="G23119" i="179"/>
  <c r="H23118" i="179"/>
  <c r="G23118" i="179"/>
  <c r="H23117" i="179"/>
  <c r="G23117" i="179"/>
  <c r="H23116" i="179"/>
  <c r="G23116" i="179"/>
  <c r="H23115" i="179"/>
  <c r="G23115" i="179"/>
  <c r="H23114" i="179"/>
  <c r="G23114" i="179"/>
  <c r="H23113" i="179"/>
  <c r="G23113" i="179"/>
  <c r="H23112" i="179"/>
  <c r="G23112" i="179"/>
  <c r="H23111" i="179"/>
  <c r="G23111" i="179"/>
  <c r="H23110" i="179"/>
  <c r="G23110" i="179"/>
  <c r="H23109" i="179"/>
  <c r="G23109" i="179"/>
  <c r="H23108" i="179"/>
  <c r="G23108" i="179"/>
  <c r="H23107" i="179"/>
  <c r="G23107" i="179"/>
  <c r="H23106" i="179"/>
  <c r="G23106" i="179"/>
  <c r="H23105" i="179"/>
  <c r="G23105" i="179"/>
  <c r="H23104" i="179"/>
  <c r="G23104" i="179"/>
  <c r="H23103" i="179"/>
  <c r="G23103" i="179"/>
  <c r="H23102" i="179"/>
  <c r="G23102" i="179"/>
  <c r="H23101" i="179"/>
  <c r="G23101" i="179"/>
  <c r="H23100" i="179"/>
  <c r="G23100" i="179"/>
  <c r="H23099" i="179"/>
  <c r="G23099" i="179"/>
  <c r="H23098" i="179"/>
  <c r="G23098" i="179"/>
  <c r="H23097" i="179"/>
  <c r="G23097" i="179"/>
  <c r="H23096" i="179"/>
  <c r="G23096" i="179"/>
  <c r="H23095" i="179"/>
  <c r="G23095" i="179"/>
  <c r="H23094" i="179"/>
  <c r="G23094" i="179"/>
  <c r="H23093" i="179"/>
  <c r="G23093" i="179"/>
  <c r="H23092" i="179"/>
  <c r="G23092" i="179"/>
  <c r="H23091" i="179"/>
  <c r="G23091" i="179"/>
  <c r="H23090" i="179"/>
  <c r="G23090" i="179"/>
  <c r="H23089" i="179"/>
  <c r="G23089" i="179"/>
  <c r="H23088" i="179"/>
  <c r="G23088" i="179"/>
  <c r="H23087" i="179"/>
  <c r="G23087" i="179"/>
  <c r="H23086" i="179"/>
  <c r="G23086" i="179"/>
  <c r="H23085" i="179"/>
  <c r="G23085" i="179"/>
  <c r="H23084" i="179"/>
  <c r="G23084" i="179"/>
  <c r="H23083" i="179"/>
  <c r="G23083" i="179"/>
  <c r="H23082" i="179"/>
  <c r="G23082" i="179"/>
  <c r="H23081" i="179"/>
  <c r="G23081" i="179"/>
  <c r="H23080" i="179"/>
  <c r="G23080" i="179"/>
  <c r="H23079" i="179"/>
  <c r="G23079" i="179"/>
  <c r="H23078" i="179"/>
  <c r="G23078" i="179"/>
  <c r="H23077" i="179"/>
  <c r="G23077" i="179"/>
  <c r="H23076" i="179"/>
  <c r="G23076" i="179"/>
  <c r="H23075" i="179"/>
  <c r="G23075" i="179"/>
  <c r="H23074" i="179"/>
  <c r="G23074" i="179"/>
  <c r="H23073" i="179"/>
  <c r="G23073" i="179"/>
  <c r="H23072" i="179"/>
  <c r="G23072" i="179"/>
  <c r="H23071" i="179"/>
  <c r="G23071" i="179"/>
  <c r="H23070" i="179"/>
  <c r="G23070" i="179"/>
  <c r="H23069" i="179"/>
  <c r="G23069" i="179"/>
  <c r="H23068" i="179"/>
  <c r="G23068" i="179"/>
  <c r="H23067" i="179"/>
  <c r="G23067" i="179"/>
  <c r="H23066" i="179"/>
  <c r="G23066" i="179"/>
  <c r="H23065" i="179"/>
  <c r="G23065" i="179"/>
  <c r="H23064" i="179"/>
  <c r="G23064" i="179"/>
  <c r="H23063" i="179"/>
  <c r="G23063" i="179"/>
  <c r="H23062" i="179"/>
  <c r="G23062" i="179"/>
  <c r="H23061" i="179"/>
  <c r="G23061" i="179"/>
  <c r="H23060" i="179"/>
  <c r="G23060" i="179"/>
  <c r="H23059" i="179"/>
  <c r="G23059" i="179"/>
  <c r="H23058" i="179"/>
  <c r="G23058" i="179"/>
  <c r="H23057" i="179"/>
  <c r="G23057" i="179"/>
  <c r="H23056" i="179"/>
  <c r="G23056" i="179"/>
  <c r="H23055" i="179"/>
  <c r="G23055" i="179"/>
  <c r="H23054" i="179"/>
  <c r="G23054" i="179"/>
  <c r="H23053" i="179"/>
  <c r="G23053" i="179"/>
  <c r="H23052" i="179"/>
  <c r="G23052" i="179"/>
  <c r="H23051" i="179"/>
  <c r="G23051" i="179"/>
  <c r="H23050" i="179"/>
  <c r="G23050" i="179"/>
  <c r="H23049" i="179"/>
  <c r="G23049" i="179"/>
  <c r="H23048" i="179"/>
  <c r="G23048" i="179"/>
  <c r="H23047" i="179"/>
  <c r="G23047" i="179"/>
  <c r="H23046" i="179"/>
  <c r="G23046" i="179"/>
  <c r="H23045" i="179"/>
  <c r="G23045" i="179"/>
  <c r="H23044" i="179"/>
  <c r="G23044" i="179"/>
  <c r="H23043" i="179"/>
  <c r="G23043" i="179"/>
  <c r="H23042" i="179"/>
  <c r="G23042" i="179"/>
  <c r="H23041" i="179"/>
  <c r="G23041" i="179"/>
  <c r="H23040" i="179"/>
  <c r="G23040" i="179"/>
  <c r="H23039" i="179"/>
  <c r="G23039" i="179"/>
  <c r="H23038" i="179"/>
  <c r="G23038" i="179"/>
  <c r="H23037" i="179"/>
  <c r="G23037" i="179"/>
  <c r="H23036" i="179"/>
  <c r="G23036" i="179"/>
  <c r="H23035" i="179"/>
  <c r="G23035" i="179"/>
  <c r="H23034" i="179"/>
  <c r="G23034" i="179"/>
  <c r="H23033" i="179"/>
  <c r="G23033" i="179"/>
  <c r="H23032" i="179"/>
  <c r="G23032" i="179"/>
  <c r="H23031" i="179"/>
  <c r="G23031" i="179"/>
  <c r="H23030" i="179"/>
  <c r="G23030" i="179"/>
  <c r="H23029" i="179"/>
  <c r="G23029" i="179"/>
  <c r="H23028" i="179"/>
  <c r="G23028" i="179"/>
  <c r="H23027" i="179"/>
  <c r="G23027" i="179"/>
  <c r="H23026" i="179"/>
  <c r="G23026" i="179"/>
  <c r="H23025" i="179"/>
  <c r="G23025" i="179"/>
  <c r="H23024" i="179"/>
  <c r="G23024" i="179"/>
  <c r="H23023" i="179"/>
  <c r="G23023" i="179"/>
  <c r="H23022" i="179"/>
  <c r="G23022" i="179"/>
  <c r="H23021" i="179"/>
  <c r="G23021" i="179"/>
  <c r="H23020" i="179"/>
  <c r="G23020" i="179"/>
  <c r="H23019" i="179"/>
  <c r="G23019" i="179"/>
  <c r="H23018" i="179"/>
  <c r="G23018" i="179"/>
  <c r="H23017" i="179"/>
  <c r="G23017" i="179"/>
  <c r="H23016" i="179"/>
  <c r="G23016" i="179"/>
  <c r="H23015" i="179"/>
  <c r="G23015" i="179"/>
  <c r="H23014" i="179"/>
  <c r="G23014" i="179"/>
  <c r="H23013" i="179"/>
  <c r="G23013" i="179"/>
  <c r="H23012" i="179"/>
  <c r="G23012" i="179"/>
  <c r="H23011" i="179"/>
  <c r="G23011" i="179"/>
  <c r="H23010" i="179"/>
  <c r="G23010" i="179"/>
  <c r="H23009" i="179"/>
  <c r="G23009" i="179"/>
  <c r="H23008" i="179"/>
  <c r="G23008" i="179"/>
  <c r="H23007" i="179"/>
  <c r="G23007" i="179"/>
  <c r="H23006" i="179"/>
  <c r="G23006" i="179"/>
  <c r="H23005" i="179"/>
  <c r="G23005" i="179"/>
  <c r="H23004" i="179"/>
  <c r="G23004" i="179"/>
  <c r="H23003" i="179"/>
  <c r="G23003" i="179"/>
  <c r="H23002" i="179"/>
  <c r="G23002" i="179"/>
  <c r="H23001" i="179"/>
  <c r="G23001" i="179"/>
  <c r="H23000" i="179"/>
  <c r="G23000" i="179"/>
  <c r="H22999" i="179"/>
  <c r="G22999" i="179"/>
  <c r="H22998" i="179"/>
  <c r="G22998" i="179"/>
  <c r="H22997" i="179"/>
  <c r="G22997" i="179"/>
  <c r="H22996" i="179"/>
  <c r="G22996" i="179"/>
  <c r="H22995" i="179"/>
  <c r="G22995" i="179"/>
  <c r="H22994" i="179"/>
  <c r="G22994" i="179"/>
  <c r="H22993" i="179"/>
  <c r="G22993" i="179"/>
  <c r="H22992" i="179"/>
  <c r="G22992" i="179"/>
  <c r="H22991" i="179"/>
  <c r="G22991" i="179"/>
  <c r="H22990" i="179"/>
  <c r="G22990" i="179"/>
  <c r="H22989" i="179"/>
  <c r="G22989" i="179"/>
  <c r="H22988" i="179"/>
  <c r="G22988" i="179"/>
  <c r="H22987" i="179"/>
  <c r="G22987" i="179"/>
  <c r="H22986" i="179"/>
  <c r="G22986" i="179"/>
  <c r="H22985" i="179"/>
  <c r="G22985" i="179"/>
  <c r="H22984" i="179"/>
  <c r="G22984" i="179"/>
  <c r="H22983" i="179"/>
  <c r="G22983" i="179"/>
  <c r="H22982" i="179"/>
  <c r="G22982" i="179"/>
  <c r="H22981" i="179"/>
  <c r="G22981" i="179"/>
  <c r="H22980" i="179"/>
  <c r="G22980" i="179"/>
  <c r="H22979" i="179"/>
  <c r="G22979" i="179"/>
  <c r="H22978" i="179"/>
  <c r="G22978" i="179"/>
  <c r="H22977" i="179"/>
  <c r="G22977" i="179"/>
  <c r="H22976" i="179"/>
  <c r="G22976" i="179"/>
  <c r="H22975" i="179"/>
  <c r="G22975" i="179"/>
  <c r="H22974" i="179"/>
  <c r="G22974" i="179"/>
  <c r="H22973" i="179"/>
  <c r="G22973" i="179"/>
  <c r="H22972" i="179"/>
  <c r="G22972" i="179"/>
  <c r="H22971" i="179"/>
  <c r="G22971" i="179"/>
  <c r="H22970" i="179"/>
  <c r="G22970" i="179"/>
  <c r="H22969" i="179"/>
  <c r="G22969" i="179"/>
  <c r="H22968" i="179"/>
  <c r="G22968" i="179"/>
  <c r="H22967" i="179"/>
  <c r="G22967" i="179"/>
  <c r="H22966" i="179"/>
  <c r="G22966" i="179"/>
  <c r="H22965" i="179"/>
  <c r="G22965" i="179"/>
  <c r="H22964" i="179"/>
  <c r="G22964" i="179"/>
  <c r="H22963" i="179"/>
  <c r="G22963" i="179"/>
  <c r="H22962" i="179"/>
  <c r="G22962" i="179"/>
  <c r="H22961" i="179"/>
  <c r="G22961" i="179"/>
  <c r="H22960" i="179"/>
  <c r="G22960" i="179"/>
  <c r="H22959" i="179"/>
  <c r="G22959" i="179"/>
  <c r="H22958" i="179"/>
  <c r="G22958" i="179"/>
  <c r="H22957" i="179"/>
  <c r="G22957" i="179"/>
  <c r="H22956" i="179"/>
  <c r="G22956" i="179"/>
  <c r="H22955" i="179"/>
  <c r="G22955" i="179"/>
  <c r="H22954" i="179"/>
  <c r="G22954" i="179"/>
  <c r="H22953" i="179"/>
  <c r="G22953" i="179"/>
  <c r="H22952" i="179"/>
  <c r="G22952" i="179"/>
  <c r="H22951" i="179"/>
  <c r="G22951" i="179"/>
  <c r="H22950" i="179"/>
  <c r="G22950" i="179"/>
  <c r="H22949" i="179"/>
  <c r="G22949" i="179"/>
  <c r="H22948" i="179"/>
  <c r="G22948" i="179"/>
  <c r="H22947" i="179"/>
  <c r="G22947" i="179"/>
  <c r="H22946" i="179"/>
  <c r="G22946" i="179"/>
  <c r="H22945" i="179"/>
  <c r="G22945" i="179"/>
  <c r="H22944" i="179"/>
  <c r="G22944" i="179"/>
  <c r="H22943" i="179"/>
  <c r="G22943" i="179"/>
  <c r="H22942" i="179"/>
  <c r="G22942" i="179"/>
  <c r="H22941" i="179"/>
  <c r="G22941" i="179"/>
  <c r="H22940" i="179"/>
  <c r="G22940" i="179"/>
  <c r="H22939" i="179"/>
  <c r="G22939" i="179"/>
  <c r="H22938" i="179"/>
  <c r="G22938" i="179"/>
  <c r="H22937" i="179"/>
  <c r="G22937" i="179"/>
  <c r="H22936" i="179"/>
  <c r="G22936" i="179"/>
  <c r="H22935" i="179"/>
  <c r="G22935" i="179"/>
  <c r="H22934" i="179"/>
  <c r="G22934" i="179"/>
  <c r="H22933" i="179"/>
  <c r="G22933" i="179"/>
  <c r="H22932" i="179"/>
  <c r="G22932" i="179"/>
  <c r="H22931" i="179"/>
  <c r="G22931" i="179"/>
  <c r="H22930" i="179"/>
  <c r="G22930" i="179"/>
  <c r="H22929" i="179"/>
  <c r="G22929" i="179"/>
  <c r="H22928" i="179"/>
  <c r="G22928" i="179"/>
  <c r="H22927" i="179"/>
  <c r="G22927" i="179"/>
  <c r="H22926" i="179"/>
  <c r="G22926" i="179"/>
  <c r="H22925" i="179"/>
  <c r="G22925" i="179"/>
  <c r="H22924" i="179"/>
  <c r="G22924" i="179"/>
  <c r="H22923" i="179"/>
  <c r="G22923" i="179"/>
  <c r="H22922" i="179"/>
  <c r="G22922" i="179"/>
  <c r="H22921" i="179"/>
  <c r="G22921" i="179"/>
  <c r="H22920" i="179"/>
  <c r="G22920" i="179"/>
  <c r="H22919" i="179"/>
  <c r="G22919" i="179"/>
  <c r="H22918" i="179"/>
  <c r="G22918" i="179"/>
  <c r="H22917" i="179"/>
  <c r="G22917" i="179"/>
  <c r="H22916" i="179"/>
  <c r="G22916" i="179"/>
  <c r="H22915" i="179"/>
  <c r="G22915" i="179"/>
  <c r="H22914" i="179"/>
  <c r="G22914" i="179"/>
  <c r="H22913" i="179"/>
  <c r="G22913" i="179"/>
  <c r="H22912" i="179"/>
  <c r="G22912" i="179"/>
  <c r="H22911" i="179"/>
  <c r="G22911" i="179"/>
  <c r="H22910" i="179"/>
  <c r="G22910" i="179"/>
  <c r="H22909" i="179"/>
  <c r="G22909" i="179"/>
  <c r="H22908" i="179"/>
  <c r="G22908" i="179"/>
  <c r="H22907" i="179"/>
  <c r="G22907" i="179"/>
  <c r="H22906" i="179"/>
  <c r="G22906" i="179"/>
  <c r="H22905" i="179"/>
  <c r="G22905" i="179"/>
  <c r="H22904" i="179"/>
  <c r="G22904" i="179"/>
  <c r="H22903" i="179"/>
  <c r="G22903" i="179"/>
  <c r="H22902" i="179"/>
  <c r="G22902" i="179"/>
  <c r="H22901" i="179"/>
  <c r="G22901" i="179"/>
  <c r="H22900" i="179"/>
  <c r="G22900" i="179"/>
  <c r="H22899" i="179"/>
  <c r="G22899" i="179"/>
  <c r="H22898" i="179"/>
  <c r="G22898" i="179"/>
  <c r="H22897" i="179"/>
  <c r="G22897" i="179"/>
  <c r="H22896" i="179"/>
  <c r="G22896" i="179"/>
  <c r="H22895" i="179"/>
  <c r="G22895" i="179"/>
  <c r="H22894" i="179"/>
  <c r="G22894" i="179"/>
  <c r="H22893" i="179"/>
  <c r="G22893" i="179"/>
  <c r="H22892" i="179"/>
  <c r="G22892" i="179"/>
  <c r="H22891" i="179"/>
  <c r="G22891" i="179"/>
  <c r="H22890" i="179"/>
  <c r="G22890" i="179"/>
  <c r="H22889" i="179"/>
  <c r="G22889" i="179"/>
  <c r="H22888" i="179"/>
  <c r="G22888" i="179"/>
  <c r="H22887" i="179"/>
  <c r="G22887" i="179"/>
  <c r="H22886" i="179"/>
  <c r="G22886" i="179"/>
  <c r="H22885" i="179"/>
  <c r="G22885" i="179"/>
  <c r="H22884" i="179"/>
  <c r="G22884" i="179"/>
  <c r="H22883" i="179"/>
  <c r="G22883" i="179"/>
  <c r="H22882" i="179"/>
  <c r="G22882" i="179"/>
  <c r="H22881" i="179"/>
  <c r="G22881" i="179"/>
  <c r="H22880" i="179"/>
  <c r="G22880" i="179"/>
  <c r="H22879" i="179"/>
  <c r="G22879" i="179"/>
  <c r="H22878" i="179"/>
  <c r="G22878" i="179"/>
  <c r="H22877" i="179"/>
  <c r="G22877" i="179"/>
  <c r="H22876" i="179"/>
  <c r="G22876" i="179"/>
  <c r="H22875" i="179"/>
  <c r="G22875" i="179"/>
  <c r="H22874" i="179"/>
  <c r="G22874" i="179"/>
  <c r="H22873" i="179"/>
  <c r="G22873" i="179"/>
  <c r="H22872" i="179"/>
  <c r="G22872" i="179"/>
  <c r="H22871" i="179"/>
  <c r="G22871" i="179"/>
  <c r="H22870" i="179"/>
  <c r="G22870" i="179"/>
  <c r="H22869" i="179"/>
  <c r="G22869" i="179"/>
  <c r="H22868" i="179"/>
  <c r="G22868" i="179"/>
  <c r="H22867" i="179"/>
  <c r="G22867" i="179"/>
  <c r="H22866" i="179"/>
  <c r="G22866" i="179"/>
  <c r="H22865" i="179"/>
  <c r="G22865" i="179"/>
  <c r="H22864" i="179"/>
  <c r="G22864" i="179"/>
  <c r="H22863" i="179"/>
  <c r="G22863" i="179"/>
  <c r="H22862" i="179"/>
  <c r="G22862" i="179"/>
  <c r="H22861" i="179"/>
  <c r="G22861" i="179"/>
  <c r="H22860" i="179"/>
  <c r="G22860" i="179"/>
  <c r="H22859" i="179"/>
  <c r="G22859" i="179"/>
  <c r="H22858" i="179"/>
  <c r="G22858" i="179"/>
  <c r="H22857" i="179"/>
  <c r="G22857" i="179"/>
  <c r="H22856" i="179"/>
  <c r="G22856" i="179"/>
  <c r="H22855" i="179"/>
  <c r="G22855" i="179"/>
  <c r="H22854" i="179"/>
  <c r="G22854" i="179"/>
  <c r="H22853" i="179"/>
  <c r="G22853" i="179"/>
  <c r="H22852" i="179"/>
  <c r="G22852" i="179"/>
  <c r="H22851" i="179"/>
  <c r="G22851" i="179"/>
  <c r="H22850" i="179"/>
  <c r="G22850" i="179"/>
  <c r="H22849" i="179"/>
  <c r="G22849" i="179"/>
  <c r="H22848" i="179"/>
  <c r="G22848" i="179"/>
  <c r="H22847" i="179"/>
  <c r="G22847" i="179"/>
  <c r="H22846" i="179"/>
  <c r="G22846" i="179"/>
  <c r="H22845" i="179"/>
  <c r="G22845" i="179"/>
  <c r="H22844" i="179"/>
  <c r="G22844" i="179"/>
  <c r="H22843" i="179"/>
  <c r="G22843" i="179"/>
  <c r="H22842" i="179"/>
  <c r="G22842" i="179"/>
  <c r="H22841" i="179"/>
  <c r="G22841" i="179"/>
  <c r="H22840" i="179"/>
  <c r="G22840" i="179"/>
  <c r="H22839" i="179"/>
  <c r="G22839" i="179"/>
  <c r="H22838" i="179"/>
  <c r="G22838" i="179"/>
  <c r="H22837" i="179"/>
  <c r="G22837" i="179"/>
  <c r="H22836" i="179"/>
  <c r="G22836" i="179"/>
  <c r="H22835" i="179"/>
  <c r="G22835" i="179"/>
  <c r="H22834" i="179"/>
  <c r="G22834" i="179"/>
  <c r="H22833" i="179"/>
  <c r="G22833" i="179"/>
  <c r="H22832" i="179"/>
  <c r="G22832" i="179"/>
  <c r="H22831" i="179"/>
  <c r="G22831" i="179"/>
  <c r="H22830" i="179"/>
  <c r="G22830" i="179"/>
  <c r="H22829" i="179"/>
  <c r="G22829" i="179"/>
  <c r="H22828" i="179"/>
  <c r="G22828" i="179"/>
  <c r="H22827" i="179"/>
  <c r="G22827" i="179"/>
  <c r="H22826" i="179"/>
  <c r="G22826" i="179"/>
  <c r="H22825" i="179"/>
  <c r="G22825" i="179"/>
  <c r="H22824" i="179"/>
  <c r="G22824" i="179"/>
  <c r="H22823" i="179"/>
  <c r="G22823" i="179"/>
  <c r="H22822" i="179"/>
  <c r="G22822" i="179"/>
  <c r="H22821" i="179"/>
  <c r="G22821" i="179"/>
  <c r="H22820" i="179"/>
  <c r="G22820" i="179"/>
  <c r="H22819" i="179"/>
  <c r="G22819" i="179"/>
  <c r="H22818" i="179"/>
  <c r="G22818" i="179"/>
  <c r="H22817" i="179"/>
  <c r="G22817" i="179"/>
  <c r="H22816" i="179"/>
  <c r="G22816" i="179"/>
  <c r="H22815" i="179"/>
  <c r="G22815" i="179"/>
  <c r="H22814" i="179"/>
  <c r="G22814" i="179"/>
  <c r="H22813" i="179"/>
  <c r="G22813" i="179"/>
  <c r="H22812" i="179"/>
  <c r="G22812" i="179"/>
  <c r="H22811" i="179"/>
  <c r="G22811" i="179"/>
  <c r="H22810" i="179"/>
  <c r="G22810" i="179"/>
  <c r="H22809" i="179"/>
  <c r="G22809" i="179"/>
  <c r="H22808" i="179"/>
  <c r="G22808" i="179"/>
  <c r="H22807" i="179"/>
  <c r="G22807" i="179"/>
  <c r="H22806" i="179"/>
  <c r="G22806" i="179"/>
  <c r="H22805" i="179"/>
  <c r="G22805" i="179"/>
  <c r="H22804" i="179"/>
  <c r="G22804" i="179"/>
  <c r="H22803" i="179"/>
  <c r="G22803" i="179"/>
  <c r="H22802" i="179"/>
  <c r="G22802" i="179"/>
  <c r="H22801" i="179"/>
  <c r="G22801" i="179"/>
  <c r="H22800" i="179"/>
  <c r="G22800" i="179"/>
  <c r="H22799" i="179"/>
  <c r="G22799" i="179"/>
  <c r="H22798" i="179"/>
  <c r="G22798" i="179"/>
  <c r="H22797" i="179"/>
  <c r="G22797" i="179"/>
  <c r="H22796" i="179"/>
  <c r="G22796" i="179"/>
  <c r="H22795" i="179"/>
  <c r="G22795" i="179"/>
  <c r="H22794" i="179"/>
  <c r="G22794" i="179"/>
  <c r="H22793" i="179"/>
  <c r="G22793" i="179"/>
  <c r="H22792" i="179"/>
  <c r="G22792" i="179"/>
  <c r="H22791" i="179"/>
  <c r="G22791" i="179"/>
  <c r="H22790" i="179"/>
  <c r="G22790" i="179"/>
  <c r="H22789" i="179"/>
  <c r="G22789" i="179"/>
  <c r="H22788" i="179"/>
  <c r="G22788" i="179"/>
  <c r="H22787" i="179"/>
  <c r="G22787" i="179"/>
  <c r="H22786" i="179"/>
  <c r="G22786" i="179"/>
  <c r="H22785" i="179"/>
  <c r="G22785" i="179"/>
  <c r="H22784" i="179"/>
  <c r="G22784" i="179"/>
  <c r="H22783" i="179"/>
  <c r="G22783" i="179"/>
  <c r="H22782" i="179"/>
  <c r="G22782" i="179"/>
  <c r="H22781" i="179"/>
  <c r="G22781" i="179"/>
  <c r="H22780" i="179"/>
  <c r="G22780" i="179"/>
  <c r="H22779" i="179"/>
  <c r="G22779" i="179"/>
  <c r="H22778" i="179"/>
  <c r="G22778" i="179"/>
  <c r="H22777" i="179"/>
  <c r="G22777" i="179"/>
  <c r="H22776" i="179"/>
  <c r="G22776" i="179"/>
  <c r="H22775" i="179"/>
  <c r="G22775" i="179"/>
  <c r="H22774" i="179"/>
  <c r="G22774" i="179"/>
  <c r="H22773" i="179"/>
  <c r="G22773" i="179"/>
  <c r="H22772" i="179"/>
  <c r="G22772" i="179"/>
  <c r="H22771" i="179"/>
  <c r="G22771" i="179"/>
  <c r="H22770" i="179"/>
  <c r="G22770" i="179"/>
  <c r="H22769" i="179"/>
  <c r="G22769" i="179"/>
  <c r="H22768" i="179"/>
  <c r="G22768" i="179"/>
  <c r="H22767" i="179"/>
  <c r="G22767" i="179"/>
  <c r="H22766" i="179"/>
  <c r="G22766" i="179"/>
  <c r="H22765" i="179"/>
  <c r="G22765" i="179"/>
  <c r="H22764" i="179"/>
  <c r="G22764" i="179"/>
  <c r="H22763" i="179"/>
  <c r="G22763" i="179"/>
  <c r="H22762" i="179"/>
  <c r="G22762" i="179"/>
  <c r="H22761" i="179"/>
  <c r="G22761" i="179"/>
  <c r="H22760" i="179"/>
  <c r="G22760" i="179"/>
  <c r="H22759" i="179"/>
  <c r="G22759" i="179"/>
  <c r="H22758" i="179"/>
  <c r="G22758" i="179"/>
  <c r="H22757" i="179"/>
  <c r="G22757" i="179"/>
  <c r="H22756" i="179"/>
  <c r="G22756" i="179"/>
  <c r="H22755" i="179"/>
  <c r="G22755" i="179"/>
  <c r="H22754" i="179"/>
  <c r="G22754" i="179"/>
  <c r="H22753" i="179"/>
  <c r="G22753" i="179"/>
  <c r="H22752" i="179"/>
  <c r="G22752" i="179"/>
  <c r="H22751" i="179"/>
  <c r="G22751" i="179"/>
  <c r="H22750" i="179"/>
  <c r="G22750" i="179"/>
  <c r="H22749" i="179"/>
  <c r="G22749" i="179"/>
  <c r="H22748" i="179"/>
  <c r="G22748" i="179"/>
  <c r="H22747" i="179"/>
  <c r="G22747" i="179"/>
  <c r="H22746" i="179"/>
  <c r="G22746" i="179"/>
  <c r="H22745" i="179"/>
  <c r="G22745" i="179"/>
  <c r="H22744" i="179"/>
  <c r="G22744" i="179"/>
  <c r="H22743" i="179"/>
  <c r="G22743" i="179"/>
  <c r="H22742" i="179"/>
  <c r="G22742" i="179"/>
  <c r="H22741" i="179"/>
  <c r="G22741" i="179"/>
  <c r="H22740" i="179"/>
  <c r="G22740" i="179"/>
  <c r="H22739" i="179"/>
  <c r="G22739" i="179"/>
  <c r="H22738" i="179"/>
  <c r="G22738" i="179"/>
  <c r="H22737" i="179"/>
  <c r="G22737" i="179"/>
  <c r="H22736" i="179"/>
  <c r="G22736" i="179"/>
  <c r="H22735" i="179"/>
  <c r="G22735" i="179"/>
  <c r="H22734" i="179"/>
  <c r="G22734" i="179"/>
  <c r="H22733" i="179"/>
  <c r="G22733" i="179"/>
  <c r="H22732" i="179"/>
  <c r="G22732" i="179"/>
  <c r="H22731" i="179"/>
  <c r="G22731" i="179"/>
  <c r="H22730" i="179"/>
  <c r="G22730" i="179"/>
  <c r="H22729" i="179"/>
  <c r="G22729" i="179"/>
  <c r="H22728" i="179"/>
  <c r="G22728" i="179"/>
  <c r="H22727" i="179"/>
  <c r="G22727" i="179"/>
  <c r="H22726" i="179"/>
  <c r="G22726" i="179"/>
  <c r="H22725" i="179"/>
  <c r="G22725" i="179"/>
  <c r="H22724" i="179"/>
  <c r="G22724" i="179"/>
  <c r="H22723" i="179"/>
  <c r="G22723" i="179"/>
  <c r="H22722" i="179"/>
  <c r="G22722" i="179"/>
  <c r="H22721" i="179"/>
  <c r="G22721" i="179"/>
  <c r="H22720" i="179"/>
  <c r="G22720" i="179"/>
  <c r="H22719" i="179"/>
  <c r="G22719" i="179"/>
  <c r="H22718" i="179"/>
  <c r="G22718" i="179"/>
  <c r="H22717" i="179"/>
  <c r="G22717" i="179"/>
  <c r="H22716" i="179"/>
  <c r="G22716" i="179"/>
  <c r="H22715" i="179"/>
  <c r="G22715" i="179"/>
  <c r="H22714" i="179"/>
  <c r="G22714" i="179"/>
  <c r="H22713" i="179"/>
  <c r="G22713" i="179"/>
  <c r="H22712" i="179"/>
  <c r="G22712" i="179"/>
  <c r="H22711" i="179"/>
  <c r="G22711" i="179"/>
  <c r="H22710" i="179"/>
  <c r="G22710" i="179"/>
  <c r="H22709" i="179"/>
  <c r="G22709" i="179"/>
  <c r="H22708" i="179"/>
  <c r="G22708" i="179"/>
  <c r="H22707" i="179"/>
  <c r="G22707" i="179"/>
  <c r="H22706" i="179"/>
  <c r="G22706" i="179"/>
  <c r="H22705" i="179"/>
  <c r="G22705" i="179"/>
  <c r="H22704" i="179"/>
  <c r="G22704" i="179"/>
  <c r="H22703" i="179"/>
  <c r="G22703" i="179"/>
  <c r="H22702" i="179"/>
  <c r="G22702" i="179"/>
  <c r="H22701" i="179"/>
  <c r="G22701" i="179"/>
  <c r="H22700" i="179"/>
  <c r="G22700" i="179"/>
  <c r="H22699" i="179"/>
  <c r="G22699" i="179"/>
  <c r="H22698" i="179"/>
  <c r="G22698" i="179"/>
  <c r="H22697" i="179"/>
  <c r="G22697" i="179"/>
  <c r="H22696" i="179"/>
  <c r="G22696" i="179"/>
  <c r="H22695" i="179"/>
  <c r="G22695" i="179"/>
  <c r="H22694" i="179"/>
  <c r="G22694" i="179"/>
  <c r="H22693" i="179"/>
  <c r="G22693" i="179"/>
  <c r="H22692" i="179"/>
  <c r="G22692" i="179"/>
  <c r="H22691" i="179"/>
  <c r="G22691" i="179"/>
  <c r="H22690" i="179"/>
  <c r="G22690" i="179"/>
  <c r="H22689" i="179"/>
  <c r="G22689" i="179"/>
  <c r="H22688" i="179"/>
  <c r="G22688" i="179"/>
  <c r="H22687" i="179"/>
  <c r="G22687" i="179"/>
  <c r="H22686" i="179"/>
  <c r="G22686" i="179"/>
  <c r="H22685" i="179"/>
  <c r="G22685" i="179"/>
  <c r="H22684" i="179"/>
  <c r="G22684" i="179"/>
  <c r="H22683" i="179"/>
  <c r="G22683" i="179"/>
  <c r="H22682" i="179"/>
  <c r="G22682" i="179"/>
  <c r="H22681" i="179"/>
  <c r="G22681" i="179"/>
  <c r="H22680" i="179"/>
  <c r="G22680" i="179"/>
  <c r="H22679" i="179"/>
  <c r="G22679" i="179"/>
  <c r="H22678" i="179"/>
  <c r="G22678" i="179"/>
  <c r="H22677" i="179"/>
  <c r="G22677" i="179"/>
  <c r="H22676" i="179"/>
  <c r="G22676" i="179"/>
  <c r="H22675" i="179"/>
  <c r="G22675" i="179"/>
  <c r="H22674" i="179"/>
  <c r="G22674" i="179"/>
  <c r="H22673" i="179"/>
  <c r="G22673" i="179"/>
  <c r="H22672" i="179"/>
  <c r="G22672" i="179"/>
  <c r="H22671" i="179"/>
  <c r="G22671" i="179"/>
  <c r="H22670" i="179"/>
  <c r="G22670" i="179"/>
  <c r="H22669" i="179"/>
  <c r="G22669" i="179"/>
  <c r="H22668" i="179"/>
  <c r="G22668" i="179"/>
  <c r="H22667" i="179"/>
  <c r="G22667" i="179"/>
  <c r="H22666" i="179"/>
  <c r="G22666" i="179"/>
  <c r="H22665" i="179"/>
  <c r="G22665" i="179"/>
  <c r="H22664" i="179"/>
  <c r="G22664" i="179"/>
  <c r="H22663" i="179"/>
  <c r="G22663" i="179"/>
  <c r="H22662" i="179"/>
  <c r="G22662" i="179"/>
  <c r="H22661" i="179"/>
  <c r="G22661" i="179"/>
  <c r="H22660" i="179"/>
  <c r="G22660" i="179"/>
  <c r="H22659" i="179"/>
  <c r="G22659" i="179"/>
  <c r="H22658" i="179"/>
  <c r="G22658" i="179"/>
  <c r="H22657" i="179"/>
  <c r="G22657" i="179"/>
  <c r="H22656" i="179"/>
  <c r="G22656" i="179"/>
  <c r="H22655" i="179"/>
  <c r="G22655" i="179"/>
  <c r="H22654" i="179"/>
  <c r="G22654" i="179"/>
  <c r="H22653" i="179"/>
  <c r="G22653" i="179"/>
  <c r="H22652" i="179"/>
  <c r="G22652" i="179"/>
  <c r="H22651" i="179"/>
  <c r="G22651" i="179"/>
  <c r="H22650" i="179"/>
  <c r="G22650" i="179"/>
  <c r="H22649" i="179"/>
  <c r="G22649" i="179"/>
  <c r="H22648" i="179"/>
  <c r="G22648" i="179"/>
  <c r="H22647" i="179"/>
  <c r="G22647" i="179"/>
  <c r="H22646" i="179"/>
  <c r="G22646" i="179"/>
  <c r="H22645" i="179"/>
  <c r="G22645" i="179"/>
  <c r="H22644" i="179"/>
  <c r="G22644" i="179"/>
  <c r="H22643" i="179"/>
  <c r="G22643" i="179"/>
  <c r="H22642" i="179"/>
  <c r="G22642" i="179"/>
  <c r="H22641" i="179"/>
  <c r="G22641" i="179"/>
  <c r="H22640" i="179"/>
  <c r="G22640" i="179"/>
  <c r="H22639" i="179"/>
  <c r="G22639" i="179"/>
  <c r="H22638" i="179"/>
  <c r="G22638" i="179"/>
  <c r="H22637" i="179"/>
  <c r="G22637" i="179"/>
  <c r="H22636" i="179"/>
  <c r="G22636" i="179"/>
  <c r="H22635" i="179"/>
  <c r="G22635" i="179"/>
  <c r="H22634" i="179"/>
  <c r="G22634" i="179"/>
  <c r="H22633" i="179"/>
  <c r="G22633" i="179"/>
  <c r="H22632" i="179"/>
  <c r="G22632" i="179"/>
  <c r="H22631" i="179"/>
  <c r="G22631" i="179"/>
  <c r="H22630" i="179"/>
  <c r="G22630" i="179"/>
  <c r="H22629" i="179"/>
  <c r="G22629" i="179"/>
  <c r="H22628" i="179"/>
  <c r="G22628" i="179"/>
  <c r="H22627" i="179"/>
  <c r="G22627" i="179"/>
  <c r="H22626" i="179"/>
  <c r="G22626" i="179"/>
  <c r="H22625" i="179"/>
  <c r="G22625" i="179"/>
  <c r="H22624" i="179"/>
  <c r="G22624" i="179"/>
  <c r="H22623" i="179"/>
  <c r="G22623" i="179"/>
  <c r="H22622" i="179"/>
  <c r="G22622" i="179"/>
  <c r="H22621" i="179"/>
  <c r="G22621" i="179"/>
  <c r="H22620" i="179"/>
  <c r="G22620" i="179"/>
  <c r="H22619" i="179"/>
  <c r="G22619" i="179"/>
  <c r="H22618" i="179"/>
  <c r="G22618" i="179"/>
  <c r="H22617" i="179"/>
  <c r="G22617" i="179"/>
  <c r="H22616" i="179"/>
  <c r="G22616" i="179"/>
  <c r="H22615" i="179"/>
  <c r="G22615" i="179"/>
  <c r="H22614" i="179"/>
  <c r="G22614" i="179"/>
  <c r="H22613" i="179"/>
  <c r="G22613" i="179"/>
  <c r="H22612" i="179"/>
  <c r="G22612" i="179"/>
  <c r="H22611" i="179"/>
  <c r="G22611" i="179"/>
  <c r="H22610" i="179"/>
  <c r="G22610" i="179"/>
  <c r="H22609" i="179"/>
  <c r="G22609" i="179"/>
  <c r="H22608" i="179"/>
  <c r="G22608" i="179"/>
  <c r="H22607" i="179"/>
  <c r="G22607" i="179"/>
  <c r="H22606" i="179"/>
  <c r="G22606" i="179"/>
  <c r="H22605" i="179"/>
  <c r="G22605" i="179"/>
  <c r="H22604" i="179"/>
  <c r="G22604" i="179"/>
  <c r="H22603" i="179"/>
  <c r="G22603" i="179"/>
  <c r="H22602" i="179"/>
  <c r="G22602" i="179"/>
  <c r="H22601" i="179"/>
  <c r="G22601" i="179"/>
  <c r="H22600" i="179"/>
  <c r="G22600" i="179"/>
  <c r="H22599" i="179"/>
  <c r="G22599" i="179"/>
  <c r="H22598" i="179"/>
  <c r="G22598" i="179"/>
  <c r="H22597" i="179"/>
  <c r="G22597" i="179"/>
  <c r="H22596" i="179"/>
  <c r="G22596" i="179"/>
  <c r="H22595" i="179"/>
  <c r="G22595" i="179"/>
  <c r="H22594" i="179"/>
  <c r="G22594" i="179"/>
  <c r="H22593" i="179"/>
  <c r="G22593" i="179"/>
  <c r="H22592" i="179"/>
  <c r="G22592" i="179"/>
  <c r="H22591" i="179"/>
  <c r="G22591" i="179"/>
  <c r="H22590" i="179"/>
  <c r="G22590" i="179"/>
  <c r="H22589" i="179"/>
  <c r="G22589" i="179"/>
  <c r="H22588" i="179"/>
  <c r="G22588" i="179"/>
  <c r="H22587" i="179"/>
  <c r="G22587" i="179"/>
  <c r="H22586" i="179"/>
  <c r="G22586" i="179"/>
  <c r="H22585" i="179"/>
  <c r="G22585" i="179"/>
  <c r="H22584" i="179"/>
  <c r="G22584" i="179"/>
  <c r="H22583" i="179"/>
  <c r="G22583" i="179"/>
  <c r="H22582" i="179"/>
  <c r="G22582" i="179"/>
  <c r="H22581" i="179"/>
  <c r="G22581" i="179"/>
  <c r="H22580" i="179"/>
  <c r="G22580" i="179"/>
  <c r="H22579" i="179"/>
  <c r="G22579" i="179"/>
  <c r="H22578" i="179"/>
  <c r="G22578" i="179"/>
  <c r="H22577" i="179"/>
  <c r="G22577" i="179"/>
  <c r="H22576" i="179"/>
  <c r="G22576" i="179"/>
  <c r="H22575" i="179"/>
  <c r="G22575" i="179"/>
  <c r="H22574" i="179"/>
  <c r="G22574" i="179"/>
  <c r="H22573" i="179"/>
  <c r="G22573" i="179"/>
  <c r="H22572" i="179"/>
  <c r="G22572" i="179"/>
  <c r="H22571" i="179"/>
  <c r="G22571" i="179"/>
  <c r="H22570" i="179"/>
  <c r="G22570" i="179"/>
  <c r="H22569" i="179"/>
  <c r="G22569" i="179"/>
  <c r="H22568" i="179"/>
  <c r="G22568" i="179"/>
  <c r="H22567" i="179"/>
  <c r="G22567" i="179"/>
  <c r="H22566" i="179"/>
  <c r="G22566" i="179"/>
  <c r="H22565" i="179"/>
  <c r="G22565" i="179"/>
  <c r="H22564" i="179"/>
  <c r="G22564" i="179"/>
  <c r="H22563" i="179"/>
  <c r="G22563" i="179"/>
  <c r="H22562" i="179"/>
  <c r="G22562" i="179"/>
  <c r="H22561" i="179"/>
  <c r="G22561" i="179"/>
  <c r="H22560" i="179"/>
  <c r="G22560" i="179"/>
  <c r="H22559" i="179"/>
  <c r="G22559" i="179"/>
  <c r="H22558" i="179"/>
  <c r="G22558" i="179"/>
  <c r="H22557" i="179"/>
  <c r="G22557" i="179"/>
  <c r="H22556" i="179"/>
  <c r="G22556" i="179"/>
  <c r="H22555" i="179"/>
  <c r="G22555" i="179"/>
  <c r="H22554" i="179"/>
  <c r="G22554" i="179"/>
  <c r="H22553" i="179"/>
  <c r="G22553" i="179"/>
  <c r="H22552" i="179"/>
  <c r="G22552" i="179"/>
  <c r="H22551" i="179"/>
  <c r="G22551" i="179"/>
  <c r="H22550" i="179"/>
  <c r="G22550" i="179"/>
  <c r="H22549" i="179"/>
  <c r="G22549" i="179"/>
  <c r="H22548" i="179"/>
  <c r="G22548" i="179"/>
  <c r="H22547" i="179"/>
  <c r="G22547" i="179"/>
  <c r="H22546" i="179"/>
  <c r="G22546" i="179"/>
  <c r="H22545" i="179"/>
  <c r="G22545" i="179"/>
  <c r="H22544" i="179"/>
  <c r="G22544" i="179"/>
  <c r="H22543" i="179"/>
  <c r="G22543" i="179"/>
  <c r="H22542" i="179"/>
  <c r="G22542" i="179"/>
  <c r="H22541" i="179"/>
  <c r="G22541" i="179"/>
  <c r="H22540" i="179"/>
  <c r="G22540" i="179"/>
  <c r="H22539" i="179"/>
  <c r="G22539" i="179"/>
  <c r="H22538" i="179"/>
  <c r="G22538" i="179"/>
  <c r="H22537" i="179"/>
  <c r="G22537" i="179"/>
  <c r="H22536" i="179"/>
  <c r="G22536" i="179"/>
  <c r="H22535" i="179"/>
  <c r="G22535" i="179"/>
  <c r="H22534" i="179"/>
  <c r="G22534" i="179"/>
  <c r="H22533" i="179"/>
  <c r="G22533" i="179"/>
  <c r="H22532" i="179"/>
  <c r="G22532" i="179"/>
  <c r="H22531" i="179"/>
  <c r="G22531" i="179"/>
  <c r="H22530" i="179"/>
  <c r="G22530" i="179"/>
  <c r="H22529" i="179"/>
  <c r="G22529" i="179"/>
  <c r="H22528" i="179"/>
  <c r="G22528" i="179"/>
  <c r="H22527" i="179"/>
  <c r="G22527" i="179"/>
  <c r="H22526" i="179"/>
  <c r="G22526" i="179"/>
  <c r="H22525" i="179"/>
  <c r="G22525" i="179"/>
  <c r="H22524" i="179"/>
  <c r="G22524" i="179"/>
  <c r="H22523" i="179"/>
  <c r="G22523" i="179"/>
  <c r="H22522" i="179"/>
  <c r="G22522" i="179"/>
  <c r="H22521" i="179"/>
  <c r="G22521" i="179"/>
  <c r="H22520" i="179"/>
  <c r="G22520" i="179"/>
  <c r="H22519" i="179"/>
  <c r="G22519" i="179"/>
  <c r="H22518" i="179"/>
  <c r="G22518" i="179"/>
  <c r="H22517" i="179"/>
  <c r="G22517" i="179"/>
  <c r="H22516" i="179"/>
  <c r="G22516" i="179"/>
  <c r="H22515" i="179"/>
  <c r="G22515" i="179"/>
  <c r="H22514" i="179"/>
  <c r="G22514" i="179"/>
  <c r="H22513" i="179"/>
  <c r="G22513" i="179"/>
  <c r="H22512" i="179"/>
  <c r="G22512" i="179"/>
  <c r="H22511" i="179"/>
  <c r="G22511" i="179"/>
  <c r="H22510" i="179"/>
  <c r="G22510" i="179"/>
  <c r="H22509" i="179"/>
  <c r="G22509" i="179"/>
  <c r="H22508" i="179"/>
  <c r="G22508" i="179"/>
  <c r="H22507" i="179"/>
  <c r="G22507" i="179"/>
  <c r="H22506" i="179"/>
  <c r="G22506" i="179"/>
  <c r="H22505" i="179"/>
  <c r="G22505" i="179"/>
  <c r="H22504" i="179"/>
  <c r="G22504" i="179"/>
  <c r="H22503" i="179"/>
  <c r="G22503" i="179"/>
  <c r="H22502" i="179"/>
  <c r="G22502" i="179"/>
  <c r="H22501" i="179"/>
  <c r="G22501" i="179"/>
  <c r="H22500" i="179"/>
  <c r="G22500" i="179"/>
  <c r="H22499" i="179"/>
  <c r="G22499" i="179"/>
  <c r="H22498" i="179"/>
  <c r="G22498" i="179"/>
  <c r="H22497" i="179"/>
  <c r="G22497" i="179"/>
  <c r="H22496" i="179"/>
  <c r="G22496" i="179"/>
  <c r="H22495" i="179"/>
  <c r="G22495" i="179"/>
  <c r="H22494" i="179"/>
  <c r="G22494" i="179"/>
  <c r="H22493" i="179"/>
  <c r="G22493" i="179"/>
  <c r="H22492" i="179"/>
  <c r="G22492" i="179"/>
  <c r="H22491" i="179"/>
  <c r="G22491" i="179"/>
  <c r="H22490" i="179"/>
  <c r="G22490" i="179"/>
  <c r="H22489" i="179"/>
  <c r="G22489" i="179"/>
  <c r="H22488" i="179"/>
  <c r="G22488" i="179"/>
  <c r="H22487" i="179"/>
  <c r="G22487" i="179"/>
  <c r="H22486" i="179"/>
  <c r="G22486" i="179"/>
  <c r="H22485" i="179"/>
  <c r="G22485" i="179"/>
  <c r="H22484" i="179"/>
  <c r="G22484" i="179"/>
  <c r="H22483" i="179"/>
  <c r="G22483" i="179"/>
  <c r="H22482" i="179"/>
  <c r="G22482" i="179"/>
  <c r="H22481" i="179"/>
  <c r="G22481" i="179"/>
  <c r="H22480" i="179"/>
  <c r="G22480" i="179"/>
  <c r="H22479" i="179"/>
  <c r="G22479" i="179"/>
  <c r="H22478" i="179"/>
  <c r="G22478" i="179"/>
  <c r="H22477" i="179"/>
  <c r="G22477" i="179"/>
  <c r="H22476" i="179"/>
  <c r="G22476" i="179"/>
  <c r="H22475" i="179"/>
  <c r="G22475" i="179"/>
  <c r="H22474" i="179"/>
  <c r="G22474" i="179"/>
  <c r="H22473" i="179"/>
  <c r="G22473" i="179"/>
  <c r="H22472" i="179"/>
  <c r="G22472" i="179"/>
  <c r="H22471" i="179"/>
  <c r="G22471" i="179"/>
  <c r="H22470" i="179"/>
  <c r="G22470" i="179"/>
  <c r="H22469" i="179"/>
  <c r="G22469" i="179"/>
  <c r="H22468" i="179"/>
  <c r="G22468" i="179"/>
  <c r="H22467" i="179"/>
  <c r="G22467" i="179"/>
  <c r="H22466" i="179"/>
  <c r="G22466" i="179"/>
  <c r="H22465" i="179"/>
  <c r="G22465" i="179"/>
  <c r="H22464" i="179"/>
  <c r="G22464" i="179"/>
  <c r="H22463" i="179"/>
  <c r="G22463" i="179"/>
  <c r="H22462" i="179"/>
  <c r="G22462" i="179"/>
  <c r="H22461" i="179"/>
  <c r="G22461" i="179"/>
  <c r="H22460" i="179"/>
  <c r="G22460" i="179"/>
  <c r="H22459" i="179"/>
  <c r="G22459" i="179"/>
  <c r="H22458" i="179"/>
  <c r="G22458" i="179"/>
  <c r="H22457" i="179"/>
  <c r="G22457" i="179"/>
  <c r="H22456" i="179"/>
  <c r="G22456" i="179"/>
  <c r="H22455" i="179"/>
  <c r="G22455" i="179"/>
  <c r="H22454" i="179"/>
  <c r="G22454" i="179"/>
  <c r="H22453" i="179"/>
  <c r="G22453" i="179"/>
  <c r="H22452" i="179"/>
  <c r="G22452" i="179"/>
  <c r="H22451" i="179"/>
  <c r="G22451" i="179"/>
  <c r="H22450" i="179"/>
  <c r="G22450" i="179"/>
  <c r="H22449" i="179"/>
  <c r="G22449" i="179"/>
  <c r="H22448" i="179"/>
  <c r="G22448" i="179"/>
  <c r="H22447" i="179"/>
  <c r="G22447" i="179"/>
  <c r="H22446" i="179"/>
  <c r="G22446" i="179"/>
  <c r="H22445" i="179"/>
  <c r="G22445" i="179"/>
  <c r="H22444" i="179"/>
  <c r="G22444" i="179"/>
  <c r="H22443" i="179"/>
  <c r="G22443" i="179"/>
  <c r="H22442" i="179"/>
  <c r="G22442" i="179"/>
  <c r="H22441" i="179"/>
  <c r="G22441" i="179"/>
  <c r="H22440" i="179"/>
  <c r="G22440" i="179"/>
  <c r="H22439" i="179"/>
  <c r="G22439" i="179"/>
  <c r="H22438" i="179"/>
  <c r="G22438" i="179"/>
  <c r="H22437" i="179"/>
  <c r="G22437" i="179"/>
  <c r="H22436" i="179"/>
  <c r="G22436" i="179"/>
  <c r="H22435" i="179"/>
  <c r="G22435" i="179"/>
  <c r="H22434" i="179"/>
  <c r="G22434" i="179"/>
  <c r="H22433" i="179"/>
  <c r="G22433" i="179"/>
  <c r="H22432" i="179"/>
  <c r="G22432" i="179"/>
  <c r="H22431" i="179"/>
  <c r="G22431" i="179"/>
  <c r="H22430" i="179"/>
  <c r="G22430" i="179"/>
  <c r="H22429" i="179"/>
  <c r="G22429" i="179"/>
  <c r="H22428" i="179"/>
  <c r="G22428" i="179"/>
  <c r="H22427" i="179"/>
  <c r="G22427" i="179"/>
  <c r="H22426" i="179"/>
  <c r="G22426" i="179"/>
  <c r="H22425" i="179"/>
  <c r="G22425" i="179"/>
  <c r="H22424" i="179"/>
  <c r="G22424" i="179"/>
  <c r="H22423" i="179"/>
  <c r="G22423" i="179"/>
  <c r="H22422" i="179"/>
  <c r="G22422" i="179"/>
  <c r="H22421" i="179"/>
  <c r="G22421" i="179"/>
  <c r="H22420" i="179"/>
  <c r="G22420" i="179"/>
  <c r="H22419" i="179"/>
  <c r="G22419" i="179"/>
  <c r="H22418" i="179"/>
  <c r="G22418" i="179"/>
  <c r="H22417" i="179"/>
  <c r="G22417" i="179"/>
  <c r="H22416" i="179"/>
  <c r="G22416" i="179"/>
  <c r="H22415" i="179"/>
  <c r="G22415" i="179"/>
  <c r="H22414" i="179"/>
  <c r="G22414" i="179"/>
  <c r="H22413" i="179"/>
  <c r="G22413" i="179"/>
  <c r="H22412" i="179"/>
  <c r="G22412" i="179"/>
  <c r="H22411" i="179"/>
  <c r="G22411" i="179"/>
  <c r="H22410" i="179"/>
  <c r="G22410" i="179"/>
  <c r="H22409" i="179"/>
  <c r="G22409" i="179"/>
  <c r="H22408" i="179"/>
  <c r="G22408" i="179"/>
  <c r="H22407" i="179"/>
  <c r="G22407" i="179"/>
  <c r="H22406" i="179"/>
  <c r="G22406" i="179"/>
  <c r="H22405" i="179"/>
  <c r="G22405" i="179"/>
  <c r="H22404" i="179"/>
  <c r="G22404" i="179"/>
  <c r="H22403" i="179"/>
  <c r="G22403" i="179"/>
  <c r="H22402" i="179"/>
  <c r="G22402" i="179"/>
  <c r="H22401" i="179"/>
  <c r="G22401" i="179"/>
  <c r="H22400" i="179"/>
  <c r="G22400" i="179"/>
  <c r="H22399" i="179"/>
  <c r="G22399" i="179"/>
  <c r="H22398" i="179"/>
  <c r="G22398" i="179"/>
  <c r="H22397" i="179"/>
  <c r="G22397" i="179"/>
  <c r="H22396" i="179"/>
  <c r="G22396" i="179"/>
  <c r="H22395" i="179"/>
  <c r="G22395" i="179"/>
  <c r="H22394" i="179"/>
  <c r="G22394" i="179"/>
  <c r="H22393" i="179"/>
  <c r="G22393" i="179"/>
  <c r="H22392" i="179"/>
  <c r="G22392" i="179"/>
  <c r="H22391" i="179"/>
  <c r="G22391" i="179"/>
  <c r="H22390" i="179"/>
  <c r="G22390" i="179"/>
  <c r="H22389" i="179"/>
  <c r="G22389" i="179"/>
  <c r="H22388" i="179"/>
  <c r="G22388" i="179"/>
  <c r="H22387" i="179"/>
  <c r="G22387" i="179"/>
  <c r="H22386" i="179"/>
  <c r="G22386" i="179"/>
  <c r="H22385" i="179"/>
  <c r="G22385" i="179"/>
  <c r="H22384" i="179"/>
  <c r="G22384" i="179"/>
  <c r="H22383" i="179"/>
  <c r="G22383" i="179"/>
  <c r="H22382" i="179"/>
  <c r="G22382" i="179"/>
  <c r="H22381" i="179"/>
  <c r="G22381" i="179"/>
  <c r="H22380" i="179"/>
  <c r="G22380" i="179"/>
  <c r="H22379" i="179"/>
  <c r="G22379" i="179"/>
  <c r="H22378" i="179"/>
  <c r="G22378" i="179"/>
  <c r="H22377" i="179"/>
  <c r="G22377" i="179"/>
  <c r="H22376" i="179"/>
  <c r="G22376" i="179"/>
  <c r="H22375" i="179"/>
  <c r="G22375" i="179"/>
  <c r="H22374" i="179"/>
  <c r="G22374" i="179"/>
  <c r="H22373" i="179"/>
  <c r="G22373" i="179"/>
  <c r="H22372" i="179"/>
  <c r="G22372" i="179"/>
  <c r="H22371" i="179"/>
  <c r="G22371" i="179"/>
  <c r="H22370" i="179"/>
  <c r="G22370" i="179"/>
  <c r="H22369" i="179"/>
  <c r="G22369" i="179"/>
  <c r="H22368" i="179"/>
  <c r="G22368" i="179"/>
  <c r="H22367" i="179"/>
  <c r="G22367" i="179"/>
  <c r="H22366" i="179"/>
  <c r="G22366" i="179"/>
  <c r="H22365" i="179"/>
  <c r="G22365" i="179"/>
  <c r="H22364" i="179"/>
  <c r="G22364" i="179"/>
  <c r="H22363" i="179"/>
  <c r="G22363" i="179"/>
  <c r="H22362" i="179"/>
  <c r="G22362" i="179"/>
  <c r="H22361" i="179"/>
  <c r="G22361" i="179"/>
  <c r="H22360" i="179"/>
  <c r="G22360" i="179"/>
  <c r="H22359" i="179"/>
  <c r="G22359" i="179"/>
  <c r="H22358" i="179"/>
  <c r="G22358" i="179"/>
  <c r="H22357" i="179"/>
  <c r="G22357" i="179"/>
  <c r="H22356" i="179"/>
  <c r="G22356" i="179"/>
  <c r="H22355" i="179"/>
  <c r="G22355" i="179"/>
  <c r="H22354" i="179"/>
  <c r="G22354" i="179"/>
  <c r="H22353" i="179"/>
  <c r="G22353" i="179"/>
  <c r="H22352" i="179"/>
  <c r="G22352" i="179"/>
  <c r="H22351" i="179"/>
  <c r="G22351" i="179"/>
  <c r="H22350" i="179"/>
  <c r="G22350" i="179"/>
  <c r="H22349" i="179"/>
  <c r="G22349" i="179"/>
  <c r="H22348" i="179"/>
  <c r="G22348" i="179"/>
  <c r="H22347" i="179"/>
  <c r="G22347" i="179"/>
  <c r="H22346" i="179"/>
  <c r="G22346" i="179"/>
  <c r="H22345" i="179"/>
  <c r="G22345" i="179"/>
  <c r="H22344" i="179"/>
  <c r="G22344" i="179"/>
  <c r="H22343" i="179"/>
  <c r="G22343" i="179"/>
  <c r="H22342" i="179"/>
  <c r="G22342" i="179"/>
  <c r="H22341" i="179"/>
  <c r="G22341" i="179"/>
  <c r="H22340" i="179"/>
  <c r="G22340" i="179"/>
  <c r="H22339" i="179"/>
  <c r="G22339" i="179"/>
  <c r="H22338" i="179"/>
  <c r="G22338" i="179"/>
  <c r="H22337" i="179"/>
  <c r="G22337" i="179"/>
  <c r="H22336" i="179"/>
  <c r="G22336" i="179"/>
  <c r="H22335" i="179"/>
  <c r="G22335" i="179"/>
  <c r="H22334" i="179"/>
  <c r="G22334" i="179"/>
  <c r="H22333" i="179"/>
  <c r="G22333" i="179"/>
  <c r="H22332" i="179"/>
  <c r="G22332" i="179"/>
  <c r="H22331" i="179"/>
  <c r="G22331" i="179"/>
  <c r="H22330" i="179"/>
  <c r="G22330" i="179"/>
  <c r="H22329" i="179"/>
  <c r="G22329" i="179"/>
  <c r="H22328" i="179"/>
  <c r="G22328" i="179"/>
  <c r="H22327" i="179"/>
  <c r="G22327" i="179"/>
  <c r="H22326" i="179"/>
  <c r="G22326" i="179"/>
  <c r="H22325" i="179"/>
  <c r="G22325" i="179"/>
  <c r="H22324" i="179"/>
  <c r="G22324" i="179"/>
  <c r="H22323" i="179"/>
  <c r="G22323" i="179"/>
  <c r="H22322" i="179"/>
  <c r="G22322" i="179"/>
  <c r="H22321" i="179"/>
  <c r="G22321" i="179"/>
  <c r="H22320" i="179"/>
  <c r="G22320" i="179"/>
  <c r="H22319" i="179"/>
  <c r="G22319" i="179"/>
  <c r="H22318" i="179"/>
  <c r="G22318" i="179"/>
  <c r="H22317" i="179"/>
  <c r="G22317" i="179"/>
  <c r="H22316" i="179"/>
  <c r="G22316" i="179"/>
  <c r="H22315" i="179"/>
  <c r="G22315" i="179"/>
  <c r="H22314" i="179"/>
  <c r="G22314" i="179"/>
  <c r="H22313" i="179"/>
  <c r="G22313" i="179"/>
  <c r="H22312" i="179"/>
  <c r="G22312" i="179"/>
  <c r="H22311" i="179"/>
  <c r="G22311" i="179"/>
  <c r="H22310" i="179"/>
  <c r="G22310" i="179"/>
  <c r="H22309" i="179"/>
  <c r="G22309" i="179"/>
  <c r="H22308" i="179"/>
  <c r="G22308" i="179"/>
  <c r="H22307" i="179"/>
  <c r="G22307" i="179"/>
  <c r="H22306" i="179"/>
  <c r="G22306" i="179"/>
  <c r="H22305" i="179"/>
  <c r="G22305" i="179"/>
  <c r="H22304" i="179"/>
  <c r="G22304" i="179"/>
  <c r="H22303" i="179"/>
  <c r="G22303" i="179"/>
  <c r="H22302" i="179"/>
  <c r="G22302" i="179"/>
  <c r="H22301" i="179"/>
  <c r="G22301" i="179"/>
  <c r="H22300" i="179"/>
  <c r="G22300" i="179"/>
  <c r="H22299" i="179"/>
  <c r="G22299" i="179"/>
  <c r="H22298" i="179"/>
  <c r="G22298" i="179"/>
  <c r="H22297" i="179"/>
  <c r="G22297" i="179"/>
  <c r="H22296" i="179"/>
  <c r="G22296" i="179"/>
  <c r="H22295" i="179"/>
  <c r="G22295" i="179"/>
  <c r="H22294" i="179"/>
  <c r="G22294" i="179"/>
  <c r="H22293" i="179"/>
  <c r="G22293" i="179"/>
  <c r="H22292" i="179"/>
  <c r="G22292" i="179"/>
  <c r="H22291" i="179"/>
  <c r="G22291" i="179"/>
  <c r="H22290" i="179"/>
  <c r="G22290" i="179"/>
  <c r="H22289" i="179"/>
  <c r="G22289" i="179"/>
  <c r="H22288" i="179"/>
  <c r="G22288" i="179"/>
  <c r="H22287" i="179"/>
  <c r="G22287" i="179"/>
  <c r="H22286" i="179"/>
  <c r="G22286" i="179"/>
  <c r="H22285" i="179"/>
  <c r="G22285" i="179"/>
  <c r="H22284" i="179"/>
  <c r="G22284" i="179"/>
  <c r="H22283" i="179"/>
  <c r="G22283" i="179"/>
  <c r="H22282" i="179"/>
  <c r="G22282" i="179"/>
  <c r="H22281" i="179"/>
  <c r="G22281" i="179"/>
  <c r="H22280" i="179"/>
  <c r="G22280" i="179"/>
  <c r="H22279" i="179"/>
  <c r="G22279" i="179"/>
  <c r="H22278" i="179"/>
  <c r="G22278" i="179"/>
  <c r="H22277" i="179"/>
  <c r="G22277" i="179"/>
  <c r="H22276" i="179"/>
  <c r="G22276" i="179"/>
  <c r="H22275" i="179"/>
  <c r="G22275" i="179"/>
  <c r="H22274" i="179"/>
  <c r="G22274" i="179"/>
  <c r="H22273" i="179"/>
  <c r="G22273" i="179"/>
  <c r="H22272" i="179"/>
  <c r="G22272" i="179"/>
  <c r="H22271" i="179"/>
  <c r="G22271" i="179"/>
  <c r="H22270" i="179"/>
  <c r="G22270" i="179"/>
  <c r="H22269" i="179"/>
  <c r="G22269" i="179"/>
  <c r="H22268" i="179"/>
  <c r="G22268" i="179"/>
  <c r="H22267" i="179"/>
  <c r="G22267" i="179"/>
  <c r="H22266" i="179"/>
  <c r="G22266" i="179"/>
  <c r="H22265" i="179"/>
  <c r="G22265" i="179"/>
  <c r="H22264" i="179"/>
  <c r="G22264" i="179"/>
  <c r="H22263" i="179"/>
  <c r="G22263" i="179"/>
  <c r="H22262" i="179"/>
  <c r="G22262" i="179"/>
  <c r="H22261" i="179"/>
  <c r="G22261" i="179"/>
  <c r="H22260" i="179"/>
  <c r="G22260" i="179"/>
  <c r="H22259" i="179"/>
  <c r="G22259" i="179"/>
  <c r="H22258" i="179"/>
  <c r="G22258" i="179"/>
  <c r="H22257" i="179"/>
  <c r="G22257" i="179"/>
  <c r="H22256" i="179"/>
  <c r="G22256" i="179"/>
  <c r="H22255" i="179"/>
  <c r="G22255" i="179"/>
  <c r="H22254" i="179"/>
  <c r="G22254" i="179"/>
  <c r="H22253" i="179"/>
  <c r="G22253" i="179"/>
  <c r="H22252" i="179"/>
  <c r="G22252" i="179"/>
  <c r="H22251" i="179"/>
  <c r="G22251" i="179"/>
  <c r="H22250" i="179"/>
  <c r="G22250" i="179"/>
  <c r="H22249" i="179"/>
  <c r="G22249" i="179"/>
  <c r="H22248" i="179"/>
  <c r="G22248" i="179"/>
  <c r="H22247" i="179"/>
  <c r="G22247" i="179"/>
  <c r="H22246" i="179"/>
  <c r="G22246" i="179"/>
  <c r="H22245" i="179"/>
  <c r="G22245" i="179"/>
  <c r="H22244" i="179"/>
  <c r="G22244" i="179"/>
  <c r="H22243" i="179"/>
  <c r="G22243" i="179"/>
  <c r="H22242" i="179"/>
  <c r="G22242" i="179"/>
  <c r="H22241" i="179"/>
  <c r="G22241" i="179"/>
  <c r="H22240" i="179"/>
  <c r="G22240" i="179"/>
  <c r="H22239" i="179"/>
  <c r="G22239" i="179"/>
  <c r="H22238" i="179"/>
  <c r="G22238" i="179"/>
  <c r="H22237" i="179"/>
  <c r="G22237" i="179"/>
  <c r="H22236" i="179"/>
  <c r="G22236" i="179"/>
  <c r="H22235" i="179"/>
  <c r="G22235" i="179"/>
  <c r="H22234" i="179"/>
  <c r="G22234" i="179"/>
  <c r="H22233" i="179"/>
  <c r="G22233" i="179"/>
  <c r="H22232" i="179"/>
  <c r="G22232" i="179"/>
  <c r="H22231" i="179"/>
  <c r="G22231" i="179"/>
  <c r="H22230" i="179"/>
  <c r="G22230" i="179"/>
  <c r="H22229" i="179"/>
  <c r="G22229" i="179"/>
  <c r="H22228" i="179"/>
  <c r="G22228" i="179"/>
  <c r="H22227" i="179"/>
  <c r="G22227" i="179"/>
  <c r="H22226" i="179"/>
  <c r="G22226" i="179"/>
  <c r="H22225" i="179"/>
  <c r="G22225" i="179"/>
  <c r="H22224" i="179"/>
  <c r="G22224" i="179"/>
  <c r="H22223" i="179"/>
  <c r="G22223" i="179"/>
  <c r="H22222" i="179"/>
  <c r="G22222" i="179"/>
  <c r="H22221" i="179"/>
  <c r="G22221" i="179"/>
  <c r="H22220" i="179"/>
  <c r="G22220" i="179"/>
  <c r="H22219" i="179"/>
  <c r="G22219" i="179"/>
  <c r="H22218" i="179"/>
  <c r="G22218" i="179"/>
  <c r="H22217" i="179"/>
  <c r="G22217" i="179"/>
  <c r="H22216" i="179"/>
  <c r="G22216" i="179"/>
  <c r="H22215" i="179"/>
  <c r="G22215" i="179"/>
  <c r="H22214" i="179"/>
  <c r="G22214" i="179"/>
  <c r="H22213" i="179"/>
  <c r="G22213" i="179"/>
  <c r="H22212" i="179"/>
  <c r="G22212" i="179"/>
  <c r="H22211" i="179"/>
  <c r="G22211" i="179"/>
  <c r="H22210" i="179"/>
  <c r="G22210" i="179"/>
  <c r="H22209" i="179"/>
  <c r="G22209" i="179"/>
  <c r="H22208" i="179"/>
  <c r="G22208" i="179"/>
  <c r="H22207" i="179"/>
  <c r="G22207" i="179"/>
  <c r="H22206" i="179"/>
  <c r="G22206" i="179"/>
  <c r="H22205" i="179"/>
  <c r="G22205" i="179"/>
  <c r="H22204" i="179"/>
  <c r="G22204" i="179"/>
  <c r="H22203" i="179"/>
  <c r="G22203" i="179"/>
  <c r="H22202" i="179"/>
  <c r="G22202" i="179"/>
  <c r="H22201" i="179"/>
  <c r="G22201" i="179"/>
  <c r="H22200" i="179"/>
  <c r="G22200" i="179"/>
  <c r="H22199" i="179"/>
  <c r="G22199" i="179"/>
  <c r="H22198" i="179"/>
  <c r="G22198" i="179"/>
  <c r="H22197" i="179"/>
  <c r="G22197" i="179"/>
  <c r="H22196" i="179"/>
  <c r="G22196" i="179"/>
  <c r="H22195" i="179"/>
  <c r="G22195" i="179"/>
  <c r="H22194" i="179"/>
  <c r="G22194" i="179"/>
  <c r="H22193" i="179"/>
  <c r="G22193" i="179"/>
  <c r="H22192" i="179"/>
  <c r="G22192" i="179"/>
  <c r="H22191" i="179"/>
  <c r="G22191" i="179"/>
  <c r="H22190" i="179"/>
  <c r="G22190" i="179"/>
  <c r="H22189" i="179"/>
  <c r="G22189" i="179"/>
  <c r="H22188" i="179"/>
  <c r="G22188" i="179"/>
  <c r="H22187" i="179"/>
  <c r="G22187" i="179"/>
  <c r="H22186" i="179"/>
  <c r="G22186" i="179"/>
  <c r="H22185" i="179"/>
  <c r="G22185" i="179"/>
  <c r="H22184" i="179"/>
  <c r="G22184" i="179"/>
  <c r="H22183" i="179"/>
  <c r="G22183" i="179"/>
  <c r="H22182" i="179"/>
  <c r="G22182" i="179"/>
  <c r="H22181" i="179"/>
  <c r="G22181" i="179"/>
  <c r="H22180" i="179"/>
  <c r="G22180" i="179"/>
  <c r="H22179" i="179"/>
  <c r="G22179" i="179"/>
  <c r="H22178" i="179"/>
  <c r="G22178" i="179"/>
  <c r="H22177" i="179"/>
  <c r="G22177" i="179"/>
  <c r="H22176" i="179"/>
  <c r="G22176" i="179"/>
  <c r="H22175" i="179"/>
  <c r="G22175" i="179"/>
  <c r="H22174" i="179"/>
  <c r="G22174" i="179"/>
  <c r="H22173" i="179"/>
  <c r="G22173" i="179"/>
  <c r="H22172" i="179"/>
  <c r="G22172" i="179"/>
  <c r="H22171" i="179"/>
  <c r="G22171" i="179"/>
  <c r="H22170" i="179"/>
  <c r="G22170" i="179"/>
  <c r="H22169" i="179"/>
  <c r="G22169" i="179"/>
  <c r="H22168" i="179"/>
  <c r="G22168" i="179"/>
  <c r="H22167" i="179"/>
  <c r="G22167" i="179"/>
  <c r="H22166" i="179"/>
  <c r="G22166" i="179"/>
  <c r="H22165" i="179"/>
  <c r="G22165" i="179"/>
  <c r="H22164" i="179"/>
  <c r="G22164" i="179"/>
  <c r="H22163" i="179"/>
  <c r="G22163" i="179"/>
  <c r="H22162" i="179"/>
  <c r="G22162" i="179"/>
  <c r="H22161" i="179"/>
  <c r="G22161" i="179"/>
  <c r="H22160" i="179"/>
  <c r="G22160" i="179"/>
  <c r="H22159" i="179"/>
  <c r="G22159" i="179"/>
  <c r="H22158" i="179"/>
  <c r="G22158" i="179"/>
  <c r="H22157" i="179"/>
  <c r="G22157" i="179"/>
  <c r="H22156" i="179"/>
  <c r="G22156" i="179"/>
  <c r="H22155" i="179"/>
  <c r="G22155" i="179"/>
  <c r="H22154" i="179"/>
  <c r="G22154" i="179"/>
  <c r="H22153" i="179"/>
  <c r="G22153" i="179"/>
  <c r="H22152" i="179"/>
  <c r="G22152" i="179"/>
  <c r="H22151" i="179"/>
  <c r="G22151" i="179"/>
  <c r="H22150" i="179"/>
  <c r="G22150" i="179"/>
  <c r="H22149" i="179"/>
  <c r="G22149" i="179"/>
  <c r="H22148" i="179"/>
  <c r="G22148" i="179"/>
  <c r="H22147" i="179"/>
  <c r="G22147" i="179"/>
  <c r="H22146" i="179"/>
  <c r="G22146" i="179"/>
  <c r="H22145" i="179"/>
  <c r="G22145" i="179"/>
  <c r="H22144" i="179"/>
  <c r="G22144" i="179"/>
  <c r="H22143" i="179"/>
  <c r="G22143" i="179"/>
  <c r="H22142" i="179"/>
  <c r="G22142" i="179"/>
  <c r="H22141" i="179"/>
  <c r="G22141" i="179"/>
  <c r="H22140" i="179"/>
  <c r="G22140" i="179"/>
  <c r="H22139" i="179"/>
  <c r="G22139" i="179"/>
  <c r="H22138" i="179"/>
  <c r="G22138" i="179"/>
  <c r="H22137" i="179"/>
  <c r="G22137" i="179"/>
  <c r="H22136" i="179"/>
  <c r="G22136" i="179"/>
  <c r="H22135" i="179"/>
  <c r="G22135" i="179"/>
  <c r="H22134" i="179"/>
  <c r="G22134" i="179"/>
  <c r="H22133" i="179"/>
  <c r="G22133" i="179"/>
  <c r="H22132" i="179"/>
  <c r="G22132" i="179"/>
  <c r="H22131" i="179"/>
  <c r="G22131" i="179"/>
  <c r="H22130" i="179"/>
  <c r="G22130" i="179"/>
  <c r="H22129" i="179"/>
  <c r="G22129" i="179"/>
  <c r="H22128" i="179"/>
  <c r="G22128" i="179"/>
  <c r="H22127" i="179"/>
  <c r="G22127" i="179"/>
  <c r="H22126" i="179"/>
  <c r="G22126" i="179"/>
  <c r="H22125" i="179"/>
  <c r="G22125" i="179"/>
  <c r="H22124" i="179"/>
  <c r="G22124" i="179"/>
  <c r="H22123" i="179"/>
  <c r="G22123" i="179"/>
  <c r="H22122" i="179"/>
  <c r="G22122" i="179"/>
  <c r="H22121" i="179"/>
  <c r="G22121" i="179"/>
  <c r="H22120" i="179"/>
  <c r="G22120" i="179"/>
  <c r="H22119" i="179"/>
  <c r="G22119" i="179"/>
  <c r="H22118" i="179"/>
  <c r="G22118" i="179"/>
  <c r="H22117" i="179"/>
  <c r="G22117" i="179"/>
  <c r="H22116" i="179"/>
  <c r="G22116" i="179"/>
  <c r="H22115" i="179"/>
  <c r="G22115" i="179"/>
  <c r="H22114" i="179"/>
  <c r="G22114" i="179"/>
  <c r="H22113" i="179"/>
  <c r="G22113" i="179"/>
  <c r="H22112" i="179"/>
  <c r="G22112" i="179"/>
  <c r="H22111" i="179"/>
  <c r="G22111" i="179"/>
  <c r="H22110" i="179"/>
  <c r="G22110" i="179"/>
  <c r="H22109" i="179"/>
  <c r="G22109" i="179"/>
  <c r="H22108" i="179"/>
  <c r="G22108" i="179"/>
  <c r="H22107" i="179"/>
  <c r="G22107" i="179"/>
  <c r="H22106" i="179"/>
  <c r="G22106" i="179"/>
  <c r="H22105" i="179"/>
  <c r="G22105" i="179"/>
  <c r="H22104" i="179"/>
  <c r="G22104" i="179"/>
  <c r="H22103" i="179"/>
  <c r="G22103" i="179"/>
  <c r="H22102" i="179"/>
  <c r="G22102" i="179"/>
  <c r="H22101" i="179"/>
  <c r="G22101" i="179"/>
  <c r="H22100" i="179"/>
  <c r="G22100" i="179"/>
  <c r="H22099" i="179"/>
  <c r="G22099" i="179"/>
  <c r="H22098" i="179"/>
  <c r="G22098" i="179"/>
  <c r="H22097" i="179"/>
  <c r="G22097" i="179"/>
  <c r="H22096" i="179"/>
  <c r="G22096" i="179"/>
  <c r="H22095" i="179"/>
  <c r="G22095" i="179"/>
  <c r="H22094" i="179"/>
  <c r="G22094" i="179"/>
  <c r="H22093" i="179"/>
  <c r="G22093" i="179"/>
  <c r="H22092" i="179"/>
  <c r="G22092" i="179"/>
  <c r="H22091" i="179"/>
  <c r="G22091" i="179"/>
  <c r="H22090" i="179"/>
  <c r="G22090" i="179"/>
  <c r="H22089" i="179"/>
  <c r="G22089" i="179"/>
  <c r="H22088" i="179"/>
  <c r="G22088" i="179"/>
  <c r="H22087" i="179"/>
  <c r="G22087" i="179"/>
  <c r="H22086" i="179"/>
  <c r="G22086" i="179"/>
  <c r="H22085" i="179"/>
  <c r="G22085" i="179"/>
  <c r="H22084" i="179"/>
  <c r="G22084" i="179"/>
  <c r="H22083" i="179"/>
  <c r="G22083" i="179"/>
  <c r="H22082" i="179"/>
  <c r="G22082" i="179"/>
  <c r="H22081" i="179"/>
  <c r="G22081" i="179"/>
  <c r="H22080" i="179"/>
  <c r="G22080" i="179"/>
  <c r="H22079" i="179"/>
  <c r="G22079" i="179"/>
  <c r="H22078" i="179"/>
  <c r="G22078" i="179"/>
  <c r="H22077" i="179"/>
  <c r="G22077" i="179"/>
  <c r="H22076" i="179"/>
  <c r="G22076" i="179"/>
  <c r="H22075" i="179"/>
  <c r="G22075" i="179"/>
  <c r="H22074" i="179"/>
  <c r="G22074" i="179"/>
  <c r="H22073" i="179"/>
  <c r="G22073" i="179"/>
  <c r="H22072" i="179"/>
  <c r="G22072" i="179"/>
  <c r="H22071" i="179"/>
  <c r="G22071" i="179"/>
  <c r="H22070" i="179"/>
  <c r="G22070" i="179"/>
  <c r="H22069" i="179"/>
  <c r="G22069" i="179"/>
  <c r="H22068" i="179"/>
  <c r="G22068" i="179"/>
  <c r="H22067" i="179"/>
  <c r="G22067" i="179"/>
  <c r="H22066" i="179"/>
  <c r="G22066" i="179"/>
  <c r="H22065" i="179"/>
  <c r="G22065" i="179"/>
  <c r="H22064" i="179"/>
  <c r="G22064" i="179"/>
  <c r="H22063" i="179"/>
  <c r="G22063" i="179"/>
  <c r="H22062" i="179"/>
  <c r="G22062" i="179"/>
  <c r="H22061" i="179"/>
  <c r="G22061" i="179"/>
  <c r="H22060" i="179"/>
  <c r="G22060" i="179"/>
  <c r="H22059" i="179"/>
  <c r="G22059" i="179"/>
  <c r="H22058" i="179"/>
  <c r="G22058" i="179"/>
  <c r="H22057" i="179"/>
  <c r="G22057" i="179"/>
  <c r="H22056" i="179"/>
  <c r="G22056" i="179"/>
  <c r="H22055" i="179"/>
  <c r="G22055" i="179"/>
  <c r="H22054" i="179"/>
  <c r="G22054" i="179"/>
  <c r="H22053" i="179"/>
  <c r="G22053" i="179"/>
  <c r="H22052" i="179"/>
  <c r="G22052" i="179"/>
  <c r="H22051" i="179"/>
  <c r="G22051" i="179"/>
  <c r="H22050" i="179"/>
  <c r="G22050" i="179"/>
  <c r="H22049" i="179"/>
  <c r="G22049" i="179"/>
  <c r="H22048" i="179"/>
  <c r="G22048" i="179"/>
  <c r="H22047" i="179"/>
  <c r="G22047" i="179"/>
  <c r="H22046" i="179"/>
  <c r="G22046" i="179"/>
  <c r="H22045" i="179"/>
  <c r="G22045" i="179"/>
  <c r="H22044" i="179"/>
  <c r="G22044" i="179"/>
  <c r="H22043" i="179"/>
  <c r="G22043" i="179"/>
  <c r="H22042" i="179"/>
  <c r="G22042" i="179"/>
  <c r="H22041" i="179"/>
  <c r="G22041" i="179"/>
  <c r="H22040" i="179"/>
  <c r="G22040" i="179"/>
  <c r="H22039" i="179"/>
  <c r="G22039" i="179"/>
  <c r="H22038" i="179"/>
  <c r="G22038" i="179"/>
  <c r="H22037" i="179"/>
  <c r="G22037" i="179"/>
  <c r="H22036" i="179"/>
  <c r="G22036" i="179"/>
  <c r="H22035" i="179"/>
  <c r="G22035" i="179"/>
  <c r="H22034" i="179"/>
  <c r="G22034" i="179"/>
  <c r="H22033" i="179"/>
  <c r="G22033" i="179"/>
  <c r="H22032" i="179"/>
  <c r="G22032" i="179"/>
  <c r="H22031" i="179"/>
  <c r="G22031" i="179"/>
  <c r="H22030" i="179"/>
  <c r="G22030" i="179"/>
  <c r="H22029" i="179"/>
  <c r="G22029" i="179"/>
  <c r="H22028" i="179"/>
  <c r="G22028" i="179"/>
  <c r="H22027" i="179"/>
  <c r="G22027" i="179"/>
  <c r="H22026" i="179"/>
  <c r="G22026" i="179"/>
  <c r="H22025" i="179"/>
  <c r="G22025" i="179"/>
  <c r="H22024" i="179"/>
  <c r="G22024" i="179"/>
  <c r="H22023" i="179"/>
  <c r="G22023" i="179"/>
  <c r="H22022" i="179"/>
  <c r="G22022" i="179"/>
  <c r="H22021" i="179"/>
  <c r="G22021" i="179"/>
  <c r="H22020" i="179"/>
  <c r="G22020" i="179"/>
  <c r="H22019" i="179"/>
  <c r="G22019" i="179"/>
  <c r="H22018" i="179"/>
  <c r="G22018" i="179"/>
  <c r="H22017" i="179"/>
  <c r="G22017" i="179"/>
  <c r="H22016" i="179"/>
  <c r="G22016" i="179"/>
  <c r="H22015" i="179"/>
  <c r="G22015" i="179"/>
  <c r="H22014" i="179"/>
  <c r="G22014" i="179"/>
  <c r="H22013" i="179"/>
  <c r="G22013" i="179"/>
  <c r="H22012" i="179"/>
  <c r="G22012" i="179"/>
  <c r="H22011" i="179"/>
  <c r="G22011" i="179"/>
  <c r="H22010" i="179"/>
  <c r="G22010" i="179"/>
  <c r="H22009" i="179"/>
  <c r="G22009" i="179"/>
  <c r="H22008" i="179"/>
  <c r="G22008" i="179"/>
  <c r="H22007" i="179"/>
  <c r="G22007" i="179"/>
  <c r="H22006" i="179"/>
  <c r="G22006" i="179"/>
  <c r="H22005" i="179"/>
  <c r="G22005" i="179"/>
  <c r="H22004" i="179"/>
  <c r="G22004" i="179"/>
  <c r="H22003" i="179"/>
  <c r="G22003" i="179"/>
  <c r="H22002" i="179"/>
  <c r="G22002" i="179"/>
  <c r="H22001" i="179"/>
  <c r="G22001" i="179"/>
  <c r="H22000" i="179"/>
  <c r="G22000" i="179"/>
  <c r="H21999" i="179"/>
  <c r="G21999" i="179"/>
  <c r="H21998" i="179"/>
  <c r="G21998" i="179"/>
  <c r="H21997" i="179"/>
  <c r="G21997" i="179"/>
  <c r="H21996" i="179"/>
  <c r="G21996" i="179"/>
  <c r="H21995" i="179"/>
  <c r="G21995" i="179"/>
  <c r="H21994" i="179"/>
  <c r="G21994" i="179"/>
  <c r="H21993" i="179"/>
  <c r="G21993" i="179"/>
  <c r="H21992" i="179"/>
  <c r="G21992" i="179"/>
  <c r="H21991" i="179"/>
  <c r="G21991" i="179"/>
  <c r="H21990" i="179"/>
  <c r="G21990" i="179"/>
  <c r="H21989" i="179"/>
  <c r="G21989" i="179"/>
  <c r="H21988" i="179"/>
  <c r="G21988" i="179"/>
  <c r="H21987" i="179"/>
  <c r="G21987" i="179"/>
  <c r="H21986" i="179"/>
  <c r="G21986" i="179"/>
  <c r="H21985" i="179"/>
  <c r="G21985" i="179"/>
  <c r="H21984" i="179"/>
  <c r="G21984" i="179"/>
  <c r="H21983" i="179"/>
  <c r="G21983" i="179"/>
  <c r="H21982" i="179"/>
  <c r="G21982" i="179"/>
  <c r="H21981" i="179"/>
  <c r="G21981" i="179"/>
  <c r="H21980" i="179"/>
  <c r="G21980" i="179"/>
  <c r="H21979" i="179"/>
  <c r="G21979" i="179"/>
  <c r="H21978" i="179"/>
  <c r="G21978" i="179"/>
  <c r="H21977" i="179"/>
  <c r="G21977" i="179"/>
  <c r="H21976" i="179"/>
  <c r="G21976" i="179"/>
  <c r="H21975" i="179"/>
  <c r="G21975" i="179"/>
  <c r="H21974" i="179"/>
  <c r="G21974" i="179"/>
  <c r="H21973" i="179"/>
  <c r="G21973" i="179"/>
  <c r="H21972" i="179"/>
  <c r="G21972" i="179"/>
  <c r="H21971" i="179"/>
  <c r="G21971" i="179"/>
  <c r="H21970" i="179"/>
  <c r="G21970" i="179"/>
  <c r="H21969" i="179"/>
  <c r="G21969" i="179"/>
  <c r="H21968" i="179"/>
  <c r="G21968" i="179"/>
  <c r="H21967" i="179"/>
  <c r="G21967" i="179"/>
  <c r="H21966" i="179"/>
  <c r="G21966" i="179"/>
  <c r="H21965" i="179"/>
  <c r="G21965" i="179"/>
  <c r="H21964" i="179"/>
  <c r="G21964" i="179"/>
  <c r="H21963" i="179"/>
  <c r="G21963" i="179"/>
  <c r="H21962" i="179"/>
  <c r="G21962" i="179"/>
  <c r="H21961" i="179"/>
  <c r="G21961" i="179"/>
  <c r="H21960" i="179"/>
  <c r="G21960" i="179"/>
  <c r="H21959" i="179"/>
  <c r="G21959" i="179"/>
  <c r="H21958" i="179"/>
  <c r="G21958" i="179"/>
  <c r="H21957" i="179"/>
  <c r="G21957" i="179"/>
  <c r="H21956" i="179"/>
  <c r="G21956" i="179"/>
  <c r="H21955" i="179"/>
  <c r="G21955" i="179"/>
  <c r="H21954" i="179"/>
  <c r="G21954" i="179"/>
  <c r="H21953" i="179"/>
  <c r="G21953" i="179"/>
  <c r="H21952" i="179"/>
  <c r="G21952" i="179"/>
  <c r="H21951" i="179"/>
  <c r="G21951" i="179"/>
  <c r="H21950" i="179"/>
  <c r="G21950" i="179"/>
  <c r="H21949" i="179"/>
  <c r="G21949" i="179"/>
  <c r="H21948" i="179"/>
  <c r="G21948" i="179"/>
  <c r="H21947" i="179"/>
  <c r="G21947" i="179"/>
  <c r="H21946" i="179"/>
  <c r="G21946" i="179"/>
  <c r="H21945" i="179"/>
  <c r="G21945" i="179"/>
  <c r="H21944" i="179"/>
  <c r="G21944" i="179"/>
  <c r="H21943" i="179"/>
  <c r="G21943" i="179"/>
  <c r="H21942" i="179"/>
  <c r="G21942" i="179"/>
  <c r="H21941" i="179"/>
  <c r="G21941" i="179"/>
  <c r="H21940" i="179"/>
  <c r="G21940" i="179"/>
  <c r="H21939" i="179"/>
  <c r="G21939" i="179"/>
  <c r="H21938" i="179"/>
  <c r="G21938" i="179"/>
  <c r="H21937" i="179"/>
  <c r="G21937" i="179"/>
  <c r="H21936" i="179"/>
  <c r="G21936" i="179"/>
  <c r="H21935" i="179"/>
  <c r="G21935" i="179"/>
  <c r="H21934" i="179"/>
  <c r="G21934" i="179"/>
  <c r="H21933" i="179"/>
  <c r="G21933" i="179"/>
  <c r="H21932" i="179"/>
  <c r="G21932" i="179"/>
  <c r="H21931" i="179"/>
  <c r="G21931" i="179"/>
  <c r="H21930" i="179"/>
  <c r="G21930" i="179"/>
  <c r="H21929" i="179"/>
  <c r="G21929" i="179"/>
  <c r="H21928" i="179"/>
  <c r="G21928" i="179"/>
  <c r="H21927" i="179"/>
  <c r="G21927" i="179"/>
  <c r="H21926" i="179"/>
  <c r="G21926" i="179"/>
  <c r="H21925" i="179"/>
  <c r="G21925" i="179"/>
  <c r="H21924" i="179"/>
  <c r="G21924" i="179"/>
  <c r="H21923" i="179"/>
  <c r="G21923" i="179"/>
  <c r="H21922" i="179"/>
  <c r="G21922" i="179"/>
  <c r="H21921" i="179"/>
  <c r="G21921" i="179"/>
  <c r="H21920" i="179"/>
  <c r="G21920" i="179"/>
  <c r="H21919" i="179"/>
  <c r="G21919" i="179"/>
  <c r="H21918" i="179"/>
  <c r="G21918" i="179"/>
  <c r="H21917" i="179"/>
  <c r="G21917" i="179"/>
  <c r="H21916" i="179"/>
  <c r="G21916" i="179"/>
  <c r="H21915" i="179"/>
  <c r="G21915" i="179"/>
  <c r="H21914" i="179"/>
  <c r="G21914" i="179"/>
  <c r="H21913" i="179"/>
  <c r="G21913" i="179"/>
  <c r="H21912" i="179"/>
  <c r="G21912" i="179"/>
  <c r="H21911" i="179"/>
  <c r="G21911" i="179"/>
  <c r="H21910" i="179"/>
  <c r="G21910" i="179"/>
  <c r="H21909" i="179"/>
  <c r="G21909" i="179"/>
  <c r="H21908" i="179"/>
  <c r="G21908" i="179"/>
  <c r="H21907" i="179"/>
  <c r="G21907" i="179"/>
  <c r="H21906" i="179"/>
  <c r="G21906" i="179"/>
  <c r="H21905" i="179"/>
  <c r="G21905" i="179"/>
  <c r="H21904" i="179"/>
  <c r="G21904" i="179"/>
  <c r="H21903" i="179"/>
  <c r="G21903" i="179"/>
  <c r="H21902" i="179"/>
  <c r="G21902" i="179"/>
  <c r="H21901" i="179"/>
  <c r="G21901" i="179"/>
  <c r="H21900" i="179"/>
  <c r="G21900" i="179"/>
  <c r="H21899" i="179"/>
  <c r="G21899" i="179"/>
  <c r="H21898" i="179"/>
  <c r="G21898" i="179"/>
  <c r="H21897" i="179"/>
  <c r="G21897" i="179"/>
  <c r="H21896" i="179"/>
  <c r="G21896" i="179"/>
  <c r="H21895" i="179"/>
  <c r="G21895" i="179"/>
  <c r="H21894" i="179"/>
  <c r="G21894" i="179"/>
  <c r="H21893" i="179"/>
  <c r="G21893" i="179"/>
  <c r="H21892" i="179"/>
  <c r="G21892" i="179"/>
  <c r="H21891" i="179"/>
  <c r="G21891" i="179"/>
  <c r="H21890" i="179"/>
  <c r="G21890" i="179"/>
  <c r="H21889" i="179"/>
  <c r="G21889" i="179"/>
  <c r="H21888" i="179"/>
  <c r="G21888" i="179"/>
  <c r="H21887" i="179"/>
  <c r="G21887" i="179"/>
  <c r="H21886" i="179"/>
  <c r="G21886" i="179"/>
  <c r="H21885" i="179"/>
  <c r="G21885" i="179"/>
  <c r="H21884" i="179"/>
  <c r="G21884" i="179"/>
  <c r="H21883" i="179"/>
  <c r="G21883" i="179"/>
  <c r="H21882" i="179"/>
  <c r="G21882" i="179"/>
  <c r="H21881" i="179"/>
  <c r="G21881" i="179"/>
  <c r="H21880" i="179"/>
  <c r="G21880" i="179"/>
  <c r="H21879" i="179"/>
  <c r="G21879" i="179"/>
  <c r="H21878" i="179"/>
  <c r="G21878" i="179"/>
  <c r="H21877" i="179"/>
  <c r="G21877" i="179"/>
  <c r="H21876" i="179"/>
  <c r="G21876" i="179"/>
  <c r="H21875" i="179"/>
  <c r="G21875" i="179"/>
  <c r="H21874" i="179"/>
  <c r="G21874" i="179"/>
  <c r="H21873" i="179"/>
  <c r="G21873" i="179"/>
  <c r="H21872" i="179"/>
  <c r="G21872" i="179"/>
  <c r="H21871" i="179"/>
  <c r="G21871" i="179"/>
  <c r="H21870" i="179"/>
  <c r="G21870" i="179"/>
  <c r="H21869" i="179"/>
  <c r="G21869" i="179"/>
  <c r="H21868" i="179"/>
  <c r="G21868" i="179"/>
  <c r="H21867" i="179"/>
  <c r="G21867" i="179"/>
  <c r="H21866" i="179"/>
  <c r="G21866" i="179"/>
  <c r="H21865" i="179"/>
  <c r="G21865" i="179"/>
  <c r="H21864" i="179"/>
  <c r="G21864" i="179"/>
  <c r="H21863" i="179"/>
  <c r="G21863" i="179"/>
  <c r="H21862" i="179"/>
  <c r="G21862" i="179"/>
  <c r="H21861" i="179"/>
  <c r="G21861" i="179"/>
  <c r="H21860" i="179"/>
  <c r="G21860" i="179"/>
  <c r="H21859" i="179"/>
  <c r="G21859" i="179"/>
  <c r="H21858" i="179"/>
  <c r="G21858" i="179"/>
  <c r="H21857" i="179"/>
  <c r="G21857" i="179"/>
  <c r="H21856" i="179"/>
  <c r="G21856" i="179"/>
  <c r="H21855" i="179"/>
  <c r="G21855" i="179"/>
  <c r="H21854" i="179"/>
  <c r="G21854" i="179"/>
  <c r="H21853" i="179"/>
  <c r="G21853" i="179"/>
  <c r="H21852" i="179"/>
  <c r="G21852" i="179"/>
  <c r="H21851" i="179"/>
  <c r="G21851" i="179"/>
  <c r="H21850" i="179"/>
  <c r="G21850" i="179"/>
  <c r="H21849" i="179"/>
  <c r="G21849" i="179"/>
  <c r="H21848" i="179"/>
  <c r="G21848" i="179"/>
  <c r="H21847" i="179"/>
  <c r="G21847" i="179"/>
  <c r="H21846" i="179"/>
  <c r="G21846" i="179"/>
  <c r="H21845" i="179"/>
  <c r="G21845" i="179"/>
  <c r="H21844" i="179"/>
  <c r="G21844" i="179"/>
  <c r="H21843" i="179"/>
  <c r="G21843" i="179"/>
  <c r="H21842" i="179"/>
  <c r="G21842" i="179"/>
  <c r="H21841" i="179"/>
  <c r="G21841" i="179"/>
  <c r="H21840" i="179"/>
  <c r="G21840" i="179"/>
  <c r="H21839" i="179"/>
  <c r="G21839" i="179"/>
  <c r="H21838" i="179"/>
  <c r="G21838" i="179"/>
  <c r="H21837" i="179"/>
  <c r="G21837" i="179"/>
  <c r="H21836" i="179"/>
  <c r="G21836" i="179"/>
  <c r="H21835" i="179"/>
  <c r="G21835" i="179"/>
  <c r="H21834" i="179"/>
  <c r="G21834" i="179"/>
  <c r="H21833" i="179"/>
  <c r="G21833" i="179"/>
  <c r="H21832" i="179"/>
  <c r="G21832" i="179"/>
  <c r="H21831" i="179"/>
  <c r="G21831" i="179"/>
  <c r="H21830" i="179"/>
  <c r="G21830" i="179"/>
  <c r="H21829" i="179"/>
  <c r="G21829" i="179"/>
  <c r="H21828" i="179"/>
  <c r="G21828" i="179"/>
  <c r="H21827" i="179"/>
  <c r="G21827" i="179"/>
  <c r="H21826" i="179"/>
  <c r="G21826" i="179"/>
  <c r="H21825" i="179"/>
  <c r="G21825" i="179"/>
  <c r="H21824" i="179"/>
  <c r="G21824" i="179"/>
  <c r="H21823" i="179"/>
  <c r="G21823" i="179"/>
  <c r="H21822" i="179"/>
  <c r="G21822" i="179"/>
  <c r="H21821" i="179"/>
  <c r="G21821" i="179"/>
  <c r="H21820" i="179"/>
  <c r="G21820" i="179"/>
  <c r="H21819" i="179"/>
  <c r="G21819" i="179"/>
  <c r="H21818" i="179"/>
  <c r="G21818" i="179"/>
  <c r="H21817" i="179"/>
  <c r="G21817" i="179"/>
  <c r="H21816" i="179"/>
  <c r="G21816" i="179"/>
  <c r="H21815" i="179"/>
  <c r="G21815" i="179"/>
  <c r="H21814" i="179"/>
  <c r="G21814" i="179"/>
  <c r="H21813" i="179"/>
  <c r="G21813" i="179"/>
  <c r="H21812" i="179"/>
  <c r="G21812" i="179"/>
  <c r="H21811" i="179"/>
  <c r="G21811" i="179"/>
  <c r="H21810" i="179"/>
  <c r="G21810" i="179"/>
  <c r="H21809" i="179"/>
  <c r="G21809" i="179"/>
  <c r="H21808" i="179"/>
  <c r="G21808" i="179"/>
  <c r="H21807" i="179"/>
  <c r="G21807" i="179"/>
  <c r="H21806" i="179"/>
  <c r="G21806" i="179"/>
  <c r="H21805" i="179"/>
  <c r="G21805" i="179"/>
  <c r="H21804" i="179"/>
  <c r="G21804" i="179"/>
  <c r="H21803" i="179"/>
  <c r="G21803" i="179"/>
  <c r="H21802" i="179"/>
  <c r="G21802" i="179"/>
  <c r="H21801" i="179"/>
  <c r="G21801" i="179"/>
  <c r="H21800" i="179"/>
  <c r="G21800" i="179"/>
  <c r="H21799" i="179"/>
  <c r="G21799" i="179"/>
  <c r="H21798" i="179"/>
  <c r="G21798" i="179"/>
  <c r="H21797" i="179"/>
  <c r="G21797" i="179"/>
  <c r="H21796" i="179"/>
  <c r="G21796" i="179"/>
  <c r="H21795" i="179"/>
  <c r="G21795" i="179"/>
  <c r="H21794" i="179"/>
  <c r="G21794" i="179"/>
  <c r="H21793" i="179"/>
  <c r="G21793" i="179"/>
  <c r="H21792" i="179"/>
  <c r="G21792" i="179"/>
  <c r="H21791" i="179"/>
  <c r="G21791" i="179"/>
  <c r="H21790" i="179"/>
  <c r="G21790" i="179"/>
  <c r="H21789" i="179"/>
  <c r="G21789" i="179"/>
  <c r="H21788" i="179"/>
  <c r="G21788" i="179"/>
  <c r="H21787" i="179"/>
  <c r="G21787" i="179"/>
  <c r="H21786" i="179"/>
  <c r="G21786" i="179"/>
  <c r="H21785" i="179"/>
  <c r="G21785" i="179"/>
  <c r="H21784" i="179"/>
  <c r="G21784" i="179"/>
  <c r="H21783" i="179"/>
  <c r="G21783" i="179"/>
  <c r="H21782" i="179"/>
  <c r="G21782" i="179"/>
  <c r="H21781" i="179"/>
  <c r="G21781" i="179"/>
  <c r="H21780" i="179"/>
  <c r="G21780" i="179"/>
  <c r="H21779" i="179"/>
  <c r="G21779" i="179"/>
  <c r="H21778" i="179"/>
  <c r="G21778" i="179"/>
  <c r="H21777" i="179"/>
  <c r="G21777" i="179"/>
  <c r="H21776" i="179"/>
  <c r="G21776" i="179"/>
  <c r="H21775" i="179"/>
  <c r="G21775" i="179"/>
  <c r="H21774" i="179"/>
  <c r="G21774" i="179"/>
  <c r="H21773" i="179"/>
  <c r="G21773" i="179"/>
  <c r="H21772" i="179"/>
  <c r="G21772" i="179"/>
  <c r="H21771" i="179"/>
  <c r="G21771" i="179"/>
  <c r="H21770" i="179"/>
  <c r="G21770" i="179"/>
  <c r="H21769" i="179"/>
  <c r="G21769" i="179"/>
  <c r="H21768" i="179"/>
  <c r="G21768" i="179"/>
  <c r="H21767" i="179"/>
  <c r="G21767" i="179"/>
  <c r="H21766" i="179"/>
  <c r="G21766" i="179"/>
  <c r="H21765" i="179"/>
  <c r="G21765" i="179"/>
  <c r="H21764" i="179"/>
  <c r="G21764" i="179"/>
  <c r="H21763" i="179"/>
  <c r="G21763" i="179"/>
  <c r="H21762" i="179"/>
  <c r="G21762" i="179"/>
  <c r="H21761" i="179"/>
  <c r="G21761" i="179"/>
  <c r="H21760" i="179"/>
  <c r="G21760" i="179"/>
  <c r="H21759" i="179"/>
  <c r="G21759" i="179"/>
  <c r="H21758" i="179"/>
  <c r="G21758" i="179"/>
  <c r="H21757" i="179"/>
  <c r="G21757" i="179"/>
  <c r="H21756" i="179"/>
  <c r="G21756" i="179"/>
  <c r="H21755" i="179"/>
  <c r="G21755" i="179"/>
  <c r="H21754" i="179"/>
  <c r="G21754" i="179"/>
  <c r="H21753" i="179"/>
  <c r="G21753" i="179"/>
  <c r="H21752" i="179"/>
  <c r="G21752" i="179"/>
  <c r="H21751" i="179"/>
  <c r="G21751" i="179"/>
  <c r="H21750" i="179"/>
  <c r="G21750" i="179"/>
  <c r="H21749" i="179"/>
  <c r="G21749" i="179"/>
  <c r="H21748" i="179"/>
  <c r="G21748" i="179"/>
  <c r="H21747" i="179"/>
  <c r="G21747" i="179"/>
  <c r="H21746" i="179"/>
  <c r="G21746" i="179"/>
  <c r="H21745" i="179"/>
  <c r="G21745" i="179"/>
  <c r="H21744" i="179"/>
  <c r="G21744" i="179"/>
  <c r="H21743" i="179"/>
  <c r="G21743" i="179"/>
  <c r="H21742" i="179"/>
  <c r="G21742" i="179"/>
  <c r="H21741" i="179"/>
  <c r="G21741" i="179"/>
  <c r="H21740" i="179"/>
  <c r="G21740" i="179"/>
  <c r="H21739" i="179"/>
  <c r="G21739" i="179"/>
  <c r="H21738" i="179"/>
  <c r="G21738" i="179"/>
  <c r="H21737" i="179"/>
  <c r="G21737" i="179"/>
  <c r="H21736" i="179"/>
  <c r="G21736" i="179"/>
  <c r="H21735" i="179"/>
  <c r="G21735" i="179"/>
  <c r="H21734" i="179"/>
  <c r="G21734" i="179"/>
  <c r="H21733" i="179"/>
  <c r="G21733" i="179"/>
  <c r="H21732" i="179"/>
  <c r="G21732" i="179"/>
  <c r="H21731" i="179"/>
  <c r="G21731" i="179"/>
  <c r="H21730" i="179"/>
  <c r="G21730" i="179"/>
  <c r="H21729" i="179"/>
  <c r="G21729" i="179"/>
  <c r="H21728" i="179"/>
  <c r="G21728" i="179"/>
  <c r="H21727" i="179"/>
  <c r="G21727" i="179"/>
  <c r="H21726" i="179"/>
  <c r="G21726" i="179"/>
  <c r="H21725" i="179"/>
  <c r="G21725" i="179"/>
  <c r="H21724" i="179"/>
  <c r="G21724" i="179"/>
  <c r="H21723" i="179"/>
  <c r="G21723" i="179"/>
  <c r="H21722" i="179"/>
  <c r="G21722" i="179"/>
  <c r="H21721" i="179"/>
  <c r="G21721" i="179"/>
  <c r="H21720" i="179"/>
  <c r="G21720" i="179"/>
  <c r="H21719" i="179"/>
  <c r="G21719" i="179"/>
  <c r="H21718" i="179"/>
  <c r="G21718" i="179"/>
  <c r="H21717" i="179"/>
  <c r="G21717" i="179"/>
  <c r="H21716" i="179"/>
  <c r="G21716" i="179"/>
  <c r="H21715" i="179"/>
  <c r="G21715" i="179"/>
  <c r="H21714" i="179"/>
  <c r="G21714" i="179"/>
  <c r="H21713" i="179"/>
  <c r="G21713" i="179"/>
  <c r="H21712" i="179"/>
  <c r="G21712" i="179"/>
  <c r="H21711" i="179"/>
  <c r="G21711" i="179"/>
  <c r="H21710" i="179"/>
  <c r="G21710" i="179"/>
  <c r="H21709" i="179"/>
  <c r="G21709" i="179"/>
  <c r="H21708" i="179"/>
  <c r="G21708" i="179"/>
  <c r="H21707" i="179"/>
  <c r="G21707" i="179"/>
  <c r="H21706" i="179"/>
  <c r="G21706" i="179"/>
  <c r="H21705" i="179"/>
  <c r="G21705" i="179"/>
  <c r="H21704" i="179"/>
  <c r="G21704" i="179"/>
  <c r="H21703" i="179"/>
  <c r="G21703" i="179"/>
  <c r="H21702" i="179"/>
  <c r="G21702" i="179"/>
  <c r="H21701" i="179"/>
  <c r="G21701" i="179"/>
  <c r="H21700" i="179"/>
  <c r="G21700" i="179"/>
  <c r="H21699" i="179"/>
  <c r="G21699" i="179"/>
  <c r="H21698" i="179"/>
  <c r="G21698" i="179"/>
  <c r="H21697" i="179"/>
  <c r="G21697" i="179"/>
  <c r="H21696" i="179"/>
  <c r="G21696" i="179"/>
  <c r="H21695" i="179"/>
  <c r="G21695" i="179"/>
  <c r="H21694" i="179"/>
  <c r="G21694" i="179"/>
  <c r="H21693" i="179"/>
  <c r="G21693" i="179"/>
  <c r="H21692" i="179"/>
  <c r="G21692" i="179"/>
  <c r="H21691" i="179"/>
  <c r="G21691" i="179"/>
  <c r="H21690" i="179"/>
  <c r="G21690" i="179"/>
  <c r="H21689" i="179"/>
  <c r="G21689" i="179"/>
  <c r="H21688" i="179"/>
  <c r="G21688" i="179"/>
  <c r="H21687" i="179"/>
  <c r="G21687" i="179"/>
  <c r="H21686" i="179"/>
  <c r="G21686" i="179"/>
  <c r="H21685" i="179"/>
  <c r="G21685" i="179"/>
  <c r="H21684" i="179"/>
  <c r="G21684" i="179"/>
  <c r="H21683" i="179"/>
  <c r="G21683" i="179"/>
  <c r="H21682" i="179"/>
  <c r="G21682" i="179"/>
  <c r="H21681" i="179"/>
  <c r="G21681" i="179"/>
  <c r="H21680" i="179"/>
  <c r="G21680" i="179"/>
  <c r="H21679" i="179"/>
  <c r="G21679" i="179"/>
  <c r="H21678" i="179"/>
  <c r="G21678" i="179"/>
  <c r="H21677" i="179"/>
  <c r="G21677" i="179"/>
  <c r="H21676" i="179"/>
  <c r="G21676" i="179"/>
  <c r="H21675" i="179"/>
  <c r="G21675" i="179"/>
  <c r="H21674" i="179"/>
  <c r="G21674" i="179"/>
  <c r="H21673" i="179"/>
  <c r="G21673" i="179"/>
  <c r="H21672" i="179"/>
  <c r="G21672" i="179"/>
  <c r="H21671" i="179"/>
  <c r="G21671" i="179"/>
  <c r="H21670" i="179"/>
  <c r="G21670" i="179"/>
  <c r="H21669" i="179"/>
  <c r="G21669" i="179"/>
  <c r="H21668" i="179"/>
  <c r="G21668" i="179"/>
  <c r="H21667" i="179"/>
  <c r="G21667" i="179"/>
  <c r="H21666" i="179"/>
  <c r="G21666" i="179"/>
  <c r="H21665" i="179"/>
  <c r="G21665" i="179"/>
  <c r="H21664" i="179"/>
  <c r="G21664" i="179"/>
  <c r="H21663" i="179"/>
  <c r="G21663" i="179"/>
  <c r="H21662" i="179"/>
  <c r="G21662" i="179"/>
  <c r="H21661" i="179"/>
  <c r="G21661" i="179"/>
  <c r="H21660" i="179"/>
  <c r="G21660" i="179"/>
  <c r="H21659" i="179"/>
  <c r="G21659" i="179"/>
  <c r="H21658" i="179"/>
  <c r="G21658" i="179"/>
  <c r="H21657" i="179"/>
  <c r="G21657" i="179"/>
  <c r="H21656" i="179"/>
  <c r="G21656" i="179"/>
  <c r="H21655" i="179"/>
  <c r="G21655" i="179"/>
  <c r="H21654" i="179"/>
  <c r="G21654" i="179"/>
  <c r="H21653" i="179"/>
  <c r="G21653" i="179"/>
  <c r="H21652" i="179"/>
  <c r="G21652" i="179"/>
  <c r="H21651" i="179"/>
  <c r="G21651" i="179"/>
  <c r="H21650" i="179"/>
  <c r="G21650" i="179"/>
  <c r="H21649" i="179"/>
  <c r="G21649" i="179"/>
  <c r="H21648" i="179"/>
  <c r="G21648" i="179"/>
  <c r="H21647" i="179"/>
  <c r="G21647" i="179"/>
  <c r="H21646" i="179"/>
  <c r="G21646" i="179"/>
  <c r="H21645" i="179"/>
  <c r="G21645" i="179"/>
  <c r="H21644" i="179"/>
  <c r="G21644" i="179"/>
  <c r="H21643" i="179"/>
  <c r="G21643" i="179"/>
  <c r="H21642" i="179"/>
  <c r="G21642" i="179"/>
  <c r="H21641" i="179"/>
  <c r="G21641" i="179"/>
  <c r="H21640" i="179"/>
  <c r="G21640" i="179"/>
  <c r="H21639" i="179"/>
  <c r="G21639" i="179"/>
  <c r="H21638" i="179"/>
  <c r="G21638" i="179"/>
  <c r="H21637" i="179"/>
  <c r="G21637" i="179"/>
  <c r="H21636" i="179"/>
  <c r="G21636" i="179"/>
  <c r="H21635" i="179"/>
  <c r="G21635" i="179"/>
  <c r="H21634" i="179"/>
  <c r="G21634" i="179"/>
  <c r="H21633" i="179"/>
  <c r="G21633" i="179"/>
  <c r="H21632" i="179"/>
  <c r="G21632" i="179"/>
  <c r="H21631" i="179"/>
  <c r="G21631" i="179"/>
  <c r="H21630" i="179"/>
  <c r="G21630" i="179"/>
  <c r="H21629" i="179"/>
  <c r="G21629" i="179"/>
  <c r="H21628" i="179"/>
  <c r="G21628" i="179"/>
  <c r="H21627" i="179"/>
  <c r="G21627" i="179"/>
  <c r="H21626" i="179"/>
  <c r="G21626" i="179"/>
  <c r="H21625" i="179"/>
  <c r="G21625" i="179"/>
  <c r="H21624" i="179"/>
  <c r="G21624" i="179"/>
  <c r="H21623" i="179"/>
  <c r="G21623" i="179"/>
  <c r="H21622" i="179"/>
  <c r="G21622" i="179"/>
  <c r="H21621" i="179"/>
  <c r="G21621" i="179"/>
  <c r="H21620" i="179"/>
  <c r="G21620" i="179"/>
  <c r="H21619" i="179"/>
  <c r="G21619" i="179"/>
  <c r="H21618" i="179"/>
  <c r="G21618" i="179"/>
  <c r="H21617" i="179"/>
  <c r="G21617" i="179"/>
  <c r="H21616" i="179"/>
  <c r="G21616" i="179"/>
  <c r="H21615" i="179"/>
  <c r="G21615" i="179"/>
  <c r="H21614" i="179"/>
  <c r="G21614" i="179"/>
  <c r="H21613" i="179"/>
  <c r="G21613" i="179"/>
  <c r="H21612" i="179"/>
  <c r="G21612" i="179"/>
  <c r="H21611" i="179"/>
  <c r="G21611" i="179"/>
  <c r="H21610" i="179"/>
  <c r="G21610" i="179"/>
  <c r="H21609" i="179"/>
  <c r="G21609" i="179"/>
  <c r="H21608" i="179"/>
  <c r="G21608" i="179"/>
  <c r="H21607" i="179"/>
  <c r="G21607" i="179"/>
  <c r="H21606" i="179"/>
  <c r="G21606" i="179"/>
  <c r="H21605" i="179"/>
  <c r="G21605" i="179"/>
  <c r="H21604" i="179"/>
  <c r="G21604" i="179"/>
  <c r="H21603" i="179"/>
  <c r="G21603" i="179"/>
  <c r="H21602" i="179"/>
  <c r="G21602" i="179"/>
  <c r="H21601" i="179"/>
  <c r="G21601" i="179"/>
  <c r="H21600" i="179"/>
  <c r="G21600" i="179"/>
  <c r="H21599" i="179"/>
  <c r="G21599" i="179"/>
  <c r="H21598" i="179"/>
  <c r="G21598" i="179"/>
  <c r="H21597" i="179"/>
  <c r="G21597" i="179"/>
  <c r="H21596" i="179"/>
  <c r="G21596" i="179"/>
  <c r="H21595" i="179"/>
  <c r="G21595" i="179"/>
  <c r="H21594" i="179"/>
  <c r="G21594" i="179"/>
  <c r="H21593" i="179"/>
  <c r="G21593" i="179"/>
  <c r="H21592" i="179"/>
  <c r="G21592" i="179"/>
  <c r="H21591" i="179"/>
  <c r="G21591" i="179"/>
  <c r="H21590" i="179"/>
  <c r="G21590" i="179"/>
  <c r="H21589" i="179"/>
  <c r="G21589" i="179"/>
  <c r="H21588" i="179"/>
  <c r="G21588" i="179"/>
  <c r="H21587" i="179"/>
  <c r="G21587" i="179"/>
  <c r="H21586" i="179"/>
  <c r="G21586" i="179"/>
  <c r="H21585" i="179"/>
  <c r="G21585" i="179"/>
  <c r="H21584" i="179"/>
  <c r="G21584" i="179"/>
  <c r="H21583" i="179"/>
  <c r="G21583" i="179"/>
  <c r="H21582" i="179"/>
  <c r="G21582" i="179"/>
  <c r="H21581" i="179"/>
  <c r="G21581" i="179"/>
  <c r="H21580" i="179"/>
  <c r="G21580" i="179"/>
  <c r="H21579" i="179"/>
  <c r="G21579" i="179"/>
  <c r="H21578" i="179"/>
  <c r="G21578" i="179"/>
  <c r="H21577" i="179"/>
  <c r="G21577" i="179"/>
  <c r="H21576" i="179"/>
  <c r="G21576" i="179"/>
  <c r="H21575" i="179"/>
  <c r="G21575" i="179"/>
  <c r="H21574" i="179"/>
  <c r="G21574" i="179"/>
  <c r="H21573" i="179"/>
  <c r="G21573" i="179"/>
  <c r="H21572" i="179"/>
  <c r="G21572" i="179"/>
  <c r="H21571" i="179"/>
  <c r="G21571" i="179"/>
  <c r="H21570" i="179"/>
  <c r="G21570" i="179"/>
  <c r="H21569" i="179"/>
  <c r="G21569" i="179"/>
  <c r="H21568" i="179"/>
  <c r="G21568" i="179"/>
  <c r="H21567" i="179"/>
  <c r="G21567" i="179"/>
  <c r="H21566" i="179"/>
  <c r="G21566" i="179"/>
  <c r="H21565" i="179"/>
  <c r="G21565" i="179"/>
  <c r="H21564" i="179"/>
  <c r="G21564" i="179"/>
  <c r="H21563" i="179"/>
  <c r="G21563" i="179"/>
  <c r="H21562" i="179"/>
  <c r="G21562" i="179"/>
  <c r="H21561" i="179"/>
  <c r="G21561" i="179"/>
  <c r="H21560" i="179"/>
  <c r="G21560" i="179"/>
  <c r="H21559" i="179"/>
  <c r="G21559" i="179"/>
  <c r="H21558" i="179"/>
  <c r="G21558" i="179"/>
  <c r="H21557" i="179"/>
  <c r="G21557" i="179"/>
  <c r="H21556" i="179"/>
  <c r="G21556" i="179"/>
  <c r="H21555" i="179"/>
  <c r="G21555" i="179"/>
  <c r="H21554" i="179"/>
  <c r="G21554" i="179"/>
  <c r="H21553" i="179"/>
  <c r="G21553" i="179"/>
  <c r="H21552" i="179"/>
  <c r="G21552" i="179"/>
  <c r="H21551" i="179"/>
  <c r="G21551" i="179"/>
  <c r="H21550" i="179"/>
  <c r="G21550" i="179"/>
  <c r="H21549" i="179"/>
  <c r="G21549" i="179"/>
  <c r="H21548" i="179"/>
  <c r="G21548" i="179"/>
  <c r="H21547" i="179"/>
  <c r="G21547" i="179"/>
  <c r="H21546" i="179"/>
  <c r="G21546" i="179"/>
  <c r="H21545" i="179"/>
  <c r="G21545" i="179"/>
  <c r="H21544" i="179"/>
  <c r="G21544" i="179"/>
  <c r="H21543" i="179"/>
  <c r="G21543" i="179"/>
  <c r="H21542" i="179"/>
  <c r="G21542" i="179"/>
  <c r="H21541" i="179"/>
  <c r="G21541" i="179"/>
  <c r="H21540" i="179"/>
  <c r="G21540" i="179"/>
  <c r="H21539" i="179"/>
  <c r="G21539" i="179"/>
  <c r="H21538" i="179"/>
  <c r="G21538" i="179"/>
  <c r="H21537" i="179"/>
  <c r="G21537" i="179"/>
  <c r="H21536" i="179"/>
  <c r="G21536" i="179"/>
  <c r="H21535" i="179"/>
  <c r="G21535" i="179"/>
  <c r="H21534" i="179"/>
  <c r="G21534" i="179"/>
  <c r="H21533" i="179"/>
  <c r="G21533" i="179"/>
  <c r="H21532" i="179"/>
  <c r="G21532" i="179"/>
  <c r="H21531" i="179"/>
  <c r="G21531" i="179"/>
  <c r="H21530" i="179"/>
  <c r="G21530" i="179"/>
  <c r="H21529" i="179"/>
  <c r="G21529" i="179"/>
  <c r="H21528" i="179"/>
  <c r="G21528" i="179"/>
  <c r="H21527" i="179"/>
  <c r="G21527" i="179"/>
  <c r="H21526" i="179"/>
  <c r="G21526" i="179"/>
  <c r="H21525" i="179"/>
  <c r="G21525" i="179"/>
  <c r="H21524" i="179"/>
  <c r="G21524" i="179"/>
  <c r="H21523" i="179"/>
  <c r="G21523" i="179"/>
  <c r="H21522" i="179"/>
  <c r="G21522" i="179"/>
  <c r="H21521" i="179"/>
  <c r="G21521" i="179"/>
  <c r="H21520" i="179"/>
  <c r="G21520" i="179"/>
  <c r="H21519" i="179"/>
  <c r="G21519" i="179"/>
  <c r="H21518" i="179"/>
  <c r="G21518" i="179"/>
  <c r="H21517" i="179"/>
  <c r="G21517" i="179"/>
  <c r="H21516" i="179"/>
  <c r="G21516" i="179"/>
  <c r="H21515" i="179"/>
  <c r="G21515" i="179"/>
  <c r="H21514" i="179"/>
  <c r="G21514" i="179"/>
  <c r="H21513" i="179"/>
  <c r="G21513" i="179"/>
  <c r="H21512" i="179"/>
  <c r="G21512" i="179"/>
  <c r="H21511" i="179"/>
  <c r="G21511" i="179"/>
  <c r="H21510" i="179"/>
  <c r="G21510" i="179"/>
  <c r="H21509" i="179"/>
  <c r="G21509" i="179"/>
  <c r="H21508" i="179"/>
  <c r="G21508" i="179"/>
  <c r="H21507" i="179"/>
  <c r="G21507" i="179"/>
  <c r="H21506" i="179"/>
  <c r="G21506" i="179"/>
  <c r="H21505" i="179"/>
  <c r="G21505" i="179"/>
  <c r="H21504" i="179"/>
  <c r="G21504" i="179"/>
  <c r="H21503" i="179"/>
  <c r="G21503" i="179"/>
  <c r="H21502" i="179"/>
  <c r="G21502" i="179"/>
  <c r="H21501" i="179"/>
  <c r="G21501" i="179"/>
  <c r="H21500" i="179"/>
  <c r="G21500" i="179"/>
  <c r="H21499" i="179"/>
  <c r="G21499" i="179"/>
  <c r="H21498" i="179"/>
  <c r="G21498" i="179"/>
  <c r="H21497" i="179"/>
  <c r="G21497" i="179"/>
  <c r="H21496" i="179"/>
  <c r="G21496" i="179"/>
  <c r="H21495" i="179"/>
  <c r="G21495" i="179"/>
  <c r="H21494" i="179"/>
  <c r="G21494" i="179"/>
  <c r="H21493" i="179"/>
  <c r="G21493" i="179"/>
  <c r="H21492" i="179"/>
  <c r="G21492" i="179"/>
  <c r="H21491" i="179"/>
  <c r="G21491" i="179"/>
  <c r="H21490" i="179"/>
  <c r="G21490" i="179"/>
  <c r="H21489" i="179"/>
  <c r="G21489" i="179"/>
  <c r="H21488" i="179"/>
  <c r="G21488" i="179"/>
  <c r="H21487" i="179"/>
  <c r="G21487" i="179"/>
  <c r="H21486" i="179"/>
  <c r="G21486" i="179"/>
  <c r="H21485" i="179"/>
  <c r="G21485" i="179"/>
  <c r="H21484" i="179"/>
  <c r="G21484" i="179"/>
  <c r="H21483" i="179"/>
  <c r="G21483" i="179"/>
  <c r="H21482" i="179"/>
  <c r="G21482" i="179"/>
  <c r="H21481" i="179"/>
  <c r="G21481" i="179"/>
  <c r="H21480" i="179"/>
  <c r="G21480" i="179"/>
  <c r="H21479" i="179"/>
  <c r="G21479" i="179"/>
  <c r="H21478" i="179"/>
  <c r="G21478" i="179"/>
  <c r="H21477" i="179"/>
  <c r="G21477" i="179"/>
  <c r="H21476" i="179"/>
  <c r="G21476" i="179"/>
  <c r="H21475" i="179"/>
  <c r="G21475" i="179"/>
  <c r="H21474" i="179"/>
  <c r="G21474" i="179"/>
  <c r="H21473" i="179"/>
  <c r="G21473" i="179"/>
  <c r="H21472" i="179"/>
  <c r="G21472" i="179"/>
  <c r="H21471" i="179"/>
  <c r="G21471" i="179"/>
  <c r="H21470" i="179"/>
  <c r="G21470" i="179"/>
  <c r="H21469" i="179"/>
  <c r="G21469" i="179"/>
  <c r="H21468" i="179"/>
  <c r="G21468" i="179"/>
  <c r="H21467" i="179"/>
  <c r="G21467" i="179"/>
  <c r="H21466" i="179"/>
  <c r="G21466" i="179"/>
  <c r="H21465" i="179"/>
  <c r="G21465" i="179"/>
  <c r="H21464" i="179"/>
  <c r="G21464" i="179"/>
  <c r="H21463" i="179"/>
  <c r="G21463" i="179"/>
  <c r="H21462" i="179"/>
  <c r="G21462" i="179"/>
  <c r="H21461" i="179"/>
  <c r="G21461" i="179"/>
  <c r="H21460" i="179"/>
  <c r="G21460" i="179"/>
  <c r="H21459" i="179"/>
  <c r="G21459" i="179"/>
  <c r="H21458" i="179"/>
  <c r="G21458" i="179"/>
  <c r="H21457" i="179"/>
  <c r="G21457" i="179"/>
  <c r="H21456" i="179"/>
  <c r="G21456" i="179"/>
  <c r="H21455" i="179"/>
  <c r="G21455" i="179"/>
  <c r="H21454" i="179"/>
  <c r="G21454" i="179"/>
  <c r="H21453" i="179"/>
  <c r="G21453" i="179"/>
  <c r="H21452" i="179"/>
  <c r="G21452" i="179"/>
  <c r="H21451" i="179"/>
  <c r="G21451" i="179"/>
  <c r="H21450" i="179"/>
  <c r="G21450" i="179"/>
  <c r="H21449" i="179"/>
  <c r="G21449" i="179"/>
  <c r="H21448" i="179"/>
  <c r="G21448" i="179"/>
  <c r="H21447" i="179"/>
  <c r="G21447" i="179"/>
  <c r="H21446" i="179"/>
  <c r="G21446" i="179"/>
  <c r="H21445" i="179"/>
  <c r="G21445" i="179"/>
  <c r="H21444" i="179"/>
  <c r="G21444" i="179"/>
  <c r="H21443" i="179"/>
  <c r="G21443" i="179"/>
  <c r="H21442" i="179"/>
  <c r="G21442" i="179"/>
  <c r="H21441" i="179"/>
  <c r="G21441" i="179"/>
  <c r="H21440" i="179"/>
  <c r="G21440" i="179"/>
  <c r="H21439" i="179"/>
  <c r="G21439" i="179"/>
  <c r="H21438" i="179"/>
  <c r="G21438" i="179"/>
  <c r="H21437" i="179"/>
  <c r="G21437" i="179"/>
  <c r="H21436" i="179"/>
  <c r="G21436" i="179"/>
  <c r="H21435" i="179"/>
  <c r="G21435" i="179"/>
  <c r="H21434" i="179"/>
  <c r="G21434" i="179"/>
  <c r="H21433" i="179"/>
  <c r="G21433" i="179"/>
  <c r="H21432" i="179"/>
  <c r="G21432" i="179"/>
  <c r="H21431" i="179"/>
  <c r="G21431" i="179"/>
  <c r="H21430" i="179"/>
  <c r="G21430" i="179"/>
  <c r="H21429" i="179"/>
  <c r="G21429" i="179"/>
  <c r="H21428" i="179"/>
  <c r="G21428" i="179"/>
  <c r="H21427" i="179"/>
  <c r="G21427" i="179"/>
  <c r="H21426" i="179"/>
  <c r="G21426" i="179"/>
  <c r="H21425" i="179"/>
  <c r="G21425" i="179"/>
  <c r="H21424" i="179"/>
  <c r="G21424" i="179"/>
  <c r="H21423" i="179"/>
  <c r="G21423" i="179"/>
  <c r="H21422" i="179"/>
  <c r="G21422" i="179"/>
  <c r="H21421" i="179"/>
  <c r="G21421" i="179"/>
  <c r="H21420" i="179"/>
  <c r="G21420" i="179"/>
  <c r="H21419" i="179"/>
  <c r="G21419" i="179"/>
  <c r="H21418" i="179"/>
  <c r="G21418" i="179"/>
  <c r="H21417" i="179"/>
  <c r="G21417" i="179"/>
  <c r="H21416" i="179"/>
  <c r="G21416" i="179"/>
  <c r="H21415" i="179"/>
  <c r="G21415" i="179"/>
  <c r="H21414" i="179"/>
  <c r="G21414" i="179"/>
  <c r="H21413" i="179"/>
  <c r="G21413" i="179"/>
  <c r="H21412" i="179"/>
  <c r="G21412" i="179"/>
  <c r="H21411" i="179"/>
  <c r="G21411" i="179"/>
  <c r="H21410" i="179"/>
  <c r="G21410" i="179"/>
  <c r="H21409" i="179"/>
  <c r="G21409" i="179"/>
  <c r="H21408" i="179"/>
  <c r="G21408" i="179"/>
  <c r="H21407" i="179"/>
  <c r="G21407" i="179"/>
  <c r="H21406" i="179"/>
  <c r="G21406" i="179"/>
  <c r="H21405" i="179"/>
  <c r="G21405" i="179"/>
  <c r="H21404" i="179"/>
  <c r="G21404" i="179"/>
  <c r="H21403" i="179"/>
  <c r="G21403" i="179"/>
  <c r="H21402" i="179"/>
  <c r="G21402" i="179"/>
  <c r="H21401" i="179"/>
  <c r="G21401" i="179"/>
  <c r="H21400" i="179"/>
  <c r="G21400" i="179"/>
  <c r="H21399" i="179"/>
  <c r="G21399" i="179"/>
  <c r="H21398" i="179"/>
  <c r="G21398" i="179"/>
  <c r="H21397" i="179"/>
  <c r="G21397" i="179"/>
  <c r="H21396" i="179"/>
  <c r="G21396" i="179"/>
  <c r="H21395" i="179"/>
  <c r="G21395" i="179"/>
  <c r="H21394" i="179"/>
  <c r="G21394" i="179"/>
  <c r="H21393" i="179"/>
  <c r="G21393" i="179"/>
  <c r="H21392" i="179"/>
  <c r="G21392" i="179"/>
  <c r="H21391" i="179"/>
  <c r="G21391" i="179"/>
  <c r="H21390" i="179"/>
  <c r="G21390" i="179"/>
  <c r="H21389" i="179"/>
  <c r="G21389" i="179"/>
  <c r="H21388" i="179"/>
  <c r="G21388" i="179"/>
  <c r="H21387" i="179"/>
  <c r="G21387" i="179"/>
  <c r="H21386" i="179"/>
  <c r="G21386" i="179"/>
  <c r="H21385" i="179"/>
  <c r="G21385" i="179"/>
  <c r="H21384" i="179"/>
  <c r="G21384" i="179"/>
  <c r="H21383" i="179"/>
  <c r="G21383" i="179"/>
  <c r="H21382" i="179"/>
  <c r="G21382" i="179"/>
  <c r="H21381" i="179"/>
  <c r="G21381" i="179"/>
  <c r="H21380" i="179"/>
  <c r="G21380" i="179"/>
  <c r="H21379" i="179"/>
  <c r="G21379" i="179"/>
  <c r="H21378" i="179"/>
  <c r="G21378" i="179"/>
  <c r="H21377" i="179"/>
  <c r="G21377" i="179"/>
  <c r="H21376" i="179"/>
  <c r="G21376" i="179"/>
  <c r="H21375" i="179"/>
  <c r="G21375" i="179"/>
  <c r="H21374" i="179"/>
  <c r="G21374" i="179"/>
  <c r="H21373" i="179"/>
  <c r="G21373" i="179"/>
  <c r="H21372" i="179"/>
  <c r="G21372" i="179"/>
  <c r="H21371" i="179"/>
  <c r="G21371" i="179"/>
  <c r="H21370" i="179"/>
  <c r="G21370" i="179"/>
  <c r="H21369" i="179"/>
  <c r="G21369" i="179"/>
  <c r="H21368" i="179"/>
  <c r="G21368" i="179"/>
  <c r="H21367" i="179"/>
  <c r="G21367" i="179"/>
  <c r="H21366" i="179"/>
  <c r="G21366" i="179"/>
  <c r="H21365" i="179"/>
  <c r="G21365" i="179"/>
  <c r="H21364" i="179"/>
  <c r="G21364" i="179"/>
  <c r="H21363" i="179"/>
  <c r="G21363" i="179"/>
  <c r="H21362" i="179"/>
  <c r="G21362" i="179"/>
  <c r="H21361" i="179"/>
  <c r="G21361" i="179"/>
  <c r="H21360" i="179"/>
  <c r="G21360" i="179"/>
  <c r="H21359" i="179"/>
  <c r="G21359" i="179"/>
  <c r="H21358" i="179"/>
  <c r="G21358" i="179"/>
  <c r="H21357" i="179"/>
  <c r="G21357" i="179"/>
  <c r="H21356" i="179"/>
  <c r="G21356" i="179"/>
  <c r="H21355" i="179"/>
  <c r="G21355" i="179"/>
  <c r="H21354" i="179"/>
  <c r="G21354" i="179"/>
  <c r="H21353" i="179"/>
  <c r="G21353" i="179"/>
  <c r="H21352" i="179"/>
  <c r="G21352" i="179"/>
  <c r="H21351" i="179"/>
  <c r="G21351" i="179"/>
  <c r="H21350" i="179"/>
  <c r="G21350" i="179"/>
  <c r="H21349" i="179"/>
  <c r="G21349" i="179"/>
  <c r="H21348" i="179"/>
  <c r="G21348" i="179"/>
  <c r="H21347" i="179"/>
  <c r="G21347" i="179"/>
  <c r="H21346" i="179"/>
  <c r="G21346" i="179"/>
  <c r="H21345" i="179"/>
  <c r="G21345" i="179"/>
  <c r="H21344" i="179"/>
  <c r="G21344" i="179"/>
  <c r="H21343" i="179"/>
  <c r="G21343" i="179"/>
  <c r="H21342" i="179"/>
  <c r="G21342" i="179"/>
  <c r="H21341" i="179"/>
  <c r="G21341" i="179"/>
  <c r="H21340" i="179"/>
  <c r="G21340" i="179"/>
  <c r="H21339" i="179"/>
  <c r="G21339" i="179"/>
  <c r="H21338" i="179"/>
  <c r="G21338" i="179"/>
  <c r="H21337" i="179"/>
  <c r="G21337" i="179"/>
  <c r="H21336" i="179"/>
  <c r="G21336" i="179"/>
  <c r="H21335" i="179"/>
  <c r="G21335" i="179"/>
  <c r="H21334" i="179"/>
  <c r="G21334" i="179"/>
  <c r="H21333" i="179"/>
  <c r="G21333" i="179"/>
  <c r="H21332" i="179"/>
  <c r="G21332" i="179"/>
  <c r="H21331" i="179"/>
  <c r="G21331" i="179"/>
  <c r="H21330" i="179"/>
  <c r="G21330" i="179"/>
  <c r="H21329" i="179"/>
  <c r="G21329" i="179"/>
  <c r="H21328" i="179"/>
  <c r="G21328" i="179"/>
  <c r="H21327" i="179"/>
  <c r="G21327" i="179"/>
  <c r="H21326" i="179"/>
  <c r="G21326" i="179"/>
  <c r="H21325" i="179"/>
  <c r="G21325" i="179"/>
  <c r="H21324" i="179"/>
  <c r="G21324" i="179"/>
  <c r="H21323" i="179"/>
  <c r="G21323" i="179"/>
  <c r="H21322" i="179"/>
  <c r="G21322" i="179"/>
  <c r="H21321" i="179"/>
  <c r="G21321" i="179"/>
  <c r="H21320" i="179"/>
  <c r="G21320" i="179"/>
  <c r="H21319" i="179"/>
  <c r="G21319" i="179"/>
  <c r="H21318" i="179"/>
  <c r="G21318" i="179"/>
  <c r="H21317" i="179"/>
  <c r="G21317" i="179"/>
  <c r="H21316" i="179"/>
  <c r="G21316" i="179"/>
  <c r="H21315" i="179"/>
  <c r="G21315" i="179"/>
  <c r="H21314" i="179"/>
  <c r="G21314" i="179"/>
  <c r="H21313" i="179"/>
  <c r="G21313" i="179"/>
  <c r="H21312" i="179"/>
  <c r="G21312" i="179"/>
  <c r="H21311" i="179"/>
  <c r="G21311" i="179"/>
  <c r="H21310" i="179"/>
  <c r="G21310" i="179"/>
  <c r="H21309" i="179"/>
  <c r="G21309" i="179"/>
  <c r="H21308" i="179"/>
  <c r="G21308" i="179"/>
  <c r="H21307" i="179"/>
  <c r="G21307" i="179"/>
  <c r="H21306" i="179"/>
  <c r="G21306" i="179"/>
  <c r="H21305" i="179"/>
  <c r="G21305" i="179"/>
  <c r="H21304" i="179"/>
  <c r="G21304" i="179"/>
  <c r="H21303" i="179"/>
  <c r="G21303" i="179"/>
  <c r="H21302" i="179"/>
  <c r="G21302" i="179"/>
  <c r="H21301" i="179"/>
  <c r="G21301" i="179"/>
  <c r="H21300" i="179"/>
  <c r="G21300" i="179"/>
  <c r="H21299" i="179"/>
  <c r="G21299" i="179"/>
  <c r="H21298" i="179"/>
  <c r="G21298" i="179"/>
  <c r="H21297" i="179"/>
  <c r="G21297" i="179"/>
  <c r="H21296" i="179"/>
  <c r="G21296" i="179"/>
  <c r="H21295" i="179"/>
  <c r="G21295" i="179"/>
  <c r="H21294" i="179"/>
  <c r="G21294" i="179"/>
  <c r="H21293" i="179"/>
  <c r="G21293" i="179"/>
  <c r="H21292" i="179"/>
  <c r="G21292" i="179"/>
  <c r="H21291" i="179"/>
  <c r="G21291" i="179"/>
  <c r="H21290" i="179"/>
  <c r="G21290" i="179"/>
  <c r="H21289" i="179"/>
  <c r="G21289" i="179"/>
  <c r="H21288" i="179"/>
  <c r="G21288" i="179"/>
  <c r="H21287" i="179"/>
  <c r="G21287" i="179"/>
  <c r="H21286" i="179"/>
  <c r="G21286" i="179"/>
  <c r="H21285" i="179"/>
  <c r="G21285" i="179"/>
  <c r="H21284" i="179"/>
  <c r="G21284" i="179"/>
  <c r="H21283" i="179"/>
  <c r="G21283" i="179"/>
  <c r="H21282" i="179"/>
  <c r="G21282" i="179"/>
  <c r="H21281" i="179"/>
  <c r="G21281" i="179"/>
  <c r="H21280" i="179"/>
  <c r="G21280" i="179"/>
  <c r="H21279" i="179"/>
  <c r="G21279" i="179"/>
  <c r="H21278" i="179"/>
  <c r="G21278" i="179"/>
  <c r="H21277" i="179"/>
  <c r="G21277" i="179"/>
  <c r="H21276" i="179"/>
  <c r="G21276" i="179"/>
  <c r="H21275" i="179"/>
  <c r="G21275" i="179"/>
  <c r="H21274" i="179"/>
  <c r="G21274" i="179"/>
  <c r="H21273" i="179"/>
  <c r="G21273" i="179"/>
  <c r="H21272" i="179"/>
  <c r="G21272" i="179"/>
  <c r="H21271" i="179"/>
  <c r="G21271" i="179"/>
  <c r="H21270" i="179"/>
  <c r="G21270" i="179"/>
  <c r="H21269" i="179"/>
  <c r="G21269" i="179"/>
  <c r="H21268" i="179"/>
  <c r="G21268" i="179"/>
  <c r="H21267" i="179"/>
  <c r="G21267" i="179"/>
  <c r="H21266" i="179"/>
  <c r="G21266" i="179"/>
  <c r="H21265" i="179"/>
  <c r="G21265" i="179"/>
  <c r="H21264" i="179"/>
  <c r="G21264" i="179"/>
  <c r="H21263" i="179"/>
  <c r="G21263" i="179"/>
  <c r="H21262" i="179"/>
  <c r="G21262" i="179"/>
  <c r="H21261" i="179"/>
  <c r="G21261" i="179"/>
  <c r="H21260" i="179"/>
  <c r="G21260" i="179"/>
  <c r="H21259" i="179"/>
  <c r="G21259" i="179"/>
  <c r="H21258" i="179"/>
  <c r="G21258" i="179"/>
  <c r="H21257" i="179"/>
  <c r="G21257" i="179"/>
  <c r="H21256" i="179"/>
  <c r="G21256" i="179"/>
  <c r="H21255" i="179"/>
  <c r="G21255" i="179"/>
  <c r="H21254" i="179"/>
  <c r="G21254" i="179"/>
  <c r="H21253" i="179"/>
  <c r="G21253" i="179"/>
  <c r="H21252" i="179"/>
  <c r="G21252" i="179"/>
  <c r="H21251" i="179"/>
  <c r="G21251" i="179"/>
  <c r="H21250" i="179"/>
  <c r="G21250" i="179"/>
  <c r="H21249" i="179"/>
  <c r="G21249" i="179"/>
  <c r="H21248" i="179"/>
  <c r="G21248" i="179"/>
  <c r="H21247" i="179"/>
  <c r="G21247" i="179"/>
  <c r="H21246" i="179"/>
  <c r="G21246" i="179"/>
  <c r="H21245" i="179"/>
  <c r="G21245" i="179"/>
  <c r="H21244" i="179"/>
  <c r="G21244" i="179"/>
  <c r="H21243" i="179"/>
  <c r="G21243" i="179"/>
  <c r="H21242" i="179"/>
  <c r="G21242" i="179"/>
  <c r="H21241" i="179"/>
  <c r="G21241" i="179"/>
  <c r="H21240" i="179"/>
  <c r="G21240" i="179"/>
  <c r="H21239" i="179"/>
  <c r="G21239" i="179"/>
  <c r="H21238" i="179"/>
  <c r="G21238" i="179"/>
  <c r="H21237" i="179"/>
  <c r="G21237" i="179"/>
  <c r="H21236" i="179"/>
  <c r="G21236" i="179"/>
  <c r="H21235" i="179"/>
  <c r="G21235" i="179"/>
  <c r="H21234" i="179"/>
  <c r="G21234" i="179"/>
  <c r="H21233" i="179"/>
  <c r="G21233" i="179"/>
  <c r="H21232" i="179"/>
  <c r="G21232" i="179"/>
  <c r="H21231" i="179"/>
  <c r="G21231" i="179"/>
  <c r="H21230" i="179"/>
  <c r="G21230" i="179"/>
  <c r="H21229" i="179"/>
  <c r="G21229" i="179"/>
  <c r="H21228" i="179"/>
  <c r="G21228" i="179"/>
  <c r="H21227" i="179"/>
  <c r="G21227" i="179"/>
  <c r="H21226" i="179"/>
  <c r="G21226" i="179"/>
  <c r="H21225" i="179"/>
  <c r="G21225" i="179"/>
  <c r="H21224" i="179"/>
  <c r="G21224" i="179"/>
  <c r="H21223" i="179"/>
  <c r="G21223" i="179"/>
  <c r="H21222" i="179"/>
  <c r="G21222" i="179"/>
  <c r="H21221" i="179"/>
  <c r="G21221" i="179"/>
  <c r="H21220" i="179"/>
  <c r="G21220" i="179"/>
  <c r="H21219" i="179"/>
  <c r="G21219" i="179"/>
  <c r="H21218" i="179"/>
  <c r="G21218" i="179"/>
  <c r="H21217" i="179"/>
  <c r="G21217" i="179"/>
  <c r="H21216" i="179"/>
  <c r="G21216" i="179"/>
  <c r="H21215" i="179"/>
  <c r="G21215" i="179"/>
  <c r="H21214" i="179"/>
  <c r="G21214" i="179"/>
  <c r="H21213" i="179"/>
  <c r="G21213" i="179"/>
  <c r="H21212" i="179"/>
  <c r="G21212" i="179"/>
  <c r="H21211" i="179"/>
  <c r="G21211" i="179"/>
  <c r="H21210" i="179"/>
  <c r="G21210" i="179"/>
  <c r="H21209" i="179"/>
  <c r="G21209" i="179"/>
  <c r="H21208" i="179"/>
  <c r="G21208" i="179"/>
  <c r="H21207" i="179"/>
  <c r="G21207" i="179"/>
  <c r="H21206" i="179"/>
  <c r="G21206" i="179"/>
  <c r="H21205" i="179"/>
  <c r="G21205" i="179"/>
  <c r="H21204" i="179"/>
  <c r="G21204" i="179"/>
  <c r="H21203" i="179"/>
  <c r="G21203" i="179"/>
  <c r="H21202" i="179"/>
  <c r="G21202" i="179"/>
  <c r="H21201" i="179"/>
  <c r="G21201" i="179"/>
  <c r="H21200" i="179"/>
  <c r="G21200" i="179"/>
  <c r="H21199" i="179"/>
  <c r="G21199" i="179"/>
  <c r="H21198" i="179"/>
  <c r="G21198" i="179"/>
  <c r="H21197" i="179"/>
  <c r="G21197" i="179"/>
  <c r="H21196" i="179"/>
  <c r="G21196" i="179"/>
  <c r="H21195" i="179"/>
  <c r="G21195" i="179"/>
  <c r="H21194" i="179"/>
  <c r="G21194" i="179"/>
  <c r="H21193" i="179"/>
  <c r="G21193" i="179"/>
  <c r="H21192" i="179"/>
  <c r="G21192" i="179"/>
  <c r="H21191" i="179"/>
  <c r="G21191" i="179"/>
  <c r="H21190" i="179"/>
  <c r="G21190" i="179"/>
  <c r="H21189" i="179"/>
  <c r="G21189" i="179"/>
  <c r="H21188" i="179"/>
  <c r="G21188" i="179"/>
  <c r="H21187" i="179"/>
  <c r="G21187" i="179"/>
  <c r="H21186" i="179"/>
  <c r="G21186" i="179"/>
  <c r="H21185" i="179"/>
  <c r="G21185" i="179"/>
  <c r="H21184" i="179"/>
  <c r="G21184" i="179"/>
  <c r="H21183" i="179"/>
  <c r="G21183" i="179"/>
  <c r="H21182" i="179"/>
  <c r="G21182" i="179"/>
  <c r="H21181" i="179"/>
  <c r="G21181" i="179"/>
  <c r="H21180" i="179"/>
  <c r="G21180" i="179"/>
  <c r="H21179" i="179"/>
  <c r="G21179" i="179"/>
  <c r="H21178" i="179"/>
  <c r="G21178" i="179"/>
  <c r="H21177" i="179"/>
  <c r="G21177" i="179"/>
  <c r="H21176" i="179"/>
  <c r="G21176" i="179"/>
  <c r="H21175" i="179"/>
  <c r="G21175" i="179"/>
  <c r="H21174" i="179"/>
  <c r="G21174" i="179"/>
  <c r="H21173" i="179"/>
  <c r="G21173" i="179"/>
  <c r="H21172" i="179"/>
  <c r="G21172" i="179"/>
  <c r="H21171" i="179"/>
  <c r="G21171" i="179"/>
  <c r="H21170" i="179"/>
  <c r="G21170" i="179"/>
  <c r="H21169" i="179"/>
  <c r="G21169" i="179"/>
  <c r="H21168" i="179"/>
  <c r="G21168" i="179"/>
  <c r="H21167" i="179"/>
  <c r="G21167" i="179"/>
  <c r="H21166" i="179"/>
  <c r="G21166" i="179"/>
  <c r="H21165" i="179"/>
  <c r="G21165" i="179"/>
  <c r="H21164" i="179"/>
  <c r="G21164" i="179"/>
  <c r="H21163" i="179"/>
  <c r="G21163" i="179"/>
  <c r="H21162" i="179"/>
  <c r="G21162" i="179"/>
  <c r="H21161" i="179"/>
  <c r="G21161" i="179"/>
  <c r="H21160" i="179"/>
  <c r="G21160" i="179"/>
  <c r="H21159" i="179"/>
  <c r="G21159" i="179"/>
  <c r="H21158" i="179"/>
  <c r="G21158" i="179"/>
  <c r="H21157" i="179"/>
  <c r="G21157" i="179"/>
  <c r="H21156" i="179"/>
  <c r="G21156" i="179"/>
  <c r="H21155" i="179"/>
  <c r="G21155" i="179"/>
  <c r="H21154" i="179"/>
  <c r="G21154" i="179"/>
  <c r="H21153" i="179"/>
  <c r="G21153" i="179"/>
  <c r="H21152" i="179"/>
  <c r="G21152" i="179"/>
  <c r="H21151" i="179"/>
  <c r="G21151" i="179"/>
  <c r="H21150" i="179"/>
  <c r="G21150" i="179"/>
  <c r="H21149" i="179"/>
  <c r="G21149" i="179"/>
  <c r="H21148" i="179"/>
  <c r="G21148" i="179"/>
  <c r="H21147" i="179"/>
  <c r="G21147" i="179"/>
  <c r="H21146" i="179"/>
  <c r="G21146" i="179"/>
  <c r="H21145" i="179"/>
  <c r="G21145" i="179"/>
  <c r="H21144" i="179"/>
  <c r="G21144" i="179"/>
  <c r="H21143" i="179"/>
  <c r="G21143" i="179"/>
  <c r="H21142" i="179"/>
  <c r="G21142" i="179"/>
  <c r="H21141" i="179"/>
  <c r="G21141" i="179"/>
  <c r="H21140" i="179"/>
  <c r="G21140" i="179"/>
  <c r="H21139" i="179"/>
  <c r="G21139" i="179"/>
  <c r="H21138" i="179"/>
  <c r="G21138" i="179"/>
  <c r="H21137" i="179"/>
  <c r="G21137" i="179"/>
  <c r="H21136" i="179"/>
  <c r="G21136" i="179"/>
  <c r="H21135" i="179"/>
  <c r="G21135" i="179"/>
  <c r="H21134" i="179"/>
  <c r="G21134" i="179"/>
  <c r="H21133" i="179"/>
  <c r="G21133" i="179"/>
  <c r="H21132" i="179"/>
  <c r="G21132" i="179"/>
  <c r="H21131" i="179"/>
  <c r="G21131" i="179"/>
  <c r="H21130" i="179"/>
  <c r="G21130" i="179"/>
  <c r="H21129" i="179"/>
  <c r="G21129" i="179"/>
  <c r="H21128" i="179"/>
  <c r="G21128" i="179"/>
  <c r="H21127" i="179"/>
  <c r="G21127" i="179"/>
  <c r="H21126" i="179"/>
  <c r="G21126" i="179"/>
  <c r="H21125" i="179"/>
  <c r="G21125" i="179"/>
  <c r="H21124" i="179"/>
  <c r="G21124" i="179"/>
  <c r="H21123" i="179"/>
  <c r="G21123" i="179"/>
  <c r="H21122" i="179"/>
  <c r="G21122" i="179"/>
  <c r="H21121" i="179"/>
  <c r="G21121" i="179"/>
  <c r="H21120" i="179"/>
  <c r="G21120" i="179"/>
  <c r="H21119" i="179"/>
  <c r="G21119" i="179"/>
  <c r="H21118" i="179"/>
  <c r="G21118" i="179"/>
  <c r="H21117" i="179"/>
  <c r="G21117" i="179"/>
  <c r="H21116" i="179"/>
  <c r="G21116" i="179"/>
  <c r="H21115" i="179"/>
  <c r="G21115" i="179"/>
  <c r="H21114" i="179"/>
  <c r="G21114" i="179"/>
  <c r="H21113" i="179"/>
  <c r="G21113" i="179"/>
  <c r="H21112" i="179"/>
  <c r="G21112" i="179"/>
  <c r="H21111" i="179"/>
  <c r="G21111" i="179"/>
  <c r="H21110" i="179"/>
  <c r="G21110" i="179"/>
  <c r="H21109" i="179"/>
  <c r="G21109" i="179"/>
  <c r="H21108" i="179"/>
  <c r="G21108" i="179"/>
  <c r="H21107" i="179"/>
  <c r="G21107" i="179"/>
  <c r="H21106" i="179"/>
  <c r="G21106" i="179"/>
  <c r="H21105" i="179"/>
  <c r="G21105" i="179"/>
  <c r="H21104" i="179"/>
  <c r="G21104" i="179"/>
  <c r="H21103" i="179"/>
  <c r="G21103" i="179"/>
  <c r="H21102" i="179"/>
  <c r="G21102" i="179"/>
  <c r="H21101" i="179"/>
  <c r="G21101" i="179"/>
  <c r="H21100" i="179"/>
  <c r="G21100" i="179"/>
  <c r="H21099" i="179"/>
  <c r="G21099" i="179"/>
  <c r="H21098" i="179"/>
  <c r="G21098" i="179"/>
  <c r="H21097" i="179"/>
  <c r="G21097" i="179"/>
  <c r="H21096" i="179"/>
  <c r="G21096" i="179"/>
  <c r="H21095" i="179"/>
  <c r="G21095" i="179"/>
  <c r="H21094" i="179"/>
  <c r="G21094" i="179"/>
  <c r="H21093" i="179"/>
  <c r="G21093" i="179"/>
  <c r="H21092" i="179"/>
  <c r="G21092" i="179"/>
  <c r="H21091" i="179"/>
  <c r="G21091" i="179"/>
  <c r="H21090" i="179"/>
  <c r="G21090" i="179"/>
  <c r="H21089" i="179"/>
  <c r="G21089" i="179"/>
  <c r="H21088" i="179"/>
  <c r="G21088" i="179"/>
  <c r="H21087" i="179"/>
  <c r="G21087" i="179"/>
  <c r="H21086" i="179"/>
  <c r="G21086" i="179"/>
  <c r="H21085" i="179"/>
  <c r="G21085" i="179"/>
  <c r="H21084" i="179"/>
  <c r="G21084" i="179"/>
  <c r="H21083" i="179"/>
  <c r="G21083" i="179"/>
  <c r="H21082" i="179"/>
  <c r="G21082" i="179"/>
  <c r="H21081" i="179"/>
  <c r="G21081" i="179"/>
  <c r="H21080" i="179"/>
  <c r="G21080" i="179"/>
  <c r="H21079" i="179"/>
  <c r="G21079" i="179"/>
  <c r="H21078" i="179"/>
  <c r="G21078" i="179"/>
  <c r="H21077" i="179"/>
  <c r="G21077" i="179"/>
  <c r="H21076" i="179"/>
  <c r="G21076" i="179"/>
  <c r="H21075" i="179"/>
  <c r="G21075" i="179"/>
  <c r="H21074" i="179"/>
  <c r="G21074" i="179"/>
  <c r="H21073" i="179"/>
  <c r="G21073" i="179"/>
  <c r="H21072" i="179"/>
  <c r="G21072" i="179"/>
  <c r="H21071" i="179"/>
  <c r="G21071" i="179"/>
  <c r="H21070" i="179"/>
  <c r="G21070" i="179"/>
  <c r="H21069" i="179"/>
  <c r="G21069" i="179"/>
  <c r="H21068" i="179"/>
  <c r="G21068" i="179"/>
  <c r="H21067" i="179"/>
  <c r="G21067" i="179"/>
  <c r="H21066" i="179"/>
  <c r="G21066" i="179"/>
  <c r="H21065" i="179"/>
  <c r="G21065" i="179"/>
  <c r="H21064" i="179"/>
  <c r="G21064" i="179"/>
  <c r="H21063" i="179"/>
  <c r="G21063" i="179"/>
  <c r="H21062" i="179"/>
  <c r="G21062" i="179"/>
  <c r="H21061" i="179"/>
  <c r="G21061" i="179"/>
  <c r="H21060" i="179"/>
  <c r="G21060" i="179"/>
  <c r="H21059" i="179"/>
  <c r="G21059" i="179"/>
  <c r="H21058" i="179"/>
  <c r="G21058" i="179"/>
  <c r="H21057" i="179"/>
  <c r="G21057" i="179"/>
  <c r="H21056" i="179"/>
  <c r="G21056" i="179"/>
  <c r="H21055" i="179"/>
  <c r="G21055" i="179"/>
  <c r="H21054" i="179"/>
  <c r="G21054" i="179"/>
  <c r="H21053" i="179"/>
  <c r="G21053" i="179"/>
  <c r="H21052" i="179"/>
  <c r="G21052" i="179"/>
  <c r="H21051" i="179"/>
  <c r="G21051" i="179"/>
  <c r="H21050" i="179"/>
  <c r="G21050" i="179"/>
  <c r="H21049" i="179"/>
  <c r="G21049" i="179"/>
  <c r="H21048" i="179"/>
  <c r="G21048" i="179"/>
  <c r="H21047" i="179"/>
  <c r="G21047" i="179"/>
  <c r="H21046" i="179"/>
  <c r="G21046" i="179"/>
  <c r="H21045" i="179"/>
  <c r="G21045" i="179"/>
  <c r="H21044" i="179"/>
  <c r="G21044" i="179"/>
  <c r="H21043" i="179"/>
  <c r="G21043" i="179"/>
  <c r="H21042" i="179"/>
  <c r="G21042" i="179"/>
  <c r="H21041" i="179"/>
  <c r="G21041" i="179"/>
  <c r="H21040" i="179"/>
  <c r="G21040" i="179"/>
  <c r="H21039" i="179"/>
  <c r="G21039" i="179"/>
  <c r="H21038" i="179"/>
  <c r="G21038" i="179"/>
  <c r="H21037" i="179"/>
  <c r="G21037" i="179"/>
  <c r="H21036" i="179"/>
  <c r="G21036" i="179"/>
  <c r="H21035" i="179"/>
  <c r="G21035" i="179"/>
  <c r="H21034" i="179"/>
  <c r="G21034" i="179"/>
  <c r="H21033" i="179"/>
  <c r="G21033" i="179"/>
  <c r="H21032" i="179"/>
  <c r="G21032" i="179"/>
  <c r="H21031" i="179"/>
  <c r="G21031" i="179"/>
  <c r="H21030" i="179"/>
  <c r="G21030" i="179"/>
  <c r="H21029" i="179"/>
  <c r="G21029" i="179"/>
  <c r="H21028" i="179"/>
  <c r="G21028" i="179"/>
  <c r="H21027" i="179"/>
  <c r="G21027" i="179"/>
  <c r="H21026" i="179"/>
  <c r="G21026" i="179"/>
  <c r="H21025" i="179"/>
  <c r="G21025" i="179"/>
  <c r="H21024" i="179"/>
  <c r="G21024" i="179"/>
  <c r="H21023" i="179"/>
  <c r="G21023" i="179"/>
  <c r="H21022" i="179"/>
  <c r="G21022" i="179"/>
  <c r="H21021" i="179"/>
  <c r="G21021" i="179"/>
  <c r="H21020" i="179"/>
  <c r="G21020" i="179"/>
  <c r="H21019" i="179"/>
  <c r="G21019" i="179"/>
  <c r="H21018" i="179"/>
  <c r="G21018" i="179"/>
  <c r="H21017" i="179"/>
  <c r="G21017" i="179"/>
  <c r="H21016" i="179"/>
  <c r="G21016" i="179"/>
  <c r="H21015" i="179"/>
  <c r="G21015" i="179"/>
  <c r="H21014" i="179"/>
  <c r="G21014" i="179"/>
  <c r="H21013" i="179"/>
  <c r="G21013" i="179"/>
  <c r="H21012" i="179"/>
  <c r="G21012" i="179"/>
  <c r="H21011" i="179"/>
  <c r="G21011" i="179"/>
  <c r="H21010" i="179"/>
  <c r="G21010" i="179"/>
  <c r="H21009" i="179"/>
  <c r="G21009" i="179"/>
  <c r="H21008" i="179"/>
  <c r="G21008" i="179"/>
  <c r="H21007" i="179"/>
  <c r="G21007" i="179"/>
  <c r="H21006" i="179"/>
  <c r="G21006" i="179"/>
  <c r="H21005" i="179"/>
  <c r="G21005" i="179"/>
  <c r="H21004" i="179"/>
  <c r="G21004" i="179"/>
  <c r="H21003" i="179"/>
  <c r="G21003" i="179"/>
  <c r="H21002" i="179"/>
  <c r="G21002" i="179"/>
  <c r="H21001" i="179"/>
  <c r="G21001" i="179"/>
  <c r="H21000" i="179"/>
  <c r="G21000" i="179"/>
  <c r="H20999" i="179"/>
  <c r="G20999" i="179"/>
  <c r="H20998" i="179"/>
  <c r="G20998" i="179"/>
  <c r="H20997" i="179"/>
  <c r="G20997" i="179"/>
  <c r="H20996" i="179"/>
  <c r="G20996" i="179"/>
  <c r="H20995" i="179"/>
  <c r="G20995" i="179"/>
  <c r="H20994" i="179"/>
  <c r="G20994" i="179"/>
  <c r="H20993" i="179"/>
  <c r="G20993" i="179"/>
  <c r="H20992" i="179"/>
  <c r="G20992" i="179"/>
  <c r="H20991" i="179"/>
  <c r="G20991" i="179"/>
  <c r="H20990" i="179"/>
  <c r="G20990" i="179"/>
  <c r="H20989" i="179"/>
  <c r="G20989" i="179"/>
  <c r="H20988" i="179"/>
  <c r="G20988" i="179"/>
  <c r="H20987" i="179"/>
  <c r="G20987" i="179"/>
  <c r="H20986" i="179"/>
  <c r="G20986" i="179"/>
  <c r="H20985" i="179"/>
  <c r="G20985" i="179"/>
  <c r="H20984" i="179"/>
  <c r="G20984" i="179"/>
  <c r="H20983" i="179"/>
  <c r="G20983" i="179"/>
  <c r="H20982" i="179"/>
  <c r="G20982" i="179"/>
  <c r="H20981" i="179"/>
  <c r="G20981" i="179"/>
  <c r="H20980" i="179"/>
  <c r="G20980" i="179"/>
  <c r="H20979" i="179"/>
  <c r="G20979" i="179"/>
  <c r="H20978" i="179"/>
  <c r="G20978" i="179"/>
  <c r="H20977" i="179"/>
  <c r="G20977" i="179"/>
  <c r="H20976" i="179"/>
  <c r="G20976" i="179"/>
  <c r="H20975" i="179"/>
  <c r="G20975" i="179"/>
  <c r="H20974" i="179"/>
  <c r="G20974" i="179"/>
  <c r="H20973" i="179"/>
  <c r="G20973" i="179"/>
  <c r="H20972" i="179"/>
  <c r="G20972" i="179"/>
  <c r="H20971" i="179"/>
  <c r="G20971" i="179"/>
  <c r="H20970" i="179"/>
  <c r="G20970" i="179"/>
  <c r="H20969" i="179"/>
  <c r="G20969" i="179"/>
  <c r="H20968" i="179"/>
  <c r="G20968" i="179"/>
  <c r="H20967" i="179"/>
  <c r="G20967" i="179"/>
  <c r="H20966" i="179"/>
  <c r="G20966" i="179"/>
  <c r="H20965" i="179"/>
  <c r="G20965" i="179"/>
  <c r="H20964" i="179"/>
  <c r="G20964" i="179"/>
  <c r="H20963" i="179"/>
  <c r="G20963" i="179"/>
  <c r="H20962" i="179"/>
  <c r="G20962" i="179"/>
  <c r="H20961" i="179"/>
  <c r="G20961" i="179"/>
  <c r="H20960" i="179"/>
  <c r="G20960" i="179"/>
  <c r="H20959" i="179"/>
  <c r="G20959" i="179"/>
  <c r="H20958" i="179"/>
  <c r="G20958" i="179"/>
  <c r="H20957" i="179"/>
  <c r="G20957" i="179"/>
  <c r="H20956" i="179"/>
  <c r="G20956" i="179"/>
  <c r="H20955" i="179"/>
  <c r="G20955" i="179"/>
  <c r="H20954" i="179"/>
  <c r="G20954" i="179"/>
  <c r="H20953" i="179"/>
  <c r="G20953" i="179"/>
  <c r="H20952" i="179"/>
  <c r="G20952" i="179"/>
  <c r="H20951" i="179"/>
  <c r="G20951" i="179"/>
  <c r="H20950" i="179"/>
  <c r="G20950" i="179"/>
  <c r="H20949" i="179"/>
  <c r="G20949" i="179"/>
  <c r="H20948" i="179"/>
  <c r="G20948" i="179"/>
  <c r="H20947" i="179"/>
  <c r="G20947" i="179"/>
  <c r="H20946" i="179"/>
  <c r="G20946" i="179"/>
  <c r="H20945" i="179"/>
  <c r="G20945" i="179"/>
  <c r="H20944" i="179"/>
  <c r="G20944" i="179"/>
  <c r="H20943" i="179"/>
  <c r="G20943" i="179"/>
  <c r="H20942" i="179"/>
  <c r="G20942" i="179"/>
  <c r="H20941" i="179"/>
  <c r="G20941" i="179"/>
  <c r="H20940" i="179"/>
  <c r="G20940" i="179"/>
  <c r="H20939" i="179"/>
  <c r="G20939" i="179"/>
  <c r="H20938" i="179"/>
  <c r="G20938" i="179"/>
  <c r="H20937" i="179"/>
  <c r="G20937" i="179"/>
  <c r="H20936" i="179"/>
  <c r="G20936" i="179"/>
  <c r="H20935" i="179"/>
  <c r="G20935" i="179"/>
  <c r="H20934" i="179"/>
  <c r="G20934" i="179"/>
  <c r="H20933" i="179"/>
  <c r="G20933" i="179"/>
  <c r="H20932" i="179"/>
  <c r="G20932" i="179"/>
  <c r="H20931" i="179"/>
  <c r="G20931" i="179"/>
  <c r="H20930" i="179"/>
  <c r="G20930" i="179"/>
  <c r="H20929" i="179"/>
  <c r="G20929" i="179"/>
  <c r="H20928" i="179"/>
  <c r="G20928" i="179"/>
  <c r="H20927" i="179"/>
  <c r="G20927" i="179"/>
  <c r="H20926" i="179"/>
  <c r="G20926" i="179"/>
  <c r="H20925" i="179"/>
  <c r="G20925" i="179"/>
  <c r="H20924" i="179"/>
  <c r="G20924" i="179"/>
  <c r="H20923" i="179"/>
  <c r="G20923" i="179"/>
  <c r="H20922" i="179"/>
  <c r="G20922" i="179"/>
  <c r="H20921" i="179"/>
  <c r="G20921" i="179"/>
  <c r="H20920" i="179"/>
  <c r="G20920" i="179"/>
  <c r="H20919" i="179"/>
  <c r="G20919" i="179"/>
  <c r="H20918" i="179"/>
  <c r="G20918" i="179"/>
  <c r="H20917" i="179"/>
  <c r="G20917" i="179"/>
  <c r="H20916" i="179"/>
  <c r="G20916" i="179"/>
  <c r="H20915" i="179"/>
  <c r="G20915" i="179"/>
  <c r="H20914" i="179"/>
  <c r="G20914" i="179"/>
  <c r="H20913" i="179"/>
  <c r="G20913" i="179"/>
  <c r="H20912" i="179"/>
  <c r="G20912" i="179"/>
  <c r="H20911" i="179"/>
  <c r="G20911" i="179"/>
  <c r="H20910" i="179"/>
  <c r="G20910" i="179"/>
  <c r="H20909" i="179"/>
  <c r="G20909" i="179"/>
  <c r="H20908" i="179"/>
  <c r="G20908" i="179"/>
  <c r="H20907" i="179"/>
  <c r="G20907" i="179"/>
  <c r="H20906" i="179"/>
  <c r="G20906" i="179"/>
  <c r="H20905" i="179"/>
  <c r="G20905" i="179"/>
  <c r="H20904" i="179"/>
  <c r="G20904" i="179"/>
  <c r="H20903" i="179"/>
  <c r="G20903" i="179"/>
  <c r="H20902" i="179"/>
  <c r="G20902" i="179"/>
  <c r="H20901" i="179"/>
  <c r="G20901" i="179"/>
  <c r="H20900" i="179"/>
  <c r="G20900" i="179"/>
  <c r="H20899" i="179"/>
  <c r="G20899" i="179"/>
  <c r="H20898" i="179"/>
  <c r="G20898" i="179"/>
  <c r="H20897" i="179"/>
  <c r="G20897" i="179"/>
  <c r="H20896" i="179"/>
  <c r="G20896" i="179"/>
  <c r="H20895" i="179"/>
  <c r="G20895" i="179"/>
  <c r="H20894" i="179"/>
  <c r="G20894" i="179"/>
  <c r="H20893" i="179"/>
  <c r="G20893" i="179"/>
  <c r="H20892" i="179"/>
  <c r="G20892" i="179"/>
  <c r="H20891" i="179"/>
  <c r="G20891" i="179"/>
  <c r="H20890" i="179"/>
  <c r="G20890" i="179"/>
  <c r="H20889" i="179"/>
  <c r="G20889" i="179"/>
  <c r="H20888" i="179"/>
  <c r="G20888" i="179"/>
  <c r="H20887" i="179"/>
  <c r="G20887" i="179"/>
  <c r="H20886" i="179"/>
  <c r="G20886" i="179"/>
  <c r="H20885" i="179"/>
  <c r="G20885" i="179"/>
  <c r="H20884" i="179"/>
  <c r="G20884" i="179"/>
  <c r="H20883" i="179"/>
  <c r="G20883" i="179"/>
  <c r="H20882" i="179"/>
  <c r="G20882" i="179"/>
  <c r="H20881" i="179"/>
  <c r="G20881" i="179"/>
  <c r="H20880" i="179"/>
  <c r="G20880" i="179"/>
  <c r="H20879" i="179"/>
  <c r="G20879" i="179"/>
  <c r="H20878" i="179"/>
  <c r="G20878" i="179"/>
  <c r="H20877" i="179"/>
  <c r="G20877" i="179"/>
  <c r="H20876" i="179"/>
  <c r="G20876" i="179"/>
  <c r="H20875" i="179"/>
  <c r="G20875" i="179"/>
  <c r="H20874" i="179"/>
  <c r="G20874" i="179"/>
  <c r="H20873" i="179"/>
  <c r="G20873" i="179"/>
  <c r="H20872" i="179"/>
  <c r="G20872" i="179"/>
  <c r="H20871" i="179"/>
  <c r="G20871" i="179"/>
  <c r="H20870" i="179"/>
  <c r="G20870" i="179"/>
  <c r="H20869" i="179"/>
  <c r="G20869" i="179"/>
  <c r="H20868" i="179"/>
  <c r="G20868" i="179"/>
  <c r="H20867" i="179"/>
  <c r="G20867" i="179"/>
  <c r="H20866" i="179"/>
  <c r="G20866" i="179"/>
  <c r="H20865" i="179"/>
  <c r="G20865" i="179"/>
  <c r="H20864" i="179"/>
  <c r="G20864" i="179"/>
  <c r="H20863" i="179"/>
  <c r="G20863" i="179"/>
  <c r="H20862" i="179"/>
  <c r="G20862" i="179"/>
  <c r="H20861" i="179"/>
  <c r="G20861" i="179"/>
  <c r="H20860" i="179"/>
  <c r="G20860" i="179"/>
  <c r="H20859" i="179"/>
  <c r="G20859" i="179"/>
  <c r="H20858" i="179"/>
  <c r="G20858" i="179"/>
  <c r="H20857" i="179"/>
  <c r="G20857" i="179"/>
  <c r="H20856" i="179"/>
  <c r="G20856" i="179"/>
  <c r="H20855" i="179"/>
  <c r="G20855" i="179"/>
  <c r="H20854" i="179"/>
  <c r="G20854" i="179"/>
  <c r="H20853" i="179"/>
  <c r="G20853" i="179"/>
  <c r="H20852" i="179"/>
  <c r="G20852" i="179"/>
  <c r="H20851" i="179"/>
  <c r="G20851" i="179"/>
  <c r="H20850" i="179"/>
  <c r="G20850" i="179"/>
  <c r="H20849" i="179"/>
  <c r="G20849" i="179"/>
  <c r="H20848" i="179"/>
  <c r="G20848" i="179"/>
  <c r="H20847" i="179"/>
  <c r="G20847" i="179"/>
  <c r="H20846" i="179"/>
  <c r="G20846" i="179"/>
  <c r="H20845" i="179"/>
  <c r="G20845" i="179"/>
  <c r="H20844" i="179"/>
  <c r="G20844" i="179"/>
  <c r="H20843" i="179"/>
  <c r="G20843" i="179"/>
  <c r="H20842" i="179"/>
  <c r="G20842" i="179"/>
  <c r="H20841" i="179"/>
  <c r="G20841" i="179"/>
  <c r="H20840" i="179"/>
  <c r="G20840" i="179"/>
  <c r="H20839" i="179"/>
  <c r="G20839" i="179"/>
  <c r="H20838" i="179"/>
  <c r="G20838" i="179"/>
  <c r="H20837" i="179"/>
  <c r="G20837" i="179"/>
  <c r="H20836" i="179"/>
  <c r="G20836" i="179"/>
  <c r="H20835" i="179"/>
  <c r="G20835" i="179"/>
  <c r="H20834" i="179"/>
  <c r="G20834" i="179"/>
  <c r="H20833" i="179"/>
  <c r="G20833" i="179"/>
  <c r="H20832" i="179"/>
  <c r="G20832" i="179"/>
  <c r="H20831" i="179"/>
  <c r="G20831" i="179"/>
  <c r="H20830" i="179"/>
  <c r="G20830" i="179"/>
  <c r="H20829" i="179"/>
  <c r="G20829" i="179"/>
  <c r="H20828" i="179"/>
  <c r="G20828" i="179"/>
  <c r="H20827" i="179"/>
  <c r="G20827" i="179"/>
  <c r="H20826" i="179"/>
  <c r="G20826" i="179"/>
  <c r="H20825" i="179"/>
  <c r="G20825" i="179"/>
  <c r="H20824" i="179"/>
  <c r="G20824" i="179"/>
  <c r="H20823" i="179"/>
  <c r="G20823" i="179"/>
  <c r="H20822" i="179"/>
  <c r="G20822" i="179"/>
  <c r="H20821" i="179"/>
  <c r="G20821" i="179"/>
  <c r="H20820" i="179"/>
  <c r="G20820" i="179"/>
  <c r="H20819" i="179"/>
  <c r="G20819" i="179"/>
  <c r="H20818" i="179"/>
  <c r="G20818" i="179"/>
  <c r="H20817" i="179"/>
  <c r="G20817" i="179"/>
  <c r="H20816" i="179"/>
  <c r="G20816" i="179"/>
  <c r="H20815" i="179"/>
  <c r="G20815" i="179"/>
  <c r="H20814" i="179"/>
  <c r="G20814" i="179"/>
  <c r="H20813" i="179"/>
  <c r="G20813" i="179"/>
  <c r="H20812" i="179"/>
  <c r="G20812" i="179"/>
  <c r="H20811" i="179"/>
  <c r="G20811" i="179"/>
  <c r="H20810" i="179"/>
  <c r="G20810" i="179"/>
  <c r="H20809" i="179"/>
  <c r="G20809" i="179"/>
  <c r="H20808" i="179"/>
  <c r="G20808" i="179"/>
  <c r="H20807" i="179"/>
  <c r="G20807" i="179"/>
  <c r="H20806" i="179"/>
  <c r="G20806" i="179"/>
  <c r="H20805" i="179"/>
  <c r="G20805" i="179"/>
  <c r="H20804" i="179"/>
  <c r="G20804" i="179"/>
  <c r="H20803" i="179"/>
  <c r="G20803" i="179"/>
  <c r="H20802" i="179"/>
  <c r="G20802" i="179"/>
  <c r="H20801" i="179"/>
  <c r="G20801" i="179"/>
  <c r="H20800" i="179"/>
  <c r="G20800" i="179"/>
  <c r="H20799" i="179"/>
  <c r="G20799" i="179"/>
  <c r="H20798" i="179"/>
  <c r="G20798" i="179"/>
  <c r="H20797" i="179"/>
  <c r="G20797" i="179"/>
  <c r="H20796" i="179"/>
  <c r="G20796" i="179"/>
  <c r="H20795" i="179"/>
  <c r="G20795" i="179"/>
  <c r="H20794" i="179"/>
  <c r="G20794" i="179"/>
  <c r="H20793" i="179"/>
  <c r="G20793" i="179"/>
  <c r="H20792" i="179"/>
  <c r="G20792" i="179"/>
  <c r="H20791" i="179"/>
  <c r="G20791" i="179"/>
  <c r="H20790" i="179"/>
  <c r="G20790" i="179"/>
  <c r="H20789" i="179"/>
  <c r="G20789" i="179"/>
  <c r="H20788" i="179"/>
  <c r="G20788" i="179"/>
  <c r="H20787" i="179"/>
  <c r="G20787" i="179"/>
  <c r="H20786" i="179"/>
  <c r="G20786" i="179"/>
  <c r="H20785" i="179"/>
  <c r="G20785" i="179"/>
  <c r="H20784" i="179"/>
  <c r="G20784" i="179"/>
  <c r="H20783" i="179"/>
  <c r="G20783" i="179"/>
  <c r="H20782" i="179"/>
  <c r="G20782" i="179"/>
  <c r="H20781" i="179"/>
  <c r="G20781" i="179"/>
  <c r="H20780" i="179"/>
  <c r="G20780" i="179"/>
  <c r="H20779" i="179"/>
  <c r="G20779" i="179"/>
  <c r="H20778" i="179"/>
  <c r="G20778" i="179"/>
  <c r="H20777" i="179"/>
  <c r="G20777" i="179"/>
  <c r="H20776" i="179"/>
  <c r="G20776" i="179"/>
  <c r="H20775" i="179"/>
  <c r="G20775" i="179"/>
  <c r="H20774" i="179"/>
  <c r="G20774" i="179"/>
  <c r="H20773" i="179"/>
  <c r="G20773" i="179"/>
  <c r="H20772" i="179"/>
  <c r="G20772" i="179"/>
  <c r="H20771" i="179"/>
  <c r="G20771" i="179"/>
  <c r="H20770" i="179"/>
  <c r="G20770" i="179"/>
  <c r="H20769" i="179"/>
  <c r="G20769" i="179"/>
  <c r="H20768" i="179"/>
  <c r="G20768" i="179"/>
  <c r="H20767" i="179"/>
  <c r="G20767" i="179"/>
  <c r="H20766" i="179"/>
  <c r="G20766" i="179"/>
  <c r="H20765" i="179"/>
  <c r="G20765" i="179"/>
  <c r="H20764" i="179"/>
  <c r="G20764" i="179"/>
  <c r="H20763" i="179"/>
  <c r="G20763" i="179"/>
  <c r="H20762" i="179"/>
  <c r="G20762" i="179"/>
  <c r="H20761" i="179"/>
  <c r="G20761" i="179"/>
  <c r="H20760" i="179"/>
  <c r="G20760" i="179"/>
  <c r="H20759" i="179"/>
  <c r="G20759" i="179"/>
  <c r="H20758" i="179"/>
  <c r="G20758" i="179"/>
  <c r="H20757" i="179"/>
  <c r="G20757" i="179"/>
  <c r="H20756" i="179"/>
  <c r="G20756" i="179"/>
  <c r="H20755" i="179"/>
  <c r="G20755" i="179"/>
  <c r="H20754" i="179"/>
  <c r="G20754" i="179"/>
  <c r="H20753" i="179"/>
  <c r="G20753" i="179"/>
  <c r="H20752" i="179"/>
  <c r="G20752" i="179"/>
  <c r="H20751" i="179"/>
  <c r="G20751" i="179"/>
  <c r="H20750" i="179"/>
  <c r="G20750" i="179"/>
  <c r="H20749" i="179"/>
  <c r="G20749" i="179"/>
  <c r="H20748" i="179"/>
  <c r="G20748" i="179"/>
  <c r="H20747" i="179"/>
  <c r="G20747" i="179"/>
  <c r="H20746" i="179"/>
  <c r="G20746" i="179"/>
  <c r="H20745" i="179"/>
  <c r="G20745" i="179"/>
  <c r="H20744" i="179"/>
  <c r="G20744" i="179"/>
  <c r="H20743" i="179"/>
  <c r="G20743" i="179"/>
  <c r="H20742" i="179"/>
  <c r="G20742" i="179"/>
  <c r="H20741" i="179"/>
  <c r="G20741" i="179"/>
  <c r="H20740" i="179"/>
  <c r="G20740" i="179"/>
  <c r="H20739" i="179"/>
  <c r="G20739" i="179"/>
  <c r="H20738" i="179"/>
  <c r="G20738" i="179"/>
  <c r="H20737" i="179"/>
  <c r="G20737" i="179"/>
  <c r="H20736" i="179"/>
  <c r="G20736" i="179"/>
  <c r="H20735" i="179"/>
  <c r="G20735" i="179"/>
  <c r="H20734" i="179"/>
  <c r="G20734" i="179"/>
  <c r="H20733" i="179"/>
  <c r="G20733" i="179"/>
  <c r="H20732" i="179"/>
  <c r="G20732" i="179"/>
  <c r="H20731" i="179"/>
  <c r="G20731" i="179"/>
  <c r="H20730" i="179"/>
  <c r="G20730" i="179"/>
  <c r="H20729" i="179"/>
  <c r="G20729" i="179"/>
  <c r="H20728" i="179"/>
  <c r="G20728" i="179"/>
  <c r="H20727" i="179"/>
  <c r="G20727" i="179"/>
  <c r="H20726" i="179"/>
  <c r="G20726" i="179"/>
  <c r="H20725" i="179"/>
  <c r="G20725" i="179"/>
  <c r="H20724" i="179"/>
  <c r="G20724" i="179"/>
  <c r="H20723" i="179"/>
  <c r="G20723" i="179"/>
  <c r="H20722" i="179"/>
  <c r="G20722" i="179"/>
  <c r="H20721" i="179"/>
  <c r="G20721" i="179"/>
  <c r="H20720" i="179"/>
  <c r="G20720" i="179"/>
  <c r="H20719" i="179"/>
  <c r="G20719" i="179"/>
  <c r="H20718" i="179"/>
  <c r="G20718" i="179"/>
  <c r="H20717" i="179"/>
  <c r="G20717" i="179"/>
  <c r="H20716" i="179"/>
  <c r="G20716" i="179"/>
  <c r="H20715" i="179"/>
  <c r="G20715" i="179"/>
  <c r="H20714" i="179"/>
  <c r="G20714" i="179"/>
  <c r="H20713" i="179"/>
  <c r="G20713" i="179"/>
  <c r="H20712" i="179"/>
  <c r="G20712" i="179"/>
  <c r="H20711" i="179"/>
  <c r="G20711" i="179"/>
  <c r="H20710" i="179"/>
  <c r="G20710" i="179"/>
  <c r="H20709" i="179"/>
  <c r="G20709" i="179"/>
  <c r="H20708" i="179"/>
  <c r="G20708" i="179"/>
  <c r="H20707" i="179"/>
  <c r="G20707" i="179"/>
  <c r="H20706" i="179"/>
  <c r="G20706" i="179"/>
  <c r="H20705" i="179"/>
  <c r="G20705" i="179"/>
  <c r="H20704" i="179"/>
  <c r="G20704" i="179"/>
  <c r="H20703" i="179"/>
  <c r="G20703" i="179"/>
  <c r="H20702" i="179"/>
  <c r="G20702" i="179"/>
  <c r="H20701" i="179"/>
  <c r="G20701" i="179"/>
  <c r="H20700" i="179"/>
  <c r="G20700" i="179"/>
  <c r="H20699" i="179"/>
  <c r="G20699" i="179"/>
  <c r="H20698" i="179"/>
  <c r="G20698" i="179"/>
  <c r="H20697" i="179"/>
  <c r="G20697" i="179"/>
  <c r="H20696" i="179"/>
  <c r="G20696" i="179"/>
  <c r="H20695" i="179"/>
  <c r="G20695" i="179"/>
  <c r="H20694" i="179"/>
  <c r="G20694" i="179"/>
  <c r="H20693" i="179"/>
  <c r="G20693" i="179"/>
  <c r="H20692" i="179"/>
  <c r="G20692" i="179"/>
  <c r="H20691" i="179"/>
  <c r="G20691" i="179"/>
  <c r="H20690" i="179"/>
  <c r="G20690" i="179"/>
  <c r="H20689" i="179"/>
  <c r="G20689" i="179"/>
  <c r="H20688" i="179"/>
  <c r="G20688" i="179"/>
  <c r="H20687" i="179"/>
  <c r="G20687" i="179"/>
  <c r="H20686" i="179"/>
  <c r="G20686" i="179"/>
  <c r="H20685" i="179"/>
  <c r="G20685" i="179"/>
  <c r="H20684" i="179"/>
  <c r="G20684" i="179"/>
  <c r="H20683" i="179"/>
  <c r="G20683" i="179"/>
  <c r="H20682" i="179"/>
  <c r="G20682" i="179"/>
  <c r="H20681" i="179"/>
  <c r="G20681" i="179"/>
  <c r="H20680" i="179"/>
  <c r="G20680" i="179"/>
  <c r="H20679" i="179"/>
  <c r="G20679" i="179"/>
  <c r="H20678" i="179"/>
  <c r="G20678" i="179"/>
  <c r="H20677" i="179"/>
  <c r="G20677" i="179"/>
  <c r="H20676" i="179"/>
  <c r="G20676" i="179"/>
  <c r="H20675" i="179"/>
  <c r="G20675" i="179"/>
  <c r="H20674" i="179"/>
  <c r="G20674" i="179"/>
  <c r="H20673" i="179"/>
  <c r="G20673" i="179"/>
  <c r="H20672" i="179"/>
  <c r="G20672" i="179"/>
  <c r="H20671" i="179"/>
  <c r="G20671" i="179"/>
  <c r="H20670" i="179"/>
  <c r="G20670" i="179"/>
  <c r="H20669" i="179"/>
  <c r="G20669" i="179"/>
  <c r="H20668" i="179"/>
  <c r="G20668" i="179"/>
  <c r="H20667" i="179"/>
  <c r="G20667" i="179"/>
  <c r="H20666" i="179"/>
  <c r="G20666" i="179"/>
  <c r="H20665" i="179"/>
  <c r="G20665" i="179"/>
  <c r="H20664" i="179"/>
  <c r="G20664" i="179"/>
  <c r="H20663" i="179"/>
  <c r="G20663" i="179"/>
  <c r="H20662" i="179"/>
  <c r="G20662" i="179"/>
  <c r="H20661" i="179"/>
  <c r="G20661" i="179"/>
  <c r="H20660" i="179"/>
  <c r="G20660" i="179"/>
  <c r="H20659" i="179"/>
  <c r="G20659" i="179"/>
  <c r="H20658" i="179"/>
  <c r="G20658" i="179"/>
  <c r="H20657" i="179"/>
  <c r="G20657" i="179"/>
  <c r="H20656" i="179"/>
  <c r="G20656" i="179"/>
  <c r="H20655" i="179"/>
  <c r="G20655" i="179"/>
  <c r="H20654" i="179"/>
  <c r="G20654" i="179"/>
  <c r="H20653" i="179"/>
  <c r="G20653" i="179"/>
  <c r="H20652" i="179"/>
  <c r="G20652" i="179"/>
  <c r="H20651" i="179"/>
  <c r="G20651" i="179"/>
  <c r="H20650" i="179"/>
  <c r="G20650" i="179"/>
  <c r="H20649" i="179"/>
  <c r="G20649" i="179"/>
  <c r="H20648" i="179"/>
  <c r="G20648" i="179"/>
  <c r="H20647" i="179"/>
  <c r="G20647" i="179"/>
  <c r="H20646" i="179"/>
  <c r="G20646" i="179"/>
  <c r="H20645" i="179"/>
  <c r="G20645" i="179"/>
  <c r="H20644" i="179"/>
  <c r="G20644" i="179"/>
  <c r="H20643" i="179"/>
  <c r="G20643" i="179"/>
  <c r="H20642" i="179"/>
  <c r="G20642" i="179"/>
  <c r="H20641" i="179"/>
  <c r="G20641" i="179"/>
  <c r="H20640" i="179"/>
  <c r="G20640" i="179"/>
  <c r="H20639" i="179"/>
  <c r="G20639" i="179"/>
  <c r="H20638" i="179"/>
  <c r="G20638" i="179"/>
  <c r="H20637" i="179"/>
  <c r="G20637" i="179"/>
  <c r="H20636" i="179"/>
  <c r="G20636" i="179"/>
  <c r="H20635" i="179"/>
  <c r="G20635" i="179"/>
  <c r="H20634" i="179"/>
  <c r="G20634" i="179"/>
  <c r="H20633" i="179"/>
  <c r="G20633" i="179"/>
  <c r="H20632" i="179"/>
  <c r="G20632" i="179"/>
  <c r="H20631" i="179"/>
  <c r="G20631" i="179"/>
  <c r="H20630" i="179"/>
  <c r="G20630" i="179"/>
  <c r="H20629" i="179"/>
  <c r="G20629" i="179"/>
  <c r="H20628" i="179"/>
  <c r="G20628" i="179"/>
  <c r="H20627" i="179"/>
  <c r="G20627" i="179"/>
  <c r="H20626" i="179"/>
  <c r="G20626" i="179"/>
  <c r="H20625" i="179"/>
  <c r="G20625" i="179"/>
  <c r="H20624" i="179"/>
  <c r="G20624" i="179"/>
  <c r="H20623" i="179"/>
  <c r="G20623" i="179"/>
  <c r="H20622" i="179"/>
  <c r="G20622" i="179"/>
  <c r="H20621" i="179"/>
  <c r="G20621" i="179"/>
  <c r="H20620" i="179"/>
  <c r="G20620" i="179"/>
  <c r="H20619" i="179"/>
  <c r="G20619" i="179"/>
  <c r="H20618" i="179"/>
  <c r="G20618" i="179"/>
  <c r="H20617" i="179"/>
  <c r="G20617" i="179"/>
  <c r="H20616" i="179"/>
  <c r="G20616" i="179"/>
  <c r="H20615" i="179"/>
  <c r="G20615" i="179"/>
  <c r="H20614" i="179"/>
  <c r="G20614" i="179"/>
  <c r="H20613" i="179"/>
  <c r="G20613" i="179"/>
  <c r="H20612" i="179"/>
  <c r="G20612" i="179"/>
  <c r="H20611" i="179"/>
  <c r="G20611" i="179"/>
  <c r="H20610" i="179"/>
  <c r="G20610" i="179"/>
  <c r="H20609" i="179"/>
  <c r="G20609" i="179"/>
  <c r="H20608" i="179"/>
  <c r="G20608" i="179"/>
  <c r="H20607" i="179"/>
  <c r="G20607" i="179"/>
  <c r="H20606" i="179"/>
  <c r="G20606" i="179"/>
  <c r="H20605" i="179"/>
  <c r="G20605" i="179"/>
  <c r="H20604" i="179"/>
  <c r="G20604" i="179"/>
  <c r="H20603" i="179"/>
  <c r="G20603" i="179"/>
  <c r="H20602" i="179"/>
  <c r="G20602" i="179"/>
  <c r="H20601" i="179"/>
  <c r="G20601" i="179"/>
  <c r="H20600" i="179"/>
  <c r="G20600" i="179"/>
  <c r="H20599" i="179"/>
  <c r="G20599" i="179"/>
  <c r="H20598" i="179"/>
  <c r="G20598" i="179"/>
  <c r="H20597" i="179"/>
  <c r="G20597" i="179"/>
  <c r="H20596" i="179"/>
  <c r="G20596" i="179"/>
  <c r="H20595" i="179"/>
  <c r="G20595" i="179"/>
  <c r="H20594" i="179"/>
  <c r="G20594" i="179"/>
  <c r="H20593" i="179"/>
  <c r="G20593" i="179"/>
  <c r="H20592" i="179"/>
  <c r="G20592" i="179"/>
  <c r="H20591" i="179"/>
  <c r="G20591" i="179"/>
  <c r="H20590" i="179"/>
  <c r="G20590" i="179"/>
  <c r="H20589" i="179"/>
  <c r="G20589" i="179"/>
  <c r="H20588" i="179"/>
  <c r="G20588" i="179"/>
  <c r="H20587" i="179"/>
  <c r="G20587" i="179"/>
  <c r="H20586" i="179"/>
  <c r="G20586" i="179"/>
  <c r="H20585" i="179"/>
  <c r="G20585" i="179"/>
  <c r="H20584" i="179"/>
  <c r="G20584" i="179"/>
  <c r="H20583" i="179"/>
  <c r="G20583" i="179"/>
  <c r="H20582" i="179"/>
  <c r="G20582" i="179"/>
  <c r="H20581" i="179"/>
  <c r="G20581" i="179"/>
  <c r="H20580" i="179"/>
  <c r="G20580" i="179"/>
  <c r="H20579" i="179"/>
  <c r="G20579" i="179"/>
  <c r="H20578" i="179"/>
  <c r="G20578" i="179"/>
  <c r="H20577" i="179"/>
  <c r="G20577" i="179"/>
  <c r="H20576" i="179"/>
  <c r="G20576" i="179"/>
  <c r="H20575" i="179"/>
  <c r="G20575" i="179"/>
  <c r="H20574" i="179"/>
  <c r="G20574" i="179"/>
  <c r="H20573" i="179"/>
  <c r="G20573" i="179"/>
  <c r="H20572" i="179"/>
  <c r="G20572" i="179"/>
  <c r="H20571" i="179"/>
  <c r="G20571" i="179"/>
  <c r="H20570" i="179"/>
  <c r="G20570" i="179"/>
  <c r="H20569" i="179"/>
  <c r="G20569" i="179"/>
  <c r="H20568" i="179"/>
  <c r="G20568" i="179"/>
  <c r="H20567" i="179"/>
  <c r="G20567" i="179"/>
  <c r="H20566" i="179"/>
  <c r="G20566" i="179"/>
  <c r="H20565" i="179"/>
  <c r="G20565" i="179"/>
  <c r="H20564" i="179"/>
  <c r="G20564" i="179"/>
  <c r="H20563" i="179"/>
  <c r="G20563" i="179"/>
  <c r="H20562" i="179"/>
  <c r="G20562" i="179"/>
  <c r="H20561" i="179"/>
  <c r="G20561" i="179"/>
  <c r="H20560" i="179"/>
  <c r="G20560" i="179"/>
  <c r="H20559" i="179"/>
  <c r="G20559" i="179"/>
  <c r="H20558" i="179"/>
  <c r="G20558" i="179"/>
  <c r="H20557" i="179"/>
  <c r="G20557" i="179"/>
  <c r="H20556" i="179"/>
  <c r="G20556" i="179"/>
  <c r="H20555" i="179"/>
  <c r="G20555" i="179"/>
  <c r="H20554" i="179"/>
  <c r="G20554" i="179"/>
  <c r="H20553" i="179"/>
  <c r="G20553" i="179"/>
  <c r="H20552" i="179"/>
  <c r="G20552" i="179"/>
  <c r="H20551" i="179"/>
  <c r="G20551" i="179"/>
  <c r="H20550" i="179"/>
  <c r="G20550" i="179"/>
  <c r="H20549" i="179"/>
  <c r="G20549" i="179"/>
  <c r="H20548" i="179"/>
  <c r="G20548" i="179"/>
  <c r="H20547" i="179"/>
  <c r="G20547" i="179"/>
  <c r="H20546" i="179"/>
  <c r="G20546" i="179"/>
  <c r="H20545" i="179"/>
  <c r="G20545" i="179"/>
  <c r="H20544" i="179"/>
  <c r="G20544" i="179"/>
  <c r="H20543" i="179"/>
  <c r="G20543" i="179"/>
  <c r="H20542" i="179"/>
  <c r="G20542" i="179"/>
  <c r="H20541" i="179"/>
  <c r="G20541" i="179"/>
  <c r="H20540" i="179"/>
  <c r="G20540" i="179"/>
  <c r="H20539" i="179"/>
  <c r="G20539" i="179"/>
  <c r="H20538" i="179"/>
  <c r="G20538" i="179"/>
  <c r="H20537" i="179"/>
  <c r="G20537" i="179"/>
  <c r="H20536" i="179"/>
  <c r="G20536" i="179"/>
  <c r="H20535" i="179"/>
  <c r="G20535" i="179"/>
  <c r="H20534" i="179"/>
  <c r="G20534" i="179"/>
  <c r="H20533" i="179"/>
  <c r="G20533" i="179"/>
  <c r="H20532" i="179"/>
  <c r="G20532" i="179"/>
  <c r="H20531" i="179"/>
  <c r="G20531" i="179"/>
  <c r="H20530" i="179"/>
  <c r="G20530" i="179"/>
  <c r="H20529" i="179"/>
  <c r="G20529" i="179"/>
  <c r="H20528" i="179"/>
  <c r="G20528" i="179"/>
  <c r="H20527" i="179"/>
  <c r="G20527" i="179"/>
  <c r="H20526" i="179"/>
  <c r="G20526" i="179"/>
  <c r="H20525" i="179"/>
  <c r="G20525" i="179"/>
  <c r="H20524" i="179"/>
  <c r="G20524" i="179"/>
  <c r="H20523" i="179"/>
  <c r="G20523" i="179"/>
  <c r="H20522" i="179"/>
  <c r="G20522" i="179"/>
  <c r="H20521" i="179"/>
  <c r="G20521" i="179"/>
  <c r="H20520" i="179"/>
  <c r="G20520" i="179"/>
  <c r="H20519" i="179"/>
  <c r="G20519" i="179"/>
  <c r="H20518" i="179"/>
  <c r="G20518" i="179"/>
  <c r="H20517" i="179"/>
  <c r="G20517" i="179"/>
  <c r="H20516" i="179"/>
  <c r="G20516" i="179"/>
  <c r="H20515" i="179"/>
  <c r="G20515" i="179"/>
  <c r="H20514" i="179"/>
  <c r="G20514" i="179"/>
  <c r="H20513" i="179"/>
  <c r="G20513" i="179"/>
  <c r="H20512" i="179"/>
  <c r="G20512" i="179"/>
  <c r="H20511" i="179"/>
  <c r="G20511" i="179"/>
  <c r="H20510" i="179"/>
  <c r="G20510" i="179"/>
  <c r="H20509" i="179"/>
  <c r="G20509" i="179"/>
  <c r="H20508" i="179"/>
  <c r="G20508" i="179"/>
  <c r="H20507" i="179"/>
  <c r="G20507" i="179"/>
  <c r="H20506" i="179"/>
  <c r="G20506" i="179"/>
  <c r="H20505" i="179"/>
  <c r="G20505" i="179"/>
  <c r="H20504" i="179"/>
  <c r="G20504" i="179"/>
  <c r="H20503" i="179"/>
  <c r="G20503" i="179"/>
  <c r="H20502" i="179"/>
  <c r="G20502" i="179"/>
  <c r="H20501" i="179"/>
  <c r="G20501" i="179"/>
  <c r="H20500" i="179"/>
  <c r="G20500" i="179"/>
  <c r="H20499" i="179"/>
  <c r="G20499" i="179"/>
  <c r="H20498" i="179"/>
  <c r="G20498" i="179"/>
  <c r="H20497" i="179"/>
  <c r="G20497" i="179"/>
  <c r="H20496" i="179"/>
  <c r="G20496" i="179"/>
  <c r="H20495" i="179"/>
  <c r="G20495" i="179"/>
  <c r="H20494" i="179"/>
  <c r="G20494" i="179"/>
  <c r="H20493" i="179"/>
  <c r="G20493" i="179"/>
  <c r="H20492" i="179"/>
  <c r="G20492" i="179"/>
  <c r="H20491" i="179"/>
  <c r="G20491" i="179"/>
  <c r="H20490" i="179"/>
  <c r="G20490" i="179"/>
  <c r="H20489" i="179"/>
  <c r="G20489" i="179"/>
  <c r="H20488" i="179"/>
  <c r="G20488" i="179"/>
  <c r="H20487" i="179"/>
  <c r="G20487" i="179"/>
  <c r="H20486" i="179"/>
  <c r="G20486" i="179"/>
  <c r="H20485" i="179"/>
  <c r="G20485" i="179"/>
  <c r="H20484" i="179"/>
  <c r="G20484" i="179"/>
  <c r="H20483" i="179"/>
  <c r="G20483" i="179"/>
  <c r="H20482" i="179"/>
  <c r="G20482" i="179"/>
  <c r="H20481" i="179"/>
  <c r="G20481" i="179"/>
  <c r="H20480" i="179"/>
  <c r="G20480" i="179"/>
  <c r="H20479" i="179"/>
  <c r="G20479" i="179"/>
  <c r="H20478" i="179"/>
  <c r="G20478" i="179"/>
  <c r="H20477" i="179"/>
  <c r="G20477" i="179"/>
  <c r="H20476" i="179"/>
  <c r="G20476" i="179"/>
  <c r="H20475" i="179"/>
  <c r="G20475" i="179"/>
  <c r="H20474" i="179"/>
  <c r="G20474" i="179"/>
  <c r="H20473" i="179"/>
  <c r="G20473" i="179"/>
  <c r="H20472" i="179"/>
  <c r="G20472" i="179"/>
  <c r="H20471" i="179"/>
  <c r="G20471" i="179"/>
  <c r="H20470" i="179"/>
  <c r="G20470" i="179"/>
  <c r="H20469" i="179"/>
  <c r="G20469" i="179"/>
  <c r="H20468" i="179"/>
  <c r="G20468" i="179"/>
  <c r="H20467" i="179"/>
  <c r="G20467" i="179"/>
  <c r="H20466" i="179"/>
  <c r="G20466" i="179"/>
  <c r="H20465" i="179"/>
  <c r="G20465" i="179"/>
  <c r="H20464" i="179"/>
  <c r="G20464" i="179"/>
  <c r="H20463" i="179"/>
  <c r="G20463" i="179"/>
  <c r="H20462" i="179"/>
  <c r="G20462" i="179"/>
  <c r="H20461" i="179"/>
  <c r="G20461" i="179"/>
  <c r="H20460" i="179"/>
  <c r="G20460" i="179"/>
  <c r="H20459" i="179"/>
  <c r="G20459" i="179"/>
  <c r="H20458" i="179"/>
  <c r="G20458" i="179"/>
  <c r="H20457" i="179"/>
  <c r="G20457" i="179"/>
  <c r="H20456" i="179"/>
  <c r="G20456" i="179"/>
  <c r="H20455" i="179"/>
  <c r="G20455" i="179"/>
  <c r="H20454" i="179"/>
  <c r="G20454" i="179"/>
  <c r="H20453" i="179"/>
  <c r="G20453" i="179"/>
  <c r="H20452" i="179"/>
  <c r="G20452" i="179"/>
  <c r="H20451" i="179"/>
  <c r="G20451" i="179"/>
  <c r="H20450" i="179"/>
  <c r="G20450" i="179"/>
  <c r="H20449" i="179"/>
  <c r="G20449" i="179"/>
  <c r="H20448" i="179"/>
  <c r="G20448" i="179"/>
  <c r="H20447" i="179"/>
  <c r="G20447" i="179"/>
  <c r="H20446" i="179"/>
  <c r="G20446" i="179"/>
  <c r="H20445" i="179"/>
  <c r="G20445" i="179"/>
  <c r="H20444" i="179"/>
  <c r="G20444" i="179"/>
  <c r="H20443" i="179"/>
  <c r="G20443" i="179"/>
  <c r="H20442" i="179"/>
  <c r="G20442" i="179"/>
  <c r="H20441" i="179"/>
  <c r="G20441" i="179"/>
  <c r="H20440" i="179"/>
  <c r="G20440" i="179"/>
  <c r="H20439" i="179"/>
  <c r="G20439" i="179"/>
  <c r="H20438" i="179"/>
  <c r="G20438" i="179"/>
  <c r="H20437" i="179"/>
  <c r="G20437" i="179"/>
  <c r="H20436" i="179"/>
  <c r="G20436" i="179"/>
  <c r="H20435" i="179"/>
  <c r="G20435" i="179"/>
  <c r="H20434" i="179"/>
  <c r="G20434" i="179"/>
  <c r="H20433" i="179"/>
  <c r="G20433" i="179"/>
  <c r="H20432" i="179"/>
  <c r="G20432" i="179"/>
  <c r="H20431" i="179"/>
  <c r="G20431" i="179"/>
  <c r="H20430" i="179"/>
  <c r="G20430" i="179"/>
  <c r="H20429" i="179"/>
  <c r="G20429" i="179"/>
  <c r="H20428" i="179"/>
  <c r="G20428" i="179"/>
  <c r="H20427" i="179"/>
  <c r="G20427" i="179"/>
  <c r="H20426" i="179"/>
  <c r="G20426" i="179"/>
  <c r="H20425" i="179"/>
  <c r="G20425" i="179"/>
  <c r="H20424" i="179"/>
  <c r="G20424" i="179"/>
  <c r="H20423" i="179"/>
  <c r="G20423" i="179"/>
  <c r="H20422" i="179"/>
  <c r="G20422" i="179"/>
  <c r="H20421" i="179"/>
  <c r="G20421" i="179"/>
  <c r="H20420" i="179"/>
  <c r="G20420" i="179"/>
  <c r="H20419" i="179"/>
  <c r="G20419" i="179"/>
  <c r="H20418" i="179"/>
  <c r="G20418" i="179"/>
  <c r="H20417" i="179"/>
  <c r="G20417" i="179"/>
  <c r="H20416" i="179"/>
  <c r="G20416" i="179"/>
  <c r="H20415" i="179"/>
  <c r="G20415" i="179"/>
  <c r="H20414" i="179"/>
  <c r="G20414" i="179"/>
  <c r="H20413" i="179"/>
  <c r="G20413" i="179"/>
  <c r="H20412" i="179"/>
  <c r="G20412" i="179"/>
  <c r="H20411" i="179"/>
  <c r="G20411" i="179"/>
  <c r="H20410" i="179"/>
  <c r="G20410" i="179"/>
  <c r="H20409" i="179"/>
  <c r="G20409" i="179"/>
  <c r="H20408" i="179"/>
  <c r="G20408" i="179"/>
  <c r="H20407" i="179"/>
  <c r="G20407" i="179"/>
  <c r="H20406" i="179"/>
  <c r="G20406" i="179"/>
  <c r="H20405" i="179"/>
  <c r="G20405" i="179"/>
  <c r="H20404" i="179"/>
  <c r="G20404" i="179"/>
  <c r="H20403" i="179"/>
  <c r="G20403" i="179"/>
  <c r="H20402" i="179"/>
  <c r="G20402" i="179"/>
  <c r="H20401" i="179"/>
  <c r="G20401" i="179"/>
  <c r="H20400" i="179"/>
  <c r="G20400" i="179"/>
  <c r="H20399" i="179"/>
  <c r="G20399" i="179"/>
  <c r="H20398" i="179"/>
  <c r="G20398" i="179"/>
  <c r="H20397" i="179"/>
  <c r="G20397" i="179"/>
  <c r="H20396" i="179"/>
  <c r="G20396" i="179"/>
  <c r="H20395" i="179"/>
  <c r="G20395" i="179"/>
  <c r="H20394" i="179"/>
  <c r="G20394" i="179"/>
  <c r="H20393" i="179"/>
  <c r="G20393" i="179"/>
  <c r="H20392" i="179"/>
  <c r="G20392" i="179"/>
  <c r="H20391" i="179"/>
  <c r="G20391" i="179"/>
  <c r="H20390" i="179"/>
  <c r="G20390" i="179"/>
  <c r="H20389" i="179"/>
  <c r="G20389" i="179"/>
  <c r="H20388" i="179"/>
  <c r="G20388" i="179"/>
  <c r="H20387" i="179"/>
  <c r="G20387" i="179"/>
  <c r="H20386" i="179"/>
  <c r="G20386" i="179"/>
  <c r="H20385" i="179"/>
  <c r="G20385" i="179"/>
  <c r="H20384" i="179"/>
  <c r="G20384" i="179"/>
  <c r="H20383" i="179"/>
  <c r="G20383" i="179"/>
  <c r="H20382" i="179"/>
  <c r="G20382" i="179"/>
  <c r="H20381" i="179"/>
  <c r="G20381" i="179"/>
  <c r="H20380" i="179"/>
  <c r="G20380" i="179"/>
  <c r="H20379" i="179"/>
  <c r="G20379" i="179"/>
  <c r="H20378" i="179"/>
  <c r="G20378" i="179"/>
  <c r="H20377" i="179"/>
  <c r="G20377" i="179"/>
  <c r="H20376" i="179"/>
  <c r="G20376" i="179"/>
  <c r="H20375" i="179"/>
  <c r="G20375" i="179"/>
  <c r="H20374" i="179"/>
  <c r="G20374" i="179"/>
  <c r="H20373" i="179"/>
  <c r="G20373" i="179"/>
  <c r="H20372" i="179"/>
  <c r="G20372" i="179"/>
  <c r="H20371" i="179"/>
  <c r="G20371" i="179"/>
  <c r="H20370" i="179"/>
  <c r="G20370" i="179"/>
  <c r="H20369" i="179"/>
  <c r="G20369" i="179"/>
  <c r="H20368" i="179"/>
  <c r="G20368" i="179"/>
  <c r="H20367" i="179"/>
  <c r="G20367" i="179"/>
  <c r="H20366" i="179"/>
  <c r="G20366" i="179"/>
  <c r="H20365" i="179"/>
  <c r="G20365" i="179"/>
  <c r="H20364" i="179"/>
  <c r="G20364" i="179"/>
  <c r="H20363" i="179"/>
  <c r="G20363" i="179"/>
  <c r="H20362" i="179"/>
  <c r="G20362" i="179"/>
  <c r="H20361" i="179"/>
  <c r="G20361" i="179"/>
  <c r="H20360" i="179"/>
  <c r="G20360" i="179"/>
  <c r="H20359" i="179"/>
  <c r="G20359" i="179"/>
  <c r="H20358" i="179"/>
  <c r="G20358" i="179"/>
  <c r="H20357" i="179"/>
  <c r="G20357" i="179"/>
  <c r="H20356" i="179"/>
  <c r="G20356" i="179"/>
  <c r="H20355" i="179"/>
  <c r="G20355" i="179"/>
  <c r="H20354" i="179"/>
  <c r="G20354" i="179"/>
  <c r="H20353" i="179"/>
  <c r="G20353" i="179"/>
  <c r="H20352" i="179"/>
  <c r="G20352" i="179"/>
  <c r="H20351" i="179"/>
  <c r="G20351" i="179"/>
  <c r="H20350" i="179"/>
  <c r="G20350" i="179"/>
  <c r="H20349" i="179"/>
  <c r="G20349" i="179"/>
  <c r="H20348" i="179"/>
  <c r="G20348" i="179"/>
  <c r="H20347" i="179"/>
  <c r="G20347" i="179"/>
  <c r="H20346" i="179"/>
  <c r="G20346" i="179"/>
  <c r="H20345" i="179"/>
  <c r="G20345" i="179"/>
  <c r="H20344" i="179"/>
  <c r="G20344" i="179"/>
  <c r="H20343" i="179"/>
  <c r="G20343" i="179"/>
  <c r="H20342" i="179"/>
  <c r="G20342" i="179"/>
  <c r="H20341" i="179"/>
  <c r="G20341" i="179"/>
  <c r="H20340" i="179"/>
  <c r="G20340" i="179"/>
  <c r="H20339" i="179"/>
  <c r="G20339" i="179"/>
  <c r="H20338" i="179"/>
  <c r="G20338" i="179"/>
  <c r="H20337" i="179"/>
  <c r="G20337" i="179"/>
  <c r="H20336" i="179"/>
  <c r="G20336" i="179"/>
  <c r="H20335" i="179"/>
  <c r="G20335" i="179"/>
  <c r="H20334" i="179"/>
  <c r="G20334" i="179"/>
  <c r="H20333" i="179"/>
  <c r="G20333" i="179"/>
  <c r="H20332" i="179"/>
  <c r="G20332" i="179"/>
  <c r="H20331" i="179"/>
  <c r="G20331" i="179"/>
  <c r="H20330" i="179"/>
  <c r="G20330" i="179"/>
  <c r="H20329" i="179"/>
  <c r="G20329" i="179"/>
  <c r="H20328" i="179"/>
  <c r="G20328" i="179"/>
  <c r="H20327" i="179"/>
  <c r="G20327" i="179"/>
  <c r="G20326" i="179"/>
  <c r="H20326" i="179"/>
  <c r="G20325" i="179"/>
  <c r="H20325" i="179"/>
  <c r="G20324" i="179"/>
  <c r="H20324" i="179"/>
  <c r="H20323" i="179"/>
  <c r="G20323" i="179"/>
  <c r="G20322" i="179"/>
  <c r="H20322" i="179"/>
  <c r="G20321" i="179"/>
  <c r="H20321" i="179"/>
  <c r="G20320" i="179"/>
  <c r="H20320" i="179"/>
  <c r="H20319" i="179"/>
  <c r="G20319" i="179"/>
  <c r="G20318" i="179"/>
  <c r="H20318" i="179"/>
  <c r="G20317" i="179"/>
  <c r="H20317" i="179"/>
  <c r="G20316" i="179"/>
  <c r="H20316" i="179"/>
  <c r="H20315" i="179"/>
  <c r="G20315" i="179"/>
  <c r="G20314" i="179"/>
  <c r="H20314" i="179"/>
  <c r="G20313" i="179"/>
  <c r="H20313" i="179"/>
  <c r="G20312" i="179"/>
  <c r="H20312" i="179"/>
  <c r="H20311" i="179"/>
  <c r="G20311" i="179"/>
  <c r="G20310" i="179"/>
  <c r="H20310" i="179"/>
  <c r="G20309" i="179"/>
  <c r="H20309" i="179"/>
  <c r="G20308" i="179"/>
  <c r="H20308" i="179"/>
  <c r="H20307" i="179"/>
  <c r="G20307" i="179"/>
  <c r="G20306" i="179"/>
  <c r="H20306" i="179"/>
  <c r="G20305" i="179"/>
  <c r="H20305" i="179"/>
  <c r="G20304" i="179"/>
  <c r="H20304" i="179"/>
  <c r="H20303" i="179"/>
  <c r="G20303" i="179"/>
  <c r="G20302" i="179"/>
  <c r="H20302" i="179"/>
  <c r="G20301" i="179"/>
  <c r="H20301" i="179"/>
  <c r="G20300" i="179"/>
  <c r="H20300" i="179"/>
  <c r="H20299" i="179"/>
  <c r="G20299" i="179"/>
  <c r="G20298" i="179"/>
  <c r="H20298" i="179"/>
  <c r="G20297" i="179"/>
  <c r="H20297" i="179"/>
  <c r="G20296" i="179"/>
  <c r="H20296" i="179"/>
  <c r="H20295" i="179"/>
  <c r="G20295" i="179"/>
  <c r="G20294" i="179"/>
  <c r="H20294" i="179"/>
  <c r="G20293" i="179"/>
  <c r="H20293" i="179"/>
  <c r="G20292" i="179"/>
  <c r="H20292" i="179"/>
  <c r="H20291" i="179"/>
  <c r="G20291" i="179"/>
  <c r="G20290" i="179"/>
  <c r="H20290" i="179"/>
  <c r="G20289" i="179"/>
  <c r="H20289" i="179"/>
  <c r="G20288" i="179"/>
  <c r="H20288" i="179"/>
  <c r="H20287" i="179"/>
  <c r="G20287" i="179"/>
  <c r="G20286" i="179"/>
  <c r="H20286" i="179"/>
  <c r="G20285" i="179"/>
  <c r="H20285" i="179"/>
  <c r="G20284" i="179"/>
  <c r="H20284" i="179"/>
  <c r="H20283" i="179"/>
  <c r="G20283" i="179"/>
  <c r="G20282" i="179"/>
  <c r="H20282" i="179"/>
  <c r="G20281" i="179"/>
  <c r="H20281" i="179"/>
  <c r="G20280" i="179"/>
  <c r="H20280" i="179"/>
  <c r="H20279" i="179"/>
  <c r="G20279" i="179"/>
  <c r="G20278" i="179"/>
  <c r="H20278" i="179"/>
  <c r="G20277" i="179"/>
  <c r="H20277" i="179"/>
  <c r="G20276" i="179"/>
  <c r="H20276" i="179"/>
  <c r="H20275" i="179"/>
  <c r="G20275" i="179"/>
  <c r="G20274" i="179"/>
  <c r="H20274" i="179"/>
  <c r="G20273" i="179"/>
  <c r="H20273" i="179"/>
  <c r="G20272" i="179"/>
  <c r="H20272" i="179"/>
  <c r="H20271" i="179"/>
  <c r="G20271" i="179"/>
  <c r="G20270" i="179"/>
  <c r="H20270" i="179"/>
  <c r="G20269" i="179"/>
  <c r="H20269" i="179"/>
  <c r="G20268" i="179"/>
  <c r="H20268" i="179"/>
  <c r="H20267" i="179"/>
  <c r="G20267" i="179"/>
  <c r="G20266" i="179"/>
  <c r="H20266" i="179"/>
  <c r="G20265" i="179"/>
  <c r="H20265" i="179"/>
  <c r="G20264" i="179"/>
  <c r="H20264" i="179"/>
  <c r="H20263" i="179"/>
  <c r="G20263" i="179"/>
  <c r="G20262" i="179"/>
  <c r="H20262" i="179"/>
  <c r="G20261" i="179"/>
  <c r="H20261" i="179"/>
  <c r="G20260" i="179"/>
  <c r="H20260" i="179"/>
  <c r="H20259" i="179"/>
  <c r="G20259" i="179"/>
  <c r="G20258" i="179"/>
  <c r="H20258" i="179"/>
  <c r="G20257" i="179"/>
  <c r="H20257" i="179"/>
  <c r="G20256" i="179"/>
  <c r="H20256" i="179"/>
  <c r="H20255" i="179"/>
  <c r="G20255" i="179"/>
  <c r="G20254" i="179"/>
  <c r="H20254" i="179"/>
  <c r="G20253" i="179"/>
  <c r="H20253" i="179"/>
  <c r="G20252" i="179"/>
  <c r="H20252" i="179"/>
  <c r="H20251" i="179"/>
  <c r="G20251" i="179"/>
  <c r="G20250" i="179"/>
  <c r="H20250" i="179"/>
  <c r="G20249" i="179"/>
  <c r="H20249" i="179"/>
  <c r="G20248" i="179"/>
  <c r="H20248" i="179"/>
  <c r="H20247" i="179"/>
  <c r="G20247" i="179"/>
  <c r="G20246" i="179"/>
  <c r="H20246" i="179"/>
  <c r="G20245" i="179"/>
  <c r="H20245" i="179"/>
  <c r="G20244" i="179"/>
  <c r="H20244" i="179"/>
  <c r="H20243" i="179"/>
  <c r="G20243" i="179"/>
  <c r="G20242" i="179"/>
  <c r="H20242" i="179"/>
  <c r="G20241" i="179"/>
  <c r="H20241" i="179"/>
  <c r="G20240" i="179"/>
  <c r="H20240" i="179"/>
  <c r="H20239" i="179"/>
  <c r="G20239" i="179"/>
  <c r="G20238" i="179"/>
  <c r="H20238" i="179"/>
  <c r="G20237" i="179"/>
  <c r="H20237" i="179"/>
  <c r="G20236" i="179"/>
  <c r="H20236" i="179"/>
  <c r="H20235" i="179"/>
  <c r="G20235" i="179"/>
  <c r="G20234" i="179"/>
  <c r="H20234" i="179"/>
  <c r="G20233" i="179"/>
  <c r="H20233" i="179"/>
  <c r="G20232" i="179"/>
  <c r="H20232" i="179"/>
  <c r="H20231" i="179"/>
  <c r="G20231" i="179"/>
  <c r="G20230" i="179"/>
  <c r="H20230" i="179"/>
  <c r="G20229" i="179"/>
  <c r="H20229" i="179"/>
  <c r="G20228" i="179"/>
  <c r="H20228" i="179"/>
  <c r="H20227" i="179"/>
  <c r="G20227" i="179"/>
  <c r="G20226" i="179"/>
  <c r="H20226" i="179"/>
  <c r="G20225" i="179"/>
  <c r="H20225" i="179"/>
  <c r="G20224" i="179"/>
  <c r="H20224" i="179"/>
  <c r="H20223" i="179"/>
  <c r="G20223" i="179"/>
  <c r="G20222" i="179"/>
  <c r="H20222" i="179"/>
  <c r="G20221" i="179"/>
  <c r="H20221" i="179"/>
  <c r="G20220" i="179"/>
  <c r="H20220" i="179"/>
  <c r="H20219" i="179"/>
  <c r="G20219" i="179"/>
  <c r="G20218" i="179"/>
  <c r="H20218" i="179"/>
  <c r="G20217" i="179"/>
  <c r="H20217" i="179"/>
  <c r="G20216" i="179"/>
  <c r="H20216" i="179"/>
  <c r="H20215" i="179"/>
  <c r="G20215" i="179"/>
  <c r="G20214" i="179"/>
  <c r="H20214" i="179"/>
  <c r="G20213" i="179"/>
  <c r="H20213" i="179"/>
  <c r="G20212" i="179"/>
  <c r="H20212" i="179"/>
  <c r="H20211" i="179"/>
  <c r="G20211" i="179"/>
  <c r="G20210" i="179"/>
  <c r="H20210" i="179"/>
  <c r="G20209" i="179"/>
  <c r="H20209" i="179"/>
  <c r="G20208" i="179"/>
  <c r="H20208" i="179"/>
  <c r="H20207" i="179"/>
  <c r="G20207" i="179"/>
  <c r="G20206" i="179"/>
  <c r="H20206" i="179"/>
  <c r="G20205" i="179"/>
  <c r="H20205" i="179"/>
  <c r="G20204" i="179"/>
  <c r="H20204" i="179"/>
  <c r="H20203" i="179"/>
  <c r="G20203" i="179"/>
  <c r="G20202" i="179"/>
  <c r="H20202" i="179"/>
  <c r="G20201" i="179"/>
  <c r="H20201" i="179"/>
  <c r="G20200" i="179"/>
  <c r="H20200" i="179"/>
  <c r="H20199" i="179"/>
  <c r="G20199" i="179"/>
  <c r="G20198" i="179"/>
  <c r="H20198" i="179"/>
  <c r="G20197" i="179"/>
  <c r="H20197" i="179"/>
  <c r="G20196" i="179"/>
  <c r="H20196" i="179"/>
  <c r="H20195" i="179"/>
  <c r="G20195" i="179"/>
  <c r="G20194" i="179"/>
  <c r="H20194" i="179"/>
  <c r="G20193" i="179"/>
  <c r="H20193" i="179"/>
  <c r="G20192" i="179"/>
  <c r="H20192" i="179"/>
  <c r="H20191" i="179"/>
  <c r="G20191" i="179"/>
  <c r="G20190" i="179"/>
  <c r="H20190" i="179"/>
  <c r="G20189" i="179"/>
  <c r="H20189" i="179"/>
  <c r="G20188" i="179"/>
  <c r="H20188" i="179"/>
  <c r="H20187" i="179"/>
  <c r="G20187" i="179"/>
  <c r="G20186" i="179"/>
  <c r="H20186" i="179"/>
  <c r="G20185" i="179"/>
  <c r="H20185" i="179"/>
  <c r="G20184" i="179"/>
  <c r="H20184" i="179"/>
  <c r="H20183" i="179"/>
  <c r="G20183" i="179"/>
  <c r="G20182" i="179"/>
  <c r="H20182" i="179"/>
  <c r="G20181" i="179"/>
  <c r="H20181" i="179"/>
  <c r="G20180" i="179"/>
  <c r="H20180" i="179"/>
  <c r="H20179" i="179"/>
  <c r="G20179" i="179"/>
  <c r="G20178" i="179"/>
  <c r="H20178" i="179"/>
  <c r="G20177" i="179"/>
  <c r="H20177" i="179"/>
  <c r="G20176" i="179"/>
  <c r="H20176" i="179"/>
  <c r="H20175" i="179"/>
  <c r="G20175" i="179"/>
  <c r="G20174" i="179"/>
  <c r="H20174" i="179"/>
  <c r="G20173" i="179"/>
  <c r="H20173" i="179"/>
  <c r="G20172" i="179"/>
  <c r="H20172" i="179"/>
  <c r="H20171" i="179"/>
  <c r="G20171" i="179"/>
  <c r="G20170" i="179"/>
  <c r="H20170" i="179"/>
  <c r="G20169" i="179"/>
  <c r="H20169" i="179"/>
  <c r="G20168" i="179"/>
  <c r="H20168" i="179"/>
  <c r="H20167" i="179"/>
  <c r="G20167" i="179"/>
  <c r="G20166" i="179"/>
  <c r="H20166" i="179"/>
  <c r="G20165" i="179"/>
  <c r="H20165" i="179"/>
  <c r="G20164" i="179"/>
  <c r="H20164" i="179"/>
  <c r="H20163" i="179"/>
  <c r="G20163" i="179"/>
  <c r="G20162" i="179"/>
  <c r="H20162" i="179"/>
  <c r="G20161" i="179"/>
  <c r="H20161" i="179"/>
  <c r="G20160" i="179"/>
  <c r="H20160" i="179"/>
  <c r="H20159" i="179"/>
  <c r="G20159" i="179"/>
  <c r="G20158" i="179"/>
  <c r="H20158" i="179"/>
  <c r="G20157" i="179"/>
  <c r="H20157" i="179"/>
  <c r="G20156" i="179"/>
  <c r="H20156" i="179"/>
  <c r="H20155" i="179"/>
  <c r="G20155" i="179"/>
  <c r="G20154" i="179"/>
  <c r="H20154" i="179"/>
  <c r="G20153" i="179"/>
  <c r="H20153" i="179"/>
  <c r="G20152" i="179"/>
  <c r="H20152" i="179"/>
  <c r="H20151" i="179"/>
  <c r="G20151" i="179"/>
  <c r="G20150" i="179"/>
  <c r="H20150" i="179"/>
  <c r="G20149" i="179"/>
  <c r="H20149" i="179"/>
  <c r="G20148" i="179"/>
  <c r="H20148" i="179"/>
  <c r="H20147" i="179"/>
  <c r="G20147" i="179"/>
  <c r="G20146" i="179"/>
  <c r="H20146" i="179"/>
  <c r="G20145" i="179"/>
  <c r="H20145" i="179"/>
  <c r="G20144" i="179"/>
  <c r="H20144" i="179"/>
  <c r="H20143" i="179"/>
  <c r="G20143" i="179"/>
  <c r="G20142" i="179"/>
  <c r="H20142" i="179"/>
  <c r="G20141" i="179"/>
  <c r="H20141" i="179"/>
  <c r="G20140" i="179"/>
  <c r="H20140" i="179"/>
  <c r="H20139" i="179"/>
  <c r="G20139" i="179"/>
  <c r="G20138" i="179"/>
  <c r="H20138" i="179"/>
  <c r="G20137" i="179"/>
  <c r="H20137" i="179"/>
  <c r="G20136" i="179"/>
  <c r="H20136" i="179"/>
  <c r="H20135" i="179"/>
  <c r="G20135" i="179"/>
  <c r="G20134" i="179"/>
  <c r="H20134" i="179"/>
  <c r="G20133" i="179"/>
  <c r="H20133" i="179"/>
  <c r="G20132" i="179"/>
  <c r="H20132" i="179"/>
  <c r="H20131" i="179"/>
  <c r="G20131" i="179"/>
  <c r="G20130" i="179"/>
  <c r="H20130" i="179"/>
  <c r="G20129" i="179"/>
  <c r="H20129" i="179"/>
  <c r="G20128" i="179"/>
  <c r="H20128" i="179"/>
  <c r="H20127" i="179"/>
  <c r="G20127" i="179"/>
  <c r="G20126" i="179"/>
  <c r="H20126" i="179"/>
  <c r="G20125" i="179"/>
  <c r="H20125" i="179"/>
  <c r="G20124" i="179"/>
  <c r="H20124" i="179"/>
  <c r="H20123" i="179"/>
  <c r="G20123" i="179"/>
  <c r="G20122" i="179"/>
  <c r="H20122" i="179"/>
  <c r="G20121" i="179"/>
  <c r="H20121" i="179"/>
  <c r="G20120" i="179"/>
  <c r="H20120" i="179"/>
  <c r="H20119" i="179"/>
  <c r="G20119" i="179"/>
  <c r="G20118" i="179"/>
  <c r="H20118" i="179"/>
  <c r="G20117" i="179"/>
  <c r="H20117" i="179"/>
  <c r="G20116" i="179"/>
  <c r="H20116" i="179"/>
  <c r="H20115" i="179"/>
  <c r="G20115" i="179"/>
  <c r="G20114" i="179"/>
  <c r="H20114" i="179"/>
  <c r="G20113" i="179"/>
  <c r="H20113" i="179"/>
  <c r="G20112" i="179"/>
  <c r="H20112" i="179"/>
  <c r="H20111" i="179"/>
  <c r="G20111" i="179"/>
  <c r="G20110" i="179"/>
  <c r="H20110" i="179"/>
  <c r="G20109" i="179"/>
  <c r="H20109" i="179"/>
  <c r="G20108" i="179"/>
  <c r="H20108" i="179"/>
  <c r="H20107" i="179"/>
  <c r="G20107" i="179"/>
  <c r="G20106" i="179"/>
  <c r="H20106" i="179"/>
  <c r="G20105" i="179"/>
  <c r="H20105" i="179"/>
  <c r="G20104" i="179"/>
  <c r="H20104" i="179"/>
  <c r="H20103" i="179"/>
  <c r="G20103" i="179"/>
  <c r="G20102" i="179"/>
  <c r="H20102" i="179"/>
  <c r="G20101" i="179"/>
  <c r="H20101" i="179"/>
  <c r="G20100" i="179"/>
  <c r="H20100" i="179"/>
  <c r="H20099" i="179"/>
  <c r="G20099" i="179"/>
  <c r="G20098" i="179"/>
  <c r="H20098" i="179"/>
  <c r="G20097" i="179"/>
  <c r="H20097" i="179"/>
  <c r="G20096" i="179"/>
  <c r="H20096" i="179"/>
  <c r="H20095" i="179"/>
  <c r="G20095" i="179"/>
  <c r="G20094" i="179"/>
  <c r="H20094" i="179"/>
  <c r="G20093" i="179"/>
  <c r="H20093" i="179"/>
  <c r="G20092" i="179"/>
  <c r="H20092" i="179"/>
  <c r="H20091" i="179"/>
  <c r="G20091" i="179"/>
  <c r="G20090" i="179"/>
  <c r="H20090" i="179"/>
  <c r="G20089" i="179"/>
  <c r="H20089" i="179"/>
  <c r="G20088" i="179"/>
  <c r="H20088" i="179"/>
  <c r="H20087" i="179"/>
  <c r="G20087" i="179"/>
  <c r="G20086" i="179"/>
  <c r="H20086" i="179"/>
  <c r="G20085" i="179"/>
  <c r="H20085" i="179"/>
  <c r="G20084" i="179"/>
  <c r="H20084" i="179"/>
  <c r="H20083" i="179"/>
  <c r="G20083" i="179"/>
  <c r="G20082" i="179"/>
  <c r="H20082" i="179"/>
  <c r="G20081" i="179"/>
  <c r="H20081" i="179"/>
  <c r="G20080" i="179"/>
  <c r="H20080" i="179"/>
  <c r="G20079" i="179"/>
  <c r="H20079" i="179"/>
  <c r="G20078" i="179"/>
  <c r="H20078" i="179"/>
  <c r="G20077" i="179"/>
  <c r="H20077" i="179"/>
  <c r="G20076" i="179"/>
  <c r="H20076" i="179"/>
  <c r="H20075" i="179"/>
  <c r="G20075" i="179"/>
  <c r="G20074" i="179"/>
  <c r="H20074" i="179"/>
  <c r="G20073" i="179"/>
  <c r="H20073" i="179"/>
  <c r="G20072" i="179"/>
  <c r="H20072" i="179"/>
  <c r="H20071" i="179"/>
  <c r="G20071" i="179"/>
  <c r="G20070" i="179"/>
  <c r="H20070" i="179"/>
  <c r="G20069" i="179"/>
  <c r="H20069" i="179"/>
  <c r="G20068" i="179"/>
  <c r="H20068" i="179"/>
  <c r="H20067" i="179"/>
  <c r="G20067" i="179"/>
  <c r="G20066" i="179"/>
  <c r="H20066" i="179"/>
  <c r="H20065" i="179"/>
  <c r="G20065" i="179"/>
  <c r="G20064" i="179"/>
  <c r="H20064" i="179"/>
  <c r="H20063" i="179"/>
  <c r="G20063" i="179"/>
  <c r="G20062" i="179"/>
  <c r="H20062" i="179"/>
  <c r="G20061" i="179"/>
  <c r="H20061" i="179"/>
  <c r="G20060" i="179"/>
  <c r="H20060" i="179"/>
  <c r="H20059" i="179"/>
  <c r="G20059" i="179"/>
  <c r="G20058" i="179"/>
  <c r="H20058" i="179"/>
  <c r="G20057" i="179"/>
  <c r="H20057" i="179"/>
  <c r="G20056" i="179"/>
  <c r="H20056" i="179"/>
  <c r="H20055" i="179"/>
  <c r="G20055" i="179"/>
  <c r="G20054" i="179"/>
  <c r="H20054" i="179"/>
  <c r="G20053" i="179"/>
  <c r="H20053" i="179"/>
  <c r="G20052" i="179"/>
  <c r="H20052" i="179"/>
  <c r="H20051" i="179"/>
  <c r="G20051" i="179"/>
  <c r="G20050" i="179"/>
  <c r="H20050" i="179"/>
  <c r="H20049" i="179"/>
  <c r="G20049" i="179"/>
  <c r="G20048" i="179"/>
  <c r="H20048" i="179"/>
  <c r="G20047" i="179"/>
  <c r="H20047" i="179"/>
  <c r="G20046" i="179"/>
  <c r="H20046" i="179"/>
  <c r="G20045" i="179"/>
  <c r="H20045" i="179"/>
  <c r="G20044" i="179"/>
  <c r="H20044" i="179"/>
  <c r="H20043" i="179"/>
  <c r="G20043" i="179"/>
  <c r="G20042" i="179"/>
  <c r="H20042" i="179"/>
  <c r="G20041" i="179"/>
  <c r="H20041" i="179"/>
  <c r="G20040" i="179"/>
  <c r="H20040" i="179"/>
  <c r="H20039" i="179"/>
  <c r="G20039" i="179"/>
  <c r="G20038" i="179"/>
  <c r="H20038" i="179"/>
  <c r="G20037" i="179"/>
  <c r="H20037" i="179"/>
  <c r="G20036" i="179"/>
  <c r="H20036" i="179"/>
  <c r="H20035" i="179"/>
  <c r="G20035" i="179"/>
  <c r="G20034" i="179"/>
  <c r="H20034" i="179"/>
  <c r="G20033" i="179"/>
  <c r="H20033" i="179"/>
  <c r="G20032" i="179"/>
  <c r="H20032" i="179"/>
  <c r="G20031" i="179"/>
  <c r="H20031" i="179"/>
  <c r="G20030" i="179"/>
  <c r="H20030" i="179"/>
  <c r="G20029" i="179"/>
  <c r="H20029" i="179"/>
  <c r="G20028" i="179"/>
  <c r="H20028" i="179"/>
  <c r="H20027" i="179"/>
  <c r="G20027" i="179"/>
  <c r="G20026" i="179"/>
  <c r="H20026" i="179"/>
  <c r="G20025" i="179"/>
  <c r="H20025" i="179"/>
  <c r="G20024" i="179"/>
  <c r="H20024" i="179"/>
  <c r="H20023" i="179"/>
  <c r="G20023" i="179"/>
  <c r="G20022" i="179"/>
  <c r="H20022" i="179"/>
  <c r="G20021" i="179"/>
  <c r="H20021" i="179"/>
  <c r="G20020" i="179"/>
  <c r="H20020" i="179"/>
  <c r="H20019" i="179"/>
  <c r="G20019" i="179"/>
  <c r="G20018" i="179"/>
  <c r="H20018" i="179"/>
  <c r="H20017" i="179"/>
  <c r="G20017" i="179"/>
  <c r="G20016" i="179"/>
  <c r="H20016" i="179"/>
  <c r="G20015" i="179"/>
  <c r="H20015" i="179"/>
  <c r="H20014" i="179"/>
  <c r="G20014" i="179"/>
  <c r="H20013" i="179"/>
  <c r="G20013" i="179"/>
  <c r="H20012" i="179"/>
  <c r="G20012" i="179"/>
  <c r="H20011" i="179"/>
  <c r="G20011" i="179"/>
  <c r="G20010" i="179"/>
  <c r="H20010" i="179"/>
  <c r="G20009" i="179"/>
  <c r="H20009" i="179"/>
  <c r="G20008" i="179"/>
  <c r="H20008" i="179"/>
  <c r="H20007" i="179"/>
  <c r="G20007" i="179"/>
  <c r="G20006" i="179"/>
  <c r="H20006" i="179"/>
  <c r="G20005" i="179"/>
  <c r="H20005" i="179"/>
  <c r="G20004" i="179"/>
  <c r="H20004" i="179"/>
  <c r="H20003" i="179"/>
  <c r="G20003" i="179"/>
  <c r="G20002" i="179"/>
  <c r="H20002" i="179"/>
  <c r="G20001" i="179"/>
  <c r="H20001" i="179"/>
  <c r="G20000" i="179"/>
  <c r="H20000" i="179"/>
  <c r="H19999" i="179"/>
  <c r="G19999" i="179"/>
  <c r="G19998" i="179"/>
  <c r="H19998" i="179"/>
  <c r="G19997" i="179"/>
  <c r="H19997" i="179"/>
  <c r="G19996" i="179"/>
  <c r="H19996" i="179"/>
  <c r="G19995" i="179"/>
  <c r="H19995" i="179"/>
  <c r="G19994" i="179"/>
  <c r="H19994" i="179"/>
  <c r="G19993" i="179"/>
  <c r="H19993" i="179"/>
  <c r="G19992" i="179"/>
  <c r="H19992" i="179"/>
  <c r="H19991" i="179"/>
  <c r="G19991" i="179"/>
  <c r="G19990" i="179"/>
  <c r="H19990" i="179"/>
  <c r="G19989" i="179"/>
  <c r="H19989" i="179"/>
  <c r="G19988" i="179"/>
  <c r="H19988" i="179"/>
  <c r="H19987" i="179"/>
  <c r="G19987" i="179"/>
  <c r="G19986" i="179"/>
  <c r="H19986" i="179"/>
  <c r="G19985" i="179"/>
  <c r="H19985" i="179"/>
  <c r="G19984" i="179"/>
  <c r="H19984" i="179"/>
  <c r="H19983" i="179"/>
  <c r="G19983" i="179"/>
  <c r="G19982" i="179"/>
  <c r="H19982" i="179"/>
  <c r="H19981" i="179"/>
  <c r="G19981" i="179"/>
  <c r="G19980" i="179"/>
  <c r="H19980" i="179"/>
  <c r="G19979" i="179"/>
  <c r="H19979" i="179"/>
  <c r="G19978" i="179"/>
  <c r="H19978" i="179"/>
  <c r="G19977" i="179"/>
  <c r="H19977" i="179"/>
  <c r="G19976" i="179"/>
  <c r="H19976" i="179"/>
  <c r="H19975" i="179"/>
  <c r="G19975" i="179"/>
  <c r="H19974" i="179"/>
  <c r="G19974" i="179"/>
  <c r="H19973" i="179"/>
  <c r="G19973" i="179"/>
  <c r="G19972" i="179"/>
  <c r="H19972" i="179"/>
  <c r="G19971" i="179"/>
  <c r="H19971" i="179"/>
  <c r="G19970" i="179"/>
  <c r="H19970" i="179"/>
  <c r="H19969" i="179"/>
  <c r="G19969" i="179"/>
  <c r="G19968" i="179"/>
  <c r="H19968" i="179"/>
  <c r="G19967" i="179"/>
  <c r="H19967" i="179"/>
  <c r="G19966" i="179"/>
  <c r="H19966" i="179"/>
  <c r="G19965" i="179"/>
  <c r="H19965" i="179"/>
  <c r="G19964" i="179"/>
  <c r="H19964" i="179"/>
  <c r="H19963" i="179"/>
  <c r="G19963" i="179"/>
  <c r="H19962" i="179"/>
  <c r="G19962" i="179"/>
  <c r="H19961" i="179"/>
  <c r="G19961" i="179"/>
  <c r="G19960" i="179"/>
  <c r="H19960" i="179"/>
  <c r="G19959" i="179"/>
  <c r="H19959" i="179"/>
  <c r="G19958" i="179"/>
  <c r="H19958" i="179"/>
  <c r="G19957" i="179"/>
  <c r="H19957" i="179"/>
  <c r="G19956" i="179"/>
  <c r="H19956" i="179"/>
  <c r="H19955" i="179"/>
  <c r="G19955" i="179"/>
  <c r="G19954" i="179"/>
  <c r="H19954" i="179"/>
  <c r="G19953" i="179"/>
  <c r="H19953" i="179"/>
  <c r="G19952" i="179"/>
  <c r="H19952" i="179"/>
  <c r="H19951" i="179"/>
  <c r="G19951" i="179"/>
  <c r="G19950" i="179"/>
  <c r="H19950" i="179"/>
  <c r="G19949" i="179"/>
  <c r="H19949" i="179"/>
  <c r="G19948" i="179"/>
  <c r="H19948" i="179"/>
  <c r="H19947" i="179"/>
  <c r="G19947" i="179"/>
  <c r="G19946" i="179"/>
  <c r="H19946" i="179"/>
  <c r="G19945" i="179"/>
  <c r="H19945" i="179"/>
  <c r="G19944" i="179"/>
  <c r="H19944" i="179"/>
  <c r="G19943" i="179"/>
  <c r="H19943" i="179"/>
  <c r="G19942" i="179"/>
  <c r="H19942" i="179"/>
  <c r="G19941" i="179"/>
  <c r="H19941" i="179"/>
  <c r="G19940" i="179"/>
  <c r="H19940" i="179"/>
  <c r="H19939" i="179"/>
  <c r="G19939" i="179"/>
  <c r="G19938" i="179"/>
  <c r="H19938" i="179"/>
  <c r="G19937" i="179"/>
  <c r="H19937" i="179"/>
  <c r="G19936" i="179"/>
  <c r="H19936" i="179"/>
  <c r="H19935" i="179"/>
  <c r="G19935" i="179"/>
  <c r="G19934" i="179"/>
  <c r="H19934" i="179"/>
  <c r="G19933" i="179"/>
  <c r="H19933" i="179"/>
  <c r="G19932" i="179"/>
  <c r="H19932" i="179"/>
  <c r="H19931" i="179"/>
  <c r="G19931" i="179"/>
  <c r="G19930" i="179"/>
  <c r="H19930" i="179"/>
  <c r="H19929" i="179"/>
  <c r="G19929" i="179"/>
  <c r="G19928" i="179"/>
  <c r="H19928" i="179"/>
  <c r="G19927" i="179"/>
  <c r="H19927" i="179"/>
  <c r="H19926" i="179"/>
  <c r="G19926" i="179"/>
  <c r="G19925" i="179"/>
  <c r="H19925" i="179"/>
  <c r="G19924" i="179"/>
  <c r="H19924" i="179"/>
  <c r="G19923" i="179"/>
  <c r="H19923" i="179"/>
  <c r="G19922" i="179"/>
  <c r="H19922" i="179"/>
  <c r="H19921" i="179"/>
  <c r="G19921" i="179"/>
  <c r="G19920" i="179"/>
  <c r="H19920" i="179"/>
  <c r="G19919" i="179"/>
  <c r="H19919" i="179"/>
  <c r="G19918" i="179"/>
  <c r="H19918" i="179"/>
  <c r="H19917" i="179"/>
  <c r="G19917" i="179"/>
  <c r="G19916" i="179"/>
  <c r="H19916" i="179"/>
  <c r="G19915" i="179"/>
  <c r="H19915" i="179"/>
  <c r="H19914" i="179"/>
  <c r="G19914" i="179"/>
  <c r="G19913" i="179"/>
  <c r="H19913" i="179"/>
  <c r="G19912" i="179"/>
  <c r="H19912" i="179"/>
  <c r="H19911" i="179"/>
  <c r="G19911" i="179"/>
  <c r="G19910" i="179"/>
  <c r="H19910" i="179"/>
  <c r="G19909" i="179"/>
  <c r="H19909" i="179"/>
  <c r="G19908" i="179"/>
  <c r="H19908" i="179"/>
  <c r="H19907" i="179"/>
  <c r="G19907" i="179"/>
  <c r="G19906" i="179"/>
  <c r="H19906" i="179"/>
  <c r="G19905" i="179"/>
  <c r="H19905" i="179"/>
  <c r="G19904" i="179"/>
  <c r="H19904" i="179"/>
  <c r="H19903" i="179"/>
  <c r="G19903" i="179"/>
  <c r="G19902" i="179"/>
  <c r="H19902" i="179"/>
  <c r="G19901" i="179"/>
  <c r="H19901" i="179"/>
  <c r="G19900" i="179"/>
  <c r="H19900" i="179"/>
  <c r="G19899" i="179"/>
  <c r="H19899" i="179"/>
  <c r="G19898" i="179"/>
  <c r="H19898" i="179"/>
  <c r="G19897" i="179"/>
  <c r="H19897" i="179"/>
  <c r="G19896" i="179"/>
  <c r="H19896" i="179"/>
  <c r="G19895" i="179"/>
  <c r="H19895" i="179"/>
  <c r="G19894" i="179"/>
  <c r="H19894" i="179"/>
  <c r="H19893" i="179"/>
  <c r="G19893" i="179"/>
  <c r="G19892" i="179"/>
  <c r="H19892" i="179"/>
  <c r="G19891" i="179"/>
  <c r="H19891" i="179"/>
  <c r="G19890" i="179"/>
  <c r="H19890" i="179"/>
  <c r="G19889" i="179"/>
  <c r="H19889" i="179"/>
  <c r="G19888" i="179"/>
  <c r="H19888" i="179"/>
  <c r="G19887" i="179"/>
  <c r="H19887" i="179"/>
  <c r="G19886" i="179"/>
  <c r="H19886" i="179"/>
  <c r="H19885" i="179"/>
  <c r="G19885" i="179"/>
  <c r="G19884" i="179"/>
  <c r="H19884" i="179"/>
  <c r="G19883" i="179"/>
  <c r="H19883" i="179"/>
  <c r="G19882" i="179"/>
  <c r="H19882" i="179"/>
  <c r="G19881" i="179"/>
  <c r="H19881" i="179"/>
  <c r="G19880" i="179"/>
  <c r="H19880" i="179"/>
  <c r="H19879" i="179"/>
  <c r="G19879" i="179"/>
  <c r="G19878" i="179"/>
  <c r="H19878" i="179"/>
  <c r="G19877" i="179"/>
  <c r="H19877" i="179"/>
  <c r="G19876" i="179"/>
  <c r="H19876" i="179"/>
  <c r="H19875" i="179"/>
  <c r="G19875" i="179"/>
  <c r="G19874" i="179"/>
  <c r="H19874" i="179"/>
  <c r="G19873" i="179"/>
  <c r="H19873" i="179"/>
  <c r="G19872" i="179"/>
  <c r="H19872" i="179"/>
  <c r="H19871" i="179"/>
  <c r="G19871" i="179"/>
  <c r="G19870" i="179"/>
  <c r="H19870" i="179"/>
  <c r="G19869" i="179"/>
  <c r="H19869" i="179"/>
  <c r="G19868" i="179"/>
  <c r="H19868" i="179"/>
  <c r="H19867" i="179"/>
  <c r="G19867" i="179"/>
  <c r="G19866" i="179"/>
  <c r="H19866" i="179"/>
  <c r="G19865" i="179"/>
  <c r="H19865" i="179"/>
  <c r="G19864" i="179"/>
  <c r="H19864" i="179"/>
  <c r="H19863" i="179"/>
  <c r="G19863" i="179"/>
  <c r="G19862" i="179"/>
  <c r="H19862" i="179"/>
  <c r="G19861" i="179"/>
  <c r="H19861" i="179"/>
  <c r="G19860" i="179"/>
  <c r="H19860" i="179"/>
  <c r="H19859" i="179"/>
  <c r="G19859" i="179"/>
  <c r="G19858" i="179"/>
  <c r="H19858" i="179"/>
  <c r="G19857" i="179"/>
  <c r="H19857" i="179"/>
  <c r="G19856" i="179"/>
  <c r="H19856" i="179"/>
  <c r="H19855" i="179"/>
  <c r="G19855" i="179"/>
  <c r="G19854" i="179"/>
  <c r="H19854" i="179"/>
  <c r="G19853" i="179"/>
  <c r="H19853" i="179"/>
  <c r="G19852" i="179"/>
  <c r="H19852" i="179"/>
  <c r="H19851" i="179"/>
  <c r="G19851" i="179"/>
  <c r="G19850" i="179"/>
  <c r="H19850" i="179"/>
  <c r="G19849" i="179"/>
  <c r="H19849" i="179"/>
  <c r="G19848" i="179"/>
  <c r="H19848" i="179"/>
  <c r="H19847" i="179"/>
  <c r="G19847" i="179"/>
  <c r="G19846" i="179"/>
  <c r="H19846" i="179"/>
  <c r="G19845" i="179"/>
  <c r="H19845" i="179"/>
  <c r="G19844" i="179"/>
  <c r="H19844" i="179"/>
  <c r="H19843" i="179"/>
  <c r="G19843" i="179"/>
  <c r="G19842" i="179"/>
  <c r="H19842" i="179"/>
  <c r="G19841" i="179"/>
  <c r="H19841" i="179"/>
  <c r="G19840" i="179"/>
  <c r="H19840" i="179"/>
  <c r="H19839" i="179"/>
  <c r="G19839" i="179"/>
  <c r="G19838" i="179"/>
  <c r="H19838" i="179"/>
  <c r="G19837" i="179"/>
  <c r="H19837" i="179"/>
  <c r="G19836" i="179"/>
  <c r="H19836" i="179"/>
  <c r="H19835" i="179"/>
  <c r="G19835" i="179"/>
  <c r="G19834" i="179"/>
  <c r="H19834" i="179"/>
  <c r="G19833" i="179"/>
  <c r="H19833" i="179"/>
  <c r="G19832" i="179"/>
  <c r="H19832" i="179"/>
  <c r="H19831" i="179"/>
  <c r="G19831" i="179"/>
  <c r="G19830" i="179"/>
  <c r="H19830" i="179"/>
  <c r="G19829" i="179"/>
  <c r="H19829" i="179"/>
  <c r="G19828" i="179"/>
  <c r="H19828" i="179"/>
  <c r="H19827" i="179"/>
  <c r="G19827" i="179"/>
  <c r="G19826" i="179"/>
  <c r="H19826" i="179"/>
  <c r="G19825" i="179"/>
  <c r="H19825" i="179"/>
  <c r="G19824" i="179"/>
  <c r="H19824" i="179"/>
  <c r="H19823" i="179"/>
  <c r="G19823" i="179"/>
  <c r="G19822" i="179"/>
  <c r="H19822" i="179"/>
  <c r="G19821" i="179"/>
  <c r="H19821" i="179"/>
  <c r="G19820" i="179"/>
  <c r="H19820" i="179"/>
  <c r="H19819" i="179"/>
  <c r="G19819" i="179"/>
  <c r="G19818" i="179"/>
  <c r="H19818" i="179"/>
  <c r="G19817" i="179"/>
  <c r="H19817" i="179"/>
  <c r="G19816" i="179"/>
  <c r="H19816" i="179"/>
  <c r="H19815" i="179"/>
  <c r="G19815" i="179"/>
  <c r="G19814" i="179"/>
  <c r="H19814" i="179"/>
  <c r="G19813" i="179"/>
  <c r="H19813" i="179"/>
  <c r="G19812" i="179"/>
  <c r="H19812" i="179"/>
  <c r="H19811" i="179"/>
  <c r="G19811" i="179"/>
  <c r="G19810" i="179"/>
  <c r="H19810" i="179"/>
  <c r="G19809" i="179"/>
  <c r="H19809" i="179"/>
  <c r="G19808" i="179"/>
  <c r="H19808" i="179"/>
  <c r="H19807" i="179"/>
  <c r="G19807" i="179"/>
  <c r="G19806" i="179"/>
  <c r="H19806" i="179"/>
  <c r="G19805" i="179"/>
  <c r="H19805" i="179"/>
  <c r="G19804" i="179"/>
  <c r="H19804" i="179"/>
  <c r="G19803" i="179"/>
  <c r="H19803" i="179"/>
  <c r="G19802" i="179"/>
  <c r="H19802" i="179"/>
  <c r="G19801" i="179"/>
  <c r="H19801" i="179"/>
  <c r="G19800" i="179"/>
  <c r="H19800" i="179"/>
  <c r="G19799" i="179"/>
  <c r="H19799" i="179"/>
  <c r="G19798" i="179"/>
  <c r="H19798" i="179"/>
  <c r="H19797" i="179"/>
  <c r="G19797" i="179"/>
  <c r="G19796" i="179"/>
  <c r="H19796" i="179"/>
  <c r="G19795" i="179"/>
  <c r="H19795" i="179"/>
  <c r="G19794" i="179"/>
  <c r="H19794" i="179"/>
  <c r="G19793" i="179"/>
  <c r="H19793" i="179"/>
  <c r="G19792" i="179"/>
  <c r="H19792" i="179"/>
  <c r="G19791" i="179"/>
  <c r="H19791" i="179"/>
  <c r="G19790" i="179"/>
  <c r="H19790" i="179"/>
  <c r="G19789" i="179"/>
  <c r="H19789" i="179"/>
  <c r="G19788" i="179"/>
  <c r="H19788" i="179"/>
  <c r="H19787" i="179"/>
  <c r="G19787" i="179"/>
  <c r="H19786" i="179"/>
  <c r="G19786" i="179"/>
  <c r="H19785" i="179"/>
  <c r="G19785" i="179"/>
  <c r="H19784" i="179"/>
  <c r="G19784" i="179"/>
  <c r="H19783" i="179"/>
  <c r="G19783" i="179"/>
  <c r="H19782" i="179"/>
  <c r="G19782" i="179"/>
  <c r="H19781" i="179"/>
  <c r="G19781" i="179"/>
  <c r="H19780" i="179"/>
  <c r="G19780" i="179"/>
  <c r="H19779" i="179"/>
  <c r="G19779" i="179"/>
  <c r="G19778" i="179"/>
  <c r="H19778" i="179"/>
  <c r="G19777" i="179"/>
  <c r="H19777" i="179"/>
  <c r="G19776" i="179"/>
  <c r="H19776" i="179"/>
  <c r="G19775" i="179"/>
  <c r="H19775" i="179"/>
  <c r="G19774" i="179"/>
  <c r="H19774" i="179"/>
  <c r="G19773" i="179"/>
  <c r="H19773" i="179"/>
  <c r="G19772" i="179"/>
  <c r="H19772" i="179"/>
  <c r="G19771" i="179"/>
  <c r="H19771" i="179"/>
  <c r="G19770" i="179"/>
  <c r="H19770" i="179"/>
  <c r="G19769" i="179"/>
  <c r="H19769" i="179"/>
  <c r="G19768" i="179"/>
  <c r="H19768" i="179"/>
  <c r="G19767" i="179"/>
  <c r="H19767" i="179"/>
  <c r="G19766" i="179"/>
  <c r="H19766" i="179"/>
  <c r="H19765" i="179"/>
  <c r="G19765" i="179"/>
  <c r="G19764" i="179"/>
  <c r="H19764" i="179"/>
  <c r="G19763" i="179"/>
  <c r="H19763" i="179"/>
  <c r="G19762" i="179"/>
  <c r="H19762" i="179"/>
  <c r="G19761" i="179"/>
  <c r="H19761" i="179"/>
  <c r="G19760" i="179"/>
  <c r="H19760" i="179"/>
  <c r="G19759" i="179"/>
  <c r="H19759" i="179"/>
  <c r="G19758" i="179"/>
  <c r="H19758" i="179"/>
  <c r="H19757" i="179"/>
  <c r="G19757" i="179"/>
  <c r="G19756" i="179"/>
  <c r="H19756" i="179"/>
  <c r="G19755" i="179"/>
  <c r="H19755" i="179"/>
  <c r="G19754" i="179"/>
  <c r="H19754" i="179"/>
  <c r="G19753" i="179"/>
  <c r="H19753" i="179"/>
  <c r="G19752" i="179"/>
  <c r="H19752" i="179"/>
  <c r="G19751" i="179"/>
  <c r="H19751" i="179"/>
  <c r="G19750" i="179"/>
  <c r="H19750" i="179"/>
  <c r="H19749" i="179"/>
  <c r="G19749" i="179"/>
  <c r="G19748" i="179"/>
  <c r="H19748" i="179"/>
  <c r="G19747" i="179"/>
  <c r="H19747" i="179"/>
  <c r="G19746" i="179"/>
  <c r="H19746" i="179"/>
  <c r="G19745" i="179"/>
  <c r="H19745" i="179"/>
  <c r="G19744" i="179"/>
  <c r="H19744" i="179"/>
  <c r="G19743" i="179"/>
  <c r="H19743" i="179"/>
  <c r="G19742" i="179"/>
  <c r="H19742" i="179"/>
  <c r="H19741" i="179"/>
  <c r="G19741" i="179"/>
  <c r="G19740" i="179"/>
  <c r="H19740" i="179"/>
  <c r="G19739" i="179"/>
  <c r="H19739" i="179"/>
  <c r="G19738" i="179"/>
  <c r="H19738" i="179"/>
  <c r="G19737" i="179"/>
  <c r="H19737" i="179"/>
  <c r="G19736" i="179"/>
  <c r="H19736" i="179"/>
  <c r="G19735" i="179"/>
  <c r="H19735" i="179"/>
  <c r="G19734" i="179"/>
  <c r="H19734" i="179"/>
  <c r="H19733" i="179"/>
  <c r="G19733" i="179"/>
  <c r="G19732" i="179"/>
  <c r="H19732" i="179"/>
  <c r="G19731" i="179"/>
  <c r="H19731" i="179"/>
  <c r="G19730" i="179"/>
  <c r="H19730" i="179"/>
  <c r="G19729" i="179"/>
  <c r="H19729" i="179"/>
  <c r="G19728" i="179"/>
  <c r="H19728" i="179"/>
  <c r="G19727" i="179"/>
  <c r="H19727" i="179"/>
  <c r="G19726" i="179"/>
  <c r="H19726" i="179"/>
  <c r="H19725" i="179"/>
  <c r="G19725" i="179"/>
  <c r="G19724" i="179"/>
  <c r="H19724" i="179"/>
  <c r="G19723" i="179"/>
  <c r="H19723" i="179"/>
  <c r="G19722" i="179"/>
  <c r="H19722" i="179"/>
  <c r="G19721" i="179"/>
  <c r="H19721" i="179"/>
  <c r="G19720" i="179"/>
  <c r="H19720" i="179"/>
  <c r="G19719" i="179"/>
  <c r="H19719" i="179"/>
  <c r="G19718" i="179"/>
  <c r="H19718" i="179"/>
  <c r="H19717" i="179"/>
  <c r="G19717" i="179"/>
  <c r="G19716" i="179"/>
  <c r="H19716" i="179"/>
  <c r="G19715" i="179"/>
  <c r="H19715" i="179"/>
  <c r="G19714" i="179"/>
  <c r="H19714" i="179"/>
  <c r="G19713" i="179"/>
  <c r="H19713" i="179"/>
  <c r="G19712" i="179"/>
  <c r="H19712" i="179"/>
  <c r="G19711" i="179"/>
  <c r="H19711" i="179"/>
  <c r="G19710" i="179"/>
  <c r="H19710" i="179"/>
  <c r="H19709" i="179"/>
  <c r="G19709" i="179"/>
  <c r="G19708" i="179"/>
  <c r="H19708" i="179"/>
  <c r="H19707" i="179"/>
  <c r="G19707" i="179"/>
  <c r="G19706" i="179"/>
  <c r="H19706" i="179"/>
  <c r="H19705" i="179"/>
  <c r="G19705" i="179"/>
  <c r="H19704" i="179"/>
  <c r="G19704" i="179"/>
  <c r="G19703" i="179"/>
  <c r="H19703" i="179"/>
  <c r="G19702" i="179"/>
  <c r="H19702" i="179"/>
  <c r="H19701" i="179"/>
  <c r="G19701" i="179"/>
  <c r="G19700" i="179"/>
  <c r="H19700" i="179"/>
  <c r="G19699" i="179"/>
  <c r="H19699" i="179"/>
  <c r="G19698" i="179"/>
  <c r="H19698" i="179"/>
  <c r="G19697" i="179"/>
  <c r="H19697" i="179"/>
  <c r="G19696" i="179"/>
  <c r="H19696" i="179"/>
  <c r="G19695" i="179"/>
  <c r="H19695" i="179"/>
  <c r="G19694" i="179"/>
  <c r="H19694" i="179"/>
  <c r="H19693" i="179"/>
  <c r="G19693" i="179"/>
  <c r="G19692" i="179"/>
  <c r="H19692" i="179"/>
  <c r="G19691" i="179"/>
  <c r="H19691" i="179"/>
  <c r="G19690" i="179"/>
  <c r="H19690" i="179"/>
  <c r="G19689" i="179"/>
  <c r="H19689" i="179"/>
  <c r="G19688" i="179"/>
  <c r="H19688" i="179"/>
  <c r="G19687" i="179"/>
  <c r="H19687" i="179"/>
  <c r="G19686" i="179"/>
  <c r="H19686" i="179"/>
  <c r="H19685" i="179"/>
  <c r="G19685" i="179"/>
  <c r="G19684" i="179"/>
  <c r="H19684" i="179"/>
  <c r="G19683" i="179"/>
  <c r="H19683" i="179"/>
  <c r="G19682" i="179"/>
  <c r="H19682" i="179"/>
  <c r="G19681" i="179"/>
  <c r="H19681" i="179"/>
  <c r="H19680" i="179"/>
  <c r="G19680" i="179"/>
  <c r="G19679" i="179"/>
  <c r="H19679" i="179"/>
  <c r="H19678" i="179"/>
  <c r="G19678" i="179"/>
  <c r="H19677" i="179"/>
  <c r="G19677" i="179"/>
  <c r="G19676" i="179"/>
  <c r="H19676" i="179"/>
  <c r="G19675" i="179"/>
  <c r="H19675" i="179"/>
  <c r="H19674" i="179"/>
  <c r="G19674" i="179"/>
  <c r="H19673" i="179"/>
  <c r="G19673" i="179"/>
  <c r="G19672" i="179"/>
  <c r="H19672" i="179"/>
  <c r="G19671" i="179"/>
  <c r="H19671" i="179"/>
  <c r="G19670" i="179"/>
  <c r="H19670" i="179"/>
  <c r="G19669" i="179"/>
  <c r="H19669" i="179"/>
  <c r="G19668" i="179"/>
  <c r="H19668" i="179"/>
  <c r="G19667" i="179"/>
  <c r="H19667" i="179"/>
  <c r="G19666" i="179"/>
  <c r="H19666" i="179"/>
  <c r="H19665" i="179"/>
  <c r="G19665" i="179"/>
  <c r="G19664" i="179"/>
  <c r="H19664" i="179"/>
  <c r="G19663" i="179"/>
  <c r="H19663" i="179"/>
  <c r="G19662" i="179"/>
  <c r="H19662" i="179"/>
  <c r="G19661" i="179"/>
  <c r="H19661" i="179"/>
  <c r="G19660" i="179"/>
  <c r="H19660" i="179"/>
  <c r="H19659" i="179"/>
  <c r="G19659" i="179"/>
  <c r="G19658" i="179"/>
  <c r="H19658" i="179"/>
  <c r="G19657" i="179"/>
  <c r="H19657" i="179"/>
  <c r="G19656" i="179"/>
  <c r="H19656" i="179"/>
  <c r="H19655" i="179"/>
  <c r="G19655" i="179"/>
  <c r="G19654" i="179"/>
  <c r="H19654" i="179"/>
  <c r="G19653" i="179"/>
  <c r="H19653" i="179"/>
  <c r="G19652" i="179"/>
  <c r="H19652" i="179"/>
  <c r="H19651" i="179"/>
  <c r="G19651" i="179"/>
  <c r="G19650" i="179"/>
  <c r="H19650" i="179"/>
  <c r="H19649" i="179"/>
  <c r="G19649" i="179"/>
  <c r="G19648" i="179"/>
  <c r="H19648" i="179"/>
  <c r="H19647" i="179"/>
  <c r="G19647" i="179"/>
  <c r="G19646" i="179"/>
  <c r="H19646" i="179"/>
  <c r="G19645" i="179"/>
  <c r="H19645" i="179"/>
  <c r="G19644" i="179"/>
  <c r="H19644" i="179"/>
  <c r="H19643" i="179"/>
  <c r="G19643" i="179"/>
  <c r="G19642" i="179"/>
  <c r="H19642" i="179"/>
  <c r="G19641" i="179"/>
  <c r="H19641" i="179"/>
  <c r="G19640" i="179"/>
  <c r="H19640" i="179"/>
  <c r="H19639" i="179"/>
  <c r="G19639" i="179"/>
  <c r="G19638" i="179"/>
  <c r="H19638" i="179"/>
  <c r="H19637" i="179"/>
  <c r="G19637" i="179"/>
  <c r="G19636" i="179"/>
  <c r="H19636" i="179"/>
  <c r="H19635" i="179"/>
  <c r="G19635" i="179"/>
  <c r="G19634" i="179"/>
  <c r="H19634" i="179"/>
  <c r="G19633" i="179"/>
  <c r="H19633" i="179"/>
  <c r="G19632" i="179"/>
  <c r="H19632" i="179"/>
  <c r="H19631" i="179"/>
  <c r="G19631" i="179"/>
  <c r="G19630" i="179"/>
  <c r="H19630" i="179"/>
  <c r="G19629" i="179"/>
  <c r="H19629" i="179"/>
  <c r="G19628" i="179"/>
  <c r="H19628" i="179"/>
  <c r="H19627" i="179"/>
  <c r="G19627" i="179"/>
  <c r="G19626" i="179"/>
  <c r="H19626" i="179"/>
  <c r="G19625" i="179"/>
  <c r="H19625" i="179"/>
  <c r="G19624" i="179"/>
  <c r="H19624" i="179"/>
  <c r="H19623" i="179"/>
  <c r="G19623" i="179"/>
  <c r="G19622" i="179"/>
  <c r="H19622" i="179"/>
  <c r="G19621" i="179"/>
  <c r="H19621" i="179"/>
  <c r="G19620" i="179"/>
  <c r="H19620" i="179"/>
  <c r="H19619" i="179"/>
  <c r="G19619" i="179"/>
  <c r="G19618" i="179"/>
  <c r="H19618" i="179"/>
  <c r="G19617" i="179"/>
  <c r="H19617" i="179"/>
  <c r="G19616" i="179"/>
  <c r="H19616" i="179"/>
  <c r="H19615" i="179"/>
  <c r="G19615" i="179"/>
  <c r="G19614" i="179"/>
  <c r="H19614" i="179"/>
  <c r="G19613" i="179"/>
  <c r="H19613" i="179"/>
  <c r="G19612" i="179"/>
  <c r="H19612" i="179"/>
  <c r="G19611" i="179"/>
  <c r="H19611" i="179"/>
  <c r="G19610" i="179"/>
  <c r="H19610" i="179"/>
  <c r="H19609" i="179"/>
  <c r="G19609" i="179"/>
  <c r="H19608" i="179"/>
  <c r="G19608" i="179"/>
  <c r="H19607" i="179"/>
  <c r="G19607" i="179"/>
  <c r="H19606" i="179"/>
  <c r="G19606" i="179"/>
  <c r="H19605" i="179"/>
  <c r="G19605" i="179"/>
  <c r="H19604" i="179"/>
  <c r="G19604" i="179"/>
  <c r="H19603" i="179"/>
  <c r="G19603" i="179"/>
  <c r="H19602" i="179"/>
  <c r="G19602" i="179"/>
  <c r="H19601" i="179"/>
  <c r="G19601" i="179"/>
  <c r="H19600" i="179"/>
  <c r="G19600" i="179"/>
  <c r="H19599" i="179"/>
  <c r="G19599" i="179"/>
  <c r="H19598" i="179"/>
  <c r="G19598" i="179"/>
  <c r="H19597" i="179"/>
  <c r="G19597" i="179"/>
  <c r="H19596" i="179"/>
  <c r="G19596" i="179"/>
  <c r="H19595" i="179"/>
  <c r="G19595" i="179"/>
  <c r="H19594" i="179"/>
  <c r="G19594" i="179"/>
  <c r="H19593" i="179"/>
  <c r="G19593" i="179"/>
  <c r="H19592" i="179"/>
  <c r="G19592" i="179"/>
  <c r="H19591" i="179"/>
  <c r="G19591" i="179"/>
  <c r="H19590" i="179"/>
  <c r="G19590" i="179"/>
  <c r="H19589" i="179"/>
  <c r="G19589" i="179"/>
  <c r="H19588" i="179"/>
  <c r="G19588" i="179"/>
  <c r="H19587" i="179"/>
  <c r="G19587" i="179"/>
  <c r="H19586" i="179"/>
  <c r="G19586" i="179"/>
  <c r="H19585" i="179"/>
  <c r="G19585" i="179"/>
  <c r="H19584" i="179"/>
  <c r="G19584" i="179"/>
  <c r="H19583" i="179"/>
  <c r="G19583" i="179"/>
  <c r="H19582" i="179"/>
  <c r="G19582" i="179"/>
  <c r="H19581" i="179"/>
  <c r="G19581" i="179"/>
  <c r="H19580" i="179"/>
  <c r="G19580" i="179"/>
  <c r="H19579" i="179"/>
  <c r="G19579" i="179"/>
  <c r="H19578" i="179"/>
  <c r="G19578" i="179"/>
  <c r="H19577" i="179"/>
  <c r="G19577" i="179"/>
  <c r="H19576" i="179"/>
  <c r="G19576" i="179"/>
  <c r="H19575" i="179"/>
  <c r="G19575" i="179"/>
  <c r="H19574" i="179"/>
  <c r="G19574" i="179"/>
  <c r="H19573" i="179"/>
  <c r="G19573" i="179"/>
  <c r="H19572" i="179"/>
  <c r="G19572" i="179"/>
  <c r="H19571" i="179"/>
  <c r="G19571" i="179"/>
  <c r="H19570" i="179"/>
  <c r="G19570" i="179"/>
  <c r="H19569" i="179"/>
  <c r="G19569" i="179"/>
  <c r="H19568" i="179"/>
  <c r="G19568" i="179"/>
  <c r="H19567" i="179"/>
  <c r="G19567" i="179"/>
  <c r="H19566" i="179"/>
  <c r="G19566" i="179"/>
  <c r="H19565" i="179"/>
  <c r="G19565" i="179"/>
  <c r="H19564" i="179"/>
  <c r="G19564" i="179"/>
  <c r="H19563" i="179"/>
  <c r="G19563" i="179"/>
  <c r="H19562" i="179"/>
  <c r="G19562" i="179"/>
  <c r="H19561" i="179"/>
  <c r="G19561" i="179"/>
  <c r="H19560" i="179"/>
  <c r="G19560" i="179"/>
  <c r="H19559" i="179"/>
  <c r="G19559" i="179"/>
  <c r="H19558" i="179"/>
  <c r="G19558" i="179"/>
  <c r="H19557" i="179"/>
  <c r="G19557" i="179"/>
  <c r="H19556" i="179"/>
  <c r="G19556" i="179"/>
  <c r="H19555" i="179"/>
  <c r="G19555" i="179"/>
  <c r="H19554" i="179"/>
  <c r="G19554" i="179"/>
  <c r="H19553" i="179"/>
  <c r="G19553" i="179"/>
  <c r="H19552" i="179"/>
  <c r="G19552" i="179"/>
  <c r="H19551" i="179"/>
  <c r="G19551" i="179"/>
  <c r="H19550" i="179"/>
  <c r="G19550" i="179"/>
  <c r="H19549" i="179"/>
  <c r="G19549" i="179"/>
  <c r="H19548" i="179"/>
  <c r="G19548" i="179"/>
  <c r="H19547" i="179"/>
  <c r="G19547" i="179"/>
  <c r="H19546" i="179"/>
  <c r="G19546" i="179"/>
  <c r="H19545" i="179"/>
  <c r="G19545" i="179"/>
  <c r="H19544" i="179"/>
  <c r="G19544" i="179"/>
  <c r="H19543" i="179"/>
  <c r="G19543" i="179"/>
  <c r="H19542" i="179"/>
  <c r="G19542" i="179"/>
  <c r="H19541" i="179"/>
  <c r="G19541" i="179"/>
  <c r="H19540" i="179"/>
  <c r="G19540" i="179"/>
  <c r="H19539" i="179"/>
  <c r="G19539" i="179"/>
  <c r="H19538" i="179"/>
  <c r="G19538" i="179"/>
  <c r="H19537" i="179"/>
  <c r="G19537" i="179"/>
  <c r="H19536" i="179"/>
  <c r="G19536" i="179"/>
  <c r="H19535" i="179"/>
  <c r="G19535" i="179"/>
  <c r="H19534" i="179"/>
  <c r="G19534" i="179"/>
  <c r="H19533" i="179"/>
  <c r="G19533" i="179"/>
  <c r="H19532" i="179"/>
  <c r="G19532" i="179"/>
  <c r="H19531" i="179"/>
  <c r="G19531" i="179"/>
  <c r="H19530" i="179"/>
  <c r="G19530" i="179"/>
  <c r="H19529" i="179"/>
  <c r="G19529" i="179"/>
  <c r="H19528" i="179"/>
  <c r="G19528" i="179"/>
  <c r="H19527" i="179"/>
  <c r="G19527" i="179"/>
  <c r="H19526" i="179"/>
  <c r="G19526" i="179"/>
  <c r="H19525" i="179"/>
  <c r="G19525" i="179"/>
  <c r="H19524" i="179"/>
  <c r="G19524" i="179"/>
  <c r="H19523" i="179"/>
  <c r="G19523" i="179"/>
  <c r="H19522" i="179"/>
  <c r="G19522" i="179"/>
  <c r="H19521" i="179"/>
  <c r="G19521" i="179"/>
  <c r="H19520" i="179"/>
  <c r="G19520" i="179"/>
  <c r="H19519" i="179"/>
  <c r="G19519" i="179"/>
  <c r="H19518" i="179"/>
  <c r="G19518" i="179"/>
  <c r="H19517" i="179"/>
  <c r="G19517" i="179"/>
  <c r="H19516" i="179"/>
  <c r="G19516" i="179"/>
  <c r="H19515" i="179"/>
  <c r="G19515" i="179"/>
  <c r="H19514" i="179"/>
  <c r="G19514" i="179"/>
  <c r="H19513" i="179"/>
  <c r="G19513" i="179"/>
  <c r="H19512" i="179"/>
  <c r="G19512" i="179"/>
  <c r="H19511" i="179"/>
  <c r="G19511" i="179"/>
  <c r="H19510" i="179"/>
  <c r="G19510" i="179"/>
  <c r="H19509" i="179"/>
  <c r="G19509" i="179"/>
  <c r="H19508" i="179"/>
  <c r="G19508" i="179"/>
  <c r="H19507" i="179"/>
  <c r="G19507" i="179"/>
  <c r="H19506" i="179"/>
  <c r="G19506" i="179"/>
  <c r="H19505" i="179"/>
  <c r="G19505" i="179"/>
  <c r="H19504" i="179"/>
  <c r="G19504" i="179"/>
  <c r="H19503" i="179"/>
  <c r="G19503" i="179"/>
  <c r="H19502" i="179"/>
  <c r="G19502" i="179"/>
  <c r="H19501" i="179"/>
  <c r="G19501" i="179"/>
  <c r="H19500" i="179"/>
  <c r="G19500" i="179"/>
  <c r="H19499" i="179"/>
  <c r="G19499" i="179"/>
  <c r="H19498" i="179"/>
  <c r="G19498" i="179"/>
  <c r="H19497" i="179"/>
  <c r="G19497" i="179"/>
  <c r="H19496" i="179"/>
  <c r="G19496" i="179"/>
  <c r="H19495" i="179"/>
  <c r="G19495" i="179"/>
  <c r="H19494" i="179"/>
  <c r="G19494" i="179"/>
  <c r="H19493" i="179"/>
  <c r="G19493" i="179"/>
  <c r="H19492" i="179"/>
  <c r="G19492" i="179"/>
  <c r="H19491" i="179"/>
  <c r="G19491" i="179"/>
  <c r="H19490" i="179"/>
  <c r="G19490" i="179"/>
  <c r="H19489" i="179"/>
  <c r="G19489" i="179"/>
  <c r="H19488" i="179"/>
  <c r="G19488" i="179"/>
  <c r="H19487" i="179"/>
  <c r="G19487" i="179"/>
  <c r="H19486" i="179"/>
  <c r="G19486" i="179"/>
  <c r="H19485" i="179"/>
  <c r="G19485" i="179"/>
  <c r="H19484" i="179"/>
  <c r="G19484" i="179"/>
  <c r="H19483" i="179"/>
  <c r="G19483" i="179"/>
  <c r="H19482" i="179"/>
  <c r="G19482" i="179"/>
  <c r="H19481" i="179"/>
  <c r="G19481" i="179"/>
  <c r="H19480" i="179"/>
  <c r="G19480" i="179"/>
  <c r="H19479" i="179"/>
  <c r="G19479" i="179"/>
  <c r="H19478" i="179"/>
  <c r="G19478" i="179"/>
  <c r="H19477" i="179"/>
  <c r="G19477" i="179"/>
  <c r="H19476" i="179"/>
  <c r="G19476" i="179"/>
  <c r="H19475" i="179"/>
  <c r="G19475" i="179"/>
  <c r="H19474" i="179"/>
  <c r="G19474" i="179"/>
  <c r="H19473" i="179"/>
  <c r="G19473" i="179"/>
  <c r="H19472" i="179"/>
  <c r="G19472" i="179"/>
  <c r="H19471" i="179"/>
  <c r="G19471" i="179"/>
  <c r="H19470" i="179"/>
  <c r="G19470" i="179"/>
  <c r="H19469" i="179"/>
  <c r="G19469" i="179"/>
  <c r="H19468" i="179"/>
  <c r="G19468" i="179"/>
  <c r="H19467" i="179"/>
  <c r="G19467" i="179"/>
  <c r="H19466" i="179"/>
  <c r="G19466" i="179"/>
  <c r="H19465" i="179"/>
  <c r="G19465" i="179"/>
  <c r="H19464" i="179"/>
  <c r="G19464" i="179"/>
  <c r="H19463" i="179"/>
  <c r="G19463" i="179"/>
  <c r="H19462" i="179"/>
  <c r="G19462" i="179"/>
  <c r="H19461" i="179"/>
  <c r="G19461" i="179"/>
  <c r="H19460" i="179"/>
  <c r="G19460" i="179"/>
  <c r="H19459" i="179"/>
  <c r="G19459" i="179"/>
  <c r="H19458" i="179"/>
  <c r="G19458" i="179"/>
  <c r="H19457" i="179"/>
  <c r="G19457" i="179"/>
  <c r="H19456" i="179"/>
  <c r="G19456" i="179"/>
  <c r="H19455" i="179"/>
  <c r="G19455" i="179"/>
  <c r="H19454" i="179"/>
  <c r="G19454" i="179"/>
  <c r="H19453" i="179"/>
  <c r="G19453" i="179"/>
  <c r="H19452" i="179"/>
  <c r="G19452" i="179"/>
  <c r="H19451" i="179"/>
  <c r="G19451" i="179"/>
  <c r="H19450" i="179"/>
  <c r="G19450" i="179"/>
  <c r="H19449" i="179"/>
  <c r="G19449" i="179"/>
  <c r="H19448" i="179"/>
  <c r="G19448" i="179"/>
  <c r="H19447" i="179"/>
  <c r="G19447" i="179"/>
  <c r="H19446" i="179"/>
  <c r="G19446" i="179"/>
  <c r="H19445" i="179"/>
  <c r="G19445" i="179"/>
  <c r="H19444" i="179"/>
  <c r="G19444" i="179"/>
  <c r="H19443" i="179"/>
  <c r="G19443" i="179"/>
  <c r="H19442" i="179"/>
  <c r="G19442" i="179"/>
  <c r="H19441" i="179"/>
  <c r="G19441" i="179"/>
  <c r="H19440" i="179"/>
  <c r="G19440" i="179"/>
  <c r="H19439" i="179"/>
  <c r="G19439" i="179"/>
  <c r="H19438" i="179"/>
  <c r="G19438" i="179"/>
  <c r="H19437" i="179"/>
  <c r="G19437" i="179"/>
  <c r="H19436" i="179"/>
  <c r="G19436" i="179"/>
  <c r="H19435" i="179"/>
  <c r="G19435" i="179"/>
  <c r="H19434" i="179"/>
  <c r="G19434" i="179"/>
  <c r="H19433" i="179"/>
  <c r="G19433" i="179"/>
  <c r="H19432" i="179"/>
  <c r="G19432" i="179"/>
  <c r="H19431" i="179"/>
  <c r="G19431" i="179"/>
  <c r="H19430" i="179"/>
  <c r="G19430" i="179"/>
  <c r="H19429" i="179"/>
  <c r="G19429" i="179"/>
  <c r="H19428" i="179"/>
  <c r="G19428" i="179"/>
  <c r="H19427" i="179"/>
  <c r="G19427" i="179"/>
  <c r="H19426" i="179"/>
  <c r="G19426" i="179"/>
  <c r="H19425" i="179"/>
  <c r="G19425" i="179"/>
  <c r="H19424" i="179"/>
  <c r="G19424" i="179"/>
  <c r="H19423" i="179"/>
  <c r="G19423" i="179"/>
  <c r="H19422" i="179"/>
  <c r="G19422" i="179"/>
  <c r="H19421" i="179"/>
  <c r="G19421" i="179"/>
  <c r="H19420" i="179"/>
  <c r="G19420" i="179"/>
  <c r="H19419" i="179"/>
  <c r="G19419" i="179"/>
  <c r="H19418" i="179"/>
  <c r="G19418" i="179"/>
  <c r="H19417" i="179"/>
  <c r="G19417" i="179"/>
  <c r="H19416" i="179"/>
  <c r="G19416" i="179"/>
  <c r="H19415" i="179"/>
  <c r="G19415" i="179"/>
  <c r="H19414" i="179"/>
  <c r="G19414" i="179"/>
  <c r="H19413" i="179"/>
  <c r="G19413" i="179"/>
  <c r="H19412" i="179"/>
  <c r="G19412" i="179"/>
  <c r="H19411" i="179"/>
  <c r="G19411" i="179"/>
  <c r="H19410" i="179"/>
  <c r="G19410" i="179"/>
  <c r="H19409" i="179"/>
  <c r="G19409" i="179"/>
  <c r="H19408" i="179"/>
  <c r="G19408" i="179"/>
  <c r="H19407" i="179"/>
  <c r="G19407" i="179"/>
  <c r="H19406" i="179"/>
  <c r="G19406" i="179"/>
  <c r="H19405" i="179"/>
  <c r="G19405" i="179"/>
  <c r="H19404" i="179"/>
  <c r="G19404" i="179"/>
  <c r="H19403" i="179"/>
  <c r="G19403" i="179"/>
  <c r="H19402" i="179"/>
  <c r="G19402" i="179"/>
  <c r="H19401" i="179"/>
  <c r="G19401" i="179"/>
  <c r="H19400" i="179"/>
  <c r="G19400" i="179"/>
  <c r="H19399" i="179"/>
  <c r="G19399" i="179"/>
  <c r="H19398" i="179"/>
  <c r="G19398" i="179"/>
  <c r="H19397" i="179"/>
  <c r="G19397" i="179"/>
  <c r="H19396" i="179"/>
  <c r="G19396" i="179"/>
  <c r="H19395" i="179"/>
  <c r="G19395" i="179"/>
  <c r="H19394" i="179"/>
  <c r="G19394" i="179"/>
  <c r="H19393" i="179"/>
  <c r="G19393" i="179"/>
  <c r="H19392" i="179"/>
  <c r="G19392" i="179"/>
  <c r="H19391" i="179"/>
  <c r="G19391" i="179"/>
  <c r="H19390" i="179"/>
  <c r="G19390" i="179"/>
  <c r="H19389" i="179"/>
  <c r="G19389" i="179"/>
  <c r="H19388" i="179"/>
  <c r="G19388" i="179"/>
  <c r="H19387" i="179"/>
  <c r="G19387" i="179"/>
  <c r="H19386" i="179"/>
  <c r="G19386" i="179"/>
  <c r="H19385" i="179"/>
  <c r="G19385" i="179"/>
  <c r="H19384" i="179"/>
  <c r="G19384" i="179"/>
  <c r="H19383" i="179"/>
  <c r="G19383" i="179"/>
  <c r="H19382" i="179"/>
  <c r="G19382" i="179"/>
  <c r="H19381" i="179"/>
  <c r="G19381" i="179"/>
  <c r="H19380" i="179"/>
  <c r="G19380" i="179"/>
  <c r="H19379" i="179"/>
  <c r="G19379" i="179"/>
  <c r="H19378" i="179"/>
  <c r="G19378" i="179"/>
  <c r="H19377" i="179"/>
  <c r="G19377" i="179"/>
  <c r="H19376" i="179"/>
  <c r="G19376" i="179"/>
  <c r="H19375" i="179"/>
  <c r="G19375" i="179"/>
  <c r="H19374" i="179"/>
  <c r="G19374" i="179"/>
  <c r="H19373" i="179"/>
  <c r="G19373" i="179"/>
  <c r="H19372" i="179"/>
  <c r="G19372" i="179"/>
  <c r="H19371" i="179"/>
  <c r="G19371" i="179"/>
  <c r="H19370" i="179"/>
  <c r="G19370" i="179"/>
  <c r="H19369" i="179"/>
  <c r="G19369" i="179"/>
  <c r="H19368" i="179"/>
  <c r="G19368" i="179"/>
  <c r="H19367" i="179"/>
  <c r="G19367" i="179"/>
  <c r="H19366" i="179"/>
  <c r="G19366" i="179"/>
  <c r="H19365" i="179"/>
  <c r="G19365" i="179"/>
  <c r="H19364" i="179"/>
  <c r="G19364" i="179"/>
  <c r="H19363" i="179"/>
  <c r="G19363" i="179"/>
  <c r="H19362" i="179"/>
  <c r="G19362" i="179"/>
  <c r="H19361" i="179"/>
  <c r="G19361" i="179"/>
  <c r="H19360" i="179"/>
  <c r="G19360" i="179"/>
  <c r="H19359" i="179"/>
  <c r="G19359" i="179"/>
  <c r="H19358" i="179"/>
  <c r="G19358" i="179"/>
  <c r="H19357" i="179"/>
  <c r="G19357" i="179"/>
  <c r="H19356" i="179"/>
  <c r="G19356" i="179"/>
  <c r="H19355" i="179"/>
  <c r="G19355" i="179"/>
  <c r="H19354" i="179"/>
  <c r="G19354" i="179"/>
  <c r="H19353" i="179"/>
  <c r="G19353" i="179"/>
  <c r="H19352" i="179"/>
  <c r="G19352" i="179"/>
  <c r="H19351" i="179"/>
  <c r="G19351" i="179"/>
  <c r="H19350" i="179"/>
  <c r="G19350" i="179"/>
  <c r="H19349" i="179"/>
  <c r="G19349" i="179"/>
  <c r="H19348" i="179"/>
  <c r="G19348" i="179"/>
  <c r="H19347" i="179"/>
  <c r="G19347" i="179"/>
  <c r="H19346" i="179"/>
  <c r="G19346" i="179"/>
  <c r="H19345" i="179"/>
  <c r="G19345" i="179"/>
  <c r="H19344" i="179"/>
  <c r="G19344" i="179"/>
  <c r="H19343" i="179"/>
  <c r="G19343" i="179"/>
  <c r="H19342" i="179"/>
  <c r="G19342" i="179"/>
  <c r="H19341" i="179"/>
  <c r="G19341" i="179"/>
  <c r="H19340" i="179"/>
  <c r="G19340" i="179"/>
  <c r="H19339" i="179"/>
  <c r="G19339" i="179"/>
  <c r="H19338" i="179"/>
  <c r="G19338" i="179"/>
  <c r="H19337" i="179"/>
  <c r="G19337" i="179"/>
  <c r="H19336" i="179"/>
  <c r="G19336" i="179"/>
  <c r="H19335" i="179"/>
  <c r="G19335" i="179"/>
  <c r="H19334" i="179"/>
  <c r="G19334" i="179"/>
  <c r="H19333" i="179"/>
  <c r="G19333" i="179"/>
  <c r="H19332" i="179"/>
  <c r="G19332" i="179"/>
  <c r="H19331" i="179"/>
  <c r="G19331" i="179"/>
  <c r="H19330" i="179"/>
  <c r="G19330" i="179"/>
  <c r="H19329" i="179"/>
  <c r="G19329" i="179"/>
  <c r="H19328" i="179"/>
  <c r="G19328" i="179"/>
  <c r="H19327" i="179"/>
  <c r="G19327" i="179"/>
  <c r="H19326" i="179"/>
  <c r="G19326" i="179"/>
  <c r="H19325" i="179"/>
  <c r="G19325" i="179"/>
  <c r="H19324" i="179"/>
  <c r="G19324" i="179"/>
  <c r="H19323" i="179"/>
  <c r="G19323" i="179"/>
  <c r="H19322" i="179"/>
  <c r="G19322" i="179"/>
  <c r="H19321" i="179"/>
  <c r="G19321" i="179"/>
  <c r="H19320" i="179"/>
  <c r="G19320" i="179"/>
  <c r="H19319" i="179"/>
  <c r="G19319" i="179"/>
  <c r="H19318" i="179"/>
  <c r="G19318" i="179"/>
  <c r="H19317" i="179"/>
  <c r="G19317" i="179"/>
  <c r="H19316" i="179"/>
  <c r="G19316" i="179"/>
  <c r="H19315" i="179"/>
  <c r="G19315" i="179"/>
  <c r="H19314" i="179"/>
  <c r="G19314" i="179"/>
  <c r="H19313" i="179"/>
  <c r="G19313" i="179"/>
  <c r="H19312" i="179"/>
  <c r="G19312" i="179"/>
  <c r="H19311" i="179"/>
  <c r="G19311" i="179"/>
  <c r="H19310" i="179"/>
  <c r="G19310" i="179"/>
  <c r="H19309" i="179"/>
  <c r="G19309" i="179"/>
  <c r="H19308" i="179"/>
  <c r="G19308" i="179"/>
  <c r="H19307" i="179"/>
  <c r="G19307" i="179"/>
  <c r="H19306" i="179"/>
  <c r="G19306" i="179"/>
  <c r="H19305" i="179"/>
  <c r="G19305" i="179"/>
  <c r="H19304" i="179"/>
  <c r="G19304" i="179"/>
  <c r="H19303" i="179"/>
  <c r="G19303" i="179"/>
  <c r="H19302" i="179"/>
  <c r="G19302" i="179"/>
  <c r="H19301" i="179"/>
  <c r="G19301" i="179"/>
  <c r="H19300" i="179"/>
  <c r="G19300" i="179"/>
  <c r="H19299" i="179"/>
  <c r="G19299" i="179"/>
  <c r="H19298" i="179"/>
  <c r="G19298" i="179"/>
  <c r="H19297" i="179"/>
  <c r="G19297" i="179"/>
  <c r="H19296" i="179"/>
  <c r="G19296" i="179"/>
  <c r="H19295" i="179"/>
  <c r="G19295" i="179"/>
  <c r="H19294" i="179"/>
  <c r="G19294" i="179"/>
  <c r="H19293" i="179"/>
  <c r="G19293" i="179"/>
  <c r="H19292" i="179"/>
  <c r="G19292" i="179"/>
  <c r="H19291" i="179"/>
  <c r="G19291" i="179"/>
  <c r="H19290" i="179"/>
  <c r="G19290" i="179"/>
  <c r="H19289" i="179"/>
  <c r="G19289" i="179"/>
  <c r="H19288" i="179"/>
  <c r="G19288" i="179"/>
  <c r="H19287" i="179"/>
  <c r="G19287" i="179"/>
  <c r="H19286" i="179"/>
  <c r="G19286" i="179"/>
  <c r="H19285" i="179"/>
  <c r="G19285" i="179"/>
  <c r="H19284" i="179"/>
  <c r="G19284" i="179"/>
  <c r="H19283" i="179"/>
  <c r="G19283" i="179"/>
  <c r="H19282" i="179"/>
  <c r="G19282" i="179"/>
  <c r="H19281" i="179"/>
  <c r="G19281" i="179"/>
  <c r="H19280" i="179"/>
  <c r="G19280" i="179"/>
  <c r="H19279" i="179"/>
  <c r="G19279" i="179"/>
  <c r="H19278" i="179"/>
  <c r="G19278" i="179"/>
  <c r="H19277" i="179"/>
  <c r="G19277" i="179"/>
  <c r="H19276" i="179"/>
  <c r="G19276" i="179"/>
  <c r="H19275" i="179"/>
  <c r="G19275" i="179"/>
  <c r="H19274" i="179"/>
  <c r="G19274" i="179"/>
  <c r="H19273" i="179"/>
  <c r="G19273" i="179"/>
  <c r="H19272" i="179"/>
  <c r="G19272" i="179"/>
  <c r="H19271" i="179"/>
  <c r="G19271" i="179"/>
  <c r="H19270" i="179"/>
  <c r="G19270" i="179"/>
  <c r="H19269" i="179"/>
  <c r="G19269" i="179"/>
  <c r="H19268" i="179"/>
  <c r="G19268" i="179"/>
  <c r="H19267" i="179"/>
  <c r="G19267" i="179"/>
  <c r="H19266" i="179"/>
  <c r="G19266" i="179"/>
  <c r="H19265" i="179"/>
  <c r="G19265" i="179"/>
  <c r="H19264" i="179"/>
  <c r="G19264" i="179"/>
  <c r="H19263" i="179"/>
  <c r="G19263" i="179"/>
  <c r="H19262" i="179"/>
  <c r="G19262" i="179"/>
  <c r="H19261" i="179"/>
  <c r="G19261" i="179"/>
  <c r="H19260" i="179"/>
  <c r="G19260" i="179"/>
  <c r="H19259" i="179"/>
  <c r="G19259" i="179"/>
  <c r="H19258" i="179"/>
  <c r="G19258" i="179"/>
  <c r="H19257" i="179"/>
  <c r="G19257" i="179"/>
  <c r="H19256" i="179"/>
  <c r="G19256" i="179"/>
  <c r="H19255" i="179"/>
  <c r="G19255" i="179"/>
  <c r="H19254" i="179"/>
  <c r="G19254" i="179"/>
  <c r="H19253" i="179"/>
  <c r="G19253" i="179"/>
  <c r="H19252" i="179"/>
  <c r="G19252" i="179"/>
  <c r="H19251" i="179"/>
  <c r="G19251" i="179"/>
  <c r="H19250" i="179"/>
  <c r="G19250" i="179"/>
  <c r="H19249" i="179"/>
  <c r="G19249" i="179"/>
  <c r="H19248" i="179"/>
  <c r="G19248" i="179"/>
  <c r="H19247" i="179"/>
  <c r="G19247" i="179"/>
  <c r="H19246" i="179"/>
  <c r="G19246" i="179"/>
  <c r="H19245" i="179"/>
  <c r="G19245" i="179"/>
  <c r="H19244" i="179"/>
  <c r="G19244" i="179"/>
  <c r="H19243" i="179"/>
  <c r="G19243" i="179"/>
  <c r="H19242" i="179"/>
  <c r="G19242" i="179"/>
  <c r="H19241" i="179"/>
  <c r="G19241" i="179"/>
  <c r="H19240" i="179"/>
  <c r="G19240" i="179"/>
  <c r="H19239" i="179"/>
  <c r="G19239" i="179"/>
  <c r="H19238" i="179"/>
  <c r="G19238" i="179"/>
  <c r="H19237" i="179"/>
  <c r="G19237" i="179"/>
  <c r="H19236" i="179"/>
  <c r="G19236" i="179"/>
  <c r="H19235" i="179"/>
  <c r="G19235" i="179"/>
  <c r="H19234" i="179"/>
  <c r="G19234" i="179"/>
  <c r="H19233" i="179"/>
  <c r="G19233" i="179"/>
  <c r="H19232" i="179"/>
  <c r="G19232" i="179"/>
  <c r="H19231" i="179"/>
  <c r="G19231" i="179"/>
  <c r="H19230" i="179"/>
  <c r="G19230" i="179"/>
  <c r="H19229" i="179"/>
  <c r="G19229" i="179"/>
  <c r="H19228" i="179"/>
  <c r="G19228" i="179"/>
  <c r="H19227" i="179"/>
  <c r="G19227" i="179"/>
  <c r="H19226" i="179"/>
  <c r="G19226" i="179"/>
  <c r="H19225" i="179"/>
  <c r="G19225" i="179"/>
  <c r="H19224" i="179"/>
  <c r="G19224" i="179"/>
  <c r="H19223" i="179"/>
  <c r="G19223" i="179"/>
  <c r="H19222" i="179"/>
  <c r="G19222" i="179"/>
  <c r="H19221" i="179"/>
  <c r="G19221" i="179"/>
  <c r="H19220" i="179"/>
  <c r="G19220" i="179"/>
  <c r="H19219" i="179"/>
  <c r="G19219" i="179"/>
  <c r="H19218" i="179"/>
  <c r="G19218" i="179"/>
  <c r="H19217" i="179"/>
  <c r="G19217" i="179"/>
  <c r="H19216" i="179"/>
  <c r="G19216" i="179"/>
  <c r="H19215" i="179"/>
  <c r="G19215" i="179"/>
  <c r="H19214" i="179"/>
  <c r="G19214" i="179"/>
  <c r="H19213" i="179"/>
  <c r="G19213" i="179"/>
  <c r="H19212" i="179"/>
  <c r="G19212" i="179"/>
  <c r="H19211" i="179"/>
  <c r="G19211" i="179"/>
  <c r="H19210" i="179"/>
  <c r="G19210" i="179"/>
  <c r="H19209" i="179"/>
  <c r="G19209" i="179"/>
  <c r="H19208" i="179"/>
  <c r="G19208" i="179"/>
  <c r="H19207" i="179"/>
  <c r="G19207" i="179"/>
  <c r="H19206" i="179"/>
  <c r="G19206" i="179"/>
  <c r="H19205" i="179"/>
  <c r="G19205" i="179"/>
  <c r="H19204" i="179"/>
  <c r="G19204" i="179"/>
  <c r="H19203" i="179"/>
  <c r="G19203" i="179"/>
  <c r="H19202" i="179"/>
  <c r="G19202" i="179"/>
  <c r="H19201" i="179"/>
  <c r="G19201" i="179"/>
  <c r="H19200" i="179"/>
  <c r="G19200" i="179"/>
  <c r="H19199" i="179"/>
  <c r="G19199" i="179"/>
  <c r="H19198" i="179"/>
  <c r="G19198" i="179"/>
  <c r="H19197" i="179"/>
  <c r="G19197" i="179"/>
  <c r="H19196" i="179"/>
  <c r="G19196" i="179"/>
  <c r="H19195" i="179"/>
  <c r="G19195" i="179"/>
  <c r="H19194" i="179"/>
  <c r="G19194" i="179"/>
  <c r="H19193" i="179"/>
  <c r="G19193" i="179"/>
  <c r="H19192" i="179"/>
  <c r="G19192" i="179"/>
  <c r="H19191" i="179"/>
  <c r="G19191" i="179"/>
  <c r="H19190" i="179"/>
  <c r="G19190" i="179"/>
  <c r="H19189" i="179"/>
  <c r="G19189" i="179"/>
  <c r="H19188" i="179"/>
  <c r="G19188" i="179"/>
  <c r="H19187" i="179"/>
  <c r="G19187" i="179"/>
  <c r="H19186" i="179"/>
  <c r="G19186" i="179"/>
  <c r="H19185" i="179"/>
  <c r="G19185" i="179"/>
  <c r="H19184" i="179"/>
  <c r="G19184" i="179"/>
  <c r="H19183" i="179"/>
  <c r="G19183" i="179"/>
  <c r="H19182" i="179"/>
  <c r="G19182" i="179"/>
  <c r="H19181" i="179"/>
  <c r="G19181" i="179"/>
  <c r="H19180" i="179"/>
  <c r="G19180" i="179"/>
  <c r="H19179" i="179"/>
  <c r="G19179" i="179"/>
  <c r="H19178" i="179"/>
  <c r="G19178" i="179"/>
  <c r="H19177" i="179"/>
  <c r="G19177" i="179"/>
  <c r="H19176" i="179"/>
  <c r="G19176" i="179"/>
  <c r="H19175" i="179"/>
  <c r="G19175" i="179"/>
  <c r="H19174" i="179"/>
  <c r="G19174" i="179"/>
  <c r="H19173" i="179"/>
  <c r="G19173" i="179"/>
  <c r="H19172" i="179"/>
  <c r="G19172" i="179"/>
  <c r="H19171" i="179"/>
  <c r="G19171" i="179"/>
  <c r="H19170" i="179"/>
  <c r="G19170" i="179"/>
  <c r="H19169" i="179"/>
  <c r="G19169" i="179"/>
  <c r="H19168" i="179"/>
  <c r="G19168" i="179"/>
  <c r="H19167" i="179"/>
  <c r="G19167" i="179"/>
  <c r="H19166" i="179"/>
  <c r="G19166" i="179"/>
  <c r="H19165" i="179"/>
  <c r="G19165" i="179"/>
  <c r="H19164" i="179"/>
  <c r="G19164" i="179"/>
  <c r="H19163" i="179"/>
  <c r="G19163" i="179"/>
  <c r="H19162" i="179"/>
  <c r="G19162" i="179"/>
  <c r="H19161" i="179"/>
  <c r="G19161" i="179"/>
  <c r="H19160" i="179"/>
  <c r="G19160" i="179"/>
  <c r="H19159" i="179"/>
  <c r="G19159" i="179"/>
  <c r="H19158" i="179"/>
  <c r="G19158" i="179"/>
  <c r="H19157" i="179"/>
  <c r="G19157" i="179"/>
  <c r="H19156" i="179"/>
  <c r="G19156" i="179"/>
  <c r="H19155" i="179"/>
  <c r="G19155" i="179"/>
  <c r="H19154" i="179"/>
  <c r="G19154" i="179"/>
  <c r="H19153" i="179"/>
  <c r="G19153" i="179"/>
  <c r="H19152" i="179"/>
  <c r="G19152" i="179"/>
  <c r="H19151" i="179"/>
  <c r="G19151" i="179"/>
  <c r="H19150" i="179"/>
  <c r="G19150" i="179"/>
  <c r="H19149" i="179"/>
  <c r="G19149" i="179"/>
  <c r="H19148" i="179"/>
  <c r="G19148" i="179"/>
  <c r="H19147" i="179"/>
  <c r="G19147" i="179"/>
  <c r="H19146" i="179"/>
  <c r="G19146" i="179"/>
  <c r="H19145" i="179"/>
  <c r="G19145" i="179"/>
  <c r="H19144" i="179"/>
  <c r="G19144" i="179"/>
  <c r="H19143" i="179"/>
  <c r="G19143" i="179"/>
  <c r="H19142" i="179"/>
  <c r="G19142" i="179"/>
  <c r="H19141" i="179"/>
  <c r="G19141" i="179"/>
  <c r="H19140" i="179"/>
  <c r="G19140" i="179"/>
  <c r="H19139" i="179"/>
  <c r="G19139" i="179"/>
  <c r="H19138" i="179"/>
  <c r="G19138" i="179"/>
  <c r="H19137" i="179"/>
  <c r="G19137" i="179"/>
  <c r="H19136" i="179"/>
  <c r="G19136" i="179"/>
  <c r="H19135" i="179"/>
  <c r="G19135" i="179"/>
  <c r="H19134" i="179"/>
  <c r="G19134" i="179"/>
  <c r="H19133" i="179"/>
  <c r="G19133" i="179"/>
  <c r="H19132" i="179"/>
  <c r="G19132" i="179"/>
  <c r="H19131" i="179"/>
  <c r="G19131" i="179"/>
  <c r="H19130" i="179"/>
  <c r="G19130" i="179"/>
  <c r="H19129" i="179"/>
  <c r="G19129" i="179"/>
  <c r="H19128" i="179"/>
  <c r="G19128" i="179"/>
  <c r="H19127" i="179"/>
  <c r="G19127" i="179"/>
  <c r="H19126" i="179"/>
  <c r="G19126" i="179"/>
  <c r="H19125" i="179"/>
  <c r="G19125" i="179"/>
  <c r="H19124" i="179"/>
  <c r="G19124" i="179"/>
  <c r="H19123" i="179"/>
  <c r="G19123" i="179"/>
  <c r="H19122" i="179"/>
  <c r="G19122" i="179"/>
  <c r="H19121" i="179"/>
  <c r="G19121" i="179"/>
  <c r="H19120" i="179"/>
  <c r="G19120" i="179"/>
  <c r="H19119" i="179"/>
  <c r="G19119" i="179"/>
  <c r="H19118" i="179"/>
  <c r="G19118" i="179"/>
  <c r="H19117" i="179"/>
  <c r="G19117" i="179"/>
  <c r="H19116" i="179"/>
  <c r="G19116" i="179"/>
  <c r="H19115" i="179"/>
  <c r="G19115" i="179"/>
  <c r="H19114" i="179"/>
  <c r="G19114" i="179"/>
  <c r="H19113" i="179"/>
  <c r="G19113" i="179"/>
  <c r="H19112" i="179"/>
  <c r="G19112" i="179"/>
  <c r="H19111" i="179"/>
  <c r="G19111" i="179"/>
  <c r="H19110" i="179"/>
  <c r="G19110" i="179"/>
  <c r="H19109" i="179"/>
  <c r="G19109" i="179"/>
  <c r="H19108" i="179"/>
  <c r="G19108" i="179"/>
  <c r="H19107" i="179"/>
  <c r="G19107" i="179"/>
  <c r="H19106" i="179"/>
  <c r="G19106" i="179"/>
  <c r="H19105" i="179"/>
  <c r="G19105" i="179"/>
  <c r="H19104" i="179"/>
  <c r="G19104" i="179"/>
  <c r="H19103" i="179"/>
  <c r="G19103" i="179"/>
  <c r="H19102" i="179"/>
  <c r="G19102" i="179"/>
  <c r="H19101" i="179"/>
  <c r="G19101" i="179"/>
  <c r="H19100" i="179"/>
  <c r="G19100" i="179"/>
  <c r="H19099" i="179"/>
  <c r="G19099" i="179"/>
  <c r="H19098" i="179"/>
  <c r="G19098" i="179"/>
  <c r="H19097" i="179"/>
  <c r="G19097" i="179"/>
  <c r="H19096" i="179"/>
  <c r="G19096" i="179"/>
  <c r="H19095" i="179"/>
  <c r="G19095" i="179"/>
  <c r="H19094" i="179"/>
  <c r="G19094" i="179"/>
  <c r="H19093" i="179"/>
  <c r="G19093" i="179"/>
  <c r="H19092" i="179"/>
  <c r="G19092" i="179"/>
  <c r="H19091" i="179"/>
  <c r="G19091" i="179"/>
  <c r="H19090" i="179"/>
  <c r="G19090" i="179"/>
  <c r="H19089" i="179"/>
  <c r="G19089" i="179"/>
  <c r="H19088" i="179"/>
  <c r="G19088" i="179"/>
  <c r="H19087" i="179"/>
  <c r="G19087" i="179"/>
  <c r="H19086" i="179"/>
  <c r="G19086" i="179"/>
  <c r="H19085" i="179"/>
  <c r="G19085" i="179"/>
  <c r="H19084" i="179"/>
  <c r="G19084" i="179"/>
  <c r="H19083" i="179"/>
  <c r="G19083" i="179"/>
  <c r="H19082" i="179"/>
  <c r="G19082" i="179"/>
  <c r="H19081" i="179"/>
  <c r="G19081" i="179"/>
  <c r="H19080" i="179"/>
  <c r="G19080" i="179"/>
  <c r="H19079" i="179"/>
  <c r="G19079" i="179"/>
  <c r="H19078" i="179"/>
  <c r="G19078" i="179"/>
  <c r="H19077" i="179"/>
  <c r="G19077" i="179"/>
  <c r="H19076" i="179"/>
  <c r="G19076" i="179"/>
  <c r="H19075" i="179"/>
  <c r="G19075" i="179"/>
  <c r="H19074" i="179"/>
  <c r="G19074" i="179"/>
  <c r="H19073" i="179"/>
  <c r="G19073" i="179"/>
  <c r="H19072" i="179"/>
  <c r="G19072" i="179"/>
  <c r="H19071" i="179"/>
  <c r="G19071" i="179"/>
  <c r="H19070" i="179"/>
  <c r="G19070" i="179"/>
  <c r="H19069" i="179"/>
  <c r="G19069" i="179"/>
  <c r="H19068" i="179"/>
  <c r="G19068" i="179"/>
  <c r="H19067" i="179"/>
  <c r="G19067" i="179"/>
  <c r="H19066" i="179"/>
  <c r="G19066" i="179"/>
  <c r="H19065" i="179"/>
  <c r="G19065" i="179"/>
  <c r="H19064" i="179"/>
  <c r="G19064" i="179"/>
  <c r="H19063" i="179"/>
  <c r="G19063" i="179"/>
  <c r="H19062" i="179"/>
  <c r="G19062" i="179"/>
  <c r="H19061" i="179"/>
  <c r="G19061" i="179"/>
  <c r="H19060" i="179"/>
  <c r="G19060" i="179"/>
  <c r="H19059" i="179"/>
  <c r="G19059" i="179"/>
  <c r="H19058" i="179"/>
  <c r="G19058" i="179"/>
  <c r="H19057" i="179"/>
  <c r="G19057" i="179"/>
  <c r="H19056" i="179"/>
  <c r="G19056" i="179"/>
  <c r="H19055" i="179"/>
  <c r="G19055" i="179"/>
  <c r="H19054" i="179"/>
  <c r="G19054" i="179"/>
  <c r="H19053" i="179"/>
  <c r="G19053" i="179"/>
  <c r="H19052" i="179"/>
  <c r="G19052" i="179"/>
  <c r="H19051" i="179"/>
  <c r="G19051" i="179"/>
  <c r="H19050" i="179"/>
  <c r="G19050" i="179"/>
  <c r="H19049" i="179"/>
  <c r="G19049" i="179"/>
  <c r="H19048" i="179"/>
  <c r="G19048" i="179"/>
  <c r="H19047" i="179"/>
  <c r="G19047" i="179"/>
  <c r="H19046" i="179"/>
  <c r="G19046" i="179"/>
  <c r="H19045" i="179"/>
  <c r="G19045" i="179"/>
  <c r="H19044" i="179"/>
  <c r="G19044" i="179"/>
  <c r="H19043" i="179"/>
  <c r="G19043" i="179"/>
  <c r="H19042" i="179"/>
  <c r="G19042" i="179"/>
  <c r="H19041" i="179"/>
  <c r="G19041" i="179"/>
  <c r="H19040" i="179"/>
  <c r="G19040" i="179"/>
  <c r="H19039" i="179"/>
  <c r="G19039" i="179"/>
  <c r="H19038" i="179"/>
  <c r="G19038" i="179"/>
  <c r="H19037" i="179"/>
  <c r="G19037" i="179"/>
  <c r="H19036" i="179"/>
  <c r="G19036" i="179"/>
  <c r="H19035" i="179"/>
  <c r="G19035" i="179"/>
  <c r="H19034" i="179"/>
  <c r="G19034" i="179"/>
  <c r="H19033" i="179"/>
  <c r="G19033" i="179"/>
  <c r="H19032" i="179"/>
  <c r="G19032" i="179"/>
  <c r="H19031" i="179"/>
  <c r="G19031" i="179"/>
  <c r="H19030" i="179"/>
  <c r="G19030" i="179"/>
  <c r="H19029" i="179"/>
  <c r="G19029" i="179"/>
  <c r="H19028" i="179"/>
  <c r="G19028" i="179"/>
  <c r="H19027" i="179"/>
  <c r="G19027" i="179"/>
  <c r="H19026" i="179"/>
  <c r="G19026" i="179"/>
  <c r="H19025" i="179"/>
  <c r="G19025" i="179"/>
  <c r="H19024" i="179"/>
  <c r="G19024" i="179"/>
  <c r="H19023" i="179"/>
  <c r="G19023" i="179"/>
  <c r="H19022" i="179"/>
  <c r="G19022" i="179"/>
  <c r="H19021" i="179"/>
  <c r="G19021" i="179"/>
  <c r="H19020" i="179"/>
  <c r="G19020" i="179"/>
  <c r="H19019" i="179"/>
  <c r="G19019" i="179"/>
  <c r="H19018" i="179"/>
  <c r="G19018" i="179"/>
  <c r="H19017" i="179"/>
  <c r="G19017" i="179"/>
  <c r="H19016" i="179"/>
  <c r="G19016" i="179"/>
  <c r="H19015" i="179"/>
  <c r="G19015" i="179"/>
  <c r="H19014" i="179"/>
  <c r="G19014" i="179"/>
  <c r="H19013" i="179"/>
  <c r="G19013" i="179"/>
  <c r="H19012" i="179"/>
  <c r="G19012" i="179"/>
  <c r="H19011" i="179"/>
  <c r="G19011" i="179"/>
  <c r="H19010" i="179"/>
  <c r="G19010" i="179"/>
  <c r="H19009" i="179"/>
  <c r="G19009" i="179"/>
  <c r="H19008" i="179"/>
  <c r="G19008" i="179"/>
  <c r="H19007" i="179"/>
  <c r="G19007" i="179"/>
  <c r="H19006" i="179"/>
  <c r="G19006" i="179"/>
  <c r="H19005" i="179"/>
  <c r="G19005" i="179"/>
  <c r="H19004" i="179"/>
  <c r="G19004" i="179"/>
  <c r="H19003" i="179"/>
  <c r="G19003" i="179"/>
  <c r="H19002" i="179"/>
  <c r="G19002" i="179"/>
  <c r="H19001" i="179"/>
  <c r="G19001" i="179"/>
  <c r="H19000" i="179"/>
  <c r="G19000" i="179"/>
  <c r="H18999" i="179"/>
  <c r="G18999" i="179"/>
  <c r="H18998" i="179"/>
  <c r="G18998" i="179"/>
  <c r="H18997" i="179"/>
  <c r="G18997" i="179"/>
  <c r="H18996" i="179"/>
  <c r="G18996" i="179"/>
  <c r="H18995" i="179"/>
  <c r="G18995" i="179"/>
  <c r="H18994" i="179"/>
  <c r="G18994" i="179"/>
  <c r="H18993" i="179"/>
  <c r="G18993" i="179"/>
  <c r="H18992" i="179"/>
  <c r="G18992" i="179"/>
  <c r="H18991" i="179"/>
  <c r="G18991" i="179"/>
  <c r="H18990" i="179"/>
  <c r="G18990" i="179"/>
  <c r="H18989" i="179"/>
  <c r="G18989" i="179"/>
  <c r="H18988" i="179"/>
  <c r="G18988" i="179"/>
  <c r="H18987" i="179"/>
  <c r="G18987" i="179"/>
  <c r="H18986" i="179"/>
  <c r="G18986" i="179"/>
  <c r="H18985" i="179"/>
  <c r="G18985" i="179"/>
  <c r="H18984" i="179"/>
  <c r="G18984" i="179"/>
  <c r="H18983" i="179"/>
  <c r="G18983" i="179"/>
  <c r="H18982" i="179"/>
  <c r="G18982" i="179"/>
  <c r="H18981" i="179"/>
  <c r="G18981" i="179"/>
  <c r="H18980" i="179"/>
  <c r="G18980" i="179"/>
  <c r="H18979" i="179"/>
  <c r="G18979" i="179"/>
  <c r="H18978" i="179"/>
  <c r="G18978" i="179"/>
  <c r="H18977" i="179"/>
  <c r="G18977" i="179"/>
  <c r="H18976" i="179"/>
  <c r="G18976" i="179"/>
  <c r="H18975" i="179"/>
  <c r="G18975" i="179"/>
  <c r="H18974" i="179"/>
  <c r="G18974" i="179"/>
  <c r="H18973" i="179"/>
  <c r="G18973" i="179"/>
  <c r="H18972" i="179"/>
  <c r="G18972" i="179"/>
  <c r="H18971" i="179"/>
  <c r="G18971" i="179"/>
  <c r="H18970" i="179"/>
  <c r="G18970" i="179"/>
  <c r="H18969" i="179"/>
  <c r="G18969" i="179"/>
  <c r="H18968" i="179"/>
  <c r="G18968" i="179"/>
  <c r="H18967" i="179"/>
  <c r="G18967" i="179"/>
  <c r="H18966" i="179"/>
  <c r="G18966" i="179"/>
  <c r="H18965" i="179"/>
  <c r="G18965" i="179"/>
  <c r="H18964" i="179"/>
  <c r="G18964" i="179"/>
  <c r="H18963" i="179"/>
  <c r="G18963" i="179"/>
  <c r="H18962" i="179"/>
  <c r="G18962" i="179"/>
  <c r="H18961" i="179"/>
  <c r="G18961" i="179"/>
  <c r="H18960" i="179"/>
  <c r="G18960" i="179"/>
  <c r="H18959" i="179"/>
  <c r="G18959" i="179"/>
  <c r="H18958" i="179"/>
  <c r="G18958" i="179"/>
  <c r="H18957" i="179"/>
  <c r="G18957" i="179"/>
  <c r="H18956" i="179"/>
  <c r="G18956" i="179"/>
  <c r="H18955" i="179"/>
  <c r="G18955" i="179"/>
  <c r="H18954" i="179"/>
  <c r="G18954" i="179"/>
  <c r="H18953" i="179"/>
  <c r="G18953" i="179"/>
  <c r="H18952" i="179"/>
  <c r="G18952" i="179"/>
  <c r="H18951" i="179"/>
  <c r="G18951" i="179"/>
  <c r="H18950" i="179"/>
  <c r="G18950" i="179"/>
  <c r="H18949" i="179"/>
  <c r="G18949" i="179"/>
  <c r="H18948" i="179"/>
  <c r="G18948" i="179"/>
  <c r="H18947" i="179"/>
  <c r="G18947" i="179"/>
  <c r="H18946" i="179"/>
  <c r="G18946" i="179"/>
  <c r="H18945" i="179"/>
  <c r="G18945" i="179"/>
  <c r="H18944" i="179"/>
  <c r="G18944" i="179"/>
  <c r="H18943" i="179"/>
  <c r="G18943" i="179"/>
  <c r="H18942" i="179"/>
  <c r="G18942" i="179"/>
  <c r="H18941" i="179"/>
  <c r="G18941" i="179"/>
  <c r="H18940" i="179"/>
  <c r="G18940" i="179"/>
  <c r="H18939" i="179"/>
  <c r="G18939" i="179"/>
  <c r="H18938" i="179"/>
  <c r="G18938" i="179"/>
  <c r="H18937" i="179"/>
  <c r="G18937" i="179"/>
  <c r="H18936" i="179"/>
  <c r="G18936" i="179"/>
  <c r="H18935" i="179"/>
  <c r="G18935" i="179"/>
  <c r="H18934" i="179"/>
  <c r="G18934" i="179"/>
  <c r="H18933" i="179"/>
  <c r="G18933" i="179"/>
  <c r="H18932" i="179"/>
  <c r="G18932" i="179"/>
  <c r="H18931" i="179"/>
  <c r="G18931" i="179"/>
  <c r="H18930" i="179"/>
  <c r="G18930" i="179"/>
  <c r="H18929" i="179"/>
  <c r="G18929" i="179"/>
  <c r="H18928" i="179"/>
  <c r="G18928" i="179"/>
  <c r="H18927" i="179"/>
  <c r="G18927" i="179"/>
  <c r="H18926" i="179"/>
  <c r="G18926" i="179"/>
  <c r="H18925" i="179"/>
  <c r="G18925" i="179"/>
  <c r="H18924" i="179"/>
  <c r="G18924" i="179"/>
  <c r="H18923" i="179"/>
  <c r="G18923" i="179"/>
  <c r="H18922" i="179"/>
  <c r="G18922" i="179"/>
  <c r="H18921" i="179"/>
  <c r="G18921" i="179"/>
  <c r="H18920" i="179"/>
  <c r="G18920" i="179"/>
  <c r="H18919" i="179"/>
  <c r="G18919" i="179"/>
  <c r="H18918" i="179"/>
  <c r="G18918" i="179"/>
  <c r="H18917" i="179"/>
  <c r="G18917" i="179"/>
  <c r="H18916" i="179"/>
  <c r="G18916" i="179"/>
  <c r="H18915" i="179"/>
  <c r="G18915" i="179"/>
  <c r="H18914" i="179"/>
  <c r="G18914" i="179"/>
  <c r="H18913" i="179"/>
  <c r="G18913" i="179"/>
  <c r="H18912" i="179"/>
  <c r="G18912" i="179"/>
  <c r="H18911" i="179"/>
  <c r="G18911" i="179"/>
  <c r="H18910" i="179"/>
  <c r="G18910" i="179"/>
  <c r="H18909" i="179"/>
  <c r="G18909" i="179"/>
  <c r="H18908" i="179"/>
  <c r="G18908" i="179"/>
  <c r="H18907" i="179"/>
  <c r="G18907" i="179"/>
  <c r="H18906" i="179"/>
  <c r="G18906" i="179"/>
  <c r="H18905" i="179"/>
  <c r="G18905" i="179"/>
  <c r="H18904" i="179"/>
  <c r="G18904" i="179"/>
  <c r="H18903" i="179"/>
  <c r="G18903" i="179"/>
  <c r="H18902" i="179"/>
  <c r="G18902" i="179"/>
  <c r="H18901" i="179"/>
  <c r="G18901" i="179"/>
  <c r="H18900" i="179"/>
  <c r="G18900" i="179"/>
  <c r="H18899" i="179"/>
  <c r="G18899" i="179"/>
  <c r="H18898" i="179"/>
  <c r="G18898" i="179"/>
  <c r="H18897" i="179"/>
  <c r="G18897" i="179"/>
  <c r="H18896" i="179"/>
  <c r="G18896" i="179"/>
  <c r="H18895" i="179"/>
  <c r="G18895" i="179"/>
  <c r="H18894" i="179"/>
  <c r="G18894" i="179"/>
  <c r="H18893" i="179"/>
  <c r="G18893" i="179"/>
  <c r="H18892" i="179"/>
  <c r="G18892" i="179"/>
  <c r="H18891" i="179"/>
  <c r="G18891" i="179"/>
  <c r="H18890" i="179"/>
  <c r="G18890" i="179"/>
  <c r="H18889" i="179"/>
  <c r="G18889" i="179"/>
  <c r="H18888" i="179"/>
  <c r="G18888" i="179"/>
  <c r="H18887" i="179"/>
  <c r="G18887" i="179"/>
  <c r="H18886" i="179"/>
  <c r="G18886" i="179"/>
  <c r="H18885" i="179"/>
  <c r="G18885" i="179"/>
  <c r="H18884" i="179"/>
  <c r="G18884" i="179"/>
  <c r="H18883" i="179"/>
  <c r="G18883" i="179"/>
  <c r="H18882" i="179"/>
  <c r="G18882" i="179"/>
  <c r="H18881" i="179"/>
  <c r="G18881" i="179"/>
  <c r="H18880" i="179"/>
  <c r="G18880" i="179"/>
  <c r="H18879" i="179"/>
  <c r="G18879" i="179"/>
  <c r="H18878" i="179"/>
  <c r="G18878" i="179"/>
  <c r="H18877" i="179"/>
  <c r="G18877" i="179"/>
  <c r="H18876" i="179"/>
  <c r="G18876" i="179"/>
  <c r="H18875" i="179"/>
  <c r="G18875" i="179"/>
  <c r="H18874" i="179"/>
  <c r="G18874" i="179"/>
  <c r="H18873" i="179"/>
  <c r="G18873" i="179"/>
  <c r="H18872" i="179"/>
  <c r="G18872" i="179"/>
  <c r="H18871" i="179"/>
  <c r="G18871" i="179"/>
  <c r="H18870" i="179"/>
  <c r="G18870" i="179"/>
  <c r="H18869" i="179"/>
  <c r="G18869" i="179"/>
  <c r="H18868" i="179"/>
  <c r="G18868" i="179"/>
  <c r="H18867" i="179"/>
  <c r="G18867" i="179"/>
  <c r="H18866" i="179"/>
  <c r="G18866" i="179"/>
  <c r="H18865" i="179"/>
  <c r="G18865" i="179"/>
  <c r="H18864" i="179"/>
  <c r="G18864" i="179"/>
  <c r="H18863" i="179"/>
  <c r="G18863" i="179"/>
  <c r="H18862" i="179"/>
  <c r="G18862" i="179"/>
  <c r="H18861" i="179"/>
  <c r="G18861" i="179"/>
  <c r="H18860" i="179"/>
  <c r="G18860" i="179"/>
  <c r="H18859" i="179"/>
  <c r="G18859" i="179"/>
  <c r="H18858" i="179"/>
  <c r="G18858" i="179"/>
  <c r="H18857" i="179"/>
  <c r="G18857" i="179"/>
  <c r="H18856" i="179"/>
  <c r="G18856" i="179"/>
  <c r="H18855" i="179"/>
  <c r="G18855" i="179"/>
  <c r="H18854" i="179"/>
  <c r="G18854" i="179"/>
  <c r="H18853" i="179"/>
  <c r="G18853" i="179"/>
  <c r="H18852" i="179"/>
  <c r="G18852" i="179"/>
  <c r="H18851" i="179"/>
  <c r="G18851" i="179"/>
  <c r="H18850" i="179"/>
  <c r="G18850" i="179"/>
  <c r="H18849" i="179"/>
  <c r="G18849" i="179"/>
  <c r="H18848" i="179"/>
  <c r="G18848" i="179"/>
  <c r="H18847" i="179"/>
  <c r="G18847" i="179"/>
  <c r="H18846" i="179"/>
  <c r="G18846" i="179"/>
  <c r="H18845" i="179"/>
  <c r="G18845" i="179"/>
  <c r="H18844" i="179"/>
  <c r="G18844" i="179"/>
  <c r="H18843" i="179"/>
  <c r="G18843" i="179"/>
  <c r="H18842" i="179"/>
  <c r="G18842" i="179"/>
  <c r="H18841" i="179"/>
  <c r="G18841" i="179"/>
  <c r="H18840" i="179"/>
  <c r="G18840" i="179"/>
  <c r="H18839" i="179"/>
  <c r="G18839" i="179"/>
  <c r="H18838" i="179"/>
  <c r="G18838" i="179"/>
  <c r="H18837" i="179"/>
  <c r="G18837" i="179"/>
  <c r="H18836" i="179"/>
  <c r="G18836" i="179"/>
  <c r="H18835" i="179"/>
  <c r="G18835" i="179"/>
  <c r="H18834" i="179"/>
  <c r="G18834" i="179"/>
  <c r="H18833" i="179"/>
  <c r="G18833" i="179"/>
  <c r="H18832" i="179"/>
  <c r="G18832" i="179"/>
  <c r="H18831" i="179"/>
  <c r="G18831" i="179"/>
  <c r="H18830" i="179"/>
  <c r="G18830" i="179"/>
  <c r="H18829" i="179"/>
  <c r="G18829" i="179"/>
  <c r="H18828" i="179"/>
  <c r="G18828" i="179"/>
  <c r="H18827" i="179"/>
  <c r="G18827" i="179"/>
  <c r="H18826" i="179"/>
  <c r="G18826" i="179"/>
  <c r="H18825" i="179"/>
  <c r="G18825" i="179"/>
  <c r="H18824" i="179"/>
  <c r="G18824" i="179"/>
  <c r="H18823" i="179"/>
  <c r="G18823" i="179"/>
  <c r="H18822" i="179"/>
  <c r="G18822" i="179"/>
  <c r="H18821" i="179"/>
  <c r="G18821" i="179"/>
  <c r="H18820" i="179"/>
  <c r="G18820" i="179"/>
  <c r="H18819" i="179"/>
  <c r="G18819" i="179"/>
  <c r="H18818" i="179"/>
  <c r="G18818" i="179"/>
  <c r="H18817" i="179"/>
  <c r="G18817" i="179"/>
  <c r="H18816" i="179"/>
  <c r="G18816" i="179"/>
  <c r="H18815" i="179"/>
  <c r="G18815" i="179"/>
  <c r="H18814" i="179"/>
  <c r="G18814" i="179"/>
  <c r="H18813" i="179"/>
  <c r="G18813" i="179"/>
  <c r="H18812" i="179"/>
  <c r="G18812" i="179"/>
  <c r="H18811" i="179"/>
  <c r="G18811" i="179"/>
  <c r="H18810" i="179"/>
  <c r="G18810" i="179"/>
  <c r="H18809" i="179"/>
  <c r="G18809" i="179"/>
  <c r="H18808" i="179"/>
  <c r="G18808" i="179"/>
  <c r="H18807" i="179"/>
  <c r="G18807" i="179"/>
  <c r="H18806" i="179"/>
  <c r="G18806" i="179"/>
  <c r="H18805" i="179"/>
  <c r="G18805" i="179"/>
  <c r="H18804" i="179"/>
  <c r="G18804" i="179"/>
  <c r="H18803" i="179"/>
  <c r="G18803" i="179"/>
  <c r="H18802" i="179"/>
  <c r="G18802" i="179"/>
  <c r="H18801" i="179"/>
  <c r="G18801" i="179"/>
  <c r="H18800" i="179"/>
  <c r="G18800" i="179"/>
  <c r="H18799" i="179"/>
  <c r="G18799" i="179"/>
  <c r="H18798" i="179"/>
  <c r="G18798" i="179"/>
  <c r="H18797" i="179"/>
  <c r="G18797" i="179"/>
  <c r="H18796" i="179"/>
  <c r="G18796" i="179"/>
  <c r="H18795" i="179"/>
  <c r="G18795" i="179"/>
  <c r="H18794" i="179"/>
  <c r="G18794" i="179"/>
  <c r="H18793" i="179"/>
  <c r="G18793" i="179"/>
  <c r="H18792" i="179"/>
  <c r="G18792" i="179"/>
  <c r="H18791" i="179"/>
  <c r="G18791" i="179"/>
  <c r="H18790" i="179"/>
  <c r="G18790" i="179"/>
  <c r="H18789" i="179"/>
  <c r="G18789" i="179"/>
  <c r="H18788" i="179"/>
  <c r="G18788" i="179"/>
  <c r="H18787" i="179"/>
  <c r="G18787" i="179"/>
  <c r="H18786" i="179"/>
  <c r="G18786" i="179"/>
  <c r="H18785" i="179"/>
  <c r="G18785" i="179"/>
  <c r="H18784" i="179"/>
  <c r="G18784" i="179"/>
  <c r="H18783" i="179"/>
  <c r="G18783" i="179"/>
  <c r="H18782" i="179"/>
  <c r="G18782" i="179"/>
  <c r="H18781" i="179"/>
  <c r="G18781" i="179"/>
  <c r="H18780" i="179"/>
  <c r="G18780" i="179"/>
  <c r="H18779" i="179"/>
  <c r="G18779" i="179"/>
  <c r="H18778" i="179"/>
  <c r="G18778" i="179"/>
  <c r="H18777" i="179"/>
  <c r="G18777" i="179"/>
  <c r="H18776" i="179"/>
  <c r="G18776" i="179"/>
  <c r="H18775" i="179"/>
  <c r="G18775" i="179"/>
  <c r="H18774" i="179"/>
  <c r="G18774" i="179"/>
  <c r="H18773" i="179"/>
  <c r="G18773" i="179"/>
  <c r="H18772" i="179"/>
  <c r="G18772" i="179"/>
  <c r="H18771" i="179"/>
  <c r="G18771" i="179"/>
  <c r="H18770" i="179"/>
  <c r="G18770" i="179"/>
  <c r="H18769" i="179"/>
  <c r="G18769" i="179"/>
  <c r="H18768" i="179"/>
  <c r="G18768" i="179"/>
  <c r="H18767" i="179"/>
  <c r="G18767" i="179"/>
  <c r="H18766" i="179"/>
  <c r="G18766" i="179"/>
  <c r="H18765" i="179"/>
  <c r="G18765" i="179"/>
  <c r="H18764" i="179"/>
  <c r="G18764" i="179"/>
  <c r="H18763" i="179"/>
  <c r="G18763" i="179"/>
  <c r="H18762" i="179"/>
  <c r="G18762" i="179"/>
  <c r="H18761" i="179"/>
  <c r="G18761" i="179"/>
  <c r="H18760" i="179"/>
  <c r="G18760" i="179"/>
  <c r="H18759" i="179"/>
  <c r="G18759" i="179"/>
  <c r="H18758" i="179"/>
  <c r="G18758" i="179"/>
  <c r="H18757" i="179"/>
  <c r="G18757" i="179"/>
  <c r="H18756" i="179"/>
  <c r="G18756" i="179"/>
  <c r="H18755" i="179"/>
  <c r="G18755" i="179"/>
  <c r="H18754" i="179"/>
  <c r="G18754" i="179"/>
  <c r="H18753" i="179"/>
  <c r="G18753" i="179"/>
  <c r="H18752" i="179"/>
  <c r="G18752" i="179"/>
  <c r="H18751" i="179"/>
  <c r="G18751" i="179"/>
  <c r="H18750" i="179"/>
  <c r="G18750" i="179"/>
  <c r="H18749" i="179"/>
  <c r="G18749" i="179"/>
  <c r="H18748" i="179"/>
  <c r="G18748" i="179"/>
  <c r="H18747" i="179"/>
  <c r="G18747" i="179"/>
  <c r="H18746" i="179"/>
  <c r="G18746" i="179"/>
  <c r="H18745" i="179"/>
  <c r="G18745" i="179"/>
  <c r="H18744" i="179"/>
  <c r="G18744" i="179"/>
  <c r="H18743" i="179"/>
  <c r="G18743" i="179"/>
  <c r="H18742" i="179"/>
  <c r="G18742" i="179"/>
  <c r="H18741" i="179"/>
  <c r="G18741" i="179"/>
  <c r="H18740" i="179"/>
  <c r="G18740" i="179"/>
  <c r="H18739" i="179"/>
  <c r="G18739" i="179"/>
  <c r="H18738" i="179"/>
  <c r="G18738" i="179"/>
  <c r="H18737" i="179"/>
  <c r="G18737" i="179"/>
  <c r="H18736" i="179"/>
  <c r="G18736" i="179"/>
  <c r="H18735" i="179"/>
  <c r="G18735" i="179"/>
  <c r="H18734" i="179"/>
  <c r="G18734" i="179"/>
  <c r="H18733" i="179"/>
  <c r="G18733" i="179"/>
  <c r="H18732" i="179"/>
  <c r="G18732" i="179"/>
  <c r="H18731" i="179"/>
  <c r="G18731" i="179"/>
  <c r="H18730" i="179"/>
  <c r="G18730" i="179"/>
  <c r="H18729" i="179"/>
  <c r="G18729" i="179"/>
  <c r="H18728" i="179"/>
  <c r="G18728" i="179"/>
  <c r="H18727" i="179"/>
  <c r="G18727" i="179"/>
  <c r="H18726" i="179"/>
  <c r="G18726" i="179"/>
  <c r="H18725" i="179"/>
  <c r="G18725" i="179"/>
  <c r="H18724" i="179"/>
  <c r="G18724" i="179"/>
  <c r="H18723" i="179"/>
  <c r="G18723" i="179"/>
  <c r="H18722" i="179"/>
  <c r="G18722" i="179"/>
  <c r="H18721" i="179"/>
  <c r="G18721" i="179"/>
  <c r="H18720" i="179"/>
  <c r="G18720" i="179"/>
  <c r="H18719" i="179"/>
  <c r="G18719" i="179"/>
  <c r="H18718" i="179"/>
  <c r="G18718" i="179"/>
  <c r="H18717" i="179"/>
  <c r="G18717" i="179"/>
  <c r="H18716" i="179"/>
  <c r="G18716" i="179"/>
  <c r="H18715" i="179"/>
  <c r="G18715" i="179"/>
  <c r="H18714" i="179"/>
  <c r="G18714" i="179"/>
  <c r="H18713" i="179"/>
  <c r="G18713" i="179"/>
  <c r="H18712" i="179"/>
  <c r="G18712" i="179"/>
  <c r="H18711" i="179"/>
  <c r="G18711" i="179"/>
  <c r="H18710" i="179"/>
  <c r="G18710" i="179"/>
  <c r="H18709" i="179"/>
  <c r="G18709" i="179"/>
  <c r="H18708" i="179"/>
  <c r="G18708" i="179"/>
  <c r="H18707" i="179"/>
  <c r="G18707" i="179"/>
  <c r="H18706" i="179"/>
  <c r="G18706" i="179"/>
  <c r="H18705" i="179"/>
  <c r="G18705" i="179"/>
  <c r="H18704" i="179"/>
  <c r="G18704" i="179"/>
  <c r="H18703" i="179"/>
  <c r="G18703" i="179"/>
  <c r="H18702" i="179"/>
  <c r="G18702" i="179"/>
  <c r="H18701" i="179"/>
  <c r="G18701" i="179"/>
  <c r="H18700" i="179"/>
  <c r="G18700" i="179"/>
  <c r="H18699" i="179"/>
  <c r="G18699" i="179"/>
  <c r="H18698" i="179"/>
  <c r="G18698" i="179"/>
  <c r="H18697" i="179"/>
  <c r="G18697" i="179"/>
  <c r="H18696" i="179"/>
  <c r="G18696" i="179"/>
  <c r="H18695" i="179"/>
  <c r="G18695" i="179"/>
  <c r="H18694" i="179"/>
  <c r="G18694" i="179"/>
  <c r="H18693" i="179"/>
  <c r="G18693" i="179"/>
  <c r="H18692" i="179"/>
  <c r="G18692" i="179"/>
  <c r="H18691" i="179"/>
  <c r="G18691" i="179"/>
  <c r="H18690" i="179"/>
  <c r="G18690" i="179"/>
  <c r="H18689" i="179"/>
  <c r="G18689" i="179"/>
  <c r="H18688" i="179"/>
  <c r="G18688" i="179"/>
  <c r="H18687" i="179"/>
  <c r="G18687" i="179"/>
  <c r="H18686" i="179"/>
  <c r="G18686" i="179"/>
  <c r="H18685" i="179"/>
  <c r="G18685" i="179"/>
  <c r="H18684" i="179"/>
  <c r="G18684" i="179"/>
  <c r="H18683" i="179"/>
  <c r="G18683" i="179"/>
  <c r="H18682" i="179"/>
  <c r="G18682" i="179"/>
  <c r="H18681" i="179"/>
  <c r="G18681" i="179"/>
  <c r="H18680" i="179"/>
  <c r="G18680" i="179"/>
  <c r="H18679" i="179"/>
  <c r="G18679" i="179"/>
  <c r="H18678" i="179"/>
  <c r="G18678" i="179"/>
  <c r="H18677" i="179"/>
  <c r="G18677" i="179"/>
  <c r="H18676" i="179"/>
  <c r="G18676" i="179"/>
  <c r="H18675" i="179"/>
  <c r="G18675" i="179"/>
  <c r="H18674" i="179"/>
  <c r="G18674" i="179"/>
  <c r="H18673" i="179"/>
  <c r="G18673" i="179"/>
  <c r="H18672" i="179"/>
  <c r="G18672" i="179"/>
  <c r="H18671" i="179"/>
  <c r="G18671" i="179"/>
  <c r="H18670" i="179"/>
  <c r="G18670" i="179"/>
  <c r="H18669" i="179"/>
  <c r="G18669" i="179"/>
  <c r="H18668" i="179"/>
  <c r="G18668" i="179"/>
  <c r="H18667" i="179"/>
  <c r="G18667" i="179"/>
  <c r="H18666" i="179"/>
  <c r="G18666" i="179"/>
  <c r="H18665" i="179"/>
  <c r="G18665" i="179"/>
  <c r="H18664" i="179"/>
  <c r="G18664" i="179"/>
  <c r="H18663" i="179"/>
  <c r="G18663" i="179"/>
  <c r="H18662" i="179"/>
  <c r="G18662" i="179"/>
  <c r="H18661" i="179"/>
  <c r="G18661" i="179"/>
  <c r="H18660" i="179"/>
  <c r="G18660" i="179"/>
  <c r="H18659" i="179"/>
  <c r="G18659" i="179"/>
  <c r="H18658" i="179"/>
  <c r="G18658" i="179"/>
  <c r="H18657" i="179"/>
  <c r="G18657" i="179"/>
  <c r="H18656" i="179"/>
  <c r="G18656" i="179"/>
  <c r="H18655" i="179"/>
  <c r="G18655" i="179"/>
  <c r="H18654" i="179"/>
  <c r="G18654" i="179"/>
  <c r="H18653" i="179"/>
  <c r="G18653" i="179"/>
  <c r="H18652" i="179"/>
  <c r="G18652" i="179"/>
  <c r="H18651" i="179"/>
  <c r="G18651" i="179"/>
  <c r="H18650" i="179"/>
  <c r="G18650" i="179"/>
  <c r="H18649" i="179"/>
  <c r="G18649" i="179"/>
  <c r="H18648" i="179"/>
  <c r="G18648" i="179"/>
  <c r="H18647" i="179"/>
  <c r="G18647" i="179"/>
  <c r="H18646" i="179"/>
  <c r="G18646" i="179"/>
  <c r="H18645" i="179"/>
  <c r="G18645" i="179"/>
  <c r="H18644" i="179"/>
  <c r="G18644" i="179"/>
  <c r="H18643" i="179"/>
  <c r="G18643" i="179"/>
  <c r="H18642" i="179"/>
  <c r="G18642" i="179"/>
  <c r="H18641" i="179"/>
  <c r="G18641" i="179"/>
  <c r="H18640" i="179"/>
  <c r="G18640" i="179"/>
  <c r="H18639" i="179"/>
  <c r="G18639" i="179"/>
  <c r="H18638" i="179"/>
  <c r="G18638" i="179"/>
  <c r="H18637" i="179"/>
  <c r="G18637" i="179"/>
  <c r="H18636" i="179"/>
  <c r="G18636" i="179"/>
  <c r="H18635" i="179"/>
  <c r="G18635" i="179"/>
  <c r="H18634" i="179"/>
  <c r="G18634" i="179"/>
  <c r="H18633" i="179"/>
  <c r="G18633" i="179"/>
  <c r="H18632" i="179"/>
  <c r="G18632" i="179"/>
  <c r="H18631" i="179"/>
  <c r="G18631" i="179"/>
  <c r="H18630" i="179"/>
  <c r="G18630" i="179"/>
  <c r="H18629" i="179"/>
  <c r="G18629" i="179"/>
  <c r="H18628" i="179"/>
  <c r="G18628" i="179"/>
  <c r="H18627" i="179"/>
  <c r="G18627" i="179"/>
  <c r="H18626" i="179"/>
  <c r="G18626" i="179"/>
  <c r="H18625" i="179"/>
  <c r="G18625" i="179"/>
  <c r="H18624" i="179"/>
  <c r="G18624" i="179"/>
  <c r="H18623" i="179"/>
  <c r="G18623" i="179"/>
  <c r="H18622" i="179"/>
  <c r="G18622" i="179"/>
  <c r="H18621" i="179"/>
  <c r="G18621" i="179"/>
  <c r="H18620" i="179"/>
  <c r="G18620" i="179"/>
  <c r="H18619" i="179"/>
  <c r="G18619" i="179"/>
  <c r="H18618" i="179"/>
  <c r="G18618" i="179"/>
  <c r="H18617" i="179"/>
  <c r="G18617" i="179"/>
  <c r="H18616" i="179"/>
  <c r="G18616" i="179"/>
  <c r="H18615" i="179"/>
  <c r="G18615" i="179"/>
  <c r="H18614" i="179"/>
  <c r="G18614" i="179"/>
  <c r="H18613" i="179"/>
  <c r="G18613" i="179"/>
  <c r="H18612" i="179"/>
  <c r="G18612" i="179"/>
  <c r="H18611" i="179"/>
  <c r="G18611" i="179"/>
  <c r="H18610" i="179"/>
  <c r="G18610" i="179"/>
  <c r="H18609" i="179"/>
  <c r="G18609" i="179"/>
  <c r="H18608" i="179"/>
  <c r="G18608" i="179"/>
  <c r="H18607" i="179"/>
  <c r="G18607" i="179"/>
  <c r="H18606" i="179"/>
  <c r="G18606" i="179"/>
  <c r="H18605" i="179"/>
  <c r="G18605" i="179"/>
  <c r="H18604" i="179"/>
  <c r="G18604" i="179"/>
  <c r="H18603" i="179"/>
  <c r="G18603" i="179"/>
  <c r="H18602" i="179"/>
  <c r="G18602" i="179"/>
  <c r="H18601" i="179"/>
  <c r="G18601" i="179"/>
  <c r="H18600" i="179"/>
  <c r="G18600" i="179"/>
  <c r="H18599" i="179"/>
  <c r="G18599" i="179"/>
  <c r="H18598" i="179"/>
  <c r="G18598" i="179"/>
  <c r="H18597" i="179"/>
  <c r="G18597" i="179"/>
  <c r="H18596" i="179"/>
  <c r="G18596" i="179"/>
  <c r="H18595" i="179"/>
  <c r="G18595" i="179"/>
  <c r="H18594" i="179"/>
  <c r="G18594" i="179"/>
  <c r="H18593" i="179"/>
  <c r="G18593" i="179"/>
  <c r="H18592" i="179"/>
  <c r="G18592" i="179"/>
  <c r="H18591" i="179"/>
  <c r="G18591" i="179"/>
  <c r="H18590" i="179"/>
  <c r="G18590" i="179"/>
  <c r="H18589" i="179"/>
  <c r="G18589" i="179"/>
  <c r="H18588" i="179"/>
  <c r="G18588" i="179"/>
  <c r="H18587" i="179"/>
  <c r="G18587" i="179"/>
  <c r="H18586" i="179"/>
  <c r="G18586" i="179"/>
  <c r="H18585" i="179"/>
  <c r="G18585" i="179"/>
  <c r="H18584" i="179"/>
  <c r="G18584" i="179"/>
  <c r="H18583" i="179"/>
  <c r="G18583" i="179"/>
  <c r="H18582" i="179"/>
  <c r="G18582" i="179"/>
  <c r="H18581" i="179"/>
  <c r="G18581" i="179"/>
  <c r="H18580" i="179"/>
  <c r="G18580" i="179"/>
  <c r="H18579" i="179"/>
  <c r="G18579" i="179"/>
  <c r="H18578" i="179"/>
  <c r="G18578" i="179"/>
  <c r="H18577" i="179"/>
  <c r="G18577" i="179"/>
  <c r="H18576" i="179"/>
  <c r="G18576" i="179"/>
  <c r="H18575" i="179"/>
  <c r="G18575" i="179"/>
  <c r="H18574" i="179"/>
  <c r="G18574" i="179"/>
  <c r="H18573" i="179"/>
  <c r="G18573" i="179"/>
  <c r="H18572" i="179"/>
  <c r="G18572" i="179"/>
  <c r="H18571" i="179"/>
  <c r="G18571" i="179"/>
  <c r="H18570" i="179"/>
  <c r="G18570" i="179"/>
  <c r="H18569" i="179"/>
  <c r="G18569" i="179"/>
  <c r="H18568" i="179"/>
  <c r="G18568" i="179"/>
  <c r="H18567" i="179"/>
  <c r="G18567" i="179"/>
  <c r="H18566" i="179"/>
  <c r="G18566" i="179"/>
  <c r="H18565" i="179"/>
  <c r="G18565" i="179"/>
  <c r="H18564" i="179"/>
  <c r="G18564" i="179"/>
  <c r="H18563" i="179"/>
  <c r="G18563" i="179"/>
  <c r="H18562" i="179"/>
  <c r="G18562" i="179"/>
  <c r="H18561" i="179"/>
  <c r="G18561" i="179"/>
  <c r="H18560" i="179"/>
  <c r="G18560" i="179"/>
  <c r="H18559" i="179"/>
  <c r="G18559" i="179"/>
  <c r="H18558" i="179"/>
  <c r="G18558" i="179"/>
  <c r="H18557" i="179"/>
  <c r="G18557" i="179"/>
  <c r="H18556" i="179"/>
  <c r="G18556" i="179"/>
  <c r="H18555" i="179"/>
  <c r="G18555" i="179"/>
  <c r="H18554" i="179"/>
  <c r="G18554" i="179"/>
  <c r="H18553" i="179"/>
  <c r="G18553" i="179"/>
  <c r="H18552" i="179"/>
  <c r="G18552" i="179"/>
  <c r="H18551" i="179"/>
  <c r="G18551" i="179"/>
  <c r="H18550" i="179"/>
  <c r="G18550" i="179"/>
  <c r="H18549" i="179"/>
  <c r="G18549" i="179"/>
  <c r="H18548" i="179"/>
  <c r="G18548" i="179"/>
  <c r="H18547" i="179"/>
  <c r="G18547" i="179"/>
  <c r="H18546" i="179"/>
  <c r="G18546" i="179"/>
  <c r="H18545" i="179"/>
  <c r="G18545" i="179"/>
  <c r="H18544" i="179"/>
  <c r="G18544" i="179"/>
  <c r="H18543" i="179"/>
  <c r="G18543" i="179"/>
  <c r="H18542" i="179"/>
  <c r="G18542" i="179"/>
  <c r="H18541" i="179"/>
  <c r="G18541" i="179"/>
  <c r="H18540" i="179"/>
  <c r="G18540" i="179"/>
  <c r="H18539" i="179"/>
  <c r="G18539" i="179"/>
  <c r="H18538" i="179"/>
  <c r="G18538" i="179"/>
  <c r="H18537" i="179"/>
  <c r="G18537" i="179"/>
  <c r="H18536" i="179"/>
  <c r="G18536" i="179"/>
  <c r="H18535" i="179"/>
  <c r="G18535" i="179"/>
  <c r="H18534" i="179"/>
  <c r="G18534" i="179"/>
  <c r="H18533" i="179"/>
  <c r="G18533" i="179"/>
  <c r="H18532" i="179"/>
  <c r="G18532" i="179"/>
  <c r="H18531" i="179"/>
  <c r="G18531" i="179"/>
  <c r="H18530" i="179"/>
  <c r="G18530" i="179"/>
  <c r="H18529" i="179"/>
  <c r="G18529" i="179"/>
  <c r="H18528" i="179"/>
  <c r="G18528" i="179"/>
  <c r="H18527" i="179"/>
  <c r="G18527" i="179"/>
  <c r="H18526" i="179"/>
  <c r="G18526" i="179"/>
  <c r="H18525" i="179"/>
  <c r="G18525" i="179"/>
  <c r="H18524" i="179"/>
  <c r="G18524" i="179"/>
  <c r="H18523" i="179"/>
  <c r="G18523" i="179"/>
  <c r="H18522" i="179"/>
  <c r="G18522" i="179"/>
  <c r="H18521" i="179"/>
  <c r="G18521" i="179"/>
  <c r="H18520" i="179"/>
  <c r="G18520" i="179"/>
  <c r="H18519" i="179"/>
  <c r="G18519" i="179"/>
  <c r="H18518" i="179"/>
  <c r="G18518" i="179"/>
  <c r="H18517" i="179"/>
  <c r="G18517" i="179"/>
  <c r="H18516" i="179"/>
  <c r="G18516" i="179"/>
  <c r="H18515" i="179"/>
  <c r="G18515" i="179"/>
  <c r="H18514" i="179"/>
  <c r="G18514" i="179"/>
  <c r="H18513" i="179"/>
  <c r="G18513" i="179"/>
  <c r="H18512" i="179"/>
  <c r="G18512" i="179"/>
  <c r="H18511" i="179"/>
  <c r="G18511" i="179"/>
  <c r="H18510" i="179"/>
  <c r="G18510" i="179"/>
  <c r="H18509" i="179"/>
  <c r="G18509" i="179"/>
  <c r="H18508" i="179"/>
  <c r="G18508" i="179"/>
  <c r="H18507" i="179"/>
  <c r="G18507" i="179"/>
  <c r="H18506" i="179"/>
  <c r="G18506" i="179"/>
  <c r="H18505" i="179"/>
  <c r="G18505" i="179"/>
  <c r="H18504" i="179"/>
  <c r="G18504" i="179"/>
  <c r="H18503" i="179"/>
  <c r="G18503" i="179"/>
  <c r="H18502" i="179"/>
  <c r="G18502" i="179"/>
  <c r="H18501" i="179"/>
  <c r="G18501" i="179"/>
  <c r="H18500" i="179"/>
  <c r="G18500" i="179"/>
  <c r="H18499" i="179"/>
  <c r="G18499" i="179"/>
  <c r="H18498" i="179"/>
  <c r="G18498" i="179"/>
  <c r="H18497" i="179"/>
  <c r="G18497" i="179"/>
  <c r="H18496" i="179"/>
  <c r="G18496" i="179"/>
  <c r="H18495" i="179"/>
  <c r="G18495" i="179"/>
  <c r="H18494" i="179"/>
  <c r="G18494" i="179"/>
  <c r="H18493" i="179"/>
  <c r="G18493" i="179"/>
  <c r="H18492" i="179"/>
  <c r="G18492" i="179"/>
  <c r="H18491" i="179"/>
  <c r="G18491" i="179"/>
  <c r="H18490" i="179"/>
  <c r="G18490" i="179"/>
  <c r="H18489" i="179"/>
  <c r="G18489" i="179"/>
  <c r="H18488" i="179"/>
  <c r="G18488" i="179"/>
  <c r="H18487" i="179"/>
  <c r="G18487" i="179"/>
  <c r="H18486" i="179"/>
  <c r="G18486" i="179"/>
  <c r="H18485" i="179"/>
  <c r="G18485" i="179"/>
  <c r="H18484" i="179"/>
  <c r="G18484" i="179"/>
  <c r="H18483" i="179"/>
  <c r="G18483" i="179"/>
  <c r="H18482" i="179"/>
  <c r="G18482" i="179"/>
  <c r="H18481" i="179"/>
  <c r="G18481" i="179"/>
  <c r="H18480" i="179"/>
  <c r="G18480" i="179"/>
  <c r="H18479" i="179"/>
  <c r="G18479" i="179"/>
  <c r="H18478" i="179"/>
  <c r="G18478" i="179"/>
  <c r="H18477" i="179"/>
  <c r="G18477" i="179"/>
  <c r="H18476" i="179"/>
  <c r="G18476" i="179"/>
  <c r="H18475" i="179"/>
  <c r="G18475" i="179"/>
  <c r="H18474" i="179"/>
  <c r="G18474" i="179"/>
  <c r="H18473" i="179"/>
  <c r="G18473" i="179"/>
  <c r="H18472" i="179"/>
  <c r="G18472" i="179"/>
  <c r="H18471" i="179"/>
  <c r="G18471" i="179"/>
  <c r="H18470" i="179"/>
  <c r="G18470" i="179"/>
  <c r="H18469" i="179"/>
  <c r="G18469" i="179"/>
  <c r="H18468" i="179"/>
  <c r="G18468" i="179"/>
  <c r="H18467" i="179"/>
  <c r="G18467" i="179"/>
  <c r="H18466" i="179"/>
  <c r="G18466" i="179"/>
  <c r="H18465" i="179"/>
  <c r="G18465" i="179"/>
  <c r="H18464" i="179"/>
  <c r="G18464" i="179"/>
  <c r="H18463" i="179"/>
  <c r="G18463" i="179"/>
  <c r="H18462" i="179"/>
  <c r="G18462" i="179"/>
  <c r="H18461" i="179"/>
  <c r="G18461" i="179"/>
  <c r="H18460" i="179"/>
  <c r="G18460" i="179"/>
  <c r="H18459" i="179"/>
  <c r="G18459" i="179"/>
  <c r="H18458" i="179"/>
  <c r="G18458" i="179"/>
  <c r="H18457" i="179"/>
  <c r="G18457" i="179"/>
  <c r="H18456" i="179"/>
  <c r="G18456" i="179"/>
  <c r="H18455" i="179"/>
  <c r="G18455" i="179"/>
  <c r="H18454" i="179"/>
  <c r="G18454" i="179"/>
  <c r="H18453" i="179"/>
  <c r="G18453" i="179"/>
  <c r="H18452" i="179"/>
  <c r="G18452" i="179"/>
  <c r="H18451" i="179"/>
  <c r="G18451" i="179"/>
  <c r="H18450" i="179"/>
  <c r="G18450" i="179"/>
  <c r="H18449" i="179"/>
  <c r="G18449" i="179"/>
  <c r="H18448" i="179"/>
  <c r="G18448" i="179"/>
  <c r="H18447" i="179"/>
  <c r="G18447" i="179"/>
  <c r="H18446" i="179"/>
  <c r="G18446" i="179"/>
  <c r="H18445" i="179"/>
  <c r="G18445" i="179"/>
  <c r="H18444" i="179"/>
  <c r="G18444" i="179"/>
  <c r="H18443" i="179"/>
  <c r="G18443" i="179"/>
  <c r="H18442" i="179"/>
  <c r="G18442" i="179"/>
  <c r="H18441" i="179"/>
  <c r="G18441" i="179"/>
  <c r="H18440" i="179"/>
  <c r="G18440" i="179"/>
  <c r="H18439" i="179"/>
  <c r="G18439" i="179"/>
  <c r="H18438" i="179"/>
  <c r="G18438" i="179"/>
  <c r="H18437" i="179"/>
  <c r="G18437" i="179"/>
  <c r="H18436" i="179"/>
  <c r="G18436" i="179"/>
  <c r="H18435" i="179"/>
  <c r="G18435" i="179"/>
  <c r="H18434" i="179"/>
  <c r="G18434" i="179"/>
  <c r="H18433" i="179"/>
  <c r="G18433" i="179"/>
  <c r="H18432" i="179"/>
  <c r="G18432" i="179"/>
  <c r="H18431" i="179"/>
  <c r="G18431" i="179"/>
  <c r="H18430" i="179"/>
  <c r="G18430" i="179"/>
  <c r="H18429" i="179"/>
  <c r="G18429" i="179"/>
  <c r="H18428" i="179"/>
  <c r="G18428" i="179"/>
  <c r="H18427" i="179"/>
  <c r="G18427" i="179"/>
  <c r="H18426" i="179"/>
  <c r="G18426" i="179"/>
  <c r="H18425" i="179"/>
  <c r="G18425" i="179"/>
  <c r="H18424" i="179"/>
  <c r="G18424" i="179"/>
  <c r="H18423" i="179"/>
  <c r="G18423" i="179"/>
  <c r="H18422" i="179"/>
  <c r="G18422" i="179"/>
  <c r="H18421" i="179"/>
  <c r="G18421" i="179"/>
  <c r="H18420" i="179"/>
  <c r="G18420" i="179"/>
  <c r="H18419" i="179"/>
  <c r="G18419" i="179"/>
  <c r="H18418" i="179"/>
  <c r="G18418" i="179"/>
  <c r="H18417" i="179"/>
  <c r="G18417" i="179"/>
  <c r="H18416" i="179"/>
  <c r="G18416" i="179"/>
  <c r="H18415" i="179"/>
  <c r="G18415" i="179"/>
  <c r="H18414" i="179"/>
  <c r="G18414" i="179"/>
  <c r="H18413" i="179"/>
  <c r="G18413" i="179"/>
  <c r="H18412" i="179"/>
  <c r="G18412" i="179"/>
  <c r="H18411" i="179"/>
  <c r="G18411" i="179"/>
  <c r="H18410" i="179"/>
  <c r="G18410" i="179"/>
  <c r="H18409" i="179"/>
  <c r="G18409" i="179"/>
  <c r="H18408" i="179"/>
  <c r="G18408" i="179"/>
  <c r="H18407" i="179"/>
  <c r="G18407" i="179"/>
  <c r="H18406" i="179"/>
  <c r="G18406" i="179"/>
  <c r="H18405" i="179"/>
  <c r="G18405" i="179"/>
  <c r="H18404" i="179"/>
  <c r="G18404" i="179"/>
  <c r="H18403" i="179"/>
  <c r="G18403" i="179"/>
  <c r="H18402" i="179"/>
  <c r="G18402" i="179"/>
  <c r="H18401" i="179"/>
  <c r="G18401" i="179"/>
  <c r="H18400" i="179"/>
  <c r="G18400" i="179"/>
  <c r="H18399" i="179"/>
  <c r="G18399" i="179"/>
  <c r="H18398" i="179"/>
  <c r="G18398" i="179"/>
  <c r="H18397" i="179"/>
  <c r="G18397" i="179"/>
  <c r="H18396" i="179"/>
  <c r="G18396" i="179"/>
  <c r="H18395" i="179"/>
  <c r="G18395" i="179"/>
  <c r="H18394" i="179"/>
  <c r="G18394" i="179"/>
  <c r="H18393" i="179"/>
  <c r="G18393" i="179"/>
  <c r="H18392" i="179"/>
  <c r="G18392" i="179"/>
  <c r="H18391" i="179"/>
  <c r="G18391" i="179"/>
  <c r="H18390" i="179"/>
  <c r="G18390" i="179"/>
  <c r="H18389" i="179"/>
  <c r="G18389" i="179"/>
  <c r="H18388" i="179"/>
  <c r="G18388" i="179"/>
  <c r="H18387" i="179"/>
  <c r="G18387" i="179"/>
  <c r="H18386" i="179"/>
  <c r="G18386" i="179"/>
  <c r="H18385" i="179"/>
  <c r="G18385" i="179"/>
  <c r="H18384" i="179"/>
  <c r="G18384" i="179"/>
  <c r="H18383" i="179"/>
  <c r="G18383" i="179"/>
  <c r="H18382" i="179"/>
  <c r="G18382" i="179"/>
  <c r="H18381" i="179"/>
  <c r="G18381" i="179"/>
  <c r="H18380" i="179"/>
  <c r="G18380" i="179"/>
  <c r="H18379" i="179"/>
  <c r="G18379" i="179"/>
  <c r="H18378" i="179"/>
  <c r="G18378" i="179"/>
  <c r="H18377" i="179"/>
  <c r="G18377" i="179"/>
  <c r="H18376" i="179"/>
  <c r="G18376" i="179"/>
  <c r="H18375" i="179"/>
  <c r="G18375" i="179"/>
  <c r="H18374" i="179"/>
  <c r="G18374" i="179"/>
  <c r="H18373" i="179"/>
  <c r="G18373" i="179"/>
  <c r="H18372" i="179"/>
  <c r="G18372" i="179"/>
  <c r="H18371" i="179"/>
  <c r="G18371" i="179"/>
  <c r="H18370" i="179"/>
  <c r="G18370" i="179"/>
  <c r="H18369" i="179"/>
  <c r="G18369" i="179"/>
  <c r="H18368" i="179"/>
  <c r="G18368" i="179"/>
  <c r="H18367" i="179"/>
  <c r="G18367" i="179"/>
  <c r="H18366" i="179"/>
  <c r="G18366" i="179"/>
  <c r="H18365" i="179"/>
  <c r="G18365" i="179"/>
  <c r="H18364" i="179"/>
  <c r="G18364" i="179"/>
  <c r="H18363" i="179"/>
  <c r="G18363" i="179"/>
  <c r="H18362" i="179"/>
  <c r="G18362" i="179"/>
  <c r="H18361" i="179"/>
  <c r="G18361" i="179"/>
  <c r="H18360" i="179"/>
  <c r="G18360" i="179"/>
  <c r="H18359" i="179"/>
  <c r="G18359" i="179"/>
  <c r="H18358" i="179"/>
  <c r="G18358" i="179"/>
  <c r="H18357" i="179"/>
  <c r="G18357" i="179"/>
  <c r="H18356" i="179"/>
  <c r="G18356" i="179"/>
  <c r="H18355" i="179"/>
  <c r="G18355" i="179"/>
  <c r="H18354" i="179"/>
  <c r="G18354" i="179"/>
  <c r="H18353" i="179"/>
  <c r="G18353" i="179"/>
  <c r="H18352" i="179"/>
  <c r="G18352" i="179"/>
  <c r="H18351" i="179"/>
  <c r="G18351" i="179"/>
  <c r="H18350" i="179"/>
  <c r="G18350" i="179"/>
  <c r="H18349" i="179"/>
  <c r="G18349" i="179"/>
  <c r="H18348" i="179"/>
  <c r="G18348" i="179"/>
  <c r="H18347" i="179"/>
  <c r="G18347" i="179"/>
  <c r="H18346" i="179"/>
  <c r="G18346" i="179"/>
  <c r="H18345" i="179"/>
  <c r="G18345" i="179"/>
  <c r="H18344" i="179"/>
  <c r="G18344" i="179"/>
  <c r="H18343" i="179"/>
  <c r="G18343" i="179"/>
  <c r="H18342" i="179"/>
  <c r="G18342" i="179"/>
  <c r="H18341" i="179"/>
  <c r="G18341" i="179"/>
  <c r="H18340" i="179"/>
  <c r="G18340" i="179"/>
  <c r="H18339" i="179"/>
  <c r="G18339" i="179"/>
  <c r="H18338" i="179"/>
  <c r="G18338" i="179"/>
  <c r="H18337" i="179"/>
  <c r="G18337" i="179"/>
  <c r="H18336" i="179"/>
  <c r="G18336" i="179"/>
  <c r="H18335" i="179"/>
  <c r="G18335" i="179"/>
  <c r="H18334" i="179"/>
  <c r="G18334" i="179"/>
  <c r="H18333" i="179"/>
  <c r="G18333" i="179"/>
  <c r="H18332" i="179"/>
  <c r="G18332" i="179"/>
  <c r="H18331" i="179"/>
  <c r="G18331" i="179"/>
  <c r="H18330" i="179"/>
  <c r="G18330" i="179"/>
  <c r="H18329" i="179"/>
  <c r="G18329" i="179"/>
  <c r="H18328" i="179"/>
  <c r="G18328" i="179"/>
  <c r="H18327" i="179"/>
  <c r="G18327" i="179"/>
  <c r="H18326" i="179"/>
  <c r="G18326" i="179"/>
  <c r="H18325" i="179"/>
  <c r="G18325" i="179"/>
  <c r="H18324" i="179"/>
  <c r="G18324" i="179"/>
  <c r="H18323" i="179"/>
  <c r="G18323" i="179"/>
  <c r="H18322" i="179"/>
  <c r="G18322" i="179"/>
  <c r="H18321" i="179"/>
  <c r="G18321" i="179"/>
  <c r="H18320" i="179"/>
  <c r="G18320" i="179"/>
  <c r="H18319" i="179"/>
  <c r="G18319" i="179"/>
  <c r="H18318" i="179"/>
  <c r="G18318" i="179"/>
  <c r="H18317" i="179"/>
  <c r="G18317" i="179"/>
  <c r="H18316" i="179"/>
  <c r="G18316" i="179"/>
  <c r="H18315" i="179"/>
  <c r="G18315" i="179"/>
  <c r="H18314" i="179"/>
  <c r="G18314" i="179"/>
  <c r="H18313" i="179"/>
  <c r="G18313" i="179"/>
  <c r="H18312" i="179"/>
  <c r="G18312" i="179"/>
  <c r="H18311" i="179"/>
  <c r="G18311" i="179"/>
  <c r="H18310" i="179"/>
  <c r="G18310" i="179"/>
  <c r="H18309" i="179"/>
  <c r="G18309" i="179"/>
  <c r="H18308" i="179"/>
  <c r="G18308" i="179"/>
  <c r="H18307" i="179"/>
  <c r="G18307" i="179"/>
  <c r="H18306" i="179"/>
  <c r="G18306" i="179"/>
  <c r="H18305" i="179"/>
  <c r="G18305" i="179"/>
  <c r="H18304" i="179"/>
  <c r="G18304" i="179"/>
  <c r="H18303" i="179"/>
  <c r="G18303" i="179"/>
  <c r="H18302" i="179"/>
  <c r="G18302" i="179"/>
  <c r="H18301" i="179"/>
  <c r="G18301" i="179"/>
  <c r="H18300" i="179"/>
  <c r="G18300" i="179"/>
  <c r="H18299" i="179"/>
  <c r="G18299" i="179"/>
  <c r="H18298" i="179"/>
  <c r="G18298" i="179"/>
  <c r="H18297" i="179"/>
  <c r="G18297" i="179"/>
  <c r="H18296" i="179"/>
  <c r="G18296" i="179"/>
  <c r="H18295" i="179"/>
  <c r="G18295" i="179"/>
  <c r="H18294" i="179"/>
  <c r="G18294" i="179"/>
  <c r="H18293" i="179"/>
  <c r="G18293" i="179"/>
  <c r="H18292" i="179"/>
  <c r="G18292" i="179"/>
  <c r="H18291" i="179"/>
  <c r="G18291" i="179"/>
  <c r="H18290" i="179"/>
  <c r="G18290" i="179"/>
  <c r="H18289" i="179"/>
  <c r="G18289" i="179"/>
  <c r="H18288" i="179"/>
  <c r="G18288" i="179"/>
  <c r="H18287" i="179"/>
  <c r="G18287" i="179"/>
  <c r="H18286" i="179"/>
  <c r="G18286" i="179"/>
  <c r="H18285" i="179"/>
  <c r="G18285" i="179"/>
  <c r="H18284" i="179"/>
  <c r="G18284" i="179"/>
  <c r="H18283" i="179"/>
  <c r="G18283" i="179"/>
  <c r="H18282" i="179"/>
  <c r="G18282" i="179"/>
  <c r="H18281" i="179"/>
  <c r="G18281" i="179"/>
  <c r="H18280" i="179"/>
  <c r="G18280" i="179"/>
  <c r="H18279" i="179"/>
  <c r="G18279" i="179"/>
  <c r="H18278" i="179"/>
  <c r="G18278" i="179"/>
  <c r="H18277" i="179"/>
  <c r="G18277" i="179"/>
  <c r="H18276" i="179"/>
  <c r="G18276" i="179"/>
  <c r="H18275" i="179"/>
  <c r="G18275" i="179"/>
  <c r="H18274" i="179"/>
  <c r="G18274" i="179"/>
  <c r="H18273" i="179"/>
  <c r="G18273" i="179"/>
  <c r="H18272" i="179"/>
  <c r="G18272" i="179"/>
  <c r="H18271" i="179"/>
  <c r="G18271" i="179"/>
  <c r="H18270" i="179"/>
  <c r="G18270" i="179"/>
  <c r="H18269" i="179"/>
  <c r="G18269" i="179"/>
  <c r="H18268" i="179"/>
  <c r="G18268" i="179"/>
  <c r="H18267" i="179"/>
  <c r="G18267" i="179"/>
  <c r="H18266" i="179"/>
  <c r="G18266" i="179"/>
  <c r="H18265" i="179"/>
  <c r="G18265" i="179"/>
  <c r="H18264" i="179"/>
  <c r="G18264" i="179"/>
  <c r="H18263" i="179"/>
  <c r="G18263" i="179"/>
  <c r="H18262" i="179"/>
  <c r="G18262" i="179"/>
  <c r="H18261" i="179"/>
  <c r="G18261" i="179"/>
  <c r="H18260" i="179"/>
  <c r="G18260" i="179"/>
  <c r="H18259" i="179"/>
  <c r="G18259" i="179"/>
  <c r="H18258" i="179"/>
  <c r="G18258" i="179"/>
  <c r="H18257" i="179"/>
  <c r="G18257" i="179"/>
  <c r="H18256" i="179"/>
  <c r="G18256" i="179"/>
  <c r="H18255" i="179"/>
  <c r="G18255" i="179"/>
  <c r="H18254" i="179"/>
  <c r="G18254" i="179"/>
  <c r="H18253" i="179"/>
  <c r="G18253" i="179"/>
  <c r="H18252" i="179"/>
  <c r="G18252" i="179"/>
  <c r="H18251" i="179"/>
  <c r="G18251" i="179"/>
  <c r="H18250" i="179"/>
  <c r="G18250" i="179"/>
  <c r="H18249" i="179"/>
  <c r="G18249" i="179"/>
  <c r="H18248" i="179"/>
  <c r="G18248" i="179"/>
  <c r="H18247" i="179"/>
  <c r="G18247" i="179"/>
  <c r="H18246" i="179"/>
  <c r="G18246" i="179"/>
  <c r="H18245" i="179"/>
  <c r="G18245" i="179"/>
  <c r="H18244" i="179"/>
  <c r="G18244" i="179"/>
  <c r="H18243" i="179"/>
  <c r="G18243" i="179"/>
  <c r="H18242" i="179"/>
  <c r="G18242" i="179"/>
  <c r="H18241" i="179"/>
  <c r="G18241" i="179"/>
  <c r="H18240" i="179"/>
  <c r="G18240" i="179"/>
  <c r="H18239" i="179"/>
  <c r="G18239" i="179"/>
  <c r="H18238" i="179"/>
  <c r="G18238" i="179"/>
  <c r="H18237" i="179"/>
  <c r="G18237" i="179"/>
  <c r="H18236" i="179"/>
  <c r="G18236" i="179"/>
  <c r="H18235" i="179"/>
  <c r="G18235" i="179"/>
  <c r="H18234" i="179"/>
  <c r="G18234" i="179"/>
  <c r="H18233" i="179"/>
  <c r="G18233" i="179"/>
  <c r="H18232" i="179"/>
  <c r="G18232" i="179"/>
  <c r="H18231" i="179"/>
  <c r="G18231" i="179"/>
  <c r="H18230" i="179"/>
  <c r="G18230" i="179"/>
  <c r="H18229" i="179"/>
  <c r="G18229" i="179"/>
  <c r="H18228" i="179"/>
  <c r="G18228" i="179"/>
  <c r="H18227" i="179"/>
  <c r="G18227" i="179"/>
  <c r="H18226" i="179"/>
  <c r="G18226" i="179"/>
  <c r="H18225" i="179"/>
  <c r="G18225" i="179"/>
  <c r="H18224" i="179"/>
  <c r="G18224" i="179"/>
  <c r="H18223" i="179"/>
  <c r="G18223" i="179"/>
  <c r="H18222" i="179"/>
  <c r="G18222" i="179"/>
  <c r="H18221" i="179"/>
  <c r="G18221" i="179"/>
  <c r="H18220" i="179"/>
  <c r="G18220" i="179"/>
  <c r="H18219" i="179"/>
  <c r="G18219" i="179"/>
  <c r="H18218" i="179"/>
  <c r="G18218" i="179"/>
  <c r="H18217" i="179"/>
  <c r="G18217" i="179"/>
  <c r="H18216" i="179"/>
  <c r="G18216" i="179"/>
  <c r="H18215" i="179"/>
  <c r="G18215" i="179"/>
  <c r="H18214" i="179"/>
  <c r="G18214" i="179"/>
  <c r="H18213" i="179"/>
  <c r="G18213" i="179"/>
  <c r="H18212" i="179"/>
  <c r="G18212" i="179"/>
  <c r="H18211" i="179"/>
  <c r="G18211" i="179"/>
  <c r="H18210" i="179"/>
  <c r="G18210" i="179"/>
  <c r="H18209" i="179"/>
  <c r="G18209" i="179"/>
  <c r="H18208" i="179"/>
  <c r="G18208" i="179"/>
  <c r="H18207" i="179"/>
  <c r="G18207" i="179"/>
  <c r="H18206" i="179"/>
  <c r="G18206" i="179"/>
  <c r="H18205" i="179"/>
  <c r="G18205" i="179"/>
  <c r="H18204" i="179"/>
  <c r="G18204" i="179"/>
  <c r="H18203" i="179"/>
  <c r="G18203" i="179"/>
  <c r="H18202" i="179"/>
  <c r="G18202" i="179"/>
  <c r="H18201" i="179"/>
  <c r="G18201" i="179"/>
  <c r="H18200" i="179"/>
  <c r="G18200" i="179"/>
  <c r="H18199" i="179"/>
  <c r="G18199" i="179"/>
  <c r="H18198" i="179"/>
  <c r="G18198" i="179"/>
  <c r="H18197" i="179"/>
  <c r="G18197" i="179"/>
  <c r="H18196" i="179"/>
  <c r="G18196" i="179"/>
  <c r="H18195" i="179"/>
  <c r="G18195" i="179"/>
  <c r="H18194" i="179"/>
  <c r="G18194" i="179"/>
  <c r="H18193" i="179"/>
  <c r="G18193" i="179"/>
  <c r="H18192" i="179"/>
  <c r="G18192" i="179"/>
  <c r="H18191" i="179"/>
  <c r="G18191" i="179"/>
  <c r="H18190" i="179"/>
  <c r="G18190" i="179"/>
  <c r="H18189" i="179"/>
  <c r="G18189" i="179"/>
  <c r="H18188" i="179"/>
  <c r="G18188" i="179"/>
  <c r="H18187" i="179"/>
  <c r="G18187" i="179"/>
  <c r="H18186" i="179"/>
  <c r="G18186" i="179"/>
  <c r="H18185" i="179"/>
  <c r="G18185" i="179"/>
  <c r="H18184" i="179"/>
  <c r="G18184" i="179"/>
  <c r="H18183" i="179"/>
  <c r="G18183" i="179"/>
  <c r="H18182" i="179"/>
  <c r="G18182" i="179"/>
  <c r="H18181" i="179"/>
  <c r="G18181" i="179"/>
  <c r="H18180" i="179"/>
  <c r="G18180" i="179"/>
  <c r="H18179" i="179"/>
  <c r="G18179" i="179"/>
  <c r="H18178" i="179"/>
  <c r="G18178" i="179"/>
  <c r="H18177" i="179"/>
  <c r="G18177" i="179"/>
  <c r="H18176" i="179"/>
  <c r="G18176" i="179"/>
  <c r="H18175" i="179"/>
  <c r="G18175" i="179"/>
  <c r="H18174" i="179"/>
  <c r="G18174" i="179"/>
  <c r="H18173" i="179"/>
  <c r="G18173" i="179"/>
  <c r="H18172" i="179"/>
  <c r="G18172" i="179"/>
  <c r="H18171" i="179"/>
  <c r="G18171" i="179"/>
  <c r="H18170" i="179"/>
  <c r="G18170" i="179"/>
  <c r="H18169" i="179"/>
  <c r="G18169" i="179"/>
  <c r="H18168" i="179"/>
  <c r="G18168" i="179"/>
  <c r="H18167" i="179"/>
  <c r="G18167" i="179"/>
  <c r="H18166" i="179"/>
  <c r="G18166" i="179"/>
  <c r="H18165" i="179"/>
  <c r="G18165" i="179"/>
  <c r="H18164" i="179"/>
  <c r="G18164" i="179"/>
  <c r="H18163" i="179"/>
  <c r="G18163" i="179"/>
  <c r="H18162" i="179"/>
  <c r="G18162" i="179"/>
  <c r="H18161" i="179"/>
  <c r="G18161" i="179"/>
  <c r="H18160" i="179"/>
  <c r="G18160" i="179"/>
  <c r="H18159" i="179"/>
  <c r="G18159" i="179"/>
  <c r="H18158" i="179"/>
  <c r="G18158" i="179"/>
  <c r="H18157" i="179"/>
  <c r="G18157" i="179"/>
  <c r="H18156" i="179"/>
  <c r="G18156" i="179"/>
  <c r="H18155" i="179"/>
  <c r="G18155" i="179"/>
  <c r="H18154" i="179"/>
  <c r="G18154" i="179"/>
  <c r="H18153" i="179"/>
  <c r="G18153" i="179"/>
  <c r="H18152" i="179"/>
  <c r="G18152" i="179"/>
  <c r="H18151" i="179"/>
  <c r="G18151" i="179"/>
  <c r="H18150" i="179"/>
  <c r="G18150" i="179"/>
  <c r="H18149" i="179"/>
  <c r="G18149" i="179"/>
  <c r="H18148" i="179"/>
  <c r="G18148" i="179"/>
  <c r="H18147" i="179"/>
  <c r="G18147" i="179"/>
  <c r="H18146" i="179"/>
  <c r="G18146" i="179"/>
  <c r="H18145" i="179"/>
  <c r="G18145" i="179"/>
  <c r="H18144" i="179"/>
  <c r="G18144" i="179"/>
  <c r="H18143" i="179"/>
  <c r="G18143" i="179"/>
  <c r="H18142" i="179"/>
  <c r="G18142" i="179"/>
  <c r="H18141" i="179"/>
  <c r="G18141" i="179"/>
  <c r="H18140" i="179"/>
  <c r="G18140" i="179"/>
  <c r="H18139" i="179"/>
  <c r="G18139" i="179"/>
  <c r="H18138" i="179"/>
  <c r="G18138" i="179"/>
  <c r="H18137" i="179"/>
  <c r="G18137" i="179"/>
  <c r="H18136" i="179"/>
  <c r="G18136" i="179"/>
  <c r="H18135" i="179"/>
  <c r="G18135" i="179"/>
  <c r="H18134" i="179"/>
  <c r="G18134" i="179"/>
  <c r="H18133" i="179"/>
  <c r="G18133" i="179"/>
  <c r="H18132" i="179"/>
  <c r="G18132" i="179"/>
  <c r="H18131" i="179"/>
  <c r="G18131" i="179"/>
  <c r="H18130" i="179"/>
  <c r="G18130" i="179"/>
  <c r="H18129" i="179"/>
  <c r="G18129" i="179"/>
  <c r="H18128" i="179"/>
  <c r="G18128" i="179"/>
  <c r="H18127" i="179"/>
  <c r="G18127" i="179"/>
  <c r="H18126" i="179"/>
  <c r="G18126" i="179"/>
  <c r="H18125" i="179"/>
  <c r="G18125" i="179"/>
  <c r="H18124" i="179"/>
  <c r="G18124" i="179"/>
  <c r="H18123" i="179"/>
  <c r="G18123" i="179"/>
  <c r="H18122" i="179"/>
  <c r="G18122" i="179"/>
  <c r="H18121" i="179"/>
  <c r="G18121" i="179"/>
  <c r="H18120" i="179"/>
  <c r="G18120" i="179"/>
  <c r="H18119" i="179"/>
  <c r="G18119" i="179"/>
  <c r="H18118" i="179"/>
  <c r="G18118" i="179"/>
  <c r="H18117" i="179"/>
  <c r="G18117" i="179"/>
  <c r="H18116" i="179"/>
  <c r="G18116" i="179"/>
  <c r="H18115" i="179"/>
  <c r="G18115" i="179"/>
  <c r="H18114" i="179"/>
  <c r="G18114" i="179"/>
  <c r="H18113" i="179"/>
  <c r="G18113" i="179"/>
  <c r="H18112" i="179"/>
  <c r="G18112" i="179"/>
  <c r="H18111" i="179"/>
  <c r="G18111" i="179"/>
  <c r="H18110" i="179"/>
  <c r="G18110" i="179"/>
  <c r="H18109" i="179"/>
  <c r="G18109" i="179"/>
  <c r="H18108" i="179"/>
  <c r="G18108" i="179"/>
  <c r="H18107" i="179"/>
  <c r="G18107" i="179"/>
  <c r="H18106" i="179"/>
  <c r="G18106" i="179"/>
  <c r="H18105" i="179"/>
  <c r="G18105" i="179"/>
  <c r="H18104" i="179"/>
  <c r="G18104" i="179"/>
  <c r="H18103" i="179"/>
  <c r="G18103" i="179"/>
  <c r="H18102" i="179"/>
  <c r="G18102" i="179"/>
  <c r="H18101" i="179"/>
  <c r="G18101" i="179"/>
  <c r="H18100" i="179"/>
  <c r="G18100" i="179"/>
  <c r="H18099" i="179"/>
  <c r="G18099" i="179"/>
  <c r="H18098" i="179"/>
  <c r="G18098" i="179"/>
  <c r="H18097" i="179"/>
  <c r="G18097" i="179"/>
  <c r="H18096" i="179"/>
  <c r="G18096" i="179"/>
  <c r="H18095" i="179"/>
  <c r="G18095" i="179"/>
  <c r="H18094" i="179"/>
  <c r="G18094" i="179"/>
  <c r="H18093" i="179"/>
  <c r="G18093" i="179"/>
  <c r="H18092" i="179"/>
  <c r="G18092" i="179"/>
  <c r="H18091" i="179"/>
  <c r="G18091" i="179"/>
  <c r="H18090" i="179"/>
  <c r="G18090" i="179"/>
  <c r="H18089" i="179"/>
  <c r="G18089" i="179"/>
  <c r="H18088" i="179"/>
  <c r="G18088" i="179"/>
  <c r="H18087" i="179"/>
  <c r="G18087" i="179"/>
  <c r="H18086" i="179"/>
  <c r="G18086" i="179"/>
  <c r="H18085" i="179"/>
  <c r="G18085" i="179"/>
  <c r="H18084" i="179"/>
  <c r="G18084" i="179"/>
  <c r="H18083" i="179"/>
  <c r="G18083" i="179"/>
  <c r="H18082" i="179"/>
  <c r="G18082" i="179"/>
  <c r="H18081" i="179"/>
  <c r="G18081" i="179"/>
  <c r="H18080" i="179"/>
  <c r="G18080" i="179"/>
  <c r="H18079" i="179"/>
  <c r="G18079" i="179"/>
  <c r="H18078" i="179"/>
  <c r="G18078" i="179"/>
  <c r="H18077" i="179"/>
  <c r="G18077" i="179"/>
  <c r="H18076" i="179"/>
  <c r="G18076" i="179"/>
  <c r="H18075" i="179"/>
  <c r="G18075" i="179"/>
  <c r="H18074" i="179"/>
  <c r="G18074" i="179"/>
  <c r="H18073" i="179"/>
  <c r="G18073" i="179"/>
  <c r="H18072" i="179"/>
  <c r="G18072" i="179"/>
  <c r="H18071" i="179"/>
  <c r="G18071" i="179"/>
  <c r="H18070" i="179"/>
  <c r="G18070" i="179"/>
  <c r="H18069" i="179"/>
  <c r="G18069" i="179"/>
  <c r="H18068" i="179"/>
  <c r="G18068" i="179"/>
  <c r="H18067" i="179"/>
  <c r="G18067" i="179"/>
  <c r="H18066" i="179"/>
  <c r="G18066" i="179"/>
  <c r="H18065" i="179"/>
  <c r="G18065" i="179"/>
  <c r="H18064" i="179"/>
  <c r="G18064" i="179"/>
  <c r="H18063" i="179"/>
  <c r="G18063" i="179"/>
  <c r="H18062" i="179"/>
  <c r="G18062" i="179"/>
  <c r="H18061" i="179"/>
  <c r="G18061" i="179"/>
  <c r="H18060" i="179"/>
  <c r="G18060" i="179"/>
  <c r="H18059" i="179"/>
  <c r="G18059" i="179"/>
  <c r="H18058" i="179"/>
  <c r="G18058" i="179"/>
  <c r="H18057" i="179"/>
  <c r="G18057" i="179"/>
  <c r="H18056" i="179"/>
  <c r="G18056" i="179"/>
  <c r="H18055" i="179"/>
  <c r="G18055" i="179"/>
  <c r="H18054" i="179"/>
  <c r="G18054" i="179"/>
  <c r="H18053" i="179"/>
  <c r="G18053" i="179"/>
  <c r="H18052" i="179"/>
  <c r="G18052" i="179"/>
  <c r="H18051" i="179"/>
  <c r="G18051" i="179"/>
  <c r="H18050" i="179"/>
  <c r="G18050" i="179"/>
  <c r="H18049" i="179"/>
  <c r="G18049" i="179"/>
  <c r="H18048" i="179"/>
  <c r="G18048" i="179"/>
  <c r="H18047" i="179"/>
  <c r="G18047" i="179"/>
  <c r="H18046" i="179"/>
  <c r="G18046" i="179"/>
  <c r="H18045" i="179"/>
  <c r="G18045" i="179"/>
  <c r="H18044" i="179"/>
  <c r="G18044" i="179"/>
  <c r="H18043" i="179"/>
  <c r="G18043" i="179"/>
  <c r="H18042" i="179"/>
  <c r="G18042" i="179"/>
  <c r="H18041" i="179"/>
  <c r="G18041" i="179"/>
  <c r="H18040" i="179"/>
  <c r="G18040" i="179"/>
  <c r="H18039" i="179"/>
  <c r="G18039" i="179"/>
  <c r="H18038" i="179"/>
  <c r="G18038" i="179"/>
  <c r="H18037" i="179"/>
  <c r="G18037" i="179"/>
  <c r="H18036" i="179"/>
  <c r="G18036" i="179"/>
  <c r="H18035" i="179"/>
  <c r="G18035" i="179"/>
  <c r="H18034" i="179"/>
  <c r="G18034" i="179"/>
  <c r="H18033" i="179"/>
  <c r="G18033" i="179"/>
  <c r="H18032" i="179"/>
  <c r="G18032" i="179"/>
  <c r="H18031" i="179"/>
  <c r="G18031" i="179"/>
  <c r="H18030" i="179"/>
  <c r="G18030" i="179"/>
  <c r="H18029" i="179"/>
  <c r="G18029" i="179"/>
  <c r="H18028" i="179"/>
  <c r="G18028" i="179"/>
  <c r="H18027" i="179"/>
  <c r="G18027" i="179"/>
  <c r="H18026" i="179"/>
  <c r="G18026" i="179"/>
  <c r="H18025" i="179"/>
  <c r="G18025" i="179"/>
  <c r="H18024" i="179"/>
  <c r="G18024" i="179"/>
  <c r="H18023" i="179"/>
  <c r="G18023" i="179"/>
  <c r="H18022" i="179"/>
  <c r="G18022" i="179"/>
  <c r="H18021" i="179"/>
  <c r="G18021" i="179"/>
  <c r="H18020" i="179"/>
  <c r="G18020" i="179"/>
  <c r="H18019" i="179"/>
  <c r="G18019" i="179"/>
  <c r="H18018" i="179"/>
  <c r="G18018" i="179"/>
  <c r="H18017" i="179"/>
  <c r="G18017" i="179"/>
  <c r="H18016" i="179"/>
  <c r="G18016" i="179"/>
  <c r="H18015" i="179"/>
  <c r="G18015" i="179"/>
  <c r="H18014" i="179"/>
  <c r="G18014" i="179"/>
  <c r="H18013" i="179"/>
  <c r="G18013" i="179"/>
  <c r="H18012" i="179"/>
  <c r="G18012" i="179"/>
  <c r="H18011" i="179"/>
  <c r="G18011" i="179"/>
  <c r="H18010" i="179"/>
  <c r="G18010" i="179"/>
  <c r="H18009" i="179"/>
  <c r="G18009" i="179"/>
  <c r="H18008" i="179"/>
  <c r="G18008" i="179"/>
  <c r="H18007" i="179"/>
  <c r="G18007" i="179"/>
  <c r="H18006" i="179"/>
  <c r="G18006" i="179"/>
  <c r="H18005" i="179"/>
  <c r="G18005" i="179"/>
  <c r="H18004" i="179"/>
  <c r="G18004" i="179"/>
  <c r="H18003" i="179"/>
  <c r="G18003" i="179"/>
  <c r="H18002" i="179"/>
  <c r="G18002" i="179"/>
  <c r="H18001" i="179"/>
  <c r="G18001" i="179"/>
  <c r="H18000" i="179"/>
  <c r="G18000" i="179"/>
  <c r="H17999" i="179"/>
  <c r="G17999" i="179"/>
  <c r="H17998" i="179"/>
  <c r="G17998" i="179"/>
  <c r="H17997" i="179"/>
  <c r="G17997" i="179"/>
  <c r="H17996" i="179"/>
  <c r="G17996" i="179"/>
  <c r="H17995" i="179"/>
  <c r="G17995" i="179"/>
  <c r="H17994" i="179"/>
  <c r="G17994" i="179"/>
  <c r="H17993" i="179"/>
  <c r="G17993" i="179"/>
  <c r="H17992" i="179"/>
  <c r="G17992" i="179"/>
  <c r="H17991" i="179"/>
  <c r="G17991" i="179"/>
  <c r="H17990" i="179"/>
  <c r="G17990" i="179"/>
  <c r="H17989" i="179"/>
  <c r="G17989" i="179"/>
  <c r="H17988" i="179"/>
  <c r="G17988" i="179"/>
  <c r="H17987" i="179"/>
  <c r="G17987" i="179"/>
  <c r="H17986" i="179"/>
  <c r="G17986" i="179"/>
  <c r="H17985" i="179"/>
  <c r="G17985" i="179"/>
  <c r="H17984" i="179"/>
  <c r="G17984" i="179"/>
  <c r="H17983" i="179"/>
  <c r="G17983" i="179"/>
  <c r="H17982" i="179"/>
  <c r="G17982" i="179"/>
  <c r="H17981" i="179"/>
  <c r="G17981" i="179"/>
  <c r="H17980" i="179"/>
  <c r="G17980" i="179"/>
  <c r="H17979" i="179"/>
  <c r="G17979" i="179"/>
  <c r="H17978" i="179"/>
  <c r="G17978" i="179"/>
  <c r="H17977" i="179"/>
  <c r="G17977" i="179"/>
  <c r="H17976" i="179"/>
  <c r="G17976" i="179"/>
  <c r="H17975" i="179"/>
  <c r="G17975" i="179"/>
  <c r="H17974" i="179"/>
  <c r="G17974" i="179"/>
  <c r="H17973" i="179"/>
  <c r="G17973" i="179"/>
  <c r="H17972" i="179"/>
  <c r="G17972" i="179"/>
  <c r="H17971" i="179"/>
  <c r="G17971" i="179"/>
  <c r="H17970" i="179"/>
  <c r="G17970" i="179"/>
  <c r="H17969" i="179"/>
  <c r="G17969" i="179"/>
  <c r="H17968" i="179"/>
  <c r="G17968" i="179"/>
  <c r="H17967" i="179"/>
  <c r="G17967" i="179"/>
  <c r="H17966" i="179"/>
  <c r="G17966" i="179"/>
  <c r="H17965" i="179"/>
  <c r="G17965" i="179"/>
  <c r="H17964" i="179"/>
  <c r="G17964" i="179"/>
  <c r="H17963" i="179"/>
  <c r="G17963" i="179"/>
  <c r="H17962" i="179"/>
  <c r="G17962" i="179"/>
  <c r="H17961" i="179"/>
  <c r="G17961" i="179"/>
  <c r="H17960" i="179"/>
  <c r="G17960" i="179"/>
  <c r="H17959" i="179"/>
  <c r="G17959" i="179"/>
  <c r="H17958" i="179"/>
  <c r="G17958" i="179"/>
  <c r="H17957" i="179"/>
  <c r="G17957" i="179"/>
  <c r="H17956" i="179"/>
  <c r="G17956" i="179"/>
  <c r="H17955" i="179"/>
  <c r="G17955" i="179"/>
  <c r="H17954" i="179"/>
  <c r="G17954" i="179"/>
  <c r="H17953" i="179"/>
  <c r="G17953" i="179"/>
  <c r="H17952" i="179"/>
  <c r="G17952" i="179"/>
  <c r="H17951" i="179"/>
  <c r="G17951" i="179"/>
  <c r="H17950" i="179"/>
  <c r="G17950" i="179"/>
  <c r="H17949" i="179"/>
  <c r="G17949" i="179"/>
  <c r="H17948" i="179"/>
  <c r="G17948" i="179"/>
  <c r="H17947" i="179"/>
  <c r="G17947" i="179"/>
  <c r="H17946" i="179"/>
  <c r="G17946" i="179"/>
  <c r="H17945" i="179"/>
  <c r="G17945" i="179"/>
  <c r="H17944" i="179"/>
  <c r="G17944" i="179"/>
  <c r="H17943" i="179"/>
  <c r="G17943" i="179"/>
  <c r="H17942" i="179"/>
  <c r="G17942" i="179"/>
  <c r="H17941" i="179"/>
  <c r="G17941" i="179"/>
  <c r="H17940" i="179"/>
  <c r="G17940" i="179"/>
  <c r="H17939" i="179"/>
  <c r="G17939" i="179"/>
  <c r="H17938" i="179"/>
  <c r="G17938" i="179"/>
  <c r="H17937" i="179"/>
  <c r="G17937" i="179"/>
  <c r="H17936" i="179"/>
  <c r="G17936" i="179"/>
  <c r="H17935" i="179"/>
  <c r="G17935" i="179"/>
  <c r="H17934" i="179"/>
  <c r="G17934" i="179"/>
  <c r="H17933" i="179"/>
  <c r="G17933" i="179"/>
  <c r="H17932" i="179"/>
  <c r="G17932" i="179"/>
  <c r="H17931" i="179"/>
  <c r="G17931" i="179"/>
  <c r="H17930" i="179"/>
  <c r="G17930" i="179"/>
  <c r="H17929" i="179"/>
  <c r="G17929" i="179"/>
  <c r="H17928" i="179"/>
  <c r="G17928" i="179"/>
  <c r="H17927" i="179"/>
  <c r="G17927" i="179"/>
  <c r="H17926" i="179"/>
  <c r="G17926" i="179"/>
  <c r="H17925" i="179"/>
  <c r="G17925" i="179"/>
  <c r="H17924" i="179"/>
  <c r="G17924" i="179"/>
  <c r="H17923" i="179"/>
  <c r="G17923" i="179"/>
  <c r="H17922" i="179"/>
  <c r="G17922" i="179"/>
  <c r="H17921" i="179"/>
  <c r="G17921" i="179"/>
  <c r="H17920" i="179"/>
  <c r="G17920" i="179"/>
  <c r="H17919" i="179"/>
  <c r="G17919" i="179"/>
  <c r="H17918" i="179"/>
  <c r="G17918" i="179"/>
  <c r="H17917" i="179"/>
  <c r="G17917" i="179"/>
  <c r="H17916" i="179"/>
  <c r="G17916" i="179"/>
  <c r="H17915" i="179"/>
  <c r="G17915" i="179"/>
  <c r="H17914" i="179"/>
  <c r="G17914" i="179"/>
  <c r="H17913" i="179"/>
  <c r="G17913" i="179"/>
  <c r="H17912" i="179"/>
  <c r="G17912" i="179"/>
  <c r="H17911" i="179"/>
  <c r="G17911" i="179"/>
  <c r="H17910" i="179"/>
  <c r="G17910" i="179"/>
  <c r="H17909" i="179"/>
  <c r="G17909" i="179"/>
  <c r="H17908" i="179"/>
  <c r="G17908" i="179"/>
  <c r="H17907" i="179"/>
  <c r="G17907" i="179"/>
  <c r="H17906" i="179"/>
  <c r="G17906" i="179"/>
  <c r="H17905" i="179"/>
  <c r="G17905" i="179"/>
  <c r="H17904" i="179"/>
  <c r="G17904" i="179"/>
  <c r="H17903" i="179"/>
  <c r="G17903" i="179"/>
  <c r="H17902" i="179"/>
  <c r="G17902" i="179"/>
  <c r="H17901" i="179"/>
  <c r="G17901" i="179"/>
  <c r="H17900" i="179"/>
  <c r="G17900" i="179"/>
  <c r="H17899" i="179"/>
  <c r="G17899" i="179"/>
  <c r="H17898" i="179"/>
  <c r="G17898" i="179"/>
  <c r="H17897" i="179"/>
  <c r="G17897" i="179"/>
  <c r="H17896" i="179"/>
  <c r="G17896" i="179"/>
  <c r="H17895" i="179"/>
  <c r="G17895" i="179"/>
  <c r="H17894" i="179"/>
  <c r="G17894" i="179"/>
  <c r="H17893" i="179"/>
  <c r="G17893" i="179"/>
  <c r="H17892" i="179"/>
  <c r="G17892" i="179"/>
  <c r="H17891" i="179"/>
  <c r="G17891" i="179"/>
  <c r="H17890" i="179"/>
  <c r="G17890" i="179"/>
  <c r="H17889" i="179"/>
  <c r="G17889" i="179"/>
  <c r="H17888" i="179"/>
  <c r="G17888" i="179"/>
  <c r="H17887" i="179"/>
  <c r="G17887" i="179"/>
  <c r="H17886" i="179"/>
  <c r="G17886" i="179"/>
  <c r="H17885" i="179"/>
  <c r="G17885" i="179"/>
  <c r="H17884" i="179"/>
  <c r="G17884" i="179"/>
  <c r="H17883" i="179"/>
  <c r="G17883" i="179"/>
  <c r="H17882" i="179"/>
  <c r="G17882" i="179"/>
  <c r="H17881" i="179"/>
  <c r="G17881" i="179"/>
  <c r="H17880" i="179"/>
  <c r="G17880" i="179"/>
  <c r="H17879" i="179"/>
  <c r="G17879" i="179"/>
  <c r="H17878" i="179"/>
  <c r="G17878" i="179"/>
  <c r="H17877" i="179"/>
  <c r="G17877" i="179"/>
  <c r="H17876" i="179"/>
  <c r="G17876" i="179"/>
  <c r="H17875" i="179"/>
  <c r="G17875" i="179"/>
  <c r="H17874" i="179"/>
  <c r="G17874" i="179"/>
  <c r="H17873" i="179"/>
  <c r="G17873" i="179"/>
  <c r="H17872" i="179"/>
  <c r="G17872" i="179"/>
  <c r="H17871" i="179"/>
  <c r="G17871" i="179"/>
  <c r="H17870" i="179"/>
  <c r="G17870" i="179"/>
  <c r="H17869" i="179"/>
  <c r="G17869" i="179"/>
  <c r="H17868" i="179"/>
  <c r="G17868" i="179"/>
  <c r="H17867" i="179"/>
  <c r="G17867" i="179"/>
  <c r="H17866" i="179"/>
  <c r="G17866" i="179"/>
  <c r="H17865" i="179"/>
  <c r="G17865" i="179"/>
  <c r="H17864" i="179"/>
  <c r="G17864" i="179"/>
  <c r="H17863" i="179"/>
  <c r="G17863" i="179"/>
  <c r="H17862" i="179"/>
  <c r="G17862" i="179"/>
  <c r="H17861" i="179"/>
  <c r="G17861" i="179"/>
  <c r="H17860" i="179"/>
  <c r="G17860" i="179"/>
  <c r="H17859" i="179"/>
  <c r="G17859" i="179"/>
  <c r="H17858" i="179"/>
  <c r="G17858" i="179"/>
  <c r="H17857" i="179"/>
  <c r="G17857" i="179"/>
  <c r="H17856" i="179"/>
  <c r="G17856" i="179"/>
  <c r="H17855" i="179"/>
  <c r="G17855" i="179"/>
  <c r="H17854" i="179"/>
  <c r="G17854" i="179"/>
  <c r="H17853" i="179"/>
  <c r="G17853" i="179"/>
  <c r="H17852" i="179"/>
  <c r="G17852" i="179"/>
  <c r="H17851" i="179"/>
  <c r="G17851" i="179"/>
  <c r="H17850" i="179"/>
  <c r="G17850" i="179"/>
  <c r="H17849" i="179"/>
  <c r="G17849" i="179"/>
  <c r="H17848" i="179"/>
  <c r="G17848" i="179"/>
  <c r="H17847" i="179"/>
  <c r="G17847" i="179"/>
  <c r="H17846" i="179"/>
  <c r="G17846" i="179"/>
  <c r="H17845" i="179"/>
  <c r="G17845" i="179"/>
  <c r="H17844" i="179"/>
  <c r="G17844" i="179"/>
  <c r="H17843" i="179"/>
  <c r="G17843" i="179"/>
  <c r="H17842" i="179"/>
  <c r="G17842" i="179"/>
  <c r="H17841" i="179"/>
  <c r="G17841" i="179"/>
  <c r="H17840" i="179"/>
  <c r="G17840" i="179"/>
  <c r="H17839" i="179"/>
  <c r="G17839" i="179"/>
  <c r="H17838" i="179"/>
  <c r="G17838" i="179"/>
  <c r="H17837" i="179"/>
  <c r="G17837" i="179"/>
  <c r="H17836" i="179"/>
  <c r="G17836" i="179"/>
  <c r="H17835" i="179"/>
  <c r="G17835" i="179"/>
  <c r="H17834" i="179"/>
  <c r="G17834" i="179"/>
  <c r="H17833" i="179"/>
  <c r="G17833" i="179"/>
  <c r="H17832" i="179"/>
  <c r="G17832" i="179"/>
  <c r="H17831" i="179"/>
  <c r="G17831" i="179"/>
  <c r="H17830" i="179"/>
  <c r="G17830" i="179"/>
  <c r="H17829" i="179"/>
  <c r="G17829" i="179"/>
  <c r="H17828" i="179"/>
  <c r="G17828" i="179"/>
  <c r="H17827" i="179"/>
  <c r="G17827" i="179"/>
  <c r="H17826" i="179"/>
  <c r="G17826" i="179"/>
  <c r="H17825" i="179"/>
  <c r="G17825" i="179"/>
  <c r="H17824" i="179"/>
  <c r="G17824" i="179"/>
  <c r="H17823" i="179"/>
  <c r="G17823" i="179"/>
  <c r="H17822" i="179"/>
  <c r="G17822" i="179"/>
  <c r="H17821" i="179"/>
  <c r="G17821" i="179"/>
  <c r="H17820" i="179"/>
  <c r="G17820" i="179"/>
  <c r="H17819" i="179"/>
  <c r="G17819" i="179"/>
  <c r="H17818" i="179"/>
  <c r="G17818" i="179"/>
  <c r="H17817" i="179"/>
  <c r="G17817" i="179"/>
  <c r="H17816" i="179"/>
  <c r="G17816" i="179"/>
  <c r="H17815" i="179"/>
  <c r="G17815" i="179"/>
  <c r="H17814" i="179"/>
  <c r="G17814" i="179"/>
  <c r="H17813" i="179"/>
  <c r="G17813" i="179"/>
  <c r="H17812" i="179"/>
  <c r="G17812" i="179"/>
  <c r="H17811" i="179"/>
  <c r="G17811" i="179"/>
  <c r="H17810" i="179"/>
  <c r="G17810" i="179"/>
  <c r="H17809" i="179"/>
  <c r="G17809" i="179"/>
  <c r="H17808" i="179"/>
  <c r="G17808" i="179"/>
  <c r="H17807" i="179"/>
  <c r="G17807" i="179"/>
  <c r="H17806" i="179"/>
  <c r="G17806" i="179"/>
  <c r="H17805" i="179"/>
  <c r="G17805" i="179"/>
  <c r="H17804" i="179"/>
  <c r="G17804" i="179"/>
  <c r="H17803" i="179"/>
  <c r="G17803" i="179"/>
  <c r="H17802" i="179"/>
  <c r="G17802" i="179"/>
  <c r="H17801" i="179"/>
  <c r="G17801" i="179"/>
  <c r="H17800" i="179"/>
  <c r="G17800" i="179"/>
  <c r="H17799" i="179"/>
  <c r="G17799" i="179"/>
  <c r="H17798" i="179"/>
  <c r="G17798" i="179"/>
  <c r="H17797" i="179"/>
  <c r="G17797" i="179"/>
  <c r="H17796" i="179"/>
  <c r="G17796" i="179"/>
  <c r="H17795" i="179"/>
  <c r="G17795" i="179"/>
  <c r="H17794" i="179"/>
  <c r="G17794" i="179"/>
  <c r="H17793" i="179"/>
  <c r="G17793" i="179"/>
  <c r="H17792" i="179"/>
  <c r="G17792" i="179"/>
  <c r="H17791" i="179"/>
  <c r="G17791" i="179"/>
  <c r="H17790" i="179"/>
  <c r="G17790" i="179"/>
  <c r="H17789" i="179"/>
  <c r="G17789" i="179"/>
  <c r="H17788" i="179"/>
  <c r="G17788" i="179"/>
  <c r="H17787" i="179"/>
  <c r="G17787" i="179"/>
  <c r="H17786" i="179"/>
  <c r="G17786" i="179"/>
  <c r="H17785" i="179"/>
  <c r="G17785" i="179"/>
  <c r="H17784" i="179"/>
  <c r="G17784" i="179"/>
  <c r="H17783" i="179"/>
  <c r="G17783" i="179"/>
  <c r="H17782" i="179"/>
  <c r="G17782" i="179"/>
  <c r="H17781" i="179"/>
  <c r="G17781" i="179"/>
  <c r="H17780" i="179"/>
  <c r="G17780" i="179"/>
  <c r="H17779" i="179"/>
  <c r="G17779" i="179"/>
  <c r="H17778" i="179"/>
  <c r="G17778" i="179"/>
  <c r="H17777" i="179"/>
  <c r="G17777" i="179"/>
  <c r="H17776" i="179"/>
  <c r="G17776" i="179"/>
  <c r="H17775" i="179"/>
  <c r="G17775" i="179"/>
  <c r="H17774" i="179"/>
  <c r="G17774" i="179"/>
  <c r="H17773" i="179"/>
  <c r="G17773" i="179"/>
  <c r="H17772" i="179"/>
  <c r="G17772" i="179"/>
  <c r="H17771" i="179"/>
  <c r="G17771" i="179"/>
  <c r="H17770" i="179"/>
  <c r="G17770" i="179"/>
  <c r="H17769" i="179"/>
  <c r="G17769" i="179"/>
  <c r="H17768" i="179"/>
  <c r="G17768" i="179"/>
  <c r="H17767" i="179"/>
  <c r="G17767" i="179"/>
  <c r="H17766" i="179"/>
  <c r="G17766" i="179"/>
  <c r="H17765" i="179"/>
  <c r="G17765" i="179"/>
  <c r="H17764" i="179"/>
  <c r="G17764" i="179"/>
  <c r="H17763" i="179"/>
  <c r="G17763" i="179"/>
  <c r="H17762" i="179"/>
  <c r="G17762" i="179"/>
  <c r="H17761" i="179"/>
  <c r="G17761" i="179"/>
  <c r="H17760" i="179"/>
  <c r="G17760" i="179"/>
  <c r="H17759" i="179"/>
  <c r="G17759" i="179"/>
  <c r="H17758" i="179"/>
  <c r="G17758" i="179"/>
  <c r="H17757" i="179"/>
  <c r="G17757" i="179"/>
  <c r="H17756" i="179"/>
  <c r="G17756" i="179"/>
  <c r="H17755" i="179"/>
  <c r="G17755" i="179"/>
  <c r="H17754" i="179"/>
  <c r="G17754" i="179"/>
  <c r="H17753" i="179"/>
  <c r="G17753" i="179"/>
  <c r="H17752" i="179"/>
  <c r="G17752" i="179"/>
  <c r="H17751" i="179"/>
  <c r="G17751" i="179"/>
  <c r="H17750" i="179"/>
  <c r="G17750" i="179"/>
  <c r="H17749" i="179"/>
  <c r="G17749" i="179"/>
  <c r="H17748" i="179"/>
  <c r="G17748" i="179"/>
  <c r="H17747" i="179"/>
  <c r="G17747" i="179"/>
  <c r="H17746" i="179"/>
  <c r="G17746" i="179"/>
  <c r="H17745" i="179"/>
  <c r="G17745" i="179"/>
  <c r="H17744" i="179"/>
  <c r="G17744" i="179"/>
  <c r="H17743" i="179"/>
  <c r="G17743" i="179"/>
  <c r="H17742" i="179"/>
  <c r="G17742" i="179"/>
  <c r="H17741" i="179"/>
  <c r="G17741" i="179"/>
  <c r="H17740" i="179"/>
  <c r="G17740" i="179"/>
  <c r="H17739" i="179"/>
  <c r="G17739" i="179"/>
  <c r="H17738" i="179"/>
  <c r="G17738" i="179"/>
  <c r="H17737" i="179"/>
  <c r="G17737" i="179"/>
  <c r="H17736" i="179"/>
  <c r="G17736" i="179"/>
  <c r="H17735" i="179"/>
  <c r="G17735" i="179"/>
  <c r="H17734" i="179"/>
  <c r="G17734" i="179"/>
  <c r="H17733" i="179"/>
  <c r="G17733" i="179"/>
  <c r="H17732" i="179"/>
  <c r="G17732" i="179"/>
  <c r="H17731" i="179"/>
  <c r="G17731" i="179"/>
  <c r="H17730" i="179"/>
  <c r="G17730" i="179"/>
  <c r="H17729" i="179"/>
  <c r="G17729" i="179"/>
  <c r="H17728" i="179"/>
  <c r="G17728" i="179"/>
  <c r="H17727" i="179"/>
  <c r="G17727" i="179"/>
  <c r="H17726" i="179"/>
  <c r="G17726" i="179"/>
  <c r="H17725" i="179"/>
  <c r="G17725" i="179"/>
  <c r="H17724" i="179"/>
  <c r="G17724" i="179"/>
  <c r="H17723" i="179"/>
  <c r="G17723" i="179"/>
  <c r="H17722" i="179"/>
  <c r="G17722" i="179"/>
  <c r="H17721" i="179"/>
  <c r="G17721" i="179"/>
  <c r="H17720" i="179"/>
  <c r="G17720" i="179"/>
  <c r="H17719" i="179"/>
  <c r="G17719" i="179"/>
  <c r="H17718" i="179"/>
  <c r="G17718" i="179"/>
  <c r="H17717" i="179"/>
  <c r="G17717" i="179"/>
  <c r="H17716" i="179"/>
  <c r="G17716" i="179"/>
  <c r="H17715" i="179"/>
  <c r="G17715" i="179"/>
  <c r="H17714" i="179"/>
  <c r="G17714" i="179"/>
  <c r="H17713" i="179"/>
  <c r="G17713" i="179"/>
  <c r="H17712" i="179"/>
  <c r="G17712" i="179"/>
  <c r="H17711" i="179"/>
  <c r="G17711" i="179"/>
  <c r="H17710" i="179"/>
  <c r="G17710" i="179"/>
  <c r="H17709" i="179"/>
  <c r="G17709" i="179"/>
  <c r="H17708" i="179"/>
  <c r="G17708" i="179"/>
  <c r="H17707" i="179"/>
  <c r="G17707" i="179"/>
  <c r="H17706" i="179"/>
  <c r="G17706" i="179"/>
  <c r="H17705" i="179"/>
  <c r="G17705" i="179"/>
  <c r="H17704" i="179"/>
  <c r="G17704" i="179"/>
  <c r="H17703" i="179"/>
  <c r="G17703" i="179"/>
  <c r="H17702" i="179"/>
  <c r="G17702" i="179"/>
  <c r="H17701" i="179"/>
  <c r="G17701" i="179"/>
  <c r="H17700" i="179"/>
  <c r="G17700" i="179"/>
  <c r="H17699" i="179"/>
  <c r="G17699" i="179"/>
  <c r="H17698" i="179"/>
  <c r="G17698" i="179"/>
  <c r="H17697" i="179"/>
  <c r="G17697" i="179"/>
  <c r="H17696" i="179"/>
  <c r="G17696" i="179"/>
  <c r="H17695" i="179"/>
  <c r="G17695" i="179"/>
  <c r="H17694" i="179"/>
  <c r="G17694" i="179"/>
  <c r="H17693" i="179"/>
  <c r="G17693" i="179"/>
  <c r="H17692" i="179"/>
  <c r="G17692" i="179"/>
  <c r="H17691" i="179"/>
  <c r="G17691" i="179"/>
  <c r="H17690" i="179"/>
  <c r="G17690" i="179"/>
  <c r="H17689" i="179"/>
  <c r="G17689" i="179"/>
  <c r="H17688" i="179"/>
  <c r="G17688" i="179"/>
  <c r="H17687" i="179"/>
  <c r="G17687" i="179"/>
  <c r="H17686" i="179"/>
  <c r="G17686" i="179"/>
  <c r="H17685" i="179"/>
  <c r="G17685" i="179"/>
  <c r="H17684" i="179"/>
  <c r="G17684" i="179"/>
  <c r="H17683" i="179"/>
  <c r="G17683" i="179"/>
  <c r="H17682" i="179"/>
  <c r="G17682" i="179"/>
  <c r="H17681" i="179"/>
  <c r="G17681" i="179"/>
  <c r="H17680" i="179"/>
  <c r="G17680" i="179"/>
  <c r="H17679" i="179"/>
  <c r="G17679" i="179"/>
  <c r="H17678" i="179"/>
  <c r="G17678" i="179"/>
  <c r="H17677" i="179"/>
  <c r="G17677" i="179"/>
  <c r="H17676" i="179"/>
  <c r="G17676" i="179"/>
  <c r="H17675" i="179"/>
  <c r="G17675" i="179"/>
  <c r="H17674" i="179"/>
  <c r="G17674" i="179"/>
  <c r="H17673" i="179"/>
  <c r="G17673" i="179"/>
  <c r="H17672" i="179"/>
  <c r="G17672" i="179"/>
  <c r="H17671" i="179"/>
  <c r="G17671" i="179"/>
  <c r="H17670" i="179"/>
  <c r="G17670" i="179"/>
  <c r="H17669" i="179"/>
  <c r="G17669" i="179"/>
  <c r="H17668" i="179"/>
  <c r="G17668" i="179"/>
  <c r="H17667" i="179"/>
  <c r="G17667" i="179"/>
  <c r="H17666" i="179"/>
  <c r="G17666" i="179"/>
  <c r="H17665" i="179"/>
  <c r="G17665" i="179"/>
  <c r="H17664" i="179"/>
  <c r="G17664" i="179"/>
  <c r="H17663" i="179"/>
  <c r="G17663" i="179"/>
  <c r="H17662" i="179"/>
  <c r="G17662" i="179"/>
  <c r="H17661" i="179"/>
  <c r="G17661" i="179"/>
  <c r="H17660" i="179"/>
  <c r="G17660" i="179"/>
  <c r="H17659" i="179"/>
  <c r="G17659" i="179"/>
  <c r="H17658" i="179"/>
  <c r="G17658" i="179"/>
  <c r="H17657" i="179"/>
  <c r="G17657" i="179"/>
  <c r="H17656" i="179"/>
  <c r="G17656" i="179"/>
  <c r="H17655" i="179"/>
  <c r="G17655" i="179"/>
  <c r="H17654" i="179"/>
  <c r="G17654" i="179"/>
  <c r="H17653" i="179"/>
  <c r="G17653" i="179"/>
  <c r="H17652" i="179"/>
  <c r="G17652" i="179"/>
  <c r="H17651" i="179"/>
  <c r="G17651" i="179"/>
  <c r="H17650" i="179"/>
  <c r="G17650" i="179"/>
  <c r="H17649" i="179"/>
  <c r="G17649" i="179"/>
  <c r="H17648" i="179"/>
  <c r="G17648" i="179"/>
  <c r="H17647" i="179"/>
  <c r="G17647" i="179"/>
  <c r="H17646" i="179"/>
  <c r="G17646" i="179"/>
  <c r="H17645" i="179"/>
  <c r="G17645" i="179"/>
  <c r="H17644" i="179"/>
  <c r="G17644" i="179"/>
  <c r="H17643" i="179"/>
  <c r="G17643" i="179"/>
  <c r="H17642" i="179"/>
  <c r="G17642" i="179"/>
  <c r="H17641" i="179"/>
  <c r="G17641" i="179"/>
  <c r="H17640" i="179"/>
  <c r="G17640" i="179"/>
  <c r="H17639" i="179"/>
  <c r="G17639" i="179"/>
  <c r="H17638" i="179"/>
  <c r="G17638" i="179"/>
  <c r="H17637" i="179"/>
  <c r="G17637" i="179"/>
  <c r="H17636" i="179"/>
  <c r="G17636" i="179"/>
  <c r="H17635" i="179"/>
  <c r="G17635" i="179"/>
  <c r="H17634" i="179"/>
  <c r="G17634" i="179"/>
  <c r="H17633" i="179"/>
  <c r="G17633" i="179"/>
  <c r="H17632" i="179"/>
  <c r="G17632" i="179"/>
  <c r="H17631" i="179"/>
  <c r="G17631" i="179"/>
  <c r="H17630" i="179"/>
  <c r="G17630" i="179"/>
  <c r="H17629" i="179"/>
  <c r="G17629" i="179"/>
  <c r="H17628" i="179"/>
  <c r="G17628" i="179"/>
  <c r="H17627" i="179"/>
  <c r="G17627" i="179"/>
  <c r="H17626" i="179"/>
  <c r="G17626" i="179"/>
  <c r="H17625" i="179"/>
  <c r="G17625" i="179"/>
  <c r="H17624" i="179"/>
  <c r="G17624" i="179"/>
  <c r="H17623" i="179"/>
  <c r="G17623" i="179"/>
  <c r="H17622" i="179"/>
  <c r="G17622" i="179"/>
  <c r="H17621" i="179"/>
  <c r="G17621" i="179"/>
  <c r="H17620" i="179"/>
  <c r="G17620" i="179"/>
  <c r="H17619" i="179"/>
  <c r="G17619" i="179"/>
  <c r="H17618" i="179"/>
  <c r="G17618" i="179"/>
  <c r="H17617" i="179"/>
  <c r="G17617" i="179"/>
  <c r="H17616" i="179"/>
  <c r="G17616" i="179"/>
  <c r="H17615" i="179"/>
  <c r="G17615" i="179"/>
  <c r="H17614" i="179"/>
  <c r="G17614" i="179"/>
  <c r="H17613" i="179"/>
  <c r="G17613" i="179"/>
  <c r="H17612" i="179"/>
  <c r="G17612" i="179"/>
  <c r="H17611" i="179"/>
  <c r="G17611" i="179"/>
  <c r="H17610" i="179"/>
  <c r="G17610" i="179"/>
  <c r="H17609" i="179"/>
  <c r="G17609" i="179"/>
  <c r="H17608" i="179"/>
  <c r="G17608" i="179"/>
  <c r="H17607" i="179"/>
  <c r="G17607" i="179"/>
  <c r="H17606" i="179"/>
  <c r="G17606" i="179"/>
  <c r="H17605" i="179"/>
  <c r="G17605" i="179"/>
  <c r="H17604" i="179"/>
  <c r="G17604" i="179"/>
  <c r="H17603" i="179"/>
  <c r="G17603" i="179"/>
  <c r="H17602" i="179"/>
  <c r="G17602" i="179"/>
  <c r="H17601" i="179"/>
  <c r="G17601" i="179"/>
  <c r="H17600" i="179"/>
  <c r="G17600" i="179"/>
  <c r="H17599" i="179"/>
  <c r="G17599" i="179"/>
  <c r="H17598" i="179"/>
  <c r="G17598" i="179"/>
  <c r="H17597" i="179"/>
  <c r="G17597" i="179"/>
  <c r="H17596" i="179"/>
  <c r="G17596" i="179"/>
  <c r="H17595" i="179"/>
  <c r="G17595" i="179"/>
  <c r="H17594" i="179"/>
  <c r="G17594" i="179"/>
  <c r="H17593" i="179"/>
  <c r="G17593" i="179"/>
  <c r="H17592" i="179"/>
  <c r="G17592" i="179"/>
  <c r="H17591" i="179"/>
  <c r="G17591" i="179"/>
  <c r="H17590" i="179"/>
  <c r="G17590" i="179"/>
  <c r="H17589" i="179"/>
  <c r="G17589" i="179"/>
  <c r="H17588" i="179"/>
  <c r="G17588" i="179"/>
  <c r="H17587" i="179"/>
  <c r="G17587" i="179"/>
  <c r="H17586" i="179"/>
  <c r="G17586" i="179"/>
  <c r="H17585" i="179"/>
  <c r="G17585" i="179"/>
  <c r="H17584" i="179"/>
  <c r="G17584" i="179"/>
  <c r="H17583" i="179"/>
  <c r="G17583" i="179"/>
  <c r="H17582" i="179"/>
  <c r="G17582" i="179"/>
  <c r="H17581" i="179"/>
  <c r="G17581" i="179"/>
  <c r="H17580" i="179"/>
  <c r="G17580" i="179"/>
  <c r="H17579" i="179"/>
  <c r="G17579" i="179"/>
  <c r="H17578" i="179"/>
  <c r="G17578" i="179"/>
  <c r="H17577" i="179"/>
  <c r="G17577" i="179"/>
  <c r="H17576" i="179"/>
  <c r="G17576" i="179"/>
  <c r="H17575" i="179"/>
  <c r="G17575" i="179"/>
  <c r="H17574" i="179"/>
  <c r="G17574" i="179"/>
  <c r="H17573" i="179"/>
  <c r="G17573" i="179"/>
  <c r="H17572" i="179"/>
  <c r="G17572" i="179"/>
  <c r="H17571" i="179"/>
  <c r="G17571" i="179"/>
  <c r="H17570" i="179"/>
  <c r="G17570" i="179"/>
  <c r="H17569" i="179"/>
  <c r="G17569" i="179"/>
  <c r="H17568" i="179"/>
  <c r="G17568" i="179"/>
  <c r="H17567" i="179"/>
  <c r="G17567" i="179"/>
  <c r="H17566" i="179"/>
  <c r="G17566" i="179"/>
  <c r="H17565" i="179"/>
  <c r="G17565" i="179"/>
  <c r="H17564" i="179"/>
  <c r="G17564" i="179"/>
  <c r="H17563" i="179"/>
  <c r="G17563" i="179"/>
  <c r="H17562" i="179"/>
  <c r="G17562" i="179"/>
  <c r="H17561" i="179"/>
  <c r="G17561" i="179"/>
  <c r="H17560" i="179"/>
  <c r="G17560" i="179"/>
  <c r="H17559" i="179"/>
  <c r="G17559" i="179"/>
  <c r="H17558" i="179"/>
  <c r="G17558" i="179"/>
  <c r="H17557" i="179"/>
  <c r="G17557" i="179"/>
  <c r="H17556" i="179"/>
  <c r="G17556" i="179"/>
  <c r="H17555" i="179"/>
  <c r="G17555" i="179"/>
  <c r="H17554" i="179"/>
  <c r="G17554" i="179"/>
  <c r="H17553" i="179"/>
  <c r="G17553" i="179"/>
  <c r="H17552" i="179"/>
  <c r="G17552" i="179"/>
  <c r="H17551" i="179"/>
  <c r="G17551" i="179"/>
  <c r="H17550" i="179"/>
  <c r="G17550" i="179"/>
  <c r="H17549" i="179"/>
  <c r="G17549" i="179"/>
  <c r="H17548" i="179"/>
  <c r="G17548" i="179"/>
  <c r="H17547" i="179"/>
  <c r="G17547" i="179"/>
  <c r="H17546" i="179"/>
  <c r="G17546" i="179"/>
  <c r="H17545" i="179"/>
  <c r="G17545" i="179"/>
  <c r="H17544" i="179"/>
  <c r="G17544" i="179"/>
  <c r="H17543" i="179"/>
  <c r="G17543" i="179"/>
  <c r="H17542" i="179"/>
  <c r="G17542" i="179"/>
  <c r="H17541" i="179"/>
  <c r="G17541" i="179"/>
  <c r="H17540" i="179"/>
  <c r="G17540" i="179"/>
  <c r="H17539" i="179"/>
  <c r="G17539" i="179"/>
  <c r="H17538" i="179"/>
  <c r="G17538" i="179"/>
  <c r="H17537" i="179"/>
  <c r="G17537" i="179"/>
  <c r="H17536" i="179"/>
  <c r="G17536" i="179"/>
  <c r="H17535" i="179"/>
  <c r="G17535" i="179"/>
  <c r="H17534" i="179"/>
  <c r="G17534" i="179"/>
  <c r="H17533" i="179"/>
  <c r="G17533" i="179"/>
  <c r="H17532" i="179"/>
  <c r="G17532" i="179"/>
  <c r="H17531" i="179"/>
  <c r="G17531" i="179"/>
  <c r="H17530" i="179"/>
  <c r="G17530" i="179"/>
  <c r="H17529" i="179"/>
  <c r="G17529" i="179"/>
  <c r="H17528" i="179"/>
  <c r="G17528" i="179"/>
  <c r="H17527" i="179"/>
  <c r="G17527" i="179"/>
  <c r="H17526" i="179"/>
  <c r="G17526" i="179"/>
  <c r="H17525" i="179"/>
  <c r="G17525" i="179"/>
  <c r="H17524" i="179"/>
  <c r="G17524" i="179"/>
  <c r="H17523" i="179"/>
  <c r="G17523" i="179"/>
  <c r="H17522" i="179"/>
  <c r="G17522" i="179"/>
  <c r="H17521" i="179"/>
  <c r="G17521" i="179"/>
  <c r="H17520" i="179"/>
  <c r="G17520" i="179"/>
  <c r="H17519" i="179"/>
  <c r="G17519" i="179"/>
  <c r="H17518" i="179"/>
  <c r="G17518" i="179"/>
  <c r="H17517" i="179"/>
  <c r="G17517" i="179"/>
  <c r="H17516" i="179"/>
  <c r="G17516" i="179"/>
  <c r="H17515" i="179"/>
  <c r="G17515" i="179"/>
  <c r="H17514" i="179"/>
  <c r="G17514" i="179"/>
  <c r="H17513" i="179"/>
  <c r="G17513" i="179"/>
  <c r="H17512" i="179"/>
  <c r="G17512" i="179"/>
  <c r="H17511" i="179"/>
  <c r="G17511" i="179"/>
  <c r="H17510" i="179"/>
  <c r="G17510" i="179"/>
  <c r="H17509" i="179"/>
  <c r="G17509" i="179"/>
  <c r="H17508" i="179"/>
  <c r="G17508" i="179"/>
  <c r="H17507" i="179"/>
  <c r="G17507" i="179"/>
  <c r="H17506" i="179"/>
  <c r="G17506" i="179"/>
  <c r="H17505" i="179"/>
  <c r="G17505" i="179"/>
  <c r="H17504" i="179"/>
  <c r="G17504" i="179"/>
  <c r="H17503" i="179"/>
  <c r="G17503" i="179"/>
  <c r="H17502" i="179"/>
  <c r="G17502" i="179"/>
  <c r="H17501" i="179"/>
  <c r="G17501" i="179"/>
  <c r="H17500" i="179"/>
  <c r="G17500" i="179"/>
  <c r="H17499" i="179"/>
  <c r="G17499" i="179"/>
  <c r="H17498" i="179"/>
  <c r="G17498" i="179"/>
  <c r="H17497" i="179"/>
  <c r="G17497" i="179"/>
  <c r="H17496" i="179"/>
  <c r="G17496" i="179"/>
  <c r="H17495" i="179"/>
  <c r="G17495" i="179"/>
  <c r="H17494" i="179"/>
  <c r="G17494" i="179"/>
  <c r="H17493" i="179"/>
  <c r="G17493" i="179"/>
  <c r="H17492" i="179"/>
  <c r="G17492" i="179"/>
  <c r="H17491" i="179"/>
  <c r="G17491" i="179"/>
  <c r="H17490" i="179"/>
  <c r="G17490" i="179"/>
  <c r="H17489" i="179"/>
  <c r="G17489" i="179"/>
  <c r="H17488" i="179"/>
  <c r="G17488" i="179"/>
  <c r="H17487" i="179"/>
  <c r="G17487" i="179"/>
  <c r="H17486" i="179"/>
  <c r="G17486" i="179"/>
  <c r="H17485" i="179"/>
  <c r="G17485" i="179"/>
  <c r="H17484" i="179"/>
  <c r="G17484" i="179"/>
  <c r="H17483" i="179"/>
  <c r="G17483" i="179"/>
  <c r="H17482" i="179"/>
  <c r="G17482" i="179"/>
  <c r="H17481" i="179"/>
  <c r="G17481" i="179"/>
  <c r="H17480" i="179"/>
  <c r="G17480" i="179"/>
  <c r="H17479" i="179"/>
  <c r="G17479" i="179"/>
  <c r="H17478" i="179"/>
  <c r="G17478" i="179"/>
  <c r="H17477" i="179"/>
  <c r="G17477" i="179"/>
  <c r="H17476" i="179"/>
  <c r="G17476" i="179"/>
  <c r="H17475" i="179"/>
  <c r="G17475" i="179"/>
  <c r="H17474" i="179"/>
  <c r="G17474" i="179"/>
  <c r="H17473" i="179"/>
  <c r="G17473" i="179"/>
  <c r="H17472" i="179"/>
  <c r="G17472" i="179"/>
  <c r="H17471" i="179"/>
  <c r="G17471" i="179"/>
  <c r="H17470" i="179"/>
  <c r="G17470" i="179"/>
  <c r="H17469" i="179"/>
  <c r="G17469" i="179"/>
  <c r="H17468" i="179"/>
  <c r="G17468" i="179"/>
  <c r="H17467" i="179"/>
  <c r="G17467" i="179"/>
  <c r="H17466" i="179"/>
  <c r="G17466" i="179"/>
  <c r="H17465" i="179"/>
  <c r="G17465" i="179"/>
  <c r="H17464" i="179"/>
  <c r="G17464" i="179"/>
  <c r="H17463" i="179"/>
  <c r="G17463" i="179"/>
  <c r="H17462" i="179"/>
  <c r="G17462" i="179"/>
  <c r="H17461" i="179"/>
  <c r="G17461" i="179"/>
  <c r="H17460" i="179"/>
  <c r="G17460" i="179"/>
  <c r="H17459" i="179"/>
  <c r="G17459" i="179"/>
  <c r="H17458" i="179"/>
  <c r="G17458" i="179"/>
  <c r="H17457" i="179"/>
  <c r="G17457" i="179"/>
  <c r="H17456" i="179"/>
  <c r="G17456" i="179"/>
  <c r="H17455" i="179"/>
  <c r="G17455" i="179"/>
  <c r="H17454" i="179"/>
  <c r="G17454" i="179"/>
  <c r="H17453" i="179"/>
  <c r="G17453" i="179"/>
  <c r="H17452" i="179"/>
  <c r="G17452" i="179"/>
  <c r="H17451" i="179"/>
  <c r="G17451" i="179"/>
  <c r="H17450" i="179"/>
  <c r="G17450" i="179"/>
  <c r="H17449" i="179"/>
  <c r="G17449" i="179"/>
  <c r="H17448" i="179"/>
  <c r="G17448" i="179"/>
  <c r="H17447" i="179"/>
  <c r="G17447" i="179"/>
  <c r="H17446" i="179"/>
  <c r="G17446" i="179"/>
  <c r="H17445" i="179"/>
  <c r="G17445" i="179"/>
  <c r="H17444" i="179"/>
  <c r="G17444" i="179"/>
  <c r="H17443" i="179"/>
  <c r="G17443" i="179"/>
  <c r="H17442" i="179"/>
  <c r="G17442" i="179"/>
  <c r="H17441" i="179"/>
  <c r="G17441" i="179"/>
  <c r="H17440" i="179"/>
  <c r="G17440" i="179"/>
  <c r="H17439" i="179"/>
  <c r="G17439" i="179"/>
  <c r="H17438" i="179"/>
  <c r="G17438" i="179"/>
  <c r="H17437" i="179"/>
  <c r="G17437" i="179"/>
  <c r="H17436" i="179"/>
  <c r="G17436" i="179"/>
  <c r="H17435" i="179"/>
  <c r="G17435" i="179"/>
  <c r="H17434" i="179"/>
  <c r="G17434" i="179"/>
  <c r="H17433" i="179"/>
  <c r="G17433" i="179"/>
  <c r="H17432" i="179"/>
  <c r="G17432" i="179"/>
  <c r="H17431" i="179"/>
  <c r="G17431" i="179"/>
  <c r="H17430" i="179"/>
  <c r="G17430" i="179"/>
  <c r="H17429" i="179"/>
  <c r="G17429" i="179"/>
  <c r="H17428" i="179"/>
  <c r="G17428" i="179"/>
  <c r="H17427" i="179"/>
  <c r="G17427" i="179"/>
  <c r="H17426" i="179"/>
  <c r="G17426" i="179"/>
  <c r="H17425" i="179"/>
  <c r="G17425" i="179"/>
  <c r="H17424" i="179"/>
  <c r="G17424" i="179"/>
  <c r="H17423" i="179"/>
  <c r="G17423" i="179"/>
  <c r="H17422" i="179"/>
  <c r="G17422" i="179"/>
  <c r="H17421" i="179"/>
  <c r="G17421" i="179"/>
  <c r="H17420" i="179"/>
  <c r="G17420" i="179"/>
  <c r="H17419" i="179"/>
  <c r="G17419" i="179"/>
  <c r="H17418" i="179"/>
  <c r="G17418" i="179"/>
  <c r="H17417" i="179"/>
  <c r="G17417" i="179"/>
  <c r="H17416" i="179"/>
  <c r="G17416" i="179"/>
  <c r="H17415" i="179"/>
  <c r="G17415" i="179"/>
  <c r="H17414" i="179"/>
  <c r="G17414" i="179"/>
  <c r="H17413" i="179"/>
  <c r="G17413" i="179"/>
  <c r="H17412" i="179"/>
  <c r="G17412" i="179"/>
  <c r="H17411" i="179"/>
  <c r="G17411" i="179"/>
  <c r="H17410" i="179"/>
  <c r="G17410" i="179"/>
  <c r="H17409" i="179"/>
  <c r="G17409" i="179"/>
  <c r="H17408" i="179"/>
  <c r="G17408" i="179"/>
  <c r="H17407" i="179"/>
  <c r="G17407" i="179"/>
  <c r="H17406" i="179"/>
  <c r="G17406" i="179"/>
  <c r="H17405" i="179"/>
  <c r="G17405" i="179"/>
  <c r="H17404" i="179"/>
  <c r="G17404" i="179"/>
  <c r="H17403" i="179"/>
  <c r="G17403" i="179"/>
  <c r="H17402" i="179"/>
  <c r="G17402" i="179"/>
  <c r="H17401" i="179"/>
  <c r="G17401" i="179"/>
  <c r="H17400" i="179"/>
  <c r="G17400" i="179"/>
  <c r="H17399" i="179"/>
  <c r="G17399" i="179"/>
  <c r="H17398" i="179"/>
  <c r="G17398" i="179"/>
  <c r="H17397" i="179"/>
  <c r="G17397" i="179"/>
  <c r="H17396" i="179"/>
  <c r="G17396" i="179"/>
  <c r="H17395" i="179"/>
  <c r="G17395" i="179"/>
  <c r="H17394" i="179"/>
  <c r="G17394" i="179"/>
  <c r="H17393" i="179"/>
  <c r="G17393" i="179"/>
  <c r="H17392" i="179"/>
  <c r="G17392" i="179"/>
  <c r="H17391" i="179"/>
  <c r="G17391" i="179"/>
  <c r="H17390" i="179"/>
  <c r="G17390" i="179"/>
  <c r="H17389" i="179"/>
  <c r="G17389" i="179"/>
  <c r="H17388" i="179"/>
  <c r="G17388" i="179"/>
  <c r="H17387" i="179"/>
  <c r="G17387" i="179"/>
  <c r="H17386" i="179"/>
  <c r="G17386" i="179"/>
  <c r="H17385" i="179"/>
  <c r="G17385" i="179"/>
  <c r="H17384" i="179"/>
  <c r="G17384" i="179"/>
  <c r="H17383" i="179"/>
  <c r="G17383" i="179"/>
  <c r="H17382" i="179"/>
  <c r="G17382" i="179"/>
  <c r="H17381" i="179"/>
  <c r="G17381" i="179"/>
  <c r="H17380" i="179"/>
  <c r="G17380" i="179"/>
  <c r="H17379" i="179"/>
  <c r="G17379" i="179"/>
  <c r="H17378" i="179"/>
  <c r="G17378" i="179"/>
  <c r="H17377" i="179"/>
  <c r="G17377" i="179"/>
  <c r="H17376" i="179"/>
  <c r="G17376" i="179"/>
  <c r="H17375" i="179"/>
  <c r="G17375" i="179"/>
  <c r="H17374" i="179"/>
  <c r="G17374" i="179"/>
  <c r="H17373" i="179"/>
  <c r="G17373" i="179"/>
  <c r="H17372" i="179"/>
  <c r="G17372" i="179"/>
  <c r="H17371" i="179"/>
  <c r="G17371" i="179"/>
  <c r="H17370" i="179"/>
  <c r="G17370" i="179"/>
  <c r="H17369" i="179"/>
  <c r="G17369" i="179"/>
  <c r="H17368" i="179"/>
  <c r="G17368" i="179"/>
  <c r="H17367" i="179"/>
  <c r="G17367" i="179"/>
  <c r="H17366" i="179"/>
  <c r="G17366" i="179"/>
  <c r="H17365" i="179"/>
  <c r="G17365" i="179"/>
  <c r="H17364" i="179"/>
  <c r="G17364" i="179"/>
  <c r="H17363" i="179"/>
  <c r="G17363" i="179"/>
  <c r="H17362" i="179"/>
  <c r="G17362" i="179"/>
  <c r="H17361" i="179"/>
  <c r="G17361" i="179"/>
  <c r="H17360" i="179"/>
  <c r="G17360" i="179"/>
  <c r="H17359" i="179"/>
  <c r="G17359" i="179"/>
  <c r="H17358" i="179"/>
  <c r="G17358" i="179"/>
  <c r="H17357" i="179"/>
  <c r="G17357" i="179"/>
  <c r="H17356" i="179"/>
  <c r="G17356" i="179"/>
  <c r="H17355" i="179"/>
  <c r="G17355" i="179"/>
  <c r="H17354" i="179"/>
  <c r="G17354" i="179"/>
  <c r="H17353" i="179"/>
  <c r="G17353" i="179"/>
  <c r="H17352" i="179"/>
  <c r="G17352" i="179"/>
  <c r="H17351" i="179"/>
  <c r="G17351" i="179"/>
  <c r="H17350" i="179"/>
  <c r="G17350" i="179"/>
  <c r="H17349" i="179"/>
  <c r="G17349" i="179"/>
  <c r="H17348" i="179"/>
  <c r="G17348" i="179"/>
  <c r="H17347" i="179"/>
  <c r="G17347" i="179"/>
  <c r="H17346" i="179"/>
  <c r="G17346" i="179"/>
  <c r="H17345" i="179"/>
  <c r="G17345" i="179"/>
  <c r="H17344" i="179"/>
  <c r="G17344" i="179"/>
  <c r="H17343" i="179"/>
  <c r="G17343" i="179"/>
  <c r="H17342" i="179"/>
  <c r="G17342" i="179"/>
  <c r="H17341" i="179"/>
  <c r="G17341" i="179"/>
  <c r="H17340" i="179"/>
  <c r="G17340" i="179"/>
  <c r="H17339" i="179"/>
  <c r="G17339" i="179"/>
  <c r="H17338" i="179"/>
  <c r="G17338" i="179"/>
  <c r="H17337" i="179"/>
  <c r="G17337" i="179"/>
  <c r="H17336" i="179"/>
  <c r="G17336" i="179"/>
  <c r="H17335" i="179"/>
  <c r="G17335" i="179"/>
  <c r="H17334" i="179"/>
  <c r="G17334" i="179"/>
  <c r="H17333" i="179"/>
  <c r="G17333" i="179"/>
  <c r="H17332" i="179"/>
  <c r="G17332" i="179"/>
  <c r="H17331" i="179"/>
  <c r="G17331" i="179"/>
  <c r="H17330" i="179"/>
  <c r="G17330" i="179"/>
  <c r="H17329" i="179"/>
  <c r="G17329" i="179"/>
  <c r="H17328" i="179"/>
  <c r="G17328" i="179"/>
  <c r="H17327" i="179"/>
  <c r="G17327" i="179"/>
  <c r="H17326" i="179"/>
  <c r="G17326" i="179"/>
  <c r="H17325" i="179"/>
  <c r="G17325" i="179"/>
  <c r="H17324" i="179"/>
  <c r="G17324" i="179"/>
  <c r="H17323" i="179"/>
  <c r="G17323" i="179"/>
  <c r="H17322" i="179"/>
  <c r="G17322" i="179"/>
  <c r="H17321" i="179"/>
  <c r="G17321" i="179"/>
  <c r="H17320" i="179"/>
  <c r="G17320" i="179"/>
  <c r="H17319" i="179"/>
  <c r="G17319" i="179"/>
  <c r="H17318" i="179"/>
  <c r="G17318" i="179"/>
  <c r="H17317" i="179"/>
  <c r="G17317" i="179"/>
  <c r="H17316" i="179"/>
  <c r="G17316" i="179"/>
  <c r="H17315" i="179"/>
  <c r="G17315" i="179"/>
  <c r="H17314" i="179"/>
  <c r="G17314" i="179"/>
  <c r="H17313" i="179"/>
  <c r="G17313" i="179"/>
  <c r="H17312" i="179"/>
  <c r="G17312" i="179"/>
  <c r="H17311" i="179"/>
  <c r="G17311" i="179"/>
  <c r="H17310" i="179"/>
  <c r="G17310" i="179"/>
  <c r="H17309" i="179"/>
  <c r="G17309" i="179"/>
  <c r="H17308" i="179"/>
  <c r="G17308" i="179"/>
  <c r="H17307" i="179"/>
  <c r="G17307" i="179"/>
  <c r="H17306" i="179"/>
  <c r="G17306" i="179"/>
  <c r="H17305" i="179"/>
  <c r="G17305" i="179"/>
  <c r="H17304" i="179"/>
  <c r="G17304" i="179"/>
  <c r="H17303" i="179"/>
  <c r="G17303" i="179"/>
  <c r="H17302" i="179"/>
  <c r="G17302" i="179"/>
  <c r="H17301" i="179"/>
  <c r="G17301" i="179"/>
  <c r="H17300" i="179"/>
  <c r="G17300" i="179"/>
  <c r="H17299" i="179"/>
  <c r="G17299" i="179"/>
  <c r="H17298" i="179"/>
  <c r="G17298" i="179"/>
  <c r="H17297" i="179"/>
  <c r="G17297" i="179"/>
  <c r="H17296" i="179"/>
  <c r="G17296" i="179"/>
  <c r="H17295" i="179"/>
  <c r="G17295" i="179"/>
  <c r="H17294" i="179"/>
  <c r="G17294" i="179"/>
  <c r="H17293" i="179"/>
  <c r="G17293" i="179"/>
  <c r="H17292" i="179"/>
  <c r="G17292" i="179"/>
  <c r="H17291" i="179"/>
  <c r="G17291" i="179"/>
  <c r="H17290" i="179"/>
  <c r="G17290" i="179"/>
  <c r="H17289" i="179"/>
  <c r="G17289" i="179"/>
  <c r="H17288" i="179"/>
  <c r="G17288" i="179"/>
  <c r="H17287" i="179"/>
  <c r="G17287" i="179"/>
  <c r="H17286" i="179"/>
  <c r="G17286" i="179"/>
  <c r="H17285" i="179"/>
  <c r="G17285" i="179"/>
  <c r="H17284" i="179"/>
  <c r="G17284" i="179"/>
  <c r="H17283" i="179"/>
  <c r="G17283" i="179"/>
  <c r="H17282" i="179"/>
  <c r="G17282" i="179"/>
  <c r="H17281" i="179"/>
  <c r="G17281" i="179"/>
  <c r="H17280" i="179"/>
  <c r="G17280" i="179"/>
  <c r="H17279" i="179"/>
  <c r="G17279" i="179"/>
  <c r="H17278" i="179"/>
  <c r="G17278" i="179"/>
  <c r="H17277" i="179"/>
  <c r="G17277" i="179"/>
  <c r="H17276" i="179"/>
  <c r="G17276" i="179"/>
  <c r="H17275" i="179"/>
  <c r="G17275" i="179"/>
  <c r="H17274" i="179"/>
  <c r="G17274" i="179"/>
  <c r="H17273" i="179"/>
  <c r="G17273" i="179"/>
  <c r="H17272" i="179"/>
  <c r="G17272" i="179"/>
  <c r="H17271" i="179"/>
  <c r="G17271" i="179"/>
  <c r="H17270" i="179"/>
  <c r="G17270" i="179"/>
  <c r="H17269" i="179"/>
  <c r="G17269" i="179"/>
  <c r="H17268" i="179"/>
  <c r="G17268" i="179"/>
  <c r="H17267" i="179"/>
  <c r="G17267" i="179"/>
  <c r="H17266" i="179"/>
  <c r="G17266" i="179"/>
  <c r="H17265" i="179"/>
  <c r="G17265" i="179"/>
  <c r="H17264" i="179"/>
  <c r="G17264" i="179"/>
  <c r="H17263" i="179"/>
  <c r="G17263" i="179"/>
  <c r="H17262" i="179"/>
  <c r="G17262" i="179"/>
  <c r="H17261" i="179"/>
  <c r="G17261" i="179"/>
  <c r="H17260" i="179"/>
  <c r="G17260" i="179"/>
  <c r="H17259" i="179"/>
  <c r="G17259" i="179"/>
  <c r="H17258" i="179"/>
  <c r="G17258" i="179"/>
  <c r="H17257" i="179"/>
  <c r="G17257" i="179"/>
  <c r="H17256" i="179"/>
  <c r="G17256" i="179"/>
  <c r="H17255" i="179"/>
  <c r="G17255" i="179"/>
  <c r="H17254" i="179"/>
  <c r="G17254" i="179"/>
  <c r="H17253" i="179"/>
  <c r="G17253" i="179"/>
  <c r="H17252" i="179"/>
  <c r="G17252" i="179"/>
  <c r="H17251" i="179"/>
  <c r="G17251" i="179"/>
  <c r="H17250" i="179"/>
  <c r="G17250" i="179"/>
  <c r="H17249" i="179"/>
  <c r="G17249" i="179"/>
  <c r="H17248" i="179"/>
  <c r="G17248" i="179"/>
  <c r="H17247" i="179"/>
  <c r="G17247" i="179"/>
  <c r="H17246" i="179"/>
  <c r="G17246" i="179"/>
  <c r="H17245" i="179"/>
  <c r="G17245" i="179"/>
  <c r="H17244" i="179"/>
  <c r="G17244" i="179"/>
  <c r="H17243" i="179"/>
  <c r="G17243" i="179"/>
  <c r="H17242" i="179"/>
  <c r="G17242" i="179"/>
  <c r="H17241" i="179"/>
  <c r="G17241" i="179"/>
  <c r="H17240" i="179"/>
  <c r="G17240" i="179"/>
  <c r="H17239" i="179"/>
  <c r="G17239" i="179"/>
  <c r="H17238" i="179"/>
  <c r="G17238" i="179"/>
  <c r="H17237" i="179"/>
  <c r="G17237" i="179"/>
  <c r="H17236" i="179"/>
  <c r="G17236" i="179"/>
  <c r="H17235" i="179"/>
  <c r="G17235" i="179"/>
  <c r="H17234" i="179"/>
  <c r="G17234" i="179"/>
  <c r="H17233" i="179"/>
  <c r="G17233" i="179"/>
  <c r="H17232" i="179"/>
  <c r="G17232" i="179"/>
  <c r="H17231" i="179"/>
  <c r="G17231" i="179"/>
  <c r="H17230" i="179"/>
  <c r="G17230" i="179"/>
  <c r="H17229" i="179"/>
  <c r="G17229" i="179"/>
  <c r="H17228" i="179"/>
  <c r="G17228" i="179"/>
  <c r="H17227" i="179"/>
  <c r="G17227" i="179"/>
  <c r="H17226" i="179"/>
  <c r="G17226" i="179"/>
  <c r="H17225" i="179"/>
  <c r="G17225" i="179"/>
  <c r="H17224" i="179"/>
  <c r="G17224" i="179"/>
  <c r="H17223" i="179"/>
  <c r="G17223" i="179"/>
  <c r="H17222" i="179"/>
  <c r="G17222" i="179"/>
  <c r="H17221" i="179"/>
  <c r="G17221" i="179"/>
  <c r="H17220" i="179"/>
  <c r="G17220" i="179"/>
  <c r="H17219" i="179"/>
  <c r="G17219" i="179"/>
  <c r="H17218" i="179"/>
  <c r="G17218" i="179"/>
  <c r="H17217" i="179"/>
  <c r="G17217" i="179"/>
  <c r="H17216" i="179"/>
  <c r="G17216" i="179"/>
  <c r="H17215" i="179"/>
  <c r="G17215" i="179"/>
  <c r="H17214" i="179"/>
  <c r="G17214" i="179"/>
  <c r="H17213" i="179"/>
  <c r="G17213" i="179"/>
  <c r="H17212" i="179"/>
  <c r="G17212" i="179"/>
  <c r="H17211" i="179"/>
  <c r="G17211" i="179"/>
  <c r="H17210" i="179"/>
  <c r="G17210" i="179"/>
  <c r="H17209" i="179"/>
  <c r="G17209" i="179"/>
  <c r="H17208" i="179"/>
  <c r="G17208" i="179"/>
  <c r="H17207" i="179"/>
  <c r="G17207" i="179"/>
  <c r="H17206" i="179"/>
  <c r="G17206" i="179"/>
  <c r="H17205" i="179"/>
  <c r="G17205" i="179"/>
  <c r="H17204" i="179"/>
  <c r="G17204" i="179"/>
  <c r="H17203" i="179"/>
  <c r="G17203" i="179"/>
  <c r="H17202" i="179"/>
  <c r="G17202" i="179"/>
  <c r="H17201" i="179"/>
  <c r="G17201" i="179"/>
  <c r="H17200" i="179"/>
  <c r="G17200" i="179"/>
  <c r="H17199" i="179"/>
  <c r="G17199" i="179"/>
  <c r="H17198" i="179"/>
  <c r="G17198" i="179"/>
  <c r="H17197" i="179"/>
  <c r="G17197" i="179"/>
  <c r="H17196" i="179"/>
  <c r="G17196" i="179"/>
  <c r="H17195" i="179"/>
  <c r="G17195" i="179"/>
  <c r="H17194" i="179"/>
  <c r="G17194" i="179"/>
  <c r="H17193" i="179"/>
  <c r="G17193" i="179"/>
  <c r="H17192" i="179"/>
  <c r="G17192" i="179"/>
  <c r="H17191" i="179"/>
  <c r="G17191" i="179"/>
  <c r="H17190" i="179"/>
  <c r="G17190" i="179"/>
  <c r="H17189" i="179"/>
  <c r="G17189" i="179"/>
  <c r="H17188" i="179"/>
  <c r="G17188" i="179"/>
  <c r="H17187" i="179"/>
  <c r="G17187" i="179"/>
  <c r="H17186" i="179"/>
  <c r="G17186" i="179"/>
  <c r="H17185" i="179"/>
  <c r="G17185" i="179"/>
  <c r="H17184" i="179"/>
  <c r="G17184" i="179"/>
  <c r="H17183" i="179"/>
  <c r="G17183" i="179"/>
  <c r="H17182" i="179"/>
  <c r="G17182" i="179"/>
  <c r="H17181" i="179"/>
  <c r="G17181" i="179"/>
  <c r="H17180" i="179"/>
  <c r="G17180" i="179"/>
  <c r="H17179" i="179"/>
  <c r="G17179" i="179"/>
  <c r="H17178" i="179"/>
  <c r="G17178" i="179"/>
  <c r="H17177" i="179"/>
  <c r="G17177" i="179"/>
  <c r="H17176" i="179"/>
  <c r="G17176" i="179"/>
  <c r="H17175" i="179"/>
  <c r="G17175" i="179"/>
  <c r="H17174" i="179"/>
  <c r="G17174" i="179"/>
  <c r="H17173" i="179"/>
  <c r="G17173" i="179"/>
  <c r="H17172" i="179"/>
  <c r="G17172" i="179"/>
  <c r="H17171" i="179"/>
  <c r="G17171" i="179"/>
  <c r="H17170" i="179"/>
  <c r="G17170" i="179"/>
  <c r="H17169" i="179"/>
  <c r="G17169" i="179"/>
  <c r="H17168" i="179"/>
  <c r="G17168" i="179"/>
  <c r="H17167" i="179"/>
  <c r="G17167" i="179"/>
  <c r="H17166" i="179"/>
  <c r="G17166" i="179"/>
  <c r="H17165" i="179"/>
  <c r="G17165" i="179"/>
  <c r="H17164" i="179"/>
  <c r="G17164" i="179"/>
  <c r="H17163" i="179"/>
  <c r="G17163" i="179"/>
  <c r="H17162" i="179"/>
  <c r="G17162" i="179"/>
  <c r="H17161" i="179"/>
  <c r="G17161" i="179"/>
  <c r="H17160" i="179"/>
  <c r="G17160" i="179"/>
  <c r="H17159" i="179"/>
  <c r="G17159" i="179"/>
  <c r="H17158" i="179"/>
  <c r="G17158" i="179"/>
  <c r="H17157" i="179"/>
  <c r="G17157" i="179"/>
  <c r="H17156" i="179"/>
  <c r="G17156" i="179"/>
  <c r="H17155" i="179"/>
  <c r="G17155" i="179"/>
  <c r="H17154" i="179"/>
  <c r="G17154" i="179"/>
  <c r="H17153" i="179"/>
  <c r="G17153" i="179"/>
  <c r="H17152" i="179"/>
  <c r="G17152" i="179"/>
  <c r="H17151" i="179"/>
  <c r="G17151" i="179"/>
  <c r="H17150" i="179"/>
  <c r="G17150" i="179"/>
  <c r="H17149" i="179"/>
  <c r="G17149" i="179"/>
  <c r="H17148" i="179"/>
  <c r="G17148" i="179"/>
  <c r="H17147" i="179"/>
  <c r="G17147" i="179"/>
  <c r="H17146" i="179"/>
  <c r="G17146" i="179"/>
  <c r="H17145" i="179"/>
  <c r="G17145" i="179"/>
  <c r="H17144" i="179"/>
  <c r="G17144" i="179"/>
  <c r="H17143" i="179"/>
  <c r="G17143" i="179"/>
  <c r="H17142" i="179"/>
  <c r="G17142" i="179"/>
  <c r="H17141" i="179"/>
  <c r="G17141" i="179"/>
  <c r="H17140" i="179"/>
  <c r="G17140" i="179"/>
  <c r="H17139" i="179"/>
  <c r="G17139" i="179"/>
  <c r="H17138" i="179"/>
  <c r="G17138" i="179"/>
  <c r="H17137" i="179"/>
  <c r="G17137" i="179"/>
  <c r="H17136" i="179"/>
  <c r="G17136" i="179"/>
  <c r="H17135" i="179"/>
  <c r="G17135" i="179"/>
  <c r="H17134" i="179"/>
  <c r="G17134" i="179"/>
  <c r="H17133" i="179"/>
  <c r="G17133" i="179"/>
  <c r="H17132" i="179"/>
  <c r="G17132" i="179"/>
  <c r="H17131" i="179"/>
  <c r="G17131" i="179"/>
  <c r="H17130" i="179"/>
  <c r="G17130" i="179"/>
  <c r="H17129" i="179"/>
  <c r="G17129" i="179"/>
  <c r="H17128" i="179"/>
  <c r="G17128" i="179"/>
  <c r="H17127" i="179"/>
  <c r="G17127" i="179"/>
  <c r="H17126" i="179"/>
  <c r="G17126" i="179"/>
  <c r="H17125" i="179"/>
  <c r="G17125" i="179"/>
  <c r="H17124" i="179"/>
  <c r="G17124" i="179"/>
  <c r="H17123" i="179"/>
  <c r="G17123" i="179"/>
  <c r="H17122" i="179"/>
  <c r="G17122" i="179"/>
  <c r="H17121" i="179"/>
  <c r="G17121" i="179"/>
  <c r="H17120" i="179"/>
  <c r="G17120" i="179"/>
  <c r="H17119" i="179"/>
  <c r="G17119" i="179"/>
  <c r="H17118" i="179"/>
  <c r="G17118" i="179"/>
  <c r="H17117" i="179"/>
  <c r="G17117" i="179"/>
  <c r="H17116" i="179"/>
  <c r="G17116" i="179"/>
  <c r="H17115" i="179"/>
  <c r="G17115" i="179"/>
  <c r="H17114" i="179"/>
  <c r="G17114" i="179"/>
  <c r="H17113" i="179"/>
  <c r="G17113" i="179"/>
  <c r="H17112" i="179"/>
  <c r="G17112" i="179"/>
  <c r="H17111" i="179"/>
  <c r="G17111" i="179"/>
  <c r="H17110" i="179"/>
  <c r="G17110" i="179"/>
  <c r="H17109" i="179"/>
  <c r="G17109" i="179"/>
  <c r="H17108" i="179"/>
  <c r="G17108" i="179"/>
  <c r="H17107" i="179"/>
  <c r="G17107" i="179"/>
  <c r="H17106" i="179"/>
  <c r="G17106" i="179"/>
  <c r="H17105" i="179"/>
  <c r="G17105" i="179"/>
  <c r="H17104" i="179"/>
  <c r="G17104" i="179"/>
  <c r="H17103" i="179"/>
  <c r="G17103" i="179"/>
  <c r="H17102" i="179"/>
  <c r="G17102" i="179"/>
  <c r="H17101" i="179"/>
  <c r="G17101" i="179"/>
  <c r="H17100" i="179"/>
  <c r="G17100" i="179"/>
  <c r="H17099" i="179"/>
  <c r="G17099" i="179"/>
  <c r="H17098" i="179"/>
  <c r="G17098" i="179"/>
  <c r="H17097" i="179"/>
  <c r="G17097" i="179"/>
  <c r="H17096" i="179"/>
  <c r="G17096" i="179"/>
  <c r="H17095" i="179"/>
  <c r="G17095" i="179"/>
  <c r="H17094" i="179"/>
  <c r="G17094" i="179"/>
  <c r="H17093" i="179"/>
  <c r="G17093" i="179"/>
  <c r="H17092" i="179"/>
  <c r="G17092" i="179"/>
  <c r="H17091" i="179"/>
  <c r="G17091" i="179"/>
  <c r="H17090" i="179"/>
  <c r="G17090" i="179"/>
  <c r="H17089" i="179"/>
  <c r="G17089" i="179"/>
  <c r="H17088" i="179"/>
  <c r="G17088" i="179"/>
  <c r="H17087" i="179"/>
  <c r="G17087" i="179"/>
  <c r="H17086" i="179"/>
  <c r="G17086" i="179"/>
  <c r="H17085" i="179"/>
  <c r="G17085" i="179"/>
  <c r="H17084" i="179"/>
  <c r="G17084" i="179"/>
  <c r="H17083" i="179"/>
  <c r="G17083" i="179"/>
  <c r="H17082" i="179"/>
  <c r="G17082" i="179"/>
  <c r="H17081" i="179"/>
  <c r="G17081" i="179"/>
  <c r="H17080" i="179"/>
  <c r="G17080" i="179"/>
  <c r="H17079" i="179"/>
  <c r="G17079" i="179"/>
  <c r="H17078" i="179"/>
  <c r="G17078" i="179"/>
  <c r="H17077" i="179"/>
  <c r="G17077" i="179"/>
  <c r="H17076" i="179"/>
  <c r="G17076" i="179"/>
  <c r="H17075" i="179"/>
  <c r="G17075" i="179"/>
  <c r="H17074" i="179"/>
  <c r="G17074" i="179"/>
  <c r="H17073" i="179"/>
  <c r="G17073" i="179"/>
  <c r="H17072" i="179"/>
  <c r="G17072" i="179"/>
  <c r="H17071" i="179"/>
  <c r="G17071" i="179"/>
  <c r="H17070" i="179"/>
  <c r="G17070" i="179"/>
  <c r="H17069" i="179"/>
  <c r="G17069" i="179"/>
  <c r="H17068" i="179"/>
  <c r="G17068" i="179"/>
  <c r="H17067" i="179"/>
  <c r="G17067" i="179"/>
  <c r="H17066" i="179"/>
  <c r="G17066" i="179"/>
  <c r="H17065" i="179"/>
  <c r="G17065" i="179"/>
  <c r="H17064" i="179"/>
  <c r="G17064" i="179"/>
  <c r="H17063" i="179"/>
  <c r="G17063" i="179"/>
  <c r="H17062" i="179"/>
  <c r="G17062" i="179"/>
  <c r="H17061" i="179"/>
  <c r="G17061" i="179"/>
  <c r="H17060" i="179"/>
  <c r="G17060" i="179"/>
  <c r="H17059" i="179"/>
  <c r="G17059" i="179"/>
  <c r="H17058" i="179"/>
  <c r="G17058" i="179"/>
  <c r="H17057" i="179"/>
  <c r="G17057" i="179"/>
  <c r="H17056" i="179"/>
  <c r="G17056" i="179"/>
  <c r="H17055" i="179"/>
  <c r="G17055" i="179"/>
  <c r="H17054" i="179"/>
  <c r="G17054" i="179"/>
  <c r="H17053" i="179"/>
  <c r="G17053" i="179"/>
  <c r="H17052" i="179"/>
  <c r="G17052" i="179"/>
  <c r="H17051" i="179"/>
  <c r="G17051" i="179"/>
  <c r="H17050" i="179"/>
  <c r="G17050" i="179"/>
  <c r="H17049" i="179"/>
  <c r="G17049" i="179"/>
  <c r="H17048" i="179"/>
  <c r="G17048" i="179"/>
  <c r="H17047" i="179"/>
  <c r="G17047" i="179"/>
  <c r="H17046" i="179"/>
  <c r="G17046" i="179"/>
  <c r="H17045" i="179"/>
  <c r="G17045" i="179"/>
  <c r="H17044" i="179"/>
  <c r="G17044" i="179"/>
  <c r="H17043" i="179"/>
  <c r="G17043" i="179"/>
  <c r="H17042" i="179"/>
  <c r="G17042" i="179"/>
  <c r="H17041" i="179"/>
  <c r="G17041" i="179"/>
  <c r="H17040" i="179"/>
  <c r="G17040" i="179"/>
  <c r="H17039" i="179"/>
  <c r="G17039" i="179"/>
  <c r="H17038" i="179"/>
  <c r="G17038" i="179"/>
  <c r="H17037" i="179"/>
  <c r="G17037" i="179"/>
  <c r="H17036" i="179"/>
  <c r="G17036" i="179"/>
  <c r="H17035" i="179"/>
  <c r="G17035" i="179"/>
  <c r="H17034" i="179"/>
  <c r="G17034" i="179"/>
  <c r="H17033" i="179"/>
  <c r="G17033" i="179"/>
  <c r="H17032" i="179"/>
  <c r="G17032" i="179"/>
  <c r="H17031" i="179"/>
  <c r="G17031" i="179"/>
  <c r="H17030" i="179"/>
  <c r="G17030" i="179"/>
  <c r="H17029" i="179"/>
  <c r="G17029" i="179"/>
  <c r="H17028" i="179"/>
  <c r="G17028" i="179"/>
  <c r="H17027" i="179"/>
  <c r="G17027" i="179"/>
  <c r="H17026" i="179"/>
  <c r="G17026" i="179"/>
  <c r="H17025" i="179"/>
  <c r="G17025" i="179"/>
  <c r="H17024" i="179"/>
  <c r="G17024" i="179"/>
  <c r="H17023" i="179"/>
  <c r="G17023" i="179"/>
  <c r="H17022" i="179"/>
  <c r="G17022" i="179"/>
  <c r="H17021" i="179"/>
  <c r="G17021" i="179"/>
  <c r="H17020" i="179"/>
  <c r="G17020" i="179"/>
  <c r="H17019" i="179"/>
  <c r="G17019" i="179"/>
  <c r="H17018" i="179"/>
  <c r="G17018" i="179"/>
  <c r="H17017" i="179"/>
  <c r="G17017" i="179"/>
  <c r="H17016" i="179"/>
  <c r="G17016" i="179"/>
  <c r="H17015" i="179"/>
  <c r="G17015" i="179"/>
  <c r="H17014" i="179"/>
  <c r="G17014" i="179"/>
  <c r="H17013" i="179"/>
  <c r="G17013" i="179"/>
  <c r="H17012" i="179"/>
  <c r="G17012" i="179"/>
  <c r="H17011" i="179"/>
  <c r="G17011" i="179"/>
  <c r="H17010" i="179"/>
  <c r="G17010" i="179"/>
  <c r="H17009" i="179"/>
  <c r="G17009" i="179"/>
  <c r="H17008" i="179"/>
  <c r="G17008" i="179"/>
  <c r="H17007" i="179"/>
  <c r="G17007" i="179"/>
  <c r="H17006" i="179"/>
  <c r="G17006" i="179"/>
  <c r="H17005" i="179"/>
  <c r="G17005" i="179"/>
  <c r="H17004" i="179"/>
  <c r="G17004" i="179"/>
  <c r="H17003" i="179"/>
  <c r="G17003" i="179"/>
  <c r="H17002" i="179"/>
  <c r="G17002" i="179"/>
  <c r="H17001" i="179"/>
  <c r="G17001" i="179"/>
  <c r="H17000" i="179"/>
  <c r="G17000" i="179"/>
  <c r="H16999" i="179"/>
  <c r="G16999" i="179"/>
  <c r="H16998" i="179"/>
  <c r="G16998" i="179"/>
  <c r="H16997" i="179"/>
  <c r="G16997" i="179"/>
  <c r="H16996" i="179"/>
  <c r="G16996" i="179"/>
  <c r="H16995" i="179"/>
  <c r="G16995" i="179"/>
  <c r="H16994" i="179"/>
  <c r="G16994" i="179"/>
  <c r="H16993" i="179"/>
  <c r="G16993" i="179"/>
  <c r="H16992" i="179"/>
  <c r="G16992" i="179"/>
  <c r="H16991" i="179"/>
  <c r="G16991" i="179"/>
  <c r="H16990" i="179"/>
  <c r="G16990" i="179"/>
  <c r="H16989" i="179"/>
  <c r="G16989" i="179"/>
  <c r="H16988" i="179"/>
  <c r="G16988" i="179"/>
  <c r="H16987" i="179"/>
  <c r="G16987" i="179"/>
  <c r="H16986" i="179"/>
  <c r="G16986" i="179"/>
  <c r="H16985" i="179"/>
  <c r="G16985" i="179"/>
  <c r="H16984" i="179"/>
  <c r="G16984" i="179"/>
  <c r="H16983" i="179"/>
  <c r="G16983" i="179"/>
  <c r="H16982" i="179"/>
  <c r="G16982" i="179"/>
  <c r="H16981" i="179"/>
  <c r="G16981" i="179"/>
  <c r="H16980" i="179"/>
  <c r="G16980" i="179"/>
  <c r="H16979" i="179"/>
  <c r="G16979" i="179"/>
  <c r="H16978" i="179"/>
  <c r="G16978" i="179"/>
  <c r="H16977" i="179"/>
  <c r="G16977" i="179"/>
  <c r="H16976" i="179"/>
  <c r="G16976" i="179"/>
  <c r="H16975" i="179"/>
  <c r="G16975" i="179"/>
  <c r="H16974" i="179"/>
  <c r="G16974" i="179"/>
  <c r="H16973" i="179"/>
  <c r="G16973" i="179"/>
  <c r="H16972" i="179"/>
  <c r="G16972" i="179"/>
  <c r="H16971" i="179"/>
  <c r="G16971" i="179"/>
  <c r="H16970" i="179"/>
  <c r="G16970" i="179"/>
  <c r="H16969" i="179"/>
  <c r="G16969" i="179"/>
  <c r="H16968" i="179"/>
  <c r="G16968" i="179"/>
  <c r="H16967" i="179"/>
  <c r="G16967" i="179"/>
  <c r="H16966" i="179"/>
  <c r="G16966" i="179"/>
  <c r="H16965" i="179"/>
  <c r="G16965" i="179"/>
  <c r="H16964" i="179"/>
  <c r="G16964" i="179"/>
  <c r="H16963" i="179"/>
  <c r="G16963" i="179"/>
  <c r="H16962" i="179"/>
  <c r="G16962" i="179"/>
  <c r="H16961" i="179"/>
  <c r="G16961" i="179"/>
  <c r="H16960" i="179"/>
  <c r="G16960" i="179"/>
  <c r="H16959" i="179"/>
  <c r="G16959" i="179"/>
  <c r="H16958" i="179"/>
  <c r="G16958" i="179"/>
  <c r="H16957" i="179"/>
  <c r="G16957" i="179"/>
  <c r="H16956" i="179"/>
  <c r="G16956" i="179"/>
  <c r="H16955" i="179"/>
  <c r="G16955" i="179"/>
  <c r="H16954" i="179"/>
  <c r="G16954" i="179"/>
  <c r="H16953" i="179"/>
  <c r="G16953" i="179"/>
  <c r="H16952" i="179"/>
  <c r="G16952" i="179"/>
  <c r="H16951" i="179"/>
  <c r="G16951" i="179"/>
  <c r="H16950" i="179"/>
  <c r="G16950" i="179"/>
  <c r="H16949" i="179"/>
  <c r="G16949" i="179"/>
  <c r="H16948" i="179"/>
  <c r="G16948" i="179"/>
  <c r="H16947" i="179"/>
  <c r="G16947" i="179"/>
  <c r="H16946" i="179"/>
  <c r="G16946" i="179"/>
  <c r="H16945" i="179"/>
  <c r="G16945" i="179"/>
  <c r="H16944" i="179"/>
  <c r="G16944" i="179"/>
  <c r="H16943" i="179"/>
  <c r="G16943" i="179"/>
  <c r="H16942" i="179"/>
  <c r="G16942" i="179"/>
  <c r="H16941" i="179"/>
  <c r="G16941" i="179"/>
  <c r="H16940" i="179"/>
  <c r="G16940" i="179"/>
  <c r="H16939" i="179"/>
  <c r="G16939" i="179"/>
  <c r="H16938" i="179"/>
  <c r="G16938" i="179"/>
  <c r="H16937" i="179"/>
  <c r="G16937" i="179"/>
  <c r="H16936" i="179"/>
  <c r="G16936" i="179"/>
  <c r="H16935" i="179"/>
  <c r="G16935" i="179"/>
  <c r="H16934" i="179"/>
  <c r="G16934" i="179"/>
  <c r="H16933" i="179"/>
  <c r="G16933" i="179"/>
  <c r="H16932" i="179"/>
  <c r="G16932" i="179"/>
  <c r="H16931" i="179"/>
  <c r="G16931" i="179"/>
  <c r="H16930" i="179"/>
  <c r="G16930" i="179"/>
  <c r="H16929" i="179"/>
  <c r="G16929" i="179"/>
  <c r="H16928" i="179"/>
  <c r="G16928" i="179"/>
  <c r="H16927" i="179"/>
  <c r="G16927" i="179"/>
  <c r="H16926" i="179"/>
  <c r="G16926" i="179"/>
  <c r="H16925" i="179"/>
  <c r="G16925" i="179"/>
  <c r="H16924" i="179"/>
  <c r="G16924" i="179"/>
  <c r="H16923" i="179"/>
  <c r="G16923" i="179"/>
  <c r="H16922" i="179"/>
  <c r="G16922" i="179"/>
  <c r="H16921" i="179"/>
  <c r="G16921" i="179"/>
  <c r="H16920" i="179"/>
  <c r="G16920" i="179"/>
  <c r="H16919" i="179"/>
  <c r="G16919" i="179"/>
  <c r="H16918" i="179"/>
  <c r="G16918" i="179"/>
  <c r="H16917" i="179"/>
  <c r="G16917" i="179"/>
  <c r="H16916" i="179"/>
  <c r="G16916" i="179"/>
  <c r="H16915" i="179"/>
  <c r="G16915" i="179"/>
  <c r="H16914" i="179"/>
  <c r="G16914" i="179"/>
  <c r="H16913" i="179"/>
  <c r="G16913" i="179"/>
  <c r="H16912" i="179"/>
  <c r="G16912" i="179"/>
  <c r="H16911" i="179"/>
  <c r="G16911" i="179"/>
  <c r="H16910" i="179"/>
  <c r="G16910" i="179"/>
  <c r="H16909" i="179"/>
  <c r="G16909" i="179"/>
  <c r="H16908" i="179"/>
  <c r="G16908" i="179"/>
  <c r="H16907" i="179"/>
  <c r="G16907" i="179"/>
  <c r="H16906" i="179"/>
  <c r="G16906" i="179"/>
  <c r="H16905" i="179"/>
  <c r="G16905" i="179"/>
  <c r="H16904" i="179"/>
  <c r="G16904" i="179"/>
  <c r="H16903" i="179"/>
  <c r="G16903" i="179"/>
  <c r="H16902" i="179"/>
  <c r="G16902" i="179"/>
  <c r="H16901" i="179"/>
  <c r="G16901" i="179"/>
  <c r="H16900" i="179"/>
  <c r="G16900" i="179"/>
  <c r="H16899" i="179"/>
  <c r="G16899" i="179"/>
  <c r="H16898" i="179"/>
  <c r="G16898" i="179"/>
  <c r="H16897" i="179"/>
  <c r="G16897" i="179"/>
  <c r="H16896" i="179"/>
  <c r="G16896" i="179"/>
  <c r="H16895" i="179"/>
  <c r="G16895" i="179"/>
  <c r="H16894" i="179"/>
  <c r="G16894" i="179"/>
  <c r="H16893" i="179"/>
  <c r="G16893" i="179"/>
  <c r="H16892" i="179"/>
  <c r="G16892" i="179"/>
  <c r="H16891" i="179"/>
  <c r="G16891" i="179"/>
  <c r="H16890" i="179"/>
  <c r="G16890" i="179"/>
  <c r="H16889" i="179"/>
  <c r="G16889" i="179"/>
  <c r="H16888" i="179"/>
  <c r="G16888" i="179"/>
  <c r="H16887" i="179"/>
  <c r="G16887" i="179"/>
  <c r="H16886" i="179"/>
  <c r="G16886" i="179"/>
  <c r="H16885" i="179"/>
  <c r="G16885" i="179"/>
  <c r="H16884" i="179"/>
  <c r="G16884" i="179"/>
  <c r="H16883" i="179"/>
  <c r="G16883" i="179"/>
  <c r="H16882" i="179"/>
  <c r="G16882" i="179"/>
  <c r="H16881" i="179"/>
  <c r="G16881" i="179"/>
  <c r="H16880" i="179"/>
  <c r="G16880" i="179"/>
  <c r="H16879" i="179"/>
  <c r="G16879" i="179"/>
  <c r="H16878" i="179"/>
  <c r="G16878" i="179"/>
  <c r="H16877" i="179"/>
  <c r="G16877" i="179"/>
  <c r="H16876" i="179"/>
  <c r="G16876" i="179"/>
  <c r="H16875" i="179"/>
  <c r="G16875" i="179"/>
  <c r="H16874" i="179"/>
  <c r="G16874" i="179"/>
  <c r="H16873" i="179"/>
  <c r="G16873" i="179"/>
  <c r="H16872" i="179"/>
  <c r="G16872" i="179"/>
  <c r="H16871" i="179"/>
  <c r="G16871" i="179"/>
  <c r="H16870" i="179"/>
  <c r="G16870" i="179"/>
  <c r="H16869" i="179"/>
  <c r="G16869" i="179"/>
  <c r="H16868" i="179"/>
  <c r="G16868" i="179"/>
  <c r="H16867" i="179"/>
  <c r="G16867" i="179"/>
  <c r="H16866" i="179"/>
  <c r="G16866" i="179"/>
  <c r="H16865" i="179"/>
  <c r="G16865" i="179"/>
  <c r="H16864" i="179"/>
  <c r="G16864" i="179"/>
  <c r="H16863" i="179"/>
  <c r="G16863" i="179"/>
  <c r="H16862" i="179"/>
  <c r="G16862" i="179"/>
  <c r="H16861" i="179"/>
  <c r="G16861" i="179"/>
  <c r="H16860" i="179"/>
  <c r="G16860" i="179"/>
  <c r="H16859" i="179"/>
  <c r="G16859" i="179"/>
  <c r="H16858" i="179"/>
  <c r="G16858" i="179"/>
  <c r="H16857" i="179"/>
  <c r="G16857" i="179"/>
  <c r="H16856" i="179"/>
  <c r="G16856" i="179"/>
  <c r="H16855" i="179"/>
  <c r="G16855" i="179"/>
  <c r="H16854" i="179"/>
  <c r="G16854" i="179"/>
  <c r="H16853" i="179"/>
  <c r="G16853" i="179"/>
  <c r="H16852" i="179"/>
  <c r="G16852" i="179"/>
  <c r="H16851" i="179"/>
  <c r="G16851" i="179"/>
  <c r="H16850" i="179"/>
  <c r="G16850" i="179"/>
  <c r="H16849" i="179"/>
  <c r="G16849" i="179"/>
  <c r="H16848" i="179"/>
  <c r="G16848" i="179"/>
  <c r="H16847" i="179"/>
  <c r="G16847" i="179"/>
  <c r="H16846" i="179"/>
  <c r="G16846" i="179"/>
  <c r="H16845" i="179"/>
  <c r="G16845" i="179"/>
  <c r="H16844" i="179"/>
  <c r="G16844" i="179"/>
  <c r="H16843" i="179"/>
  <c r="G16843" i="179"/>
  <c r="H16842" i="179"/>
  <c r="G16842" i="179"/>
  <c r="H16841" i="179"/>
  <c r="G16841" i="179"/>
  <c r="H16840" i="179"/>
  <c r="G16840" i="179"/>
  <c r="H16839" i="179"/>
  <c r="G16839" i="179"/>
  <c r="H16838" i="179"/>
  <c r="G16838" i="179"/>
  <c r="H16837" i="179"/>
  <c r="G16837" i="179"/>
  <c r="H16836" i="179"/>
  <c r="G16836" i="179"/>
  <c r="H16835" i="179"/>
  <c r="G16835" i="179"/>
  <c r="H16834" i="179"/>
  <c r="G16834" i="179"/>
  <c r="H16833" i="179"/>
  <c r="G16833" i="179"/>
  <c r="H16832" i="179"/>
  <c r="G16832" i="179"/>
  <c r="H16831" i="179"/>
  <c r="G16831" i="179"/>
  <c r="H16830" i="179"/>
  <c r="G16830" i="179"/>
  <c r="H16829" i="179"/>
  <c r="G16829" i="179"/>
  <c r="H16828" i="179"/>
  <c r="G16828" i="179"/>
  <c r="H16827" i="179"/>
  <c r="G16827" i="179"/>
  <c r="H16826" i="179"/>
  <c r="G16826" i="179"/>
  <c r="H16825" i="179"/>
  <c r="G16825" i="179"/>
  <c r="H16824" i="179"/>
  <c r="G16824" i="179"/>
  <c r="H16823" i="179"/>
  <c r="G16823" i="179"/>
  <c r="H16822" i="179"/>
  <c r="G16822" i="179"/>
  <c r="H16821" i="179"/>
  <c r="G16821" i="179"/>
  <c r="H16820" i="179"/>
  <c r="G16820" i="179"/>
  <c r="H16819" i="179"/>
  <c r="G16819" i="179"/>
  <c r="H16818" i="179"/>
  <c r="G16818" i="179"/>
  <c r="H16817" i="179"/>
  <c r="G16817" i="179"/>
  <c r="H16816" i="179"/>
  <c r="G16816" i="179"/>
  <c r="H16815" i="179"/>
  <c r="G16815" i="179"/>
  <c r="H16814" i="179"/>
  <c r="G16814" i="179"/>
  <c r="H16813" i="179"/>
  <c r="G16813" i="179"/>
  <c r="H16812" i="179"/>
  <c r="G16812" i="179"/>
  <c r="H16811" i="179"/>
  <c r="G16811" i="179"/>
  <c r="H16810" i="179"/>
  <c r="G16810" i="179"/>
  <c r="H16809" i="179"/>
  <c r="G16809" i="179"/>
  <c r="H16808" i="179"/>
  <c r="G16808" i="179"/>
  <c r="H16807" i="179"/>
  <c r="G16807" i="179"/>
  <c r="H16806" i="179"/>
  <c r="G16806" i="179"/>
  <c r="H16805" i="179"/>
  <c r="G16805" i="179"/>
  <c r="H16804" i="179"/>
  <c r="G16804" i="179"/>
  <c r="H16803" i="179"/>
  <c r="G16803" i="179"/>
  <c r="H16802" i="179"/>
  <c r="G16802" i="179"/>
  <c r="H16801" i="179"/>
  <c r="G16801" i="179"/>
  <c r="H16800" i="179"/>
  <c r="G16800" i="179"/>
  <c r="H16799" i="179"/>
  <c r="G16799" i="179"/>
  <c r="H16798" i="179"/>
  <c r="G16798" i="179"/>
  <c r="H16797" i="179"/>
  <c r="G16797" i="179"/>
  <c r="H16796" i="179"/>
  <c r="G16796" i="179"/>
  <c r="H16795" i="179"/>
  <c r="G16795" i="179"/>
  <c r="H16794" i="179"/>
  <c r="G16794" i="179"/>
  <c r="H16793" i="179"/>
  <c r="G16793" i="179"/>
  <c r="H16792" i="179"/>
  <c r="G16792" i="179"/>
  <c r="H16791" i="179"/>
  <c r="G16791" i="179"/>
  <c r="H16790" i="179"/>
  <c r="G16790" i="179"/>
  <c r="H16789" i="179"/>
  <c r="G16789" i="179"/>
  <c r="H16788" i="179"/>
  <c r="G16788" i="179"/>
  <c r="H16787" i="179"/>
  <c r="G16787" i="179"/>
  <c r="H16786" i="179"/>
  <c r="G16786" i="179"/>
  <c r="H16785" i="179"/>
  <c r="G16785" i="179"/>
  <c r="H16784" i="179"/>
  <c r="G16784" i="179"/>
  <c r="H16783" i="179"/>
  <c r="G16783" i="179"/>
  <c r="H16782" i="179"/>
  <c r="G16782" i="179"/>
  <c r="H16781" i="179"/>
  <c r="G16781" i="179"/>
  <c r="H16780" i="179"/>
  <c r="G16780" i="179"/>
  <c r="H16779" i="179"/>
  <c r="G16779" i="179"/>
  <c r="H16778" i="179"/>
  <c r="G16778" i="179"/>
  <c r="H16777" i="179"/>
  <c r="G16777" i="179"/>
  <c r="H16776" i="179"/>
  <c r="G16776" i="179"/>
  <c r="H16775" i="179"/>
  <c r="G16775" i="179"/>
  <c r="H16774" i="179"/>
  <c r="G16774" i="179"/>
  <c r="H16773" i="179"/>
  <c r="G16773" i="179"/>
  <c r="H16772" i="179"/>
  <c r="G16772" i="179"/>
  <c r="H16771" i="179"/>
  <c r="G16771" i="179"/>
  <c r="H16770" i="179"/>
  <c r="G16770" i="179"/>
  <c r="H16769" i="179"/>
  <c r="G16769" i="179"/>
  <c r="H16768" i="179"/>
  <c r="G16768" i="179"/>
  <c r="H16767" i="179"/>
  <c r="G16767" i="179"/>
  <c r="H16766" i="179"/>
  <c r="G16766" i="179"/>
  <c r="H16765" i="179"/>
  <c r="G16765" i="179"/>
  <c r="H16764" i="179"/>
  <c r="G16764" i="179"/>
  <c r="H16763" i="179"/>
  <c r="G16763" i="179"/>
  <c r="H16762" i="179"/>
  <c r="G16762" i="179"/>
  <c r="H16761" i="179"/>
  <c r="G16761" i="179"/>
  <c r="H16760" i="179"/>
  <c r="G16760" i="179"/>
  <c r="H16759" i="179"/>
  <c r="G16759" i="179"/>
  <c r="H16758" i="179"/>
  <c r="G16758" i="179"/>
  <c r="H16757" i="179"/>
  <c r="G16757" i="179"/>
  <c r="H16756" i="179"/>
  <c r="G16756" i="179"/>
  <c r="H16755" i="179"/>
  <c r="G16755" i="179"/>
  <c r="H16754" i="179"/>
  <c r="G16754" i="179"/>
  <c r="H16753" i="179"/>
  <c r="G16753" i="179"/>
  <c r="H16752" i="179"/>
  <c r="G16752" i="179"/>
  <c r="H16751" i="179"/>
  <c r="G16751" i="179"/>
  <c r="H16750" i="179"/>
  <c r="G16750" i="179"/>
  <c r="H16749" i="179"/>
  <c r="G16749" i="179"/>
  <c r="H16748" i="179"/>
  <c r="G16748" i="179"/>
  <c r="H16747" i="179"/>
  <c r="G16747" i="179"/>
  <c r="H16746" i="179"/>
  <c r="G16746" i="179"/>
  <c r="H16745" i="179"/>
  <c r="G16745" i="179"/>
  <c r="H16744" i="179"/>
  <c r="G16744" i="179"/>
  <c r="H16743" i="179"/>
  <c r="G16743" i="179"/>
  <c r="H16742" i="179"/>
  <c r="G16742" i="179"/>
  <c r="H16741" i="179"/>
  <c r="G16741" i="179"/>
  <c r="H16740" i="179"/>
  <c r="G16740" i="179"/>
  <c r="H16739" i="179"/>
  <c r="G16739" i="179"/>
  <c r="H16738" i="179"/>
  <c r="G16738" i="179"/>
  <c r="H16737" i="179"/>
  <c r="G16737" i="179"/>
  <c r="H16736" i="179"/>
  <c r="G16736" i="179"/>
  <c r="H16735" i="179"/>
  <c r="G16735" i="179"/>
  <c r="H16734" i="179"/>
  <c r="G16734" i="179"/>
  <c r="H16733" i="179"/>
  <c r="G16733" i="179"/>
  <c r="H16732" i="179"/>
  <c r="G16732" i="179"/>
  <c r="H16731" i="179"/>
  <c r="G16731" i="179"/>
  <c r="H16730" i="179"/>
  <c r="G16730" i="179"/>
  <c r="H16729" i="179"/>
  <c r="G16729" i="179"/>
  <c r="H16728" i="179"/>
  <c r="G16728" i="179"/>
  <c r="H16727" i="179"/>
  <c r="G16727" i="179"/>
  <c r="H16726" i="179"/>
  <c r="G16726" i="179"/>
  <c r="H16725" i="179"/>
  <c r="G16725" i="179"/>
  <c r="H16724" i="179"/>
  <c r="G16724" i="179"/>
  <c r="H16723" i="179"/>
  <c r="G16723" i="179"/>
  <c r="H16722" i="179"/>
  <c r="G16722" i="179"/>
  <c r="H16721" i="179"/>
  <c r="G16721" i="179"/>
  <c r="H16720" i="179"/>
  <c r="G16720" i="179"/>
  <c r="H16719" i="179"/>
  <c r="G16719" i="179"/>
  <c r="H16718" i="179"/>
  <c r="G16718" i="179"/>
  <c r="H16717" i="179"/>
  <c r="G16717" i="179"/>
  <c r="H16716" i="179"/>
  <c r="G16716" i="179"/>
  <c r="H16715" i="179"/>
  <c r="G16715" i="179"/>
  <c r="H16714" i="179"/>
  <c r="G16714" i="179"/>
  <c r="H16713" i="179"/>
  <c r="G16713" i="179"/>
  <c r="H16712" i="179"/>
  <c r="G16712" i="179"/>
  <c r="H16711" i="179"/>
  <c r="G16711" i="179"/>
  <c r="H16710" i="179"/>
  <c r="G16710" i="179"/>
  <c r="H16709" i="179"/>
  <c r="G16709" i="179"/>
  <c r="H16708" i="179"/>
  <c r="G16708" i="179"/>
  <c r="H16707" i="179"/>
  <c r="G16707" i="179"/>
  <c r="H16706" i="179"/>
  <c r="G16706" i="179"/>
  <c r="H16705" i="179"/>
  <c r="G16705" i="179"/>
  <c r="H16704" i="179"/>
  <c r="G16704" i="179"/>
  <c r="H16703" i="179"/>
  <c r="G16703" i="179"/>
  <c r="H16702" i="179"/>
  <c r="G16702" i="179"/>
  <c r="H16701" i="179"/>
  <c r="G16701" i="179"/>
  <c r="H16700" i="179"/>
  <c r="G16700" i="179"/>
  <c r="H16699" i="179"/>
  <c r="G16699" i="179"/>
  <c r="H16698" i="179"/>
  <c r="G16698" i="179"/>
  <c r="H16697" i="179"/>
  <c r="G16697" i="179"/>
  <c r="H16696" i="179"/>
  <c r="G16696" i="179"/>
  <c r="H16695" i="179"/>
  <c r="G16695" i="179"/>
  <c r="H16694" i="179"/>
  <c r="G16694" i="179"/>
  <c r="H16693" i="179"/>
  <c r="G16693" i="179"/>
  <c r="H16692" i="179"/>
  <c r="G16692" i="179"/>
  <c r="H16691" i="179"/>
  <c r="G16691" i="179"/>
  <c r="H16690" i="179"/>
  <c r="G16690" i="179"/>
  <c r="H16689" i="179"/>
  <c r="G16689" i="179"/>
  <c r="H16688" i="179"/>
  <c r="G16688" i="179"/>
  <c r="H16687" i="179"/>
  <c r="G16687" i="179"/>
  <c r="H16686" i="179"/>
  <c r="G16686" i="179"/>
  <c r="H16685" i="179"/>
  <c r="G16685" i="179"/>
  <c r="H16684" i="179"/>
  <c r="G16684" i="179"/>
  <c r="H16683" i="179"/>
  <c r="G16683" i="179"/>
  <c r="H16682" i="179"/>
  <c r="G16682" i="179"/>
  <c r="H16681" i="179"/>
  <c r="G16681" i="179"/>
  <c r="H16680" i="179"/>
  <c r="G16680" i="179"/>
  <c r="H16679" i="179"/>
  <c r="G16679" i="179"/>
  <c r="H16678" i="179"/>
  <c r="G16678" i="179"/>
  <c r="H16677" i="179"/>
  <c r="G16677" i="179"/>
  <c r="H16676" i="179"/>
  <c r="G16676" i="179"/>
  <c r="H16675" i="179"/>
  <c r="G16675" i="179"/>
  <c r="H16674" i="179"/>
  <c r="G16674" i="179"/>
  <c r="H16673" i="179"/>
  <c r="G16673" i="179"/>
  <c r="H16672" i="179"/>
  <c r="G16672" i="179"/>
  <c r="H16671" i="179"/>
  <c r="G16671" i="179"/>
  <c r="H16670" i="179"/>
  <c r="G16670" i="179"/>
  <c r="H16669" i="179"/>
  <c r="G16669" i="179"/>
  <c r="H16668" i="179"/>
  <c r="G16668" i="179"/>
  <c r="H16667" i="179"/>
  <c r="G16667" i="179"/>
  <c r="H16666" i="179"/>
  <c r="G16666" i="179"/>
  <c r="H16665" i="179"/>
  <c r="G16665" i="179"/>
  <c r="H16664" i="179"/>
  <c r="G16664" i="179"/>
  <c r="H16663" i="179"/>
  <c r="G16663" i="179"/>
  <c r="H16662" i="179"/>
  <c r="G16662" i="179"/>
  <c r="H16661" i="179"/>
  <c r="G16661" i="179"/>
  <c r="H16660" i="179"/>
  <c r="G16660" i="179"/>
  <c r="H16659" i="179"/>
  <c r="G16659" i="179"/>
  <c r="H16658" i="179"/>
  <c r="G16658" i="179"/>
  <c r="H16657" i="179"/>
  <c r="G16657" i="179"/>
  <c r="H16656" i="179"/>
  <c r="G16656" i="179"/>
  <c r="H16655" i="179"/>
  <c r="G16655" i="179"/>
  <c r="H16654" i="179"/>
  <c r="G16654" i="179"/>
  <c r="H16653" i="179"/>
  <c r="G16653" i="179"/>
  <c r="H16652" i="179"/>
  <c r="G16652" i="179"/>
  <c r="H16651" i="179"/>
  <c r="G16651" i="179"/>
  <c r="H16650" i="179"/>
  <c r="G16650" i="179"/>
  <c r="H16649" i="179"/>
  <c r="G16649" i="179"/>
  <c r="H16648" i="179"/>
  <c r="G16648" i="179"/>
  <c r="H16647" i="179"/>
  <c r="G16647" i="179"/>
  <c r="H16646" i="179"/>
  <c r="G16646" i="179"/>
  <c r="H16645" i="179"/>
  <c r="G16645" i="179"/>
  <c r="H16644" i="179"/>
  <c r="G16644" i="179"/>
  <c r="H16643" i="179"/>
  <c r="G16643" i="179"/>
  <c r="H16642" i="179"/>
  <c r="G16642" i="179"/>
  <c r="H16641" i="179"/>
  <c r="G16641" i="179"/>
  <c r="H16640" i="179"/>
  <c r="G16640" i="179"/>
  <c r="H16639" i="179"/>
  <c r="G16639" i="179"/>
  <c r="H16638" i="179"/>
  <c r="G16638" i="179"/>
  <c r="H16637" i="179"/>
  <c r="G16637" i="179"/>
  <c r="H16636" i="179"/>
  <c r="G16636" i="179"/>
  <c r="H16635" i="179"/>
  <c r="G16635" i="179"/>
  <c r="H16634" i="179"/>
  <c r="G16634" i="179"/>
  <c r="H16633" i="179"/>
  <c r="G16633" i="179"/>
  <c r="H16632" i="179"/>
  <c r="G16632" i="179"/>
  <c r="H16631" i="179"/>
  <c r="G16631" i="179"/>
  <c r="H16630" i="179"/>
  <c r="G16630" i="179"/>
  <c r="H16629" i="179"/>
  <c r="G16629" i="179"/>
  <c r="H16628" i="179"/>
  <c r="G16628" i="179"/>
  <c r="H16627" i="179"/>
  <c r="G16627" i="179"/>
  <c r="H16626" i="179"/>
  <c r="G16626" i="179"/>
  <c r="H16625" i="179"/>
  <c r="G16625" i="179"/>
  <c r="H16624" i="179"/>
  <c r="G16624" i="179"/>
  <c r="H16623" i="179"/>
  <c r="G16623" i="179"/>
  <c r="H16622" i="179"/>
  <c r="G16622" i="179"/>
  <c r="H16621" i="179"/>
  <c r="G16621" i="179"/>
  <c r="H16620" i="179"/>
  <c r="G16620" i="179"/>
  <c r="H16619" i="179"/>
  <c r="G16619" i="179"/>
  <c r="H16618" i="179"/>
  <c r="G16618" i="179"/>
  <c r="H16617" i="179"/>
  <c r="G16617" i="179"/>
  <c r="H16616" i="179"/>
  <c r="G16616" i="179"/>
  <c r="H16615" i="179"/>
  <c r="G16615" i="179"/>
  <c r="H16614" i="179"/>
  <c r="G16614" i="179"/>
  <c r="H16613" i="179"/>
  <c r="G16613" i="179"/>
  <c r="H16612" i="179"/>
  <c r="G16612" i="179"/>
  <c r="H16611" i="179"/>
  <c r="G16611" i="179"/>
  <c r="H16610" i="179"/>
  <c r="G16610" i="179"/>
  <c r="H16609" i="179"/>
  <c r="G16609" i="179"/>
  <c r="H16608" i="179"/>
  <c r="G16608" i="179"/>
  <c r="H16607" i="179"/>
  <c r="G16607" i="179"/>
  <c r="H16606" i="179"/>
  <c r="G16606" i="179"/>
  <c r="H16605" i="179"/>
  <c r="G16605" i="179"/>
  <c r="H16604" i="179"/>
  <c r="G16604" i="179"/>
  <c r="H16603" i="179"/>
  <c r="G16603" i="179"/>
  <c r="H16602" i="179"/>
  <c r="G16602" i="179"/>
  <c r="H16601" i="179"/>
  <c r="G16601" i="179"/>
  <c r="H16600" i="179"/>
  <c r="G16600" i="179"/>
  <c r="H16599" i="179"/>
  <c r="G16599" i="179"/>
  <c r="H16598" i="179"/>
  <c r="G16598" i="179"/>
  <c r="H16597" i="179"/>
  <c r="G16597" i="179"/>
  <c r="H16596" i="179"/>
  <c r="G16596" i="179"/>
  <c r="H16595" i="179"/>
  <c r="G16595" i="179"/>
  <c r="H16594" i="179"/>
  <c r="G16594" i="179"/>
  <c r="H16593" i="179"/>
  <c r="G16593" i="179"/>
  <c r="H16592" i="179"/>
  <c r="G16592" i="179"/>
  <c r="H16591" i="179"/>
  <c r="G16591" i="179"/>
  <c r="H16590" i="179"/>
  <c r="G16590" i="179"/>
  <c r="H16589" i="179"/>
  <c r="G16589" i="179"/>
  <c r="H16588" i="179"/>
  <c r="G16588" i="179"/>
  <c r="H16587" i="179"/>
  <c r="G16587" i="179"/>
  <c r="H16586" i="179"/>
  <c r="G16586" i="179"/>
  <c r="H16585" i="179"/>
  <c r="G16585" i="179"/>
  <c r="H16584" i="179"/>
  <c r="G16584" i="179"/>
  <c r="H16583" i="179"/>
  <c r="G16583" i="179"/>
  <c r="H16582" i="179"/>
  <c r="G16582" i="179"/>
  <c r="H16581" i="179"/>
  <c r="G16581" i="179"/>
  <c r="H16580" i="179"/>
  <c r="G16580" i="179"/>
  <c r="H16579" i="179"/>
  <c r="G16579" i="179"/>
  <c r="H16578" i="179"/>
  <c r="G16578" i="179"/>
  <c r="H16577" i="179"/>
  <c r="G16577" i="179"/>
  <c r="H16576" i="179"/>
  <c r="G16576" i="179"/>
  <c r="H16575" i="179"/>
  <c r="G16575" i="179"/>
  <c r="H16574" i="179"/>
  <c r="G16574" i="179"/>
  <c r="H16573" i="179"/>
  <c r="G16573" i="179"/>
  <c r="H16572" i="179"/>
  <c r="G16572" i="179"/>
  <c r="H16571" i="179"/>
  <c r="G16571" i="179"/>
  <c r="H16570" i="179"/>
  <c r="G16570" i="179"/>
  <c r="H16569" i="179"/>
  <c r="G16569" i="179"/>
  <c r="H16568" i="179"/>
  <c r="G16568" i="179"/>
  <c r="H16567" i="179"/>
  <c r="G16567" i="179"/>
  <c r="H16566" i="179"/>
  <c r="G16566" i="179"/>
  <c r="H16565" i="179"/>
  <c r="G16565" i="179"/>
  <c r="H16564" i="179"/>
  <c r="G16564" i="179"/>
  <c r="H16563" i="179"/>
  <c r="G16563" i="179"/>
  <c r="H16562" i="179"/>
  <c r="G16562" i="179"/>
  <c r="H16561" i="179"/>
  <c r="G16561" i="179"/>
  <c r="H16560" i="179"/>
  <c r="G16560" i="179"/>
  <c r="H16559" i="179"/>
  <c r="G16559" i="179"/>
  <c r="H16558" i="179"/>
  <c r="G16558" i="179"/>
  <c r="H16557" i="179"/>
  <c r="G16557" i="179"/>
  <c r="H16556" i="179"/>
  <c r="G16556" i="179"/>
  <c r="H16555" i="179"/>
  <c r="G16555" i="179"/>
  <c r="H16554" i="179"/>
  <c r="G16554" i="179"/>
  <c r="H16553" i="179"/>
  <c r="G16553" i="179"/>
  <c r="H16552" i="179"/>
  <c r="G16552" i="179"/>
  <c r="H16551" i="179"/>
  <c r="G16551" i="179"/>
  <c r="H16550" i="179"/>
  <c r="G16550" i="179"/>
  <c r="H16549" i="179"/>
  <c r="G16549" i="179"/>
  <c r="H16548" i="179"/>
  <c r="G16548" i="179"/>
  <c r="H16547" i="179"/>
  <c r="G16547" i="179"/>
  <c r="H16546" i="179"/>
  <c r="G16546" i="179"/>
  <c r="H16545" i="179"/>
  <c r="G16545" i="179"/>
  <c r="H16544" i="179"/>
  <c r="G16544" i="179"/>
  <c r="H16543" i="179"/>
  <c r="G16543" i="179"/>
  <c r="H16542" i="179"/>
  <c r="G16542" i="179"/>
  <c r="H16541" i="179"/>
  <c r="G16541" i="179"/>
  <c r="H16540" i="179"/>
  <c r="G16540" i="179"/>
  <c r="H16539" i="179"/>
  <c r="G16539" i="179"/>
  <c r="H16538" i="179"/>
  <c r="G16538" i="179"/>
  <c r="H16537" i="179"/>
  <c r="G16537" i="179"/>
  <c r="H16536" i="179"/>
  <c r="G16536" i="179"/>
  <c r="H16535" i="179"/>
  <c r="G16535" i="179"/>
  <c r="H16534" i="179"/>
  <c r="G16534" i="179"/>
  <c r="H16533" i="179"/>
  <c r="G16533" i="179"/>
  <c r="H16532" i="179"/>
  <c r="G16532" i="179"/>
  <c r="H16531" i="179"/>
  <c r="G16531" i="179"/>
  <c r="H16530" i="179"/>
  <c r="G16530" i="179"/>
  <c r="H16529" i="179"/>
  <c r="G16529" i="179"/>
  <c r="H16528" i="179"/>
  <c r="G16528" i="179"/>
  <c r="H16527" i="179"/>
  <c r="G16527" i="179"/>
  <c r="H16526" i="179"/>
  <c r="G16526" i="179"/>
  <c r="H16525" i="179"/>
  <c r="G16525" i="179"/>
  <c r="H16524" i="179"/>
  <c r="G16524" i="179"/>
  <c r="H16523" i="179"/>
  <c r="G16523" i="179"/>
  <c r="H16522" i="179"/>
  <c r="G16522" i="179"/>
  <c r="H16521" i="179"/>
  <c r="G16521" i="179"/>
  <c r="H16520" i="179"/>
  <c r="G16520" i="179"/>
  <c r="H16519" i="179"/>
  <c r="G16519" i="179"/>
  <c r="H16518" i="179"/>
  <c r="G16518" i="179"/>
  <c r="H16517" i="179"/>
  <c r="G16517" i="179"/>
  <c r="H16516" i="179"/>
  <c r="G16516" i="179"/>
  <c r="H16515" i="179"/>
  <c r="G16515" i="179"/>
  <c r="H16514" i="179"/>
  <c r="G16514" i="179"/>
  <c r="H16513" i="179"/>
  <c r="G16513" i="179"/>
  <c r="H16512" i="179"/>
  <c r="G16512" i="179"/>
  <c r="H16511" i="179"/>
  <c r="G16511" i="179"/>
  <c r="H16510" i="179"/>
  <c r="G16510" i="179"/>
  <c r="H16509" i="179"/>
  <c r="G16509" i="179"/>
  <c r="H16508" i="179"/>
  <c r="G16508" i="179"/>
  <c r="H16507" i="179"/>
  <c r="G16507" i="179"/>
  <c r="H16506" i="179"/>
  <c r="G16506" i="179"/>
  <c r="H16505" i="179"/>
  <c r="G16505" i="179"/>
  <c r="H16504" i="179"/>
  <c r="G16504" i="179"/>
  <c r="H16503" i="179"/>
  <c r="G16503" i="179"/>
  <c r="H16502" i="179"/>
  <c r="G16502" i="179"/>
  <c r="H16501" i="179"/>
  <c r="G16501" i="179"/>
  <c r="H16500" i="179"/>
  <c r="G16500" i="179"/>
  <c r="H16499" i="179"/>
  <c r="G16499" i="179"/>
  <c r="H16498" i="179"/>
  <c r="G16498" i="179"/>
  <c r="H16497" i="179"/>
  <c r="G16497" i="179"/>
  <c r="H16496" i="179"/>
  <c r="G16496" i="179"/>
  <c r="H16495" i="179"/>
  <c r="G16495" i="179"/>
  <c r="H16494" i="179"/>
  <c r="G16494" i="179"/>
  <c r="H16493" i="179"/>
  <c r="G16493" i="179"/>
  <c r="H16492" i="179"/>
  <c r="G16492" i="179"/>
  <c r="H16491" i="179"/>
  <c r="G16491" i="179"/>
  <c r="H16490" i="179"/>
  <c r="G16490" i="179"/>
  <c r="H16489" i="179"/>
  <c r="G16489" i="179"/>
  <c r="H16488" i="179"/>
  <c r="G16488" i="179"/>
  <c r="H16487" i="179"/>
  <c r="G16487" i="179"/>
  <c r="H16486" i="179"/>
  <c r="G16486" i="179"/>
  <c r="H16485" i="179"/>
  <c r="G16485" i="179"/>
  <c r="H16484" i="179"/>
  <c r="G16484" i="179"/>
  <c r="H16483" i="179"/>
  <c r="G16483" i="179"/>
  <c r="H16482" i="179"/>
  <c r="G16482" i="179"/>
  <c r="H16481" i="179"/>
  <c r="G16481" i="179"/>
  <c r="H16480" i="179"/>
  <c r="G16480" i="179"/>
  <c r="H16479" i="179"/>
  <c r="G16479" i="179"/>
  <c r="H16478" i="179"/>
  <c r="G16478" i="179"/>
  <c r="H16477" i="179"/>
  <c r="G16477" i="179"/>
  <c r="H16476" i="179"/>
  <c r="G16476" i="179"/>
  <c r="H16475" i="179"/>
  <c r="G16475" i="179"/>
  <c r="H16474" i="179"/>
  <c r="G16474" i="179"/>
  <c r="H16473" i="179"/>
  <c r="G16473" i="179"/>
  <c r="H16472" i="179"/>
  <c r="G16472" i="179"/>
  <c r="H16471" i="179"/>
  <c r="G16471" i="179"/>
  <c r="H16470" i="179"/>
  <c r="G16470" i="179"/>
  <c r="H16469" i="179"/>
  <c r="G16469" i="179"/>
  <c r="H16468" i="179"/>
  <c r="G16468" i="179"/>
  <c r="H16467" i="179"/>
  <c r="G16467" i="179"/>
  <c r="H16466" i="179"/>
  <c r="G16466" i="179"/>
  <c r="H16465" i="179"/>
  <c r="G16465" i="179"/>
  <c r="H16464" i="179"/>
  <c r="G16464" i="179"/>
  <c r="H16463" i="179"/>
  <c r="G16463" i="179"/>
  <c r="H16462" i="179"/>
  <c r="G16462" i="179"/>
  <c r="H16461" i="179"/>
  <c r="G16461" i="179"/>
  <c r="H16460" i="179"/>
  <c r="G16460" i="179"/>
  <c r="H16459" i="179"/>
  <c r="G16459" i="179"/>
  <c r="H16458" i="179"/>
  <c r="G16458" i="179"/>
  <c r="H16457" i="179"/>
  <c r="G16457" i="179"/>
  <c r="H16456" i="179"/>
  <c r="G16456" i="179"/>
  <c r="H16455" i="179"/>
  <c r="G16455" i="179"/>
  <c r="H16454" i="179"/>
  <c r="G16454" i="179"/>
  <c r="H16453" i="179"/>
  <c r="G16453" i="179"/>
  <c r="H16452" i="179"/>
  <c r="G16452" i="179"/>
  <c r="H16451" i="179"/>
  <c r="G16451" i="179"/>
  <c r="H16450" i="179"/>
  <c r="G16450" i="179"/>
  <c r="H16449" i="179"/>
  <c r="G16449" i="179"/>
  <c r="H16448" i="179"/>
  <c r="G16448" i="179"/>
  <c r="H16447" i="179"/>
  <c r="G16447" i="179"/>
  <c r="H16446" i="179"/>
  <c r="G16446" i="179"/>
  <c r="H16445" i="179"/>
  <c r="G16445" i="179"/>
  <c r="H16444" i="179"/>
  <c r="G16444" i="179"/>
  <c r="H16443" i="179"/>
  <c r="G16443" i="179"/>
  <c r="H16442" i="179"/>
  <c r="G16442" i="179"/>
  <c r="H16441" i="179"/>
  <c r="G16441" i="179"/>
  <c r="H16440" i="179"/>
  <c r="G16440" i="179"/>
  <c r="H16439" i="179"/>
  <c r="G16439" i="179"/>
  <c r="H16438" i="179"/>
  <c r="G16438" i="179"/>
  <c r="H16437" i="179"/>
  <c r="G16437" i="179"/>
  <c r="H16436" i="179"/>
  <c r="G16436" i="179"/>
  <c r="H16435" i="179"/>
  <c r="G16435" i="179"/>
  <c r="H16434" i="179"/>
  <c r="G16434" i="179"/>
  <c r="H16433" i="179"/>
  <c r="G16433" i="179"/>
  <c r="H16432" i="179"/>
  <c r="G16432" i="179"/>
  <c r="H16431" i="179"/>
  <c r="G16431" i="179"/>
  <c r="H16430" i="179"/>
  <c r="G16430" i="179"/>
  <c r="H16429" i="179"/>
  <c r="G16429" i="179"/>
  <c r="H16428" i="179"/>
  <c r="G16428" i="179"/>
  <c r="H16427" i="179"/>
  <c r="G16427" i="179"/>
  <c r="H16426" i="179"/>
  <c r="G16426" i="179"/>
  <c r="H16425" i="179"/>
  <c r="G16425" i="179"/>
  <c r="H16424" i="179"/>
  <c r="G16424" i="179"/>
  <c r="H16423" i="179"/>
  <c r="G16423" i="179"/>
  <c r="H16422" i="179"/>
  <c r="G16422" i="179"/>
  <c r="H16421" i="179"/>
  <c r="G16421" i="179"/>
  <c r="H16420" i="179"/>
  <c r="G16420" i="179"/>
  <c r="H16419" i="179"/>
  <c r="G16419" i="179"/>
  <c r="H16418" i="179"/>
  <c r="G16418" i="179"/>
  <c r="H16417" i="179"/>
  <c r="G16417" i="179"/>
  <c r="H16416" i="179"/>
  <c r="G16416" i="179"/>
  <c r="H16415" i="179"/>
  <c r="G16415" i="179"/>
  <c r="H16414" i="179"/>
  <c r="G16414" i="179"/>
  <c r="H16413" i="179"/>
  <c r="G16413" i="179"/>
  <c r="H16412" i="179"/>
  <c r="G16412" i="179"/>
  <c r="H16411" i="179"/>
  <c r="G16411" i="179"/>
  <c r="H16410" i="179"/>
  <c r="G16410" i="179"/>
  <c r="H16409" i="179"/>
  <c r="G16409" i="179"/>
  <c r="H16408" i="179"/>
  <c r="G16408" i="179"/>
  <c r="H16407" i="179"/>
  <c r="G16407" i="179"/>
  <c r="H16406" i="179"/>
  <c r="G16406" i="179"/>
  <c r="H16405" i="179"/>
  <c r="G16405" i="179"/>
  <c r="H16404" i="179"/>
  <c r="G16404" i="179"/>
  <c r="H16403" i="179"/>
  <c r="G16403" i="179"/>
  <c r="H16402" i="179"/>
  <c r="G16402" i="179"/>
  <c r="H16401" i="179"/>
  <c r="G16401" i="179"/>
  <c r="H16400" i="179"/>
  <c r="G16400" i="179"/>
  <c r="H16399" i="179"/>
  <c r="G16399" i="179"/>
  <c r="H16398" i="179"/>
  <c r="G16398" i="179"/>
  <c r="H16397" i="179"/>
  <c r="G16397" i="179"/>
  <c r="H16396" i="179"/>
  <c r="G16396" i="179"/>
  <c r="H16395" i="179"/>
  <c r="G16395" i="179"/>
  <c r="H16394" i="179"/>
  <c r="G16394" i="179"/>
  <c r="H16393" i="179"/>
  <c r="G16393" i="179"/>
  <c r="H16392" i="179"/>
  <c r="G16392" i="179"/>
  <c r="H16391" i="179"/>
  <c r="G16391" i="179"/>
  <c r="H16390" i="179"/>
  <c r="G16390" i="179"/>
  <c r="H16389" i="179"/>
  <c r="G16389" i="179"/>
  <c r="H16388" i="179"/>
  <c r="G16388" i="179"/>
  <c r="H16387" i="179"/>
  <c r="G16387" i="179"/>
  <c r="H16386" i="179"/>
  <c r="G16386" i="179"/>
  <c r="H16385" i="179"/>
  <c r="G16385" i="179"/>
  <c r="H16384" i="179"/>
  <c r="G16384" i="179"/>
  <c r="H16383" i="179"/>
  <c r="G16383" i="179"/>
  <c r="H16382" i="179"/>
  <c r="G16382" i="179"/>
  <c r="H16381" i="179"/>
  <c r="G16381" i="179"/>
  <c r="H16380" i="179"/>
  <c r="G16380" i="179"/>
  <c r="H16379" i="179"/>
  <c r="G16379" i="179"/>
  <c r="H16378" i="179"/>
  <c r="G16378" i="179"/>
  <c r="H16377" i="179"/>
  <c r="G16377" i="179"/>
  <c r="H16376" i="179"/>
  <c r="G16376" i="179"/>
  <c r="H16375" i="179"/>
  <c r="G16375" i="179"/>
  <c r="H16374" i="179"/>
  <c r="G16374" i="179"/>
  <c r="H16373" i="179"/>
  <c r="G16373" i="179"/>
  <c r="H16372" i="179"/>
  <c r="G16372" i="179"/>
  <c r="H16371" i="179"/>
  <c r="G16371" i="179"/>
  <c r="H16370" i="179"/>
  <c r="G16370" i="179"/>
  <c r="H16369" i="179"/>
  <c r="G16369" i="179"/>
  <c r="H16368" i="179"/>
  <c r="G16368" i="179"/>
  <c r="H16367" i="179"/>
  <c r="G16367" i="179"/>
  <c r="H16366" i="179"/>
  <c r="G16366" i="179"/>
  <c r="H16365" i="179"/>
  <c r="G16365" i="179"/>
  <c r="H16364" i="179"/>
  <c r="G16364" i="179"/>
  <c r="H16363" i="179"/>
  <c r="G16363" i="179"/>
  <c r="H16362" i="179"/>
  <c r="G16362" i="179"/>
  <c r="H16361" i="179"/>
  <c r="G16361" i="179"/>
  <c r="H16360" i="179"/>
  <c r="G16360" i="179"/>
  <c r="H16359" i="179"/>
  <c r="G16359" i="179"/>
  <c r="H16358" i="179"/>
  <c r="G16358" i="179"/>
  <c r="H16357" i="179"/>
  <c r="G16357" i="179"/>
  <c r="H16356" i="179"/>
  <c r="G16356" i="179"/>
  <c r="H16355" i="179"/>
  <c r="G16355" i="179"/>
  <c r="H16354" i="179"/>
  <c r="G16354" i="179"/>
  <c r="H16353" i="179"/>
  <c r="G16353" i="179"/>
  <c r="H16352" i="179"/>
  <c r="G16352" i="179"/>
  <c r="H16351" i="179"/>
  <c r="G16351" i="179"/>
  <c r="H16350" i="179"/>
  <c r="G16350" i="179"/>
  <c r="H16349" i="179"/>
  <c r="G16349" i="179"/>
  <c r="H16348" i="179"/>
  <c r="G16348" i="179"/>
  <c r="H16347" i="179"/>
  <c r="G16347" i="179"/>
  <c r="H16346" i="179"/>
  <c r="G16346" i="179"/>
  <c r="H16345" i="179"/>
  <c r="G16345" i="179"/>
  <c r="H16344" i="179"/>
  <c r="G16344" i="179"/>
  <c r="H16343" i="179"/>
  <c r="G16343" i="179"/>
  <c r="H16342" i="179"/>
  <c r="G16342" i="179"/>
  <c r="H16341" i="179"/>
  <c r="G16341" i="179"/>
  <c r="H16340" i="179"/>
  <c r="G16340" i="179"/>
  <c r="H16339" i="179"/>
  <c r="G16339" i="179"/>
  <c r="H16338" i="179"/>
  <c r="G16338" i="179"/>
  <c r="H16337" i="179"/>
  <c r="G16337" i="179"/>
  <c r="H16336" i="179"/>
  <c r="G16336" i="179"/>
  <c r="H16335" i="179"/>
  <c r="G16335" i="179"/>
  <c r="H16334" i="179"/>
  <c r="G16334" i="179"/>
  <c r="H16333" i="179"/>
  <c r="G16333" i="179"/>
  <c r="H16332" i="179"/>
  <c r="G16332" i="179"/>
  <c r="H16331" i="179"/>
  <c r="G16331" i="179"/>
  <c r="H16330" i="179"/>
  <c r="G16330" i="179"/>
  <c r="H16329" i="179"/>
  <c r="G16329" i="179"/>
  <c r="H16328" i="179"/>
  <c r="G16328" i="179"/>
  <c r="H16327" i="179"/>
  <c r="G16327" i="179"/>
  <c r="H16326" i="179"/>
  <c r="G16326" i="179"/>
  <c r="H16325" i="179"/>
  <c r="G16325" i="179"/>
  <c r="H16324" i="179"/>
  <c r="G16324" i="179"/>
  <c r="H16323" i="179"/>
  <c r="G16323" i="179"/>
  <c r="H16322" i="179"/>
  <c r="G16322" i="179"/>
  <c r="H16321" i="179"/>
  <c r="G16321" i="179"/>
  <c r="H16320" i="179"/>
  <c r="G16320" i="179"/>
  <c r="H16319" i="179"/>
  <c r="G16319" i="179"/>
  <c r="H16318" i="179"/>
  <c r="G16318" i="179"/>
  <c r="H16317" i="179"/>
  <c r="G16317" i="179"/>
  <c r="H16316" i="179"/>
  <c r="G16316" i="179"/>
  <c r="H16315" i="179"/>
  <c r="G16315" i="179"/>
  <c r="H16314" i="179"/>
  <c r="G16314" i="179"/>
  <c r="H16313" i="179"/>
  <c r="G16313" i="179"/>
  <c r="H16312" i="179"/>
  <c r="G16312" i="179"/>
  <c r="H16311" i="179"/>
  <c r="G16311" i="179"/>
  <c r="H16310" i="179"/>
  <c r="G16310" i="179"/>
  <c r="H16309" i="179"/>
  <c r="G16309" i="179"/>
  <c r="H16308" i="179"/>
  <c r="G16308" i="179"/>
  <c r="H16307" i="179"/>
  <c r="G16307" i="179"/>
  <c r="H16306" i="179"/>
  <c r="G16306" i="179"/>
  <c r="H16305" i="179"/>
  <c r="G16305" i="179"/>
  <c r="H16304" i="179"/>
  <c r="G16304" i="179"/>
  <c r="H16303" i="179"/>
  <c r="G16303" i="179"/>
  <c r="H16302" i="179"/>
  <c r="G16302" i="179"/>
  <c r="H16301" i="179"/>
  <c r="G16301" i="179"/>
  <c r="H16300" i="179"/>
  <c r="G16300" i="179"/>
  <c r="H16299" i="179"/>
  <c r="G16299" i="179"/>
  <c r="H16298" i="179"/>
  <c r="G16298" i="179"/>
  <c r="H16297" i="179"/>
  <c r="G16297" i="179"/>
  <c r="H16296" i="179"/>
  <c r="G16296" i="179"/>
  <c r="H16295" i="179"/>
  <c r="G16295" i="179"/>
  <c r="H16294" i="179"/>
  <c r="G16294" i="179"/>
  <c r="H16293" i="179"/>
  <c r="G16293" i="179"/>
  <c r="H16292" i="179"/>
  <c r="G16292" i="179"/>
  <c r="H16291" i="179"/>
  <c r="G16291" i="179"/>
  <c r="H16290" i="179"/>
  <c r="G16290" i="179"/>
  <c r="H16289" i="179"/>
  <c r="G16289" i="179"/>
  <c r="H16288" i="179"/>
  <c r="G16288" i="179"/>
  <c r="H16287" i="179"/>
  <c r="G16287" i="179"/>
  <c r="H16286" i="179"/>
  <c r="G16286" i="179"/>
  <c r="H16285" i="179"/>
  <c r="G16285" i="179"/>
  <c r="H16284" i="179"/>
  <c r="G16284" i="179"/>
  <c r="H16283" i="179"/>
  <c r="G16283" i="179"/>
  <c r="H16282" i="179"/>
  <c r="G16282" i="179"/>
  <c r="H16281" i="179"/>
  <c r="G16281" i="179"/>
  <c r="H16280" i="179"/>
  <c r="G16280" i="179"/>
  <c r="H16279" i="179"/>
  <c r="G16279" i="179"/>
  <c r="H16278" i="179"/>
  <c r="G16278" i="179"/>
  <c r="H16277" i="179"/>
  <c r="G16277" i="179"/>
  <c r="H16276" i="179"/>
  <c r="G16276" i="179"/>
  <c r="H16275" i="179"/>
  <c r="G16275" i="179"/>
  <c r="H16274" i="179"/>
  <c r="G16274" i="179"/>
  <c r="H16273" i="179"/>
  <c r="G16273" i="179"/>
  <c r="H16272" i="179"/>
  <c r="G16272" i="179"/>
  <c r="H16271" i="179"/>
  <c r="G16271" i="179"/>
  <c r="H16270" i="179"/>
  <c r="G16270" i="179"/>
  <c r="H16269" i="179"/>
  <c r="G16269" i="179"/>
  <c r="H16268" i="179"/>
  <c r="G16268" i="179"/>
  <c r="H16267" i="179"/>
  <c r="G16267" i="179"/>
  <c r="H16266" i="179"/>
  <c r="G16266" i="179"/>
  <c r="H16265" i="179"/>
  <c r="G16265" i="179"/>
  <c r="H16264" i="179"/>
  <c r="G16264" i="179"/>
  <c r="H16263" i="179"/>
  <c r="G16263" i="179"/>
  <c r="H16262" i="179"/>
  <c r="G16262" i="179"/>
  <c r="H16261" i="179"/>
  <c r="G16261" i="179"/>
  <c r="H16260" i="179"/>
  <c r="G16260" i="179"/>
  <c r="H16259" i="179"/>
  <c r="G16259" i="179"/>
  <c r="H16258" i="179"/>
  <c r="G16258" i="179"/>
  <c r="H16257" i="179"/>
  <c r="G16257" i="179"/>
  <c r="H16256" i="179"/>
  <c r="G16256" i="179"/>
  <c r="H16255" i="179"/>
  <c r="G16255" i="179"/>
  <c r="H16254" i="179"/>
  <c r="G16254" i="179"/>
  <c r="H16253" i="179"/>
  <c r="G16253" i="179"/>
  <c r="H16252" i="179"/>
  <c r="G16252" i="179"/>
  <c r="H16251" i="179"/>
  <c r="G16251" i="179"/>
  <c r="H16250" i="179"/>
  <c r="G16250" i="179"/>
  <c r="H16249" i="179"/>
  <c r="G16249" i="179"/>
  <c r="H16248" i="179"/>
  <c r="G16248" i="179"/>
  <c r="H16247" i="179"/>
  <c r="G16247" i="179"/>
  <c r="H16246" i="179"/>
  <c r="G16246" i="179"/>
  <c r="H16245" i="179"/>
  <c r="G16245" i="179"/>
  <c r="H16244" i="179"/>
  <c r="G16244" i="179"/>
  <c r="H16243" i="179"/>
  <c r="G16243" i="179"/>
  <c r="H16242" i="179"/>
  <c r="G16242" i="179"/>
  <c r="H16241" i="179"/>
  <c r="G16241" i="179"/>
  <c r="H16240" i="179"/>
  <c r="G16240" i="179"/>
  <c r="H16239" i="179"/>
  <c r="G16239" i="179"/>
  <c r="H16238" i="179"/>
  <c r="G16238" i="179"/>
  <c r="H16237" i="179"/>
  <c r="G16237" i="179"/>
  <c r="H16236" i="179"/>
  <c r="G16236" i="179"/>
  <c r="H16235" i="179"/>
  <c r="G16235" i="179"/>
  <c r="H16234" i="179"/>
  <c r="G16234" i="179"/>
  <c r="H16233" i="179"/>
  <c r="G16233" i="179"/>
  <c r="H16232" i="179"/>
  <c r="G16232" i="179"/>
  <c r="H16231" i="179"/>
  <c r="G16231" i="179"/>
  <c r="H16230" i="179"/>
  <c r="G16230" i="179"/>
  <c r="H16229" i="179"/>
  <c r="G16229" i="179"/>
  <c r="H16228" i="179"/>
  <c r="G16228" i="179"/>
  <c r="H16227" i="179"/>
  <c r="G16227" i="179"/>
  <c r="H16226" i="179"/>
  <c r="G16226" i="179"/>
  <c r="H16225" i="179"/>
  <c r="G16225" i="179"/>
  <c r="H16224" i="179"/>
  <c r="G16224" i="179"/>
  <c r="H16223" i="179"/>
  <c r="G16223" i="179"/>
  <c r="H16222" i="179"/>
  <c r="G16222" i="179"/>
  <c r="H16221" i="179"/>
  <c r="G16221" i="179"/>
  <c r="H16220" i="179"/>
  <c r="G16220" i="179"/>
  <c r="H16219" i="179"/>
  <c r="G16219" i="179"/>
  <c r="H16218" i="179"/>
  <c r="G16218" i="179"/>
  <c r="H16217" i="179"/>
  <c r="G16217" i="179"/>
  <c r="H16216" i="179"/>
  <c r="G16216" i="179"/>
  <c r="H16215" i="179"/>
  <c r="G16215" i="179"/>
  <c r="H16214" i="179"/>
  <c r="G16214" i="179"/>
  <c r="H16213" i="179"/>
  <c r="G16213" i="179"/>
  <c r="H16212" i="179"/>
  <c r="G16212" i="179"/>
  <c r="H16211" i="179"/>
  <c r="G16211" i="179"/>
  <c r="H16210" i="179"/>
  <c r="G16210" i="179"/>
  <c r="H16209" i="179"/>
  <c r="G16209" i="179"/>
  <c r="H16208" i="179"/>
  <c r="G16208" i="179"/>
  <c r="H16207" i="179"/>
  <c r="G16207" i="179"/>
  <c r="H16206" i="179"/>
  <c r="G16206" i="179"/>
  <c r="H16205" i="179"/>
  <c r="G16205" i="179"/>
  <c r="H16204" i="179"/>
  <c r="G16204" i="179"/>
  <c r="H16203" i="179"/>
  <c r="G16203" i="179"/>
  <c r="H16202" i="179"/>
  <c r="G16202" i="179"/>
  <c r="H16201" i="179"/>
  <c r="G16201" i="179"/>
  <c r="H16200" i="179"/>
  <c r="G16200" i="179"/>
  <c r="H16199" i="179"/>
  <c r="G16199" i="179"/>
  <c r="H16198" i="179"/>
  <c r="G16198" i="179"/>
  <c r="H16197" i="179"/>
  <c r="G16197" i="179"/>
  <c r="H16196" i="179"/>
  <c r="G16196" i="179"/>
  <c r="H16195" i="179"/>
  <c r="G16195" i="179"/>
  <c r="H16194" i="179"/>
  <c r="G16194" i="179"/>
  <c r="H16193" i="179"/>
  <c r="G16193" i="179"/>
  <c r="H16192" i="179"/>
  <c r="G16192" i="179"/>
  <c r="H16191" i="179"/>
  <c r="G16191" i="179"/>
  <c r="H16190" i="179"/>
  <c r="G16190" i="179"/>
  <c r="H16189" i="179"/>
  <c r="G16189" i="179"/>
  <c r="H16188" i="179"/>
  <c r="G16188" i="179"/>
  <c r="H16187" i="179"/>
  <c r="G16187" i="179"/>
  <c r="H16186" i="179"/>
  <c r="G16186" i="179"/>
  <c r="H16185" i="179"/>
  <c r="G16185" i="179"/>
  <c r="H16184" i="179"/>
  <c r="G16184" i="179"/>
  <c r="H16183" i="179"/>
  <c r="G16183" i="179"/>
  <c r="H16182" i="179"/>
  <c r="G16182" i="179"/>
  <c r="H16181" i="179"/>
  <c r="G16181" i="179"/>
  <c r="H16180" i="179"/>
  <c r="G16180" i="179"/>
  <c r="H16179" i="179"/>
  <c r="G16179" i="179"/>
  <c r="H16178" i="179"/>
  <c r="G16178" i="179"/>
  <c r="H16177" i="179"/>
  <c r="G16177" i="179"/>
  <c r="H16176" i="179"/>
  <c r="G16176" i="179"/>
  <c r="H16175" i="179"/>
  <c r="G16175" i="179"/>
  <c r="H16174" i="179"/>
  <c r="G16174" i="179"/>
  <c r="H16173" i="179"/>
  <c r="G16173" i="179"/>
  <c r="H16172" i="179"/>
  <c r="G16172" i="179"/>
  <c r="H16171" i="179"/>
  <c r="G16171" i="179"/>
  <c r="H16170" i="179"/>
  <c r="G16170" i="179"/>
  <c r="H16169" i="179"/>
  <c r="G16169" i="179"/>
  <c r="H16168" i="179"/>
  <c r="G16168" i="179"/>
  <c r="H16167" i="179"/>
  <c r="G16167" i="179"/>
  <c r="H16166" i="179"/>
  <c r="G16166" i="179"/>
  <c r="H16165" i="179"/>
  <c r="G16165" i="179"/>
  <c r="H16164" i="179"/>
  <c r="G16164" i="179"/>
  <c r="H16163" i="179"/>
  <c r="G16163" i="179"/>
  <c r="H16162" i="179"/>
  <c r="G16162" i="179"/>
  <c r="H16161" i="179"/>
  <c r="G16161" i="179"/>
  <c r="H16160" i="179"/>
  <c r="G16160" i="179"/>
  <c r="H16159" i="179"/>
  <c r="G16159" i="179"/>
  <c r="H16158" i="179"/>
  <c r="G16158" i="179"/>
  <c r="H16157" i="179"/>
  <c r="G16157" i="179"/>
  <c r="H16156" i="179"/>
  <c r="G16156" i="179"/>
  <c r="H16155" i="179"/>
  <c r="G16155" i="179"/>
  <c r="H16154" i="179"/>
  <c r="G16154" i="179"/>
  <c r="H16153" i="179"/>
  <c r="G16153" i="179"/>
  <c r="H16152" i="179"/>
  <c r="G16152" i="179"/>
  <c r="H16151" i="179"/>
  <c r="G16151" i="179"/>
  <c r="H16150" i="179"/>
  <c r="G16150" i="179"/>
  <c r="H16149" i="179"/>
  <c r="G16149" i="179"/>
  <c r="H16148" i="179"/>
  <c r="G16148" i="179"/>
  <c r="H16147" i="179"/>
  <c r="G16147" i="179"/>
  <c r="H16146" i="179"/>
  <c r="G16146" i="179"/>
  <c r="H16145" i="179"/>
  <c r="G16145" i="179"/>
  <c r="H16144" i="179"/>
  <c r="G16144" i="179"/>
  <c r="H16143" i="179"/>
  <c r="G16143" i="179"/>
  <c r="H16142" i="179"/>
  <c r="G16142" i="179"/>
  <c r="H16141" i="179"/>
  <c r="G16141" i="179"/>
  <c r="H16140" i="179"/>
  <c r="G16140" i="179"/>
  <c r="H16139" i="179"/>
  <c r="G16139" i="179"/>
  <c r="H16138" i="179"/>
  <c r="G16138" i="179"/>
  <c r="H16137" i="179"/>
  <c r="G16137" i="179"/>
  <c r="H16136" i="179"/>
  <c r="G16136" i="179"/>
  <c r="H16135" i="179"/>
  <c r="G16135" i="179"/>
  <c r="H16134" i="179"/>
  <c r="G16134" i="179"/>
  <c r="H16133" i="179"/>
  <c r="G16133" i="179"/>
  <c r="H16132" i="179"/>
  <c r="G16132" i="179"/>
  <c r="H16131" i="179"/>
  <c r="G16131" i="179"/>
  <c r="H16130" i="179"/>
  <c r="G16130" i="179"/>
  <c r="H16129" i="179"/>
  <c r="G16129" i="179"/>
  <c r="H16128" i="179"/>
  <c r="G16128" i="179"/>
  <c r="H16127" i="179"/>
  <c r="G16127" i="179"/>
  <c r="H16126" i="179"/>
  <c r="G16126" i="179"/>
  <c r="H16125" i="179"/>
  <c r="G16125" i="179"/>
  <c r="H16124" i="179"/>
  <c r="G16124" i="179"/>
  <c r="H16123" i="179"/>
  <c r="G16123" i="179"/>
  <c r="H16122" i="179"/>
  <c r="G16122" i="179"/>
  <c r="H16121" i="179"/>
  <c r="G16121" i="179"/>
  <c r="H16120" i="179"/>
  <c r="G16120" i="179"/>
  <c r="H16119" i="179"/>
  <c r="G16119" i="179"/>
  <c r="H16118" i="179"/>
  <c r="G16118" i="179"/>
  <c r="H16117" i="179"/>
  <c r="G16117" i="179"/>
  <c r="H16116" i="179"/>
  <c r="G16116" i="179"/>
  <c r="H16115" i="179"/>
  <c r="G16115" i="179"/>
  <c r="H16114" i="179"/>
  <c r="G16114" i="179"/>
  <c r="H16113" i="179"/>
  <c r="G16113" i="179"/>
  <c r="H16112" i="179"/>
  <c r="G16112" i="179"/>
  <c r="H16111" i="179"/>
  <c r="G16111" i="179"/>
  <c r="H16110" i="179"/>
  <c r="G16110" i="179"/>
  <c r="H16109" i="179"/>
  <c r="G16109" i="179"/>
  <c r="H16108" i="179"/>
  <c r="G16108" i="179"/>
  <c r="H16107" i="179"/>
  <c r="G16107" i="179"/>
  <c r="H16106" i="179"/>
  <c r="G16106" i="179"/>
  <c r="H16105" i="179"/>
  <c r="G16105" i="179"/>
  <c r="H16104" i="179"/>
  <c r="G16104" i="179"/>
  <c r="H16103" i="179"/>
  <c r="G16103" i="179"/>
  <c r="H16102" i="179"/>
  <c r="G16102" i="179"/>
  <c r="H16101" i="179"/>
  <c r="G16101" i="179"/>
  <c r="H16100" i="179"/>
  <c r="G16100" i="179"/>
  <c r="H16099" i="179"/>
  <c r="G16099" i="179"/>
  <c r="H16098" i="179"/>
  <c r="G16098" i="179"/>
  <c r="H16097" i="179"/>
  <c r="G16097" i="179"/>
  <c r="H16096" i="179"/>
  <c r="G16096" i="179"/>
  <c r="H16095" i="179"/>
  <c r="G16095" i="179"/>
  <c r="H16094" i="179"/>
  <c r="G16094" i="179"/>
  <c r="H16093" i="179"/>
  <c r="G16093" i="179"/>
  <c r="H16092" i="179"/>
  <c r="G16092" i="179"/>
  <c r="H16091" i="179"/>
  <c r="G16091" i="179"/>
  <c r="H16090" i="179"/>
  <c r="G16090" i="179"/>
  <c r="H16089" i="179"/>
  <c r="G16089" i="179"/>
  <c r="H16088" i="179"/>
  <c r="G16088" i="179"/>
  <c r="H16087" i="179"/>
  <c r="G16087" i="179"/>
  <c r="H16086" i="179"/>
  <c r="G16086" i="179"/>
  <c r="H16085" i="179"/>
  <c r="G16085" i="179"/>
  <c r="H16084" i="179"/>
  <c r="G16084" i="179"/>
  <c r="H16083" i="179"/>
  <c r="G16083" i="179"/>
  <c r="H16082" i="179"/>
  <c r="G16082" i="179"/>
  <c r="H16081" i="179"/>
  <c r="G16081" i="179"/>
  <c r="H16080" i="179"/>
  <c r="G16080" i="179"/>
  <c r="H16079" i="179"/>
  <c r="G16079" i="179"/>
  <c r="H16078" i="179"/>
  <c r="G16078" i="179"/>
  <c r="H16077" i="179"/>
  <c r="G16077" i="179"/>
  <c r="H16076" i="179"/>
  <c r="G16076" i="179"/>
  <c r="H16075" i="179"/>
  <c r="G16075" i="179"/>
  <c r="H16074" i="179"/>
  <c r="G16074" i="179"/>
  <c r="H16073" i="179"/>
  <c r="G16073" i="179"/>
  <c r="H16072" i="179"/>
  <c r="G16072" i="179"/>
  <c r="H16071" i="179"/>
  <c r="G16071" i="179"/>
  <c r="H16070" i="179"/>
  <c r="G16070" i="179"/>
  <c r="H16069" i="179"/>
  <c r="G16069" i="179"/>
  <c r="H16068" i="179"/>
  <c r="G16068" i="179"/>
  <c r="H16067" i="179"/>
  <c r="G16067" i="179"/>
  <c r="H16066" i="179"/>
  <c r="G16066" i="179"/>
  <c r="H16065" i="179"/>
  <c r="G16065" i="179"/>
  <c r="H16064" i="179"/>
  <c r="G16064" i="179"/>
  <c r="H16063" i="179"/>
  <c r="G16063" i="179"/>
  <c r="H16062" i="179"/>
  <c r="G16062" i="179"/>
  <c r="H16061" i="179"/>
  <c r="G16061" i="179"/>
  <c r="H16060" i="179"/>
  <c r="G16060" i="179"/>
  <c r="H16059" i="179"/>
  <c r="G16059" i="179"/>
  <c r="H16058" i="179"/>
  <c r="G16058" i="179"/>
  <c r="H16057" i="179"/>
  <c r="G16057" i="179"/>
  <c r="H16056" i="179"/>
  <c r="G16056" i="179"/>
  <c r="H16055" i="179"/>
  <c r="G16055" i="179"/>
  <c r="H16054" i="179"/>
  <c r="G16054" i="179"/>
  <c r="H16053" i="179"/>
  <c r="G16053" i="179"/>
  <c r="H16052" i="179"/>
  <c r="G16052" i="179"/>
  <c r="H16051" i="179"/>
  <c r="G16051" i="179"/>
  <c r="H16050" i="179"/>
  <c r="G16050" i="179"/>
  <c r="H16049" i="179"/>
  <c r="G16049" i="179"/>
  <c r="H16048" i="179"/>
  <c r="G16048" i="179"/>
  <c r="H16047" i="179"/>
  <c r="G16047" i="179"/>
  <c r="H16046" i="179"/>
  <c r="G16046" i="179"/>
  <c r="H16045" i="179"/>
  <c r="G16045" i="179"/>
  <c r="H16044" i="179"/>
  <c r="G16044" i="179"/>
  <c r="H16043" i="179"/>
  <c r="G16043" i="179"/>
  <c r="H16042" i="179"/>
  <c r="G16042" i="179"/>
  <c r="H16041" i="179"/>
  <c r="G16041" i="179"/>
  <c r="H16040" i="179"/>
  <c r="G16040" i="179"/>
  <c r="H16039" i="179"/>
  <c r="G16039" i="179"/>
  <c r="H16038" i="179"/>
  <c r="G16038" i="179"/>
  <c r="H16037" i="179"/>
  <c r="G16037" i="179"/>
  <c r="H16036" i="179"/>
  <c r="G16036" i="179"/>
  <c r="H16035" i="179"/>
  <c r="G16035" i="179"/>
  <c r="H16034" i="179"/>
  <c r="G16034" i="179"/>
  <c r="H16033" i="179"/>
  <c r="G16033" i="179"/>
  <c r="H16032" i="179"/>
  <c r="G16032" i="179"/>
  <c r="H16031" i="179"/>
  <c r="G16031" i="179"/>
  <c r="H16030" i="179"/>
  <c r="G16030" i="179"/>
  <c r="H16029" i="179"/>
  <c r="G16029" i="179"/>
  <c r="H16028" i="179"/>
  <c r="G16028" i="179"/>
  <c r="H16027" i="179"/>
  <c r="G16027" i="179"/>
  <c r="H16026" i="179"/>
  <c r="G16026" i="179"/>
  <c r="H16025" i="179"/>
  <c r="G16025" i="179"/>
  <c r="H16024" i="179"/>
  <c r="G16024" i="179"/>
  <c r="H16023" i="179"/>
  <c r="G16023" i="179"/>
  <c r="H16022" i="179"/>
  <c r="G16022" i="179"/>
  <c r="H16021" i="179"/>
  <c r="G16021" i="179"/>
  <c r="H16020" i="179"/>
  <c r="G16020" i="179"/>
  <c r="H16019" i="179"/>
  <c r="G16019" i="179"/>
  <c r="H16018" i="179"/>
  <c r="G16018" i="179"/>
  <c r="H16017" i="179"/>
  <c r="G16017" i="179"/>
  <c r="H16016" i="179"/>
  <c r="G16016" i="179"/>
  <c r="H16015" i="179"/>
  <c r="G16015" i="179"/>
  <c r="H16014" i="179"/>
  <c r="G16014" i="179"/>
  <c r="H16013" i="179"/>
  <c r="G16013" i="179"/>
  <c r="H16012" i="179"/>
  <c r="G16012" i="179"/>
  <c r="H16011" i="179"/>
  <c r="G16011" i="179"/>
  <c r="H16010" i="179"/>
  <c r="G16010" i="179"/>
  <c r="H16009" i="179"/>
  <c r="G16009" i="179"/>
  <c r="H16008" i="179"/>
  <c r="G16008" i="179"/>
  <c r="H16007" i="179"/>
  <c r="G16007" i="179"/>
  <c r="H16006" i="179"/>
  <c r="G16006" i="179"/>
  <c r="H16005" i="179"/>
  <c r="G16005" i="179"/>
  <c r="H16004" i="179"/>
  <c r="G16004" i="179"/>
  <c r="H16003" i="179"/>
  <c r="G16003" i="179"/>
  <c r="H16002" i="179"/>
  <c r="G16002" i="179"/>
  <c r="H16001" i="179"/>
  <c r="G16001" i="179"/>
  <c r="H16000" i="179"/>
  <c r="G16000" i="179"/>
  <c r="H15999" i="179"/>
  <c r="G15999" i="179"/>
  <c r="H15998" i="179"/>
  <c r="G15998" i="179"/>
  <c r="H15997" i="179"/>
  <c r="G15997" i="179"/>
  <c r="H15996" i="179"/>
  <c r="G15996" i="179"/>
  <c r="H15995" i="179"/>
  <c r="G15995" i="179"/>
  <c r="H15994" i="179"/>
  <c r="G15994" i="179"/>
  <c r="H15993" i="179"/>
  <c r="G15993" i="179"/>
  <c r="H15992" i="179"/>
  <c r="G15992" i="179"/>
  <c r="H15991" i="179"/>
  <c r="G15991" i="179"/>
  <c r="H15990" i="179"/>
  <c r="G15990" i="179"/>
  <c r="H15989" i="179"/>
  <c r="G15989" i="179"/>
  <c r="H15988" i="179"/>
  <c r="G15988" i="179"/>
  <c r="H15987" i="179"/>
  <c r="G15987" i="179"/>
  <c r="H15986" i="179"/>
  <c r="G15986" i="179"/>
  <c r="H15985" i="179"/>
  <c r="G15985" i="179"/>
  <c r="H15984" i="179"/>
  <c r="G15984" i="179"/>
  <c r="H15983" i="179"/>
  <c r="G15983" i="179"/>
  <c r="H15982" i="179"/>
  <c r="G15982" i="179"/>
  <c r="H15981" i="179"/>
  <c r="G15981" i="179"/>
  <c r="H15980" i="179"/>
  <c r="G15980" i="179"/>
  <c r="H15979" i="179"/>
  <c r="G15979" i="179"/>
  <c r="H15978" i="179"/>
  <c r="G15978" i="179"/>
  <c r="H15977" i="179"/>
  <c r="G15977" i="179"/>
  <c r="H15976" i="179"/>
  <c r="G15976" i="179"/>
  <c r="H15975" i="179"/>
  <c r="G15975" i="179"/>
  <c r="H15974" i="179"/>
  <c r="G15974" i="179"/>
  <c r="H15973" i="179"/>
  <c r="G15973" i="179"/>
  <c r="H15972" i="179"/>
  <c r="G15972" i="179"/>
  <c r="H15971" i="179"/>
  <c r="G15971" i="179"/>
  <c r="H15970" i="179"/>
  <c r="G15970" i="179"/>
  <c r="H15969" i="179"/>
  <c r="G15969" i="179"/>
  <c r="H15968" i="179"/>
  <c r="G15968" i="179"/>
  <c r="H15967" i="179"/>
  <c r="G15967" i="179"/>
  <c r="H15966" i="179"/>
  <c r="G15966" i="179"/>
  <c r="H15965" i="179"/>
  <c r="G15965" i="179"/>
  <c r="H15964" i="179"/>
  <c r="G15964" i="179"/>
  <c r="H15963" i="179"/>
  <c r="G15963" i="179"/>
  <c r="H15962" i="179"/>
  <c r="G15962" i="179"/>
  <c r="H15961" i="179"/>
  <c r="G15961" i="179"/>
  <c r="H15960" i="179"/>
  <c r="G15960" i="179"/>
  <c r="H15959" i="179"/>
  <c r="G15959" i="179"/>
  <c r="H15958" i="179"/>
  <c r="G15958" i="179"/>
  <c r="H15957" i="179"/>
  <c r="G15957" i="179"/>
  <c r="H15956" i="179"/>
  <c r="G15956" i="179"/>
  <c r="H15955" i="179"/>
  <c r="G15955" i="179"/>
  <c r="H15954" i="179"/>
  <c r="G15954" i="179"/>
  <c r="H15953" i="179"/>
  <c r="G15953" i="179"/>
  <c r="H15952" i="179"/>
  <c r="G15952" i="179"/>
  <c r="H15951" i="179"/>
  <c r="G15951" i="179"/>
  <c r="H15950" i="179"/>
  <c r="G15950" i="179"/>
  <c r="H15949" i="179"/>
  <c r="G15949" i="179"/>
  <c r="H15948" i="179"/>
  <c r="G15948" i="179"/>
  <c r="H15947" i="179"/>
  <c r="G15947" i="179"/>
  <c r="H15946" i="179"/>
  <c r="G15946" i="179"/>
  <c r="H15945" i="179"/>
  <c r="G15945" i="179"/>
  <c r="H15944" i="179"/>
  <c r="G15944" i="179"/>
  <c r="H15943" i="179"/>
  <c r="G15943" i="179"/>
  <c r="H15942" i="179"/>
  <c r="G15942" i="179"/>
  <c r="H15941" i="179"/>
  <c r="G15941" i="179"/>
  <c r="H15940" i="179"/>
  <c r="G15940" i="179"/>
  <c r="H15939" i="179"/>
  <c r="G15939" i="179"/>
  <c r="H15938" i="179"/>
  <c r="G15938" i="179"/>
  <c r="H15937" i="179"/>
  <c r="G15937" i="179"/>
  <c r="H15936" i="179"/>
  <c r="G15936" i="179"/>
  <c r="H15935" i="179"/>
  <c r="G15935" i="179"/>
  <c r="H15934" i="179"/>
  <c r="G15934" i="179"/>
  <c r="H15933" i="179"/>
  <c r="G15933" i="179"/>
  <c r="H15932" i="179"/>
  <c r="G15932" i="179"/>
  <c r="H15931" i="179"/>
  <c r="G15931" i="179"/>
  <c r="H15930" i="179"/>
  <c r="G15930" i="179"/>
  <c r="H15929" i="179"/>
  <c r="G15929" i="179"/>
  <c r="H15928" i="179"/>
  <c r="G15928" i="179"/>
  <c r="H15927" i="179"/>
  <c r="G15927" i="179"/>
  <c r="H15926" i="179"/>
  <c r="G15926" i="179"/>
  <c r="H15925" i="179"/>
  <c r="G15925" i="179"/>
  <c r="H15924" i="179"/>
  <c r="G15924" i="179"/>
  <c r="H15923" i="179"/>
  <c r="G15923" i="179"/>
  <c r="H15922" i="179"/>
  <c r="G15922" i="179"/>
  <c r="H15921" i="179"/>
  <c r="G15921" i="179"/>
  <c r="H15920" i="179"/>
  <c r="G15920" i="179"/>
  <c r="H15919" i="179"/>
  <c r="G15919" i="179"/>
  <c r="H15918" i="179"/>
  <c r="G15918" i="179"/>
  <c r="H15917" i="179"/>
  <c r="G15917" i="179"/>
  <c r="H15916" i="179"/>
  <c r="G15916" i="179"/>
  <c r="H15915" i="179"/>
  <c r="G15915" i="179"/>
  <c r="H15914" i="179"/>
  <c r="G15914" i="179"/>
  <c r="H15913" i="179"/>
  <c r="G15913" i="179"/>
  <c r="H15912" i="179"/>
  <c r="G15912" i="179"/>
  <c r="H15911" i="179"/>
  <c r="G15911" i="179"/>
  <c r="H15910" i="179"/>
  <c r="G15910" i="179"/>
  <c r="H15909" i="179"/>
  <c r="G15909" i="179"/>
  <c r="H15908" i="179"/>
  <c r="G15908" i="179"/>
  <c r="H15907" i="179"/>
  <c r="G15907" i="179"/>
  <c r="H15906" i="179"/>
  <c r="G15906" i="179"/>
  <c r="H15905" i="179"/>
  <c r="G15905" i="179"/>
  <c r="H15904" i="179"/>
  <c r="G15904" i="179"/>
  <c r="H15903" i="179"/>
  <c r="G15903" i="179"/>
  <c r="H15902" i="179"/>
  <c r="G15902" i="179"/>
  <c r="H15901" i="179"/>
  <c r="G15901" i="179"/>
  <c r="H15900" i="179"/>
  <c r="G15900" i="179"/>
  <c r="H15899" i="179"/>
  <c r="G15899" i="179"/>
  <c r="H15898" i="179"/>
  <c r="G15898" i="179"/>
  <c r="H15897" i="179"/>
  <c r="G15897" i="179"/>
  <c r="H15896" i="179"/>
  <c r="G15896" i="179"/>
  <c r="H15895" i="179"/>
  <c r="G15895" i="179"/>
  <c r="H15894" i="179"/>
  <c r="G15894" i="179"/>
  <c r="H15893" i="179"/>
  <c r="G15893" i="179"/>
  <c r="H15892" i="179"/>
  <c r="G15892" i="179"/>
  <c r="H15891" i="179"/>
  <c r="G15891" i="179"/>
  <c r="H15890" i="179"/>
  <c r="G15890" i="179"/>
  <c r="H15889" i="179"/>
  <c r="G15889" i="179"/>
  <c r="H15888" i="179"/>
  <c r="G15888" i="179"/>
  <c r="H15887" i="179"/>
  <c r="G15887" i="179"/>
  <c r="H15886" i="179"/>
  <c r="G15886" i="179"/>
  <c r="H15885" i="179"/>
  <c r="G15885" i="179"/>
  <c r="H15884" i="179"/>
  <c r="G15884" i="179"/>
  <c r="H15883" i="179"/>
  <c r="G15883" i="179"/>
  <c r="H15882" i="179"/>
  <c r="G15882" i="179"/>
  <c r="H15881" i="179"/>
  <c r="G15881" i="179"/>
  <c r="H15880" i="179"/>
  <c r="G15880" i="179"/>
  <c r="H15879" i="179"/>
  <c r="G15879" i="179"/>
  <c r="H15878" i="179"/>
  <c r="G15878" i="179"/>
  <c r="H15877" i="179"/>
  <c r="G15877" i="179"/>
  <c r="H15876" i="179"/>
  <c r="G15876" i="179"/>
  <c r="H15875" i="179"/>
  <c r="G15875" i="179"/>
  <c r="H15874" i="179"/>
  <c r="G15874" i="179"/>
  <c r="H15873" i="179"/>
  <c r="G15873" i="179"/>
  <c r="H15872" i="179"/>
  <c r="G15872" i="179"/>
  <c r="H15871" i="179"/>
  <c r="G15871" i="179"/>
  <c r="H15870" i="179"/>
  <c r="G15870" i="179"/>
  <c r="H15869" i="179"/>
  <c r="G15869" i="179"/>
  <c r="H15868" i="179"/>
  <c r="G15868" i="179"/>
  <c r="H15867" i="179"/>
  <c r="G15867" i="179"/>
  <c r="H15866" i="179"/>
  <c r="G15866" i="179"/>
  <c r="H15865" i="179"/>
  <c r="G15865" i="179"/>
  <c r="H15864" i="179"/>
  <c r="G15864" i="179"/>
  <c r="H15863" i="179"/>
  <c r="G15863" i="179"/>
  <c r="H15862" i="179"/>
  <c r="G15862" i="179"/>
  <c r="H15861" i="179"/>
  <c r="G15861" i="179"/>
  <c r="H15860" i="179"/>
  <c r="G15860" i="179"/>
  <c r="H15859" i="179"/>
  <c r="G15859" i="179"/>
  <c r="H15858" i="179"/>
  <c r="G15858" i="179"/>
  <c r="H15857" i="179"/>
  <c r="G15857" i="179"/>
  <c r="H15856" i="179"/>
  <c r="G15856" i="179"/>
  <c r="H15855" i="179"/>
  <c r="G15855" i="179"/>
  <c r="H15854" i="179"/>
  <c r="G15854" i="179"/>
  <c r="H15853" i="179"/>
  <c r="G15853" i="179"/>
  <c r="H15852" i="179"/>
  <c r="G15852" i="179"/>
  <c r="H15851" i="179"/>
  <c r="G15851" i="179"/>
  <c r="H15850" i="179"/>
  <c r="G15850" i="179"/>
  <c r="H15849" i="179"/>
  <c r="G15849" i="179"/>
  <c r="H15848" i="179"/>
  <c r="G15848" i="179"/>
  <c r="H15847" i="179"/>
  <c r="G15847" i="179"/>
  <c r="H15846" i="179"/>
  <c r="G15846" i="179"/>
  <c r="H15845" i="179"/>
  <c r="G15845" i="179"/>
  <c r="H15844" i="179"/>
  <c r="G15844" i="179"/>
  <c r="H15843" i="179"/>
  <c r="G15843" i="179"/>
  <c r="H15842" i="179"/>
  <c r="G15842" i="179"/>
  <c r="H15841" i="179"/>
  <c r="G15841" i="179"/>
  <c r="H15840" i="179"/>
  <c r="G15840" i="179"/>
  <c r="H15839" i="179"/>
  <c r="G15839" i="179"/>
  <c r="H15838" i="179"/>
  <c r="G15838" i="179"/>
  <c r="H15837" i="179"/>
  <c r="G15837" i="179"/>
  <c r="H15836" i="179"/>
  <c r="G15836" i="179"/>
  <c r="H15835" i="179"/>
  <c r="G15835" i="179"/>
  <c r="H15834" i="179"/>
  <c r="G15834" i="179"/>
  <c r="H15833" i="179"/>
  <c r="G15833" i="179"/>
  <c r="H15832" i="179"/>
  <c r="G15832" i="179"/>
  <c r="H15831" i="179"/>
  <c r="G15831" i="179"/>
  <c r="H15830" i="179"/>
  <c r="G15830" i="179"/>
  <c r="H15829" i="179"/>
  <c r="G15829" i="179"/>
  <c r="H15828" i="179"/>
  <c r="G15828" i="179"/>
  <c r="H15827" i="179"/>
  <c r="G15827" i="179"/>
  <c r="H15826" i="179"/>
  <c r="G15826" i="179"/>
  <c r="H15825" i="179"/>
  <c r="G15825" i="179"/>
  <c r="H15824" i="179"/>
  <c r="G15824" i="179"/>
  <c r="H15823" i="179"/>
  <c r="G15823" i="179"/>
  <c r="H15822" i="179"/>
  <c r="G15822" i="179"/>
  <c r="H15821" i="179"/>
  <c r="G15821" i="179"/>
  <c r="H15820" i="179"/>
  <c r="G15820" i="179"/>
  <c r="H15819" i="179"/>
  <c r="G15819" i="179"/>
  <c r="H15818" i="179"/>
  <c r="G15818" i="179"/>
  <c r="H15817" i="179"/>
  <c r="G15817" i="179"/>
  <c r="H15816" i="179"/>
  <c r="G15816" i="179"/>
  <c r="H15815" i="179"/>
  <c r="G15815" i="179"/>
  <c r="H15814" i="179"/>
  <c r="G15814" i="179"/>
  <c r="H15813" i="179"/>
  <c r="G15813" i="179"/>
  <c r="H15812" i="179"/>
  <c r="G15812" i="179"/>
  <c r="H15811" i="179"/>
  <c r="G15811" i="179"/>
  <c r="H15810" i="179"/>
  <c r="G15810" i="179"/>
  <c r="H15809" i="179"/>
  <c r="G15809" i="179"/>
  <c r="H15808" i="179"/>
  <c r="G15808" i="179"/>
  <c r="H15807" i="179"/>
  <c r="G15807" i="179"/>
  <c r="H15806" i="179"/>
  <c r="G15806" i="179"/>
  <c r="H15805" i="179"/>
  <c r="G15805" i="179"/>
  <c r="H15804" i="179"/>
  <c r="G15804" i="179"/>
  <c r="H15803" i="179"/>
  <c r="G15803" i="179"/>
  <c r="H15802" i="179"/>
  <c r="G15802" i="179"/>
  <c r="H15801" i="179"/>
  <c r="G15801" i="179"/>
  <c r="H15800" i="179"/>
  <c r="G15800" i="179"/>
  <c r="H15799" i="179"/>
  <c r="G15799" i="179"/>
  <c r="H15798" i="179"/>
  <c r="G15798" i="179"/>
  <c r="H15797" i="179"/>
  <c r="G15797" i="179"/>
  <c r="H15796" i="179"/>
  <c r="G15796" i="179"/>
  <c r="H15795" i="179"/>
  <c r="G15795" i="179"/>
  <c r="H15794" i="179"/>
  <c r="G15794" i="179"/>
  <c r="H15793" i="179"/>
  <c r="G15793" i="179"/>
  <c r="H15792" i="179"/>
  <c r="G15792" i="179"/>
  <c r="H15791" i="179"/>
  <c r="G15791" i="179"/>
  <c r="H15790" i="179"/>
  <c r="G15790" i="179"/>
  <c r="H15789" i="179"/>
  <c r="G15789" i="179"/>
  <c r="H15788" i="179"/>
  <c r="G15788" i="179"/>
  <c r="H15787" i="179"/>
  <c r="G15787" i="179"/>
  <c r="H15786" i="179"/>
  <c r="G15786" i="179"/>
  <c r="H15785" i="179"/>
  <c r="G15785" i="179"/>
  <c r="H15784" i="179"/>
  <c r="G15784" i="179"/>
  <c r="H15783" i="179"/>
  <c r="G15783" i="179"/>
  <c r="H15782" i="179"/>
  <c r="G15782" i="179"/>
  <c r="H15781" i="179"/>
  <c r="G15781" i="179"/>
  <c r="H15780" i="179"/>
  <c r="G15780" i="179"/>
  <c r="H15779" i="179"/>
  <c r="G15779" i="179"/>
  <c r="H15778" i="179"/>
  <c r="G15778" i="179"/>
  <c r="H15777" i="179"/>
  <c r="G15777" i="179"/>
  <c r="H15776" i="179"/>
  <c r="G15776" i="179"/>
  <c r="H15775" i="179"/>
  <c r="G15775" i="179"/>
  <c r="H15774" i="179"/>
  <c r="G15774" i="179"/>
  <c r="H15773" i="179"/>
  <c r="G15773" i="179"/>
  <c r="H15772" i="179"/>
  <c r="G15772" i="179"/>
  <c r="H15771" i="179"/>
  <c r="G15771" i="179"/>
  <c r="H15770" i="179"/>
  <c r="G15770" i="179"/>
  <c r="H15769" i="179"/>
  <c r="G15769" i="179"/>
  <c r="H15768" i="179"/>
  <c r="G15768" i="179"/>
  <c r="H15767" i="179"/>
  <c r="G15767" i="179"/>
  <c r="H15766" i="179"/>
  <c r="G15766" i="179"/>
  <c r="H15765" i="179"/>
  <c r="G15765" i="179"/>
  <c r="H15764" i="179"/>
  <c r="G15764" i="179"/>
  <c r="H15763" i="179"/>
  <c r="G15763" i="179"/>
  <c r="H15762" i="179"/>
  <c r="G15762" i="179"/>
  <c r="H15761" i="179"/>
  <c r="G15761" i="179"/>
  <c r="H15760" i="179"/>
  <c r="G15760" i="179"/>
  <c r="H15759" i="179"/>
  <c r="G15759" i="179"/>
  <c r="H15758" i="179"/>
  <c r="G15758" i="179"/>
  <c r="H15757" i="179"/>
  <c r="G15757" i="179"/>
  <c r="H15756" i="179"/>
  <c r="G15756" i="179"/>
  <c r="H15755" i="179"/>
  <c r="G15755" i="179"/>
  <c r="H15754" i="179"/>
  <c r="G15754" i="179"/>
  <c r="H15753" i="179"/>
  <c r="G15753" i="179"/>
  <c r="H15752" i="179"/>
  <c r="G15752" i="179"/>
  <c r="H15751" i="179"/>
  <c r="G15751" i="179"/>
  <c r="H15750" i="179"/>
  <c r="G15750" i="179"/>
  <c r="H15749" i="179"/>
  <c r="G15749" i="179"/>
  <c r="H15748" i="179"/>
  <c r="G15748" i="179"/>
  <c r="H15747" i="179"/>
  <c r="G15747" i="179"/>
  <c r="H15746" i="179"/>
  <c r="G15746" i="179"/>
  <c r="H15745" i="179"/>
  <c r="G15745" i="179"/>
  <c r="H15744" i="179"/>
  <c r="G15744" i="179"/>
  <c r="H15743" i="179"/>
  <c r="G15743" i="179"/>
  <c r="H15742" i="179"/>
  <c r="G15742" i="179"/>
  <c r="H15741" i="179"/>
  <c r="G15741" i="179"/>
  <c r="H15740" i="179"/>
  <c r="G15740" i="179"/>
  <c r="H15739" i="179"/>
  <c r="G15739" i="179"/>
  <c r="H15738" i="179"/>
  <c r="G15738" i="179"/>
  <c r="H15737" i="179"/>
  <c r="G15737" i="179"/>
  <c r="H15736" i="179"/>
  <c r="G15736" i="179"/>
  <c r="H15735" i="179"/>
  <c r="G15735" i="179"/>
  <c r="H15734" i="179"/>
  <c r="G15734" i="179"/>
  <c r="H15733" i="179"/>
  <c r="G15733" i="179"/>
  <c r="H15732" i="179"/>
  <c r="G15732" i="179"/>
  <c r="H15731" i="179"/>
  <c r="G15731" i="179"/>
  <c r="H15730" i="179"/>
  <c r="G15730" i="179"/>
  <c r="H15729" i="179"/>
  <c r="G15729" i="179"/>
  <c r="H15728" i="179"/>
  <c r="G15728" i="179"/>
  <c r="H15727" i="179"/>
  <c r="G15727" i="179"/>
  <c r="H15726" i="179"/>
  <c r="G15726" i="179"/>
  <c r="H15725" i="179"/>
  <c r="G15725" i="179"/>
  <c r="H15724" i="179"/>
  <c r="G15724" i="179"/>
  <c r="H15723" i="179"/>
  <c r="G15723" i="179"/>
  <c r="H15722" i="179"/>
  <c r="G15722" i="179"/>
  <c r="H15721" i="179"/>
  <c r="G15721" i="179"/>
  <c r="H15720" i="179"/>
  <c r="G15720" i="179"/>
  <c r="H15719" i="179"/>
  <c r="G15719" i="179"/>
  <c r="H15718" i="179"/>
  <c r="G15718" i="179"/>
  <c r="H15717" i="179"/>
  <c r="G15717" i="179"/>
  <c r="H15716" i="179"/>
  <c r="G15716" i="179"/>
  <c r="H15715" i="179"/>
  <c r="G15715" i="179"/>
  <c r="H15714" i="179"/>
  <c r="G15714" i="179"/>
  <c r="H15713" i="179"/>
  <c r="G15713" i="179"/>
  <c r="H15712" i="179"/>
  <c r="G15712" i="179"/>
  <c r="H15711" i="179"/>
  <c r="G15711" i="179"/>
  <c r="H15710" i="179"/>
  <c r="G15710" i="179"/>
  <c r="H15709" i="179"/>
  <c r="G15709" i="179"/>
  <c r="H15708" i="179"/>
  <c r="G15708" i="179"/>
  <c r="H15707" i="179"/>
  <c r="G15707" i="179"/>
  <c r="H15706" i="179"/>
  <c r="G15706" i="179"/>
  <c r="H15705" i="179"/>
  <c r="G15705" i="179"/>
  <c r="H15704" i="179"/>
  <c r="G15704" i="179"/>
  <c r="H15703" i="179"/>
  <c r="G15703" i="179"/>
  <c r="H15702" i="179"/>
  <c r="G15702" i="179"/>
  <c r="H15701" i="179"/>
  <c r="G15701" i="179"/>
  <c r="H15700" i="179"/>
  <c r="G15700" i="179"/>
  <c r="H15699" i="179"/>
  <c r="G15699" i="179"/>
  <c r="H15698" i="179"/>
  <c r="G15698" i="179"/>
  <c r="H15697" i="179"/>
  <c r="G15697" i="179"/>
  <c r="H15696" i="179"/>
  <c r="G15696" i="179"/>
  <c r="H15695" i="179"/>
  <c r="G15695" i="179"/>
  <c r="H15694" i="179"/>
  <c r="G15694" i="179"/>
  <c r="H15693" i="179"/>
  <c r="G15693" i="179"/>
  <c r="H15692" i="179"/>
  <c r="G15692" i="179"/>
  <c r="H15691" i="179"/>
  <c r="G15691" i="179"/>
  <c r="H15690" i="179"/>
  <c r="G15690" i="179"/>
  <c r="H15689" i="179"/>
  <c r="G15689" i="179"/>
  <c r="H15688" i="179"/>
  <c r="G15688" i="179"/>
  <c r="H15687" i="179"/>
  <c r="G15687" i="179"/>
  <c r="H15686" i="179"/>
  <c r="G15686" i="179"/>
  <c r="H15685" i="179"/>
  <c r="G15685" i="179"/>
  <c r="H15684" i="179"/>
  <c r="G15684" i="179"/>
  <c r="H15683" i="179"/>
  <c r="G15683" i="179"/>
  <c r="H15682" i="179"/>
  <c r="G15682" i="179"/>
  <c r="H15681" i="179"/>
  <c r="G15681" i="179"/>
  <c r="H15680" i="179"/>
  <c r="G15680" i="179"/>
  <c r="H15679" i="179"/>
  <c r="G15679" i="179"/>
  <c r="H15678" i="179"/>
  <c r="G15678" i="179"/>
  <c r="H15677" i="179"/>
  <c r="G15677" i="179"/>
  <c r="H15676" i="179"/>
  <c r="G15676" i="179"/>
  <c r="H15675" i="179"/>
  <c r="G15675" i="179"/>
  <c r="H15674" i="179"/>
  <c r="G15674" i="179"/>
  <c r="H15673" i="179"/>
  <c r="G15673" i="179"/>
  <c r="H15672" i="179"/>
  <c r="G15672" i="179"/>
  <c r="H15671" i="179"/>
  <c r="G15671" i="179"/>
  <c r="H15670" i="179"/>
  <c r="G15670" i="179"/>
  <c r="H15669" i="179"/>
  <c r="G15669" i="179"/>
  <c r="H15668" i="179"/>
  <c r="G15668" i="179"/>
  <c r="H15667" i="179"/>
  <c r="G15667" i="179"/>
  <c r="H15666" i="179"/>
  <c r="G15666" i="179"/>
  <c r="H15665" i="179"/>
  <c r="G15665" i="179"/>
  <c r="H15664" i="179"/>
  <c r="G15664" i="179"/>
  <c r="H15663" i="179"/>
  <c r="G15663" i="179"/>
  <c r="H15662" i="179"/>
  <c r="G15662" i="179"/>
  <c r="H15661" i="179"/>
  <c r="G15661" i="179"/>
  <c r="H15660" i="179"/>
  <c r="G15660" i="179"/>
  <c r="H15659" i="179"/>
  <c r="G15659" i="179"/>
  <c r="H15658" i="179"/>
  <c r="G15658" i="179"/>
  <c r="H15657" i="179"/>
  <c r="G15657" i="179"/>
  <c r="H15656" i="179"/>
  <c r="G15656" i="179"/>
  <c r="H15655" i="179"/>
  <c r="G15655" i="179"/>
  <c r="H15654" i="179"/>
  <c r="G15654" i="179"/>
  <c r="H15653" i="179"/>
  <c r="G15653" i="179"/>
  <c r="H15652" i="179"/>
  <c r="G15652" i="179"/>
  <c r="H15651" i="179"/>
  <c r="G15651" i="179"/>
  <c r="H15650" i="179"/>
  <c r="G15650" i="179"/>
  <c r="H15649" i="179"/>
  <c r="G15649" i="179"/>
  <c r="H15648" i="179"/>
  <c r="G15648" i="179"/>
  <c r="H15647" i="179"/>
  <c r="G15647" i="179"/>
  <c r="H15646" i="179"/>
  <c r="G15646" i="179"/>
  <c r="H15645" i="179"/>
  <c r="G15645" i="179"/>
  <c r="H15644" i="179"/>
  <c r="G15644" i="179"/>
  <c r="H15643" i="179"/>
  <c r="G15643" i="179"/>
  <c r="H15642" i="179"/>
  <c r="G15642" i="179"/>
  <c r="H15641" i="179"/>
  <c r="G15641" i="179"/>
  <c r="H15640" i="179"/>
  <c r="G15640" i="179"/>
  <c r="H15639" i="179"/>
  <c r="G15639" i="179"/>
  <c r="H15638" i="179"/>
  <c r="G15638" i="179"/>
  <c r="H15637" i="179"/>
  <c r="G15637" i="179"/>
  <c r="H15636" i="179"/>
  <c r="G15636" i="179"/>
  <c r="H15635" i="179"/>
  <c r="G15635" i="179"/>
  <c r="H15634" i="179"/>
  <c r="G15634" i="179"/>
  <c r="H15633" i="179"/>
  <c r="G15633" i="179"/>
  <c r="H15632" i="179"/>
  <c r="G15632" i="179"/>
  <c r="H15631" i="179"/>
  <c r="G15631" i="179"/>
  <c r="H15630" i="179"/>
  <c r="G15630" i="179"/>
  <c r="H15629" i="179"/>
  <c r="G15629" i="179"/>
  <c r="H15628" i="179"/>
  <c r="G15628" i="179"/>
  <c r="H15627" i="179"/>
  <c r="G15627" i="179"/>
  <c r="H15626" i="179"/>
  <c r="G15626" i="179"/>
  <c r="H15625" i="179"/>
  <c r="G15625" i="179"/>
  <c r="H15624" i="179"/>
  <c r="G15624" i="179"/>
  <c r="H15623" i="179"/>
  <c r="G15623" i="179"/>
  <c r="H15622" i="179"/>
  <c r="G15622" i="179"/>
  <c r="H15621" i="179"/>
  <c r="G15621" i="179"/>
  <c r="H15620" i="179"/>
  <c r="G15620" i="179"/>
  <c r="H15619" i="179"/>
  <c r="G15619" i="179"/>
  <c r="H15618" i="179"/>
  <c r="G15618" i="179"/>
  <c r="H15617" i="179"/>
  <c r="G15617" i="179"/>
  <c r="H15616" i="179"/>
  <c r="G15616" i="179"/>
  <c r="H15615" i="179"/>
  <c r="G15615" i="179"/>
  <c r="H15614" i="179"/>
  <c r="G15614" i="179"/>
  <c r="H15613" i="179"/>
  <c r="G15613" i="179"/>
  <c r="H15612" i="179"/>
  <c r="G15612" i="179"/>
  <c r="H15611" i="179"/>
  <c r="G15611" i="179"/>
  <c r="H15610" i="179"/>
  <c r="G15610" i="179"/>
  <c r="H15609" i="179"/>
  <c r="G15609" i="179"/>
  <c r="H15608" i="179"/>
  <c r="G15608" i="179"/>
  <c r="H15607" i="179"/>
  <c r="G15607" i="179"/>
  <c r="H15606" i="179"/>
  <c r="G15606" i="179"/>
  <c r="H15605" i="179"/>
  <c r="G15605" i="179"/>
  <c r="H15604" i="179"/>
  <c r="G15604" i="179"/>
  <c r="H15603" i="179"/>
  <c r="G15603" i="179"/>
  <c r="H15602" i="179"/>
  <c r="G15602" i="179"/>
  <c r="H15601" i="179"/>
  <c r="G15601" i="179"/>
  <c r="H15600" i="179"/>
  <c r="G15600" i="179"/>
  <c r="H15599" i="179"/>
  <c r="G15599" i="179"/>
  <c r="H15598" i="179"/>
  <c r="G15598" i="179"/>
  <c r="H15597" i="179"/>
  <c r="G15597" i="179"/>
  <c r="H15596" i="179"/>
  <c r="G15596" i="179"/>
  <c r="H15595" i="179"/>
  <c r="G15595" i="179"/>
  <c r="H15594" i="179"/>
  <c r="G15594" i="179"/>
  <c r="H15593" i="179"/>
  <c r="G15593" i="179"/>
  <c r="H15592" i="179"/>
  <c r="G15592" i="179"/>
  <c r="H15591" i="179"/>
  <c r="G15591" i="179"/>
  <c r="H15590" i="179"/>
  <c r="G15590" i="179"/>
  <c r="H15589" i="179"/>
  <c r="G15589" i="179"/>
  <c r="H15588" i="179"/>
  <c r="G15588" i="179"/>
  <c r="H15587" i="179"/>
  <c r="G15587" i="179"/>
  <c r="H15586" i="179"/>
  <c r="G15586" i="179"/>
  <c r="H15585" i="179"/>
  <c r="G15585" i="179"/>
  <c r="H15584" i="179"/>
  <c r="G15584" i="179"/>
  <c r="H15583" i="179"/>
  <c r="G15583" i="179"/>
  <c r="H15582" i="179"/>
  <c r="G15582" i="179"/>
  <c r="H15581" i="179"/>
  <c r="G15581" i="179"/>
  <c r="H15580" i="179"/>
  <c r="G15580" i="179"/>
  <c r="H15579" i="179"/>
  <c r="G15579" i="179"/>
  <c r="H15578" i="179"/>
  <c r="G15578" i="179"/>
  <c r="H15577" i="179"/>
  <c r="G15577" i="179"/>
  <c r="H15576" i="179"/>
  <c r="G15576" i="179"/>
  <c r="H15575" i="179"/>
  <c r="G15575" i="179"/>
  <c r="H15574" i="179"/>
  <c r="G15574" i="179"/>
  <c r="H15573" i="179"/>
  <c r="G15573" i="179"/>
  <c r="H15572" i="179"/>
  <c r="G15572" i="179"/>
  <c r="H15571" i="179"/>
  <c r="G15571" i="179"/>
  <c r="H15570" i="179"/>
  <c r="G15570" i="179"/>
  <c r="H15569" i="179"/>
  <c r="G15569" i="179"/>
  <c r="H15568" i="179"/>
  <c r="G15568" i="179"/>
  <c r="H15567" i="179"/>
  <c r="G15567" i="179"/>
  <c r="H15566" i="179"/>
  <c r="G15566" i="179"/>
  <c r="H15565" i="179"/>
  <c r="G15565" i="179"/>
  <c r="H15564" i="179"/>
  <c r="G15564" i="179"/>
  <c r="H15563" i="179"/>
  <c r="G15563" i="179"/>
  <c r="H15562" i="179"/>
  <c r="G15562" i="179"/>
  <c r="H15561" i="179"/>
  <c r="G15561" i="179"/>
  <c r="H15560" i="179"/>
  <c r="G15560" i="179"/>
  <c r="H15559" i="179"/>
  <c r="G15559" i="179"/>
  <c r="H15558" i="179"/>
  <c r="G15558" i="179"/>
  <c r="H15557" i="179"/>
  <c r="G15557" i="179"/>
  <c r="H15556" i="179"/>
  <c r="G15556" i="179"/>
  <c r="H15555" i="179"/>
  <c r="G15555" i="179"/>
  <c r="H15554" i="179"/>
  <c r="G15554" i="179"/>
  <c r="H15553" i="179"/>
  <c r="G15553" i="179"/>
  <c r="H15552" i="179"/>
  <c r="G15552" i="179"/>
  <c r="H15551" i="179"/>
  <c r="G15551" i="179"/>
  <c r="H15550" i="179"/>
  <c r="G15550" i="179"/>
  <c r="H15549" i="179"/>
  <c r="G15549" i="179"/>
  <c r="H15548" i="179"/>
  <c r="G15548" i="179"/>
  <c r="H15547" i="179"/>
  <c r="G15547" i="179"/>
  <c r="H15546" i="179"/>
  <c r="G15546" i="179"/>
  <c r="H15545" i="179"/>
  <c r="G15545" i="179"/>
  <c r="H15544" i="179"/>
  <c r="G15544" i="179"/>
  <c r="H15543" i="179"/>
  <c r="G15543" i="179"/>
  <c r="H15542" i="179"/>
  <c r="G15542" i="179"/>
  <c r="H15541" i="179"/>
  <c r="G15541" i="179"/>
  <c r="H15540" i="179"/>
  <c r="G15540" i="179"/>
  <c r="H15539" i="179"/>
  <c r="G15539" i="179"/>
  <c r="H15538" i="179"/>
  <c r="G15538" i="179"/>
  <c r="H15537" i="179"/>
  <c r="G15537" i="179"/>
  <c r="H15536" i="179"/>
  <c r="G15536" i="179"/>
  <c r="H15535" i="179"/>
  <c r="G15535" i="179"/>
  <c r="H15534" i="179"/>
  <c r="G15534" i="179"/>
  <c r="H15533" i="179"/>
  <c r="G15533" i="179"/>
  <c r="H15532" i="179"/>
  <c r="G15532" i="179"/>
  <c r="H15531" i="179"/>
  <c r="G15531" i="179"/>
  <c r="H15530" i="179"/>
  <c r="G15530" i="179"/>
  <c r="H15529" i="179"/>
  <c r="G15529" i="179"/>
  <c r="H15528" i="179"/>
  <c r="G15528" i="179"/>
  <c r="H15527" i="179"/>
  <c r="G15527" i="179"/>
  <c r="H15526" i="179"/>
  <c r="G15526" i="179"/>
  <c r="H15525" i="179"/>
  <c r="G15525" i="179"/>
  <c r="H15524" i="179"/>
  <c r="G15524" i="179"/>
  <c r="H15523" i="179"/>
  <c r="G15523" i="179"/>
  <c r="H15522" i="179"/>
  <c r="G15522" i="179"/>
  <c r="H15521" i="179"/>
  <c r="G15521" i="179"/>
  <c r="H15520" i="179"/>
  <c r="G15520" i="179"/>
  <c r="H15519" i="179"/>
  <c r="G15519" i="179"/>
  <c r="H15518" i="179"/>
  <c r="G15518" i="179"/>
  <c r="H15517" i="179"/>
  <c r="G15517" i="179"/>
  <c r="H15516" i="179"/>
  <c r="G15516" i="179"/>
  <c r="H15515" i="179"/>
  <c r="G15515" i="179"/>
  <c r="H15514" i="179"/>
  <c r="G15514" i="179"/>
  <c r="H15513" i="179"/>
  <c r="G15513" i="179"/>
  <c r="H15512" i="179"/>
  <c r="G15512" i="179"/>
  <c r="H15511" i="179"/>
  <c r="G15511" i="179"/>
  <c r="H15510" i="179"/>
  <c r="G15510" i="179"/>
  <c r="H15509" i="179"/>
  <c r="G15509" i="179"/>
  <c r="H15508" i="179"/>
  <c r="G15508" i="179"/>
  <c r="H15507" i="179"/>
  <c r="G15507" i="179"/>
  <c r="H15506" i="179"/>
  <c r="G15506" i="179"/>
  <c r="H15505" i="179"/>
  <c r="G15505" i="179"/>
  <c r="H15504" i="179"/>
  <c r="G15504" i="179"/>
  <c r="H15503" i="179"/>
  <c r="G15503" i="179"/>
  <c r="H15502" i="179"/>
  <c r="G15502" i="179"/>
  <c r="H15501" i="179"/>
  <c r="G15501" i="179"/>
  <c r="H15500" i="179"/>
  <c r="G15500" i="179"/>
  <c r="H15499" i="179"/>
  <c r="G15499" i="179"/>
  <c r="H15498" i="179"/>
  <c r="G15498" i="179"/>
  <c r="H15497" i="179"/>
  <c r="G15497" i="179"/>
  <c r="H15496" i="179"/>
  <c r="G15496" i="179"/>
  <c r="H15495" i="179"/>
  <c r="G15495" i="179"/>
  <c r="H15494" i="179"/>
  <c r="G15494" i="179"/>
  <c r="H15493" i="179"/>
  <c r="G15493" i="179"/>
  <c r="H15492" i="179"/>
  <c r="G15492" i="179"/>
  <c r="H15491" i="179"/>
  <c r="G15491" i="179"/>
  <c r="H15490" i="179"/>
  <c r="G15490" i="179"/>
  <c r="H15489" i="179"/>
  <c r="G15489" i="179"/>
  <c r="H15488" i="179"/>
  <c r="G15488" i="179"/>
  <c r="H15487" i="179"/>
  <c r="G15487" i="179"/>
  <c r="H15486" i="179"/>
  <c r="G15486" i="179"/>
  <c r="H15485" i="179"/>
  <c r="G15485" i="179"/>
  <c r="H15484" i="179"/>
  <c r="G15484" i="179"/>
  <c r="H15483" i="179"/>
  <c r="G15483" i="179"/>
  <c r="H15482" i="179"/>
  <c r="G15482" i="179"/>
  <c r="H15481" i="179"/>
  <c r="G15481" i="179"/>
  <c r="H15480" i="179"/>
  <c r="G15480" i="179"/>
  <c r="H15479" i="179"/>
  <c r="G15479" i="179"/>
  <c r="H15478" i="179"/>
  <c r="G15478" i="179"/>
  <c r="H15477" i="179"/>
  <c r="G15477" i="179"/>
  <c r="H15476" i="179"/>
  <c r="G15476" i="179"/>
  <c r="H15475" i="179"/>
  <c r="G15475" i="179"/>
  <c r="H15474" i="179"/>
  <c r="G15474" i="179"/>
  <c r="H15473" i="179"/>
  <c r="G15473" i="179"/>
  <c r="H15472" i="179"/>
  <c r="G15472" i="179"/>
  <c r="H15471" i="179"/>
  <c r="G15471" i="179"/>
  <c r="H15470" i="179"/>
  <c r="G15470" i="179"/>
  <c r="H15469" i="179"/>
  <c r="G15469" i="179"/>
  <c r="H15468" i="179"/>
  <c r="G15468" i="179"/>
  <c r="H15467" i="179"/>
  <c r="G15467" i="179"/>
  <c r="H15466" i="179"/>
  <c r="G15466" i="179"/>
  <c r="H15465" i="179"/>
  <c r="G15465" i="179"/>
  <c r="H15464" i="179"/>
  <c r="G15464" i="179"/>
  <c r="H15463" i="179"/>
  <c r="G15463" i="179"/>
  <c r="H15462" i="179"/>
  <c r="G15462" i="179"/>
  <c r="H15461" i="179"/>
  <c r="G15461" i="179"/>
  <c r="H15460" i="179"/>
  <c r="G15460" i="179"/>
  <c r="H15459" i="179"/>
  <c r="G15459" i="179"/>
  <c r="H15458" i="179"/>
  <c r="G15458" i="179"/>
  <c r="H15457" i="179"/>
  <c r="G15457" i="179"/>
  <c r="H15456" i="179"/>
  <c r="G15456" i="179"/>
  <c r="H15455" i="179"/>
  <c r="G15455" i="179"/>
  <c r="H15454" i="179"/>
  <c r="G15454" i="179"/>
  <c r="H15453" i="179"/>
  <c r="G15453" i="179"/>
  <c r="H15452" i="179"/>
  <c r="G15452" i="179"/>
  <c r="H15451" i="179"/>
  <c r="G15451" i="179"/>
  <c r="H15450" i="179"/>
  <c r="G15450" i="179"/>
  <c r="H15449" i="179"/>
  <c r="G15449" i="179"/>
  <c r="H15448" i="179"/>
  <c r="G15448" i="179"/>
  <c r="H15447" i="179"/>
  <c r="G15447" i="179"/>
  <c r="H15446" i="179"/>
  <c r="G15446" i="179"/>
  <c r="H15445" i="179"/>
  <c r="G15445" i="179"/>
  <c r="H15444" i="179"/>
  <c r="G15444" i="179"/>
  <c r="H15443" i="179"/>
  <c r="G15443" i="179"/>
  <c r="H15442" i="179"/>
  <c r="G15442" i="179"/>
  <c r="H15441" i="179"/>
  <c r="G15441" i="179"/>
  <c r="H15440" i="179"/>
  <c r="G15440" i="179"/>
  <c r="H15439" i="179"/>
  <c r="G15439" i="179"/>
  <c r="H15438" i="179"/>
  <c r="G15438" i="179"/>
  <c r="H15437" i="179"/>
  <c r="G15437" i="179"/>
  <c r="H15436" i="179"/>
  <c r="G15436" i="179"/>
  <c r="H15435" i="179"/>
  <c r="G15435" i="179"/>
  <c r="H15434" i="179"/>
  <c r="G15434" i="179"/>
  <c r="H15433" i="179"/>
  <c r="G15433" i="179"/>
  <c r="H15432" i="179"/>
  <c r="G15432" i="179"/>
  <c r="H15431" i="179"/>
  <c r="G15431" i="179"/>
  <c r="H15430" i="179"/>
  <c r="G15430" i="179"/>
  <c r="H15429" i="179"/>
  <c r="G15429" i="179"/>
  <c r="H15428" i="179"/>
  <c r="G15428" i="179"/>
  <c r="H15427" i="179"/>
  <c r="G15427" i="179"/>
  <c r="H15426" i="179"/>
  <c r="G15426" i="179"/>
  <c r="H15425" i="179"/>
  <c r="G15425" i="179"/>
  <c r="H15424" i="179"/>
  <c r="G15424" i="179"/>
  <c r="H15423" i="179"/>
  <c r="G15423" i="179"/>
  <c r="H15422" i="179"/>
  <c r="G15422" i="179"/>
  <c r="H15421" i="179"/>
  <c r="G15421" i="179"/>
  <c r="H15420" i="179"/>
  <c r="G15420" i="179"/>
  <c r="H15419" i="179"/>
  <c r="G15419" i="179"/>
  <c r="H15418" i="179"/>
  <c r="G15418" i="179"/>
  <c r="H15417" i="179"/>
  <c r="G15417" i="179"/>
  <c r="H15416" i="179"/>
  <c r="G15416" i="179"/>
  <c r="H15415" i="179"/>
  <c r="G15415" i="179"/>
  <c r="H15414" i="179"/>
  <c r="G15414" i="179"/>
  <c r="H15413" i="179"/>
  <c r="G15413" i="179"/>
  <c r="H15412" i="179"/>
  <c r="G15412" i="179"/>
  <c r="H15411" i="179"/>
  <c r="G15411" i="179"/>
  <c r="H15410" i="179"/>
  <c r="G15410" i="179"/>
  <c r="H15409" i="179"/>
  <c r="G15409" i="179"/>
  <c r="H15408" i="179"/>
  <c r="G15408" i="179"/>
  <c r="H15407" i="179"/>
  <c r="G15407" i="179"/>
  <c r="H15406" i="179"/>
  <c r="G15406" i="179"/>
  <c r="H15405" i="179"/>
  <c r="G15405" i="179"/>
  <c r="H15404" i="179"/>
  <c r="G15404" i="179"/>
  <c r="H15403" i="179"/>
  <c r="G15403" i="179"/>
  <c r="H15402" i="179"/>
  <c r="G15402" i="179"/>
  <c r="H15401" i="179"/>
  <c r="G15401" i="179"/>
  <c r="H15400" i="179"/>
  <c r="G15400" i="179"/>
  <c r="H15399" i="179"/>
  <c r="G15399" i="179"/>
  <c r="H15398" i="179"/>
  <c r="G15398" i="179"/>
  <c r="H15397" i="179"/>
  <c r="G15397" i="179"/>
  <c r="H15396" i="179"/>
  <c r="G15396" i="179"/>
  <c r="H15395" i="179"/>
  <c r="G15395" i="179"/>
  <c r="H15394" i="179"/>
  <c r="G15394" i="179"/>
  <c r="H15393" i="179"/>
  <c r="G15393" i="179"/>
  <c r="H15392" i="179"/>
  <c r="G15392" i="179"/>
  <c r="H15391" i="179"/>
  <c r="G15391" i="179"/>
  <c r="H15390" i="179"/>
  <c r="G15390" i="179"/>
  <c r="H15389" i="179"/>
  <c r="G15389" i="179"/>
  <c r="H15388" i="179"/>
  <c r="G15388" i="179"/>
  <c r="H15387" i="179"/>
  <c r="G15387" i="179"/>
  <c r="H15386" i="179"/>
  <c r="G15386" i="179"/>
  <c r="H15385" i="179"/>
  <c r="G15385" i="179"/>
  <c r="H15384" i="179"/>
  <c r="G15384" i="179"/>
  <c r="H15383" i="179"/>
  <c r="G15383" i="179"/>
  <c r="H15382" i="179"/>
  <c r="G15382" i="179"/>
  <c r="H15381" i="179"/>
  <c r="G15381" i="179"/>
  <c r="H15380" i="179"/>
  <c r="G15380" i="179"/>
  <c r="H15379" i="179"/>
  <c r="G15379" i="179"/>
  <c r="H15378" i="179"/>
  <c r="G15378" i="179"/>
  <c r="H15377" i="179"/>
  <c r="G15377" i="179"/>
  <c r="H15376" i="179"/>
  <c r="G15376" i="179"/>
  <c r="H15375" i="179"/>
  <c r="G15375" i="179"/>
  <c r="H15374" i="179"/>
  <c r="G15374" i="179"/>
  <c r="H15373" i="179"/>
  <c r="G15373" i="179"/>
  <c r="H15372" i="179"/>
  <c r="G15372" i="179"/>
  <c r="H15371" i="179"/>
  <c r="G15371" i="179"/>
  <c r="H15370" i="179"/>
  <c r="G15370" i="179"/>
  <c r="H15369" i="179"/>
  <c r="G15369" i="179"/>
  <c r="H15368" i="179"/>
  <c r="G15368" i="179"/>
  <c r="H15367" i="179"/>
  <c r="G15367" i="179"/>
  <c r="H15366" i="179"/>
  <c r="G15366" i="179"/>
  <c r="H15365" i="179"/>
  <c r="G15365" i="179"/>
  <c r="H15364" i="179"/>
  <c r="G15364" i="179"/>
  <c r="H15363" i="179"/>
  <c r="G15363" i="179"/>
  <c r="H15362" i="179"/>
  <c r="G15362" i="179"/>
  <c r="H15361" i="179"/>
  <c r="G15361" i="179"/>
  <c r="H15360" i="179"/>
  <c r="G15360" i="179"/>
  <c r="H15359" i="179"/>
  <c r="G15359" i="179"/>
  <c r="H15358" i="179"/>
  <c r="G15358" i="179"/>
  <c r="H15357" i="179"/>
  <c r="G15357" i="179"/>
  <c r="H15356" i="179"/>
  <c r="G15356" i="179"/>
  <c r="H15355" i="179"/>
  <c r="G15355" i="179"/>
  <c r="H15354" i="179"/>
  <c r="G15354" i="179"/>
  <c r="H15353" i="179"/>
  <c r="G15353" i="179"/>
  <c r="H15352" i="179"/>
  <c r="G15352" i="179"/>
  <c r="H15351" i="179"/>
  <c r="G15351" i="179"/>
  <c r="H15350" i="179"/>
  <c r="G15350" i="179"/>
  <c r="H15349" i="179"/>
  <c r="G15349" i="179"/>
  <c r="H15348" i="179"/>
  <c r="G15348" i="179"/>
  <c r="H15347" i="179"/>
  <c r="G15347" i="179"/>
  <c r="H15346" i="179"/>
  <c r="G15346" i="179"/>
  <c r="H15345" i="179"/>
  <c r="G15345" i="179"/>
  <c r="H15344" i="179"/>
  <c r="G15344" i="179"/>
  <c r="H15343" i="179"/>
  <c r="G15343" i="179"/>
  <c r="H15342" i="179"/>
  <c r="G15342" i="179"/>
  <c r="H15341" i="179"/>
  <c r="G15341" i="179"/>
  <c r="H15340" i="179"/>
  <c r="G15340" i="179"/>
  <c r="H15339" i="179"/>
  <c r="G15339" i="179"/>
  <c r="H15338" i="179"/>
  <c r="G15338" i="179"/>
  <c r="H15337" i="179"/>
  <c r="G15337" i="179"/>
  <c r="H15336" i="179"/>
  <c r="G15336" i="179"/>
  <c r="H15335" i="179"/>
  <c r="G15335" i="179"/>
  <c r="H15334" i="179"/>
  <c r="G15334" i="179"/>
  <c r="H15333" i="179"/>
  <c r="G15333" i="179"/>
  <c r="H15332" i="179"/>
  <c r="G15332" i="179"/>
  <c r="H15331" i="179"/>
  <c r="G15331" i="179"/>
  <c r="H15330" i="179"/>
  <c r="G15330" i="179"/>
  <c r="H15329" i="179"/>
  <c r="G15329" i="179"/>
  <c r="H15328" i="179"/>
  <c r="G15328" i="179"/>
  <c r="H15327" i="179"/>
  <c r="G15327" i="179"/>
  <c r="H15326" i="179"/>
  <c r="G15326" i="179"/>
  <c r="H15325" i="179"/>
  <c r="G15325" i="179"/>
  <c r="H15324" i="179"/>
  <c r="G15324" i="179"/>
  <c r="H15323" i="179"/>
  <c r="G15323" i="179"/>
  <c r="H15322" i="179"/>
  <c r="G15322" i="179"/>
  <c r="H15321" i="179"/>
  <c r="G15321" i="179"/>
  <c r="H15320" i="179"/>
  <c r="G15320" i="179"/>
  <c r="H15319" i="179"/>
  <c r="G15319" i="179"/>
  <c r="H15318" i="179"/>
  <c r="G15318" i="179"/>
  <c r="H15317" i="179"/>
  <c r="G15317" i="179"/>
  <c r="H15316" i="179"/>
  <c r="G15316" i="179"/>
  <c r="H15315" i="179"/>
  <c r="G15315" i="179"/>
  <c r="H15314" i="179"/>
  <c r="G15314" i="179"/>
  <c r="H15313" i="179"/>
  <c r="G15313" i="179"/>
  <c r="H15312" i="179"/>
  <c r="G15312" i="179"/>
  <c r="H15311" i="179"/>
  <c r="G15311" i="179"/>
  <c r="H15310" i="179"/>
  <c r="G15310" i="179"/>
  <c r="H15309" i="179"/>
  <c r="G15309" i="179"/>
  <c r="H15308" i="179"/>
  <c r="G15308" i="179"/>
  <c r="H15307" i="179"/>
  <c r="G15307" i="179"/>
  <c r="H15306" i="179"/>
  <c r="G15306" i="179"/>
  <c r="H15305" i="179"/>
  <c r="G15305" i="179"/>
  <c r="H15304" i="179"/>
  <c r="G15304" i="179"/>
  <c r="H15303" i="179"/>
  <c r="G15303" i="179"/>
  <c r="H15302" i="179"/>
  <c r="G15302" i="179"/>
  <c r="H15301" i="179"/>
  <c r="G15301" i="179"/>
  <c r="H15300" i="179"/>
  <c r="G15300" i="179"/>
  <c r="H15299" i="179"/>
  <c r="G15299" i="179"/>
  <c r="H15298" i="179"/>
  <c r="G15298" i="179"/>
  <c r="H15297" i="179"/>
  <c r="G15297" i="179"/>
  <c r="H15296" i="179"/>
  <c r="G15296" i="179"/>
  <c r="H15295" i="179"/>
  <c r="G15295" i="179"/>
  <c r="H15294" i="179"/>
  <c r="G15294" i="179"/>
  <c r="H15293" i="179"/>
  <c r="G15293" i="179"/>
  <c r="H15292" i="179"/>
  <c r="G15292" i="179"/>
  <c r="H15291" i="179"/>
  <c r="G15291" i="179"/>
  <c r="H15290" i="179"/>
  <c r="G15290" i="179"/>
  <c r="H15289" i="179"/>
  <c r="G15289" i="179"/>
  <c r="H15288" i="179"/>
  <c r="G15288" i="179"/>
  <c r="H15287" i="179"/>
  <c r="G15287" i="179"/>
  <c r="H15286" i="179"/>
  <c r="G15286" i="179"/>
  <c r="H15285" i="179"/>
  <c r="G15285" i="179"/>
  <c r="H15284" i="179"/>
  <c r="G15284" i="179"/>
  <c r="H15283" i="179"/>
  <c r="G15283" i="179"/>
  <c r="H15282" i="179"/>
  <c r="G15282" i="179"/>
  <c r="H15281" i="179"/>
  <c r="G15281" i="179"/>
  <c r="H15280" i="179"/>
  <c r="G15280" i="179"/>
  <c r="H15279" i="179"/>
  <c r="G15279" i="179"/>
  <c r="H15278" i="179"/>
  <c r="G15278" i="179"/>
  <c r="H15277" i="179"/>
  <c r="G15277" i="179"/>
  <c r="H15276" i="179"/>
  <c r="G15276" i="179"/>
  <c r="H15275" i="179"/>
  <c r="G15275" i="179"/>
  <c r="H15274" i="179"/>
  <c r="G15274" i="179"/>
  <c r="H15273" i="179"/>
  <c r="G15273" i="179"/>
  <c r="H15272" i="179"/>
  <c r="G15272" i="179"/>
  <c r="H15271" i="179"/>
  <c r="G15271" i="179"/>
  <c r="H15270" i="179"/>
  <c r="G15270" i="179"/>
  <c r="H15269" i="179"/>
  <c r="G15269" i="179"/>
  <c r="H15268" i="179"/>
  <c r="G15268" i="179"/>
  <c r="H15267" i="179"/>
  <c r="G15267" i="179"/>
  <c r="H15266" i="179"/>
  <c r="G15266" i="179"/>
  <c r="H15265" i="179"/>
  <c r="G15265" i="179"/>
  <c r="H15264" i="179"/>
  <c r="G15264" i="179"/>
  <c r="H15263" i="179"/>
  <c r="G15263" i="179"/>
  <c r="H15262" i="179"/>
  <c r="G15262" i="179"/>
  <c r="H15261" i="179"/>
  <c r="G15261" i="179"/>
  <c r="H15260" i="179"/>
  <c r="G15260" i="179"/>
  <c r="H15259" i="179"/>
  <c r="G15259" i="179"/>
  <c r="H15258" i="179"/>
  <c r="G15258" i="179"/>
  <c r="H15257" i="179"/>
  <c r="G15257" i="179"/>
  <c r="H15256" i="179"/>
  <c r="G15256" i="179"/>
  <c r="H15255" i="179"/>
  <c r="G15255" i="179"/>
  <c r="H15254" i="179"/>
  <c r="G15254" i="179"/>
  <c r="H15253" i="179"/>
  <c r="G15253" i="179"/>
  <c r="H15252" i="179"/>
  <c r="G15252" i="179"/>
  <c r="H15251" i="179"/>
  <c r="G15251" i="179"/>
  <c r="H15250" i="179"/>
  <c r="G15250" i="179"/>
  <c r="H15249" i="179"/>
  <c r="G15249" i="179"/>
  <c r="H15248" i="179"/>
  <c r="G15248" i="179"/>
  <c r="H15247" i="179"/>
  <c r="G15247" i="179"/>
  <c r="H15246" i="179"/>
  <c r="G15246" i="179"/>
  <c r="H15245" i="179"/>
  <c r="G15245" i="179"/>
  <c r="H15244" i="179"/>
  <c r="G15244" i="179"/>
  <c r="H15243" i="179"/>
  <c r="G15243" i="179"/>
  <c r="H15242" i="179"/>
  <c r="G15242" i="179"/>
  <c r="H15241" i="179"/>
  <c r="G15241" i="179"/>
  <c r="H15240" i="179"/>
  <c r="G15240" i="179"/>
  <c r="H15239" i="179"/>
  <c r="G15239" i="179"/>
  <c r="H15238" i="179"/>
  <c r="G15238" i="179"/>
  <c r="H15237" i="179"/>
  <c r="G15237" i="179"/>
  <c r="H15236" i="179"/>
  <c r="G15236" i="179"/>
  <c r="H15235" i="179"/>
  <c r="G15235" i="179"/>
  <c r="H15234" i="179"/>
  <c r="G15234" i="179"/>
  <c r="H15233" i="179"/>
  <c r="G15233" i="179"/>
  <c r="H15232" i="179"/>
  <c r="G15232" i="179"/>
  <c r="H15231" i="179"/>
  <c r="G15231" i="179"/>
  <c r="H15230" i="179"/>
  <c r="G15230" i="179"/>
  <c r="H15229" i="179"/>
  <c r="G15229" i="179"/>
  <c r="H15228" i="179"/>
  <c r="G15228" i="179"/>
  <c r="H15227" i="179"/>
  <c r="G15227" i="179"/>
  <c r="H15226" i="179"/>
  <c r="G15226" i="179"/>
  <c r="H15225" i="179"/>
  <c r="G15225" i="179"/>
  <c r="H15224" i="179"/>
  <c r="G15224" i="179"/>
  <c r="H15223" i="179"/>
  <c r="G15223" i="179"/>
  <c r="H15222" i="179"/>
  <c r="G15222" i="179"/>
  <c r="H15221" i="179"/>
  <c r="G15221" i="179"/>
  <c r="H15220" i="179"/>
  <c r="G15220" i="179"/>
  <c r="H15219" i="179"/>
  <c r="G15219" i="179"/>
  <c r="H15218" i="179"/>
  <c r="G15218" i="179"/>
  <c r="H15217" i="179"/>
  <c r="G15217" i="179"/>
  <c r="H15216" i="179"/>
  <c r="G15216" i="179"/>
  <c r="H15215" i="179"/>
  <c r="G15215" i="179"/>
  <c r="H15214" i="179"/>
  <c r="G15214" i="179"/>
  <c r="H15213" i="179"/>
  <c r="G15213" i="179"/>
  <c r="H15212" i="179"/>
  <c r="G15212" i="179"/>
  <c r="H15211" i="179"/>
  <c r="G15211" i="179"/>
  <c r="H15210" i="179"/>
  <c r="G15210" i="179"/>
  <c r="H15209" i="179"/>
  <c r="G15209" i="179"/>
  <c r="H15208" i="179"/>
  <c r="G15208" i="179"/>
  <c r="H15207" i="179"/>
  <c r="G15207" i="179"/>
  <c r="H15206" i="179"/>
  <c r="G15206" i="179"/>
  <c r="H15205" i="179"/>
  <c r="G15205" i="179"/>
  <c r="H15204" i="179"/>
  <c r="G15204" i="179"/>
  <c r="H15203" i="179"/>
  <c r="G15203" i="179"/>
  <c r="H15202" i="179"/>
  <c r="G15202" i="179"/>
  <c r="H15201" i="179"/>
  <c r="G15201" i="179"/>
  <c r="H15200" i="179"/>
  <c r="G15200" i="179"/>
  <c r="H15199" i="179"/>
  <c r="G15199" i="179"/>
  <c r="H15198" i="179"/>
  <c r="G15198" i="179"/>
  <c r="H15197" i="179"/>
  <c r="G15197" i="179"/>
  <c r="H15196" i="179"/>
  <c r="G15196" i="179"/>
  <c r="H15195" i="179"/>
  <c r="G15195" i="179"/>
  <c r="H15194" i="179"/>
  <c r="G15194" i="179"/>
  <c r="H15193" i="179"/>
  <c r="G15193" i="179"/>
  <c r="H15192" i="179"/>
  <c r="G15192" i="179"/>
  <c r="H15191" i="179"/>
  <c r="G15191" i="179"/>
  <c r="H15190" i="179"/>
  <c r="G15190" i="179"/>
  <c r="H15189" i="179"/>
  <c r="G15189" i="179"/>
  <c r="H15188" i="179"/>
  <c r="G15188" i="179"/>
  <c r="H15187" i="179"/>
  <c r="G15187" i="179"/>
  <c r="H15186" i="179"/>
  <c r="G15186" i="179"/>
  <c r="H15185" i="179"/>
  <c r="G15185" i="179"/>
  <c r="H15184" i="179"/>
  <c r="G15184" i="179"/>
  <c r="H15183" i="179"/>
  <c r="G15183" i="179"/>
  <c r="H15182" i="179"/>
  <c r="G15182" i="179"/>
  <c r="H15181" i="179"/>
  <c r="G15181" i="179"/>
  <c r="H15180" i="179"/>
  <c r="G15180" i="179"/>
  <c r="H15179" i="179"/>
  <c r="G15179" i="179"/>
  <c r="H15178" i="179"/>
  <c r="G15178" i="179"/>
  <c r="H15177" i="179"/>
  <c r="G15177" i="179"/>
  <c r="H15176" i="179"/>
  <c r="G15176" i="179"/>
  <c r="H15175" i="179"/>
  <c r="G15175" i="179"/>
  <c r="H15174" i="179"/>
  <c r="G15174" i="179"/>
  <c r="H15173" i="179"/>
  <c r="G15173" i="179"/>
  <c r="H15172" i="179"/>
  <c r="G15172" i="179"/>
  <c r="H15171" i="179"/>
  <c r="G15171" i="179"/>
  <c r="H15170" i="179"/>
  <c r="G15170" i="179"/>
  <c r="H15169" i="179"/>
  <c r="G15169" i="179"/>
  <c r="H15168" i="179"/>
  <c r="G15168" i="179"/>
  <c r="H15167" i="179"/>
  <c r="G15167" i="179"/>
  <c r="H15166" i="179"/>
  <c r="G15166" i="179"/>
  <c r="H15165" i="179"/>
  <c r="G15165" i="179"/>
  <c r="H15164" i="179"/>
  <c r="G15164" i="179"/>
  <c r="H15163" i="179"/>
  <c r="G15163" i="179"/>
  <c r="H15162" i="179"/>
  <c r="G15162" i="179"/>
  <c r="H15161" i="179"/>
  <c r="G15161" i="179"/>
  <c r="H15160" i="179"/>
  <c r="G15160" i="179"/>
  <c r="H15159" i="179"/>
  <c r="G15159" i="179"/>
  <c r="H15158" i="179"/>
  <c r="G15158" i="179"/>
  <c r="H15157" i="179"/>
  <c r="G15157" i="179"/>
  <c r="H15156" i="179"/>
  <c r="G15156" i="179"/>
  <c r="H15155" i="179"/>
  <c r="G15155" i="179"/>
  <c r="H15154" i="179"/>
  <c r="G15154" i="179"/>
  <c r="H15153" i="179"/>
  <c r="G15153" i="179"/>
  <c r="H15152" i="179"/>
  <c r="G15152" i="179"/>
  <c r="H15151" i="179"/>
  <c r="G15151" i="179"/>
  <c r="H15150" i="179"/>
  <c r="G15150" i="179"/>
  <c r="H15149" i="179"/>
  <c r="G15149" i="179"/>
  <c r="H15148" i="179"/>
  <c r="G15148" i="179"/>
  <c r="H15147" i="179"/>
  <c r="G15147" i="179"/>
  <c r="H15146" i="179"/>
  <c r="G15146" i="179"/>
  <c r="H15145" i="179"/>
  <c r="G15145" i="179"/>
  <c r="H15144" i="179"/>
  <c r="G15144" i="179"/>
  <c r="H15143" i="179"/>
  <c r="G15143" i="179"/>
  <c r="H15142" i="179"/>
  <c r="G15142" i="179"/>
  <c r="H15141" i="179"/>
  <c r="G15141" i="179"/>
  <c r="H15140" i="179"/>
  <c r="G15140" i="179"/>
  <c r="H15139" i="179"/>
  <c r="G15139" i="179"/>
  <c r="H15138" i="179"/>
  <c r="G15138" i="179"/>
  <c r="H15137" i="179"/>
  <c r="G15137" i="179"/>
  <c r="H15136" i="179"/>
  <c r="G15136" i="179"/>
  <c r="H15135" i="179"/>
  <c r="G15135" i="179"/>
  <c r="H15134" i="179"/>
  <c r="G15134" i="179"/>
  <c r="H15133" i="179"/>
  <c r="G15133" i="179"/>
  <c r="H15132" i="179"/>
  <c r="G15132" i="179"/>
  <c r="H15131" i="179"/>
  <c r="G15131" i="179"/>
  <c r="H15130" i="179"/>
  <c r="G15130" i="179"/>
  <c r="H15129" i="179"/>
  <c r="G15129" i="179"/>
  <c r="H15128" i="179"/>
  <c r="G15128" i="179"/>
  <c r="H15127" i="179"/>
  <c r="G15127" i="179"/>
  <c r="H15126" i="179"/>
  <c r="G15126" i="179"/>
  <c r="H15125" i="179"/>
  <c r="G15125" i="179"/>
  <c r="H15124" i="179"/>
  <c r="G15124" i="179"/>
  <c r="H15123" i="179"/>
  <c r="G15123" i="179"/>
  <c r="H15122" i="179"/>
  <c r="G15122" i="179"/>
  <c r="H15121" i="179"/>
  <c r="G15121" i="179"/>
  <c r="H15120" i="179"/>
  <c r="G15120" i="179"/>
  <c r="H15119" i="179"/>
  <c r="G15119" i="179"/>
  <c r="H15118" i="179"/>
  <c r="G15118" i="179"/>
  <c r="H15117" i="179"/>
  <c r="G15117" i="179"/>
  <c r="H15116" i="179"/>
  <c r="G15116" i="179"/>
  <c r="H15115" i="179"/>
  <c r="G15115" i="179"/>
  <c r="H15114" i="179"/>
  <c r="G15114" i="179"/>
  <c r="H15113" i="179"/>
  <c r="G15113" i="179"/>
  <c r="H15112" i="179"/>
  <c r="G15112" i="179"/>
  <c r="H15111" i="179"/>
  <c r="G15111" i="179"/>
  <c r="H15110" i="179"/>
  <c r="G15110" i="179"/>
  <c r="H15109" i="179"/>
  <c r="G15109" i="179"/>
  <c r="H15108" i="179"/>
  <c r="G15108" i="179"/>
  <c r="H15107" i="179"/>
  <c r="G15107" i="179"/>
  <c r="H15106" i="179"/>
  <c r="G15106" i="179"/>
  <c r="H15105" i="179"/>
  <c r="G15105" i="179"/>
  <c r="H15104" i="179"/>
  <c r="G15104" i="179"/>
  <c r="H15103" i="179"/>
  <c r="G15103" i="179"/>
  <c r="H15102" i="179"/>
  <c r="G15102" i="179"/>
  <c r="H15101" i="179"/>
  <c r="G15101" i="179"/>
  <c r="H15100" i="179"/>
  <c r="G15100" i="179"/>
  <c r="H15099" i="179"/>
  <c r="G15099" i="179"/>
  <c r="H15098" i="179"/>
  <c r="G15098" i="179"/>
  <c r="H15097" i="179"/>
  <c r="G15097" i="179"/>
  <c r="H15096" i="179"/>
  <c r="G15096" i="179"/>
  <c r="H15095" i="179"/>
  <c r="G15095" i="179"/>
  <c r="H15094" i="179"/>
  <c r="G15094" i="179"/>
  <c r="H15093" i="179"/>
  <c r="G15093" i="179"/>
  <c r="H15092" i="179"/>
  <c r="G15092" i="179"/>
  <c r="H15091" i="179"/>
  <c r="G15091" i="179"/>
  <c r="H15090" i="179"/>
  <c r="G15090" i="179"/>
  <c r="H15089" i="179"/>
  <c r="G15089" i="179"/>
  <c r="H15088" i="179"/>
  <c r="G15088" i="179"/>
  <c r="H15087" i="179"/>
  <c r="G15087" i="179"/>
  <c r="H15086" i="179"/>
  <c r="G15086" i="179"/>
  <c r="H15085" i="179"/>
  <c r="G15085" i="179"/>
  <c r="H15084" i="179"/>
  <c r="G15084" i="179"/>
  <c r="H15083" i="179"/>
  <c r="G15083" i="179"/>
  <c r="H15082" i="179"/>
  <c r="G15082" i="179"/>
  <c r="H15081" i="179"/>
  <c r="G15081" i="179"/>
  <c r="H15080" i="179"/>
  <c r="G15080" i="179"/>
  <c r="H15079" i="179"/>
  <c r="G15079" i="179"/>
  <c r="H15078" i="179"/>
  <c r="G15078" i="179"/>
  <c r="H15077" i="179"/>
  <c r="G15077" i="179"/>
  <c r="H15076" i="179"/>
  <c r="G15076" i="179"/>
  <c r="H15075" i="179"/>
  <c r="G15075" i="179"/>
  <c r="H15074" i="179"/>
  <c r="G15074" i="179"/>
  <c r="H15073" i="179"/>
  <c r="G15073" i="179"/>
  <c r="H15072" i="179"/>
  <c r="G15072" i="179"/>
  <c r="H15071" i="179"/>
  <c r="G15071" i="179"/>
  <c r="H15070" i="179"/>
  <c r="G15070" i="179"/>
  <c r="H15069" i="179"/>
  <c r="G15069" i="179"/>
  <c r="H15068" i="179"/>
  <c r="G15068" i="179"/>
  <c r="H15067" i="179"/>
  <c r="G15067" i="179"/>
  <c r="H15066" i="179"/>
  <c r="G15066" i="179"/>
  <c r="H15065" i="179"/>
  <c r="G15065" i="179"/>
  <c r="H15064" i="179"/>
  <c r="G15064" i="179"/>
  <c r="H15063" i="179"/>
  <c r="G15063" i="179"/>
  <c r="H15062" i="179"/>
  <c r="G15062" i="179"/>
  <c r="H15061" i="179"/>
  <c r="G15061" i="179"/>
  <c r="H15060" i="179"/>
  <c r="G15060" i="179"/>
  <c r="H15059" i="179"/>
  <c r="G15059" i="179"/>
  <c r="H15058" i="179"/>
  <c r="G15058" i="179"/>
  <c r="H15057" i="179"/>
  <c r="G15057" i="179"/>
  <c r="H15056" i="179"/>
  <c r="G15056" i="179"/>
  <c r="H15055" i="179"/>
  <c r="G15055" i="179"/>
  <c r="H15054" i="179"/>
  <c r="G15054" i="179"/>
  <c r="H15053" i="179"/>
  <c r="G15053" i="179"/>
  <c r="H15052" i="179"/>
  <c r="G15052" i="179"/>
  <c r="H15051" i="179"/>
  <c r="G15051" i="179"/>
  <c r="H15050" i="179"/>
  <c r="G15050" i="179"/>
  <c r="H15049" i="179"/>
  <c r="G15049" i="179"/>
  <c r="H15048" i="179"/>
  <c r="G15048" i="179"/>
  <c r="H15047" i="179"/>
  <c r="G15047" i="179"/>
  <c r="H15046" i="179"/>
  <c r="G15046" i="179"/>
  <c r="H15045" i="179"/>
  <c r="G15045" i="179"/>
  <c r="H15044" i="179"/>
  <c r="G15044" i="179"/>
  <c r="H15043" i="179"/>
  <c r="G15043" i="179"/>
  <c r="H15042" i="179"/>
  <c r="G15042" i="179"/>
  <c r="H15041" i="179"/>
  <c r="G15041" i="179"/>
  <c r="H15040" i="179"/>
  <c r="G15040" i="179"/>
  <c r="H15039" i="179"/>
  <c r="G15039" i="179"/>
  <c r="H15038" i="179"/>
  <c r="G15038" i="179"/>
  <c r="H15037" i="179"/>
  <c r="G15037" i="179"/>
  <c r="H15036" i="179"/>
  <c r="G15036" i="179"/>
  <c r="H15035" i="179"/>
  <c r="G15035" i="179"/>
  <c r="H15034" i="179"/>
  <c r="G15034" i="179"/>
  <c r="H15033" i="179"/>
  <c r="G15033" i="179"/>
  <c r="H15032" i="179"/>
  <c r="G15032" i="179"/>
  <c r="H15031" i="179"/>
  <c r="G15031" i="179"/>
  <c r="H15030" i="179"/>
  <c r="G15030" i="179"/>
  <c r="H15029" i="179"/>
  <c r="G15029" i="179"/>
  <c r="H15028" i="179"/>
  <c r="G15028" i="179"/>
  <c r="H15027" i="179"/>
  <c r="G15027" i="179"/>
  <c r="H15026" i="179"/>
  <c r="G15026" i="179"/>
  <c r="H15025" i="179"/>
  <c r="G15025" i="179"/>
  <c r="H15024" i="179"/>
  <c r="G15024" i="179"/>
  <c r="H15023" i="179"/>
  <c r="G15023" i="179"/>
  <c r="H15022" i="179"/>
  <c r="G15022" i="179"/>
  <c r="H15021" i="179"/>
  <c r="G15021" i="179"/>
  <c r="H15020" i="179"/>
  <c r="G15020" i="179"/>
  <c r="H15019" i="179"/>
  <c r="G15019" i="179"/>
  <c r="H15018" i="179"/>
  <c r="G15018" i="179"/>
  <c r="H15017" i="179"/>
  <c r="G15017" i="179"/>
  <c r="H15016" i="179"/>
  <c r="G15016" i="179"/>
  <c r="H15015" i="179"/>
  <c r="G15015" i="179"/>
  <c r="H15014" i="179"/>
  <c r="G15014" i="179"/>
  <c r="H15013" i="179"/>
  <c r="G15013" i="179"/>
  <c r="H15012" i="179"/>
  <c r="G15012" i="179"/>
  <c r="H15011" i="179"/>
  <c r="G15011" i="179"/>
  <c r="H15010" i="179"/>
  <c r="G15010" i="179"/>
  <c r="H15009" i="179"/>
  <c r="G15009" i="179"/>
  <c r="H15008" i="179"/>
  <c r="G15008" i="179"/>
  <c r="H15007" i="179"/>
  <c r="G15007" i="179"/>
  <c r="H15006" i="179"/>
  <c r="G15006" i="179"/>
  <c r="H15005" i="179"/>
  <c r="G15005" i="179"/>
  <c r="H15004" i="179"/>
  <c r="G15004" i="179"/>
  <c r="H15003" i="179"/>
  <c r="G15003" i="179"/>
  <c r="H15002" i="179"/>
  <c r="G15002" i="179"/>
  <c r="H15001" i="179"/>
  <c r="G15001" i="179"/>
  <c r="H15000" i="179"/>
  <c r="G15000" i="179"/>
  <c r="H14999" i="179"/>
  <c r="G14999" i="179"/>
  <c r="H14998" i="179"/>
  <c r="G14998" i="179"/>
  <c r="H14997" i="179"/>
  <c r="G14997" i="179"/>
  <c r="H14996" i="179"/>
  <c r="G14996" i="179"/>
  <c r="H14995" i="179"/>
  <c r="G14995" i="179"/>
  <c r="H14994" i="179"/>
  <c r="G14994" i="179"/>
  <c r="H14993" i="179"/>
  <c r="G14993" i="179"/>
  <c r="H14992" i="179"/>
  <c r="G14992" i="179"/>
  <c r="H14991" i="179"/>
  <c r="G14991" i="179"/>
  <c r="H14990" i="179"/>
  <c r="G14990" i="179"/>
  <c r="H14989" i="179"/>
  <c r="G14989" i="179"/>
  <c r="H14988" i="179"/>
  <c r="G14988" i="179"/>
  <c r="H14987" i="179"/>
  <c r="G14987" i="179"/>
  <c r="H14986" i="179"/>
  <c r="G14986" i="179"/>
  <c r="H14985" i="179"/>
  <c r="G14985" i="179"/>
  <c r="H14984" i="179"/>
  <c r="G14984" i="179"/>
  <c r="H14983" i="179"/>
  <c r="G14983" i="179"/>
  <c r="H14982" i="179"/>
  <c r="G14982" i="179"/>
  <c r="H14981" i="179"/>
  <c r="G14981" i="179"/>
  <c r="H14980" i="179"/>
  <c r="G14980" i="179"/>
  <c r="H14979" i="179"/>
  <c r="G14979" i="179"/>
  <c r="H14978" i="179"/>
  <c r="G14978" i="179"/>
  <c r="H14977" i="179"/>
  <c r="G14977" i="179"/>
  <c r="H14976" i="179"/>
  <c r="G14976" i="179"/>
  <c r="H14975" i="179"/>
  <c r="G14975" i="179"/>
  <c r="H14974" i="179"/>
  <c r="G14974" i="179"/>
  <c r="H14973" i="179"/>
  <c r="G14973" i="179"/>
  <c r="H14972" i="179"/>
  <c r="G14972" i="179"/>
  <c r="H14971" i="179"/>
  <c r="G14971" i="179"/>
  <c r="H14970" i="179"/>
  <c r="G14970" i="179"/>
  <c r="H14969" i="179"/>
  <c r="G14969" i="179"/>
  <c r="H14968" i="179"/>
  <c r="G14968" i="179"/>
  <c r="H14967" i="179"/>
  <c r="G14967" i="179"/>
  <c r="H14966" i="179"/>
  <c r="G14966" i="179"/>
  <c r="H14965" i="179"/>
  <c r="G14965" i="179"/>
  <c r="H14964" i="179"/>
  <c r="G14964" i="179"/>
  <c r="H14963" i="179"/>
  <c r="G14963" i="179"/>
  <c r="H14962" i="179"/>
  <c r="G14962" i="179"/>
  <c r="H14961" i="179"/>
  <c r="G14961" i="179"/>
  <c r="H14960" i="179"/>
  <c r="G14960" i="179"/>
  <c r="H14959" i="179"/>
  <c r="G14959" i="179"/>
  <c r="H14958" i="179"/>
  <c r="G14958" i="179"/>
  <c r="H14957" i="179"/>
  <c r="G14957" i="179"/>
  <c r="H14956" i="179"/>
  <c r="G14956" i="179"/>
  <c r="H14955" i="179"/>
  <c r="G14955" i="179"/>
  <c r="H14954" i="179"/>
  <c r="G14954" i="179"/>
  <c r="H14953" i="179"/>
  <c r="G14953" i="179"/>
  <c r="H14952" i="179"/>
  <c r="G14952" i="179"/>
  <c r="H14951" i="179"/>
  <c r="G14951" i="179"/>
  <c r="H14950" i="179"/>
  <c r="G14950" i="179"/>
  <c r="H14949" i="179"/>
  <c r="G14949" i="179"/>
  <c r="H14948" i="179"/>
  <c r="G14948" i="179"/>
  <c r="H14947" i="179"/>
  <c r="G14947" i="179"/>
  <c r="H14946" i="179"/>
  <c r="G14946" i="179"/>
  <c r="H14945" i="179"/>
  <c r="G14945" i="179"/>
  <c r="H14944" i="179"/>
  <c r="G14944" i="179"/>
  <c r="H14943" i="179"/>
  <c r="G14943" i="179"/>
  <c r="H14942" i="179"/>
  <c r="G14942" i="179"/>
  <c r="H14941" i="179"/>
  <c r="G14941" i="179"/>
  <c r="H14940" i="179"/>
  <c r="G14940" i="179"/>
  <c r="H14939" i="179"/>
  <c r="G14939" i="179"/>
  <c r="H14938" i="179"/>
  <c r="G14938" i="179"/>
  <c r="H14937" i="179"/>
  <c r="G14937" i="179"/>
  <c r="H14936" i="179"/>
  <c r="G14936" i="179"/>
  <c r="H14935" i="179"/>
  <c r="G14935" i="179"/>
  <c r="H14934" i="179"/>
  <c r="G14934" i="179"/>
  <c r="H14933" i="179"/>
  <c r="G14933" i="179"/>
  <c r="H14932" i="179"/>
  <c r="G14932" i="179"/>
  <c r="H14931" i="179"/>
  <c r="G14931" i="179"/>
  <c r="H14930" i="179"/>
  <c r="G14930" i="179"/>
  <c r="H14929" i="179"/>
  <c r="G14929" i="179"/>
  <c r="H14928" i="179"/>
  <c r="G14928" i="179"/>
  <c r="H14927" i="179"/>
  <c r="G14927" i="179"/>
  <c r="H14926" i="179"/>
  <c r="G14926" i="179"/>
  <c r="H14925" i="179"/>
  <c r="G14925" i="179"/>
  <c r="H14924" i="179"/>
  <c r="G14924" i="179"/>
  <c r="H14923" i="179"/>
  <c r="G14923" i="179"/>
  <c r="H14922" i="179"/>
  <c r="G14922" i="179"/>
  <c r="H14921" i="179"/>
  <c r="G14921" i="179"/>
  <c r="H14920" i="179"/>
  <c r="G14920" i="179"/>
  <c r="H14919" i="179"/>
  <c r="G14919" i="179"/>
  <c r="H14918" i="179"/>
  <c r="G14918" i="179"/>
  <c r="H14917" i="179"/>
  <c r="G14917" i="179"/>
  <c r="H14916" i="179"/>
  <c r="G14916" i="179"/>
  <c r="H14915" i="179"/>
  <c r="G14915" i="179"/>
  <c r="H14914" i="179"/>
  <c r="G14914" i="179"/>
  <c r="H14913" i="179"/>
  <c r="G14913" i="179"/>
  <c r="H14912" i="179"/>
  <c r="G14912" i="179"/>
  <c r="H14911" i="179"/>
  <c r="G14911" i="179"/>
  <c r="H14910" i="179"/>
  <c r="G14910" i="179"/>
  <c r="H14909" i="179"/>
  <c r="G14909" i="179"/>
  <c r="H14908" i="179"/>
  <c r="G14908" i="179"/>
  <c r="H14907" i="179"/>
  <c r="G14907" i="179"/>
  <c r="H14906" i="179"/>
  <c r="G14906" i="179"/>
  <c r="H14905" i="179"/>
  <c r="G14905" i="179"/>
  <c r="H14904" i="179"/>
  <c r="G14904" i="179"/>
  <c r="H14903" i="179"/>
  <c r="G14903" i="179"/>
  <c r="H14902" i="179"/>
  <c r="G14902" i="179"/>
  <c r="H14901" i="179"/>
  <c r="G14901" i="179"/>
  <c r="H14900" i="179"/>
  <c r="G14900" i="179"/>
  <c r="H14899" i="179"/>
  <c r="G14899" i="179"/>
  <c r="H14898" i="179"/>
  <c r="G14898" i="179"/>
  <c r="H14897" i="179"/>
  <c r="G14897" i="179"/>
  <c r="H14896" i="179"/>
  <c r="G14896" i="179"/>
  <c r="H14895" i="179"/>
  <c r="G14895" i="179"/>
  <c r="H14894" i="179"/>
  <c r="G14894" i="179"/>
  <c r="H14893" i="179"/>
  <c r="G14893" i="179"/>
  <c r="H14892" i="179"/>
  <c r="G14892" i="179"/>
  <c r="H14891" i="179"/>
  <c r="G14891" i="179"/>
  <c r="H14890" i="179"/>
  <c r="G14890" i="179"/>
  <c r="H14889" i="179"/>
  <c r="G14889" i="179"/>
  <c r="H14888" i="179"/>
  <c r="G14888" i="179"/>
  <c r="H14887" i="179"/>
  <c r="G14887" i="179"/>
  <c r="H14886" i="179"/>
  <c r="G14886" i="179"/>
  <c r="H14885" i="179"/>
  <c r="G14885" i="179"/>
  <c r="H14884" i="179"/>
  <c r="G14884" i="179"/>
  <c r="H14883" i="179"/>
  <c r="G14883" i="179"/>
  <c r="H14882" i="179"/>
  <c r="G14882" i="179"/>
  <c r="H14881" i="179"/>
  <c r="G14881" i="179"/>
  <c r="H14880" i="179"/>
  <c r="G14880" i="179"/>
  <c r="H14879" i="179"/>
  <c r="G14879" i="179"/>
  <c r="H14878" i="179"/>
  <c r="G14878" i="179"/>
  <c r="H14877" i="179"/>
  <c r="G14877" i="179"/>
  <c r="H14876" i="179"/>
  <c r="G14876" i="179"/>
  <c r="H14875" i="179"/>
  <c r="G14875" i="179"/>
  <c r="H14874" i="179"/>
  <c r="G14874" i="179"/>
  <c r="H14873" i="179"/>
  <c r="G14873" i="179"/>
  <c r="H14872" i="179"/>
  <c r="G14872" i="179"/>
  <c r="H14871" i="179"/>
  <c r="G14871" i="179"/>
  <c r="H14870" i="179"/>
  <c r="G14870" i="179"/>
  <c r="H14869" i="179"/>
  <c r="G14869" i="179"/>
  <c r="H14868" i="179"/>
  <c r="G14868" i="179"/>
  <c r="H14867" i="179"/>
  <c r="G14867" i="179"/>
  <c r="H14866" i="179"/>
  <c r="G14866" i="179"/>
  <c r="H14865" i="179"/>
  <c r="G14865" i="179"/>
  <c r="H14864" i="179"/>
  <c r="G14864" i="179"/>
  <c r="H14863" i="179"/>
  <c r="G14863" i="179"/>
  <c r="H14862" i="179"/>
  <c r="G14862" i="179"/>
  <c r="H14861" i="179"/>
  <c r="G14861" i="179"/>
  <c r="H14860" i="179"/>
  <c r="G14860" i="179"/>
  <c r="H14859" i="179"/>
  <c r="G14859" i="179"/>
  <c r="H14858" i="179"/>
  <c r="G14858" i="179"/>
  <c r="H14857" i="179"/>
  <c r="G14857" i="179"/>
  <c r="H14856" i="179"/>
  <c r="G14856" i="179"/>
  <c r="H14855" i="179"/>
  <c r="G14855" i="179"/>
  <c r="H14854" i="179"/>
  <c r="G14854" i="179"/>
  <c r="H14853" i="179"/>
  <c r="G14853" i="179"/>
  <c r="H14852" i="179"/>
  <c r="G14852" i="179"/>
  <c r="H14851" i="179"/>
  <c r="G14851" i="179"/>
  <c r="H14850" i="179"/>
  <c r="G14850" i="179"/>
  <c r="H14849" i="179"/>
  <c r="G14849" i="179"/>
  <c r="H14848" i="179"/>
  <c r="G14848" i="179"/>
  <c r="H14847" i="179"/>
  <c r="G14847" i="179"/>
  <c r="H14846" i="179"/>
  <c r="G14846" i="179"/>
  <c r="H14845" i="179"/>
  <c r="G14845" i="179"/>
  <c r="H14844" i="179"/>
  <c r="G14844" i="179"/>
  <c r="H14843" i="179"/>
  <c r="G14843" i="179"/>
  <c r="H14842" i="179"/>
  <c r="G14842" i="179"/>
  <c r="H14841" i="179"/>
  <c r="G14841" i="179"/>
  <c r="H14840" i="179"/>
  <c r="G14840" i="179"/>
  <c r="H14839" i="179"/>
  <c r="G14839" i="179"/>
  <c r="H14838" i="179"/>
  <c r="G14838" i="179"/>
  <c r="H14837" i="179"/>
  <c r="G14837" i="179"/>
  <c r="H14836" i="179"/>
  <c r="G14836" i="179"/>
  <c r="H14835" i="179"/>
  <c r="G14835" i="179"/>
  <c r="H14834" i="179"/>
  <c r="G14834" i="179"/>
  <c r="H14833" i="179"/>
  <c r="G14833" i="179"/>
  <c r="H14832" i="179"/>
  <c r="G14832" i="179"/>
  <c r="H14831" i="179"/>
  <c r="G14831" i="179"/>
  <c r="H14830" i="179"/>
  <c r="G14830" i="179"/>
  <c r="H14829" i="179"/>
  <c r="G14829" i="179"/>
  <c r="H14828" i="179"/>
  <c r="G14828" i="179"/>
  <c r="H14827" i="179"/>
  <c r="G14827" i="179"/>
  <c r="H14826" i="179"/>
  <c r="G14826" i="179"/>
  <c r="H14825" i="179"/>
  <c r="G14825" i="179"/>
  <c r="H14824" i="179"/>
  <c r="G14824" i="179"/>
  <c r="H14823" i="179"/>
  <c r="G14823" i="179"/>
  <c r="H14822" i="179"/>
  <c r="G14822" i="179"/>
  <c r="H14821" i="179"/>
  <c r="G14821" i="179"/>
  <c r="H14820" i="179"/>
  <c r="G14820" i="179"/>
  <c r="H14819" i="179"/>
  <c r="G14819" i="179"/>
  <c r="H14818" i="179"/>
  <c r="G14818" i="179"/>
  <c r="H14817" i="179"/>
  <c r="G14817" i="179"/>
  <c r="H14816" i="179"/>
  <c r="G14816" i="179"/>
  <c r="H14815" i="179"/>
  <c r="G14815" i="179"/>
  <c r="H14814" i="179"/>
  <c r="G14814" i="179"/>
  <c r="H14813" i="179"/>
  <c r="G14813" i="179"/>
  <c r="H14812" i="179"/>
  <c r="G14812" i="179"/>
  <c r="H14811" i="179"/>
  <c r="G14811" i="179"/>
  <c r="H14810" i="179"/>
  <c r="G14810" i="179"/>
  <c r="H14809" i="179"/>
  <c r="G14809" i="179"/>
  <c r="H14808" i="179"/>
  <c r="G14808" i="179"/>
  <c r="H14807" i="179"/>
  <c r="G14807" i="179"/>
  <c r="H14806" i="179"/>
  <c r="G14806" i="179"/>
  <c r="H14805" i="179"/>
  <c r="G14805" i="179"/>
  <c r="H14804" i="179"/>
  <c r="G14804" i="179"/>
  <c r="H14803" i="179"/>
  <c r="G14803" i="179"/>
  <c r="H14802" i="179"/>
  <c r="G14802" i="179"/>
  <c r="H14801" i="179"/>
  <c r="G14801" i="179"/>
  <c r="H14800" i="179"/>
  <c r="G14800" i="179"/>
  <c r="H14799" i="179"/>
  <c r="G14799" i="179"/>
  <c r="H14798" i="179"/>
  <c r="G14798" i="179"/>
  <c r="H14797" i="179"/>
  <c r="G14797" i="179"/>
  <c r="H14796" i="179"/>
  <c r="G14796" i="179"/>
  <c r="H14795" i="179"/>
  <c r="G14795" i="179"/>
  <c r="H14794" i="179"/>
  <c r="G14794" i="179"/>
  <c r="H14793" i="179"/>
  <c r="G14793" i="179"/>
  <c r="H14792" i="179"/>
  <c r="G14792" i="179"/>
  <c r="H14791" i="179"/>
  <c r="G14791" i="179"/>
  <c r="H14790" i="179"/>
  <c r="G14790" i="179"/>
  <c r="H14789" i="179"/>
  <c r="G14789" i="179"/>
  <c r="H14788" i="179"/>
  <c r="G14788" i="179"/>
  <c r="H14787" i="179"/>
  <c r="G14787" i="179"/>
  <c r="H14786" i="179"/>
  <c r="G14786" i="179"/>
  <c r="H14785" i="179"/>
  <c r="G14785" i="179"/>
  <c r="H14784" i="179"/>
  <c r="G14784" i="179"/>
  <c r="H14783" i="179"/>
  <c r="G14783" i="179"/>
  <c r="H14782" i="179"/>
  <c r="G14782" i="179"/>
  <c r="H14781" i="179"/>
  <c r="G14781" i="179"/>
  <c r="H14780" i="179"/>
  <c r="G14780" i="179"/>
  <c r="H14779" i="179"/>
  <c r="G14779" i="179"/>
  <c r="H14778" i="179"/>
  <c r="G14778" i="179"/>
  <c r="H14777" i="179"/>
  <c r="G14777" i="179"/>
  <c r="H14776" i="179"/>
  <c r="G14776" i="179"/>
  <c r="H14775" i="179"/>
  <c r="G14775" i="179"/>
  <c r="H14774" i="179"/>
  <c r="G14774" i="179"/>
  <c r="H14773" i="179"/>
  <c r="G14773" i="179"/>
  <c r="H14772" i="179"/>
  <c r="G14772" i="179"/>
  <c r="H14771" i="179"/>
  <c r="G14771" i="179"/>
  <c r="H14770" i="179"/>
  <c r="G14770" i="179"/>
  <c r="H14769" i="179"/>
  <c r="G14769" i="179"/>
  <c r="H14768" i="179"/>
  <c r="G14768" i="179"/>
  <c r="H14767" i="179"/>
  <c r="G14767" i="179"/>
  <c r="H14766" i="179"/>
  <c r="G14766" i="179"/>
  <c r="H14765" i="179"/>
  <c r="G14765" i="179"/>
  <c r="H14764" i="179"/>
  <c r="G14764" i="179"/>
  <c r="H14763" i="179"/>
  <c r="G14763" i="179"/>
  <c r="H14762" i="179"/>
  <c r="G14762" i="179"/>
  <c r="H14761" i="179"/>
  <c r="G14761" i="179"/>
  <c r="H14760" i="179"/>
  <c r="G14760" i="179"/>
  <c r="H14759" i="179"/>
  <c r="G14759" i="179"/>
  <c r="H14758" i="179"/>
  <c r="G14758" i="179"/>
  <c r="H14757" i="179"/>
  <c r="G14757" i="179"/>
  <c r="H14756" i="179"/>
  <c r="G14756" i="179"/>
  <c r="H14755" i="179"/>
  <c r="G14755" i="179"/>
  <c r="H14754" i="179"/>
  <c r="G14754" i="179"/>
  <c r="H14753" i="179"/>
  <c r="G14753" i="179"/>
  <c r="H14752" i="179"/>
  <c r="G14752" i="179"/>
  <c r="H14751" i="179"/>
  <c r="G14751" i="179"/>
  <c r="H14750" i="179"/>
  <c r="G14750" i="179"/>
  <c r="H14749" i="179"/>
  <c r="G14749" i="179"/>
  <c r="H14748" i="179"/>
  <c r="G14748" i="179"/>
  <c r="H14747" i="179"/>
  <c r="G14747" i="179"/>
  <c r="H14746" i="179"/>
  <c r="G14746" i="179"/>
  <c r="H14745" i="179"/>
  <c r="G14745" i="179"/>
  <c r="H14744" i="179"/>
  <c r="G14744" i="179"/>
  <c r="H14743" i="179"/>
  <c r="G14743" i="179"/>
  <c r="H14742" i="179"/>
  <c r="G14742" i="179"/>
  <c r="H14741" i="179"/>
  <c r="G14741" i="179"/>
  <c r="H14740" i="179"/>
  <c r="G14740" i="179"/>
  <c r="H14739" i="179"/>
  <c r="G14739" i="179"/>
  <c r="H14738" i="179"/>
  <c r="G14738" i="179"/>
  <c r="H14737" i="179"/>
  <c r="G14737" i="179"/>
  <c r="H14736" i="179"/>
  <c r="G14736" i="179"/>
  <c r="H14735" i="179"/>
  <c r="G14735" i="179"/>
  <c r="H14734" i="179"/>
  <c r="G14734" i="179"/>
  <c r="H14733" i="179"/>
  <c r="G14733" i="179"/>
  <c r="H14732" i="179"/>
  <c r="G14732" i="179"/>
  <c r="H14731" i="179"/>
  <c r="G14731" i="179"/>
  <c r="H14730" i="179"/>
  <c r="G14730" i="179"/>
  <c r="H14729" i="179"/>
  <c r="G14729" i="179"/>
  <c r="H14728" i="179"/>
  <c r="G14728" i="179"/>
  <c r="H14727" i="179"/>
  <c r="G14727" i="179"/>
  <c r="H14726" i="179"/>
  <c r="G14726" i="179"/>
  <c r="H14725" i="179"/>
  <c r="G14725" i="179"/>
  <c r="H14724" i="179"/>
  <c r="G14724" i="179"/>
  <c r="H14723" i="179"/>
  <c r="G14723" i="179"/>
  <c r="H14722" i="179"/>
  <c r="G14722" i="179"/>
  <c r="H14721" i="179"/>
  <c r="G14721" i="179"/>
  <c r="H14720" i="179"/>
  <c r="G14720" i="179"/>
  <c r="H14719" i="179"/>
  <c r="G14719" i="179"/>
  <c r="H14718" i="179"/>
  <c r="G14718" i="179"/>
  <c r="H14717" i="179"/>
  <c r="G14717" i="179"/>
  <c r="H14716" i="179"/>
  <c r="G14716" i="179"/>
  <c r="H14715" i="179"/>
  <c r="G14715" i="179"/>
  <c r="H14714" i="179"/>
  <c r="G14714" i="179"/>
  <c r="H14713" i="179"/>
  <c r="G14713" i="179"/>
  <c r="H14712" i="179"/>
  <c r="G14712" i="179"/>
  <c r="H14711" i="179"/>
  <c r="G14711" i="179"/>
  <c r="H14710" i="179"/>
  <c r="G14710" i="179"/>
  <c r="H14709" i="179"/>
  <c r="G14709" i="179"/>
  <c r="H14708" i="179"/>
  <c r="G14708" i="179"/>
  <c r="H14707" i="179"/>
  <c r="G14707" i="179"/>
  <c r="H14706" i="179"/>
  <c r="G14706" i="179"/>
  <c r="H14705" i="179"/>
  <c r="G14705" i="179"/>
  <c r="H14704" i="179"/>
  <c r="G14704" i="179"/>
  <c r="H14703" i="179"/>
  <c r="G14703" i="179"/>
  <c r="H14702" i="179"/>
  <c r="G14702" i="179"/>
  <c r="H14701" i="179"/>
  <c r="G14701" i="179"/>
  <c r="H14700" i="179"/>
  <c r="G14700" i="179"/>
  <c r="H14699" i="179"/>
  <c r="G14699" i="179"/>
  <c r="H14698" i="179"/>
  <c r="G14698" i="179"/>
  <c r="H14697" i="179"/>
  <c r="G14697" i="179"/>
  <c r="H14696" i="179"/>
  <c r="G14696" i="179"/>
  <c r="H14695" i="179"/>
  <c r="G14695" i="179"/>
  <c r="H14694" i="179"/>
  <c r="G14694" i="179"/>
  <c r="H14693" i="179"/>
  <c r="G14693" i="179"/>
  <c r="H14692" i="179"/>
  <c r="G14692" i="179"/>
  <c r="H14691" i="179"/>
  <c r="G14691" i="179"/>
  <c r="H14690" i="179"/>
  <c r="G14690" i="179"/>
  <c r="H14689" i="179"/>
  <c r="G14689" i="179"/>
  <c r="H14688" i="179"/>
  <c r="G14688" i="179"/>
  <c r="H14687" i="179"/>
  <c r="G14687" i="179"/>
  <c r="H14686" i="179"/>
  <c r="G14686" i="179"/>
  <c r="H14685" i="179"/>
  <c r="G14685" i="179"/>
  <c r="H14684" i="179"/>
  <c r="G14684" i="179"/>
  <c r="H14683" i="179"/>
  <c r="G14683" i="179"/>
  <c r="H14682" i="179"/>
  <c r="G14682" i="179"/>
  <c r="H14681" i="179"/>
  <c r="G14681" i="179"/>
  <c r="H14680" i="179"/>
  <c r="G14680" i="179"/>
  <c r="H14679" i="179"/>
  <c r="G14679" i="179"/>
  <c r="H14678" i="179"/>
  <c r="G14678" i="179"/>
  <c r="H14677" i="179"/>
  <c r="G14677" i="179"/>
  <c r="H14676" i="179"/>
  <c r="G14676" i="179"/>
  <c r="H14675" i="179"/>
  <c r="G14675" i="179"/>
  <c r="H14674" i="179"/>
  <c r="G14674" i="179"/>
  <c r="H14673" i="179"/>
  <c r="G14673" i="179"/>
  <c r="H14672" i="179"/>
  <c r="G14672" i="179"/>
  <c r="H14671" i="179"/>
  <c r="G14671" i="179"/>
  <c r="H14670" i="179"/>
  <c r="G14670" i="179"/>
  <c r="H14669" i="179"/>
  <c r="G14669" i="179"/>
  <c r="H14668" i="179"/>
  <c r="G14668" i="179"/>
  <c r="H14667" i="179"/>
  <c r="G14667" i="179"/>
  <c r="H14666" i="179"/>
  <c r="G14666" i="179"/>
  <c r="H14665" i="179"/>
  <c r="G14665" i="179"/>
  <c r="H14664" i="179"/>
  <c r="G14664" i="179"/>
  <c r="H14663" i="179"/>
  <c r="G14663" i="179"/>
  <c r="H14662" i="179"/>
  <c r="G14662" i="179"/>
  <c r="H14661" i="179"/>
  <c r="G14661" i="179"/>
  <c r="H14660" i="179"/>
  <c r="G14660" i="179"/>
  <c r="H14659" i="179"/>
  <c r="G14659" i="179"/>
  <c r="H14658" i="179"/>
  <c r="G14658" i="179"/>
  <c r="H14657" i="179"/>
  <c r="G14657" i="179"/>
  <c r="H14656" i="179"/>
  <c r="G14656" i="179"/>
  <c r="H14655" i="179"/>
  <c r="G14655" i="179"/>
  <c r="H14654" i="179"/>
  <c r="G14654" i="179"/>
  <c r="H14653" i="179"/>
  <c r="G14653" i="179"/>
  <c r="H14652" i="179"/>
  <c r="G14652" i="179"/>
  <c r="H14651" i="179"/>
  <c r="G14651" i="179"/>
  <c r="H14650" i="179"/>
  <c r="G14650" i="179"/>
  <c r="H14649" i="179"/>
  <c r="G14649" i="179"/>
  <c r="H14648" i="179"/>
  <c r="G14648" i="179"/>
  <c r="H14647" i="179"/>
  <c r="G14647" i="179"/>
  <c r="H14646" i="179"/>
  <c r="G14646" i="179"/>
  <c r="H14645" i="179"/>
  <c r="G14645" i="179"/>
  <c r="H14644" i="179"/>
  <c r="G14644" i="179"/>
  <c r="H14643" i="179"/>
  <c r="G14643" i="179"/>
  <c r="H14642" i="179"/>
  <c r="G14642" i="179"/>
  <c r="H14641" i="179"/>
  <c r="G14641" i="179"/>
  <c r="H14640" i="179"/>
  <c r="G14640" i="179"/>
  <c r="H14639" i="179"/>
  <c r="G14639" i="179"/>
  <c r="H14638" i="179"/>
  <c r="G14638" i="179"/>
  <c r="H14637" i="179"/>
  <c r="G14637" i="179"/>
  <c r="H14636" i="179"/>
  <c r="G14636" i="179"/>
  <c r="H14635" i="179"/>
  <c r="G14635" i="179"/>
  <c r="H14634" i="179"/>
  <c r="G14634" i="179"/>
  <c r="H14633" i="179"/>
  <c r="G14633" i="179"/>
  <c r="H14632" i="179"/>
  <c r="G14632" i="179"/>
  <c r="H14631" i="179"/>
  <c r="G14631" i="179"/>
  <c r="H14630" i="179"/>
  <c r="G14630" i="179"/>
  <c r="H14629" i="179"/>
  <c r="G14629" i="179"/>
  <c r="H14628" i="179"/>
  <c r="G14628" i="179"/>
  <c r="H14627" i="179"/>
  <c r="G14627" i="179"/>
  <c r="H14626" i="179"/>
  <c r="G14626" i="179"/>
  <c r="H14625" i="179"/>
  <c r="G14625" i="179"/>
  <c r="H14624" i="179"/>
  <c r="G14624" i="179"/>
  <c r="H14623" i="179"/>
  <c r="G14623" i="179"/>
  <c r="H14622" i="179"/>
  <c r="G14622" i="179"/>
  <c r="H14621" i="179"/>
  <c r="G14621" i="179"/>
  <c r="H14620" i="179"/>
  <c r="G14620" i="179"/>
  <c r="H14619" i="179"/>
  <c r="G14619" i="179"/>
  <c r="H14618" i="179"/>
  <c r="G14618" i="179"/>
  <c r="H14617" i="179"/>
  <c r="G14617" i="179"/>
  <c r="H14616" i="179"/>
  <c r="G14616" i="179"/>
  <c r="H14615" i="179"/>
  <c r="G14615" i="179"/>
  <c r="H14614" i="179"/>
  <c r="G14614" i="179"/>
  <c r="H14613" i="179"/>
  <c r="G14613" i="179"/>
  <c r="H14612" i="179"/>
  <c r="G14612" i="179"/>
  <c r="H14611" i="179"/>
  <c r="G14611" i="179"/>
  <c r="H14610" i="179"/>
  <c r="G14610" i="179"/>
  <c r="H14609" i="179"/>
  <c r="G14609" i="179"/>
  <c r="H14608" i="179"/>
  <c r="G14608" i="179"/>
  <c r="H14607" i="179"/>
  <c r="G14607" i="179"/>
  <c r="H14606" i="179"/>
  <c r="G14606" i="179"/>
  <c r="H14605" i="179"/>
  <c r="G14605" i="179"/>
  <c r="H14604" i="179"/>
  <c r="G14604" i="179"/>
  <c r="H14603" i="179"/>
  <c r="G14603" i="179"/>
  <c r="H14602" i="179"/>
  <c r="G14602" i="179"/>
  <c r="H14601" i="179"/>
  <c r="G14601" i="179"/>
  <c r="H14600" i="179"/>
  <c r="G14600" i="179"/>
  <c r="H14599" i="179"/>
  <c r="G14599" i="179"/>
  <c r="H14598" i="179"/>
  <c r="G14598" i="179"/>
  <c r="H14597" i="179"/>
  <c r="G14597" i="179"/>
  <c r="H14596" i="179"/>
  <c r="G14596" i="179"/>
  <c r="H14595" i="179"/>
  <c r="G14595" i="179"/>
  <c r="H14594" i="179"/>
  <c r="G14594" i="179"/>
  <c r="H14593" i="179"/>
  <c r="G14593" i="179"/>
  <c r="H14592" i="179"/>
  <c r="G14592" i="179"/>
  <c r="H14591" i="179"/>
  <c r="G14591" i="179"/>
  <c r="H14590" i="179"/>
  <c r="G14590" i="179"/>
  <c r="H14589" i="179"/>
  <c r="G14589" i="179"/>
  <c r="H14588" i="179"/>
  <c r="G14588" i="179"/>
  <c r="H14587" i="179"/>
  <c r="G14587" i="179"/>
  <c r="H14586" i="179"/>
  <c r="G14586" i="179"/>
  <c r="H14585" i="179"/>
  <c r="G14585" i="179"/>
  <c r="H14584" i="179"/>
  <c r="G14584" i="179"/>
  <c r="H14583" i="179"/>
  <c r="G14583" i="179"/>
  <c r="H14582" i="179"/>
  <c r="G14582" i="179"/>
  <c r="H14581" i="179"/>
  <c r="G14581" i="179"/>
  <c r="H14580" i="179"/>
  <c r="G14580" i="179"/>
  <c r="H14579" i="179"/>
  <c r="G14579" i="179"/>
  <c r="H14578" i="179"/>
  <c r="G14578" i="179"/>
  <c r="H14577" i="179"/>
  <c r="G14577" i="179"/>
  <c r="H14576" i="179"/>
  <c r="G14576" i="179"/>
  <c r="H14575" i="179"/>
  <c r="G14575" i="179"/>
  <c r="H14574" i="179"/>
  <c r="G14574" i="179"/>
  <c r="H14573" i="179"/>
  <c r="G14573" i="179"/>
  <c r="H14572" i="179"/>
  <c r="G14572" i="179"/>
  <c r="H14571" i="179"/>
  <c r="G14571" i="179"/>
  <c r="H14570" i="179"/>
  <c r="G14570" i="179"/>
  <c r="H14569" i="179"/>
  <c r="G14569" i="179"/>
  <c r="H14568" i="179"/>
  <c r="G14568" i="179"/>
  <c r="H14567" i="179"/>
  <c r="G14567" i="179"/>
  <c r="H14566" i="179"/>
  <c r="G14566" i="179"/>
  <c r="H14565" i="179"/>
  <c r="G14565" i="179"/>
  <c r="H14564" i="179"/>
  <c r="G14564" i="179"/>
  <c r="H14563" i="179"/>
  <c r="G14563" i="179"/>
  <c r="H14562" i="179"/>
  <c r="G14562" i="179"/>
  <c r="H14561" i="179"/>
  <c r="G14561" i="179"/>
  <c r="H14560" i="179"/>
  <c r="G14560" i="179"/>
  <c r="H14559" i="179"/>
  <c r="G14559" i="179"/>
  <c r="H14558" i="179"/>
  <c r="G14558" i="179"/>
  <c r="H14557" i="179"/>
  <c r="G14557" i="179"/>
  <c r="H14556" i="179"/>
  <c r="G14556" i="179"/>
  <c r="H14555" i="179"/>
  <c r="G14555" i="179"/>
  <c r="H14554" i="179"/>
  <c r="G14554" i="179"/>
  <c r="H14553" i="179"/>
  <c r="G14553" i="179"/>
  <c r="H14552" i="179"/>
  <c r="G14552" i="179"/>
  <c r="H14551" i="179"/>
  <c r="G14551" i="179"/>
  <c r="H14550" i="179"/>
  <c r="G14550" i="179"/>
  <c r="H14549" i="179"/>
  <c r="G14549" i="179"/>
  <c r="H14548" i="179"/>
  <c r="G14548" i="179"/>
  <c r="H14547" i="179"/>
  <c r="G14547" i="179"/>
  <c r="H14546" i="179"/>
  <c r="G14546" i="179"/>
  <c r="H14545" i="179"/>
  <c r="G14545" i="179"/>
  <c r="H14544" i="179"/>
  <c r="G14544" i="179"/>
  <c r="H14543" i="179"/>
  <c r="G14543" i="179"/>
  <c r="H14542" i="179"/>
  <c r="G14542" i="179"/>
  <c r="H14541" i="179"/>
  <c r="G14541" i="179"/>
  <c r="H14540" i="179"/>
  <c r="G14540" i="179"/>
  <c r="H14539" i="179"/>
  <c r="G14539" i="179"/>
  <c r="H14538" i="179"/>
  <c r="G14538" i="179"/>
  <c r="H14537" i="179"/>
  <c r="G14537" i="179"/>
  <c r="H14536" i="179"/>
  <c r="G14536" i="179"/>
  <c r="H14535" i="179"/>
  <c r="G14535" i="179"/>
  <c r="H14534" i="179"/>
  <c r="G14534" i="179"/>
  <c r="H14533" i="179"/>
  <c r="G14533" i="179"/>
  <c r="H14532" i="179"/>
  <c r="G14532" i="179"/>
  <c r="H14531" i="179"/>
  <c r="G14531" i="179"/>
  <c r="H14530" i="179"/>
  <c r="G14530" i="179"/>
  <c r="H14529" i="179"/>
  <c r="G14529" i="179"/>
  <c r="H14528" i="179"/>
  <c r="G14528" i="179"/>
  <c r="H14527" i="179"/>
  <c r="G14527" i="179"/>
  <c r="H14526" i="179"/>
  <c r="G14526" i="179"/>
  <c r="H14525" i="179"/>
  <c r="G14525" i="179"/>
  <c r="H14524" i="179"/>
  <c r="G14524" i="179"/>
  <c r="H14523" i="179"/>
  <c r="G14523" i="179"/>
  <c r="H14522" i="179"/>
  <c r="G14522" i="179"/>
  <c r="H14521" i="179"/>
  <c r="G14521" i="179"/>
  <c r="H14520" i="179"/>
  <c r="G14520" i="179"/>
  <c r="H14519" i="179"/>
  <c r="G14519" i="179"/>
  <c r="H14518" i="179"/>
  <c r="G14518" i="179"/>
  <c r="H14517" i="179"/>
  <c r="G14517" i="179"/>
  <c r="H14516" i="179"/>
  <c r="G14516" i="179"/>
  <c r="H14515" i="179"/>
  <c r="G14515" i="179"/>
  <c r="H14514" i="179"/>
  <c r="G14514" i="179"/>
  <c r="H14513" i="179"/>
  <c r="G14513" i="179"/>
  <c r="H14512" i="179"/>
  <c r="G14512" i="179"/>
  <c r="H14511" i="179"/>
  <c r="G14511" i="179"/>
  <c r="H14510" i="179"/>
  <c r="G14510" i="179"/>
  <c r="H14509" i="179"/>
  <c r="G14509" i="179"/>
  <c r="H14508" i="179"/>
  <c r="G14508" i="179"/>
  <c r="H14507" i="179"/>
  <c r="G14507" i="179"/>
  <c r="H14506" i="179"/>
  <c r="G14506" i="179"/>
  <c r="H14505" i="179"/>
  <c r="G14505" i="179"/>
  <c r="H14504" i="179"/>
  <c r="G14504" i="179"/>
  <c r="H14503" i="179"/>
  <c r="G14503" i="179"/>
  <c r="H14502" i="179"/>
  <c r="G14502" i="179"/>
  <c r="H14501" i="179"/>
  <c r="G14501" i="179"/>
  <c r="H14500" i="179"/>
  <c r="G14500" i="179"/>
  <c r="H14499" i="179"/>
  <c r="G14499" i="179"/>
  <c r="H14498" i="179"/>
  <c r="G14498" i="179"/>
  <c r="H14497" i="179"/>
  <c r="G14497" i="179"/>
  <c r="H14496" i="179"/>
  <c r="G14496" i="179"/>
  <c r="H14495" i="179"/>
  <c r="G14495" i="179"/>
  <c r="H14494" i="179"/>
  <c r="G14494" i="179"/>
  <c r="H14493" i="179"/>
  <c r="G14493" i="179"/>
  <c r="H14492" i="179"/>
  <c r="G14492" i="179"/>
  <c r="H14491" i="179"/>
  <c r="G14491" i="179"/>
  <c r="H14490" i="179"/>
  <c r="G14490" i="179"/>
  <c r="H14489" i="179"/>
  <c r="G14489" i="179"/>
  <c r="H14488" i="179"/>
  <c r="G14488" i="179"/>
  <c r="H14487" i="179"/>
  <c r="G14487" i="179"/>
  <c r="H14486" i="179"/>
  <c r="G14486" i="179"/>
  <c r="H14485" i="179"/>
  <c r="G14485" i="179"/>
  <c r="H14484" i="179"/>
  <c r="G14484" i="179"/>
  <c r="H14483" i="179"/>
  <c r="G14483" i="179"/>
  <c r="H14482" i="179"/>
  <c r="G14482" i="179"/>
  <c r="H14481" i="179"/>
  <c r="G14481" i="179"/>
  <c r="H14480" i="179"/>
  <c r="G14480" i="179"/>
  <c r="H14479" i="179"/>
  <c r="G14479" i="179"/>
  <c r="H14478" i="179"/>
  <c r="G14478" i="179"/>
  <c r="H14477" i="179"/>
  <c r="G14477" i="179"/>
  <c r="H14476" i="179"/>
  <c r="G14476" i="179"/>
  <c r="H14475" i="179"/>
  <c r="G14475" i="179"/>
  <c r="H14474" i="179"/>
  <c r="G14474" i="179"/>
  <c r="H14473" i="179"/>
  <c r="G14473" i="179"/>
  <c r="H14472" i="179"/>
  <c r="G14472" i="179"/>
  <c r="H14471" i="179"/>
  <c r="G14471" i="179"/>
  <c r="H14470" i="179"/>
  <c r="G14470" i="179"/>
  <c r="H14469" i="179"/>
  <c r="G14469" i="179"/>
  <c r="H14468" i="179"/>
  <c r="G14468" i="179"/>
  <c r="H14467" i="179"/>
  <c r="G14467" i="179"/>
  <c r="H14466" i="179"/>
  <c r="G14466" i="179"/>
  <c r="H14465" i="179"/>
  <c r="G14465" i="179"/>
  <c r="H14464" i="179"/>
  <c r="G14464" i="179"/>
  <c r="H14463" i="179"/>
  <c r="G14463" i="179"/>
  <c r="H14462" i="179"/>
  <c r="G14462" i="179"/>
  <c r="H14461" i="179"/>
  <c r="G14461" i="179"/>
  <c r="H14460" i="179"/>
  <c r="G14460" i="179"/>
  <c r="H14459" i="179"/>
  <c r="G14459" i="179"/>
  <c r="H14458" i="179"/>
  <c r="G14458" i="179"/>
  <c r="H14457" i="179"/>
  <c r="G14457" i="179"/>
  <c r="H14456" i="179"/>
  <c r="G14456" i="179"/>
  <c r="H14455" i="179"/>
  <c r="G14455" i="179"/>
  <c r="H14454" i="179"/>
  <c r="G14454" i="179"/>
  <c r="H14453" i="179"/>
  <c r="G14453" i="179"/>
  <c r="H14452" i="179"/>
  <c r="G14452" i="179"/>
  <c r="H14451" i="179"/>
  <c r="G14451" i="179"/>
  <c r="H14450" i="179"/>
  <c r="G14450" i="179"/>
  <c r="H14449" i="179"/>
  <c r="G14449" i="179"/>
  <c r="H14448" i="179"/>
  <c r="G14448" i="179"/>
  <c r="H14447" i="179"/>
  <c r="G14447" i="179"/>
  <c r="H14446" i="179"/>
  <c r="G14446" i="179"/>
  <c r="H14445" i="179"/>
  <c r="G14445" i="179"/>
  <c r="H14444" i="179"/>
  <c r="G14444" i="179"/>
  <c r="H14443" i="179"/>
  <c r="G14443" i="179"/>
  <c r="H14442" i="179"/>
  <c r="G14442" i="179"/>
  <c r="H14441" i="179"/>
  <c r="G14441" i="179"/>
  <c r="H14440" i="179"/>
  <c r="G14440" i="179"/>
  <c r="H14439" i="179"/>
  <c r="G14439" i="179"/>
  <c r="H14438" i="179"/>
  <c r="G14438" i="179"/>
  <c r="H14437" i="179"/>
  <c r="G14437" i="179"/>
  <c r="H14436" i="179"/>
  <c r="G14436" i="179"/>
  <c r="H14435" i="179"/>
  <c r="G14435" i="179"/>
  <c r="H14434" i="179"/>
  <c r="G14434" i="179"/>
  <c r="H14433" i="179"/>
  <c r="G14433" i="179"/>
  <c r="H14432" i="179"/>
  <c r="G14432" i="179"/>
  <c r="H14431" i="179"/>
  <c r="G14431" i="179"/>
  <c r="H14430" i="179"/>
  <c r="G14430" i="179"/>
  <c r="H14429" i="179"/>
  <c r="G14429" i="179"/>
  <c r="H14428" i="179"/>
  <c r="G14428" i="179"/>
  <c r="H14427" i="179"/>
  <c r="G14427" i="179"/>
  <c r="H14426" i="179"/>
  <c r="G14426" i="179"/>
  <c r="H14425" i="179"/>
  <c r="G14425" i="179"/>
  <c r="H14424" i="179"/>
  <c r="G14424" i="179"/>
  <c r="H14423" i="179"/>
  <c r="G14423" i="179"/>
  <c r="H14422" i="179"/>
  <c r="G14422" i="179"/>
  <c r="H14421" i="179"/>
  <c r="G14421" i="179"/>
  <c r="H14420" i="179"/>
  <c r="G14420" i="179"/>
  <c r="H14419" i="179"/>
  <c r="G14419" i="179"/>
  <c r="H14418" i="179"/>
  <c r="G14418" i="179"/>
  <c r="H14417" i="179"/>
  <c r="G14417" i="179"/>
  <c r="H14416" i="179"/>
  <c r="G14416" i="179"/>
  <c r="H14415" i="179"/>
  <c r="G14415" i="179"/>
  <c r="H14414" i="179"/>
  <c r="G14414" i="179"/>
  <c r="H14413" i="179"/>
  <c r="G14413" i="179"/>
  <c r="H14412" i="179"/>
  <c r="G14412" i="179"/>
  <c r="H14411" i="179"/>
  <c r="G14411" i="179"/>
  <c r="H14410" i="179"/>
  <c r="G14410" i="179"/>
  <c r="H14409" i="179"/>
  <c r="G14409" i="179"/>
  <c r="H14408" i="179"/>
  <c r="G14408" i="179"/>
  <c r="H14407" i="179"/>
  <c r="G14407" i="179"/>
  <c r="H14406" i="179"/>
  <c r="G14406" i="179"/>
  <c r="H14405" i="179"/>
  <c r="G14405" i="179"/>
  <c r="H14404" i="179"/>
  <c r="G14404" i="179"/>
  <c r="H14403" i="179"/>
  <c r="G14403" i="179"/>
  <c r="H14402" i="179"/>
  <c r="G14402" i="179"/>
  <c r="H14401" i="179"/>
  <c r="G14401" i="179"/>
  <c r="H14400" i="179"/>
  <c r="G14400" i="179"/>
  <c r="H14399" i="179"/>
  <c r="G14399" i="179"/>
  <c r="H14398" i="179"/>
  <c r="G14398" i="179"/>
  <c r="H14397" i="179"/>
  <c r="G14397" i="179"/>
  <c r="H14396" i="179"/>
  <c r="G14396" i="179"/>
  <c r="H14395" i="179"/>
  <c r="G14395" i="179"/>
  <c r="H14394" i="179"/>
  <c r="G14394" i="179"/>
  <c r="H14393" i="179"/>
  <c r="G14393" i="179"/>
  <c r="H14392" i="179"/>
  <c r="G14392" i="179"/>
  <c r="H14391" i="179"/>
  <c r="G14391" i="179"/>
  <c r="H14390" i="179"/>
  <c r="G14390" i="179"/>
  <c r="H14389" i="179"/>
  <c r="G14389" i="179"/>
  <c r="H14388" i="179"/>
  <c r="G14388" i="179"/>
  <c r="H14387" i="179"/>
  <c r="G14387" i="179"/>
  <c r="H14386" i="179"/>
  <c r="G14386" i="179"/>
  <c r="H14385" i="179"/>
  <c r="G14385" i="179"/>
  <c r="H14384" i="179"/>
  <c r="G14384" i="179"/>
  <c r="H14383" i="179"/>
  <c r="G14383" i="179"/>
  <c r="H14382" i="179"/>
  <c r="G14382" i="179"/>
  <c r="H14381" i="179"/>
  <c r="G14381" i="179"/>
  <c r="H14380" i="179"/>
  <c r="G14380" i="179"/>
  <c r="H14379" i="179"/>
  <c r="G14379" i="179"/>
  <c r="H14378" i="179"/>
  <c r="G14378" i="179"/>
  <c r="H14377" i="179"/>
  <c r="G14377" i="179"/>
  <c r="H14376" i="179"/>
  <c r="G14376" i="179"/>
  <c r="H14375" i="179"/>
  <c r="G14375" i="179"/>
  <c r="H14374" i="179"/>
  <c r="G14374" i="179"/>
  <c r="H14373" i="179"/>
  <c r="G14373" i="179"/>
  <c r="H14372" i="179"/>
  <c r="G14372" i="179"/>
  <c r="H14371" i="179"/>
  <c r="G14371" i="179"/>
  <c r="H14370" i="179"/>
  <c r="G14370" i="179"/>
  <c r="H14369" i="179"/>
  <c r="G14369" i="179"/>
  <c r="H14368" i="179"/>
  <c r="G14368" i="179"/>
  <c r="H14367" i="179"/>
  <c r="G14367" i="179"/>
  <c r="H14366" i="179"/>
  <c r="G14366" i="179"/>
  <c r="H14365" i="179"/>
  <c r="G14365" i="179"/>
  <c r="H14364" i="179"/>
  <c r="G14364" i="179"/>
  <c r="H14363" i="179"/>
  <c r="G14363" i="179"/>
  <c r="H14362" i="179"/>
  <c r="G14362" i="179"/>
  <c r="H14361" i="179"/>
  <c r="G14361" i="179"/>
  <c r="H14360" i="179"/>
  <c r="G14360" i="179"/>
  <c r="H14359" i="179"/>
  <c r="G14359" i="179"/>
  <c r="H14358" i="179"/>
  <c r="G14358" i="179"/>
  <c r="H14357" i="179"/>
  <c r="G14357" i="179"/>
  <c r="H14356" i="179"/>
  <c r="G14356" i="179"/>
  <c r="H14355" i="179"/>
  <c r="G14355" i="179"/>
  <c r="H14354" i="179"/>
  <c r="G14354" i="179"/>
  <c r="H14353" i="179"/>
  <c r="G14353" i="179"/>
  <c r="H14352" i="179"/>
  <c r="G14352" i="179"/>
  <c r="H14351" i="179"/>
  <c r="G14351" i="179"/>
  <c r="H14350" i="179"/>
  <c r="G14350" i="179"/>
  <c r="H14349" i="179"/>
  <c r="G14349" i="179"/>
  <c r="H14348" i="179"/>
  <c r="G14348" i="179"/>
  <c r="H14347" i="179"/>
  <c r="G14347" i="179"/>
  <c r="H14346" i="179"/>
  <c r="G14346" i="179"/>
  <c r="H14345" i="179"/>
  <c r="G14345" i="179"/>
  <c r="H14344" i="179"/>
  <c r="G14344" i="179"/>
  <c r="H14343" i="179"/>
  <c r="G14343" i="179"/>
  <c r="H14342" i="179"/>
  <c r="G14342" i="179"/>
  <c r="H14341" i="179"/>
  <c r="G14341" i="179"/>
  <c r="H14340" i="179"/>
  <c r="G14340" i="179"/>
  <c r="H14339" i="179"/>
  <c r="G14339" i="179"/>
  <c r="H14338" i="179"/>
  <c r="G14338" i="179"/>
  <c r="H14337" i="179"/>
  <c r="G14337" i="179"/>
  <c r="H14336" i="179"/>
  <c r="G14336" i="179"/>
  <c r="H14335" i="179"/>
  <c r="G14335" i="179"/>
  <c r="H14334" i="179"/>
  <c r="G14334" i="179"/>
  <c r="H14333" i="179"/>
  <c r="G14333" i="179"/>
  <c r="H14332" i="179"/>
  <c r="G14332" i="179"/>
  <c r="H14331" i="179"/>
  <c r="G14331" i="179"/>
  <c r="H14330" i="179"/>
  <c r="G14330" i="179"/>
  <c r="H14329" i="179"/>
  <c r="G14329" i="179"/>
  <c r="H14328" i="179"/>
  <c r="G14328" i="179"/>
  <c r="H14327" i="179"/>
  <c r="G14327" i="179"/>
  <c r="H14326" i="179"/>
  <c r="G14326" i="179"/>
  <c r="H14325" i="179"/>
  <c r="G14325" i="179"/>
  <c r="H14324" i="179"/>
  <c r="G14324" i="179"/>
  <c r="H14323" i="179"/>
  <c r="G14323" i="179"/>
  <c r="H14322" i="179"/>
  <c r="G14322" i="179"/>
  <c r="H14321" i="179"/>
  <c r="G14321" i="179"/>
  <c r="H14320" i="179"/>
  <c r="G14320" i="179"/>
  <c r="H14319" i="179"/>
  <c r="G14319" i="179"/>
  <c r="H14318" i="179"/>
  <c r="G14318" i="179"/>
  <c r="H14317" i="179"/>
  <c r="G14317" i="179"/>
  <c r="H14316" i="179"/>
  <c r="G14316" i="179"/>
  <c r="H14315" i="179"/>
  <c r="G14315" i="179"/>
  <c r="H14314" i="179"/>
  <c r="G14314" i="179"/>
  <c r="H14313" i="179"/>
  <c r="G14313" i="179"/>
  <c r="H14312" i="179"/>
  <c r="G14312" i="179"/>
  <c r="H14311" i="179"/>
  <c r="G14311" i="179"/>
  <c r="H14310" i="179"/>
  <c r="G14310" i="179"/>
  <c r="H14309" i="179"/>
  <c r="G14309" i="179"/>
  <c r="H14308" i="179"/>
  <c r="G14308" i="179"/>
  <c r="H14307" i="179"/>
  <c r="G14307" i="179"/>
  <c r="H14306" i="179"/>
  <c r="G14306" i="179"/>
  <c r="H14305" i="179"/>
  <c r="G14305" i="179"/>
  <c r="H14304" i="179"/>
  <c r="G14304" i="179"/>
  <c r="H14303" i="179"/>
  <c r="G14303" i="179"/>
  <c r="H14302" i="179"/>
  <c r="G14302" i="179"/>
  <c r="H14301" i="179"/>
  <c r="G14301" i="179"/>
  <c r="H14300" i="179"/>
  <c r="G14300" i="179"/>
  <c r="H14299" i="179"/>
  <c r="G14299" i="179"/>
  <c r="H14298" i="179"/>
  <c r="G14298" i="179"/>
  <c r="H14297" i="179"/>
  <c r="G14297" i="179"/>
  <c r="H14296" i="179"/>
  <c r="G14296" i="179"/>
  <c r="H14295" i="179"/>
  <c r="G14295" i="179"/>
  <c r="H14294" i="179"/>
  <c r="G14294" i="179"/>
  <c r="H14293" i="179"/>
  <c r="G14293" i="179"/>
  <c r="H14292" i="179"/>
  <c r="G14292" i="179"/>
  <c r="H14291" i="179"/>
  <c r="G14291" i="179"/>
  <c r="H14290" i="179"/>
  <c r="G14290" i="179"/>
  <c r="H14289" i="179"/>
  <c r="G14289" i="179"/>
  <c r="H14288" i="179"/>
  <c r="G14288" i="179"/>
  <c r="H14287" i="179"/>
  <c r="G14287" i="179"/>
  <c r="H14286" i="179"/>
  <c r="G14286" i="179"/>
  <c r="H14285" i="179"/>
  <c r="G14285" i="179"/>
  <c r="H14284" i="179"/>
  <c r="G14284" i="179"/>
  <c r="H14283" i="179"/>
  <c r="G14283" i="179"/>
  <c r="H14282" i="179"/>
  <c r="G14282" i="179"/>
  <c r="H14281" i="179"/>
  <c r="G14281" i="179"/>
  <c r="H14280" i="179"/>
  <c r="G14280" i="179"/>
  <c r="H14279" i="179"/>
  <c r="G14279" i="179"/>
  <c r="H14278" i="179"/>
  <c r="G14278" i="179"/>
  <c r="H14277" i="179"/>
  <c r="G14277" i="179"/>
  <c r="H14276" i="179"/>
  <c r="G14276" i="179"/>
  <c r="H14275" i="179"/>
  <c r="G14275" i="179"/>
  <c r="H14274" i="179"/>
  <c r="G14274" i="179"/>
  <c r="H14273" i="179"/>
  <c r="G14273" i="179"/>
  <c r="H14272" i="179"/>
  <c r="G14272" i="179"/>
  <c r="H14271" i="179"/>
  <c r="G14271" i="179"/>
  <c r="H14270" i="179"/>
  <c r="G14270" i="179"/>
  <c r="H14269" i="179"/>
  <c r="G14269" i="179"/>
  <c r="H14268" i="179"/>
  <c r="G14268" i="179"/>
  <c r="H14267" i="179"/>
  <c r="G14267" i="179"/>
  <c r="H14266" i="179"/>
  <c r="G14266" i="179"/>
  <c r="H14265" i="179"/>
  <c r="G14265" i="179"/>
  <c r="H14264" i="179"/>
  <c r="G14264" i="179"/>
  <c r="H14263" i="179"/>
  <c r="G14263" i="179"/>
  <c r="H14262" i="179"/>
  <c r="G14262" i="179"/>
  <c r="H14261" i="179"/>
  <c r="G14261" i="179"/>
  <c r="H14260" i="179"/>
  <c r="G14260" i="179"/>
  <c r="H14259" i="179"/>
  <c r="G14259" i="179"/>
  <c r="H14258" i="179"/>
  <c r="G14258" i="179"/>
  <c r="H14257" i="179"/>
  <c r="G14257" i="179"/>
  <c r="H14256" i="179"/>
  <c r="G14256" i="179"/>
  <c r="H14255" i="179"/>
  <c r="G14255" i="179"/>
  <c r="H14254" i="179"/>
  <c r="G14254" i="179"/>
  <c r="H14253" i="179"/>
  <c r="G14253" i="179"/>
  <c r="H14252" i="179"/>
  <c r="G14252" i="179"/>
  <c r="H14251" i="179"/>
  <c r="G14251" i="179"/>
  <c r="H14250" i="179"/>
  <c r="G14250" i="179"/>
  <c r="H14249" i="179"/>
  <c r="G14249" i="179"/>
  <c r="H14248" i="179"/>
  <c r="G14248" i="179"/>
  <c r="H14247" i="179"/>
  <c r="G14247" i="179"/>
  <c r="H14246" i="179"/>
  <c r="G14246" i="179"/>
  <c r="H14245" i="179"/>
  <c r="G14245" i="179"/>
  <c r="H14244" i="179"/>
  <c r="G14244" i="179"/>
  <c r="H14243" i="179"/>
  <c r="G14243" i="179"/>
  <c r="H14242" i="179"/>
  <c r="G14242" i="179"/>
  <c r="H14241" i="179"/>
  <c r="G14241" i="179"/>
  <c r="H14240" i="179"/>
  <c r="G14240" i="179"/>
  <c r="H14239" i="179"/>
  <c r="G14239" i="179"/>
  <c r="H14238" i="179"/>
  <c r="G14238" i="179"/>
  <c r="H14237" i="179"/>
  <c r="G14237" i="179"/>
  <c r="H14236" i="179"/>
  <c r="G14236" i="179"/>
  <c r="H14235" i="179"/>
  <c r="G14235" i="179"/>
  <c r="H14234" i="179"/>
  <c r="G14234" i="179"/>
  <c r="H14233" i="179"/>
  <c r="G14233" i="179"/>
  <c r="H14232" i="179"/>
  <c r="G14232" i="179"/>
  <c r="H14231" i="179"/>
  <c r="G14231" i="179"/>
  <c r="H14230" i="179"/>
  <c r="G14230" i="179"/>
  <c r="H14229" i="179"/>
  <c r="G14229" i="179"/>
  <c r="H14228" i="179"/>
  <c r="G14228" i="179"/>
  <c r="H14227" i="179"/>
  <c r="G14227" i="179"/>
  <c r="H14226" i="179"/>
  <c r="G14226" i="179"/>
  <c r="H14225" i="179"/>
  <c r="G14225" i="179"/>
  <c r="H14224" i="179"/>
  <c r="G14224" i="179"/>
  <c r="H14223" i="179"/>
  <c r="G14223" i="179"/>
  <c r="H14222" i="179"/>
  <c r="G14222" i="179"/>
  <c r="H14221" i="179"/>
  <c r="G14221" i="179"/>
  <c r="H14220" i="179"/>
  <c r="G14220" i="179"/>
  <c r="H14219" i="179"/>
  <c r="G14219" i="179"/>
  <c r="H14218" i="179"/>
  <c r="G14218" i="179"/>
  <c r="H14217" i="179"/>
  <c r="G14217" i="179"/>
  <c r="H14216" i="179"/>
  <c r="G14216" i="179"/>
  <c r="H14215" i="179"/>
  <c r="G14215" i="179"/>
  <c r="H14214" i="179"/>
  <c r="G14214" i="179"/>
  <c r="H14213" i="179"/>
  <c r="G14213" i="179"/>
  <c r="H14212" i="179"/>
  <c r="G14212" i="179"/>
  <c r="H14211" i="179"/>
  <c r="G14211" i="179"/>
  <c r="H14210" i="179"/>
  <c r="G14210" i="179"/>
  <c r="H14209" i="179"/>
  <c r="G14209" i="179"/>
  <c r="H14208" i="179"/>
  <c r="G14208" i="179"/>
  <c r="H14207" i="179"/>
  <c r="G14207" i="179"/>
  <c r="H14206" i="179"/>
  <c r="G14206" i="179"/>
  <c r="H14205" i="179"/>
  <c r="G14205" i="179"/>
  <c r="H14204" i="179"/>
  <c r="G14204" i="179"/>
  <c r="H14203" i="179"/>
  <c r="G14203" i="179"/>
  <c r="H14202" i="179"/>
  <c r="G14202" i="179"/>
  <c r="H14201" i="179"/>
  <c r="G14201" i="179"/>
  <c r="H14200" i="179"/>
  <c r="G14200" i="179"/>
  <c r="H14199" i="179"/>
  <c r="G14199" i="179"/>
  <c r="H14198" i="179"/>
  <c r="G14198" i="179"/>
  <c r="H14197" i="179"/>
  <c r="G14197" i="179"/>
  <c r="H14196" i="179"/>
  <c r="G14196" i="179"/>
  <c r="H14195" i="179"/>
  <c r="G14195" i="179"/>
  <c r="H14194" i="179"/>
  <c r="G14194" i="179"/>
  <c r="H14193" i="179"/>
  <c r="G14193" i="179"/>
  <c r="H14192" i="179"/>
  <c r="G14192" i="179"/>
  <c r="H14191" i="179"/>
  <c r="G14191" i="179"/>
  <c r="H14190" i="179"/>
  <c r="G14190" i="179"/>
  <c r="H14189" i="179"/>
  <c r="G14189" i="179"/>
  <c r="H14188" i="179"/>
  <c r="G14188" i="179"/>
  <c r="H14187" i="179"/>
  <c r="G14187" i="179"/>
  <c r="H14186" i="179"/>
  <c r="G14186" i="179"/>
  <c r="H14185" i="179"/>
  <c r="G14185" i="179"/>
  <c r="H14184" i="179"/>
  <c r="G14184" i="179"/>
  <c r="H14183" i="179"/>
  <c r="G14183" i="179"/>
  <c r="H14182" i="179"/>
  <c r="G14182" i="179"/>
  <c r="H14181" i="179"/>
  <c r="G14181" i="179"/>
  <c r="H14180" i="179"/>
  <c r="G14180" i="179"/>
  <c r="H14179" i="179"/>
  <c r="G14179" i="179"/>
  <c r="H14178" i="179"/>
  <c r="G14178" i="179"/>
  <c r="H14177" i="179"/>
  <c r="G14177" i="179"/>
  <c r="H14176" i="179"/>
  <c r="G14176" i="179"/>
  <c r="H14175" i="179"/>
  <c r="G14175" i="179"/>
  <c r="H14174" i="179"/>
  <c r="G14174" i="179"/>
  <c r="H14173" i="179"/>
  <c r="G14173" i="179"/>
  <c r="H14172" i="179"/>
  <c r="G14172" i="179"/>
  <c r="H14171" i="179"/>
  <c r="G14171" i="179"/>
  <c r="H14170" i="179"/>
  <c r="G14170" i="179"/>
  <c r="H14169" i="179"/>
  <c r="G14169" i="179"/>
  <c r="H14168" i="179"/>
  <c r="G14168" i="179"/>
  <c r="H14167" i="179"/>
  <c r="G14167" i="179"/>
  <c r="H14166" i="179"/>
  <c r="G14166" i="179"/>
  <c r="H14165" i="179"/>
  <c r="G14165" i="179"/>
  <c r="H14164" i="179"/>
  <c r="G14164" i="179"/>
  <c r="H14163" i="179"/>
  <c r="G14163" i="179"/>
  <c r="H14162" i="179"/>
  <c r="G14162" i="179"/>
  <c r="H14161" i="179"/>
  <c r="G14161" i="179"/>
  <c r="H14160" i="179"/>
  <c r="G14160" i="179"/>
  <c r="H14159" i="179"/>
  <c r="G14159" i="179"/>
  <c r="H14158" i="179"/>
  <c r="G14158" i="179"/>
  <c r="H14157" i="179"/>
  <c r="G14157" i="179"/>
  <c r="H14156" i="179"/>
  <c r="G14156" i="179"/>
  <c r="H14155" i="179"/>
  <c r="G14155" i="179"/>
  <c r="H14154" i="179"/>
  <c r="G14154" i="179"/>
  <c r="H14153" i="179"/>
  <c r="G14153" i="179"/>
  <c r="H14152" i="179"/>
  <c r="G14152" i="179"/>
  <c r="H14151" i="179"/>
  <c r="G14151" i="179"/>
  <c r="H14150" i="179"/>
  <c r="G14150" i="179"/>
  <c r="H14149" i="179"/>
  <c r="G14149" i="179"/>
  <c r="H14148" i="179"/>
  <c r="G14148" i="179"/>
  <c r="H14147" i="179"/>
  <c r="G14147" i="179"/>
  <c r="H14146" i="179"/>
  <c r="G14146" i="179"/>
  <c r="H14145" i="179"/>
  <c r="G14145" i="179"/>
  <c r="H14144" i="179"/>
  <c r="G14144" i="179"/>
  <c r="H14143" i="179"/>
  <c r="G14143" i="179"/>
  <c r="H14142" i="179"/>
  <c r="G14142" i="179"/>
  <c r="H14141" i="179"/>
  <c r="G14141" i="179"/>
  <c r="H14140" i="179"/>
  <c r="G14140" i="179"/>
  <c r="H14139" i="179"/>
  <c r="G14139" i="179"/>
  <c r="H14138" i="179"/>
  <c r="G14138" i="179"/>
  <c r="H14137" i="179"/>
  <c r="G14137" i="179"/>
  <c r="H14136" i="179"/>
  <c r="G14136" i="179"/>
  <c r="H14135" i="179"/>
  <c r="G14135" i="179"/>
  <c r="H14134" i="179"/>
  <c r="G14134" i="179"/>
  <c r="H14133" i="179"/>
  <c r="G14133" i="179"/>
  <c r="H14132" i="179"/>
  <c r="G14132" i="179"/>
  <c r="H14131" i="179"/>
  <c r="G14131" i="179"/>
  <c r="H14130" i="179"/>
  <c r="G14130" i="179"/>
  <c r="H14129" i="179"/>
  <c r="G14129" i="179"/>
  <c r="H14128" i="179"/>
  <c r="G14128" i="179"/>
  <c r="H14127" i="179"/>
  <c r="G14127" i="179"/>
  <c r="H14126" i="179"/>
  <c r="G14126" i="179"/>
  <c r="H14125" i="179"/>
  <c r="G14125" i="179"/>
  <c r="H14124" i="179"/>
  <c r="G14124" i="179"/>
  <c r="H14123" i="179"/>
  <c r="G14123" i="179"/>
  <c r="H14122" i="179"/>
  <c r="G14122" i="179"/>
  <c r="H14121" i="179"/>
  <c r="G14121" i="179"/>
  <c r="H14120" i="179"/>
  <c r="G14120" i="179"/>
  <c r="H14119" i="179"/>
  <c r="G14119" i="179"/>
  <c r="H14118" i="179"/>
  <c r="G14118" i="179"/>
  <c r="H14117" i="179"/>
  <c r="G14117" i="179"/>
  <c r="H14116" i="179"/>
  <c r="G14116" i="179"/>
  <c r="H14115" i="179"/>
  <c r="G14115" i="179"/>
  <c r="H14114" i="179"/>
  <c r="G14114" i="179"/>
  <c r="H14113" i="179"/>
  <c r="G14113" i="179"/>
  <c r="H14112" i="179"/>
  <c r="G14112" i="179"/>
  <c r="H14111" i="179"/>
  <c r="G14111" i="179"/>
  <c r="H14110" i="179"/>
  <c r="G14110" i="179"/>
  <c r="H14109" i="179"/>
  <c r="G14109" i="179"/>
  <c r="H14108" i="179"/>
  <c r="G14108" i="179"/>
  <c r="H14107" i="179"/>
  <c r="G14107" i="179"/>
  <c r="H14106" i="179"/>
  <c r="G14106" i="179"/>
  <c r="H14105" i="179"/>
  <c r="G14105" i="179"/>
  <c r="H14104" i="179"/>
  <c r="G14104" i="179"/>
  <c r="H14103" i="179"/>
  <c r="G14103" i="179"/>
  <c r="H14102" i="179"/>
  <c r="G14102" i="179"/>
  <c r="H14101" i="179"/>
  <c r="G14101" i="179"/>
  <c r="H14100" i="179"/>
  <c r="G14100" i="179"/>
  <c r="H14099" i="179"/>
  <c r="G14099" i="179"/>
  <c r="H14098" i="179"/>
  <c r="G14098" i="179"/>
  <c r="H14097" i="179"/>
  <c r="G14097" i="179"/>
  <c r="H14096" i="179"/>
  <c r="G14096" i="179"/>
  <c r="H14095" i="179"/>
  <c r="G14095" i="179"/>
  <c r="H14094" i="179"/>
  <c r="G14094" i="179"/>
  <c r="H14093" i="179"/>
  <c r="G14093" i="179"/>
  <c r="H14092" i="179"/>
  <c r="G14092" i="179"/>
  <c r="H14091" i="179"/>
  <c r="G14091" i="179"/>
  <c r="H14090" i="179"/>
  <c r="G14090" i="179"/>
  <c r="H14089" i="179"/>
  <c r="G14089" i="179"/>
  <c r="H14088" i="179"/>
  <c r="G14088" i="179"/>
  <c r="H14087" i="179"/>
  <c r="G14087" i="179"/>
  <c r="H14086" i="179"/>
  <c r="G14086" i="179"/>
  <c r="H14085" i="179"/>
  <c r="G14085" i="179"/>
  <c r="H14084" i="179"/>
  <c r="G14084" i="179"/>
  <c r="H14083" i="179"/>
  <c r="G14083" i="179"/>
  <c r="H14082" i="179"/>
  <c r="G14082" i="179"/>
  <c r="H14081" i="179"/>
  <c r="G14081" i="179"/>
  <c r="H14080" i="179"/>
  <c r="G14080" i="179"/>
  <c r="H14079" i="179"/>
  <c r="G14079" i="179"/>
  <c r="H14078" i="179"/>
  <c r="G14078" i="179"/>
  <c r="H14077" i="179"/>
  <c r="G14077" i="179"/>
  <c r="H14076" i="179"/>
  <c r="G14076" i="179"/>
  <c r="H14075" i="179"/>
  <c r="G14075" i="179"/>
  <c r="H14074" i="179"/>
  <c r="G14074" i="179"/>
  <c r="H14073" i="179"/>
  <c r="G14073" i="179"/>
  <c r="H14072" i="179"/>
  <c r="G14072" i="179"/>
  <c r="H14071" i="179"/>
  <c r="G14071" i="179"/>
  <c r="H14070" i="179"/>
  <c r="G14070" i="179"/>
  <c r="H14069" i="179"/>
  <c r="G14069" i="179"/>
  <c r="H14068" i="179"/>
  <c r="G14068" i="179"/>
  <c r="H14067" i="179"/>
  <c r="G14067" i="179"/>
  <c r="H14066" i="179"/>
  <c r="G14066" i="179"/>
  <c r="H14065" i="179"/>
  <c r="G14065" i="179"/>
  <c r="H14064" i="179"/>
  <c r="G14064" i="179"/>
  <c r="H14063" i="179"/>
  <c r="G14063" i="179"/>
  <c r="H14062" i="179"/>
  <c r="G14062" i="179"/>
  <c r="H14061" i="179"/>
  <c r="G14061" i="179"/>
  <c r="H14060" i="179"/>
  <c r="G14060" i="179"/>
  <c r="H14059" i="179"/>
  <c r="G14059" i="179"/>
  <c r="H14058" i="179"/>
  <c r="G14058" i="179"/>
  <c r="H14057" i="179"/>
  <c r="G14057" i="179"/>
  <c r="H14056" i="179"/>
  <c r="G14056" i="179"/>
  <c r="H14055" i="179"/>
  <c r="G14055" i="179"/>
  <c r="H14054" i="179"/>
  <c r="G14054" i="179"/>
  <c r="H14053" i="179"/>
  <c r="G14053" i="179"/>
  <c r="H14052" i="179"/>
  <c r="G14052" i="179"/>
  <c r="H14051" i="179"/>
  <c r="G14051" i="179"/>
  <c r="H14050" i="179"/>
  <c r="G14050" i="179"/>
  <c r="H14049" i="179"/>
  <c r="G14049" i="179"/>
  <c r="H14048" i="179"/>
  <c r="G14048" i="179"/>
  <c r="H14047" i="179"/>
  <c r="G14047" i="179"/>
  <c r="H14046" i="179"/>
  <c r="G14046" i="179"/>
  <c r="H14045" i="179"/>
  <c r="G14045" i="179"/>
  <c r="H14044" i="179"/>
  <c r="G14044" i="179"/>
  <c r="H14043" i="179"/>
  <c r="G14043" i="179"/>
  <c r="H14042" i="179"/>
  <c r="G14042" i="179"/>
  <c r="H14041" i="179"/>
  <c r="G14041" i="179"/>
  <c r="H14040" i="179"/>
  <c r="G14040" i="179"/>
  <c r="H14039" i="179"/>
  <c r="G14039" i="179"/>
  <c r="H14038" i="179"/>
  <c r="G14038" i="179"/>
  <c r="H14037" i="179"/>
  <c r="G14037" i="179"/>
  <c r="H14036" i="179"/>
  <c r="G14036" i="179"/>
  <c r="H14035" i="179"/>
  <c r="G14035" i="179"/>
  <c r="H14034" i="179"/>
  <c r="G14034" i="179"/>
  <c r="H14033" i="179"/>
  <c r="G14033" i="179"/>
  <c r="H14032" i="179"/>
  <c r="G14032" i="179"/>
  <c r="H14031" i="179"/>
  <c r="G14031" i="179"/>
  <c r="H14030" i="179"/>
  <c r="G14030" i="179"/>
  <c r="H14029" i="179"/>
  <c r="G14029" i="179"/>
  <c r="H14028" i="179"/>
  <c r="G14028" i="179"/>
  <c r="H14027" i="179"/>
  <c r="G14027" i="179"/>
  <c r="H14026" i="179"/>
  <c r="G14026" i="179"/>
  <c r="H14025" i="179"/>
  <c r="G14025" i="179"/>
  <c r="H14024" i="179"/>
  <c r="G14024" i="179"/>
  <c r="H14023" i="179"/>
  <c r="G14023" i="179"/>
  <c r="H14022" i="179"/>
  <c r="G14022" i="179"/>
  <c r="H14021" i="179"/>
  <c r="G14021" i="179"/>
  <c r="H14020" i="179"/>
  <c r="G14020" i="179"/>
  <c r="H14019" i="179"/>
  <c r="G14019" i="179"/>
  <c r="H14018" i="179"/>
  <c r="G14018" i="179"/>
  <c r="H14017" i="179"/>
  <c r="G14017" i="179"/>
  <c r="H14016" i="179"/>
  <c r="G14016" i="179"/>
  <c r="H14015" i="179"/>
  <c r="G14015" i="179"/>
  <c r="H14014" i="179"/>
  <c r="G14014" i="179"/>
  <c r="H14013" i="179"/>
  <c r="G14013" i="179"/>
  <c r="H14012" i="179"/>
  <c r="G14012" i="179"/>
  <c r="H14011" i="179"/>
  <c r="G14011" i="179"/>
  <c r="H14010" i="179"/>
  <c r="G14010" i="179"/>
  <c r="H14009" i="179"/>
  <c r="G14009" i="179"/>
  <c r="H14008" i="179"/>
  <c r="G14008" i="179"/>
  <c r="H14007" i="179"/>
  <c r="G14007" i="179"/>
  <c r="H14006" i="179"/>
  <c r="G14006" i="179"/>
  <c r="H14005" i="179"/>
  <c r="G14005" i="179"/>
  <c r="H14004" i="179"/>
  <c r="G14004" i="179"/>
  <c r="H14003" i="179"/>
  <c r="G14003" i="179"/>
  <c r="H14002" i="179"/>
  <c r="G14002" i="179"/>
  <c r="H14001" i="179"/>
  <c r="G14001" i="179"/>
  <c r="H14000" i="179"/>
  <c r="G14000" i="179"/>
  <c r="H13999" i="179"/>
  <c r="G13999" i="179"/>
  <c r="H13998" i="179"/>
  <c r="G13998" i="179"/>
  <c r="H13997" i="179"/>
  <c r="G13997" i="179"/>
  <c r="H13996" i="179"/>
  <c r="G13996" i="179"/>
  <c r="H13995" i="179"/>
  <c r="G13995" i="179"/>
  <c r="H13994" i="179"/>
  <c r="G13994" i="179"/>
  <c r="H13993" i="179"/>
  <c r="G13993" i="179"/>
  <c r="H13992" i="179"/>
  <c r="G13992" i="179"/>
  <c r="H13991" i="179"/>
  <c r="G13991" i="179"/>
  <c r="H13990" i="179"/>
  <c r="G13990" i="179"/>
  <c r="H13989" i="179"/>
  <c r="G13989" i="179"/>
  <c r="H13988" i="179"/>
  <c r="G13988" i="179"/>
  <c r="H13987" i="179"/>
  <c r="G13987" i="179"/>
  <c r="H13986" i="179"/>
  <c r="G13986" i="179"/>
  <c r="H13985" i="179"/>
  <c r="G13985" i="179"/>
  <c r="H13984" i="179"/>
  <c r="G13984" i="179"/>
  <c r="H13983" i="179"/>
  <c r="G13983" i="179"/>
  <c r="H13982" i="179"/>
  <c r="G13982" i="179"/>
  <c r="H13981" i="179"/>
  <c r="G13981" i="179"/>
  <c r="H13980" i="179"/>
  <c r="G13980" i="179"/>
  <c r="H13979" i="179"/>
  <c r="G13979" i="179"/>
  <c r="H13978" i="179"/>
  <c r="G13978" i="179"/>
  <c r="H13977" i="179"/>
  <c r="G13977" i="179"/>
  <c r="H13976" i="179"/>
  <c r="G13976" i="179"/>
  <c r="H13975" i="179"/>
  <c r="G13975" i="179"/>
  <c r="H13974" i="179"/>
  <c r="G13974" i="179"/>
  <c r="H13973" i="179"/>
  <c r="G13973" i="179"/>
  <c r="H13972" i="179"/>
  <c r="G13972" i="179"/>
  <c r="H13971" i="179"/>
  <c r="G13971" i="179"/>
  <c r="H13970" i="179"/>
  <c r="G13970" i="179"/>
  <c r="H13969" i="179"/>
  <c r="G13969" i="179"/>
  <c r="H13968" i="179"/>
  <c r="G13968" i="179"/>
  <c r="H13967" i="179"/>
  <c r="G13967" i="179"/>
  <c r="H13966" i="179"/>
  <c r="G13966" i="179"/>
  <c r="H13965" i="179"/>
  <c r="G13965" i="179"/>
  <c r="H13964" i="179"/>
  <c r="G13964" i="179"/>
  <c r="H13963" i="179"/>
  <c r="G13963" i="179"/>
  <c r="H13962" i="179"/>
  <c r="G13962" i="179"/>
  <c r="H13961" i="179"/>
  <c r="G13961" i="179"/>
  <c r="H13960" i="179"/>
  <c r="G13960" i="179"/>
  <c r="H13959" i="179"/>
  <c r="G13959" i="179"/>
  <c r="H13958" i="179"/>
  <c r="G13958" i="179"/>
  <c r="H13957" i="179"/>
  <c r="G13957" i="179"/>
  <c r="H13956" i="179"/>
  <c r="G13956" i="179"/>
  <c r="H13955" i="179"/>
  <c r="G13955" i="179"/>
  <c r="H13954" i="179"/>
  <c r="G13954" i="179"/>
  <c r="H13953" i="179"/>
  <c r="G13953" i="179"/>
  <c r="H13952" i="179"/>
  <c r="G13952" i="179"/>
  <c r="H13951" i="179"/>
  <c r="G13951" i="179"/>
  <c r="H13950" i="179"/>
  <c r="G13950" i="179"/>
  <c r="H13949" i="179"/>
  <c r="G13949" i="179"/>
  <c r="H13948" i="179"/>
  <c r="G13948" i="179"/>
  <c r="H13947" i="179"/>
  <c r="G13947" i="179"/>
  <c r="H13946" i="179"/>
  <c r="G13946" i="179"/>
  <c r="H13945" i="179"/>
  <c r="G13945" i="179"/>
  <c r="H13944" i="179"/>
  <c r="G13944" i="179"/>
  <c r="H13943" i="179"/>
  <c r="G13943" i="179"/>
  <c r="H13942" i="179"/>
  <c r="G13942" i="179"/>
  <c r="H13941" i="179"/>
  <c r="G13941" i="179"/>
  <c r="H13940" i="179"/>
  <c r="G13940" i="179"/>
  <c r="H13939" i="179"/>
  <c r="G13939" i="179"/>
  <c r="H13938" i="179"/>
  <c r="G13938" i="179"/>
  <c r="H13937" i="179"/>
  <c r="G13937" i="179"/>
  <c r="H13936" i="179"/>
  <c r="G13936" i="179"/>
  <c r="H13935" i="179"/>
  <c r="G13935" i="179"/>
  <c r="H13934" i="179"/>
  <c r="G13934" i="179"/>
  <c r="H13933" i="179"/>
  <c r="G13933" i="179"/>
  <c r="H13932" i="179"/>
  <c r="G13932" i="179"/>
  <c r="H13931" i="179"/>
  <c r="G13931" i="179"/>
  <c r="H13930" i="179"/>
  <c r="G13930" i="179"/>
  <c r="H13929" i="179"/>
  <c r="G13929" i="179"/>
  <c r="H13928" i="179"/>
  <c r="G13928" i="179"/>
  <c r="H13927" i="179"/>
  <c r="G13927" i="179"/>
  <c r="H13926" i="179"/>
  <c r="G13926" i="179"/>
  <c r="H13925" i="179"/>
  <c r="G13925" i="179"/>
  <c r="H13924" i="179"/>
  <c r="G13924" i="179"/>
  <c r="H13923" i="179"/>
  <c r="G13923" i="179"/>
  <c r="H13922" i="179"/>
  <c r="G13922" i="179"/>
  <c r="H13921" i="179"/>
  <c r="G13921" i="179"/>
  <c r="H13920" i="179"/>
  <c r="G13920" i="179"/>
  <c r="H13919" i="179"/>
  <c r="G13919" i="179"/>
  <c r="H13918" i="179"/>
  <c r="G13918" i="179"/>
  <c r="H13917" i="179"/>
  <c r="G13917" i="179"/>
  <c r="H13916" i="179"/>
  <c r="G13916" i="179"/>
  <c r="H13915" i="179"/>
  <c r="G13915" i="179"/>
  <c r="H13914" i="179"/>
  <c r="G13914" i="179"/>
  <c r="H13913" i="179"/>
  <c r="G13913" i="179"/>
  <c r="H13912" i="179"/>
  <c r="G13912" i="179"/>
  <c r="H13911" i="179"/>
  <c r="G13911" i="179"/>
  <c r="H13910" i="179"/>
  <c r="G13910" i="179"/>
  <c r="H13909" i="179"/>
  <c r="G13909" i="179"/>
  <c r="H13908" i="179"/>
  <c r="G13908" i="179"/>
  <c r="H13907" i="179"/>
  <c r="G13907" i="179"/>
  <c r="H13906" i="179"/>
  <c r="G13906" i="179"/>
  <c r="H13905" i="179"/>
  <c r="G13905" i="179"/>
  <c r="H13904" i="179"/>
  <c r="G13904" i="179"/>
  <c r="H13903" i="179"/>
  <c r="G13903" i="179"/>
  <c r="H13902" i="179"/>
  <c r="G13902" i="179"/>
  <c r="H13901" i="179"/>
  <c r="G13901" i="179"/>
  <c r="H13900" i="179"/>
  <c r="G13900" i="179"/>
  <c r="H13899" i="179"/>
  <c r="G13899" i="179"/>
  <c r="H13898" i="179"/>
  <c r="G13898" i="179"/>
  <c r="H13897" i="179"/>
  <c r="G13897" i="179"/>
  <c r="H13896" i="179"/>
  <c r="G13896" i="179"/>
  <c r="H13895" i="179"/>
  <c r="G13895" i="179"/>
  <c r="H13894" i="179"/>
  <c r="G13894" i="179"/>
  <c r="H13893" i="179"/>
  <c r="G13893" i="179"/>
  <c r="H13892" i="179"/>
  <c r="G13892" i="179"/>
  <c r="H13891" i="179"/>
  <c r="G13891" i="179"/>
  <c r="H13890" i="179"/>
  <c r="G13890" i="179"/>
  <c r="H13889" i="179"/>
  <c r="G13889" i="179"/>
  <c r="H13888" i="179"/>
  <c r="G13888" i="179"/>
  <c r="H13887" i="179"/>
  <c r="G13887" i="179"/>
  <c r="H13886" i="179"/>
  <c r="G13886" i="179"/>
  <c r="H13885" i="179"/>
  <c r="G13885" i="179"/>
  <c r="H13884" i="179"/>
  <c r="G13884" i="179"/>
  <c r="H13883" i="179"/>
  <c r="G13883" i="179"/>
  <c r="H13882" i="179"/>
  <c r="G13882" i="179"/>
  <c r="H13881" i="179"/>
  <c r="G13881" i="179"/>
  <c r="H13880" i="179"/>
  <c r="G13880" i="179"/>
  <c r="H13879" i="179"/>
  <c r="G13879" i="179"/>
  <c r="H13878" i="179"/>
  <c r="G13878" i="179"/>
  <c r="H13877" i="179"/>
  <c r="G13877" i="179"/>
  <c r="H13876" i="179"/>
  <c r="G13876" i="179"/>
  <c r="H13875" i="179"/>
  <c r="G13875" i="179"/>
  <c r="H13874" i="179"/>
  <c r="G13874" i="179"/>
  <c r="H13873" i="179"/>
  <c r="G13873" i="179"/>
  <c r="H13872" i="179"/>
  <c r="G13872" i="179"/>
  <c r="H13871" i="179"/>
  <c r="G13871" i="179"/>
  <c r="H13870" i="179"/>
  <c r="G13870" i="179"/>
  <c r="H13869" i="179"/>
  <c r="G13869" i="179"/>
  <c r="H13868" i="179"/>
  <c r="G13868" i="179"/>
  <c r="H13867" i="179"/>
  <c r="G13867" i="179"/>
  <c r="H13866" i="179"/>
  <c r="G13866" i="179"/>
  <c r="H13865" i="179"/>
  <c r="G13865" i="179"/>
  <c r="H13864" i="179"/>
  <c r="G13864" i="179"/>
  <c r="H13863" i="179"/>
  <c r="G13863" i="179"/>
  <c r="H13862" i="179"/>
  <c r="G13862" i="179"/>
  <c r="H13861" i="179"/>
  <c r="G13861" i="179"/>
  <c r="H13860" i="179"/>
  <c r="G13860" i="179"/>
  <c r="H13859" i="179"/>
  <c r="G13859" i="179"/>
  <c r="H13858" i="179"/>
  <c r="G13858" i="179"/>
  <c r="H13857" i="179"/>
  <c r="G13857" i="179"/>
  <c r="H13856" i="179"/>
  <c r="G13856" i="179"/>
  <c r="H13855" i="179"/>
  <c r="G13855" i="179"/>
  <c r="H13854" i="179"/>
  <c r="G13854" i="179"/>
  <c r="H13853" i="179"/>
  <c r="G13853" i="179"/>
  <c r="H13852" i="179"/>
  <c r="G13852" i="179"/>
  <c r="H13851" i="179"/>
  <c r="G13851" i="179"/>
  <c r="H13850" i="179"/>
  <c r="G13850" i="179"/>
  <c r="H13849" i="179"/>
  <c r="G13849" i="179"/>
  <c r="H13848" i="179"/>
  <c r="G13848" i="179"/>
  <c r="H13847" i="179"/>
  <c r="G13847" i="179"/>
  <c r="H13846" i="179"/>
  <c r="G13846" i="179"/>
  <c r="H13845" i="179"/>
  <c r="G13845" i="179"/>
  <c r="H13844" i="179"/>
  <c r="G13844" i="179"/>
  <c r="H13843" i="179"/>
  <c r="G13843" i="179"/>
  <c r="H13842" i="179"/>
  <c r="G13842" i="179"/>
  <c r="H13841" i="179"/>
  <c r="G13841" i="179"/>
  <c r="H13840" i="179"/>
  <c r="G13840" i="179"/>
  <c r="H13839" i="179"/>
  <c r="G13839" i="179"/>
  <c r="H13838" i="179"/>
  <c r="G13838" i="179"/>
  <c r="H13837" i="179"/>
  <c r="G13837" i="179"/>
  <c r="H13836" i="179"/>
  <c r="G13836" i="179"/>
  <c r="H13835" i="179"/>
  <c r="G13835" i="179"/>
  <c r="H13834" i="179"/>
  <c r="G13834" i="179"/>
  <c r="H13833" i="179"/>
  <c r="G13833" i="179"/>
  <c r="H13832" i="179"/>
  <c r="G13832" i="179"/>
  <c r="H13831" i="179"/>
  <c r="G13831" i="179"/>
  <c r="H13830" i="179"/>
  <c r="G13830" i="179"/>
  <c r="H13829" i="179"/>
  <c r="G13829" i="179"/>
  <c r="H13828" i="179"/>
  <c r="G13828" i="179"/>
  <c r="H13827" i="179"/>
  <c r="G13827" i="179"/>
  <c r="H13826" i="179"/>
  <c r="G13826" i="179"/>
  <c r="H13825" i="179"/>
  <c r="G13825" i="179"/>
  <c r="H13824" i="179"/>
  <c r="G13824" i="179"/>
  <c r="H13823" i="179"/>
  <c r="G13823" i="179"/>
  <c r="H13822" i="179"/>
  <c r="G13822" i="179"/>
  <c r="H13821" i="179"/>
  <c r="G13821" i="179"/>
  <c r="H13820" i="179"/>
  <c r="G13820" i="179"/>
  <c r="H13819" i="179"/>
  <c r="G13819" i="179"/>
  <c r="H13818" i="179"/>
  <c r="G13818" i="179"/>
  <c r="H13817" i="179"/>
  <c r="G13817" i="179"/>
  <c r="H13816" i="179"/>
  <c r="G13816" i="179"/>
  <c r="H13815" i="179"/>
  <c r="G13815" i="179"/>
  <c r="H13814" i="179"/>
  <c r="G13814" i="179"/>
  <c r="H13813" i="179"/>
  <c r="G13813" i="179"/>
  <c r="H13812" i="179"/>
  <c r="G13812" i="179"/>
  <c r="H13811" i="179"/>
  <c r="G13811" i="179"/>
  <c r="H13810" i="179"/>
  <c r="G13810" i="179"/>
  <c r="H13809" i="179"/>
  <c r="G13809" i="179"/>
  <c r="H13808" i="179"/>
  <c r="G13808" i="179"/>
  <c r="H13807" i="179"/>
  <c r="G13807" i="179"/>
  <c r="H13806" i="179"/>
  <c r="G13806" i="179"/>
  <c r="H13805" i="179"/>
  <c r="G13805" i="179"/>
  <c r="H13804" i="179"/>
  <c r="G13804" i="179"/>
  <c r="H13803" i="179"/>
  <c r="G13803" i="179"/>
  <c r="H13802" i="179"/>
  <c r="G13802" i="179"/>
  <c r="H13801" i="179"/>
  <c r="G13801" i="179"/>
  <c r="H13800" i="179"/>
  <c r="G13800" i="179"/>
  <c r="H13799" i="179"/>
  <c r="G13799" i="179"/>
  <c r="H13798" i="179"/>
  <c r="G13798" i="179"/>
  <c r="H13797" i="179"/>
  <c r="G13797" i="179"/>
  <c r="H13796" i="179"/>
  <c r="G13796" i="179"/>
  <c r="H13795" i="179"/>
  <c r="G13795" i="179"/>
  <c r="H13794" i="179"/>
  <c r="G13794" i="179"/>
  <c r="H13793" i="179"/>
  <c r="G13793" i="179"/>
  <c r="H13792" i="179"/>
  <c r="G13792" i="179"/>
  <c r="H13791" i="179"/>
  <c r="G13791" i="179"/>
  <c r="H13790" i="179"/>
  <c r="G13790" i="179"/>
  <c r="H13789" i="179"/>
  <c r="G13789" i="179"/>
  <c r="H13788" i="179"/>
  <c r="G13788" i="179"/>
  <c r="H13787" i="179"/>
  <c r="G13787" i="179"/>
  <c r="H13786" i="179"/>
  <c r="G13786" i="179"/>
  <c r="H13785" i="179"/>
  <c r="G13785" i="179"/>
  <c r="H13784" i="179"/>
  <c r="G13784" i="179"/>
  <c r="H13783" i="179"/>
  <c r="G13783" i="179"/>
  <c r="H13782" i="179"/>
  <c r="G13782" i="179"/>
  <c r="H13781" i="179"/>
  <c r="G13781" i="179"/>
  <c r="H13780" i="179"/>
  <c r="G13780" i="179"/>
  <c r="H13779" i="179"/>
  <c r="G13779" i="179"/>
  <c r="H13778" i="179"/>
  <c r="G13778" i="179"/>
  <c r="H13777" i="179"/>
  <c r="G13777" i="179"/>
  <c r="H13776" i="179"/>
  <c r="G13776" i="179"/>
  <c r="H13775" i="179"/>
  <c r="G13775" i="179"/>
  <c r="H13774" i="179"/>
  <c r="G13774" i="179"/>
  <c r="H13773" i="179"/>
  <c r="G13773" i="179"/>
  <c r="H13772" i="179"/>
  <c r="G13772" i="179"/>
  <c r="H13771" i="179"/>
  <c r="G13771" i="179"/>
  <c r="H13770" i="179"/>
  <c r="G13770" i="179"/>
  <c r="H13769" i="179"/>
  <c r="G13769" i="179"/>
  <c r="H13768" i="179"/>
  <c r="G13768" i="179"/>
  <c r="H13767" i="179"/>
  <c r="G13767" i="179"/>
  <c r="H13766" i="179"/>
  <c r="G13766" i="179"/>
  <c r="H13765" i="179"/>
  <c r="G13765" i="179"/>
  <c r="H13764" i="179"/>
  <c r="G13764" i="179"/>
  <c r="H13763" i="179"/>
  <c r="G13763" i="179"/>
  <c r="H13762" i="179"/>
  <c r="G13762" i="179"/>
  <c r="H13761" i="179"/>
  <c r="G13761" i="179"/>
  <c r="H13760" i="179"/>
  <c r="G13760" i="179"/>
  <c r="H13759" i="179"/>
  <c r="G13759" i="179"/>
  <c r="H13758" i="179"/>
  <c r="G13758" i="179"/>
  <c r="H13757" i="179"/>
  <c r="G13757" i="179"/>
  <c r="H13756" i="179"/>
  <c r="G13756" i="179"/>
  <c r="H13755" i="179"/>
  <c r="G13755" i="179"/>
  <c r="H13754" i="179"/>
  <c r="G13754" i="179"/>
  <c r="H13753" i="179"/>
  <c r="G13753" i="179"/>
  <c r="H13752" i="179"/>
  <c r="G13752" i="179"/>
  <c r="H13751" i="179"/>
  <c r="G13751" i="179"/>
  <c r="H13750" i="179"/>
  <c r="G13750" i="179"/>
  <c r="H13749" i="179"/>
  <c r="G13749" i="179"/>
  <c r="H13748" i="179"/>
  <c r="G13748" i="179"/>
  <c r="H13747" i="179"/>
  <c r="G13747" i="179"/>
  <c r="H13746" i="179"/>
  <c r="G13746" i="179"/>
  <c r="H13745" i="179"/>
  <c r="G13745" i="179"/>
  <c r="H13744" i="179"/>
  <c r="G13744" i="179"/>
  <c r="H13743" i="179"/>
  <c r="G13743" i="179"/>
  <c r="H13742" i="179"/>
  <c r="G13742" i="179"/>
  <c r="H13741" i="179"/>
  <c r="G13741" i="179"/>
  <c r="H13740" i="179"/>
  <c r="G13740" i="179"/>
  <c r="H13739" i="179"/>
  <c r="G13739" i="179"/>
  <c r="H13738" i="179"/>
  <c r="G13738" i="179"/>
  <c r="H13737" i="179"/>
  <c r="G13737" i="179"/>
  <c r="H13736" i="179"/>
  <c r="G13736" i="179"/>
  <c r="H13735" i="179"/>
  <c r="G13735" i="179"/>
  <c r="H13734" i="179"/>
  <c r="G13734" i="179"/>
  <c r="H13733" i="179"/>
  <c r="G13733" i="179"/>
  <c r="H13732" i="179"/>
  <c r="G13732" i="179"/>
  <c r="H13731" i="179"/>
  <c r="G13731" i="179"/>
  <c r="H13730" i="179"/>
  <c r="G13730" i="179"/>
  <c r="H13729" i="179"/>
  <c r="G13729" i="179"/>
  <c r="H13728" i="179"/>
  <c r="G13728" i="179"/>
  <c r="H13727" i="179"/>
  <c r="G13727" i="179"/>
  <c r="H13726" i="179"/>
  <c r="G13726" i="179"/>
  <c r="H13725" i="179"/>
  <c r="G13725" i="179"/>
  <c r="H13724" i="179"/>
  <c r="G13724" i="179"/>
  <c r="H13723" i="179"/>
  <c r="G13723" i="179"/>
  <c r="H13722" i="179"/>
  <c r="G13722" i="179"/>
  <c r="H13721" i="179"/>
  <c r="G13721" i="179"/>
  <c r="H13720" i="179"/>
  <c r="G13720" i="179"/>
  <c r="H13719" i="179"/>
  <c r="G13719" i="179"/>
  <c r="H13718" i="179"/>
  <c r="G13718" i="179"/>
  <c r="H13717" i="179"/>
  <c r="G13717" i="179"/>
  <c r="H13716" i="179"/>
  <c r="G13716" i="179"/>
  <c r="H13715" i="179"/>
  <c r="G13715" i="179"/>
  <c r="H13714" i="179"/>
  <c r="G13714" i="179"/>
  <c r="H13713" i="179"/>
  <c r="G13713" i="179"/>
  <c r="H13712" i="179"/>
  <c r="G13712" i="179"/>
  <c r="H13711" i="179"/>
  <c r="G13711" i="179"/>
  <c r="H13710" i="179"/>
  <c r="G13710" i="179"/>
  <c r="H13709" i="179"/>
  <c r="G13709" i="179"/>
  <c r="H13708" i="179"/>
  <c r="G13708" i="179"/>
  <c r="H13707" i="179"/>
  <c r="G13707" i="179"/>
  <c r="H13706" i="179"/>
  <c r="G13706" i="179"/>
  <c r="H13705" i="179"/>
  <c r="G13705" i="179"/>
  <c r="H13704" i="179"/>
  <c r="G13704" i="179"/>
  <c r="H13703" i="179"/>
  <c r="G13703" i="179"/>
  <c r="H13702" i="179"/>
  <c r="G13702" i="179"/>
  <c r="H13701" i="179"/>
  <c r="G13701" i="179"/>
  <c r="H13700" i="179"/>
  <c r="G13700" i="179"/>
  <c r="H13699" i="179"/>
  <c r="G13699" i="179"/>
  <c r="H13698" i="179"/>
  <c r="G13698" i="179"/>
  <c r="H13697" i="179"/>
  <c r="G13697" i="179"/>
  <c r="H13696" i="179"/>
  <c r="G13696" i="179"/>
  <c r="H13695" i="179"/>
  <c r="G13695" i="179"/>
  <c r="H13694" i="179"/>
  <c r="G13694" i="179"/>
  <c r="H13693" i="179"/>
  <c r="G13693" i="179"/>
  <c r="H13692" i="179"/>
  <c r="G13692" i="179"/>
  <c r="H13691" i="179"/>
  <c r="G13691" i="179"/>
  <c r="H13690" i="179"/>
  <c r="G13690" i="179"/>
  <c r="H13689" i="179"/>
  <c r="G13689" i="179"/>
  <c r="H13688" i="179"/>
  <c r="G13688" i="179"/>
  <c r="H13687" i="179"/>
  <c r="G13687" i="179"/>
  <c r="H13686" i="179"/>
  <c r="G13686" i="179"/>
  <c r="H13685" i="179"/>
  <c r="G13685" i="179"/>
  <c r="H13684" i="179"/>
  <c r="G13684" i="179"/>
  <c r="H13683" i="179"/>
  <c r="G13683" i="179"/>
  <c r="H13682" i="179"/>
  <c r="G13682" i="179"/>
  <c r="H13681" i="179"/>
  <c r="G13681" i="179"/>
  <c r="H13680" i="179"/>
  <c r="G13680" i="179"/>
  <c r="H13679" i="179"/>
  <c r="G13679" i="179"/>
  <c r="H13678" i="179"/>
  <c r="G13678" i="179"/>
  <c r="H13677" i="179"/>
  <c r="G13677" i="179"/>
  <c r="H13676" i="179"/>
  <c r="G13676" i="179"/>
  <c r="H13675" i="179"/>
  <c r="G13675" i="179"/>
  <c r="H13674" i="179"/>
  <c r="G13674" i="179"/>
  <c r="H13673" i="179"/>
  <c r="G13673" i="179"/>
  <c r="H13672" i="179"/>
  <c r="G13672" i="179"/>
  <c r="H13671" i="179"/>
  <c r="G13671" i="179"/>
  <c r="H13670" i="179"/>
  <c r="G13670" i="179"/>
  <c r="H13669" i="179"/>
  <c r="G13669" i="179"/>
  <c r="H13668" i="179"/>
  <c r="G13668" i="179"/>
  <c r="H13667" i="179"/>
  <c r="G13667" i="179"/>
  <c r="H13666" i="179"/>
  <c r="G13666" i="179"/>
  <c r="H13665" i="179"/>
  <c r="G13665" i="179"/>
  <c r="H13664" i="179"/>
  <c r="G13664" i="179"/>
  <c r="H13663" i="179"/>
  <c r="G13663" i="179"/>
  <c r="H13662" i="179"/>
  <c r="G13662" i="179"/>
  <c r="H13661" i="179"/>
  <c r="G13661" i="179"/>
  <c r="H13660" i="179"/>
  <c r="G13660" i="179"/>
  <c r="H13659" i="179"/>
  <c r="G13659" i="179"/>
  <c r="H13658" i="179"/>
  <c r="G13658" i="179"/>
  <c r="H13657" i="179"/>
  <c r="G13657" i="179"/>
  <c r="H13656" i="179"/>
  <c r="G13656" i="179"/>
  <c r="H13655" i="179"/>
  <c r="G13655" i="179"/>
  <c r="H13654" i="179"/>
  <c r="G13654" i="179"/>
  <c r="H13653" i="179"/>
  <c r="G13653" i="179"/>
  <c r="H13652" i="179"/>
  <c r="G13652" i="179"/>
  <c r="H13651" i="179"/>
  <c r="G13651" i="179"/>
  <c r="H13650" i="179"/>
  <c r="G13650" i="179"/>
  <c r="H13649" i="179"/>
  <c r="G13649" i="179"/>
  <c r="H13648" i="179"/>
  <c r="G13648" i="179"/>
  <c r="H13647" i="179"/>
  <c r="G13647" i="179"/>
  <c r="H13646" i="179"/>
  <c r="G13646" i="179"/>
  <c r="H13645" i="179"/>
  <c r="G13645" i="179"/>
  <c r="H13644" i="179"/>
  <c r="G13644" i="179"/>
  <c r="H13643" i="179"/>
  <c r="G13643" i="179"/>
  <c r="H13642" i="179"/>
  <c r="G13642" i="179"/>
  <c r="H13641" i="179"/>
  <c r="G13641" i="179"/>
  <c r="H13640" i="179"/>
  <c r="G13640" i="179"/>
  <c r="H13639" i="179"/>
  <c r="G13639" i="179"/>
  <c r="H13638" i="179"/>
  <c r="G13638" i="179"/>
  <c r="H13637" i="179"/>
  <c r="G13637" i="179"/>
  <c r="H13636" i="179"/>
  <c r="G13636" i="179"/>
  <c r="H13635" i="179"/>
  <c r="G13635" i="179"/>
  <c r="H13634" i="179"/>
  <c r="G13634" i="179"/>
  <c r="H13633" i="179"/>
  <c r="G13633" i="179"/>
  <c r="H13632" i="179"/>
  <c r="G13632" i="179"/>
  <c r="H13631" i="179"/>
  <c r="G13631" i="179"/>
  <c r="H13630" i="179"/>
  <c r="G13630" i="179"/>
  <c r="H13629" i="179"/>
  <c r="G13629" i="179"/>
  <c r="H13628" i="179"/>
  <c r="G13628" i="179"/>
  <c r="H13627" i="179"/>
  <c r="G13627" i="179"/>
  <c r="H13626" i="179"/>
  <c r="G13626" i="179"/>
  <c r="H13625" i="179"/>
  <c r="G13625" i="179"/>
  <c r="H13624" i="179"/>
  <c r="G13624" i="179"/>
  <c r="H13623" i="179"/>
  <c r="G13623" i="179"/>
  <c r="H13622" i="179"/>
  <c r="G13622" i="179"/>
  <c r="H13621" i="179"/>
  <c r="G13621" i="179"/>
  <c r="H13620" i="179"/>
  <c r="G13620" i="179"/>
  <c r="H13619" i="179"/>
  <c r="G13619" i="179"/>
  <c r="H13618" i="179"/>
  <c r="G13618" i="179"/>
  <c r="H13617" i="179"/>
  <c r="G13617" i="179"/>
  <c r="H13616" i="179"/>
  <c r="G13616" i="179"/>
  <c r="H13615" i="179"/>
  <c r="G13615" i="179"/>
  <c r="H13614" i="179"/>
  <c r="G13614" i="179"/>
  <c r="H13613" i="179"/>
  <c r="G13613" i="179"/>
  <c r="H13612" i="179"/>
  <c r="G13612" i="179"/>
  <c r="H13611" i="179"/>
  <c r="G13611" i="179"/>
  <c r="H13610" i="179"/>
  <c r="G13610" i="179"/>
  <c r="H13609" i="179"/>
  <c r="G13609" i="179"/>
  <c r="H13608" i="179"/>
  <c r="G13608" i="179"/>
  <c r="H13607" i="179"/>
  <c r="G13607" i="179"/>
  <c r="H13606" i="179"/>
  <c r="G13606" i="179"/>
  <c r="H13605" i="179"/>
  <c r="G13605" i="179"/>
  <c r="H13604" i="179"/>
  <c r="G13604" i="179"/>
  <c r="H13603" i="179"/>
  <c r="G13603" i="179"/>
  <c r="H13602" i="179"/>
  <c r="G13602" i="179"/>
  <c r="H13601" i="179"/>
  <c r="G13601" i="179"/>
  <c r="H13600" i="179"/>
  <c r="G13600" i="179"/>
  <c r="H13599" i="179"/>
  <c r="G13599" i="179"/>
  <c r="H13598" i="179"/>
  <c r="G13598" i="179"/>
  <c r="H13597" i="179"/>
  <c r="G13597" i="179"/>
  <c r="H13596" i="179"/>
  <c r="G13596" i="179"/>
  <c r="H13595" i="179"/>
  <c r="G13595" i="179"/>
  <c r="H13594" i="179"/>
  <c r="G13594" i="179"/>
  <c r="H13593" i="179"/>
  <c r="G13593" i="179"/>
  <c r="H13592" i="179"/>
  <c r="G13592" i="179"/>
  <c r="H13591" i="179"/>
  <c r="G13591" i="179"/>
  <c r="H13590" i="179"/>
  <c r="G13590" i="179"/>
  <c r="H13589" i="179"/>
  <c r="G13589" i="179"/>
  <c r="H13588" i="179"/>
  <c r="G13588" i="179"/>
  <c r="H13587" i="179"/>
  <c r="G13587" i="179"/>
  <c r="H13586" i="179"/>
  <c r="G13586" i="179"/>
  <c r="H13585" i="179"/>
  <c r="G13585" i="179"/>
  <c r="H13584" i="179"/>
  <c r="G13584" i="179"/>
  <c r="H13583" i="179"/>
  <c r="G13583" i="179"/>
  <c r="H13582" i="179"/>
  <c r="G13582" i="179"/>
  <c r="H13581" i="179"/>
  <c r="G13581" i="179"/>
  <c r="H13580" i="179"/>
  <c r="G13580" i="179"/>
  <c r="H13579" i="179"/>
  <c r="G13579" i="179"/>
  <c r="H13578" i="179"/>
  <c r="G13578" i="179"/>
  <c r="H13577" i="179"/>
  <c r="G13577" i="179"/>
  <c r="H13576" i="179"/>
  <c r="G13576" i="179"/>
  <c r="H13575" i="179"/>
  <c r="G13575" i="179"/>
  <c r="H13574" i="179"/>
  <c r="G13574" i="179"/>
  <c r="H13573" i="179"/>
  <c r="G13573" i="179"/>
  <c r="H13572" i="179"/>
  <c r="G13572" i="179"/>
  <c r="H13571" i="179"/>
  <c r="G13571" i="179"/>
  <c r="H13570" i="179"/>
  <c r="G13570" i="179"/>
  <c r="H13569" i="179"/>
  <c r="G13569" i="179"/>
  <c r="H13568" i="179"/>
  <c r="G13568" i="179"/>
  <c r="H13567" i="179"/>
  <c r="G13567" i="179"/>
  <c r="H13566" i="179"/>
  <c r="G13566" i="179"/>
  <c r="H13565" i="179"/>
  <c r="G13565" i="179"/>
  <c r="H13564" i="179"/>
  <c r="G13564" i="179"/>
  <c r="H13563" i="179"/>
  <c r="G13563" i="179"/>
  <c r="H13562" i="179"/>
  <c r="G13562" i="179"/>
  <c r="H13561" i="179"/>
  <c r="G13561" i="179"/>
  <c r="H13560" i="179"/>
  <c r="G13560" i="179"/>
  <c r="H13559" i="179"/>
  <c r="G13559" i="179"/>
  <c r="H13558" i="179"/>
  <c r="G13558" i="179"/>
  <c r="H13557" i="179"/>
  <c r="G13557" i="179"/>
  <c r="H13556" i="179"/>
  <c r="G13556" i="179"/>
  <c r="H13555" i="179"/>
  <c r="G13555" i="179"/>
  <c r="H13554" i="179"/>
  <c r="G13554" i="179"/>
  <c r="H13553" i="179"/>
  <c r="G13553" i="179"/>
  <c r="H13552" i="179"/>
  <c r="G13552" i="179"/>
  <c r="H13551" i="179"/>
  <c r="G13551" i="179"/>
  <c r="H13550" i="179"/>
  <c r="G13550" i="179"/>
  <c r="H13549" i="179"/>
  <c r="G13549" i="179"/>
  <c r="H13548" i="179"/>
  <c r="G13548" i="179"/>
  <c r="H13547" i="179"/>
  <c r="G13547" i="179"/>
  <c r="H13546" i="179"/>
  <c r="G13546" i="179"/>
  <c r="H13545" i="179"/>
  <c r="G13545" i="179"/>
  <c r="H13544" i="179"/>
  <c r="G13544" i="179"/>
  <c r="H13543" i="179"/>
  <c r="G13543" i="179"/>
  <c r="H13542" i="179"/>
  <c r="G13542" i="179"/>
  <c r="H13541" i="179"/>
  <c r="G13541" i="179"/>
  <c r="H13540" i="179"/>
  <c r="G13540" i="179"/>
  <c r="H13539" i="179"/>
  <c r="G13539" i="179"/>
  <c r="H13538" i="179"/>
  <c r="G13538" i="179"/>
  <c r="H13537" i="179"/>
  <c r="G13537" i="179"/>
  <c r="H13536" i="179"/>
  <c r="G13536" i="179"/>
  <c r="H13535" i="179"/>
  <c r="G13535" i="179"/>
  <c r="H13534" i="179"/>
  <c r="G13534" i="179"/>
  <c r="H13533" i="179"/>
  <c r="G13533" i="179"/>
  <c r="H13532" i="179"/>
  <c r="G13532" i="179"/>
  <c r="H13531" i="179"/>
  <c r="G13531" i="179"/>
  <c r="H13530" i="179"/>
  <c r="G13530" i="179"/>
  <c r="H13529" i="179"/>
  <c r="G13529" i="179"/>
  <c r="H13528" i="179"/>
  <c r="G13528" i="179"/>
  <c r="H13527" i="179"/>
  <c r="G13527" i="179"/>
  <c r="H13526" i="179"/>
  <c r="G13526" i="179"/>
  <c r="H13525" i="179"/>
  <c r="G13525" i="179"/>
  <c r="H13524" i="179"/>
  <c r="G13524" i="179"/>
  <c r="H13523" i="179"/>
  <c r="G13523" i="179"/>
  <c r="H13522" i="179"/>
  <c r="G13522" i="179"/>
  <c r="H13521" i="179"/>
  <c r="G13521" i="179"/>
  <c r="H13520" i="179"/>
  <c r="G13520" i="179"/>
  <c r="H13519" i="179"/>
  <c r="G13519" i="179"/>
  <c r="H13518" i="179"/>
  <c r="G13518" i="179"/>
  <c r="H13517" i="179"/>
  <c r="G13517" i="179"/>
  <c r="H13516" i="179"/>
  <c r="G13516" i="179"/>
  <c r="H13515" i="179"/>
  <c r="G13515" i="179"/>
  <c r="H13514" i="179"/>
  <c r="G13514" i="179"/>
  <c r="H13513" i="179"/>
  <c r="G13513" i="179"/>
  <c r="H13512" i="179"/>
  <c r="G13512" i="179"/>
  <c r="H13511" i="179"/>
  <c r="G13511" i="179"/>
  <c r="H13510" i="179"/>
  <c r="G13510" i="179"/>
  <c r="H13509" i="179"/>
  <c r="G13509" i="179"/>
  <c r="H13508" i="179"/>
  <c r="G13508" i="179"/>
  <c r="H13507" i="179"/>
  <c r="G13507" i="179"/>
  <c r="H13506" i="179"/>
  <c r="G13506" i="179"/>
  <c r="H13505" i="179"/>
  <c r="G13505" i="179"/>
  <c r="H13504" i="179"/>
  <c r="G13504" i="179"/>
  <c r="H13503" i="179"/>
  <c r="G13503" i="179"/>
  <c r="H13502" i="179"/>
  <c r="G13502" i="179"/>
  <c r="H13501" i="179"/>
  <c r="G13501" i="179"/>
  <c r="H13500" i="179"/>
  <c r="G13500" i="179"/>
  <c r="H13499" i="179"/>
  <c r="G13499" i="179"/>
  <c r="H13498" i="179"/>
  <c r="G13498" i="179"/>
  <c r="H13497" i="179"/>
  <c r="G13497" i="179"/>
  <c r="H13496" i="179"/>
  <c r="G13496" i="179"/>
  <c r="H13495" i="179"/>
  <c r="G13495" i="179"/>
  <c r="H13494" i="179"/>
  <c r="G13494" i="179"/>
  <c r="H13493" i="179"/>
  <c r="G13493" i="179"/>
  <c r="H13492" i="179"/>
  <c r="G13492" i="179"/>
  <c r="H13491" i="179"/>
  <c r="G13491" i="179"/>
  <c r="H13490" i="179"/>
  <c r="G13490" i="179"/>
  <c r="H13489" i="179"/>
  <c r="G13489" i="179"/>
  <c r="H13488" i="179"/>
  <c r="G13488" i="179"/>
  <c r="H13487" i="179"/>
  <c r="G13487" i="179"/>
  <c r="H13486" i="179"/>
  <c r="G13486" i="179"/>
  <c r="H13485" i="179"/>
  <c r="G13485" i="179"/>
  <c r="H13484" i="179"/>
  <c r="G13484" i="179"/>
  <c r="H13483" i="179"/>
  <c r="G13483" i="179"/>
  <c r="H13482" i="179"/>
  <c r="G13482" i="179"/>
  <c r="H13481" i="179"/>
  <c r="G13481" i="179"/>
  <c r="H13480" i="179"/>
  <c r="G13480" i="179"/>
  <c r="H13479" i="179"/>
  <c r="G13479" i="179"/>
  <c r="H13478" i="179"/>
  <c r="G13478" i="179"/>
  <c r="H13477" i="179"/>
  <c r="G13477" i="179"/>
  <c r="H13476" i="179"/>
  <c r="G13476" i="179"/>
  <c r="H13475" i="179"/>
  <c r="G13475" i="179"/>
  <c r="H13474" i="179"/>
  <c r="G13474" i="179"/>
  <c r="H13473" i="179"/>
  <c r="G13473" i="179"/>
  <c r="H13472" i="179"/>
  <c r="G13472" i="179"/>
  <c r="H13471" i="179"/>
  <c r="G13471" i="179"/>
  <c r="H13470" i="179"/>
  <c r="G13470" i="179"/>
  <c r="H13469" i="179"/>
  <c r="G13469" i="179"/>
  <c r="H13468" i="179"/>
  <c r="G13468" i="179"/>
  <c r="H13467" i="179"/>
  <c r="G13467" i="179"/>
  <c r="H13466" i="179"/>
  <c r="G13466" i="179"/>
  <c r="H13465" i="179"/>
  <c r="G13465" i="179"/>
  <c r="H13464" i="179"/>
  <c r="G13464" i="179"/>
  <c r="H13463" i="179"/>
  <c r="G13463" i="179"/>
  <c r="H13462" i="179"/>
  <c r="G13462" i="179"/>
  <c r="H13461" i="179"/>
  <c r="G13461" i="179"/>
  <c r="H13460" i="179"/>
  <c r="G13460" i="179"/>
  <c r="H13459" i="179"/>
  <c r="G13459" i="179"/>
  <c r="H13458" i="179"/>
  <c r="G13458" i="179"/>
  <c r="H13457" i="179"/>
  <c r="G13457" i="179"/>
  <c r="H13456" i="179"/>
  <c r="G13456" i="179"/>
  <c r="H13455" i="179"/>
  <c r="G13455" i="179"/>
  <c r="H13454" i="179"/>
  <c r="G13454" i="179"/>
  <c r="H13453" i="179"/>
  <c r="G13453" i="179"/>
  <c r="H13452" i="179"/>
  <c r="G13452" i="179"/>
  <c r="H13451" i="179"/>
  <c r="G13451" i="179"/>
  <c r="H13450" i="179"/>
  <c r="G13450" i="179"/>
  <c r="H13449" i="179"/>
  <c r="G13449" i="179"/>
  <c r="H13448" i="179"/>
  <c r="G13448" i="179"/>
  <c r="H13447" i="179"/>
  <c r="G13447" i="179"/>
  <c r="H13446" i="179"/>
  <c r="G13446" i="179"/>
  <c r="H13445" i="179"/>
  <c r="G13445" i="179"/>
  <c r="H13444" i="179"/>
  <c r="G13444" i="179"/>
  <c r="H13443" i="179"/>
  <c r="G13443" i="179"/>
  <c r="H13442" i="179"/>
  <c r="G13442" i="179"/>
  <c r="H13441" i="179"/>
  <c r="G13441" i="179"/>
  <c r="H13440" i="179"/>
  <c r="G13440" i="179"/>
  <c r="H13439" i="179"/>
  <c r="G13439" i="179"/>
  <c r="H13438" i="179"/>
  <c r="G13438" i="179"/>
  <c r="H13437" i="179"/>
  <c r="G13437" i="179"/>
  <c r="H13436" i="179"/>
  <c r="G13436" i="179"/>
  <c r="H13435" i="179"/>
  <c r="G13435" i="179"/>
  <c r="H13434" i="179"/>
  <c r="G13434" i="179"/>
  <c r="H13433" i="179"/>
  <c r="G13433" i="179"/>
  <c r="H13432" i="179"/>
  <c r="G13432" i="179"/>
  <c r="H13431" i="179"/>
  <c r="G13431" i="179"/>
  <c r="H13430" i="179"/>
  <c r="G13430" i="179"/>
  <c r="H13429" i="179"/>
  <c r="G13429" i="179"/>
  <c r="H13428" i="179"/>
  <c r="G13428" i="179"/>
  <c r="H13427" i="179"/>
  <c r="G13427" i="179"/>
  <c r="H13426" i="179"/>
  <c r="G13426" i="179"/>
  <c r="H13425" i="179"/>
  <c r="G13425" i="179"/>
  <c r="H13424" i="179"/>
  <c r="G13424" i="179"/>
  <c r="H13423" i="179"/>
  <c r="G13423" i="179"/>
  <c r="H13422" i="179"/>
  <c r="G13422" i="179"/>
  <c r="H13421" i="179"/>
  <c r="G13421" i="179"/>
  <c r="H13420" i="179"/>
  <c r="G13420" i="179"/>
  <c r="H13419" i="179"/>
  <c r="G13419" i="179"/>
  <c r="H13418" i="179"/>
  <c r="G13418" i="179"/>
  <c r="H13417" i="179"/>
  <c r="G13417" i="179"/>
  <c r="H13416" i="179"/>
  <c r="G13416" i="179"/>
  <c r="H13415" i="179"/>
  <c r="G13415" i="179"/>
  <c r="H13414" i="179"/>
  <c r="G13414" i="179"/>
  <c r="H13413" i="179"/>
  <c r="G13413" i="179"/>
  <c r="H13412" i="179"/>
  <c r="G13412" i="179"/>
  <c r="H13411" i="179"/>
  <c r="G13411" i="179"/>
  <c r="H13410" i="179"/>
  <c r="G13410" i="179"/>
  <c r="H13409" i="179"/>
  <c r="G13409" i="179"/>
  <c r="H13408" i="179"/>
  <c r="G13408" i="179"/>
  <c r="H13407" i="179"/>
  <c r="G13407" i="179"/>
  <c r="H13406" i="179"/>
  <c r="G13406" i="179"/>
  <c r="H13405" i="179"/>
  <c r="G13405" i="179"/>
  <c r="H13404" i="179"/>
  <c r="G13404" i="179"/>
  <c r="H13403" i="179"/>
  <c r="G13403" i="179"/>
  <c r="H13402" i="179"/>
  <c r="G13402" i="179"/>
  <c r="H13401" i="179"/>
  <c r="G13401" i="179"/>
  <c r="H13400" i="179"/>
  <c r="G13400" i="179"/>
  <c r="H13399" i="179"/>
  <c r="G13399" i="179"/>
  <c r="H13398" i="179"/>
  <c r="G13398" i="179"/>
  <c r="H13397" i="179"/>
  <c r="G13397" i="179"/>
  <c r="H13396" i="179"/>
  <c r="G13396" i="179"/>
  <c r="H13395" i="179"/>
  <c r="G13395" i="179"/>
  <c r="H13394" i="179"/>
  <c r="G13394" i="179"/>
  <c r="H13393" i="179"/>
  <c r="G13393" i="179"/>
  <c r="H13392" i="179"/>
  <c r="G13392" i="179"/>
  <c r="H13391" i="179"/>
  <c r="G13391" i="179"/>
  <c r="H13390" i="179"/>
  <c r="G13390" i="179"/>
  <c r="H13389" i="179"/>
  <c r="G13389" i="179"/>
  <c r="H13388" i="179"/>
  <c r="G13388" i="179"/>
  <c r="H13387" i="179"/>
  <c r="G13387" i="179"/>
  <c r="H13386" i="179"/>
  <c r="G13386" i="179"/>
  <c r="H13385" i="179"/>
  <c r="G13385" i="179"/>
  <c r="H13384" i="179"/>
  <c r="G13384" i="179"/>
  <c r="H13383" i="179"/>
  <c r="G13383" i="179"/>
  <c r="H13382" i="179"/>
  <c r="G13382" i="179"/>
  <c r="H13381" i="179"/>
  <c r="G13381" i="179"/>
  <c r="H13380" i="179"/>
  <c r="G13380" i="179"/>
  <c r="H13379" i="179"/>
  <c r="G13379" i="179"/>
  <c r="H13378" i="179"/>
  <c r="G13378" i="179"/>
  <c r="H13377" i="179"/>
  <c r="G13377" i="179"/>
  <c r="H13376" i="179"/>
  <c r="G13376" i="179"/>
  <c r="H13375" i="179"/>
  <c r="G13375" i="179"/>
  <c r="H13374" i="179"/>
  <c r="G13374" i="179"/>
  <c r="H13373" i="179"/>
  <c r="G13373" i="179"/>
  <c r="H13372" i="179"/>
  <c r="G13372" i="179"/>
  <c r="H13371" i="179"/>
  <c r="G13371" i="179"/>
  <c r="H13370" i="179"/>
  <c r="G13370" i="179"/>
  <c r="H13369" i="179"/>
  <c r="G13369" i="179"/>
  <c r="H13368" i="179"/>
  <c r="G13368" i="179"/>
  <c r="H13367" i="179"/>
  <c r="G13367" i="179"/>
  <c r="H13366" i="179"/>
  <c r="G13366" i="179"/>
  <c r="H13365" i="179"/>
  <c r="G13365" i="179"/>
  <c r="H13364" i="179"/>
  <c r="G13364" i="179"/>
  <c r="H13363" i="179"/>
  <c r="G13363" i="179"/>
  <c r="H13362" i="179"/>
  <c r="G13362" i="179"/>
  <c r="H13361" i="179"/>
  <c r="G13361" i="179"/>
  <c r="H13360" i="179"/>
  <c r="G13360" i="179"/>
  <c r="H13359" i="179"/>
  <c r="G13359" i="179"/>
  <c r="H13358" i="179"/>
  <c r="G13358" i="179"/>
  <c r="H13357" i="179"/>
  <c r="G13357" i="179"/>
  <c r="H13356" i="179"/>
  <c r="G13356" i="179"/>
  <c r="H13355" i="179"/>
  <c r="G13355" i="179"/>
  <c r="H13354" i="179"/>
  <c r="G13354" i="179"/>
  <c r="H13353" i="179"/>
  <c r="G13353" i="179"/>
  <c r="H13352" i="179"/>
  <c r="G13352" i="179"/>
  <c r="H13351" i="179"/>
  <c r="G13351" i="179"/>
  <c r="H13350" i="179"/>
  <c r="G13350" i="179"/>
  <c r="H13349" i="179"/>
  <c r="G13349" i="179"/>
  <c r="H13348" i="179"/>
  <c r="G13348" i="179"/>
  <c r="H13347" i="179"/>
  <c r="G13347" i="179"/>
  <c r="H13346" i="179"/>
  <c r="G13346" i="179"/>
  <c r="H13345" i="179"/>
  <c r="G13345" i="179"/>
  <c r="H13344" i="179"/>
  <c r="G13344" i="179"/>
  <c r="H13343" i="179"/>
  <c r="G13343" i="179"/>
  <c r="H13342" i="179"/>
  <c r="G13342" i="179"/>
  <c r="H13341" i="179"/>
  <c r="G13341" i="179"/>
  <c r="H13340" i="179"/>
  <c r="G13340" i="179"/>
  <c r="H13339" i="179"/>
  <c r="G13339" i="179"/>
  <c r="H13338" i="179"/>
  <c r="G13338" i="179"/>
  <c r="H13337" i="179"/>
  <c r="G13337" i="179"/>
  <c r="H13336" i="179"/>
  <c r="G13336" i="179"/>
  <c r="H13335" i="179"/>
  <c r="G13335" i="179"/>
  <c r="H13334" i="179"/>
  <c r="G13334" i="179"/>
  <c r="H13333" i="179"/>
  <c r="G13333" i="179"/>
  <c r="H13332" i="179"/>
  <c r="G13332" i="179"/>
  <c r="H13331" i="179"/>
  <c r="G13331" i="179"/>
  <c r="H13330" i="179"/>
  <c r="G13330" i="179"/>
  <c r="H13329" i="179"/>
  <c r="G13329" i="179"/>
  <c r="H13328" i="179"/>
  <c r="G13328" i="179"/>
  <c r="H13327" i="179"/>
  <c r="G13327" i="179"/>
  <c r="H13326" i="179"/>
  <c r="G13326" i="179"/>
  <c r="H13325" i="179"/>
  <c r="G13325" i="179"/>
  <c r="H13324" i="179"/>
  <c r="G13324" i="179"/>
  <c r="H13323" i="179"/>
  <c r="G13323" i="179"/>
  <c r="H13322" i="179"/>
  <c r="G13322" i="179"/>
  <c r="H13321" i="179"/>
  <c r="G13321" i="179"/>
  <c r="H13320" i="179"/>
  <c r="G13320" i="179"/>
  <c r="H13319" i="179"/>
  <c r="G13319" i="179"/>
  <c r="H13318" i="179"/>
  <c r="G13318" i="179"/>
  <c r="H13317" i="179"/>
  <c r="G13317" i="179"/>
  <c r="H13316" i="179"/>
  <c r="G13316" i="179"/>
  <c r="H13315" i="179"/>
  <c r="G13315" i="179"/>
  <c r="H13314" i="179"/>
  <c r="G13314" i="179"/>
  <c r="H13313" i="179"/>
  <c r="G13313" i="179"/>
  <c r="H13312" i="179"/>
  <c r="G13312" i="179"/>
  <c r="H13311" i="179"/>
  <c r="G13311" i="179"/>
  <c r="H13310" i="179"/>
  <c r="G13310" i="179"/>
  <c r="H13309" i="179"/>
  <c r="G13309" i="179"/>
  <c r="H13308" i="179"/>
  <c r="G13308" i="179"/>
  <c r="H13307" i="179"/>
  <c r="G13307" i="179"/>
  <c r="H13306" i="179"/>
  <c r="G13306" i="179"/>
  <c r="H13305" i="179"/>
  <c r="G13305" i="179"/>
  <c r="H13304" i="179"/>
  <c r="G13304" i="179"/>
  <c r="H13303" i="179"/>
  <c r="G13303" i="179"/>
  <c r="H13302" i="179"/>
  <c r="G13302" i="179"/>
  <c r="H13301" i="179"/>
  <c r="G13301" i="179"/>
  <c r="H13300" i="179"/>
  <c r="G13300" i="179"/>
  <c r="H13299" i="179"/>
  <c r="G13299" i="179"/>
  <c r="H13298" i="179"/>
  <c r="G13298" i="179"/>
  <c r="H13297" i="179"/>
  <c r="G13297" i="179"/>
  <c r="H13296" i="179"/>
  <c r="G13296" i="179"/>
  <c r="H13295" i="179"/>
  <c r="G13295" i="179"/>
  <c r="H13294" i="179"/>
  <c r="G13294" i="179"/>
  <c r="H13293" i="179"/>
  <c r="G13293" i="179"/>
  <c r="H13292" i="179"/>
  <c r="G13292" i="179"/>
  <c r="H13291" i="179"/>
  <c r="G13291" i="179"/>
  <c r="H13290" i="179"/>
  <c r="G13290" i="179"/>
  <c r="H13289" i="179"/>
  <c r="G13289" i="179"/>
  <c r="H13288" i="179"/>
  <c r="G13288" i="179"/>
  <c r="H13287" i="179"/>
  <c r="G13287" i="179"/>
  <c r="H13286" i="179"/>
  <c r="G13286" i="179"/>
  <c r="H13285" i="179"/>
  <c r="G13285" i="179"/>
  <c r="H13284" i="179"/>
  <c r="G13284" i="179"/>
  <c r="H13283" i="179"/>
  <c r="G13283" i="179"/>
  <c r="H13282" i="179"/>
  <c r="G13282" i="179"/>
  <c r="H13281" i="179"/>
  <c r="G13281" i="179"/>
  <c r="H13280" i="179"/>
  <c r="G13280" i="179"/>
  <c r="H13279" i="179"/>
  <c r="G13279" i="179"/>
  <c r="H13278" i="179"/>
  <c r="G13278" i="179"/>
  <c r="H13277" i="179"/>
  <c r="G13277" i="179"/>
  <c r="H13276" i="179"/>
  <c r="G13276" i="179"/>
  <c r="H13275" i="179"/>
  <c r="G13275" i="179"/>
  <c r="H13274" i="179"/>
  <c r="G13274" i="179"/>
  <c r="H13273" i="179"/>
  <c r="G13273" i="179"/>
  <c r="H13272" i="179"/>
  <c r="G13272" i="179"/>
  <c r="H13271" i="179"/>
  <c r="G13271" i="179"/>
  <c r="H13270" i="179"/>
  <c r="G13270" i="179"/>
  <c r="H13269" i="179"/>
  <c r="G13269" i="179"/>
  <c r="H13268" i="179"/>
  <c r="G13268" i="179"/>
  <c r="H13267" i="179"/>
  <c r="G13267" i="179"/>
  <c r="H13266" i="179"/>
  <c r="G13266" i="179"/>
  <c r="H13265" i="179"/>
  <c r="G13265" i="179"/>
  <c r="H13264" i="179"/>
  <c r="G13264" i="179"/>
  <c r="H13263" i="179"/>
  <c r="G13263" i="179"/>
  <c r="H13262" i="179"/>
  <c r="G13262" i="179"/>
  <c r="H13261" i="179"/>
  <c r="G13261" i="179"/>
  <c r="H13260" i="179"/>
  <c r="G13260" i="179"/>
  <c r="H13259" i="179"/>
  <c r="G13259" i="179"/>
  <c r="H13258" i="179"/>
  <c r="G13258" i="179"/>
  <c r="H13257" i="179"/>
  <c r="G13257" i="179"/>
  <c r="H13256" i="179"/>
  <c r="G13256" i="179"/>
  <c r="H13255" i="179"/>
  <c r="G13255" i="179"/>
  <c r="H13254" i="179"/>
  <c r="G13254" i="179"/>
  <c r="H13253" i="179"/>
  <c r="G13253" i="179"/>
  <c r="H13252" i="179"/>
  <c r="G13252" i="179"/>
  <c r="H13251" i="179"/>
  <c r="G13251" i="179"/>
  <c r="H13250" i="179"/>
  <c r="G13250" i="179"/>
  <c r="H13249" i="179"/>
  <c r="G13249" i="179"/>
  <c r="H13248" i="179"/>
  <c r="G13248" i="179"/>
  <c r="H13247" i="179"/>
  <c r="G13247" i="179"/>
  <c r="H13246" i="179"/>
  <c r="G13246" i="179"/>
  <c r="H13245" i="179"/>
  <c r="G13245" i="179"/>
  <c r="H13244" i="179"/>
  <c r="G13244" i="179"/>
  <c r="H13243" i="179"/>
  <c r="G13243" i="179"/>
  <c r="H13242" i="179"/>
  <c r="G13242" i="179"/>
  <c r="H13241" i="179"/>
  <c r="G13241" i="179"/>
  <c r="H13240" i="179"/>
  <c r="G13240" i="179"/>
  <c r="H13239" i="179"/>
  <c r="G13239" i="179"/>
  <c r="H13238" i="179"/>
  <c r="G13238" i="179"/>
  <c r="H13237" i="179"/>
  <c r="G13237" i="179"/>
  <c r="H13236" i="179"/>
  <c r="G13236" i="179"/>
  <c r="H13235" i="179"/>
  <c r="G13235" i="179"/>
  <c r="H13234" i="179"/>
  <c r="G13234" i="179"/>
  <c r="H13233" i="179"/>
  <c r="G13233" i="179"/>
  <c r="H13232" i="179"/>
  <c r="G13232" i="179"/>
  <c r="H13231" i="179"/>
  <c r="G13231" i="179"/>
  <c r="H13230" i="179"/>
  <c r="G13230" i="179"/>
  <c r="H13229" i="179"/>
  <c r="G13229" i="179"/>
  <c r="H13228" i="179"/>
  <c r="G13228" i="179"/>
  <c r="H13227" i="179"/>
  <c r="G13227" i="179"/>
  <c r="H13226" i="179"/>
  <c r="G13226" i="179"/>
  <c r="H13225" i="179"/>
  <c r="G13225" i="179"/>
  <c r="H13224" i="179"/>
  <c r="G13224" i="179"/>
  <c r="H13223" i="179"/>
  <c r="G13223" i="179"/>
  <c r="H13222" i="179"/>
  <c r="G13222" i="179"/>
  <c r="H13221" i="179"/>
  <c r="G13221" i="179"/>
  <c r="H13220" i="179"/>
  <c r="G13220" i="179"/>
  <c r="H13219" i="179"/>
  <c r="G13219" i="179"/>
  <c r="H13218" i="179"/>
  <c r="G13218" i="179"/>
  <c r="H13217" i="179"/>
  <c r="G13217" i="179"/>
  <c r="H13216" i="179"/>
  <c r="G13216" i="179"/>
  <c r="H13215" i="179"/>
  <c r="G13215" i="179"/>
  <c r="H13214" i="179"/>
  <c r="G13214" i="179"/>
  <c r="H13213" i="179"/>
  <c r="G13213" i="179"/>
  <c r="H13212" i="179"/>
  <c r="G13212" i="179"/>
  <c r="H13211" i="179"/>
  <c r="G13211" i="179"/>
  <c r="H13210" i="179"/>
  <c r="G13210" i="179"/>
  <c r="H13209" i="179"/>
  <c r="G13209" i="179"/>
  <c r="H13208" i="179"/>
  <c r="G13208" i="179"/>
  <c r="H13207" i="179"/>
  <c r="G13207" i="179"/>
  <c r="H13206" i="179"/>
  <c r="G13206" i="179"/>
  <c r="H13205" i="179"/>
  <c r="G13205" i="179"/>
  <c r="H13204" i="179"/>
  <c r="G13204" i="179"/>
  <c r="H13203" i="179"/>
  <c r="G13203" i="179"/>
  <c r="H13202" i="179"/>
  <c r="G13202" i="179"/>
  <c r="H13201" i="179"/>
  <c r="G13201" i="179"/>
  <c r="H13200" i="179"/>
  <c r="G13200" i="179"/>
  <c r="H13199" i="179"/>
  <c r="G13199" i="179"/>
  <c r="H13198" i="179"/>
  <c r="G13198" i="179"/>
  <c r="H13197" i="179"/>
  <c r="G13197" i="179"/>
  <c r="H13196" i="179"/>
  <c r="G13196" i="179"/>
  <c r="H13195" i="179"/>
  <c r="G13195" i="179"/>
  <c r="H13194" i="179"/>
  <c r="G13194" i="179"/>
  <c r="H13193" i="179"/>
  <c r="G13193" i="179"/>
  <c r="H13192" i="179"/>
  <c r="G13192" i="179"/>
  <c r="H13191" i="179"/>
  <c r="G13191" i="179"/>
  <c r="H13190" i="179"/>
  <c r="G13190" i="179"/>
  <c r="H13189" i="179"/>
  <c r="G13189" i="179"/>
  <c r="H13188" i="179"/>
  <c r="G13188" i="179"/>
  <c r="H13187" i="179"/>
  <c r="G13187" i="179"/>
  <c r="H13186" i="179"/>
  <c r="G13186" i="179"/>
  <c r="H13185" i="179"/>
  <c r="G13185" i="179"/>
  <c r="H13184" i="179"/>
  <c r="G13184" i="179"/>
  <c r="H13183" i="179"/>
  <c r="G13183" i="179"/>
  <c r="H13182" i="179"/>
  <c r="G13182" i="179"/>
  <c r="H13181" i="179"/>
  <c r="G13181" i="179"/>
  <c r="H13180" i="179"/>
  <c r="G13180" i="179"/>
  <c r="H13179" i="179"/>
  <c r="G13179" i="179"/>
  <c r="H13178" i="179"/>
  <c r="G13178" i="179"/>
  <c r="H13177" i="179"/>
  <c r="G13177" i="179"/>
  <c r="H13176" i="179"/>
  <c r="G13176" i="179"/>
  <c r="H13175" i="179"/>
  <c r="G13175" i="179"/>
  <c r="H13174" i="179"/>
  <c r="G13174" i="179"/>
  <c r="H13173" i="179"/>
  <c r="G13173" i="179"/>
  <c r="H13172" i="179"/>
  <c r="G13172" i="179"/>
  <c r="H13171" i="179"/>
  <c r="G13171" i="179"/>
  <c r="H13170" i="179"/>
  <c r="G13170" i="179"/>
  <c r="H13169" i="179"/>
  <c r="G13169" i="179"/>
  <c r="H13168" i="179"/>
  <c r="G13168" i="179"/>
  <c r="H13167" i="179"/>
  <c r="G13167" i="179"/>
  <c r="H13166" i="179"/>
  <c r="G13166" i="179"/>
  <c r="H13165" i="179"/>
  <c r="G13165" i="179"/>
  <c r="H13164" i="179"/>
  <c r="G13164" i="179"/>
  <c r="H13163" i="179"/>
  <c r="G13163" i="179"/>
  <c r="H13162" i="179"/>
  <c r="G13162" i="179"/>
  <c r="H13161" i="179"/>
  <c r="G13161" i="179"/>
  <c r="H13160" i="179"/>
  <c r="G13160" i="179"/>
  <c r="H13159" i="179"/>
  <c r="G13159" i="179"/>
  <c r="H13158" i="179"/>
  <c r="G13158" i="179"/>
  <c r="H13157" i="179"/>
  <c r="G13157" i="179"/>
  <c r="H13156" i="179"/>
  <c r="G13156" i="179"/>
  <c r="H13155" i="179"/>
  <c r="G13155" i="179"/>
  <c r="H13154" i="179"/>
  <c r="G13154" i="179"/>
  <c r="H13153" i="179"/>
  <c r="G13153" i="179"/>
  <c r="H13152" i="179"/>
  <c r="G13152" i="179"/>
  <c r="H13151" i="179"/>
  <c r="G13151" i="179"/>
  <c r="H13150" i="179"/>
  <c r="G13150" i="179"/>
  <c r="H13149" i="179"/>
  <c r="G13149" i="179"/>
  <c r="H13148" i="179"/>
  <c r="G13148" i="179"/>
  <c r="H13147" i="179"/>
  <c r="G13147" i="179"/>
  <c r="H13146" i="179"/>
  <c r="G13146" i="179"/>
  <c r="H13145" i="179"/>
  <c r="G13145" i="179"/>
  <c r="H13144" i="179"/>
  <c r="G13144" i="179"/>
  <c r="H13143" i="179"/>
  <c r="G13143" i="179"/>
  <c r="H13142" i="179"/>
  <c r="G13142" i="179"/>
  <c r="H13141" i="179"/>
  <c r="G13141" i="179"/>
  <c r="H13140" i="179"/>
  <c r="G13140" i="179"/>
  <c r="H13139" i="179"/>
  <c r="G13139" i="179"/>
  <c r="H13138" i="179"/>
  <c r="G13138" i="179"/>
  <c r="H13137" i="179"/>
  <c r="G13137" i="179"/>
  <c r="H13136" i="179"/>
  <c r="G13136" i="179"/>
  <c r="H13135" i="179"/>
  <c r="G13135" i="179"/>
  <c r="H13134" i="179"/>
  <c r="G13134" i="179"/>
  <c r="H13133" i="179"/>
  <c r="G13133" i="179"/>
  <c r="H13132" i="179"/>
  <c r="G13132" i="179"/>
  <c r="H13131" i="179"/>
  <c r="G13131" i="179"/>
  <c r="H13130" i="179"/>
  <c r="G13130" i="179"/>
  <c r="H13129" i="179"/>
  <c r="G13129" i="179"/>
  <c r="H13128" i="179"/>
  <c r="G13128" i="179"/>
  <c r="H13127" i="179"/>
  <c r="G13127" i="179"/>
  <c r="H13126" i="179"/>
  <c r="G13126" i="179"/>
  <c r="H13125" i="179"/>
  <c r="G13125" i="179"/>
  <c r="H13124" i="179"/>
  <c r="G13124" i="179"/>
  <c r="H13123" i="179"/>
  <c r="G13123" i="179"/>
  <c r="H13122" i="179"/>
  <c r="G13122" i="179"/>
  <c r="H13121" i="179"/>
  <c r="G13121" i="179"/>
  <c r="H13120" i="179"/>
  <c r="G13120" i="179"/>
  <c r="H13119" i="179"/>
  <c r="G13119" i="179"/>
  <c r="H13118" i="179"/>
  <c r="G13118" i="179"/>
  <c r="H13117" i="179"/>
  <c r="G13117" i="179"/>
  <c r="H13116" i="179"/>
  <c r="G13116" i="179"/>
  <c r="H13115" i="179"/>
  <c r="G13115" i="179"/>
  <c r="H13114" i="179"/>
  <c r="G13114" i="179"/>
  <c r="H13113" i="179"/>
  <c r="G13113" i="179"/>
  <c r="H13112" i="179"/>
  <c r="G13112" i="179"/>
  <c r="H13111" i="179"/>
  <c r="G13111" i="179"/>
  <c r="H13110" i="179"/>
  <c r="G13110" i="179"/>
  <c r="H13109" i="179"/>
  <c r="G13109" i="179"/>
  <c r="H13108" i="179"/>
  <c r="G13108" i="179"/>
  <c r="H13107" i="179"/>
  <c r="G13107" i="179"/>
  <c r="H13106" i="179"/>
  <c r="G13106" i="179"/>
  <c r="H13105" i="179"/>
  <c r="G13105" i="179"/>
  <c r="H13104" i="179"/>
  <c r="G13104" i="179"/>
  <c r="H13103" i="179"/>
  <c r="G13103" i="179"/>
  <c r="H13102" i="179"/>
  <c r="G13102" i="179"/>
  <c r="H13101" i="179"/>
  <c r="G13101" i="179"/>
  <c r="H13100" i="179"/>
  <c r="G13100" i="179"/>
  <c r="H13099" i="179"/>
  <c r="G13099" i="179"/>
  <c r="H13098" i="179"/>
  <c r="G13098" i="179"/>
  <c r="H13097" i="179"/>
  <c r="G13097" i="179"/>
  <c r="H13096" i="179"/>
  <c r="G13096" i="179"/>
  <c r="H13095" i="179"/>
  <c r="G13095" i="179"/>
  <c r="H13094" i="179"/>
  <c r="G13094" i="179"/>
  <c r="H13093" i="179"/>
  <c r="G13093" i="179"/>
  <c r="H13092" i="179"/>
  <c r="G13092" i="179"/>
  <c r="H13091" i="179"/>
  <c r="G13091" i="179"/>
  <c r="H13090" i="179"/>
  <c r="G13090" i="179"/>
  <c r="H13089" i="179"/>
  <c r="G13089" i="179"/>
  <c r="H13088" i="179"/>
  <c r="G13088" i="179"/>
  <c r="H13087" i="179"/>
  <c r="G13087" i="179"/>
  <c r="H13086" i="179"/>
  <c r="G13086" i="179"/>
  <c r="H13085" i="179"/>
  <c r="G13085" i="179"/>
  <c r="H13084" i="179"/>
  <c r="G13084" i="179"/>
  <c r="H13083" i="179"/>
  <c r="G13083" i="179"/>
  <c r="H13082" i="179"/>
  <c r="G13082" i="179"/>
  <c r="H13081" i="179"/>
  <c r="G13081" i="179"/>
  <c r="H13080" i="179"/>
  <c r="G13080" i="179"/>
  <c r="H13079" i="179"/>
  <c r="G13079" i="179"/>
  <c r="H13078" i="179"/>
  <c r="G13078" i="179"/>
  <c r="H13077" i="179"/>
  <c r="G13077" i="179"/>
  <c r="H13076" i="179"/>
  <c r="G13076" i="179"/>
  <c r="H13075" i="179"/>
  <c r="G13075" i="179"/>
  <c r="H13074" i="179"/>
  <c r="G13074" i="179"/>
  <c r="H13073" i="179"/>
  <c r="G13073" i="179"/>
  <c r="H13072" i="179"/>
  <c r="G13072" i="179"/>
  <c r="H13071" i="179"/>
  <c r="G13071" i="179"/>
  <c r="H13070" i="179"/>
  <c r="G13070" i="179"/>
  <c r="H13069" i="179"/>
  <c r="G13069" i="179"/>
  <c r="H13068" i="179"/>
  <c r="G13068" i="179"/>
  <c r="H13067" i="179"/>
  <c r="G13067" i="179"/>
  <c r="H13066" i="179"/>
  <c r="G13066" i="179"/>
  <c r="H13065" i="179"/>
  <c r="G13065" i="179"/>
  <c r="H13064" i="179"/>
  <c r="G13064" i="179"/>
  <c r="H13063" i="179"/>
  <c r="G13063" i="179"/>
  <c r="H13062" i="179"/>
  <c r="G13062" i="179"/>
  <c r="H13061" i="179"/>
  <c r="G13061" i="179"/>
  <c r="H13060" i="179"/>
  <c r="G13060" i="179"/>
  <c r="H13059" i="179"/>
  <c r="G13059" i="179"/>
  <c r="H13058" i="179"/>
  <c r="G13058" i="179"/>
  <c r="H13057" i="179"/>
  <c r="G13057" i="179"/>
  <c r="H13056" i="179"/>
  <c r="G13056" i="179"/>
  <c r="H13055" i="179"/>
  <c r="G13055" i="179"/>
  <c r="H13054" i="179"/>
  <c r="G13054" i="179"/>
  <c r="H13053" i="179"/>
  <c r="G13053" i="179"/>
  <c r="H13052" i="179"/>
  <c r="G13052" i="179"/>
  <c r="H13051" i="179"/>
  <c r="G13051" i="179"/>
  <c r="H13050" i="179"/>
  <c r="G13050" i="179"/>
  <c r="H13049" i="179"/>
  <c r="G13049" i="179"/>
  <c r="H13048" i="179"/>
  <c r="G13048" i="179"/>
  <c r="H13047" i="179"/>
  <c r="G13047" i="179"/>
  <c r="H13046" i="179"/>
  <c r="G13046" i="179"/>
  <c r="H13045" i="179"/>
  <c r="G13045" i="179"/>
  <c r="H13044" i="179"/>
  <c r="G13044" i="179"/>
  <c r="H13043" i="179"/>
  <c r="G13043" i="179"/>
  <c r="H13042" i="179"/>
  <c r="G13042" i="179"/>
  <c r="H13041" i="179"/>
  <c r="G13041" i="179"/>
  <c r="H13040" i="179"/>
  <c r="G13040" i="179"/>
  <c r="H13039" i="179"/>
  <c r="G13039" i="179"/>
  <c r="H13038" i="179"/>
  <c r="G13038" i="179"/>
  <c r="H13037" i="179"/>
  <c r="G13037" i="179"/>
  <c r="H13036" i="179"/>
  <c r="G13036" i="179"/>
  <c r="H13035" i="179"/>
  <c r="G13035" i="179"/>
  <c r="H13034" i="179"/>
  <c r="G13034" i="179"/>
  <c r="H13033" i="179"/>
  <c r="G13033" i="179"/>
  <c r="H13032" i="179"/>
  <c r="G13032" i="179"/>
  <c r="H13031" i="179"/>
  <c r="G13031" i="179"/>
  <c r="H13030" i="179"/>
  <c r="G13030" i="179"/>
  <c r="H13029" i="179"/>
  <c r="G13029" i="179"/>
  <c r="H13028" i="179"/>
  <c r="G13028" i="179"/>
  <c r="H13027" i="179"/>
  <c r="G13027" i="179"/>
  <c r="H13026" i="179"/>
  <c r="G13026" i="179"/>
  <c r="H13025" i="179"/>
  <c r="G13025" i="179"/>
  <c r="H13024" i="179"/>
  <c r="G13024" i="179"/>
  <c r="H13023" i="179"/>
  <c r="G13023" i="179"/>
  <c r="H13022" i="179"/>
  <c r="G13022" i="179"/>
  <c r="H13021" i="179"/>
  <c r="G13021" i="179"/>
  <c r="H13020" i="179"/>
  <c r="G13020" i="179"/>
  <c r="H13019" i="179"/>
  <c r="G13019" i="179"/>
  <c r="H13018" i="179"/>
  <c r="G13018" i="179"/>
  <c r="H13017" i="179"/>
  <c r="G13017" i="179"/>
  <c r="H13016" i="179"/>
  <c r="G13016" i="179"/>
  <c r="H13015" i="179"/>
  <c r="G13015" i="179"/>
  <c r="H13014" i="179"/>
  <c r="G13014" i="179"/>
  <c r="H13013" i="179"/>
  <c r="G13013" i="179"/>
  <c r="H13012" i="179"/>
  <c r="G13012" i="179"/>
  <c r="H13011" i="179"/>
  <c r="G13011" i="179"/>
  <c r="H13010" i="179"/>
  <c r="G13010" i="179"/>
  <c r="H13009" i="179"/>
  <c r="G13009" i="179"/>
  <c r="H13008" i="179"/>
  <c r="G13008" i="179"/>
  <c r="H13007" i="179"/>
  <c r="G13007" i="179"/>
  <c r="H13006" i="179"/>
  <c r="G13006" i="179"/>
  <c r="H13005" i="179"/>
  <c r="G13005" i="179"/>
  <c r="H13004" i="179"/>
  <c r="G13004" i="179"/>
  <c r="H13003" i="179"/>
  <c r="G13003" i="179"/>
  <c r="H13002" i="179"/>
  <c r="G13002" i="179"/>
  <c r="H13001" i="179"/>
  <c r="G13001" i="179"/>
  <c r="H13000" i="179"/>
  <c r="G13000" i="179"/>
  <c r="H12999" i="179"/>
  <c r="G12999" i="179"/>
  <c r="H12998" i="179"/>
  <c r="G12998" i="179"/>
  <c r="H12997" i="179"/>
  <c r="G12997" i="179"/>
  <c r="H12996" i="179"/>
  <c r="G12996" i="179"/>
  <c r="H12995" i="179"/>
  <c r="G12995" i="179"/>
  <c r="H12994" i="179"/>
  <c r="G12994" i="179"/>
  <c r="H12993" i="179"/>
  <c r="G12993" i="179"/>
  <c r="H12992" i="179"/>
  <c r="G12992" i="179"/>
  <c r="H12991" i="179"/>
  <c r="G12991" i="179"/>
  <c r="H12990" i="179"/>
  <c r="G12990" i="179"/>
  <c r="H12989" i="179"/>
  <c r="G12989" i="179"/>
  <c r="H12988" i="179"/>
  <c r="G12988" i="179"/>
  <c r="H12987" i="179"/>
  <c r="G12987" i="179"/>
  <c r="H12986" i="179"/>
  <c r="G12986" i="179"/>
  <c r="H12985" i="179"/>
  <c r="G12985" i="179"/>
  <c r="H12984" i="179"/>
  <c r="G12984" i="179"/>
  <c r="H12983" i="179"/>
  <c r="G12983" i="179"/>
  <c r="H12982" i="179"/>
  <c r="G12982" i="179"/>
  <c r="H12981" i="179"/>
  <c r="G12981" i="179"/>
  <c r="H12980" i="179"/>
  <c r="G12980" i="179"/>
  <c r="H12979" i="179"/>
  <c r="G12979" i="179"/>
  <c r="H12978" i="179"/>
  <c r="G12978" i="179"/>
  <c r="H12977" i="179"/>
  <c r="G12977" i="179"/>
  <c r="H12976" i="179"/>
  <c r="G12976" i="179"/>
  <c r="H12975" i="179"/>
  <c r="G12975" i="179"/>
  <c r="H12974" i="179"/>
  <c r="G12974" i="179"/>
  <c r="H12973" i="179"/>
  <c r="G12973" i="179"/>
  <c r="H12972" i="179"/>
  <c r="G12972" i="179"/>
  <c r="H12971" i="179"/>
  <c r="G12971" i="179"/>
  <c r="H12970" i="179"/>
  <c r="G12970" i="179"/>
  <c r="H12969" i="179"/>
  <c r="G12969" i="179"/>
  <c r="H12968" i="179"/>
  <c r="G12968" i="179"/>
  <c r="H12967" i="179"/>
  <c r="G12967" i="179"/>
  <c r="H12966" i="179"/>
  <c r="G12966" i="179"/>
  <c r="H12965" i="179"/>
  <c r="G12965" i="179"/>
  <c r="H12964" i="179"/>
  <c r="G12964" i="179"/>
  <c r="H12963" i="179"/>
  <c r="G12963" i="179"/>
  <c r="H12962" i="179"/>
  <c r="G12962" i="179"/>
  <c r="H12961" i="179"/>
  <c r="G12961" i="179"/>
  <c r="H12960" i="179"/>
  <c r="G12960" i="179"/>
  <c r="H12959" i="179"/>
  <c r="G12959" i="179"/>
  <c r="H12958" i="179"/>
  <c r="G12958" i="179"/>
  <c r="H12957" i="179"/>
  <c r="G12957" i="179"/>
  <c r="H12956" i="179"/>
  <c r="G12956" i="179"/>
  <c r="H12955" i="179"/>
  <c r="G12955" i="179"/>
  <c r="H12954" i="179"/>
  <c r="G12954" i="179"/>
  <c r="H12953" i="179"/>
  <c r="G12953" i="179"/>
  <c r="H12952" i="179"/>
  <c r="G12952" i="179"/>
  <c r="H12951" i="179"/>
  <c r="G12951" i="179"/>
  <c r="H12950" i="179"/>
  <c r="G12950" i="179"/>
  <c r="H12949" i="179"/>
  <c r="G12949" i="179"/>
  <c r="H12948" i="179"/>
  <c r="G12948" i="179"/>
  <c r="H12947" i="179"/>
  <c r="G12947" i="179"/>
  <c r="H12946" i="179"/>
  <c r="G12946" i="179"/>
  <c r="H12945" i="179"/>
  <c r="G12945" i="179"/>
  <c r="H12944" i="179"/>
  <c r="G12944" i="179"/>
  <c r="H12943" i="179"/>
  <c r="G12943" i="179"/>
  <c r="H12942" i="179"/>
  <c r="G12942" i="179"/>
  <c r="H12941" i="179"/>
  <c r="G12941" i="179"/>
  <c r="H12940" i="179"/>
  <c r="G12940" i="179"/>
  <c r="H12939" i="179"/>
  <c r="G12939" i="179"/>
  <c r="H12938" i="179"/>
  <c r="G12938" i="179"/>
  <c r="H12937" i="179"/>
  <c r="G12937" i="179"/>
  <c r="H12936" i="179"/>
  <c r="G12936" i="179"/>
  <c r="H12935" i="179"/>
  <c r="G12935" i="179"/>
  <c r="H12934" i="179"/>
  <c r="G12934" i="179"/>
  <c r="H12933" i="179"/>
  <c r="G12933" i="179"/>
  <c r="H12932" i="179"/>
  <c r="G12932" i="179"/>
  <c r="H12931" i="179"/>
  <c r="G12931" i="179"/>
  <c r="H12930" i="179"/>
  <c r="G12930" i="179"/>
  <c r="H12929" i="179"/>
  <c r="G12929" i="179"/>
  <c r="H12928" i="179"/>
  <c r="G12928" i="179"/>
  <c r="H12927" i="179"/>
  <c r="G12927" i="179"/>
  <c r="H12926" i="179"/>
  <c r="G12926" i="179"/>
  <c r="H12925" i="179"/>
  <c r="G12925" i="179"/>
  <c r="H12924" i="179"/>
  <c r="G12924" i="179"/>
  <c r="H12923" i="179"/>
  <c r="G12923" i="179"/>
  <c r="H12922" i="179"/>
  <c r="G12922" i="179"/>
  <c r="H12921" i="179"/>
  <c r="G12921" i="179"/>
  <c r="H12920" i="179"/>
  <c r="G12920" i="179"/>
  <c r="H12919" i="179"/>
  <c r="G12919" i="179"/>
  <c r="H12918" i="179"/>
  <c r="G12918" i="179"/>
  <c r="H12917" i="179"/>
  <c r="G12917" i="179"/>
  <c r="H12916" i="179"/>
  <c r="G12916" i="179"/>
  <c r="H12915" i="179"/>
  <c r="G12915" i="179"/>
  <c r="H12914" i="179"/>
  <c r="G12914" i="179"/>
  <c r="H12913" i="179"/>
  <c r="G12913" i="179"/>
  <c r="H12912" i="179"/>
  <c r="G12912" i="179"/>
  <c r="H12911" i="179"/>
  <c r="G12911" i="179"/>
  <c r="H12910" i="179"/>
  <c r="G12910" i="179"/>
  <c r="H12909" i="179"/>
  <c r="G12909" i="179"/>
  <c r="H12908" i="179"/>
  <c r="G12908" i="179"/>
  <c r="H12907" i="179"/>
  <c r="G12907" i="179"/>
  <c r="H12906" i="179"/>
  <c r="G12906" i="179"/>
  <c r="H12905" i="179"/>
  <c r="G12905" i="179"/>
  <c r="H12904" i="179"/>
  <c r="G12904" i="179"/>
  <c r="H12903" i="179"/>
  <c r="G12903" i="179"/>
  <c r="H12902" i="179"/>
  <c r="G12902" i="179"/>
  <c r="H12901" i="179"/>
  <c r="G12901" i="179"/>
  <c r="H12900" i="179"/>
  <c r="G12900" i="179"/>
  <c r="H12899" i="179"/>
  <c r="G12899" i="179"/>
  <c r="H12898" i="179"/>
  <c r="G12898" i="179"/>
  <c r="H12897" i="179"/>
  <c r="G12897" i="179"/>
  <c r="H12896" i="179"/>
  <c r="G12896" i="179"/>
  <c r="H12895" i="179"/>
  <c r="G12895" i="179"/>
  <c r="H12894" i="179"/>
  <c r="G12894" i="179"/>
  <c r="H12893" i="179"/>
  <c r="G12893" i="179"/>
  <c r="H12892" i="179"/>
  <c r="G12892" i="179"/>
  <c r="H12891" i="179"/>
  <c r="G12891" i="179"/>
  <c r="H12890" i="179"/>
  <c r="G12890" i="179"/>
  <c r="H12889" i="179"/>
  <c r="G12889" i="179"/>
  <c r="H12888" i="179"/>
  <c r="G12888" i="179"/>
  <c r="H12887" i="179"/>
  <c r="G12887" i="179"/>
  <c r="H12886" i="179"/>
  <c r="G12886" i="179"/>
  <c r="H12885" i="179"/>
  <c r="G12885" i="179"/>
  <c r="H12884" i="179"/>
  <c r="G12884" i="179"/>
  <c r="H12883" i="179"/>
  <c r="G12883" i="179"/>
  <c r="H12882" i="179"/>
  <c r="G12882" i="179"/>
  <c r="H12881" i="179"/>
  <c r="G12881" i="179"/>
  <c r="H12880" i="179"/>
  <c r="G12880" i="179"/>
  <c r="H12879" i="179"/>
  <c r="G12879" i="179"/>
  <c r="H12878" i="179"/>
  <c r="G12878" i="179"/>
  <c r="H12877" i="179"/>
  <c r="G12877" i="179"/>
  <c r="H12876" i="179"/>
  <c r="G12876" i="179"/>
  <c r="H12875" i="179"/>
  <c r="G12875" i="179"/>
  <c r="H12874" i="179"/>
  <c r="G12874" i="179"/>
  <c r="H12873" i="179"/>
  <c r="G12873" i="179"/>
  <c r="H12872" i="179"/>
  <c r="G12872" i="179"/>
  <c r="H12871" i="179"/>
  <c r="G12871" i="179"/>
  <c r="H12870" i="179"/>
  <c r="G12870" i="179"/>
  <c r="H12869" i="179"/>
  <c r="G12869" i="179"/>
  <c r="H12868" i="179"/>
  <c r="G12868" i="179"/>
  <c r="H12867" i="179"/>
  <c r="G12867" i="179"/>
  <c r="H12866" i="179"/>
  <c r="G12866" i="179"/>
  <c r="H12865" i="179"/>
  <c r="G12865" i="179"/>
  <c r="H12864" i="179"/>
  <c r="G12864" i="179"/>
  <c r="H12863" i="179"/>
  <c r="G12863" i="179"/>
  <c r="H12862" i="179"/>
  <c r="G12862" i="179"/>
  <c r="H12861" i="179"/>
  <c r="G12861" i="179"/>
  <c r="H12860" i="179"/>
  <c r="G12860" i="179"/>
  <c r="H12859" i="179"/>
  <c r="G12859" i="179"/>
  <c r="H12858" i="179"/>
  <c r="G12858" i="179"/>
  <c r="H12857" i="179"/>
  <c r="G12857" i="179"/>
  <c r="H12856" i="179"/>
  <c r="G12856" i="179"/>
  <c r="H12855" i="179"/>
  <c r="G12855" i="179"/>
  <c r="H12854" i="179"/>
  <c r="G12854" i="179"/>
  <c r="H12853" i="179"/>
  <c r="G12853" i="179"/>
  <c r="H12852" i="179"/>
  <c r="G12852" i="179"/>
  <c r="H12851" i="179"/>
  <c r="G12851" i="179"/>
  <c r="H12850" i="179"/>
  <c r="G12850" i="179"/>
  <c r="H12849" i="179"/>
  <c r="G12849" i="179"/>
  <c r="H12848" i="179"/>
  <c r="G12848" i="179"/>
  <c r="H12847" i="179"/>
  <c r="G12847" i="179"/>
  <c r="H12846" i="179"/>
  <c r="G12846" i="179"/>
  <c r="H12845" i="179"/>
  <c r="G12845" i="179"/>
  <c r="H12844" i="179"/>
  <c r="G12844" i="179"/>
  <c r="H12843" i="179"/>
  <c r="G12843" i="179"/>
  <c r="H12842" i="179"/>
  <c r="G12842" i="179"/>
  <c r="H12841" i="179"/>
  <c r="G12841" i="179"/>
  <c r="H12840" i="179"/>
  <c r="G12840" i="179"/>
  <c r="H12839" i="179"/>
  <c r="G12839" i="179"/>
  <c r="H12838" i="179"/>
  <c r="G12838" i="179"/>
  <c r="H12837" i="179"/>
  <c r="G12837" i="179"/>
  <c r="H12836" i="179"/>
  <c r="G12836" i="179"/>
  <c r="H12835" i="179"/>
  <c r="G12835" i="179"/>
  <c r="H12834" i="179"/>
  <c r="G12834" i="179"/>
  <c r="H12833" i="179"/>
  <c r="G12833" i="179"/>
  <c r="H12832" i="179"/>
  <c r="G12832" i="179"/>
  <c r="H12831" i="179"/>
  <c r="G12831" i="179"/>
  <c r="H12830" i="179"/>
  <c r="G12830" i="179"/>
  <c r="H12829" i="179"/>
  <c r="G12829" i="179"/>
  <c r="H12828" i="179"/>
  <c r="G12828" i="179"/>
  <c r="H12827" i="179"/>
  <c r="G12827" i="179"/>
  <c r="H12826" i="179"/>
  <c r="G12826" i="179"/>
  <c r="H12825" i="179"/>
  <c r="G12825" i="179"/>
  <c r="H12824" i="179"/>
  <c r="G12824" i="179"/>
  <c r="H12823" i="179"/>
  <c r="G12823" i="179"/>
  <c r="H12822" i="179"/>
  <c r="G12822" i="179"/>
  <c r="H12821" i="179"/>
  <c r="G12821" i="179"/>
  <c r="H12820" i="179"/>
  <c r="G12820" i="179"/>
  <c r="H12819" i="179"/>
  <c r="G12819" i="179"/>
  <c r="H12818" i="179"/>
  <c r="G12818" i="179"/>
  <c r="H12817" i="179"/>
  <c r="G12817" i="179"/>
  <c r="H12816" i="179"/>
  <c r="G12816" i="179"/>
  <c r="H12815" i="179"/>
  <c r="G12815" i="179"/>
  <c r="H12814" i="179"/>
  <c r="G12814" i="179"/>
  <c r="H12813" i="179"/>
  <c r="G12813" i="179"/>
  <c r="H12812" i="179"/>
  <c r="G12812" i="179"/>
  <c r="H12811" i="179"/>
  <c r="G12811" i="179"/>
  <c r="H12810" i="179"/>
  <c r="G12810" i="179"/>
  <c r="H12809" i="179"/>
  <c r="G12809" i="179"/>
  <c r="H12808" i="179"/>
  <c r="G12808" i="179"/>
  <c r="H12807" i="179"/>
  <c r="G12807" i="179"/>
  <c r="H12806" i="179"/>
  <c r="G12806" i="179"/>
  <c r="H12805" i="179"/>
  <c r="G12805" i="179"/>
  <c r="H12804" i="179"/>
  <c r="G12804" i="179"/>
  <c r="H12803" i="179"/>
  <c r="G12803" i="179"/>
  <c r="H12802" i="179"/>
  <c r="G12802" i="179"/>
  <c r="H12801" i="179"/>
  <c r="G12801" i="179"/>
  <c r="H12800" i="179"/>
  <c r="G12800" i="179"/>
  <c r="H12799" i="179"/>
  <c r="G12799" i="179"/>
  <c r="H12798" i="179"/>
  <c r="G12798" i="179"/>
  <c r="H12797" i="179"/>
  <c r="G12797" i="179"/>
  <c r="H12796" i="179"/>
  <c r="G12796" i="179"/>
  <c r="H12795" i="179"/>
  <c r="G12795" i="179"/>
  <c r="H12794" i="179"/>
  <c r="G12794" i="179"/>
  <c r="H12793" i="179"/>
  <c r="G12793" i="179"/>
  <c r="H12792" i="179"/>
  <c r="G12792" i="179"/>
  <c r="H12791" i="179"/>
  <c r="G12791" i="179"/>
  <c r="H12790" i="179"/>
  <c r="G12790" i="179"/>
  <c r="H12789" i="179"/>
  <c r="G12789" i="179"/>
  <c r="H12788" i="179"/>
  <c r="G12788" i="179"/>
  <c r="H12787" i="179"/>
  <c r="G12787" i="179"/>
  <c r="H12786" i="179"/>
  <c r="G12786" i="179"/>
  <c r="H12785" i="179"/>
  <c r="G12785" i="179"/>
  <c r="H12784" i="179"/>
  <c r="G12784" i="179"/>
  <c r="H12783" i="179"/>
  <c r="G12783" i="179"/>
  <c r="H12782" i="179"/>
  <c r="G12782" i="179"/>
  <c r="H12781" i="179"/>
  <c r="G12781" i="179"/>
  <c r="H12780" i="179"/>
  <c r="G12780" i="179"/>
  <c r="H12779" i="179"/>
  <c r="G12779" i="179"/>
  <c r="H12778" i="179"/>
  <c r="G12778" i="179"/>
  <c r="H12777" i="179"/>
  <c r="G12777" i="179"/>
  <c r="H12776" i="179"/>
  <c r="G12776" i="179"/>
  <c r="H12775" i="179"/>
  <c r="G12775" i="179"/>
  <c r="H12774" i="179"/>
  <c r="G12774" i="179"/>
  <c r="H12773" i="179"/>
  <c r="G12773" i="179"/>
  <c r="H12772" i="179"/>
  <c r="G12772" i="179"/>
  <c r="H12771" i="179"/>
  <c r="G12771" i="179"/>
  <c r="H12770" i="179"/>
  <c r="G12770" i="179"/>
  <c r="H12769" i="179"/>
  <c r="G12769" i="179"/>
  <c r="H12768" i="179"/>
  <c r="G12768" i="179"/>
  <c r="H12767" i="179"/>
  <c r="G12767" i="179"/>
  <c r="H12766" i="179"/>
  <c r="G12766" i="179"/>
  <c r="H12765" i="179"/>
  <c r="G12765" i="179"/>
  <c r="H12764" i="179"/>
  <c r="G12764" i="179"/>
  <c r="H12763" i="179"/>
  <c r="G12763" i="179"/>
  <c r="H12762" i="179"/>
  <c r="G12762" i="179"/>
  <c r="H12761" i="179"/>
  <c r="G12761" i="179"/>
  <c r="H12760" i="179"/>
  <c r="G12760" i="179"/>
  <c r="H12759" i="179"/>
  <c r="G12759" i="179"/>
  <c r="H12758" i="179"/>
  <c r="G12758" i="179"/>
  <c r="H12757" i="179"/>
  <c r="G12757" i="179"/>
  <c r="H12756" i="179"/>
  <c r="G12756" i="179"/>
  <c r="H12755" i="179"/>
  <c r="G12755" i="179"/>
  <c r="H12754" i="179"/>
  <c r="G12754" i="179"/>
  <c r="H12753" i="179"/>
  <c r="G12753" i="179"/>
  <c r="H12752" i="179"/>
  <c r="G12752" i="179"/>
  <c r="H12751" i="179"/>
  <c r="G12751" i="179"/>
  <c r="H12750" i="179"/>
  <c r="G12750" i="179"/>
  <c r="H12749" i="179"/>
  <c r="G12749" i="179"/>
  <c r="H12748" i="179"/>
  <c r="G12748" i="179"/>
  <c r="H12747" i="179"/>
  <c r="G12747" i="179"/>
  <c r="H12746" i="179"/>
  <c r="G12746" i="179"/>
  <c r="H12745" i="179"/>
  <c r="G12745" i="179"/>
  <c r="H12744" i="179"/>
  <c r="G12744" i="179"/>
  <c r="H12743" i="179"/>
  <c r="G12743" i="179"/>
  <c r="H12742" i="179"/>
  <c r="G12742" i="179"/>
  <c r="H12741" i="179"/>
  <c r="G12741" i="179"/>
  <c r="H12740" i="179"/>
  <c r="G12740" i="179"/>
  <c r="H12739" i="179"/>
  <c r="G12739" i="179"/>
  <c r="H12738" i="179"/>
  <c r="G12738" i="179"/>
  <c r="H12737" i="179"/>
  <c r="G12737" i="179"/>
  <c r="H12736" i="179"/>
  <c r="G12736" i="179"/>
  <c r="H12735" i="179"/>
  <c r="G12735" i="179"/>
  <c r="H12734" i="179"/>
  <c r="G12734" i="179"/>
  <c r="H12733" i="179"/>
  <c r="G12733" i="179"/>
  <c r="H12732" i="179"/>
  <c r="G12732" i="179"/>
  <c r="H12731" i="179"/>
  <c r="G12731" i="179"/>
  <c r="H12730" i="179"/>
  <c r="G12730" i="179"/>
  <c r="H12729" i="179"/>
  <c r="G12729" i="179"/>
  <c r="H12728" i="179"/>
  <c r="G12728" i="179"/>
  <c r="H12727" i="179"/>
  <c r="G12727" i="179"/>
  <c r="H12726" i="179"/>
  <c r="G12726" i="179"/>
  <c r="H12725" i="179"/>
  <c r="G12725" i="179"/>
  <c r="H12724" i="179"/>
  <c r="G12724" i="179"/>
  <c r="H12723" i="179"/>
  <c r="G12723" i="179"/>
  <c r="H12722" i="179"/>
  <c r="G12722" i="179"/>
  <c r="H12721" i="179"/>
  <c r="G12721" i="179"/>
  <c r="H12720" i="179"/>
  <c r="G12720" i="179"/>
  <c r="H12719" i="179"/>
  <c r="G12719" i="179"/>
  <c r="H12718" i="179"/>
  <c r="G12718" i="179"/>
  <c r="H12717" i="179"/>
  <c r="G12717" i="179"/>
  <c r="H12716" i="179"/>
  <c r="G12716" i="179"/>
  <c r="H12715" i="179"/>
  <c r="G12715" i="179"/>
  <c r="H12714" i="179"/>
  <c r="G12714" i="179"/>
  <c r="H12713" i="179"/>
  <c r="G12713" i="179"/>
  <c r="H12712" i="179"/>
  <c r="G12712" i="179"/>
  <c r="H12711" i="179"/>
  <c r="G12711" i="179"/>
  <c r="H12710" i="179"/>
  <c r="G12710" i="179"/>
  <c r="H12709" i="179"/>
  <c r="G12709" i="179"/>
  <c r="H12708" i="179"/>
  <c r="G12708" i="179"/>
  <c r="H12707" i="179"/>
  <c r="G12707" i="179"/>
  <c r="H12706" i="179"/>
  <c r="G12706" i="179"/>
  <c r="H12705" i="179"/>
  <c r="G12705" i="179"/>
  <c r="H12704" i="179"/>
  <c r="G12704" i="179"/>
  <c r="H12703" i="179"/>
  <c r="G12703" i="179"/>
  <c r="H12702" i="179"/>
  <c r="G12702" i="179"/>
  <c r="H12701" i="179"/>
  <c r="G12701" i="179"/>
  <c r="H12700" i="179"/>
  <c r="G12700" i="179"/>
  <c r="H12699" i="179"/>
  <c r="G12699" i="179"/>
  <c r="H12698" i="179"/>
  <c r="G12698" i="179"/>
  <c r="H12697" i="179"/>
  <c r="G12697" i="179"/>
  <c r="H12696" i="179"/>
  <c r="G12696" i="179"/>
  <c r="H12695" i="179"/>
  <c r="G12695" i="179"/>
  <c r="H12694" i="179"/>
  <c r="G12694" i="179"/>
  <c r="H12693" i="179"/>
  <c r="G12693" i="179"/>
  <c r="H12692" i="179"/>
  <c r="G12692" i="179"/>
  <c r="H12691" i="179"/>
  <c r="G12691" i="179"/>
  <c r="H12690" i="179"/>
  <c r="G12690" i="179"/>
  <c r="H12689" i="179"/>
  <c r="G12689" i="179"/>
  <c r="H12688" i="179"/>
  <c r="G12688" i="179"/>
  <c r="H12687" i="179"/>
  <c r="G12687" i="179"/>
  <c r="H12686" i="179"/>
  <c r="G12686" i="179"/>
  <c r="H12685" i="179"/>
  <c r="G12685" i="179"/>
  <c r="H12684" i="179"/>
  <c r="G12684" i="179"/>
  <c r="H12683" i="179"/>
  <c r="G12683" i="179"/>
  <c r="H12682" i="179"/>
  <c r="G12682" i="179"/>
  <c r="H12681" i="179"/>
  <c r="G12681" i="179"/>
  <c r="H12680" i="179"/>
  <c r="G12680" i="179"/>
  <c r="H12679" i="179"/>
  <c r="G12679" i="179"/>
  <c r="H12678" i="179"/>
  <c r="G12678" i="179"/>
  <c r="H12677" i="179"/>
  <c r="G12677" i="179"/>
  <c r="H12676" i="179"/>
  <c r="G12676" i="179"/>
  <c r="H12675" i="179"/>
  <c r="G12675" i="179"/>
  <c r="H12674" i="179"/>
  <c r="G12674" i="179"/>
  <c r="H12673" i="179"/>
  <c r="G12673" i="179"/>
  <c r="H12672" i="179"/>
  <c r="G12672" i="179"/>
  <c r="H12671" i="179"/>
  <c r="G12671" i="179"/>
  <c r="H12670" i="179"/>
  <c r="G12670" i="179"/>
  <c r="H12669" i="179"/>
  <c r="G12669" i="179"/>
  <c r="H12668" i="179"/>
  <c r="G12668" i="179"/>
  <c r="H12667" i="179"/>
  <c r="G12667" i="179"/>
  <c r="H12666" i="179"/>
  <c r="G12666" i="179"/>
  <c r="H12665" i="179"/>
  <c r="G12665" i="179"/>
  <c r="H12664" i="179"/>
  <c r="G12664" i="179"/>
  <c r="H12663" i="179"/>
  <c r="G12663" i="179"/>
  <c r="H12662" i="179"/>
  <c r="G12662" i="179"/>
  <c r="H12661" i="179"/>
  <c r="G12661" i="179"/>
  <c r="H12660" i="179"/>
  <c r="G12660" i="179"/>
  <c r="H12659" i="179"/>
  <c r="G12659" i="179"/>
  <c r="H12658" i="179"/>
  <c r="G12658" i="179"/>
  <c r="H12657" i="179"/>
  <c r="G12657" i="179"/>
  <c r="H12656" i="179"/>
  <c r="G12656" i="179"/>
  <c r="H12655" i="179"/>
  <c r="G12655" i="179"/>
  <c r="H12654" i="179"/>
  <c r="G12654" i="179"/>
  <c r="H12653" i="179"/>
  <c r="G12653" i="179"/>
  <c r="H12652" i="179"/>
  <c r="G12652" i="179"/>
  <c r="H12651" i="179"/>
  <c r="G12651" i="179"/>
  <c r="H12650" i="179"/>
  <c r="G12650" i="179"/>
  <c r="H12649" i="179"/>
  <c r="G12649" i="179"/>
  <c r="H12648" i="179"/>
  <c r="G12648" i="179"/>
  <c r="H12647" i="179"/>
  <c r="G12647" i="179"/>
  <c r="H12646" i="179"/>
  <c r="G12646" i="179"/>
  <c r="H12645" i="179"/>
  <c r="G12645" i="179"/>
  <c r="H12644" i="179"/>
  <c r="G12644" i="179"/>
  <c r="H12643" i="179"/>
  <c r="G12643" i="179"/>
  <c r="H12642" i="179"/>
  <c r="G12642" i="179"/>
  <c r="H12641" i="179"/>
  <c r="G12641" i="179"/>
  <c r="H12640" i="179"/>
  <c r="G12640" i="179"/>
  <c r="H12639" i="179"/>
  <c r="G12639" i="179"/>
  <c r="H12638" i="179"/>
  <c r="G12638" i="179"/>
  <c r="H12637" i="179"/>
  <c r="G12637" i="179"/>
  <c r="H12636" i="179"/>
  <c r="G12636" i="179"/>
  <c r="H12635" i="179"/>
  <c r="G12635" i="179"/>
  <c r="H12634" i="179"/>
  <c r="G12634" i="179"/>
  <c r="H12633" i="179"/>
  <c r="G12633" i="179"/>
  <c r="H12632" i="179"/>
  <c r="G12632" i="179"/>
  <c r="H12631" i="179"/>
  <c r="G12631" i="179"/>
  <c r="H12630" i="179"/>
  <c r="G12630" i="179"/>
  <c r="H12629" i="179"/>
  <c r="G12629" i="179"/>
  <c r="H12628" i="179"/>
  <c r="G12628" i="179"/>
  <c r="H12627" i="179"/>
  <c r="G12627" i="179"/>
  <c r="H12626" i="179"/>
  <c r="G12626" i="179"/>
  <c r="H12625" i="179"/>
  <c r="G12625" i="179"/>
  <c r="H12624" i="179"/>
  <c r="G12624" i="179"/>
  <c r="H12623" i="179"/>
  <c r="G12623" i="179"/>
  <c r="H12622" i="179"/>
  <c r="G12622" i="179"/>
  <c r="H12621" i="179"/>
  <c r="G12621" i="179"/>
  <c r="H12620" i="179"/>
  <c r="G12620" i="179"/>
  <c r="H12619" i="179"/>
  <c r="G12619" i="179"/>
  <c r="H12618" i="179"/>
  <c r="G12618" i="179"/>
  <c r="H12617" i="179"/>
  <c r="G12617" i="179"/>
  <c r="H12616" i="179"/>
  <c r="G12616" i="179"/>
  <c r="H12615" i="179"/>
  <c r="G12615" i="179"/>
  <c r="H12614" i="179"/>
  <c r="G12614" i="179"/>
  <c r="H12613" i="179"/>
  <c r="G12613" i="179"/>
  <c r="H12612" i="179"/>
  <c r="G12612" i="179"/>
  <c r="H12611" i="179"/>
  <c r="G12611" i="179"/>
  <c r="H12610" i="179"/>
  <c r="G12610" i="179"/>
  <c r="H12609" i="179"/>
  <c r="G12609" i="179"/>
  <c r="H12608" i="179"/>
  <c r="G12608" i="179"/>
  <c r="H12607" i="179"/>
  <c r="G12607" i="179"/>
  <c r="H12606" i="179"/>
  <c r="G12606" i="179"/>
  <c r="H12605" i="179"/>
  <c r="G12605" i="179"/>
  <c r="H12604" i="179"/>
  <c r="G12604" i="179"/>
  <c r="H12603" i="179"/>
  <c r="G12603" i="179"/>
  <c r="H12602" i="179"/>
  <c r="G12602" i="179"/>
  <c r="H12601" i="179"/>
  <c r="G12601" i="179"/>
  <c r="H12600" i="179"/>
  <c r="G12600" i="179"/>
  <c r="H12599" i="179"/>
  <c r="G12599" i="179"/>
  <c r="H12598" i="179"/>
  <c r="G12598" i="179"/>
  <c r="H12597" i="179"/>
  <c r="G12597" i="179"/>
  <c r="H12596" i="179"/>
  <c r="G12596" i="179"/>
  <c r="H12595" i="179"/>
  <c r="G12595" i="179"/>
  <c r="H12594" i="179"/>
  <c r="G12594" i="179"/>
  <c r="H12593" i="179"/>
  <c r="G12593" i="179"/>
  <c r="H12592" i="179"/>
  <c r="G12592" i="179"/>
  <c r="H12591" i="179"/>
  <c r="G12591" i="179"/>
  <c r="H12590" i="179"/>
  <c r="G12590" i="179"/>
  <c r="H12589" i="179"/>
  <c r="G12589" i="179"/>
  <c r="H12588" i="179"/>
  <c r="G12588" i="179"/>
  <c r="H12587" i="179"/>
  <c r="G12587" i="179"/>
  <c r="H12586" i="179"/>
  <c r="G12586" i="179"/>
  <c r="H12585" i="179"/>
  <c r="G12585" i="179"/>
  <c r="H12584" i="179"/>
  <c r="G12584" i="179"/>
  <c r="H12583" i="179"/>
  <c r="G12583" i="179"/>
  <c r="H12582" i="179"/>
  <c r="G12582" i="179"/>
  <c r="H12581" i="179"/>
  <c r="G12581" i="179"/>
  <c r="H12580" i="179"/>
  <c r="G12580" i="179"/>
  <c r="H12579" i="179"/>
  <c r="G12579" i="179"/>
  <c r="H12578" i="179"/>
  <c r="G12578" i="179"/>
  <c r="H12577" i="179"/>
  <c r="G12577" i="179"/>
  <c r="H12576" i="179"/>
  <c r="G12576" i="179"/>
  <c r="H12575" i="179"/>
  <c r="G12575" i="179"/>
  <c r="H12574" i="179"/>
  <c r="G12574" i="179"/>
  <c r="H12573" i="179"/>
  <c r="G12573" i="179"/>
  <c r="H12572" i="179"/>
  <c r="G12572" i="179"/>
  <c r="H12571" i="179"/>
  <c r="G12571" i="179"/>
  <c r="H12570" i="179"/>
  <c r="G12570" i="179"/>
  <c r="H12569" i="179"/>
  <c r="G12569" i="179"/>
  <c r="H12568" i="179"/>
  <c r="G12568" i="179"/>
  <c r="H12567" i="179"/>
  <c r="G12567" i="179"/>
  <c r="H12566" i="179"/>
  <c r="G12566" i="179"/>
  <c r="H12565" i="179"/>
  <c r="G12565" i="179"/>
  <c r="H12564" i="179"/>
  <c r="G12564" i="179"/>
  <c r="H12563" i="179"/>
  <c r="G12563" i="179"/>
  <c r="H12562" i="179"/>
  <c r="G12562" i="179"/>
  <c r="H12561" i="179"/>
  <c r="G12561" i="179"/>
  <c r="H12560" i="179"/>
  <c r="G12560" i="179"/>
  <c r="H12559" i="179"/>
  <c r="G12559" i="179"/>
  <c r="H12558" i="179"/>
  <c r="G12558" i="179"/>
  <c r="H12557" i="179"/>
  <c r="G12557" i="179"/>
  <c r="H12556" i="179"/>
  <c r="G12556" i="179"/>
  <c r="H12555" i="179"/>
  <c r="G12555" i="179"/>
  <c r="H12554" i="179"/>
  <c r="G12554" i="179"/>
  <c r="H12553" i="179"/>
  <c r="G12553" i="179"/>
  <c r="H12552" i="179"/>
  <c r="G12552" i="179"/>
  <c r="H12551" i="179"/>
  <c r="G12551" i="179"/>
  <c r="H12550" i="179"/>
  <c r="G12550" i="179"/>
  <c r="H12549" i="179"/>
  <c r="G12549" i="179"/>
  <c r="H12548" i="179"/>
  <c r="G12548" i="179"/>
  <c r="H12547" i="179"/>
  <c r="G12547" i="179"/>
  <c r="H12546" i="179"/>
  <c r="G12546" i="179"/>
  <c r="H12545" i="179"/>
  <c r="G12545" i="179"/>
  <c r="H12544" i="179"/>
  <c r="G12544" i="179"/>
  <c r="H12543" i="179"/>
  <c r="G12543" i="179"/>
  <c r="H12542" i="179"/>
  <c r="G12542" i="179"/>
  <c r="H12541" i="179"/>
  <c r="G12541" i="179"/>
  <c r="H12540" i="179"/>
  <c r="G12540" i="179"/>
  <c r="H12539" i="179"/>
  <c r="G12539" i="179"/>
  <c r="H12538" i="179"/>
  <c r="G12538" i="179"/>
  <c r="H12537" i="179"/>
  <c r="G12537" i="179"/>
  <c r="H12536" i="179"/>
  <c r="G12536" i="179"/>
  <c r="H12535" i="179"/>
  <c r="G12535" i="179"/>
  <c r="H12534" i="179"/>
  <c r="G12534" i="179"/>
  <c r="H12533" i="179"/>
  <c r="G12533" i="179"/>
  <c r="H12532" i="179"/>
  <c r="G12532" i="179"/>
  <c r="H12531" i="179"/>
  <c r="G12531" i="179"/>
  <c r="H12530" i="179"/>
  <c r="G12530" i="179"/>
  <c r="H12529" i="179"/>
  <c r="G12529" i="179"/>
  <c r="H12528" i="179"/>
  <c r="G12528" i="179"/>
  <c r="H12527" i="179"/>
  <c r="G12527" i="179"/>
  <c r="H12526" i="179"/>
  <c r="G12526" i="179"/>
  <c r="H12525" i="179"/>
  <c r="G12525" i="179"/>
  <c r="H12524" i="179"/>
  <c r="G12524" i="179"/>
  <c r="H12523" i="179"/>
  <c r="G12523" i="179"/>
  <c r="H12522" i="179"/>
  <c r="G12522" i="179"/>
  <c r="H12521" i="179"/>
  <c r="G12521" i="179"/>
  <c r="H12520" i="179"/>
  <c r="G12520" i="179"/>
  <c r="H12519" i="179"/>
  <c r="G12519" i="179"/>
  <c r="H12518" i="179"/>
  <c r="G12518" i="179"/>
  <c r="H12517" i="179"/>
  <c r="G12517" i="179"/>
  <c r="H12516" i="179"/>
  <c r="G12516" i="179"/>
  <c r="H12515" i="179"/>
  <c r="G12515" i="179"/>
  <c r="H12514" i="179"/>
  <c r="G12514" i="179"/>
  <c r="H12513" i="179"/>
  <c r="G12513" i="179"/>
  <c r="H12512" i="179"/>
  <c r="G12512" i="179"/>
  <c r="H12511" i="179"/>
  <c r="G12511" i="179"/>
  <c r="H12510" i="179"/>
  <c r="G12510" i="179"/>
  <c r="H12509" i="179"/>
  <c r="G12509" i="179"/>
  <c r="H12508" i="179"/>
  <c r="G12508" i="179"/>
  <c r="H12507" i="179"/>
  <c r="G12507" i="179"/>
  <c r="H12506" i="179"/>
  <c r="G12506" i="179"/>
  <c r="H12505" i="179"/>
  <c r="G12505" i="179"/>
  <c r="H12504" i="179"/>
  <c r="G12504" i="179"/>
  <c r="H12503" i="179"/>
  <c r="G12503" i="179"/>
  <c r="H12502" i="179"/>
  <c r="G12502" i="179"/>
  <c r="H12501" i="179"/>
  <c r="G12501" i="179"/>
  <c r="H12500" i="179"/>
  <c r="G12500" i="179"/>
  <c r="H12499" i="179"/>
  <c r="G12499" i="179"/>
  <c r="H12498" i="179"/>
  <c r="G12498" i="179"/>
  <c r="H12497" i="179"/>
  <c r="G12497" i="179"/>
  <c r="H12496" i="179"/>
  <c r="G12496" i="179"/>
  <c r="H12495" i="179"/>
  <c r="G12495" i="179"/>
  <c r="H12494" i="179"/>
  <c r="G12494" i="179"/>
  <c r="H12493" i="179"/>
  <c r="G12493" i="179"/>
  <c r="H12492" i="179"/>
  <c r="G12492" i="179"/>
  <c r="H12491" i="179"/>
  <c r="G12491" i="179"/>
  <c r="H12490" i="179"/>
  <c r="G12490" i="179"/>
  <c r="H12489" i="179"/>
  <c r="G12489" i="179"/>
  <c r="H12488" i="179"/>
  <c r="G12488" i="179"/>
  <c r="H12487" i="179"/>
  <c r="G12487" i="179"/>
  <c r="H12486" i="179"/>
  <c r="G12486" i="179"/>
  <c r="H12485" i="179"/>
  <c r="G12485" i="179"/>
  <c r="H12484" i="179"/>
  <c r="G12484" i="179"/>
  <c r="H12483" i="179"/>
  <c r="G12483" i="179"/>
  <c r="H12482" i="179"/>
  <c r="G12482" i="179"/>
  <c r="H12481" i="179"/>
  <c r="G12481" i="179"/>
  <c r="H12480" i="179"/>
  <c r="G12480" i="179"/>
  <c r="H12479" i="179"/>
  <c r="G12479" i="179"/>
  <c r="H12478" i="179"/>
  <c r="G12478" i="179"/>
  <c r="H12477" i="179"/>
  <c r="G12477" i="179"/>
  <c r="H12476" i="179"/>
  <c r="G12476" i="179"/>
  <c r="H12475" i="179"/>
  <c r="G12475" i="179"/>
  <c r="H12474" i="179"/>
  <c r="G12474" i="179"/>
  <c r="H12473" i="179"/>
  <c r="G12473" i="179"/>
  <c r="H12472" i="179"/>
  <c r="G12472" i="179"/>
  <c r="H12471" i="179"/>
  <c r="G12471" i="179"/>
  <c r="H12470" i="179"/>
  <c r="G12470" i="179"/>
  <c r="H12469" i="179"/>
  <c r="G12469" i="179"/>
  <c r="H12468" i="179"/>
  <c r="G12468" i="179"/>
  <c r="H12467" i="179"/>
  <c r="G12467" i="179"/>
  <c r="H12466" i="179"/>
  <c r="G12466" i="179"/>
  <c r="H12465" i="179"/>
  <c r="G12465" i="179"/>
  <c r="H12464" i="179"/>
  <c r="G12464" i="179"/>
  <c r="H12463" i="179"/>
  <c r="G12463" i="179"/>
  <c r="H12462" i="179"/>
  <c r="G12462" i="179"/>
  <c r="H12461" i="179"/>
  <c r="G12461" i="179"/>
  <c r="H12460" i="179"/>
  <c r="G12460" i="179"/>
  <c r="H12459" i="179"/>
  <c r="G12459" i="179"/>
  <c r="H12458" i="179"/>
  <c r="G12458" i="179"/>
  <c r="H12457" i="179"/>
  <c r="G12457" i="179"/>
  <c r="H12456" i="179"/>
  <c r="G12456" i="179"/>
  <c r="H12455" i="179"/>
  <c r="G12455" i="179"/>
  <c r="H12454" i="179"/>
  <c r="G12454" i="179"/>
  <c r="H12453" i="179"/>
  <c r="G12453" i="179"/>
  <c r="H12452" i="179"/>
  <c r="G12452" i="179"/>
  <c r="H12451" i="179"/>
  <c r="G12451" i="179"/>
  <c r="H12450" i="179"/>
  <c r="G12450" i="179"/>
  <c r="H12449" i="179"/>
  <c r="G12449" i="179"/>
  <c r="H12448" i="179"/>
  <c r="G12448" i="179"/>
  <c r="H12447" i="179"/>
  <c r="G12447" i="179"/>
  <c r="H12446" i="179"/>
  <c r="G12446" i="179"/>
  <c r="H12445" i="179"/>
  <c r="G12445" i="179"/>
  <c r="H12444" i="179"/>
  <c r="G12444" i="179"/>
  <c r="H12443" i="179"/>
  <c r="G12443" i="179"/>
  <c r="H12442" i="179"/>
  <c r="G12442" i="179"/>
  <c r="H12441" i="179"/>
  <c r="G12441" i="179"/>
  <c r="H12440" i="179"/>
  <c r="G12440" i="179"/>
  <c r="H12439" i="179"/>
  <c r="G12439" i="179"/>
  <c r="H12438" i="179"/>
  <c r="G12438" i="179"/>
  <c r="H12437" i="179"/>
  <c r="G12437" i="179"/>
  <c r="H12436" i="179"/>
  <c r="G12436" i="179"/>
  <c r="H12435" i="179"/>
  <c r="G12435" i="179"/>
  <c r="H12434" i="179"/>
  <c r="G12434" i="179"/>
  <c r="H12433" i="179"/>
  <c r="G12433" i="179"/>
  <c r="H12432" i="179"/>
  <c r="G12432" i="179"/>
  <c r="H12431" i="179"/>
  <c r="G12431" i="179"/>
  <c r="H12430" i="179"/>
  <c r="G12430" i="179"/>
  <c r="H12429" i="179"/>
  <c r="G12429" i="179"/>
  <c r="H12428" i="179"/>
  <c r="G12428" i="179"/>
  <c r="H12427" i="179"/>
  <c r="G12427" i="179"/>
  <c r="H12426" i="179"/>
  <c r="G12426" i="179"/>
  <c r="H12425" i="179"/>
  <c r="G12425" i="179"/>
  <c r="H12424" i="179"/>
  <c r="G12424" i="179"/>
  <c r="H12423" i="179"/>
  <c r="G12423" i="179"/>
  <c r="H12422" i="179"/>
  <c r="G12422" i="179"/>
  <c r="H12421" i="179"/>
  <c r="G12421" i="179"/>
  <c r="H12420" i="179"/>
  <c r="G12420" i="179"/>
  <c r="H12419" i="179"/>
  <c r="G12419" i="179"/>
  <c r="H12418" i="179"/>
  <c r="G12418" i="179"/>
  <c r="H12417" i="179"/>
  <c r="G12417" i="179"/>
  <c r="H12416" i="179"/>
  <c r="G12416" i="179"/>
  <c r="H12415" i="179"/>
  <c r="G12415" i="179"/>
  <c r="H12414" i="179"/>
  <c r="G12414" i="179"/>
  <c r="H12413" i="179"/>
  <c r="G12413" i="179"/>
  <c r="H12412" i="179"/>
  <c r="G12412" i="179"/>
  <c r="H12411" i="179"/>
  <c r="G12411" i="179"/>
  <c r="H12410" i="179"/>
  <c r="G12410" i="179"/>
  <c r="H12409" i="179"/>
  <c r="G12409" i="179"/>
  <c r="H12408" i="179"/>
  <c r="G12408" i="179"/>
  <c r="H12407" i="179"/>
  <c r="G12407" i="179"/>
  <c r="H12406" i="179"/>
  <c r="G12406" i="179"/>
  <c r="H12405" i="179"/>
  <c r="G12405" i="179"/>
  <c r="H12404" i="179"/>
  <c r="G12404" i="179"/>
  <c r="H12403" i="179"/>
  <c r="G12403" i="179"/>
  <c r="H12402" i="179"/>
  <c r="G12402" i="179"/>
  <c r="H12401" i="179"/>
  <c r="G12401" i="179"/>
  <c r="H12400" i="179"/>
  <c r="G12400" i="179"/>
  <c r="H12399" i="179"/>
  <c r="G12399" i="179"/>
  <c r="H12398" i="179"/>
  <c r="G12398" i="179"/>
  <c r="H12397" i="179"/>
  <c r="G12397" i="179"/>
  <c r="H12396" i="179"/>
  <c r="G12396" i="179"/>
  <c r="H12395" i="179"/>
  <c r="G12395" i="179"/>
  <c r="H12394" i="179"/>
  <c r="G12394" i="179"/>
  <c r="H12393" i="179"/>
  <c r="G12393" i="179"/>
  <c r="H12392" i="179"/>
  <c r="G12392" i="179"/>
  <c r="H12391" i="179"/>
  <c r="G12391" i="179"/>
  <c r="H12390" i="179"/>
  <c r="G12390" i="179"/>
  <c r="H12389" i="179"/>
  <c r="G12389" i="179"/>
  <c r="H12388" i="179"/>
  <c r="G12388" i="179"/>
  <c r="H12387" i="179"/>
  <c r="G12387" i="179"/>
  <c r="H12386" i="179"/>
  <c r="G12386" i="179"/>
  <c r="H12385" i="179"/>
  <c r="G12385" i="179"/>
  <c r="H12384" i="179"/>
  <c r="G12384" i="179"/>
  <c r="H12383" i="179"/>
  <c r="G12383" i="179"/>
  <c r="H12382" i="179"/>
  <c r="G12382" i="179"/>
  <c r="H12381" i="179"/>
  <c r="G12381" i="179"/>
  <c r="H12380" i="179"/>
  <c r="G12380" i="179"/>
  <c r="H12379" i="179"/>
  <c r="G12379" i="179"/>
  <c r="H12378" i="179"/>
  <c r="G12378" i="179"/>
  <c r="H12377" i="179"/>
  <c r="G12377" i="179"/>
  <c r="H12376" i="179"/>
  <c r="G12376" i="179"/>
  <c r="H12375" i="179"/>
  <c r="G12375" i="179"/>
  <c r="H12374" i="179"/>
  <c r="G12374" i="179"/>
  <c r="H12373" i="179"/>
  <c r="G12373" i="179"/>
  <c r="H12372" i="179"/>
  <c r="G12372" i="179"/>
  <c r="H12371" i="179"/>
  <c r="G12371" i="179"/>
  <c r="H12370" i="179"/>
  <c r="G12370" i="179"/>
  <c r="H12369" i="179"/>
  <c r="G12369" i="179"/>
  <c r="H12368" i="179"/>
  <c r="G12368" i="179"/>
  <c r="H12367" i="179"/>
  <c r="G12367" i="179"/>
  <c r="H12366" i="179"/>
  <c r="G12366" i="179"/>
  <c r="H12365" i="179"/>
  <c r="G12365" i="179"/>
  <c r="H12364" i="179"/>
  <c r="G12364" i="179"/>
  <c r="H12363" i="179"/>
  <c r="G12363" i="179"/>
  <c r="H12362" i="179"/>
  <c r="G12362" i="179"/>
  <c r="H12361" i="179"/>
  <c r="G12361" i="179"/>
  <c r="H12360" i="179"/>
  <c r="G12360" i="179"/>
  <c r="H12359" i="179"/>
  <c r="G12359" i="179"/>
  <c r="H12358" i="179"/>
  <c r="G12358" i="179"/>
  <c r="H12357" i="179"/>
  <c r="G12357" i="179"/>
  <c r="H12356" i="179"/>
  <c r="G12356" i="179"/>
  <c r="H12355" i="179"/>
  <c r="G12355" i="179"/>
  <c r="H12354" i="179"/>
  <c r="G12354" i="179"/>
  <c r="H12353" i="179"/>
  <c r="G12353" i="179"/>
  <c r="H12352" i="179"/>
  <c r="G12352" i="179"/>
  <c r="H12351" i="179"/>
  <c r="G12351" i="179"/>
  <c r="H12350" i="179"/>
  <c r="G12350" i="179"/>
  <c r="H12349" i="179"/>
  <c r="G12349" i="179"/>
  <c r="H12348" i="179"/>
  <c r="G12348" i="179"/>
  <c r="H12347" i="179"/>
  <c r="G12347" i="179"/>
  <c r="H12346" i="179"/>
  <c r="G12346" i="179"/>
  <c r="H12345" i="179"/>
  <c r="G12345" i="179"/>
  <c r="H12344" i="179"/>
  <c r="G12344" i="179"/>
  <c r="H12343" i="179"/>
  <c r="G12343" i="179"/>
  <c r="H12342" i="179"/>
  <c r="G12342" i="179"/>
  <c r="H12341" i="179"/>
  <c r="G12341" i="179"/>
  <c r="H12340" i="179"/>
  <c r="G12340" i="179"/>
  <c r="H12339" i="179"/>
  <c r="G12339" i="179"/>
  <c r="H12338" i="179"/>
  <c r="G12338" i="179"/>
  <c r="H12337" i="179"/>
  <c r="G12337" i="179"/>
  <c r="H12336" i="179"/>
  <c r="G12336" i="179"/>
  <c r="H12335" i="179"/>
  <c r="G12335" i="179"/>
  <c r="H12334" i="179"/>
  <c r="G12334" i="179"/>
  <c r="H12333" i="179"/>
  <c r="G12333" i="179"/>
  <c r="H12332" i="179"/>
  <c r="G12332" i="179"/>
  <c r="H12331" i="179"/>
  <c r="G12331" i="179"/>
  <c r="H12330" i="179"/>
  <c r="G12330" i="179"/>
  <c r="H12329" i="179"/>
  <c r="G12329" i="179"/>
  <c r="H12328" i="179"/>
  <c r="G12328" i="179"/>
  <c r="H12327" i="179"/>
  <c r="G12327" i="179"/>
  <c r="H12326" i="179"/>
  <c r="G12326" i="179"/>
  <c r="H12325" i="179"/>
  <c r="G12325" i="179"/>
  <c r="H12324" i="179"/>
  <c r="G12324" i="179"/>
  <c r="H12323" i="179"/>
  <c r="G12323" i="179"/>
  <c r="H12322" i="179"/>
  <c r="G12322" i="179"/>
  <c r="H12321" i="179"/>
  <c r="G12321" i="179"/>
  <c r="H12320" i="179"/>
  <c r="G12320" i="179"/>
  <c r="H12319" i="179"/>
  <c r="G12319" i="179"/>
  <c r="H12318" i="179"/>
  <c r="G12318" i="179"/>
  <c r="H12317" i="179"/>
  <c r="G12317" i="179"/>
  <c r="H12316" i="179"/>
  <c r="G12316" i="179"/>
  <c r="H12315" i="179"/>
  <c r="G12315" i="179"/>
  <c r="H12314" i="179"/>
  <c r="G12314" i="179"/>
  <c r="H12313" i="179"/>
  <c r="G12313" i="179"/>
  <c r="H12312" i="179"/>
  <c r="G12312" i="179"/>
  <c r="H12311" i="179"/>
  <c r="G12311" i="179"/>
  <c r="H12310" i="179"/>
  <c r="G12310" i="179"/>
  <c r="H12309" i="179"/>
  <c r="G12309" i="179"/>
  <c r="H12308" i="179"/>
  <c r="G12308" i="179"/>
  <c r="H12307" i="179"/>
  <c r="G12307" i="179"/>
  <c r="H12306" i="179"/>
  <c r="G12306" i="179"/>
  <c r="H12305" i="179"/>
  <c r="G12305" i="179"/>
  <c r="H12304" i="179"/>
  <c r="G12304" i="179"/>
  <c r="H12303" i="179"/>
  <c r="G12303" i="179"/>
  <c r="H12302" i="179"/>
  <c r="G12302" i="179"/>
  <c r="H12301" i="179"/>
  <c r="G12301" i="179"/>
  <c r="H12300" i="179"/>
  <c r="G12300" i="179"/>
  <c r="H12299" i="179"/>
  <c r="G12299" i="179"/>
  <c r="H12298" i="179"/>
  <c r="G12298" i="179"/>
  <c r="H12297" i="179"/>
  <c r="G12297" i="179"/>
  <c r="H12296" i="179"/>
  <c r="G12296" i="179"/>
  <c r="H12295" i="179"/>
  <c r="G12295" i="179"/>
  <c r="H12294" i="179"/>
  <c r="G12294" i="179"/>
  <c r="H12293" i="179"/>
  <c r="G12293" i="179"/>
  <c r="H12292" i="179"/>
  <c r="G12292" i="179"/>
  <c r="H12291" i="179"/>
  <c r="G12291" i="179"/>
  <c r="H12290" i="179"/>
  <c r="G12290" i="179"/>
  <c r="H12289" i="179"/>
  <c r="G12289" i="179"/>
  <c r="H12288" i="179"/>
  <c r="G12288" i="179"/>
  <c r="H12287" i="179"/>
  <c r="G12287" i="179"/>
  <c r="H12286" i="179"/>
  <c r="G12286" i="179"/>
  <c r="H12285" i="179"/>
  <c r="G12285" i="179"/>
  <c r="H12284" i="179"/>
  <c r="G12284" i="179"/>
  <c r="H12283" i="179"/>
  <c r="G12283" i="179"/>
  <c r="H12282" i="179"/>
  <c r="G12282" i="179"/>
  <c r="H12281" i="179"/>
  <c r="G12281" i="179"/>
  <c r="H12280" i="179"/>
  <c r="G12280" i="179"/>
  <c r="H12279" i="179"/>
  <c r="G12279" i="179"/>
  <c r="H12278" i="179"/>
  <c r="G12278" i="179"/>
  <c r="H12277" i="179"/>
  <c r="G12277" i="179"/>
  <c r="H12276" i="179"/>
  <c r="G12276" i="179"/>
  <c r="H12275" i="179"/>
  <c r="G12275" i="179"/>
  <c r="H12274" i="179"/>
  <c r="G12274" i="179"/>
  <c r="H12273" i="179"/>
  <c r="G12273" i="179"/>
  <c r="H12272" i="179"/>
  <c r="G12272" i="179"/>
  <c r="H12271" i="179"/>
  <c r="G12271" i="179"/>
  <c r="H12270" i="179"/>
  <c r="G12270" i="179"/>
  <c r="H12269" i="179"/>
  <c r="G12269" i="179"/>
  <c r="H12268" i="179"/>
  <c r="G12268" i="179"/>
  <c r="H12267" i="179"/>
  <c r="G12267" i="179"/>
  <c r="H12266" i="179"/>
  <c r="G12266" i="179"/>
  <c r="H12265" i="179"/>
  <c r="G12265" i="179"/>
  <c r="H12264" i="179"/>
  <c r="G12264" i="179"/>
  <c r="H12263" i="179"/>
  <c r="G12263" i="179"/>
  <c r="H12262" i="179"/>
  <c r="G12262" i="179"/>
  <c r="H12261" i="179"/>
  <c r="G12261" i="179"/>
  <c r="H12260" i="179"/>
  <c r="G12260" i="179"/>
  <c r="H12259" i="179"/>
  <c r="G12259" i="179"/>
  <c r="H12258" i="179"/>
  <c r="G12258" i="179"/>
  <c r="H12257" i="179"/>
  <c r="G12257" i="179"/>
  <c r="H12256" i="179"/>
  <c r="G12256" i="179"/>
  <c r="H12255" i="179"/>
  <c r="G12255" i="179"/>
  <c r="H12254" i="179"/>
  <c r="G12254" i="179"/>
  <c r="H12253" i="179"/>
  <c r="G12253" i="179"/>
  <c r="H12252" i="179"/>
  <c r="G12252" i="179"/>
  <c r="H12251" i="179"/>
  <c r="G12251" i="179"/>
  <c r="H12250" i="179"/>
  <c r="G12250" i="179"/>
  <c r="H12249" i="179"/>
  <c r="G12249" i="179"/>
  <c r="H12248" i="179"/>
  <c r="G12248" i="179"/>
  <c r="H12247" i="179"/>
  <c r="G12247" i="179"/>
  <c r="H12246" i="179"/>
  <c r="G12246" i="179"/>
  <c r="H12245" i="179"/>
  <c r="G12245" i="179"/>
  <c r="H12244" i="179"/>
  <c r="G12244" i="179"/>
  <c r="H12243" i="179"/>
  <c r="G12243" i="179"/>
  <c r="H12242" i="179"/>
  <c r="G12242" i="179"/>
  <c r="H12241" i="179"/>
  <c r="G12241" i="179"/>
  <c r="H12240" i="179"/>
  <c r="G12240" i="179"/>
  <c r="H12239" i="179"/>
  <c r="G12239" i="179"/>
  <c r="H12238" i="179"/>
  <c r="G12238" i="179"/>
  <c r="H12237" i="179"/>
  <c r="G12237" i="179"/>
  <c r="H12236" i="179"/>
  <c r="G12236" i="179"/>
  <c r="H12235" i="179"/>
  <c r="G12235" i="179"/>
  <c r="H12234" i="179"/>
  <c r="G12234" i="179"/>
  <c r="H12233" i="179"/>
  <c r="G12233" i="179"/>
  <c r="H12232" i="179"/>
  <c r="G12232" i="179"/>
  <c r="H12231" i="179"/>
  <c r="G12231" i="179"/>
  <c r="H12230" i="179"/>
  <c r="G12230" i="179"/>
  <c r="H12229" i="179"/>
  <c r="G12229" i="179"/>
  <c r="H12228" i="179"/>
  <c r="G12228" i="179"/>
  <c r="H12227" i="179"/>
  <c r="G12227" i="179"/>
  <c r="H12226" i="179"/>
  <c r="G12226" i="179"/>
  <c r="H12225" i="179"/>
  <c r="G12225" i="179"/>
  <c r="H12224" i="179"/>
  <c r="G12224" i="179"/>
  <c r="H12223" i="179"/>
  <c r="G12223" i="179"/>
  <c r="H12222" i="179"/>
  <c r="G12222" i="179"/>
  <c r="H12221" i="179"/>
  <c r="G12221" i="179"/>
  <c r="H12220" i="179"/>
  <c r="G12220" i="179"/>
  <c r="H12219" i="179"/>
  <c r="G12219" i="179"/>
  <c r="H12218" i="179"/>
  <c r="G12218" i="179"/>
  <c r="H12217" i="179"/>
  <c r="G12217" i="179"/>
  <c r="H12216" i="179"/>
  <c r="G12216" i="179"/>
  <c r="H12215" i="179"/>
  <c r="G12215" i="179"/>
  <c r="H12214" i="179"/>
  <c r="G12214" i="179"/>
  <c r="H12213" i="179"/>
  <c r="G12213" i="179"/>
  <c r="H12212" i="179"/>
  <c r="G12212" i="179"/>
  <c r="H12211" i="179"/>
  <c r="G12211" i="179"/>
  <c r="H12210" i="179"/>
  <c r="G12210" i="179"/>
  <c r="H12209" i="179"/>
  <c r="G12209" i="179"/>
  <c r="H12208" i="179"/>
  <c r="G12208" i="179"/>
  <c r="H12207" i="179"/>
  <c r="G12207" i="179"/>
  <c r="H12206" i="179"/>
  <c r="G12206" i="179"/>
  <c r="H12205" i="179"/>
  <c r="G12205" i="179"/>
  <c r="H12204" i="179"/>
  <c r="G12204" i="179"/>
  <c r="H12203" i="179"/>
  <c r="G12203" i="179"/>
  <c r="H12202" i="179"/>
  <c r="G12202" i="179"/>
  <c r="H12201" i="179"/>
  <c r="G12201" i="179"/>
  <c r="H12200" i="179"/>
  <c r="G12200" i="179"/>
  <c r="H12199" i="179"/>
  <c r="G12199" i="179"/>
  <c r="H12198" i="179"/>
  <c r="G12198" i="179"/>
  <c r="H12197" i="179"/>
  <c r="G12197" i="179"/>
  <c r="H12196" i="179"/>
  <c r="G12196" i="179"/>
  <c r="H12195" i="179"/>
  <c r="G12195" i="179"/>
  <c r="H12194" i="179"/>
  <c r="G12194" i="179"/>
  <c r="H12193" i="179"/>
  <c r="G12193" i="179"/>
  <c r="H12192" i="179"/>
  <c r="G12192" i="179"/>
  <c r="H12191" i="179"/>
  <c r="G12191" i="179"/>
  <c r="H12190" i="179"/>
  <c r="G12190" i="179"/>
  <c r="H12189" i="179"/>
  <c r="G12189" i="179"/>
  <c r="H12188" i="179"/>
  <c r="G12188" i="179"/>
  <c r="H12187" i="179"/>
  <c r="G12187" i="179"/>
  <c r="H12186" i="179"/>
  <c r="G12186" i="179"/>
  <c r="H12185" i="179"/>
  <c r="G12185" i="179"/>
  <c r="H12184" i="179"/>
  <c r="G12184" i="179"/>
  <c r="H12183" i="179"/>
  <c r="G12183" i="179"/>
  <c r="H12182" i="179"/>
  <c r="G12182" i="179"/>
  <c r="H12181" i="179"/>
  <c r="G12181" i="179"/>
  <c r="H12180" i="179"/>
  <c r="G12180" i="179"/>
  <c r="H12179" i="179"/>
  <c r="G12179" i="179"/>
  <c r="H12178" i="179"/>
  <c r="G12178" i="179"/>
  <c r="H12177" i="179"/>
  <c r="G12177" i="179"/>
  <c r="H12176" i="179"/>
  <c r="G12176" i="179"/>
  <c r="H12175" i="179"/>
  <c r="G12175" i="179"/>
  <c r="H12174" i="179"/>
  <c r="G12174" i="179"/>
  <c r="H12173" i="179"/>
  <c r="G12173" i="179"/>
  <c r="H12172" i="179"/>
  <c r="G12172" i="179"/>
  <c r="H12171" i="179"/>
  <c r="G12171" i="179"/>
  <c r="H12170" i="179"/>
  <c r="G12170" i="179"/>
  <c r="H12169" i="179"/>
  <c r="G12169" i="179"/>
  <c r="H12168" i="179"/>
  <c r="G12168" i="179"/>
  <c r="H12167" i="179"/>
  <c r="G12167" i="179"/>
  <c r="H12166" i="179"/>
  <c r="G12166" i="179"/>
  <c r="H12165" i="179"/>
  <c r="G12165" i="179"/>
  <c r="H12164" i="179"/>
  <c r="G12164" i="179"/>
  <c r="H12163" i="179"/>
  <c r="G12163" i="179"/>
  <c r="H12162" i="179"/>
  <c r="G12162" i="179"/>
  <c r="H12161" i="179"/>
  <c r="G12161" i="179"/>
  <c r="H12160" i="179"/>
  <c r="G12160" i="179"/>
  <c r="H12159" i="179"/>
  <c r="G12159" i="179"/>
  <c r="H12158" i="179"/>
  <c r="G12158" i="179"/>
  <c r="H12157" i="179"/>
  <c r="G12157" i="179"/>
  <c r="H12156" i="179"/>
  <c r="G12156" i="179"/>
  <c r="H12155" i="179"/>
  <c r="G12155" i="179"/>
  <c r="H12154" i="179"/>
  <c r="G12154" i="179"/>
  <c r="H12153" i="179"/>
  <c r="G12153" i="179"/>
  <c r="H12152" i="179"/>
  <c r="G12152" i="179"/>
  <c r="H12151" i="179"/>
  <c r="G12151" i="179"/>
  <c r="H12150" i="179"/>
  <c r="G12150" i="179"/>
  <c r="H12149" i="179"/>
  <c r="G12149" i="179"/>
  <c r="H12148" i="179"/>
  <c r="G12148" i="179"/>
  <c r="H12147" i="179"/>
  <c r="G12147" i="179"/>
  <c r="H12146" i="179"/>
  <c r="G12146" i="179"/>
  <c r="H12145" i="179"/>
  <c r="G12145" i="179"/>
  <c r="H12144" i="179"/>
  <c r="G12144" i="179"/>
  <c r="H12143" i="179"/>
  <c r="G12143" i="179"/>
  <c r="H12142" i="179"/>
  <c r="G12142" i="179"/>
  <c r="H12141" i="179"/>
  <c r="G12141" i="179"/>
  <c r="H12140" i="179"/>
  <c r="G12140" i="179"/>
  <c r="H12139" i="179"/>
  <c r="G12139" i="179"/>
  <c r="H12138" i="179"/>
  <c r="G12138" i="179"/>
  <c r="H12137" i="179"/>
  <c r="G12137" i="179"/>
  <c r="H12136" i="179"/>
  <c r="G12136" i="179"/>
  <c r="H12135" i="179"/>
  <c r="G12135" i="179"/>
  <c r="H12134" i="179"/>
  <c r="G12134" i="179"/>
  <c r="H12133" i="179"/>
  <c r="G12133" i="179"/>
  <c r="H12132" i="179"/>
  <c r="G12132" i="179"/>
  <c r="H12131" i="179"/>
  <c r="G12131" i="179"/>
  <c r="H12130" i="179"/>
  <c r="G12130" i="179"/>
  <c r="H12129" i="179"/>
  <c r="G12129" i="179"/>
  <c r="H12128" i="179"/>
  <c r="G12128" i="179"/>
  <c r="H12127" i="179"/>
  <c r="G12127" i="179"/>
  <c r="H12126" i="179"/>
  <c r="G12126" i="179"/>
  <c r="H12125" i="179"/>
  <c r="G12125" i="179"/>
  <c r="H12124" i="179"/>
  <c r="G12124" i="179"/>
  <c r="H12123" i="179"/>
  <c r="G12123" i="179"/>
  <c r="H12122" i="179"/>
  <c r="G12122" i="179"/>
  <c r="H12121" i="179"/>
  <c r="G12121" i="179"/>
  <c r="H12120" i="179"/>
  <c r="G12120" i="179"/>
  <c r="H12119" i="179"/>
  <c r="G12119" i="179"/>
  <c r="H12118" i="179"/>
  <c r="G12118" i="179"/>
  <c r="H12117" i="179"/>
  <c r="G12117" i="179"/>
  <c r="H12116" i="179"/>
  <c r="G12116" i="179"/>
  <c r="H12115" i="179"/>
  <c r="G12115" i="179"/>
  <c r="H12114" i="179"/>
  <c r="G12114" i="179"/>
  <c r="H12113" i="179"/>
  <c r="G12113" i="179"/>
  <c r="H12112" i="179"/>
  <c r="G12112" i="179"/>
  <c r="H12111" i="179"/>
  <c r="G12111" i="179"/>
  <c r="H12110" i="179"/>
  <c r="G12110" i="179"/>
  <c r="H12109" i="179"/>
  <c r="G12109" i="179"/>
  <c r="H12108" i="179"/>
  <c r="G12108" i="179"/>
  <c r="H12107" i="179"/>
  <c r="G12107" i="179"/>
  <c r="H12106" i="179"/>
  <c r="G12106" i="179"/>
  <c r="H12105" i="179"/>
  <c r="G12105" i="179"/>
  <c r="H12104" i="179"/>
  <c r="G12104" i="179"/>
  <c r="H12103" i="179"/>
  <c r="G12103" i="179"/>
  <c r="H12102" i="179"/>
  <c r="G12102" i="179"/>
  <c r="H12101" i="179"/>
  <c r="G12101" i="179"/>
  <c r="H12100" i="179"/>
  <c r="G12100" i="179"/>
  <c r="H12099" i="179"/>
  <c r="G12099" i="179"/>
  <c r="H12098" i="179"/>
  <c r="G12098" i="179"/>
  <c r="H12097" i="179"/>
  <c r="G12097" i="179"/>
  <c r="H12096" i="179"/>
  <c r="G12096" i="179"/>
  <c r="H12095" i="179"/>
  <c r="G12095" i="179"/>
  <c r="H12094" i="179"/>
  <c r="G12094" i="179"/>
  <c r="H12093" i="179"/>
  <c r="G12093" i="179"/>
  <c r="H12092" i="179"/>
  <c r="G12092" i="179"/>
  <c r="H12091" i="179"/>
  <c r="G12091" i="179"/>
  <c r="H12090" i="179"/>
  <c r="G12090" i="179"/>
  <c r="H12089" i="179"/>
  <c r="G12089" i="179"/>
  <c r="H12088" i="179"/>
  <c r="G12088" i="179"/>
  <c r="H12087" i="179"/>
  <c r="G12087" i="179"/>
  <c r="H12086" i="179"/>
  <c r="G12086" i="179"/>
  <c r="H12085" i="179"/>
  <c r="G12085" i="179"/>
  <c r="H12084" i="179"/>
  <c r="G12084" i="179"/>
  <c r="H12083" i="179"/>
  <c r="G12083" i="179"/>
  <c r="H12082" i="179"/>
  <c r="G12082" i="179"/>
  <c r="H12081" i="179"/>
  <c r="G12081" i="179"/>
  <c r="H12080" i="179"/>
  <c r="G12080" i="179"/>
  <c r="H12079" i="179"/>
  <c r="G12079" i="179"/>
  <c r="H12078" i="179"/>
  <c r="G12078" i="179"/>
  <c r="H12077" i="179"/>
  <c r="G12077" i="179"/>
  <c r="H12076" i="179"/>
  <c r="G12076" i="179"/>
  <c r="H12075" i="179"/>
  <c r="G12075" i="179"/>
  <c r="H12074" i="179"/>
  <c r="G12074" i="179"/>
  <c r="H12073" i="179"/>
  <c r="G12073" i="179"/>
  <c r="H12072" i="179"/>
  <c r="G12072" i="179"/>
  <c r="H12071" i="179"/>
  <c r="G12071" i="179"/>
  <c r="H12070" i="179"/>
  <c r="G12070" i="179"/>
  <c r="H12069" i="179"/>
  <c r="G12069" i="179"/>
  <c r="H12068" i="179"/>
  <c r="G12068" i="179"/>
  <c r="H12067" i="179"/>
  <c r="G12067" i="179"/>
  <c r="H12066" i="179"/>
  <c r="G12066" i="179"/>
  <c r="H12065" i="179"/>
  <c r="G12065" i="179"/>
  <c r="H12064" i="179"/>
  <c r="G12064" i="179"/>
  <c r="H12063" i="179"/>
  <c r="G12063" i="179"/>
  <c r="H12062" i="179"/>
  <c r="G12062" i="179"/>
  <c r="H12061" i="179"/>
  <c r="G12061" i="179"/>
  <c r="H12060" i="179"/>
  <c r="G12060" i="179"/>
  <c r="H12059" i="179"/>
  <c r="G12059" i="179"/>
  <c r="H12058" i="179"/>
  <c r="G12058" i="179"/>
  <c r="H12057" i="179"/>
  <c r="G12057" i="179"/>
  <c r="H12056" i="179"/>
  <c r="G12056" i="179"/>
  <c r="H12055" i="179"/>
  <c r="G12055" i="179"/>
  <c r="H12054" i="179"/>
  <c r="G12054" i="179"/>
  <c r="H12053" i="179"/>
  <c r="G12053" i="179"/>
  <c r="H12052" i="179"/>
  <c r="G12052" i="179"/>
  <c r="H12051" i="179"/>
  <c r="G12051" i="179"/>
  <c r="H12050" i="179"/>
  <c r="G12050" i="179"/>
  <c r="H12049" i="179"/>
  <c r="G12049" i="179"/>
  <c r="H12048" i="179"/>
  <c r="G12048" i="179"/>
  <c r="H12047" i="179"/>
  <c r="G12047" i="179"/>
  <c r="H12046" i="179"/>
  <c r="G12046" i="179"/>
  <c r="H12045" i="179"/>
  <c r="G12045" i="179"/>
  <c r="H12044" i="179"/>
  <c r="G12044" i="179"/>
  <c r="H12043" i="179"/>
  <c r="G12043" i="179"/>
  <c r="H12042" i="179"/>
  <c r="G12042" i="179"/>
  <c r="H12041" i="179"/>
  <c r="G12041" i="179"/>
  <c r="H12040" i="179"/>
  <c r="G12040" i="179"/>
  <c r="H12039" i="179"/>
  <c r="G12039" i="179"/>
  <c r="H12038" i="179"/>
  <c r="G12038" i="179"/>
  <c r="H12037" i="179"/>
  <c r="G12037" i="179"/>
  <c r="H12036" i="179"/>
  <c r="G12036" i="179"/>
  <c r="H12035" i="179"/>
  <c r="G12035" i="179"/>
  <c r="H12034" i="179"/>
  <c r="G12034" i="179"/>
  <c r="H12033" i="179"/>
  <c r="G12033" i="179"/>
  <c r="H12032" i="179"/>
  <c r="G12032" i="179"/>
  <c r="H12031" i="179"/>
  <c r="G12031" i="179"/>
  <c r="H12030" i="179"/>
  <c r="G12030" i="179"/>
  <c r="H12029" i="179"/>
  <c r="G12029" i="179"/>
  <c r="H12028" i="179"/>
  <c r="G12028" i="179"/>
  <c r="H12027" i="179"/>
  <c r="G12027" i="179"/>
  <c r="H12026" i="179"/>
  <c r="G12026" i="179"/>
  <c r="H12025" i="179"/>
  <c r="G12025" i="179"/>
  <c r="H12024" i="179"/>
  <c r="G12024" i="179"/>
  <c r="H12023" i="179"/>
  <c r="G12023" i="179"/>
  <c r="H12022" i="179"/>
  <c r="G12022" i="179"/>
  <c r="H12021" i="179"/>
  <c r="G12021" i="179"/>
  <c r="H12020" i="179"/>
  <c r="G12020" i="179"/>
  <c r="H12019" i="179"/>
  <c r="G12019" i="179"/>
  <c r="H12018" i="179"/>
  <c r="G12018" i="179"/>
  <c r="H12017" i="179"/>
  <c r="G12017" i="179"/>
  <c r="H12016" i="179"/>
  <c r="G12016" i="179"/>
  <c r="H12015" i="179"/>
  <c r="G12015" i="179"/>
  <c r="H12014" i="179"/>
  <c r="G12014" i="179"/>
  <c r="H12013" i="179"/>
  <c r="G12013" i="179"/>
  <c r="H12012" i="179"/>
  <c r="G12012" i="179"/>
  <c r="H12011" i="179"/>
  <c r="G12011" i="179"/>
  <c r="H12010" i="179"/>
  <c r="G12010" i="179"/>
  <c r="H12009" i="179"/>
  <c r="G12009" i="179"/>
  <c r="H12008" i="179"/>
  <c r="G12008" i="179"/>
  <c r="H12007" i="179"/>
  <c r="G12007" i="179"/>
  <c r="H12006" i="179"/>
  <c r="G12006" i="179"/>
  <c r="H12005" i="179"/>
  <c r="G12005" i="179"/>
  <c r="H12004" i="179"/>
  <c r="G12004" i="179"/>
  <c r="H12003" i="179"/>
  <c r="G12003" i="179"/>
  <c r="H12002" i="179"/>
  <c r="G12002" i="179"/>
  <c r="H12001" i="179"/>
  <c r="G12001" i="179"/>
  <c r="H12000" i="179"/>
  <c r="G12000" i="179"/>
  <c r="H11999" i="179"/>
  <c r="G11999" i="179"/>
  <c r="H11998" i="179"/>
  <c r="G11998" i="179"/>
  <c r="H11997" i="179"/>
  <c r="G11997" i="179"/>
  <c r="H11996" i="179"/>
  <c r="G11996" i="179"/>
  <c r="H11995" i="179"/>
  <c r="G11995" i="179"/>
  <c r="H11994" i="179"/>
  <c r="G11994" i="179"/>
  <c r="H11993" i="179"/>
  <c r="G11993" i="179"/>
  <c r="H11992" i="179"/>
  <c r="G11992" i="179"/>
  <c r="H11991" i="179"/>
  <c r="G11991" i="179"/>
  <c r="H11990" i="179"/>
  <c r="G11990" i="179"/>
  <c r="H11989" i="179"/>
  <c r="G11989" i="179"/>
  <c r="H11988" i="179"/>
  <c r="G11988" i="179"/>
  <c r="H11987" i="179"/>
  <c r="G11987" i="179"/>
  <c r="H11986" i="179"/>
  <c r="G11986" i="179"/>
  <c r="H11985" i="179"/>
  <c r="G11985" i="179"/>
  <c r="H11984" i="179"/>
  <c r="G11984" i="179"/>
  <c r="H11983" i="179"/>
  <c r="G11983" i="179"/>
  <c r="H11982" i="179"/>
  <c r="G11982" i="179"/>
  <c r="H11981" i="179"/>
  <c r="G11981" i="179"/>
  <c r="H11980" i="179"/>
  <c r="G11980" i="179"/>
  <c r="H11979" i="179"/>
  <c r="G11979" i="179"/>
  <c r="H11978" i="179"/>
  <c r="G11978" i="179"/>
  <c r="H11977" i="179"/>
  <c r="G11977" i="179"/>
  <c r="H11976" i="179"/>
  <c r="G11976" i="179"/>
  <c r="H11975" i="179"/>
  <c r="G11975" i="179"/>
  <c r="H11974" i="179"/>
  <c r="G11974" i="179"/>
  <c r="H11973" i="179"/>
  <c r="G11973" i="179"/>
  <c r="H11972" i="179"/>
  <c r="G11972" i="179"/>
  <c r="H11971" i="179"/>
  <c r="G11971" i="179"/>
  <c r="H11970" i="179"/>
  <c r="G11970" i="179"/>
  <c r="H11969" i="179"/>
  <c r="G11969" i="179"/>
  <c r="H11968" i="179"/>
  <c r="G11968" i="179"/>
  <c r="H11967" i="179"/>
  <c r="G11967" i="179"/>
  <c r="H11966" i="179"/>
  <c r="G11966" i="179"/>
  <c r="H11965" i="179"/>
  <c r="G11965" i="179"/>
  <c r="H11964" i="179"/>
  <c r="G11964" i="179"/>
  <c r="H11963" i="179"/>
  <c r="G11963" i="179"/>
  <c r="H11962" i="179"/>
  <c r="G11962" i="179"/>
  <c r="H11961" i="179"/>
  <c r="G11961" i="179"/>
  <c r="H11960" i="179"/>
  <c r="G11960" i="179"/>
  <c r="H11959" i="179"/>
  <c r="G11959" i="179"/>
  <c r="H11958" i="179"/>
  <c r="G11958" i="179"/>
  <c r="H11957" i="179"/>
  <c r="G11957" i="179"/>
  <c r="H11956" i="179"/>
  <c r="G11956" i="179"/>
  <c r="H11955" i="179"/>
  <c r="G11955" i="179"/>
  <c r="H11954" i="179"/>
  <c r="G11954" i="179"/>
  <c r="H11953" i="179"/>
  <c r="G11953" i="179"/>
  <c r="H11952" i="179"/>
  <c r="G11952" i="179"/>
  <c r="H11951" i="179"/>
  <c r="G11951" i="179"/>
  <c r="H11950" i="179"/>
  <c r="G11950" i="179"/>
  <c r="H11949" i="179"/>
  <c r="G11949" i="179"/>
  <c r="H11948" i="179"/>
  <c r="G11948" i="179"/>
  <c r="H11947" i="179"/>
  <c r="G11947" i="179"/>
  <c r="H11946" i="179"/>
  <c r="G11946" i="179"/>
  <c r="H11945" i="179"/>
  <c r="G11945" i="179"/>
  <c r="H11944" i="179"/>
  <c r="G11944" i="179"/>
  <c r="H11943" i="179"/>
  <c r="G11943" i="179"/>
  <c r="H11942" i="179"/>
  <c r="G11942" i="179"/>
  <c r="H11941" i="179"/>
  <c r="G11941" i="179"/>
  <c r="H11940" i="179"/>
  <c r="G11940" i="179"/>
  <c r="H11939" i="179"/>
  <c r="G11939" i="179"/>
  <c r="H11938" i="179"/>
  <c r="G11938" i="179"/>
  <c r="H11937" i="179"/>
  <c r="G11937" i="179"/>
  <c r="H11936" i="179"/>
  <c r="G11936" i="179"/>
  <c r="H11935" i="179"/>
  <c r="G11935" i="179"/>
  <c r="H11934" i="179"/>
  <c r="G11934" i="179"/>
  <c r="H11933" i="179"/>
  <c r="G11933" i="179"/>
  <c r="H11932" i="179"/>
  <c r="G11932" i="179"/>
  <c r="H11931" i="179"/>
  <c r="G11931" i="179"/>
  <c r="H11930" i="179"/>
  <c r="G11930" i="179"/>
  <c r="H11929" i="179"/>
  <c r="G11929" i="179"/>
  <c r="H11928" i="179"/>
  <c r="G11928" i="179"/>
  <c r="H11927" i="179"/>
  <c r="G11927" i="179"/>
  <c r="H11926" i="179"/>
  <c r="G11926" i="179"/>
  <c r="H11925" i="179"/>
  <c r="G11925" i="179"/>
  <c r="H11924" i="179"/>
  <c r="G11924" i="179"/>
  <c r="H11923" i="179"/>
  <c r="G11923" i="179"/>
  <c r="H11922" i="179"/>
  <c r="G11922" i="179"/>
  <c r="H11921" i="179"/>
  <c r="G11921" i="179"/>
  <c r="H11920" i="179"/>
  <c r="G11920" i="179"/>
  <c r="H11919" i="179"/>
  <c r="G11919" i="179"/>
  <c r="H11918" i="179"/>
  <c r="G11918" i="179"/>
  <c r="H11917" i="179"/>
  <c r="G11917" i="179"/>
  <c r="H11916" i="179"/>
  <c r="G11916" i="179"/>
  <c r="H11915" i="179"/>
  <c r="G11915" i="179"/>
  <c r="H11914" i="179"/>
  <c r="G11914" i="179"/>
  <c r="H11913" i="179"/>
  <c r="G11913" i="179"/>
  <c r="H11912" i="179"/>
  <c r="G11912" i="179"/>
  <c r="H11911" i="179"/>
  <c r="G11911" i="179"/>
  <c r="H11910" i="179"/>
  <c r="G11910" i="179"/>
  <c r="H11909" i="179"/>
  <c r="G11909" i="179"/>
  <c r="H11908" i="179"/>
  <c r="G11908" i="179"/>
  <c r="H11907" i="179"/>
  <c r="G11907" i="179"/>
  <c r="H11906" i="179"/>
  <c r="G11906" i="179"/>
  <c r="H11905" i="179"/>
  <c r="G11905" i="179"/>
  <c r="H11904" i="179"/>
  <c r="G11904" i="179"/>
  <c r="H11903" i="179"/>
  <c r="G11903" i="179"/>
  <c r="H11902" i="179"/>
  <c r="G11902" i="179"/>
  <c r="H11901" i="179"/>
  <c r="G11901" i="179"/>
  <c r="H11900" i="179"/>
  <c r="G11900" i="179"/>
  <c r="H11899" i="179"/>
  <c r="G11899" i="179"/>
  <c r="H11898" i="179"/>
  <c r="G11898" i="179"/>
  <c r="H11897" i="179"/>
  <c r="G11897" i="179"/>
  <c r="H11896" i="179"/>
  <c r="G11896" i="179"/>
  <c r="H11895" i="179"/>
  <c r="G11895" i="179"/>
  <c r="H11894" i="179"/>
  <c r="G11894" i="179"/>
  <c r="H11893" i="179"/>
  <c r="G11893" i="179"/>
  <c r="H11892" i="179"/>
  <c r="G11892" i="179"/>
  <c r="H11891" i="179"/>
  <c r="G11891" i="179"/>
  <c r="H11890" i="179"/>
  <c r="G11890" i="179"/>
  <c r="H11889" i="179"/>
  <c r="G11889" i="179"/>
  <c r="H11888" i="179"/>
  <c r="G11888" i="179"/>
  <c r="H11887" i="179"/>
  <c r="G11887" i="179"/>
  <c r="H11886" i="179"/>
  <c r="G11886" i="179"/>
  <c r="H11885" i="179"/>
  <c r="G11885" i="179"/>
  <c r="H11884" i="179"/>
  <c r="G11884" i="179"/>
  <c r="H11883" i="179"/>
  <c r="G11883" i="179"/>
  <c r="H11882" i="179"/>
  <c r="G11882" i="179"/>
  <c r="H11881" i="179"/>
  <c r="G11881" i="179"/>
  <c r="H11880" i="179"/>
  <c r="G11880" i="179"/>
  <c r="H11879" i="179"/>
  <c r="G11879" i="179"/>
  <c r="H11878" i="179"/>
  <c r="G11878" i="179"/>
  <c r="H11877" i="179"/>
  <c r="G11877" i="179"/>
  <c r="H11876" i="179"/>
  <c r="G11876" i="179"/>
  <c r="H11875" i="179"/>
  <c r="G11875" i="179"/>
  <c r="H11874" i="179"/>
  <c r="G11874" i="179"/>
  <c r="H11873" i="179"/>
  <c r="G11873" i="179"/>
  <c r="H11872" i="179"/>
  <c r="G11872" i="179"/>
  <c r="H11871" i="179"/>
  <c r="G11871" i="179"/>
  <c r="H11870" i="179"/>
  <c r="G11870" i="179"/>
  <c r="H11869" i="179"/>
  <c r="G11869" i="179"/>
  <c r="H11868" i="179"/>
  <c r="G11868" i="179"/>
  <c r="H11867" i="179"/>
  <c r="G11867" i="179"/>
  <c r="H11866" i="179"/>
  <c r="G11866" i="179"/>
  <c r="H11865" i="179"/>
  <c r="G11865" i="179"/>
  <c r="H11864" i="179"/>
  <c r="G11864" i="179"/>
  <c r="H11863" i="179"/>
  <c r="G11863" i="179"/>
  <c r="H11862" i="179"/>
  <c r="G11862" i="179"/>
  <c r="H11861" i="179"/>
  <c r="G11861" i="179"/>
  <c r="H11860" i="179"/>
  <c r="G11860" i="179"/>
  <c r="H11859" i="179"/>
  <c r="G11859" i="179"/>
  <c r="H11858" i="179"/>
  <c r="G11858" i="179"/>
  <c r="H11857" i="179"/>
  <c r="G11857" i="179"/>
  <c r="H11856" i="179"/>
  <c r="G11856" i="179"/>
  <c r="H11855" i="179"/>
  <c r="G11855" i="179"/>
  <c r="H11854" i="179"/>
  <c r="G11854" i="179"/>
  <c r="H11853" i="179"/>
  <c r="G11853" i="179"/>
  <c r="H11852" i="179"/>
  <c r="G11852" i="179"/>
  <c r="H11851" i="179"/>
  <c r="G11851" i="179"/>
  <c r="H11850" i="179"/>
  <c r="G11850" i="179"/>
  <c r="H11849" i="179"/>
  <c r="G11849" i="179"/>
  <c r="H11848" i="179"/>
  <c r="G11848" i="179"/>
  <c r="H11847" i="179"/>
  <c r="G11847" i="179"/>
  <c r="H11846" i="179"/>
  <c r="G11846" i="179"/>
  <c r="H11845" i="179"/>
  <c r="G11845" i="179"/>
  <c r="H11844" i="179"/>
  <c r="G11844" i="179"/>
  <c r="H11843" i="179"/>
  <c r="G11843" i="179"/>
  <c r="H11842" i="179"/>
  <c r="G11842" i="179"/>
  <c r="H11841" i="179"/>
  <c r="G11841" i="179"/>
  <c r="H11840" i="179"/>
  <c r="G11840" i="179"/>
  <c r="H11839" i="179"/>
  <c r="G11839" i="179"/>
  <c r="H11838" i="179"/>
  <c r="G11838" i="179"/>
  <c r="H11837" i="179"/>
  <c r="G11837" i="179"/>
  <c r="H11836" i="179"/>
  <c r="G11836" i="179"/>
  <c r="H11835" i="179"/>
  <c r="G11835" i="179"/>
  <c r="H11834" i="179"/>
  <c r="G11834" i="179"/>
  <c r="H11833" i="179"/>
  <c r="G11833" i="179"/>
  <c r="H11832" i="179"/>
  <c r="G11832" i="179"/>
  <c r="H11831" i="179"/>
  <c r="G11831" i="179"/>
  <c r="H11830" i="179"/>
  <c r="G11830" i="179"/>
  <c r="H11829" i="179"/>
  <c r="G11829" i="179"/>
  <c r="H11828" i="179"/>
  <c r="G11828" i="179"/>
  <c r="H11827" i="179"/>
  <c r="G11827" i="179"/>
  <c r="H11826" i="179"/>
  <c r="G11826" i="179"/>
  <c r="H11825" i="179"/>
  <c r="G11825" i="179"/>
  <c r="H11824" i="179"/>
  <c r="G11824" i="179"/>
  <c r="H11823" i="179"/>
  <c r="G11823" i="179"/>
  <c r="H11822" i="179"/>
  <c r="G11822" i="179"/>
  <c r="H11821" i="179"/>
  <c r="G11821" i="179"/>
  <c r="H11820" i="179"/>
  <c r="G11820" i="179"/>
  <c r="H11819" i="179"/>
  <c r="G11819" i="179"/>
  <c r="H11818" i="179"/>
  <c r="G11818" i="179"/>
  <c r="H11817" i="179"/>
  <c r="G11817" i="179"/>
  <c r="H11816" i="179"/>
  <c r="G11816" i="179"/>
  <c r="H11815" i="179"/>
  <c r="G11815" i="179"/>
  <c r="H11814" i="179"/>
  <c r="G11814" i="179"/>
  <c r="H11813" i="179"/>
  <c r="G11813" i="179"/>
  <c r="H11812" i="179"/>
  <c r="G11812" i="179"/>
  <c r="H11811" i="179"/>
  <c r="G11811" i="179"/>
  <c r="H11810" i="179"/>
  <c r="G11810" i="179"/>
  <c r="H11809" i="179"/>
  <c r="G11809" i="179"/>
  <c r="H11808" i="179"/>
  <c r="G11808" i="179"/>
  <c r="H11807" i="179"/>
  <c r="G11807" i="179"/>
  <c r="H11806" i="179"/>
  <c r="G11806" i="179"/>
  <c r="H11805" i="179"/>
  <c r="G11805" i="179"/>
  <c r="H11804" i="179"/>
  <c r="G11804" i="179"/>
  <c r="H11803" i="179"/>
  <c r="G11803" i="179"/>
  <c r="H11802" i="179"/>
  <c r="G11802" i="179"/>
  <c r="H11801" i="179"/>
  <c r="G11801" i="179"/>
  <c r="H11800" i="179"/>
  <c r="G11800" i="179"/>
  <c r="H11799" i="179"/>
  <c r="G11799" i="179"/>
  <c r="H11798" i="179"/>
  <c r="G11798" i="179"/>
  <c r="H11797" i="179"/>
  <c r="G11797" i="179"/>
  <c r="H11796" i="179"/>
  <c r="G11796" i="179"/>
  <c r="H11795" i="179"/>
  <c r="G11795" i="179"/>
  <c r="H11794" i="179"/>
  <c r="G11794" i="179"/>
  <c r="H11793" i="179"/>
  <c r="G11793" i="179"/>
  <c r="H11792" i="179"/>
  <c r="G11792" i="179"/>
  <c r="H11791" i="179"/>
  <c r="G11791" i="179"/>
  <c r="H11790" i="179"/>
  <c r="G11790" i="179"/>
  <c r="H11789" i="179"/>
  <c r="G11789" i="179"/>
  <c r="H11788" i="179"/>
  <c r="G11788" i="179"/>
  <c r="H11787" i="179"/>
  <c r="G11787" i="179"/>
  <c r="H11786" i="179"/>
  <c r="G11786" i="179"/>
  <c r="H11785" i="179"/>
  <c r="G11785" i="179"/>
  <c r="H11784" i="179"/>
  <c r="G11784" i="179"/>
  <c r="H11783" i="179"/>
  <c r="G11783" i="179"/>
  <c r="H11782" i="179"/>
  <c r="G11782" i="179"/>
  <c r="H11781" i="179"/>
  <c r="G11781" i="179"/>
  <c r="H11780" i="179"/>
  <c r="G11780" i="179"/>
  <c r="H11779" i="179"/>
  <c r="G11779" i="179"/>
  <c r="H11778" i="179"/>
  <c r="G11778" i="179"/>
  <c r="H11777" i="179"/>
  <c r="G11777" i="179"/>
  <c r="H11776" i="179"/>
  <c r="G11776" i="179"/>
  <c r="H11775" i="179"/>
  <c r="G11775" i="179"/>
  <c r="H11774" i="179"/>
  <c r="G11774" i="179"/>
  <c r="H11773" i="179"/>
  <c r="G11773" i="179"/>
  <c r="H11772" i="179"/>
  <c r="G11772" i="179"/>
  <c r="H11771" i="179"/>
  <c r="G11771" i="179"/>
  <c r="H11770" i="179"/>
  <c r="G11770" i="179"/>
  <c r="H11769" i="179"/>
  <c r="G11769" i="179"/>
  <c r="H11768" i="179"/>
  <c r="G11768" i="179"/>
  <c r="H11767" i="179"/>
  <c r="G11767" i="179"/>
  <c r="H11766" i="179"/>
  <c r="G11766" i="179"/>
  <c r="H11765" i="179"/>
  <c r="G11765" i="179"/>
  <c r="H11764" i="179"/>
  <c r="G11764" i="179"/>
  <c r="H11763" i="179"/>
  <c r="G11763" i="179"/>
  <c r="H11762" i="179"/>
  <c r="G11762" i="179"/>
  <c r="H11761" i="179"/>
  <c r="G11761" i="179"/>
  <c r="H11760" i="179"/>
  <c r="G11760" i="179"/>
  <c r="H11759" i="179"/>
  <c r="G11759" i="179"/>
  <c r="H11758" i="179"/>
  <c r="G11758" i="179"/>
  <c r="H11757" i="179"/>
  <c r="G11757" i="179"/>
  <c r="H11756" i="179"/>
  <c r="G11756" i="179"/>
  <c r="H11755" i="179"/>
  <c r="G11755" i="179"/>
  <c r="H11754" i="179"/>
  <c r="G11754" i="179"/>
  <c r="H11753" i="179"/>
  <c r="G11753" i="179"/>
  <c r="H11752" i="179"/>
  <c r="G11752" i="179"/>
  <c r="H11751" i="179"/>
  <c r="G11751" i="179"/>
  <c r="H11750" i="179"/>
  <c r="G11750" i="179"/>
  <c r="H11749" i="179"/>
  <c r="G11749" i="179"/>
  <c r="H11748" i="179"/>
  <c r="G11748" i="179"/>
  <c r="H11747" i="179"/>
  <c r="G11747" i="179"/>
  <c r="H11746" i="179"/>
  <c r="G11746" i="179"/>
  <c r="H11745" i="179"/>
  <c r="G11745" i="179"/>
  <c r="H11744" i="179"/>
  <c r="G11744" i="179"/>
  <c r="H11743" i="179"/>
  <c r="G11743" i="179"/>
  <c r="H11742" i="179"/>
  <c r="G11742" i="179"/>
  <c r="H11741" i="179"/>
  <c r="G11741" i="179"/>
  <c r="H11740" i="179"/>
  <c r="G11740" i="179"/>
  <c r="H11739" i="179"/>
  <c r="G11739" i="179"/>
  <c r="H11738" i="179"/>
  <c r="G11738" i="179"/>
  <c r="H11737" i="179"/>
  <c r="G11737" i="179"/>
  <c r="H11736" i="179"/>
  <c r="G11736" i="179"/>
  <c r="H11735" i="179"/>
  <c r="G11735" i="179"/>
  <c r="H11734" i="179"/>
  <c r="G11734" i="179"/>
  <c r="H11733" i="179"/>
  <c r="G11733" i="179"/>
  <c r="H11732" i="179"/>
  <c r="G11732" i="179"/>
  <c r="H11731" i="179"/>
  <c r="G11731" i="179"/>
  <c r="H11730" i="179"/>
  <c r="G11730" i="179"/>
  <c r="H11729" i="179"/>
  <c r="G11729" i="179"/>
  <c r="H11728" i="179"/>
  <c r="G11728" i="179"/>
  <c r="H11727" i="179"/>
  <c r="G11727" i="179"/>
  <c r="H11726" i="179"/>
  <c r="G11726" i="179"/>
  <c r="H11725" i="179"/>
  <c r="G11725" i="179"/>
  <c r="H11724" i="179"/>
  <c r="G11724" i="179"/>
  <c r="H11723" i="179"/>
  <c r="G11723" i="179"/>
  <c r="H11722" i="179"/>
  <c r="G11722" i="179"/>
  <c r="H11721" i="179"/>
  <c r="G11721" i="179"/>
  <c r="H11720" i="179"/>
  <c r="G11720" i="179"/>
  <c r="H11719" i="179"/>
  <c r="G11719" i="179"/>
  <c r="H11718" i="179"/>
  <c r="G11718" i="179"/>
  <c r="H11717" i="179"/>
  <c r="G11717" i="179"/>
  <c r="H11716" i="179"/>
  <c r="G11716" i="179"/>
  <c r="H11715" i="179"/>
  <c r="G11715" i="179"/>
  <c r="H11714" i="179"/>
  <c r="G11714" i="179"/>
  <c r="H11713" i="179"/>
  <c r="G11713" i="179"/>
  <c r="H11712" i="179"/>
  <c r="G11712" i="179"/>
  <c r="H11711" i="179"/>
  <c r="G11711" i="179"/>
  <c r="H11710" i="179"/>
  <c r="G11710" i="179"/>
  <c r="H11709" i="179"/>
  <c r="G11709" i="179"/>
  <c r="H11708" i="179"/>
  <c r="G11708" i="179"/>
  <c r="H11707" i="179"/>
  <c r="G11707" i="179"/>
  <c r="H11706" i="179"/>
  <c r="G11706" i="179"/>
  <c r="H11705" i="179"/>
  <c r="G11705" i="179"/>
  <c r="H11704" i="179"/>
  <c r="G11704" i="179"/>
  <c r="H11703" i="179"/>
  <c r="G11703" i="179"/>
  <c r="H11702" i="179"/>
  <c r="G11702" i="179"/>
  <c r="H11701" i="179"/>
  <c r="G11701" i="179"/>
  <c r="H11700" i="179"/>
  <c r="G11700" i="179"/>
  <c r="H11699" i="179"/>
  <c r="G11699" i="179"/>
  <c r="H11698" i="179"/>
  <c r="G11698" i="179"/>
  <c r="H11697" i="179"/>
  <c r="G11697" i="179"/>
  <c r="H11696" i="179"/>
  <c r="G11696" i="179"/>
  <c r="H11695" i="179"/>
  <c r="G11695" i="179"/>
  <c r="H11694" i="179"/>
  <c r="G11694" i="179"/>
  <c r="H11693" i="179"/>
  <c r="G11693" i="179"/>
  <c r="H11692" i="179"/>
  <c r="G11692" i="179"/>
  <c r="H11691" i="179"/>
  <c r="G11691" i="179"/>
  <c r="H11690" i="179"/>
  <c r="G11690" i="179"/>
  <c r="H11689" i="179"/>
  <c r="G11689" i="179"/>
  <c r="H11688" i="179"/>
  <c r="G11688" i="179"/>
  <c r="H11687" i="179"/>
  <c r="G11687" i="179"/>
  <c r="H11686" i="179"/>
  <c r="G11686" i="179"/>
  <c r="H11685" i="179"/>
  <c r="G11685" i="179"/>
  <c r="H11684" i="179"/>
  <c r="G11684" i="179"/>
  <c r="H11683" i="179"/>
  <c r="G11683" i="179"/>
  <c r="H11682" i="179"/>
  <c r="G11682" i="179"/>
  <c r="H11681" i="179"/>
  <c r="G11681" i="179"/>
  <c r="H11680" i="179"/>
  <c r="G11680" i="179"/>
  <c r="H11679" i="179"/>
  <c r="G11679" i="179"/>
  <c r="H11678" i="179"/>
  <c r="G11678" i="179"/>
  <c r="H11677" i="179"/>
  <c r="G11677" i="179"/>
  <c r="H11676" i="179"/>
  <c r="G11676" i="179"/>
  <c r="H11675" i="179"/>
  <c r="G11675" i="179"/>
  <c r="H11674" i="179"/>
  <c r="G11674" i="179"/>
  <c r="H11673" i="179"/>
  <c r="G11673" i="179"/>
  <c r="H11672" i="179"/>
  <c r="G11672" i="179"/>
  <c r="H11671" i="179"/>
  <c r="G11671" i="179"/>
  <c r="H11670" i="179"/>
  <c r="G11670" i="179"/>
  <c r="H11669" i="179"/>
  <c r="G11669" i="179"/>
  <c r="H11668" i="179"/>
  <c r="G11668" i="179"/>
  <c r="H11667" i="179"/>
  <c r="G11667" i="179"/>
  <c r="H11666" i="179"/>
  <c r="G11666" i="179"/>
  <c r="H11665" i="179"/>
  <c r="G11665" i="179"/>
  <c r="H11664" i="179"/>
  <c r="G11664" i="179"/>
  <c r="H11663" i="179"/>
  <c r="G11663" i="179"/>
  <c r="H11662" i="179"/>
  <c r="G11662" i="179"/>
  <c r="H11661" i="179"/>
  <c r="G11661" i="179"/>
  <c r="H11660" i="179"/>
  <c r="G11660" i="179"/>
  <c r="H11659" i="179"/>
  <c r="G11659" i="179"/>
  <c r="H11658" i="179"/>
  <c r="G11658" i="179"/>
  <c r="H11657" i="179"/>
  <c r="G11657" i="179"/>
  <c r="H11656" i="179"/>
  <c r="G11656" i="179"/>
  <c r="H11655" i="179"/>
  <c r="G11655" i="179"/>
  <c r="H11654" i="179"/>
  <c r="G11654" i="179"/>
  <c r="H11653" i="179"/>
  <c r="G11653" i="179"/>
  <c r="H11652" i="179"/>
  <c r="G11652" i="179"/>
  <c r="H11651" i="179"/>
  <c r="G11651" i="179"/>
  <c r="H11650" i="179"/>
  <c r="G11650" i="179"/>
  <c r="H11649" i="179"/>
  <c r="G11649" i="179"/>
  <c r="H11648" i="179"/>
  <c r="G11648" i="179"/>
  <c r="H11647" i="179"/>
  <c r="G11647" i="179"/>
  <c r="H11646" i="179"/>
  <c r="G11646" i="179"/>
  <c r="H11645" i="179"/>
  <c r="G11645" i="179"/>
  <c r="H11644" i="179"/>
  <c r="G11644" i="179"/>
  <c r="H11643" i="179"/>
  <c r="G11643" i="179"/>
  <c r="H11642" i="179"/>
  <c r="G11642" i="179"/>
  <c r="H11641" i="179"/>
  <c r="G11641" i="179"/>
  <c r="H11640" i="179"/>
  <c r="G11640" i="179"/>
  <c r="H11639" i="179"/>
  <c r="G11639" i="179"/>
  <c r="H11638" i="179"/>
  <c r="G11638" i="179"/>
  <c r="H11637" i="179"/>
  <c r="G11637" i="179"/>
  <c r="H11636" i="179"/>
  <c r="G11636" i="179"/>
  <c r="H11635" i="179"/>
  <c r="G11635" i="179"/>
  <c r="H11634" i="179"/>
  <c r="G11634" i="179"/>
  <c r="H11633" i="179"/>
  <c r="G11633" i="179"/>
  <c r="H11632" i="179"/>
  <c r="G11632" i="179"/>
  <c r="H11631" i="179"/>
  <c r="G11631" i="179"/>
  <c r="H11630" i="179"/>
  <c r="G11630" i="179"/>
  <c r="H11629" i="179"/>
  <c r="G11629" i="179"/>
  <c r="H11628" i="179"/>
  <c r="G11628" i="179"/>
  <c r="H11627" i="179"/>
  <c r="G11627" i="179"/>
  <c r="H11626" i="179"/>
  <c r="G11626" i="179"/>
  <c r="H11625" i="179"/>
  <c r="G11625" i="179"/>
  <c r="H11624" i="179"/>
  <c r="G11624" i="179"/>
  <c r="H11623" i="179"/>
  <c r="G11623" i="179"/>
  <c r="H11622" i="179"/>
  <c r="G11622" i="179"/>
  <c r="H11621" i="179"/>
  <c r="G11621" i="179"/>
  <c r="H11620" i="179"/>
  <c r="G11620" i="179"/>
  <c r="H11619" i="179"/>
  <c r="G11619" i="179"/>
  <c r="H11618" i="179"/>
  <c r="G11618" i="179"/>
  <c r="H11617" i="179"/>
  <c r="G11617" i="179"/>
  <c r="H11616" i="179"/>
  <c r="G11616" i="179"/>
  <c r="H11615" i="179"/>
  <c r="G11615" i="179"/>
  <c r="H11614" i="179"/>
  <c r="G11614" i="179"/>
  <c r="H11613" i="179"/>
  <c r="G11613" i="179"/>
  <c r="H11612" i="179"/>
  <c r="G11612" i="179"/>
  <c r="H11611" i="179"/>
  <c r="G11611" i="179"/>
  <c r="H11610" i="179"/>
  <c r="G11610" i="179"/>
  <c r="H11609" i="179"/>
  <c r="G11609" i="179"/>
  <c r="H11608" i="179"/>
  <c r="G11608" i="179"/>
  <c r="H11607" i="179"/>
  <c r="G11607" i="179"/>
  <c r="H11606" i="179"/>
  <c r="G11606" i="179"/>
  <c r="H11605" i="179"/>
  <c r="G11605" i="179"/>
  <c r="H11604" i="179"/>
  <c r="G11604" i="179"/>
  <c r="H11603" i="179"/>
  <c r="G11603" i="179"/>
  <c r="H11602" i="179"/>
  <c r="G11602" i="179"/>
  <c r="H11601" i="179"/>
  <c r="G11601" i="179"/>
  <c r="H11600" i="179"/>
  <c r="G11600" i="179"/>
  <c r="H11599" i="179"/>
  <c r="G11599" i="179"/>
  <c r="H11598" i="179"/>
  <c r="G11598" i="179"/>
  <c r="H11597" i="179"/>
  <c r="G11597" i="179"/>
  <c r="H11596" i="179"/>
  <c r="G11596" i="179"/>
  <c r="H11595" i="179"/>
  <c r="G11595" i="179"/>
  <c r="H11594" i="179"/>
  <c r="G11594" i="179"/>
  <c r="H11593" i="179"/>
  <c r="G11593" i="179"/>
  <c r="H11592" i="179"/>
  <c r="G11592" i="179"/>
  <c r="H11591" i="179"/>
  <c r="G11591" i="179"/>
  <c r="H11590" i="179"/>
  <c r="G11590" i="179"/>
  <c r="H11589" i="179"/>
  <c r="G11589" i="179"/>
  <c r="H11588" i="179"/>
  <c r="G11588" i="179"/>
  <c r="H11587" i="179"/>
  <c r="G11587" i="179"/>
  <c r="H11586" i="179"/>
  <c r="G11586" i="179"/>
  <c r="H11585" i="179"/>
  <c r="G11585" i="179"/>
  <c r="H11584" i="179"/>
  <c r="G11584" i="179"/>
  <c r="H11583" i="179"/>
  <c r="G11583" i="179"/>
  <c r="H11582" i="179"/>
  <c r="G11582" i="179"/>
  <c r="H11581" i="179"/>
  <c r="G11581" i="179"/>
  <c r="H11580" i="179"/>
  <c r="G11580" i="179"/>
  <c r="H11579" i="179"/>
  <c r="G11579" i="179"/>
  <c r="H11578" i="179"/>
  <c r="G11578" i="179"/>
  <c r="H11577" i="179"/>
  <c r="G11577" i="179"/>
  <c r="H11576" i="179"/>
  <c r="G11576" i="179"/>
  <c r="H11575" i="179"/>
  <c r="G11575" i="179"/>
  <c r="H11574" i="179"/>
  <c r="G11574" i="179"/>
  <c r="H11573" i="179"/>
  <c r="G11573" i="179"/>
  <c r="H11572" i="179"/>
  <c r="G11572" i="179"/>
  <c r="H11571" i="179"/>
  <c r="G11571" i="179"/>
  <c r="H11570" i="179"/>
  <c r="G11570" i="179"/>
  <c r="H11569" i="179"/>
  <c r="G11569" i="179"/>
  <c r="H11568" i="179"/>
  <c r="G11568" i="179"/>
  <c r="H11567" i="179"/>
  <c r="G11567" i="179"/>
  <c r="H11566" i="179"/>
  <c r="G11566" i="179"/>
  <c r="H11565" i="179"/>
  <c r="G11565" i="179"/>
  <c r="H11564" i="179"/>
  <c r="G11564" i="179"/>
  <c r="H11563" i="179"/>
  <c r="G11563" i="179"/>
  <c r="H11562" i="179"/>
  <c r="G11562" i="179"/>
  <c r="H11561" i="179"/>
  <c r="G11561" i="179"/>
  <c r="H11560" i="179"/>
  <c r="G11560" i="179"/>
  <c r="H11559" i="179"/>
  <c r="G11559" i="179"/>
  <c r="H11558" i="179"/>
  <c r="G11558" i="179"/>
  <c r="H11557" i="179"/>
  <c r="G11557" i="179"/>
  <c r="H11556" i="179"/>
  <c r="G11556" i="179"/>
  <c r="H11555" i="179"/>
  <c r="G11555" i="179"/>
  <c r="H11554" i="179"/>
  <c r="G11554" i="179"/>
  <c r="H11553" i="179"/>
  <c r="G11553" i="179"/>
  <c r="H11552" i="179"/>
  <c r="G11552" i="179"/>
  <c r="H11551" i="179"/>
  <c r="G11551" i="179"/>
  <c r="H11550" i="179"/>
  <c r="G11550" i="179"/>
  <c r="H11549" i="179"/>
  <c r="G11549" i="179"/>
  <c r="H11548" i="179"/>
  <c r="G11548" i="179"/>
  <c r="H11547" i="179"/>
  <c r="G11547" i="179"/>
  <c r="H11546" i="179"/>
  <c r="G11546" i="179"/>
  <c r="H11545" i="179"/>
  <c r="G11545" i="179"/>
  <c r="H11544" i="179"/>
  <c r="G11544" i="179"/>
  <c r="H11543" i="179"/>
  <c r="G11543" i="179"/>
  <c r="H11542" i="179"/>
  <c r="G11542" i="179"/>
  <c r="H11541" i="179"/>
  <c r="G11541" i="179"/>
  <c r="H11540" i="179"/>
  <c r="G11540" i="179"/>
  <c r="H11539" i="179"/>
  <c r="G11539" i="179"/>
  <c r="H11538" i="179"/>
  <c r="G11538" i="179"/>
  <c r="H11537" i="179"/>
  <c r="G11537" i="179"/>
  <c r="H11536" i="179"/>
  <c r="G11536" i="179"/>
  <c r="H11535" i="179"/>
  <c r="G11535" i="179"/>
  <c r="H11534" i="179"/>
  <c r="G11534" i="179"/>
  <c r="H11533" i="179"/>
  <c r="G11533" i="179"/>
  <c r="H11532" i="179"/>
  <c r="G11532" i="179"/>
  <c r="H11531" i="179"/>
  <c r="G11531" i="179"/>
  <c r="H11530" i="179"/>
  <c r="G11530" i="179"/>
  <c r="H11529" i="179"/>
  <c r="G11529" i="179"/>
  <c r="H11528" i="179"/>
  <c r="G11528" i="179"/>
  <c r="H11527" i="179"/>
  <c r="G11527" i="179"/>
  <c r="H11526" i="179"/>
  <c r="G11526" i="179"/>
  <c r="H11525" i="179"/>
  <c r="G11525" i="179"/>
  <c r="H11524" i="179"/>
  <c r="G11524" i="179"/>
  <c r="H11523" i="179"/>
  <c r="G11523" i="179"/>
  <c r="H11522" i="179"/>
  <c r="G11522" i="179"/>
  <c r="H11521" i="179"/>
  <c r="G11521" i="179"/>
  <c r="H11520" i="179"/>
  <c r="G11520" i="179"/>
  <c r="H11519" i="179"/>
  <c r="G11519" i="179"/>
  <c r="H11518" i="179"/>
  <c r="G11518" i="179"/>
  <c r="H11517" i="179"/>
  <c r="G11517" i="179"/>
  <c r="H11516" i="179"/>
  <c r="G11516" i="179"/>
  <c r="H11515" i="179"/>
  <c r="G11515" i="179"/>
  <c r="H11514" i="179"/>
  <c r="G11514" i="179"/>
  <c r="H11513" i="179"/>
  <c r="G11513" i="179"/>
  <c r="H11512" i="179"/>
  <c r="G11512" i="179"/>
  <c r="H11511" i="179"/>
  <c r="G11511" i="179"/>
  <c r="H11510" i="179"/>
  <c r="G11510" i="179"/>
  <c r="H11509" i="179"/>
  <c r="G11509" i="179"/>
  <c r="H11508" i="179"/>
  <c r="G11508" i="179"/>
  <c r="H11507" i="179"/>
  <c r="G11507" i="179"/>
  <c r="H11506" i="179"/>
  <c r="G11506" i="179"/>
  <c r="H11505" i="179"/>
  <c r="G11505" i="179"/>
  <c r="H11504" i="179"/>
  <c r="G11504" i="179"/>
  <c r="H11503" i="179"/>
  <c r="G11503" i="179"/>
  <c r="H11502" i="179"/>
  <c r="G11502" i="179"/>
  <c r="H11501" i="179"/>
  <c r="G11501" i="179"/>
  <c r="H11500" i="179"/>
  <c r="G11500" i="179"/>
  <c r="H11499" i="179"/>
  <c r="G11499" i="179"/>
  <c r="H11498" i="179"/>
  <c r="G11498" i="179"/>
  <c r="H11497" i="179"/>
  <c r="G11497" i="179"/>
  <c r="H11496" i="179"/>
  <c r="G11496" i="179"/>
  <c r="H11495" i="179"/>
  <c r="G11495" i="179"/>
  <c r="H11494" i="179"/>
  <c r="G11494" i="179"/>
  <c r="H11493" i="179"/>
  <c r="G11493" i="179"/>
  <c r="H11492" i="179"/>
  <c r="G11492" i="179"/>
  <c r="H11491" i="179"/>
  <c r="G11491" i="179"/>
  <c r="H11490" i="179"/>
  <c r="G11490" i="179"/>
  <c r="H11489" i="179"/>
  <c r="G11489" i="179"/>
  <c r="H11488" i="179"/>
  <c r="G11488" i="179"/>
  <c r="H11487" i="179"/>
  <c r="G11487" i="179"/>
  <c r="H11486" i="179"/>
  <c r="G11486" i="179"/>
  <c r="H11485" i="179"/>
  <c r="G11485" i="179"/>
  <c r="H11484" i="179"/>
  <c r="G11484" i="179"/>
  <c r="H11483" i="179"/>
  <c r="G11483" i="179"/>
  <c r="H11482" i="179"/>
  <c r="G11482" i="179"/>
  <c r="H11481" i="179"/>
  <c r="G11481" i="179"/>
  <c r="H11480" i="179"/>
  <c r="G11480" i="179"/>
  <c r="H11479" i="179"/>
  <c r="G11479" i="179"/>
  <c r="H11478" i="179"/>
  <c r="G11478" i="179"/>
  <c r="H11477" i="179"/>
  <c r="G11477" i="179"/>
  <c r="H11476" i="179"/>
  <c r="G11476" i="179"/>
  <c r="H11475" i="179"/>
  <c r="G11475" i="179"/>
  <c r="H11474" i="179"/>
  <c r="G11474" i="179"/>
  <c r="H11473" i="179"/>
  <c r="G11473" i="179"/>
  <c r="H11472" i="179"/>
  <c r="G11472" i="179"/>
  <c r="H11471" i="179"/>
  <c r="G11471" i="179"/>
  <c r="H11470" i="179"/>
  <c r="G11470" i="179"/>
  <c r="H11469" i="179"/>
  <c r="G11469" i="179"/>
  <c r="H11468" i="179"/>
  <c r="G11468" i="179"/>
  <c r="H11467" i="179"/>
  <c r="G11467" i="179"/>
  <c r="H11466" i="179"/>
  <c r="G11466" i="179"/>
  <c r="H11465" i="179"/>
  <c r="G11465" i="179"/>
  <c r="H11464" i="179"/>
  <c r="G11464" i="179"/>
  <c r="H11463" i="179"/>
  <c r="G11463" i="179"/>
  <c r="H11462" i="179"/>
  <c r="G11462" i="179"/>
  <c r="H11461" i="179"/>
  <c r="G11461" i="179"/>
  <c r="H11460" i="179"/>
  <c r="G11460" i="179"/>
  <c r="H11459" i="179"/>
  <c r="G11459" i="179"/>
  <c r="H11458" i="179"/>
  <c r="G11458" i="179"/>
  <c r="H11457" i="179"/>
  <c r="G11457" i="179"/>
  <c r="H11456" i="179"/>
  <c r="G11456" i="179"/>
  <c r="H11455" i="179"/>
  <c r="G11455" i="179"/>
  <c r="H11454" i="179"/>
  <c r="G11454" i="179"/>
  <c r="H11453" i="179"/>
  <c r="G11453" i="179"/>
  <c r="H11452" i="179"/>
  <c r="G11452" i="179"/>
  <c r="H11451" i="179"/>
  <c r="G11451" i="179"/>
  <c r="H11450" i="179"/>
  <c r="G11450" i="179"/>
  <c r="H11449" i="179"/>
  <c r="G11449" i="179"/>
  <c r="H11448" i="179"/>
  <c r="G11448" i="179"/>
  <c r="H11447" i="179"/>
  <c r="G11447" i="179"/>
  <c r="H11446" i="179"/>
  <c r="G11446" i="179"/>
  <c r="H11445" i="179"/>
  <c r="G11445" i="179"/>
  <c r="H11444" i="179"/>
  <c r="G11444" i="179"/>
  <c r="H11443" i="179"/>
  <c r="G11443" i="179"/>
  <c r="H11442" i="179"/>
  <c r="G11442" i="179"/>
  <c r="H11441" i="179"/>
  <c r="G11441" i="179"/>
  <c r="H11440" i="179"/>
  <c r="G11440" i="179"/>
  <c r="H11439" i="179"/>
  <c r="G11439" i="179"/>
  <c r="H11438" i="179"/>
  <c r="G11438" i="179"/>
  <c r="H11437" i="179"/>
  <c r="G11437" i="179"/>
  <c r="H11436" i="179"/>
  <c r="G11436" i="179"/>
  <c r="H11435" i="179"/>
  <c r="G11435" i="179"/>
  <c r="H11434" i="179"/>
  <c r="G11434" i="179"/>
  <c r="H11433" i="179"/>
  <c r="G11433" i="179"/>
  <c r="H11432" i="179"/>
  <c r="G11432" i="179"/>
  <c r="H11431" i="179"/>
  <c r="G11431" i="179"/>
  <c r="H11430" i="179"/>
  <c r="G11430" i="179"/>
  <c r="H11429" i="179"/>
  <c r="G11429" i="179"/>
  <c r="H11428" i="179"/>
  <c r="G11428" i="179"/>
  <c r="H11427" i="179"/>
  <c r="G11427" i="179"/>
  <c r="H11426" i="179"/>
  <c r="G11426" i="179"/>
  <c r="H11425" i="179"/>
  <c r="G11425" i="179"/>
  <c r="H11424" i="179"/>
  <c r="G11424" i="179"/>
  <c r="H11423" i="179"/>
  <c r="G11423" i="179"/>
  <c r="H11422" i="179"/>
  <c r="G11422" i="179"/>
  <c r="H11421" i="179"/>
  <c r="G11421" i="179"/>
  <c r="H11420" i="179"/>
  <c r="G11420" i="179"/>
  <c r="H11419" i="179"/>
  <c r="G11419" i="179"/>
  <c r="H11418" i="179"/>
  <c r="G11418" i="179"/>
  <c r="H11417" i="179"/>
  <c r="G11417" i="179"/>
  <c r="H11416" i="179"/>
  <c r="G11416" i="179"/>
  <c r="H11415" i="179"/>
  <c r="G11415" i="179"/>
  <c r="H11414" i="179"/>
  <c r="G11414" i="179"/>
  <c r="H11413" i="179"/>
  <c r="G11413" i="179"/>
  <c r="H11412" i="179"/>
  <c r="G11412" i="179"/>
  <c r="H11411" i="179"/>
  <c r="G11411" i="179"/>
  <c r="H11410" i="179"/>
  <c r="G11410" i="179"/>
  <c r="H11409" i="179"/>
  <c r="G11409" i="179"/>
  <c r="H11408" i="179"/>
  <c r="G11408" i="179"/>
  <c r="H11407" i="179"/>
  <c r="G11407" i="179"/>
  <c r="H11406" i="179"/>
  <c r="G11406" i="179"/>
  <c r="H11405" i="179"/>
  <c r="G11405" i="179"/>
  <c r="H11404" i="179"/>
  <c r="G11404" i="179"/>
  <c r="H11403" i="179"/>
  <c r="G11403" i="179"/>
  <c r="H11402" i="179"/>
  <c r="G11402" i="179"/>
  <c r="H11401" i="179"/>
  <c r="G11401" i="179"/>
  <c r="H11400" i="179"/>
  <c r="G11400" i="179"/>
  <c r="H11399" i="179"/>
  <c r="G11399" i="179"/>
  <c r="H11398" i="179"/>
  <c r="G11398" i="179"/>
  <c r="H11397" i="179"/>
  <c r="G11397" i="179"/>
  <c r="H11396" i="179"/>
  <c r="G11396" i="179"/>
  <c r="H11395" i="179"/>
  <c r="G11395" i="179"/>
  <c r="H11394" i="179"/>
  <c r="G11394" i="179"/>
  <c r="H11393" i="179"/>
  <c r="G11393" i="179"/>
  <c r="H11392" i="179"/>
  <c r="G11392" i="179"/>
  <c r="H11391" i="179"/>
  <c r="G11391" i="179"/>
  <c r="H11390" i="179"/>
  <c r="G11390" i="179"/>
  <c r="H11389" i="179"/>
  <c r="G11389" i="179"/>
  <c r="H11388" i="179"/>
  <c r="G11388" i="179"/>
  <c r="H11387" i="179"/>
  <c r="G11387" i="179"/>
  <c r="H11386" i="179"/>
  <c r="G11386" i="179"/>
  <c r="H11385" i="179"/>
  <c r="G11385" i="179"/>
  <c r="H11384" i="179"/>
  <c r="G11384" i="179"/>
  <c r="H11383" i="179"/>
  <c r="G11383" i="179"/>
  <c r="H11382" i="179"/>
  <c r="G11382" i="179"/>
  <c r="H11381" i="179"/>
  <c r="G11381" i="179"/>
  <c r="H11380" i="179"/>
  <c r="G11380" i="179"/>
  <c r="H11379" i="179"/>
  <c r="G11379" i="179"/>
  <c r="H11378" i="179"/>
  <c r="G11378" i="179"/>
  <c r="H11377" i="179"/>
  <c r="G11377" i="179"/>
  <c r="H11376" i="179"/>
  <c r="G11376" i="179"/>
  <c r="H11375" i="179"/>
  <c r="G11375" i="179"/>
  <c r="H11374" i="179"/>
  <c r="G11374" i="179"/>
  <c r="H11373" i="179"/>
  <c r="G11373" i="179"/>
  <c r="H11372" i="179"/>
  <c r="G11372" i="179"/>
  <c r="H11371" i="179"/>
  <c r="G11371" i="179"/>
  <c r="H11370" i="179"/>
  <c r="G11370" i="179"/>
  <c r="H11369" i="179"/>
  <c r="G11369" i="179"/>
  <c r="H11368" i="179"/>
  <c r="G11368" i="179"/>
  <c r="H11367" i="179"/>
  <c r="G11367" i="179"/>
  <c r="H11366" i="179"/>
  <c r="G11366" i="179"/>
  <c r="H11365" i="179"/>
  <c r="G11365" i="179"/>
  <c r="H11364" i="179"/>
  <c r="G11364" i="179"/>
  <c r="H11363" i="179"/>
  <c r="G11363" i="179"/>
  <c r="H11362" i="179"/>
  <c r="G11362" i="179"/>
  <c r="H11361" i="179"/>
  <c r="G11361" i="179"/>
  <c r="H11360" i="179"/>
  <c r="G11360" i="179"/>
  <c r="H11359" i="179"/>
  <c r="G11359" i="179"/>
  <c r="H11358" i="179"/>
  <c r="G11358" i="179"/>
  <c r="H11357" i="179"/>
  <c r="G11357" i="179"/>
  <c r="H11356" i="179"/>
  <c r="G11356" i="179"/>
  <c r="H11355" i="179"/>
  <c r="G11355" i="179"/>
  <c r="H11354" i="179"/>
  <c r="G11354" i="179"/>
  <c r="H11353" i="179"/>
  <c r="G11353" i="179"/>
  <c r="H11352" i="179"/>
  <c r="G11352" i="179"/>
  <c r="H11351" i="179"/>
  <c r="G11351" i="179"/>
  <c r="H11350" i="179"/>
  <c r="G11350" i="179"/>
  <c r="H11349" i="179"/>
  <c r="G11349" i="179"/>
  <c r="H11348" i="179"/>
  <c r="G11348" i="179"/>
  <c r="H11347" i="179"/>
  <c r="G11347" i="179"/>
  <c r="H11346" i="179"/>
  <c r="G11346" i="179"/>
  <c r="H11345" i="179"/>
  <c r="G11345" i="179"/>
  <c r="H11344" i="179"/>
  <c r="G11344" i="179"/>
  <c r="H11343" i="179"/>
  <c r="G11343" i="179"/>
  <c r="H11342" i="179"/>
  <c r="G11342" i="179"/>
  <c r="H11341" i="179"/>
  <c r="G11341" i="179"/>
  <c r="H11340" i="179"/>
  <c r="G11340" i="179"/>
  <c r="H11339" i="179"/>
  <c r="G11339" i="179"/>
  <c r="H11338" i="179"/>
  <c r="G11338" i="179"/>
  <c r="H11337" i="179"/>
  <c r="G11337" i="179"/>
  <c r="H11336" i="179"/>
  <c r="G11336" i="179"/>
  <c r="H11335" i="179"/>
  <c r="G11335" i="179"/>
  <c r="H11334" i="179"/>
  <c r="G11334" i="179"/>
  <c r="H11333" i="179"/>
  <c r="G11333" i="179"/>
  <c r="H11332" i="179"/>
  <c r="G11332" i="179"/>
  <c r="H11331" i="179"/>
  <c r="G11331" i="179"/>
  <c r="H11330" i="179"/>
  <c r="G11330" i="179"/>
  <c r="H11329" i="179"/>
  <c r="G11329" i="179"/>
  <c r="H11328" i="179"/>
  <c r="G11328" i="179"/>
  <c r="H11327" i="179"/>
  <c r="G11327" i="179"/>
  <c r="H11326" i="179"/>
  <c r="G11326" i="179"/>
  <c r="H11325" i="179"/>
  <c r="G11325" i="179"/>
  <c r="H11324" i="179"/>
  <c r="G11324" i="179"/>
  <c r="H11323" i="179"/>
  <c r="G11323" i="179"/>
  <c r="H11322" i="179"/>
  <c r="G11322" i="179"/>
  <c r="H11321" i="179"/>
  <c r="G11321" i="179"/>
  <c r="H11320" i="179"/>
  <c r="G11320" i="179"/>
  <c r="H11319" i="179"/>
  <c r="G11319" i="179"/>
  <c r="H11318" i="179"/>
  <c r="G11318" i="179"/>
  <c r="H11317" i="179"/>
  <c r="G11317" i="179"/>
  <c r="H11316" i="179"/>
  <c r="G11316" i="179"/>
  <c r="H11315" i="179"/>
  <c r="G11315" i="179"/>
  <c r="H11314" i="179"/>
  <c r="G11314" i="179"/>
  <c r="H11313" i="179"/>
  <c r="G11313" i="179"/>
  <c r="H11312" i="179"/>
  <c r="G11312" i="179"/>
  <c r="H11311" i="179"/>
  <c r="G11311" i="179"/>
  <c r="H11310" i="179"/>
  <c r="G11310" i="179"/>
  <c r="H11309" i="179"/>
  <c r="G11309" i="179"/>
  <c r="H11308" i="179"/>
  <c r="G11308" i="179"/>
  <c r="H11307" i="179"/>
  <c r="G11307" i="179"/>
  <c r="H11306" i="179"/>
  <c r="G11306" i="179"/>
  <c r="H11305" i="179"/>
  <c r="G11305" i="179"/>
  <c r="H11304" i="179"/>
  <c r="G11304" i="179"/>
  <c r="H11303" i="179"/>
  <c r="G11303" i="179"/>
  <c r="H11302" i="179"/>
  <c r="G11302" i="179"/>
  <c r="H11301" i="179"/>
  <c r="G11301" i="179"/>
  <c r="H11300" i="179"/>
  <c r="G11300" i="179"/>
  <c r="H11299" i="179"/>
  <c r="G11299" i="179"/>
  <c r="H11298" i="179"/>
  <c r="G11298" i="179"/>
  <c r="H11297" i="179"/>
  <c r="G11297" i="179"/>
  <c r="H11296" i="179"/>
  <c r="G11296" i="179"/>
  <c r="H11295" i="179"/>
  <c r="G11295" i="179"/>
  <c r="H11294" i="179"/>
  <c r="G11294" i="179"/>
  <c r="H11293" i="179"/>
  <c r="G11293" i="179"/>
  <c r="H11292" i="179"/>
  <c r="G11292" i="179"/>
  <c r="H11291" i="179"/>
  <c r="G11291" i="179"/>
  <c r="H11290" i="179"/>
  <c r="G11290" i="179"/>
  <c r="H11289" i="179"/>
  <c r="G11289" i="179"/>
  <c r="H11288" i="179"/>
  <c r="G11288" i="179"/>
  <c r="H11287" i="179"/>
  <c r="G11287" i="179"/>
  <c r="H11286" i="179"/>
  <c r="G11286" i="179"/>
  <c r="H11285" i="179"/>
  <c r="G11285" i="179"/>
  <c r="H11284" i="179"/>
  <c r="G11284" i="179"/>
  <c r="H11283" i="179"/>
  <c r="G11283" i="179"/>
  <c r="H11282" i="179"/>
  <c r="G11282" i="179"/>
  <c r="H11281" i="179"/>
  <c r="G11281" i="179"/>
  <c r="H11280" i="179"/>
  <c r="G11280" i="179"/>
  <c r="H11279" i="179"/>
  <c r="G11279" i="179"/>
  <c r="H11278" i="179"/>
  <c r="G11278" i="179"/>
  <c r="H11277" i="179"/>
  <c r="G11277" i="179"/>
  <c r="H11276" i="179"/>
  <c r="G11276" i="179"/>
  <c r="H11275" i="179"/>
  <c r="G11275" i="179"/>
  <c r="H11274" i="179"/>
  <c r="G11274" i="179"/>
  <c r="H11273" i="179"/>
  <c r="G11273" i="179"/>
  <c r="H11272" i="179"/>
  <c r="G11272" i="179"/>
  <c r="H11271" i="179"/>
  <c r="G11271" i="179"/>
  <c r="H11270" i="179"/>
  <c r="G11270" i="179"/>
  <c r="H11269" i="179"/>
  <c r="G11269" i="179"/>
  <c r="H11268" i="179"/>
  <c r="G11268" i="179"/>
  <c r="H11267" i="179"/>
  <c r="G11267" i="179"/>
  <c r="H11266" i="179"/>
  <c r="G11266" i="179"/>
  <c r="H11265" i="179"/>
  <c r="G11265" i="179"/>
  <c r="H11264" i="179"/>
  <c r="G11264" i="179"/>
  <c r="H11263" i="179"/>
  <c r="G11263" i="179"/>
  <c r="H11262" i="179"/>
  <c r="G11262" i="179"/>
  <c r="H11261" i="179"/>
  <c r="G11261" i="179"/>
  <c r="H11260" i="179"/>
  <c r="G11260" i="179"/>
  <c r="H11259" i="179"/>
  <c r="G11259" i="179"/>
  <c r="H11258" i="179"/>
  <c r="G11258" i="179"/>
  <c r="H11257" i="179"/>
  <c r="G11257" i="179"/>
  <c r="H11256" i="179"/>
  <c r="G11256" i="179"/>
  <c r="H11255" i="179"/>
  <c r="G11255" i="179"/>
  <c r="H11254" i="179"/>
  <c r="G11254" i="179"/>
  <c r="H11253" i="179"/>
  <c r="G11253" i="179"/>
  <c r="H11252" i="179"/>
  <c r="G11252" i="179"/>
  <c r="H11251" i="179"/>
  <c r="G11251" i="179"/>
  <c r="H11250" i="179"/>
  <c r="G11250" i="179"/>
  <c r="H11249" i="179"/>
  <c r="G11249" i="179"/>
  <c r="H11248" i="179"/>
  <c r="G11248" i="179"/>
  <c r="H11247" i="179"/>
  <c r="G11247" i="179"/>
  <c r="H11246" i="179"/>
  <c r="G11246" i="179"/>
  <c r="H11245" i="179"/>
  <c r="G11245" i="179"/>
  <c r="H11244" i="179"/>
  <c r="G11244" i="179"/>
  <c r="H11243" i="179"/>
  <c r="G11243" i="179"/>
  <c r="H11242" i="179"/>
  <c r="G11242" i="179"/>
  <c r="H11241" i="179"/>
  <c r="G11241" i="179"/>
  <c r="H11240" i="179"/>
  <c r="G11240" i="179"/>
  <c r="H11239" i="179"/>
  <c r="G11239" i="179"/>
  <c r="H11238" i="179"/>
  <c r="G11238" i="179"/>
  <c r="H11237" i="179"/>
  <c r="G11237" i="179"/>
  <c r="H11236" i="179"/>
  <c r="G11236" i="179"/>
  <c r="H11235" i="179"/>
  <c r="G11235" i="179"/>
  <c r="H11234" i="179"/>
  <c r="G11234" i="179"/>
  <c r="H11233" i="179"/>
  <c r="G11233" i="179"/>
  <c r="H11232" i="179"/>
  <c r="G11232" i="179"/>
  <c r="H11231" i="179"/>
  <c r="G11231" i="179"/>
  <c r="H11230" i="179"/>
  <c r="G11230" i="179"/>
  <c r="H11229" i="179"/>
  <c r="G11229" i="179"/>
  <c r="H11228" i="179"/>
  <c r="G11228" i="179"/>
  <c r="H11227" i="179"/>
  <c r="G11227" i="179"/>
  <c r="H11226" i="179"/>
  <c r="G11226" i="179"/>
  <c r="H11225" i="179"/>
  <c r="G11225" i="179"/>
  <c r="H11224" i="179"/>
  <c r="G11224" i="179"/>
  <c r="H11223" i="179"/>
  <c r="G11223" i="179"/>
  <c r="H11222" i="179"/>
  <c r="G11222" i="179"/>
  <c r="H11221" i="179"/>
  <c r="G11221" i="179"/>
  <c r="H11220" i="179"/>
  <c r="G11220" i="179"/>
  <c r="H11219" i="179"/>
  <c r="G11219" i="179"/>
  <c r="H11218" i="179"/>
  <c r="G11218" i="179"/>
  <c r="H11217" i="179"/>
  <c r="G11217" i="179"/>
  <c r="H11216" i="179"/>
  <c r="G11216" i="179"/>
  <c r="H11215" i="179"/>
  <c r="G11215" i="179"/>
  <c r="H11214" i="179"/>
  <c r="G11214" i="179"/>
  <c r="H11213" i="179"/>
  <c r="G11213" i="179"/>
  <c r="H11212" i="179"/>
  <c r="G11212" i="179"/>
  <c r="H11211" i="179"/>
  <c r="G11211" i="179"/>
  <c r="H11210" i="179"/>
  <c r="G11210" i="179"/>
  <c r="H11209" i="179"/>
  <c r="G11209" i="179"/>
  <c r="H11208" i="179"/>
  <c r="G11208" i="179"/>
  <c r="H11207" i="179"/>
  <c r="G11207" i="179"/>
  <c r="H11206" i="179"/>
  <c r="G11206" i="179"/>
  <c r="H11205" i="179"/>
  <c r="G11205" i="179"/>
  <c r="H11204" i="179"/>
  <c r="G11204" i="179"/>
  <c r="H11203" i="179"/>
  <c r="G11203" i="179"/>
  <c r="H11202" i="179"/>
  <c r="G11202" i="179"/>
  <c r="H11201" i="179"/>
  <c r="G11201" i="179"/>
  <c r="H11200" i="179"/>
  <c r="G11200" i="179"/>
  <c r="H11199" i="179"/>
  <c r="G11199" i="179"/>
  <c r="H11198" i="179"/>
  <c r="G11198" i="179"/>
  <c r="H11197" i="179"/>
  <c r="G11197" i="179"/>
  <c r="H11196" i="179"/>
  <c r="G11196" i="179"/>
  <c r="H11195" i="179"/>
  <c r="G11195" i="179"/>
  <c r="H11194" i="179"/>
  <c r="G11194" i="179"/>
  <c r="H11193" i="179"/>
  <c r="G11193" i="179"/>
  <c r="H11192" i="179"/>
  <c r="G11192" i="179"/>
  <c r="H11191" i="179"/>
  <c r="G11191" i="179"/>
  <c r="H11190" i="179"/>
  <c r="G11190" i="179"/>
  <c r="H11189" i="179"/>
  <c r="G11189" i="179"/>
  <c r="H11188" i="179"/>
  <c r="G11188" i="179"/>
  <c r="H11187" i="179"/>
  <c r="G11187" i="179"/>
  <c r="H11186" i="179"/>
  <c r="G11186" i="179"/>
  <c r="H11185" i="179"/>
  <c r="G11185" i="179"/>
  <c r="H11184" i="179"/>
  <c r="G11184" i="179"/>
  <c r="H11183" i="179"/>
  <c r="G11183" i="179"/>
  <c r="H11182" i="179"/>
  <c r="G11182" i="179"/>
  <c r="H11181" i="179"/>
  <c r="G11181" i="179"/>
  <c r="H11180" i="179"/>
  <c r="G11180" i="179"/>
  <c r="H11179" i="179"/>
  <c r="G11179" i="179"/>
  <c r="H11178" i="179"/>
  <c r="G11178" i="179"/>
  <c r="H11177" i="179"/>
  <c r="G11177" i="179"/>
  <c r="H11176" i="179"/>
  <c r="G11176" i="179"/>
  <c r="H11175" i="179"/>
  <c r="G11175" i="179"/>
  <c r="H11174" i="179"/>
  <c r="G11174" i="179"/>
  <c r="H11173" i="179"/>
  <c r="G11173" i="179"/>
  <c r="H11172" i="179"/>
  <c r="G11172" i="179"/>
  <c r="H11171" i="179"/>
  <c r="G11171" i="179"/>
  <c r="H11170" i="179"/>
  <c r="G11170" i="179"/>
  <c r="H11169" i="179"/>
  <c r="G11169" i="179"/>
  <c r="H11168" i="179"/>
  <c r="G11168" i="179"/>
  <c r="H11167" i="179"/>
  <c r="G11167" i="179"/>
  <c r="H11166" i="179"/>
  <c r="G11166" i="179"/>
  <c r="H11165" i="179"/>
  <c r="G11165" i="179"/>
  <c r="H11164" i="179"/>
  <c r="G11164" i="179"/>
  <c r="H11163" i="179"/>
  <c r="G11163" i="179"/>
  <c r="H11162" i="179"/>
  <c r="G11162" i="179"/>
  <c r="H11161" i="179"/>
  <c r="G11161" i="179"/>
  <c r="H11160" i="179"/>
  <c r="G11160" i="179"/>
  <c r="H11159" i="179"/>
  <c r="G11159" i="179"/>
  <c r="H11158" i="179"/>
  <c r="G11158" i="179"/>
  <c r="H11157" i="179"/>
  <c r="G11157" i="179"/>
  <c r="H11156" i="179"/>
  <c r="G11156" i="179"/>
  <c r="H11155" i="179"/>
  <c r="G11155" i="179"/>
  <c r="H11154" i="179"/>
  <c r="G11154" i="179"/>
  <c r="H11153" i="179"/>
  <c r="G11153" i="179"/>
  <c r="H11152" i="179"/>
  <c r="G11152" i="179"/>
  <c r="H11151" i="179"/>
  <c r="G11151" i="179"/>
  <c r="H11150" i="179"/>
  <c r="G11150" i="179"/>
  <c r="H11149" i="179"/>
  <c r="G11149" i="179"/>
  <c r="H11148" i="179"/>
  <c r="G11148" i="179"/>
  <c r="H11147" i="179"/>
  <c r="G11147" i="179"/>
  <c r="H11146" i="179"/>
  <c r="G11146" i="179"/>
  <c r="H11145" i="179"/>
  <c r="G11145" i="179"/>
  <c r="H11144" i="179"/>
  <c r="G11144" i="179"/>
  <c r="H11143" i="179"/>
  <c r="G11143" i="179"/>
  <c r="H11142" i="179"/>
  <c r="G11142" i="179"/>
  <c r="H11141" i="179"/>
  <c r="G11141" i="179"/>
  <c r="H11140" i="179"/>
  <c r="G11140" i="179"/>
  <c r="H11139" i="179"/>
  <c r="G11139" i="179"/>
  <c r="H11138" i="179"/>
  <c r="G11138" i="179"/>
  <c r="H11137" i="179"/>
  <c r="G11137" i="179"/>
  <c r="H11136" i="179"/>
  <c r="G11136" i="179"/>
  <c r="H11135" i="179"/>
  <c r="G11135" i="179"/>
  <c r="H11134" i="179"/>
  <c r="G11134" i="179"/>
  <c r="H11133" i="179"/>
  <c r="G11133" i="179"/>
  <c r="H11132" i="179"/>
  <c r="G11132" i="179"/>
  <c r="H11131" i="179"/>
  <c r="G11131" i="179"/>
  <c r="H11130" i="179"/>
  <c r="G11130" i="179"/>
  <c r="H11129" i="179"/>
  <c r="G11129" i="179"/>
  <c r="H11128" i="179"/>
  <c r="G11128" i="179"/>
  <c r="H11127" i="179"/>
  <c r="G11127" i="179"/>
  <c r="H11126" i="179"/>
  <c r="G11126" i="179"/>
  <c r="H11125" i="179"/>
  <c r="G11125" i="179"/>
  <c r="H11124" i="179"/>
  <c r="G11124" i="179"/>
  <c r="H11123" i="179"/>
  <c r="G11123" i="179"/>
  <c r="H11122" i="179"/>
  <c r="G11122" i="179"/>
  <c r="H11121" i="179"/>
  <c r="G11121" i="179"/>
  <c r="H11120" i="179"/>
  <c r="G11120" i="179"/>
  <c r="H11119" i="179"/>
  <c r="G11119" i="179"/>
  <c r="H11118" i="179"/>
  <c r="G11118" i="179"/>
  <c r="H11117" i="179"/>
  <c r="G11117" i="179"/>
  <c r="H11116" i="179"/>
  <c r="G11116" i="179"/>
  <c r="H11115" i="179"/>
  <c r="G11115" i="179"/>
  <c r="H11114" i="179"/>
  <c r="G11114" i="179"/>
  <c r="H11113" i="179"/>
  <c r="G11113" i="179"/>
  <c r="H11112" i="179"/>
  <c r="G11112" i="179"/>
  <c r="H11111" i="179"/>
  <c r="G11111" i="179"/>
  <c r="H11110" i="179"/>
  <c r="G11110" i="179"/>
  <c r="H11109" i="179"/>
  <c r="G11109" i="179"/>
  <c r="H11108" i="179"/>
  <c r="G11108" i="179"/>
  <c r="H11107" i="179"/>
  <c r="G11107" i="179"/>
  <c r="H11106" i="179"/>
  <c r="G11106" i="179"/>
  <c r="H11105" i="179"/>
  <c r="G11105" i="179"/>
  <c r="H11104" i="179"/>
  <c r="G11104" i="179"/>
  <c r="H11103" i="179"/>
  <c r="G11103" i="179"/>
  <c r="H11102" i="179"/>
  <c r="G11102" i="179"/>
  <c r="H11101" i="179"/>
  <c r="G11101" i="179"/>
  <c r="H11100" i="179"/>
  <c r="G11100" i="179"/>
  <c r="H11099" i="179"/>
  <c r="G11099" i="179"/>
  <c r="H11098" i="179"/>
  <c r="G11098" i="179"/>
  <c r="H11097" i="179"/>
  <c r="G11097" i="179"/>
  <c r="H11096" i="179"/>
  <c r="G11096" i="179"/>
  <c r="H11095" i="179"/>
  <c r="G11095" i="179"/>
  <c r="H11094" i="179"/>
  <c r="G11094" i="179"/>
  <c r="H11093" i="179"/>
  <c r="G11093" i="179"/>
  <c r="H11092" i="179"/>
  <c r="G11092" i="179"/>
  <c r="H11091" i="179"/>
  <c r="G11091" i="179"/>
  <c r="H11090" i="179"/>
  <c r="G11090" i="179"/>
  <c r="H11089" i="179"/>
  <c r="G11089" i="179"/>
  <c r="H11088" i="179"/>
  <c r="G11088" i="179"/>
  <c r="H11087" i="179"/>
  <c r="G11087" i="179"/>
  <c r="H11086" i="179"/>
  <c r="G11086" i="179"/>
  <c r="H11085" i="179"/>
  <c r="G11085" i="179"/>
  <c r="H11084" i="179"/>
  <c r="G11084" i="179"/>
  <c r="H11083" i="179"/>
  <c r="G11083" i="179"/>
  <c r="H11082" i="179"/>
  <c r="G11082" i="179"/>
  <c r="H11081" i="179"/>
  <c r="G11081" i="179"/>
  <c r="H11080" i="179"/>
  <c r="G11080" i="179"/>
  <c r="H11079" i="179"/>
  <c r="G11079" i="179"/>
  <c r="H11078" i="179"/>
  <c r="G11078" i="179"/>
  <c r="H11077" i="179"/>
  <c r="G11077" i="179"/>
  <c r="H11076" i="179"/>
  <c r="G11076" i="179"/>
  <c r="H11075" i="179"/>
  <c r="G11075" i="179"/>
  <c r="H11074" i="179"/>
  <c r="G11074" i="179"/>
  <c r="H11073" i="179"/>
  <c r="G11073" i="179"/>
  <c r="H11072" i="179"/>
  <c r="G11072" i="179"/>
  <c r="H11071" i="179"/>
  <c r="G11071" i="179"/>
  <c r="H11070" i="179"/>
  <c r="G11070" i="179"/>
  <c r="H11069" i="179"/>
  <c r="G11069" i="179"/>
  <c r="H11068" i="179"/>
  <c r="G11068" i="179"/>
  <c r="H11067" i="179"/>
  <c r="G11067" i="179"/>
  <c r="H11066" i="179"/>
  <c r="G11066" i="179"/>
  <c r="H11065" i="179"/>
  <c r="G11065" i="179"/>
  <c r="H11064" i="179"/>
  <c r="G11064" i="179"/>
  <c r="H11063" i="179"/>
  <c r="G11063" i="179"/>
  <c r="H11062" i="179"/>
  <c r="G11062" i="179"/>
  <c r="H11061" i="179"/>
  <c r="G11061" i="179"/>
  <c r="H11060" i="179"/>
  <c r="G11060" i="179"/>
  <c r="H11059" i="179"/>
  <c r="G11059" i="179"/>
  <c r="H11058" i="179"/>
  <c r="G11058" i="179"/>
  <c r="H11057" i="179"/>
  <c r="G11057" i="179"/>
  <c r="H11056" i="179"/>
  <c r="G11056" i="179"/>
  <c r="H11055" i="179"/>
  <c r="G11055" i="179"/>
  <c r="H11054" i="179"/>
  <c r="G11054" i="179"/>
  <c r="H11053" i="179"/>
  <c r="G11053" i="179"/>
  <c r="H11052" i="179"/>
  <c r="G11052" i="179"/>
  <c r="H11051" i="179"/>
  <c r="G11051" i="179"/>
  <c r="H11050" i="179"/>
  <c r="G11050" i="179"/>
  <c r="H11049" i="179"/>
  <c r="G11049" i="179"/>
  <c r="H11048" i="179"/>
  <c r="G11048" i="179"/>
  <c r="H11047" i="179"/>
  <c r="G11047" i="179"/>
  <c r="H11046" i="179"/>
  <c r="G11046" i="179"/>
  <c r="H11045" i="179"/>
  <c r="G11045" i="179"/>
  <c r="H11044" i="179"/>
  <c r="G11044" i="179"/>
  <c r="H11043" i="179"/>
  <c r="G11043" i="179"/>
  <c r="H11042" i="179"/>
  <c r="G11042" i="179"/>
  <c r="H11041" i="179"/>
  <c r="G11041" i="179"/>
  <c r="H11040" i="179"/>
  <c r="G11040" i="179"/>
  <c r="H11039" i="179"/>
  <c r="G11039" i="179"/>
  <c r="H11038" i="179"/>
  <c r="G11038" i="179"/>
  <c r="H11037" i="179"/>
  <c r="G11037" i="179"/>
  <c r="H11036" i="179"/>
  <c r="G11036" i="179"/>
  <c r="H11035" i="179"/>
  <c r="G11035" i="179"/>
  <c r="H11034" i="179"/>
  <c r="G11034" i="179"/>
  <c r="H11033" i="179"/>
  <c r="G11033" i="179"/>
  <c r="H11032" i="179"/>
  <c r="G11032" i="179"/>
  <c r="H11031" i="179"/>
  <c r="G11031" i="179"/>
  <c r="H11030" i="179"/>
  <c r="G11030" i="179"/>
  <c r="H11029" i="179"/>
  <c r="G11029" i="179"/>
  <c r="H11028" i="179"/>
  <c r="G11028" i="179"/>
  <c r="H11027" i="179"/>
  <c r="G11027" i="179"/>
  <c r="H11026" i="179"/>
  <c r="G11026" i="179"/>
  <c r="H11025" i="179"/>
  <c r="G11025" i="179"/>
  <c r="H11024" i="179"/>
  <c r="G11024" i="179"/>
  <c r="H11023" i="179"/>
  <c r="G11023" i="179"/>
  <c r="H11022" i="179"/>
  <c r="G11022" i="179"/>
  <c r="H11021" i="179"/>
  <c r="G11021" i="179"/>
  <c r="H11020" i="179"/>
  <c r="G11020" i="179"/>
  <c r="H11019" i="179"/>
  <c r="G11019" i="179"/>
  <c r="H11018" i="179"/>
  <c r="G11018" i="179"/>
  <c r="H11017" i="179"/>
  <c r="G11017" i="179"/>
  <c r="H11016" i="179"/>
  <c r="G11016" i="179"/>
  <c r="H11015" i="179"/>
  <c r="G11015" i="179"/>
  <c r="H11014" i="179"/>
  <c r="G11014" i="179"/>
  <c r="H11013" i="179"/>
  <c r="G11013" i="179"/>
  <c r="H11012" i="179"/>
  <c r="G11012" i="179"/>
  <c r="H11011" i="179"/>
  <c r="G11011" i="179"/>
  <c r="H11010" i="179"/>
  <c r="G11010" i="179"/>
  <c r="H11009" i="179"/>
  <c r="G11009" i="179"/>
  <c r="H11008" i="179"/>
  <c r="G11008" i="179"/>
  <c r="H11007" i="179"/>
  <c r="G11007" i="179"/>
  <c r="H11006" i="179"/>
  <c r="G11006" i="179"/>
  <c r="H11005" i="179"/>
  <c r="G11005" i="179"/>
  <c r="H11004" i="179"/>
  <c r="G11004" i="179"/>
  <c r="H11003" i="179"/>
  <c r="G11003" i="179"/>
  <c r="H11002" i="179"/>
  <c r="G11002" i="179"/>
  <c r="H11001" i="179"/>
  <c r="G11001" i="179"/>
  <c r="H11000" i="179"/>
  <c r="G11000" i="179"/>
  <c r="H10999" i="179"/>
  <c r="G10999" i="179"/>
  <c r="H10998" i="179"/>
  <c r="G10998" i="179"/>
  <c r="H10997" i="179"/>
  <c r="G10997" i="179"/>
  <c r="H10996" i="179"/>
  <c r="G10996" i="179"/>
  <c r="H10995" i="179"/>
  <c r="G10995" i="179"/>
  <c r="H10994" i="179"/>
  <c r="G10994" i="179"/>
  <c r="H10993" i="179"/>
  <c r="G10993" i="179"/>
  <c r="H10992" i="179"/>
  <c r="G10992" i="179"/>
  <c r="H10991" i="179"/>
  <c r="G10991" i="179"/>
  <c r="H10990" i="179"/>
  <c r="G10990" i="179"/>
  <c r="H10989" i="179"/>
  <c r="G10989" i="179"/>
  <c r="H10988" i="179"/>
  <c r="G10988" i="179"/>
  <c r="H10987" i="179"/>
  <c r="G10987" i="179"/>
  <c r="H10986" i="179"/>
  <c r="G10986" i="179"/>
  <c r="H10985" i="179"/>
  <c r="G10985" i="179"/>
  <c r="H10984" i="179"/>
  <c r="G10984" i="179"/>
  <c r="H10983" i="179"/>
  <c r="G10983" i="179"/>
  <c r="H10982" i="179"/>
  <c r="G10982" i="179"/>
  <c r="H10981" i="179"/>
  <c r="G10981" i="179"/>
  <c r="H10980" i="179"/>
  <c r="G10980" i="179"/>
  <c r="H10979" i="179"/>
  <c r="G10979" i="179"/>
  <c r="H10978" i="179"/>
  <c r="G10978" i="179"/>
  <c r="H10977" i="179"/>
  <c r="G10977" i="179"/>
  <c r="H10976" i="179"/>
  <c r="G10976" i="179"/>
  <c r="H10975" i="179"/>
  <c r="G10975" i="179"/>
  <c r="H10974" i="179"/>
  <c r="G10974" i="179"/>
  <c r="H10973" i="179"/>
  <c r="G10973" i="179"/>
  <c r="H10972" i="179"/>
  <c r="G10972" i="179"/>
  <c r="H10971" i="179"/>
  <c r="G10971" i="179"/>
  <c r="H10970" i="179"/>
  <c r="G10970" i="179"/>
  <c r="H10969" i="179"/>
  <c r="G10969" i="179"/>
  <c r="H10968" i="179"/>
  <c r="G10968" i="179"/>
  <c r="H10967" i="179"/>
  <c r="G10967" i="179"/>
  <c r="H10966" i="179"/>
  <c r="G10966" i="179"/>
  <c r="H10965" i="179"/>
  <c r="G10965" i="179"/>
  <c r="H10964" i="179"/>
  <c r="G10964" i="179"/>
  <c r="H10963" i="179"/>
  <c r="G10963" i="179"/>
  <c r="H10962" i="179"/>
  <c r="G10962" i="179"/>
  <c r="H10961" i="179"/>
  <c r="G10961" i="179"/>
  <c r="H10960" i="179"/>
  <c r="G10960" i="179"/>
  <c r="H10959" i="179"/>
  <c r="G10959" i="179"/>
  <c r="H10958" i="179"/>
  <c r="G10958" i="179"/>
  <c r="H10957" i="179"/>
  <c r="G10957" i="179"/>
  <c r="H10956" i="179"/>
  <c r="G10956" i="179"/>
  <c r="H10955" i="179"/>
  <c r="G10955" i="179"/>
  <c r="H10954" i="179"/>
  <c r="G10954" i="179"/>
  <c r="H10953" i="179"/>
  <c r="G10953" i="179"/>
  <c r="H10952" i="179"/>
  <c r="G10952" i="179"/>
  <c r="H10951" i="179"/>
  <c r="G10951" i="179"/>
  <c r="H10950" i="179"/>
  <c r="G10950" i="179"/>
  <c r="H10949" i="179"/>
  <c r="G10949" i="179"/>
  <c r="H10948" i="179"/>
  <c r="G10948" i="179"/>
  <c r="H10947" i="179"/>
  <c r="G10947" i="179"/>
  <c r="H10946" i="179"/>
  <c r="G10946" i="179"/>
  <c r="H10945" i="179"/>
  <c r="G10945" i="179"/>
  <c r="H10944" i="179"/>
  <c r="G10944" i="179"/>
  <c r="H10943" i="179"/>
  <c r="G10943" i="179"/>
  <c r="H10942" i="179"/>
  <c r="G10942" i="179"/>
  <c r="H10941" i="179"/>
  <c r="G10941" i="179"/>
  <c r="H10940" i="179"/>
  <c r="G10940" i="179"/>
  <c r="H10939" i="179"/>
  <c r="G10939" i="179"/>
  <c r="H10938" i="179"/>
  <c r="G10938" i="179"/>
  <c r="H10937" i="179"/>
  <c r="G10937" i="179"/>
  <c r="H10936" i="179"/>
  <c r="G10936" i="179"/>
  <c r="H10935" i="179"/>
  <c r="G10935" i="179"/>
  <c r="H10934" i="179"/>
  <c r="G10934" i="179"/>
  <c r="H10933" i="179"/>
  <c r="G10933" i="179"/>
  <c r="H10932" i="179"/>
  <c r="G10932" i="179"/>
  <c r="H10931" i="179"/>
  <c r="G10931" i="179"/>
  <c r="H10930" i="179"/>
  <c r="G10930" i="179"/>
  <c r="H10929" i="179"/>
  <c r="G10929" i="179"/>
  <c r="H10928" i="179"/>
  <c r="G10928" i="179"/>
  <c r="H10927" i="179"/>
  <c r="G10927" i="179"/>
  <c r="H10926" i="179"/>
  <c r="G10926" i="179"/>
  <c r="H10925" i="179"/>
  <c r="G10925" i="179"/>
  <c r="H10924" i="179"/>
  <c r="G10924" i="179"/>
  <c r="H10923" i="179"/>
  <c r="G10923" i="179"/>
  <c r="H10922" i="179"/>
  <c r="G10922" i="179"/>
  <c r="H10921" i="179"/>
  <c r="G10921" i="179"/>
  <c r="H10920" i="179"/>
  <c r="G10920" i="179"/>
  <c r="H10919" i="179"/>
  <c r="G10919" i="179"/>
  <c r="H10918" i="179"/>
  <c r="G10918" i="179"/>
  <c r="H10917" i="179"/>
  <c r="G10917" i="179"/>
  <c r="H10916" i="179"/>
  <c r="G10916" i="179"/>
  <c r="H10915" i="179"/>
  <c r="G10915" i="179"/>
  <c r="H10914" i="179"/>
  <c r="G10914" i="179"/>
  <c r="H10913" i="179"/>
  <c r="G10913" i="179"/>
  <c r="H10912" i="179"/>
  <c r="G10912" i="179"/>
  <c r="H10911" i="179"/>
  <c r="G10911" i="179"/>
  <c r="H10910" i="179"/>
  <c r="G10910" i="179"/>
  <c r="H10909" i="179"/>
  <c r="G10909" i="179"/>
  <c r="H10908" i="179"/>
  <c r="G10908" i="179"/>
  <c r="H10907" i="179"/>
  <c r="G10907" i="179"/>
  <c r="H10906" i="179"/>
  <c r="G10906" i="179"/>
  <c r="H10905" i="179"/>
  <c r="G10905" i="179"/>
  <c r="H10904" i="179"/>
  <c r="G10904" i="179"/>
  <c r="H10903" i="179"/>
  <c r="G10903" i="179"/>
  <c r="H10902" i="179"/>
  <c r="G10902" i="179"/>
  <c r="H10901" i="179"/>
  <c r="G10901" i="179"/>
  <c r="H10900" i="179"/>
  <c r="G10900" i="179"/>
  <c r="H10899" i="179"/>
  <c r="G10899" i="179"/>
  <c r="H10898" i="179"/>
  <c r="G10898" i="179"/>
  <c r="H10897" i="179"/>
  <c r="G10897" i="179"/>
  <c r="H10896" i="179"/>
  <c r="G10896" i="179"/>
  <c r="H10895" i="179"/>
  <c r="G10895" i="179"/>
  <c r="H10894" i="179"/>
  <c r="G10894" i="179"/>
  <c r="H10893" i="179"/>
  <c r="G10893" i="179"/>
  <c r="H10892" i="179"/>
  <c r="G10892" i="179"/>
  <c r="H10891" i="179"/>
  <c r="G10891" i="179"/>
  <c r="H10890" i="179"/>
  <c r="G10890" i="179"/>
  <c r="H10889" i="179"/>
  <c r="G10889" i="179"/>
  <c r="H10888" i="179"/>
  <c r="G10888" i="179"/>
  <c r="H10887" i="179"/>
  <c r="G10887" i="179"/>
  <c r="H10886" i="179"/>
  <c r="G10886" i="179"/>
  <c r="H10885" i="179"/>
  <c r="G10885" i="179"/>
  <c r="H10884" i="179"/>
  <c r="G10884" i="179"/>
  <c r="H10883" i="179"/>
  <c r="G10883" i="179"/>
  <c r="H10882" i="179"/>
  <c r="G10882" i="179"/>
  <c r="H10881" i="179"/>
  <c r="G10881" i="179"/>
  <c r="H10880" i="179"/>
  <c r="G10880" i="179"/>
  <c r="H10879" i="179"/>
  <c r="G10879" i="179"/>
  <c r="H10878" i="179"/>
  <c r="G10878" i="179"/>
  <c r="H10877" i="179"/>
  <c r="G10877" i="179"/>
  <c r="H10876" i="179"/>
  <c r="G10876" i="179"/>
  <c r="H10875" i="179"/>
  <c r="G10875" i="179"/>
  <c r="H10874" i="179"/>
  <c r="G10874" i="179"/>
  <c r="H10873" i="179"/>
  <c r="G10873" i="179"/>
  <c r="H10872" i="179"/>
  <c r="G10872" i="179"/>
  <c r="H10871" i="179"/>
  <c r="G10871" i="179"/>
  <c r="H10870" i="179"/>
  <c r="G10870" i="179"/>
  <c r="H10869" i="179"/>
  <c r="G10869" i="179"/>
  <c r="H10868" i="179"/>
  <c r="G10868" i="179"/>
  <c r="H10867" i="179"/>
  <c r="G10867" i="179"/>
  <c r="H10866" i="179"/>
  <c r="G10866" i="179"/>
  <c r="H10865" i="179"/>
  <c r="G10865" i="179"/>
  <c r="H10864" i="179"/>
  <c r="G10864" i="179"/>
  <c r="H10863" i="179"/>
  <c r="G10863" i="179"/>
  <c r="H10862" i="179"/>
  <c r="G10862" i="179"/>
  <c r="H10861" i="179"/>
  <c r="G10861" i="179"/>
  <c r="H10860" i="179"/>
  <c r="G10860" i="179"/>
  <c r="H10859" i="179"/>
  <c r="G10859" i="179"/>
  <c r="H10858" i="179"/>
  <c r="G10858" i="179"/>
  <c r="H10857" i="179"/>
  <c r="G10857" i="179"/>
  <c r="H10856" i="179"/>
  <c r="G10856" i="179"/>
  <c r="H10855" i="179"/>
  <c r="G10855" i="179"/>
  <c r="H10854" i="179"/>
  <c r="G10854" i="179"/>
  <c r="H10853" i="179"/>
  <c r="G10853" i="179"/>
  <c r="H10852" i="179"/>
  <c r="G10852" i="179"/>
  <c r="H10851" i="179"/>
  <c r="G10851" i="179"/>
  <c r="H10850" i="179"/>
  <c r="G10850" i="179"/>
  <c r="H10849" i="179"/>
  <c r="G10849" i="179"/>
  <c r="H10848" i="179"/>
  <c r="G10848" i="179"/>
  <c r="H10847" i="179"/>
  <c r="G10847" i="179"/>
  <c r="H10846" i="179"/>
  <c r="G10846" i="179"/>
  <c r="H10845" i="179"/>
  <c r="G10845" i="179"/>
  <c r="H10844" i="179"/>
  <c r="G10844" i="179"/>
  <c r="H10843" i="179"/>
  <c r="G10843" i="179"/>
  <c r="H10842" i="179"/>
  <c r="G10842" i="179"/>
  <c r="H10841" i="179"/>
  <c r="G10841" i="179"/>
  <c r="H10840" i="179"/>
  <c r="G10840" i="179"/>
  <c r="H10839" i="179"/>
  <c r="G10839" i="179"/>
  <c r="H10838" i="179"/>
  <c r="G10838" i="179"/>
  <c r="H10837" i="179"/>
  <c r="G10837" i="179"/>
  <c r="H10836" i="179"/>
  <c r="G10836" i="179"/>
  <c r="H10835" i="179"/>
  <c r="G10835" i="179"/>
  <c r="H10834" i="179"/>
  <c r="G10834" i="179"/>
  <c r="H10833" i="179"/>
  <c r="G10833" i="179"/>
  <c r="H10832" i="179"/>
  <c r="G10832" i="179"/>
  <c r="H10831" i="179"/>
  <c r="G10831" i="179"/>
  <c r="H10830" i="179"/>
  <c r="G10830" i="179"/>
  <c r="H10829" i="179"/>
  <c r="G10829" i="179"/>
  <c r="H10828" i="179"/>
  <c r="G10828" i="179"/>
  <c r="H10827" i="179"/>
  <c r="G10827" i="179"/>
  <c r="H10826" i="179"/>
  <c r="G10826" i="179"/>
  <c r="H10825" i="179"/>
  <c r="G10825" i="179"/>
  <c r="H10824" i="179"/>
  <c r="G10824" i="179"/>
  <c r="H10823" i="179"/>
  <c r="G10823" i="179"/>
  <c r="H10822" i="179"/>
  <c r="G10822" i="179"/>
  <c r="H10821" i="179"/>
  <c r="G10821" i="179"/>
  <c r="H10820" i="179"/>
  <c r="G10820" i="179"/>
  <c r="H10819" i="179"/>
  <c r="G10819" i="179"/>
  <c r="H10818" i="179"/>
  <c r="G10818" i="179"/>
  <c r="H10817" i="179"/>
  <c r="G10817" i="179"/>
  <c r="H10816" i="179"/>
  <c r="G10816" i="179"/>
  <c r="H10815" i="179"/>
  <c r="G10815" i="179"/>
  <c r="H10814" i="179"/>
  <c r="G10814" i="179"/>
  <c r="H10813" i="179"/>
  <c r="G10813" i="179"/>
  <c r="H10812" i="179"/>
  <c r="G10812" i="179"/>
  <c r="H10811" i="179"/>
  <c r="G10811" i="179"/>
  <c r="H10810" i="179"/>
  <c r="G10810" i="179"/>
  <c r="H10809" i="179"/>
  <c r="G10809" i="179"/>
  <c r="H10808" i="179"/>
  <c r="G10808" i="179"/>
  <c r="H10807" i="179"/>
  <c r="G10807" i="179"/>
  <c r="H10806" i="179"/>
  <c r="G10806" i="179"/>
  <c r="H10805" i="179"/>
  <c r="G10805" i="179"/>
  <c r="H10804" i="179"/>
  <c r="G10804" i="179"/>
  <c r="H10803" i="179"/>
  <c r="G10803" i="179"/>
  <c r="H10802" i="179"/>
  <c r="G10802" i="179"/>
  <c r="H10801" i="179"/>
  <c r="G10801" i="179"/>
  <c r="H10800" i="179"/>
  <c r="G10800" i="179"/>
  <c r="H10799" i="179"/>
  <c r="G10799" i="179"/>
  <c r="H10798" i="179"/>
  <c r="G10798" i="179"/>
  <c r="H10797" i="179"/>
  <c r="G10797" i="179"/>
  <c r="H10796" i="179"/>
  <c r="G10796" i="179"/>
  <c r="H10795" i="179"/>
  <c r="G10795" i="179"/>
  <c r="H10794" i="179"/>
  <c r="G10794" i="179"/>
  <c r="H10793" i="179"/>
  <c r="G10793" i="179"/>
  <c r="H10792" i="179"/>
  <c r="G10792" i="179"/>
  <c r="H10791" i="179"/>
  <c r="G10791" i="179"/>
  <c r="H10790" i="179"/>
  <c r="G10790" i="179"/>
  <c r="H10789" i="179"/>
  <c r="G10789" i="179"/>
  <c r="H10788" i="179"/>
  <c r="G10788" i="179"/>
  <c r="H10787" i="179"/>
  <c r="G10787" i="179"/>
  <c r="H10786" i="179"/>
  <c r="G10786" i="179"/>
  <c r="H10785" i="179"/>
  <c r="G10785" i="179"/>
  <c r="H10784" i="179"/>
  <c r="G10784" i="179"/>
  <c r="H10783" i="179"/>
  <c r="G10783" i="179"/>
  <c r="H10782" i="179"/>
  <c r="G10782" i="179"/>
  <c r="H10781" i="179"/>
  <c r="G10781" i="179"/>
  <c r="H10780" i="179"/>
  <c r="G10780" i="179"/>
  <c r="H10779" i="179"/>
  <c r="G10779" i="179"/>
  <c r="H10778" i="179"/>
  <c r="G10778" i="179"/>
  <c r="H10777" i="179"/>
  <c r="G10777" i="179"/>
  <c r="H10776" i="179"/>
  <c r="G10776" i="179"/>
  <c r="H10775" i="179"/>
  <c r="G10775" i="179"/>
  <c r="H10774" i="179"/>
  <c r="G10774" i="179"/>
  <c r="H10773" i="179"/>
  <c r="G10773" i="179"/>
  <c r="H10772" i="179"/>
  <c r="G10772" i="179"/>
  <c r="H10771" i="179"/>
  <c r="G10771" i="179"/>
  <c r="H10770" i="179"/>
  <c r="G10770" i="179"/>
  <c r="H10769" i="179"/>
  <c r="G10769" i="179"/>
  <c r="H10768" i="179"/>
  <c r="G10768" i="179"/>
  <c r="H10767" i="179"/>
  <c r="G10767" i="179"/>
  <c r="H10766" i="179"/>
  <c r="G10766" i="179"/>
  <c r="H10765" i="179"/>
  <c r="G10765" i="179"/>
  <c r="H10764" i="179"/>
  <c r="G10764" i="179"/>
  <c r="H10763" i="179"/>
  <c r="G10763" i="179"/>
  <c r="H10762" i="179"/>
  <c r="G10762" i="179"/>
  <c r="H10761" i="179"/>
  <c r="G10761" i="179"/>
  <c r="H10760" i="179"/>
  <c r="G10760" i="179"/>
  <c r="H10759" i="179"/>
  <c r="G10759" i="179"/>
  <c r="H10758" i="179"/>
  <c r="G10758" i="179"/>
  <c r="H10757" i="179"/>
  <c r="G10757" i="179"/>
  <c r="H10756" i="179"/>
  <c r="G10756" i="179"/>
  <c r="H10755" i="179"/>
  <c r="G10755" i="179"/>
  <c r="H10754" i="179"/>
  <c r="G10754" i="179"/>
  <c r="H10753" i="179"/>
  <c r="G10753" i="179"/>
  <c r="H10752" i="179"/>
  <c r="G10752" i="179"/>
  <c r="H10751" i="179"/>
  <c r="G10751" i="179"/>
  <c r="H10750" i="179"/>
  <c r="G10750" i="179"/>
  <c r="H10749" i="179"/>
  <c r="G10749" i="179"/>
  <c r="H10748" i="179"/>
  <c r="G10748" i="179"/>
  <c r="H10747" i="179"/>
  <c r="G10747" i="179"/>
  <c r="H10746" i="179"/>
  <c r="G10746" i="179"/>
  <c r="H10745" i="179"/>
  <c r="G10745" i="179"/>
  <c r="H10744" i="179"/>
  <c r="G10744" i="179"/>
  <c r="H10743" i="179"/>
  <c r="G10743" i="179"/>
  <c r="H10742" i="179"/>
  <c r="G10742" i="179"/>
  <c r="H10741" i="179"/>
  <c r="G10741" i="179"/>
  <c r="H10740" i="179"/>
  <c r="G10740" i="179"/>
  <c r="H10739" i="179"/>
  <c r="G10739" i="179"/>
  <c r="H10738" i="179"/>
  <c r="G10738" i="179"/>
  <c r="H10737" i="179"/>
  <c r="G10737" i="179"/>
  <c r="H10736" i="179"/>
  <c r="G10736" i="179"/>
  <c r="H10735" i="179"/>
  <c r="G10735" i="179"/>
  <c r="H10734" i="179"/>
  <c r="G10734" i="179"/>
  <c r="H10733" i="179"/>
  <c r="G10733" i="179"/>
  <c r="H10732" i="179"/>
  <c r="G10732" i="179"/>
  <c r="H10731" i="179"/>
  <c r="G10731" i="179"/>
  <c r="H10730" i="179"/>
  <c r="G10730" i="179"/>
  <c r="H10729" i="179"/>
  <c r="G10729" i="179"/>
  <c r="H10728" i="179"/>
  <c r="G10728" i="179"/>
  <c r="H10727" i="179"/>
  <c r="G10727" i="179"/>
  <c r="H10726" i="179"/>
  <c r="G10726" i="179"/>
  <c r="H10725" i="179"/>
  <c r="G10725" i="179"/>
  <c r="H10724" i="179"/>
  <c r="G10724" i="179"/>
  <c r="H10723" i="179"/>
  <c r="G10723" i="179"/>
  <c r="H10722" i="179"/>
  <c r="G10722" i="179"/>
  <c r="H10721" i="179"/>
  <c r="G10721" i="179"/>
  <c r="H10720" i="179"/>
  <c r="G10720" i="179"/>
  <c r="H10719" i="179"/>
  <c r="G10719" i="179"/>
  <c r="H10718" i="179"/>
  <c r="G10718" i="179"/>
  <c r="H10717" i="179"/>
  <c r="G10717" i="179"/>
  <c r="H10716" i="179"/>
  <c r="G10716" i="179"/>
  <c r="H10715" i="179"/>
  <c r="G10715" i="179"/>
  <c r="H10714" i="179"/>
  <c r="G10714" i="179"/>
  <c r="H10713" i="179"/>
  <c r="G10713" i="179"/>
  <c r="H10712" i="179"/>
  <c r="G10712" i="179"/>
  <c r="H10711" i="179"/>
  <c r="G10711" i="179"/>
  <c r="H10710" i="179"/>
  <c r="G10710" i="179"/>
  <c r="H10709" i="179"/>
  <c r="G10709" i="179"/>
  <c r="H10708" i="179"/>
  <c r="G10708" i="179"/>
  <c r="H10707" i="179"/>
  <c r="G10707" i="179"/>
  <c r="H10706" i="179"/>
  <c r="G10706" i="179"/>
  <c r="H10705" i="179"/>
  <c r="G10705" i="179"/>
  <c r="H10704" i="179"/>
  <c r="G10704" i="179"/>
  <c r="H10703" i="179"/>
  <c r="G10703" i="179"/>
  <c r="H10702" i="179"/>
  <c r="G10702" i="179"/>
  <c r="H10701" i="179"/>
  <c r="G10701" i="179"/>
  <c r="H10700" i="179"/>
  <c r="G10700" i="179"/>
  <c r="H10699" i="179"/>
  <c r="G10699" i="179"/>
  <c r="H10698" i="179"/>
  <c r="G10698" i="179"/>
  <c r="H10697" i="179"/>
  <c r="G10697" i="179"/>
  <c r="H10696" i="179"/>
  <c r="G10696" i="179"/>
  <c r="H10695" i="179"/>
  <c r="G10695" i="179"/>
  <c r="H10694" i="179"/>
  <c r="G10694" i="179"/>
  <c r="H10693" i="179"/>
  <c r="G10693" i="179"/>
  <c r="H10692" i="179"/>
  <c r="G10692" i="179"/>
  <c r="H10691" i="179"/>
  <c r="G10691" i="179"/>
  <c r="H10690" i="179"/>
  <c r="G10690" i="179"/>
  <c r="H10689" i="179"/>
  <c r="G10689" i="179"/>
  <c r="H10688" i="179"/>
  <c r="G10688" i="179"/>
  <c r="H10687" i="179"/>
  <c r="G10687" i="179"/>
  <c r="H10686" i="179"/>
  <c r="G10686" i="179"/>
  <c r="H10685" i="179"/>
  <c r="G10685" i="179"/>
  <c r="H10684" i="179"/>
  <c r="G10684" i="179"/>
  <c r="H10683" i="179"/>
  <c r="G10683" i="179"/>
  <c r="H10682" i="179"/>
  <c r="G10682" i="179"/>
  <c r="H10681" i="179"/>
  <c r="G10681" i="179"/>
  <c r="H10680" i="179"/>
  <c r="G10680" i="179"/>
  <c r="H10679" i="179"/>
  <c r="G10679" i="179"/>
  <c r="H10678" i="179"/>
  <c r="G10678" i="179"/>
  <c r="H10677" i="179"/>
  <c r="G10677" i="179"/>
  <c r="H10676" i="179"/>
  <c r="G10676" i="179"/>
  <c r="H10675" i="179"/>
  <c r="G10675" i="179"/>
  <c r="H10674" i="179"/>
  <c r="G10674" i="179"/>
  <c r="H10673" i="179"/>
  <c r="G10673" i="179"/>
  <c r="H10672" i="179"/>
  <c r="G10672" i="179"/>
  <c r="H10671" i="179"/>
  <c r="G10671" i="179"/>
  <c r="H10670" i="179"/>
  <c r="G10670" i="179"/>
  <c r="H10669" i="179"/>
  <c r="G10669" i="179"/>
  <c r="H10668" i="179"/>
  <c r="G10668" i="179"/>
  <c r="H10667" i="179"/>
  <c r="G10667" i="179"/>
  <c r="H10666" i="179"/>
  <c r="G10666" i="179"/>
  <c r="H10665" i="179"/>
  <c r="G10665" i="179"/>
  <c r="H10664" i="179"/>
  <c r="G10664" i="179"/>
  <c r="H10663" i="179"/>
  <c r="G10663" i="179"/>
  <c r="H10662" i="179"/>
  <c r="G10662" i="179"/>
  <c r="H10661" i="179"/>
  <c r="G10661" i="179"/>
  <c r="H10660" i="179"/>
  <c r="G10660" i="179"/>
  <c r="H10659" i="179"/>
  <c r="G10659" i="179"/>
  <c r="H10658" i="179"/>
  <c r="G10658" i="179"/>
  <c r="H10657" i="179"/>
  <c r="G10657" i="179"/>
  <c r="H10656" i="179"/>
  <c r="G10656" i="179"/>
  <c r="H10655" i="179"/>
  <c r="G10655" i="179"/>
  <c r="H10654" i="179"/>
  <c r="G10654" i="179"/>
  <c r="H10653" i="179"/>
  <c r="G10653" i="179"/>
  <c r="H10652" i="179"/>
  <c r="G10652" i="179"/>
  <c r="H10651" i="179"/>
  <c r="G10651" i="179"/>
  <c r="H10650" i="179"/>
  <c r="G10650" i="179"/>
  <c r="H10649" i="179"/>
  <c r="G10649" i="179"/>
  <c r="H10648" i="179"/>
  <c r="G10648" i="179"/>
  <c r="H10647" i="179"/>
  <c r="G10647" i="179"/>
  <c r="H10646" i="179"/>
  <c r="G10646" i="179"/>
  <c r="H10645" i="179"/>
  <c r="G10645" i="179"/>
  <c r="H10644" i="179"/>
  <c r="G10644" i="179"/>
  <c r="H10643" i="179"/>
  <c r="G10643" i="179"/>
  <c r="H10642" i="179"/>
  <c r="G10642" i="179"/>
  <c r="H10641" i="179"/>
  <c r="G10641" i="179"/>
  <c r="H10640" i="179"/>
  <c r="G10640" i="179"/>
  <c r="H10639" i="179"/>
  <c r="G10639" i="179"/>
  <c r="H10638" i="179"/>
  <c r="G10638" i="179"/>
  <c r="H10637" i="179"/>
  <c r="G10637" i="179"/>
  <c r="H10636" i="179"/>
  <c r="G10636" i="179"/>
  <c r="H10635" i="179"/>
  <c r="G10635" i="179"/>
  <c r="H10634" i="179"/>
  <c r="G10634" i="179"/>
  <c r="H10633" i="179"/>
  <c r="G10633" i="179"/>
  <c r="H10632" i="179"/>
  <c r="G10632" i="179"/>
  <c r="H10631" i="179"/>
  <c r="G10631" i="179"/>
  <c r="H10630" i="179"/>
  <c r="G10630" i="179"/>
  <c r="H10629" i="179"/>
  <c r="G10629" i="179"/>
  <c r="H10628" i="179"/>
  <c r="G10628" i="179"/>
  <c r="H10627" i="179"/>
  <c r="G10627" i="179"/>
  <c r="H10626" i="179"/>
  <c r="G10626" i="179"/>
  <c r="H10625" i="179"/>
  <c r="G10625" i="179"/>
  <c r="H10624" i="179"/>
  <c r="G10624" i="179"/>
  <c r="H10623" i="179"/>
  <c r="G10623" i="179"/>
  <c r="H10622" i="179"/>
  <c r="G10622" i="179"/>
  <c r="H10621" i="179"/>
  <c r="G10621" i="179"/>
  <c r="H10620" i="179"/>
  <c r="G10620" i="179"/>
  <c r="H10619" i="179"/>
  <c r="G10619" i="179"/>
  <c r="H10618" i="179"/>
  <c r="G10618" i="179"/>
  <c r="H10617" i="179"/>
  <c r="G10617" i="179"/>
  <c r="H10616" i="179"/>
  <c r="G10616" i="179"/>
  <c r="H10615" i="179"/>
  <c r="G10615" i="179"/>
  <c r="H10614" i="179"/>
  <c r="G10614" i="179"/>
  <c r="H10613" i="179"/>
  <c r="G10613" i="179"/>
  <c r="H10612" i="179"/>
  <c r="G10612" i="179"/>
  <c r="H10611" i="179"/>
  <c r="G10611" i="179"/>
  <c r="H10610" i="179"/>
  <c r="G10610" i="179"/>
  <c r="H10609" i="179"/>
  <c r="G10609" i="179"/>
  <c r="H10608" i="179"/>
  <c r="G10608" i="179"/>
  <c r="H10607" i="179"/>
  <c r="G10607" i="179"/>
  <c r="H10606" i="179"/>
  <c r="G10606" i="179"/>
  <c r="H10605" i="179"/>
  <c r="G10605" i="179"/>
  <c r="H10604" i="179"/>
  <c r="G10604" i="179"/>
  <c r="H10603" i="179"/>
  <c r="G10603" i="179"/>
  <c r="H10602" i="179"/>
  <c r="G10602" i="179"/>
  <c r="H10601" i="179"/>
  <c r="G10601" i="179"/>
  <c r="H10600" i="179"/>
  <c r="G10600" i="179"/>
  <c r="H10599" i="179"/>
  <c r="G10599" i="179"/>
  <c r="H10598" i="179"/>
  <c r="G10598" i="179"/>
  <c r="H10597" i="179"/>
  <c r="G10597" i="179"/>
  <c r="H10596" i="179"/>
  <c r="G10596" i="179"/>
  <c r="H10595" i="179"/>
  <c r="G10595" i="179"/>
  <c r="H10594" i="179"/>
  <c r="G10594" i="179"/>
  <c r="H10593" i="179"/>
  <c r="G10593" i="179"/>
  <c r="H10592" i="179"/>
  <c r="G10592" i="179"/>
  <c r="H10591" i="179"/>
  <c r="G10591" i="179"/>
  <c r="H10590" i="179"/>
  <c r="G10590" i="179"/>
  <c r="H10589" i="179"/>
  <c r="G10589" i="179"/>
  <c r="H10588" i="179"/>
  <c r="G10588" i="179"/>
  <c r="H10587" i="179"/>
  <c r="G10587" i="179"/>
  <c r="H10586" i="179"/>
  <c r="G10586" i="179"/>
  <c r="H10585" i="179"/>
  <c r="G10585" i="179"/>
  <c r="H10584" i="179"/>
  <c r="G10584" i="179"/>
  <c r="H10583" i="179"/>
  <c r="G10583" i="179"/>
  <c r="H10582" i="179"/>
  <c r="G10582" i="179"/>
  <c r="H10581" i="179"/>
  <c r="G10581" i="179"/>
  <c r="H10580" i="179"/>
  <c r="G10580" i="179"/>
  <c r="H10579" i="179"/>
  <c r="G10579" i="179"/>
  <c r="H10578" i="179"/>
  <c r="G10578" i="179"/>
  <c r="H10577" i="179"/>
  <c r="G10577" i="179"/>
  <c r="H10576" i="179"/>
  <c r="G10576" i="179"/>
  <c r="H10575" i="179"/>
  <c r="G10575" i="179"/>
  <c r="H10574" i="179"/>
  <c r="G10574" i="179"/>
  <c r="H10573" i="179"/>
  <c r="G10573" i="179"/>
  <c r="H10572" i="179"/>
  <c r="G10572" i="179"/>
  <c r="H10571" i="179"/>
  <c r="G10571" i="179"/>
  <c r="H10570" i="179"/>
  <c r="G10570" i="179"/>
  <c r="H10569" i="179"/>
  <c r="G10569" i="179"/>
  <c r="H10568" i="179"/>
  <c r="G10568" i="179"/>
  <c r="H10567" i="179"/>
  <c r="G10567" i="179"/>
  <c r="H10566" i="179"/>
  <c r="G10566" i="179"/>
  <c r="H10565" i="179"/>
  <c r="G10565" i="179"/>
  <c r="H10564" i="179"/>
  <c r="G10564" i="179"/>
  <c r="H10563" i="179"/>
  <c r="G10563" i="179"/>
  <c r="H10562" i="179"/>
  <c r="G10562" i="179"/>
  <c r="H10561" i="179"/>
  <c r="G10561" i="179"/>
  <c r="H10560" i="179"/>
  <c r="G10560" i="179"/>
  <c r="H10559" i="179"/>
  <c r="G10559" i="179"/>
  <c r="H10558" i="179"/>
  <c r="G10558" i="179"/>
  <c r="H10557" i="179"/>
  <c r="G10557" i="179"/>
  <c r="H10556" i="179"/>
  <c r="G10556" i="179"/>
  <c r="H10555" i="179"/>
  <c r="G10555" i="179"/>
  <c r="H10554" i="179"/>
  <c r="G10554" i="179"/>
  <c r="H10553" i="179"/>
  <c r="G10553" i="179"/>
  <c r="H10552" i="179"/>
  <c r="G10552" i="179"/>
  <c r="H10551" i="179"/>
  <c r="G10551" i="179"/>
  <c r="H10550" i="179"/>
  <c r="G10550" i="179"/>
  <c r="H10549" i="179"/>
  <c r="G10549" i="179"/>
  <c r="H10548" i="179"/>
  <c r="G10548" i="179"/>
  <c r="H10547" i="179"/>
  <c r="G10547" i="179"/>
  <c r="H10546" i="179"/>
  <c r="G10546" i="179"/>
  <c r="H10545" i="179"/>
  <c r="G10545" i="179"/>
  <c r="H10544" i="179"/>
  <c r="G10544" i="179"/>
  <c r="H10543" i="179"/>
  <c r="G10543" i="179"/>
  <c r="H10542" i="179"/>
  <c r="G10542" i="179"/>
  <c r="H10541" i="179"/>
  <c r="G10541" i="179"/>
  <c r="H10540" i="179"/>
  <c r="G10540" i="179"/>
  <c r="H10539" i="179"/>
  <c r="G10539" i="179"/>
  <c r="H10538" i="179"/>
  <c r="G10538" i="179"/>
  <c r="H10537" i="179"/>
  <c r="G10537" i="179"/>
  <c r="H10536" i="179"/>
  <c r="G10536" i="179"/>
  <c r="H10535" i="179"/>
  <c r="G10535" i="179"/>
  <c r="H10534" i="179"/>
  <c r="G10534" i="179"/>
  <c r="H10533" i="179"/>
  <c r="G10533" i="179"/>
  <c r="H10532" i="179"/>
  <c r="G10532" i="179"/>
  <c r="H10531" i="179"/>
  <c r="G10531" i="179"/>
  <c r="H10530" i="179"/>
  <c r="G10530" i="179"/>
  <c r="H10529" i="179"/>
  <c r="G10529" i="179"/>
  <c r="H10528" i="179"/>
  <c r="G10528" i="179"/>
  <c r="H10527" i="179"/>
  <c r="G10527" i="179"/>
  <c r="H10526" i="179"/>
  <c r="G10526" i="179"/>
  <c r="H10525" i="179"/>
  <c r="G10525" i="179"/>
  <c r="H10524" i="179"/>
  <c r="G10524" i="179"/>
  <c r="H10523" i="179"/>
  <c r="G10523" i="179"/>
  <c r="H10522" i="179"/>
  <c r="G10522" i="179"/>
  <c r="H10521" i="179"/>
  <c r="G10521" i="179"/>
  <c r="H10520" i="179"/>
  <c r="G10520" i="179"/>
  <c r="H10519" i="179"/>
  <c r="G10519" i="179"/>
  <c r="H10518" i="179"/>
  <c r="G10518" i="179"/>
  <c r="H10517" i="179"/>
  <c r="G10517" i="179"/>
  <c r="H10516" i="179"/>
  <c r="G10516" i="179"/>
  <c r="H10515" i="179"/>
  <c r="G10515" i="179"/>
  <c r="H10514" i="179"/>
  <c r="G10514" i="179"/>
  <c r="H10513" i="179"/>
  <c r="G10513" i="179"/>
  <c r="H10512" i="179"/>
  <c r="G10512" i="179"/>
  <c r="H10511" i="179"/>
  <c r="G10511" i="179"/>
  <c r="H10510" i="179"/>
  <c r="G10510" i="179"/>
  <c r="H10509" i="179"/>
  <c r="G10509" i="179"/>
  <c r="H10508" i="179"/>
  <c r="G10508" i="179"/>
  <c r="H10507" i="179"/>
  <c r="G10507" i="179"/>
  <c r="H10506" i="179"/>
  <c r="G10506" i="179"/>
  <c r="H10505" i="179"/>
  <c r="G10505" i="179"/>
  <c r="H10504" i="179"/>
  <c r="G10504" i="179"/>
  <c r="H10503" i="179"/>
  <c r="G10503" i="179"/>
  <c r="H10502" i="179"/>
  <c r="G10502" i="179"/>
  <c r="H10501" i="179"/>
  <c r="G10501" i="179"/>
  <c r="H10500" i="179"/>
  <c r="G10500" i="179"/>
  <c r="H10499" i="179"/>
  <c r="G10499" i="179"/>
  <c r="H10498" i="179"/>
  <c r="G10498" i="179"/>
  <c r="H10497" i="179"/>
  <c r="G10497" i="179"/>
  <c r="H10496" i="179"/>
  <c r="G10496" i="179"/>
  <c r="H10495" i="179"/>
  <c r="G10495" i="179"/>
  <c r="H10494" i="179"/>
  <c r="G10494" i="179"/>
  <c r="H10493" i="179"/>
  <c r="G10493" i="179"/>
  <c r="H10492" i="179"/>
  <c r="G10492" i="179"/>
  <c r="H10491" i="179"/>
  <c r="G10491" i="179"/>
  <c r="H10490" i="179"/>
  <c r="G10490" i="179"/>
  <c r="H10489" i="179"/>
  <c r="G10489" i="179"/>
  <c r="H10488" i="179"/>
  <c r="G10488" i="179"/>
  <c r="H10487" i="179"/>
  <c r="G10487" i="179"/>
  <c r="H10486" i="179"/>
  <c r="G10486" i="179"/>
  <c r="H10485" i="179"/>
  <c r="G10485" i="179"/>
  <c r="H10484" i="179"/>
  <c r="G10484" i="179"/>
  <c r="H10483" i="179"/>
  <c r="G10483" i="179"/>
  <c r="H10482" i="179"/>
  <c r="G10482" i="179"/>
  <c r="H10481" i="179"/>
  <c r="G10481" i="179"/>
  <c r="H10480" i="179"/>
  <c r="G10480" i="179"/>
  <c r="H10479" i="179"/>
  <c r="G10479" i="179"/>
  <c r="H10478" i="179"/>
  <c r="G10478" i="179"/>
  <c r="H10477" i="179"/>
  <c r="G10477" i="179"/>
  <c r="H10476" i="179"/>
  <c r="G10476" i="179"/>
  <c r="H10475" i="179"/>
  <c r="G10475" i="179"/>
  <c r="H10474" i="179"/>
  <c r="G10474" i="179"/>
  <c r="H10473" i="179"/>
  <c r="G10473" i="179"/>
  <c r="H10472" i="179"/>
  <c r="G10472" i="179"/>
  <c r="H10471" i="179"/>
  <c r="G10471" i="179"/>
  <c r="H10470" i="179"/>
  <c r="G10470" i="179"/>
  <c r="H10469" i="179"/>
  <c r="G10469" i="179"/>
  <c r="H10468" i="179"/>
  <c r="G10468" i="179"/>
  <c r="H10467" i="179"/>
  <c r="G10467" i="179"/>
  <c r="H10466" i="179"/>
  <c r="G10466" i="179"/>
  <c r="H10465" i="179"/>
  <c r="G10465" i="179"/>
  <c r="H10464" i="179"/>
  <c r="G10464" i="179"/>
  <c r="H10463" i="179"/>
  <c r="G10463" i="179"/>
  <c r="H10462" i="179"/>
  <c r="G10462" i="179"/>
  <c r="H10461" i="179"/>
  <c r="G10461" i="179"/>
  <c r="H10460" i="179"/>
  <c r="G10460" i="179"/>
  <c r="H10459" i="179"/>
  <c r="G10459" i="179"/>
  <c r="H10458" i="179"/>
  <c r="G10458" i="179"/>
  <c r="H10457" i="179"/>
  <c r="G10457" i="179"/>
  <c r="H10456" i="179"/>
  <c r="G10456" i="179"/>
  <c r="H10455" i="179"/>
  <c r="G10455" i="179"/>
  <c r="H10454" i="179"/>
  <c r="G10454" i="179"/>
  <c r="H10453" i="179"/>
  <c r="G10453" i="179"/>
  <c r="H10452" i="179"/>
  <c r="G10452" i="179"/>
  <c r="H10451" i="179"/>
  <c r="G10451" i="179"/>
  <c r="H10450" i="179"/>
  <c r="G10450" i="179"/>
  <c r="H10449" i="179"/>
  <c r="G10449" i="179"/>
  <c r="H10448" i="179"/>
  <c r="G10448" i="179"/>
  <c r="H10447" i="179"/>
  <c r="G10447" i="179"/>
  <c r="H10446" i="179"/>
  <c r="G10446" i="179"/>
  <c r="H10445" i="179"/>
  <c r="G10445" i="179"/>
  <c r="H10444" i="179"/>
  <c r="G10444" i="179"/>
  <c r="H10443" i="179"/>
  <c r="G10443" i="179"/>
  <c r="H10442" i="179"/>
  <c r="G10442" i="179"/>
  <c r="H10441" i="179"/>
  <c r="G10441" i="179"/>
  <c r="H10440" i="179"/>
  <c r="G10440" i="179"/>
  <c r="H10439" i="179"/>
  <c r="G10439" i="179"/>
  <c r="H10438" i="179"/>
  <c r="G10438" i="179"/>
  <c r="H10437" i="179"/>
  <c r="G10437" i="179"/>
  <c r="H10436" i="179"/>
  <c r="G10436" i="179"/>
  <c r="H10435" i="179"/>
  <c r="G10435" i="179"/>
  <c r="H10434" i="179"/>
  <c r="G10434" i="179"/>
  <c r="H10433" i="179"/>
  <c r="G10433" i="179"/>
  <c r="H10432" i="179"/>
  <c r="G10432" i="179"/>
  <c r="H10431" i="179"/>
  <c r="G10431" i="179"/>
  <c r="H10430" i="179"/>
  <c r="G10430" i="179"/>
  <c r="H10429" i="179"/>
  <c r="G10429" i="179"/>
  <c r="H10428" i="179"/>
  <c r="G10428" i="179"/>
  <c r="H10427" i="179"/>
  <c r="G10427" i="179"/>
  <c r="H10426" i="179"/>
  <c r="G10426" i="179"/>
  <c r="H10425" i="179"/>
  <c r="G10425" i="179"/>
  <c r="H10424" i="179"/>
  <c r="G10424" i="179"/>
  <c r="H10423" i="179"/>
  <c r="G10423" i="179"/>
  <c r="H10422" i="179"/>
  <c r="G10422" i="179"/>
  <c r="H10421" i="179"/>
  <c r="G10421" i="179"/>
  <c r="H10420" i="179"/>
  <c r="G10420" i="179"/>
  <c r="H10419" i="179"/>
  <c r="G10419" i="179"/>
  <c r="H10418" i="179"/>
  <c r="G10418" i="179"/>
  <c r="H10417" i="179"/>
  <c r="G10417" i="179"/>
  <c r="H10416" i="179"/>
  <c r="G10416" i="179"/>
  <c r="H10415" i="179"/>
  <c r="G10415" i="179"/>
  <c r="H10414" i="179"/>
  <c r="G10414" i="179"/>
  <c r="H10413" i="179"/>
  <c r="G10413" i="179"/>
  <c r="H10412" i="179"/>
  <c r="G10412" i="179"/>
  <c r="H10411" i="179"/>
  <c r="G10411" i="179"/>
  <c r="H10410" i="179"/>
  <c r="G10410" i="179"/>
  <c r="H10409" i="179"/>
  <c r="G10409" i="179"/>
  <c r="H10408" i="179"/>
  <c r="G10408" i="179"/>
  <c r="H10407" i="179"/>
  <c r="G10407" i="179"/>
  <c r="H10406" i="179"/>
  <c r="G10406" i="179"/>
  <c r="H10405" i="179"/>
  <c r="G10405" i="179"/>
  <c r="H10404" i="179"/>
  <c r="G10404" i="179"/>
  <c r="H10403" i="179"/>
  <c r="G10403" i="179"/>
  <c r="H10402" i="179"/>
  <c r="G10402" i="179"/>
  <c r="H10401" i="179"/>
  <c r="G10401" i="179"/>
  <c r="H10400" i="179"/>
  <c r="G10400" i="179"/>
  <c r="H10399" i="179"/>
  <c r="G10399" i="179"/>
  <c r="H10398" i="179"/>
  <c r="G10398" i="179"/>
  <c r="H10397" i="179"/>
  <c r="G10397" i="179"/>
  <c r="H10396" i="179"/>
  <c r="G10396" i="179"/>
  <c r="H10395" i="179"/>
  <c r="G10395" i="179"/>
  <c r="H10394" i="179"/>
  <c r="G10394" i="179"/>
  <c r="H10393" i="179"/>
  <c r="G10393" i="179"/>
  <c r="H10392" i="179"/>
  <c r="G10392" i="179"/>
  <c r="H10391" i="179"/>
  <c r="G10391" i="179"/>
  <c r="H10390" i="179"/>
  <c r="G10390" i="179"/>
  <c r="H10389" i="179"/>
  <c r="G10389" i="179"/>
  <c r="H10388" i="179"/>
  <c r="G10388" i="179"/>
  <c r="H10387" i="179"/>
  <c r="G10387" i="179"/>
  <c r="H10386" i="179"/>
  <c r="G10386" i="179"/>
  <c r="H10385" i="179"/>
  <c r="G10385" i="179"/>
  <c r="H10384" i="179"/>
  <c r="G10384" i="179"/>
  <c r="H10383" i="179"/>
  <c r="G10383" i="179"/>
  <c r="H10382" i="179"/>
  <c r="G10382" i="179"/>
  <c r="H10381" i="179"/>
  <c r="G10381" i="179"/>
  <c r="H10380" i="179"/>
  <c r="G10380" i="179"/>
  <c r="H10379" i="179"/>
  <c r="G10379" i="179"/>
  <c r="H10378" i="179"/>
  <c r="G10378" i="179"/>
  <c r="H10377" i="179"/>
  <c r="G10377" i="179"/>
  <c r="H10376" i="179"/>
  <c r="G10376" i="179"/>
  <c r="H10375" i="179"/>
  <c r="G10375" i="179"/>
  <c r="H10374" i="179"/>
  <c r="G10374" i="179"/>
  <c r="H10373" i="179"/>
  <c r="G10373" i="179"/>
  <c r="H10372" i="179"/>
  <c r="G10372" i="179"/>
  <c r="H10371" i="179"/>
  <c r="G10371" i="179"/>
  <c r="H10370" i="179"/>
  <c r="G10370" i="179"/>
  <c r="H10369" i="179"/>
  <c r="G10369" i="179"/>
  <c r="H10368" i="179"/>
  <c r="G10368" i="179"/>
  <c r="H10367" i="179"/>
  <c r="G10367" i="179"/>
  <c r="H10366" i="179"/>
  <c r="G10366" i="179"/>
  <c r="H10365" i="179"/>
  <c r="G10365" i="179"/>
  <c r="H10364" i="179"/>
  <c r="G10364" i="179"/>
  <c r="H10363" i="179"/>
  <c r="G10363" i="179"/>
  <c r="H10362" i="179"/>
  <c r="G10362" i="179"/>
  <c r="H10361" i="179"/>
  <c r="G10361" i="179"/>
  <c r="H10360" i="179"/>
  <c r="G10360" i="179"/>
  <c r="H10359" i="179"/>
  <c r="G10359" i="179"/>
  <c r="H10358" i="179"/>
  <c r="G10358" i="179"/>
  <c r="H10357" i="179"/>
  <c r="G10357" i="179"/>
  <c r="H10356" i="179"/>
  <c r="G10356" i="179"/>
  <c r="H10355" i="179"/>
  <c r="G10355" i="179"/>
  <c r="H10354" i="179"/>
  <c r="G10354" i="179"/>
  <c r="H10353" i="179"/>
  <c r="G10353" i="179"/>
  <c r="H10352" i="179"/>
  <c r="G10352" i="179"/>
  <c r="H10351" i="179"/>
  <c r="G10351" i="179"/>
  <c r="H10350" i="179"/>
  <c r="G10350" i="179"/>
  <c r="H10349" i="179"/>
  <c r="G10349" i="179"/>
  <c r="H10348" i="179"/>
  <c r="G10348" i="179"/>
  <c r="H10347" i="179"/>
  <c r="G10347" i="179"/>
  <c r="H10346" i="179"/>
  <c r="G10346" i="179"/>
  <c r="H10345" i="179"/>
  <c r="G10345" i="179"/>
  <c r="H10344" i="179"/>
  <c r="G10344" i="179"/>
  <c r="H10343" i="179"/>
  <c r="G10343" i="179"/>
  <c r="H10342" i="179"/>
  <c r="G10342" i="179"/>
  <c r="H10341" i="179"/>
  <c r="G10341" i="179"/>
  <c r="H10340" i="179"/>
  <c r="G10340" i="179"/>
  <c r="H10339" i="179"/>
  <c r="G10339" i="179"/>
  <c r="H10338" i="179"/>
  <c r="G10338" i="179"/>
  <c r="H10337" i="179"/>
  <c r="G10337" i="179"/>
  <c r="H10336" i="179"/>
  <c r="G10336" i="179"/>
  <c r="H10335" i="179"/>
  <c r="G10335" i="179"/>
  <c r="H10334" i="179"/>
  <c r="G10334" i="179"/>
  <c r="H10333" i="179"/>
  <c r="G10333" i="179"/>
  <c r="H10332" i="179"/>
  <c r="G10332" i="179"/>
  <c r="H10331" i="179"/>
  <c r="G10331" i="179"/>
  <c r="H10330" i="179"/>
  <c r="G10330" i="179"/>
  <c r="H10329" i="179"/>
  <c r="G10329" i="179"/>
  <c r="H10328" i="179"/>
  <c r="G10328" i="179"/>
  <c r="H10327" i="179"/>
  <c r="G10327" i="179"/>
  <c r="H10326" i="179"/>
  <c r="G10326" i="179"/>
  <c r="H10325" i="179"/>
  <c r="G10325" i="179"/>
  <c r="H10324" i="179"/>
  <c r="G10324" i="179"/>
  <c r="H10323" i="179"/>
  <c r="G10323" i="179"/>
  <c r="H10322" i="179"/>
  <c r="G10322" i="179"/>
  <c r="H10321" i="179"/>
  <c r="G10321" i="179"/>
  <c r="H10320" i="179"/>
  <c r="G10320" i="179"/>
  <c r="H10319" i="179"/>
  <c r="G10319" i="179"/>
  <c r="H10318" i="179"/>
  <c r="G10318" i="179"/>
  <c r="H10317" i="179"/>
  <c r="G10317" i="179"/>
  <c r="H10316" i="179"/>
  <c r="G10316" i="179"/>
  <c r="H10315" i="179"/>
  <c r="G10315" i="179"/>
  <c r="H10314" i="179"/>
  <c r="G10314" i="179"/>
  <c r="H10313" i="179"/>
  <c r="G10313" i="179"/>
  <c r="H10312" i="179"/>
  <c r="G10312" i="179"/>
  <c r="H10311" i="179"/>
  <c r="G10311" i="179"/>
  <c r="H10310" i="179"/>
  <c r="G10310" i="179"/>
  <c r="H10309" i="179"/>
  <c r="G10309" i="179"/>
  <c r="H10308" i="179"/>
  <c r="G10308" i="179"/>
  <c r="H10307" i="179"/>
  <c r="G10307" i="179"/>
  <c r="H10306" i="179"/>
  <c r="G10306" i="179"/>
  <c r="H10305" i="179"/>
  <c r="G10305" i="179"/>
  <c r="H10304" i="179"/>
  <c r="G10304" i="179"/>
  <c r="H10303" i="179"/>
  <c r="G10303" i="179"/>
  <c r="H10302" i="179"/>
  <c r="G10302" i="179"/>
  <c r="H10301" i="179"/>
  <c r="G10301" i="179"/>
  <c r="H10300" i="179"/>
  <c r="G10300" i="179"/>
  <c r="H10299" i="179"/>
  <c r="G10299" i="179"/>
  <c r="H10298" i="179"/>
  <c r="G10298" i="179"/>
  <c r="H10297" i="179"/>
  <c r="G10297" i="179"/>
  <c r="H10296" i="179"/>
  <c r="G10296" i="179"/>
  <c r="H10295" i="179"/>
  <c r="G10295" i="179"/>
  <c r="H10294" i="179"/>
  <c r="G10294" i="179"/>
  <c r="H10293" i="179"/>
  <c r="G10293" i="179"/>
  <c r="H10292" i="179"/>
  <c r="G10292" i="179"/>
  <c r="H10291" i="179"/>
  <c r="G10291" i="179"/>
  <c r="H10290" i="179"/>
  <c r="G10290" i="179"/>
  <c r="H10289" i="179"/>
  <c r="G10289" i="179"/>
  <c r="H10288" i="179"/>
  <c r="G10288" i="179"/>
  <c r="H10287" i="179"/>
  <c r="G10287" i="179"/>
  <c r="H10286" i="179"/>
  <c r="G10286" i="179"/>
  <c r="H10285" i="179"/>
  <c r="G10285" i="179"/>
  <c r="H10284" i="179"/>
  <c r="G10284" i="179"/>
  <c r="H10283" i="179"/>
  <c r="G10283" i="179"/>
  <c r="H10282" i="179"/>
  <c r="G10282" i="179"/>
  <c r="H10281" i="179"/>
  <c r="G10281" i="179"/>
  <c r="H10280" i="179"/>
  <c r="G10280" i="179"/>
  <c r="H10279" i="179"/>
  <c r="G10279" i="179"/>
  <c r="H10278" i="179"/>
  <c r="G10278" i="179"/>
  <c r="H10277" i="179"/>
  <c r="G10277" i="179"/>
  <c r="H10276" i="179"/>
  <c r="G10276" i="179"/>
  <c r="H10275" i="179"/>
  <c r="G10275" i="179"/>
  <c r="H10274" i="179"/>
  <c r="G10274" i="179"/>
  <c r="H10273" i="179"/>
  <c r="G10273" i="179"/>
  <c r="H10272" i="179"/>
  <c r="G10272" i="179"/>
  <c r="H10271" i="179"/>
  <c r="G10271" i="179"/>
  <c r="H10270" i="179"/>
  <c r="G10270" i="179"/>
  <c r="H10269" i="179"/>
  <c r="G10269" i="179"/>
  <c r="H10268" i="179"/>
  <c r="G10268" i="179"/>
  <c r="H10267" i="179"/>
  <c r="G10267" i="179"/>
  <c r="H10266" i="179"/>
  <c r="G10266" i="179"/>
  <c r="H10265" i="179"/>
  <c r="G10265" i="179"/>
  <c r="H10264" i="179"/>
  <c r="G10264" i="179"/>
  <c r="H10263" i="179"/>
  <c r="G10263" i="179"/>
  <c r="H10262" i="179"/>
  <c r="G10262" i="179"/>
  <c r="H10261" i="179"/>
  <c r="G10261" i="179"/>
  <c r="H10260" i="179"/>
  <c r="G10260" i="179"/>
  <c r="H10259" i="179"/>
  <c r="G10259" i="179"/>
  <c r="H10258" i="179"/>
  <c r="G10258" i="179"/>
  <c r="H10257" i="179"/>
  <c r="G10257" i="179"/>
  <c r="H10256" i="179"/>
  <c r="G10256" i="179"/>
  <c r="H10255" i="179"/>
  <c r="G10255" i="179"/>
  <c r="H10254" i="179"/>
  <c r="G10254" i="179"/>
  <c r="H10253" i="179"/>
  <c r="G10253" i="179"/>
  <c r="H10252" i="179"/>
  <c r="G10252" i="179"/>
  <c r="H10251" i="179"/>
  <c r="G10251" i="179"/>
  <c r="H10250" i="179"/>
  <c r="G10250" i="179"/>
  <c r="H10249" i="179"/>
  <c r="G10249" i="179"/>
  <c r="H10248" i="179"/>
  <c r="G10248" i="179"/>
  <c r="H10247" i="179"/>
  <c r="G10247" i="179"/>
  <c r="H10246" i="179"/>
  <c r="G10246" i="179"/>
  <c r="H10245" i="179"/>
  <c r="G10245" i="179"/>
  <c r="H10244" i="179"/>
  <c r="G10244" i="179"/>
  <c r="H10243" i="179"/>
  <c r="G10243" i="179"/>
  <c r="H10242" i="179"/>
  <c r="G10242" i="179"/>
  <c r="H10241" i="179"/>
  <c r="G10241" i="179"/>
  <c r="H10240" i="179"/>
  <c r="G10240" i="179"/>
  <c r="H10239" i="179"/>
  <c r="G10239" i="179"/>
  <c r="H10238" i="179"/>
  <c r="G10238" i="179"/>
  <c r="H10237" i="179"/>
  <c r="G10237" i="179"/>
  <c r="H10236" i="179"/>
  <c r="G10236" i="179"/>
  <c r="H10235" i="179"/>
  <c r="G10235" i="179"/>
  <c r="H10234" i="179"/>
  <c r="G10234" i="179"/>
  <c r="H10233" i="179"/>
  <c r="G10233" i="179"/>
  <c r="H10232" i="179"/>
  <c r="G10232" i="179"/>
  <c r="H10231" i="179"/>
  <c r="G10231" i="179"/>
  <c r="H10230" i="179"/>
  <c r="G10230" i="179"/>
  <c r="H10229" i="179"/>
  <c r="G10229" i="179"/>
  <c r="H10228" i="179"/>
  <c r="G10228" i="179"/>
  <c r="H10227" i="179"/>
  <c r="G10227" i="179"/>
  <c r="H10226" i="179"/>
  <c r="G10226" i="179"/>
  <c r="H10225" i="179"/>
  <c r="G10225" i="179"/>
  <c r="H10224" i="179"/>
  <c r="G10224" i="179"/>
  <c r="H10223" i="179"/>
  <c r="G10223" i="179"/>
  <c r="H10222" i="179"/>
  <c r="G10222" i="179"/>
  <c r="H10221" i="179"/>
  <c r="G10221" i="179"/>
  <c r="H10220" i="179"/>
  <c r="G10220" i="179"/>
  <c r="H10219" i="179"/>
  <c r="G10219" i="179"/>
  <c r="H10218" i="179"/>
  <c r="G10218" i="179"/>
  <c r="H10217" i="179"/>
  <c r="G10217" i="179"/>
  <c r="H10216" i="179"/>
  <c r="G10216" i="179"/>
  <c r="H10215" i="179"/>
  <c r="G10215" i="179"/>
  <c r="H10214" i="179"/>
  <c r="G10214" i="179"/>
  <c r="H10213" i="179"/>
  <c r="G10213" i="179"/>
  <c r="H10212" i="179"/>
  <c r="G10212" i="179"/>
  <c r="H10211" i="179"/>
  <c r="G10211" i="179"/>
  <c r="H10210" i="179"/>
  <c r="G10210" i="179"/>
  <c r="H10209" i="179"/>
  <c r="G10209" i="179"/>
  <c r="H10208" i="179"/>
  <c r="G10208" i="179"/>
  <c r="H10207" i="179"/>
  <c r="G10207" i="179"/>
  <c r="H10206" i="179"/>
  <c r="G10206" i="179"/>
  <c r="H10205" i="179"/>
  <c r="G10205" i="179"/>
  <c r="H10204" i="179"/>
  <c r="G10204" i="179"/>
  <c r="H10203" i="179"/>
  <c r="G10203" i="179"/>
  <c r="H10202" i="179"/>
  <c r="G10202" i="179"/>
  <c r="H10201" i="179"/>
  <c r="G10201" i="179"/>
  <c r="H10200" i="179"/>
  <c r="G10200" i="179"/>
  <c r="H10199" i="179"/>
  <c r="G10199" i="179"/>
  <c r="H10198" i="179"/>
  <c r="G10198" i="179"/>
  <c r="H10197" i="179"/>
  <c r="G10197" i="179"/>
  <c r="H10196" i="179"/>
  <c r="G10196" i="179"/>
  <c r="H10195" i="179"/>
  <c r="G10195" i="179"/>
  <c r="H10194" i="179"/>
  <c r="G10194" i="179"/>
  <c r="H10193" i="179"/>
  <c r="G10193" i="179"/>
  <c r="H10192" i="179"/>
  <c r="G10192" i="179"/>
  <c r="H10191" i="179"/>
  <c r="G10191" i="179"/>
  <c r="H10190" i="179"/>
  <c r="G10190" i="179"/>
  <c r="H10189" i="179"/>
  <c r="G10189" i="179"/>
  <c r="H10188" i="179"/>
  <c r="G10188" i="179"/>
  <c r="H10187" i="179"/>
  <c r="G10187" i="179"/>
  <c r="H10186" i="179"/>
  <c r="G10186" i="179"/>
  <c r="H10185" i="179"/>
  <c r="G10185" i="179"/>
  <c r="H10184" i="179"/>
  <c r="G10184" i="179"/>
  <c r="H10183" i="179"/>
  <c r="G10183" i="179"/>
  <c r="H10182" i="179"/>
  <c r="G10182" i="179"/>
  <c r="H10181" i="179"/>
  <c r="G10181" i="179"/>
  <c r="H10180" i="179"/>
  <c r="G10180" i="179"/>
  <c r="H10179" i="179"/>
  <c r="G10179" i="179"/>
  <c r="H10178" i="179"/>
  <c r="G10178" i="179"/>
  <c r="H10177" i="179"/>
  <c r="G10177" i="179"/>
  <c r="H10176" i="179"/>
  <c r="G10176" i="179"/>
  <c r="H10175" i="179"/>
  <c r="G10175" i="179"/>
  <c r="H10174" i="179"/>
  <c r="G10174" i="179"/>
  <c r="H10173" i="179"/>
  <c r="G10173" i="179"/>
  <c r="H10172" i="179"/>
  <c r="G10172" i="179"/>
  <c r="H10171" i="179"/>
  <c r="G10171" i="179"/>
  <c r="H10170" i="179"/>
  <c r="G10170" i="179"/>
  <c r="H10169" i="179"/>
  <c r="G10169" i="179"/>
  <c r="H10168" i="179"/>
  <c r="G10168" i="179"/>
  <c r="H10167" i="179"/>
  <c r="G10167" i="179"/>
  <c r="H10166" i="179"/>
  <c r="G10166" i="179"/>
  <c r="H10165" i="179"/>
  <c r="G10165" i="179"/>
  <c r="H10164" i="179"/>
  <c r="G10164" i="179"/>
  <c r="H10163" i="179"/>
  <c r="G10163" i="179"/>
  <c r="H10162" i="179"/>
  <c r="G10162" i="179"/>
  <c r="H10161" i="179"/>
  <c r="G10161" i="179"/>
  <c r="H10160" i="179"/>
  <c r="G10160" i="179"/>
  <c r="H10159" i="179"/>
  <c r="G10159" i="179"/>
  <c r="H10158" i="179"/>
  <c r="G10158" i="179"/>
  <c r="H10157" i="179"/>
  <c r="G10157" i="179"/>
  <c r="H10156" i="179"/>
  <c r="G10156" i="179"/>
  <c r="H10155" i="179"/>
  <c r="G10155" i="179"/>
  <c r="H10154" i="179"/>
  <c r="G10154" i="179"/>
  <c r="H10153" i="179"/>
  <c r="G10153" i="179"/>
  <c r="H10152" i="179"/>
  <c r="G10152" i="179"/>
  <c r="H10151" i="179"/>
  <c r="G10151" i="179"/>
  <c r="H10150" i="179"/>
  <c r="G10150" i="179"/>
  <c r="H10149" i="179"/>
  <c r="G10149" i="179"/>
  <c r="H10148" i="179"/>
  <c r="G10148" i="179"/>
  <c r="H10147" i="179"/>
  <c r="G10147" i="179"/>
  <c r="H10146" i="179"/>
  <c r="G10146" i="179"/>
  <c r="H10145" i="179"/>
  <c r="G10145" i="179"/>
  <c r="H10144" i="179"/>
  <c r="G10144" i="179"/>
  <c r="H10143" i="179"/>
  <c r="G10143" i="179"/>
  <c r="H10142" i="179"/>
  <c r="G10142" i="179"/>
  <c r="H10141" i="179"/>
  <c r="G10141" i="179"/>
  <c r="H10140" i="179"/>
  <c r="G10140" i="179"/>
  <c r="H10139" i="179"/>
  <c r="G10139" i="179"/>
  <c r="H10138" i="179"/>
  <c r="G10138" i="179"/>
  <c r="H10137" i="179"/>
  <c r="G10137" i="179"/>
  <c r="H10136" i="179"/>
  <c r="G10136" i="179"/>
  <c r="H10135" i="179"/>
  <c r="G10135" i="179"/>
  <c r="H10134" i="179"/>
  <c r="G10134" i="179"/>
  <c r="H10133" i="179"/>
  <c r="G10133" i="179"/>
  <c r="H10132" i="179"/>
  <c r="G10132" i="179"/>
  <c r="H10131" i="179"/>
  <c r="G10131" i="179"/>
  <c r="H10130" i="179"/>
  <c r="G10130" i="179"/>
  <c r="H10129" i="179"/>
  <c r="G10129" i="179"/>
  <c r="H10128" i="179"/>
  <c r="G10128" i="179"/>
  <c r="H10127" i="179"/>
  <c r="G10127" i="179"/>
  <c r="H10126" i="179"/>
  <c r="G10126" i="179"/>
  <c r="H10125" i="179"/>
  <c r="G10125" i="179"/>
  <c r="H10124" i="179"/>
  <c r="G10124" i="179"/>
  <c r="H10123" i="179"/>
  <c r="G10123" i="179"/>
  <c r="H10122" i="179"/>
  <c r="G10122" i="179"/>
  <c r="H10121" i="179"/>
  <c r="G10121" i="179"/>
  <c r="H10120" i="179"/>
  <c r="G10120" i="179"/>
  <c r="H10119" i="179"/>
  <c r="G10119" i="179"/>
  <c r="H10118" i="179"/>
  <c r="G10118" i="179"/>
  <c r="H10117" i="179"/>
  <c r="G10117" i="179"/>
  <c r="H10116" i="179"/>
  <c r="G10116" i="179"/>
  <c r="H10115" i="179"/>
  <c r="G10115" i="179"/>
  <c r="H10114" i="179"/>
  <c r="G10114" i="179"/>
  <c r="H10113" i="179"/>
  <c r="G10113" i="179"/>
  <c r="H10112" i="179"/>
  <c r="G10112" i="179"/>
  <c r="H10111" i="179"/>
  <c r="G10111" i="179"/>
  <c r="H10110" i="179"/>
  <c r="G10110" i="179"/>
  <c r="H10109" i="179"/>
  <c r="G10109" i="179"/>
  <c r="H10108" i="179"/>
  <c r="G10108" i="179"/>
  <c r="H10107" i="179"/>
  <c r="G10107" i="179"/>
  <c r="H10106" i="179"/>
  <c r="G10106" i="179"/>
  <c r="H10105" i="179"/>
  <c r="G10105" i="179"/>
  <c r="H10104" i="179"/>
  <c r="G10104" i="179"/>
  <c r="H10103" i="179"/>
  <c r="G10103" i="179"/>
  <c r="H10102" i="179"/>
  <c r="G10102" i="179"/>
  <c r="H10101" i="179"/>
  <c r="G10101" i="179"/>
  <c r="H10100" i="179"/>
  <c r="G10100" i="179"/>
  <c r="H10099" i="179"/>
  <c r="G10099" i="179"/>
  <c r="H10098" i="179"/>
  <c r="G10098" i="179"/>
  <c r="H10097" i="179"/>
  <c r="G10097" i="179"/>
  <c r="H10096" i="179"/>
  <c r="G10096" i="179"/>
  <c r="H10095" i="179"/>
  <c r="G10095" i="179"/>
  <c r="H10094" i="179"/>
  <c r="G10094" i="179"/>
  <c r="H10093" i="179"/>
  <c r="G10093" i="179"/>
  <c r="H10092" i="179"/>
  <c r="G10092" i="179"/>
  <c r="H10091" i="179"/>
  <c r="G10091" i="179"/>
  <c r="H10090" i="179"/>
  <c r="G10090" i="179"/>
  <c r="H10089" i="179"/>
  <c r="G10089" i="179"/>
  <c r="H10088" i="179"/>
  <c r="G10088" i="179"/>
  <c r="H10087" i="179"/>
  <c r="G10087" i="179"/>
  <c r="H10086" i="179"/>
  <c r="G10086" i="179"/>
  <c r="H10085" i="179"/>
  <c r="G10085" i="179"/>
  <c r="H10084" i="179"/>
  <c r="G10084" i="179"/>
  <c r="H10083" i="179"/>
  <c r="G10083" i="179"/>
  <c r="H10082" i="179"/>
  <c r="G10082" i="179"/>
  <c r="H10081" i="179"/>
  <c r="G10081" i="179"/>
  <c r="H10080" i="179"/>
  <c r="G10080" i="179"/>
  <c r="H10079" i="179"/>
  <c r="G10079" i="179"/>
  <c r="H10078" i="179"/>
  <c r="G10078" i="179"/>
  <c r="H10077" i="179"/>
  <c r="G10077" i="179"/>
  <c r="H10076" i="179"/>
  <c r="G10076" i="179"/>
  <c r="H10075" i="179"/>
  <c r="G10075" i="179"/>
  <c r="H10074" i="179"/>
  <c r="G10074" i="179"/>
  <c r="H10073" i="179"/>
  <c r="G10073" i="179"/>
  <c r="H10072" i="179"/>
  <c r="G10072" i="179"/>
  <c r="H10071" i="179"/>
  <c r="G10071" i="179"/>
  <c r="H10070" i="179"/>
  <c r="G10070" i="179"/>
  <c r="H10069" i="179"/>
  <c r="G10069" i="179"/>
  <c r="H10068" i="179"/>
  <c r="G10068" i="179"/>
  <c r="H10067" i="179"/>
  <c r="G10067" i="179"/>
  <c r="H10066" i="179"/>
  <c r="G10066" i="179"/>
  <c r="H10065" i="179"/>
  <c r="G10065" i="179"/>
  <c r="H10064" i="179"/>
  <c r="G10064" i="179"/>
  <c r="H10063" i="179"/>
  <c r="G10063" i="179"/>
  <c r="H10062" i="179"/>
  <c r="G10062" i="179"/>
  <c r="H10061" i="179"/>
  <c r="G10061" i="179"/>
  <c r="H10060" i="179"/>
  <c r="G10060" i="179"/>
  <c r="H10059" i="179"/>
  <c r="G10059" i="179"/>
  <c r="H10058" i="179"/>
  <c r="G10058" i="179"/>
  <c r="H10057" i="179"/>
  <c r="G10057" i="179"/>
  <c r="H10056" i="179"/>
  <c r="G10056" i="179"/>
  <c r="H10055" i="179"/>
  <c r="G10055" i="179"/>
  <c r="H10054" i="179"/>
  <c r="G10054" i="179"/>
  <c r="H10053" i="179"/>
  <c r="G10053" i="179"/>
  <c r="H10052" i="179"/>
  <c r="G10052" i="179"/>
  <c r="H10051" i="179"/>
  <c r="G10051" i="179"/>
  <c r="H10050" i="179"/>
  <c r="G10050" i="179"/>
  <c r="H10049" i="179"/>
  <c r="G10049" i="179"/>
  <c r="H10048" i="179"/>
  <c r="G10048" i="179"/>
  <c r="H10047" i="179"/>
  <c r="G10047" i="179"/>
  <c r="H10046" i="179"/>
  <c r="G10046" i="179"/>
  <c r="H10045" i="179"/>
  <c r="G10045" i="179"/>
  <c r="H10044" i="179"/>
  <c r="G10044" i="179"/>
  <c r="H10043" i="179"/>
  <c r="G10043" i="179"/>
  <c r="H10042" i="179"/>
  <c r="G10042" i="179"/>
  <c r="H10041" i="179"/>
  <c r="G10041" i="179"/>
  <c r="H10040" i="179"/>
  <c r="G10040" i="179"/>
  <c r="H10039" i="179"/>
  <c r="G10039" i="179"/>
  <c r="H10038" i="179"/>
  <c r="G10038" i="179"/>
  <c r="H10037" i="179"/>
  <c r="G10037" i="179"/>
  <c r="H10036" i="179"/>
  <c r="G10036" i="179"/>
  <c r="H10035" i="179"/>
  <c r="G10035" i="179"/>
  <c r="H10034" i="179"/>
  <c r="G10034" i="179"/>
  <c r="H10033" i="179"/>
  <c r="G10033" i="179"/>
  <c r="H10032" i="179"/>
  <c r="G10032" i="179"/>
  <c r="H10031" i="179"/>
  <c r="G10031" i="179"/>
  <c r="H10030" i="179"/>
  <c r="G10030" i="179"/>
  <c r="H10029" i="179"/>
  <c r="G10029" i="179"/>
  <c r="H10028" i="179"/>
  <c r="G10028" i="179"/>
  <c r="H10027" i="179"/>
  <c r="G10027" i="179"/>
  <c r="H10026" i="179"/>
  <c r="G10026" i="179"/>
  <c r="H10025" i="179"/>
  <c r="G10025" i="179"/>
  <c r="H10024" i="179"/>
  <c r="G10024" i="179"/>
  <c r="H10023" i="179"/>
  <c r="G10023" i="179"/>
  <c r="H10022" i="179"/>
  <c r="G10022" i="179"/>
  <c r="H10021" i="179"/>
  <c r="G10021" i="179"/>
  <c r="H10020" i="179"/>
  <c r="G10020" i="179"/>
  <c r="H10019" i="179"/>
  <c r="G10019" i="179"/>
  <c r="H10018" i="179"/>
  <c r="G10018" i="179"/>
  <c r="H10017" i="179"/>
  <c r="G10017" i="179"/>
  <c r="H10016" i="179"/>
  <c r="G10016" i="179"/>
  <c r="H10015" i="179"/>
  <c r="G10015" i="179"/>
  <c r="H10014" i="179"/>
  <c r="G10014" i="179"/>
  <c r="H10013" i="179"/>
  <c r="G10013" i="179"/>
  <c r="H10012" i="179"/>
  <c r="G10012" i="179"/>
  <c r="H10011" i="179"/>
  <c r="G10011" i="179"/>
  <c r="H10010" i="179"/>
  <c r="G10010" i="179"/>
  <c r="H10009" i="179"/>
  <c r="G10009" i="179"/>
  <c r="H10008" i="179"/>
  <c r="G10008" i="179"/>
  <c r="H10007" i="179"/>
  <c r="G10007" i="179"/>
  <c r="H10006" i="179"/>
  <c r="G10006" i="179"/>
  <c r="H10005" i="179"/>
  <c r="G10005" i="179"/>
  <c r="H10004" i="179"/>
  <c r="G10004" i="179"/>
  <c r="H10003" i="179"/>
  <c r="G10003" i="179"/>
  <c r="H10002" i="179"/>
  <c r="G10002" i="179"/>
  <c r="H10001" i="179"/>
  <c r="G10001" i="179"/>
  <c r="H10000" i="179"/>
  <c r="G10000" i="179"/>
  <c r="H9999" i="179"/>
  <c r="G9999" i="179"/>
  <c r="H9998" i="179"/>
  <c r="G9998" i="179"/>
  <c r="H9997" i="179"/>
  <c r="G9997" i="179"/>
  <c r="H9996" i="179"/>
  <c r="G9996" i="179"/>
  <c r="H9995" i="179"/>
  <c r="G9995" i="179"/>
  <c r="H9994" i="179"/>
  <c r="G9994" i="179"/>
  <c r="H9993" i="179"/>
  <c r="G9993" i="179"/>
  <c r="H9992" i="179"/>
  <c r="G9992" i="179"/>
  <c r="H9991" i="179"/>
  <c r="G9991" i="179"/>
  <c r="H9990" i="179"/>
  <c r="G9990" i="179"/>
  <c r="H9989" i="179"/>
  <c r="G9989" i="179"/>
  <c r="H9988" i="179"/>
  <c r="G9988" i="179"/>
  <c r="H9987" i="179"/>
  <c r="G9987" i="179"/>
  <c r="H9986" i="179"/>
  <c r="G9986" i="179"/>
  <c r="H9985" i="179"/>
  <c r="G9985" i="179"/>
  <c r="H9984" i="179"/>
  <c r="G9984" i="179"/>
  <c r="H9983" i="179"/>
  <c r="G9983" i="179"/>
  <c r="H9982" i="179"/>
  <c r="G9982" i="179"/>
  <c r="H9981" i="179"/>
  <c r="G9981" i="179"/>
  <c r="H9980" i="179"/>
  <c r="G9980" i="179"/>
  <c r="H9979" i="179"/>
  <c r="G9979" i="179"/>
  <c r="H9978" i="179"/>
  <c r="G9978" i="179"/>
  <c r="H9977" i="179"/>
  <c r="G9977" i="179"/>
  <c r="H9976" i="179"/>
  <c r="G9976" i="179"/>
  <c r="H9975" i="179"/>
  <c r="G9975" i="179"/>
  <c r="H9974" i="179"/>
  <c r="G9974" i="179"/>
  <c r="H9973" i="179"/>
  <c r="G9973" i="179"/>
  <c r="H9972" i="179"/>
  <c r="G9972" i="179"/>
  <c r="H9971" i="179"/>
  <c r="G9971" i="179"/>
  <c r="H9970" i="179"/>
  <c r="G9970" i="179"/>
  <c r="H9969" i="179"/>
  <c r="G9969" i="179"/>
  <c r="H9968" i="179"/>
  <c r="G9968" i="179"/>
  <c r="H9967" i="179"/>
  <c r="G9967" i="179"/>
  <c r="H9966" i="179"/>
  <c r="G9966" i="179"/>
  <c r="H9965" i="179"/>
  <c r="G9965" i="179"/>
  <c r="H9964" i="179"/>
  <c r="G9964" i="179"/>
  <c r="H9963" i="179"/>
  <c r="G9963" i="179"/>
  <c r="H9962" i="179"/>
  <c r="G9962" i="179"/>
  <c r="H9961" i="179"/>
  <c r="G9961" i="179"/>
  <c r="H9960" i="179"/>
  <c r="G9960" i="179"/>
  <c r="H9959" i="179"/>
  <c r="G9959" i="179"/>
  <c r="H9958" i="179"/>
  <c r="G9958" i="179"/>
  <c r="H9957" i="179"/>
  <c r="G9957" i="179"/>
  <c r="H9956" i="179"/>
  <c r="G9956" i="179"/>
  <c r="H9955" i="179"/>
  <c r="G9955" i="179"/>
  <c r="H9954" i="179"/>
  <c r="G9954" i="179"/>
  <c r="H9953" i="179"/>
  <c r="G9953" i="179"/>
  <c r="H9952" i="179"/>
  <c r="G9952" i="179"/>
  <c r="H9951" i="179"/>
  <c r="G9951" i="179"/>
  <c r="H9950" i="179"/>
  <c r="G9950" i="179"/>
  <c r="H9949" i="179"/>
  <c r="G9949" i="179"/>
  <c r="H9948" i="179"/>
  <c r="G9948" i="179"/>
  <c r="H9947" i="179"/>
  <c r="G9947" i="179"/>
  <c r="H9946" i="179"/>
  <c r="G9946" i="179"/>
  <c r="H9945" i="179"/>
  <c r="G9945" i="179"/>
  <c r="H9944" i="179"/>
  <c r="G9944" i="179"/>
  <c r="H9943" i="179"/>
  <c r="G9943" i="179"/>
  <c r="H9942" i="179"/>
  <c r="G9942" i="179"/>
  <c r="H9941" i="179"/>
  <c r="G9941" i="179"/>
  <c r="H9940" i="179"/>
  <c r="G9940" i="179"/>
  <c r="H9939" i="179"/>
  <c r="G9939" i="179"/>
  <c r="H9938" i="179"/>
  <c r="G9938" i="179"/>
  <c r="H9937" i="179"/>
  <c r="G9937" i="179"/>
  <c r="H9936" i="179"/>
  <c r="G9936" i="179"/>
  <c r="H9935" i="179"/>
  <c r="G9935" i="179"/>
  <c r="H9934" i="179"/>
  <c r="G9934" i="179"/>
  <c r="H9933" i="179"/>
  <c r="G9933" i="179"/>
  <c r="H9932" i="179"/>
  <c r="G9932" i="179"/>
  <c r="H9931" i="179"/>
  <c r="G9931" i="179"/>
  <c r="H9930" i="179"/>
  <c r="G9930" i="179"/>
  <c r="H9929" i="179"/>
  <c r="G9929" i="179"/>
  <c r="H9928" i="179"/>
  <c r="G9928" i="179"/>
  <c r="H9927" i="179"/>
  <c r="G9927" i="179"/>
  <c r="H9926" i="179"/>
  <c r="G9926" i="179"/>
  <c r="H9925" i="179"/>
  <c r="G9925" i="179"/>
  <c r="H9924" i="179"/>
  <c r="G9924" i="179"/>
  <c r="H9923" i="179"/>
  <c r="G9923" i="179"/>
  <c r="H9922" i="179"/>
  <c r="G9922" i="179"/>
  <c r="H9921" i="179"/>
  <c r="G9921" i="179"/>
  <c r="H9920" i="179"/>
  <c r="G9920" i="179"/>
  <c r="H9919" i="179"/>
  <c r="G9919" i="179"/>
  <c r="H9918" i="179"/>
  <c r="G9918" i="179"/>
  <c r="H9917" i="179"/>
  <c r="G9917" i="179"/>
  <c r="H9916" i="179"/>
  <c r="G9916" i="179"/>
  <c r="H9915" i="179"/>
  <c r="G9915" i="179"/>
  <c r="H9914" i="179"/>
  <c r="G9914" i="179"/>
  <c r="H9913" i="179"/>
  <c r="G9913" i="179"/>
  <c r="H9912" i="179"/>
  <c r="G9912" i="179"/>
  <c r="H9911" i="179"/>
  <c r="G9911" i="179"/>
  <c r="H9910" i="179"/>
  <c r="G9910" i="179"/>
  <c r="H9909" i="179"/>
  <c r="G9909" i="179"/>
  <c r="H9908" i="179"/>
  <c r="G9908" i="179"/>
  <c r="H9907" i="179"/>
  <c r="G9907" i="179"/>
  <c r="H9906" i="179"/>
  <c r="G9906" i="179"/>
  <c r="H9905" i="179"/>
  <c r="G9905" i="179"/>
  <c r="H9904" i="179"/>
  <c r="G9904" i="179"/>
  <c r="H9903" i="179"/>
  <c r="G9903" i="179"/>
  <c r="H9902" i="179"/>
  <c r="G9902" i="179"/>
  <c r="H9901" i="179"/>
  <c r="G9901" i="179"/>
  <c r="H9900" i="179"/>
  <c r="G9900" i="179"/>
  <c r="H9899" i="179"/>
  <c r="G9899" i="179"/>
  <c r="H9898" i="179"/>
  <c r="G9898" i="179"/>
  <c r="H9897" i="179"/>
  <c r="G9897" i="179"/>
  <c r="H9896" i="179"/>
  <c r="G9896" i="179"/>
  <c r="H9895" i="179"/>
  <c r="G9895" i="179"/>
  <c r="H9894" i="179"/>
  <c r="G9894" i="179"/>
  <c r="H9893" i="179"/>
  <c r="G9893" i="179"/>
  <c r="H9892" i="179"/>
  <c r="G9892" i="179"/>
  <c r="H9891" i="179"/>
  <c r="G9891" i="179"/>
  <c r="H9890" i="179"/>
  <c r="G9890" i="179"/>
  <c r="H9889" i="179"/>
  <c r="G9889" i="179"/>
  <c r="H9888" i="179"/>
  <c r="G9888" i="179"/>
  <c r="H9887" i="179"/>
  <c r="G9887" i="179"/>
  <c r="H9886" i="179"/>
  <c r="G9886" i="179"/>
  <c r="H9885" i="179"/>
  <c r="G9885" i="179"/>
  <c r="H9884" i="179"/>
  <c r="G9884" i="179"/>
  <c r="H9883" i="179"/>
  <c r="G9883" i="179"/>
  <c r="H9882" i="179"/>
  <c r="G9882" i="179"/>
  <c r="H9881" i="179"/>
  <c r="G9881" i="179"/>
  <c r="H9880" i="179"/>
  <c r="G9880" i="179"/>
  <c r="H9879" i="179"/>
  <c r="G9879" i="179"/>
  <c r="H9878" i="179"/>
  <c r="G9878" i="179"/>
  <c r="H9877" i="179"/>
  <c r="G9877" i="179"/>
  <c r="H9876" i="179"/>
  <c r="G9876" i="179"/>
  <c r="H9875" i="179"/>
  <c r="G9875" i="179"/>
  <c r="H9874" i="179"/>
  <c r="G9874" i="179"/>
  <c r="H9873" i="179"/>
  <c r="G9873" i="179"/>
  <c r="H9872" i="179"/>
  <c r="G9872" i="179"/>
  <c r="H9871" i="179"/>
  <c r="G9871" i="179"/>
  <c r="H9870" i="179"/>
  <c r="G9870" i="179"/>
  <c r="H9869" i="179"/>
  <c r="G9869" i="179"/>
  <c r="H9868" i="179"/>
  <c r="G9868" i="179"/>
  <c r="H9867" i="179"/>
  <c r="G9867" i="179"/>
  <c r="H9866" i="179"/>
  <c r="G9866" i="179"/>
  <c r="H9865" i="179"/>
  <c r="G9865" i="179"/>
  <c r="H9864" i="179"/>
  <c r="G9864" i="179"/>
  <c r="H9863" i="179"/>
  <c r="G9863" i="179"/>
  <c r="H9862" i="179"/>
  <c r="G9862" i="179"/>
  <c r="H9861" i="179"/>
  <c r="G9861" i="179"/>
  <c r="H9860" i="179"/>
  <c r="G9860" i="179"/>
  <c r="H9859" i="179"/>
  <c r="G9859" i="179"/>
  <c r="H9858" i="179"/>
  <c r="G9858" i="179"/>
  <c r="H9857" i="179"/>
  <c r="G9857" i="179"/>
  <c r="H9856" i="179"/>
  <c r="G9856" i="179"/>
  <c r="H9855" i="179"/>
  <c r="G9855" i="179"/>
  <c r="H9854" i="179"/>
  <c r="G9854" i="179"/>
  <c r="H9853" i="179"/>
  <c r="G9853" i="179"/>
  <c r="H9852" i="179"/>
  <c r="G9852" i="179"/>
  <c r="H9851" i="179"/>
  <c r="G9851" i="179"/>
  <c r="H9850" i="179"/>
  <c r="G9850" i="179"/>
  <c r="H9849" i="179"/>
  <c r="G9849" i="179"/>
  <c r="H9848" i="179"/>
  <c r="G9848" i="179"/>
  <c r="H9847" i="179"/>
  <c r="G9847" i="179"/>
  <c r="H9846" i="179"/>
  <c r="G9846" i="179"/>
  <c r="H9845" i="179"/>
  <c r="G9845" i="179"/>
  <c r="H9844" i="179"/>
  <c r="G9844" i="179"/>
  <c r="H9843" i="179"/>
  <c r="G9843" i="179"/>
  <c r="H9842" i="179"/>
  <c r="G9842" i="179"/>
  <c r="H9841" i="179"/>
  <c r="G9841" i="179"/>
  <c r="H9840" i="179"/>
  <c r="G9840" i="179"/>
  <c r="H9839" i="179"/>
  <c r="G9839" i="179"/>
  <c r="H9838" i="179"/>
  <c r="G9838" i="179"/>
  <c r="H9837" i="179"/>
  <c r="G9837" i="179"/>
  <c r="H9836" i="179"/>
  <c r="G9836" i="179"/>
  <c r="H9835" i="179"/>
  <c r="G9835" i="179"/>
  <c r="H9834" i="179"/>
  <c r="G9834" i="179"/>
  <c r="H9833" i="179"/>
  <c r="G9833" i="179"/>
  <c r="H9832" i="179"/>
  <c r="G9832" i="179"/>
  <c r="H9831" i="179"/>
  <c r="G9831" i="179"/>
  <c r="H9830" i="179"/>
  <c r="G9830" i="179"/>
  <c r="H9829" i="179"/>
  <c r="G9829" i="179"/>
  <c r="H9828" i="179"/>
  <c r="G9828" i="179"/>
  <c r="H9827" i="179"/>
  <c r="G9827" i="179"/>
  <c r="H9826" i="179"/>
  <c r="G9826" i="179"/>
  <c r="H9825" i="179"/>
  <c r="G9825" i="179"/>
  <c r="H9824" i="179"/>
  <c r="G9824" i="179"/>
  <c r="H9823" i="179"/>
  <c r="G9823" i="179"/>
  <c r="H9822" i="179"/>
  <c r="G9822" i="179"/>
  <c r="H9821" i="179"/>
  <c r="G9821" i="179"/>
  <c r="H9820" i="179"/>
  <c r="G9820" i="179"/>
  <c r="H9819" i="179"/>
  <c r="G9819" i="179"/>
  <c r="H9818" i="179"/>
  <c r="G9818" i="179"/>
  <c r="H9817" i="179"/>
  <c r="G9817" i="179"/>
  <c r="H9816" i="179"/>
  <c r="G9816" i="179"/>
  <c r="H9815" i="179"/>
  <c r="G9815" i="179"/>
  <c r="H9814" i="179"/>
  <c r="G9814" i="179"/>
  <c r="H9813" i="179"/>
  <c r="G9813" i="179"/>
  <c r="H9812" i="179"/>
  <c r="G9812" i="179"/>
  <c r="H9811" i="179"/>
  <c r="G9811" i="179"/>
  <c r="H9810" i="179"/>
  <c r="G9810" i="179"/>
  <c r="H9809" i="179"/>
  <c r="G9809" i="179"/>
  <c r="H9808" i="179"/>
  <c r="G9808" i="179"/>
  <c r="H9807" i="179"/>
  <c r="G9807" i="179"/>
  <c r="H9806" i="179"/>
  <c r="G9806" i="179"/>
  <c r="H9805" i="179"/>
  <c r="G9805" i="179"/>
  <c r="H9804" i="179"/>
  <c r="G9804" i="179"/>
  <c r="H9803" i="179"/>
  <c r="G9803" i="179"/>
  <c r="H9802" i="179"/>
  <c r="G9802" i="179"/>
  <c r="H9801" i="179"/>
  <c r="G9801" i="179"/>
  <c r="H9800" i="179"/>
  <c r="G9800" i="179"/>
  <c r="H9799" i="179"/>
  <c r="G9799" i="179"/>
  <c r="H9798" i="179"/>
  <c r="G9798" i="179"/>
  <c r="H9797" i="179"/>
  <c r="G9797" i="179"/>
  <c r="H9796" i="179"/>
  <c r="G9796" i="179"/>
  <c r="H9795" i="179"/>
  <c r="G9795" i="179"/>
  <c r="H9794" i="179"/>
  <c r="G9794" i="179"/>
  <c r="H9793" i="179"/>
  <c r="G9793" i="179"/>
  <c r="H9792" i="179"/>
  <c r="G9792" i="179"/>
  <c r="H9791" i="179"/>
  <c r="G9791" i="179"/>
  <c r="H9790" i="179"/>
  <c r="G9790" i="179"/>
  <c r="H9789" i="179"/>
  <c r="G9789" i="179"/>
  <c r="H9788" i="179"/>
  <c r="G9788" i="179"/>
  <c r="H9787" i="179"/>
  <c r="G9787" i="179"/>
  <c r="H9786" i="179"/>
  <c r="G9786" i="179"/>
  <c r="H9785" i="179"/>
  <c r="G9785" i="179"/>
  <c r="H9784" i="179"/>
  <c r="G9784" i="179"/>
  <c r="H9783" i="179"/>
  <c r="G9783" i="179"/>
  <c r="H9782" i="179"/>
  <c r="G9782" i="179"/>
  <c r="H9781" i="179"/>
  <c r="G9781" i="179"/>
  <c r="H9780" i="179"/>
  <c r="G9780" i="179"/>
  <c r="H9779" i="179"/>
  <c r="G9779" i="179"/>
  <c r="H9778" i="179"/>
  <c r="G9778" i="179"/>
  <c r="H9777" i="179"/>
  <c r="G9777" i="179"/>
  <c r="H9776" i="179"/>
  <c r="G9776" i="179"/>
  <c r="H9775" i="179"/>
  <c r="G9775" i="179"/>
  <c r="H9774" i="179"/>
  <c r="G9774" i="179"/>
  <c r="H9773" i="179"/>
  <c r="G9773" i="179"/>
  <c r="H9772" i="179"/>
  <c r="G9772" i="179"/>
  <c r="H9771" i="179"/>
  <c r="G9771" i="179"/>
  <c r="H9770" i="179"/>
  <c r="G9770" i="179"/>
  <c r="H9769" i="179"/>
  <c r="G9769" i="179"/>
  <c r="H9768" i="179"/>
  <c r="G9768" i="179"/>
  <c r="H9767" i="179"/>
  <c r="G9767" i="179"/>
  <c r="H9766" i="179"/>
  <c r="G9766" i="179"/>
  <c r="H9765" i="179"/>
  <c r="G9765" i="179"/>
  <c r="H9764" i="179"/>
  <c r="G9764" i="179"/>
  <c r="H9763" i="179"/>
  <c r="G9763" i="179"/>
  <c r="H9762" i="179"/>
  <c r="G9762" i="179"/>
  <c r="H9761" i="179"/>
  <c r="G9761" i="179"/>
  <c r="H9760" i="179"/>
  <c r="G9760" i="179"/>
  <c r="H9759" i="179"/>
  <c r="G9759" i="179"/>
  <c r="H9758" i="179"/>
  <c r="G9758" i="179"/>
  <c r="H9757" i="179"/>
  <c r="G9757" i="179"/>
  <c r="H9756" i="179"/>
  <c r="G9756" i="179"/>
  <c r="H9755" i="179"/>
  <c r="G9755" i="179"/>
  <c r="H9754" i="179"/>
  <c r="G9754" i="179"/>
  <c r="H9753" i="179"/>
  <c r="G9753" i="179"/>
  <c r="H9752" i="179"/>
  <c r="G9752" i="179"/>
  <c r="H9751" i="179"/>
  <c r="G9751" i="179"/>
  <c r="H9750" i="179"/>
  <c r="G9750" i="179"/>
  <c r="H9749" i="179"/>
  <c r="G9749" i="179"/>
  <c r="H9748" i="179"/>
  <c r="G9748" i="179"/>
  <c r="H9747" i="179"/>
  <c r="G9747" i="179"/>
  <c r="H9746" i="179"/>
  <c r="G9746" i="179"/>
  <c r="H9745" i="179"/>
  <c r="G9745" i="179"/>
  <c r="H9744" i="179"/>
  <c r="G9744" i="179"/>
  <c r="H9743" i="179"/>
  <c r="G9743" i="179"/>
  <c r="H9742" i="179"/>
  <c r="G9742" i="179"/>
  <c r="H9741" i="179"/>
  <c r="G9741" i="179"/>
  <c r="H9740" i="179"/>
  <c r="G9740" i="179"/>
  <c r="H9739" i="179"/>
  <c r="G9739" i="179"/>
  <c r="H9738" i="179"/>
  <c r="G9738" i="179"/>
  <c r="H9737" i="179"/>
  <c r="G9737" i="179"/>
  <c r="H9736" i="179"/>
  <c r="G9736" i="179"/>
  <c r="H9735" i="179"/>
  <c r="G9735" i="179"/>
  <c r="H9734" i="179"/>
  <c r="G9734" i="179"/>
  <c r="H9733" i="179"/>
  <c r="G9733" i="179"/>
  <c r="H9732" i="179"/>
  <c r="G9732" i="179"/>
  <c r="H9731" i="179"/>
  <c r="G9731" i="179"/>
  <c r="H9730" i="179"/>
  <c r="G9730" i="179"/>
  <c r="H9729" i="179"/>
  <c r="G9729" i="179"/>
  <c r="H9728" i="179"/>
  <c r="G9728" i="179"/>
  <c r="H9727" i="179"/>
  <c r="G9727" i="179"/>
  <c r="H9726" i="179"/>
  <c r="G9726" i="179"/>
  <c r="H9725" i="179"/>
  <c r="G9725" i="179"/>
  <c r="H9724" i="179"/>
  <c r="G9724" i="179"/>
  <c r="H9723" i="179"/>
  <c r="G9723" i="179"/>
  <c r="H9722" i="179"/>
  <c r="G9722" i="179"/>
  <c r="H9721" i="179"/>
  <c r="G9721" i="179"/>
  <c r="H9720" i="179"/>
  <c r="G9720" i="179"/>
  <c r="H9719" i="179"/>
  <c r="G9719" i="179"/>
  <c r="H9718" i="179"/>
  <c r="G9718" i="179"/>
  <c r="H9717" i="179"/>
  <c r="G9717" i="179"/>
  <c r="H9716" i="179"/>
  <c r="G9716" i="179"/>
  <c r="H9715" i="179"/>
  <c r="G9715" i="179"/>
  <c r="H9714" i="179"/>
  <c r="G9714" i="179"/>
  <c r="H9713" i="179"/>
  <c r="G9713" i="179"/>
  <c r="H9712" i="179"/>
  <c r="G9712" i="179"/>
  <c r="H9711" i="179"/>
  <c r="G9711" i="179"/>
  <c r="H9710" i="179"/>
  <c r="G9710" i="179"/>
  <c r="H9709" i="179"/>
  <c r="G9709" i="179"/>
  <c r="H9708" i="179"/>
  <c r="G9708" i="179"/>
  <c r="H9707" i="179"/>
  <c r="G9707" i="179"/>
  <c r="H9706" i="179"/>
  <c r="G9706" i="179"/>
  <c r="H9705" i="179"/>
  <c r="G9705" i="179"/>
  <c r="H9704" i="179"/>
  <c r="G9704" i="179"/>
  <c r="H9703" i="179"/>
  <c r="G9703" i="179"/>
  <c r="H9702" i="179"/>
  <c r="G9702" i="179"/>
  <c r="H9701" i="179"/>
  <c r="G9701" i="179"/>
  <c r="H9700" i="179"/>
  <c r="G9700" i="179"/>
  <c r="H9699" i="179"/>
  <c r="G9699" i="179"/>
  <c r="H9698" i="179"/>
  <c r="G9698" i="179"/>
  <c r="H9697" i="179"/>
  <c r="G9697" i="179"/>
  <c r="H9696" i="179"/>
  <c r="G9696" i="179"/>
  <c r="H9695" i="179"/>
  <c r="G9695" i="179"/>
  <c r="H9694" i="179"/>
  <c r="G9694" i="179"/>
  <c r="H9693" i="179"/>
  <c r="G9693" i="179"/>
  <c r="H9692" i="179"/>
  <c r="G9692" i="179"/>
  <c r="H9691" i="179"/>
  <c r="G9691" i="179"/>
  <c r="H9690" i="179"/>
  <c r="G9690" i="179"/>
  <c r="H9689" i="179"/>
  <c r="G9689" i="179"/>
  <c r="H9688" i="179"/>
  <c r="G9688" i="179"/>
  <c r="H9687" i="179"/>
  <c r="G9687" i="179"/>
  <c r="H9686" i="179"/>
  <c r="G9686" i="179"/>
  <c r="H9685" i="179"/>
  <c r="G9685" i="179"/>
  <c r="H9684" i="179"/>
  <c r="G9684" i="179"/>
  <c r="H9683" i="179"/>
  <c r="G9683" i="179"/>
  <c r="H9682" i="179"/>
  <c r="G9682" i="179"/>
  <c r="H9681" i="179"/>
  <c r="G9681" i="179"/>
  <c r="H9680" i="179"/>
  <c r="G9680" i="179"/>
  <c r="H9679" i="179"/>
  <c r="G9679" i="179"/>
  <c r="H9678" i="179"/>
  <c r="G9678" i="179"/>
  <c r="H9677" i="179"/>
  <c r="G9677" i="179"/>
  <c r="H9676" i="179"/>
  <c r="G9676" i="179"/>
  <c r="H9675" i="179"/>
  <c r="G9675" i="179"/>
  <c r="H9674" i="179"/>
  <c r="G9674" i="179"/>
  <c r="H9673" i="179"/>
  <c r="G9673" i="179"/>
  <c r="H9672" i="179"/>
  <c r="G9672" i="179"/>
  <c r="H9671" i="179"/>
  <c r="G9671" i="179"/>
  <c r="H9670" i="179"/>
  <c r="G9670" i="179"/>
  <c r="H9669" i="179"/>
  <c r="G9669" i="179"/>
  <c r="H9668" i="179"/>
  <c r="G9668" i="179"/>
  <c r="H9667" i="179"/>
  <c r="G9667" i="179"/>
  <c r="H9666" i="179"/>
  <c r="G9666" i="179"/>
  <c r="H9665" i="179"/>
  <c r="G9665" i="179"/>
  <c r="H9664" i="179"/>
  <c r="G9664" i="179"/>
  <c r="H9663" i="179"/>
  <c r="G9663" i="179"/>
  <c r="H9662" i="179"/>
  <c r="G9662" i="179"/>
  <c r="H9661" i="179"/>
  <c r="G9661" i="179"/>
  <c r="H9660" i="179"/>
  <c r="G9660" i="179"/>
  <c r="H9659" i="179"/>
  <c r="G9659" i="179"/>
  <c r="H9658" i="179"/>
  <c r="G9658" i="179"/>
  <c r="H9657" i="179"/>
  <c r="G9657" i="179"/>
  <c r="H9656" i="179"/>
  <c r="G9656" i="179"/>
  <c r="H9655" i="179"/>
  <c r="G9655" i="179"/>
  <c r="H9654" i="179"/>
  <c r="G9654" i="179"/>
  <c r="H9653" i="179"/>
  <c r="G9653" i="179"/>
  <c r="H9652" i="179"/>
  <c r="G9652" i="179"/>
  <c r="H9651" i="179"/>
  <c r="G9651" i="179"/>
  <c r="H9650" i="179"/>
  <c r="G9650" i="179"/>
  <c r="H9649" i="179"/>
  <c r="G9649" i="179"/>
  <c r="H9648" i="179"/>
  <c r="G9648" i="179"/>
  <c r="H9647" i="179"/>
  <c r="G9647" i="179"/>
  <c r="H9646" i="179"/>
  <c r="G9646" i="179"/>
  <c r="H9645" i="179"/>
  <c r="G9645" i="179"/>
  <c r="H9644" i="179"/>
  <c r="G9644" i="179"/>
  <c r="H9643" i="179"/>
  <c r="G9643" i="179"/>
  <c r="H9642" i="179"/>
  <c r="G9642" i="179"/>
  <c r="H9641" i="179"/>
  <c r="G9641" i="179"/>
  <c r="H9640" i="179"/>
  <c r="G9640" i="179"/>
  <c r="H9639" i="179"/>
  <c r="G9639" i="179"/>
  <c r="H9638" i="179"/>
  <c r="G9638" i="179"/>
  <c r="H9637" i="179"/>
  <c r="G9637" i="179"/>
  <c r="H9636" i="179"/>
  <c r="G9636" i="179"/>
  <c r="H9635" i="179"/>
  <c r="G9635" i="179"/>
  <c r="H9634" i="179"/>
  <c r="G9634" i="179"/>
  <c r="H9633" i="179"/>
  <c r="G9633" i="179"/>
  <c r="H9632" i="179"/>
  <c r="G9632" i="179"/>
  <c r="H9631" i="179"/>
  <c r="G9631" i="179"/>
  <c r="H9630" i="179"/>
  <c r="G9630" i="179"/>
  <c r="H9629" i="179"/>
  <c r="G9629" i="179"/>
  <c r="H9628" i="179"/>
  <c r="G9628" i="179"/>
  <c r="H9627" i="179"/>
  <c r="G9627" i="179"/>
  <c r="H9626" i="179"/>
  <c r="G9626" i="179"/>
  <c r="H9625" i="179"/>
  <c r="G9625" i="179"/>
  <c r="H9624" i="179"/>
  <c r="G9624" i="179"/>
  <c r="H9623" i="179"/>
  <c r="G9623" i="179"/>
  <c r="H9622" i="179"/>
  <c r="G9622" i="179"/>
  <c r="H9621" i="179"/>
  <c r="G9621" i="179"/>
  <c r="H9620" i="179"/>
  <c r="G9620" i="179"/>
  <c r="H9619" i="179"/>
  <c r="G9619" i="179"/>
  <c r="H9618" i="179"/>
  <c r="G9618" i="179"/>
  <c r="H9617" i="179"/>
  <c r="G9617" i="179"/>
  <c r="H9616" i="179"/>
  <c r="G9616" i="179"/>
  <c r="H9615" i="179"/>
  <c r="G9615" i="179"/>
  <c r="H9614" i="179"/>
  <c r="G9614" i="179"/>
  <c r="H9613" i="179"/>
  <c r="G9613" i="179"/>
  <c r="H9612" i="179"/>
  <c r="G9612" i="179"/>
  <c r="H9611" i="179"/>
  <c r="G9611" i="179"/>
  <c r="H9610" i="179"/>
  <c r="G9610" i="179"/>
  <c r="H9609" i="179"/>
  <c r="G9609" i="179"/>
  <c r="H9608" i="179"/>
  <c r="G9608" i="179"/>
  <c r="H9607" i="179"/>
  <c r="G9607" i="179"/>
  <c r="H9606" i="179"/>
  <c r="G9606" i="179"/>
  <c r="H9605" i="179"/>
  <c r="G9605" i="179"/>
  <c r="H9604" i="179"/>
  <c r="G9604" i="179"/>
  <c r="H9603" i="179"/>
  <c r="G9603" i="179"/>
  <c r="H9602" i="179"/>
  <c r="G9602" i="179"/>
  <c r="H9601" i="179"/>
  <c r="G9601" i="179"/>
  <c r="H9600" i="179"/>
  <c r="G9600" i="179"/>
  <c r="H9599" i="179"/>
  <c r="G9599" i="179"/>
  <c r="H9598" i="179"/>
  <c r="G9598" i="179"/>
  <c r="H9597" i="179"/>
  <c r="G9597" i="179"/>
  <c r="H9596" i="179"/>
  <c r="G9596" i="179"/>
  <c r="H9595" i="179"/>
  <c r="G9595" i="179"/>
  <c r="H9594" i="179"/>
  <c r="G9594" i="179"/>
  <c r="H9593" i="179"/>
  <c r="G9593" i="179"/>
  <c r="H9592" i="179"/>
  <c r="G9592" i="179"/>
  <c r="H9591" i="179"/>
  <c r="G9591" i="179"/>
  <c r="H9590" i="179"/>
  <c r="G9590" i="179"/>
  <c r="H9589" i="179"/>
  <c r="G9589" i="179"/>
  <c r="H9588" i="179"/>
  <c r="G9588" i="179"/>
  <c r="H9587" i="179"/>
  <c r="G9587" i="179"/>
  <c r="H9586" i="179"/>
  <c r="G9586" i="179"/>
  <c r="H9585" i="179"/>
  <c r="G9585" i="179"/>
  <c r="H9584" i="179"/>
  <c r="G9584" i="179"/>
  <c r="H9583" i="179"/>
  <c r="G9583" i="179"/>
  <c r="H9582" i="179"/>
  <c r="G9582" i="179"/>
  <c r="H9581" i="179"/>
  <c r="G9581" i="179"/>
  <c r="H9580" i="179"/>
  <c r="G9580" i="179"/>
  <c r="H9579" i="179"/>
  <c r="G9579" i="179"/>
  <c r="H9578" i="179"/>
  <c r="G9578" i="179"/>
  <c r="H9577" i="179"/>
  <c r="G9577" i="179"/>
  <c r="H9576" i="179"/>
  <c r="G9576" i="179"/>
  <c r="H9575" i="179"/>
  <c r="G9575" i="179"/>
  <c r="H9574" i="179"/>
  <c r="G9574" i="179"/>
  <c r="H9573" i="179"/>
  <c r="G9573" i="179"/>
  <c r="H9572" i="179"/>
  <c r="G9572" i="179"/>
  <c r="H9571" i="179"/>
  <c r="G9571" i="179"/>
  <c r="H9570" i="179"/>
  <c r="G9570" i="179"/>
  <c r="H9569" i="179"/>
  <c r="G9569" i="179"/>
  <c r="H9568" i="179"/>
  <c r="G9568" i="179"/>
  <c r="H9567" i="179"/>
  <c r="G9567" i="179"/>
  <c r="H9566" i="179"/>
  <c r="G9566" i="179"/>
  <c r="H9565" i="179"/>
  <c r="G9565" i="179"/>
  <c r="H9564" i="179"/>
  <c r="G9564" i="179"/>
  <c r="H9563" i="179"/>
  <c r="G9563" i="179"/>
  <c r="H9562" i="179"/>
  <c r="G9562" i="179"/>
  <c r="H9561" i="179"/>
  <c r="G9561" i="179"/>
  <c r="H9560" i="179"/>
  <c r="G9560" i="179"/>
  <c r="H9559" i="179"/>
  <c r="G9559" i="179"/>
  <c r="H9558" i="179"/>
  <c r="G9558" i="179"/>
  <c r="H9557" i="179"/>
  <c r="G9557" i="179"/>
  <c r="H9556" i="179"/>
  <c r="G9556" i="179"/>
  <c r="H9555" i="179"/>
  <c r="G9555" i="179"/>
  <c r="H9554" i="179"/>
  <c r="G9554" i="179"/>
  <c r="H9553" i="179"/>
  <c r="G9553" i="179"/>
  <c r="H9552" i="179"/>
  <c r="G9552" i="179"/>
  <c r="H9551" i="179"/>
  <c r="G9551" i="179"/>
  <c r="H9550" i="179"/>
  <c r="G9550" i="179"/>
  <c r="H9549" i="179"/>
  <c r="G9549" i="179"/>
  <c r="H9548" i="179"/>
  <c r="G9548" i="179"/>
  <c r="H9547" i="179"/>
  <c r="G9547" i="179"/>
  <c r="H9546" i="179"/>
  <c r="G9546" i="179"/>
  <c r="H9545" i="179"/>
  <c r="G9545" i="179"/>
  <c r="H9544" i="179"/>
  <c r="G9544" i="179"/>
  <c r="H9543" i="179"/>
  <c r="G9543" i="179"/>
  <c r="H9542" i="179"/>
  <c r="G9542" i="179"/>
  <c r="H9541" i="179"/>
  <c r="G9541" i="179"/>
  <c r="H9540" i="179"/>
  <c r="G9540" i="179"/>
  <c r="H9539" i="179"/>
  <c r="G9539" i="179"/>
  <c r="H9538" i="179"/>
  <c r="G9538" i="179"/>
  <c r="H9537" i="179"/>
  <c r="G9537" i="179"/>
  <c r="H9536" i="179"/>
  <c r="G9536" i="179"/>
  <c r="H9535" i="179"/>
  <c r="G9535" i="179"/>
  <c r="H9534" i="179"/>
  <c r="G9534" i="179"/>
  <c r="H9533" i="179"/>
  <c r="G9533" i="179"/>
  <c r="H9532" i="179"/>
  <c r="G9532" i="179"/>
  <c r="H9531" i="179"/>
  <c r="G9531" i="179"/>
  <c r="H9530" i="179"/>
  <c r="G9530" i="179"/>
  <c r="H9529" i="179"/>
  <c r="G9529" i="179"/>
  <c r="H9528" i="179"/>
  <c r="G9528" i="179"/>
  <c r="H9527" i="179"/>
  <c r="G9527" i="179"/>
  <c r="H9526" i="179"/>
  <c r="G9526" i="179"/>
  <c r="H9525" i="179"/>
  <c r="G9525" i="179"/>
  <c r="H9524" i="179"/>
  <c r="G9524" i="179"/>
  <c r="H9523" i="179"/>
  <c r="G9523" i="179"/>
  <c r="H9522" i="179"/>
  <c r="G9522" i="179"/>
  <c r="H9521" i="179"/>
  <c r="G9521" i="179"/>
  <c r="H9520" i="179"/>
  <c r="G9520" i="179"/>
  <c r="H9519" i="179"/>
  <c r="G9519" i="179"/>
  <c r="H9518" i="179"/>
  <c r="G9518" i="179"/>
  <c r="H9517" i="179"/>
  <c r="G9517" i="179"/>
  <c r="H9516" i="179"/>
  <c r="G9516" i="179"/>
  <c r="H9515" i="179"/>
  <c r="G9515" i="179"/>
  <c r="H9514" i="179"/>
  <c r="G9514" i="179"/>
  <c r="H9513" i="179"/>
  <c r="G9513" i="179"/>
  <c r="H9512" i="179"/>
  <c r="G9512" i="179"/>
  <c r="H9511" i="179"/>
  <c r="G9511" i="179"/>
  <c r="H9510" i="179"/>
  <c r="G9510" i="179"/>
  <c r="H9509" i="179"/>
  <c r="G9509" i="179"/>
  <c r="H9508" i="179"/>
  <c r="G9508" i="179"/>
  <c r="H9507" i="179"/>
  <c r="G9507" i="179"/>
  <c r="H9506" i="179"/>
  <c r="G9506" i="179"/>
  <c r="H9505" i="179"/>
  <c r="G9505" i="179"/>
  <c r="H9504" i="179"/>
  <c r="G9504" i="179"/>
  <c r="H9503" i="179"/>
  <c r="G9503" i="179"/>
  <c r="H9502" i="179"/>
  <c r="G9502" i="179"/>
  <c r="H9501" i="179"/>
  <c r="G9501" i="179"/>
  <c r="H9500" i="179"/>
  <c r="G9500" i="179"/>
  <c r="H9499" i="179"/>
  <c r="G9499" i="179"/>
  <c r="H9498" i="179"/>
  <c r="G9498" i="179"/>
  <c r="H9497" i="179"/>
  <c r="G9497" i="179"/>
  <c r="H9496" i="179"/>
  <c r="G9496" i="179"/>
  <c r="H9495" i="179"/>
  <c r="G9495" i="179"/>
  <c r="H9494" i="179"/>
  <c r="G9494" i="179"/>
  <c r="H9493" i="179"/>
  <c r="G9493" i="179"/>
  <c r="H9492" i="179"/>
  <c r="G9492" i="179"/>
  <c r="H9491" i="179"/>
  <c r="G9491" i="179"/>
  <c r="H9490" i="179"/>
  <c r="G9490" i="179"/>
  <c r="H9489" i="179"/>
  <c r="G9489" i="179"/>
  <c r="H9488" i="179"/>
  <c r="G9488" i="179"/>
  <c r="H9487" i="179"/>
  <c r="G9487" i="179"/>
  <c r="H9486" i="179"/>
  <c r="G9486" i="179"/>
  <c r="H9485" i="179"/>
  <c r="G9485" i="179"/>
  <c r="H9484" i="179"/>
  <c r="G9484" i="179"/>
  <c r="H9483" i="179"/>
  <c r="G9483" i="179"/>
  <c r="H9482" i="179"/>
  <c r="G9482" i="179"/>
  <c r="H9481" i="179"/>
  <c r="G9481" i="179"/>
  <c r="H9480" i="179"/>
  <c r="G9480" i="179"/>
  <c r="H9479" i="179"/>
  <c r="G9479" i="179"/>
  <c r="H9478" i="179"/>
  <c r="G9478" i="179"/>
  <c r="H9477" i="179"/>
  <c r="G9477" i="179"/>
  <c r="H9476" i="179"/>
  <c r="G9476" i="179"/>
  <c r="H9475" i="179"/>
  <c r="G9475" i="179"/>
  <c r="H9474" i="179"/>
  <c r="G9474" i="179"/>
  <c r="H9473" i="179"/>
  <c r="G9473" i="179"/>
  <c r="H9472" i="179"/>
  <c r="G9472" i="179"/>
  <c r="H9471" i="179"/>
  <c r="G9471" i="179"/>
  <c r="H9470" i="179"/>
  <c r="G9470" i="179"/>
  <c r="H9469" i="179"/>
  <c r="G9469" i="179"/>
  <c r="H9468" i="179"/>
  <c r="G9468" i="179"/>
  <c r="H9467" i="179"/>
  <c r="G9467" i="179"/>
  <c r="H9466" i="179"/>
  <c r="G9466" i="179"/>
  <c r="H9465" i="179"/>
  <c r="G9465" i="179"/>
  <c r="H9464" i="179"/>
  <c r="G9464" i="179"/>
  <c r="H9463" i="179"/>
  <c r="G9463" i="179"/>
  <c r="H9462" i="179"/>
  <c r="G9462" i="179"/>
  <c r="H9461" i="179"/>
  <c r="G9461" i="179"/>
  <c r="H9460" i="179"/>
  <c r="G9460" i="179"/>
  <c r="H9459" i="179"/>
  <c r="G9459" i="179"/>
  <c r="H9458" i="179"/>
  <c r="G9458" i="179"/>
  <c r="H9457" i="179"/>
  <c r="G9457" i="179"/>
  <c r="H9456" i="179"/>
  <c r="G9456" i="179"/>
  <c r="H9455" i="179"/>
  <c r="G9455" i="179"/>
  <c r="H9454" i="179"/>
  <c r="G9454" i="179"/>
  <c r="H9453" i="179"/>
  <c r="G9453" i="179"/>
  <c r="H9452" i="179"/>
  <c r="G9452" i="179"/>
  <c r="H9451" i="179"/>
  <c r="G9451" i="179"/>
  <c r="H9450" i="179"/>
  <c r="G9450" i="179"/>
  <c r="H9449" i="179"/>
  <c r="G9449" i="179"/>
  <c r="H9448" i="179"/>
  <c r="G9448" i="179"/>
  <c r="H9447" i="179"/>
  <c r="G9447" i="179"/>
  <c r="H9446" i="179"/>
  <c r="G9446" i="179"/>
  <c r="H9445" i="179"/>
  <c r="G9445" i="179"/>
  <c r="H9444" i="179"/>
  <c r="G9444" i="179"/>
  <c r="H9443" i="179"/>
  <c r="G9443" i="179"/>
  <c r="H9442" i="179"/>
  <c r="G9442" i="179"/>
  <c r="H9441" i="179"/>
  <c r="G9441" i="179"/>
  <c r="H9440" i="179"/>
  <c r="G9440" i="179"/>
  <c r="H9439" i="179"/>
  <c r="G9439" i="179"/>
  <c r="H9438" i="179"/>
  <c r="G9438" i="179"/>
  <c r="H9437" i="179"/>
  <c r="G9437" i="179"/>
  <c r="H9436" i="179"/>
  <c r="G9436" i="179"/>
  <c r="H9435" i="179"/>
  <c r="G9435" i="179"/>
  <c r="H9434" i="179"/>
  <c r="G9434" i="179"/>
  <c r="H9433" i="179"/>
  <c r="G9433" i="179"/>
  <c r="H9432" i="179"/>
  <c r="G9432" i="179"/>
  <c r="H9431" i="179"/>
  <c r="G9431" i="179"/>
  <c r="H9430" i="179"/>
  <c r="G9430" i="179"/>
  <c r="H9429" i="179"/>
  <c r="G9429" i="179"/>
  <c r="H9428" i="179"/>
  <c r="G9428" i="179"/>
  <c r="H9427" i="179"/>
  <c r="G9427" i="179"/>
  <c r="H9426" i="179"/>
  <c r="G9426" i="179"/>
  <c r="H9425" i="179"/>
  <c r="G9425" i="179"/>
  <c r="H9424" i="179"/>
  <c r="G9424" i="179"/>
  <c r="H9423" i="179"/>
  <c r="G9423" i="179"/>
  <c r="H9422" i="179"/>
  <c r="G9422" i="179"/>
  <c r="H9421" i="179"/>
  <c r="G9421" i="179"/>
  <c r="H9420" i="179"/>
  <c r="G9420" i="179"/>
  <c r="H9419" i="179"/>
  <c r="G9419" i="179"/>
  <c r="H9418" i="179"/>
  <c r="G9418" i="179"/>
  <c r="H9417" i="179"/>
  <c r="G9417" i="179"/>
  <c r="H9416" i="179"/>
  <c r="G9416" i="179"/>
  <c r="H9415" i="179"/>
  <c r="G9415" i="179"/>
  <c r="H9414" i="179"/>
  <c r="G9414" i="179"/>
  <c r="H9413" i="179"/>
  <c r="G9413" i="179"/>
  <c r="H9412" i="179"/>
  <c r="G9412" i="179"/>
  <c r="H9411" i="179"/>
  <c r="G9411" i="179"/>
  <c r="H9410" i="179"/>
  <c r="G9410" i="179"/>
  <c r="H9409" i="179"/>
  <c r="G9409" i="179"/>
  <c r="H9408" i="179"/>
  <c r="G9408" i="179"/>
  <c r="H9407" i="179"/>
  <c r="G9407" i="179"/>
  <c r="H9406" i="179"/>
  <c r="G9406" i="179"/>
  <c r="H9405" i="179"/>
  <c r="G9405" i="179"/>
  <c r="H9404" i="179"/>
  <c r="G9404" i="179"/>
  <c r="H9403" i="179"/>
  <c r="G9403" i="179"/>
  <c r="H9402" i="179"/>
  <c r="G9402" i="179"/>
  <c r="H9401" i="179"/>
  <c r="G9401" i="179"/>
  <c r="H9400" i="179"/>
  <c r="G9400" i="179"/>
  <c r="H9399" i="179"/>
  <c r="G9399" i="179"/>
  <c r="H9398" i="179"/>
  <c r="G9398" i="179"/>
  <c r="H9397" i="179"/>
  <c r="G9397" i="179"/>
  <c r="H9396" i="179"/>
  <c r="G9396" i="179"/>
  <c r="H9395" i="179"/>
  <c r="G9395" i="179"/>
  <c r="H9394" i="179"/>
  <c r="G9394" i="179"/>
  <c r="H9393" i="179"/>
  <c r="G9393" i="179"/>
  <c r="H9392" i="179"/>
  <c r="G9392" i="179"/>
  <c r="H9391" i="179"/>
  <c r="G9391" i="179"/>
  <c r="H9390" i="179"/>
  <c r="G9390" i="179"/>
  <c r="H9389" i="179"/>
  <c r="G9389" i="179"/>
  <c r="H9388" i="179"/>
  <c r="G9388" i="179"/>
  <c r="H9387" i="179"/>
  <c r="G9387" i="179"/>
  <c r="H9386" i="179"/>
  <c r="G9386" i="179"/>
  <c r="H9385" i="179"/>
  <c r="G9385" i="179"/>
  <c r="H9384" i="179"/>
  <c r="G9384" i="179"/>
  <c r="H9383" i="179"/>
  <c r="G9383" i="179"/>
  <c r="H9382" i="179"/>
  <c r="G9382" i="179"/>
  <c r="H9381" i="179"/>
  <c r="G9381" i="179"/>
  <c r="H9380" i="179"/>
  <c r="G9380" i="179"/>
  <c r="H9379" i="179"/>
  <c r="G9379" i="179"/>
  <c r="H9378" i="179"/>
  <c r="G9378" i="179"/>
  <c r="H9377" i="179"/>
  <c r="G9377" i="179"/>
  <c r="H9376" i="179"/>
  <c r="G9376" i="179"/>
  <c r="H9375" i="179"/>
  <c r="G9375" i="179"/>
  <c r="H9374" i="179"/>
  <c r="G9374" i="179"/>
  <c r="H9373" i="179"/>
  <c r="G9373" i="179"/>
  <c r="H9372" i="179"/>
  <c r="G9372" i="179"/>
  <c r="H9371" i="179"/>
  <c r="G9371" i="179"/>
  <c r="H9370" i="179"/>
  <c r="G9370" i="179"/>
  <c r="H9369" i="179"/>
  <c r="G9369" i="179"/>
  <c r="H9368" i="179"/>
  <c r="G9368" i="179"/>
  <c r="H9367" i="179"/>
  <c r="G9367" i="179"/>
  <c r="H9366" i="179"/>
  <c r="G9366" i="179"/>
  <c r="H9365" i="179"/>
  <c r="G9365" i="179"/>
  <c r="H9364" i="179"/>
  <c r="G9364" i="179"/>
  <c r="H9363" i="179"/>
  <c r="G9363" i="179"/>
  <c r="H9362" i="179"/>
  <c r="G9362" i="179"/>
  <c r="H9361" i="179"/>
  <c r="G9361" i="179"/>
  <c r="H9360" i="179"/>
  <c r="G9360" i="179"/>
  <c r="H9359" i="179"/>
  <c r="G9359" i="179"/>
  <c r="H9358" i="179"/>
  <c r="G9358" i="179"/>
  <c r="H9357" i="179"/>
  <c r="G9357" i="179"/>
  <c r="H9356" i="179"/>
  <c r="G9356" i="179"/>
  <c r="H9355" i="179"/>
  <c r="G9355" i="179"/>
  <c r="H9354" i="179"/>
  <c r="G9354" i="179"/>
  <c r="H9353" i="179"/>
  <c r="G9353" i="179"/>
  <c r="H9352" i="179"/>
  <c r="G9352" i="179"/>
  <c r="H9351" i="179"/>
  <c r="G9351" i="179"/>
  <c r="H9350" i="179"/>
  <c r="G9350" i="179"/>
  <c r="H9349" i="179"/>
  <c r="G9349" i="179"/>
  <c r="H9348" i="179"/>
  <c r="G9348" i="179"/>
  <c r="H9347" i="179"/>
  <c r="G9347" i="179"/>
  <c r="H9346" i="179"/>
  <c r="G9346" i="179"/>
  <c r="H9345" i="179"/>
  <c r="G9345" i="179"/>
  <c r="H9344" i="179"/>
  <c r="G9344" i="179"/>
  <c r="H9343" i="179"/>
  <c r="G9343" i="179"/>
  <c r="H9342" i="179"/>
  <c r="G9342" i="179"/>
  <c r="H9341" i="179"/>
  <c r="G9341" i="179"/>
  <c r="H9340" i="179"/>
  <c r="G9340" i="179"/>
  <c r="H9339" i="179"/>
  <c r="G9339" i="179"/>
  <c r="H9338" i="179"/>
  <c r="G9338" i="179"/>
  <c r="H9337" i="179"/>
  <c r="G9337" i="179"/>
  <c r="H9336" i="179"/>
  <c r="G9336" i="179"/>
  <c r="H9335" i="179"/>
  <c r="G9335" i="179"/>
  <c r="H9334" i="179"/>
  <c r="G9334" i="179"/>
  <c r="H9333" i="179"/>
  <c r="G9333" i="179"/>
  <c r="H9332" i="179"/>
  <c r="G9332" i="179"/>
  <c r="H9331" i="179"/>
  <c r="G9331" i="179"/>
  <c r="H9330" i="179"/>
  <c r="G9330" i="179"/>
  <c r="H9329" i="179"/>
  <c r="G9329" i="179"/>
  <c r="H9328" i="179"/>
  <c r="G9328" i="179"/>
  <c r="H9327" i="179"/>
  <c r="G9327" i="179"/>
  <c r="H9326" i="179"/>
  <c r="G9326" i="179"/>
  <c r="H9325" i="179"/>
  <c r="G9325" i="179"/>
  <c r="H9324" i="179"/>
  <c r="G9324" i="179"/>
  <c r="H9323" i="179"/>
  <c r="G9323" i="179"/>
  <c r="H9322" i="179"/>
  <c r="G9322" i="179"/>
  <c r="H9321" i="179"/>
  <c r="G9321" i="179"/>
  <c r="H9320" i="179"/>
  <c r="G9320" i="179"/>
  <c r="H9319" i="179"/>
  <c r="G9319" i="179"/>
  <c r="H9318" i="179"/>
  <c r="G9318" i="179"/>
  <c r="H9317" i="179"/>
  <c r="G9317" i="179"/>
  <c r="H9316" i="179"/>
  <c r="G9316" i="179"/>
  <c r="H9315" i="179"/>
  <c r="G9315" i="179"/>
  <c r="H9314" i="179"/>
  <c r="G9314" i="179"/>
  <c r="H9313" i="179"/>
  <c r="G9313" i="179"/>
  <c r="H9312" i="179"/>
  <c r="G9312" i="179"/>
  <c r="H9311" i="179"/>
  <c r="G9311" i="179"/>
  <c r="H9310" i="179"/>
  <c r="G9310" i="179"/>
  <c r="H9309" i="179"/>
  <c r="G9309" i="179"/>
  <c r="H9308" i="179"/>
  <c r="G9308" i="179"/>
  <c r="H9307" i="179"/>
  <c r="G9307" i="179"/>
  <c r="H9306" i="179"/>
  <c r="G9306" i="179"/>
  <c r="H9305" i="179"/>
  <c r="G9305" i="179"/>
  <c r="H9304" i="179"/>
  <c r="G9304" i="179"/>
  <c r="H9303" i="179"/>
  <c r="G9303" i="179"/>
  <c r="H9302" i="179"/>
  <c r="G9302" i="179"/>
  <c r="H9301" i="179"/>
  <c r="G9301" i="179"/>
  <c r="H9300" i="179"/>
  <c r="G9300" i="179"/>
  <c r="H9299" i="179"/>
  <c r="G9299" i="179"/>
  <c r="H9298" i="179"/>
  <c r="G9298" i="179"/>
  <c r="H9297" i="179"/>
  <c r="G9297" i="179"/>
  <c r="H9296" i="179"/>
  <c r="G9296" i="179"/>
  <c r="H9295" i="179"/>
  <c r="G9295" i="179"/>
  <c r="H9294" i="179"/>
  <c r="G9294" i="179"/>
  <c r="H9293" i="179"/>
  <c r="G9293" i="179"/>
  <c r="H9292" i="179"/>
  <c r="G9292" i="179"/>
  <c r="H9291" i="179"/>
  <c r="G9291" i="179"/>
  <c r="H9290" i="179"/>
  <c r="G9290" i="179"/>
  <c r="H9289" i="179"/>
  <c r="G9289" i="179"/>
  <c r="H9288" i="179"/>
  <c r="G9288" i="179"/>
  <c r="H9287" i="179"/>
  <c r="G9287" i="179"/>
  <c r="H9286" i="179"/>
  <c r="G9286" i="179"/>
  <c r="H9285" i="179"/>
  <c r="G9285" i="179"/>
  <c r="H9284" i="179"/>
  <c r="G9284" i="179"/>
  <c r="H9283" i="179"/>
  <c r="G9283" i="179"/>
  <c r="H9282" i="179"/>
  <c r="G9282" i="179"/>
  <c r="H9281" i="179"/>
  <c r="G9281" i="179"/>
  <c r="H9280" i="179"/>
  <c r="G9280" i="179"/>
  <c r="H9279" i="179"/>
  <c r="G9279" i="179"/>
  <c r="H9278" i="179"/>
  <c r="G9278" i="179"/>
  <c r="H9277" i="179"/>
  <c r="G9277" i="179"/>
  <c r="H9276" i="179"/>
  <c r="G9276" i="179"/>
  <c r="H9275" i="179"/>
  <c r="G9275" i="179"/>
  <c r="H9274" i="179"/>
  <c r="G9274" i="179"/>
  <c r="H9273" i="179"/>
  <c r="G9273" i="179"/>
  <c r="H9272" i="179"/>
  <c r="G9272" i="179"/>
  <c r="H9271" i="179"/>
  <c r="G9271" i="179"/>
  <c r="H9270" i="179"/>
  <c r="G9270" i="179"/>
  <c r="H9269" i="179"/>
  <c r="G9269" i="179"/>
  <c r="H9268" i="179"/>
  <c r="G9268" i="179"/>
  <c r="H9267" i="179"/>
  <c r="G9267" i="179"/>
  <c r="H9266" i="179"/>
  <c r="G9266" i="179"/>
  <c r="H9265" i="179"/>
  <c r="G9265" i="179"/>
  <c r="H9264" i="179"/>
  <c r="G9264" i="179"/>
  <c r="H9263" i="179"/>
  <c r="G9263" i="179"/>
  <c r="H9262" i="179"/>
  <c r="G9262" i="179"/>
  <c r="H9261" i="179"/>
  <c r="G9261" i="179"/>
  <c r="H9260" i="179"/>
  <c r="G9260" i="179"/>
  <c r="H9259" i="179"/>
  <c r="G9259" i="179"/>
  <c r="H9258" i="179"/>
  <c r="G9258" i="179"/>
  <c r="H9257" i="179"/>
  <c r="G9257" i="179"/>
  <c r="H9256" i="179"/>
  <c r="G9256" i="179"/>
  <c r="H9255" i="179"/>
  <c r="G9255" i="179"/>
  <c r="H9254" i="179"/>
  <c r="G9254" i="179"/>
  <c r="H9253" i="179"/>
  <c r="G9253" i="179"/>
  <c r="H9252" i="179"/>
  <c r="G9252" i="179"/>
  <c r="H9251" i="179"/>
  <c r="G9251" i="179"/>
  <c r="H9250" i="179"/>
  <c r="G9250" i="179"/>
  <c r="H9249" i="179"/>
  <c r="G9249" i="179"/>
  <c r="H9248" i="179"/>
  <c r="G9248" i="179"/>
  <c r="H9247" i="179"/>
  <c r="G9247" i="179"/>
  <c r="H9246" i="179"/>
  <c r="G9246" i="179"/>
  <c r="H9245" i="179"/>
  <c r="G9245" i="179"/>
  <c r="H9244" i="179"/>
  <c r="G9244" i="179"/>
  <c r="H9243" i="179"/>
  <c r="G9243" i="179"/>
  <c r="H9242" i="179"/>
  <c r="G9242" i="179"/>
  <c r="H9241" i="179"/>
  <c r="G9241" i="179"/>
  <c r="H9240" i="179"/>
  <c r="G9240" i="179"/>
  <c r="H9239" i="179"/>
  <c r="G9239" i="179"/>
  <c r="H9238" i="179"/>
  <c r="G9238" i="179"/>
  <c r="H9237" i="179"/>
  <c r="G9237" i="179"/>
  <c r="H9236" i="179"/>
  <c r="G9236" i="179"/>
  <c r="H9235" i="179"/>
  <c r="G9235" i="179"/>
  <c r="H9234" i="179"/>
  <c r="G9234" i="179"/>
  <c r="H9233" i="179"/>
  <c r="G9233" i="179"/>
  <c r="H9232" i="179"/>
  <c r="G9232" i="179"/>
  <c r="H9231" i="179"/>
  <c r="G9231" i="179"/>
  <c r="H9230" i="179"/>
  <c r="G9230" i="179"/>
  <c r="H9229" i="179"/>
  <c r="G9229" i="179"/>
  <c r="H9228" i="179"/>
  <c r="G9228" i="179"/>
  <c r="H9227" i="179"/>
  <c r="G9227" i="179"/>
  <c r="H9226" i="179"/>
  <c r="G9226" i="179"/>
  <c r="H9225" i="179"/>
  <c r="G9225" i="179"/>
  <c r="H9224" i="179"/>
  <c r="G9224" i="179"/>
  <c r="H9223" i="179"/>
  <c r="G9223" i="179"/>
  <c r="H9222" i="179"/>
  <c r="G9222" i="179"/>
  <c r="H9221" i="179"/>
  <c r="G9221" i="179"/>
  <c r="H9220" i="179"/>
  <c r="G9220" i="179"/>
  <c r="H9219" i="179"/>
  <c r="G9219" i="179"/>
  <c r="H9218" i="179"/>
  <c r="G9218" i="179"/>
  <c r="H9217" i="179"/>
  <c r="G9217" i="179"/>
  <c r="H9216" i="179"/>
  <c r="G9216" i="179"/>
  <c r="H9215" i="179"/>
  <c r="G9215" i="179"/>
  <c r="H9214" i="179"/>
  <c r="G9214" i="179"/>
  <c r="H9213" i="179"/>
  <c r="G9213" i="179"/>
  <c r="H9212" i="179"/>
  <c r="G9212" i="179"/>
  <c r="H9211" i="179"/>
  <c r="G9211" i="179"/>
  <c r="H9210" i="179"/>
  <c r="G9210" i="179"/>
  <c r="H9209" i="179"/>
  <c r="G9209" i="179"/>
  <c r="H9208" i="179"/>
  <c r="G9208" i="179"/>
  <c r="H9207" i="179"/>
  <c r="G9207" i="179"/>
  <c r="H9206" i="179"/>
  <c r="G9206" i="179"/>
  <c r="H9205" i="179"/>
  <c r="G9205" i="179"/>
  <c r="H9204" i="179"/>
  <c r="G9204" i="179"/>
  <c r="H9203" i="179"/>
  <c r="G9203" i="179"/>
  <c r="H9202" i="179"/>
  <c r="G9202" i="179"/>
  <c r="H9201" i="179"/>
  <c r="G9201" i="179"/>
  <c r="H9200" i="179"/>
  <c r="G9200" i="179"/>
  <c r="H9199" i="179"/>
  <c r="G9199" i="179"/>
  <c r="H9198" i="179"/>
  <c r="G9198" i="179"/>
  <c r="H9197" i="179"/>
  <c r="G9197" i="179"/>
  <c r="H9196" i="179"/>
  <c r="G9196" i="179"/>
  <c r="H9195" i="179"/>
  <c r="G9195" i="179"/>
  <c r="H9194" i="179"/>
  <c r="G9194" i="179"/>
  <c r="H9193" i="179"/>
  <c r="G9193" i="179"/>
  <c r="H9192" i="179"/>
  <c r="G9192" i="179"/>
  <c r="H9191" i="179"/>
  <c r="G9191" i="179"/>
  <c r="H9190" i="179"/>
  <c r="G9190" i="179"/>
  <c r="H9189" i="179"/>
  <c r="G9189" i="179"/>
  <c r="H9188" i="179"/>
  <c r="G9188" i="179"/>
  <c r="H9187" i="179"/>
  <c r="G9187" i="179"/>
  <c r="H9186" i="179"/>
  <c r="G9186" i="179"/>
  <c r="H9185" i="179"/>
  <c r="G9185" i="179"/>
  <c r="H9184" i="179"/>
  <c r="G9184" i="179"/>
  <c r="H9183" i="179"/>
  <c r="G9183" i="179"/>
  <c r="H9182" i="179"/>
  <c r="G9182" i="179"/>
  <c r="H9181" i="179"/>
  <c r="G9181" i="179"/>
  <c r="H9180" i="179"/>
  <c r="G9180" i="179"/>
  <c r="H9179" i="179"/>
  <c r="G9179" i="179"/>
  <c r="H9178" i="179"/>
  <c r="G9178" i="179"/>
  <c r="H9177" i="179"/>
  <c r="G9177" i="179"/>
  <c r="H9176" i="179"/>
  <c r="G9176" i="179"/>
  <c r="H9175" i="179"/>
  <c r="G9175" i="179"/>
  <c r="H9174" i="179"/>
  <c r="G9174" i="179"/>
  <c r="H9173" i="179"/>
  <c r="G9173" i="179"/>
  <c r="H9172" i="179"/>
  <c r="G9172" i="179"/>
  <c r="H9171" i="179"/>
  <c r="G9171" i="179"/>
  <c r="H9170" i="179"/>
  <c r="G9170" i="179"/>
  <c r="H9169" i="179"/>
  <c r="G9169" i="179"/>
  <c r="H9168" i="179"/>
  <c r="G9168" i="179"/>
  <c r="H9167" i="179"/>
  <c r="G9167" i="179"/>
  <c r="H9166" i="179"/>
  <c r="G9166" i="179"/>
  <c r="H9165" i="179"/>
  <c r="G9165" i="179"/>
  <c r="H9164" i="179"/>
  <c r="G9164" i="179"/>
  <c r="H9163" i="179"/>
  <c r="G9163" i="179"/>
  <c r="H9162" i="179"/>
  <c r="G9162" i="179"/>
  <c r="H9161" i="179"/>
  <c r="G9161" i="179"/>
  <c r="H9160" i="179"/>
  <c r="G9160" i="179"/>
  <c r="H9159" i="179"/>
  <c r="G9159" i="179"/>
  <c r="H9158" i="179"/>
  <c r="G9158" i="179"/>
  <c r="H9157" i="179"/>
  <c r="G9157" i="179"/>
  <c r="H9156" i="179"/>
  <c r="G9156" i="179"/>
  <c r="H9155" i="179"/>
  <c r="G9155" i="179"/>
  <c r="H9154" i="179"/>
  <c r="G9154" i="179"/>
  <c r="H9153" i="179"/>
  <c r="G9153" i="179"/>
  <c r="H9152" i="179"/>
  <c r="G9152" i="179"/>
  <c r="H9151" i="179"/>
  <c r="G9151" i="179"/>
  <c r="H9150" i="179"/>
  <c r="G9150" i="179"/>
  <c r="H9149" i="179"/>
  <c r="G9149" i="179"/>
  <c r="H9148" i="179"/>
  <c r="G9148" i="179"/>
  <c r="H9147" i="179"/>
  <c r="G9147" i="179"/>
  <c r="H9146" i="179"/>
  <c r="G9146" i="179"/>
  <c r="H9145" i="179"/>
  <c r="G9145" i="179"/>
  <c r="H9144" i="179"/>
  <c r="G9144" i="179"/>
  <c r="H9143" i="179"/>
  <c r="G9143" i="179"/>
  <c r="H9142" i="179"/>
  <c r="G9142" i="179"/>
  <c r="H9141" i="179"/>
  <c r="G9141" i="179"/>
  <c r="H9140" i="179"/>
  <c r="G9140" i="179"/>
  <c r="H9139" i="179"/>
  <c r="G9139" i="179"/>
  <c r="H9138" i="179"/>
  <c r="G9138" i="179"/>
  <c r="H9137" i="179"/>
  <c r="G9137" i="179"/>
  <c r="H9136" i="179"/>
  <c r="G9136" i="179"/>
  <c r="H9135" i="179"/>
  <c r="G9135" i="179"/>
  <c r="H9134" i="179"/>
  <c r="G9134" i="179"/>
  <c r="H9133" i="179"/>
  <c r="G9133" i="179"/>
  <c r="H9132" i="179"/>
  <c r="G9132" i="179"/>
  <c r="H9131" i="179"/>
  <c r="G9131" i="179"/>
  <c r="H9130" i="179"/>
  <c r="G9130" i="179"/>
  <c r="H9129" i="179"/>
  <c r="G9129" i="179"/>
  <c r="H9128" i="179"/>
  <c r="G9128" i="179"/>
  <c r="H9127" i="179"/>
  <c r="G9127" i="179"/>
  <c r="H9126" i="179"/>
  <c r="G9126" i="179"/>
  <c r="H9125" i="179"/>
  <c r="G9125" i="179"/>
  <c r="H9124" i="179"/>
  <c r="G9124" i="179"/>
  <c r="H9123" i="179"/>
  <c r="G9123" i="179"/>
  <c r="H9122" i="179"/>
  <c r="G9122" i="179"/>
  <c r="H9121" i="179"/>
  <c r="G9121" i="179"/>
  <c r="H9120" i="179"/>
  <c r="G9120" i="179"/>
  <c r="H9119" i="179"/>
  <c r="G9119" i="179"/>
  <c r="H9118" i="179"/>
  <c r="G9118" i="179"/>
  <c r="H9117" i="179"/>
  <c r="G9117" i="179"/>
  <c r="H9116" i="179"/>
  <c r="G9116" i="179"/>
  <c r="H9115" i="179"/>
  <c r="G9115" i="179"/>
  <c r="H9114" i="179"/>
  <c r="G9114" i="179"/>
  <c r="H9113" i="179"/>
  <c r="G9113" i="179"/>
  <c r="H9112" i="179"/>
  <c r="G9112" i="179"/>
  <c r="H9111" i="179"/>
  <c r="G9111" i="179"/>
  <c r="H9110" i="179"/>
  <c r="G9110" i="179"/>
  <c r="H9109" i="179"/>
  <c r="G9109" i="179"/>
  <c r="H9108" i="179"/>
  <c r="G9108" i="179"/>
  <c r="H9107" i="179"/>
  <c r="G9107" i="179"/>
  <c r="H9106" i="179"/>
  <c r="G9106" i="179"/>
  <c r="H9105" i="179"/>
  <c r="G9105" i="179"/>
  <c r="H9104" i="179"/>
  <c r="G9104" i="179"/>
  <c r="H9103" i="179"/>
  <c r="G9103" i="179"/>
  <c r="H9102" i="179"/>
  <c r="G9102" i="179"/>
  <c r="H9101" i="179"/>
  <c r="G9101" i="179"/>
  <c r="H9100" i="179"/>
  <c r="G9100" i="179"/>
  <c r="H9099" i="179"/>
  <c r="G9099" i="179"/>
  <c r="H9098" i="179"/>
  <c r="G9098" i="179"/>
  <c r="H9097" i="179"/>
  <c r="G9097" i="179"/>
  <c r="H9096" i="179"/>
  <c r="G9096" i="179"/>
  <c r="H9095" i="179"/>
  <c r="G9095" i="179"/>
  <c r="H9094" i="179"/>
  <c r="G9094" i="179"/>
  <c r="H9093" i="179"/>
  <c r="G9093" i="179"/>
  <c r="H9092" i="179"/>
  <c r="G9092" i="179"/>
  <c r="H9091" i="179"/>
  <c r="G9091" i="179"/>
  <c r="H9090" i="179"/>
  <c r="G9090" i="179"/>
  <c r="H9089" i="179"/>
  <c r="G9089" i="179"/>
  <c r="H9088" i="179"/>
  <c r="G9088" i="179"/>
  <c r="H9087" i="179"/>
  <c r="G9087" i="179"/>
  <c r="H9086" i="179"/>
  <c r="G9086" i="179"/>
  <c r="H9085" i="179"/>
  <c r="G9085" i="179"/>
  <c r="H9084" i="179"/>
  <c r="G9084" i="179"/>
  <c r="H9083" i="179"/>
  <c r="G9083" i="179"/>
  <c r="H9082" i="179"/>
  <c r="G9082" i="179"/>
  <c r="H9081" i="179"/>
  <c r="G9081" i="179"/>
  <c r="H9080" i="179"/>
  <c r="G9080" i="179"/>
  <c r="H9079" i="179"/>
  <c r="G9079" i="179"/>
  <c r="H9078" i="179"/>
  <c r="G9078" i="179"/>
  <c r="H9077" i="179"/>
  <c r="G9077" i="179"/>
  <c r="H9076" i="179"/>
  <c r="G9076" i="179"/>
  <c r="H9075" i="179"/>
  <c r="G9075" i="179"/>
  <c r="H9074" i="179"/>
  <c r="G9074" i="179"/>
  <c r="H9073" i="179"/>
  <c r="G9073" i="179"/>
  <c r="H9072" i="179"/>
  <c r="G9072" i="179"/>
  <c r="H9071" i="179"/>
  <c r="G9071" i="179"/>
  <c r="H9070" i="179"/>
  <c r="G9070" i="179"/>
  <c r="H9069" i="179"/>
  <c r="G9069" i="179"/>
  <c r="H9068" i="179"/>
  <c r="G9068" i="179"/>
  <c r="H9067" i="179"/>
  <c r="G9067" i="179"/>
  <c r="H9066" i="179"/>
  <c r="G9066" i="179"/>
  <c r="H9065" i="179"/>
  <c r="G9065" i="179"/>
  <c r="H9064" i="179"/>
  <c r="G9064" i="179"/>
  <c r="H9063" i="179"/>
  <c r="G9063" i="179"/>
  <c r="H9062" i="179"/>
  <c r="G9062" i="179"/>
  <c r="H9061" i="179"/>
  <c r="G9061" i="179"/>
  <c r="H9060" i="179"/>
  <c r="G9060" i="179"/>
  <c r="H9059" i="179"/>
  <c r="G9059" i="179"/>
  <c r="H9058" i="179"/>
  <c r="G9058" i="179"/>
  <c r="H9057" i="179"/>
  <c r="G9057" i="179"/>
  <c r="H9056" i="179"/>
  <c r="G9056" i="179"/>
  <c r="H9055" i="179"/>
  <c r="G9055" i="179"/>
  <c r="H9054" i="179"/>
  <c r="G9054" i="179"/>
  <c r="H9053" i="179"/>
  <c r="G9053" i="179"/>
  <c r="H9052" i="179"/>
  <c r="G9052" i="179"/>
  <c r="H9051" i="179"/>
  <c r="G9051" i="179"/>
  <c r="H9050" i="179"/>
  <c r="G9050" i="179"/>
  <c r="H9049" i="179"/>
  <c r="G9049" i="179"/>
  <c r="H9048" i="179"/>
  <c r="G9048" i="179"/>
  <c r="H9047" i="179"/>
  <c r="G9047" i="179"/>
  <c r="H9046" i="179"/>
  <c r="G9046" i="179"/>
  <c r="H9045" i="179"/>
  <c r="G9045" i="179"/>
  <c r="H9044" i="179"/>
  <c r="G9044" i="179"/>
  <c r="H9043" i="179"/>
  <c r="G9043" i="179"/>
  <c r="H9042" i="179"/>
  <c r="G9042" i="179"/>
  <c r="H9041" i="179"/>
  <c r="G9041" i="179"/>
  <c r="H9040" i="179"/>
  <c r="G9040" i="179"/>
  <c r="H9039" i="179"/>
  <c r="G9039" i="179"/>
  <c r="H9038" i="179"/>
  <c r="G9038" i="179"/>
  <c r="H9037" i="179"/>
  <c r="G9037" i="179"/>
  <c r="H9036" i="179"/>
  <c r="G9036" i="179"/>
  <c r="H9035" i="179"/>
  <c r="G9035" i="179"/>
  <c r="H9034" i="179"/>
  <c r="G9034" i="179"/>
  <c r="H9033" i="179"/>
  <c r="G9033" i="179"/>
  <c r="H9032" i="179"/>
  <c r="G9032" i="179"/>
  <c r="H9031" i="179"/>
  <c r="G9031" i="179"/>
  <c r="H9030" i="179"/>
  <c r="G9030" i="179"/>
  <c r="H9029" i="179"/>
  <c r="G9029" i="179"/>
  <c r="H9028" i="179"/>
  <c r="G9028" i="179"/>
  <c r="H9027" i="179"/>
  <c r="G9027" i="179"/>
  <c r="H9026" i="179"/>
  <c r="G9026" i="179"/>
  <c r="H9025" i="179"/>
  <c r="G9025" i="179"/>
  <c r="H9024" i="179"/>
  <c r="G9024" i="179"/>
  <c r="H9023" i="179"/>
  <c r="G9023" i="179"/>
  <c r="H9022" i="179"/>
  <c r="G9022" i="179"/>
  <c r="H9021" i="179"/>
  <c r="G9021" i="179"/>
  <c r="H9020" i="179"/>
  <c r="G9020" i="179"/>
  <c r="H9019" i="179"/>
  <c r="G9019" i="179"/>
  <c r="H9018" i="179"/>
  <c r="G9018" i="179"/>
  <c r="H9017" i="179"/>
  <c r="G9017" i="179"/>
  <c r="H9016" i="179"/>
  <c r="G9016" i="179"/>
  <c r="H9015" i="179"/>
  <c r="G9015" i="179"/>
  <c r="H9014" i="179"/>
  <c r="G9014" i="179"/>
  <c r="H9013" i="179"/>
  <c r="G9013" i="179"/>
  <c r="H9012" i="179"/>
  <c r="G9012" i="179"/>
  <c r="H9011" i="179"/>
  <c r="G9011" i="179"/>
  <c r="H9010" i="179"/>
  <c r="G9010" i="179"/>
  <c r="H9009" i="179"/>
  <c r="G9009" i="179"/>
  <c r="H9008" i="179"/>
  <c r="G9008" i="179"/>
  <c r="H9007" i="179"/>
  <c r="G9007" i="179"/>
  <c r="H9006" i="179"/>
  <c r="G9006" i="179"/>
  <c r="H9005" i="179"/>
  <c r="G9005" i="179"/>
  <c r="H9004" i="179"/>
  <c r="G9004" i="179"/>
  <c r="H9003" i="179"/>
  <c r="G9003" i="179"/>
  <c r="H9002" i="179"/>
  <c r="G9002" i="179"/>
  <c r="H9001" i="179"/>
  <c r="G9001" i="179"/>
  <c r="H9000" i="179"/>
  <c r="G9000" i="179"/>
  <c r="H8999" i="179"/>
  <c r="G8999" i="179"/>
  <c r="H8998" i="179"/>
  <c r="G8998" i="179"/>
  <c r="H8997" i="179"/>
  <c r="G8997" i="179"/>
  <c r="H8996" i="179"/>
  <c r="G8996" i="179"/>
  <c r="H8995" i="179"/>
  <c r="G8995" i="179"/>
  <c r="H8994" i="179"/>
  <c r="G8994" i="179"/>
  <c r="H8993" i="179"/>
  <c r="G8993" i="179"/>
  <c r="H8992" i="179"/>
  <c r="G8992" i="179"/>
  <c r="H8991" i="179"/>
  <c r="G8991" i="179"/>
  <c r="H8990" i="179"/>
  <c r="G8990" i="179"/>
  <c r="H8989" i="179"/>
  <c r="G8989" i="179"/>
  <c r="H8988" i="179"/>
  <c r="G8988" i="179"/>
  <c r="H8987" i="179"/>
  <c r="G8987" i="179"/>
  <c r="H8986" i="179"/>
  <c r="G8986" i="179"/>
  <c r="H8985" i="179"/>
  <c r="G8985" i="179"/>
  <c r="H8984" i="179"/>
  <c r="G8984" i="179"/>
  <c r="H8983" i="179"/>
  <c r="G8983" i="179"/>
  <c r="H8982" i="179"/>
  <c r="G8982" i="179"/>
  <c r="H8981" i="179"/>
  <c r="G8981" i="179"/>
  <c r="H8980" i="179"/>
  <c r="G8980" i="179"/>
  <c r="H8979" i="179"/>
  <c r="G8979" i="179"/>
  <c r="H8978" i="179"/>
  <c r="G8978" i="179"/>
  <c r="H8977" i="179"/>
  <c r="G8977" i="179"/>
  <c r="H8976" i="179"/>
  <c r="G8976" i="179"/>
  <c r="H8975" i="179"/>
  <c r="G8975" i="179"/>
  <c r="H8974" i="179"/>
  <c r="G8974" i="179"/>
  <c r="H8973" i="179"/>
  <c r="G8973" i="179"/>
  <c r="H8972" i="179"/>
  <c r="G8972" i="179"/>
  <c r="H8971" i="179"/>
  <c r="G8971" i="179"/>
  <c r="H8970" i="179"/>
  <c r="G8970" i="179"/>
  <c r="H8969" i="179"/>
  <c r="G8969" i="179"/>
  <c r="H8968" i="179"/>
  <c r="G8968" i="179"/>
  <c r="H8967" i="179"/>
  <c r="G8967" i="179"/>
  <c r="H8966" i="179"/>
  <c r="G8966" i="179"/>
  <c r="H8965" i="179"/>
  <c r="G8965" i="179"/>
  <c r="H8964" i="179"/>
  <c r="G8964" i="179"/>
  <c r="H8963" i="179"/>
  <c r="G8963" i="179"/>
  <c r="H8962" i="179"/>
  <c r="G8962" i="179"/>
  <c r="H8961" i="179"/>
  <c r="G8961" i="179"/>
  <c r="H8960" i="179"/>
  <c r="G8960" i="179"/>
  <c r="H8959" i="179"/>
  <c r="G8959" i="179"/>
  <c r="H8958" i="179"/>
  <c r="G8958" i="179"/>
  <c r="H8957" i="179"/>
  <c r="G8957" i="179"/>
  <c r="H8956" i="179"/>
  <c r="G8956" i="179"/>
  <c r="H8955" i="179"/>
  <c r="G8955" i="179"/>
  <c r="H8954" i="179"/>
  <c r="G8954" i="179"/>
  <c r="H8953" i="179"/>
  <c r="G8953" i="179"/>
  <c r="H8952" i="179"/>
  <c r="G8952" i="179"/>
  <c r="H8951" i="179"/>
  <c r="G8951" i="179"/>
  <c r="H8950" i="179"/>
  <c r="G8950" i="179"/>
  <c r="H8949" i="179"/>
  <c r="G8949" i="179"/>
  <c r="H8948" i="179"/>
  <c r="G8948" i="179"/>
  <c r="H8947" i="179"/>
  <c r="G8947" i="179"/>
  <c r="H8946" i="179"/>
  <c r="G8946" i="179"/>
  <c r="H8945" i="179"/>
  <c r="G8945" i="179"/>
  <c r="H8944" i="179"/>
  <c r="G8944" i="179"/>
  <c r="H8943" i="179"/>
  <c r="G8943" i="179"/>
  <c r="H8942" i="179"/>
  <c r="G8942" i="179"/>
  <c r="H8941" i="179"/>
  <c r="G8941" i="179"/>
  <c r="H8940" i="179"/>
  <c r="G8940" i="179"/>
  <c r="H8939" i="179"/>
  <c r="G8939" i="179"/>
  <c r="H8938" i="179"/>
  <c r="G8938" i="179"/>
  <c r="H8937" i="179"/>
  <c r="G8937" i="179"/>
  <c r="H8936" i="179"/>
  <c r="G8936" i="179"/>
  <c r="H8935" i="179"/>
  <c r="G8935" i="179"/>
  <c r="H8934" i="179"/>
  <c r="G8934" i="179"/>
  <c r="H8933" i="179"/>
  <c r="G8933" i="179"/>
  <c r="H8932" i="179"/>
  <c r="G8932" i="179"/>
  <c r="H8931" i="179"/>
  <c r="G8931" i="179"/>
  <c r="H8930" i="179"/>
  <c r="G8930" i="179"/>
  <c r="H8929" i="179"/>
  <c r="G8929" i="179"/>
  <c r="H8928" i="179"/>
  <c r="G8928" i="179"/>
  <c r="H8927" i="179"/>
  <c r="G8927" i="179"/>
  <c r="H8926" i="179"/>
  <c r="G8926" i="179"/>
  <c r="H8925" i="179"/>
  <c r="G8925" i="179"/>
  <c r="H8924" i="179"/>
  <c r="G8924" i="179"/>
  <c r="H8923" i="179"/>
  <c r="G8923" i="179"/>
  <c r="H8922" i="179"/>
  <c r="G8922" i="179"/>
  <c r="H8921" i="179"/>
  <c r="G8921" i="179"/>
  <c r="H8920" i="179"/>
  <c r="G8920" i="179"/>
  <c r="H8919" i="179"/>
  <c r="G8919" i="179"/>
  <c r="H8918" i="179"/>
  <c r="G8918" i="179"/>
  <c r="H8917" i="179"/>
  <c r="G8917" i="179"/>
  <c r="H8916" i="179"/>
  <c r="G8916" i="179"/>
  <c r="H8915" i="179"/>
  <c r="G8915" i="179"/>
  <c r="H8914" i="179"/>
  <c r="G8914" i="179"/>
  <c r="H8913" i="179"/>
  <c r="G8913" i="179"/>
  <c r="H8912" i="179"/>
  <c r="G8912" i="179"/>
  <c r="H8911" i="179"/>
  <c r="G8911" i="179"/>
  <c r="H8910" i="179"/>
  <c r="G8910" i="179"/>
  <c r="H8909" i="179"/>
  <c r="G8909" i="179"/>
  <c r="H8908" i="179"/>
  <c r="G8908" i="179"/>
  <c r="H8907" i="179"/>
  <c r="G8907" i="179"/>
  <c r="H8906" i="179"/>
  <c r="G8906" i="179"/>
  <c r="H8905" i="179"/>
  <c r="G8905" i="179"/>
  <c r="H8904" i="179"/>
  <c r="G8904" i="179"/>
  <c r="H8903" i="179"/>
  <c r="G8903" i="179"/>
  <c r="H8902" i="179"/>
  <c r="G8902" i="179"/>
  <c r="H8901" i="179"/>
  <c r="G8901" i="179"/>
  <c r="H8900" i="179"/>
  <c r="G8900" i="179"/>
  <c r="H8899" i="179"/>
  <c r="G8899" i="179"/>
  <c r="H8898" i="179"/>
  <c r="G8898" i="179"/>
  <c r="H8897" i="179"/>
  <c r="G8897" i="179"/>
  <c r="H8896" i="179"/>
  <c r="G8896" i="179"/>
  <c r="H8895" i="179"/>
  <c r="G8895" i="179"/>
  <c r="H8894" i="179"/>
  <c r="G8894" i="179"/>
  <c r="H8893" i="179"/>
  <c r="G8893" i="179"/>
  <c r="H8892" i="179"/>
  <c r="G8892" i="179"/>
  <c r="H8891" i="179"/>
  <c r="G8891" i="179"/>
  <c r="H8890" i="179"/>
  <c r="G8890" i="179"/>
  <c r="H8889" i="179"/>
  <c r="G8889" i="179"/>
  <c r="H8888" i="179"/>
  <c r="G8888" i="179"/>
  <c r="H8887" i="179"/>
  <c r="G8887" i="179"/>
  <c r="H8886" i="179"/>
  <c r="G8886" i="179"/>
  <c r="H8885" i="179"/>
  <c r="G8885" i="179"/>
  <c r="H8884" i="179"/>
  <c r="G8884" i="179"/>
  <c r="H8883" i="179"/>
  <c r="G8883" i="179"/>
  <c r="H8882" i="179"/>
  <c r="G8882" i="179"/>
  <c r="H8881" i="179"/>
  <c r="G8881" i="179"/>
  <c r="H8880" i="179"/>
  <c r="G8880" i="179"/>
  <c r="H8879" i="179"/>
  <c r="G8879" i="179"/>
  <c r="H8878" i="179"/>
  <c r="G8878" i="179"/>
  <c r="H8877" i="179"/>
  <c r="G8877" i="179"/>
  <c r="H8876" i="179"/>
  <c r="G8876" i="179"/>
  <c r="H8875" i="179"/>
  <c r="G8875" i="179"/>
  <c r="H8874" i="179"/>
  <c r="G8874" i="179"/>
  <c r="H8873" i="179"/>
  <c r="G8873" i="179"/>
  <c r="H8872" i="179"/>
  <c r="G8872" i="179"/>
  <c r="H8871" i="179"/>
  <c r="G8871" i="179"/>
  <c r="H8870" i="179"/>
  <c r="G8870" i="179"/>
  <c r="H8869" i="179"/>
  <c r="G8869" i="179"/>
  <c r="H8868" i="179"/>
  <c r="G8868" i="179"/>
  <c r="H8867" i="179"/>
  <c r="G8867" i="179"/>
  <c r="H8866" i="179"/>
  <c r="G8866" i="179"/>
  <c r="H8865" i="179"/>
  <c r="G8865" i="179"/>
  <c r="H8864" i="179"/>
  <c r="G8864" i="179"/>
  <c r="H8863" i="179"/>
  <c r="G8863" i="179"/>
  <c r="H8862" i="179"/>
  <c r="G8862" i="179"/>
  <c r="H8861" i="179"/>
  <c r="G8861" i="179"/>
  <c r="H8860" i="179"/>
  <c r="G8860" i="179"/>
  <c r="H8859" i="179"/>
  <c r="G8859" i="179"/>
  <c r="H8858" i="179"/>
  <c r="G8858" i="179"/>
  <c r="H8857" i="179"/>
  <c r="G8857" i="179"/>
  <c r="H8856" i="179"/>
  <c r="G8856" i="179"/>
  <c r="H8855" i="179"/>
  <c r="G8855" i="179"/>
  <c r="H8854" i="179"/>
  <c r="G8854" i="179"/>
  <c r="H8853" i="179"/>
  <c r="G8853" i="179"/>
  <c r="H8852" i="179"/>
  <c r="G8852" i="179"/>
  <c r="H8851" i="179"/>
  <c r="G8851" i="179"/>
  <c r="H8850" i="179"/>
  <c r="G8850" i="179"/>
  <c r="H8849" i="179"/>
  <c r="G8849" i="179"/>
  <c r="H8848" i="179"/>
  <c r="G8848" i="179"/>
  <c r="H8847" i="179"/>
  <c r="G8847" i="179"/>
  <c r="H8846" i="179"/>
  <c r="G8846" i="179"/>
  <c r="H8845" i="179"/>
  <c r="G8845" i="179"/>
  <c r="H8844" i="179"/>
  <c r="G8844" i="179"/>
  <c r="H8843" i="179"/>
  <c r="G8843" i="179"/>
  <c r="H8842" i="179"/>
  <c r="G8842" i="179"/>
  <c r="H8841" i="179"/>
  <c r="G8841" i="179"/>
  <c r="H8840" i="179"/>
  <c r="G8840" i="179"/>
  <c r="H8839" i="179"/>
  <c r="G8839" i="179"/>
  <c r="H8838" i="179"/>
  <c r="G8838" i="179"/>
  <c r="H8837" i="179"/>
  <c r="G8837" i="179"/>
  <c r="H8836" i="179"/>
  <c r="G8836" i="179"/>
  <c r="H8835" i="179"/>
  <c r="G8835" i="179"/>
  <c r="H8834" i="179"/>
  <c r="G8834" i="179"/>
  <c r="H8833" i="179"/>
  <c r="G8833" i="179"/>
  <c r="H8832" i="179"/>
  <c r="G8832" i="179"/>
  <c r="H8831" i="179"/>
  <c r="G8831" i="179"/>
  <c r="H8830" i="179"/>
  <c r="G8830" i="179"/>
  <c r="H8829" i="179"/>
  <c r="G8829" i="179"/>
  <c r="H8828" i="179"/>
  <c r="G8828" i="179"/>
  <c r="H8827" i="179"/>
  <c r="G8827" i="179"/>
  <c r="H8826" i="179"/>
  <c r="G8826" i="179"/>
  <c r="H8825" i="179"/>
  <c r="G8825" i="179"/>
  <c r="H8824" i="179"/>
  <c r="G8824" i="179"/>
  <c r="H8823" i="179"/>
  <c r="G8823" i="179"/>
  <c r="H8822" i="179"/>
  <c r="G8822" i="179"/>
  <c r="H8821" i="179"/>
  <c r="G8821" i="179"/>
  <c r="H8820" i="179"/>
  <c r="G8820" i="179"/>
  <c r="H8819" i="179"/>
  <c r="G8819" i="179"/>
  <c r="H8818" i="179"/>
  <c r="G8818" i="179"/>
  <c r="H8817" i="179"/>
  <c r="G8817" i="179"/>
  <c r="H8816" i="179"/>
  <c r="G8816" i="179"/>
  <c r="H8815" i="179"/>
  <c r="G8815" i="179"/>
  <c r="H8814" i="179"/>
  <c r="G8814" i="179"/>
  <c r="H8813" i="179"/>
  <c r="G8813" i="179"/>
  <c r="H8812" i="179"/>
  <c r="G8812" i="179"/>
  <c r="H8811" i="179"/>
  <c r="G8811" i="179"/>
  <c r="H8810" i="179"/>
  <c r="G8810" i="179"/>
  <c r="H8809" i="179"/>
  <c r="G8809" i="179"/>
  <c r="H8808" i="179"/>
  <c r="G8808" i="179"/>
  <c r="H8807" i="179"/>
  <c r="G8807" i="179"/>
  <c r="H8806" i="179"/>
  <c r="G8806" i="179"/>
  <c r="H8805" i="179"/>
  <c r="G8805" i="179"/>
  <c r="H8804" i="179"/>
  <c r="G8804" i="179"/>
  <c r="H8803" i="179"/>
  <c r="G8803" i="179"/>
  <c r="H8802" i="179"/>
  <c r="G8802" i="179"/>
  <c r="H8801" i="179"/>
  <c r="G8801" i="179"/>
  <c r="H8800" i="179"/>
  <c r="G8800" i="179"/>
  <c r="H8799" i="179"/>
  <c r="G8799" i="179"/>
  <c r="H8798" i="179"/>
  <c r="G8798" i="179"/>
  <c r="H8797" i="179"/>
  <c r="G8797" i="179"/>
  <c r="H8796" i="179"/>
  <c r="G8796" i="179"/>
  <c r="H8795" i="179"/>
  <c r="G8795" i="179"/>
  <c r="H8794" i="179"/>
  <c r="G8794" i="179"/>
  <c r="H8793" i="179"/>
  <c r="G8793" i="179"/>
  <c r="H8792" i="179"/>
  <c r="G8792" i="179"/>
  <c r="H8791" i="179"/>
  <c r="G8791" i="179"/>
  <c r="H8790" i="179"/>
  <c r="G8790" i="179"/>
  <c r="H8789" i="179"/>
  <c r="G8789" i="179"/>
  <c r="H8788" i="179"/>
  <c r="G8788" i="179"/>
  <c r="H8787" i="179"/>
  <c r="G8787" i="179"/>
  <c r="H8786" i="179"/>
  <c r="G8786" i="179"/>
  <c r="H8785" i="179"/>
  <c r="G8785" i="179"/>
  <c r="H8784" i="179"/>
  <c r="G8784" i="179"/>
  <c r="H8783" i="179"/>
  <c r="G8783" i="179"/>
  <c r="H8782" i="179"/>
  <c r="G8782" i="179"/>
  <c r="H8781" i="179"/>
  <c r="G8781" i="179"/>
  <c r="H8780" i="179"/>
  <c r="G8780" i="179"/>
  <c r="H8779" i="179"/>
  <c r="G8779" i="179"/>
  <c r="H8778" i="179"/>
  <c r="G8778" i="179"/>
  <c r="H8777" i="179"/>
  <c r="G8777" i="179"/>
  <c r="H8776" i="179"/>
  <c r="G8776" i="179"/>
  <c r="H8775" i="179"/>
  <c r="G8775" i="179"/>
  <c r="H8774" i="179"/>
  <c r="G8774" i="179"/>
  <c r="H8773" i="179"/>
  <c r="G8773" i="179"/>
  <c r="H8772" i="179"/>
  <c r="G8772" i="179"/>
  <c r="H8771" i="179"/>
  <c r="G8771" i="179"/>
  <c r="H8770" i="179"/>
  <c r="G8770" i="179"/>
  <c r="H8769" i="179"/>
  <c r="G8769" i="179"/>
  <c r="H8768" i="179"/>
  <c r="G8768" i="179"/>
  <c r="H8767" i="179"/>
  <c r="G8767" i="179"/>
  <c r="H8766" i="179"/>
  <c r="G8766" i="179"/>
  <c r="H8765" i="179"/>
  <c r="G8765" i="179"/>
  <c r="H8764" i="179"/>
  <c r="G8764" i="179"/>
  <c r="H8763" i="179"/>
  <c r="G8763" i="179"/>
  <c r="H8762" i="179"/>
  <c r="G8762" i="179"/>
  <c r="H8761" i="179"/>
  <c r="G8761" i="179"/>
  <c r="H8760" i="179"/>
  <c r="G8760" i="179"/>
  <c r="H8759" i="179"/>
  <c r="G8759" i="179"/>
  <c r="H8758" i="179"/>
  <c r="G8758" i="179"/>
  <c r="H8757" i="179"/>
  <c r="G8757" i="179"/>
  <c r="H8756" i="179"/>
  <c r="G8756" i="179"/>
  <c r="H8755" i="179"/>
  <c r="G8755" i="179"/>
  <c r="H8754" i="179"/>
  <c r="G8754" i="179"/>
  <c r="H8753" i="179"/>
  <c r="G8753" i="179"/>
  <c r="H8752" i="179"/>
  <c r="G8752" i="179"/>
  <c r="H8751" i="179"/>
  <c r="G8751" i="179"/>
  <c r="H8750" i="179"/>
  <c r="G8750" i="179"/>
  <c r="H8749" i="179"/>
  <c r="G8749" i="179"/>
  <c r="H8748" i="179"/>
  <c r="G8748" i="179"/>
  <c r="H8747" i="179"/>
  <c r="G8747" i="179"/>
  <c r="H8746" i="179"/>
  <c r="G8746" i="179"/>
  <c r="H8745" i="179"/>
  <c r="G8745" i="179"/>
  <c r="H8744" i="179"/>
  <c r="G8744" i="179"/>
  <c r="H8743" i="179"/>
  <c r="G8743" i="179"/>
  <c r="H8742" i="179"/>
  <c r="G8742" i="179"/>
  <c r="H8741" i="179"/>
  <c r="G8741" i="179"/>
  <c r="H8740" i="179"/>
  <c r="G8740" i="179"/>
  <c r="H8739" i="179"/>
  <c r="G8739" i="179"/>
  <c r="H8738" i="179"/>
  <c r="G8738" i="179"/>
  <c r="H8737" i="179"/>
  <c r="G8737" i="179"/>
  <c r="H8736" i="179"/>
  <c r="G8736" i="179"/>
  <c r="H8735" i="179"/>
  <c r="G8735" i="179"/>
  <c r="H8734" i="179"/>
  <c r="G8734" i="179"/>
  <c r="H8733" i="179"/>
  <c r="G8733" i="179"/>
  <c r="H8732" i="179"/>
  <c r="G8732" i="179"/>
  <c r="H8731" i="179"/>
  <c r="G8731" i="179"/>
  <c r="H8730" i="179"/>
  <c r="G8730" i="179"/>
  <c r="H8729" i="179"/>
  <c r="G8729" i="179"/>
  <c r="H8728" i="179"/>
  <c r="G8728" i="179"/>
  <c r="H8727" i="179"/>
  <c r="G8727" i="179"/>
  <c r="H8726" i="179"/>
  <c r="G8726" i="179"/>
  <c r="H8725" i="179"/>
  <c r="G8725" i="179"/>
  <c r="H8724" i="179"/>
  <c r="G8724" i="179"/>
  <c r="H8723" i="179"/>
  <c r="G8723" i="179"/>
  <c r="H8722" i="179"/>
  <c r="G8722" i="179"/>
  <c r="H8721" i="179"/>
  <c r="G8721" i="179"/>
  <c r="H8720" i="179"/>
  <c r="G8720" i="179"/>
  <c r="H8719" i="179"/>
  <c r="G8719" i="179"/>
  <c r="H8718" i="179"/>
  <c r="G8718" i="179"/>
  <c r="H8717" i="179"/>
  <c r="G8717" i="179"/>
  <c r="H8716" i="179"/>
  <c r="G8716" i="179"/>
  <c r="H8715" i="179"/>
  <c r="G8715" i="179"/>
  <c r="H8714" i="179"/>
  <c r="G8714" i="179"/>
  <c r="H8713" i="179"/>
  <c r="G8713" i="179"/>
  <c r="H8712" i="179"/>
  <c r="G8712" i="179"/>
  <c r="H8711" i="179"/>
  <c r="G8711" i="179"/>
  <c r="H8710" i="179"/>
  <c r="G8710" i="179"/>
  <c r="H8709" i="179"/>
  <c r="G8709" i="179"/>
  <c r="H8708" i="179"/>
  <c r="G8708" i="179"/>
  <c r="H8707" i="179"/>
  <c r="G8707" i="179"/>
  <c r="H8706" i="179"/>
  <c r="G8706" i="179"/>
  <c r="H8705" i="179"/>
  <c r="G8705" i="179"/>
  <c r="H8704" i="179"/>
  <c r="G8704" i="179"/>
  <c r="H8703" i="179"/>
  <c r="G8703" i="179"/>
  <c r="H8702" i="179"/>
  <c r="G8702" i="179"/>
  <c r="H8701" i="179"/>
  <c r="G8701" i="179"/>
  <c r="H8700" i="179"/>
  <c r="G8700" i="179"/>
  <c r="H8699" i="179"/>
  <c r="G8699" i="179"/>
  <c r="H8698" i="179"/>
  <c r="G8698" i="179"/>
  <c r="H8697" i="179"/>
  <c r="G8697" i="179"/>
  <c r="H8696" i="179"/>
  <c r="G8696" i="179"/>
  <c r="H8695" i="179"/>
  <c r="G8695" i="179"/>
  <c r="H8694" i="179"/>
  <c r="G8694" i="179"/>
  <c r="H8693" i="179"/>
  <c r="G8693" i="179"/>
  <c r="H8692" i="179"/>
  <c r="G8692" i="179"/>
  <c r="H8691" i="179"/>
  <c r="G8691" i="179"/>
  <c r="H8690" i="179"/>
  <c r="G8690" i="179"/>
  <c r="H8689" i="179"/>
  <c r="G8689" i="179"/>
  <c r="H8688" i="179"/>
  <c r="G8688" i="179"/>
  <c r="H8687" i="179"/>
  <c r="G8687" i="179"/>
  <c r="H8686" i="179"/>
  <c r="G8686" i="179"/>
  <c r="H8685" i="179"/>
  <c r="G8685" i="179"/>
  <c r="H8684" i="179"/>
  <c r="G8684" i="179"/>
  <c r="H8683" i="179"/>
  <c r="G8683" i="179"/>
  <c r="H8682" i="179"/>
  <c r="G8682" i="179"/>
  <c r="H8681" i="179"/>
  <c r="G8681" i="179"/>
  <c r="H8680" i="179"/>
  <c r="G8680" i="179"/>
  <c r="H8679" i="179"/>
  <c r="G8679" i="179"/>
  <c r="H8678" i="179"/>
  <c r="G8678" i="179"/>
  <c r="H8677" i="179"/>
  <c r="G8677" i="179"/>
  <c r="H8676" i="179"/>
  <c r="G8676" i="179"/>
  <c r="H8675" i="179"/>
  <c r="G8675" i="179"/>
  <c r="H8674" i="179"/>
  <c r="G8674" i="179"/>
  <c r="H8673" i="179"/>
  <c r="G8673" i="179"/>
  <c r="H8672" i="179"/>
  <c r="G8672" i="179"/>
  <c r="H8671" i="179"/>
  <c r="G8671" i="179"/>
  <c r="H8670" i="179"/>
  <c r="G8670" i="179"/>
  <c r="H8669" i="179"/>
  <c r="G8669" i="179"/>
  <c r="H8668" i="179"/>
  <c r="G8668" i="179"/>
  <c r="H8667" i="179"/>
  <c r="G8667" i="179"/>
  <c r="H8666" i="179"/>
  <c r="G8666" i="179"/>
  <c r="H8665" i="179"/>
  <c r="G8665" i="179"/>
  <c r="H8664" i="179"/>
  <c r="G8664" i="179"/>
  <c r="H8663" i="179"/>
  <c r="G8663" i="179"/>
  <c r="H8662" i="179"/>
  <c r="G8662" i="179"/>
  <c r="H8661" i="179"/>
  <c r="G8661" i="179"/>
  <c r="H8660" i="179"/>
  <c r="G8660" i="179"/>
  <c r="H8659" i="179"/>
  <c r="G8659" i="179"/>
  <c r="H8658" i="179"/>
  <c r="G8658" i="179"/>
  <c r="H8657" i="179"/>
  <c r="G8657" i="179"/>
  <c r="H8656" i="179"/>
  <c r="G8656" i="179"/>
  <c r="H8655" i="179"/>
  <c r="G8655" i="179"/>
  <c r="H8654" i="179"/>
  <c r="G8654" i="179"/>
  <c r="H8653" i="179"/>
  <c r="G8653" i="179"/>
  <c r="H8652" i="179"/>
  <c r="G8652" i="179"/>
  <c r="H8651" i="179"/>
  <c r="G8651" i="179"/>
  <c r="H8650" i="179"/>
  <c r="G8650" i="179"/>
  <c r="H8649" i="179"/>
  <c r="G8649" i="179"/>
  <c r="H8648" i="179"/>
  <c r="G8648" i="179"/>
  <c r="H8647" i="179"/>
  <c r="G8647" i="179"/>
  <c r="H8646" i="179"/>
  <c r="G8646" i="179"/>
  <c r="H8645" i="179"/>
  <c r="G8645" i="179"/>
  <c r="H8644" i="179"/>
  <c r="G8644" i="179"/>
  <c r="H8643" i="179"/>
  <c r="G8643" i="179"/>
  <c r="H8642" i="179"/>
  <c r="G8642" i="179"/>
  <c r="H8641" i="179"/>
  <c r="G8641" i="179"/>
  <c r="H8640" i="179"/>
  <c r="G8640" i="179"/>
  <c r="H8639" i="179"/>
  <c r="G8639" i="179"/>
  <c r="H8638" i="179"/>
  <c r="G8638" i="179"/>
  <c r="H8637" i="179"/>
  <c r="G8637" i="179"/>
  <c r="H8636" i="179"/>
  <c r="G8636" i="179"/>
  <c r="H8635" i="179"/>
  <c r="G8635" i="179"/>
  <c r="H8634" i="179"/>
  <c r="G8634" i="179"/>
  <c r="H8633" i="179"/>
  <c r="G8633" i="179"/>
  <c r="H8632" i="179"/>
  <c r="G8632" i="179"/>
  <c r="H8631" i="179"/>
  <c r="G8631" i="179"/>
  <c r="H8630" i="179"/>
  <c r="G8630" i="179"/>
  <c r="H8629" i="179"/>
  <c r="G8629" i="179"/>
  <c r="H8628" i="179"/>
  <c r="G8628" i="179"/>
  <c r="H8627" i="179"/>
  <c r="G8627" i="179"/>
  <c r="H8626" i="179"/>
  <c r="G8626" i="179"/>
  <c r="H8625" i="179"/>
  <c r="G8625" i="179"/>
  <c r="H8624" i="179"/>
  <c r="G8624" i="179"/>
  <c r="H8623" i="179"/>
  <c r="G8623" i="179"/>
  <c r="H8622" i="179"/>
  <c r="G8622" i="179"/>
  <c r="H8621" i="179"/>
  <c r="G8621" i="179"/>
  <c r="H8620" i="179"/>
  <c r="G8620" i="179"/>
  <c r="H8619" i="179"/>
  <c r="G8619" i="179"/>
  <c r="H8618" i="179"/>
  <c r="G8618" i="179"/>
  <c r="H8617" i="179"/>
  <c r="G8617" i="179"/>
  <c r="H8616" i="179"/>
  <c r="G8616" i="179"/>
  <c r="H8615" i="179"/>
  <c r="G8615" i="179"/>
  <c r="H8614" i="179"/>
  <c r="G8614" i="179"/>
  <c r="H8613" i="179"/>
  <c r="G8613" i="179"/>
  <c r="H8612" i="179"/>
  <c r="G8612" i="179"/>
  <c r="H8611" i="179"/>
  <c r="G8611" i="179"/>
  <c r="H8610" i="179"/>
  <c r="G8610" i="179"/>
  <c r="H8609" i="179"/>
  <c r="G8609" i="179"/>
  <c r="H8608" i="179"/>
  <c r="G8608" i="179"/>
  <c r="H8607" i="179"/>
  <c r="G8607" i="179"/>
  <c r="H8606" i="179"/>
  <c r="G8606" i="179"/>
  <c r="H8605" i="179"/>
  <c r="G8605" i="179"/>
  <c r="H8604" i="179"/>
  <c r="G8604" i="179"/>
  <c r="H8603" i="179"/>
  <c r="G8603" i="179"/>
  <c r="H8602" i="179"/>
  <c r="G8602" i="179"/>
  <c r="H8601" i="179"/>
  <c r="G8601" i="179"/>
  <c r="H8600" i="179"/>
  <c r="G8600" i="179"/>
  <c r="H8599" i="179"/>
  <c r="G8599" i="179"/>
  <c r="H8598" i="179"/>
  <c r="G8598" i="179"/>
  <c r="H8597" i="179"/>
  <c r="G8597" i="179"/>
  <c r="H8596" i="179"/>
  <c r="G8596" i="179"/>
  <c r="H8595" i="179"/>
  <c r="G8595" i="179"/>
  <c r="H8594" i="179"/>
  <c r="G8594" i="179"/>
  <c r="H8593" i="179"/>
  <c r="G8593" i="179"/>
  <c r="H8592" i="179"/>
  <c r="G8592" i="179"/>
  <c r="H8591" i="179"/>
  <c r="G8591" i="179"/>
  <c r="H8590" i="179"/>
  <c r="G8590" i="179"/>
  <c r="H8589" i="179"/>
  <c r="G8589" i="179"/>
  <c r="H8588" i="179"/>
  <c r="G8588" i="179"/>
  <c r="H8587" i="179"/>
  <c r="G8587" i="179"/>
  <c r="H8586" i="179"/>
  <c r="G8586" i="179"/>
  <c r="H8585" i="179"/>
  <c r="G8585" i="179"/>
  <c r="H8584" i="179"/>
  <c r="G8584" i="179"/>
  <c r="H8583" i="179"/>
  <c r="G8583" i="179"/>
  <c r="H8582" i="179"/>
  <c r="G8582" i="179"/>
  <c r="H8581" i="179"/>
  <c r="G8581" i="179"/>
  <c r="H8580" i="179"/>
  <c r="G8580" i="179"/>
  <c r="H8579" i="179"/>
  <c r="G8579" i="179"/>
  <c r="H8578" i="179"/>
  <c r="G8578" i="179"/>
  <c r="H8577" i="179"/>
  <c r="G8577" i="179"/>
  <c r="H8576" i="179"/>
  <c r="G8576" i="179"/>
  <c r="H8575" i="179"/>
  <c r="G8575" i="179"/>
  <c r="H8574" i="179"/>
  <c r="G8574" i="179"/>
  <c r="H8573" i="179"/>
  <c r="G8573" i="179"/>
  <c r="H8572" i="179"/>
  <c r="G8572" i="179"/>
  <c r="H8571" i="179"/>
  <c r="G8571" i="179"/>
  <c r="H8570" i="179"/>
  <c r="G8570" i="179"/>
  <c r="H8569" i="179"/>
  <c r="G8569" i="179"/>
  <c r="H8568" i="179"/>
  <c r="G8568" i="179"/>
  <c r="H8567" i="179"/>
  <c r="G8567" i="179"/>
  <c r="H8566" i="179"/>
  <c r="G8566" i="179"/>
  <c r="H8565" i="179"/>
  <c r="G8565" i="179"/>
  <c r="H8564" i="179"/>
  <c r="G8564" i="179"/>
  <c r="H8563" i="179"/>
  <c r="G8563" i="179"/>
  <c r="H8562" i="179"/>
  <c r="G8562" i="179"/>
  <c r="H8561" i="179"/>
  <c r="G8561" i="179"/>
  <c r="H8560" i="179"/>
  <c r="G8560" i="179"/>
  <c r="H8559" i="179"/>
  <c r="G8559" i="179"/>
  <c r="H8558" i="179"/>
  <c r="G8558" i="179"/>
  <c r="H8557" i="179"/>
  <c r="G8557" i="179"/>
  <c r="H8556" i="179"/>
  <c r="G8556" i="179"/>
  <c r="H8555" i="179"/>
  <c r="G8555" i="179"/>
  <c r="H8554" i="179"/>
  <c r="G8554" i="179"/>
  <c r="H8553" i="179"/>
  <c r="G8553" i="179"/>
  <c r="H8552" i="179"/>
  <c r="G8552" i="179"/>
  <c r="H8551" i="179"/>
  <c r="G8551" i="179"/>
  <c r="H8550" i="179"/>
  <c r="G8550" i="179"/>
  <c r="H8549" i="179"/>
  <c r="G8549" i="179"/>
  <c r="H8548" i="179"/>
  <c r="G8548" i="179"/>
  <c r="H8547" i="179"/>
  <c r="G8547" i="179"/>
  <c r="H8546" i="179"/>
  <c r="G8546" i="179"/>
  <c r="H8545" i="179"/>
  <c r="G8545" i="179"/>
  <c r="H8544" i="179"/>
  <c r="G8544" i="179"/>
  <c r="H8543" i="179"/>
  <c r="G8543" i="179"/>
  <c r="H8542" i="179"/>
  <c r="G8542" i="179"/>
  <c r="H8541" i="179"/>
  <c r="G8541" i="179"/>
  <c r="H8540" i="179"/>
  <c r="G8540" i="179"/>
  <c r="H8539" i="179"/>
  <c r="G8539" i="179"/>
  <c r="H8538" i="179"/>
  <c r="G8538" i="179"/>
  <c r="H8537" i="179"/>
  <c r="G8537" i="179"/>
  <c r="H8536" i="179"/>
  <c r="G8536" i="179"/>
  <c r="H8535" i="179"/>
  <c r="G8535" i="179"/>
  <c r="H8534" i="179"/>
  <c r="G8534" i="179"/>
  <c r="H8533" i="179"/>
  <c r="G8533" i="179"/>
  <c r="H8532" i="179"/>
  <c r="G8532" i="179"/>
  <c r="H8531" i="179"/>
  <c r="G8531" i="179"/>
  <c r="H8530" i="179"/>
  <c r="G8530" i="179"/>
  <c r="H8529" i="179"/>
  <c r="G8529" i="179"/>
  <c r="H8528" i="179"/>
  <c r="G8528" i="179"/>
  <c r="H8527" i="179"/>
  <c r="G8527" i="179"/>
  <c r="H8526" i="179"/>
  <c r="G8526" i="179"/>
  <c r="H8525" i="179"/>
  <c r="G8525" i="179"/>
  <c r="H8524" i="179"/>
  <c r="G8524" i="179"/>
  <c r="H8523" i="179"/>
  <c r="G8523" i="179"/>
  <c r="H8522" i="179"/>
  <c r="G8522" i="179"/>
  <c r="H8521" i="179"/>
  <c r="G8521" i="179"/>
  <c r="H8520" i="179"/>
  <c r="G8520" i="179"/>
  <c r="H8519" i="179"/>
  <c r="G8519" i="179"/>
  <c r="H8518" i="179"/>
  <c r="G8518" i="179"/>
  <c r="H8517" i="179"/>
  <c r="G8517" i="179"/>
  <c r="H8516" i="179"/>
  <c r="G8516" i="179"/>
  <c r="H8515" i="179"/>
  <c r="G8515" i="179"/>
  <c r="H8514" i="179"/>
  <c r="G8514" i="179"/>
  <c r="H8513" i="179"/>
  <c r="G8513" i="179"/>
  <c r="H8512" i="179"/>
  <c r="G8512" i="179"/>
  <c r="H8511" i="179"/>
  <c r="G8511" i="179"/>
  <c r="H8510" i="179"/>
  <c r="G8510" i="179"/>
  <c r="H8509" i="179"/>
  <c r="G8509" i="179"/>
  <c r="H8508" i="179"/>
  <c r="G8508" i="179"/>
  <c r="H8507" i="179"/>
  <c r="G8507" i="179"/>
  <c r="H8506" i="179"/>
  <c r="G8506" i="179"/>
  <c r="H8505" i="179"/>
  <c r="G8505" i="179"/>
  <c r="H8504" i="179"/>
  <c r="G8504" i="179"/>
  <c r="H8503" i="179"/>
  <c r="G8503" i="179"/>
  <c r="H8502" i="179"/>
  <c r="G8502" i="179"/>
  <c r="H8501" i="179"/>
  <c r="G8501" i="179"/>
  <c r="H8500" i="179"/>
  <c r="G8500" i="179"/>
  <c r="H8499" i="179"/>
  <c r="G8499" i="179"/>
  <c r="H8498" i="179"/>
  <c r="G8498" i="179"/>
  <c r="H8497" i="179"/>
  <c r="G8497" i="179"/>
  <c r="H8496" i="179"/>
  <c r="G8496" i="179"/>
  <c r="H8495" i="179"/>
  <c r="G8495" i="179"/>
  <c r="H8494" i="179"/>
  <c r="G8494" i="179"/>
  <c r="H8493" i="179"/>
  <c r="G8493" i="179"/>
  <c r="H8492" i="179"/>
  <c r="G8492" i="179"/>
  <c r="H8491" i="179"/>
  <c r="G8491" i="179"/>
  <c r="H8490" i="179"/>
  <c r="G8490" i="179"/>
  <c r="H8489" i="179"/>
  <c r="G8489" i="179"/>
  <c r="H8488" i="179"/>
  <c r="G8488" i="179"/>
  <c r="H8487" i="179"/>
  <c r="G8487" i="179"/>
  <c r="H8486" i="179"/>
  <c r="G8486" i="179"/>
  <c r="H8485" i="179"/>
  <c r="G8485" i="179"/>
  <c r="H8484" i="179"/>
  <c r="G8484" i="179"/>
  <c r="H8483" i="179"/>
  <c r="G8483" i="179"/>
  <c r="H8482" i="179"/>
  <c r="G8482" i="179"/>
  <c r="H8481" i="179"/>
  <c r="G8481" i="179"/>
  <c r="H8480" i="179"/>
  <c r="G8480" i="179"/>
  <c r="H8479" i="179"/>
  <c r="G8479" i="179"/>
  <c r="H8478" i="179"/>
  <c r="G8478" i="179"/>
  <c r="H8477" i="179"/>
  <c r="G8477" i="179"/>
  <c r="H8476" i="179"/>
  <c r="G8476" i="179"/>
  <c r="H8475" i="179"/>
  <c r="G8475" i="179"/>
  <c r="H8474" i="179"/>
  <c r="G8474" i="179"/>
  <c r="H8473" i="179"/>
  <c r="G8473" i="179"/>
  <c r="H8472" i="179"/>
  <c r="G8472" i="179"/>
  <c r="H8471" i="179"/>
  <c r="G8471" i="179"/>
  <c r="H8470" i="179"/>
  <c r="G8470" i="179"/>
  <c r="H8469" i="179"/>
  <c r="G8469" i="179"/>
  <c r="H8468" i="179"/>
  <c r="G8468" i="179"/>
  <c r="H8467" i="179"/>
  <c r="G8467" i="179"/>
  <c r="H8466" i="179"/>
  <c r="G8466" i="179"/>
  <c r="H8465" i="179"/>
  <c r="G8465" i="179"/>
  <c r="H8464" i="179"/>
  <c r="G8464" i="179"/>
  <c r="H8463" i="179"/>
  <c r="G8463" i="179"/>
  <c r="H8462" i="179"/>
  <c r="G8462" i="179"/>
  <c r="H8461" i="179"/>
  <c r="G8461" i="179"/>
  <c r="H8460" i="179"/>
  <c r="G8460" i="179"/>
  <c r="H8459" i="179"/>
  <c r="G8459" i="179"/>
  <c r="H8458" i="179"/>
  <c r="G8458" i="179"/>
  <c r="H8457" i="179"/>
  <c r="G8457" i="179"/>
  <c r="H8456" i="179"/>
  <c r="G8456" i="179"/>
  <c r="H8455" i="179"/>
  <c r="G8455" i="179"/>
  <c r="H8454" i="179"/>
  <c r="G8454" i="179"/>
  <c r="H8453" i="179"/>
  <c r="G8453" i="179"/>
  <c r="H8452" i="179"/>
  <c r="G8452" i="179"/>
  <c r="H8451" i="179"/>
  <c r="G8451" i="179"/>
  <c r="H8450" i="179"/>
  <c r="G8450" i="179"/>
  <c r="H8449" i="179"/>
  <c r="G8449" i="179"/>
  <c r="H8448" i="179"/>
  <c r="G8448" i="179"/>
  <c r="H8447" i="179"/>
  <c r="G8447" i="179"/>
  <c r="H8446" i="179"/>
  <c r="G8446" i="179"/>
  <c r="H8445" i="179"/>
  <c r="G8445" i="179"/>
  <c r="H8444" i="179"/>
  <c r="G8444" i="179"/>
  <c r="H8443" i="179"/>
  <c r="G8443" i="179"/>
  <c r="H8442" i="179"/>
  <c r="G8442" i="179"/>
  <c r="H8441" i="179"/>
  <c r="G8441" i="179"/>
  <c r="H8440" i="179"/>
  <c r="G8440" i="179"/>
  <c r="H8439" i="179"/>
  <c r="G8439" i="179"/>
  <c r="H8438" i="179"/>
  <c r="G8438" i="179"/>
  <c r="H8437" i="179"/>
  <c r="G8437" i="179"/>
  <c r="H8436" i="179"/>
  <c r="G8436" i="179"/>
  <c r="H8435" i="179"/>
  <c r="G8435" i="179"/>
  <c r="H8434" i="179"/>
  <c r="G8434" i="179"/>
  <c r="H8433" i="179"/>
  <c r="G8433" i="179"/>
  <c r="H8432" i="179"/>
  <c r="G8432" i="179"/>
  <c r="H8431" i="179"/>
  <c r="G8431" i="179"/>
  <c r="H8430" i="179"/>
  <c r="G8430" i="179"/>
  <c r="H8429" i="179"/>
  <c r="G8429" i="179"/>
  <c r="H8428" i="179"/>
  <c r="G8428" i="179"/>
  <c r="H8427" i="179"/>
  <c r="G8427" i="179"/>
  <c r="H8426" i="179"/>
  <c r="G8426" i="179"/>
  <c r="H8425" i="179"/>
  <c r="G8425" i="179"/>
  <c r="H8424" i="179"/>
  <c r="G8424" i="179"/>
  <c r="H8423" i="179"/>
  <c r="G8423" i="179"/>
  <c r="H8422" i="179"/>
  <c r="G8422" i="179"/>
  <c r="H8421" i="179"/>
  <c r="G8421" i="179"/>
  <c r="H8420" i="179"/>
  <c r="G8420" i="179"/>
  <c r="H8419" i="179"/>
  <c r="G8419" i="179"/>
  <c r="H8418" i="179"/>
  <c r="G8418" i="179"/>
  <c r="H8417" i="179"/>
  <c r="G8417" i="179"/>
  <c r="H8416" i="179"/>
  <c r="G8416" i="179"/>
  <c r="H8415" i="179"/>
  <c r="G8415" i="179"/>
  <c r="H8414" i="179"/>
  <c r="G8414" i="179"/>
  <c r="H8413" i="179"/>
  <c r="G8413" i="179"/>
  <c r="H8412" i="179"/>
  <c r="G8412" i="179"/>
  <c r="H8411" i="179"/>
  <c r="G8411" i="179"/>
  <c r="H8410" i="179"/>
  <c r="G8410" i="179"/>
  <c r="H8409" i="179"/>
  <c r="G8409" i="179"/>
  <c r="H8408" i="179"/>
  <c r="G8408" i="179"/>
  <c r="H8407" i="179"/>
  <c r="G8407" i="179"/>
  <c r="H8406" i="179"/>
  <c r="G8406" i="179"/>
  <c r="H8405" i="179"/>
  <c r="G8405" i="179"/>
  <c r="H8404" i="179"/>
  <c r="G8404" i="179"/>
  <c r="H8403" i="179"/>
  <c r="G8403" i="179"/>
  <c r="H8402" i="179"/>
  <c r="G8402" i="179"/>
  <c r="H8401" i="179"/>
  <c r="G8401" i="179"/>
  <c r="H8400" i="179"/>
  <c r="G8400" i="179"/>
  <c r="H8399" i="179"/>
  <c r="G8399" i="179"/>
  <c r="H8398" i="179"/>
  <c r="G8398" i="179"/>
  <c r="H8397" i="179"/>
  <c r="G8397" i="179"/>
  <c r="H8396" i="179"/>
  <c r="G8396" i="179"/>
  <c r="H8395" i="179"/>
  <c r="G8395" i="179"/>
  <c r="H8394" i="179"/>
  <c r="G8394" i="179"/>
  <c r="H8393" i="179"/>
  <c r="G8393" i="179"/>
  <c r="H8392" i="179"/>
  <c r="G8392" i="179"/>
  <c r="H8391" i="179"/>
  <c r="G8391" i="179"/>
  <c r="H8390" i="179"/>
  <c r="G8390" i="179"/>
  <c r="H8389" i="179"/>
  <c r="G8389" i="179"/>
  <c r="H8388" i="179"/>
  <c r="G8388" i="179"/>
  <c r="H8387" i="179"/>
  <c r="G8387" i="179"/>
  <c r="H8386" i="179"/>
  <c r="G8386" i="179"/>
  <c r="H8385" i="179"/>
  <c r="G8385" i="179"/>
  <c r="H8384" i="179"/>
  <c r="G8384" i="179"/>
  <c r="H8383" i="179"/>
  <c r="G8383" i="179"/>
  <c r="H8382" i="179"/>
  <c r="G8382" i="179"/>
  <c r="H8381" i="179"/>
  <c r="G8381" i="179"/>
  <c r="H8380" i="179"/>
  <c r="G8380" i="179"/>
  <c r="H8379" i="179"/>
  <c r="G8379" i="179"/>
  <c r="H8378" i="179"/>
  <c r="G8378" i="179"/>
  <c r="H8377" i="179"/>
  <c r="G8377" i="179"/>
  <c r="H8376" i="179"/>
  <c r="G8376" i="179"/>
  <c r="H8375" i="179"/>
  <c r="G8375" i="179"/>
  <c r="H8374" i="179"/>
  <c r="G8374" i="179"/>
  <c r="H8373" i="179"/>
  <c r="G8373" i="179"/>
  <c r="H8372" i="179"/>
  <c r="G8372" i="179"/>
  <c r="H8371" i="179"/>
  <c r="G8371" i="179"/>
  <c r="H8370" i="179"/>
  <c r="G8370" i="179"/>
  <c r="H8369" i="179"/>
  <c r="G8369" i="179"/>
  <c r="H8368" i="179"/>
  <c r="G8368" i="179"/>
  <c r="H8367" i="179"/>
  <c r="G8367" i="179"/>
  <c r="H8366" i="179"/>
  <c r="G8366" i="179"/>
  <c r="H8365" i="179"/>
  <c r="G8365" i="179"/>
  <c r="H8364" i="179"/>
  <c r="G8364" i="179"/>
  <c r="H8363" i="179"/>
  <c r="G8363" i="179"/>
  <c r="H8362" i="179"/>
  <c r="G8362" i="179"/>
  <c r="H8361" i="179"/>
  <c r="G8361" i="179"/>
  <c r="H8360" i="179"/>
  <c r="G8360" i="179"/>
  <c r="H8359" i="179"/>
  <c r="G8359" i="179"/>
  <c r="H8358" i="179"/>
  <c r="G8358" i="179"/>
  <c r="H8357" i="179"/>
  <c r="G8357" i="179"/>
  <c r="H8356" i="179"/>
  <c r="G8356" i="179"/>
  <c r="H8355" i="179"/>
  <c r="G8355" i="179"/>
  <c r="H8354" i="179"/>
  <c r="G8354" i="179"/>
  <c r="H8353" i="179"/>
  <c r="G8353" i="179"/>
  <c r="H8352" i="179"/>
  <c r="G8352" i="179"/>
  <c r="H8351" i="179"/>
  <c r="G8351" i="179"/>
  <c r="H8350" i="179"/>
  <c r="G8350" i="179"/>
  <c r="H8349" i="179"/>
  <c r="G8349" i="179"/>
  <c r="H8348" i="179"/>
  <c r="G8348" i="179"/>
  <c r="H8347" i="179"/>
  <c r="G8347" i="179"/>
  <c r="H8346" i="179"/>
  <c r="G8346" i="179"/>
  <c r="H8345" i="179"/>
  <c r="G8345" i="179"/>
  <c r="H8344" i="179"/>
  <c r="G8344" i="179"/>
  <c r="H8343" i="179"/>
  <c r="G8343" i="179"/>
  <c r="H8342" i="179"/>
  <c r="G8342" i="179"/>
  <c r="H8341" i="179"/>
  <c r="G8341" i="179"/>
  <c r="H8340" i="179"/>
  <c r="G8340" i="179"/>
  <c r="H8339" i="179"/>
  <c r="G8339" i="179"/>
  <c r="H8338" i="179"/>
  <c r="G8338" i="179"/>
  <c r="H8337" i="179"/>
  <c r="G8337" i="179"/>
  <c r="H8336" i="179"/>
  <c r="G8336" i="179"/>
  <c r="H8335" i="179"/>
  <c r="G8335" i="179"/>
  <c r="H8334" i="179"/>
  <c r="G8334" i="179"/>
  <c r="H8333" i="179"/>
  <c r="G8333" i="179"/>
  <c r="H8332" i="179"/>
  <c r="G8332" i="179"/>
  <c r="H8331" i="179"/>
  <c r="G8331" i="179"/>
  <c r="H8330" i="179"/>
  <c r="G8330" i="179"/>
  <c r="H8329" i="179"/>
  <c r="G8329" i="179"/>
  <c r="H8328" i="179"/>
  <c r="G8328" i="179"/>
  <c r="H8327" i="179"/>
  <c r="G8327" i="179"/>
  <c r="H8326" i="179"/>
  <c r="G8326" i="179"/>
  <c r="H8325" i="179"/>
  <c r="G8325" i="179"/>
  <c r="H8324" i="179"/>
  <c r="G8324" i="179"/>
  <c r="H8323" i="179"/>
  <c r="G8323" i="179"/>
  <c r="H8322" i="179"/>
  <c r="G8322" i="179"/>
  <c r="H8321" i="179"/>
  <c r="G8321" i="179"/>
  <c r="H8320" i="179"/>
  <c r="G8320" i="179"/>
  <c r="H8319" i="179"/>
  <c r="G8319" i="179"/>
  <c r="H8318" i="179"/>
  <c r="G8318" i="179"/>
  <c r="H8317" i="179"/>
  <c r="G8317" i="179"/>
  <c r="H8316" i="179"/>
  <c r="G8316" i="179"/>
  <c r="H8315" i="179"/>
  <c r="G8315" i="179"/>
  <c r="H8314" i="179"/>
  <c r="G8314" i="179"/>
  <c r="H8313" i="179"/>
  <c r="G8313" i="179"/>
  <c r="H8312" i="179"/>
  <c r="G8312" i="179"/>
  <c r="H8311" i="179"/>
  <c r="G8311" i="179"/>
  <c r="H8310" i="179"/>
  <c r="G8310" i="179"/>
  <c r="H8309" i="179"/>
  <c r="G8309" i="179"/>
  <c r="H8308" i="179"/>
  <c r="G8308" i="179"/>
  <c r="H8307" i="179"/>
  <c r="G8307" i="179"/>
  <c r="H8306" i="179"/>
  <c r="G8306" i="179"/>
  <c r="H8305" i="179"/>
  <c r="G8305" i="179"/>
  <c r="H8304" i="179"/>
  <c r="G8304" i="179"/>
  <c r="H8303" i="179"/>
  <c r="G8303" i="179"/>
  <c r="H8302" i="179"/>
  <c r="G8302" i="179"/>
  <c r="H8301" i="179"/>
  <c r="G8301" i="179"/>
  <c r="H8300" i="179"/>
  <c r="G8300" i="179"/>
  <c r="H8299" i="179"/>
  <c r="G8299" i="179"/>
  <c r="H8298" i="179"/>
  <c r="G8298" i="179"/>
  <c r="H8297" i="179"/>
  <c r="G8297" i="179"/>
  <c r="H8296" i="179"/>
  <c r="G8296" i="179"/>
  <c r="H8295" i="179"/>
  <c r="G8295" i="179"/>
  <c r="H8294" i="179"/>
  <c r="G8294" i="179"/>
  <c r="H8293" i="179"/>
  <c r="G8293" i="179"/>
  <c r="H8292" i="179"/>
  <c r="G8292" i="179"/>
  <c r="H8291" i="179"/>
  <c r="G8291" i="179"/>
  <c r="H8290" i="179"/>
  <c r="G8290" i="179"/>
  <c r="H8289" i="179"/>
  <c r="G8289" i="179"/>
  <c r="H8288" i="179"/>
  <c r="G8288" i="179"/>
  <c r="H8287" i="179"/>
  <c r="G8287" i="179"/>
  <c r="H8286" i="179"/>
  <c r="G8286" i="179"/>
  <c r="H8285" i="179"/>
  <c r="G8285" i="179"/>
  <c r="H8284" i="179"/>
  <c r="G8284" i="179"/>
  <c r="H8283" i="179"/>
  <c r="G8283" i="179"/>
  <c r="H8282" i="179"/>
  <c r="G8282" i="179"/>
  <c r="H8281" i="179"/>
  <c r="G8281" i="179"/>
  <c r="H8280" i="179"/>
  <c r="G8280" i="179"/>
  <c r="H8279" i="179"/>
  <c r="G8279" i="179"/>
  <c r="H8278" i="179"/>
  <c r="G8278" i="179"/>
  <c r="H8277" i="179"/>
  <c r="G8277" i="179"/>
  <c r="H8276" i="179"/>
  <c r="G8276" i="179"/>
  <c r="H8275" i="179"/>
  <c r="G8275" i="179"/>
  <c r="H8274" i="179"/>
  <c r="G8274" i="179"/>
  <c r="H8273" i="179"/>
  <c r="G8273" i="179"/>
  <c r="H8272" i="179"/>
  <c r="G8272" i="179"/>
  <c r="H8271" i="179"/>
  <c r="G8271" i="179"/>
  <c r="H8270" i="179"/>
  <c r="G8270" i="179"/>
  <c r="H8269" i="179"/>
  <c r="G8269" i="179"/>
  <c r="H8268" i="179"/>
  <c r="G8268" i="179"/>
  <c r="H8267" i="179"/>
  <c r="G8267" i="179"/>
  <c r="H8266" i="179"/>
  <c r="G8266" i="179"/>
  <c r="H8265" i="179"/>
  <c r="G8265" i="179"/>
  <c r="H8264" i="179"/>
  <c r="G8264" i="179"/>
  <c r="H8263" i="179"/>
  <c r="G8263" i="179"/>
  <c r="H8262" i="179"/>
  <c r="G8262" i="179"/>
  <c r="H8261" i="179"/>
  <c r="G8261" i="179"/>
  <c r="H8260" i="179"/>
  <c r="G8260" i="179"/>
  <c r="H8259" i="179"/>
  <c r="G8259" i="179"/>
  <c r="H8258" i="179"/>
  <c r="G8258" i="179"/>
  <c r="H8257" i="179"/>
  <c r="G8257" i="179"/>
  <c r="H8256" i="179"/>
  <c r="G8256" i="179"/>
  <c r="H8255" i="179"/>
  <c r="G8255" i="179"/>
  <c r="H8254" i="179"/>
  <c r="G8254" i="179"/>
  <c r="H8253" i="179"/>
  <c r="G8253" i="179"/>
  <c r="H8252" i="179"/>
  <c r="G8252" i="179"/>
  <c r="H8251" i="179"/>
  <c r="G8251" i="179"/>
  <c r="H8250" i="179"/>
  <c r="G8250" i="179"/>
  <c r="H8249" i="179"/>
  <c r="G8249" i="179"/>
  <c r="H8248" i="179"/>
  <c r="G8248" i="179"/>
  <c r="H8247" i="179"/>
  <c r="G8247" i="179"/>
  <c r="H8246" i="179"/>
  <c r="G8246" i="179"/>
  <c r="H8245" i="179"/>
  <c r="G8245" i="179"/>
  <c r="H8244" i="179"/>
  <c r="G8244" i="179"/>
  <c r="H8243" i="179"/>
  <c r="G8243" i="179"/>
  <c r="H8242" i="179"/>
  <c r="G8242" i="179"/>
  <c r="H8241" i="179"/>
  <c r="G8241" i="179"/>
  <c r="H8240" i="179"/>
  <c r="G8240" i="179"/>
  <c r="H8239" i="179"/>
  <c r="G8239" i="179"/>
  <c r="H8238" i="179"/>
  <c r="G8238" i="179"/>
  <c r="H8237" i="179"/>
  <c r="G8237" i="179"/>
  <c r="H8236" i="179"/>
  <c r="G8236" i="179"/>
  <c r="H8235" i="179"/>
  <c r="G8235" i="179"/>
  <c r="H8234" i="179"/>
  <c r="G8234" i="179"/>
  <c r="H8233" i="179"/>
  <c r="G8233" i="179"/>
  <c r="H8232" i="179"/>
  <c r="G8232" i="179"/>
  <c r="H8231" i="179"/>
  <c r="G8231" i="179"/>
  <c r="H8230" i="179"/>
  <c r="G8230" i="179"/>
  <c r="H8229" i="179"/>
  <c r="G8229" i="179"/>
  <c r="H8228" i="179"/>
  <c r="G8228" i="179"/>
  <c r="H8227" i="179"/>
  <c r="G8227" i="179"/>
  <c r="H8226" i="179"/>
  <c r="G8226" i="179"/>
  <c r="H8225" i="179"/>
  <c r="G8225" i="179"/>
  <c r="H8224" i="179"/>
  <c r="G8224" i="179"/>
  <c r="H8223" i="179"/>
  <c r="G8223" i="179"/>
  <c r="H8222" i="179"/>
  <c r="G8222" i="179"/>
  <c r="H8221" i="179"/>
  <c r="G8221" i="179"/>
  <c r="H8220" i="179"/>
  <c r="G8220" i="179"/>
  <c r="H8219" i="179"/>
  <c r="G8219" i="179"/>
  <c r="H8218" i="179"/>
  <c r="G8218" i="179"/>
  <c r="H8217" i="179"/>
  <c r="G8217" i="179"/>
  <c r="H8216" i="179"/>
  <c r="G8216" i="179"/>
  <c r="H8215" i="179"/>
  <c r="G8215" i="179"/>
  <c r="H8214" i="179"/>
  <c r="G8214" i="179"/>
  <c r="H8213" i="179"/>
  <c r="G8213" i="179"/>
  <c r="H8212" i="179"/>
  <c r="G8212" i="179"/>
  <c r="H8211" i="179"/>
  <c r="G8211" i="179"/>
  <c r="H8210" i="179"/>
  <c r="G8210" i="179"/>
  <c r="H8209" i="179"/>
  <c r="G8209" i="179"/>
  <c r="H8208" i="179"/>
  <c r="G8208" i="179"/>
  <c r="H8207" i="179"/>
  <c r="G8207" i="179"/>
  <c r="H8206" i="179"/>
  <c r="G8206" i="179"/>
  <c r="H8205" i="179"/>
  <c r="G8205" i="179"/>
  <c r="H8204" i="179"/>
  <c r="G8204" i="179"/>
  <c r="H8203" i="179"/>
  <c r="G8203" i="179"/>
  <c r="H8202" i="179"/>
  <c r="G8202" i="179"/>
  <c r="H8201" i="179"/>
  <c r="G8201" i="179"/>
  <c r="H8200" i="179"/>
  <c r="G8200" i="179"/>
  <c r="H8199" i="179"/>
  <c r="G8199" i="179"/>
  <c r="H8198" i="179"/>
  <c r="G8198" i="179"/>
  <c r="H8197" i="179"/>
  <c r="G8197" i="179"/>
  <c r="H8196" i="179"/>
  <c r="G8196" i="179"/>
  <c r="H8195" i="179"/>
  <c r="G8195" i="179"/>
  <c r="H8194" i="179"/>
  <c r="G8194" i="179"/>
  <c r="H8193" i="179"/>
  <c r="G8193" i="179"/>
  <c r="H8192" i="179"/>
  <c r="G8192" i="179"/>
  <c r="H8191" i="179"/>
  <c r="G8191" i="179"/>
  <c r="H8190" i="179"/>
  <c r="G8190" i="179"/>
  <c r="H8189" i="179"/>
  <c r="G8189" i="179"/>
  <c r="H8188" i="179"/>
  <c r="G8188" i="179"/>
  <c r="H8187" i="179"/>
  <c r="G8187" i="179"/>
  <c r="H8186" i="179"/>
  <c r="G8186" i="179"/>
  <c r="H8185" i="179"/>
  <c r="G8185" i="179"/>
  <c r="H8184" i="179"/>
  <c r="G8184" i="179"/>
  <c r="H8183" i="179"/>
  <c r="G8183" i="179"/>
  <c r="H8182" i="179"/>
  <c r="G8182" i="179"/>
  <c r="H8181" i="179"/>
  <c r="G8181" i="179"/>
  <c r="H8180" i="179"/>
  <c r="G8180" i="179"/>
  <c r="H8179" i="179"/>
  <c r="G8179" i="179"/>
  <c r="H8178" i="179"/>
  <c r="G8178" i="179"/>
  <c r="H8177" i="179"/>
  <c r="G8177" i="179"/>
  <c r="H8176" i="179"/>
  <c r="G8176" i="179"/>
  <c r="H8175" i="179"/>
  <c r="G8175" i="179"/>
  <c r="H8174" i="179"/>
  <c r="G8174" i="179"/>
  <c r="H8173" i="179"/>
  <c r="G8173" i="179"/>
  <c r="H8172" i="179"/>
  <c r="G8172" i="179"/>
  <c r="H8171" i="179"/>
  <c r="G8171" i="179"/>
  <c r="H8170" i="179"/>
  <c r="G8170" i="179"/>
  <c r="H8169" i="179"/>
  <c r="G8169" i="179"/>
  <c r="H8168" i="179"/>
  <c r="G8168" i="179"/>
  <c r="H8167" i="179"/>
  <c r="G8167" i="179"/>
  <c r="H8166" i="179"/>
  <c r="G8166" i="179"/>
  <c r="H8165" i="179"/>
  <c r="G8165" i="179"/>
  <c r="H8164" i="179"/>
  <c r="G8164" i="179"/>
  <c r="H8163" i="179"/>
  <c r="G8163" i="179"/>
  <c r="H8162" i="179"/>
  <c r="G8162" i="179"/>
  <c r="H8161" i="179"/>
  <c r="G8161" i="179"/>
  <c r="H8160" i="179"/>
  <c r="G8160" i="179"/>
  <c r="H8159" i="179"/>
  <c r="G8159" i="179"/>
  <c r="H8158" i="179"/>
  <c r="G8158" i="179"/>
  <c r="H8157" i="179"/>
  <c r="G8157" i="179"/>
  <c r="H8156" i="179"/>
  <c r="G8156" i="179"/>
  <c r="H8155" i="179"/>
  <c r="G8155" i="179"/>
  <c r="H8154" i="179"/>
  <c r="G8154" i="179"/>
  <c r="H8153" i="179"/>
  <c r="G8153" i="179"/>
  <c r="H8152" i="179"/>
  <c r="G8152" i="179"/>
  <c r="H8151" i="179"/>
  <c r="G8151" i="179"/>
  <c r="H8150" i="179"/>
  <c r="G8150" i="179"/>
  <c r="H8149" i="179"/>
  <c r="G8149" i="179"/>
  <c r="H8148" i="179"/>
  <c r="G8148" i="179"/>
  <c r="H8147" i="179"/>
  <c r="G8147" i="179"/>
  <c r="H8146" i="179"/>
  <c r="G8146" i="179"/>
  <c r="H8145" i="179"/>
  <c r="G8145" i="179"/>
  <c r="H8144" i="179"/>
  <c r="G8144" i="179"/>
  <c r="H8143" i="179"/>
  <c r="G8143" i="179"/>
  <c r="H8142" i="179"/>
  <c r="G8142" i="179"/>
  <c r="H8141" i="179"/>
  <c r="G8141" i="179"/>
  <c r="H8140" i="179"/>
  <c r="G8140" i="179"/>
  <c r="H8139" i="179"/>
  <c r="G8139" i="179"/>
  <c r="H8138" i="179"/>
  <c r="G8138" i="179"/>
  <c r="H8137" i="179"/>
  <c r="G8137" i="179"/>
  <c r="H8136" i="179"/>
  <c r="G8136" i="179"/>
  <c r="H8135" i="179"/>
  <c r="G8135" i="179"/>
  <c r="H8134" i="179"/>
  <c r="G8134" i="179"/>
  <c r="H8133" i="179"/>
  <c r="G8133" i="179"/>
  <c r="H8132" i="179"/>
  <c r="G8132" i="179"/>
  <c r="H8131" i="179"/>
  <c r="G8131" i="179"/>
  <c r="H8130" i="179"/>
  <c r="G8130" i="179"/>
  <c r="H8129" i="179"/>
  <c r="G8129" i="179"/>
  <c r="H8128" i="179"/>
  <c r="G8128" i="179"/>
  <c r="H8127" i="179"/>
  <c r="G8127" i="179"/>
  <c r="H8126" i="179"/>
  <c r="G8126" i="179"/>
  <c r="H8125" i="179"/>
  <c r="G8125" i="179"/>
  <c r="H8124" i="179"/>
  <c r="G8124" i="179"/>
  <c r="H8123" i="179"/>
  <c r="G8123" i="179"/>
  <c r="H8122" i="179"/>
  <c r="G8122" i="179"/>
  <c r="H8121" i="179"/>
  <c r="G8121" i="179"/>
  <c r="H8120" i="179"/>
  <c r="G8120" i="179"/>
  <c r="H8119" i="179"/>
  <c r="G8119" i="179"/>
  <c r="H8118" i="179"/>
  <c r="G8118" i="179"/>
  <c r="H8117" i="179"/>
  <c r="G8117" i="179"/>
  <c r="H8116" i="179"/>
  <c r="G8116" i="179"/>
  <c r="H8115" i="179"/>
  <c r="G8115" i="179"/>
  <c r="H8114" i="179"/>
  <c r="G8114" i="179"/>
  <c r="H8113" i="179"/>
  <c r="G8113" i="179"/>
  <c r="H8112" i="179"/>
  <c r="G8112" i="179"/>
  <c r="H8111" i="179"/>
  <c r="G8111" i="179"/>
  <c r="H8110" i="179"/>
  <c r="G8110" i="179"/>
  <c r="H8109" i="179"/>
  <c r="G8109" i="179"/>
  <c r="H8108" i="179"/>
  <c r="G8108" i="179"/>
  <c r="H8107" i="179"/>
  <c r="G8107" i="179"/>
  <c r="H8106" i="179"/>
  <c r="G8106" i="179"/>
  <c r="H8105" i="179"/>
  <c r="G8105" i="179"/>
  <c r="H8104" i="179"/>
  <c r="G8104" i="179"/>
  <c r="H8103" i="179"/>
  <c r="G8103" i="179"/>
  <c r="H8102" i="179"/>
  <c r="G8102" i="179"/>
  <c r="H8101" i="179"/>
  <c r="G8101" i="179"/>
  <c r="H8100" i="179"/>
  <c r="G8100" i="179"/>
  <c r="H8099" i="179"/>
  <c r="G8099" i="179"/>
  <c r="H8098" i="179"/>
  <c r="G8098" i="179"/>
  <c r="H8097" i="179"/>
  <c r="G8097" i="179"/>
  <c r="H8096" i="179"/>
  <c r="G8096" i="179"/>
  <c r="H8095" i="179"/>
  <c r="G8095" i="179"/>
  <c r="H8094" i="179"/>
  <c r="G8094" i="179"/>
  <c r="H8093" i="179"/>
  <c r="G8093" i="179"/>
  <c r="H8092" i="179"/>
  <c r="G8092" i="179"/>
  <c r="H8091" i="179"/>
  <c r="G8091" i="179"/>
  <c r="H8090" i="179"/>
  <c r="G8090" i="179"/>
  <c r="H8089" i="179"/>
  <c r="G8089" i="179"/>
  <c r="H8088" i="179"/>
  <c r="G8088" i="179"/>
  <c r="H8087" i="179"/>
  <c r="G8087" i="179"/>
  <c r="H8086" i="179"/>
  <c r="G8086" i="179"/>
  <c r="H8085" i="179"/>
  <c r="G8085" i="179"/>
  <c r="H8084" i="179"/>
  <c r="G8084" i="179"/>
  <c r="H8083" i="179"/>
  <c r="G8083" i="179"/>
  <c r="H8082" i="179"/>
  <c r="G8082" i="179"/>
  <c r="H8081" i="179"/>
  <c r="G8081" i="179"/>
  <c r="H8080" i="179"/>
  <c r="G8080" i="179"/>
  <c r="H8079" i="179"/>
  <c r="G8079" i="179"/>
  <c r="H8078" i="179"/>
  <c r="G8078" i="179"/>
  <c r="H8077" i="179"/>
  <c r="G8077" i="179"/>
  <c r="H8076" i="179"/>
  <c r="G8076" i="179"/>
  <c r="H8075" i="179"/>
  <c r="G8075" i="179"/>
  <c r="H8074" i="179"/>
  <c r="G8074" i="179"/>
  <c r="H8073" i="179"/>
  <c r="G8073" i="179"/>
  <c r="H8072" i="179"/>
  <c r="G8072" i="179"/>
  <c r="H8071" i="179"/>
  <c r="G8071" i="179"/>
  <c r="H8070" i="179"/>
  <c r="G8070" i="179"/>
  <c r="H8069" i="179"/>
  <c r="G8069" i="179"/>
  <c r="H8068" i="179"/>
  <c r="G8068" i="179"/>
  <c r="H8067" i="179"/>
  <c r="G8067" i="179"/>
  <c r="H8066" i="179"/>
  <c r="G8066" i="179"/>
  <c r="H8065" i="179"/>
  <c r="G8065" i="179"/>
  <c r="H8064" i="179"/>
  <c r="G8064" i="179"/>
  <c r="H8063" i="179"/>
  <c r="G8063" i="179"/>
  <c r="H8062" i="179"/>
  <c r="G8062" i="179"/>
  <c r="H8061" i="179"/>
  <c r="G8061" i="179"/>
  <c r="H8060" i="179"/>
  <c r="G8060" i="179"/>
  <c r="H8059" i="179"/>
  <c r="G8059" i="179"/>
  <c r="H8058" i="179"/>
  <c r="G8058" i="179"/>
  <c r="H8057" i="179"/>
  <c r="G8057" i="179"/>
  <c r="H8056" i="179"/>
  <c r="G8056" i="179"/>
  <c r="H8055" i="179"/>
  <c r="G8055" i="179"/>
  <c r="H8054" i="179"/>
  <c r="G8054" i="179"/>
  <c r="H8053" i="179"/>
  <c r="G8053" i="179"/>
  <c r="H8052" i="179"/>
  <c r="G8052" i="179"/>
  <c r="H8051" i="179"/>
  <c r="G8051" i="179"/>
  <c r="H8050" i="179"/>
  <c r="G8050" i="179"/>
  <c r="H8049" i="179"/>
  <c r="G8049" i="179"/>
  <c r="H8048" i="179"/>
  <c r="G8048" i="179"/>
  <c r="H8047" i="179"/>
  <c r="G8047" i="179"/>
  <c r="H8046" i="179"/>
  <c r="G8046" i="179"/>
  <c r="H8045" i="179"/>
  <c r="G8045" i="179"/>
  <c r="H8044" i="179"/>
  <c r="G8044" i="179"/>
  <c r="H8043" i="179"/>
  <c r="G8043" i="179"/>
  <c r="H8042" i="179"/>
  <c r="G8042" i="179"/>
  <c r="H8041" i="179"/>
  <c r="G8041" i="179"/>
  <c r="H8040" i="179"/>
  <c r="G8040" i="179"/>
  <c r="H8039" i="179"/>
  <c r="G8039" i="179"/>
  <c r="H8038" i="179"/>
  <c r="G8038" i="179"/>
  <c r="H8037" i="179"/>
  <c r="G8037" i="179"/>
  <c r="H8036" i="179"/>
  <c r="G8036" i="179"/>
  <c r="H8035" i="179"/>
  <c r="G8035" i="179"/>
  <c r="H8034" i="179"/>
  <c r="G8034" i="179"/>
  <c r="H8033" i="179"/>
  <c r="G8033" i="179"/>
  <c r="H8032" i="179"/>
  <c r="G8032" i="179"/>
  <c r="H8031" i="179"/>
  <c r="G8031" i="179"/>
  <c r="H8030" i="179"/>
  <c r="G8030" i="179"/>
  <c r="H8029" i="179"/>
  <c r="G8029" i="179"/>
  <c r="H8028" i="179"/>
  <c r="G8028" i="179"/>
  <c r="H8027" i="179"/>
  <c r="G8027" i="179"/>
  <c r="H8026" i="179"/>
  <c r="G8026" i="179"/>
  <c r="H8025" i="179"/>
  <c r="G8025" i="179"/>
  <c r="H8024" i="179"/>
  <c r="G8024" i="179"/>
  <c r="H8023" i="179"/>
  <c r="G8023" i="179"/>
  <c r="H8022" i="179"/>
  <c r="G8022" i="179"/>
  <c r="H8021" i="179"/>
  <c r="G8021" i="179"/>
  <c r="H8020" i="179"/>
  <c r="G8020" i="179"/>
  <c r="H8019" i="179"/>
  <c r="G8019" i="179"/>
  <c r="H8018" i="179"/>
  <c r="G8018" i="179"/>
  <c r="H8017" i="179"/>
  <c r="G8017" i="179"/>
  <c r="H8016" i="179"/>
  <c r="G8016" i="179"/>
  <c r="H8015" i="179"/>
  <c r="G8015" i="179"/>
  <c r="H8014" i="179"/>
  <c r="G8014" i="179"/>
  <c r="H8013" i="179"/>
  <c r="G8013" i="179"/>
  <c r="H8012" i="179"/>
  <c r="G8012" i="179"/>
  <c r="H8011" i="179"/>
  <c r="G8011" i="179"/>
  <c r="H8010" i="179"/>
  <c r="G8010" i="179"/>
  <c r="H8009" i="179"/>
  <c r="G8009" i="179"/>
  <c r="H8008" i="179"/>
  <c r="G8008" i="179"/>
  <c r="H8007" i="179"/>
  <c r="G8007" i="179"/>
  <c r="H8006" i="179"/>
  <c r="G8006" i="179"/>
  <c r="H8005" i="179"/>
  <c r="G8005" i="179"/>
  <c r="H8004" i="179"/>
  <c r="G8004" i="179"/>
  <c r="H8003" i="179"/>
  <c r="G8003" i="179"/>
  <c r="H8002" i="179"/>
  <c r="G8002" i="179"/>
  <c r="H8001" i="179"/>
  <c r="G8001" i="179"/>
  <c r="H8000" i="179"/>
  <c r="G8000" i="179"/>
  <c r="H7999" i="179"/>
  <c r="G7999" i="179"/>
  <c r="H7998" i="179"/>
  <c r="G7998" i="179"/>
  <c r="H7997" i="179"/>
  <c r="G7997" i="179"/>
  <c r="H7996" i="179"/>
  <c r="G7996" i="179"/>
  <c r="H7995" i="179"/>
  <c r="G7995" i="179"/>
  <c r="H7994" i="179"/>
  <c r="G7994" i="179"/>
  <c r="H7993" i="179"/>
  <c r="G7993" i="179"/>
  <c r="H7992" i="179"/>
  <c r="G7992" i="179"/>
  <c r="H7991" i="179"/>
  <c r="G7991" i="179"/>
  <c r="H7990" i="179"/>
  <c r="G7990" i="179"/>
  <c r="H7989" i="179"/>
  <c r="G7989" i="179"/>
  <c r="H7988" i="179"/>
  <c r="G7988" i="179"/>
  <c r="H7987" i="179"/>
  <c r="G7987" i="179"/>
  <c r="H7986" i="179"/>
  <c r="G7986" i="179"/>
  <c r="H7985" i="179"/>
  <c r="G7985" i="179"/>
  <c r="H7984" i="179"/>
  <c r="G7984" i="179"/>
  <c r="H7983" i="179"/>
  <c r="G7983" i="179"/>
  <c r="H7982" i="179"/>
  <c r="G7982" i="179"/>
  <c r="H7981" i="179"/>
  <c r="G7981" i="179"/>
  <c r="H7980" i="179"/>
  <c r="G7980" i="179"/>
  <c r="H7979" i="179"/>
  <c r="G7979" i="179"/>
  <c r="H7978" i="179"/>
  <c r="G7978" i="179"/>
  <c r="H7977" i="179"/>
  <c r="G7977" i="179"/>
  <c r="H7976" i="179"/>
  <c r="G7976" i="179"/>
  <c r="H7975" i="179"/>
  <c r="G7975" i="179"/>
  <c r="H7974" i="179"/>
  <c r="G7974" i="179"/>
  <c r="H7973" i="179"/>
  <c r="G7973" i="179"/>
  <c r="H7972" i="179"/>
  <c r="G7972" i="179"/>
  <c r="H7971" i="179"/>
  <c r="G7971" i="179"/>
  <c r="H7970" i="179"/>
  <c r="G7970" i="179"/>
  <c r="H7969" i="179"/>
  <c r="G7969" i="179"/>
  <c r="H7968" i="179"/>
  <c r="G7968" i="179"/>
  <c r="H7967" i="179"/>
  <c r="G7967" i="179"/>
  <c r="H7966" i="179"/>
  <c r="G7966" i="179"/>
  <c r="H7965" i="179"/>
  <c r="G7965" i="179"/>
  <c r="H7964" i="179"/>
  <c r="G7964" i="179"/>
  <c r="H7963" i="179"/>
  <c r="G7963" i="179"/>
  <c r="H7962" i="179"/>
  <c r="G7962" i="179"/>
  <c r="H7961" i="179"/>
  <c r="G7961" i="179"/>
  <c r="H7960" i="179"/>
  <c r="G7960" i="179"/>
  <c r="H7959" i="179"/>
  <c r="G7959" i="179"/>
  <c r="H7958" i="179"/>
  <c r="G7958" i="179"/>
  <c r="H7957" i="179"/>
  <c r="G7957" i="179"/>
  <c r="H7956" i="179"/>
  <c r="G7956" i="179"/>
  <c r="H7955" i="179"/>
  <c r="G7955" i="179"/>
  <c r="H7954" i="179"/>
  <c r="G7954" i="179"/>
  <c r="H7953" i="179"/>
  <c r="G7953" i="179"/>
  <c r="H7952" i="179"/>
  <c r="G7952" i="179"/>
  <c r="H7951" i="179"/>
  <c r="G7951" i="179"/>
  <c r="H7950" i="179"/>
  <c r="G7950" i="179"/>
  <c r="H7949" i="179"/>
  <c r="G7949" i="179"/>
  <c r="H7948" i="179"/>
  <c r="G7948" i="179"/>
  <c r="H7947" i="179"/>
  <c r="G7947" i="179"/>
  <c r="H7946" i="179"/>
  <c r="G7946" i="179"/>
  <c r="H7945" i="179"/>
  <c r="G7945" i="179"/>
  <c r="H7944" i="179"/>
  <c r="G7944" i="179"/>
  <c r="H7943" i="179"/>
  <c r="G7943" i="179"/>
  <c r="H7942" i="179"/>
  <c r="G7942" i="179"/>
  <c r="H7941" i="179"/>
  <c r="G7941" i="179"/>
  <c r="H7940" i="179"/>
  <c r="G7940" i="179"/>
  <c r="H7939" i="179"/>
  <c r="G7939" i="179"/>
  <c r="H7938" i="179"/>
  <c r="G7938" i="179"/>
  <c r="H7937" i="179"/>
  <c r="G7937" i="179"/>
  <c r="H7936" i="179"/>
  <c r="G7936" i="179"/>
  <c r="H7935" i="179"/>
  <c r="G7935" i="179"/>
  <c r="H7934" i="179"/>
  <c r="G7934" i="179"/>
  <c r="H7933" i="179"/>
  <c r="G7933" i="179"/>
  <c r="H7932" i="179"/>
  <c r="G7932" i="179"/>
  <c r="H7931" i="179"/>
  <c r="G7931" i="179"/>
  <c r="H7930" i="179"/>
  <c r="G7930" i="179"/>
  <c r="H7929" i="179"/>
  <c r="G7929" i="179"/>
  <c r="H7928" i="179"/>
  <c r="G7928" i="179"/>
  <c r="H7927" i="179"/>
  <c r="G7927" i="179"/>
  <c r="H7926" i="179"/>
  <c r="G7926" i="179"/>
  <c r="H7925" i="179"/>
  <c r="G7925" i="179"/>
  <c r="H7924" i="179"/>
  <c r="G7924" i="179"/>
  <c r="H7923" i="179"/>
  <c r="G7923" i="179"/>
  <c r="H7922" i="179"/>
  <c r="G7922" i="179"/>
  <c r="H7921" i="179"/>
  <c r="G7921" i="179"/>
  <c r="H7920" i="179"/>
  <c r="G7920" i="179"/>
  <c r="H7919" i="179"/>
  <c r="G7919" i="179"/>
  <c r="H7918" i="179"/>
  <c r="G7918" i="179"/>
  <c r="H7917" i="179"/>
  <c r="G7917" i="179"/>
  <c r="H7916" i="179"/>
  <c r="G7916" i="179"/>
  <c r="H7915" i="179"/>
  <c r="G7915" i="179"/>
  <c r="H7914" i="179"/>
  <c r="G7914" i="179"/>
  <c r="H7913" i="179"/>
  <c r="G7913" i="179"/>
  <c r="H7912" i="179"/>
  <c r="G7912" i="179"/>
  <c r="H7911" i="179"/>
  <c r="G7911" i="179"/>
  <c r="H7910" i="179"/>
  <c r="G7910" i="179"/>
  <c r="H7909" i="179"/>
  <c r="G7909" i="179"/>
  <c r="H7908" i="179"/>
  <c r="G7908" i="179"/>
  <c r="H7907" i="179"/>
  <c r="G7907" i="179"/>
  <c r="H7906" i="179"/>
  <c r="G7906" i="179"/>
  <c r="H7905" i="179"/>
  <c r="G7905" i="179"/>
  <c r="H7904" i="179"/>
  <c r="G7904" i="179"/>
  <c r="H7903" i="179"/>
  <c r="G7903" i="179"/>
  <c r="H7902" i="179"/>
  <c r="G7902" i="179"/>
  <c r="H7901" i="179"/>
  <c r="G7901" i="179"/>
  <c r="H7900" i="179"/>
  <c r="G7900" i="179"/>
  <c r="H7899" i="179"/>
  <c r="G7899" i="179"/>
  <c r="H7898" i="179"/>
  <c r="G7898" i="179"/>
  <c r="H7897" i="179"/>
  <c r="G7897" i="179"/>
  <c r="H7896" i="179"/>
  <c r="G7896" i="179"/>
  <c r="H7895" i="179"/>
  <c r="G7895" i="179"/>
  <c r="H7894" i="179"/>
  <c r="G7894" i="179"/>
  <c r="H7893" i="179"/>
  <c r="G7893" i="179"/>
  <c r="H7892" i="179"/>
  <c r="G7892" i="179"/>
  <c r="H7891" i="179"/>
  <c r="G7891" i="179"/>
  <c r="H7890" i="179"/>
  <c r="G7890" i="179"/>
  <c r="H7889" i="179"/>
  <c r="G7889" i="179"/>
  <c r="H7888" i="179"/>
  <c r="G7888" i="179"/>
  <c r="H7887" i="179"/>
  <c r="G7887" i="179"/>
  <c r="H7886" i="179"/>
  <c r="G7886" i="179"/>
  <c r="H7885" i="179"/>
  <c r="G7885" i="179"/>
  <c r="H7884" i="179"/>
  <c r="G7884" i="179"/>
  <c r="H7883" i="179"/>
  <c r="G7883" i="179"/>
  <c r="H7882" i="179"/>
  <c r="G7882" i="179"/>
  <c r="H7881" i="179"/>
  <c r="G7881" i="179"/>
  <c r="H7880" i="179"/>
  <c r="G7880" i="179"/>
  <c r="H7879" i="179"/>
  <c r="G7879" i="179"/>
  <c r="H7878" i="179"/>
  <c r="G7878" i="179"/>
  <c r="H7877" i="179"/>
  <c r="G7877" i="179"/>
  <c r="H7876" i="179"/>
  <c r="G7876" i="179"/>
  <c r="H7875" i="179"/>
  <c r="G7875" i="179"/>
  <c r="H7874" i="179"/>
  <c r="G7874" i="179"/>
  <c r="H7873" i="179"/>
  <c r="G7873" i="179"/>
  <c r="H7872" i="179"/>
  <c r="G7872" i="179"/>
  <c r="H7871" i="179"/>
  <c r="G7871" i="179"/>
  <c r="H7870" i="179"/>
  <c r="G7870" i="179"/>
  <c r="H7869" i="179"/>
  <c r="G7869" i="179"/>
  <c r="H7868" i="179"/>
  <c r="G7868" i="179"/>
  <c r="H7867" i="179"/>
  <c r="G7867" i="179"/>
  <c r="H7866" i="179"/>
  <c r="G7866" i="179"/>
  <c r="H7865" i="179"/>
  <c r="G7865" i="179"/>
  <c r="H7864" i="179"/>
  <c r="G7864" i="179"/>
  <c r="H7863" i="179"/>
  <c r="G7863" i="179"/>
  <c r="H7862" i="179"/>
  <c r="G7862" i="179"/>
  <c r="H7861" i="179"/>
  <c r="G7861" i="179"/>
  <c r="H7860" i="179"/>
  <c r="G7860" i="179"/>
  <c r="H7859" i="179"/>
  <c r="G7859" i="179"/>
  <c r="H7858" i="179"/>
  <c r="G7858" i="179"/>
  <c r="H7857" i="179"/>
  <c r="G7857" i="179"/>
  <c r="H7856" i="179"/>
  <c r="G7856" i="179"/>
  <c r="H7855" i="179"/>
  <c r="G7855" i="179"/>
  <c r="H7854" i="179"/>
  <c r="G7854" i="179"/>
  <c r="H7853" i="179"/>
  <c r="G7853" i="179"/>
  <c r="H7852" i="179"/>
  <c r="G7852" i="179"/>
  <c r="H7851" i="179"/>
  <c r="G7851" i="179"/>
  <c r="H7850" i="179"/>
  <c r="G7850" i="179"/>
  <c r="H7849" i="179"/>
  <c r="G7849" i="179"/>
  <c r="H7848" i="179"/>
  <c r="G7848" i="179"/>
  <c r="H7847" i="179"/>
  <c r="G7847" i="179"/>
  <c r="H7846" i="179"/>
  <c r="G7846" i="179"/>
  <c r="H7845" i="179"/>
  <c r="G7845" i="179"/>
  <c r="H7844" i="179"/>
  <c r="G7844" i="179"/>
  <c r="H7843" i="179"/>
  <c r="G7843" i="179"/>
  <c r="H7842" i="179"/>
  <c r="G7842" i="179"/>
  <c r="H7841" i="179"/>
  <c r="G7841" i="179"/>
  <c r="H7840" i="179"/>
  <c r="G7840" i="179"/>
  <c r="H7839" i="179"/>
  <c r="G7839" i="179"/>
  <c r="H7838" i="179"/>
  <c r="G7838" i="179"/>
  <c r="H7837" i="179"/>
  <c r="G7837" i="179"/>
  <c r="H7836" i="179"/>
  <c r="G7836" i="179"/>
  <c r="H7835" i="179"/>
  <c r="G7835" i="179"/>
  <c r="H7834" i="179"/>
  <c r="G7834" i="179"/>
  <c r="H7833" i="179"/>
  <c r="G7833" i="179"/>
  <c r="H7832" i="179"/>
  <c r="G7832" i="179"/>
  <c r="H7831" i="179"/>
  <c r="G7831" i="179"/>
  <c r="H7830" i="179"/>
  <c r="G7830" i="179"/>
  <c r="H7829" i="179"/>
  <c r="G7829" i="179"/>
  <c r="H7828" i="179"/>
  <c r="G7828" i="179"/>
  <c r="H7827" i="179"/>
  <c r="G7827" i="179"/>
  <c r="H7826" i="179"/>
  <c r="G7826" i="179"/>
  <c r="H7825" i="179"/>
  <c r="G7825" i="179"/>
  <c r="H7824" i="179"/>
  <c r="G7824" i="179"/>
  <c r="H7823" i="179"/>
  <c r="G7823" i="179"/>
  <c r="H7822" i="179"/>
  <c r="G7822" i="179"/>
  <c r="H7821" i="179"/>
  <c r="G7821" i="179"/>
  <c r="H7820" i="179"/>
  <c r="G7820" i="179"/>
  <c r="H7819" i="179"/>
  <c r="G7819" i="179"/>
  <c r="H7818" i="179"/>
  <c r="G7818" i="179"/>
  <c r="H7817" i="179"/>
  <c r="G7817" i="179"/>
  <c r="H7816" i="179"/>
  <c r="G7816" i="179"/>
  <c r="H7815" i="179"/>
  <c r="G7815" i="179"/>
  <c r="H7814" i="179"/>
  <c r="G7814" i="179"/>
  <c r="H7813" i="179"/>
  <c r="G7813" i="179"/>
  <c r="H7812" i="179"/>
  <c r="G7812" i="179"/>
  <c r="H7811" i="179"/>
  <c r="G7811" i="179"/>
  <c r="H7810" i="179"/>
  <c r="G7810" i="179"/>
  <c r="H7809" i="179"/>
  <c r="G7809" i="179"/>
  <c r="H7808" i="179"/>
  <c r="G7808" i="179"/>
  <c r="H7807" i="179"/>
  <c r="G7807" i="179"/>
  <c r="H7806" i="179"/>
  <c r="G7806" i="179"/>
  <c r="H7805" i="179"/>
  <c r="G7805" i="179"/>
  <c r="H7804" i="179"/>
  <c r="G7804" i="179"/>
  <c r="H7803" i="179"/>
  <c r="G7803" i="179"/>
  <c r="H7802" i="179"/>
  <c r="G7802" i="179"/>
  <c r="H7801" i="179"/>
  <c r="G7801" i="179"/>
  <c r="H7800" i="179"/>
  <c r="G7800" i="179"/>
  <c r="H7799" i="179"/>
  <c r="G7799" i="179"/>
  <c r="H7798" i="179"/>
  <c r="G7798" i="179"/>
  <c r="H7797" i="179"/>
  <c r="G7797" i="179"/>
  <c r="H7796" i="179"/>
  <c r="G7796" i="179"/>
  <c r="H7795" i="179"/>
  <c r="G7795" i="179"/>
  <c r="H7794" i="179"/>
  <c r="G7794" i="179"/>
  <c r="H7793" i="179"/>
  <c r="G7793" i="179"/>
  <c r="H7792" i="179"/>
  <c r="G7792" i="179"/>
  <c r="H7791" i="179"/>
  <c r="G7791" i="179"/>
  <c r="H7790" i="179"/>
  <c r="G7790" i="179"/>
  <c r="H7789" i="179"/>
  <c r="G7789" i="179"/>
  <c r="H7788" i="179"/>
  <c r="G7788" i="179"/>
  <c r="H7787" i="179"/>
  <c r="G7787" i="179"/>
  <c r="H7786" i="179"/>
  <c r="G7786" i="179"/>
  <c r="H7785" i="179"/>
  <c r="G7785" i="179"/>
  <c r="H7784" i="179"/>
  <c r="G7784" i="179"/>
  <c r="H7783" i="179"/>
  <c r="G7783" i="179"/>
  <c r="H7782" i="179"/>
  <c r="G7782" i="179"/>
  <c r="H7781" i="179"/>
  <c r="G7781" i="179"/>
  <c r="H7780" i="179"/>
  <c r="G7780" i="179"/>
  <c r="H7779" i="179"/>
  <c r="G7779" i="179"/>
  <c r="H7778" i="179"/>
  <c r="G7778" i="179"/>
  <c r="H7777" i="179"/>
  <c r="G7777" i="179"/>
  <c r="H7776" i="179"/>
  <c r="G7776" i="179"/>
  <c r="H7775" i="179"/>
  <c r="G7775" i="179"/>
  <c r="H7774" i="179"/>
  <c r="G7774" i="179"/>
  <c r="H7773" i="179"/>
  <c r="G7773" i="179"/>
  <c r="H7772" i="179"/>
  <c r="G7772" i="179"/>
  <c r="H7771" i="179"/>
  <c r="G7771" i="179"/>
  <c r="H7770" i="179"/>
  <c r="G7770" i="179"/>
  <c r="H7769" i="179"/>
  <c r="G7769" i="179"/>
  <c r="H7768" i="179"/>
  <c r="G7768" i="179"/>
  <c r="H7767" i="179"/>
  <c r="G7767" i="179"/>
  <c r="H7766" i="179"/>
  <c r="G7766" i="179"/>
  <c r="H7765" i="179"/>
  <c r="G7765" i="179"/>
  <c r="H7764" i="179"/>
  <c r="G7764" i="179"/>
  <c r="H7763" i="179"/>
  <c r="G7763" i="179"/>
  <c r="H7762" i="179"/>
  <c r="G7762" i="179"/>
  <c r="H7761" i="179"/>
  <c r="G7761" i="179"/>
  <c r="H7760" i="179"/>
  <c r="G7760" i="179"/>
  <c r="H7759" i="179"/>
  <c r="G7759" i="179"/>
  <c r="H7758" i="179"/>
  <c r="G7758" i="179"/>
  <c r="H7757" i="179"/>
  <c r="G7757" i="179"/>
  <c r="H7756" i="179"/>
  <c r="G7756" i="179"/>
  <c r="H7755" i="179"/>
  <c r="G7755" i="179"/>
  <c r="H7754" i="179"/>
  <c r="G7754" i="179"/>
  <c r="H7753" i="179"/>
  <c r="G7753" i="179"/>
  <c r="H7752" i="179"/>
  <c r="G7752" i="179"/>
  <c r="H7751" i="179"/>
  <c r="G7751" i="179"/>
  <c r="H7750" i="179"/>
  <c r="G7750" i="179"/>
  <c r="H7749" i="179"/>
  <c r="G7749" i="179"/>
  <c r="H7748" i="179"/>
  <c r="G7748" i="179"/>
  <c r="H7747" i="179"/>
  <c r="G7747" i="179"/>
  <c r="H7746" i="179"/>
  <c r="G7746" i="179"/>
  <c r="H7745" i="179"/>
  <c r="G7745" i="179"/>
  <c r="H7744" i="179"/>
  <c r="G7744" i="179"/>
  <c r="H7743" i="179"/>
  <c r="G7743" i="179"/>
  <c r="H7742" i="179"/>
  <c r="G7742" i="179"/>
  <c r="H7741" i="179"/>
  <c r="G7741" i="179"/>
  <c r="H7740" i="179"/>
  <c r="G7740" i="179"/>
  <c r="H7739" i="179"/>
  <c r="G7739" i="179"/>
  <c r="H7738" i="179"/>
  <c r="G7738" i="179"/>
  <c r="H7737" i="179"/>
  <c r="G7737" i="179"/>
  <c r="H7736" i="179"/>
  <c r="G7736" i="179"/>
  <c r="H7735" i="179"/>
  <c r="G7735" i="179"/>
  <c r="H7734" i="179"/>
  <c r="G7734" i="179"/>
  <c r="H7733" i="179"/>
  <c r="G7733" i="179"/>
  <c r="H7732" i="179"/>
  <c r="G7732" i="179"/>
  <c r="H7731" i="179"/>
  <c r="G7731" i="179"/>
  <c r="H7730" i="179"/>
  <c r="G7730" i="179"/>
  <c r="H7729" i="179"/>
  <c r="G7729" i="179"/>
  <c r="H7728" i="179"/>
  <c r="G7728" i="179"/>
  <c r="H7727" i="179"/>
  <c r="G7727" i="179"/>
  <c r="H7726" i="179"/>
  <c r="G7726" i="179"/>
  <c r="H7725" i="179"/>
  <c r="G7725" i="179"/>
  <c r="H7724" i="179"/>
  <c r="G7724" i="179"/>
  <c r="H7723" i="179"/>
  <c r="G7723" i="179"/>
  <c r="H7722" i="179"/>
  <c r="G7722" i="179"/>
  <c r="H7721" i="179"/>
  <c r="G7721" i="179"/>
  <c r="H7720" i="179"/>
  <c r="G7720" i="179"/>
  <c r="H7719" i="179"/>
  <c r="G7719" i="179"/>
  <c r="H7718" i="179"/>
  <c r="G7718" i="179"/>
  <c r="H7717" i="179"/>
  <c r="G7717" i="179"/>
  <c r="H7716" i="179"/>
  <c r="G7716" i="179"/>
  <c r="H7715" i="179"/>
  <c r="G7715" i="179"/>
  <c r="H7714" i="179"/>
  <c r="G7714" i="179"/>
  <c r="H7713" i="179"/>
  <c r="G7713" i="179"/>
  <c r="H7712" i="179"/>
  <c r="G7712" i="179"/>
  <c r="H7711" i="179"/>
  <c r="G7711" i="179"/>
  <c r="H7710" i="179"/>
  <c r="G7710" i="179"/>
  <c r="H7709" i="179"/>
  <c r="G7709" i="179"/>
  <c r="H7708" i="179"/>
  <c r="G7708" i="179"/>
  <c r="H7707" i="179"/>
  <c r="G7707" i="179"/>
  <c r="H7706" i="179"/>
  <c r="G7706" i="179"/>
  <c r="H7705" i="179"/>
  <c r="G7705" i="179"/>
  <c r="H7704" i="179"/>
  <c r="G7704" i="179"/>
  <c r="H7703" i="179"/>
  <c r="G7703" i="179"/>
  <c r="H7702" i="179"/>
  <c r="G7702" i="179"/>
  <c r="H7701" i="179"/>
  <c r="G7701" i="179"/>
  <c r="H7700" i="179"/>
  <c r="G7700" i="179"/>
  <c r="H7699" i="179"/>
  <c r="G7699" i="179"/>
  <c r="H7698" i="179"/>
  <c r="G7698" i="179"/>
  <c r="H7697" i="179"/>
  <c r="G7697" i="179"/>
  <c r="H7696" i="179"/>
  <c r="G7696" i="179"/>
  <c r="H7695" i="179"/>
  <c r="G7695" i="179"/>
  <c r="H7694" i="179"/>
  <c r="G7694" i="179"/>
  <c r="H7693" i="179"/>
  <c r="G7693" i="179"/>
  <c r="H7692" i="179"/>
  <c r="G7692" i="179"/>
  <c r="H7691" i="179"/>
  <c r="G7691" i="179"/>
  <c r="H7690" i="179"/>
  <c r="G7690" i="179"/>
  <c r="H7689" i="179"/>
  <c r="G7689" i="179"/>
  <c r="H7688" i="179"/>
  <c r="G7688" i="179"/>
  <c r="H7687" i="179"/>
  <c r="G7687" i="179"/>
  <c r="H7686" i="179"/>
  <c r="G7686" i="179"/>
  <c r="H7685" i="179"/>
  <c r="G7685" i="179"/>
  <c r="H7684" i="179"/>
  <c r="G7684" i="179"/>
  <c r="H7683" i="179"/>
  <c r="G7683" i="179"/>
  <c r="H7682" i="179"/>
  <c r="G7682" i="179"/>
  <c r="H7681" i="179"/>
  <c r="G7681" i="179"/>
  <c r="H7680" i="179"/>
  <c r="G7680" i="179"/>
  <c r="H7679" i="179"/>
  <c r="G7679" i="179"/>
  <c r="H7678" i="179"/>
  <c r="G7678" i="179"/>
  <c r="H7677" i="179"/>
  <c r="G7677" i="179"/>
  <c r="H7676" i="179"/>
  <c r="G7676" i="179"/>
  <c r="H7675" i="179"/>
  <c r="G7675" i="179"/>
  <c r="H7674" i="179"/>
  <c r="G7674" i="179"/>
  <c r="H7673" i="179"/>
  <c r="G7673" i="179"/>
  <c r="H7672" i="179"/>
  <c r="G7672" i="179"/>
  <c r="H7671" i="179"/>
  <c r="G7671" i="179"/>
  <c r="H7670" i="179"/>
  <c r="G7670" i="179"/>
  <c r="H7669" i="179"/>
  <c r="G7669" i="179"/>
  <c r="H7668" i="179"/>
  <c r="G7668" i="179"/>
  <c r="H7667" i="179"/>
  <c r="G7667" i="179"/>
  <c r="H7666" i="179"/>
  <c r="G7666" i="179"/>
  <c r="H7665" i="179"/>
  <c r="G7665" i="179"/>
  <c r="H7664" i="179"/>
  <c r="G7664" i="179"/>
  <c r="H7663" i="179"/>
  <c r="G7663" i="179"/>
  <c r="H7662" i="179"/>
  <c r="G7662" i="179"/>
  <c r="H7661" i="179"/>
  <c r="G7661" i="179"/>
  <c r="H7660" i="179"/>
  <c r="G7660" i="179"/>
  <c r="H7659" i="179"/>
  <c r="G7659" i="179"/>
  <c r="H7658" i="179"/>
  <c r="G7658" i="179"/>
  <c r="H7657" i="179"/>
  <c r="G7657" i="179"/>
  <c r="H7656" i="179"/>
  <c r="G7656" i="179"/>
  <c r="H7655" i="179"/>
  <c r="G7655" i="179"/>
  <c r="H7654" i="179"/>
  <c r="G7654" i="179"/>
  <c r="H7653" i="179"/>
  <c r="G7653" i="179"/>
  <c r="H7652" i="179"/>
  <c r="G7652" i="179"/>
  <c r="H7651" i="179"/>
  <c r="G7651" i="179"/>
  <c r="H7650" i="179"/>
  <c r="G7650" i="179"/>
  <c r="H7649" i="179"/>
  <c r="G7649" i="179"/>
  <c r="H7648" i="179"/>
  <c r="G7648" i="179"/>
  <c r="H7647" i="179"/>
  <c r="G7647" i="179"/>
  <c r="H7646" i="179"/>
  <c r="G7646" i="179"/>
  <c r="H7645" i="179"/>
  <c r="G7645" i="179"/>
  <c r="H7644" i="179"/>
  <c r="G7644" i="179"/>
  <c r="H7643" i="179"/>
  <c r="G7643" i="179"/>
  <c r="H7642" i="179"/>
  <c r="G7642" i="179"/>
  <c r="H7641" i="179"/>
  <c r="G7641" i="179"/>
  <c r="H7640" i="179"/>
  <c r="G7640" i="179"/>
  <c r="H7639" i="179"/>
  <c r="G7639" i="179"/>
  <c r="H7638" i="179"/>
  <c r="G7638" i="179"/>
  <c r="H7637" i="179"/>
  <c r="G7637" i="179"/>
  <c r="H7636" i="179"/>
  <c r="G7636" i="179"/>
  <c r="H7635" i="179"/>
  <c r="G7635" i="179"/>
  <c r="H7634" i="179"/>
  <c r="G7634" i="179"/>
  <c r="H7633" i="179"/>
  <c r="G7633" i="179"/>
  <c r="H7632" i="179"/>
  <c r="G7632" i="179"/>
  <c r="H7631" i="179"/>
  <c r="G7631" i="179"/>
  <c r="H7630" i="179"/>
  <c r="G7630" i="179"/>
  <c r="H7629" i="179"/>
  <c r="G7629" i="179"/>
  <c r="H7628" i="179"/>
  <c r="G7628" i="179"/>
  <c r="H7627" i="179"/>
  <c r="G7627" i="179"/>
  <c r="H7626" i="179"/>
  <c r="G7626" i="179"/>
  <c r="H7625" i="179"/>
  <c r="G7625" i="179"/>
  <c r="H7624" i="179"/>
  <c r="G7624" i="179"/>
  <c r="H7623" i="179"/>
  <c r="G7623" i="179"/>
  <c r="H7622" i="179"/>
  <c r="G7622" i="179"/>
  <c r="H7621" i="179"/>
  <c r="G7621" i="179"/>
  <c r="H7620" i="179"/>
  <c r="G7620" i="179"/>
  <c r="H7619" i="179"/>
  <c r="G7619" i="179"/>
  <c r="H7618" i="179"/>
  <c r="G7618" i="179"/>
  <c r="H7617" i="179"/>
  <c r="G7617" i="179"/>
  <c r="H7616" i="179"/>
  <c r="G7616" i="179"/>
  <c r="H7615" i="179"/>
  <c r="G7615" i="179"/>
  <c r="H7614" i="179"/>
  <c r="G7614" i="179"/>
  <c r="H7613" i="179"/>
  <c r="G7613" i="179"/>
  <c r="H7612" i="179"/>
  <c r="G7612" i="179"/>
  <c r="H7611" i="179"/>
  <c r="G7611" i="179"/>
  <c r="H7610" i="179"/>
  <c r="G7610" i="179"/>
  <c r="H7609" i="179"/>
  <c r="G7609" i="179"/>
  <c r="H7608" i="179"/>
  <c r="G7608" i="179"/>
  <c r="H7607" i="179"/>
  <c r="G7607" i="179"/>
  <c r="H7606" i="179"/>
  <c r="G7606" i="179"/>
  <c r="H7605" i="179"/>
  <c r="G7605" i="179"/>
  <c r="H7604" i="179"/>
  <c r="G7604" i="179"/>
  <c r="H7603" i="179"/>
  <c r="G7603" i="179"/>
  <c r="H7602" i="179"/>
  <c r="G7602" i="179"/>
  <c r="H7601" i="179"/>
  <c r="G7601" i="179"/>
  <c r="H7600" i="179"/>
  <c r="G7600" i="179"/>
  <c r="H7599" i="179"/>
  <c r="G7599" i="179"/>
  <c r="H7598" i="179"/>
  <c r="G7598" i="179"/>
  <c r="H7597" i="179"/>
  <c r="G7597" i="179"/>
  <c r="H7596" i="179"/>
  <c r="G7596" i="179"/>
  <c r="H7595" i="179"/>
  <c r="G7595" i="179"/>
  <c r="H7594" i="179"/>
  <c r="G7594" i="179"/>
  <c r="H7593" i="179"/>
  <c r="G7593" i="179"/>
  <c r="H7592" i="179"/>
  <c r="G7592" i="179"/>
  <c r="H7591" i="179"/>
  <c r="G7591" i="179"/>
  <c r="H7590" i="179"/>
  <c r="G7590" i="179"/>
  <c r="H7589" i="179"/>
  <c r="G7589" i="179"/>
  <c r="H7588" i="179"/>
  <c r="G7588" i="179"/>
  <c r="H7587" i="179"/>
  <c r="G7587" i="179"/>
  <c r="H7586" i="179"/>
  <c r="G7586" i="179"/>
  <c r="H7585" i="179"/>
  <c r="G7585" i="179"/>
  <c r="H7584" i="179"/>
  <c r="G7584" i="179"/>
  <c r="H7583" i="179"/>
  <c r="G7583" i="179"/>
  <c r="H7582" i="179"/>
  <c r="G7582" i="179"/>
  <c r="H7581" i="179"/>
  <c r="G7581" i="179"/>
  <c r="H7580" i="179"/>
  <c r="G7580" i="179"/>
  <c r="H7579" i="179"/>
  <c r="G7579" i="179"/>
  <c r="H7578" i="179"/>
  <c r="G7578" i="179"/>
  <c r="H7577" i="179"/>
  <c r="G7577" i="179"/>
  <c r="H7576" i="179"/>
  <c r="G7576" i="179"/>
  <c r="H7575" i="179"/>
  <c r="G7575" i="179"/>
  <c r="H7574" i="179"/>
  <c r="G7574" i="179"/>
  <c r="H7573" i="179"/>
  <c r="G7573" i="179"/>
  <c r="H7572" i="179"/>
  <c r="G7572" i="179"/>
  <c r="H7571" i="179"/>
  <c r="G7571" i="179"/>
  <c r="H7570" i="179"/>
  <c r="G7570" i="179"/>
  <c r="H7569" i="179"/>
  <c r="G7569" i="179"/>
  <c r="H7568" i="179"/>
  <c r="G7568" i="179"/>
  <c r="H7567" i="179"/>
  <c r="G7567" i="179"/>
  <c r="H7566" i="179"/>
  <c r="G7566" i="179"/>
  <c r="H7565" i="179"/>
  <c r="G7565" i="179"/>
  <c r="H7564" i="179"/>
  <c r="G7564" i="179"/>
  <c r="H7563" i="179"/>
  <c r="G7563" i="179"/>
  <c r="H7562" i="179"/>
  <c r="G7562" i="179"/>
  <c r="H7561" i="179"/>
  <c r="G7561" i="179"/>
  <c r="H7560" i="179"/>
  <c r="G7560" i="179"/>
  <c r="H7559" i="179"/>
  <c r="G7559" i="179"/>
  <c r="H7558" i="179"/>
  <c r="G7558" i="179"/>
  <c r="H7557" i="179"/>
  <c r="G7557" i="179"/>
  <c r="H7556" i="179"/>
  <c r="G7556" i="179"/>
  <c r="H7555" i="179"/>
  <c r="G7555" i="179"/>
  <c r="H7554" i="179"/>
  <c r="G7554" i="179"/>
  <c r="H7553" i="179"/>
  <c r="G7553" i="179"/>
  <c r="H7552" i="179"/>
  <c r="G7552" i="179"/>
  <c r="H7551" i="179"/>
  <c r="G7551" i="179"/>
  <c r="H7550" i="179"/>
  <c r="G7550" i="179"/>
  <c r="H7549" i="179"/>
  <c r="G7549" i="179"/>
  <c r="H7548" i="179"/>
  <c r="G7548" i="179"/>
  <c r="H7547" i="179"/>
  <c r="G7547" i="179"/>
  <c r="H7546" i="179"/>
  <c r="G7546" i="179"/>
  <c r="H7545" i="179"/>
  <c r="G7545" i="179"/>
  <c r="H7544" i="179"/>
  <c r="G7544" i="179"/>
  <c r="H7543" i="179"/>
  <c r="G7543" i="179"/>
  <c r="H7542" i="179"/>
  <c r="G7542" i="179"/>
  <c r="H7541" i="179"/>
  <c r="G7541" i="179"/>
  <c r="H7540" i="179"/>
  <c r="G7540" i="179"/>
  <c r="H7539" i="179"/>
  <c r="G7539" i="179"/>
  <c r="H7538" i="179"/>
  <c r="G7538" i="179"/>
  <c r="H7537" i="179"/>
  <c r="G7537" i="179"/>
  <c r="H7536" i="179"/>
  <c r="G7536" i="179"/>
  <c r="H7535" i="179"/>
  <c r="G7535" i="179"/>
  <c r="H7534" i="179"/>
  <c r="G7534" i="179"/>
  <c r="H7533" i="179"/>
  <c r="G7533" i="179"/>
  <c r="H7532" i="179"/>
  <c r="G7532" i="179"/>
  <c r="H7531" i="179"/>
  <c r="G7531" i="179"/>
  <c r="H7530" i="179"/>
  <c r="G7530" i="179"/>
  <c r="H7529" i="179"/>
  <c r="G7529" i="179"/>
  <c r="H7528" i="179"/>
  <c r="G7528" i="179"/>
  <c r="H7527" i="179"/>
  <c r="G7527" i="179"/>
  <c r="H7526" i="179"/>
  <c r="G7526" i="179"/>
  <c r="H7525" i="179"/>
  <c r="G7525" i="179"/>
  <c r="H7524" i="179"/>
  <c r="G7524" i="179"/>
  <c r="H7523" i="179"/>
  <c r="G7523" i="179"/>
  <c r="H7522" i="179"/>
  <c r="G7522" i="179"/>
  <c r="H7521" i="179"/>
  <c r="G7521" i="179"/>
  <c r="H7520" i="179"/>
  <c r="G7520" i="179"/>
  <c r="H7519" i="179"/>
  <c r="G7519" i="179"/>
  <c r="H7518" i="179"/>
  <c r="G7518" i="179"/>
  <c r="H7517" i="179"/>
  <c r="G7517" i="179"/>
  <c r="H7516" i="179"/>
  <c r="G7516" i="179"/>
  <c r="H7515" i="179"/>
  <c r="G7515" i="179"/>
  <c r="H7514" i="179"/>
  <c r="G7514" i="179"/>
  <c r="H7513" i="179"/>
  <c r="G7513" i="179"/>
  <c r="H7512" i="179"/>
  <c r="G7512" i="179"/>
  <c r="H7511" i="179"/>
  <c r="G7511" i="179"/>
  <c r="H7510" i="179"/>
  <c r="G7510" i="179"/>
  <c r="H7509" i="179"/>
  <c r="G7509" i="179"/>
  <c r="H7508" i="179"/>
  <c r="G7508" i="179"/>
  <c r="H7507" i="179"/>
  <c r="G7507" i="179"/>
  <c r="H7506" i="179"/>
  <c r="G7506" i="179"/>
  <c r="H7505" i="179"/>
  <c r="G7505" i="179"/>
  <c r="H7504" i="179"/>
  <c r="G7504" i="179"/>
  <c r="H7503" i="179"/>
  <c r="G7503" i="179"/>
  <c r="H7502" i="179"/>
  <c r="G7502" i="179"/>
  <c r="H7501" i="179"/>
  <c r="G7501" i="179"/>
  <c r="H7500" i="179"/>
  <c r="G7500" i="179"/>
  <c r="H7499" i="179"/>
  <c r="G7499" i="179"/>
  <c r="H7498" i="179"/>
  <c r="G7498" i="179"/>
  <c r="H7497" i="179"/>
  <c r="G7497" i="179"/>
  <c r="H7496" i="179"/>
  <c r="G7496" i="179"/>
  <c r="H7495" i="179"/>
  <c r="G7495" i="179"/>
  <c r="H7494" i="179"/>
  <c r="G7494" i="179"/>
  <c r="H7493" i="179"/>
  <c r="G7493" i="179"/>
  <c r="H7492" i="179"/>
  <c r="G7492" i="179"/>
  <c r="H7491" i="179"/>
  <c r="G7491" i="179"/>
  <c r="H7490" i="179"/>
  <c r="G7490" i="179"/>
  <c r="H7489" i="179"/>
  <c r="G7489" i="179"/>
  <c r="H7488" i="179"/>
  <c r="G7488" i="179"/>
  <c r="H7487" i="179"/>
  <c r="G7487" i="179"/>
  <c r="H7486" i="179"/>
  <c r="G7486" i="179"/>
  <c r="H7485" i="179"/>
  <c r="G7485" i="179"/>
  <c r="H7484" i="179"/>
  <c r="G7484" i="179"/>
  <c r="H7483" i="179"/>
  <c r="G7483" i="179"/>
  <c r="H7482" i="179"/>
  <c r="G7482" i="179"/>
  <c r="H7481" i="179"/>
  <c r="G7481" i="179"/>
  <c r="H7480" i="179"/>
  <c r="G7480" i="179"/>
  <c r="H7479" i="179"/>
  <c r="G7479" i="179"/>
  <c r="H7478" i="179"/>
  <c r="G7478" i="179"/>
  <c r="H7477" i="179"/>
  <c r="G7477" i="179"/>
  <c r="H7476" i="179"/>
  <c r="G7476" i="179"/>
  <c r="H7475" i="179"/>
  <c r="G7475" i="179"/>
  <c r="H7474" i="179"/>
  <c r="G7474" i="179"/>
  <c r="H7473" i="179"/>
  <c r="G7473" i="179"/>
  <c r="H7472" i="179"/>
  <c r="G7472" i="179"/>
  <c r="H7471" i="179"/>
  <c r="G7471" i="179"/>
  <c r="H7470" i="179"/>
  <c r="G7470" i="179"/>
  <c r="H7469" i="179"/>
  <c r="G7469" i="179"/>
  <c r="H7468" i="179"/>
  <c r="G7468" i="179"/>
  <c r="H7467" i="179"/>
  <c r="G7467" i="179"/>
  <c r="H7466" i="179"/>
  <c r="G7466" i="179"/>
  <c r="H7465" i="179"/>
  <c r="G7465" i="179"/>
  <c r="H7464" i="179"/>
  <c r="G7464" i="179"/>
  <c r="H7463" i="179"/>
  <c r="G7463" i="179"/>
  <c r="H7462" i="179"/>
  <c r="G7462" i="179"/>
  <c r="H7461" i="179"/>
  <c r="G7461" i="179"/>
  <c r="H7460" i="179"/>
  <c r="G7460" i="179"/>
  <c r="H7459" i="179"/>
  <c r="G7459" i="179"/>
  <c r="H7458" i="179"/>
  <c r="G7458" i="179"/>
  <c r="H7457" i="179"/>
  <c r="G7457" i="179"/>
  <c r="H7456" i="179"/>
  <c r="G7456" i="179"/>
  <c r="H7455" i="179"/>
  <c r="G7455" i="179"/>
  <c r="H7454" i="179"/>
  <c r="G7454" i="179"/>
  <c r="H7453" i="179"/>
  <c r="G7453" i="179"/>
  <c r="H7452" i="179"/>
  <c r="G7452" i="179"/>
  <c r="H7451" i="179"/>
  <c r="G7451" i="179"/>
  <c r="H7450" i="179"/>
  <c r="G7450" i="179"/>
  <c r="H7449" i="179"/>
  <c r="G7449" i="179"/>
  <c r="H7448" i="179"/>
  <c r="G7448" i="179"/>
  <c r="H7447" i="179"/>
  <c r="G7447" i="179"/>
  <c r="H7446" i="179"/>
  <c r="G7446" i="179"/>
  <c r="H7445" i="179"/>
  <c r="G7445" i="179"/>
  <c r="H7444" i="179"/>
  <c r="G7444" i="179"/>
  <c r="H7443" i="179"/>
  <c r="G7443" i="179"/>
  <c r="H7442" i="179"/>
  <c r="G7442" i="179"/>
  <c r="H7441" i="179"/>
  <c r="G7441" i="179"/>
  <c r="H7440" i="179"/>
  <c r="G7440" i="179"/>
  <c r="H7439" i="179"/>
  <c r="G7439" i="179"/>
  <c r="H7438" i="179"/>
  <c r="G7438" i="179"/>
  <c r="H7437" i="179"/>
  <c r="G7437" i="179"/>
  <c r="H7436" i="179"/>
  <c r="G7436" i="179"/>
  <c r="H7435" i="179"/>
  <c r="G7435" i="179"/>
  <c r="H7434" i="179"/>
  <c r="G7434" i="179"/>
  <c r="H7433" i="179"/>
  <c r="G7433" i="179"/>
  <c r="H7432" i="179"/>
  <c r="G7432" i="179"/>
  <c r="H7431" i="179"/>
  <c r="G7431" i="179"/>
  <c r="H7430" i="179"/>
  <c r="G7430" i="179"/>
  <c r="H7429" i="179"/>
  <c r="G7429" i="179"/>
  <c r="H7428" i="179"/>
  <c r="G7428" i="179"/>
  <c r="H7427" i="179"/>
  <c r="G7427" i="179"/>
  <c r="H7426" i="179"/>
  <c r="G7426" i="179"/>
  <c r="H7425" i="179"/>
  <c r="G7425" i="179"/>
  <c r="H7424" i="179"/>
  <c r="G7424" i="179"/>
  <c r="H7423" i="179"/>
  <c r="G7423" i="179"/>
  <c r="H7422" i="179"/>
  <c r="G7422" i="179"/>
  <c r="H7421" i="179"/>
  <c r="G7421" i="179"/>
  <c r="H7420" i="179"/>
  <c r="G7420" i="179"/>
  <c r="H7419" i="179"/>
  <c r="G7419" i="179"/>
  <c r="H7418" i="179"/>
  <c r="G7418" i="179"/>
  <c r="H7417" i="179"/>
  <c r="G7417" i="179"/>
  <c r="H7416" i="179"/>
  <c r="G7416" i="179"/>
  <c r="H7415" i="179"/>
  <c r="G7415" i="179"/>
  <c r="H7414" i="179"/>
  <c r="G7414" i="179"/>
  <c r="H7413" i="179"/>
  <c r="G7413" i="179"/>
  <c r="H7412" i="179"/>
  <c r="G7412" i="179"/>
  <c r="H7411" i="179"/>
  <c r="G7411" i="179"/>
  <c r="H7410" i="179"/>
  <c r="G7410" i="179"/>
  <c r="H7409" i="179"/>
  <c r="G7409" i="179"/>
  <c r="H7408" i="179"/>
  <c r="G7408" i="179"/>
  <c r="H7407" i="179"/>
  <c r="G7407" i="179"/>
  <c r="H7406" i="179"/>
  <c r="G7406" i="179"/>
  <c r="H7405" i="179"/>
  <c r="G7405" i="179"/>
  <c r="H7404" i="179"/>
  <c r="G7404" i="179"/>
  <c r="H7403" i="179"/>
  <c r="G7403" i="179"/>
  <c r="H7402" i="179"/>
  <c r="G7402" i="179"/>
  <c r="H7401" i="179"/>
  <c r="G7401" i="179"/>
  <c r="H7400" i="179"/>
  <c r="G7400" i="179"/>
  <c r="H7399" i="179"/>
  <c r="G7399" i="179"/>
  <c r="H7398" i="179"/>
  <c r="G7398" i="179"/>
  <c r="H7397" i="179"/>
  <c r="G7397" i="179"/>
  <c r="H7396" i="179"/>
  <c r="G7396" i="179"/>
  <c r="H7395" i="179"/>
  <c r="G7395" i="179"/>
  <c r="H7394" i="179"/>
  <c r="G7394" i="179"/>
  <c r="H7393" i="179"/>
  <c r="G7393" i="179"/>
  <c r="H7392" i="179"/>
  <c r="G7392" i="179"/>
  <c r="H7391" i="179"/>
  <c r="G7391" i="179"/>
  <c r="H7390" i="179"/>
  <c r="G7390" i="179"/>
  <c r="H7389" i="179"/>
  <c r="G7389" i="179"/>
  <c r="H7388" i="179"/>
  <c r="G7388" i="179"/>
  <c r="H7387" i="179"/>
  <c r="G7387" i="179"/>
  <c r="H7386" i="179"/>
  <c r="G7386" i="179"/>
  <c r="H7385" i="179"/>
  <c r="G7385" i="179"/>
  <c r="H7384" i="179"/>
  <c r="G7384" i="179"/>
  <c r="H7383" i="179"/>
  <c r="G7383" i="179"/>
  <c r="H7382" i="179"/>
  <c r="G7382" i="179"/>
  <c r="H7381" i="179"/>
  <c r="G7381" i="179"/>
  <c r="H7380" i="179"/>
  <c r="G7380" i="179"/>
  <c r="H7379" i="179"/>
  <c r="G7379" i="179"/>
  <c r="H7378" i="179"/>
  <c r="G7378" i="179"/>
  <c r="H7377" i="179"/>
  <c r="G7377" i="179"/>
  <c r="H7376" i="179"/>
  <c r="G7376" i="179"/>
  <c r="H7375" i="179"/>
  <c r="G7375" i="179"/>
  <c r="H7374" i="179"/>
  <c r="G7374" i="179"/>
  <c r="H7373" i="179"/>
  <c r="G7373" i="179"/>
  <c r="H7372" i="179"/>
  <c r="G7372" i="179"/>
  <c r="H7371" i="179"/>
  <c r="G7371" i="179"/>
  <c r="H7370" i="179"/>
  <c r="G7370" i="179"/>
  <c r="H7369" i="179"/>
  <c r="G7369" i="179"/>
  <c r="H7368" i="179"/>
  <c r="G7368" i="179"/>
  <c r="H7367" i="179"/>
  <c r="G7367" i="179"/>
  <c r="H7366" i="179"/>
  <c r="G7366" i="179"/>
  <c r="H7365" i="179"/>
  <c r="G7365" i="179"/>
  <c r="H7364" i="179"/>
  <c r="G7364" i="179"/>
  <c r="H7363" i="179"/>
  <c r="G7363" i="179"/>
  <c r="H7362" i="179"/>
  <c r="G7362" i="179"/>
  <c r="H7361" i="179"/>
  <c r="G7361" i="179"/>
  <c r="H7360" i="179"/>
  <c r="G7360" i="179"/>
  <c r="H7359" i="179"/>
  <c r="G7359" i="179"/>
  <c r="H7358" i="179"/>
  <c r="G7358" i="179"/>
  <c r="H7357" i="179"/>
  <c r="G7357" i="179"/>
  <c r="H7356" i="179"/>
  <c r="G7356" i="179"/>
  <c r="H7355" i="179"/>
  <c r="G7355" i="179"/>
  <c r="H7354" i="179"/>
  <c r="G7354" i="179"/>
  <c r="H7353" i="179"/>
  <c r="G7353" i="179"/>
  <c r="H7352" i="179"/>
  <c r="G7352" i="179"/>
  <c r="H7351" i="179"/>
  <c r="G7351" i="179"/>
  <c r="H7350" i="179"/>
  <c r="G7350" i="179"/>
  <c r="H7349" i="179"/>
  <c r="G7349" i="179"/>
  <c r="H7348" i="179"/>
  <c r="G7348" i="179"/>
  <c r="H7347" i="179"/>
  <c r="G7347" i="179"/>
  <c r="H7346" i="179"/>
  <c r="G7346" i="179"/>
  <c r="H7345" i="179"/>
  <c r="G7345" i="179"/>
  <c r="H7344" i="179"/>
  <c r="G7344" i="179"/>
  <c r="H7343" i="179"/>
  <c r="G7343" i="179"/>
  <c r="H7342" i="179"/>
  <c r="G7342" i="179"/>
  <c r="H7341" i="179"/>
  <c r="G7341" i="179"/>
  <c r="H7340" i="179"/>
  <c r="G7340" i="179"/>
  <c r="H7339" i="179"/>
  <c r="G7339" i="179"/>
  <c r="H7338" i="179"/>
  <c r="G7338" i="179"/>
  <c r="H7337" i="179"/>
  <c r="G7337" i="179"/>
  <c r="H7336" i="179"/>
  <c r="G7336" i="179"/>
  <c r="H7335" i="179"/>
  <c r="G7335" i="179"/>
  <c r="H7334" i="179"/>
  <c r="G7334" i="179"/>
  <c r="H7333" i="179"/>
  <c r="G7333" i="179"/>
  <c r="H7332" i="179"/>
  <c r="G7332" i="179"/>
  <c r="H7331" i="179"/>
  <c r="G7331" i="179"/>
  <c r="H7330" i="179"/>
  <c r="G7330" i="179"/>
  <c r="H7329" i="179"/>
  <c r="G7329" i="179"/>
  <c r="H7328" i="179"/>
  <c r="G7328" i="179"/>
  <c r="H7327" i="179"/>
  <c r="G7327" i="179"/>
  <c r="H7326" i="179"/>
  <c r="G7326" i="179"/>
  <c r="H7325" i="179"/>
  <c r="G7325" i="179"/>
  <c r="H7324" i="179"/>
  <c r="G7324" i="179"/>
  <c r="H7323" i="179"/>
  <c r="G7323" i="179"/>
  <c r="H7322" i="179"/>
  <c r="G7322" i="179"/>
  <c r="H7321" i="179"/>
  <c r="G7321" i="179"/>
  <c r="H7320" i="179"/>
  <c r="G7320" i="179"/>
  <c r="H7319" i="179"/>
  <c r="G7319" i="179"/>
  <c r="H7318" i="179"/>
  <c r="G7318" i="179"/>
  <c r="H7317" i="179"/>
  <c r="G7317" i="179"/>
  <c r="H7316" i="179"/>
  <c r="G7316" i="179"/>
  <c r="H7315" i="179"/>
  <c r="G7315" i="179"/>
  <c r="H7314" i="179"/>
  <c r="G7314" i="179"/>
  <c r="H7313" i="179"/>
  <c r="G7313" i="179"/>
  <c r="H7312" i="179"/>
  <c r="G7312" i="179"/>
  <c r="H7311" i="179"/>
  <c r="G7311" i="179"/>
  <c r="H7310" i="179"/>
  <c r="G7310" i="179"/>
  <c r="H7309" i="179"/>
  <c r="G7309" i="179"/>
  <c r="H7308" i="179"/>
  <c r="G7308" i="179"/>
  <c r="H7307" i="179"/>
  <c r="G7307" i="179"/>
  <c r="H7306" i="179"/>
  <c r="G7306" i="179"/>
  <c r="H7305" i="179"/>
  <c r="G7305" i="179"/>
  <c r="H7304" i="179"/>
  <c r="G7304" i="179"/>
  <c r="H7303" i="179"/>
  <c r="G7303" i="179"/>
  <c r="H7302" i="179"/>
  <c r="G7302" i="179"/>
  <c r="H7301" i="179"/>
  <c r="G7301" i="179"/>
  <c r="H7300" i="179"/>
  <c r="G7300" i="179"/>
  <c r="H7299" i="179"/>
  <c r="G7299" i="179"/>
  <c r="H7298" i="179"/>
  <c r="G7298" i="179"/>
  <c r="H7297" i="179"/>
  <c r="G7297" i="179"/>
  <c r="H7296" i="179"/>
  <c r="G7296" i="179"/>
  <c r="H7295" i="179"/>
  <c r="G7295" i="179"/>
  <c r="H7294" i="179"/>
  <c r="G7294" i="179"/>
  <c r="H7293" i="179"/>
  <c r="G7293" i="179"/>
  <c r="H7292" i="179"/>
  <c r="G7292" i="179"/>
  <c r="H7291" i="179"/>
  <c r="G7291" i="179"/>
  <c r="H7290" i="179"/>
  <c r="G7290" i="179"/>
  <c r="H7289" i="179"/>
  <c r="G7289" i="179"/>
  <c r="H7288" i="179"/>
  <c r="G7288" i="179"/>
  <c r="H7287" i="179"/>
  <c r="G7287" i="179"/>
  <c r="H7286" i="179"/>
  <c r="G7286" i="179"/>
  <c r="H7285" i="179"/>
  <c r="G7285" i="179"/>
  <c r="H7284" i="179"/>
  <c r="G7284" i="179"/>
  <c r="H7283" i="179"/>
  <c r="G7283" i="179"/>
  <c r="H7282" i="179"/>
  <c r="G7282" i="179"/>
  <c r="H7281" i="179"/>
  <c r="G7281" i="179"/>
  <c r="H7280" i="179"/>
  <c r="G7280" i="179"/>
  <c r="H7279" i="179"/>
  <c r="G7279" i="179"/>
  <c r="H7278" i="179"/>
  <c r="G7278" i="179"/>
  <c r="H7277" i="179"/>
  <c r="G7277" i="179"/>
  <c r="H7276" i="179"/>
  <c r="G7276" i="179"/>
  <c r="H7275" i="179"/>
  <c r="G7275" i="179"/>
  <c r="H7274" i="179"/>
  <c r="G7274" i="179"/>
  <c r="H7273" i="179"/>
  <c r="G7273" i="179"/>
  <c r="H7272" i="179"/>
  <c r="G7272" i="179"/>
  <c r="H7271" i="179"/>
  <c r="G7271" i="179"/>
  <c r="H7270" i="179"/>
  <c r="G7270" i="179"/>
  <c r="H7269" i="179"/>
  <c r="G7269" i="179"/>
  <c r="H7268" i="179"/>
  <c r="G7268" i="179"/>
  <c r="H7267" i="179"/>
  <c r="G7267" i="179"/>
  <c r="H7266" i="179"/>
  <c r="G7266" i="179"/>
  <c r="H7265" i="179"/>
  <c r="G7265" i="179"/>
  <c r="H7264" i="179"/>
  <c r="G7264" i="179"/>
  <c r="H7263" i="179"/>
  <c r="G7263" i="179"/>
  <c r="H7262" i="179"/>
  <c r="G7262" i="179"/>
  <c r="H7261" i="179"/>
  <c r="G7261" i="179"/>
  <c r="H7260" i="179"/>
  <c r="G7260" i="179"/>
  <c r="H7259" i="179"/>
  <c r="G7259" i="179"/>
  <c r="H7258" i="179"/>
  <c r="G7258" i="179"/>
  <c r="H7257" i="179"/>
  <c r="G7257" i="179"/>
  <c r="H7256" i="179"/>
  <c r="G7256" i="179"/>
  <c r="H7255" i="179"/>
  <c r="G7255" i="179"/>
  <c r="H7254" i="179"/>
  <c r="G7254" i="179"/>
  <c r="H7253" i="179"/>
  <c r="G7253" i="179"/>
  <c r="H7252" i="179"/>
  <c r="G7252" i="179"/>
  <c r="H7251" i="179"/>
  <c r="G7251" i="179"/>
  <c r="H7250" i="179"/>
  <c r="G7250" i="179"/>
  <c r="H7249" i="179"/>
  <c r="G7249" i="179"/>
  <c r="H7248" i="179"/>
  <c r="G7248" i="179"/>
  <c r="H7247" i="179"/>
  <c r="G7247" i="179"/>
  <c r="H7246" i="179"/>
  <c r="G7246" i="179"/>
  <c r="H7245" i="179"/>
  <c r="G7245" i="179"/>
  <c r="H7244" i="179"/>
  <c r="G7244" i="179"/>
  <c r="H7243" i="179"/>
  <c r="G7243" i="179"/>
  <c r="H7242" i="179"/>
  <c r="G7242" i="179"/>
  <c r="H7241" i="179"/>
  <c r="G7241" i="179"/>
  <c r="H7240" i="179"/>
  <c r="G7240" i="179"/>
  <c r="H7239" i="179"/>
  <c r="G7239" i="179"/>
  <c r="H7238" i="179"/>
  <c r="G7238" i="179"/>
  <c r="H7237" i="179"/>
  <c r="G7237" i="179"/>
  <c r="H7236" i="179"/>
  <c r="G7236" i="179"/>
  <c r="H7235" i="179"/>
  <c r="G7235" i="179"/>
  <c r="H7234" i="179"/>
  <c r="G7234" i="179"/>
  <c r="H7233" i="179"/>
  <c r="G7233" i="179"/>
  <c r="H7232" i="179"/>
  <c r="G7232" i="179"/>
  <c r="H7231" i="179"/>
  <c r="G7231" i="179"/>
  <c r="H7230" i="179"/>
  <c r="G7230" i="179"/>
  <c r="H7229" i="179"/>
  <c r="G7229" i="179"/>
  <c r="H7228" i="179"/>
  <c r="G7228" i="179"/>
  <c r="H7227" i="179"/>
  <c r="G7227" i="179"/>
  <c r="H7226" i="179"/>
  <c r="G7226" i="179"/>
  <c r="H7225" i="179"/>
  <c r="G7225" i="179"/>
  <c r="H7224" i="179"/>
  <c r="G7224" i="179"/>
  <c r="H7223" i="179"/>
  <c r="G7223" i="179"/>
  <c r="H7222" i="179"/>
  <c r="G7222" i="179"/>
  <c r="H7221" i="179"/>
  <c r="G7221" i="179"/>
  <c r="H7220" i="179"/>
  <c r="G7220" i="179"/>
  <c r="H7219" i="179"/>
  <c r="G7219" i="179"/>
  <c r="H7218" i="179"/>
  <c r="G7218" i="179"/>
  <c r="H7217" i="179"/>
  <c r="G7217" i="179"/>
  <c r="H7216" i="179"/>
  <c r="G7216" i="179"/>
  <c r="H7215" i="179"/>
  <c r="G7215" i="179"/>
  <c r="H7214" i="179"/>
  <c r="G7214" i="179"/>
  <c r="H7213" i="179"/>
  <c r="G7213" i="179"/>
  <c r="H7212" i="179"/>
  <c r="G7212" i="179"/>
  <c r="H7211" i="179"/>
  <c r="G7211" i="179"/>
  <c r="H7210" i="179"/>
  <c r="G7210" i="179"/>
  <c r="H7209" i="179"/>
  <c r="G7209" i="179"/>
  <c r="H7208" i="179"/>
  <c r="G7208" i="179"/>
  <c r="H7207" i="179"/>
  <c r="G7207" i="179"/>
  <c r="H7206" i="179"/>
  <c r="G7206" i="179"/>
  <c r="H7205" i="179"/>
  <c r="G7205" i="179"/>
  <c r="H7204" i="179"/>
  <c r="G7204" i="179"/>
  <c r="H7203" i="179"/>
  <c r="G7203" i="179"/>
  <c r="H7202" i="179"/>
  <c r="G7202" i="179"/>
  <c r="H7201" i="179"/>
  <c r="G7201" i="179"/>
  <c r="H7200" i="179"/>
  <c r="G7200" i="179"/>
  <c r="H7199" i="179"/>
  <c r="G7199" i="179"/>
  <c r="H7198" i="179"/>
  <c r="G7198" i="179"/>
  <c r="H7197" i="179"/>
  <c r="G7197" i="179"/>
  <c r="H7196" i="179"/>
  <c r="G7196" i="179"/>
  <c r="H7195" i="179"/>
  <c r="G7195" i="179"/>
  <c r="H7194" i="179"/>
  <c r="G7194" i="179"/>
  <c r="H7193" i="179"/>
  <c r="G7193" i="179"/>
  <c r="H7192" i="179"/>
  <c r="G7192" i="179"/>
  <c r="H7191" i="179"/>
  <c r="G7191" i="179"/>
  <c r="H7190" i="179"/>
  <c r="G7190" i="179"/>
  <c r="H7189" i="179"/>
  <c r="G7189" i="179"/>
  <c r="H7188" i="179"/>
  <c r="G7188" i="179"/>
  <c r="H7187" i="179"/>
  <c r="G7187" i="179"/>
  <c r="H7186" i="179"/>
  <c r="G7186" i="179"/>
  <c r="H7185" i="179"/>
  <c r="G7185" i="179"/>
  <c r="H7184" i="179"/>
  <c r="G7184" i="179"/>
  <c r="H7183" i="179"/>
  <c r="G7183" i="179"/>
  <c r="H7182" i="179"/>
  <c r="G7182" i="179"/>
  <c r="H7181" i="179"/>
  <c r="G7181" i="179"/>
  <c r="H7180" i="179"/>
  <c r="G7180" i="179"/>
  <c r="H7179" i="179"/>
  <c r="G7179" i="179"/>
  <c r="H7178" i="179"/>
  <c r="G7178" i="179"/>
  <c r="H7177" i="179"/>
  <c r="G7177" i="179"/>
  <c r="H7176" i="179"/>
  <c r="G7176" i="179"/>
  <c r="H7175" i="179"/>
  <c r="G7175" i="179"/>
  <c r="H7174" i="179"/>
  <c r="G7174" i="179"/>
  <c r="H7173" i="179"/>
  <c r="G7173" i="179"/>
  <c r="H7172" i="179"/>
  <c r="G7172" i="179"/>
  <c r="H7171" i="179"/>
  <c r="G7171" i="179"/>
  <c r="H7170" i="179"/>
  <c r="G7170" i="179"/>
  <c r="H7169" i="179"/>
  <c r="G7169" i="179"/>
  <c r="H7168" i="179"/>
  <c r="G7168" i="179"/>
  <c r="H7167" i="179"/>
  <c r="G7167" i="179"/>
  <c r="H7166" i="179"/>
  <c r="G7166" i="179"/>
  <c r="H7165" i="179"/>
  <c r="G7165" i="179"/>
  <c r="H7164" i="179"/>
  <c r="G7164" i="179"/>
  <c r="H7163" i="179"/>
  <c r="G7163" i="179"/>
  <c r="H7162" i="179"/>
  <c r="G7162" i="179"/>
  <c r="H7161" i="179"/>
  <c r="G7161" i="179"/>
  <c r="H7160" i="179"/>
  <c r="G7160" i="179"/>
  <c r="H7159" i="179"/>
  <c r="G7159" i="179"/>
  <c r="H7158" i="179"/>
  <c r="G7158" i="179"/>
  <c r="H7157" i="179"/>
  <c r="G7157" i="179"/>
  <c r="H7156" i="179"/>
  <c r="G7156" i="179"/>
  <c r="H7155" i="179"/>
  <c r="G7155" i="179"/>
  <c r="H7154" i="179"/>
  <c r="G7154" i="179"/>
  <c r="H7153" i="179"/>
  <c r="G7153" i="179"/>
  <c r="H7152" i="179"/>
  <c r="G7152" i="179"/>
  <c r="H7151" i="179"/>
  <c r="G7151" i="179"/>
  <c r="H7150" i="179"/>
  <c r="G7150" i="179"/>
  <c r="H7149" i="179"/>
  <c r="G7149" i="179"/>
  <c r="H7148" i="179"/>
  <c r="G7148" i="179"/>
  <c r="H7147" i="179"/>
  <c r="G7147" i="179"/>
  <c r="H7146" i="179"/>
  <c r="G7146" i="179"/>
  <c r="H7145" i="179"/>
  <c r="G7145" i="179"/>
  <c r="H7144" i="179"/>
  <c r="G7144" i="179"/>
  <c r="H7143" i="179"/>
  <c r="G7143" i="179"/>
  <c r="H7142" i="179"/>
  <c r="G7142" i="179"/>
  <c r="H7141" i="179"/>
  <c r="G7141" i="179"/>
  <c r="H7140" i="179"/>
  <c r="G7140" i="179"/>
  <c r="H7139" i="179"/>
  <c r="G7139" i="179"/>
  <c r="H7138" i="179"/>
  <c r="G7138" i="179"/>
  <c r="H7137" i="179"/>
  <c r="G7137" i="179"/>
  <c r="H7136" i="179"/>
  <c r="G7136" i="179"/>
  <c r="H7135" i="179"/>
  <c r="G7135" i="179"/>
  <c r="H7134" i="179"/>
  <c r="G7134" i="179"/>
  <c r="H7133" i="179"/>
  <c r="G7133" i="179"/>
  <c r="H7132" i="179"/>
  <c r="G7132" i="179"/>
  <c r="H7131" i="179"/>
  <c r="G7131" i="179"/>
  <c r="H7130" i="179"/>
  <c r="G7130" i="179"/>
  <c r="H7129" i="179"/>
  <c r="G7129" i="179"/>
  <c r="H7128" i="179"/>
  <c r="G7128" i="179"/>
  <c r="H7127" i="179"/>
  <c r="G7127" i="179"/>
  <c r="H7126" i="179"/>
  <c r="G7126" i="179"/>
  <c r="H7125" i="179"/>
  <c r="G7125" i="179"/>
  <c r="H7124" i="179"/>
  <c r="G7124" i="179"/>
  <c r="H7123" i="179"/>
  <c r="G7123" i="179"/>
  <c r="H7122" i="179"/>
  <c r="G7122" i="179"/>
  <c r="H7121" i="179"/>
  <c r="G7121" i="179"/>
  <c r="H7120" i="179"/>
  <c r="G7120" i="179"/>
  <c r="H7119" i="179"/>
  <c r="G7119" i="179"/>
  <c r="H7118" i="179"/>
  <c r="G7118" i="179"/>
  <c r="H7117" i="179"/>
  <c r="G7117" i="179"/>
  <c r="H7116" i="179"/>
  <c r="G7116" i="179"/>
  <c r="H7115" i="179"/>
  <c r="G7115" i="179"/>
  <c r="H7114" i="179"/>
  <c r="G7114" i="179"/>
  <c r="H7113" i="179"/>
  <c r="G7113" i="179"/>
  <c r="H7112" i="179"/>
  <c r="G7112" i="179"/>
  <c r="H7111" i="179"/>
  <c r="G7111" i="179"/>
  <c r="H7110" i="179"/>
  <c r="G7110" i="179"/>
  <c r="H7109" i="179"/>
  <c r="G7109" i="179"/>
  <c r="H7108" i="179"/>
  <c r="G7108" i="179"/>
  <c r="H7107" i="179"/>
  <c r="G7107" i="179"/>
  <c r="H7106" i="179"/>
  <c r="G7106" i="179"/>
  <c r="H7105" i="179"/>
  <c r="G7105" i="179"/>
  <c r="H7104" i="179"/>
  <c r="G7104" i="179"/>
  <c r="H7103" i="179"/>
  <c r="G7103" i="179"/>
  <c r="H7102" i="179"/>
  <c r="G7102" i="179"/>
  <c r="H7101" i="179"/>
  <c r="G7101" i="179"/>
  <c r="H7100" i="179"/>
  <c r="G7100" i="179"/>
  <c r="H7099" i="179"/>
  <c r="G7099" i="179"/>
  <c r="H7098" i="179"/>
  <c r="G7098" i="179"/>
  <c r="H7097" i="179"/>
  <c r="G7097" i="179"/>
  <c r="H7096" i="179"/>
  <c r="G7096" i="179"/>
  <c r="H7095" i="179"/>
  <c r="G7095" i="179"/>
  <c r="H7094" i="179"/>
  <c r="G7094" i="179"/>
  <c r="H7093" i="179"/>
  <c r="G7093" i="179"/>
  <c r="H7092" i="179"/>
  <c r="G7092" i="179"/>
  <c r="H7091" i="179"/>
  <c r="G7091" i="179"/>
  <c r="H7090" i="179"/>
  <c r="G7090" i="179"/>
  <c r="H7089" i="179"/>
  <c r="G7089" i="179"/>
  <c r="H7088" i="179"/>
  <c r="G7088" i="179"/>
  <c r="H7087" i="179"/>
  <c r="G7087" i="179"/>
  <c r="H7086" i="179"/>
  <c r="G7086" i="179"/>
  <c r="H7085" i="179"/>
  <c r="G7085" i="179"/>
  <c r="H7084" i="179"/>
  <c r="G7084" i="179"/>
  <c r="H7083" i="179"/>
  <c r="G7083" i="179"/>
  <c r="H7082" i="179"/>
  <c r="G7082" i="179"/>
  <c r="H7081" i="179"/>
  <c r="G7081" i="179"/>
  <c r="H7080" i="179"/>
  <c r="G7080" i="179"/>
  <c r="H7079" i="179"/>
  <c r="G7079" i="179"/>
  <c r="H7078" i="179"/>
  <c r="G7078" i="179"/>
  <c r="H7077" i="179"/>
  <c r="G7077" i="179"/>
  <c r="H7076" i="179"/>
  <c r="G7076" i="179"/>
  <c r="H7075" i="179"/>
  <c r="G7075" i="179"/>
  <c r="H7074" i="179"/>
  <c r="G7074" i="179"/>
  <c r="H7073" i="179"/>
  <c r="G7073" i="179"/>
  <c r="H7072" i="179"/>
  <c r="G7072" i="179"/>
  <c r="H7071" i="179"/>
  <c r="G7071" i="179"/>
  <c r="H7070" i="179"/>
  <c r="G7070" i="179"/>
  <c r="H7069" i="179"/>
  <c r="G7069" i="179"/>
  <c r="H7068" i="179"/>
  <c r="G7068" i="179"/>
  <c r="H7067" i="179"/>
  <c r="G7067" i="179"/>
  <c r="H7066" i="179"/>
  <c r="G7066" i="179"/>
  <c r="H7065" i="179"/>
  <c r="G7065" i="179"/>
  <c r="H7064" i="179"/>
  <c r="G7064" i="179"/>
  <c r="H7063" i="179"/>
  <c r="G7063" i="179"/>
  <c r="H7062" i="179"/>
  <c r="G7062" i="179"/>
  <c r="H7061" i="179"/>
  <c r="G7061" i="179"/>
  <c r="H7060" i="179"/>
  <c r="G7060" i="179"/>
  <c r="H7059" i="179"/>
  <c r="G7059" i="179"/>
  <c r="H7058" i="179"/>
  <c r="G7058" i="179"/>
  <c r="H7057" i="179"/>
  <c r="G7057" i="179"/>
  <c r="H7056" i="179"/>
  <c r="G7056" i="179"/>
  <c r="H7055" i="179"/>
  <c r="G7055" i="179"/>
  <c r="H7054" i="179"/>
  <c r="G7054" i="179"/>
  <c r="H7053" i="179"/>
  <c r="G7053" i="179"/>
  <c r="H7052" i="179"/>
  <c r="G7052" i="179"/>
  <c r="H7051" i="179"/>
  <c r="G7051" i="179"/>
  <c r="H7050" i="179"/>
  <c r="G7050" i="179"/>
  <c r="H7049" i="179"/>
  <c r="G7049" i="179"/>
  <c r="H7048" i="179"/>
  <c r="G7048" i="179"/>
  <c r="H7047" i="179"/>
  <c r="G7047" i="179"/>
  <c r="H7046" i="179"/>
  <c r="G7046" i="179"/>
  <c r="H7045" i="179"/>
  <c r="G7045" i="179"/>
  <c r="H7044" i="179"/>
  <c r="G7044" i="179"/>
  <c r="H7043" i="179"/>
  <c r="G7043" i="179"/>
  <c r="H7042" i="179"/>
  <c r="G7042" i="179"/>
  <c r="H7041" i="179"/>
  <c r="G7041" i="179"/>
  <c r="H7040" i="179"/>
  <c r="G7040" i="179"/>
  <c r="H7039" i="179"/>
  <c r="G7039" i="179"/>
  <c r="H7038" i="179"/>
  <c r="G7038" i="179"/>
  <c r="H7037" i="179"/>
  <c r="G7037" i="179"/>
  <c r="H7036" i="179"/>
  <c r="G7036" i="179"/>
  <c r="H7035" i="179"/>
  <c r="G7035" i="179"/>
  <c r="H7034" i="179"/>
  <c r="G7034" i="179"/>
  <c r="H7033" i="179"/>
  <c r="G7033" i="179"/>
  <c r="H7032" i="179"/>
  <c r="G7032" i="179"/>
  <c r="H7031" i="179"/>
  <c r="G7031" i="179"/>
  <c r="H7030" i="179"/>
  <c r="G7030" i="179"/>
  <c r="H7029" i="179"/>
  <c r="G7029" i="179"/>
  <c r="H7028" i="179"/>
  <c r="G7028" i="179"/>
  <c r="H7027" i="179"/>
  <c r="G7027" i="179"/>
  <c r="H7026" i="179"/>
  <c r="G7026" i="179"/>
  <c r="H7025" i="179"/>
  <c r="G7025" i="179"/>
  <c r="H7024" i="179"/>
  <c r="G7024" i="179"/>
  <c r="H7023" i="179"/>
  <c r="G7023" i="179"/>
  <c r="H7022" i="179"/>
  <c r="G7022" i="179"/>
  <c r="H7021" i="179"/>
  <c r="G7021" i="179"/>
  <c r="H7020" i="179"/>
  <c r="G7020" i="179"/>
  <c r="H7019" i="179"/>
  <c r="G7019" i="179"/>
  <c r="H7018" i="179"/>
  <c r="G7018" i="179"/>
  <c r="H7017" i="179"/>
  <c r="G7017" i="179"/>
  <c r="H7016" i="179"/>
  <c r="G7016" i="179"/>
  <c r="H7015" i="179"/>
  <c r="G7015" i="179"/>
  <c r="H7014" i="179"/>
  <c r="G7014" i="179"/>
  <c r="H7013" i="179"/>
  <c r="G7013" i="179"/>
  <c r="H7012" i="179"/>
  <c r="G7012" i="179"/>
  <c r="H7011" i="179"/>
  <c r="G7011" i="179"/>
  <c r="H7010" i="179"/>
  <c r="G7010" i="179"/>
  <c r="H7009" i="179"/>
  <c r="G7009" i="179"/>
  <c r="H7008" i="179"/>
  <c r="G7008" i="179"/>
  <c r="H7007" i="179"/>
  <c r="G7007" i="179"/>
  <c r="H7006" i="179"/>
  <c r="G7006" i="179"/>
  <c r="H7005" i="179"/>
  <c r="G7005" i="179"/>
  <c r="H7004" i="179"/>
  <c r="G7004" i="179"/>
  <c r="H7003" i="179"/>
  <c r="G7003" i="179"/>
  <c r="H7002" i="179"/>
  <c r="G7002" i="179"/>
  <c r="H7001" i="179"/>
  <c r="G7001" i="179"/>
  <c r="H7000" i="179"/>
  <c r="G7000" i="179"/>
  <c r="H6999" i="179"/>
  <c r="G6999" i="179"/>
  <c r="H6998" i="179"/>
  <c r="G6998" i="179"/>
  <c r="H6997" i="179"/>
  <c r="G6997" i="179"/>
  <c r="H6996" i="179"/>
  <c r="G6996" i="179"/>
  <c r="H6995" i="179"/>
  <c r="G6995" i="179"/>
  <c r="H6994" i="179"/>
  <c r="G6994" i="179"/>
  <c r="H6993" i="179"/>
  <c r="G6993" i="179"/>
  <c r="H6992" i="179"/>
  <c r="G6992" i="179"/>
  <c r="H6991" i="179"/>
  <c r="G6991" i="179"/>
  <c r="H6990" i="179"/>
  <c r="G6990" i="179"/>
  <c r="H6989" i="179"/>
  <c r="G6989" i="179"/>
  <c r="H6988" i="179"/>
  <c r="G6988" i="179"/>
  <c r="H6987" i="179"/>
  <c r="G6987" i="179"/>
  <c r="H6986" i="179"/>
  <c r="G6986" i="179"/>
  <c r="H6985" i="179"/>
  <c r="G6985" i="179"/>
  <c r="H6984" i="179"/>
  <c r="G6984" i="179"/>
  <c r="H6983" i="179"/>
  <c r="G6983" i="179"/>
  <c r="H6982" i="179"/>
  <c r="G6982" i="179"/>
  <c r="H6981" i="179"/>
  <c r="G6981" i="179"/>
  <c r="H6980" i="179"/>
  <c r="G6980" i="179"/>
  <c r="H6979" i="179"/>
  <c r="G6979" i="179"/>
  <c r="H6978" i="179"/>
  <c r="G6978" i="179"/>
  <c r="H6977" i="179"/>
  <c r="G6977" i="179"/>
  <c r="H6976" i="179"/>
  <c r="G6976" i="179"/>
  <c r="H6975" i="179"/>
  <c r="G6975" i="179"/>
  <c r="H6974" i="179"/>
  <c r="G6974" i="179"/>
  <c r="H6973" i="179"/>
  <c r="G6973" i="179"/>
  <c r="H6972" i="179"/>
  <c r="G6972" i="179"/>
  <c r="H6971" i="179"/>
  <c r="G6971" i="179"/>
  <c r="H6970" i="179"/>
  <c r="G6970" i="179"/>
  <c r="H6969" i="179"/>
  <c r="G6969" i="179"/>
  <c r="H6968" i="179"/>
  <c r="G6968" i="179"/>
  <c r="H6967" i="179"/>
  <c r="G6967" i="179"/>
  <c r="H6966" i="179"/>
  <c r="G6966" i="179"/>
  <c r="H6965" i="179"/>
  <c r="G6965" i="179"/>
  <c r="H6964" i="179"/>
  <c r="G6964" i="179"/>
  <c r="H6963" i="179"/>
  <c r="G6963" i="179"/>
  <c r="H6962" i="179"/>
  <c r="G6962" i="179"/>
  <c r="H6961" i="179"/>
  <c r="G6961" i="179"/>
  <c r="H6960" i="179"/>
  <c r="G6960" i="179"/>
  <c r="H6959" i="179"/>
  <c r="G6959" i="179"/>
  <c r="H6958" i="179"/>
  <c r="G6958" i="179"/>
  <c r="H6957" i="179"/>
  <c r="G6957" i="179"/>
  <c r="H6956" i="179"/>
  <c r="G6956" i="179"/>
  <c r="H6955" i="179"/>
  <c r="G6955" i="179"/>
  <c r="H6954" i="179"/>
  <c r="G6954" i="179"/>
  <c r="H6953" i="179"/>
  <c r="G6953" i="179"/>
  <c r="H6952" i="179"/>
  <c r="G6952" i="179"/>
  <c r="H6951" i="179"/>
  <c r="G6951" i="179"/>
  <c r="H6950" i="179"/>
  <c r="G6950" i="179"/>
  <c r="H6949" i="179"/>
  <c r="G6949" i="179"/>
  <c r="H6948" i="179"/>
  <c r="G6948" i="179"/>
  <c r="H6947" i="179"/>
  <c r="G6947" i="179"/>
  <c r="H6946" i="179"/>
  <c r="G6946" i="179"/>
  <c r="H6945" i="179"/>
  <c r="G6945" i="179"/>
  <c r="H6944" i="179"/>
  <c r="G6944" i="179"/>
  <c r="H6943" i="179"/>
  <c r="G6943" i="179"/>
  <c r="H6942" i="179"/>
  <c r="G6942" i="179"/>
  <c r="H6941" i="179"/>
  <c r="G6941" i="179"/>
  <c r="H6940" i="179"/>
  <c r="G6940" i="179"/>
  <c r="H6939" i="179"/>
  <c r="G6939" i="179"/>
  <c r="H6938" i="179"/>
  <c r="G6938" i="179"/>
  <c r="H6937" i="179"/>
  <c r="G6937" i="179"/>
  <c r="H6936" i="179"/>
  <c r="G6936" i="179"/>
  <c r="H6935" i="179"/>
  <c r="G6935" i="179"/>
  <c r="H6934" i="179"/>
  <c r="G6934" i="179"/>
  <c r="H6933" i="179"/>
  <c r="G6933" i="179"/>
  <c r="H6932" i="179"/>
  <c r="G6932" i="179"/>
  <c r="H6931" i="179"/>
  <c r="G6931" i="179"/>
  <c r="H6930" i="179"/>
  <c r="G6930" i="179"/>
  <c r="H6929" i="179"/>
  <c r="G6929" i="179"/>
  <c r="H6928" i="179"/>
  <c r="G6928" i="179"/>
  <c r="H6927" i="179"/>
  <c r="G6927" i="179"/>
  <c r="H6926" i="179"/>
  <c r="G6926" i="179"/>
  <c r="H6925" i="179"/>
  <c r="G6925" i="179"/>
  <c r="H6924" i="179"/>
  <c r="G6924" i="179"/>
  <c r="H6923" i="179"/>
  <c r="G6923" i="179"/>
  <c r="H6922" i="179"/>
  <c r="G6922" i="179"/>
  <c r="H6921" i="179"/>
  <c r="G6921" i="179"/>
  <c r="H6920" i="179"/>
  <c r="G6920" i="179"/>
  <c r="H6919" i="179"/>
  <c r="G6919" i="179"/>
  <c r="H6918" i="179"/>
  <c r="G6918" i="179"/>
  <c r="H6917" i="179"/>
  <c r="G6917" i="179"/>
  <c r="H6916" i="179"/>
  <c r="G6916" i="179"/>
  <c r="H6915" i="179"/>
  <c r="G6915" i="179"/>
  <c r="H6914" i="179"/>
  <c r="G6914" i="179"/>
  <c r="H6913" i="179"/>
  <c r="G6913" i="179"/>
  <c r="H6912" i="179"/>
  <c r="G6912" i="179"/>
  <c r="H6911" i="179"/>
  <c r="G6911" i="179"/>
  <c r="H6910" i="179"/>
  <c r="G6910" i="179"/>
  <c r="H6909" i="179"/>
  <c r="G6909" i="179"/>
  <c r="H6908" i="179"/>
  <c r="G6908" i="179"/>
  <c r="H6907" i="179"/>
  <c r="G6907" i="179"/>
  <c r="H6906" i="179"/>
  <c r="G6906" i="179"/>
  <c r="H6905" i="179"/>
  <c r="G6905" i="179"/>
  <c r="H6904" i="179"/>
  <c r="G6904" i="179"/>
  <c r="H6903" i="179"/>
  <c r="G6903" i="179"/>
  <c r="H6902" i="179"/>
  <c r="G6902" i="179"/>
  <c r="H6901" i="179"/>
  <c r="G6901" i="179"/>
  <c r="H6900" i="179"/>
  <c r="G6900" i="179"/>
  <c r="H6899" i="179"/>
  <c r="G6899" i="179"/>
  <c r="H6898" i="179"/>
  <c r="G6898" i="179"/>
  <c r="H6897" i="179"/>
  <c r="G6897" i="179"/>
  <c r="H6896" i="179"/>
  <c r="G6896" i="179"/>
  <c r="H6895" i="179"/>
  <c r="G6895" i="179"/>
  <c r="H6894" i="179"/>
  <c r="G6894" i="179"/>
  <c r="H6893" i="179"/>
  <c r="G6893" i="179"/>
  <c r="H6892" i="179"/>
  <c r="G6892" i="179"/>
  <c r="H6891" i="179"/>
  <c r="G6891" i="179"/>
  <c r="H6890" i="179"/>
  <c r="G6890" i="179"/>
  <c r="H6889" i="179"/>
  <c r="G6889" i="179"/>
  <c r="H6888" i="179"/>
  <c r="G6888" i="179"/>
  <c r="H6887" i="179"/>
  <c r="G6887" i="179"/>
  <c r="H6886" i="179"/>
  <c r="G6886" i="179"/>
  <c r="H6885" i="179"/>
  <c r="G6885" i="179"/>
  <c r="H6884" i="179"/>
  <c r="G6884" i="179"/>
  <c r="H6883" i="179"/>
  <c r="G6883" i="179"/>
  <c r="H6882" i="179"/>
  <c r="G6882" i="179"/>
  <c r="H6881" i="179"/>
  <c r="G6881" i="179"/>
  <c r="H6880" i="179"/>
  <c r="G6880" i="179"/>
  <c r="H6879" i="179"/>
  <c r="G6879" i="179"/>
  <c r="H6878" i="179"/>
  <c r="G6878" i="179"/>
  <c r="H6877" i="179"/>
  <c r="G6877" i="179"/>
  <c r="H6876" i="179"/>
  <c r="G6876" i="179"/>
  <c r="H6875" i="179"/>
  <c r="G6875" i="179"/>
  <c r="H6874" i="179"/>
  <c r="G6874" i="179"/>
  <c r="H6873" i="179"/>
  <c r="G6873" i="179"/>
  <c r="H6872" i="179"/>
  <c r="G6872" i="179"/>
  <c r="H6871" i="179"/>
  <c r="G6871" i="179"/>
  <c r="H6870" i="179"/>
  <c r="G6870" i="179"/>
  <c r="H6869" i="179"/>
  <c r="G6869" i="179"/>
  <c r="H6868" i="179"/>
  <c r="G6868" i="179"/>
  <c r="H6867" i="179"/>
  <c r="G6867" i="179"/>
  <c r="H6866" i="179"/>
  <c r="G6866" i="179"/>
  <c r="H6865" i="179"/>
  <c r="G6865" i="179"/>
  <c r="H6864" i="179"/>
  <c r="G6864" i="179"/>
  <c r="H6863" i="179"/>
  <c r="G6863" i="179"/>
  <c r="H6862" i="179"/>
  <c r="G6862" i="179"/>
  <c r="H6861" i="179"/>
  <c r="G6861" i="179"/>
  <c r="H6860" i="179"/>
  <c r="G6860" i="179"/>
  <c r="H6859" i="179"/>
  <c r="G6859" i="179"/>
  <c r="H6858" i="179"/>
  <c r="G6858" i="179"/>
  <c r="H6857" i="179"/>
  <c r="G6857" i="179"/>
  <c r="H6856" i="179"/>
  <c r="G6856" i="179"/>
  <c r="H6855" i="179"/>
  <c r="G6855" i="179"/>
  <c r="H6854" i="179"/>
  <c r="G6854" i="179"/>
  <c r="H6853" i="179"/>
  <c r="G6853" i="179"/>
  <c r="H6852" i="179"/>
  <c r="G6852" i="179"/>
  <c r="H6851" i="179"/>
  <c r="G6851" i="179"/>
  <c r="H6850" i="179"/>
  <c r="G6850" i="179"/>
  <c r="H6849" i="179"/>
  <c r="G6849" i="179"/>
  <c r="H6848" i="179"/>
  <c r="G6848" i="179"/>
  <c r="H6847" i="179"/>
  <c r="G6847" i="179"/>
  <c r="H6846" i="179"/>
  <c r="G6846" i="179"/>
  <c r="H6845" i="179"/>
  <c r="G6845" i="179"/>
  <c r="H6844" i="179"/>
  <c r="G6844" i="179"/>
  <c r="H6843" i="179"/>
  <c r="G6843" i="179"/>
  <c r="H6842" i="179"/>
  <c r="G6842" i="179"/>
  <c r="H6841" i="179"/>
  <c r="G6841" i="179"/>
  <c r="H6840" i="179"/>
  <c r="G6840" i="179"/>
  <c r="H6839" i="179"/>
  <c r="G6839" i="179"/>
  <c r="H6838" i="179"/>
  <c r="G6838" i="179"/>
  <c r="H6837" i="179"/>
  <c r="G6837" i="179"/>
  <c r="H6836" i="179"/>
  <c r="G6836" i="179"/>
  <c r="H6835" i="179"/>
  <c r="G6835" i="179"/>
  <c r="H6834" i="179"/>
  <c r="G6834" i="179"/>
  <c r="H6833" i="179"/>
  <c r="G6833" i="179"/>
  <c r="H6832" i="179"/>
  <c r="G6832" i="179"/>
  <c r="H6831" i="179"/>
  <c r="G6831" i="179"/>
  <c r="H6830" i="179"/>
  <c r="G6830" i="179"/>
  <c r="H6829" i="179"/>
  <c r="G6829" i="179"/>
  <c r="H6828" i="179"/>
  <c r="G6828" i="179"/>
  <c r="H6827" i="179"/>
  <c r="G6827" i="179"/>
  <c r="H6826" i="179"/>
  <c r="G6826" i="179"/>
  <c r="H6825" i="179"/>
  <c r="G6825" i="179"/>
  <c r="H6824" i="179"/>
  <c r="G6824" i="179"/>
  <c r="H6823" i="179"/>
  <c r="G6823" i="179"/>
  <c r="H6822" i="179"/>
  <c r="G6822" i="179"/>
  <c r="H6821" i="179"/>
  <c r="G6821" i="179"/>
  <c r="H6820" i="179"/>
  <c r="G6820" i="179"/>
  <c r="H6819" i="179"/>
  <c r="G6819" i="179"/>
  <c r="H6818" i="179"/>
  <c r="G6818" i="179"/>
  <c r="H6817" i="179"/>
  <c r="G6817" i="179"/>
  <c r="H6816" i="179"/>
  <c r="G6816" i="179"/>
  <c r="H6815" i="179"/>
  <c r="G6815" i="179"/>
  <c r="H6814" i="179"/>
  <c r="G6814" i="179"/>
  <c r="H6813" i="179"/>
  <c r="G6813" i="179"/>
  <c r="H6812" i="179"/>
  <c r="G6812" i="179"/>
  <c r="H6811" i="179"/>
  <c r="G6811" i="179"/>
  <c r="H6810" i="179"/>
  <c r="G6810" i="179"/>
  <c r="H6809" i="179"/>
  <c r="G6809" i="179"/>
  <c r="H6808" i="179"/>
  <c r="G6808" i="179"/>
  <c r="H6807" i="179"/>
  <c r="G6807" i="179"/>
  <c r="H6806" i="179"/>
  <c r="G6806" i="179"/>
  <c r="H6805" i="179"/>
  <c r="G6805" i="179"/>
  <c r="H6804" i="179"/>
  <c r="G6804" i="179"/>
  <c r="H6803" i="179"/>
  <c r="G6803" i="179"/>
  <c r="H6802" i="179"/>
  <c r="G6802" i="179"/>
  <c r="H6801" i="179"/>
  <c r="G6801" i="179"/>
  <c r="H6800" i="179"/>
  <c r="G6800" i="179"/>
  <c r="H6799" i="179"/>
  <c r="G6799" i="179"/>
  <c r="H6798" i="179"/>
  <c r="G6798" i="179"/>
  <c r="H6797" i="179"/>
  <c r="G6797" i="179"/>
  <c r="H6796" i="179"/>
  <c r="G6796" i="179"/>
  <c r="H6795" i="179"/>
  <c r="G6795" i="179"/>
  <c r="H6794" i="179"/>
  <c r="G6794" i="179"/>
  <c r="H6793" i="179"/>
  <c r="G6793" i="179"/>
  <c r="H6792" i="179"/>
  <c r="G6792" i="179"/>
  <c r="H6791" i="179"/>
  <c r="G6791" i="179"/>
  <c r="H6790" i="179"/>
  <c r="G6790" i="179"/>
  <c r="H6789" i="179"/>
  <c r="G6789" i="179"/>
  <c r="H6788" i="179"/>
  <c r="G6788" i="179"/>
  <c r="H6787" i="179"/>
  <c r="G6787" i="179"/>
  <c r="H6786" i="179"/>
  <c r="G6786" i="179"/>
  <c r="H6785" i="179"/>
  <c r="G6785" i="179"/>
  <c r="H6784" i="179"/>
  <c r="G6784" i="179"/>
  <c r="H6783" i="179"/>
  <c r="G6783" i="179"/>
  <c r="H6782" i="179"/>
  <c r="G6782" i="179"/>
  <c r="H6781" i="179"/>
  <c r="G6781" i="179"/>
  <c r="H6780" i="179"/>
  <c r="G6780" i="179"/>
  <c r="H6779" i="179"/>
  <c r="G6779" i="179"/>
  <c r="H6778" i="179"/>
  <c r="G6778" i="179"/>
  <c r="H6777" i="179"/>
  <c r="G6777" i="179"/>
  <c r="H6776" i="179"/>
  <c r="G6776" i="179"/>
  <c r="H6775" i="179"/>
  <c r="G6775" i="179"/>
  <c r="H6774" i="179"/>
  <c r="G6774" i="179"/>
  <c r="H6773" i="179"/>
  <c r="G6773" i="179"/>
  <c r="H6772" i="179"/>
  <c r="G6772" i="179"/>
  <c r="H6771" i="179"/>
  <c r="G6771" i="179"/>
  <c r="H6770" i="179"/>
  <c r="G6770" i="179"/>
  <c r="H6769" i="179"/>
  <c r="G6769" i="179"/>
  <c r="H6768" i="179"/>
  <c r="G6768" i="179"/>
  <c r="H6767" i="179"/>
  <c r="G6767" i="179"/>
  <c r="H6766" i="179"/>
  <c r="G6766" i="179"/>
  <c r="H6765" i="179"/>
  <c r="G6765" i="179"/>
  <c r="H6764" i="179"/>
  <c r="G6764" i="179"/>
  <c r="H6763" i="179"/>
  <c r="G6763" i="179"/>
  <c r="H6762" i="179"/>
  <c r="G6762" i="179"/>
  <c r="H6761" i="179"/>
  <c r="G6761" i="179"/>
  <c r="H6760" i="179"/>
  <c r="G6760" i="179"/>
  <c r="H6759" i="179"/>
  <c r="G6759" i="179"/>
  <c r="H6758" i="179"/>
  <c r="G6758" i="179"/>
  <c r="H6757" i="179"/>
  <c r="G6757" i="179"/>
  <c r="H6756" i="179"/>
  <c r="G6756" i="179"/>
  <c r="H6755" i="179"/>
  <c r="G6755" i="179"/>
  <c r="H6754" i="179"/>
  <c r="G6754" i="179"/>
  <c r="H6753" i="179"/>
  <c r="G6753" i="179"/>
  <c r="H6752" i="179"/>
  <c r="G6752" i="179"/>
  <c r="H6751" i="179"/>
  <c r="G6751" i="179"/>
  <c r="H6750" i="179"/>
  <c r="G6750" i="179"/>
  <c r="H6749" i="179"/>
  <c r="G6749" i="179"/>
  <c r="H6748" i="179"/>
  <c r="G6748" i="179"/>
  <c r="H6747" i="179"/>
  <c r="G6747" i="179"/>
  <c r="H6746" i="179"/>
  <c r="G6746" i="179"/>
  <c r="H6745" i="179"/>
  <c r="G6745" i="179"/>
  <c r="H6744" i="179"/>
  <c r="G6744" i="179"/>
  <c r="H6743" i="179"/>
  <c r="G6743" i="179"/>
  <c r="H6742" i="179"/>
  <c r="G6742" i="179"/>
  <c r="H6741" i="179"/>
  <c r="G6741" i="179"/>
  <c r="H6740" i="179"/>
  <c r="G6740" i="179"/>
  <c r="H6739" i="179"/>
  <c r="G6739" i="179"/>
  <c r="H6738" i="179"/>
  <c r="G6738" i="179"/>
  <c r="H6737" i="179"/>
  <c r="G6737" i="179"/>
  <c r="H6736" i="179"/>
  <c r="G6736" i="179"/>
  <c r="H6735" i="179"/>
  <c r="G6735" i="179"/>
  <c r="H6734" i="179"/>
  <c r="G6734" i="179"/>
  <c r="H6733" i="179"/>
  <c r="G6733" i="179"/>
  <c r="H6732" i="179"/>
  <c r="G6732" i="179"/>
  <c r="H6731" i="179"/>
  <c r="G6731" i="179"/>
  <c r="H6730" i="179"/>
  <c r="G6730" i="179"/>
  <c r="H6729" i="179"/>
  <c r="G6729" i="179"/>
  <c r="H6728" i="179"/>
  <c r="G6728" i="179"/>
  <c r="H6727" i="179"/>
  <c r="G6727" i="179"/>
  <c r="H6726" i="179"/>
  <c r="G6726" i="179"/>
  <c r="H6725" i="179"/>
  <c r="G6725" i="179"/>
  <c r="H6724" i="179"/>
  <c r="G6724" i="179"/>
  <c r="H6723" i="179"/>
  <c r="G6723" i="179"/>
  <c r="H6722" i="179"/>
  <c r="G6722" i="179"/>
  <c r="H6721" i="179"/>
  <c r="G6721" i="179"/>
  <c r="H6720" i="179"/>
  <c r="G6720" i="179"/>
  <c r="H6719" i="179"/>
  <c r="G6719" i="179"/>
  <c r="H6718" i="179"/>
  <c r="G6718" i="179"/>
  <c r="H6717" i="179"/>
  <c r="G6717" i="179"/>
  <c r="H6716" i="179"/>
  <c r="G6716" i="179"/>
  <c r="H6715" i="179"/>
  <c r="G6715" i="179"/>
  <c r="H6714" i="179"/>
  <c r="G6714" i="179"/>
  <c r="H6713" i="179"/>
  <c r="G6713" i="179"/>
  <c r="H6712" i="179"/>
  <c r="G6712" i="179"/>
  <c r="H6711" i="179"/>
  <c r="G6711" i="179"/>
  <c r="H6710" i="179"/>
  <c r="G6710" i="179"/>
  <c r="H6709" i="179"/>
  <c r="G6709" i="179"/>
  <c r="H6708" i="179"/>
  <c r="G6708" i="179"/>
  <c r="H6707" i="179"/>
  <c r="G6707" i="179"/>
  <c r="H6706" i="179"/>
  <c r="G6706" i="179"/>
  <c r="H6705" i="179"/>
  <c r="G6705" i="179"/>
  <c r="H6704" i="179"/>
  <c r="G6704" i="179"/>
  <c r="H6703" i="179"/>
  <c r="G6703" i="179"/>
  <c r="H6702" i="179"/>
  <c r="G6702" i="179"/>
  <c r="H6701" i="179"/>
  <c r="G6701" i="179"/>
  <c r="H6700" i="179"/>
  <c r="G6700" i="179"/>
  <c r="H6699" i="179"/>
  <c r="G6699" i="179"/>
  <c r="H6698" i="179"/>
  <c r="G6698" i="179"/>
  <c r="H6697" i="179"/>
  <c r="G6697" i="179"/>
  <c r="H6696" i="179"/>
  <c r="G6696" i="179"/>
  <c r="H6695" i="179"/>
  <c r="G6695" i="179"/>
  <c r="H6694" i="179"/>
  <c r="G6694" i="179"/>
  <c r="H6693" i="179"/>
  <c r="G6693" i="179"/>
  <c r="H6692" i="179"/>
  <c r="G6692" i="179"/>
  <c r="H6691" i="179"/>
  <c r="G6691" i="179"/>
  <c r="H6690" i="179"/>
  <c r="G6690" i="179"/>
  <c r="H6689" i="179"/>
  <c r="G6689" i="179"/>
  <c r="H6688" i="179"/>
  <c r="G6688" i="179"/>
  <c r="H6687" i="179"/>
  <c r="G6687" i="179"/>
  <c r="H6686" i="179"/>
  <c r="G6686" i="179"/>
  <c r="H6685" i="179"/>
  <c r="G6685" i="179"/>
  <c r="H6684" i="179"/>
  <c r="G6684" i="179"/>
  <c r="H6683" i="179"/>
  <c r="G6683" i="179"/>
  <c r="H6682" i="179"/>
  <c r="G6682" i="179"/>
  <c r="H6681" i="179"/>
  <c r="G6681" i="179"/>
  <c r="H6680" i="179"/>
  <c r="G6680" i="179"/>
  <c r="H6679" i="179"/>
  <c r="G6679" i="179"/>
  <c r="H6678" i="179"/>
  <c r="G6678" i="179"/>
  <c r="H6677" i="179"/>
  <c r="G6677" i="179"/>
  <c r="H6676" i="179"/>
  <c r="G6676" i="179"/>
  <c r="H6675" i="179"/>
  <c r="G6675" i="179"/>
  <c r="H6674" i="179"/>
  <c r="G6674" i="179"/>
  <c r="H6673" i="179"/>
  <c r="G6673" i="179"/>
  <c r="H6672" i="179"/>
  <c r="G6672" i="179"/>
  <c r="H6671" i="179"/>
  <c r="G6671" i="179"/>
  <c r="H6670" i="179"/>
  <c r="G6670" i="179"/>
  <c r="H6669" i="179"/>
  <c r="G6669" i="179"/>
  <c r="H6668" i="179"/>
  <c r="G6668" i="179"/>
  <c r="H6667" i="179"/>
  <c r="G6667" i="179"/>
  <c r="H6666" i="179"/>
  <c r="G6666" i="179"/>
  <c r="H6665" i="179"/>
  <c r="G6665" i="179"/>
  <c r="H6664" i="179"/>
  <c r="G6664" i="179"/>
  <c r="H6663" i="179"/>
  <c r="G6663" i="179"/>
  <c r="H6662" i="179"/>
  <c r="G6662" i="179"/>
  <c r="H6661" i="179"/>
  <c r="G6661" i="179"/>
  <c r="H6660" i="179"/>
  <c r="G6660" i="179"/>
  <c r="H6659" i="179"/>
  <c r="G6659" i="179"/>
  <c r="H6658" i="179"/>
  <c r="G6658" i="179"/>
  <c r="H6657" i="179"/>
  <c r="G6657" i="179"/>
  <c r="H6656" i="179"/>
  <c r="G6656" i="179"/>
  <c r="H6655" i="179"/>
  <c r="G6655" i="179"/>
  <c r="H6654" i="179"/>
  <c r="G6654" i="179"/>
  <c r="H6653" i="179"/>
  <c r="G6653" i="179"/>
  <c r="H6652" i="179"/>
  <c r="G6652" i="179"/>
  <c r="H6651" i="179"/>
  <c r="G6651" i="179"/>
  <c r="H6650" i="179"/>
  <c r="G6650" i="179"/>
  <c r="H6649" i="179"/>
  <c r="G6649" i="179"/>
  <c r="H6648" i="179"/>
  <c r="G6648" i="179"/>
  <c r="H6647" i="179"/>
  <c r="G6647" i="179"/>
  <c r="H6646" i="179"/>
  <c r="G6646" i="179"/>
  <c r="H6645" i="179"/>
  <c r="G6645" i="179"/>
  <c r="H6644" i="179"/>
  <c r="G6644" i="179"/>
  <c r="H6643" i="179"/>
  <c r="G6643" i="179"/>
  <c r="H6642" i="179"/>
  <c r="G6642" i="179"/>
  <c r="H6641" i="179"/>
  <c r="G6641" i="179"/>
  <c r="H6640" i="179"/>
  <c r="G6640" i="179"/>
  <c r="H6639" i="179"/>
  <c r="G6639" i="179"/>
  <c r="H6638" i="179"/>
  <c r="G6638" i="179"/>
  <c r="H6637" i="179"/>
  <c r="G6637" i="179"/>
  <c r="H6636" i="179"/>
  <c r="G6636" i="179"/>
  <c r="H6635" i="179"/>
  <c r="G6635" i="179"/>
  <c r="H6634" i="179"/>
  <c r="G6634" i="179"/>
  <c r="H6633" i="179"/>
  <c r="G6633" i="179"/>
  <c r="H6632" i="179"/>
  <c r="G6632" i="179"/>
  <c r="H6631" i="179"/>
  <c r="G6631" i="179"/>
  <c r="H6630" i="179"/>
  <c r="G6630" i="179"/>
  <c r="H6629" i="179"/>
  <c r="G6629" i="179"/>
  <c r="H6628" i="179"/>
  <c r="G6628" i="179"/>
  <c r="H6627" i="179"/>
  <c r="G6627" i="179"/>
  <c r="H6626" i="179"/>
  <c r="G6626" i="179"/>
  <c r="H6625" i="179"/>
  <c r="G6625" i="179"/>
  <c r="H6624" i="179"/>
  <c r="G6624" i="179"/>
  <c r="H6623" i="179"/>
  <c r="G6623" i="179"/>
  <c r="H6622" i="179"/>
  <c r="G6622" i="179"/>
  <c r="H6621" i="179"/>
  <c r="G6621" i="179"/>
  <c r="H6620" i="179"/>
  <c r="G6620" i="179"/>
  <c r="H6619" i="179"/>
  <c r="G6619" i="179"/>
  <c r="H6618" i="179"/>
  <c r="G6618" i="179"/>
  <c r="H6617" i="179"/>
  <c r="G6617" i="179"/>
  <c r="H6616" i="179"/>
  <c r="G6616" i="179"/>
  <c r="H6615" i="179"/>
  <c r="G6615" i="179"/>
  <c r="H6614" i="179"/>
  <c r="G6614" i="179"/>
  <c r="H6613" i="179"/>
  <c r="G6613" i="179"/>
  <c r="H6612" i="179"/>
  <c r="G6612" i="179"/>
  <c r="H6611" i="179"/>
  <c r="G6611" i="179"/>
  <c r="H6610" i="179"/>
  <c r="G6610" i="179"/>
  <c r="H6609" i="179"/>
  <c r="G6609" i="179"/>
  <c r="H6608" i="179"/>
  <c r="G6608" i="179"/>
  <c r="H6607" i="179"/>
  <c r="G6607" i="179"/>
  <c r="H6606" i="179"/>
  <c r="G6606" i="179"/>
  <c r="H6605" i="179"/>
  <c r="G6605" i="179"/>
  <c r="H6604" i="179"/>
  <c r="G6604" i="179"/>
  <c r="H6603" i="179"/>
  <c r="G6603" i="179"/>
  <c r="H6602" i="179"/>
  <c r="G6602" i="179"/>
  <c r="H6601" i="179"/>
  <c r="G6601" i="179"/>
  <c r="H6600" i="179"/>
  <c r="G6600" i="179"/>
  <c r="H6599" i="179"/>
  <c r="G6599" i="179"/>
  <c r="H6598" i="179"/>
  <c r="G6598" i="179"/>
  <c r="H6597" i="179"/>
  <c r="G6597" i="179"/>
  <c r="H6596" i="179"/>
  <c r="G6596" i="179"/>
  <c r="H6595" i="179"/>
  <c r="G6595" i="179"/>
  <c r="H6594" i="179"/>
  <c r="G6594" i="179"/>
  <c r="H6593" i="179"/>
  <c r="G6593" i="179"/>
  <c r="H6592" i="179"/>
  <c r="G6592" i="179"/>
  <c r="H6591" i="179"/>
  <c r="G6591" i="179"/>
  <c r="H6590" i="179"/>
  <c r="G6590" i="179"/>
  <c r="H6589" i="179"/>
  <c r="G6589" i="179"/>
  <c r="H6588" i="179"/>
  <c r="G6588" i="179"/>
  <c r="H6587" i="179"/>
  <c r="G6587" i="179"/>
  <c r="H6586" i="179"/>
  <c r="G6586" i="179"/>
  <c r="H6585" i="179"/>
  <c r="G6585" i="179"/>
  <c r="H6584" i="179"/>
  <c r="G6584" i="179"/>
  <c r="H6583" i="179"/>
  <c r="G6583" i="179"/>
  <c r="H6582" i="179"/>
  <c r="G6582" i="179"/>
  <c r="H6581" i="179"/>
  <c r="G6581" i="179"/>
  <c r="H6580" i="179"/>
  <c r="G6580" i="179"/>
  <c r="H6579" i="179"/>
  <c r="G6579" i="179"/>
  <c r="H6578" i="179"/>
  <c r="G6578" i="179"/>
  <c r="H6577" i="179"/>
  <c r="G6577" i="179"/>
  <c r="H6576" i="179"/>
  <c r="G6576" i="179"/>
  <c r="H6575" i="179"/>
  <c r="G6575" i="179"/>
  <c r="H6574" i="179"/>
  <c r="G6574" i="179"/>
  <c r="H6573" i="179"/>
  <c r="G6573" i="179"/>
  <c r="H6572" i="179"/>
  <c r="G6572" i="179"/>
  <c r="H6571" i="179"/>
  <c r="G6571" i="179"/>
  <c r="H6570" i="179"/>
  <c r="G6570" i="179"/>
  <c r="H6569" i="179"/>
  <c r="G6569" i="179"/>
  <c r="H6568" i="179"/>
  <c r="G6568" i="179"/>
  <c r="H6567" i="179"/>
  <c r="G6567" i="179"/>
  <c r="H6566" i="179"/>
  <c r="G6566" i="179"/>
  <c r="H6565" i="179"/>
  <c r="G6565" i="179"/>
  <c r="H6564" i="179"/>
  <c r="G6564" i="179"/>
  <c r="H6563" i="179"/>
  <c r="G6563" i="179"/>
  <c r="H6562" i="179"/>
  <c r="G6562" i="179"/>
  <c r="H6561" i="179"/>
  <c r="G6561" i="179"/>
  <c r="H6560" i="179"/>
  <c r="G6560" i="179"/>
  <c r="H6559" i="179"/>
  <c r="G6559" i="179"/>
  <c r="H6558" i="179"/>
  <c r="G6558" i="179"/>
  <c r="H6557" i="179"/>
  <c r="G6557" i="179"/>
  <c r="H6556" i="179"/>
  <c r="G6556" i="179"/>
  <c r="H6555" i="179"/>
  <c r="G6555" i="179"/>
  <c r="H6554" i="179"/>
  <c r="G6554" i="179"/>
  <c r="H6553" i="179"/>
  <c r="G6553" i="179"/>
  <c r="H6552" i="179"/>
  <c r="G6552" i="179"/>
  <c r="H6551" i="179"/>
  <c r="G6551" i="179"/>
  <c r="H6550" i="179"/>
  <c r="G6550" i="179"/>
  <c r="H6549" i="179"/>
  <c r="G6549" i="179"/>
  <c r="H6548" i="179"/>
  <c r="G6548" i="179"/>
  <c r="H6547" i="179"/>
  <c r="G6547" i="179"/>
  <c r="H6546" i="179"/>
  <c r="G6546" i="179"/>
  <c r="H6545" i="179"/>
  <c r="G6545" i="179"/>
  <c r="H6544" i="179"/>
  <c r="G6544" i="179"/>
  <c r="H6543" i="179"/>
  <c r="G6543" i="179"/>
  <c r="H6542" i="179"/>
  <c r="G6542" i="179"/>
  <c r="H6541" i="179"/>
  <c r="G6541" i="179"/>
  <c r="H6540" i="179"/>
  <c r="G6540" i="179"/>
  <c r="H6539" i="179"/>
  <c r="G6539" i="179"/>
  <c r="H6538" i="179"/>
  <c r="G6538" i="179"/>
  <c r="H6537" i="179"/>
  <c r="G6537" i="179"/>
  <c r="H6536" i="179"/>
  <c r="G6536" i="179"/>
  <c r="H6535" i="179"/>
  <c r="G6535" i="179"/>
  <c r="H6534" i="179"/>
  <c r="G6534" i="179"/>
  <c r="H6533" i="179"/>
  <c r="G6533" i="179"/>
  <c r="H6532" i="179"/>
  <c r="G6532" i="179"/>
  <c r="H6531" i="179"/>
  <c r="G6531" i="179"/>
  <c r="H6530" i="179"/>
  <c r="G6530" i="179"/>
  <c r="H6529" i="179"/>
  <c r="G6529" i="179"/>
  <c r="H6528" i="179"/>
  <c r="G6528" i="179"/>
  <c r="H6527" i="179"/>
  <c r="G6527" i="179"/>
  <c r="H6526" i="179"/>
  <c r="G6526" i="179"/>
  <c r="H6525" i="179"/>
  <c r="G6525" i="179"/>
  <c r="H6524" i="179"/>
  <c r="G6524" i="179"/>
  <c r="H6523" i="179"/>
  <c r="G6523" i="179"/>
  <c r="H6522" i="179"/>
  <c r="G6522" i="179"/>
  <c r="H6521" i="179"/>
  <c r="G6521" i="179"/>
  <c r="H6520" i="179"/>
  <c r="G6520" i="179"/>
  <c r="H6519" i="179"/>
  <c r="G6519" i="179"/>
  <c r="H6518" i="179"/>
  <c r="G6518" i="179"/>
  <c r="H6517" i="179"/>
  <c r="G6517" i="179"/>
  <c r="H6516" i="179"/>
  <c r="G6516" i="179"/>
  <c r="H6515" i="179"/>
  <c r="G6515" i="179"/>
  <c r="H6514" i="179"/>
  <c r="G6514" i="179"/>
  <c r="H6513" i="179"/>
  <c r="G6513" i="179"/>
  <c r="H6512" i="179"/>
  <c r="G6512" i="179"/>
  <c r="H6511" i="179"/>
  <c r="G6511" i="179"/>
  <c r="H6510" i="179"/>
  <c r="G6510" i="179"/>
  <c r="H6509" i="179"/>
  <c r="G6509" i="179"/>
  <c r="H6508" i="179"/>
  <c r="G6508" i="179"/>
  <c r="H6507" i="179"/>
  <c r="G6507" i="179"/>
  <c r="H6506" i="179"/>
  <c r="G6506" i="179"/>
  <c r="H6505" i="179"/>
  <c r="G6505" i="179"/>
  <c r="H6504" i="179"/>
  <c r="G6504" i="179"/>
  <c r="H6503" i="179"/>
  <c r="G6503" i="179"/>
  <c r="H6502" i="179"/>
  <c r="G6502" i="179"/>
  <c r="H6501" i="179"/>
  <c r="G6501" i="179"/>
  <c r="H6500" i="179"/>
  <c r="G6500" i="179"/>
  <c r="H6499" i="179"/>
  <c r="G6499" i="179"/>
  <c r="H6498" i="179"/>
  <c r="G6498" i="179"/>
  <c r="H6497" i="179"/>
  <c r="G6497" i="179"/>
  <c r="H6496" i="179"/>
  <c r="G6496" i="179"/>
  <c r="H6495" i="179"/>
  <c r="G6495" i="179"/>
  <c r="H6494" i="179"/>
  <c r="G6494" i="179"/>
  <c r="H6493" i="179"/>
  <c r="G6493" i="179"/>
  <c r="H6492" i="179"/>
  <c r="G6492" i="179"/>
  <c r="H6491" i="179"/>
  <c r="G6491" i="179"/>
  <c r="H6490" i="179"/>
  <c r="G6490" i="179"/>
  <c r="H6489" i="179"/>
  <c r="G6489" i="179"/>
  <c r="H6488" i="179"/>
  <c r="G6488" i="179"/>
  <c r="H6487" i="179"/>
  <c r="G6487" i="179"/>
  <c r="H6486" i="179"/>
  <c r="G6486" i="179"/>
  <c r="H6485" i="179"/>
  <c r="G6485" i="179"/>
  <c r="H6484" i="179"/>
  <c r="G6484" i="179"/>
  <c r="H6483" i="179"/>
  <c r="G6483" i="179"/>
  <c r="H6482" i="179"/>
  <c r="G6482" i="179"/>
  <c r="H6481" i="179"/>
  <c r="G6481" i="179"/>
  <c r="H6480" i="179"/>
  <c r="G6480" i="179"/>
  <c r="H6479" i="179"/>
  <c r="G6479" i="179"/>
  <c r="H6478" i="179"/>
  <c r="G6478" i="179"/>
  <c r="H6477" i="179"/>
  <c r="G6477" i="179"/>
  <c r="H6476" i="179"/>
  <c r="G6476" i="179"/>
  <c r="H6475" i="179"/>
  <c r="G6475" i="179"/>
  <c r="H6474" i="179"/>
  <c r="G6474" i="179"/>
  <c r="H6473" i="179"/>
  <c r="G6473" i="179"/>
  <c r="H6472" i="179"/>
  <c r="G6472" i="179"/>
  <c r="H6471" i="179"/>
  <c r="G6471" i="179"/>
  <c r="H6470" i="179"/>
  <c r="G6470" i="179"/>
  <c r="H6469" i="179"/>
  <c r="G6469" i="179"/>
  <c r="H6468" i="179"/>
  <c r="G6468" i="179"/>
  <c r="H6467" i="179"/>
  <c r="G6467" i="179"/>
  <c r="H6466" i="179"/>
  <c r="G6466" i="179"/>
  <c r="H6465" i="179"/>
  <c r="G6465" i="179"/>
  <c r="H6464" i="179"/>
  <c r="G6464" i="179"/>
  <c r="H6463" i="179"/>
  <c r="G6463" i="179"/>
  <c r="H6462" i="179"/>
  <c r="G6462" i="179"/>
  <c r="H6461" i="179"/>
  <c r="G6461" i="179"/>
  <c r="H6460" i="179"/>
  <c r="G6460" i="179"/>
  <c r="H6459" i="179"/>
  <c r="G6459" i="179"/>
  <c r="H6458" i="179"/>
  <c r="G6458" i="179"/>
  <c r="H6457" i="179"/>
  <c r="G6457" i="179"/>
  <c r="H6456" i="179"/>
  <c r="G6456" i="179"/>
  <c r="H6455" i="179"/>
  <c r="G6455" i="179"/>
  <c r="H6454" i="179"/>
  <c r="G6454" i="179"/>
  <c r="H6453" i="179"/>
  <c r="G6453" i="179"/>
  <c r="H6452" i="179"/>
  <c r="G6452" i="179"/>
  <c r="H6451" i="179"/>
  <c r="G6451" i="179"/>
  <c r="H6450" i="179"/>
  <c r="G6450" i="179"/>
  <c r="H6449" i="179"/>
  <c r="G6449" i="179"/>
  <c r="H6448" i="179"/>
  <c r="G6448" i="179"/>
  <c r="H6447" i="179"/>
  <c r="G6447" i="179"/>
  <c r="H6446" i="179"/>
  <c r="G6446" i="179"/>
  <c r="H6445" i="179"/>
  <c r="G6445" i="179"/>
  <c r="H6444" i="179"/>
  <c r="G6444" i="179"/>
  <c r="H6443" i="179"/>
  <c r="G6443" i="179"/>
  <c r="H6442" i="179"/>
  <c r="G6442" i="179"/>
  <c r="H6441" i="179"/>
  <c r="G6441" i="179"/>
  <c r="H6440" i="179"/>
  <c r="G6440" i="179"/>
  <c r="H6439" i="179"/>
  <c r="G6439" i="179"/>
  <c r="H6438" i="179"/>
  <c r="G6438" i="179"/>
  <c r="H6437" i="179"/>
  <c r="G6437" i="179"/>
  <c r="H6436" i="179"/>
  <c r="G6436" i="179"/>
  <c r="H6435" i="179"/>
  <c r="G6435" i="179"/>
  <c r="H6434" i="179"/>
  <c r="G6434" i="179"/>
  <c r="H6433" i="179"/>
  <c r="G6433" i="179"/>
  <c r="H6432" i="179"/>
  <c r="G6432" i="179"/>
  <c r="H6431" i="179"/>
  <c r="G6431" i="179"/>
  <c r="H6430" i="179"/>
  <c r="G6430" i="179"/>
  <c r="H6429" i="179"/>
  <c r="G6429" i="179"/>
  <c r="H6428" i="179"/>
  <c r="G6428" i="179"/>
  <c r="H6427" i="179"/>
  <c r="G6427" i="179"/>
  <c r="H6426" i="179"/>
  <c r="G6426" i="179"/>
  <c r="H6425" i="179"/>
  <c r="G6425" i="179"/>
  <c r="H6424" i="179"/>
  <c r="G6424" i="179"/>
  <c r="H6423" i="179"/>
  <c r="G6423" i="179"/>
  <c r="H6422" i="179"/>
  <c r="G6422" i="179"/>
  <c r="H6421" i="179"/>
  <c r="G6421" i="179"/>
  <c r="H6420" i="179"/>
  <c r="G6420" i="179"/>
  <c r="H6419" i="179"/>
  <c r="G6419" i="179"/>
  <c r="H6418" i="179"/>
  <c r="G6418" i="179"/>
  <c r="H6417" i="179"/>
  <c r="G6417" i="179"/>
  <c r="H6416" i="179"/>
  <c r="G6416" i="179"/>
  <c r="H6415" i="179"/>
  <c r="G6415" i="179"/>
  <c r="H6414" i="179"/>
  <c r="G6414" i="179"/>
  <c r="H6413" i="179"/>
  <c r="G6413" i="179"/>
  <c r="H6412" i="179"/>
  <c r="G6412" i="179"/>
  <c r="H6411" i="179"/>
  <c r="G6411" i="179"/>
  <c r="H6410" i="179"/>
  <c r="G6410" i="179"/>
  <c r="H6409" i="179"/>
  <c r="G6409" i="179"/>
  <c r="H6408" i="179"/>
  <c r="G6408" i="179"/>
  <c r="H6407" i="179"/>
  <c r="G6407" i="179"/>
  <c r="H6406" i="179"/>
  <c r="G6406" i="179"/>
  <c r="H6405" i="179"/>
  <c r="G6405" i="179"/>
  <c r="H6404" i="179"/>
  <c r="G6404" i="179"/>
  <c r="H6403" i="179"/>
  <c r="G6403" i="179"/>
  <c r="H6402" i="179"/>
  <c r="G6402" i="179"/>
  <c r="H6401" i="179"/>
  <c r="G6401" i="179"/>
  <c r="H6400" i="179"/>
  <c r="G6400" i="179"/>
  <c r="H6399" i="179"/>
  <c r="G6399" i="179"/>
  <c r="H6398" i="179"/>
  <c r="G6398" i="179"/>
  <c r="H6397" i="179"/>
  <c r="G6397" i="179"/>
  <c r="H6396" i="179"/>
  <c r="G6396" i="179"/>
  <c r="H6395" i="179"/>
  <c r="G6395" i="179"/>
  <c r="H6394" i="179"/>
  <c r="G6394" i="179"/>
  <c r="H6393" i="179"/>
  <c r="G6393" i="179"/>
  <c r="H6392" i="179"/>
  <c r="G6392" i="179"/>
  <c r="H6391" i="179"/>
  <c r="G6391" i="179"/>
  <c r="H6390" i="179"/>
  <c r="G6390" i="179"/>
  <c r="H6389" i="179"/>
  <c r="G6389" i="179"/>
  <c r="H6388" i="179"/>
  <c r="G6388" i="179"/>
  <c r="H6387" i="179"/>
  <c r="G6387" i="179"/>
  <c r="H6386" i="179"/>
  <c r="G6386" i="179"/>
  <c r="H6385" i="179"/>
  <c r="G6385" i="179"/>
  <c r="H6384" i="179"/>
  <c r="G6384" i="179"/>
  <c r="H6383" i="179"/>
  <c r="G6383" i="179"/>
  <c r="H6382" i="179"/>
  <c r="G6382" i="179"/>
  <c r="H6381" i="179"/>
  <c r="G6381" i="179"/>
  <c r="H6380" i="179"/>
  <c r="G6380" i="179"/>
  <c r="H6379" i="179"/>
  <c r="G6379" i="179"/>
  <c r="H6378" i="179"/>
  <c r="G6378" i="179"/>
  <c r="H6377" i="179"/>
  <c r="G6377" i="179"/>
  <c r="H6376" i="179"/>
  <c r="G6376" i="179"/>
  <c r="H6375" i="179"/>
  <c r="G6375" i="179"/>
  <c r="H6374" i="179"/>
  <c r="G6374" i="179"/>
  <c r="H6373" i="179"/>
  <c r="G6373" i="179"/>
  <c r="H6372" i="179"/>
  <c r="G6372" i="179"/>
  <c r="H6371" i="179"/>
  <c r="G6371" i="179"/>
  <c r="H6370" i="179"/>
  <c r="G6370" i="179"/>
  <c r="H6369" i="179"/>
  <c r="G6369" i="179"/>
  <c r="H6368" i="179"/>
  <c r="G6368" i="179"/>
  <c r="H6367" i="179"/>
  <c r="G6367" i="179"/>
  <c r="H6366" i="179"/>
  <c r="G6366" i="179"/>
  <c r="H6365" i="179"/>
  <c r="G6365" i="179"/>
  <c r="H6364" i="179"/>
  <c r="G6364" i="179"/>
  <c r="H6363" i="179"/>
  <c r="G6363" i="179"/>
  <c r="H6362" i="179"/>
  <c r="G6362" i="179"/>
  <c r="H6361" i="179"/>
  <c r="G6361" i="179"/>
  <c r="H6360" i="179"/>
  <c r="G6360" i="179"/>
  <c r="H6359" i="179"/>
  <c r="G6359" i="179"/>
  <c r="H6358" i="179"/>
  <c r="G6358" i="179"/>
  <c r="H6357" i="179"/>
  <c r="G6357" i="179"/>
  <c r="H6356" i="179"/>
  <c r="G6356" i="179"/>
  <c r="H6355" i="179"/>
  <c r="G6355" i="179"/>
  <c r="H6354" i="179"/>
  <c r="G6354" i="179"/>
  <c r="H6353" i="179"/>
  <c r="G6353" i="179"/>
  <c r="H6352" i="179"/>
  <c r="G6352" i="179"/>
  <c r="H6351" i="179"/>
  <c r="G6351" i="179"/>
  <c r="H6350" i="179"/>
  <c r="G6350" i="179"/>
  <c r="H6349" i="179"/>
  <c r="G6349" i="179"/>
  <c r="H6348" i="179"/>
  <c r="G6348" i="179"/>
  <c r="H6347" i="179"/>
  <c r="G6347" i="179"/>
  <c r="H6346" i="179"/>
  <c r="G6346" i="179"/>
  <c r="H6345" i="179"/>
  <c r="G6345" i="179"/>
  <c r="H6344" i="179"/>
  <c r="G6344" i="179"/>
  <c r="H6343" i="179"/>
  <c r="G6343" i="179"/>
  <c r="H6342" i="179"/>
  <c r="G6342" i="179"/>
  <c r="H6341" i="179"/>
  <c r="G6341" i="179"/>
  <c r="H6340" i="179"/>
  <c r="G6340" i="179"/>
  <c r="H6339" i="179"/>
  <c r="G6339" i="179"/>
  <c r="H6338" i="179"/>
  <c r="G6338" i="179"/>
  <c r="H6337" i="179"/>
  <c r="G6337" i="179"/>
  <c r="H6336" i="179"/>
  <c r="G6336" i="179"/>
  <c r="H6335" i="179"/>
  <c r="G6335" i="179"/>
  <c r="H6334" i="179"/>
  <c r="G6334" i="179"/>
  <c r="H6333" i="179"/>
  <c r="G6333" i="179"/>
  <c r="H6332" i="179"/>
  <c r="G6332" i="179"/>
  <c r="H6331" i="179"/>
  <c r="G6331" i="179"/>
  <c r="H6330" i="179"/>
  <c r="G6330" i="179"/>
  <c r="H6329" i="179"/>
  <c r="G6329" i="179"/>
  <c r="H6328" i="179"/>
  <c r="G6328" i="179"/>
  <c r="H6327" i="179"/>
  <c r="G6327" i="179"/>
  <c r="H6326" i="179"/>
  <c r="G6326" i="179"/>
  <c r="H6325" i="179"/>
  <c r="G6325" i="179"/>
  <c r="H6324" i="179"/>
  <c r="G6324" i="179"/>
  <c r="H6323" i="179"/>
  <c r="G6323" i="179"/>
  <c r="H6322" i="179"/>
  <c r="G6322" i="179"/>
  <c r="H6321" i="179"/>
  <c r="G6321" i="179"/>
  <c r="H6320" i="179"/>
  <c r="G6320" i="179"/>
  <c r="H6319" i="179"/>
  <c r="G6319" i="179"/>
  <c r="H6318" i="179"/>
  <c r="G6318" i="179"/>
  <c r="H6317" i="179"/>
  <c r="G6317" i="179"/>
  <c r="H6316" i="179"/>
  <c r="G6316" i="179"/>
  <c r="H6315" i="179"/>
  <c r="G6315" i="179"/>
  <c r="H6314" i="179"/>
  <c r="G6314" i="179"/>
  <c r="H6313" i="179"/>
  <c r="G6313" i="179"/>
  <c r="H6312" i="179"/>
  <c r="G6312" i="179"/>
  <c r="H6311" i="179"/>
  <c r="G6311" i="179"/>
  <c r="H6310" i="179"/>
  <c r="G6310" i="179"/>
  <c r="H6309" i="179"/>
  <c r="G6309" i="179"/>
  <c r="H6308" i="179"/>
  <c r="G6308" i="179"/>
  <c r="H6307" i="179"/>
  <c r="G6307" i="179"/>
  <c r="H6306" i="179"/>
  <c r="G6306" i="179"/>
  <c r="H6305" i="179"/>
  <c r="G6305" i="179"/>
  <c r="H6304" i="179"/>
  <c r="G6304" i="179"/>
  <c r="H6303" i="179"/>
  <c r="G6303" i="179"/>
  <c r="H6302" i="179"/>
  <c r="G6302" i="179"/>
  <c r="H6301" i="179"/>
  <c r="G6301" i="179"/>
  <c r="H6300" i="179"/>
  <c r="G6300" i="179"/>
  <c r="H6299" i="179"/>
  <c r="G6299" i="179"/>
  <c r="H6298" i="179"/>
  <c r="G6298" i="179"/>
  <c r="H6297" i="179"/>
  <c r="G6297" i="179"/>
  <c r="H6296" i="179"/>
  <c r="G6296" i="179"/>
  <c r="H6295" i="179"/>
  <c r="G6295" i="179"/>
  <c r="H6294" i="179"/>
  <c r="G6294" i="179"/>
  <c r="H6293" i="179"/>
  <c r="G6293" i="179"/>
  <c r="H6292" i="179"/>
  <c r="G6292" i="179"/>
  <c r="H6291" i="179"/>
  <c r="G6291" i="179"/>
  <c r="H6290" i="179"/>
  <c r="G6290" i="179"/>
  <c r="H6289" i="179"/>
  <c r="G6289" i="179"/>
  <c r="H6288" i="179"/>
  <c r="G6288" i="179"/>
  <c r="H6287" i="179"/>
  <c r="G6287" i="179"/>
  <c r="H6286" i="179"/>
  <c r="G6286" i="179"/>
  <c r="H6285" i="179"/>
  <c r="G6285" i="179"/>
  <c r="H6284" i="179"/>
  <c r="G6284" i="179"/>
  <c r="H6283" i="179"/>
  <c r="G6283" i="179"/>
  <c r="H6282" i="179"/>
  <c r="G6282" i="179"/>
  <c r="H6281" i="179"/>
  <c r="G6281" i="179"/>
  <c r="H6280" i="179"/>
  <c r="G6280" i="179"/>
  <c r="H6279" i="179"/>
  <c r="G6279" i="179"/>
  <c r="H6278" i="179"/>
  <c r="G6278" i="179"/>
  <c r="H6277" i="179"/>
  <c r="G6277" i="179"/>
  <c r="H6276" i="179"/>
  <c r="G6276" i="179"/>
  <c r="H6275" i="179"/>
  <c r="G6275" i="179"/>
  <c r="H6274" i="179"/>
  <c r="G6274" i="179"/>
  <c r="H6273" i="179"/>
  <c r="G6273" i="179"/>
  <c r="H6272" i="179"/>
  <c r="G6272" i="179"/>
  <c r="H6271" i="179"/>
  <c r="G6271" i="179"/>
  <c r="H6270" i="179"/>
  <c r="G6270" i="179"/>
  <c r="H6269" i="179"/>
  <c r="G6269" i="179"/>
  <c r="H6268" i="179"/>
  <c r="G6268" i="179"/>
  <c r="H6267" i="179"/>
  <c r="G6267" i="179"/>
  <c r="H6266" i="179"/>
  <c r="G6266" i="179"/>
  <c r="H6265" i="179"/>
  <c r="G6265" i="179"/>
  <c r="H6264" i="179"/>
  <c r="G6264" i="179"/>
  <c r="H6263" i="179"/>
  <c r="G6263" i="179"/>
  <c r="H6262" i="179"/>
  <c r="G6262" i="179"/>
  <c r="H6261" i="179"/>
  <c r="G6261" i="179"/>
  <c r="H6260" i="179"/>
  <c r="G6260" i="179"/>
  <c r="H6259" i="179"/>
  <c r="G6259" i="179"/>
  <c r="H6258" i="179"/>
  <c r="G6258" i="179"/>
  <c r="H6257" i="179"/>
  <c r="G6257" i="179"/>
  <c r="H6256" i="179"/>
  <c r="G6256" i="179"/>
  <c r="H6255" i="179"/>
  <c r="G6255" i="179"/>
  <c r="H6254" i="179"/>
  <c r="G6254" i="179"/>
  <c r="H6253" i="179"/>
  <c r="G6253" i="179"/>
  <c r="H6252" i="179"/>
  <c r="G6252" i="179"/>
  <c r="H6251" i="179"/>
  <c r="G6251" i="179"/>
  <c r="H6250" i="179"/>
  <c r="G6250" i="179"/>
  <c r="H6249" i="179"/>
  <c r="G6249" i="179"/>
  <c r="H6248" i="179"/>
  <c r="G6248" i="179"/>
  <c r="H6247" i="179"/>
  <c r="G6247" i="179"/>
  <c r="H6246" i="179"/>
  <c r="G6246" i="179"/>
  <c r="H6245" i="179"/>
  <c r="G6245" i="179"/>
  <c r="H6244" i="179"/>
  <c r="G6244" i="179"/>
  <c r="H6243" i="179"/>
  <c r="G6243" i="179"/>
  <c r="H6242" i="179"/>
  <c r="G6242" i="179"/>
  <c r="H6241" i="179"/>
  <c r="G6241" i="179"/>
  <c r="H6240" i="179"/>
  <c r="G6240" i="179"/>
  <c r="H6239" i="179"/>
  <c r="G6239" i="179"/>
  <c r="H6238" i="179"/>
  <c r="G6238" i="179"/>
  <c r="H6237" i="179"/>
  <c r="G6237" i="179"/>
  <c r="H6236" i="179"/>
  <c r="G6236" i="179"/>
  <c r="H6235" i="179"/>
  <c r="G6235" i="179"/>
  <c r="H6234" i="179"/>
  <c r="G6234" i="179"/>
  <c r="H6233" i="179"/>
  <c r="G6233" i="179"/>
  <c r="H6232" i="179"/>
  <c r="G6232" i="179"/>
  <c r="H6231" i="179"/>
  <c r="G6231" i="179"/>
  <c r="H6230" i="179"/>
  <c r="G6230" i="179"/>
  <c r="H6229" i="179"/>
  <c r="G6229" i="179"/>
  <c r="H6228" i="179"/>
  <c r="G6228" i="179"/>
  <c r="H6227" i="179"/>
  <c r="G6227" i="179"/>
  <c r="H6226" i="179"/>
  <c r="G6226" i="179"/>
  <c r="H6225" i="179"/>
  <c r="G6225" i="179"/>
  <c r="H6224" i="179"/>
  <c r="G6224" i="179"/>
  <c r="H6223" i="179"/>
  <c r="G6223" i="179"/>
  <c r="H6222" i="179"/>
  <c r="G6222" i="179"/>
  <c r="H6221" i="179"/>
  <c r="G6221" i="179"/>
  <c r="H6220" i="179"/>
  <c r="G6220" i="179"/>
  <c r="H6219" i="179"/>
  <c r="G6219" i="179"/>
  <c r="H6218" i="179"/>
  <c r="G6218" i="179"/>
  <c r="H6217" i="179"/>
  <c r="G6217" i="179"/>
  <c r="H6216" i="179"/>
  <c r="G6216" i="179"/>
  <c r="H6215" i="179"/>
  <c r="G6215" i="179"/>
  <c r="H6214" i="179"/>
  <c r="G6214" i="179"/>
  <c r="H6213" i="179"/>
  <c r="G6213" i="179"/>
  <c r="H6212" i="179"/>
  <c r="G6212" i="179"/>
  <c r="H6211" i="179"/>
  <c r="G6211" i="179"/>
  <c r="H6210" i="179"/>
  <c r="G6210" i="179"/>
  <c r="H6209" i="179"/>
  <c r="G6209" i="179"/>
  <c r="H6208" i="179"/>
  <c r="G6208" i="179"/>
  <c r="H6207" i="179"/>
  <c r="G6207" i="179"/>
  <c r="H6206" i="179"/>
  <c r="G6206" i="179"/>
  <c r="H6205" i="179"/>
  <c r="G6205" i="179"/>
  <c r="H6204" i="179"/>
  <c r="G6204" i="179"/>
  <c r="H6203" i="179"/>
  <c r="G6203" i="179"/>
  <c r="H6202" i="179"/>
  <c r="G6202" i="179"/>
  <c r="H6201" i="179"/>
  <c r="G6201" i="179"/>
  <c r="H6200" i="179"/>
  <c r="G6200" i="179"/>
  <c r="H6199" i="179"/>
  <c r="G6199" i="179"/>
  <c r="H6198" i="179"/>
  <c r="G6198" i="179"/>
  <c r="H6197" i="179"/>
  <c r="G6197" i="179"/>
  <c r="H6196" i="179"/>
  <c r="G6196" i="179"/>
  <c r="H6195" i="179"/>
  <c r="G6195" i="179"/>
  <c r="H6194" i="179"/>
  <c r="G6194" i="179"/>
  <c r="H6193" i="179"/>
  <c r="G6193" i="179"/>
  <c r="H6192" i="179"/>
  <c r="G6192" i="179"/>
  <c r="H6191" i="179"/>
  <c r="G6191" i="179"/>
  <c r="H6190" i="179"/>
  <c r="G6190" i="179"/>
  <c r="H6189" i="179"/>
  <c r="G6189" i="179"/>
  <c r="H6188" i="179"/>
  <c r="G6188" i="179"/>
  <c r="H6187" i="179"/>
  <c r="G6187" i="179"/>
  <c r="H6186" i="179"/>
  <c r="G6186" i="179"/>
  <c r="H6185" i="179"/>
  <c r="G6185" i="179"/>
  <c r="H6184" i="179"/>
  <c r="G6184" i="179"/>
  <c r="H6183" i="179"/>
  <c r="G6183" i="179"/>
  <c r="H6182" i="179"/>
  <c r="G6182" i="179"/>
  <c r="H6181" i="179"/>
  <c r="G6181" i="179"/>
  <c r="H6180" i="179"/>
  <c r="G6180" i="179"/>
  <c r="H6179" i="179"/>
  <c r="G6179" i="179"/>
  <c r="H6178" i="179"/>
  <c r="G6178" i="179"/>
  <c r="H6177" i="179"/>
  <c r="G6177" i="179"/>
  <c r="H6176" i="179"/>
  <c r="G6176" i="179"/>
  <c r="H6175" i="179"/>
  <c r="G6175" i="179"/>
  <c r="H6174" i="179"/>
  <c r="G6174" i="179"/>
  <c r="H6173" i="179"/>
  <c r="G6173" i="179"/>
  <c r="H6172" i="179"/>
  <c r="G6172" i="179"/>
  <c r="H6171" i="179"/>
  <c r="G6171" i="179"/>
  <c r="H6170" i="179"/>
  <c r="G6170" i="179"/>
  <c r="H6169" i="179"/>
  <c r="G6169" i="179"/>
  <c r="H6168" i="179"/>
  <c r="G6168" i="179"/>
  <c r="H6167" i="179"/>
  <c r="G6167" i="179"/>
  <c r="H6166" i="179"/>
  <c r="G6166" i="179"/>
  <c r="H6165" i="179"/>
  <c r="G6165" i="179"/>
  <c r="H6164" i="179"/>
  <c r="G6164" i="179"/>
  <c r="H6163" i="179"/>
  <c r="G6163" i="179"/>
  <c r="H6162" i="179"/>
  <c r="G6162" i="179"/>
  <c r="H6161" i="179"/>
  <c r="G6161" i="179"/>
  <c r="H6160" i="179"/>
  <c r="G6160" i="179"/>
  <c r="H6159" i="179"/>
  <c r="G6159" i="179"/>
  <c r="H6158" i="179"/>
  <c r="G6158" i="179"/>
  <c r="H6157" i="179"/>
  <c r="G6157" i="179"/>
  <c r="H6156" i="179"/>
  <c r="G6156" i="179"/>
  <c r="H6155" i="179"/>
  <c r="G6155" i="179"/>
  <c r="H6154" i="179"/>
  <c r="G6154" i="179"/>
  <c r="H6153" i="179"/>
  <c r="G6153" i="179"/>
  <c r="H6152" i="179"/>
  <c r="G6152" i="179"/>
  <c r="H6151" i="179"/>
  <c r="G6151" i="179"/>
  <c r="H6150" i="179"/>
  <c r="G6150" i="179"/>
  <c r="H6149" i="179"/>
  <c r="G6149" i="179"/>
  <c r="H6148" i="179"/>
  <c r="G6148" i="179"/>
  <c r="H6147" i="179"/>
  <c r="G6147" i="179"/>
  <c r="H6146" i="179"/>
  <c r="G6146" i="179"/>
  <c r="H6145" i="179"/>
  <c r="G6145" i="179"/>
  <c r="H6144" i="179"/>
  <c r="G6144" i="179"/>
  <c r="H6143" i="179"/>
  <c r="G6143" i="179"/>
  <c r="H6142" i="179"/>
  <c r="G6142" i="179"/>
  <c r="H6141" i="179"/>
  <c r="G6141" i="179"/>
  <c r="H6140" i="179"/>
  <c r="G6140" i="179"/>
  <c r="H6139" i="179"/>
  <c r="G6139" i="179"/>
  <c r="H6138" i="179"/>
  <c r="G6138" i="179"/>
  <c r="H6137" i="179"/>
  <c r="G6137" i="179"/>
  <c r="H6136" i="179"/>
  <c r="G6136" i="179"/>
  <c r="H6135" i="179"/>
  <c r="G6135" i="179"/>
  <c r="H6134" i="179"/>
  <c r="G6134" i="179"/>
  <c r="H6133" i="179"/>
  <c r="G6133" i="179"/>
  <c r="H6132" i="179"/>
  <c r="G6132" i="179"/>
  <c r="H6131" i="179"/>
  <c r="G6131" i="179"/>
  <c r="H6130" i="179"/>
  <c r="G6130" i="179"/>
  <c r="H6129" i="179"/>
  <c r="G6129" i="179"/>
  <c r="H6128" i="179"/>
  <c r="G6128" i="179"/>
  <c r="H6127" i="179"/>
  <c r="G6127" i="179"/>
  <c r="H6126" i="179"/>
  <c r="G6126" i="179"/>
  <c r="H6125" i="179"/>
  <c r="G6125" i="179"/>
  <c r="H6124" i="179"/>
  <c r="G6124" i="179"/>
  <c r="H6123" i="179"/>
  <c r="G6123" i="179"/>
  <c r="H6122" i="179"/>
  <c r="G6122" i="179"/>
  <c r="H6121" i="179"/>
  <c r="G6121" i="179"/>
  <c r="H6120" i="179"/>
  <c r="G6120" i="179"/>
  <c r="H6119" i="179"/>
  <c r="G6119" i="179"/>
  <c r="H6118" i="179"/>
  <c r="G6118" i="179"/>
  <c r="H6117" i="179"/>
  <c r="G6117" i="179"/>
  <c r="H6116" i="179"/>
  <c r="G6116" i="179"/>
  <c r="H6115" i="179"/>
  <c r="G6115" i="179"/>
  <c r="H6114" i="179"/>
  <c r="G6114" i="179"/>
  <c r="H6113" i="179"/>
  <c r="G6113" i="179"/>
  <c r="H6112" i="179"/>
  <c r="G6112" i="179"/>
  <c r="H6111" i="179"/>
  <c r="G6111" i="179"/>
  <c r="H6110" i="179"/>
  <c r="G6110" i="179"/>
  <c r="H6109" i="179"/>
  <c r="G6109" i="179"/>
  <c r="H6108" i="179"/>
  <c r="G6108" i="179"/>
  <c r="H6107" i="179"/>
  <c r="G6107" i="179"/>
  <c r="H6106" i="179"/>
  <c r="G6106" i="179"/>
  <c r="H6105" i="179"/>
  <c r="G6105" i="179"/>
  <c r="H6104" i="179"/>
  <c r="G6104" i="179"/>
  <c r="H6103" i="179"/>
  <c r="G6103" i="179"/>
  <c r="H6102" i="179"/>
  <c r="G6102" i="179"/>
  <c r="H6101" i="179"/>
  <c r="G6101" i="179"/>
  <c r="H6100" i="179"/>
  <c r="G6100" i="179"/>
  <c r="H6099" i="179"/>
  <c r="G6099" i="179"/>
  <c r="H6098" i="179"/>
  <c r="G6098" i="179"/>
  <c r="H6097" i="179"/>
  <c r="G6097" i="179"/>
  <c r="H6096" i="179"/>
  <c r="G6096" i="179"/>
  <c r="H6095" i="179"/>
  <c r="G6095" i="179"/>
  <c r="H6094" i="179"/>
  <c r="G6094" i="179"/>
  <c r="H6093" i="179"/>
  <c r="G6093" i="179"/>
  <c r="H6092" i="179"/>
  <c r="G6092" i="179"/>
  <c r="H6091" i="179"/>
  <c r="G6091" i="179"/>
  <c r="H6090" i="179"/>
  <c r="G6090" i="179"/>
  <c r="H6089" i="179"/>
  <c r="G6089" i="179"/>
  <c r="H6088" i="179"/>
  <c r="G6088" i="179"/>
  <c r="H6087" i="179"/>
  <c r="G6087" i="179"/>
  <c r="H6086" i="179"/>
  <c r="G6086" i="179"/>
  <c r="H6085" i="179"/>
  <c r="G6085" i="179"/>
  <c r="H6084" i="179"/>
  <c r="G6084" i="179"/>
  <c r="H6083" i="179"/>
  <c r="G6083" i="179"/>
  <c r="H6082" i="179"/>
  <c r="G6082" i="179"/>
  <c r="H6081" i="179"/>
  <c r="G6081" i="179"/>
  <c r="H6080" i="179"/>
  <c r="G6080" i="179"/>
  <c r="H6079" i="179"/>
  <c r="G6079" i="179"/>
  <c r="H6078" i="179"/>
  <c r="G6078" i="179"/>
  <c r="H6077" i="179"/>
  <c r="G6077" i="179"/>
  <c r="H6076" i="179"/>
  <c r="G6076" i="179"/>
  <c r="H6075" i="179"/>
  <c r="G6075" i="179"/>
  <c r="H6074" i="179"/>
  <c r="G6074" i="179"/>
  <c r="H6073" i="179"/>
  <c r="G6073" i="179"/>
  <c r="H6072" i="179"/>
  <c r="G6072" i="179"/>
  <c r="H6071" i="179"/>
  <c r="G6071" i="179"/>
  <c r="H6070" i="179"/>
  <c r="G6070" i="179"/>
  <c r="H6069" i="179"/>
  <c r="G6069" i="179"/>
  <c r="H6068" i="179"/>
  <c r="G6068" i="179"/>
  <c r="H6067" i="179"/>
  <c r="G6067" i="179"/>
  <c r="H6066" i="179"/>
  <c r="G6066" i="179"/>
  <c r="H6065" i="179"/>
  <c r="G6065" i="179"/>
  <c r="H6064" i="179"/>
  <c r="G6064" i="179"/>
  <c r="H6063" i="179"/>
  <c r="G6063" i="179"/>
  <c r="H6062" i="179"/>
  <c r="G6062" i="179"/>
  <c r="H6061" i="179"/>
  <c r="G6061" i="179"/>
  <c r="H6060" i="179"/>
  <c r="G6060" i="179"/>
  <c r="H6059" i="179"/>
  <c r="G6059" i="179"/>
  <c r="H6058" i="179"/>
  <c r="G6058" i="179"/>
  <c r="H6057" i="179"/>
  <c r="G6057" i="179"/>
  <c r="H6056" i="179"/>
  <c r="G6056" i="179"/>
  <c r="H6055" i="179"/>
  <c r="G6055" i="179"/>
  <c r="H6054" i="179"/>
  <c r="G6054" i="179"/>
  <c r="H6053" i="179"/>
  <c r="G6053" i="179"/>
  <c r="H6052" i="179"/>
  <c r="G6052" i="179"/>
  <c r="H6051" i="179"/>
  <c r="G6051" i="179"/>
  <c r="H6050" i="179"/>
  <c r="G6050" i="179"/>
  <c r="H6049" i="179"/>
  <c r="G6049" i="179"/>
  <c r="H6048" i="179"/>
  <c r="G6048" i="179"/>
  <c r="H6047" i="179"/>
  <c r="G6047" i="179"/>
  <c r="H6046" i="179"/>
  <c r="G6046" i="179"/>
  <c r="H6045" i="179"/>
  <c r="G6045" i="179"/>
  <c r="H6044" i="179"/>
  <c r="G6044" i="179"/>
  <c r="H6043" i="179"/>
  <c r="G6043" i="179"/>
  <c r="H6042" i="179"/>
  <c r="G6042" i="179"/>
  <c r="H6041" i="179"/>
  <c r="G6041" i="179"/>
  <c r="H6040" i="179"/>
  <c r="G6040" i="179"/>
  <c r="H6039" i="179"/>
  <c r="G6039" i="179"/>
  <c r="H6038" i="179"/>
  <c r="G6038" i="179"/>
  <c r="H6037" i="179"/>
  <c r="G6037" i="179"/>
  <c r="H6036" i="179"/>
  <c r="G6036" i="179"/>
  <c r="H6035" i="179"/>
  <c r="G6035" i="179"/>
  <c r="H6034" i="179"/>
  <c r="G6034" i="179"/>
  <c r="H6033" i="179"/>
  <c r="G6033" i="179"/>
  <c r="H6032" i="179"/>
  <c r="G6032" i="179"/>
  <c r="H6031" i="179"/>
  <c r="G6031" i="179"/>
  <c r="H6030" i="179"/>
  <c r="G6030" i="179"/>
  <c r="H6029" i="179"/>
  <c r="G6029" i="179"/>
  <c r="H6028" i="179"/>
  <c r="G6028" i="179"/>
  <c r="H6027" i="179"/>
  <c r="G6027" i="179"/>
  <c r="H6026" i="179"/>
  <c r="G6026" i="179"/>
  <c r="H6025" i="179"/>
  <c r="G6025" i="179"/>
  <c r="H6024" i="179"/>
  <c r="G6024" i="179"/>
  <c r="H6023" i="179"/>
  <c r="G6023" i="179"/>
  <c r="H6022" i="179"/>
  <c r="G6022" i="179"/>
  <c r="H6021" i="179"/>
  <c r="G6021" i="179"/>
  <c r="H6020" i="179"/>
  <c r="G6020" i="179"/>
  <c r="H6019" i="179"/>
  <c r="G6019" i="179"/>
  <c r="H6018" i="179"/>
  <c r="G6018" i="179"/>
  <c r="H6017" i="179"/>
  <c r="G6017" i="179"/>
  <c r="H6016" i="179"/>
  <c r="G6016" i="179"/>
  <c r="H6015" i="179"/>
  <c r="G6015" i="179"/>
  <c r="H6014" i="179"/>
  <c r="G6014" i="179"/>
  <c r="H6013" i="179"/>
  <c r="G6013" i="179"/>
  <c r="H6012" i="179"/>
  <c r="G6012" i="179"/>
  <c r="H6011" i="179"/>
  <c r="G6011" i="179"/>
  <c r="H6010" i="179"/>
  <c r="G6010" i="179"/>
  <c r="H6009" i="179"/>
  <c r="G6009" i="179"/>
  <c r="H6008" i="179"/>
  <c r="G6008" i="179"/>
  <c r="H6007" i="179"/>
  <c r="G6007" i="179"/>
  <c r="H6006" i="179"/>
  <c r="G6006" i="179"/>
  <c r="H6005" i="179"/>
  <c r="G6005" i="179"/>
  <c r="H6004" i="179"/>
  <c r="G6004" i="179"/>
  <c r="H6003" i="179"/>
  <c r="G6003" i="179"/>
  <c r="H6002" i="179"/>
  <c r="G6002" i="179"/>
  <c r="H6001" i="179"/>
  <c r="G6001" i="179"/>
  <c r="H6000" i="179"/>
  <c r="G6000" i="179"/>
  <c r="H5999" i="179"/>
  <c r="G5999" i="179"/>
  <c r="H5998" i="179"/>
  <c r="G5998" i="179"/>
  <c r="H5997" i="179"/>
  <c r="G5997" i="179"/>
  <c r="H5996" i="179"/>
  <c r="G5996" i="179"/>
  <c r="H5995" i="179"/>
  <c r="G5995" i="179"/>
  <c r="H5994" i="179"/>
  <c r="G5994" i="179"/>
  <c r="H5993" i="179"/>
  <c r="G5993" i="179"/>
  <c r="H5992" i="179"/>
  <c r="G5992" i="179"/>
  <c r="H5991" i="179"/>
  <c r="G5991" i="179"/>
  <c r="H5990" i="179"/>
  <c r="G5990" i="179"/>
  <c r="H5989" i="179"/>
  <c r="G5989" i="179"/>
  <c r="H5988" i="179"/>
  <c r="G5988" i="179"/>
  <c r="H5987" i="179"/>
  <c r="G5987" i="179"/>
  <c r="H5986" i="179"/>
  <c r="G5986" i="179"/>
  <c r="H5985" i="179"/>
  <c r="G5985" i="179"/>
  <c r="H5984" i="179"/>
  <c r="G5984" i="179"/>
  <c r="H5983" i="179"/>
  <c r="G5983" i="179"/>
  <c r="H5982" i="179"/>
  <c r="G5982" i="179"/>
  <c r="H5981" i="179"/>
  <c r="G5981" i="179"/>
  <c r="H5980" i="179"/>
  <c r="G5980" i="179"/>
  <c r="H5979" i="179"/>
  <c r="G5979" i="179"/>
  <c r="H5978" i="179"/>
  <c r="G5978" i="179"/>
  <c r="H5977" i="179"/>
  <c r="G5977" i="179"/>
  <c r="H5976" i="179"/>
  <c r="G5976" i="179"/>
  <c r="H5975" i="179"/>
  <c r="G5975" i="179"/>
  <c r="H5974" i="179"/>
  <c r="G5974" i="179"/>
  <c r="H5973" i="179"/>
  <c r="G5973" i="179"/>
  <c r="H5972" i="179"/>
  <c r="G5972" i="179"/>
  <c r="H5971" i="179"/>
  <c r="G5971" i="179"/>
  <c r="H5970" i="179"/>
  <c r="G5970" i="179"/>
  <c r="H5969" i="179"/>
  <c r="G5969" i="179"/>
  <c r="H5968" i="179"/>
  <c r="G5968" i="179"/>
  <c r="H5967" i="179"/>
  <c r="G5967" i="179"/>
  <c r="H5966" i="179"/>
  <c r="G5966" i="179"/>
  <c r="H5965" i="179"/>
  <c r="G5965" i="179"/>
  <c r="H5964" i="179"/>
  <c r="G5964" i="179"/>
  <c r="H5963" i="179"/>
  <c r="G5963" i="179"/>
  <c r="H5962" i="179"/>
  <c r="G5962" i="179"/>
  <c r="H5961" i="179"/>
  <c r="G5961" i="179"/>
  <c r="H5960" i="179"/>
  <c r="G5960" i="179"/>
  <c r="H5959" i="179"/>
  <c r="G5959" i="179"/>
  <c r="H5958" i="179"/>
  <c r="G5958" i="179"/>
  <c r="H5957" i="179"/>
  <c r="G5957" i="179"/>
  <c r="H5956" i="179"/>
  <c r="G5956" i="179"/>
  <c r="H5955" i="179"/>
  <c r="G5955" i="179"/>
  <c r="H5954" i="179"/>
  <c r="G5954" i="179"/>
  <c r="H5953" i="179"/>
  <c r="G5953" i="179"/>
  <c r="H5952" i="179"/>
  <c r="G5952" i="179"/>
  <c r="H5951" i="179"/>
  <c r="G5951" i="179"/>
  <c r="H5950" i="179"/>
  <c r="G5950" i="179"/>
  <c r="H5949" i="179"/>
  <c r="G5949" i="179"/>
  <c r="H5948" i="179"/>
  <c r="G5948" i="179"/>
  <c r="H5947" i="179"/>
  <c r="G5947" i="179"/>
  <c r="H5946" i="179"/>
  <c r="G5946" i="179"/>
  <c r="H5945" i="179"/>
  <c r="G5945" i="179"/>
  <c r="H5944" i="179"/>
  <c r="G5944" i="179"/>
  <c r="H5943" i="179"/>
  <c r="G5943" i="179"/>
  <c r="H5942" i="179"/>
  <c r="G5942" i="179"/>
  <c r="H5941" i="179"/>
  <c r="G5941" i="179"/>
  <c r="H5940" i="179"/>
  <c r="G5940" i="179"/>
  <c r="H5939" i="179"/>
  <c r="G5939" i="179"/>
  <c r="H5938" i="179"/>
  <c r="G5938" i="179"/>
  <c r="H5937" i="179"/>
  <c r="G5937" i="179"/>
  <c r="H5936" i="179"/>
  <c r="G5936" i="179"/>
  <c r="H5935" i="179"/>
  <c r="G5935" i="179"/>
  <c r="H5934" i="179"/>
  <c r="G5934" i="179"/>
  <c r="H5933" i="179"/>
  <c r="G5933" i="179"/>
  <c r="H5932" i="179"/>
  <c r="G5932" i="179"/>
  <c r="H5931" i="179"/>
  <c r="G5931" i="179"/>
  <c r="H5930" i="179"/>
  <c r="G5930" i="179"/>
  <c r="H5929" i="179"/>
  <c r="G5929" i="179"/>
  <c r="H5928" i="179"/>
  <c r="G5928" i="179"/>
  <c r="H5927" i="179"/>
  <c r="G5927" i="179"/>
  <c r="H5926" i="179"/>
  <c r="G5926" i="179"/>
  <c r="H5925" i="179"/>
  <c r="G5925" i="179"/>
  <c r="H5924" i="179"/>
  <c r="G5924" i="179"/>
  <c r="H5923" i="179"/>
  <c r="G5923" i="179"/>
  <c r="H5922" i="179"/>
  <c r="G5922" i="179"/>
  <c r="H5921" i="179"/>
  <c r="G5921" i="179"/>
  <c r="H5920" i="179"/>
  <c r="G5920" i="179"/>
  <c r="H5919" i="179"/>
  <c r="G5919" i="179"/>
  <c r="H5918" i="179"/>
  <c r="G5918" i="179"/>
  <c r="H5917" i="179"/>
  <c r="G5917" i="179"/>
  <c r="H5916" i="179"/>
  <c r="G5916" i="179"/>
  <c r="H5915" i="179"/>
  <c r="G5915" i="179"/>
  <c r="H5914" i="179"/>
  <c r="G5914" i="179"/>
  <c r="H5913" i="179"/>
  <c r="G5913" i="179"/>
  <c r="H5912" i="179"/>
  <c r="G5912" i="179"/>
  <c r="H5911" i="179"/>
  <c r="G5911" i="179"/>
  <c r="H5910" i="179"/>
  <c r="G5910" i="179"/>
  <c r="H5909" i="179"/>
  <c r="G5909" i="179"/>
  <c r="H5908" i="179"/>
  <c r="G5908" i="179"/>
  <c r="H5907" i="179"/>
  <c r="G5907" i="179"/>
  <c r="H5906" i="179"/>
  <c r="G5906" i="179"/>
  <c r="H5905" i="179"/>
  <c r="G5905" i="179"/>
  <c r="H5904" i="179"/>
  <c r="G5904" i="179"/>
  <c r="H5903" i="179"/>
  <c r="G5903" i="179"/>
  <c r="H5902" i="179"/>
  <c r="G5902" i="179"/>
  <c r="H5901" i="179"/>
  <c r="G5901" i="179"/>
  <c r="H5900" i="179"/>
  <c r="G5900" i="179"/>
  <c r="H5899" i="179"/>
  <c r="G5899" i="179"/>
  <c r="H5898" i="179"/>
  <c r="G5898" i="179"/>
  <c r="H5897" i="179"/>
  <c r="G5897" i="179"/>
  <c r="H5896" i="179"/>
  <c r="G5896" i="179"/>
  <c r="H5895" i="179"/>
  <c r="G5895" i="179"/>
  <c r="H5894" i="179"/>
  <c r="G5894" i="179"/>
  <c r="H5893" i="179"/>
  <c r="G5893" i="179"/>
  <c r="H5892" i="179"/>
  <c r="G5892" i="179"/>
  <c r="H5891" i="179"/>
  <c r="G5891" i="179"/>
  <c r="H5890" i="179"/>
  <c r="G5890" i="179"/>
  <c r="H5889" i="179"/>
  <c r="G5889" i="179"/>
  <c r="H5888" i="179"/>
  <c r="G5888" i="179"/>
  <c r="H5887" i="179"/>
  <c r="G5887" i="179"/>
  <c r="H5886" i="179"/>
  <c r="G5886" i="179"/>
  <c r="H5885" i="179"/>
  <c r="G5885" i="179"/>
  <c r="H5884" i="179"/>
  <c r="G5884" i="179"/>
  <c r="H5883" i="179"/>
  <c r="G5883" i="179"/>
  <c r="H5882" i="179"/>
  <c r="G5882" i="179"/>
  <c r="H5881" i="179"/>
  <c r="G5881" i="179"/>
  <c r="H5880" i="179"/>
  <c r="G5880" i="179"/>
  <c r="H5879" i="179"/>
  <c r="G5879" i="179"/>
  <c r="H5878" i="179"/>
  <c r="G5878" i="179"/>
  <c r="H5877" i="179"/>
  <c r="G5877" i="179"/>
  <c r="H5876" i="179"/>
  <c r="G5876" i="179"/>
  <c r="H5875" i="179"/>
  <c r="G5875" i="179"/>
  <c r="H5874" i="179"/>
  <c r="G5874" i="179"/>
  <c r="H5873" i="179"/>
  <c r="G5873" i="179"/>
  <c r="H5872" i="179"/>
  <c r="G5872" i="179"/>
  <c r="H5871" i="179"/>
  <c r="G5871" i="179"/>
  <c r="H5870" i="179"/>
  <c r="G5870" i="179"/>
  <c r="H5869" i="179"/>
  <c r="G5869" i="179"/>
  <c r="H5868" i="179"/>
  <c r="G5868" i="179"/>
  <c r="H5867" i="179"/>
  <c r="G5867" i="179"/>
  <c r="H5866" i="179"/>
  <c r="G5866" i="179"/>
  <c r="H5865" i="179"/>
  <c r="G5865" i="179"/>
  <c r="H5864" i="179"/>
  <c r="G5864" i="179"/>
  <c r="H5863" i="179"/>
  <c r="G5863" i="179"/>
  <c r="H5862" i="179"/>
  <c r="G5862" i="179"/>
  <c r="H5861" i="179"/>
  <c r="G5861" i="179"/>
  <c r="H5860" i="179"/>
  <c r="G5860" i="179"/>
  <c r="H5859" i="179"/>
  <c r="G5859" i="179"/>
  <c r="H5858" i="179"/>
  <c r="G5858" i="179"/>
  <c r="H5857" i="179"/>
  <c r="G5857" i="179"/>
  <c r="H5856" i="179"/>
  <c r="G5856" i="179"/>
  <c r="H5855" i="179"/>
  <c r="G5855" i="179"/>
  <c r="H5854" i="179"/>
  <c r="G5854" i="179"/>
  <c r="H5853" i="179"/>
  <c r="G5853" i="179"/>
  <c r="H5852" i="179"/>
  <c r="G5852" i="179"/>
  <c r="H5851" i="179"/>
  <c r="G5851" i="179"/>
  <c r="H5850" i="179"/>
  <c r="G5850" i="179"/>
  <c r="H5849" i="179"/>
  <c r="G5849" i="179"/>
  <c r="H5848" i="179"/>
  <c r="G5848" i="179"/>
  <c r="H5847" i="179"/>
  <c r="G5847" i="179"/>
  <c r="H5846" i="179"/>
  <c r="G5846" i="179"/>
  <c r="H5845" i="179"/>
  <c r="G5845" i="179"/>
  <c r="H5844" i="179"/>
  <c r="G5844" i="179"/>
  <c r="H5843" i="179"/>
  <c r="G5843" i="179"/>
  <c r="H5842" i="179"/>
  <c r="G5842" i="179"/>
  <c r="H5841" i="179"/>
  <c r="G5841" i="179"/>
  <c r="H5840" i="179"/>
  <c r="G5840" i="179"/>
  <c r="H5839" i="179"/>
  <c r="G5839" i="179"/>
  <c r="H5838" i="179"/>
  <c r="G5838" i="179"/>
  <c r="H5837" i="179"/>
  <c r="G5837" i="179"/>
  <c r="H5836" i="179"/>
  <c r="G5836" i="179"/>
  <c r="H5835" i="179"/>
  <c r="G5835" i="179"/>
  <c r="H5834" i="179"/>
  <c r="G5834" i="179"/>
  <c r="H5833" i="179"/>
  <c r="G5833" i="179"/>
  <c r="H5832" i="179"/>
  <c r="G5832" i="179"/>
  <c r="H5831" i="179"/>
  <c r="G5831" i="179"/>
  <c r="H5830" i="179"/>
  <c r="G5830" i="179"/>
  <c r="H5829" i="179"/>
  <c r="G5829" i="179"/>
  <c r="H5828" i="179"/>
  <c r="G5828" i="179"/>
  <c r="H5827" i="179"/>
  <c r="G5827" i="179"/>
  <c r="H5826" i="179"/>
  <c r="G5826" i="179"/>
  <c r="H5825" i="179"/>
  <c r="G5825" i="179"/>
  <c r="H5824" i="179"/>
  <c r="G5824" i="179"/>
  <c r="H5823" i="179"/>
  <c r="G5823" i="179"/>
  <c r="H5822" i="179"/>
  <c r="G5822" i="179"/>
  <c r="H5821" i="179"/>
  <c r="G5821" i="179"/>
  <c r="H5820" i="179"/>
  <c r="G5820" i="179"/>
  <c r="H5819" i="179"/>
  <c r="G5819" i="179"/>
  <c r="H5818" i="179"/>
  <c r="G5818" i="179"/>
  <c r="H5817" i="179"/>
  <c r="G5817" i="179"/>
  <c r="H5816" i="179"/>
  <c r="G5816" i="179"/>
  <c r="H5815" i="179"/>
  <c r="G5815" i="179"/>
  <c r="H5814" i="179"/>
  <c r="G5814" i="179"/>
  <c r="H5813" i="179"/>
  <c r="G5813" i="179"/>
  <c r="H5812" i="179"/>
  <c r="G5812" i="179"/>
  <c r="H5811" i="179"/>
  <c r="G5811" i="179"/>
  <c r="H5810" i="179"/>
  <c r="G5810" i="179"/>
  <c r="H5809" i="179"/>
  <c r="G5809" i="179"/>
  <c r="H5808" i="179"/>
  <c r="G5808" i="179"/>
  <c r="H5807" i="179"/>
  <c r="G5807" i="179"/>
  <c r="H5806" i="179"/>
  <c r="G5806" i="179"/>
  <c r="H5805" i="179"/>
  <c r="G5805" i="179"/>
  <c r="H5804" i="179"/>
  <c r="G5804" i="179"/>
  <c r="H5803" i="179"/>
  <c r="G5803" i="179"/>
  <c r="H5802" i="179"/>
  <c r="G5802" i="179"/>
  <c r="H5801" i="179"/>
  <c r="G5801" i="179"/>
  <c r="H5800" i="179"/>
  <c r="G5800" i="179"/>
  <c r="H5799" i="179"/>
  <c r="G5799" i="179"/>
  <c r="H5798" i="179"/>
  <c r="G5798" i="179"/>
  <c r="H5797" i="179"/>
  <c r="G5797" i="179"/>
  <c r="H5796" i="179"/>
  <c r="G5796" i="179"/>
  <c r="H5795" i="179"/>
  <c r="G5795" i="179"/>
  <c r="H5794" i="179"/>
  <c r="G5794" i="179"/>
  <c r="H5793" i="179"/>
  <c r="G5793" i="179"/>
  <c r="H5792" i="179"/>
  <c r="G5792" i="179"/>
  <c r="H5791" i="179"/>
  <c r="G5791" i="179"/>
  <c r="H5790" i="179"/>
  <c r="G5790" i="179"/>
  <c r="H5789" i="179"/>
  <c r="G5789" i="179"/>
  <c r="H5788" i="179"/>
  <c r="G5788" i="179"/>
  <c r="H5787" i="179"/>
  <c r="G5787" i="179"/>
  <c r="H5786" i="179"/>
  <c r="G5786" i="179"/>
  <c r="H5785" i="179"/>
  <c r="G5785" i="179"/>
  <c r="H5784" i="179"/>
  <c r="G5784" i="179"/>
  <c r="H5783" i="179"/>
  <c r="G5783" i="179"/>
  <c r="H5782" i="179"/>
  <c r="G5782" i="179"/>
  <c r="H5781" i="179"/>
  <c r="G5781" i="179"/>
  <c r="H5780" i="179"/>
  <c r="G5780" i="179"/>
  <c r="H5779" i="179"/>
  <c r="G5779" i="179"/>
  <c r="H5778" i="179"/>
  <c r="G5778" i="179"/>
  <c r="H5777" i="179"/>
  <c r="G5777" i="179"/>
  <c r="H5776" i="179"/>
  <c r="G5776" i="179"/>
  <c r="H5775" i="179"/>
  <c r="G5775" i="179"/>
  <c r="H5774" i="179"/>
  <c r="G5774" i="179"/>
  <c r="H5773" i="179"/>
  <c r="G5773" i="179"/>
  <c r="H5772" i="179"/>
  <c r="G5772" i="179"/>
  <c r="H5771" i="179"/>
  <c r="G5771" i="179"/>
  <c r="H5770" i="179"/>
  <c r="G5770" i="179"/>
  <c r="H5769" i="179"/>
  <c r="G5769" i="179"/>
  <c r="H5768" i="179"/>
  <c r="G5768" i="179"/>
  <c r="H5767" i="179"/>
  <c r="G5767" i="179"/>
  <c r="H5766" i="179"/>
  <c r="G5766" i="179"/>
  <c r="H5765" i="179"/>
  <c r="G5765" i="179"/>
  <c r="H5764" i="179"/>
  <c r="G5764" i="179"/>
  <c r="H5763" i="179"/>
  <c r="G5763" i="179"/>
  <c r="H5762" i="179"/>
  <c r="G5762" i="179"/>
  <c r="H5761" i="179"/>
  <c r="G5761" i="179"/>
  <c r="H5760" i="179"/>
  <c r="G5760" i="179"/>
  <c r="H5759" i="179"/>
  <c r="G5759" i="179"/>
  <c r="H5758" i="179"/>
  <c r="G5758" i="179"/>
  <c r="H5757" i="179"/>
  <c r="G5757" i="179"/>
  <c r="H5756" i="179"/>
  <c r="G5756" i="179"/>
  <c r="H5755" i="179"/>
  <c r="G5755" i="179"/>
  <c r="H5754" i="179"/>
  <c r="G5754" i="179"/>
  <c r="H5753" i="179"/>
  <c r="G5753" i="179"/>
  <c r="H5752" i="179"/>
  <c r="G5752" i="179"/>
  <c r="H5751" i="179"/>
  <c r="G5751" i="179"/>
  <c r="H5750" i="179"/>
  <c r="G5750" i="179"/>
  <c r="H5749" i="179"/>
  <c r="G5749" i="179"/>
  <c r="H5748" i="179"/>
  <c r="G5748" i="179"/>
  <c r="H5747" i="179"/>
  <c r="G5747" i="179"/>
  <c r="H5746" i="179"/>
  <c r="G5746" i="179"/>
  <c r="H5745" i="179"/>
  <c r="G5745" i="179"/>
  <c r="H5744" i="179"/>
  <c r="G5744" i="179"/>
  <c r="H5743" i="179"/>
  <c r="G5743" i="179"/>
  <c r="H5742" i="179"/>
  <c r="G5742" i="179"/>
  <c r="H5741" i="179"/>
  <c r="G5741" i="179"/>
  <c r="H5740" i="179"/>
  <c r="G5740" i="179"/>
  <c r="H5739" i="179"/>
  <c r="G5739" i="179"/>
  <c r="H5738" i="179"/>
  <c r="G5738" i="179"/>
  <c r="H5737" i="179"/>
  <c r="G5737" i="179"/>
  <c r="H5736" i="179"/>
  <c r="G5736" i="179"/>
  <c r="H5735" i="179"/>
  <c r="G5735" i="179"/>
  <c r="H5734" i="179"/>
  <c r="G5734" i="179"/>
  <c r="H5733" i="179"/>
  <c r="G5733" i="179"/>
  <c r="H5732" i="179"/>
  <c r="G5732" i="179"/>
  <c r="H5731" i="179"/>
  <c r="G5731" i="179"/>
  <c r="H5730" i="179"/>
  <c r="G5730" i="179"/>
  <c r="H5729" i="179"/>
  <c r="G5729" i="179"/>
  <c r="H5728" i="179"/>
  <c r="G5728" i="179"/>
  <c r="H5727" i="179"/>
  <c r="G5727" i="179"/>
  <c r="H5726" i="179"/>
  <c r="G5726" i="179"/>
  <c r="H5725" i="179"/>
  <c r="G5725" i="179"/>
  <c r="H5724" i="179"/>
  <c r="G5724" i="179"/>
  <c r="H5723" i="179"/>
  <c r="G5723" i="179"/>
  <c r="H5722" i="179"/>
  <c r="G5722" i="179"/>
  <c r="H5721" i="179"/>
  <c r="G5721" i="179"/>
  <c r="H5720" i="179"/>
  <c r="G5720" i="179"/>
  <c r="H5719" i="179"/>
  <c r="G5719" i="179"/>
  <c r="H5718" i="179"/>
  <c r="G5718" i="179"/>
  <c r="H5717" i="179"/>
  <c r="G5717" i="179"/>
  <c r="H5716" i="179"/>
  <c r="G5716" i="179"/>
  <c r="H5715" i="179"/>
  <c r="G5715" i="179"/>
  <c r="H5714" i="179"/>
  <c r="G5714" i="179"/>
  <c r="H5713" i="179"/>
  <c r="G5713" i="179"/>
  <c r="H5712" i="179"/>
  <c r="G5712" i="179"/>
  <c r="H5711" i="179"/>
  <c r="G5711" i="179"/>
  <c r="H5710" i="179"/>
  <c r="G5710" i="179"/>
  <c r="H5709" i="179"/>
  <c r="G5709" i="179"/>
  <c r="H5708" i="179"/>
  <c r="G5708" i="179"/>
  <c r="H5707" i="179"/>
  <c r="G5707" i="179"/>
  <c r="H5706" i="179"/>
  <c r="G5706" i="179"/>
  <c r="H5705" i="179"/>
  <c r="G5705" i="179"/>
  <c r="H5704" i="179"/>
  <c r="G5704" i="179"/>
  <c r="H5703" i="179"/>
  <c r="G5703" i="179"/>
  <c r="H5702" i="179"/>
  <c r="G5702" i="179"/>
  <c r="H5701" i="179"/>
  <c r="G5701" i="179"/>
  <c r="H5700" i="179"/>
  <c r="G5700" i="179"/>
  <c r="H5699" i="179"/>
  <c r="G5699" i="179"/>
  <c r="H5698" i="179"/>
  <c r="G5698" i="179"/>
  <c r="H5697" i="179"/>
  <c r="G5697" i="179"/>
  <c r="H5696" i="179"/>
  <c r="G5696" i="179"/>
  <c r="H5695" i="179"/>
  <c r="G5695" i="179"/>
  <c r="H5694" i="179"/>
  <c r="G5694" i="179"/>
  <c r="H5693" i="179"/>
  <c r="G5693" i="179"/>
  <c r="H5692" i="179"/>
  <c r="G5692" i="179"/>
  <c r="H5691" i="179"/>
  <c r="G5691" i="179"/>
  <c r="H5690" i="179"/>
  <c r="G5690" i="179"/>
  <c r="H5689" i="179"/>
  <c r="G5689" i="179"/>
  <c r="H5688" i="179"/>
  <c r="G5688" i="179"/>
  <c r="H5687" i="179"/>
  <c r="G5687" i="179"/>
  <c r="H5686" i="179"/>
  <c r="G5686" i="179"/>
  <c r="H5685" i="179"/>
  <c r="G5685" i="179"/>
  <c r="H5684" i="179"/>
  <c r="G5684" i="179"/>
  <c r="H5683" i="179"/>
  <c r="G5683" i="179"/>
  <c r="H5682" i="179"/>
  <c r="G5682" i="179"/>
  <c r="H5681" i="179"/>
  <c r="G5681" i="179"/>
  <c r="H5680" i="179"/>
  <c r="G5680" i="179"/>
  <c r="H5679" i="179"/>
  <c r="G5679" i="179"/>
  <c r="H5678" i="179"/>
  <c r="G5678" i="179"/>
  <c r="H5677" i="179"/>
  <c r="G5677" i="179"/>
  <c r="H5676" i="179"/>
  <c r="G5676" i="179"/>
  <c r="H5675" i="179"/>
  <c r="G5675" i="179"/>
  <c r="H5674" i="179"/>
  <c r="G5674" i="179"/>
  <c r="H5673" i="179"/>
  <c r="G5673" i="179"/>
  <c r="H5672" i="179"/>
  <c r="G5672" i="179"/>
  <c r="H5671" i="179"/>
  <c r="G5671" i="179"/>
  <c r="H5670" i="179"/>
  <c r="G5670" i="179"/>
  <c r="H5669" i="179"/>
  <c r="G5669" i="179"/>
  <c r="H5668" i="179"/>
  <c r="G5668" i="179"/>
  <c r="H5667" i="179"/>
  <c r="G5667" i="179"/>
  <c r="H5666" i="179"/>
  <c r="G5666" i="179"/>
  <c r="H5665" i="179"/>
  <c r="G5665" i="179"/>
  <c r="H5664" i="179"/>
  <c r="G5664" i="179"/>
  <c r="H5663" i="179"/>
  <c r="G5663" i="179"/>
  <c r="H5662" i="179"/>
  <c r="G5662" i="179"/>
  <c r="H5661" i="179"/>
  <c r="G5661" i="179"/>
  <c r="H5660" i="179"/>
  <c r="G5660" i="179"/>
  <c r="H5659" i="179"/>
  <c r="G5659" i="179"/>
  <c r="H5658" i="179"/>
  <c r="G5658" i="179"/>
  <c r="H5657" i="179"/>
  <c r="G5657" i="179"/>
  <c r="H5656" i="179"/>
  <c r="G5656" i="179"/>
  <c r="H5655" i="179"/>
  <c r="G5655" i="179"/>
  <c r="H5654" i="179"/>
  <c r="G5654" i="179"/>
  <c r="H5653" i="179"/>
  <c r="G5653" i="179"/>
  <c r="H5652" i="179"/>
  <c r="G5652" i="179"/>
  <c r="H5651" i="179"/>
  <c r="G5651" i="179"/>
  <c r="H5650" i="179"/>
  <c r="G5650" i="179"/>
  <c r="H5649" i="179"/>
  <c r="G5649" i="179"/>
  <c r="H5648" i="179"/>
  <c r="G5648" i="179"/>
  <c r="H5647" i="179"/>
  <c r="G5647" i="179"/>
  <c r="H5646" i="179"/>
  <c r="G5646" i="179"/>
  <c r="H5645" i="179"/>
  <c r="G5645" i="179"/>
  <c r="H5644" i="179"/>
  <c r="G5644" i="179"/>
  <c r="H5643" i="179"/>
  <c r="G5643" i="179"/>
  <c r="H5642" i="179"/>
  <c r="G5642" i="179"/>
  <c r="H5641" i="179"/>
  <c r="G5641" i="179"/>
  <c r="H5640" i="179"/>
  <c r="G5640" i="179"/>
  <c r="H5639" i="179"/>
  <c r="G5639" i="179"/>
  <c r="H5638" i="179"/>
  <c r="G5638" i="179"/>
  <c r="H5637" i="179"/>
  <c r="G5637" i="179"/>
  <c r="H5636" i="179"/>
  <c r="G5636" i="179"/>
  <c r="H5635" i="179"/>
  <c r="G5635" i="179"/>
  <c r="H5634" i="179"/>
  <c r="G5634" i="179"/>
  <c r="H5633" i="179"/>
  <c r="G5633" i="179"/>
  <c r="H5632" i="179"/>
  <c r="G5632" i="179"/>
  <c r="H5631" i="179"/>
  <c r="G5631" i="179"/>
  <c r="H5630" i="179"/>
  <c r="G5630" i="179"/>
  <c r="H5629" i="179"/>
  <c r="G5629" i="179"/>
  <c r="H5628" i="179"/>
  <c r="G5628" i="179"/>
  <c r="H5627" i="179"/>
  <c r="G5627" i="179"/>
  <c r="H5626" i="179"/>
  <c r="G5626" i="179"/>
  <c r="H5625" i="179"/>
  <c r="G5625" i="179"/>
  <c r="H5624" i="179"/>
  <c r="G5624" i="179"/>
  <c r="H5623" i="179"/>
  <c r="G5623" i="179"/>
  <c r="H5622" i="179"/>
  <c r="G5622" i="179"/>
  <c r="H5621" i="179"/>
  <c r="G5621" i="179"/>
  <c r="H5620" i="179"/>
  <c r="G5620" i="179"/>
  <c r="H5619" i="179"/>
  <c r="G5619" i="179"/>
  <c r="H5618" i="179"/>
  <c r="G5618" i="179"/>
  <c r="H5617" i="179"/>
  <c r="G5617" i="179"/>
  <c r="H5616" i="179"/>
  <c r="G5616" i="179"/>
  <c r="H5615" i="179"/>
  <c r="G5615" i="179"/>
  <c r="H5614" i="179"/>
  <c r="G5614" i="179"/>
  <c r="H5613" i="179"/>
  <c r="G5613" i="179"/>
  <c r="H5612" i="179"/>
  <c r="G5612" i="179"/>
  <c r="H5611" i="179"/>
  <c r="G5611" i="179"/>
  <c r="H5610" i="179"/>
  <c r="G5610" i="179"/>
  <c r="H5609" i="179"/>
  <c r="G5609" i="179"/>
  <c r="H5608" i="179"/>
  <c r="G5608" i="179"/>
  <c r="H5607" i="179"/>
  <c r="G5607" i="179"/>
  <c r="H5606" i="179"/>
  <c r="G5606" i="179"/>
  <c r="H5605" i="179"/>
  <c r="G5605" i="179"/>
  <c r="H5604" i="179"/>
  <c r="G5604" i="179"/>
  <c r="H5603" i="179"/>
  <c r="G5603" i="179"/>
  <c r="H5602" i="179"/>
  <c r="G5602" i="179"/>
  <c r="H5601" i="179"/>
  <c r="G5601" i="179"/>
  <c r="H5600" i="179"/>
  <c r="G5600" i="179"/>
  <c r="H5599" i="179"/>
  <c r="G5599" i="179"/>
  <c r="H5598" i="179"/>
  <c r="G5598" i="179"/>
  <c r="H5597" i="179"/>
  <c r="G5597" i="179"/>
  <c r="H5596" i="179"/>
  <c r="G5596" i="179"/>
  <c r="H5595" i="179"/>
  <c r="G5595" i="179"/>
  <c r="H5594" i="179"/>
  <c r="G5594" i="179"/>
  <c r="H5593" i="179"/>
  <c r="G5593" i="179"/>
  <c r="H5592" i="179"/>
  <c r="G5592" i="179"/>
  <c r="H5591" i="179"/>
  <c r="G5591" i="179"/>
  <c r="H5590" i="179"/>
  <c r="G5590" i="179"/>
  <c r="H5589" i="179"/>
  <c r="G5589" i="179"/>
  <c r="H5588" i="179"/>
  <c r="G5588" i="179"/>
  <c r="H5587" i="179"/>
  <c r="G5587" i="179"/>
  <c r="H5586" i="179"/>
  <c r="G5586" i="179"/>
  <c r="H5585" i="179"/>
  <c r="G5585" i="179"/>
  <c r="H5584" i="179"/>
  <c r="G5584" i="179"/>
  <c r="H5583" i="179"/>
  <c r="G5583" i="179"/>
  <c r="H5582" i="179"/>
  <c r="G5582" i="179"/>
  <c r="H5581" i="179"/>
  <c r="G5581" i="179"/>
  <c r="H5580" i="179"/>
  <c r="G5580" i="179"/>
  <c r="H5579" i="179"/>
  <c r="G5579" i="179"/>
  <c r="H5578" i="179"/>
  <c r="G5578" i="179"/>
  <c r="H5577" i="179"/>
  <c r="G5577" i="179"/>
  <c r="H5576" i="179"/>
  <c r="G5576" i="179"/>
  <c r="H5575" i="179"/>
  <c r="G5575" i="179"/>
  <c r="H5574" i="179"/>
  <c r="G5574" i="179"/>
  <c r="H5573" i="179"/>
  <c r="G5573" i="179"/>
  <c r="H5572" i="179"/>
  <c r="G5572" i="179"/>
  <c r="H5571" i="179"/>
  <c r="G5571" i="179"/>
  <c r="H5570" i="179"/>
  <c r="G5570" i="179"/>
  <c r="H5569" i="179"/>
  <c r="G5569" i="179"/>
  <c r="H5568" i="179"/>
  <c r="G5568" i="179"/>
  <c r="H5567" i="179"/>
  <c r="G5567" i="179"/>
  <c r="H5566" i="179"/>
  <c r="G5566" i="179"/>
  <c r="H5565" i="179"/>
  <c r="G5565" i="179"/>
  <c r="H5564" i="179"/>
  <c r="G5564" i="179"/>
  <c r="H5563" i="179"/>
  <c r="G5563" i="179"/>
  <c r="H5562" i="179"/>
  <c r="G5562" i="179"/>
  <c r="H5561" i="179"/>
  <c r="G5561" i="179"/>
  <c r="H5560" i="179"/>
  <c r="G5560" i="179"/>
  <c r="H5559" i="179"/>
  <c r="G5559" i="179"/>
  <c r="H5558" i="179"/>
  <c r="G5558" i="179"/>
  <c r="H5557" i="179"/>
  <c r="G5557" i="179"/>
  <c r="H5556" i="179"/>
  <c r="G5556" i="179"/>
  <c r="H5555" i="179"/>
  <c r="G5555" i="179"/>
  <c r="H5554" i="179"/>
  <c r="G5554" i="179"/>
  <c r="H5553" i="179"/>
  <c r="G5553" i="179"/>
  <c r="H5552" i="179"/>
  <c r="G5552" i="179"/>
  <c r="H5551" i="179"/>
  <c r="G5551" i="179"/>
  <c r="H5550" i="179"/>
  <c r="G5550" i="179"/>
  <c r="H5549" i="179"/>
  <c r="G5549" i="179"/>
  <c r="H5548" i="179"/>
  <c r="G5548" i="179"/>
  <c r="H5547" i="179"/>
  <c r="G5547" i="179"/>
  <c r="H5546" i="179"/>
  <c r="G5546" i="179"/>
  <c r="H5545" i="179"/>
  <c r="G5545" i="179"/>
  <c r="H5544" i="179"/>
  <c r="G5544" i="179"/>
  <c r="H5543" i="179"/>
  <c r="G5543" i="179"/>
  <c r="H5542" i="179"/>
  <c r="G5542" i="179"/>
  <c r="H5541" i="179"/>
  <c r="G5541" i="179"/>
  <c r="H5540" i="179"/>
  <c r="G5540" i="179"/>
  <c r="H5539" i="179"/>
  <c r="G5539" i="179"/>
  <c r="H5538" i="179"/>
  <c r="G5538" i="179"/>
  <c r="H5537" i="179"/>
  <c r="G5537" i="179"/>
  <c r="H5536" i="179"/>
  <c r="G5536" i="179"/>
  <c r="H5535" i="179"/>
  <c r="G5535" i="179"/>
  <c r="H5534" i="179"/>
  <c r="G5534" i="179"/>
  <c r="H5533" i="179"/>
  <c r="G5533" i="179"/>
  <c r="H5532" i="179"/>
  <c r="G5532" i="179"/>
  <c r="H5531" i="179"/>
  <c r="G5531" i="179"/>
  <c r="H5530" i="179"/>
  <c r="G5530" i="179"/>
  <c r="H5529" i="179"/>
  <c r="G5529" i="179"/>
  <c r="H5528" i="179"/>
  <c r="G5528" i="179"/>
  <c r="H5527" i="179"/>
  <c r="G5527" i="179"/>
  <c r="H5526" i="179"/>
  <c r="G5526" i="179"/>
  <c r="H5525" i="179"/>
  <c r="G5525" i="179"/>
  <c r="H5524" i="179"/>
  <c r="G5524" i="179"/>
  <c r="H5523" i="179"/>
  <c r="G5523" i="179"/>
  <c r="H5522" i="179"/>
  <c r="G5522" i="179"/>
  <c r="H5521" i="179"/>
  <c r="G5521" i="179"/>
  <c r="H5520" i="179"/>
  <c r="G5520" i="179"/>
  <c r="H5519" i="179"/>
  <c r="G5519" i="179"/>
  <c r="H5518" i="179"/>
  <c r="G5518" i="179"/>
  <c r="H5517" i="179"/>
  <c r="G5517" i="179"/>
  <c r="H5516" i="179"/>
  <c r="G5516" i="179"/>
  <c r="H5515" i="179"/>
  <c r="G5515" i="179"/>
  <c r="H5514" i="179"/>
  <c r="G5514" i="179"/>
  <c r="H5513" i="179"/>
  <c r="G5513" i="179"/>
  <c r="H5512" i="179"/>
  <c r="G5512" i="179"/>
  <c r="H5511" i="179"/>
  <c r="G5511" i="179"/>
  <c r="H5510" i="179"/>
  <c r="G5510" i="179"/>
  <c r="H5509" i="179"/>
  <c r="G5509" i="179"/>
  <c r="H5508" i="179"/>
  <c r="G5508" i="179"/>
  <c r="H5507" i="179"/>
  <c r="G5507" i="179"/>
  <c r="H5506" i="179"/>
  <c r="G5506" i="179"/>
  <c r="H5505" i="179"/>
  <c r="G5505" i="179"/>
  <c r="H5504" i="179"/>
  <c r="G5504" i="179"/>
  <c r="H5503" i="179"/>
  <c r="G5503" i="179"/>
  <c r="H5502" i="179"/>
  <c r="G5502" i="179"/>
  <c r="H5501" i="179"/>
  <c r="G5501" i="179"/>
  <c r="H5500" i="179"/>
  <c r="G5500" i="179"/>
  <c r="H5499" i="179"/>
  <c r="G5499" i="179"/>
  <c r="H5498" i="179"/>
  <c r="G5498" i="179"/>
  <c r="H5497" i="179"/>
  <c r="G5497" i="179"/>
  <c r="H5496" i="179"/>
  <c r="G5496" i="179"/>
  <c r="H5495" i="179"/>
  <c r="G5495" i="179"/>
  <c r="H5494" i="179"/>
  <c r="G5494" i="179"/>
  <c r="H5493" i="179"/>
  <c r="G5493" i="179"/>
  <c r="H5492" i="179"/>
  <c r="G5492" i="179"/>
  <c r="H5491" i="179"/>
  <c r="G5491" i="179"/>
  <c r="H5490" i="179"/>
  <c r="G5490" i="179"/>
  <c r="H5489" i="179"/>
  <c r="G5489" i="179"/>
  <c r="H5488" i="179"/>
  <c r="G5488" i="179"/>
  <c r="H5487" i="179"/>
  <c r="G5487" i="179"/>
  <c r="H5486" i="179"/>
  <c r="G5486" i="179"/>
  <c r="H5485" i="179"/>
  <c r="G5485" i="179"/>
  <c r="H5484" i="179"/>
  <c r="G5484" i="179"/>
  <c r="H5483" i="179"/>
  <c r="G5483" i="179"/>
  <c r="H5482" i="179"/>
  <c r="G5482" i="179"/>
  <c r="H5481" i="179"/>
  <c r="G5481" i="179"/>
  <c r="H5480" i="179"/>
  <c r="G5480" i="179"/>
  <c r="H5479" i="179"/>
  <c r="G5479" i="179"/>
  <c r="H5478" i="179"/>
  <c r="G5478" i="179"/>
  <c r="H5477" i="179"/>
  <c r="G5477" i="179"/>
  <c r="H5476" i="179"/>
  <c r="G5476" i="179"/>
  <c r="H5475" i="179"/>
  <c r="G5475" i="179"/>
  <c r="H5474" i="179"/>
  <c r="G5474" i="179"/>
  <c r="H5473" i="179"/>
  <c r="G5473" i="179"/>
  <c r="H5472" i="179"/>
  <c r="G5472" i="179"/>
  <c r="H5471" i="179"/>
  <c r="G5471" i="179"/>
  <c r="H5470" i="179"/>
  <c r="G5470" i="179"/>
  <c r="H5469" i="179"/>
  <c r="G5469" i="179"/>
  <c r="H5468" i="179"/>
  <c r="G5468" i="179"/>
  <c r="H5467" i="179"/>
  <c r="G5467" i="179"/>
  <c r="H5466" i="179"/>
  <c r="G5466" i="179"/>
  <c r="H5465" i="179"/>
  <c r="G5465" i="179"/>
  <c r="H5464" i="179"/>
  <c r="G5464" i="179"/>
  <c r="H5463" i="179"/>
  <c r="G5463" i="179"/>
  <c r="H5462" i="179"/>
  <c r="G5462" i="179"/>
  <c r="H5461" i="179"/>
  <c r="G5461" i="179"/>
  <c r="H5460" i="179"/>
  <c r="G5460" i="179"/>
  <c r="H5459" i="179"/>
  <c r="G5459" i="179"/>
  <c r="H5458" i="179"/>
  <c r="G5458" i="179"/>
  <c r="H5457" i="179"/>
  <c r="G5457" i="179"/>
  <c r="H5456" i="179"/>
  <c r="G5456" i="179"/>
  <c r="H5455" i="179"/>
  <c r="G5455" i="179"/>
  <c r="H5454" i="179"/>
  <c r="G5454" i="179"/>
  <c r="H5453" i="179"/>
  <c r="G5453" i="179"/>
  <c r="H5452" i="179"/>
  <c r="G5452" i="179"/>
  <c r="H5451" i="179"/>
  <c r="G5451" i="179"/>
  <c r="H5450" i="179"/>
  <c r="G5450" i="179"/>
  <c r="H5449" i="179"/>
  <c r="G5449" i="179"/>
  <c r="H5448" i="179"/>
  <c r="G5448" i="179"/>
  <c r="H5447" i="179"/>
  <c r="G5447" i="179"/>
  <c r="H5446" i="179"/>
  <c r="G5446" i="179"/>
  <c r="H5445" i="179"/>
  <c r="G5445" i="179"/>
  <c r="H5444" i="179"/>
  <c r="G5444" i="179"/>
  <c r="H5443" i="179"/>
  <c r="G5443" i="179"/>
  <c r="H5442" i="179"/>
  <c r="G5442" i="179"/>
  <c r="H5441" i="179"/>
  <c r="G5441" i="179"/>
  <c r="H5440" i="179"/>
  <c r="G5440" i="179"/>
  <c r="H5439" i="179"/>
  <c r="G5439" i="179"/>
  <c r="H5438" i="179"/>
  <c r="G5438" i="179"/>
  <c r="H5437" i="179"/>
  <c r="G5437" i="179"/>
  <c r="H5436" i="179"/>
  <c r="G5436" i="179"/>
  <c r="H5435" i="179"/>
  <c r="G5435" i="179"/>
  <c r="H5434" i="179"/>
  <c r="G5434" i="179"/>
  <c r="H5433" i="179"/>
  <c r="G5433" i="179"/>
  <c r="H5432" i="179"/>
  <c r="G5432" i="179"/>
  <c r="H5431" i="179"/>
  <c r="G5431" i="179"/>
  <c r="H5430" i="179"/>
  <c r="G5430" i="179"/>
  <c r="H5429" i="179"/>
  <c r="G5429" i="179"/>
  <c r="H5428" i="179"/>
  <c r="G5428" i="179"/>
  <c r="H5427" i="179"/>
  <c r="G5427" i="179"/>
  <c r="H5426" i="179"/>
  <c r="G5426" i="179"/>
  <c r="H5425" i="179"/>
  <c r="G5425" i="179"/>
  <c r="H5424" i="179"/>
  <c r="G5424" i="179"/>
  <c r="H5423" i="179"/>
  <c r="G5423" i="179"/>
  <c r="H5422" i="179"/>
  <c r="G5422" i="179"/>
  <c r="H5421" i="179"/>
  <c r="G5421" i="179"/>
  <c r="H5420" i="179"/>
  <c r="G5420" i="179"/>
  <c r="H5419" i="179"/>
  <c r="G5419" i="179"/>
  <c r="H5418" i="179"/>
  <c r="G5418" i="179"/>
  <c r="H5417" i="179"/>
  <c r="G5417" i="179"/>
  <c r="H5416" i="179"/>
  <c r="G5416" i="179"/>
  <c r="H5415" i="179"/>
  <c r="G5415" i="179"/>
  <c r="H5414" i="179"/>
  <c r="G5414" i="179"/>
  <c r="H5413" i="179"/>
  <c r="G5413" i="179"/>
  <c r="H5412" i="179"/>
  <c r="G5412" i="179"/>
  <c r="H5411" i="179"/>
  <c r="G5411" i="179"/>
  <c r="H5410" i="179"/>
  <c r="G5410" i="179"/>
  <c r="H5409" i="179"/>
  <c r="G5409" i="179"/>
  <c r="H5408" i="179"/>
  <c r="G5408" i="179"/>
  <c r="H5407" i="179"/>
  <c r="G5407" i="179"/>
  <c r="H5406" i="179"/>
  <c r="G5406" i="179"/>
  <c r="H5405" i="179"/>
  <c r="G5405" i="179"/>
  <c r="H5404" i="179"/>
  <c r="G5404" i="179"/>
  <c r="H5403" i="179"/>
  <c r="G5403" i="179"/>
  <c r="H5402" i="179"/>
  <c r="G5402" i="179"/>
  <c r="H5401" i="179"/>
  <c r="G5401" i="179"/>
  <c r="H5400" i="179"/>
  <c r="G5400" i="179"/>
  <c r="H5399" i="179"/>
  <c r="G5399" i="179"/>
  <c r="H5398" i="179"/>
  <c r="G5398" i="179"/>
  <c r="H5397" i="179"/>
  <c r="G5397" i="179"/>
  <c r="H5396" i="179"/>
  <c r="G5396" i="179"/>
  <c r="H5395" i="179"/>
  <c r="G5395" i="179"/>
  <c r="H5394" i="179"/>
  <c r="G5394" i="179"/>
  <c r="H5393" i="179"/>
  <c r="G5393" i="179"/>
  <c r="H5392" i="179"/>
  <c r="G5392" i="179"/>
  <c r="H5391" i="179"/>
  <c r="G5391" i="179"/>
  <c r="H5390" i="179"/>
  <c r="G5390" i="179"/>
  <c r="H5389" i="179"/>
  <c r="G5389" i="179"/>
  <c r="H5388" i="179"/>
  <c r="G5388" i="179"/>
  <c r="H5387" i="179"/>
  <c r="G5387" i="179"/>
  <c r="H5386" i="179"/>
  <c r="G5386" i="179"/>
  <c r="H5385" i="179"/>
  <c r="G5385" i="179"/>
  <c r="H5384" i="179"/>
  <c r="G5384" i="179"/>
  <c r="H5383" i="179"/>
  <c r="G5383" i="179"/>
  <c r="H5382" i="179"/>
  <c r="G5382" i="179"/>
  <c r="H5381" i="179"/>
  <c r="G5381" i="179"/>
  <c r="H5380" i="179"/>
  <c r="G5380" i="179"/>
  <c r="H5379" i="179"/>
  <c r="G5379" i="179"/>
  <c r="H5378" i="179"/>
  <c r="G5378" i="179"/>
  <c r="H5377" i="179"/>
  <c r="G5377" i="179"/>
  <c r="H5376" i="179"/>
  <c r="G5376" i="179"/>
  <c r="H5375" i="179"/>
  <c r="G5375" i="179"/>
  <c r="H5374" i="179"/>
  <c r="G5374" i="179"/>
  <c r="H5373" i="179"/>
  <c r="G5373" i="179"/>
  <c r="H5372" i="179"/>
  <c r="G5372" i="179"/>
  <c r="H5371" i="179"/>
  <c r="G5371" i="179"/>
  <c r="H5370" i="179"/>
  <c r="G5370" i="179"/>
  <c r="H5369" i="179"/>
  <c r="G5369" i="179"/>
  <c r="H5368" i="179"/>
  <c r="G5368" i="179"/>
  <c r="H5367" i="179"/>
  <c r="G5367" i="179"/>
  <c r="H5366" i="179"/>
  <c r="G5366" i="179"/>
  <c r="H5365" i="179"/>
  <c r="G5365" i="179"/>
  <c r="H5364" i="179"/>
  <c r="G5364" i="179"/>
  <c r="H5363" i="179"/>
  <c r="G5363" i="179"/>
  <c r="H5362" i="179"/>
  <c r="G5362" i="179"/>
  <c r="H5361" i="179"/>
  <c r="G5361" i="179"/>
  <c r="H5360" i="179"/>
  <c r="G5360" i="179"/>
  <c r="H5359" i="179"/>
  <c r="G5359" i="179"/>
  <c r="H5358" i="179"/>
  <c r="G5358" i="179"/>
  <c r="H5357" i="179"/>
  <c r="G5357" i="179"/>
  <c r="H5356" i="179"/>
  <c r="G5356" i="179"/>
  <c r="H5355" i="179"/>
  <c r="G5355" i="179"/>
  <c r="H5354" i="179"/>
  <c r="G5354" i="179"/>
  <c r="H5353" i="179"/>
  <c r="G5353" i="179"/>
  <c r="H5352" i="179"/>
  <c r="G5352" i="179"/>
  <c r="H5351" i="179"/>
  <c r="G5351" i="179"/>
  <c r="H5350" i="179"/>
  <c r="G5350" i="179"/>
  <c r="H5349" i="179"/>
  <c r="G5349" i="179"/>
  <c r="H5348" i="179"/>
  <c r="G5348" i="179"/>
  <c r="H5347" i="179"/>
  <c r="G5347" i="179"/>
  <c r="H5346" i="179"/>
  <c r="G5346" i="179"/>
  <c r="H5345" i="179"/>
  <c r="G5345" i="179"/>
  <c r="H5344" i="179"/>
  <c r="G5344" i="179"/>
  <c r="H5343" i="179"/>
  <c r="G5343" i="179"/>
  <c r="H5342" i="179"/>
  <c r="G5342" i="179"/>
  <c r="H5341" i="179"/>
  <c r="G5341" i="179"/>
  <c r="H5340" i="179"/>
  <c r="G5340" i="179"/>
  <c r="H5339" i="179"/>
  <c r="G5339" i="179"/>
  <c r="H5338" i="179"/>
  <c r="G5338" i="179"/>
  <c r="H5337" i="179"/>
  <c r="G5337" i="179"/>
  <c r="H5336" i="179"/>
  <c r="G5336" i="179"/>
  <c r="H5335" i="179"/>
  <c r="G5335" i="179"/>
  <c r="H5334" i="179"/>
  <c r="G5334" i="179"/>
  <c r="H5333" i="179"/>
  <c r="G5333" i="179"/>
  <c r="H5332" i="179"/>
  <c r="G5332" i="179"/>
  <c r="H5331" i="179"/>
  <c r="G5331" i="179"/>
  <c r="H5330" i="179"/>
  <c r="G5330" i="179"/>
  <c r="H5329" i="179"/>
  <c r="G5329" i="179"/>
  <c r="H5328" i="179"/>
  <c r="G5328" i="179"/>
  <c r="H5327" i="179"/>
  <c r="G5327" i="179"/>
  <c r="H5326" i="179"/>
  <c r="G5326" i="179"/>
  <c r="H5325" i="179"/>
  <c r="G5325" i="179"/>
  <c r="H5324" i="179"/>
  <c r="G5324" i="179"/>
  <c r="H5323" i="179"/>
  <c r="G5323" i="179"/>
  <c r="H5322" i="179"/>
  <c r="G5322" i="179"/>
  <c r="H5321" i="179"/>
  <c r="G5321" i="179"/>
  <c r="H5320" i="179"/>
  <c r="G5320" i="179"/>
  <c r="H5319" i="179"/>
  <c r="G5319" i="179"/>
  <c r="H5318" i="179"/>
  <c r="G5318" i="179"/>
  <c r="H5317" i="179"/>
  <c r="G5317" i="179"/>
  <c r="H5316" i="179"/>
  <c r="G5316" i="179"/>
  <c r="H5315" i="179"/>
  <c r="G5315" i="179"/>
  <c r="H5314" i="179"/>
  <c r="G5314" i="179"/>
  <c r="H5313" i="179"/>
  <c r="G5313" i="179"/>
  <c r="H5312" i="179"/>
  <c r="G5312" i="179"/>
  <c r="H5311" i="179"/>
  <c r="G5311" i="179"/>
  <c r="H5310" i="179"/>
  <c r="G5310" i="179"/>
  <c r="H5309" i="179"/>
  <c r="G5309" i="179"/>
  <c r="H5308" i="179"/>
  <c r="G5308" i="179"/>
  <c r="H5307" i="179"/>
  <c r="G5307" i="179"/>
  <c r="H5306" i="179"/>
  <c r="G5306" i="179"/>
  <c r="H5305" i="179"/>
  <c r="G5305" i="179"/>
  <c r="H5304" i="179"/>
  <c r="G5304" i="179"/>
  <c r="H5303" i="179"/>
  <c r="G5303" i="179"/>
  <c r="H5302" i="179"/>
  <c r="G5302" i="179"/>
  <c r="H5301" i="179"/>
  <c r="G5301" i="179"/>
  <c r="H5300" i="179"/>
  <c r="G5300" i="179"/>
  <c r="H5299" i="179"/>
  <c r="G5299" i="179"/>
  <c r="H5298" i="179"/>
  <c r="G5298" i="179"/>
  <c r="H5297" i="179"/>
  <c r="G5297" i="179"/>
  <c r="H5296" i="179"/>
  <c r="G5296" i="179"/>
  <c r="H5295" i="179"/>
  <c r="G5295" i="179"/>
  <c r="H5294" i="179"/>
  <c r="G5294" i="179"/>
  <c r="H5293" i="179"/>
  <c r="G5293" i="179"/>
  <c r="H5292" i="179"/>
  <c r="G5292" i="179"/>
  <c r="H5291" i="179"/>
  <c r="G5291" i="179"/>
  <c r="H5290" i="179"/>
  <c r="G5290" i="179"/>
  <c r="H5289" i="179"/>
  <c r="G5289" i="179"/>
  <c r="H5288" i="179"/>
  <c r="G5288" i="179"/>
  <c r="H5287" i="179"/>
  <c r="G5287" i="179"/>
  <c r="H5286" i="179"/>
  <c r="G5286" i="179"/>
  <c r="H5285" i="179"/>
  <c r="G5285" i="179"/>
  <c r="H5284" i="179"/>
  <c r="G5284" i="179"/>
  <c r="H5283" i="179"/>
  <c r="G5283" i="179"/>
  <c r="H5282" i="179"/>
  <c r="G5282" i="179"/>
  <c r="H5281" i="179"/>
  <c r="G5281" i="179"/>
  <c r="H5280" i="179"/>
  <c r="G5280" i="179"/>
  <c r="H5279" i="179"/>
  <c r="G5279" i="179"/>
  <c r="H5278" i="179"/>
  <c r="G5278" i="179"/>
  <c r="H5277" i="179"/>
  <c r="G5277" i="179"/>
  <c r="H5276" i="179"/>
  <c r="G5276" i="179"/>
  <c r="H5275" i="179"/>
  <c r="G5275" i="179"/>
  <c r="H5274" i="179"/>
  <c r="G5274" i="179"/>
  <c r="H5273" i="179"/>
  <c r="G5273" i="179"/>
  <c r="H5272" i="179"/>
  <c r="G5272" i="179"/>
  <c r="H5271" i="179"/>
  <c r="G5271" i="179"/>
  <c r="H5270" i="179"/>
  <c r="G5270" i="179"/>
  <c r="H5269" i="179"/>
  <c r="G5269" i="179"/>
  <c r="H5268" i="179"/>
  <c r="G5268" i="179"/>
  <c r="H5267" i="179"/>
  <c r="G5267" i="179"/>
  <c r="H5266" i="179"/>
  <c r="G5266" i="179"/>
  <c r="H5265" i="179"/>
  <c r="G5265" i="179"/>
  <c r="H5264" i="179"/>
  <c r="G5264" i="179"/>
  <c r="H5263" i="179"/>
  <c r="G5263" i="179"/>
  <c r="H5262" i="179"/>
  <c r="G5262" i="179"/>
  <c r="H5261" i="179"/>
  <c r="G5261" i="179"/>
  <c r="H5260" i="179"/>
  <c r="G5260" i="179"/>
  <c r="H5259" i="179"/>
  <c r="G5259" i="179"/>
  <c r="H5258" i="179"/>
  <c r="G5258" i="179"/>
  <c r="H5257" i="179"/>
  <c r="G5257" i="179"/>
  <c r="H5256" i="179"/>
  <c r="G5256" i="179"/>
  <c r="H5255" i="179"/>
  <c r="G5255" i="179"/>
  <c r="H5254" i="179"/>
  <c r="G5254" i="179"/>
  <c r="H5253" i="179"/>
  <c r="G5253" i="179"/>
  <c r="H5252" i="179"/>
  <c r="G5252" i="179"/>
  <c r="H5251" i="179"/>
  <c r="G5251" i="179"/>
  <c r="H5250" i="179"/>
  <c r="G5250" i="179"/>
  <c r="H5249" i="179"/>
  <c r="G5249" i="179"/>
  <c r="H5248" i="179"/>
  <c r="G5248" i="179"/>
  <c r="H5247" i="179"/>
  <c r="G5247" i="179"/>
  <c r="H5246" i="179"/>
  <c r="G5246" i="179"/>
  <c r="H5245" i="179"/>
  <c r="G5245" i="179"/>
  <c r="H5244" i="179"/>
  <c r="G5244" i="179"/>
  <c r="H5243" i="179"/>
  <c r="G5243" i="179"/>
  <c r="H5242" i="179"/>
  <c r="G5242" i="179"/>
  <c r="H5241" i="179"/>
  <c r="G5241" i="179"/>
  <c r="H5240" i="179"/>
  <c r="G5240" i="179"/>
  <c r="H5239" i="179"/>
  <c r="G5239" i="179"/>
  <c r="H5238" i="179"/>
  <c r="G5238" i="179"/>
  <c r="H5237" i="179"/>
  <c r="G5237" i="179"/>
  <c r="H5236" i="179"/>
  <c r="G5236" i="179"/>
  <c r="H5235" i="179"/>
  <c r="G5235" i="179"/>
  <c r="H5234" i="179"/>
  <c r="G5234" i="179"/>
  <c r="H5233" i="179"/>
  <c r="G5233" i="179"/>
  <c r="H5232" i="179"/>
  <c r="G5232" i="179"/>
  <c r="H5231" i="179"/>
  <c r="G5231" i="179"/>
  <c r="H5230" i="179"/>
  <c r="G5230" i="179"/>
  <c r="H5229" i="179"/>
  <c r="G5229" i="179"/>
  <c r="H5228" i="179"/>
  <c r="G5228" i="179"/>
  <c r="H5227" i="179"/>
  <c r="G5227" i="179"/>
  <c r="H5226" i="179"/>
  <c r="G5226" i="179"/>
  <c r="H5225" i="179"/>
  <c r="G5225" i="179"/>
  <c r="H5224" i="179"/>
  <c r="G5224" i="179"/>
  <c r="H5223" i="179"/>
  <c r="G5223" i="179"/>
  <c r="H5222" i="179"/>
  <c r="G5222" i="179"/>
  <c r="H5221" i="179"/>
  <c r="G5221" i="179"/>
  <c r="H5220" i="179"/>
  <c r="G5220" i="179"/>
  <c r="H5219" i="179"/>
  <c r="G5219" i="179"/>
  <c r="H5218" i="179"/>
  <c r="G5218" i="179"/>
  <c r="H5217" i="179"/>
  <c r="G5217" i="179"/>
  <c r="H5216" i="179"/>
  <c r="G5216" i="179"/>
  <c r="H5215" i="179"/>
  <c r="G5215" i="179"/>
  <c r="H5214" i="179"/>
  <c r="G5214" i="179"/>
  <c r="H5213" i="179"/>
  <c r="G5213" i="179"/>
  <c r="H5212" i="179"/>
  <c r="G5212" i="179"/>
  <c r="H5211" i="179"/>
  <c r="G5211" i="179"/>
  <c r="H5210" i="179"/>
  <c r="G5210" i="179"/>
  <c r="H5209" i="179"/>
  <c r="G5209" i="179"/>
  <c r="H5208" i="179"/>
  <c r="G5208" i="179"/>
  <c r="H5207" i="179"/>
  <c r="G5207" i="179"/>
  <c r="H5206" i="179"/>
  <c r="G5206" i="179"/>
  <c r="H5205" i="179"/>
  <c r="G5205" i="179"/>
  <c r="H5204" i="179"/>
  <c r="G5204" i="179"/>
  <c r="H5203" i="179"/>
  <c r="G5203" i="179"/>
  <c r="H5202" i="179"/>
  <c r="G5202" i="179"/>
  <c r="H5201" i="179"/>
  <c r="G5201" i="179"/>
  <c r="H5200" i="179"/>
  <c r="G5200" i="179"/>
  <c r="H5199" i="179"/>
  <c r="G5199" i="179"/>
  <c r="H5198" i="179"/>
  <c r="G5198" i="179"/>
  <c r="H5197" i="179"/>
  <c r="G5197" i="179"/>
  <c r="H5196" i="179"/>
  <c r="G5196" i="179"/>
  <c r="H5195" i="179"/>
  <c r="G5195" i="179"/>
  <c r="H5194" i="179"/>
  <c r="G5194" i="179"/>
  <c r="H5193" i="179"/>
  <c r="G5193" i="179"/>
  <c r="H5192" i="179"/>
  <c r="G5192" i="179"/>
  <c r="H5191" i="179"/>
  <c r="G5191" i="179"/>
  <c r="H5190" i="179"/>
  <c r="G5190" i="179"/>
  <c r="H5189" i="179"/>
  <c r="G5189" i="179"/>
  <c r="H5188" i="179"/>
  <c r="G5188" i="179"/>
  <c r="H5187" i="179"/>
  <c r="G5187" i="179"/>
  <c r="H5186" i="179"/>
  <c r="G5186" i="179"/>
  <c r="H5185" i="179"/>
  <c r="G5185" i="179"/>
  <c r="H5184" i="179"/>
  <c r="G5184" i="179"/>
  <c r="H5183" i="179"/>
  <c r="G5183" i="179"/>
  <c r="H5182" i="179"/>
  <c r="G5182" i="179"/>
  <c r="H5181" i="179"/>
  <c r="G5181" i="179"/>
  <c r="H5180" i="179"/>
  <c r="G5180" i="179"/>
  <c r="H5179" i="179"/>
  <c r="G5179" i="179"/>
  <c r="H5178" i="179"/>
  <c r="G5178" i="179"/>
  <c r="H5177" i="179"/>
  <c r="G5177" i="179"/>
  <c r="H5176" i="179"/>
  <c r="G5176" i="179"/>
  <c r="H5175" i="179"/>
  <c r="G5175" i="179"/>
  <c r="H5174" i="179"/>
  <c r="G5174" i="179"/>
  <c r="H5173" i="179"/>
  <c r="G5173" i="179"/>
  <c r="H5172" i="179"/>
  <c r="G5172" i="179"/>
  <c r="H5171" i="179"/>
  <c r="G5171" i="179"/>
  <c r="H5170" i="179"/>
  <c r="G5170" i="179"/>
  <c r="H5169" i="179"/>
  <c r="G5169" i="179"/>
  <c r="H5168" i="179"/>
  <c r="G5168" i="179"/>
  <c r="H5167" i="179"/>
  <c r="G5167" i="179"/>
  <c r="H5166" i="179"/>
  <c r="G5166" i="179"/>
  <c r="H5165" i="179"/>
  <c r="G5165" i="179"/>
  <c r="H5164" i="179"/>
  <c r="G5164" i="179"/>
  <c r="H5163" i="179"/>
  <c r="G5163" i="179"/>
  <c r="H5162" i="179"/>
  <c r="G5162" i="179"/>
  <c r="H5161" i="179"/>
  <c r="G5161" i="179"/>
  <c r="H5160" i="179"/>
  <c r="G5160" i="179"/>
  <c r="H5159" i="179"/>
  <c r="G5159" i="179"/>
  <c r="H5158" i="179"/>
  <c r="G5158" i="179"/>
  <c r="H5157" i="179"/>
  <c r="G5157" i="179"/>
  <c r="H5156" i="179"/>
  <c r="G5156" i="179"/>
  <c r="H5155" i="179"/>
  <c r="G5155" i="179"/>
  <c r="H5154" i="179"/>
  <c r="G5154" i="179"/>
  <c r="H5153" i="179"/>
  <c r="G5153" i="179"/>
  <c r="H5152" i="179"/>
  <c r="G5152" i="179"/>
  <c r="H5151" i="179"/>
  <c r="G5151" i="179"/>
  <c r="H5150" i="179"/>
  <c r="G5150" i="179"/>
  <c r="H5149" i="179"/>
  <c r="G5149" i="179"/>
  <c r="H5148" i="179"/>
  <c r="G5148" i="179"/>
  <c r="H5147" i="179"/>
  <c r="G5147" i="179"/>
  <c r="H5146" i="179"/>
  <c r="G5146" i="179"/>
  <c r="H5145" i="179"/>
  <c r="G5145" i="179"/>
  <c r="H5144" i="179"/>
  <c r="G5144" i="179"/>
  <c r="H5143" i="179"/>
  <c r="G5143" i="179"/>
  <c r="H5142" i="179"/>
  <c r="G5142" i="179"/>
  <c r="H5141" i="179"/>
  <c r="G5141" i="179"/>
  <c r="H5140" i="179"/>
  <c r="G5140" i="179"/>
  <c r="H5139" i="179"/>
  <c r="G5139" i="179"/>
  <c r="H5138" i="179"/>
  <c r="G5138" i="179"/>
  <c r="H5137" i="179"/>
  <c r="G5137" i="179"/>
  <c r="H5136" i="179"/>
  <c r="G5136" i="179"/>
  <c r="H5135" i="179"/>
  <c r="G5135" i="179"/>
  <c r="H5134" i="179"/>
  <c r="G5134" i="179"/>
  <c r="H5133" i="179"/>
  <c r="G5133" i="179"/>
  <c r="H5132" i="179"/>
  <c r="G5132" i="179"/>
  <c r="H5131" i="179"/>
  <c r="G5131" i="179"/>
  <c r="H5130" i="179"/>
  <c r="G5130" i="179"/>
  <c r="H5129" i="179"/>
  <c r="G5129" i="179"/>
  <c r="H5128" i="179"/>
  <c r="G5128" i="179"/>
  <c r="H5127" i="179"/>
  <c r="G5127" i="179"/>
  <c r="H5126" i="179"/>
  <c r="G5126" i="179"/>
  <c r="H5125" i="179"/>
  <c r="G5125" i="179"/>
  <c r="H5124" i="179"/>
  <c r="G5124" i="179"/>
  <c r="H5123" i="179"/>
  <c r="G5123" i="179"/>
  <c r="H5122" i="179"/>
  <c r="G5122" i="179"/>
  <c r="H5121" i="179"/>
  <c r="G5121" i="179"/>
  <c r="H5120" i="179"/>
  <c r="G5120" i="179"/>
  <c r="H5119" i="179"/>
  <c r="G5119" i="179"/>
  <c r="H5118" i="179"/>
  <c r="G5118" i="179"/>
  <c r="H5117" i="179"/>
  <c r="G5117" i="179"/>
  <c r="H5116" i="179"/>
  <c r="G5116" i="179"/>
  <c r="H5115" i="179"/>
  <c r="G5115" i="179"/>
  <c r="H5114" i="179"/>
  <c r="G5114" i="179"/>
  <c r="H5113" i="179"/>
  <c r="G5113" i="179"/>
  <c r="H5112" i="179"/>
  <c r="G5112" i="179"/>
  <c r="H5111" i="179"/>
  <c r="G5111" i="179"/>
  <c r="H5110" i="179"/>
  <c r="G5110" i="179"/>
  <c r="H5109" i="179"/>
  <c r="G5109" i="179"/>
  <c r="H5108" i="179"/>
  <c r="G5108" i="179"/>
  <c r="H5107" i="179"/>
  <c r="G5107" i="179"/>
  <c r="H5106" i="179"/>
  <c r="G5106" i="179"/>
  <c r="H5105" i="179"/>
  <c r="G5105" i="179"/>
  <c r="H5104" i="179"/>
  <c r="G5104" i="179"/>
  <c r="H5103" i="179"/>
  <c r="G5103" i="179"/>
  <c r="H5102" i="179"/>
  <c r="G5102" i="179"/>
  <c r="H5101" i="179"/>
  <c r="G5101" i="179"/>
  <c r="H5100" i="179"/>
  <c r="G5100" i="179"/>
  <c r="H5099" i="179"/>
  <c r="G5099" i="179"/>
  <c r="H5098" i="179"/>
  <c r="G5098" i="179"/>
  <c r="H5097" i="179"/>
  <c r="G5097" i="179"/>
  <c r="H5096" i="179"/>
  <c r="G5096" i="179"/>
  <c r="H5095" i="179"/>
  <c r="G5095" i="179"/>
  <c r="H5094" i="179"/>
  <c r="G5094" i="179"/>
  <c r="H5093" i="179"/>
  <c r="G5093" i="179"/>
  <c r="H5092" i="179"/>
  <c r="G5092" i="179"/>
  <c r="H5091" i="179"/>
  <c r="G5091" i="179"/>
  <c r="H5090" i="179"/>
  <c r="G5090" i="179"/>
  <c r="H5089" i="179"/>
  <c r="G5089" i="179"/>
  <c r="H5088" i="179"/>
  <c r="G5088" i="179"/>
  <c r="H5087" i="179"/>
  <c r="G5087" i="179"/>
  <c r="H5086" i="179"/>
  <c r="G5086" i="179"/>
  <c r="H5085" i="179"/>
  <c r="G5085" i="179"/>
  <c r="H5084" i="179"/>
  <c r="G5084" i="179"/>
  <c r="H5083" i="179"/>
  <c r="G5083" i="179"/>
  <c r="H5082" i="179"/>
  <c r="G5082" i="179"/>
  <c r="H5081" i="179"/>
  <c r="G5081" i="179"/>
  <c r="H5080" i="179"/>
  <c r="G5080" i="179"/>
  <c r="H5079" i="179"/>
  <c r="G5079" i="179"/>
  <c r="H5078" i="179"/>
  <c r="G5078" i="179"/>
  <c r="H5077" i="179"/>
  <c r="G5077" i="179"/>
  <c r="H5076" i="179"/>
  <c r="G5076" i="179"/>
  <c r="H5075" i="179"/>
  <c r="G5075" i="179"/>
  <c r="H5074" i="179"/>
  <c r="G5074" i="179"/>
  <c r="H5073" i="179"/>
  <c r="G5073" i="179"/>
  <c r="H5072" i="179"/>
  <c r="G5072" i="179"/>
  <c r="H5071" i="179"/>
  <c r="G5071" i="179"/>
  <c r="H5070" i="179"/>
  <c r="G5070" i="179"/>
  <c r="H5069" i="179"/>
  <c r="G5069" i="179"/>
  <c r="H5068" i="179"/>
  <c r="G5068" i="179"/>
  <c r="H5067" i="179"/>
  <c r="G5067" i="179"/>
  <c r="H5066" i="179"/>
  <c r="G5066" i="179"/>
  <c r="H5065" i="179"/>
  <c r="G5065" i="179"/>
  <c r="H5064" i="179"/>
  <c r="G5064" i="179"/>
  <c r="H5063" i="179"/>
  <c r="G5063" i="179"/>
  <c r="H5062" i="179"/>
  <c r="G5062" i="179"/>
  <c r="H5061" i="179"/>
  <c r="G5061" i="179"/>
  <c r="H5060" i="179"/>
  <c r="G5060" i="179"/>
  <c r="H5059" i="179"/>
  <c r="G5059" i="179"/>
  <c r="H5058" i="179"/>
  <c r="G5058" i="179"/>
  <c r="H5057" i="179"/>
  <c r="G5057" i="179"/>
  <c r="H5056" i="179"/>
  <c r="G5056" i="179"/>
  <c r="H5055" i="179"/>
  <c r="G5055" i="179"/>
  <c r="H5054" i="179"/>
  <c r="G5054" i="179"/>
  <c r="H5053" i="179"/>
  <c r="G5053" i="179"/>
  <c r="H5052" i="179"/>
  <c r="G5052" i="179"/>
  <c r="H5051" i="179"/>
  <c r="G5051" i="179"/>
  <c r="H5050" i="179"/>
  <c r="G5050" i="179"/>
  <c r="H5049" i="179"/>
  <c r="G5049" i="179"/>
  <c r="H5048" i="179"/>
  <c r="G5048" i="179"/>
  <c r="H5047" i="179"/>
  <c r="G5047" i="179"/>
  <c r="H5046" i="179"/>
  <c r="G5046" i="179"/>
  <c r="H5045" i="179"/>
  <c r="G5045" i="179"/>
  <c r="H5044" i="179"/>
  <c r="G5044" i="179"/>
  <c r="H5043" i="179"/>
  <c r="G5043" i="179"/>
  <c r="H5042" i="179"/>
  <c r="G5042" i="179"/>
  <c r="H5041" i="179"/>
  <c r="G5041" i="179"/>
  <c r="H5040" i="179"/>
  <c r="G5040" i="179"/>
  <c r="H5039" i="179"/>
  <c r="G5039" i="179"/>
  <c r="H5038" i="179"/>
  <c r="G5038" i="179"/>
  <c r="H5037" i="179"/>
  <c r="G5037" i="179"/>
  <c r="H5036" i="179"/>
  <c r="G5036" i="179"/>
  <c r="H5035" i="179"/>
  <c r="G5035" i="179"/>
  <c r="H5034" i="179"/>
  <c r="G5034" i="179"/>
  <c r="H5033" i="179"/>
  <c r="G5033" i="179"/>
  <c r="H5032" i="179"/>
  <c r="G5032" i="179"/>
  <c r="H5031" i="179"/>
  <c r="G5031" i="179"/>
  <c r="H5030" i="179"/>
  <c r="G5030" i="179"/>
  <c r="H5029" i="179"/>
  <c r="G5029" i="179"/>
  <c r="H5028" i="179"/>
  <c r="G5028" i="179"/>
  <c r="H5027" i="179"/>
  <c r="G5027" i="179"/>
  <c r="H5026" i="179"/>
  <c r="G5026" i="179"/>
  <c r="H5025" i="179"/>
  <c r="G5025" i="179"/>
  <c r="H5024" i="179"/>
  <c r="G5024" i="179"/>
  <c r="H5023" i="179"/>
  <c r="G5023" i="179"/>
  <c r="H5022" i="179"/>
  <c r="G5022" i="179"/>
  <c r="H5021" i="179"/>
  <c r="G5021" i="179"/>
  <c r="H5020" i="179"/>
  <c r="G5020" i="179"/>
  <c r="H5019" i="179"/>
  <c r="G5019" i="179"/>
  <c r="H5018" i="179"/>
  <c r="G5018" i="179"/>
  <c r="H5017" i="179"/>
  <c r="G5017" i="179"/>
  <c r="H5016" i="179"/>
  <c r="G5016" i="179"/>
  <c r="H5015" i="179"/>
  <c r="G5015" i="179"/>
  <c r="H5014" i="179"/>
  <c r="G5014" i="179"/>
  <c r="H5013" i="179"/>
  <c r="G5013" i="179"/>
  <c r="H5012" i="179"/>
  <c r="G5012" i="179"/>
  <c r="H5011" i="179"/>
  <c r="G5011" i="179"/>
  <c r="H5010" i="179"/>
  <c r="G5010" i="179"/>
  <c r="H5009" i="179"/>
  <c r="G5009" i="179"/>
  <c r="H5008" i="179"/>
  <c r="G5008" i="179"/>
  <c r="H5007" i="179"/>
  <c r="G5007" i="179"/>
  <c r="H5006" i="179"/>
  <c r="G5006" i="179"/>
  <c r="H5005" i="179"/>
  <c r="G5005" i="179"/>
  <c r="H5004" i="179"/>
  <c r="G5004" i="179"/>
  <c r="H5003" i="179"/>
  <c r="G5003" i="179"/>
  <c r="H5002" i="179"/>
  <c r="G5002" i="179"/>
  <c r="H5001" i="179"/>
  <c r="G5001" i="179"/>
  <c r="H5000" i="179"/>
  <c r="G5000" i="179"/>
  <c r="H4999" i="179"/>
  <c r="G4999" i="179"/>
  <c r="H4998" i="179"/>
  <c r="G4998" i="179"/>
  <c r="H4997" i="179"/>
  <c r="G4997" i="179"/>
  <c r="H4996" i="179"/>
  <c r="G4996" i="179"/>
  <c r="H4995" i="179"/>
  <c r="G4995" i="179"/>
  <c r="H4994" i="179"/>
  <c r="G4994" i="179"/>
  <c r="H4993" i="179"/>
  <c r="G4993" i="179"/>
  <c r="H4992" i="179"/>
  <c r="G4992" i="179"/>
  <c r="H4991" i="179"/>
  <c r="G4991" i="179"/>
  <c r="H4990" i="179"/>
  <c r="G4990" i="179"/>
  <c r="H4989" i="179"/>
  <c r="G4989" i="179"/>
  <c r="H4988" i="179"/>
  <c r="G4988" i="179"/>
  <c r="H4987" i="179"/>
  <c r="G4987" i="179"/>
  <c r="H4986" i="179"/>
  <c r="G4986" i="179"/>
  <c r="H4985" i="179"/>
  <c r="G4985" i="179"/>
  <c r="H4984" i="179"/>
  <c r="G4984" i="179"/>
  <c r="H4983" i="179"/>
  <c r="G4983" i="179"/>
  <c r="H4982" i="179"/>
  <c r="G4982" i="179"/>
  <c r="H4981" i="179"/>
  <c r="G4981" i="179"/>
  <c r="H4980" i="179"/>
  <c r="G4980" i="179"/>
  <c r="H4979" i="179"/>
  <c r="G4979" i="179"/>
  <c r="H4978" i="179"/>
  <c r="G4978" i="179"/>
  <c r="H4977" i="179"/>
  <c r="G4977" i="179"/>
  <c r="H4976" i="179"/>
  <c r="G4976" i="179"/>
  <c r="H4975" i="179"/>
  <c r="G4975" i="179"/>
  <c r="H4974" i="179"/>
  <c r="G4974" i="179"/>
  <c r="H4973" i="179"/>
  <c r="G4973" i="179"/>
  <c r="H4972" i="179"/>
  <c r="G4972" i="179"/>
  <c r="H4971" i="179"/>
  <c r="G4971" i="179"/>
  <c r="H4970" i="179"/>
  <c r="G4970" i="179"/>
  <c r="H4969" i="179"/>
  <c r="G4969" i="179"/>
  <c r="H4968" i="179"/>
  <c r="G4968" i="179"/>
  <c r="H4967" i="179"/>
  <c r="G4967" i="179"/>
  <c r="H4966" i="179"/>
  <c r="G4966" i="179"/>
  <c r="H4965" i="179"/>
  <c r="G4965" i="179"/>
  <c r="H4964" i="179"/>
  <c r="G4964" i="179"/>
  <c r="H4963" i="179"/>
  <c r="G4963" i="179"/>
  <c r="H4962" i="179"/>
  <c r="G4962" i="179"/>
  <c r="H4961" i="179"/>
  <c r="G4961" i="179"/>
  <c r="H4960" i="179"/>
  <c r="G4960" i="179"/>
  <c r="H4959" i="179"/>
  <c r="G4959" i="179"/>
  <c r="H4958" i="179"/>
  <c r="G4958" i="179"/>
  <c r="H4957" i="179"/>
  <c r="G4957" i="179"/>
  <c r="H4956" i="179"/>
  <c r="G4956" i="179"/>
  <c r="H4955" i="179"/>
  <c r="G4955" i="179"/>
  <c r="H4954" i="179"/>
  <c r="G4954" i="179"/>
  <c r="H4953" i="179"/>
  <c r="G4953" i="179"/>
  <c r="H4952" i="179"/>
  <c r="G4952" i="179"/>
  <c r="H4951" i="179"/>
  <c r="G4951" i="179"/>
  <c r="H4950" i="179"/>
  <c r="G4950" i="179"/>
  <c r="H4949" i="179"/>
  <c r="G4949" i="179"/>
  <c r="H4948" i="179"/>
  <c r="G4948" i="179"/>
  <c r="H4947" i="179"/>
  <c r="G4947" i="179"/>
  <c r="H4946" i="179"/>
  <c r="G4946" i="179"/>
  <c r="H4945" i="179"/>
  <c r="G4945" i="179"/>
  <c r="H4944" i="179"/>
  <c r="G4944" i="179"/>
  <c r="H4943" i="179"/>
  <c r="G4943" i="179"/>
  <c r="H4942" i="179"/>
  <c r="G4942" i="179"/>
  <c r="H4941" i="179"/>
  <c r="G4941" i="179"/>
  <c r="H4940" i="179"/>
  <c r="G4940" i="179"/>
  <c r="H4939" i="179"/>
  <c r="G4939" i="179"/>
  <c r="H4938" i="179"/>
  <c r="G4938" i="179"/>
  <c r="H4937" i="179"/>
  <c r="G4937" i="179"/>
  <c r="H4936" i="179"/>
  <c r="G4936" i="179"/>
  <c r="H4935" i="179"/>
  <c r="G4935" i="179"/>
  <c r="H4934" i="179"/>
  <c r="G4934" i="179"/>
  <c r="H4933" i="179"/>
  <c r="G4933" i="179"/>
  <c r="H4932" i="179"/>
  <c r="G4932" i="179"/>
  <c r="H4931" i="179"/>
  <c r="G4931" i="179"/>
  <c r="H4930" i="179"/>
  <c r="G4930" i="179"/>
  <c r="H4929" i="179"/>
  <c r="G4929" i="179"/>
  <c r="H4928" i="179"/>
  <c r="G4928" i="179"/>
  <c r="H4927" i="179"/>
  <c r="G4927" i="179"/>
  <c r="H4926" i="179"/>
  <c r="G4926" i="179"/>
  <c r="H4925" i="179"/>
  <c r="G4925" i="179"/>
  <c r="H4924" i="179"/>
  <c r="G4924" i="179"/>
  <c r="H4923" i="179"/>
  <c r="G4923" i="179"/>
  <c r="H4922" i="179"/>
  <c r="G4922" i="179"/>
  <c r="H4921" i="179"/>
  <c r="G4921" i="179"/>
  <c r="H4920" i="179"/>
  <c r="G4920" i="179"/>
  <c r="H4919" i="179"/>
  <c r="G4919" i="179"/>
  <c r="H4918" i="179"/>
  <c r="G4918" i="179"/>
  <c r="H4917" i="179"/>
  <c r="G4917" i="179"/>
  <c r="H4916" i="179"/>
  <c r="G4916" i="179"/>
  <c r="H4915" i="179"/>
  <c r="G4915" i="179"/>
  <c r="H4914" i="179"/>
  <c r="G4914" i="179"/>
  <c r="H4913" i="179"/>
  <c r="G4913" i="179"/>
  <c r="H4912" i="179"/>
  <c r="G4912" i="179"/>
  <c r="H4911" i="179"/>
  <c r="G4911" i="179"/>
  <c r="H4910" i="179"/>
  <c r="G4910" i="179"/>
  <c r="H4909" i="179"/>
  <c r="G4909" i="179"/>
  <c r="H4908" i="179"/>
  <c r="G4908" i="179"/>
  <c r="H4907" i="179"/>
  <c r="G4907" i="179"/>
  <c r="H4906" i="179"/>
  <c r="G4906" i="179"/>
  <c r="H4905" i="179"/>
  <c r="G4905" i="179"/>
  <c r="H4904" i="179"/>
  <c r="G4904" i="179"/>
  <c r="H4903" i="179"/>
  <c r="G4903" i="179"/>
  <c r="H4902" i="179"/>
  <c r="G4902" i="179"/>
  <c r="H4901" i="179"/>
  <c r="G4901" i="179"/>
  <c r="H4900" i="179"/>
  <c r="G4900" i="179"/>
  <c r="H4899" i="179"/>
  <c r="G4899" i="179"/>
  <c r="H4898" i="179"/>
  <c r="G4898" i="179"/>
  <c r="H4897" i="179"/>
  <c r="G4897" i="179"/>
  <c r="H4896" i="179"/>
  <c r="G4896" i="179"/>
  <c r="H4895" i="179"/>
  <c r="G4895" i="179"/>
  <c r="H4894" i="179"/>
  <c r="G4894" i="179"/>
  <c r="H4893" i="179"/>
  <c r="G4893" i="179"/>
  <c r="H4892" i="179"/>
  <c r="G4892" i="179"/>
  <c r="H4891" i="179"/>
  <c r="G4891" i="179"/>
  <c r="H4890" i="179"/>
  <c r="G4890" i="179"/>
  <c r="H4889" i="179"/>
  <c r="G4889" i="179"/>
  <c r="H4888" i="179"/>
  <c r="G4888" i="179"/>
  <c r="H4887" i="179"/>
  <c r="G4887" i="179"/>
  <c r="H4886" i="179"/>
  <c r="G4886" i="179"/>
  <c r="H4885" i="179"/>
  <c r="G4885" i="179"/>
  <c r="H4884" i="179"/>
  <c r="G4884" i="179"/>
  <c r="H4883" i="179"/>
  <c r="G4883" i="179"/>
  <c r="H4882" i="179"/>
  <c r="G4882" i="179"/>
  <c r="H4881" i="179"/>
  <c r="G4881" i="179"/>
  <c r="H4880" i="179"/>
  <c r="G4880" i="179"/>
  <c r="H4879" i="179"/>
  <c r="G4879" i="179"/>
  <c r="H4878" i="179"/>
  <c r="G4878" i="179"/>
  <c r="H4877" i="179"/>
  <c r="G4877" i="179"/>
  <c r="H4876" i="179"/>
  <c r="G4876" i="179"/>
  <c r="H4875" i="179"/>
  <c r="G4875" i="179"/>
  <c r="H4874" i="179"/>
  <c r="G4874" i="179"/>
  <c r="H4873" i="179"/>
  <c r="G4873" i="179"/>
  <c r="H4872" i="179"/>
  <c r="G4872" i="179"/>
  <c r="H4871" i="179"/>
  <c r="G4871" i="179"/>
  <c r="H4870" i="179"/>
  <c r="G4870" i="179"/>
  <c r="H4869" i="179"/>
  <c r="G4869" i="179"/>
  <c r="H4868" i="179"/>
  <c r="G4868" i="179"/>
  <c r="H4867" i="179"/>
  <c r="G4867" i="179"/>
  <c r="H4866" i="179"/>
  <c r="G4866" i="179"/>
  <c r="H4865" i="179"/>
  <c r="G4865" i="179"/>
  <c r="H4864" i="179"/>
  <c r="G4864" i="179"/>
  <c r="H4863" i="179"/>
  <c r="G4863" i="179"/>
  <c r="H4862" i="179"/>
  <c r="G4862" i="179"/>
  <c r="H4861" i="179"/>
  <c r="G4861" i="179"/>
  <c r="H4860" i="179"/>
  <c r="G4860" i="179"/>
  <c r="H4859" i="179"/>
  <c r="G4859" i="179"/>
  <c r="H4858" i="179"/>
  <c r="G4858" i="179"/>
  <c r="H4857" i="179"/>
  <c r="G4857" i="179"/>
  <c r="H4856" i="179"/>
  <c r="G4856" i="179"/>
  <c r="H4855" i="179"/>
  <c r="G4855" i="179"/>
  <c r="H4854" i="179"/>
  <c r="G4854" i="179"/>
  <c r="H4853" i="179"/>
  <c r="G4853" i="179"/>
  <c r="H4852" i="179"/>
  <c r="G4852" i="179"/>
  <c r="H4851" i="179"/>
  <c r="G4851" i="179"/>
  <c r="H4850" i="179"/>
  <c r="G4850" i="179"/>
  <c r="H4849" i="179"/>
  <c r="G4849" i="179"/>
  <c r="H4848" i="179"/>
  <c r="G4848" i="179"/>
  <c r="H4847" i="179"/>
  <c r="G4847" i="179"/>
  <c r="H4846" i="179"/>
  <c r="G4846" i="179"/>
  <c r="H4845" i="179"/>
  <c r="G4845" i="179"/>
  <c r="H4844" i="179"/>
  <c r="G4844" i="179"/>
  <c r="H4843" i="179"/>
  <c r="G4843" i="179"/>
  <c r="H4842" i="179"/>
  <c r="G4842" i="179"/>
  <c r="H4841" i="179"/>
  <c r="G4841" i="179"/>
  <c r="H4840" i="179"/>
  <c r="G4840" i="179"/>
  <c r="H4839" i="179"/>
  <c r="G4839" i="179"/>
  <c r="H4838" i="179"/>
  <c r="G4838" i="179"/>
  <c r="H4837" i="179"/>
  <c r="G4837" i="179"/>
  <c r="H4836" i="179"/>
  <c r="G4836" i="179"/>
  <c r="H4835" i="179"/>
  <c r="G4835" i="179"/>
  <c r="H4834" i="179"/>
  <c r="G4834" i="179"/>
  <c r="H4833" i="179"/>
  <c r="G4833" i="179"/>
  <c r="H4832" i="179"/>
  <c r="G4832" i="179"/>
  <c r="H4831" i="179"/>
  <c r="G4831" i="179"/>
  <c r="H4830" i="179"/>
  <c r="G4830" i="179"/>
  <c r="H4829" i="179"/>
  <c r="G4829" i="179"/>
  <c r="H4828" i="179"/>
  <c r="G4828" i="179"/>
  <c r="H4827" i="179"/>
  <c r="G4827" i="179"/>
  <c r="H4826" i="179"/>
  <c r="G4826" i="179"/>
  <c r="H4825" i="179"/>
  <c r="G4825" i="179"/>
  <c r="H4824" i="179"/>
  <c r="G4824" i="179"/>
  <c r="H4823" i="179"/>
  <c r="G4823" i="179"/>
  <c r="H4822" i="179"/>
  <c r="G4822" i="179"/>
  <c r="H4821" i="179"/>
  <c r="G4821" i="179"/>
  <c r="H4820" i="179"/>
  <c r="G4820" i="179"/>
  <c r="H4819" i="179"/>
  <c r="G4819" i="179"/>
  <c r="H4818" i="179"/>
  <c r="G4818" i="179"/>
  <c r="H4817" i="179"/>
  <c r="G4817" i="179"/>
  <c r="H4816" i="179"/>
  <c r="G4816" i="179"/>
  <c r="H4815" i="179"/>
  <c r="G4815" i="179"/>
  <c r="H4814" i="179"/>
  <c r="G4814" i="179"/>
  <c r="H4813" i="179"/>
  <c r="G4813" i="179"/>
  <c r="H4812" i="179"/>
  <c r="G4812" i="179"/>
  <c r="H4811" i="179"/>
  <c r="G4811" i="179"/>
  <c r="H4810" i="179"/>
  <c r="G4810" i="179"/>
  <c r="H4809" i="179"/>
  <c r="G4809" i="179"/>
  <c r="H4808" i="179"/>
  <c r="G4808" i="179"/>
  <c r="H4807" i="179"/>
  <c r="G4807" i="179"/>
  <c r="H4806" i="179"/>
  <c r="G4806" i="179"/>
  <c r="H4805" i="179"/>
  <c r="G4805" i="179"/>
  <c r="H4804" i="179"/>
  <c r="G4804" i="179"/>
  <c r="H4803" i="179"/>
  <c r="G4803" i="179"/>
  <c r="H4802" i="179"/>
  <c r="G4802" i="179"/>
  <c r="H4801" i="179"/>
  <c r="G4801" i="179"/>
  <c r="H4800" i="179"/>
  <c r="G4800" i="179"/>
  <c r="H4799" i="179"/>
  <c r="G4799" i="179"/>
  <c r="H4798" i="179"/>
  <c r="G4798" i="179"/>
  <c r="H4797" i="179"/>
  <c r="G4797" i="179"/>
  <c r="H4796" i="179"/>
  <c r="G4796" i="179"/>
  <c r="H4795" i="179"/>
  <c r="G4795" i="179"/>
  <c r="H4794" i="179"/>
  <c r="G4794" i="179"/>
  <c r="H4793" i="179"/>
  <c r="G4793" i="179"/>
  <c r="H4792" i="179"/>
  <c r="G4792" i="179"/>
  <c r="H4791" i="179"/>
  <c r="G4791" i="179"/>
  <c r="H4790" i="179"/>
  <c r="G4790" i="179"/>
  <c r="H4789" i="179"/>
  <c r="G4789" i="179"/>
  <c r="H4788" i="179"/>
  <c r="G4788" i="179"/>
  <c r="H4787" i="179"/>
  <c r="G4787" i="179"/>
  <c r="H4786" i="179"/>
  <c r="G4786" i="179"/>
  <c r="H4785" i="179"/>
  <c r="G4785" i="179"/>
  <c r="H4784" i="179"/>
  <c r="G4784" i="179"/>
  <c r="H4783" i="179"/>
  <c r="G4783" i="179"/>
  <c r="H4782" i="179"/>
  <c r="G4782" i="179"/>
  <c r="H4781" i="179"/>
  <c r="G4781" i="179"/>
  <c r="H4780" i="179"/>
  <c r="G4780" i="179"/>
  <c r="H4779" i="179"/>
  <c r="G4779" i="179"/>
  <c r="H4778" i="179"/>
  <c r="G4778" i="179"/>
  <c r="H4777" i="179"/>
  <c r="G4777" i="179"/>
  <c r="H4776" i="179"/>
  <c r="G4776" i="179"/>
  <c r="H4775" i="179"/>
  <c r="G4775" i="179"/>
  <c r="H4774" i="179"/>
  <c r="G4774" i="179"/>
  <c r="H4773" i="179"/>
  <c r="G4773" i="179"/>
  <c r="H4772" i="179"/>
  <c r="G4772" i="179"/>
  <c r="H4771" i="179"/>
  <c r="G4771" i="179"/>
  <c r="H4770" i="179"/>
  <c r="G4770" i="179"/>
  <c r="H4769" i="179"/>
  <c r="G4769" i="179"/>
  <c r="H4768" i="179"/>
  <c r="G4768" i="179"/>
  <c r="H4767" i="179"/>
  <c r="G4767" i="179"/>
  <c r="H4766" i="179"/>
  <c r="G4766" i="179"/>
  <c r="H4765" i="179"/>
  <c r="G4765" i="179"/>
  <c r="H4764" i="179"/>
  <c r="G4764" i="179"/>
  <c r="H4763" i="179"/>
  <c r="G4763" i="179"/>
  <c r="H4762" i="179"/>
  <c r="G4762" i="179"/>
  <c r="H4761" i="179"/>
  <c r="G4761" i="179"/>
  <c r="H4760" i="179"/>
  <c r="G4760" i="179"/>
  <c r="H4759" i="179"/>
  <c r="G4759" i="179"/>
  <c r="H4758" i="179"/>
  <c r="G4758" i="179"/>
  <c r="H4757" i="179"/>
  <c r="G4757" i="179"/>
  <c r="H4756" i="179"/>
  <c r="G4756" i="179"/>
  <c r="H4755" i="179"/>
  <c r="G4755" i="179"/>
  <c r="H4754" i="179"/>
  <c r="G4754" i="179"/>
  <c r="H4753" i="179"/>
  <c r="G4753" i="179"/>
  <c r="H4752" i="179"/>
  <c r="G4752" i="179"/>
  <c r="H4751" i="179"/>
  <c r="G4751" i="179"/>
  <c r="H4750" i="179"/>
  <c r="G4750" i="179"/>
  <c r="H4749" i="179"/>
  <c r="G4749" i="179"/>
  <c r="H4748" i="179"/>
  <c r="G4748" i="179"/>
  <c r="H4747" i="179"/>
  <c r="G4747" i="179"/>
  <c r="H4746" i="179"/>
  <c r="G4746" i="179"/>
  <c r="H4745" i="179"/>
  <c r="G4745" i="179"/>
  <c r="H4744" i="179"/>
  <c r="G4744" i="179"/>
  <c r="H4743" i="179"/>
  <c r="G4743" i="179"/>
  <c r="H4742" i="179"/>
  <c r="G4742" i="179"/>
  <c r="H4741" i="179"/>
  <c r="G4741" i="179"/>
  <c r="H4740" i="179"/>
  <c r="G4740" i="179"/>
  <c r="H4739" i="179"/>
  <c r="G4739" i="179"/>
  <c r="H4738" i="179"/>
  <c r="G4738" i="179"/>
  <c r="H4737" i="179"/>
  <c r="G4737" i="179"/>
  <c r="H4736" i="179"/>
  <c r="G4736" i="179"/>
  <c r="H4735" i="179"/>
  <c r="G4735" i="179"/>
  <c r="H4734" i="179"/>
  <c r="G4734" i="179"/>
  <c r="H4733" i="179"/>
  <c r="G4733" i="179"/>
  <c r="H4732" i="179"/>
  <c r="G4732" i="179"/>
  <c r="H4731" i="179"/>
  <c r="G4731" i="179"/>
  <c r="H4730" i="179"/>
  <c r="G4730" i="179"/>
  <c r="H4729" i="179"/>
  <c r="G4729" i="179"/>
  <c r="H4728" i="179"/>
  <c r="G4728" i="179"/>
  <c r="H4727" i="179"/>
  <c r="G4727" i="179"/>
  <c r="H4726" i="179"/>
  <c r="G4726" i="179"/>
  <c r="H4725" i="179"/>
  <c r="G4725" i="179"/>
  <c r="H4724" i="179"/>
  <c r="G4724" i="179"/>
  <c r="H4723" i="179"/>
  <c r="G4723" i="179"/>
  <c r="H4722" i="179"/>
  <c r="G4722" i="179"/>
  <c r="H4721" i="179"/>
  <c r="G4721" i="179"/>
  <c r="H4720" i="179"/>
  <c r="G4720" i="179"/>
  <c r="H4719" i="179"/>
  <c r="G4719" i="179"/>
  <c r="H4718" i="179"/>
  <c r="G4718" i="179"/>
  <c r="H4717" i="179"/>
  <c r="G4717" i="179"/>
  <c r="H4716" i="179"/>
  <c r="G4716" i="179"/>
  <c r="H4715" i="179"/>
  <c r="G4715" i="179"/>
  <c r="H4714" i="179"/>
  <c r="G4714" i="179"/>
  <c r="H4713" i="179"/>
  <c r="G4713" i="179"/>
  <c r="H4712" i="179"/>
  <c r="G4712" i="179"/>
  <c r="H4711" i="179"/>
  <c r="G4711" i="179"/>
  <c r="H4710" i="179"/>
  <c r="G4710" i="179"/>
  <c r="H4709" i="179"/>
  <c r="G4709" i="179"/>
  <c r="H4708" i="179"/>
  <c r="G4708" i="179"/>
  <c r="H4707" i="179"/>
  <c r="G4707" i="179"/>
  <c r="H4706" i="179"/>
  <c r="G4706" i="179"/>
  <c r="H4705" i="179"/>
  <c r="G4705" i="179"/>
  <c r="H4704" i="179"/>
  <c r="G4704" i="179"/>
  <c r="H4703" i="179"/>
  <c r="G4703" i="179"/>
  <c r="H4702" i="179"/>
  <c r="G4702" i="179"/>
  <c r="H4701" i="179"/>
  <c r="G4701" i="179"/>
  <c r="H4700" i="179"/>
  <c r="G4700" i="179"/>
  <c r="H4699" i="179"/>
  <c r="G4699" i="179"/>
  <c r="H4698" i="179"/>
  <c r="G4698" i="179"/>
  <c r="H4697" i="179"/>
  <c r="G4697" i="179"/>
  <c r="H4696" i="179"/>
  <c r="G4696" i="179"/>
  <c r="H4695" i="179"/>
  <c r="G4695" i="179"/>
  <c r="H4694" i="179"/>
  <c r="G4694" i="179"/>
  <c r="H4693" i="179"/>
  <c r="G4693" i="179"/>
  <c r="H4692" i="179"/>
  <c r="G4692" i="179"/>
  <c r="H4691" i="179"/>
  <c r="G4691" i="179"/>
  <c r="H4690" i="179"/>
  <c r="G4690" i="179"/>
  <c r="H4689" i="179"/>
  <c r="G4689" i="179"/>
  <c r="H4688" i="179"/>
  <c r="G4688" i="179"/>
  <c r="H4687" i="179"/>
  <c r="G4687" i="179"/>
  <c r="H4686" i="179"/>
  <c r="G4686" i="179"/>
  <c r="H4685" i="179"/>
  <c r="G4685" i="179"/>
  <c r="H4684" i="179"/>
  <c r="G4684" i="179"/>
  <c r="H4683" i="179"/>
  <c r="G4683" i="179"/>
  <c r="H4682" i="179"/>
  <c r="G4682" i="179"/>
  <c r="H4681" i="179"/>
  <c r="G4681" i="179"/>
  <c r="H4680" i="179"/>
  <c r="G4680" i="179"/>
  <c r="H4679" i="179"/>
  <c r="G4679" i="179"/>
  <c r="H4678" i="179"/>
  <c r="G4678" i="179"/>
  <c r="H4677" i="179"/>
  <c r="G4677" i="179"/>
  <c r="H4676" i="179"/>
  <c r="G4676" i="179"/>
  <c r="H4675" i="179"/>
  <c r="G4675" i="179"/>
  <c r="H4674" i="179"/>
  <c r="G4674" i="179"/>
  <c r="H4673" i="179"/>
  <c r="G4673" i="179"/>
  <c r="H4672" i="179"/>
  <c r="G4672" i="179"/>
  <c r="H4671" i="179"/>
  <c r="G4671" i="179"/>
  <c r="H4670" i="179"/>
  <c r="G4670" i="179"/>
  <c r="H4669" i="179"/>
  <c r="G4669" i="179"/>
  <c r="H4668" i="179"/>
  <c r="G4668" i="179"/>
  <c r="H4667" i="179"/>
  <c r="G4667" i="179"/>
  <c r="H4666" i="179"/>
  <c r="G4666" i="179"/>
  <c r="H4665" i="179"/>
  <c r="G4665" i="179"/>
  <c r="H4664" i="179"/>
  <c r="G4664" i="179"/>
  <c r="H4663" i="179"/>
  <c r="G4663" i="179"/>
  <c r="H4662" i="179"/>
  <c r="G4662" i="179"/>
  <c r="H4661" i="179"/>
  <c r="G4661" i="179"/>
  <c r="H4660" i="179"/>
  <c r="G4660" i="179"/>
  <c r="H4659" i="179"/>
  <c r="G4659" i="179"/>
  <c r="H4658" i="179"/>
  <c r="G4658" i="179"/>
  <c r="H4657" i="179"/>
  <c r="G4657" i="179"/>
  <c r="H4656" i="179"/>
  <c r="G4656" i="179"/>
  <c r="H4655" i="179"/>
  <c r="G4655" i="179"/>
  <c r="H4654" i="179"/>
  <c r="G4654" i="179"/>
  <c r="H4653" i="179"/>
  <c r="G4653" i="179"/>
  <c r="H4652" i="179"/>
  <c r="G4652" i="179"/>
  <c r="H4651" i="179"/>
  <c r="G4651" i="179"/>
  <c r="H4650" i="179"/>
  <c r="G4650" i="179"/>
  <c r="H4649" i="179"/>
  <c r="G4649" i="179"/>
  <c r="H4648" i="179"/>
  <c r="G4648" i="179"/>
  <c r="H4647" i="179"/>
  <c r="G4647" i="179"/>
  <c r="H4646" i="179"/>
  <c r="G4646" i="179"/>
  <c r="H4645" i="179"/>
  <c r="G4645" i="179"/>
  <c r="H4644" i="179"/>
  <c r="G4644" i="179"/>
  <c r="H4643" i="179"/>
  <c r="G4643" i="179"/>
  <c r="H4642" i="179"/>
  <c r="G4642" i="179"/>
  <c r="H4641" i="179"/>
  <c r="G4641" i="179"/>
  <c r="H4640" i="179"/>
  <c r="G4640" i="179"/>
  <c r="H4639" i="179"/>
  <c r="G4639" i="179"/>
  <c r="H4638" i="179"/>
  <c r="G4638" i="179"/>
  <c r="H4637" i="179"/>
  <c r="G4637" i="179"/>
  <c r="H4636" i="179"/>
  <c r="G4636" i="179"/>
  <c r="H4635" i="179"/>
  <c r="G4635" i="179"/>
  <c r="H4634" i="179"/>
  <c r="G4634" i="179"/>
  <c r="H4633" i="179"/>
  <c r="G4633" i="179"/>
  <c r="H4632" i="179"/>
  <c r="G4632" i="179"/>
  <c r="H4631" i="179"/>
  <c r="G4631" i="179"/>
  <c r="H4630" i="179"/>
  <c r="G4630" i="179"/>
  <c r="H4629" i="179"/>
  <c r="G4629" i="179"/>
  <c r="H4628" i="179"/>
  <c r="G4628" i="179"/>
  <c r="H4627" i="179"/>
  <c r="G4627" i="179"/>
  <c r="H4626" i="179"/>
  <c r="G4626" i="179"/>
  <c r="H4625" i="179"/>
  <c r="G4625" i="179"/>
  <c r="H4624" i="179"/>
  <c r="G4624" i="179"/>
  <c r="H4623" i="179"/>
  <c r="G4623" i="179"/>
  <c r="H4622" i="179"/>
  <c r="G4622" i="179"/>
  <c r="H4621" i="179"/>
  <c r="G4621" i="179"/>
  <c r="H4620" i="179"/>
  <c r="G4620" i="179"/>
  <c r="H4619" i="179"/>
  <c r="G4619" i="179"/>
  <c r="H4618" i="179"/>
  <c r="G4618" i="179"/>
  <c r="H4617" i="179"/>
  <c r="G4617" i="179"/>
  <c r="H4616" i="179"/>
  <c r="G4616" i="179"/>
  <c r="H4615" i="179"/>
  <c r="G4615" i="179"/>
  <c r="H4614" i="179"/>
  <c r="G4614" i="179"/>
  <c r="H4613" i="179"/>
  <c r="G4613" i="179"/>
  <c r="H4612" i="179"/>
  <c r="G4612" i="179"/>
  <c r="H4611" i="179"/>
  <c r="G4611" i="179"/>
  <c r="H4610" i="179"/>
  <c r="G4610" i="179"/>
  <c r="H4609" i="179"/>
  <c r="G4609" i="179"/>
  <c r="H4608" i="179"/>
  <c r="G4608" i="179"/>
  <c r="H4607" i="179"/>
  <c r="G4607" i="179"/>
  <c r="H4606" i="179"/>
  <c r="G4606" i="179"/>
  <c r="H4605" i="179"/>
  <c r="G4605" i="179"/>
  <c r="H4604" i="179"/>
  <c r="G4604" i="179"/>
  <c r="H4603" i="179"/>
  <c r="G4603" i="179"/>
  <c r="H4602" i="179"/>
  <c r="G4602" i="179"/>
  <c r="H4601" i="179"/>
  <c r="G4601" i="179"/>
  <c r="H4600" i="179"/>
  <c r="G4600" i="179"/>
  <c r="H4599" i="179"/>
  <c r="G4599" i="179"/>
  <c r="H4598" i="179"/>
  <c r="G4598" i="179"/>
  <c r="H4597" i="179"/>
  <c r="G4597" i="179"/>
  <c r="H4596" i="179"/>
  <c r="G4596" i="179"/>
  <c r="H4595" i="179"/>
  <c r="G4595" i="179"/>
  <c r="H4594" i="179"/>
  <c r="G4594" i="179"/>
  <c r="H4593" i="179"/>
  <c r="G4593" i="179"/>
  <c r="H4592" i="179"/>
  <c r="G4592" i="179"/>
  <c r="H4591" i="179"/>
  <c r="G4591" i="179"/>
  <c r="H4590" i="179"/>
  <c r="G4590" i="179"/>
  <c r="H4589" i="179"/>
  <c r="G4589" i="179"/>
  <c r="H4588" i="179"/>
  <c r="G4588" i="179"/>
  <c r="H4587" i="179"/>
  <c r="G4587" i="179"/>
  <c r="H4586" i="179"/>
  <c r="G4586" i="179"/>
  <c r="H4585" i="179"/>
  <c r="G4585" i="179"/>
  <c r="H4584" i="179"/>
  <c r="G4584" i="179"/>
  <c r="H4583" i="179"/>
  <c r="G4583" i="179"/>
  <c r="H4582" i="179"/>
  <c r="G4582" i="179"/>
  <c r="H4581" i="179"/>
  <c r="G4581" i="179"/>
  <c r="H4580" i="179"/>
  <c r="G4580" i="179"/>
  <c r="H4579" i="179"/>
  <c r="G4579" i="179"/>
  <c r="H4578" i="179"/>
  <c r="G4578" i="179"/>
  <c r="H4577" i="179"/>
  <c r="G4577" i="179"/>
  <c r="H4576" i="179"/>
  <c r="G4576" i="179"/>
  <c r="H4575" i="179"/>
  <c r="G4575" i="179"/>
  <c r="H4574" i="179"/>
  <c r="G4574" i="179"/>
  <c r="H4573" i="179"/>
  <c r="G4573" i="179"/>
  <c r="H4572" i="179"/>
  <c r="G4572" i="179"/>
  <c r="H4571" i="179"/>
  <c r="G4571" i="179"/>
  <c r="H4570" i="179"/>
  <c r="G4570" i="179"/>
  <c r="H4569" i="179"/>
  <c r="G4569" i="179"/>
  <c r="H4568" i="179"/>
  <c r="G4568" i="179"/>
  <c r="H4567" i="179"/>
  <c r="G4567" i="179"/>
  <c r="H4566" i="179"/>
  <c r="G4566" i="179"/>
  <c r="H4565" i="179"/>
  <c r="G4565" i="179"/>
  <c r="H4564" i="179"/>
  <c r="G4564" i="179"/>
  <c r="H4563" i="179"/>
  <c r="G4563" i="179"/>
  <c r="H4562" i="179"/>
  <c r="G4562" i="179"/>
  <c r="H4561" i="179"/>
  <c r="G4561" i="179"/>
  <c r="H4560" i="179"/>
  <c r="G4560" i="179"/>
  <c r="H4559" i="179"/>
  <c r="G4559" i="179"/>
  <c r="H4558" i="179"/>
  <c r="G4558" i="179"/>
  <c r="H4557" i="179"/>
  <c r="G4557" i="179"/>
  <c r="H4556" i="179"/>
  <c r="G4556" i="179"/>
  <c r="H4555" i="179"/>
  <c r="G4555" i="179"/>
  <c r="H4554" i="179"/>
  <c r="G4554" i="179"/>
  <c r="H4553" i="179"/>
  <c r="G4553" i="179"/>
  <c r="H4552" i="179"/>
  <c r="G4552" i="179"/>
  <c r="H4551" i="179"/>
  <c r="G4551" i="179"/>
  <c r="H4550" i="179"/>
  <c r="G4550" i="179"/>
  <c r="H4549" i="179"/>
  <c r="G4549" i="179"/>
  <c r="H4548" i="179"/>
  <c r="G4548" i="179"/>
  <c r="H4547" i="179"/>
  <c r="G4547" i="179"/>
  <c r="H4546" i="179"/>
  <c r="G4546" i="179"/>
  <c r="H4545" i="179"/>
  <c r="G4545" i="179"/>
  <c r="H4544" i="179"/>
  <c r="G4544" i="179"/>
  <c r="H4543" i="179"/>
  <c r="G4543" i="179"/>
  <c r="H4542" i="179"/>
  <c r="G4542" i="179"/>
  <c r="H4541" i="179"/>
  <c r="G4541" i="179"/>
  <c r="H4540" i="179"/>
  <c r="G4540" i="179"/>
  <c r="H4539" i="179"/>
  <c r="G4539" i="179"/>
  <c r="H4538" i="179"/>
  <c r="G4538" i="179"/>
  <c r="H4537" i="179"/>
  <c r="G4537" i="179"/>
  <c r="H4536" i="179"/>
  <c r="G4536" i="179"/>
  <c r="H4535" i="179"/>
  <c r="G4535" i="179"/>
  <c r="H4534" i="179"/>
  <c r="G4534" i="179"/>
  <c r="H4533" i="179"/>
  <c r="G4533" i="179"/>
  <c r="H4532" i="179"/>
  <c r="G4532" i="179"/>
  <c r="H4531" i="179"/>
  <c r="G4531" i="179"/>
  <c r="H4530" i="179"/>
  <c r="G4530" i="179"/>
  <c r="H4529" i="179"/>
  <c r="G4529" i="179"/>
  <c r="H4528" i="179"/>
  <c r="G4528" i="179"/>
  <c r="H4527" i="179"/>
  <c r="G4527" i="179"/>
  <c r="H4526" i="179"/>
  <c r="G4526" i="179"/>
  <c r="H4525" i="179"/>
  <c r="G4525" i="179"/>
  <c r="H4524" i="179"/>
  <c r="G4524" i="179"/>
  <c r="H4523" i="179"/>
  <c r="G4523" i="179"/>
  <c r="H4522" i="179"/>
  <c r="G4522" i="179"/>
  <c r="H4521" i="179"/>
  <c r="G4521" i="179"/>
  <c r="H4520" i="179"/>
  <c r="G4520" i="179"/>
  <c r="H4519" i="179"/>
  <c r="G4519" i="179"/>
  <c r="H4518" i="179"/>
  <c r="G4518" i="179"/>
  <c r="H4517" i="179"/>
  <c r="G4517" i="179"/>
  <c r="H4516" i="179"/>
  <c r="G4516" i="179"/>
  <c r="H4515" i="179"/>
  <c r="G4515" i="179"/>
  <c r="H4514" i="179"/>
  <c r="G4514" i="179"/>
  <c r="H4513" i="179"/>
  <c r="G4513" i="179"/>
  <c r="H4512" i="179"/>
  <c r="G4512" i="179"/>
  <c r="H4511" i="179"/>
  <c r="G4511" i="179"/>
  <c r="H4510" i="179"/>
  <c r="G4510" i="179"/>
  <c r="H4509" i="179"/>
  <c r="G4509" i="179"/>
  <c r="H4508" i="179"/>
  <c r="G4508" i="179"/>
  <c r="H4507" i="179"/>
  <c r="G4507" i="179"/>
  <c r="H4506" i="179"/>
  <c r="G4506" i="179"/>
  <c r="H4505" i="179"/>
  <c r="G4505" i="179"/>
  <c r="H4504" i="179"/>
  <c r="G4504" i="179"/>
  <c r="H4503" i="179"/>
  <c r="G4503" i="179"/>
  <c r="H4502" i="179"/>
  <c r="G4502" i="179"/>
  <c r="H4501" i="179"/>
  <c r="G4501" i="179"/>
  <c r="H4500" i="179"/>
  <c r="G4500" i="179"/>
  <c r="H4499" i="179"/>
  <c r="G4499" i="179"/>
  <c r="H4498" i="179"/>
  <c r="G4498" i="179"/>
  <c r="H4497" i="179"/>
  <c r="G4497" i="179"/>
  <c r="H4496" i="179"/>
  <c r="G4496" i="179"/>
  <c r="H4495" i="179"/>
  <c r="G4495" i="179"/>
  <c r="H4494" i="179"/>
  <c r="G4494" i="179"/>
  <c r="H4493" i="179"/>
  <c r="G4493" i="179"/>
  <c r="H4492" i="179"/>
  <c r="G4492" i="179"/>
  <c r="H4491" i="179"/>
  <c r="G4491" i="179"/>
  <c r="H4490" i="179"/>
  <c r="G4490" i="179"/>
  <c r="H4489" i="179"/>
  <c r="G4489" i="179"/>
  <c r="H4488" i="179"/>
  <c r="G4488" i="179"/>
  <c r="H4487" i="179"/>
  <c r="G4487" i="179"/>
  <c r="H4486" i="179"/>
  <c r="G4486" i="179"/>
  <c r="H4485" i="179"/>
  <c r="G4485" i="179"/>
  <c r="H4484" i="179"/>
  <c r="G4484" i="179"/>
  <c r="H4483" i="179"/>
  <c r="G4483" i="179"/>
  <c r="H4482" i="179"/>
  <c r="G4482" i="179"/>
  <c r="H4481" i="179"/>
  <c r="G4481" i="179"/>
  <c r="H4480" i="179"/>
  <c r="G4480" i="179"/>
  <c r="H4479" i="179"/>
  <c r="G4479" i="179"/>
  <c r="H4478" i="179"/>
  <c r="G4478" i="179"/>
  <c r="H4477" i="179"/>
  <c r="G4477" i="179"/>
  <c r="H4476" i="179"/>
  <c r="G4476" i="179"/>
  <c r="H4475" i="179"/>
  <c r="G4475" i="179"/>
  <c r="H4474" i="179"/>
  <c r="G4474" i="179"/>
  <c r="H4473" i="179"/>
  <c r="G4473" i="179"/>
  <c r="H4472" i="179"/>
  <c r="G4472" i="179"/>
  <c r="H4471" i="179"/>
  <c r="G4471" i="179"/>
  <c r="H4470" i="179"/>
  <c r="G4470" i="179"/>
  <c r="H4469" i="179"/>
  <c r="G4469" i="179"/>
  <c r="H4468" i="179"/>
  <c r="G4468" i="179"/>
  <c r="H4467" i="179"/>
  <c r="G4467" i="179"/>
  <c r="H4466" i="179"/>
  <c r="G4466" i="179"/>
  <c r="H4465" i="179"/>
  <c r="G4465" i="179"/>
  <c r="H4464" i="179"/>
  <c r="G4464" i="179"/>
  <c r="H4463" i="179"/>
  <c r="G4463" i="179"/>
  <c r="H4462" i="179"/>
  <c r="G4462" i="179"/>
  <c r="H4461" i="179"/>
  <c r="G4461" i="179"/>
  <c r="H4460" i="179"/>
  <c r="G4460" i="179"/>
  <c r="H4459" i="179"/>
  <c r="G4459" i="179"/>
  <c r="H4458" i="179"/>
  <c r="G4458" i="179"/>
  <c r="H4457" i="179"/>
  <c r="G4457" i="179"/>
  <c r="H4456" i="179"/>
  <c r="G4456" i="179"/>
  <c r="H4455" i="179"/>
  <c r="G4455" i="179"/>
  <c r="H4454" i="179"/>
  <c r="G4454" i="179"/>
  <c r="H4453" i="179"/>
  <c r="G4453" i="179"/>
  <c r="H4452" i="179"/>
  <c r="G4452" i="179"/>
  <c r="H4451" i="179"/>
  <c r="G4451" i="179"/>
  <c r="H4450" i="179"/>
  <c r="G4450" i="179"/>
  <c r="H4449" i="179"/>
  <c r="G4449" i="179"/>
  <c r="H4448" i="179"/>
  <c r="G4448" i="179"/>
  <c r="H4447" i="179"/>
  <c r="G4447" i="179"/>
  <c r="H4446" i="179"/>
  <c r="G4446" i="179"/>
  <c r="H4445" i="179"/>
  <c r="G4445" i="179"/>
  <c r="H4444" i="179"/>
  <c r="G4444" i="179"/>
  <c r="H4443" i="179"/>
  <c r="G4443" i="179"/>
  <c r="H4442" i="179"/>
  <c r="G4442" i="179"/>
  <c r="H4441" i="179"/>
  <c r="G4441" i="179"/>
  <c r="H4440" i="179"/>
  <c r="G4440" i="179"/>
  <c r="H4439" i="179"/>
  <c r="G4439" i="179"/>
  <c r="H4438" i="179"/>
  <c r="G4438" i="179"/>
  <c r="H4437" i="179"/>
  <c r="G4437" i="179"/>
  <c r="H4436" i="179"/>
  <c r="G4436" i="179"/>
  <c r="H4435" i="179"/>
  <c r="G4435" i="179"/>
  <c r="H4434" i="179"/>
  <c r="G4434" i="179"/>
  <c r="H4433" i="179"/>
  <c r="G4433" i="179"/>
  <c r="H4432" i="179"/>
  <c r="G4432" i="179"/>
  <c r="H4431" i="179"/>
  <c r="G4431" i="179"/>
  <c r="H4430" i="179"/>
  <c r="G4430" i="179"/>
  <c r="H4429" i="179"/>
  <c r="G4429" i="179"/>
  <c r="H4428" i="179"/>
  <c r="G4428" i="179"/>
  <c r="H4427" i="179"/>
  <c r="G4427" i="179"/>
  <c r="H4426" i="179"/>
  <c r="G4426" i="179"/>
  <c r="H4425" i="179"/>
  <c r="G4425" i="179"/>
  <c r="H4424" i="179"/>
  <c r="G4424" i="179"/>
  <c r="H4423" i="179"/>
  <c r="G4423" i="179"/>
  <c r="H4422" i="179"/>
  <c r="G4422" i="179"/>
  <c r="H4421" i="179"/>
  <c r="G4421" i="179"/>
  <c r="H4420" i="179"/>
  <c r="G4420" i="179"/>
  <c r="H4419" i="179"/>
  <c r="G4419" i="179"/>
  <c r="H4418" i="179"/>
  <c r="G4418" i="179"/>
  <c r="H4417" i="179"/>
  <c r="G4417" i="179"/>
  <c r="H4416" i="179"/>
  <c r="G4416" i="179"/>
  <c r="H4415" i="179"/>
  <c r="G4415" i="179"/>
  <c r="H4414" i="179"/>
  <c r="G4414" i="179"/>
  <c r="H4413" i="179"/>
  <c r="G4413" i="179"/>
  <c r="H4412" i="179"/>
  <c r="G4412" i="179"/>
  <c r="H4411" i="179"/>
  <c r="G4411" i="179"/>
  <c r="H4410" i="179"/>
  <c r="G4410" i="179"/>
  <c r="H4409" i="179"/>
  <c r="G4409" i="179"/>
  <c r="H4408" i="179"/>
  <c r="G4408" i="179"/>
  <c r="H4407" i="179"/>
  <c r="G4407" i="179"/>
  <c r="H4406" i="179"/>
  <c r="G4406" i="179"/>
  <c r="H4405" i="179"/>
  <c r="G4405" i="179"/>
  <c r="H4404" i="179"/>
  <c r="G4404" i="179"/>
  <c r="H4403" i="179"/>
  <c r="G4403" i="179"/>
  <c r="H4402" i="179"/>
  <c r="G4402" i="179"/>
  <c r="H4401" i="179"/>
  <c r="G4401" i="179"/>
  <c r="H4400" i="179"/>
  <c r="G4400" i="179"/>
  <c r="H4399" i="179"/>
  <c r="G4399" i="179"/>
  <c r="H4398" i="179"/>
  <c r="G4398" i="179"/>
  <c r="H4397" i="179"/>
  <c r="G4397" i="179"/>
  <c r="H4396" i="179"/>
  <c r="G4396" i="179"/>
  <c r="H4395" i="179"/>
  <c r="G4395" i="179"/>
  <c r="H4394" i="179"/>
  <c r="G4394" i="179"/>
  <c r="H4393" i="179"/>
  <c r="G4393" i="179"/>
  <c r="H4392" i="179"/>
  <c r="G4392" i="179"/>
  <c r="H4391" i="179"/>
  <c r="G4391" i="179"/>
  <c r="H4390" i="179"/>
  <c r="G4390" i="179"/>
  <c r="H4389" i="179"/>
  <c r="G4389" i="179"/>
  <c r="H4388" i="179"/>
  <c r="G4388" i="179"/>
  <c r="H4387" i="179"/>
  <c r="G4387" i="179"/>
  <c r="H4386" i="179"/>
  <c r="G4386" i="179"/>
  <c r="H4385" i="179"/>
  <c r="G4385" i="179"/>
  <c r="H4384" i="179"/>
  <c r="G4384" i="179"/>
  <c r="H4383" i="179"/>
  <c r="G4383" i="179"/>
  <c r="H4382" i="179"/>
  <c r="G4382" i="179"/>
  <c r="H4381" i="179"/>
  <c r="G4381" i="179"/>
  <c r="H4380" i="179"/>
  <c r="G4380" i="179"/>
  <c r="H4379" i="179"/>
  <c r="G4379" i="179"/>
  <c r="H4378" i="179"/>
  <c r="G4378" i="179"/>
  <c r="H4377" i="179"/>
  <c r="G4377" i="179"/>
  <c r="H4376" i="179"/>
  <c r="G4376" i="179"/>
  <c r="H4375" i="179"/>
  <c r="G4375" i="179"/>
  <c r="H4374" i="179"/>
  <c r="G4374" i="179"/>
  <c r="H4373" i="179"/>
  <c r="G4373" i="179"/>
  <c r="H4372" i="179"/>
  <c r="G4372" i="179"/>
  <c r="H4371" i="179"/>
  <c r="G4371" i="179"/>
  <c r="H4370" i="179"/>
  <c r="G4370" i="179"/>
  <c r="H4369" i="179"/>
  <c r="G4369" i="179"/>
  <c r="H4368" i="179"/>
  <c r="G4368" i="179"/>
  <c r="H4367" i="179"/>
  <c r="G4367" i="179"/>
  <c r="H4366" i="179"/>
  <c r="G4366" i="179"/>
  <c r="H4365" i="179"/>
  <c r="G4365" i="179"/>
  <c r="H4364" i="179"/>
  <c r="G4364" i="179"/>
  <c r="H4363" i="179"/>
  <c r="G4363" i="179"/>
  <c r="H4362" i="179"/>
  <c r="G4362" i="179"/>
  <c r="H4361" i="179"/>
  <c r="G4361" i="179"/>
  <c r="H4360" i="179"/>
  <c r="G4360" i="179"/>
  <c r="H4359" i="179"/>
  <c r="G4359" i="179"/>
  <c r="H4358" i="179"/>
  <c r="G4358" i="179"/>
  <c r="H4357" i="179"/>
  <c r="G4357" i="179"/>
  <c r="H4356" i="179"/>
  <c r="G4356" i="179"/>
  <c r="H4355" i="179"/>
  <c r="G4355" i="179"/>
  <c r="H4354" i="179"/>
  <c r="G4354" i="179"/>
  <c r="H4353" i="179"/>
  <c r="G4353" i="179"/>
  <c r="H4352" i="179"/>
  <c r="G4352" i="179"/>
  <c r="H4351" i="179"/>
  <c r="G4351" i="179"/>
  <c r="H4350" i="179"/>
  <c r="G4350" i="179"/>
  <c r="H4349" i="179"/>
  <c r="G4349" i="179"/>
  <c r="H4348" i="179"/>
  <c r="G4348" i="179"/>
  <c r="H4347" i="179"/>
  <c r="G4347" i="179"/>
  <c r="H4346" i="179"/>
  <c r="G4346" i="179"/>
  <c r="H4345" i="179"/>
  <c r="G4345" i="179"/>
  <c r="H4344" i="179"/>
  <c r="G4344" i="179"/>
  <c r="H4343" i="179"/>
  <c r="G4343" i="179"/>
  <c r="H4342" i="179"/>
  <c r="G4342" i="179"/>
  <c r="H4341" i="179"/>
  <c r="G4341" i="179"/>
  <c r="H4340" i="179"/>
  <c r="G4340" i="179"/>
  <c r="H4339" i="179"/>
  <c r="G4339" i="179"/>
  <c r="H4338" i="179"/>
  <c r="G4338" i="179"/>
  <c r="H4337" i="179"/>
  <c r="G4337" i="179"/>
  <c r="H4336" i="179"/>
  <c r="G4336" i="179"/>
  <c r="H4335" i="179"/>
  <c r="G4335" i="179"/>
  <c r="H4334" i="179"/>
  <c r="G4334" i="179"/>
  <c r="H4333" i="179"/>
  <c r="G4333" i="179"/>
  <c r="H4332" i="179"/>
  <c r="G4332" i="179"/>
  <c r="H4331" i="179"/>
  <c r="G4331" i="179"/>
  <c r="H4330" i="179"/>
  <c r="G4330" i="179"/>
  <c r="H4329" i="179"/>
  <c r="G4329" i="179"/>
  <c r="H4328" i="179"/>
  <c r="G4328" i="179"/>
  <c r="H4327" i="179"/>
  <c r="G4327" i="179"/>
  <c r="H4326" i="179"/>
  <c r="G4326" i="179"/>
  <c r="H4325" i="179"/>
  <c r="G4325" i="179"/>
  <c r="H4324" i="179"/>
  <c r="G4324" i="179"/>
  <c r="H4323" i="179"/>
  <c r="G4323" i="179"/>
  <c r="H4322" i="179"/>
  <c r="G4322" i="179"/>
  <c r="H4321" i="179"/>
  <c r="G4321" i="179"/>
  <c r="H4320" i="179"/>
  <c r="G4320" i="179"/>
  <c r="H4319" i="179"/>
  <c r="G4319" i="179"/>
  <c r="H4318" i="179"/>
  <c r="G4318" i="179"/>
  <c r="H4317" i="179"/>
  <c r="G4317" i="179"/>
  <c r="H4316" i="179"/>
  <c r="G4316" i="179"/>
  <c r="H4315" i="179"/>
  <c r="G4315" i="179"/>
  <c r="H4314" i="179"/>
  <c r="G4314" i="179"/>
  <c r="H4313" i="179"/>
  <c r="G4313" i="179"/>
  <c r="H4312" i="179"/>
  <c r="G4312" i="179"/>
  <c r="H4311" i="179"/>
  <c r="G4311" i="179"/>
  <c r="H4310" i="179"/>
  <c r="G4310" i="179"/>
  <c r="H4309" i="179"/>
  <c r="G4309" i="179"/>
  <c r="H4308" i="179"/>
  <c r="G4308" i="179"/>
  <c r="H4307" i="179"/>
  <c r="G4307" i="179"/>
  <c r="H4306" i="179"/>
  <c r="G4306" i="179"/>
  <c r="H4305" i="179"/>
  <c r="G4305" i="179"/>
  <c r="H4304" i="179"/>
  <c r="G4304" i="179"/>
  <c r="H4303" i="179"/>
  <c r="G4303" i="179"/>
  <c r="H4302" i="179"/>
  <c r="G4302" i="179"/>
  <c r="H4301" i="179"/>
  <c r="G4301" i="179"/>
  <c r="H4300" i="179"/>
  <c r="G4300" i="179"/>
  <c r="H4299" i="179"/>
  <c r="G4299" i="179"/>
  <c r="H4298" i="179"/>
  <c r="G4298" i="179"/>
  <c r="H4297" i="179"/>
  <c r="G4297" i="179"/>
  <c r="H4296" i="179"/>
  <c r="G4296" i="179"/>
  <c r="H4295" i="179"/>
  <c r="G4295" i="179"/>
  <c r="H4294" i="179"/>
  <c r="G4294" i="179"/>
  <c r="H4293" i="179"/>
  <c r="G4293" i="179"/>
  <c r="H4292" i="179"/>
  <c r="G4292" i="179"/>
  <c r="H4291" i="179"/>
  <c r="G4291" i="179"/>
  <c r="H4290" i="179"/>
  <c r="G4290" i="179"/>
  <c r="H4289" i="179"/>
  <c r="G4289" i="179"/>
  <c r="H4288" i="179"/>
  <c r="G4288" i="179"/>
  <c r="H4287" i="179"/>
  <c r="G4287" i="179"/>
  <c r="H4286" i="179"/>
  <c r="G4286" i="179"/>
  <c r="H4285" i="179"/>
  <c r="G4285" i="179"/>
  <c r="H4284" i="179"/>
  <c r="G4284" i="179"/>
  <c r="H4283" i="179"/>
  <c r="G4283" i="179"/>
  <c r="H4282" i="179"/>
  <c r="G4282" i="179"/>
  <c r="H4281" i="179"/>
  <c r="G4281" i="179"/>
  <c r="H4280" i="179"/>
  <c r="G4280" i="179"/>
  <c r="H4279" i="179"/>
  <c r="G4279" i="179"/>
  <c r="H4278" i="179"/>
  <c r="G4278" i="179"/>
  <c r="H4277" i="179"/>
  <c r="G4277" i="179"/>
  <c r="H4276" i="179"/>
  <c r="G4276" i="179"/>
  <c r="H4275" i="179"/>
  <c r="G4275" i="179"/>
  <c r="H4274" i="179"/>
  <c r="G4274" i="179"/>
  <c r="H4273" i="179"/>
  <c r="G4273" i="179"/>
  <c r="H4272" i="179"/>
  <c r="G4272" i="179"/>
  <c r="H4271" i="179"/>
  <c r="G4271" i="179"/>
  <c r="H4270" i="179"/>
  <c r="G4270" i="179"/>
  <c r="H4269" i="179"/>
  <c r="G4269" i="179"/>
  <c r="H4268" i="179"/>
  <c r="G4268" i="179"/>
  <c r="H4267" i="179"/>
  <c r="G4267" i="179"/>
  <c r="H4266" i="179"/>
  <c r="G4266" i="179"/>
  <c r="H4265" i="179"/>
  <c r="G4265" i="179"/>
  <c r="H4264" i="179"/>
  <c r="G4264" i="179"/>
  <c r="H4263" i="179"/>
  <c r="G4263" i="179"/>
  <c r="H4262" i="179"/>
  <c r="G4262" i="179"/>
  <c r="H4261" i="179"/>
  <c r="G4261" i="179"/>
  <c r="H4260" i="179"/>
  <c r="G4260" i="179"/>
  <c r="H4259" i="179"/>
  <c r="G4259" i="179"/>
  <c r="H4258" i="179"/>
  <c r="G4258" i="179"/>
  <c r="H4257" i="179"/>
  <c r="G4257" i="179"/>
  <c r="H4256" i="179"/>
  <c r="G4256" i="179"/>
  <c r="H4255" i="179"/>
  <c r="G4255" i="179"/>
  <c r="H4254" i="179"/>
  <c r="G4254" i="179"/>
  <c r="H4253" i="179"/>
  <c r="G4253" i="179"/>
  <c r="H4252" i="179"/>
  <c r="G4252" i="179"/>
  <c r="H4251" i="179"/>
  <c r="G4251" i="179"/>
  <c r="H4250" i="179"/>
  <c r="G4250" i="179"/>
  <c r="H4249" i="179"/>
  <c r="G4249" i="179"/>
  <c r="H4248" i="179"/>
  <c r="G4248" i="179"/>
  <c r="H4247" i="179"/>
  <c r="G4247" i="179"/>
  <c r="H4246" i="179"/>
  <c r="G4246" i="179"/>
  <c r="H4245" i="179"/>
  <c r="G4245" i="179"/>
  <c r="H4244" i="179"/>
  <c r="G4244" i="179"/>
  <c r="H4243" i="179"/>
  <c r="G4243" i="179"/>
  <c r="H4242" i="179"/>
  <c r="G4242" i="179"/>
  <c r="H4241" i="179"/>
  <c r="G4241" i="179"/>
  <c r="H4240" i="179"/>
  <c r="G4240" i="179"/>
  <c r="H4239" i="179"/>
  <c r="G4239" i="179"/>
  <c r="H4238" i="179"/>
  <c r="G4238" i="179"/>
  <c r="H4237" i="179"/>
  <c r="G4237" i="179"/>
  <c r="H4236" i="179"/>
  <c r="G4236" i="179"/>
  <c r="H4235" i="179"/>
  <c r="G4235" i="179"/>
  <c r="H4234" i="179"/>
  <c r="G4234" i="179"/>
  <c r="H4233" i="179"/>
  <c r="G4233" i="179"/>
  <c r="H4232" i="179"/>
  <c r="G4232" i="179"/>
  <c r="H4231" i="179"/>
  <c r="G4231" i="179"/>
  <c r="H4230" i="179"/>
  <c r="G4230" i="179"/>
  <c r="H4229" i="179"/>
  <c r="G4229" i="179"/>
  <c r="H4228" i="179"/>
  <c r="G4228" i="179"/>
  <c r="H4227" i="179"/>
  <c r="G4227" i="179"/>
  <c r="H4226" i="179"/>
  <c r="G4226" i="179"/>
  <c r="H4225" i="179"/>
  <c r="G4225" i="179"/>
  <c r="H4224" i="179"/>
  <c r="G4224" i="179"/>
  <c r="H4223" i="179"/>
  <c r="G4223" i="179"/>
  <c r="H4222" i="179"/>
  <c r="G4222" i="179"/>
  <c r="H4221" i="179"/>
  <c r="G4221" i="179"/>
  <c r="H4220" i="179"/>
  <c r="G4220" i="179"/>
  <c r="H4219" i="179"/>
  <c r="G4219" i="179"/>
  <c r="H4218" i="179"/>
  <c r="G4218" i="179"/>
  <c r="H4217" i="179"/>
  <c r="G4217" i="179"/>
  <c r="H4216" i="179"/>
  <c r="G4216" i="179"/>
  <c r="H4215" i="179"/>
  <c r="G4215" i="179"/>
  <c r="H4214" i="179"/>
  <c r="G4214" i="179"/>
  <c r="H4213" i="179"/>
  <c r="G4213" i="179"/>
  <c r="H4212" i="179"/>
  <c r="G4212" i="179"/>
  <c r="H4211" i="179"/>
  <c r="G4211" i="179"/>
  <c r="H4210" i="179"/>
  <c r="G4210" i="179"/>
  <c r="H4209" i="179"/>
  <c r="G4209" i="179"/>
  <c r="H4208" i="179"/>
  <c r="G4208" i="179"/>
  <c r="H4207" i="179"/>
  <c r="G4207" i="179"/>
  <c r="H4206" i="179"/>
  <c r="G4206" i="179"/>
  <c r="H4205" i="179"/>
  <c r="G4205" i="179"/>
  <c r="H4204" i="179"/>
  <c r="G4204" i="179"/>
  <c r="H4203" i="179"/>
  <c r="G4203" i="179"/>
  <c r="H4202" i="179"/>
  <c r="G4202" i="179"/>
  <c r="H4201" i="179"/>
  <c r="G4201" i="179"/>
  <c r="H4200" i="179"/>
  <c r="G4200" i="179"/>
  <c r="H4199" i="179"/>
  <c r="G4199" i="179"/>
  <c r="H4198" i="179"/>
  <c r="G4198" i="179"/>
  <c r="H4197" i="179"/>
  <c r="G4197" i="179"/>
  <c r="H4196" i="179"/>
  <c r="G4196" i="179"/>
  <c r="H4195" i="179"/>
  <c r="G4195" i="179"/>
  <c r="H4194" i="179"/>
  <c r="G4194" i="179"/>
  <c r="H4193" i="179"/>
  <c r="G4193" i="179"/>
  <c r="H4192" i="179"/>
  <c r="G4192" i="179"/>
  <c r="H4191" i="179"/>
  <c r="G4191" i="179"/>
  <c r="H4190" i="179"/>
  <c r="G4190" i="179"/>
  <c r="H4189" i="179"/>
  <c r="G4189" i="179"/>
  <c r="H4188" i="179"/>
  <c r="G4188" i="179"/>
  <c r="H4187" i="179"/>
  <c r="G4187" i="179"/>
  <c r="H4186" i="179"/>
  <c r="G4186" i="179"/>
  <c r="H4185" i="179"/>
  <c r="G4185" i="179"/>
  <c r="H4184" i="179"/>
  <c r="G4184" i="179"/>
  <c r="H4183" i="179"/>
  <c r="G4183" i="179"/>
  <c r="H4182" i="179"/>
  <c r="G4182" i="179"/>
  <c r="H4181" i="179"/>
  <c r="G4181" i="179"/>
  <c r="H4180" i="179"/>
  <c r="G4180" i="179"/>
  <c r="H4179" i="179"/>
  <c r="G4179" i="179"/>
  <c r="H4178" i="179"/>
  <c r="G4178" i="179"/>
  <c r="H4177" i="179"/>
  <c r="G4177" i="179"/>
  <c r="H4176" i="179"/>
  <c r="G4176" i="179"/>
  <c r="H4175" i="179"/>
  <c r="G4175" i="179"/>
  <c r="H4174" i="179"/>
  <c r="G4174" i="179"/>
  <c r="H4173" i="179"/>
  <c r="G4173" i="179"/>
  <c r="H4172" i="179"/>
  <c r="G4172" i="179"/>
  <c r="H4171" i="179"/>
  <c r="G4171" i="179"/>
  <c r="H4170" i="179"/>
  <c r="G4170" i="179"/>
  <c r="H4169" i="179"/>
  <c r="G4169" i="179"/>
  <c r="H4168" i="179"/>
  <c r="G4168" i="179"/>
  <c r="H4167" i="179"/>
  <c r="G4167" i="179"/>
  <c r="H4166" i="179"/>
  <c r="G4166" i="179"/>
  <c r="H4165" i="179"/>
  <c r="G4165" i="179"/>
  <c r="H4164" i="179"/>
  <c r="G4164" i="179"/>
  <c r="H4163" i="179"/>
  <c r="G4163" i="179"/>
  <c r="H4162" i="179"/>
  <c r="G4162" i="179"/>
  <c r="H4161" i="179"/>
  <c r="G4161" i="179"/>
  <c r="H4160" i="179"/>
  <c r="G4160" i="179"/>
  <c r="H4159" i="179"/>
  <c r="G4159" i="179"/>
  <c r="H4158" i="179"/>
  <c r="G4158" i="179"/>
  <c r="H4157" i="179"/>
  <c r="G4157" i="179"/>
  <c r="H4156" i="179"/>
  <c r="G4156" i="179"/>
  <c r="H4155" i="179"/>
  <c r="G4155" i="179"/>
  <c r="H4154" i="179"/>
  <c r="G4154" i="179"/>
  <c r="H4153" i="179"/>
  <c r="G4153" i="179"/>
  <c r="H4152" i="179"/>
  <c r="G4152" i="179"/>
  <c r="H4151" i="179"/>
  <c r="G4151" i="179"/>
  <c r="H4150" i="179"/>
  <c r="G4150" i="179"/>
  <c r="H4149" i="179"/>
  <c r="G4149" i="179"/>
  <c r="H4148" i="179"/>
  <c r="G4148" i="179"/>
  <c r="H4147" i="179"/>
  <c r="G4147" i="179"/>
  <c r="H4146" i="179"/>
  <c r="G4146" i="179"/>
  <c r="H4145" i="179"/>
  <c r="G4145" i="179"/>
  <c r="H4144" i="179"/>
  <c r="G4144" i="179"/>
  <c r="H4143" i="179"/>
  <c r="G4143" i="179"/>
  <c r="H4142" i="179"/>
  <c r="G4142" i="179"/>
  <c r="H4141" i="179"/>
  <c r="G4141" i="179"/>
  <c r="H4140" i="179"/>
  <c r="G4140" i="179"/>
  <c r="H4139" i="179"/>
  <c r="G4139" i="179"/>
  <c r="H4138" i="179"/>
  <c r="G4138" i="179"/>
  <c r="H4137" i="179"/>
  <c r="G4137" i="179"/>
  <c r="H4136" i="179"/>
  <c r="G4136" i="179"/>
  <c r="H4135" i="179"/>
  <c r="G4135" i="179"/>
  <c r="H4134" i="179"/>
  <c r="G4134" i="179"/>
  <c r="H4133" i="179"/>
  <c r="G4133" i="179"/>
  <c r="H4132" i="179"/>
  <c r="G4132" i="179"/>
  <c r="H4131" i="179"/>
  <c r="G4131" i="179"/>
  <c r="H4130" i="179"/>
  <c r="G4130" i="179"/>
  <c r="H4129" i="179"/>
  <c r="G4129" i="179"/>
  <c r="H4128" i="179"/>
  <c r="G4128" i="179"/>
  <c r="H4127" i="179"/>
  <c r="G4127" i="179"/>
  <c r="H4126" i="179"/>
  <c r="G4126" i="179"/>
  <c r="H4125" i="179"/>
  <c r="G4125" i="179"/>
  <c r="H4124" i="179"/>
  <c r="G4124" i="179"/>
  <c r="H4123" i="179"/>
  <c r="G4123" i="179"/>
  <c r="H4122" i="179"/>
  <c r="G4122" i="179"/>
  <c r="H4121" i="179"/>
  <c r="G4121" i="179"/>
  <c r="H4120" i="179"/>
  <c r="G4120" i="179"/>
  <c r="H4119" i="179"/>
  <c r="G4119" i="179"/>
  <c r="H4118" i="179"/>
  <c r="G4118" i="179"/>
  <c r="H4117" i="179"/>
  <c r="G4117" i="179"/>
  <c r="H4116" i="179"/>
  <c r="G4116" i="179"/>
  <c r="H4115" i="179"/>
  <c r="G4115" i="179"/>
  <c r="H4114" i="179"/>
  <c r="G4114" i="179"/>
  <c r="H4113" i="179"/>
  <c r="G4113" i="179"/>
  <c r="H4112" i="179"/>
  <c r="G4112" i="179"/>
  <c r="H4111" i="179"/>
  <c r="G4111" i="179"/>
  <c r="H4110" i="179"/>
  <c r="G4110" i="179"/>
  <c r="H4109" i="179"/>
  <c r="G4109" i="179"/>
  <c r="H4108" i="179"/>
  <c r="G4108" i="179"/>
  <c r="H4107" i="179"/>
  <c r="G4107" i="179"/>
  <c r="H4106" i="179"/>
  <c r="G4106" i="179"/>
  <c r="H4105" i="179"/>
  <c r="G4105" i="179"/>
  <c r="H4104" i="179"/>
  <c r="G4104" i="179"/>
  <c r="H4103" i="179"/>
  <c r="G4103" i="179"/>
  <c r="H4102" i="179"/>
  <c r="G4102" i="179"/>
  <c r="H4101" i="179"/>
  <c r="G4101" i="179"/>
  <c r="H4100" i="179"/>
  <c r="G4100" i="179"/>
  <c r="H4099" i="179"/>
  <c r="G4099" i="179"/>
  <c r="H4098" i="179"/>
  <c r="G4098" i="179"/>
  <c r="H4097" i="179"/>
  <c r="G4097" i="179"/>
  <c r="H4096" i="179"/>
  <c r="G4096" i="179"/>
  <c r="H4095" i="179"/>
  <c r="G4095" i="179"/>
  <c r="H4094" i="179"/>
  <c r="G4094" i="179"/>
  <c r="H4093" i="179"/>
  <c r="G4093" i="179"/>
  <c r="H4092" i="179"/>
  <c r="G4092" i="179"/>
  <c r="H4091" i="179"/>
  <c r="G4091" i="179"/>
  <c r="H4090" i="179"/>
  <c r="G4090" i="179"/>
  <c r="H4089" i="179"/>
  <c r="G4089" i="179"/>
  <c r="H4088" i="179"/>
  <c r="G4088" i="179"/>
  <c r="H4087" i="179"/>
  <c r="G4087" i="179"/>
  <c r="H4086" i="179"/>
  <c r="G4086" i="179"/>
  <c r="H4085" i="179"/>
  <c r="G4085" i="179"/>
  <c r="H4084" i="179"/>
  <c r="G4084" i="179"/>
  <c r="H4083" i="179"/>
  <c r="G4083" i="179"/>
  <c r="H4082" i="179"/>
  <c r="G4082" i="179"/>
  <c r="H4081" i="179"/>
  <c r="G4081" i="179"/>
  <c r="H4080" i="179"/>
  <c r="G4080" i="179"/>
  <c r="H4079" i="179"/>
  <c r="G4079" i="179"/>
  <c r="H4078" i="179"/>
  <c r="G4078" i="179"/>
  <c r="H4077" i="179"/>
  <c r="G4077" i="179"/>
  <c r="H4076" i="179"/>
  <c r="G4076" i="179"/>
  <c r="H4075" i="179"/>
  <c r="G4075" i="179"/>
  <c r="H4074" i="179"/>
  <c r="G4074" i="179"/>
  <c r="H4073" i="179"/>
  <c r="G4073" i="179"/>
  <c r="H4072" i="179"/>
  <c r="G4072" i="179"/>
  <c r="H4071" i="179"/>
  <c r="G4071" i="179"/>
  <c r="H4070" i="179"/>
  <c r="G4070" i="179"/>
  <c r="H4069" i="179"/>
  <c r="G4069" i="179"/>
  <c r="H4068" i="179"/>
  <c r="G4068" i="179"/>
  <c r="H4067" i="179"/>
  <c r="G4067" i="179"/>
  <c r="H4066" i="179"/>
  <c r="G4066" i="179"/>
  <c r="H4065" i="179"/>
  <c r="G4065" i="179"/>
  <c r="H4064" i="179"/>
  <c r="G4064" i="179"/>
  <c r="H4063" i="179"/>
  <c r="G4063" i="179"/>
  <c r="H4062" i="179"/>
  <c r="G4062" i="179"/>
  <c r="H4061" i="179"/>
  <c r="G4061" i="179"/>
  <c r="H4060" i="179"/>
  <c r="G4060" i="179"/>
  <c r="H4059" i="179"/>
  <c r="G4059" i="179"/>
  <c r="H4058" i="179"/>
  <c r="G4058" i="179"/>
  <c r="H4057" i="179"/>
  <c r="G4057" i="179"/>
  <c r="H4056" i="179"/>
  <c r="G4056" i="179"/>
  <c r="H4055" i="179"/>
  <c r="G4055" i="179"/>
  <c r="H4054" i="179"/>
  <c r="G4054" i="179"/>
  <c r="H4053" i="179"/>
  <c r="G4053" i="179"/>
  <c r="H4052" i="179"/>
  <c r="G4052" i="179"/>
  <c r="H4051" i="179"/>
  <c r="G4051" i="179"/>
  <c r="H4050" i="179"/>
  <c r="G4050" i="179"/>
  <c r="H4049" i="179"/>
  <c r="G4049" i="179"/>
  <c r="H4048" i="179"/>
  <c r="G4048" i="179"/>
  <c r="H4047" i="179"/>
  <c r="G4047" i="179"/>
  <c r="H4046" i="179"/>
  <c r="G4046" i="179"/>
  <c r="H4045" i="179"/>
  <c r="G4045" i="179"/>
  <c r="H4044" i="179"/>
  <c r="G4044" i="179"/>
  <c r="H4043" i="179"/>
  <c r="G4043" i="179"/>
  <c r="H4042" i="179"/>
  <c r="G4042" i="179"/>
  <c r="H4041" i="179"/>
  <c r="G4041" i="179"/>
  <c r="H4040" i="179"/>
  <c r="G4040" i="179"/>
  <c r="H4039" i="179"/>
  <c r="G4039" i="179"/>
  <c r="H4038" i="179"/>
  <c r="G4038" i="179"/>
  <c r="H4037" i="179"/>
  <c r="G4037" i="179"/>
  <c r="H4036" i="179"/>
  <c r="G4036" i="179"/>
  <c r="H4035" i="179"/>
  <c r="G4035" i="179"/>
  <c r="H4034" i="179"/>
  <c r="G4034" i="179"/>
  <c r="H4033" i="179"/>
  <c r="G4033" i="179"/>
  <c r="H4032" i="179"/>
  <c r="G4032" i="179"/>
  <c r="H4031" i="179"/>
  <c r="G4031" i="179"/>
  <c r="H4030" i="179"/>
  <c r="G4030" i="179"/>
  <c r="H4029" i="179"/>
  <c r="G4029" i="179"/>
  <c r="H4028" i="179"/>
  <c r="G4028" i="179"/>
  <c r="H4027" i="179"/>
  <c r="G4027" i="179"/>
  <c r="H4026" i="179"/>
  <c r="G4026" i="179"/>
  <c r="H4025" i="179"/>
  <c r="G4025" i="179"/>
  <c r="H4024" i="179"/>
  <c r="G4024" i="179"/>
  <c r="H4023" i="179"/>
  <c r="G4023" i="179"/>
  <c r="H4022" i="179"/>
  <c r="G4022" i="179"/>
  <c r="H4021" i="179"/>
  <c r="G4021" i="179"/>
  <c r="H4020" i="179"/>
  <c r="G4020" i="179"/>
  <c r="H4019" i="179"/>
  <c r="G4019" i="179"/>
  <c r="H4018" i="179"/>
  <c r="G4018" i="179"/>
  <c r="H4017" i="179"/>
  <c r="G4017" i="179"/>
  <c r="H4016" i="179"/>
  <c r="G4016" i="179"/>
  <c r="H4015" i="179"/>
  <c r="G4015" i="179"/>
  <c r="H4014" i="179"/>
  <c r="G4014" i="179"/>
  <c r="H4013" i="179"/>
  <c r="G4013" i="179"/>
  <c r="H4012" i="179"/>
  <c r="G4012" i="179"/>
  <c r="H4011" i="179"/>
  <c r="G4011" i="179"/>
  <c r="H4010" i="179"/>
  <c r="G4010" i="179"/>
  <c r="H4009" i="179"/>
  <c r="G4009" i="179"/>
  <c r="H4008" i="179"/>
  <c r="G4008" i="179"/>
  <c r="H4007" i="179"/>
  <c r="G4007" i="179"/>
  <c r="H4006" i="179"/>
  <c r="G4006" i="179"/>
  <c r="H4005" i="179"/>
  <c r="G4005" i="179"/>
  <c r="H4004" i="179"/>
  <c r="G4004" i="179"/>
  <c r="H4003" i="179"/>
  <c r="G4003" i="179"/>
  <c r="H4002" i="179"/>
  <c r="G4002" i="179"/>
  <c r="H4001" i="179"/>
  <c r="G4001" i="179"/>
  <c r="H4000" i="179"/>
  <c r="G4000" i="179"/>
  <c r="H3999" i="179"/>
  <c r="G3999" i="179"/>
  <c r="H3998" i="179"/>
  <c r="G3998" i="179"/>
  <c r="H3997" i="179"/>
  <c r="G3997" i="179"/>
  <c r="H3996" i="179"/>
  <c r="G3996" i="179"/>
  <c r="H3995" i="179"/>
  <c r="G3995" i="179"/>
  <c r="H3994" i="179"/>
  <c r="G3994" i="179"/>
  <c r="H3993" i="179"/>
  <c r="G3993" i="179"/>
  <c r="H3992" i="179"/>
  <c r="G3992" i="179"/>
  <c r="H3991" i="179"/>
  <c r="G3991" i="179"/>
  <c r="H3990" i="179"/>
  <c r="G3990" i="179"/>
  <c r="H3989" i="179"/>
  <c r="G3989" i="179"/>
  <c r="H3988" i="179"/>
  <c r="G3988" i="179"/>
  <c r="H3987" i="179"/>
  <c r="G3987" i="179"/>
  <c r="H3986" i="179"/>
  <c r="G3986" i="179"/>
  <c r="H3985" i="179"/>
  <c r="G3985" i="179"/>
  <c r="H3984" i="179"/>
  <c r="G3984" i="179"/>
  <c r="H3983" i="179"/>
  <c r="G3983" i="179"/>
  <c r="H3982" i="179"/>
  <c r="G3982" i="179"/>
  <c r="H3981" i="179"/>
  <c r="G3981" i="179"/>
  <c r="H3980" i="179"/>
  <c r="G3980" i="179"/>
  <c r="H3979" i="179"/>
  <c r="G3979" i="179"/>
  <c r="H3978" i="179"/>
  <c r="G3978" i="179"/>
  <c r="H3977" i="179"/>
  <c r="G3977" i="179"/>
  <c r="H3976" i="179"/>
  <c r="G3976" i="179"/>
  <c r="H3975" i="179"/>
  <c r="G3975" i="179"/>
  <c r="H3974" i="179"/>
  <c r="G3974" i="179"/>
  <c r="H3973" i="179"/>
  <c r="G3973" i="179"/>
  <c r="H3972" i="179"/>
  <c r="G3972" i="179"/>
  <c r="H3971" i="179"/>
  <c r="G3971" i="179"/>
  <c r="H3970" i="179"/>
  <c r="G3970" i="179"/>
  <c r="H3969" i="179"/>
  <c r="G3969" i="179"/>
  <c r="H3968" i="179"/>
  <c r="G3968" i="179"/>
  <c r="H3967" i="179"/>
  <c r="G3967" i="179"/>
  <c r="H3966" i="179"/>
  <c r="G3966" i="179"/>
  <c r="H3965" i="179"/>
  <c r="G3965" i="179"/>
  <c r="H3964" i="179"/>
  <c r="G3964" i="179"/>
  <c r="H3963" i="179"/>
  <c r="G3963" i="179"/>
  <c r="H3962" i="179"/>
  <c r="G3962" i="179"/>
  <c r="H3961" i="179"/>
  <c r="G3961" i="179"/>
  <c r="H3960" i="179"/>
  <c r="G3960" i="179"/>
  <c r="H3959" i="179"/>
  <c r="G3959" i="179"/>
  <c r="H3958" i="179"/>
  <c r="G3958" i="179"/>
  <c r="H3957" i="179"/>
  <c r="G3957" i="179"/>
  <c r="H3956" i="179"/>
  <c r="G3956" i="179"/>
  <c r="H3955" i="179"/>
  <c r="G3955" i="179"/>
  <c r="H3954" i="179"/>
  <c r="G3954" i="179"/>
  <c r="H3953" i="179"/>
  <c r="G3953" i="179"/>
  <c r="H3952" i="179"/>
  <c r="G3952" i="179"/>
  <c r="H3951" i="179"/>
  <c r="G3951" i="179"/>
  <c r="H3950" i="179"/>
  <c r="G3950" i="179"/>
  <c r="H3949" i="179"/>
  <c r="G3949" i="179"/>
  <c r="H3948" i="179"/>
  <c r="G3948" i="179"/>
  <c r="H3947" i="179"/>
  <c r="G3947" i="179"/>
  <c r="H3946" i="179"/>
  <c r="G3946" i="179"/>
  <c r="H3945" i="179"/>
  <c r="G3945" i="179"/>
  <c r="H3944" i="179"/>
  <c r="G3944" i="179"/>
  <c r="H3943" i="179"/>
  <c r="G3943" i="179"/>
  <c r="H3942" i="179"/>
  <c r="G3942" i="179"/>
  <c r="H3941" i="179"/>
  <c r="G3941" i="179"/>
  <c r="H3940" i="179"/>
  <c r="G3940" i="179"/>
  <c r="H3939" i="179"/>
  <c r="G3939" i="179"/>
  <c r="H3938" i="179"/>
  <c r="G3938" i="179"/>
  <c r="H3937" i="179"/>
  <c r="G3937" i="179"/>
  <c r="H3936" i="179"/>
  <c r="G3936" i="179"/>
  <c r="H3935" i="179"/>
  <c r="G3935" i="179"/>
  <c r="H3934" i="179"/>
  <c r="G3934" i="179"/>
  <c r="H3933" i="179"/>
  <c r="G3933" i="179"/>
  <c r="H3932" i="179"/>
  <c r="G3932" i="179"/>
  <c r="H3931" i="179"/>
  <c r="G3931" i="179"/>
  <c r="H3930" i="179"/>
  <c r="G3930" i="179"/>
  <c r="H3929" i="179"/>
  <c r="G3929" i="179"/>
  <c r="H3928" i="179"/>
  <c r="G3928" i="179"/>
  <c r="H3927" i="179"/>
  <c r="G3927" i="179"/>
  <c r="H3926" i="179"/>
  <c r="G3926" i="179"/>
  <c r="H3925" i="179"/>
  <c r="G3925" i="179"/>
  <c r="H3924" i="179"/>
  <c r="G3924" i="179"/>
  <c r="H3923" i="179"/>
  <c r="G3923" i="179"/>
  <c r="H3922" i="179"/>
  <c r="G3922" i="179"/>
  <c r="H3921" i="179"/>
  <c r="G3921" i="179"/>
  <c r="H3920" i="179"/>
  <c r="G3920" i="179"/>
  <c r="H3919" i="179"/>
  <c r="G3919" i="179"/>
  <c r="H3918" i="179"/>
  <c r="G3918" i="179"/>
  <c r="H3917" i="179"/>
  <c r="G3917" i="179"/>
  <c r="H3916" i="179"/>
  <c r="G3916" i="179"/>
  <c r="H3915" i="179"/>
  <c r="G3915" i="179"/>
  <c r="H3914" i="179"/>
  <c r="G3914" i="179"/>
  <c r="H3913" i="179"/>
  <c r="G3913" i="179"/>
  <c r="H3912" i="179"/>
  <c r="G3912" i="179"/>
  <c r="H3911" i="179"/>
  <c r="G3911" i="179"/>
  <c r="H3910" i="179"/>
  <c r="G3910" i="179"/>
  <c r="H3909" i="179"/>
  <c r="G3909" i="179"/>
  <c r="H3908" i="179"/>
  <c r="G3908" i="179"/>
  <c r="H3907" i="179"/>
  <c r="G3907" i="179"/>
  <c r="H3906" i="179"/>
  <c r="G3906" i="179"/>
  <c r="H3905" i="179"/>
  <c r="G3905" i="179"/>
  <c r="H3904" i="179"/>
  <c r="G3904" i="179"/>
  <c r="H3903" i="179"/>
  <c r="G3903" i="179"/>
  <c r="H3902" i="179"/>
  <c r="G3902" i="179"/>
  <c r="H3901" i="179"/>
  <c r="G3901" i="179"/>
  <c r="H3900" i="179"/>
  <c r="G3900" i="179"/>
  <c r="H3899" i="179"/>
  <c r="G3899" i="179"/>
  <c r="H3898" i="179"/>
  <c r="G3898" i="179"/>
  <c r="H3897" i="179"/>
  <c r="G3897" i="179"/>
  <c r="H3896" i="179"/>
  <c r="G3896" i="179"/>
  <c r="H3895" i="179"/>
  <c r="G3895" i="179"/>
  <c r="H3894" i="179"/>
  <c r="G3894" i="179"/>
  <c r="H3893" i="179"/>
  <c r="G3893" i="179"/>
  <c r="H3892" i="179"/>
  <c r="G3892" i="179"/>
  <c r="H3891" i="179"/>
  <c r="G3891" i="179"/>
  <c r="H3890" i="179"/>
  <c r="G3890" i="179"/>
  <c r="H3889" i="179"/>
  <c r="G3889" i="179"/>
  <c r="H3888" i="179"/>
  <c r="G3888" i="179"/>
  <c r="H3887" i="179"/>
  <c r="G3887" i="179"/>
  <c r="H3886" i="179"/>
  <c r="G3886" i="179"/>
  <c r="H3885" i="179"/>
  <c r="G3885" i="179"/>
  <c r="H3884" i="179"/>
  <c r="G3884" i="179"/>
  <c r="H3883" i="179"/>
  <c r="G3883" i="179"/>
  <c r="H3882" i="179"/>
  <c r="G3882" i="179"/>
  <c r="H3881" i="179"/>
  <c r="G3881" i="179"/>
  <c r="H3880" i="179"/>
  <c r="G3880" i="179"/>
  <c r="H3879" i="179"/>
  <c r="G3879" i="179"/>
  <c r="H3878" i="179"/>
  <c r="G3878" i="179"/>
  <c r="H3877" i="179"/>
  <c r="G3877" i="179"/>
  <c r="H3876" i="179"/>
  <c r="G3876" i="179"/>
  <c r="H3875" i="179"/>
  <c r="G3875" i="179"/>
  <c r="H3874" i="179"/>
  <c r="G3874" i="179"/>
  <c r="H3873" i="179"/>
  <c r="G3873" i="179"/>
  <c r="H3872" i="179"/>
  <c r="G3872" i="179"/>
  <c r="H3871" i="179"/>
  <c r="G3871" i="179"/>
  <c r="H3870" i="179"/>
  <c r="G3870" i="179"/>
  <c r="H3869" i="179"/>
  <c r="G3869" i="179"/>
  <c r="H3868" i="179"/>
  <c r="G3868" i="179"/>
  <c r="H3867" i="179"/>
  <c r="G3867" i="179"/>
  <c r="H3866" i="179"/>
  <c r="G3866" i="179"/>
  <c r="H3865" i="179"/>
  <c r="G3865" i="179"/>
  <c r="H3864" i="179"/>
  <c r="G3864" i="179"/>
  <c r="H3863" i="179"/>
  <c r="G3863" i="179"/>
  <c r="H3862" i="179"/>
  <c r="G3862" i="179"/>
  <c r="H3861" i="179"/>
  <c r="G3861" i="179"/>
  <c r="H3860" i="179"/>
  <c r="G3860" i="179"/>
  <c r="H3859" i="179"/>
  <c r="G3859" i="179"/>
  <c r="H3858" i="179"/>
  <c r="G3858" i="179"/>
  <c r="H3857" i="179"/>
  <c r="G3857" i="179"/>
  <c r="H3856" i="179"/>
  <c r="G3856" i="179"/>
  <c r="H3855" i="179"/>
  <c r="G3855" i="179"/>
  <c r="H3854" i="179"/>
  <c r="G3854" i="179"/>
  <c r="H3853" i="179"/>
  <c r="G3853" i="179"/>
  <c r="H3852" i="179"/>
  <c r="G3852" i="179"/>
  <c r="H3851" i="179"/>
  <c r="G3851" i="179"/>
  <c r="H3850" i="179"/>
  <c r="G3850" i="179"/>
  <c r="H3849" i="179"/>
  <c r="G3849" i="179"/>
  <c r="H3848" i="179"/>
  <c r="G3848" i="179"/>
  <c r="H3847" i="179"/>
  <c r="G3847" i="179"/>
  <c r="H3846" i="179"/>
  <c r="G3846" i="179"/>
  <c r="H3845" i="179"/>
  <c r="G3845" i="179"/>
  <c r="H3844" i="179"/>
  <c r="G3844" i="179"/>
  <c r="H3843" i="179"/>
  <c r="G3843" i="179"/>
  <c r="H3842" i="179"/>
  <c r="G3842" i="179"/>
  <c r="H3841" i="179"/>
  <c r="G3841" i="179"/>
  <c r="H3840" i="179"/>
  <c r="G3840" i="179"/>
  <c r="H3839" i="179"/>
  <c r="G3839" i="179"/>
  <c r="H3838" i="179"/>
  <c r="G3838" i="179"/>
  <c r="H3837" i="179"/>
  <c r="G3837" i="179"/>
  <c r="H3836" i="179"/>
  <c r="G3836" i="179"/>
  <c r="H3835" i="179"/>
  <c r="G3835" i="179"/>
  <c r="H3834" i="179"/>
  <c r="G3834" i="179"/>
  <c r="H3833" i="179"/>
  <c r="G3833" i="179"/>
  <c r="H3832" i="179"/>
  <c r="G3832" i="179"/>
  <c r="H3831" i="179"/>
  <c r="G3831" i="179"/>
  <c r="H3830" i="179"/>
  <c r="G3830" i="179"/>
  <c r="H3829" i="179"/>
  <c r="G3829" i="179"/>
  <c r="H3828" i="179"/>
  <c r="G3828" i="179"/>
  <c r="H3827" i="179"/>
  <c r="G3827" i="179"/>
  <c r="H3826" i="179"/>
  <c r="G3826" i="179"/>
  <c r="H3825" i="179"/>
  <c r="G3825" i="179"/>
  <c r="H3824" i="179"/>
  <c r="G3824" i="179"/>
  <c r="H3823" i="179"/>
  <c r="G3823" i="179"/>
  <c r="H3822" i="179"/>
  <c r="G3822" i="179"/>
  <c r="H3821" i="179"/>
  <c r="G3821" i="179"/>
  <c r="H3820" i="179"/>
  <c r="G3820" i="179"/>
  <c r="H3819" i="179"/>
  <c r="G3819" i="179"/>
  <c r="H3818" i="179"/>
  <c r="G3818" i="179"/>
  <c r="H3817" i="179"/>
  <c r="G3817" i="179"/>
  <c r="H3816" i="179"/>
  <c r="G3816" i="179"/>
  <c r="H3815" i="179"/>
  <c r="G3815" i="179"/>
  <c r="H3814" i="179"/>
  <c r="G3814" i="179"/>
  <c r="H3813" i="179"/>
  <c r="G3813" i="179"/>
  <c r="H3812" i="179"/>
  <c r="G3812" i="179"/>
  <c r="H3811" i="179"/>
  <c r="G3811" i="179"/>
  <c r="H3810" i="179"/>
  <c r="G3810" i="179"/>
  <c r="H3809" i="179"/>
  <c r="G3809" i="179"/>
  <c r="H3808" i="179"/>
  <c r="G3808" i="179"/>
  <c r="H3807" i="179"/>
  <c r="G3807" i="179"/>
  <c r="H3806" i="179"/>
  <c r="G3806" i="179"/>
  <c r="H3805" i="179"/>
  <c r="G3805" i="179"/>
  <c r="H3804" i="179"/>
  <c r="G3804" i="179"/>
  <c r="H3803" i="179"/>
  <c r="G3803" i="179"/>
  <c r="H3802" i="179"/>
  <c r="G3802" i="179"/>
  <c r="H3801" i="179"/>
  <c r="G3801" i="179"/>
  <c r="H3800" i="179"/>
  <c r="G3800" i="179"/>
  <c r="H3799" i="179"/>
  <c r="G3799" i="179"/>
  <c r="H3798" i="179"/>
  <c r="G3798" i="179"/>
  <c r="H3797" i="179"/>
  <c r="G3797" i="179"/>
  <c r="H3796" i="179"/>
  <c r="G3796" i="179"/>
  <c r="H3795" i="179"/>
  <c r="G3795" i="179"/>
  <c r="H3794" i="179"/>
  <c r="G3794" i="179"/>
  <c r="H3793" i="179"/>
  <c r="G3793" i="179"/>
  <c r="H3792" i="179"/>
  <c r="G3792" i="179"/>
  <c r="H3791" i="179"/>
  <c r="G3791" i="179"/>
  <c r="H3790" i="179"/>
  <c r="G3790" i="179"/>
  <c r="H3789" i="179"/>
  <c r="G3789" i="179"/>
  <c r="H3788" i="179"/>
  <c r="G3788" i="179"/>
  <c r="H3787" i="179"/>
  <c r="G3787" i="179"/>
  <c r="H3786" i="179"/>
  <c r="G3786" i="179"/>
  <c r="H3785" i="179"/>
  <c r="G3785" i="179"/>
  <c r="H3784" i="179"/>
  <c r="G3784" i="179"/>
  <c r="H3783" i="179"/>
  <c r="G3783" i="179"/>
  <c r="H3782" i="179"/>
  <c r="G3782" i="179"/>
  <c r="H3781" i="179"/>
  <c r="G3781" i="179"/>
  <c r="H3780" i="179"/>
  <c r="G3780" i="179"/>
  <c r="H3779" i="179"/>
  <c r="G3779" i="179"/>
  <c r="H3778" i="179"/>
  <c r="G3778" i="179"/>
  <c r="H3777" i="179"/>
  <c r="G3777" i="179"/>
  <c r="H3776" i="179"/>
  <c r="G3776" i="179"/>
  <c r="H3775" i="179"/>
  <c r="G3775" i="179"/>
  <c r="H3774" i="179"/>
  <c r="G3774" i="179"/>
  <c r="H3773" i="179"/>
  <c r="G3773" i="179"/>
  <c r="H3772" i="179"/>
  <c r="G3772" i="179"/>
  <c r="H3771" i="179"/>
  <c r="G3771" i="179"/>
  <c r="H3770" i="179"/>
  <c r="G3770" i="179"/>
  <c r="H3769" i="179"/>
  <c r="G3769" i="179"/>
  <c r="H3768" i="179"/>
  <c r="G3768" i="179"/>
  <c r="H3767" i="179"/>
  <c r="G3767" i="179"/>
  <c r="H3766" i="179"/>
  <c r="G3766" i="179"/>
  <c r="H3765" i="179"/>
  <c r="G3765" i="179"/>
  <c r="H3764" i="179"/>
  <c r="G3764" i="179"/>
  <c r="H3763" i="179"/>
  <c r="G3763" i="179"/>
  <c r="H3762" i="179"/>
  <c r="G3762" i="179"/>
  <c r="H3761" i="179"/>
  <c r="G3761" i="179"/>
  <c r="H3760" i="179"/>
  <c r="G3760" i="179"/>
  <c r="H3759" i="179"/>
  <c r="G3759" i="179"/>
  <c r="H3758" i="179"/>
  <c r="G3758" i="179"/>
  <c r="H3757" i="179"/>
  <c r="G3757" i="179"/>
  <c r="H3756" i="179"/>
  <c r="G3756" i="179"/>
  <c r="H3755" i="179"/>
  <c r="G3755" i="179"/>
  <c r="H3754" i="179"/>
  <c r="G3754" i="179"/>
  <c r="H3753" i="179"/>
  <c r="G3753" i="179"/>
  <c r="H3752" i="179"/>
  <c r="G3752" i="179"/>
  <c r="H3751" i="179"/>
  <c r="G3751" i="179"/>
  <c r="H3750" i="179"/>
  <c r="G3750" i="179"/>
  <c r="H3749" i="179"/>
  <c r="G3749" i="179"/>
  <c r="H3748" i="179"/>
  <c r="G3748" i="179"/>
  <c r="H3747" i="179"/>
  <c r="G3747" i="179"/>
  <c r="H3746" i="179"/>
  <c r="G3746" i="179"/>
  <c r="H3745" i="179"/>
  <c r="G3745" i="179"/>
  <c r="H3744" i="179"/>
  <c r="G3744" i="179"/>
  <c r="H3743" i="179"/>
  <c r="G3743" i="179"/>
  <c r="H3742" i="179"/>
  <c r="G3742" i="179"/>
  <c r="H3741" i="179"/>
  <c r="G3741" i="179"/>
  <c r="H3740" i="179"/>
  <c r="G3740" i="179"/>
  <c r="H3739" i="179"/>
  <c r="G3739" i="179"/>
  <c r="H3738" i="179"/>
  <c r="G3738" i="179"/>
  <c r="H3737" i="179"/>
  <c r="G3737" i="179"/>
  <c r="H3736" i="179"/>
  <c r="G3736" i="179"/>
  <c r="H3735" i="179"/>
  <c r="G3735" i="179"/>
  <c r="H3734" i="179"/>
  <c r="G3734" i="179"/>
  <c r="H3733" i="179"/>
  <c r="G3733" i="179"/>
  <c r="H3732" i="179"/>
  <c r="G3732" i="179"/>
  <c r="H3731" i="179"/>
  <c r="G3731" i="179"/>
  <c r="H3730" i="179"/>
  <c r="G3730" i="179"/>
  <c r="H3729" i="179"/>
  <c r="G3729" i="179"/>
  <c r="H3728" i="179"/>
  <c r="G3728" i="179"/>
  <c r="H3727" i="179"/>
  <c r="G3727" i="179"/>
  <c r="H3726" i="179"/>
  <c r="G3726" i="179"/>
  <c r="H3725" i="179"/>
  <c r="G3725" i="179"/>
  <c r="H3724" i="179"/>
  <c r="G3724" i="179"/>
  <c r="H3723" i="179"/>
  <c r="G3723" i="179"/>
  <c r="H3722" i="179"/>
  <c r="G3722" i="179"/>
  <c r="H3721" i="179"/>
  <c r="G3721" i="179"/>
  <c r="H3720" i="179"/>
  <c r="G3720" i="179"/>
  <c r="H3719" i="179"/>
  <c r="G3719" i="179"/>
  <c r="H3718" i="179"/>
  <c r="G3718" i="179"/>
  <c r="H3717" i="179"/>
  <c r="G3717" i="179"/>
  <c r="H3716" i="179"/>
  <c r="G3716" i="179"/>
  <c r="H3715" i="179"/>
  <c r="G3715" i="179"/>
  <c r="H3714" i="179"/>
  <c r="G3714" i="179"/>
  <c r="H3713" i="179"/>
  <c r="G3713" i="179"/>
  <c r="H3712" i="179"/>
  <c r="G3712" i="179"/>
  <c r="H3711" i="179"/>
  <c r="G3711" i="179"/>
  <c r="H3710" i="179"/>
  <c r="G3710" i="179"/>
  <c r="H3709" i="179"/>
  <c r="G3709" i="179"/>
  <c r="H3708" i="179"/>
  <c r="G3708" i="179"/>
  <c r="H3707" i="179"/>
  <c r="G3707" i="179"/>
  <c r="H3706" i="179"/>
  <c r="G3706" i="179"/>
  <c r="H3705" i="179"/>
  <c r="G3705" i="179"/>
  <c r="H3704" i="179"/>
  <c r="G3704" i="179"/>
  <c r="H3703" i="179"/>
  <c r="G3703" i="179"/>
  <c r="H3702" i="179"/>
  <c r="G3702" i="179"/>
  <c r="H3701" i="179"/>
  <c r="G3701" i="179"/>
  <c r="H3700" i="179"/>
  <c r="G3700" i="179"/>
  <c r="H3699" i="179"/>
  <c r="G3699" i="179"/>
  <c r="H3698" i="179"/>
  <c r="G3698" i="179"/>
  <c r="H3697" i="179"/>
  <c r="G3697" i="179"/>
  <c r="H3696" i="179"/>
  <c r="G3696" i="179"/>
  <c r="H3695" i="179"/>
  <c r="G3695" i="179"/>
  <c r="H3694" i="179"/>
  <c r="G3694" i="179"/>
  <c r="H3693" i="179"/>
  <c r="G3693" i="179"/>
  <c r="H3692" i="179"/>
  <c r="G3692" i="179"/>
  <c r="H3691" i="179"/>
  <c r="G3691" i="179"/>
  <c r="H3690" i="179"/>
  <c r="G3690" i="179"/>
  <c r="H3689" i="179"/>
  <c r="G3689" i="179"/>
  <c r="H3688" i="179"/>
  <c r="G3688" i="179"/>
  <c r="H3687" i="179"/>
  <c r="G3687" i="179"/>
  <c r="H3686" i="179"/>
  <c r="G3686" i="179"/>
  <c r="H3685" i="179"/>
  <c r="G3685" i="179"/>
  <c r="H3684" i="179"/>
  <c r="G3684" i="179"/>
  <c r="H3683" i="179"/>
  <c r="G3683" i="179"/>
  <c r="H3682" i="179"/>
  <c r="G3682" i="179"/>
  <c r="H3681" i="179"/>
  <c r="G3681" i="179"/>
  <c r="H3680" i="179"/>
  <c r="G3680" i="179"/>
  <c r="H3679" i="179"/>
  <c r="G3679" i="179"/>
  <c r="H3678" i="179"/>
  <c r="G3678" i="179"/>
  <c r="H3677" i="179"/>
  <c r="G3677" i="179"/>
  <c r="H3676" i="179"/>
  <c r="G3676" i="179"/>
  <c r="H3675" i="179"/>
  <c r="G3675" i="179"/>
  <c r="H3674" i="179"/>
  <c r="G3674" i="179"/>
  <c r="H3673" i="179"/>
  <c r="G3673" i="179"/>
  <c r="H3672" i="179"/>
  <c r="G3672" i="179"/>
  <c r="H3671" i="179"/>
  <c r="G3671" i="179"/>
  <c r="H3670" i="179"/>
  <c r="G3670" i="179"/>
  <c r="H3669" i="179"/>
  <c r="G3669" i="179"/>
  <c r="H3668" i="179"/>
  <c r="G3668" i="179"/>
  <c r="H3667" i="179"/>
  <c r="G3667" i="179"/>
  <c r="H3666" i="179"/>
  <c r="G3666" i="179"/>
  <c r="H3665" i="179"/>
  <c r="G3665" i="179"/>
  <c r="H3664" i="179"/>
  <c r="G3664" i="179"/>
  <c r="H3663" i="179"/>
  <c r="G3663" i="179"/>
  <c r="H3662" i="179"/>
  <c r="G3662" i="179"/>
  <c r="H3661" i="179"/>
  <c r="G3661" i="179"/>
  <c r="H3660" i="179"/>
  <c r="G3660" i="179"/>
  <c r="H3659" i="179"/>
  <c r="G3659" i="179"/>
  <c r="H3658" i="179"/>
  <c r="G3658" i="179"/>
  <c r="H3657" i="179"/>
  <c r="G3657" i="179"/>
  <c r="H3656" i="179"/>
  <c r="G3656" i="179"/>
  <c r="H3655" i="179"/>
  <c r="G3655" i="179"/>
  <c r="H3654" i="179"/>
  <c r="G3654" i="179"/>
  <c r="H3653" i="179"/>
  <c r="G3653" i="179"/>
  <c r="H3652" i="179"/>
  <c r="G3652" i="179"/>
  <c r="H3651" i="179"/>
  <c r="G3651" i="179"/>
  <c r="H3650" i="179"/>
  <c r="G3650" i="179"/>
  <c r="H3649" i="179"/>
  <c r="G3649" i="179"/>
  <c r="H3648" i="179"/>
  <c r="G3648" i="179"/>
  <c r="H3647" i="179"/>
  <c r="G3647" i="179"/>
  <c r="H3646" i="179"/>
  <c r="G3646" i="179"/>
  <c r="H3645" i="179"/>
  <c r="G3645" i="179"/>
  <c r="H3644" i="179"/>
  <c r="G3644" i="179"/>
  <c r="H3643" i="179"/>
  <c r="G3643" i="179"/>
  <c r="H3642" i="179"/>
  <c r="G3642" i="179"/>
  <c r="H3641" i="179"/>
  <c r="G3641" i="179"/>
  <c r="H3640" i="179"/>
  <c r="G3640" i="179"/>
  <c r="H3639" i="179"/>
  <c r="G3639" i="179"/>
  <c r="H3638" i="179"/>
  <c r="G3638" i="179"/>
  <c r="H3637" i="179"/>
  <c r="G3637" i="179"/>
  <c r="H3636" i="179"/>
  <c r="G3636" i="179"/>
  <c r="H3635" i="179"/>
  <c r="G3635" i="179"/>
  <c r="H3634" i="179"/>
  <c r="G3634" i="179"/>
  <c r="H3633" i="179"/>
  <c r="G3633" i="179"/>
  <c r="H3632" i="179"/>
  <c r="G3632" i="179"/>
  <c r="H3631" i="179"/>
  <c r="G3631" i="179"/>
  <c r="H3630" i="179"/>
  <c r="G3630" i="179"/>
  <c r="H3629" i="179"/>
  <c r="G3629" i="179"/>
  <c r="H3628" i="179"/>
  <c r="G3628" i="179"/>
  <c r="H3627" i="179"/>
  <c r="G3627" i="179"/>
  <c r="H3626" i="179"/>
  <c r="G3626" i="179"/>
  <c r="H3625" i="179"/>
  <c r="G3625" i="179"/>
  <c r="H3624" i="179"/>
  <c r="G3624" i="179"/>
  <c r="H3623" i="179"/>
  <c r="G3623" i="179"/>
  <c r="H3622" i="179"/>
  <c r="G3622" i="179"/>
  <c r="H3621" i="179"/>
  <c r="G3621" i="179"/>
  <c r="H3620" i="179"/>
  <c r="G3620" i="179"/>
  <c r="H3619" i="179"/>
  <c r="G3619" i="179"/>
  <c r="H3618" i="179"/>
  <c r="G3618" i="179"/>
  <c r="H3617" i="179"/>
  <c r="G3617" i="179"/>
  <c r="H3616" i="179"/>
  <c r="G3616" i="179"/>
  <c r="H3615" i="179"/>
  <c r="G3615" i="179"/>
  <c r="H3614" i="179"/>
  <c r="G3614" i="179"/>
  <c r="H3613" i="179"/>
  <c r="G3613" i="179"/>
  <c r="H3612" i="179"/>
  <c r="G3612" i="179"/>
  <c r="H3611" i="179"/>
  <c r="G3611" i="179"/>
  <c r="H3610" i="179"/>
  <c r="G3610" i="179"/>
  <c r="H3609" i="179"/>
  <c r="G3609" i="179"/>
  <c r="H3608" i="179"/>
  <c r="G3608" i="179"/>
  <c r="H3607" i="179"/>
  <c r="G3607" i="179"/>
  <c r="H3606" i="179"/>
  <c r="G3606" i="179"/>
  <c r="H3605" i="179"/>
  <c r="G3605" i="179"/>
  <c r="H3604" i="179"/>
  <c r="G3604" i="179"/>
  <c r="H3603" i="179"/>
  <c r="G3603" i="179"/>
  <c r="H3602" i="179"/>
  <c r="G3602" i="179"/>
  <c r="H3601" i="179"/>
  <c r="G3601" i="179"/>
  <c r="H3600" i="179"/>
  <c r="G3600" i="179"/>
  <c r="H3599" i="179"/>
  <c r="G3599" i="179"/>
  <c r="H3598" i="179"/>
  <c r="G3598" i="179"/>
  <c r="H3597" i="179"/>
  <c r="G3597" i="179"/>
  <c r="H3596" i="179"/>
  <c r="G3596" i="179"/>
  <c r="H3595" i="179"/>
  <c r="G3595" i="179"/>
  <c r="H3594" i="179"/>
  <c r="G3594" i="179"/>
  <c r="H3593" i="179"/>
  <c r="G3593" i="179"/>
  <c r="H3592" i="179"/>
  <c r="G3592" i="179"/>
  <c r="H3591" i="179"/>
  <c r="G3591" i="179"/>
  <c r="H3590" i="179"/>
  <c r="G3590" i="179"/>
  <c r="H3589" i="179"/>
  <c r="G3589" i="179"/>
  <c r="H3588" i="179"/>
  <c r="G3588" i="179"/>
  <c r="H3587" i="179"/>
  <c r="G3587" i="179"/>
  <c r="H3586" i="179"/>
  <c r="G3586" i="179"/>
  <c r="H3585" i="179"/>
  <c r="G3585" i="179"/>
  <c r="H3584" i="179"/>
  <c r="G3584" i="179"/>
  <c r="H3583" i="179"/>
  <c r="G3583" i="179"/>
  <c r="H3582" i="179"/>
  <c r="G3582" i="179"/>
  <c r="H3581" i="179"/>
  <c r="G3581" i="179"/>
  <c r="H3580" i="179"/>
  <c r="G3580" i="179"/>
  <c r="H3579" i="179"/>
  <c r="G3579" i="179"/>
  <c r="H3578" i="179"/>
  <c r="G3578" i="179"/>
  <c r="H3577" i="179"/>
  <c r="G3577" i="179"/>
  <c r="H3576" i="179"/>
  <c r="G3576" i="179"/>
  <c r="H3575" i="179"/>
  <c r="G3575" i="179"/>
  <c r="H3574" i="179"/>
  <c r="G3574" i="179"/>
  <c r="H3573" i="179"/>
  <c r="G3573" i="179"/>
  <c r="H3572" i="179"/>
  <c r="G3572" i="179"/>
  <c r="H3571" i="179"/>
  <c r="G3571" i="179"/>
  <c r="H3570" i="179"/>
  <c r="G3570" i="179"/>
  <c r="H3569" i="179"/>
  <c r="G3569" i="179"/>
  <c r="H3568" i="179"/>
  <c r="G3568" i="179"/>
  <c r="H3567" i="179"/>
  <c r="G3567" i="179"/>
  <c r="H3566" i="179"/>
  <c r="G3566" i="179"/>
  <c r="H3565" i="179"/>
  <c r="G3565" i="179"/>
  <c r="H3564" i="179"/>
  <c r="G3564" i="179"/>
  <c r="H3563" i="179"/>
  <c r="G3563" i="179"/>
  <c r="H3562" i="179"/>
  <c r="G3562" i="179"/>
  <c r="H3561" i="179"/>
  <c r="G3561" i="179"/>
  <c r="H3560" i="179"/>
  <c r="G3560" i="179"/>
  <c r="H3559" i="179"/>
  <c r="G3559" i="179"/>
  <c r="H3558" i="179"/>
  <c r="G3558" i="179"/>
  <c r="H3557" i="179"/>
  <c r="G3557" i="179"/>
  <c r="H3556" i="179"/>
  <c r="G3556" i="179"/>
  <c r="H3555" i="179"/>
  <c r="G3555" i="179"/>
  <c r="H3554" i="179"/>
  <c r="G3554" i="179"/>
  <c r="H3553" i="179"/>
  <c r="G3553" i="179"/>
  <c r="H3552" i="179"/>
  <c r="G3552" i="179"/>
  <c r="H3551" i="179"/>
  <c r="G3551" i="179"/>
  <c r="H3550" i="179"/>
  <c r="G3550" i="179"/>
  <c r="H3549" i="179"/>
  <c r="G3549" i="179"/>
  <c r="H3548" i="179"/>
  <c r="G3548" i="179"/>
  <c r="H3547" i="179"/>
  <c r="G3547" i="179"/>
  <c r="H3546" i="179"/>
  <c r="G3546" i="179"/>
  <c r="H3545" i="179"/>
  <c r="G3545" i="179"/>
  <c r="H3544" i="179"/>
  <c r="G3544" i="179"/>
  <c r="H3543" i="179"/>
  <c r="G3543" i="179"/>
  <c r="H3542" i="179"/>
  <c r="G3542" i="179"/>
  <c r="H3541" i="179"/>
  <c r="G3541" i="179"/>
  <c r="H3540" i="179"/>
  <c r="G3540" i="179"/>
  <c r="H3539" i="179"/>
  <c r="G3539" i="179"/>
  <c r="H3538" i="179"/>
  <c r="G3538" i="179"/>
  <c r="H3537" i="179"/>
  <c r="G3537" i="179"/>
  <c r="H3536" i="179"/>
  <c r="G3536" i="179"/>
  <c r="H3535" i="179"/>
  <c r="G3535" i="179"/>
  <c r="H3534" i="179"/>
  <c r="G3534" i="179"/>
  <c r="H3533" i="179"/>
  <c r="G3533" i="179"/>
  <c r="H3532" i="179"/>
  <c r="G3532" i="179"/>
  <c r="H3531" i="179"/>
  <c r="G3531" i="179"/>
  <c r="H3530" i="179"/>
  <c r="G3530" i="179"/>
  <c r="H3529" i="179"/>
  <c r="G3529" i="179"/>
  <c r="H3528" i="179"/>
  <c r="G3528" i="179"/>
  <c r="H3527" i="179"/>
  <c r="G3527" i="179"/>
  <c r="H3526" i="179"/>
  <c r="G3526" i="179"/>
  <c r="H3525" i="179"/>
  <c r="G3525" i="179"/>
  <c r="H3524" i="179"/>
  <c r="G3524" i="179"/>
  <c r="H3523" i="179"/>
  <c r="G3523" i="179"/>
  <c r="H3522" i="179"/>
  <c r="G3522" i="179"/>
  <c r="H3521" i="179"/>
  <c r="G3521" i="179"/>
  <c r="H3520" i="179"/>
  <c r="G3520" i="179"/>
  <c r="H3519" i="179"/>
  <c r="G3519" i="179"/>
  <c r="H3518" i="179"/>
  <c r="G3518" i="179"/>
  <c r="H3517" i="179"/>
  <c r="G3517" i="179"/>
  <c r="H3516" i="179"/>
  <c r="G3516" i="179"/>
  <c r="H3515" i="179"/>
  <c r="G3515" i="179"/>
  <c r="H3514" i="179"/>
  <c r="G3514" i="179"/>
  <c r="H3513" i="179"/>
  <c r="G3513" i="179"/>
  <c r="H3512" i="179"/>
  <c r="G3512" i="179"/>
  <c r="H3511" i="179"/>
  <c r="G3511" i="179"/>
  <c r="H3510" i="179"/>
  <c r="G3510" i="179"/>
  <c r="H3509" i="179"/>
  <c r="G3509" i="179"/>
  <c r="H3508" i="179"/>
  <c r="G3508" i="179"/>
  <c r="H3507" i="179"/>
  <c r="G3507" i="179"/>
  <c r="H3506" i="179"/>
  <c r="G3506" i="179"/>
  <c r="H3505" i="179"/>
  <c r="G3505" i="179"/>
  <c r="H3504" i="179"/>
  <c r="G3504" i="179"/>
  <c r="H3503" i="179"/>
  <c r="G3503" i="179"/>
  <c r="H3502" i="179"/>
  <c r="G3502" i="179"/>
  <c r="H3501" i="179"/>
  <c r="G3501" i="179"/>
  <c r="H3500" i="179"/>
  <c r="G3500" i="179"/>
  <c r="H3499" i="179"/>
  <c r="G3499" i="179"/>
  <c r="H3498" i="179"/>
  <c r="G3498" i="179"/>
  <c r="H3497" i="179"/>
  <c r="G3497" i="179"/>
  <c r="H3496" i="179"/>
  <c r="G3496" i="179"/>
  <c r="H3495" i="179"/>
  <c r="G3495" i="179"/>
  <c r="H3494" i="179"/>
  <c r="G3494" i="179"/>
  <c r="H3493" i="179"/>
  <c r="G3493" i="179"/>
  <c r="H3492" i="179"/>
  <c r="G3492" i="179"/>
  <c r="H3491" i="179"/>
  <c r="G3491" i="179"/>
  <c r="H3490" i="179"/>
  <c r="G3490" i="179"/>
  <c r="H3489" i="179"/>
  <c r="G3489" i="179"/>
  <c r="H3488" i="179"/>
  <c r="G3488" i="179"/>
  <c r="H3487" i="179"/>
  <c r="G3487" i="179"/>
  <c r="H3486" i="179"/>
  <c r="G3486" i="179"/>
  <c r="H3485" i="179"/>
  <c r="G3485" i="179"/>
  <c r="H3484" i="179"/>
  <c r="G3484" i="179"/>
  <c r="H3483" i="179"/>
  <c r="G3483" i="179"/>
  <c r="H3482" i="179"/>
  <c r="G3482" i="179"/>
  <c r="H3481" i="179"/>
  <c r="G3481" i="179"/>
  <c r="H3480" i="179"/>
  <c r="G3480" i="179"/>
  <c r="H3479" i="179"/>
  <c r="G3479" i="179"/>
  <c r="H3478" i="179"/>
  <c r="G3478" i="179"/>
  <c r="H3477" i="179"/>
  <c r="G3477" i="179"/>
  <c r="H3476" i="179"/>
  <c r="G3476" i="179"/>
  <c r="H3475" i="179"/>
  <c r="G3475" i="179"/>
  <c r="H3474" i="179"/>
  <c r="G3474" i="179"/>
  <c r="H3473" i="179"/>
  <c r="G3473" i="179"/>
  <c r="H3472" i="179"/>
  <c r="G3472" i="179"/>
  <c r="H3471" i="179"/>
  <c r="G3471" i="179"/>
  <c r="H3470" i="179"/>
  <c r="G3470" i="179"/>
  <c r="H3469" i="179"/>
  <c r="G3469" i="179"/>
  <c r="H3468" i="179"/>
  <c r="G3468" i="179"/>
  <c r="H3467" i="179"/>
  <c r="G3467" i="179"/>
  <c r="H3466" i="179"/>
  <c r="G3466" i="179"/>
  <c r="H3465" i="179"/>
  <c r="G3465" i="179"/>
  <c r="H3464" i="179"/>
  <c r="G3464" i="179"/>
  <c r="H3463" i="179"/>
  <c r="G3463" i="179"/>
  <c r="H3462" i="179"/>
  <c r="G3462" i="179"/>
  <c r="H3461" i="179"/>
  <c r="G3461" i="179"/>
  <c r="H3460" i="179"/>
  <c r="G3460" i="179"/>
  <c r="H3459" i="179"/>
  <c r="G3459" i="179"/>
  <c r="H3458" i="179"/>
  <c r="G3458" i="179"/>
  <c r="H3457" i="179"/>
  <c r="G3457" i="179"/>
  <c r="H3456" i="179"/>
  <c r="G3456" i="179"/>
  <c r="H3455" i="179"/>
  <c r="G3455" i="179"/>
  <c r="H3454" i="179"/>
  <c r="G3454" i="179"/>
  <c r="H3453" i="179"/>
  <c r="G3453" i="179"/>
  <c r="H3452" i="179"/>
  <c r="G3452" i="179"/>
  <c r="H3451" i="179"/>
  <c r="G3451" i="179"/>
  <c r="H3450" i="179"/>
  <c r="G3450" i="179"/>
  <c r="H3449" i="179"/>
  <c r="G3449" i="179"/>
  <c r="H3448" i="179"/>
  <c r="G3448" i="179"/>
  <c r="H3447" i="179"/>
  <c r="G3447" i="179"/>
  <c r="H3446" i="179"/>
  <c r="G3446" i="179"/>
  <c r="H3445" i="179"/>
  <c r="G3445" i="179"/>
  <c r="H3444" i="179"/>
  <c r="G3444" i="179"/>
  <c r="H3443" i="179"/>
  <c r="G3443" i="179"/>
  <c r="H3442" i="179"/>
  <c r="G3442" i="179"/>
  <c r="H3441" i="179"/>
  <c r="G3441" i="179"/>
  <c r="H3440" i="179"/>
  <c r="G3440" i="179"/>
  <c r="H3439" i="179"/>
  <c r="G3439" i="179"/>
  <c r="H3438" i="179"/>
  <c r="G3438" i="179"/>
  <c r="H3437" i="179"/>
  <c r="G3437" i="179"/>
  <c r="H3436" i="179"/>
  <c r="G3436" i="179"/>
  <c r="H3435" i="179"/>
  <c r="G3435" i="179"/>
  <c r="H3434" i="179"/>
  <c r="G3434" i="179"/>
  <c r="H3433" i="179"/>
  <c r="G3433" i="179"/>
  <c r="H3432" i="179"/>
  <c r="G3432" i="179"/>
  <c r="H3431" i="179"/>
  <c r="G3431" i="179"/>
  <c r="H3430" i="179"/>
  <c r="G3430" i="179"/>
  <c r="H3429" i="179"/>
  <c r="G3429" i="179"/>
  <c r="H3428" i="179"/>
  <c r="G3428" i="179"/>
  <c r="H3427" i="179"/>
  <c r="G3427" i="179"/>
  <c r="H3426" i="179"/>
  <c r="G3426" i="179"/>
  <c r="H3425" i="179"/>
  <c r="G3425" i="179"/>
  <c r="H3424" i="179"/>
  <c r="G3424" i="179"/>
  <c r="H3423" i="179"/>
  <c r="G3423" i="179"/>
  <c r="H3422" i="179"/>
  <c r="G3422" i="179"/>
  <c r="H3421" i="179"/>
  <c r="G3421" i="179"/>
  <c r="H3420" i="179"/>
  <c r="G3420" i="179"/>
  <c r="H3419" i="179"/>
  <c r="G3419" i="179"/>
  <c r="H3418" i="179"/>
  <c r="G3418" i="179"/>
  <c r="H3417" i="179"/>
  <c r="G3417" i="179"/>
  <c r="H3416" i="179"/>
  <c r="G3416" i="179"/>
  <c r="H3415" i="179"/>
  <c r="G3415" i="179"/>
  <c r="H3414" i="179"/>
  <c r="G3414" i="179"/>
  <c r="H3413" i="179"/>
  <c r="G3413" i="179"/>
  <c r="H3412" i="179"/>
  <c r="G3412" i="179"/>
  <c r="H3411" i="179"/>
  <c r="G3411" i="179"/>
  <c r="H3410" i="179"/>
  <c r="G3410" i="179"/>
  <c r="H3409" i="179"/>
  <c r="G3409" i="179"/>
  <c r="H3408" i="179"/>
  <c r="G3408" i="179"/>
  <c r="H3407" i="179"/>
  <c r="G3407" i="179"/>
  <c r="H3406" i="179"/>
  <c r="G3406" i="179"/>
  <c r="H3405" i="179"/>
  <c r="G3405" i="179"/>
  <c r="H3404" i="179"/>
  <c r="G3404" i="179"/>
  <c r="H3403" i="179"/>
  <c r="G3403" i="179"/>
  <c r="H3402" i="179"/>
  <c r="G3402" i="179"/>
  <c r="H3401" i="179"/>
  <c r="G3401" i="179"/>
  <c r="H3400" i="179"/>
  <c r="G3400" i="179"/>
  <c r="H3399" i="179"/>
  <c r="G3399" i="179"/>
  <c r="H3398" i="179"/>
  <c r="G3398" i="179"/>
  <c r="H3397" i="179"/>
  <c r="G3397" i="179"/>
  <c r="H3396" i="179"/>
  <c r="G3396" i="179"/>
  <c r="H3395" i="179"/>
  <c r="G3395" i="179"/>
  <c r="H3394" i="179"/>
  <c r="G3394" i="179"/>
  <c r="H3393" i="179"/>
  <c r="G3393" i="179"/>
  <c r="H3392" i="179"/>
  <c r="G3392" i="179"/>
  <c r="H3391" i="179"/>
  <c r="G3391" i="179"/>
  <c r="H3390" i="179"/>
  <c r="G3390" i="179"/>
  <c r="H3389" i="179"/>
  <c r="G3389" i="179"/>
  <c r="H3388" i="179"/>
  <c r="G3388" i="179"/>
  <c r="H3387" i="179"/>
  <c r="G3387" i="179"/>
  <c r="H3386" i="179"/>
  <c r="G3386" i="179"/>
  <c r="H3385" i="179"/>
  <c r="G3385" i="179"/>
  <c r="H3384" i="179"/>
  <c r="G3384" i="179"/>
  <c r="H3383" i="179"/>
  <c r="G3383" i="179"/>
  <c r="H3382" i="179"/>
  <c r="G3382" i="179"/>
  <c r="H3381" i="179"/>
  <c r="G3381" i="179"/>
  <c r="H3380" i="179"/>
  <c r="G3380" i="179"/>
  <c r="H3379" i="179"/>
  <c r="G3379" i="179"/>
  <c r="H3378" i="179"/>
  <c r="G3378" i="179"/>
  <c r="H3377" i="179"/>
  <c r="G3377" i="179"/>
  <c r="H3376" i="179"/>
  <c r="G3376" i="179"/>
  <c r="H3375" i="179"/>
  <c r="G3375" i="179"/>
  <c r="H3374" i="179"/>
  <c r="G3374" i="179"/>
  <c r="H3373" i="179"/>
  <c r="G3373" i="179"/>
  <c r="H3372" i="179"/>
  <c r="G3372" i="179"/>
  <c r="H3371" i="179"/>
  <c r="G3371" i="179"/>
  <c r="H3370" i="179"/>
  <c r="G3370" i="179"/>
  <c r="H3369" i="179"/>
  <c r="G3369" i="179"/>
  <c r="H3368" i="179"/>
  <c r="G3368" i="179"/>
  <c r="H3367" i="179"/>
  <c r="G3367" i="179"/>
  <c r="H3366" i="179"/>
  <c r="G3366" i="179"/>
  <c r="H3365" i="179"/>
  <c r="G3365" i="179"/>
  <c r="H3364" i="179"/>
  <c r="G3364" i="179"/>
  <c r="H3363" i="179"/>
  <c r="G3363" i="179"/>
  <c r="H3362" i="179"/>
  <c r="G3362" i="179"/>
  <c r="H3361" i="179"/>
  <c r="G3361" i="179"/>
  <c r="H3360" i="179"/>
  <c r="G3360" i="179"/>
  <c r="H3359" i="179"/>
  <c r="G3359" i="179"/>
  <c r="H3358" i="179"/>
  <c r="G3358" i="179"/>
  <c r="H3357" i="179"/>
  <c r="G3357" i="179"/>
  <c r="H3356" i="179"/>
  <c r="G3356" i="179"/>
  <c r="H3355" i="179"/>
  <c r="G3355" i="179"/>
  <c r="H3354" i="179"/>
  <c r="G3354" i="179"/>
  <c r="H3353" i="179"/>
  <c r="G3353" i="179"/>
  <c r="H3352" i="179"/>
  <c r="G3352" i="179"/>
  <c r="H3351" i="179"/>
  <c r="G3351" i="179"/>
  <c r="H3350" i="179"/>
  <c r="G3350" i="179"/>
  <c r="H3349" i="179"/>
  <c r="G3349" i="179"/>
  <c r="H3348" i="179"/>
  <c r="G3348" i="179"/>
  <c r="H3347" i="179"/>
  <c r="G3347" i="179"/>
  <c r="H3346" i="179"/>
  <c r="G3346" i="179"/>
  <c r="H3345" i="179"/>
  <c r="G3345" i="179"/>
  <c r="H3344" i="179"/>
  <c r="G3344" i="179"/>
  <c r="H3343" i="179"/>
  <c r="G3343" i="179"/>
  <c r="H3342" i="179"/>
  <c r="G3342" i="179"/>
  <c r="H3341" i="179"/>
  <c r="G3341" i="179"/>
  <c r="H3340" i="179"/>
  <c r="G3340" i="179"/>
  <c r="H3339" i="179"/>
  <c r="G3339" i="179"/>
  <c r="H3338" i="179"/>
  <c r="G3338" i="179"/>
  <c r="H3337" i="179"/>
  <c r="G3337" i="179"/>
  <c r="H3336" i="179"/>
  <c r="G3336" i="179"/>
  <c r="H3335" i="179"/>
  <c r="G3335" i="179"/>
  <c r="H3334" i="179"/>
  <c r="G3334" i="179"/>
  <c r="H3333" i="179"/>
  <c r="G3333" i="179"/>
  <c r="H3332" i="179"/>
  <c r="G3332" i="179"/>
  <c r="H3331" i="179"/>
  <c r="G3331" i="179"/>
  <c r="H3330" i="179"/>
  <c r="G3330" i="179"/>
  <c r="H3329" i="179"/>
  <c r="G3329" i="179"/>
  <c r="H3328" i="179"/>
  <c r="G3328" i="179"/>
  <c r="H3327" i="179"/>
  <c r="G3327" i="179"/>
  <c r="H3326" i="179"/>
  <c r="G3326" i="179"/>
  <c r="H3325" i="179"/>
  <c r="G3325" i="179"/>
  <c r="H3324" i="179"/>
  <c r="G3324" i="179"/>
  <c r="H3323" i="179"/>
  <c r="G3323" i="179"/>
  <c r="H3322" i="179"/>
  <c r="G3322" i="179"/>
  <c r="H3321" i="179"/>
  <c r="G3321" i="179"/>
  <c r="H3320" i="179"/>
  <c r="G3320" i="179"/>
  <c r="H3319" i="179"/>
  <c r="G3319" i="179"/>
  <c r="H3318" i="179"/>
  <c r="G3318" i="179"/>
  <c r="H3317" i="179"/>
  <c r="G3317" i="179"/>
  <c r="H3316" i="179"/>
  <c r="G3316" i="179"/>
  <c r="H3315" i="179"/>
  <c r="G3315" i="179"/>
  <c r="H3314" i="179"/>
  <c r="G3314" i="179"/>
  <c r="H3313" i="179"/>
  <c r="G3313" i="179"/>
  <c r="H3312" i="179"/>
  <c r="G3312" i="179"/>
  <c r="H3311" i="179"/>
  <c r="G3311" i="179"/>
  <c r="H3310" i="179"/>
  <c r="G3310" i="179"/>
  <c r="H3309" i="179"/>
  <c r="G3309" i="179"/>
  <c r="H3308" i="179"/>
  <c r="G3308" i="179"/>
  <c r="H3307" i="179"/>
  <c r="G3307" i="179"/>
  <c r="H3306" i="179"/>
  <c r="G3306" i="179"/>
  <c r="H3305" i="179"/>
  <c r="G3305" i="179"/>
  <c r="H3304" i="179"/>
  <c r="G3304" i="179"/>
  <c r="H3303" i="179"/>
  <c r="G3303" i="179"/>
  <c r="H3302" i="179"/>
  <c r="G3302" i="179"/>
  <c r="H3301" i="179"/>
  <c r="G3301" i="179"/>
  <c r="H3300" i="179"/>
  <c r="G3300" i="179"/>
  <c r="H3299" i="179"/>
  <c r="G3299" i="179"/>
  <c r="H3298" i="179"/>
  <c r="G3298" i="179"/>
  <c r="H3297" i="179"/>
  <c r="G3297" i="179"/>
  <c r="H3296" i="179"/>
  <c r="G3296" i="179"/>
  <c r="H3295" i="179"/>
  <c r="G3295" i="179"/>
  <c r="H3294" i="179"/>
  <c r="G3294" i="179"/>
  <c r="H3293" i="179"/>
  <c r="G3293" i="179"/>
  <c r="H3292" i="179"/>
  <c r="G3292" i="179"/>
  <c r="H3291" i="179"/>
  <c r="G3291" i="179"/>
  <c r="H3290" i="179"/>
  <c r="G3290" i="179"/>
  <c r="H3289" i="179"/>
  <c r="G3289" i="179"/>
  <c r="H3288" i="179"/>
  <c r="G3288" i="179"/>
  <c r="H3287" i="179"/>
  <c r="G3287" i="179"/>
  <c r="H3286" i="179"/>
  <c r="G3286" i="179"/>
  <c r="H3285" i="179"/>
  <c r="G3285" i="179"/>
  <c r="H3284" i="179"/>
  <c r="G3284" i="179"/>
  <c r="H3283" i="179"/>
  <c r="G3283" i="179"/>
  <c r="H3282" i="179"/>
  <c r="G3282" i="179"/>
  <c r="H3281" i="179"/>
  <c r="G3281" i="179"/>
  <c r="H3280" i="179"/>
  <c r="G3280" i="179"/>
  <c r="H3279" i="179"/>
  <c r="G3279" i="179"/>
  <c r="H3278" i="179"/>
  <c r="G3278" i="179"/>
  <c r="H3277" i="179"/>
  <c r="G3277" i="179"/>
  <c r="H3276" i="179"/>
  <c r="G3276" i="179"/>
  <c r="H3275" i="179"/>
  <c r="G3275" i="179"/>
  <c r="H3274" i="179"/>
  <c r="G3274" i="179"/>
  <c r="H3273" i="179"/>
  <c r="G3273" i="179"/>
  <c r="H3272" i="179"/>
  <c r="G3272" i="179"/>
  <c r="H3271" i="179"/>
  <c r="G3271" i="179"/>
  <c r="H3270" i="179"/>
  <c r="G3270" i="179"/>
  <c r="H3269" i="179"/>
  <c r="G3269" i="179"/>
  <c r="H3268" i="179"/>
  <c r="G3268" i="179"/>
  <c r="H3267" i="179"/>
  <c r="G3267" i="179"/>
  <c r="H3266" i="179"/>
  <c r="G3266" i="179"/>
  <c r="H3265" i="179"/>
  <c r="G3265" i="179"/>
  <c r="H3264" i="179"/>
  <c r="G3264" i="179"/>
  <c r="H3263" i="179"/>
  <c r="G3263" i="179"/>
  <c r="H3262" i="179"/>
  <c r="G3262" i="179"/>
  <c r="H3261" i="179"/>
  <c r="G3261" i="179"/>
  <c r="H3260" i="179"/>
  <c r="G3260" i="179"/>
  <c r="H3259" i="179"/>
  <c r="G3259" i="179"/>
  <c r="H3258" i="179"/>
  <c r="G3258" i="179"/>
  <c r="H3257" i="179"/>
  <c r="G3257" i="179"/>
  <c r="H3256" i="179"/>
  <c r="G3256" i="179"/>
  <c r="H3255" i="179"/>
  <c r="G3255" i="179"/>
  <c r="H3254" i="179"/>
  <c r="G3254" i="179"/>
  <c r="H3253" i="179"/>
  <c r="G3253" i="179"/>
  <c r="H3252" i="179"/>
  <c r="G3252" i="179"/>
  <c r="H3251" i="179"/>
  <c r="G3251" i="179"/>
  <c r="H3250" i="179"/>
  <c r="G3250" i="179"/>
  <c r="H3249" i="179"/>
  <c r="G3249" i="179"/>
  <c r="H3248" i="179"/>
  <c r="G3248" i="179"/>
  <c r="H3247" i="179"/>
  <c r="G3247" i="179"/>
  <c r="H3246" i="179"/>
  <c r="G3246" i="179"/>
  <c r="H3245" i="179"/>
  <c r="G3245" i="179"/>
  <c r="H3244" i="179"/>
  <c r="G3244" i="179"/>
  <c r="H3243" i="179"/>
  <c r="G3243" i="179"/>
  <c r="H3242" i="179"/>
  <c r="G3242" i="179"/>
  <c r="H3241" i="179"/>
  <c r="G3241" i="179"/>
  <c r="H3240" i="179"/>
  <c r="G3240" i="179"/>
  <c r="H3239" i="179"/>
  <c r="G3239" i="179"/>
  <c r="H3238" i="179"/>
  <c r="G3238" i="179"/>
  <c r="H3237" i="179"/>
  <c r="G3237" i="179"/>
  <c r="H3236" i="179"/>
  <c r="G3236" i="179"/>
  <c r="H3235" i="179"/>
  <c r="G3235" i="179"/>
  <c r="H3234" i="179"/>
  <c r="G3234" i="179"/>
  <c r="H3233" i="179"/>
  <c r="G3233" i="179"/>
  <c r="H3232" i="179"/>
  <c r="G3232" i="179"/>
  <c r="H3231" i="179"/>
  <c r="G3231" i="179"/>
  <c r="H3230" i="179"/>
  <c r="G3230" i="179"/>
  <c r="H3229" i="179"/>
  <c r="G3229" i="179"/>
  <c r="H3228" i="179"/>
  <c r="G3228" i="179"/>
  <c r="H3227" i="179"/>
  <c r="G3227" i="179"/>
  <c r="H3226" i="179"/>
  <c r="G3226" i="179"/>
  <c r="H3225" i="179"/>
  <c r="G3225" i="179"/>
  <c r="H3224" i="179"/>
  <c r="G3224" i="179"/>
  <c r="H3223" i="179"/>
  <c r="G3223" i="179"/>
  <c r="H3222" i="179"/>
  <c r="G3222" i="179"/>
  <c r="H3221" i="179"/>
  <c r="G3221" i="179"/>
  <c r="H3220" i="179"/>
  <c r="G3220" i="179"/>
  <c r="H3219" i="179"/>
  <c r="G3219" i="179"/>
  <c r="H3218" i="179"/>
  <c r="G3218" i="179"/>
  <c r="H3217" i="179"/>
  <c r="G3217" i="179"/>
  <c r="H3216" i="179"/>
  <c r="G3216" i="179"/>
  <c r="H3215" i="179"/>
  <c r="G3215" i="179"/>
  <c r="H3214" i="179"/>
  <c r="G3214" i="179"/>
  <c r="H3213" i="179"/>
  <c r="G3213" i="179"/>
  <c r="H3212" i="179"/>
  <c r="G3212" i="179"/>
  <c r="H3211" i="179"/>
  <c r="G3211" i="179"/>
  <c r="H3210" i="179"/>
  <c r="G3210" i="179"/>
  <c r="H3209" i="179"/>
  <c r="G3209" i="179"/>
  <c r="H3208" i="179"/>
  <c r="G3208" i="179"/>
  <c r="H3207" i="179"/>
  <c r="G3207" i="179"/>
  <c r="H3206" i="179"/>
  <c r="G3206" i="179"/>
  <c r="H3205" i="179"/>
  <c r="G3205" i="179"/>
  <c r="H3204" i="179"/>
  <c r="G3204" i="179"/>
  <c r="H3203" i="179"/>
  <c r="G3203" i="179"/>
  <c r="H3202" i="179"/>
  <c r="G3202" i="179"/>
  <c r="H3201" i="179"/>
  <c r="G3201" i="179"/>
  <c r="H3200" i="179"/>
  <c r="G3200" i="179"/>
  <c r="H3199" i="179"/>
  <c r="G3199" i="179"/>
  <c r="H3198" i="179"/>
  <c r="G3198" i="179"/>
  <c r="H3197" i="179"/>
  <c r="G3197" i="179"/>
  <c r="H3196" i="179"/>
  <c r="G3196" i="179"/>
  <c r="H3195" i="179"/>
  <c r="G3195" i="179"/>
  <c r="H3194" i="179"/>
  <c r="G3194" i="179"/>
  <c r="H3193" i="179"/>
  <c r="G3193" i="179"/>
  <c r="H3192" i="179"/>
  <c r="G3192" i="179"/>
  <c r="H3191" i="179"/>
  <c r="G3191" i="179"/>
  <c r="H3190" i="179"/>
  <c r="G3190" i="179"/>
  <c r="H3189" i="179"/>
  <c r="G3189" i="179"/>
  <c r="H3188" i="179"/>
  <c r="G3188" i="179"/>
  <c r="H3187" i="179"/>
  <c r="G3187" i="179"/>
  <c r="H3186" i="179"/>
  <c r="G3186" i="179"/>
  <c r="H3185" i="179"/>
  <c r="G3185" i="179"/>
  <c r="H3184" i="179"/>
  <c r="G3184" i="179"/>
  <c r="H3183" i="179"/>
  <c r="G3183" i="179"/>
  <c r="H3182" i="179"/>
  <c r="G3182" i="179"/>
  <c r="H3181" i="179"/>
  <c r="G3181" i="179"/>
  <c r="H3180" i="179"/>
  <c r="G3180" i="179"/>
  <c r="H3179" i="179"/>
  <c r="G3179" i="179"/>
  <c r="H3178" i="179"/>
  <c r="G3178" i="179"/>
  <c r="H3177" i="179"/>
  <c r="G3177" i="179"/>
  <c r="H3176" i="179"/>
  <c r="G3176" i="179"/>
  <c r="H3175" i="179"/>
  <c r="G3175" i="179"/>
  <c r="H3174" i="179"/>
  <c r="G3174" i="179"/>
  <c r="H3173" i="179"/>
  <c r="G3173" i="179"/>
  <c r="H3172" i="179"/>
  <c r="G3172" i="179"/>
  <c r="H3171" i="179"/>
  <c r="G3171" i="179"/>
  <c r="H3170" i="179"/>
  <c r="G3170" i="179"/>
  <c r="H3169" i="179"/>
  <c r="G3169" i="179"/>
  <c r="H3168" i="179"/>
  <c r="G3168" i="179"/>
  <c r="H3167" i="179"/>
  <c r="G3167" i="179"/>
  <c r="H3166" i="179"/>
  <c r="G3166" i="179"/>
  <c r="H3165" i="179"/>
  <c r="G3165" i="179"/>
  <c r="H3164" i="179"/>
  <c r="G3164" i="179"/>
  <c r="H3163" i="179"/>
  <c r="G3163" i="179"/>
  <c r="H3162" i="179"/>
  <c r="G3162" i="179"/>
  <c r="H3161" i="179"/>
  <c r="G3161" i="179"/>
  <c r="H3160" i="179"/>
  <c r="G3160" i="179"/>
  <c r="H3159" i="179"/>
  <c r="G3159" i="179"/>
  <c r="H3158" i="179"/>
  <c r="G3158" i="179"/>
  <c r="H3157" i="179"/>
  <c r="G3157" i="179"/>
  <c r="H3156" i="179"/>
  <c r="G3156" i="179"/>
  <c r="H3155" i="179"/>
  <c r="G3155" i="179"/>
  <c r="H3154" i="179"/>
  <c r="G3154" i="179"/>
  <c r="H3153" i="179"/>
  <c r="G3153" i="179"/>
  <c r="H3152" i="179"/>
  <c r="G3152" i="179"/>
  <c r="H3151" i="179"/>
  <c r="G3151" i="179"/>
  <c r="H3150" i="179"/>
  <c r="G3150" i="179"/>
  <c r="H3149" i="179"/>
  <c r="G3149" i="179"/>
  <c r="H3148" i="179"/>
  <c r="G3148" i="179"/>
  <c r="H3147" i="179"/>
  <c r="G3147" i="179"/>
  <c r="H3146" i="179"/>
  <c r="G3146" i="179"/>
  <c r="H3145" i="179"/>
  <c r="G3145" i="179"/>
  <c r="H3144" i="179"/>
  <c r="G3144" i="179"/>
  <c r="H3143" i="179"/>
  <c r="G3143" i="179"/>
  <c r="H3142" i="179"/>
  <c r="G3142" i="179"/>
  <c r="H3141" i="179"/>
  <c r="G3141" i="179"/>
  <c r="H3140" i="179"/>
  <c r="G3140" i="179"/>
  <c r="H3139" i="179"/>
  <c r="G3139" i="179"/>
  <c r="H3138" i="179"/>
  <c r="G3138" i="179"/>
  <c r="H3137" i="179"/>
  <c r="G3137" i="179"/>
  <c r="H3136" i="179"/>
  <c r="G3136" i="179"/>
  <c r="H3135" i="179"/>
  <c r="G3135" i="179"/>
  <c r="H3134" i="179"/>
  <c r="G3134" i="179"/>
  <c r="H3133" i="179"/>
  <c r="G3133" i="179"/>
  <c r="H3132" i="179"/>
  <c r="G3132" i="179"/>
  <c r="H3131" i="179"/>
  <c r="G3131" i="179"/>
  <c r="H3130" i="179"/>
  <c r="G3130" i="179"/>
  <c r="H3129" i="179"/>
  <c r="G3129" i="179"/>
  <c r="H3128" i="179"/>
  <c r="G3128" i="179"/>
  <c r="H3127" i="179"/>
  <c r="G3127" i="179"/>
  <c r="H3126" i="179"/>
  <c r="G3126" i="179"/>
  <c r="H3125" i="179"/>
  <c r="G3125" i="179"/>
  <c r="H3124" i="179"/>
  <c r="G3124" i="179"/>
  <c r="H3123" i="179"/>
  <c r="G3123" i="179"/>
  <c r="H3122" i="179"/>
  <c r="G3122" i="179"/>
  <c r="H3121" i="179"/>
  <c r="G3121" i="179"/>
  <c r="H3120" i="179"/>
  <c r="G3120" i="179"/>
  <c r="H3119" i="179"/>
  <c r="G3119" i="179"/>
  <c r="H3118" i="179"/>
  <c r="G3118" i="179"/>
  <c r="H3117" i="179"/>
  <c r="G3117" i="179"/>
  <c r="H3116" i="179"/>
  <c r="G3116" i="179"/>
  <c r="H3115" i="179"/>
  <c r="G3115" i="179"/>
  <c r="H3114" i="179"/>
  <c r="G3114" i="179"/>
  <c r="H3113" i="179"/>
  <c r="G3113" i="179"/>
  <c r="H3112" i="179"/>
  <c r="G3112" i="179"/>
  <c r="H3111" i="179"/>
  <c r="G3111" i="179"/>
  <c r="H3110" i="179"/>
  <c r="G3110" i="179"/>
  <c r="H3109" i="179"/>
  <c r="G3109" i="179"/>
  <c r="H3108" i="179"/>
  <c r="G3108" i="179"/>
  <c r="H3107" i="179"/>
  <c r="G3107" i="179"/>
  <c r="H3106" i="179"/>
  <c r="G3106" i="179"/>
  <c r="H3105" i="179"/>
  <c r="G3105" i="179"/>
  <c r="H3104" i="179"/>
  <c r="G3104" i="179"/>
  <c r="H3103" i="179"/>
  <c r="G3103" i="179"/>
  <c r="H3102" i="179"/>
  <c r="G3102" i="179"/>
  <c r="H3101" i="179"/>
  <c r="G3101" i="179"/>
  <c r="H3100" i="179"/>
  <c r="G3100" i="179"/>
  <c r="H3099" i="179"/>
  <c r="G3099" i="179"/>
  <c r="H3098" i="179"/>
  <c r="G3098" i="179"/>
  <c r="H3097" i="179"/>
  <c r="G3097" i="179"/>
  <c r="H3096" i="179"/>
  <c r="G3096" i="179"/>
  <c r="H3095" i="179"/>
  <c r="G3095" i="179"/>
  <c r="H3094" i="179"/>
  <c r="G3094" i="179"/>
  <c r="H3093" i="179"/>
  <c r="G3093" i="179"/>
  <c r="H3092" i="179"/>
  <c r="G3092" i="179"/>
  <c r="H3091" i="179"/>
  <c r="G3091" i="179"/>
  <c r="H3090" i="179"/>
  <c r="G3090" i="179"/>
  <c r="H3089" i="179"/>
  <c r="G3089" i="179"/>
  <c r="H3088" i="179"/>
  <c r="G3088" i="179"/>
  <c r="H3087" i="179"/>
  <c r="G3087" i="179"/>
  <c r="H3086" i="179"/>
  <c r="G3086" i="179"/>
  <c r="H3085" i="179"/>
  <c r="G3085" i="179"/>
  <c r="H3084" i="179"/>
  <c r="G3084" i="179"/>
  <c r="H3083" i="179"/>
  <c r="G3083" i="179"/>
  <c r="H3082" i="179"/>
  <c r="G3082" i="179"/>
  <c r="H3081" i="179"/>
  <c r="G3081" i="179"/>
  <c r="H3080" i="179"/>
  <c r="G3080" i="179"/>
  <c r="H3079" i="179"/>
  <c r="G3079" i="179"/>
  <c r="H3078" i="179"/>
  <c r="G3078" i="179"/>
  <c r="H3077" i="179"/>
  <c r="G3077" i="179"/>
  <c r="H3076" i="179"/>
  <c r="G3076" i="179"/>
  <c r="H3075" i="179"/>
  <c r="G3075" i="179"/>
  <c r="H3074" i="179"/>
  <c r="G3074" i="179"/>
  <c r="H3073" i="179"/>
  <c r="G3073" i="179"/>
  <c r="H3072" i="179"/>
  <c r="G3072" i="179"/>
  <c r="H3071" i="179"/>
  <c r="G3071" i="179"/>
  <c r="H3070" i="179"/>
  <c r="G3070" i="179"/>
  <c r="H3069" i="179"/>
  <c r="G3069" i="179"/>
  <c r="H3068" i="179"/>
  <c r="G3068" i="179"/>
  <c r="H3067" i="179"/>
  <c r="G3067" i="179"/>
  <c r="H3066" i="179"/>
  <c r="G3066" i="179"/>
  <c r="H3065" i="179"/>
  <c r="G3065" i="179"/>
  <c r="H3064" i="179"/>
  <c r="G3064" i="179"/>
  <c r="H3063" i="179"/>
  <c r="G3063" i="179"/>
  <c r="H3062" i="179"/>
  <c r="G3062" i="179"/>
  <c r="H3061" i="179"/>
  <c r="G3061" i="179"/>
  <c r="H3060" i="179"/>
  <c r="G3060" i="179"/>
  <c r="H3059" i="179"/>
  <c r="G3059" i="179"/>
  <c r="H3058" i="179"/>
  <c r="G3058" i="179"/>
  <c r="H3057" i="179"/>
  <c r="G3057" i="179"/>
  <c r="H3056" i="179"/>
  <c r="G3056" i="179"/>
  <c r="H3055" i="179"/>
  <c r="G3055" i="179"/>
  <c r="H3054" i="179"/>
  <c r="G3054" i="179"/>
  <c r="H3053" i="179"/>
  <c r="G3053" i="179"/>
  <c r="H3052" i="179"/>
  <c r="G3052" i="179"/>
  <c r="H3051" i="179"/>
  <c r="G3051" i="179"/>
  <c r="H3050" i="179"/>
  <c r="G3050" i="179"/>
  <c r="H3049" i="179"/>
  <c r="G3049" i="179"/>
  <c r="H3048" i="179"/>
  <c r="G3048" i="179"/>
  <c r="H3047" i="179"/>
  <c r="G3047" i="179"/>
  <c r="H3046" i="179"/>
  <c r="G3046" i="179"/>
  <c r="H3045" i="179"/>
  <c r="G3045" i="179"/>
  <c r="H3044" i="179"/>
  <c r="G3044" i="179"/>
  <c r="H3043" i="179"/>
  <c r="G3043" i="179"/>
  <c r="H3042" i="179"/>
  <c r="G3042" i="179"/>
  <c r="H3041" i="179"/>
  <c r="G3041" i="179"/>
  <c r="H3040" i="179"/>
  <c r="G3040" i="179"/>
  <c r="H3039" i="179"/>
  <c r="G3039" i="179"/>
  <c r="H3038" i="179"/>
  <c r="G3038" i="179"/>
  <c r="H3037" i="179"/>
  <c r="G3037" i="179"/>
  <c r="H3036" i="179"/>
  <c r="G3036" i="179"/>
  <c r="H3035" i="179"/>
  <c r="G3035" i="179"/>
  <c r="H3034" i="179"/>
  <c r="G3034" i="179"/>
  <c r="H3033" i="179"/>
  <c r="G3033" i="179"/>
  <c r="H3032" i="179"/>
  <c r="G3032" i="179"/>
  <c r="H3031" i="179"/>
  <c r="G3031" i="179"/>
  <c r="H3030" i="179"/>
  <c r="G3030" i="179"/>
  <c r="H3029" i="179"/>
  <c r="G3029" i="179"/>
  <c r="H3028" i="179"/>
  <c r="G3028" i="179"/>
  <c r="H3027" i="179"/>
  <c r="G3027" i="179"/>
  <c r="H3026" i="179"/>
  <c r="G3026" i="179"/>
  <c r="H3025" i="179"/>
  <c r="G3025" i="179"/>
  <c r="H3024" i="179"/>
  <c r="G3024" i="179"/>
  <c r="H3023" i="179"/>
  <c r="G3023" i="179"/>
  <c r="H3022" i="179"/>
  <c r="G3022" i="179"/>
  <c r="H3021" i="179"/>
  <c r="G3021" i="179"/>
  <c r="H3020" i="179"/>
  <c r="G3020" i="179"/>
  <c r="H3019" i="179"/>
  <c r="G3019" i="179"/>
  <c r="H3018" i="179"/>
  <c r="G3018" i="179"/>
  <c r="H3017" i="179"/>
  <c r="G3017" i="179"/>
  <c r="H3016" i="179"/>
  <c r="G3016" i="179"/>
  <c r="H3015" i="179"/>
  <c r="G3015" i="179"/>
  <c r="H3014" i="179"/>
  <c r="G3014" i="179"/>
  <c r="H3013" i="179"/>
  <c r="G3013" i="179"/>
  <c r="H3012" i="179"/>
  <c r="G3012" i="179"/>
  <c r="H3011" i="179"/>
  <c r="G3011" i="179"/>
  <c r="H3010" i="179"/>
  <c r="G3010" i="179"/>
  <c r="H3009" i="179"/>
  <c r="G3009" i="179"/>
  <c r="H3008" i="179"/>
  <c r="G3008" i="179"/>
  <c r="H3007" i="179"/>
  <c r="G3007" i="179"/>
  <c r="H3006" i="179"/>
  <c r="G3006" i="179"/>
  <c r="H3005" i="179"/>
  <c r="G3005" i="179"/>
  <c r="H3004" i="179"/>
  <c r="G3004" i="179"/>
  <c r="H3003" i="179"/>
  <c r="G3003" i="179"/>
  <c r="H3002" i="179"/>
  <c r="G3002" i="179"/>
  <c r="H3001" i="179"/>
  <c r="G3001" i="179"/>
  <c r="H3000" i="179"/>
  <c r="G3000" i="179"/>
  <c r="H2999" i="179"/>
  <c r="G2999" i="179"/>
  <c r="H2998" i="179"/>
  <c r="G2998" i="179"/>
  <c r="H2997" i="179"/>
  <c r="G2997" i="179"/>
  <c r="H2996" i="179"/>
  <c r="G2996" i="179"/>
  <c r="H2995" i="179"/>
  <c r="G2995" i="179"/>
  <c r="H2994" i="179"/>
  <c r="G2994" i="179"/>
  <c r="H2993" i="179"/>
  <c r="G2993" i="179"/>
  <c r="H2992" i="179"/>
  <c r="G2992" i="179"/>
  <c r="H2991" i="179"/>
  <c r="G2991" i="179"/>
  <c r="H2990" i="179"/>
  <c r="G2990" i="179"/>
  <c r="H2989" i="179"/>
  <c r="G2989" i="179"/>
  <c r="H2988" i="179"/>
  <c r="G2988" i="179"/>
  <c r="H2987" i="179"/>
  <c r="G2987" i="179"/>
  <c r="H2986" i="179"/>
  <c r="G2986" i="179"/>
  <c r="H2985" i="179"/>
  <c r="G2985" i="179"/>
  <c r="H2984" i="179"/>
  <c r="G2984" i="179"/>
  <c r="H2983" i="179"/>
  <c r="G2983" i="179"/>
  <c r="H2982" i="179"/>
  <c r="G2982" i="179"/>
  <c r="H2981" i="179"/>
  <c r="G2981" i="179"/>
  <c r="H2980" i="179"/>
  <c r="G2980" i="179"/>
  <c r="H2979" i="179"/>
  <c r="G2979" i="179"/>
  <c r="H2978" i="179"/>
  <c r="G2978" i="179"/>
  <c r="H2977" i="179"/>
  <c r="G2977" i="179"/>
  <c r="H2976" i="179"/>
  <c r="G2976" i="179"/>
  <c r="H2975" i="179"/>
  <c r="G2975" i="179"/>
  <c r="H2974" i="179"/>
  <c r="G2974" i="179"/>
  <c r="H2973" i="179"/>
  <c r="G2973" i="179"/>
  <c r="H2972" i="179"/>
  <c r="G2972" i="179"/>
  <c r="H2971" i="179"/>
  <c r="G2971" i="179"/>
  <c r="H2970" i="179"/>
  <c r="G2970" i="179"/>
  <c r="H2969" i="179"/>
  <c r="G2969" i="179"/>
  <c r="H2968" i="179"/>
  <c r="G2968" i="179"/>
  <c r="H2967" i="179"/>
  <c r="G2967" i="179"/>
  <c r="H2966" i="179"/>
  <c r="G2966" i="179"/>
  <c r="H2965" i="179"/>
  <c r="G2965" i="179"/>
  <c r="H2964" i="179"/>
  <c r="G2964" i="179"/>
  <c r="H2963" i="179"/>
  <c r="G2963" i="179"/>
  <c r="H2962" i="179"/>
  <c r="G2962" i="179"/>
  <c r="H2961" i="179"/>
  <c r="G2961" i="179"/>
  <c r="H2960" i="179"/>
  <c r="G2960" i="179"/>
  <c r="H2959" i="179"/>
  <c r="G2959" i="179"/>
  <c r="H2958" i="179"/>
  <c r="G2958" i="179"/>
  <c r="H2957" i="179"/>
  <c r="G2957" i="179"/>
  <c r="H2956" i="179"/>
  <c r="G2956" i="179"/>
  <c r="H2955" i="179"/>
  <c r="G2955" i="179"/>
  <c r="H2954" i="179"/>
  <c r="G2954" i="179"/>
  <c r="H2953" i="179"/>
  <c r="G2953" i="179"/>
  <c r="H2952" i="179"/>
  <c r="G2952" i="179"/>
  <c r="H2951" i="179"/>
  <c r="G2951" i="179"/>
  <c r="H2950" i="179"/>
  <c r="G2950" i="179"/>
  <c r="H2949" i="179"/>
  <c r="G2949" i="179"/>
  <c r="H2948" i="179"/>
  <c r="G2948" i="179"/>
  <c r="H2947" i="179"/>
  <c r="G2947" i="179"/>
  <c r="H2946" i="179"/>
  <c r="G2946" i="179"/>
  <c r="H2945" i="179"/>
  <c r="G2945" i="179"/>
  <c r="H2944" i="179"/>
  <c r="G2944" i="179"/>
  <c r="H2943" i="179"/>
  <c r="G2943" i="179"/>
  <c r="H2942" i="179"/>
  <c r="G2942" i="179"/>
  <c r="H2941" i="179"/>
  <c r="G2941" i="179"/>
  <c r="H2940" i="179"/>
  <c r="G2940" i="179"/>
  <c r="H2939" i="179"/>
  <c r="G2939" i="179"/>
  <c r="H2938" i="179"/>
  <c r="G2938" i="179"/>
  <c r="H2937" i="179"/>
  <c r="G2937" i="179"/>
  <c r="H2936" i="179"/>
  <c r="G2936" i="179"/>
  <c r="H2935" i="179"/>
  <c r="G2935" i="179"/>
  <c r="H2934" i="179"/>
  <c r="G2934" i="179"/>
  <c r="H2933" i="179"/>
  <c r="G2933" i="179"/>
  <c r="H2932" i="179"/>
  <c r="G2932" i="179"/>
  <c r="H2931" i="179"/>
  <c r="G2931" i="179"/>
  <c r="H2930" i="179"/>
  <c r="G2930" i="179"/>
  <c r="H2929" i="179"/>
  <c r="G2929" i="179"/>
  <c r="H2928" i="179"/>
  <c r="G2928" i="179"/>
  <c r="H2927" i="179"/>
  <c r="G2927" i="179"/>
  <c r="H2926" i="179"/>
  <c r="G2926" i="179"/>
  <c r="H2925" i="179"/>
  <c r="G2925" i="179"/>
  <c r="H2924" i="179"/>
  <c r="G2924" i="179"/>
  <c r="H2923" i="179"/>
  <c r="G2923" i="179"/>
  <c r="H2922" i="179"/>
  <c r="G2922" i="179"/>
  <c r="H2921" i="179"/>
  <c r="G2921" i="179"/>
  <c r="H2920" i="179"/>
  <c r="G2920" i="179"/>
  <c r="H2919" i="179"/>
  <c r="G2919" i="179"/>
  <c r="H2918" i="179"/>
  <c r="G2918" i="179"/>
  <c r="H2917" i="179"/>
  <c r="G2917" i="179"/>
  <c r="H2916" i="179"/>
  <c r="G2916" i="179"/>
  <c r="H2915" i="179"/>
  <c r="G2915" i="179"/>
  <c r="H2914" i="179"/>
  <c r="G2914" i="179"/>
  <c r="H2913" i="179"/>
  <c r="G2913" i="179"/>
  <c r="H2912" i="179"/>
  <c r="G2912" i="179"/>
  <c r="H2911" i="179"/>
  <c r="G2911" i="179"/>
  <c r="H2910" i="179"/>
  <c r="G2910" i="179"/>
  <c r="H2909" i="179"/>
  <c r="G2909" i="179"/>
  <c r="H2908" i="179"/>
  <c r="G2908" i="179"/>
  <c r="H2907" i="179"/>
  <c r="G2907" i="179"/>
  <c r="H2906" i="179"/>
  <c r="G2906" i="179"/>
  <c r="H2905" i="179"/>
  <c r="G2905" i="179"/>
  <c r="H2904" i="179"/>
  <c r="G2904" i="179"/>
  <c r="H2903" i="179"/>
  <c r="G2903" i="179"/>
  <c r="H2902" i="179"/>
  <c r="G2902" i="179"/>
  <c r="H2901" i="179"/>
  <c r="G2901" i="179"/>
  <c r="H2900" i="179"/>
  <c r="G2900" i="179"/>
  <c r="H2899" i="179"/>
  <c r="G2899" i="179"/>
  <c r="H2898" i="179"/>
  <c r="G2898" i="179"/>
  <c r="H2897" i="179"/>
  <c r="G2897" i="179"/>
  <c r="H2896" i="179"/>
  <c r="G2896" i="179"/>
  <c r="H2895" i="179"/>
  <c r="G2895" i="179"/>
  <c r="H2894" i="179"/>
  <c r="G2894" i="179"/>
  <c r="H2893" i="179"/>
  <c r="G2893" i="179"/>
  <c r="H2892" i="179"/>
  <c r="G2892" i="179"/>
  <c r="H2891" i="179"/>
  <c r="G2891" i="179"/>
  <c r="H2890" i="179"/>
  <c r="G2890" i="179"/>
  <c r="H2889" i="179"/>
  <c r="G2889" i="179"/>
  <c r="H2888" i="179"/>
  <c r="G2888" i="179"/>
  <c r="H2887" i="179"/>
  <c r="G2887" i="179"/>
  <c r="H2886" i="179"/>
  <c r="G2886" i="179"/>
  <c r="H2885" i="179"/>
  <c r="G2885" i="179"/>
  <c r="H2884" i="179"/>
  <c r="G2884" i="179"/>
  <c r="H2883" i="179"/>
  <c r="G2883" i="179"/>
  <c r="H2882" i="179"/>
  <c r="G2882" i="179"/>
  <c r="H2881" i="179"/>
  <c r="G2881" i="179"/>
  <c r="H2880" i="179"/>
  <c r="G2880" i="179"/>
  <c r="H2879" i="179"/>
  <c r="G2879" i="179"/>
  <c r="H2878" i="179"/>
  <c r="G2878" i="179"/>
  <c r="H2877" i="179"/>
  <c r="G2877" i="179"/>
  <c r="H2876" i="179"/>
  <c r="G2876" i="179"/>
  <c r="H2875" i="179"/>
  <c r="G2875" i="179"/>
  <c r="H2874" i="179"/>
  <c r="G2874" i="179"/>
  <c r="H2873" i="179"/>
  <c r="G2873" i="179"/>
  <c r="H2872" i="179"/>
  <c r="G2872" i="179"/>
  <c r="H2871" i="179"/>
  <c r="G2871" i="179"/>
  <c r="H2870" i="179"/>
  <c r="G2870" i="179"/>
  <c r="H2869" i="179"/>
  <c r="G2869" i="179"/>
  <c r="H2868" i="179"/>
  <c r="G2868" i="179"/>
  <c r="H2867" i="179"/>
  <c r="G2867" i="179"/>
  <c r="H2866" i="179"/>
  <c r="G2866" i="179"/>
  <c r="H2865" i="179"/>
  <c r="G2865" i="179"/>
  <c r="H2864" i="179"/>
  <c r="G2864" i="179"/>
  <c r="H2863" i="179"/>
  <c r="G2863" i="179"/>
  <c r="H2862" i="179"/>
  <c r="G2862" i="179"/>
  <c r="H2861" i="179"/>
  <c r="G2861" i="179"/>
  <c r="H2860" i="179"/>
  <c r="G2860" i="179"/>
  <c r="H2859" i="179"/>
  <c r="G2859" i="179"/>
  <c r="H2858" i="179"/>
  <c r="G2858" i="179"/>
  <c r="H2857" i="179"/>
  <c r="G2857" i="179"/>
  <c r="H2856" i="179"/>
  <c r="G2856" i="179"/>
  <c r="H2855" i="179"/>
  <c r="G2855" i="179"/>
  <c r="H2854" i="179"/>
  <c r="G2854" i="179"/>
  <c r="H2853" i="179"/>
  <c r="G2853" i="179"/>
  <c r="H2852" i="179"/>
  <c r="G2852" i="179"/>
  <c r="H2851" i="179"/>
  <c r="G2851" i="179"/>
  <c r="H2850" i="179"/>
  <c r="G2850" i="179"/>
  <c r="H2849" i="179"/>
  <c r="G2849" i="179"/>
  <c r="H2848" i="179"/>
  <c r="G2848" i="179"/>
  <c r="H2847" i="179"/>
  <c r="G2847" i="179"/>
  <c r="H2846" i="179"/>
  <c r="G2846" i="179"/>
  <c r="H2845" i="179"/>
  <c r="G2845" i="179"/>
  <c r="H2844" i="179"/>
  <c r="G2844" i="179"/>
  <c r="H2843" i="179"/>
  <c r="G2843" i="179"/>
  <c r="H2842" i="179"/>
  <c r="G2842" i="179"/>
  <c r="H2841" i="179"/>
  <c r="G2841" i="179"/>
  <c r="H2840" i="179"/>
  <c r="G2840" i="179"/>
  <c r="H2839" i="179"/>
  <c r="G2839" i="179"/>
  <c r="H2838" i="179"/>
  <c r="G2838" i="179"/>
  <c r="H2837" i="179"/>
  <c r="G2837" i="179"/>
  <c r="H2836" i="179"/>
  <c r="G2836" i="179"/>
  <c r="H2835" i="179"/>
  <c r="G2835" i="179"/>
  <c r="H2834" i="179"/>
  <c r="G2834" i="179"/>
  <c r="H2833" i="179"/>
  <c r="G2833" i="179"/>
  <c r="H2832" i="179"/>
  <c r="G2832" i="179"/>
  <c r="H2831" i="179"/>
  <c r="G2831" i="179"/>
  <c r="H2830" i="179"/>
  <c r="G2830" i="179"/>
  <c r="H2829" i="179"/>
  <c r="G2829" i="179"/>
  <c r="H2828" i="179"/>
  <c r="G2828" i="179"/>
  <c r="H2827" i="179"/>
  <c r="G2827" i="179"/>
  <c r="H2826" i="179"/>
  <c r="G2826" i="179"/>
  <c r="H2825" i="179"/>
  <c r="G2825" i="179"/>
  <c r="H2824" i="179"/>
  <c r="G2824" i="179"/>
  <c r="H2823" i="179"/>
  <c r="G2823" i="179"/>
  <c r="H2822" i="179"/>
  <c r="G2822" i="179"/>
  <c r="H2821" i="179"/>
  <c r="G2821" i="179"/>
  <c r="H2820" i="179"/>
  <c r="G2820" i="179"/>
  <c r="H2819" i="179"/>
  <c r="G2819" i="179"/>
  <c r="H2818" i="179"/>
  <c r="G2818" i="179"/>
  <c r="H2817" i="179"/>
  <c r="G2817" i="179"/>
  <c r="H2816" i="179"/>
  <c r="G2816" i="179"/>
  <c r="H2815" i="179"/>
  <c r="G2815" i="179"/>
  <c r="H2814" i="179"/>
  <c r="G2814" i="179"/>
  <c r="H2813" i="179"/>
  <c r="G2813" i="179"/>
  <c r="H2812" i="179"/>
  <c r="G2812" i="179"/>
  <c r="H2811" i="179"/>
  <c r="G2811" i="179"/>
  <c r="H2810" i="179"/>
  <c r="G2810" i="179"/>
  <c r="H2809" i="179"/>
  <c r="G2809" i="179"/>
  <c r="H2808" i="179"/>
  <c r="G2808" i="179"/>
  <c r="H2807" i="179"/>
  <c r="G2807" i="179"/>
  <c r="H2806" i="179"/>
  <c r="G2806" i="179"/>
  <c r="H2805" i="179"/>
  <c r="G2805" i="179"/>
  <c r="H2804" i="179"/>
  <c r="G2804" i="179"/>
  <c r="H2803" i="179"/>
  <c r="G2803" i="179"/>
  <c r="H2802" i="179"/>
  <c r="G2802" i="179"/>
  <c r="H2801" i="179"/>
  <c r="G2801" i="179"/>
  <c r="H2800" i="179"/>
  <c r="G2800" i="179"/>
  <c r="H2799" i="179"/>
  <c r="G2799" i="179"/>
  <c r="H2798" i="179"/>
  <c r="G2798" i="179"/>
  <c r="H2797" i="179"/>
  <c r="G2797" i="179"/>
  <c r="H2796" i="179"/>
  <c r="G2796" i="179"/>
  <c r="H2795" i="179"/>
  <c r="G2795" i="179"/>
  <c r="H2794" i="179"/>
  <c r="G2794" i="179"/>
  <c r="H2793" i="179"/>
  <c r="G2793" i="179"/>
  <c r="H2792" i="179"/>
  <c r="G2792" i="179"/>
  <c r="H2791" i="179"/>
  <c r="G2791" i="179"/>
  <c r="H2790" i="179"/>
  <c r="G2790" i="179"/>
  <c r="H2789" i="179"/>
  <c r="G2789" i="179"/>
  <c r="H2788" i="179"/>
  <c r="G2788" i="179"/>
  <c r="H2787" i="179"/>
  <c r="G2787" i="179"/>
  <c r="H2786" i="179"/>
  <c r="G2786" i="179"/>
  <c r="H2785" i="179"/>
  <c r="G2785" i="179"/>
  <c r="H2784" i="179"/>
  <c r="G2784" i="179"/>
  <c r="H2783" i="179"/>
  <c r="G2783" i="179"/>
  <c r="H2782" i="179"/>
  <c r="G2782" i="179"/>
  <c r="H2781" i="179"/>
  <c r="G2781" i="179"/>
  <c r="H2780" i="179"/>
  <c r="G2780" i="179"/>
  <c r="H2779" i="179"/>
  <c r="G2779" i="179"/>
  <c r="H2778" i="179"/>
  <c r="G2778" i="179"/>
  <c r="H2777" i="179"/>
  <c r="G2777" i="179"/>
  <c r="H2776" i="179"/>
  <c r="G2776" i="179"/>
  <c r="H2775" i="179"/>
  <c r="G2775" i="179"/>
  <c r="H2774" i="179"/>
  <c r="G2774" i="179"/>
  <c r="H2773" i="179"/>
  <c r="G2773" i="179"/>
  <c r="H2772" i="179"/>
  <c r="G2772" i="179"/>
  <c r="H2771" i="179"/>
  <c r="G2771" i="179"/>
  <c r="H2770" i="179"/>
  <c r="G2770" i="179"/>
  <c r="H2769" i="179"/>
  <c r="G2769" i="179"/>
  <c r="H2768" i="179"/>
  <c r="G2768" i="179"/>
  <c r="H2767" i="179"/>
  <c r="G2767" i="179"/>
  <c r="H2766" i="179"/>
  <c r="G2766" i="179"/>
  <c r="H2765" i="179"/>
  <c r="G2765" i="179"/>
  <c r="H2764" i="179"/>
  <c r="G2764" i="179"/>
  <c r="H2763" i="179"/>
  <c r="G2763" i="179"/>
  <c r="H2762" i="179"/>
  <c r="G2762" i="179"/>
  <c r="H2761" i="179"/>
  <c r="G2761" i="179"/>
  <c r="H2760" i="179"/>
  <c r="G2760" i="179"/>
  <c r="H2759" i="179"/>
  <c r="G2759" i="179"/>
  <c r="H2758" i="179"/>
  <c r="G2758" i="179"/>
  <c r="H2757" i="179"/>
  <c r="G2757" i="179"/>
  <c r="H2756" i="179"/>
  <c r="G2756" i="179"/>
  <c r="H2755" i="179"/>
  <c r="G2755" i="179"/>
  <c r="H2754" i="179"/>
  <c r="G2754" i="179"/>
  <c r="H2753" i="179"/>
  <c r="G2753" i="179"/>
  <c r="H2752" i="179"/>
  <c r="G2752" i="179"/>
  <c r="H2751" i="179"/>
  <c r="G2751" i="179"/>
  <c r="H2750" i="179"/>
  <c r="G2750" i="179"/>
  <c r="H2749" i="179"/>
  <c r="G2749" i="179"/>
  <c r="H2748" i="179"/>
  <c r="G2748" i="179"/>
  <c r="H2747" i="179"/>
  <c r="G2747" i="179"/>
  <c r="H2746" i="179"/>
  <c r="G2746" i="179"/>
  <c r="H2745" i="179"/>
  <c r="G2745" i="179"/>
  <c r="H2744" i="179"/>
  <c r="G2744" i="179"/>
  <c r="H2743" i="179"/>
  <c r="G2743" i="179"/>
  <c r="H2742" i="179"/>
  <c r="G2742" i="179"/>
  <c r="H2741" i="179"/>
  <c r="G2741" i="179"/>
  <c r="H2740" i="179"/>
  <c r="G2740" i="179"/>
  <c r="H2739" i="179"/>
  <c r="G2739" i="179"/>
  <c r="H2738" i="179"/>
  <c r="G2738" i="179"/>
  <c r="H2737" i="179"/>
  <c r="G2737" i="179"/>
  <c r="H2736" i="179"/>
  <c r="G2736" i="179"/>
  <c r="H2735" i="179"/>
  <c r="G2735" i="179"/>
  <c r="H2734" i="179"/>
  <c r="G2734" i="179"/>
  <c r="H2733" i="179"/>
  <c r="G2733" i="179"/>
  <c r="H2732" i="179"/>
  <c r="G2732" i="179"/>
  <c r="H2731" i="179"/>
  <c r="G2731" i="179"/>
  <c r="H2730" i="179"/>
  <c r="G2730" i="179"/>
  <c r="H2729" i="179"/>
  <c r="G2729" i="179"/>
  <c r="H2728" i="179"/>
  <c r="G2728" i="179"/>
  <c r="H2727" i="179"/>
  <c r="G2727" i="179"/>
  <c r="H2726" i="179"/>
  <c r="G2726" i="179"/>
  <c r="H2725" i="179"/>
  <c r="G2725" i="179"/>
  <c r="H2724" i="179"/>
  <c r="G2724" i="179"/>
  <c r="H2723" i="179"/>
  <c r="G2723" i="179"/>
  <c r="H2722" i="179"/>
  <c r="G2722" i="179"/>
  <c r="H2721" i="179"/>
  <c r="G2721" i="179"/>
  <c r="H2720" i="179"/>
  <c r="G2720" i="179"/>
  <c r="H2719" i="179"/>
  <c r="G2719" i="179"/>
  <c r="H2718" i="179"/>
  <c r="G2718" i="179"/>
  <c r="H2717" i="179"/>
  <c r="G2717" i="179"/>
  <c r="H2716" i="179"/>
  <c r="G2716" i="179"/>
  <c r="H2715" i="179"/>
  <c r="G2715" i="179"/>
  <c r="H2714" i="179"/>
  <c r="G2714" i="179"/>
  <c r="H2713" i="179"/>
  <c r="G2713" i="179"/>
  <c r="H2712" i="179"/>
  <c r="G2712" i="179"/>
  <c r="H2711" i="179"/>
  <c r="G2711" i="179"/>
  <c r="H2710" i="179"/>
  <c r="G2710" i="179"/>
  <c r="H2709" i="179"/>
  <c r="G2709" i="179"/>
  <c r="H2708" i="179"/>
  <c r="G2708" i="179"/>
  <c r="H2707" i="179"/>
  <c r="G2707" i="179"/>
  <c r="H2706" i="179"/>
  <c r="G2706" i="179"/>
  <c r="H2705" i="179"/>
  <c r="G2705" i="179"/>
  <c r="H2704" i="179"/>
  <c r="G2704" i="179"/>
  <c r="H2703" i="179"/>
  <c r="G2703" i="179"/>
  <c r="H2702" i="179"/>
  <c r="G2702" i="179"/>
  <c r="H2701" i="179"/>
  <c r="G2701" i="179"/>
  <c r="H2700" i="179"/>
  <c r="G2700" i="179"/>
  <c r="H2699" i="179"/>
  <c r="G2699" i="179"/>
  <c r="H2698" i="179"/>
  <c r="G2698" i="179"/>
  <c r="H2697" i="179"/>
  <c r="G2697" i="179"/>
  <c r="H2696" i="179"/>
  <c r="G2696" i="179"/>
  <c r="H2695" i="179"/>
  <c r="G2695" i="179"/>
  <c r="H2694" i="179"/>
  <c r="G2694" i="179"/>
  <c r="H2693" i="179"/>
  <c r="G2693" i="179"/>
  <c r="H2692" i="179"/>
  <c r="G2692" i="179"/>
  <c r="H2691" i="179"/>
  <c r="G2691" i="179"/>
  <c r="H2690" i="179"/>
  <c r="G2690" i="179"/>
  <c r="H2689" i="179"/>
  <c r="G2689" i="179"/>
  <c r="H2688" i="179"/>
  <c r="G2688" i="179"/>
  <c r="H2687" i="179"/>
  <c r="G2687" i="179"/>
  <c r="H2686" i="179"/>
  <c r="G2686" i="179"/>
  <c r="H2685" i="179"/>
  <c r="G2685" i="179"/>
  <c r="H2684" i="179"/>
  <c r="G2684" i="179"/>
  <c r="H2683" i="179"/>
  <c r="G2683" i="179"/>
  <c r="H2682" i="179"/>
  <c r="G2682" i="179"/>
  <c r="H2681" i="179"/>
  <c r="G2681" i="179"/>
  <c r="H2680" i="179"/>
  <c r="G2680" i="179"/>
  <c r="H2679" i="179"/>
  <c r="G2679" i="179"/>
  <c r="H2678" i="179"/>
  <c r="G2678" i="179"/>
  <c r="H2677" i="179"/>
  <c r="G2677" i="179"/>
  <c r="H2676" i="179"/>
  <c r="G2676" i="179"/>
  <c r="H2675" i="179"/>
  <c r="G2675" i="179"/>
  <c r="H2674" i="179"/>
  <c r="G2674" i="179"/>
  <c r="H2673" i="179"/>
  <c r="G2673" i="179"/>
  <c r="H2672" i="179"/>
  <c r="G2672" i="179"/>
  <c r="H2671" i="179"/>
  <c r="G2671" i="179"/>
  <c r="H2670" i="179"/>
  <c r="G2670" i="179"/>
  <c r="H2669" i="179"/>
  <c r="G2669" i="179"/>
  <c r="H2668" i="179"/>
  <c r="G2668" i="179"/>
  <c r="H2667" i="179"/>
  <c r="G2667" i="179"/>
  <c r="H2666" i="179"/>
  <c r="G2666" i="179"/>
  <c r="H2665" i="179"/>
  <c r="G2665" i="179"/>
  <c r="H2664" i="179"/>
  <c r="G2664" i="179"/>
  <c r="H2663" i="179"/>
  <c r="G2663" i="179"/>
  <c r="H2662" i="179"/>
  <c r="G2662" i="179"/>
  <c r="H2661" i="179"/>
  <c r="G2661" i="179"/>
  <c r="H2660" i="179"/>
  <c r="G2660" i="179"/>
  <c r="H2659" i="179"/>
  <c r="G2659" i="179"/>
  <c r="H2658" i="179"/>
  <c r="G2658" i="179"/>
  <c r="H2657" i="179"/>
  <c r="G2657" i="179"/>
  <c r="H2656" i="179"/>
  <c r="G2656" i="179"/>
  <c r="H2655" i="179"/>
  <c r="G2655" i="179"/>
  <c r="H2654" i="179"/>
  <c r="G2654" i="179"/>
  <c r="H2653" i="179"/>
  <c r="G2653" i="179"/>
  <c r="H2652" i="179"/>
  <c r="G2652" i="179"/>
  <c r="H2651" i="179"/>
  <c r="G2651" i="179"/>
  <c r="H2650" i="179"/>
  <c r="G2650" i="179"/>
  <c r="H2649" i="179"/>
  <c r="G2649" i="179"/>
  <c r="H2648" i="179"/>
  <c r="G2648" i="179"/>
  <c r="H2647" i="179"/>
  <c r="G2647" i="179"/>
  <c r="H2646" i="179"/>
  <c r="G2646" i="179"/>
  <c r="H2645" i="179"/>
  <c r="G2645" i="179"/>
  <c r="H2644" i="179"/>
  <c r="G2644" i="179"/>
  <c r="H2643" i="179"/>
  <c r="G2643" i="179"/>
  <c r="H2642" i="179"/>
  <c r="G2642" i="179"/>
  <c r="H2641" i="179"/>
  <c r="G2641" i="179"/>
  <c r="H2640" i="179"/>
  <c r="G2640" i="179"/>
  <c r="H2639" i="179"/>
  <c r="G2639" i="179"/>
  <c r="H2638" i="179"/>
  <c r="G2638" i="179"/>
  <c r="H2637" i="179"/>
  <c r="G2637" i="179"/>
  <c r="H2636" i="179"/>
  <c r="G2636" i="179"/>
  <c r="H2635" i="179"/>
  <c r="G2635" i="179"/>
  <c r="H2634" i="179"/>
  <c r="G2634" i="179"/>
  <c r="H2633" i="179"/>
  <c r="G2633" i="179"/>
  <c r="H2632" i="179"/>
  <c r="G2632" i="179"/>
  <c r="H2631" i="179"/>
  <c r="G2631" i="179"/>
  <c r="H2630" i="179"/>
  <c r="G2630" i="179"/>
  <c r="H2629" i="179"/>
  <c r="G2629" i="179"/>
  <c r="H2628" i="179"/>
  <c r="G2628" i="179"/>
  <c r="H2627" i="179"/>
  <c r="G2627" i="179"/>
  <c r="H2626" i="179"/>
  <c r="G2626" i="179"/>
  <c r="H2625" i="179"/>
  <c r="G2625" i="179"/>
  <c r="H2624" i="179"/>
  <c r="G2624" i="179"/>
  <c r="H2623" i="179"/>
  <c r="G2623" i="179"/>
  <c r="H2622" i="179"/>
  <c r="G2622" i="179"/>
  <c r="H2621" i="179"/>
  <c r="G2621" i="179"/>
  <c r="H2620" i="179"/>
  <c r="G2620" i="179"/>
  <c r="H2619" i="179"/>
  <c r="G2619" i="179"/>
  <c r="H2618" i="179"/>
  <c r="G2618" i="179"/>
  <c r="H2617" i="179"/>
  <c r="G2617" i="179"/>
  <c r="H2616" i="179"/>
  <c r="G2616" i="179"/>
  <c r="H2615" i="179"/>
  <c r="G2615" i="179"/>
  <c r="H2614" i="179"/>
  <c r="G2614" i="179"/>
  <c r="H2613" i="179"/>
  <c r="G2613" i="179"/>
  <c r="H2612" i="179"/>
  <c r="G2612" i="179"/>
  <c r="H2611" i="179"/>
  <c r="G2611" i="179"/>
  <c r="H2610" i="179"/>
  <c r="G2610" i="179"/>
  <c r="H2609" i="179"/>
  <c r="G2609" i="179"/>
  <c r="H2608" i="179"/>
  <c r="G2608" i="179"/>
  <c r="H2607" i="179"/>
  <c r="G2607" i="179"/>
  <c r="H2606" i="179"/>
  <c r="G2606" i="179"/>
  <c r="H2605" i="179"/>
  <c r="G2605" i="179"/>
  <c r="H2604" i="179"/>
  <c r="G2604" i="179"/>
  <c r="H2603" i="179"/>
  <c r="G2603" i="179"/>
  <c r="H2602" i="179"/>
  <c r="G2602" i="179"/>
  <c r="H2601" i="179"/>
  <c r="G2601" i="179"/>
  <c r="H2600" i="179"/>
  <c r="G2600" i="179"/>
  <c r="H2599" i="179"/>
  <c r="G2599" i="179"/>
  <c r="H2598" i="179"/>
  <c r="G2598" i="179"/>
  <c r="H2597" i="179"/>
  <c r="G2597" i="179"/>
  <c r="H2596" i="179"/>
  <c r="G2596" i="179"/>
  <c r="H2595" i="179"/>
  <c r="G2595" i="179"/>
  <c r="H2594" i="179"/>
  <c r="G2594" i="179"/>
  <c r="H2593" i="179"/>
  <c r="G2593" i="179"/>
  <c r="H2592" i="179"/>
  <c r="G2592" i="179"/>
  <c r="H2591" i="179"/>
  <c r="G2591" i="179"/>
  <c r="H2590" i="179"/>
  <c r="G2590" i="179"/>
  <c r="H2589" i="179"/>
  <c r="G2589" i="179"/>
  <c r="H2588" i="179"/>
  <c r="G2588" i="179"/>
  <c r="H2587" i="179"/>
  <c r="G2587" i="179"/>
  <c r="H2586" i="179"/>
  <c r="G2586" i="179"/>
  <c r="H2585" i="179"/>
  <c r="G2585" i="179"/>
  <c r="H2584" i="179"/>
  <c r="G2584" i="179"/>
  <c r="H2583" i="179"/>
  <c r="G2583" i="179"/>
  <c r="H2582" i="179"/>
  <c r="G2582" i="179"/>
  <c r="H2581" i="179"/>
  <c r="G2581" i="179"/>
  <c r="H2580" i="179"/>
  <c r="G2580" i="179"/>
  <c r="H2579" i="179"/>
  <c r="G2579" i="179"/>
  <c r="H2578" i="179"/>
  <c r="G2578" i="179"/>
  <c r="H2577" i="179"/>
  <c r="G2577" i="179"/>
  <c r="H2576" i="179"/>
  <c r="G2576" i="179"/>
  <c r="H2575" i="179"/>
  <c r="G2575" i="179"/>
  <c r="H2574" i="179"/>
  <c r="G2574" i="179"/>
  <c r="H2573" i="179"/>
  <c r="G2573" i="179"/>
  <c r="H2572" i="179"/>
  <c r="G2572" i="179"/>
  <c r="H2571" i="179"/>
  <c r="G2571" i="179"/>
  <c r="H2570" i="179"/>
  <c r="G2570" i="179"/>
  <c r="H2569" i="179"/>
  <c r="G2569" i="179"/>
  <c r="H2568" i="179"/>
  <c r="G2568" i="179"/>
  <c r="H2567" i="179"/>
  <c r="G2567" i="179"/>
  <c r="H2566" i="179"/>
  <c r="G2566" i="179"/>
  <c r="H2565" i="179"/>
  <c r="G2565" i="179"/>
  <c r="H2564" i="179"/>
  <c r="G2564" i="179"/>
  <c r="H2563" i="179"/>
  <c r="G2563" i="179"/>
  <c r="H2562" i="179"/>
  <c r="G2562" i="179"/>
  <c r="H2561" i="179"/>
  <c r="G2561" i="179"/>
  <c r="H2560" i="179"/>
  <c r="G2560" i="179"/>
  <c r="H2559" i="179"/>
  <c r="G2559" i="179"/>
  <c r="H2558" i="179"/>
  <c r="G2558" i="179"/>
  <c r="H2557" i="179"/>
  <c r="G2557" i="179"/>
  <c r="H2556" i="179"/>
  <c r="G2556" i="179"/>
  <c r="H2555" i="179"/>
  <c r="G2555" i="179"/>
  <c r="H2554" i="179"/>
  <c r="G2554" i="179"/>
  <c r="H2553" i="179"/>
  <c r="G2553" i="179"/>
  <c r="H2552" i="179"/>
  <c r="G2552" i="179"/>
  <c r="H2551" i="179"/>
  <c r="G2551" i="179"/>
  <c r="H2550" i="179"/>
  <c r="G2550" i="179"/>
  <c r="H2549" i="179"/>
  <c r="G2549" i="179"/>
  <c r="H2548" i="179"/>
  <c r="G2548" i="179"/>
  <c r="H2547" i="179"/>
  <c r="G2547" i="179"/>
  <c r="H2546" i="179"/>
  <c r="G2546" i="179"/>
  <c r="H2545" i="179"/>
  <c r="G2545" i="179"/>
  <c r="H2544" i="179"/>
  <c r="G2544" i="179"/>
  <c r="H2543" i="179"/>
  <c r="G2543" i="179"/>
  <c r="H2542" i="179"/>
  <c r="G2542" i="179"/>
  <c r="H2541" i="179"/>
  <c r="G2541" i="179"/>
  <c r="H2540" i="179"/>
  <c r="G2540" i="179"/>
  <c r="H2539" i="179"/>
  <c r="G2539" i="179"/>
  <c r="H2538" i="179"/>
  <c r="G2538" i="179"/>
  <c r="H2537" i="179"/>
  <c r="G2537" i="179"/>
  <c r="H2536" i="179"/>
  <c r="G2536" i="179"/>
  <c r="H2535" i="179"/>
  <c r="G2535" i="179"/>
  <c r="H2534" i="179"/>
  <c r="G2534" i="179"/>
  <c r="H2533" i="179"/>
  <c r="G2533" i="179"/>
  <c r="H2532" i="179"/>
  <c r="G2532" i="179"/>
  <c r="H2531" i="179"/>
  <c r="G2531" i="179"/>
  <c r="H2530" i="179"/>
  <c r="G2530" i="179"/>
  <c r="H2529" i="179"/>
  <c r="G2529" i="179"/>
  <c r="H2528" i="179"/>
  <c r="G2528" i="179"/>
  <c r="H2527" i="179"/>
  <c r="G2527" i="179"/>
  <c r="H2526" i="179"/>
  <c r="G2526" i="179"/>
  <c r="H2525" i="179"/>
  <c r="G2525" i="179"/>
  <c r="H2524" i="179"/>
  <c r="G2524" i="179"/>
  <c r="H2523" i="179"/>
  <c r="G2523" i="179"/>
  <c r="H2522" i="179"/>
  <c r="G2522" i="179"/>
  <c r="H2521" i="179"/>
  <c r="G2521" i="179"/>
  <c r="H2520" i="179"/>
  <c r="G2520" i="179"/>
  <c r="H2519" i="179"/>
  <c r="G2519" i="179"/>
  <c r="H2518" i="179"/>
  <c r="G2518" i="179"/>
  <c r="H2517" i="179"/>
  <c r="G2517" i="179"/>
  <c r="H2516" i="179"/>
  <c r="G2516" i="179"/>
  <c r="H2515" i="179"/>
  <c r="G2515" i="179"/>
  <c r="H2514" i="179"/>
  <c r="G2514" i="179"/>
  <c r="H2513" i="179"/>
  <c r="G2513" i="179"/>
  <c r="H2512" i="179"/>
  <c r="G2512" i="179"/>
  <c r="H2511" i="179"/>
  <c r="G2511" i="179"/>
  <c r="H2510" i="179"/>
  <c r="G2510" i="179"/>
  <c r="H2509" i="179"/>
  <c r="G2509" i="179"/>
  <c r="H2508" i="179"/>
  <c r="G2508" i="179"/>
  <c r="H2507" i="179"/>
  <c r="G2507" i="179"/>
  <c r="H2506" i="179"/>
  <c r="G2506" i="179"/>
  <c r="H2505" i="179"/>
  <c r="G2505" i="179"/>
  <c r="H2504" i="179"/>
  <c r="G2504" i="179"/>
  <c r="H2503" i="179"/>
  <c r="G2503" i="179"/>
  <c r="H2502" i="179"/>
  <c r="G2502" i="179"/>
  <c r="H2501" i="179"/>
  <c r="G2501" i="179"/>
  <c r="H2500" i="179"/>
  <c r="G2500" i="179"/>
  <c r="H2499" i="179"/>
  <c r="G2499" i="179"/>
  <c r="H2498" i="179"/>
  <c r="G2498" i="179"/>
  <c r="H2497" i="179"/>
  <c r="G2497" i="179"/>
  <c r="H2496" i="179"/>
  <c r="G2496" i="179"/>
  <c r="H2495" i="179"/>
  <c r="G2495" i="179"/>
  <c r="H2494" i="179"/>
  <c r="G2494" i="179"/>
  <c r="H2493" i="179"/>
  <c r="G2493" i="179"/>
  <c r="H2492" i="179"/>
  <c r="G2492" i="179"/>
  <c r="H2491" i="179"/>
  <c r="G2491" i="179"/>
  <c r="H2490" i="179"/>
  <c r="G2490" i="179"/>
  <c r="H2489" i="179"/>
  <c r="G2489" i="179"/>
  <c r="H2488" i="179"/>
  <c r="G2488" i="179"/>
  <c r="H2487" i="179"/>
  <c r="G2487" i="179"/>
  <c r="H2486" i="179"/>
  <c r="G2486" i="179"/>
  <c r="H2485" i="179"/>
  <c r="G2485" i="179"/>
  <c r="H2484" i="179"/>
  <c r="G2484" i="179"/>
  <c r="H2483" i="179"/>
  <c r="G2483" i="179"/>
  <c r="H2482" i="179"/>
  <c r="G2482" i="179"/>
  <c r="H2481" i="179"/>
  <c r="G2481" i="179"/>
  <c r="H2480" i="179"/>
  <c r="G2480" i="179"/>
  <c r="H2479" i="179"/>
  <c r="G2479" i="179"/>
  <c r="H2478" i="179"/>
  <c r="G2478" i="179"/>
  <c r="H2477" i="179"/>
  <c r="G2477" i="179"/>
  <c r="H2476" i="179"/>
  <c r="G2476" i="179"/>
  <c r="H2475" i="179"/>
  <c r="G2475" i="179"/>
  <c r="H2474" i="179"/>
  <c r="G2474" i="179"/>
  <c r="H2473" i="179"/>
  <c r="G2473" i="179"/>
  <c r="H2472" i="179"/>
  <c r="G2472" i="179"/>
  <c r="H2471" i="179"/>
  <c r="G2471" i="179"/>
  <c r="H2470" i="179"/>
  <c r="G2470" i="179"/>
  <c r="H2469" i="179"/>
  <c r="G2469" i="179"/>
  <c r="H2468" i="179"/>
  <c r="G2468" i="179"/>
  <c r="H2467" i="179"/>
  <c r="G2467" i="179"/>
  <c r="H2466" i="179"/>
  <c r="G2466" i="179"/>
  <c r="H2465" i="179"/>
  <c r="G2465" i="179"/>
  <c r="H2464" i="179"/>
  <c r="G2464" i="179"/>
  <c r="H2463" i="179"/>
  <c r="G2463" i="179"/>
  <c r="H2462" i="179"/>
  <c r="G2462" i="179"/>
  <c r="H2461" i="179"/>
  <c r="G2461" i="179"/>
  <c r="H2460" i="179"/>
  <c r="G2460" i="179"/>
  <c r="H2459" i="179"/>
  <c r="G2459" i="179"/>
  <c r="H2458" i="179"/>
  <c r="G2458" i="179"/>
  <c r="H2457" i="179"/>
  <c r="G2457" i="179"/>
  <c r="H2456" i="179"/>
  <c r="G2456" i="179"/>
  <c r="H2455" i="179"/>
  <c r="G2455" i="179"/>
  <c r="H2454" i="179"/>
  <c r="G2454" i="179"/>
  <c r="H2453" i="179"/>
  <c r="G2453" i="179"/>
  <c r="H2452" i="179"/>
  <c r="G2452" i="179"/>
  <c r="H2451" i="179"/>
  <c r="G2451" i="179"/>
  <c r="H2450" i="179"/>
  <c r="G2450" i="179"/>
  <c r="H2449" i="179"/>
  <c r="G2449" i="179"/>
  <c r="H2448" i="179"/>
  <c r="G2448" i="179"/>
  <c r="H2447" i="179"/>
  <c r="G2447" i="179"/>
  <c r="H2446" i="179"/>
  <c r="G2446" i="179"/>
  <c r="H2445" i="179"/>
  <c r="G2445" i="179"/>
  <c r="H2444" i="179"/>
  <c r="G2444" i="179"/>
  <c r="H2443" i="179"/>
  <c r="G2443" i="179"/>
  <c r="H2442" i="179"/>
  <c r="G2442" i="179"/>
  <c r="H2441" i="179"/>
  <c r="G2441" i="179"/>
  <c r="H2440" i="179"/>
  <c r="G2440" i="179"/>
  <c r="H2439" i="179"/>
  <c r="G2439" i="179"/>
  <c r="H2438" i="179"/>
  <c r="G2438" i="179"/>
  <c r="H2437" i="179"/>
  <c r="G2437" i="179"/>
  <c r="H2436" i="179"/>
  <c r="G2436" i="179"/>
  <c r="H2435" i="179"/>
  <c r="G2435" i="179"/>
  <c r="H2434" i="179"/>
  <c r="G2434" i="179"/>
  <c r="H2433" i="179"/>
  <c r="G2433" i="179"/>
  <c r="H2432" i="179"/>
  <c r="G2432" i="179"/>
  <c r="H2431" i="179"/>
  <c r="G2431" i="179"/>
  <c r="H2430" i="179"/>
  <c r="G2430" i="179"/>
  <c r="H2429" i="179"/>
  <c r="G2429" i="179"/>
  <c r="H2428" i="179"/>
  <c r="G2428" i="179"/>
  <c r="H2427" i="179"/>
  <c r="G2427" i="179"/>
  <c r="H2426" i="179"/>
  <c r="G2426" i="179"/>
  <c r="H2425" i="179"/>
  <c r="G2425" i="179"/>
  <c r="H2424" i="179"/>
  <c r="G2424" i="179"/>
  <c r="H2423" i="179"/>
  <c r="G2423" i="179"/>
  <c r="H2422" i="179"/>
  <c r="G2422" i="179"/>
  <c r="H2421" i="179"/>
  <c r="G2421" i="179"/>
  <c r="H2420" i="179"/>
  <c r="G2420" i="179"/>
  <c r="H2419" i="179"/>
  <c r="G2419" i="179"/>
  <c r="H2418" i="179"/>
  <c r="G2418" i="179"/>
  <c r="H2417" i="179"/>
  <c r="G2417" i="179"/>
  <c r="H2416" i="179"/>
  <c r="G2416" i="179"/>
  <c r="H2415" i="179"/>
  <c r="G2415" i="179"/>
  <c r="H2414" i="179"/>
  <c r="G2414" i="179"/>
  <c r="H2413" i="179"/>
  <c r="G2413" i="179"/>
  <c r="H2412" i="179"/>
  <c r="G2412" i="179"/>
  <c r="H2411" i="179"/>
  <c r="G2411" i="179"/>
  <c r="H2410" i="179"/>
  <c r="G2410" i="179"/>
  <c r="H2409" i="179"/>
  <c r="G2409" i="179"/>
  <c r="H2408" i="179"/>
  <c r="G2408" i="179"/>
  <c r="H2407" i="179"/>
  <c r="G2407" i="179"/>
  <c r="H2406" i="179"/>
  <c r="G2406" i="179"/>
  <c r="H2405" i="179"/>
  <c r="G2405" i="179"/>
  <c r="H2404" i="179"/>
  <c r="G2404" i="179"/>
  <c r="H2403" i="179"/>
  <c r="G2403" i="179"/>
  <c r="H2402" i="179"/>
  <c r="G2402" i="179"/>
  <c r="H2401" i="179"/>
  <c r="G2401" i="179"/>
  <c r="H2400" i="179"/>
  <c r="G2400" i="179"/>
  <c r="H2399" i="179"/>
  <c r="G2399" i="179"/>
  <c r="H2398" i="179"/>
  <c r="G2398" i="179"/>
  <c r="H2397" i="179"/>
  <c r="G2397" i="179"/>
  <c r="H2396" i="179"/>
  <c r="G2396" i="179"/>
  <c r="H2395" i="179"/>
  <c r="G2395" i="179"/>
  <c r="H2394" i="179"/>
  <c r="G2394" i="179"/>
  <c r="H2393" i="179"/>
  <c r="G2393" i="179"/>
  <c r="H2392" i="179"/>
  <c r="G2392" i="179"/>
  <c r="H2391" i="179"/>
  <c r="G2391" i="179"/>
  <c r="H2390" i="179"/>
  <c r="G2390" i="179"/>
  <c r="H2389" i="179"/>
  <c r="G2389" i="179"/>
  <c r="H2388" i="179"/>
  <c r="G2388" i="179"/>
  <c r="H2387" i="179"/>
  <c r="G2387" i="179"/>
  <c r="H2386" i="179"/>
  <c r="G2386" i="179"/>
  <c r="H2385" i="179"/>
  <c r="G2385" i="179"/>
  <c r="H2384" i="179"/>
  <c r="G2384" i="179"/>
  <c r="H2383" i="179"/>
  <c r="G2383" i="179"/>
  <c r="H2382" i="179"/>
  <c r="G2382" i="179"/>
  <c r="H2381" i="179"/>
  <c r="G2381" i="179"/>
  <c r="H2380" i="179"/>
  <c r="G2380" i="179"/>
  <c r="H2379" i="179"/>
  <c r="G2379" i="179"/>
  <c r="H2378" i="179"/>
  <c r="G2378" i="179"/>
  <c r="H2377" i="179"/>
  <c r="G2377" i="179"/>
  <c r="H2376" i="179"/>
  <c r="G2376" i="179"/>
  <c r="H2375" i="179"/>
  <c r="G2375" i="179"/>
  <c r="H2374" i="179"/>
  <c r="G2374" i="179"/>
  <c r="H2373" i="179"/>
  <c r="G2373" i="179"/>
  <c r="H2372" i="179"/>
  <c r="G2372" i="179"/>
  <c r="H2371" i="179"/>
  <c r="G2371" i="179"/>
  <c r="H2370" i="179"/>
  <c r="G2370" i="179"/>
  <c r="H2369" i="179"/>
  <c r="G2369" i="179"/>
  <c r="H2368" i="179"/>
  <c r="G2368" i="179"/>
  <c r="H2367" i="179"/>
  <c r="G2367" i="179"/>
  <c r="H2366" i="179"/>
  <c r="G2366" i="179"/>
  <c r="H2365" i="179"/>
  <c r="G2365" i="179"/>
  <c r="H2364" i="179"/>
  <c r="G2364" i="179"/>
  <c r="H2363" i="179"/>
  <c r="G2363" i="179"/>
  <c r="H2362" i="179"/>
  <c r="G2362" i="179"/>
  <c r="H2361" i="179"/>
  <c r="G2361" i="179"/>
  <c r="H2360" i="179"/>
  <c r="G2360" i="179"/>
  <c r="H2359" i="179"/>
  <c r="G2359" i="179"/>
  <c r="H2358" i="179"/>
  <c r="G2358" i="179"/>
  <c r="H2357" i="179"/>
  <c r="G2357" i="179"/>
  <c r="H2356" i="179"/>
  <c r="G2356" i="179"/>
  <c r="H2355" i="179"/>
  <c r="G2355" i="179"/>
  <c r="H2354" i="179"/>
  <c r="G2354" i="179"/>
  <c r="H2353" i="179"/>
  <c r="G2353" i="179"/>
  <c r="H2352" i="179"/>
  <c r="G2352" i="179"/>
  <c r="H2351" i="179"/>
  <c r="G2351" i="179"/>
  <c r="H2350" i="179"/>
  <c r="G2350" i="179"/>
  <c r="H2349" i="179"/>
  <c r="G2349" i="179"/>
  <c r="H2348" i="179"/>
  <c r="G2348" i="179"/>
  <c r="H2347" i="179"/>
  <c r="G2347" i="179"/>
  <c r="H2346" i="179"/>
  <c r="G2346" i="179"/>
  <c r="H2345" i="179"/>
  <c r="G2345" i="179"/>
  <c r="H2344" i="179"/>
  <c r="G2344" i="179"/>
  <c r="H2343" i="179"/>
  <c r="G2343" i="179"/>
  <c r="H2342" i="179"/>
  <c r="G2342" i="179"/>
  <c r="H2341" i="179"/>
  <c r="G2341" i="179"/>
  <c r="H2340" i="179"/>
  <c r="G2340" i="179"/>
  <c r="H2339" i="179"/>
  <c r="G2339" i="179"/>
  <c r="H2338" i="179"/>
  <c r="G2338" i="179"/>
  <c r="H2337" i="179"/>
  <c r="G2337" i="179"/>
  <c r="H2336" i="179"/>
  <c r="G2336" i="179"/>
  <c r="H2335" i="179"/>
  <c r="G2335" i="179"/>
  <c r="H2334" i="179"/>
  <c r="G2334" i="179"/>
  <c r="H2333" i="179"/>
  <c r="G2333" i="179"/>
  <c r="H2332" i="179"/>
  <c r="G2332" i="179"/>
  <c r="H2331" i="179"/>
  <c r="G2331" i="179"/>
  <c r="H2330" i="179"/>
  <c r="G2330" i="179"/>
  <c r="H2329" i="179"/>
  <c r="G2329" i="179"/>
  <c r="H2328" i="179"/>
  <c r="G2328" i="179"/>
  <c r="H2327" i="179"/>
  <c r="G2327" i="179"/>
  <c r="H2326" i="179"/>
  <c r="G2326" i="179"/>
  <c r="H2325" i="179"/>
  <c r="G2325" i="179"/>
  <c r="H2324" i="179"/>
  <c r="G2324" i="179"/>
  <c r="H2323" i="179"/>
  <c r="G2323" i="179"/>
  <c r="H2322" i="179"/>
  <c r="G2322" i="179"/>
  <c r="H2321" i="179"/>
  <c r="G2321" i="179"/>
  <c r="H2320" i="179"/>
  <c r="G2320" i="179"/>
  <c r="H2319" i="179"/>
  <c r="G2319" i="179"/>
  <c r="H2318" i="179"/>
  <c r="G2318" i="179"/>
  <c r="H2317" i="179"/>
  <c r="G2317" i="179"/>
  <c r="H2316" i="179"/>
  <c r="G2316" i="179"/>
  <c r="H2315" i="179"/>
  <c r="G2315" i="179"/>
  <c r="H2314" i="179"/>
  <c r="G2314" i="179"/>
  <c r="H2313" i="179"/>
  <c r="G2313" i="179"/>
  <c r="H2312" i="179"/>
  <c r="G2312" i="179"/>
  <c r="H2311" i="179"/>
  <c r="G2311" i="179"/>
  <c r="H2310" i="179"/>
  <c r="G2310" i="179"/>
  <c r="H2309" i="179"/>
  <c r="G2309" i="179"/>
  <c r="H2308" i="179"/>
  <c r="G2308" i="179"/>
  <c r="H2307" i="179"/>
  <c r="G2307" i="179"/>
  <c r="H2306" i="179"/>
  <c r="G2306" i="179"/>
  <c r="H2305" i="179"/>
  <c r="G2305" i="179"/>
  <c r="H2304" i="179"/>
  <c r="G2304" i="179"/>
  <c r="H2303" i="179"/>
  <c r="G2303" i="179"/>
  <c r="H2302" i="179"/>
  <c r="G2302" i="179"/>
  <c r="H2301" i="179"/>
  <c r="G2301" i="179"/>
  <c r="H2300" i="179"/>
  <c r="G2300" i="179"/>
  <c r="H2299" i="179"/>
  <c r="G2299" i="179"/>
  <c r="H2298" i="179"/>
  <c r="G2298" i="179"/>
  <c r="H2297" i="179"/>
  <c r="G2297" i="179"/>
  <c r="H2296" i="179"/>
  <c r="G2296" i="179"/>
  <c r="H2295" i="179"/>
  <c r="G2295" i="179"/>
  <c r="H2294" i="179"/>
  <c r="G2294" i="179"/>
  <c r="H2293" i="179"/>
  <c r="G2293" i="179"/>
  <c r="H2292" i="179"/>
  <c r="G2292" i="179"/>
  <c r="H2291" i="179"/>
  <c r="G2291" i="179"/>
  <c r="H2290" i="179"/>
  <c r="G2290" i="179"/>
  <c r="H2289" i="179"/>
  <c r="G2289" i="179"/>
  <c r="H2288" i="179"/>
  <c r="G2288" i="179"/>
  <c r="H2287" i="179"/>
  <c r="G2287" i="179"/>
  <c r="H2286" i="179"/>
  <c r="G2286" i="179"/>
  <c r="H2285" i="179"/>
  <c r="G2285" i="179"/>
  <c r="H2284" i="179"/>
  <c r="G2284" i="179"/>
  <c r="H2283" i="179"/>
  <c r="G2283" i="179"/>
  <c r="H2282" i="179"/>
  <c r="G2282" i="179"/>
  <c r="H2281" i="179"/>
  <c r="G2281" i="179"/>
  <c r="H2280" i="179"/>
  <c r="G2280" i="179"/>
  <c r="H2279" i="179"/>
  <c r="G2279" i="179"/>
  <c r="H2278" i="179"/>
  <c r="G2278" i="179"/>
  <c r="H2277" i="179"/>
  <c r="G2277" i="179"/>
  <c r="H2276" i="179"/>
  <c r="G2276" i="179"/>
  <c r="H2275" i="179"/>
  <c r="G2275" i="179"/>
  <c r="H2274" i="179"/>
  <c r="G2274" i="179"/>
  <c r="H2273" i="179"/>
  <c r="G2273" i="179"/>
  <c r="H2272" i="179"/>
  <c r="G2272" i="179"/>
  <c r="H2271" i="179"/>
  <c r="G2271" i="179"/>
  <c r="H2270" i="179"/>
  <c r="G2270" i="179"/>
  <c r="H2269" i="179"/>
  <c r="G2269" i="179"/>
  <c r="H2268" i="179"/>
  <c r="G2268" i="179"/>
  <c r="H2267" i="179"/>
  <c r="G2267" i="179"/>
  <c r="H2266" i="179"/>
  <c r="G2266" i="179"/>
  <c r="H2265" i="179"/>
  <c r="G2265" i="179"/>
  <c r="H2264" i="179"/>
  <c r="G2264" i="179"/>
  <c r="H2263" i="179"/>
  <c r="G2263" i="179"/>
  <c r="H2262" i="179"/>
  <c r="G2262" i="179"/>
  <c r="H2261" i="179"/>
  <c r="G2261" i="179"/>
  <c r="H2260" i="179"/>
  <c r="G2260" i="179"/>
  <c r="H2259" i="179"/>
  <c r="G2259" i="179"/>
  <c r="H2258" i="179"/>
  <c r="G2258" i="179"/>
  <c r="H2257" i="179"/>
  <c r="G2257" i="179"/>
  <c r="H2256" i="179"/>
  <c r="G2256" i="179"/>
  <c r="H2255" i="179"/>
  <c r="G2255" i="179"/>
  <c r="H2254" i="179"/>
  <c r="G2254" i="179"/>
  <c r="H2253" i="179"/>
  <c r="G2253" i="179"/>
  <c r="H2252" i="179"/>
  <c r="G2252" i="179"/>
  <c r="H2251" i="179"/>
  <c r="G2251" i="179"/>
  <c r="H2250" i="179"/>
  <c r="G2250" i="179"/>
  <c r="H2249" i="179"/>
  <c r="G2249" i="179"/>
  <c r="H2248" i="179"/>
  <c r="G2248" i="179"/>
  <c r="H2247" i="179"/>
  <c r="G2247" i="179"/>
  <c r="H2246" i="179"/>
  <c r="G2246" i="179"/>
  <c r="H2245" i="179"/>
  <c r="G2245" i="179"/>
  <c r="H2244" i="179"/>
  <c r="G2244" i="179"/>
  <c r="H2243" i="179"/>
  <c r="G2243" i="179"/>
  <c r="H2242" i="179"/>
  <c r="G2242" i="179"/>
  <c r="H2241" i="179"/>
  <c r="G2241" i="179"/>
  <c r="H2240" i="179"/>
  <c r="G2240" i="179"/>
  <c r="H2239" i="179"/>
  <c r="G2239" i="179"/>
  <c r="H2238" i="179"/>
  <c r="G2238" i="179"/>
  <c r="H2237" i="179"/>
  <c r="G2237" i="179"/>
  <c r="H2236" i="179"/>
  <c r="G2236" i="179"/>
  <c r="H2235" i="179"/>
  <c r="G2235" i="179"/>
  <c r="H2234" i="179"/>
  <c r="G2234" i="179"/>
  <c r="H2233" i="179"/>
  <c r="G2233" i="179"/>
  <c r="H2232" i="179"/>
  <c r="G2232" i="179"/>
  <c r="H2231" i="179"/>
  <c r="G2231" i="179"/>
  <c r="H2230" i="179"/>
  <c r="G2230" i="179"/>
  <c r="H2229" i="179"/>
  <c r="G2229" i="179"/>
  <c r="H2228" i="179"/>
  <c r="G2228" i="179"/>
  <c r="H2227" i="179"/>
  <c r="G2227" i="179"/>
  <c r="H2226" i="179"/>
  <c r="G2226" i="179"/>
  <c r="H2225" i="179"/>
  <c r="G2225" i="179"/>
  <c r="H2224" i="179"/>
  <c r="G2224" i="179"/>
  <c r="H2223" i="179"/>
  <c r="G2223" i="179"/>
  <c r="H2222" i="179"/>
  <c r="G2222" i="179"/>
  <c r="H2221" i="179"/>
  <c r="G2221" i="179"/>
  <c r="H2220" i="179"/>
  <c r="G2220" i="179"/>
  <c r="H2219" i="179"/>
  <c r="G2219" i="179"/>
  <c r="H2218" i="179"/>
  <c r="G2218" i="179"/>
  <c r="H2217" i="179"/>
  <c r="G2217" i="179"/>
  <c r="H2216" i="179"/>
  <c r="G2216" i="179"/>
  <c r="H2215" i="179"/>
  <c r="G2215" i="179"/>
  <c r="H2214" i="179"/>
  <c r="G2214" i="179"/>
  <c r="H2213" i="179"/>
  <c r="G2213" i="179"/>
  <c r="H2212" i="179"/>
  <c r="G2212" i="179"/>
  <c r="H2211" i="179"/>
  <c r="G2211" i="179"/>
  <c r="H2210" i="179"/>
  <c r="G2210" i="179"/>
  <c r="H2209" i="179"/>
  <c r="G2209" i="179"/>
  <c r="H2208" i="179"/>
  <c r="G2208" i="179"/>
  <c r="H2207" i="179"/>
  <c r="G2207" i="179"/>
  <c r="H2206" i="179"/>
  <c r="G2206" i="179"/>
  <c r="H2205" i="179"/>
  <c r="G2205" i="179"/>
  <c r="H2204" i="179"/>
  <c r="G2204" i="179"/>
  <c r="H2203" i="179"/>
  <c r="G2203" i="179"/>
  <c r="H2202" i="179"/>
  <c r="G2202" i="179"/>
  <c r="H2201" i="179"/>
  <c r="G2201" i="179"/>
  <c r="H2200" i="179"/>
  <c r="G2200" i="179"/>
  <c r="H2199" i="179"/>
  <c r="G2199" i="179"/>
  <c r="H2198" i="179"/>
  <c r="G2198" i="179"/>
  <c r="H2197" i="179"/>
  <c r="G2197" i="179"/>
  <c r="H2196" i="179"/>
  <c r="G2196" i="179"/>
  <c r="H2195" i="179"/>
  <c r="G2195" i="179"/>
  <c r="H2194" i="179"/>
  <c r="G2194" i="179"/>
  <c r="H2193" i="179"/>
  <c r="G2193" i="179"/>
  <c r="H2192" i="179"/>
  <c r="G2192" i="179"/>
  <c r="H2191" i="179"/>
  <c r="G2191" i="179"/>
  <c r="H2190" i="179"/>
  <c r="G2190" i="179"/>
  <c r="H2189" i="179"/>
  <c r="G2189" i="179"/>
  <c r="H2188" i="179"/>
  <c r="G2188" i="179"/>
  <c r="H2187" i="179"/>
  <c r="G2187" i="179"/>
  <c r="H2186" i="179"/>
  <c r="G2186" i="179"/>
  <c r="H2185" i="179"/>
  <c r="G2185" i="179"/>
  <c r="H2184" i="179"/>
  <c r="G2184" i="179"/>
  <c r="H2183" i="179"/>
  <c r="G2183" i="179"/>
  <c r="H2182" i="179"/>
  <c r="G2182" i="179"/>
  <c r="H2181" i="179"/>
  <c r="G2181" i="179"/>
  <c r="H2180" i="179"/>
  <c r="G2180" i="179"/>
  <c r="H2179" i="179"/>
  <c r="G2179" i="179"/>
  <c r="H2178" i="179"/>
  <c r="G2178" i="179"/>
  <c r="H2177" i="179"/>
  <c r="G2177" i="179"/>
  <c r="H2176" i="179"/>
  <c r="G2176" i="179"/>
  <c r="H2175" i="179"/>
  <c r="G2175" i="179"/>
  <c r="H2174" i="179"/>
  <c r="G2174" i="179"/>
  <c r="H2173" i="179"/>
  <c r="G2173" i="179"/>
  <c r="H2172" i="179"/>
  <c r="G2172" i="179"/>
  <c r="H2171" i="179"/>
  <c r="G2171" i="179"/>
  <c r="H2170" i="179"/>
  <c r="G2170" i="179"/>
  <c r="H2169" i="179"/>
  <c r="G2169" i="179"/>
  <c r="H2168" i="179"/>
  <c r="G2168" i="179"/>
  <c r="H2167" i="179"/>
  <c r="G2167" i="179"/>
  <c r="H2166" i="179"/>
  <c r="G2166" i="179"/>
  <c r="H2165" i="179"/>
  <c r="G2165" i="179"/>
  <c r="H2164" i="179"/>
  <c r="G2164" i="179"/>
  <c r="H2163" i="179"/>
  <c r="G2163" i="179"/>
  <c r="H2162" i="179"/>
  <c r="G2162" i="179"/>
  <c r="H2161" i="179"/>
  <c r="G2161" i="179"/>
  <c r="H2160" i="179"/>
  <c r="G2160" i="179"/>
  <c r="H2159" i="179"/>
  <c r="G2159" i="179"/>
  <c r="H2158" i="179"/>
  <c r="G2158" i="179"/>
  <c r="H2157" i="179"/>
  <c r="G2157" i="179"/>
  <c r="H2156" i="179"/>
  <c r="G2156" i="179"/>
  <c r="H2155" i="179"/>
  <c r="G2155" i="179"/>
  <c r="H2154" i="179"/>
  <c r="G2154" i="179"/>
  <c r="H2153" i="179"/>
  <c r="G2153" i="179"/>
  <c r="H2152" i="179"/>
  <c r="G2152" i="179"/>
  <c r="H2151" i="179"/>
  <c r="G2151" i="179"/>
  <c r="H2150" i="179"/>
  <c r="G2150" i="179"/>
  <c r="H2149" i="179"/>
  <c r="G2149" i="179"/>
  <c r="H2148" i="179"/>
  <c r="G2148" i="179"/>
  <c r="H2147" i="179"/>
  <c r="G2147" i="179"/>
  <c r="H2146" i="179"/>
  <c r="G2146" i="179"/>
  <c r="H2145" i="179"/>
  <c r="G2145" i="179"/>
  <c r="H2144" i="179"/>
  <c r="G2144" i="179"/>
  <c r="H2143" i="179"/>
  <c r="G2143" i="179"/>
  <c r="H2142" i="179"/>
  <c r="G2142" i="179"/>
  <c r="H2141" i="179"/>
  <c r="G2141" i="179"/>
  <c r="H2140" i="179"/>
  <c r="G2140" i="179"/>
  <c r="H2139" i="179"/>
  <c r="G2139" i="179"/>
  <c r="H2138" i="179"/>
  <c r="G2138" i="179"/>
  <c r="H2137" i="179"/>
  <c r="G2137" i="179"/>
  <c r="H2136" i="179"/>
  <c r="G2136" i="179"/>
  <c r="H2135" i="179"/>
  <c r="G2135" i="179"/>
  <c r="H2134" i="179"/>
  <c r="G2134" i="179"/>
  <c r="H2133" i="179"/>
  <c r="G2133" i="179"/>
  <c r="H2132" i="179"/>
  <c r="G2132" i="179"/>
  <c r="H2131" i="179"/>
  <c r="G2131" i="179"/>
  <c r="H2130" i="179"/>
  <c r="G2130" i="179"/>
  <c r="H2129" i="179"/>
  <c r="G2129" i="179"/>
  <c r="H2128" i="179"/>
  <c r="G2128" i="179"/>
  <c r="H2127" i="179"/>
  <c r="G2127" i="179"/>
  <c r="H2126" i="179"/>
  <c r="G2126" i="179"/>
  <c r="H2125" i="179"/>
  <c r="G2125" i="179"/>
  <c r="H2124" i="179"/>
  <c r="G2124" i="179"/>
  <c r="H2123" i="179"/>
  <c r="G2123" i="179"/>
  <c r="H2122" i="179"/>
  <c r="G2122" i="179"/>
  <c r="H2121" i="179"/>
  <c r="G2121" i="179"/>
  <c r="H2120" i="179"/>
  <c r="G2120" i="179"/>
  <c r="H2119" i="179"/>
  <c r="G2119" i="179"/>
  <c r="H2118" i="179"/>
  <c r="G2118" i="179"/>
  <c r="H2117" i="179"/>
  <c r="G2117" i="179"/>
  <c r="H2116" i="179"/>
  <c r="G2116" i="179"/>
  <c r="H2115" i="179"/>
  <c r="G2115" i="179"/>
  <c r="H2114" i="179"/>
  <c r="G2114" i="179"/>
  <c r="H2113" i="179"/>
  <c r="G2113" i="179"/>
  <c r="H2112" i="179"/>
  <c r="G2112" i="179"/>
  <c r="H2111" i="179"/>
  <c r="G2111" i="179"/>
  <c r="H2110" i="179"/>
  <c r="G2110" i="179"/>
  <c r="H2109" i="179"/>
  <c r="G2109" i="179"/>
  <c r="H2108" i="179"/>
  <c r="G2108" i="179"/>
  <c r="H2107" i="179"/>
  <c r="G2107" i="179"/>
  <c r="H2106" i="179"/>
  <c r="G2106" i="179"/>
  <c r="H2105" i="179"/>
  <c r="G2105" i="179"/>
  <c r="H2104" i="179"/>
  <c r="G2104" i="179"/>
  <c r="H2103" i="179"/>
  <c r="G2103" i="179"/>
  <c r="H2102" i="179"/>
  <c r="G2102" i="179"/>
  <c r="H2101" i="179"/>
  <c r="G2101" i="179"/>
  <c r="H2100" i="179"/>
  <c r="G2100" i="179"/>
  <c r="H2099" i="179"/>
  <c r="G2099" i="179"/>
  <c r="H2098" i="179"/>
  <c r="G2098" i="179"/>
  <c r="H2097" i="179"/>
  <c r="G2097" i="179"/>
  <c r="H2096" i="179"/>
  <c r="G2096" i="179"/>
  <c r="H2095" i="179"/>
  <c r="G2095" i="179"/>
  <c r="H2094" i="179"/>
  <c r="G2094" i="179"/>
  <c r="H2093" i="179"/>
  <c r="G2093" i="179"/>
  <c r="H2092" i="179"/>
  <c r="G2092" i="179"/>
  <c r="H2091" i="179"/>
  <c r="G2091" i="179"/>
  <c r="H2090" i="179"/>
  <c r="G2090" i="179"/>
  <c r="H2089" i="179"/>
  <c r="G2089" i="179"/>
  <c r="H2088" i="179"/>
  <c r="G2088" i="179"/>
  <c r="H2087" i="179"/>
  <c r="G2087" i="179"/>
  <c r="H2086" i="179"/>
  <c r="G2086" i="179"/>
  <c r="H2085" i="179"/>
  <c r="G2085" i="179"/>
  <c r="H2084" i="179"/>
  <c r="G2084" i="179"/>
  <c r="H2083" i="179"/>
  <c r="G2083" i="179"/>
  <c r="H2082" i="179"/>
  <c r="G2082" i="179"/>
  <c r="H2081" i="179"/>
  <c r="G2081" i="179"/>
  <c r="H2080" i="179"/>
  <c r="G2080" i="179"/>
  <c r="H2079" i="179"/>
  <c r="G2079" i="179"/>
  <c r="H2078" i="179"/>
  <c r="G2078" i="179"/>
  <c r="H2077" i="179"/>
  <c r="G2077" i="179"/>
  <c r="H2076" i="179"/>
  <c r="G2076" i="179"/>
  <c r="H2075" i="179"/>
  <c r="G2075" i="179"/>
  <c r="H2074" i="179"/>
  <c r="G2074" i="179"/>
  <c r="H2073" i="179"/>
  <c r="G2073" i="179"/>
  <c r="H2072" i="179"/>
  <c r="G2072" i="179"/>
  <c r="H2071" i="179"/>
  <c r="G2071" i="179"/>
  <c r="H2070" i="179"/>
  <c r="G2070" i="179"/>
  <c r="H2069" i="179"/>
  <c r="G2069" i="179"/>
  <c r="H2068" i="179"/>
  <c r="G2068" i="179"/>
  <c r="H2067" i="179"/>
  <c r="G2067" i="179"/>
  <c r="H2066" i="179"/>
  <c r="G2066" i="179"/>
  <c r="H2065" i="179"/>
  <c r="G2065" i="179"/>
  <c r="H2064" i="179"/>
  <c r="G2064" i="179"/>
  <c r="H2063" i="179"/>
  <c r="G2063" i="179"/>
  <c r="H2062" i="179"/>
  <c r="G2062" i="179"/>
  <c r="H2061" i="179"/>
  <c r="G2061" i="179"/>
  <c r="H2060" i="179"/>
  <c r="G2060" i="179"/>
  <c r="H2059" i="179"/>
  <c r="G2059" i="179"/>
  <c r="H2058" i="179"/>
  <c r="G2058" i="179"/>
  <c r="H2057" i="179"/>
  <c r="G2057" i="179"/>
  <c r="H2056" i="179"/>
  <c r="G2056" i="179"/>
  <c r="H2055" i="179"/>
  <c r="G2055" i="179"/>
  <c r="H2054" i="179"/>
  <c r="G2054" i="179"/>
  <c r="H2053" i="179"/>
  <c r="G2053" i="179"/>
  <c r="H2052" i="179"/>
  <c r="G2052" i="179"/>
  <c r="H2051" i="179"/>
  <c r="G2051" i="179"/>
  <c r="H2050" i="179"/>
  <c r="G2050" i="179"/>
  <c r="H2049" i="179"/>
  <c r="G2049" i="179"/>
  <c r="H2048" i="179"/>
  <c r="G2048" i="179"/>
  <c r="H2047" i="179"/>
  <c r="G2047" i="179"/>
  <c r="H2046" i="179"/>
  <c r="G2046" i="179"/>
  <c r="H2045" i="179"/>
  <c r="G2045" i="179"/>
  <c r="H2044" i="179"/>
  <c r="G2044" i="179"/>
  <c r="H2043" i="179"/>
  <c r="G2043" i="179"/>
  <c r="H2042" i="179"/>
  <c r="G2042" i="179"/>
  <c r="H2041" i="179"/>
  <c r="G2041" i="179"/>
  <c r="H2040" i="179"/>
  <c r="G2040" i="179"/>
  <c r="H2039" i="179"/>
  <c r="G2039" i="179"/>
  <c r="H2038" i="179"/>
  <c r="G2038" i="179"/>
  <c r="H2037" i="179"/>
  <c r="G2037" i="179"/>
  <c r="H2036" i="179"/>
  <c r="G2036" i="179"/>
  <c r="H2035" i="179"/>
  <c r="G2035" i="179"/>
  <c r="H2034" i="179"/>
  <c r="G2034" i="179"/>
  <c r="H2033" i="179"/>
  <c r="G2033" i="179"/>
  <c r="H2032" i="179"/>
  <c r="G2032" i="179"/>
  <c r="H2031" i="179"/>
  <c r="G2031" i="179"/>
  <c r="H2030" i="179"/>
  <c r="G2030" i="179"/>
  <c r="H2029" i="179"/>
  <c r="G2029" i="179"/>
  <c r="H2028" i="179"/>
  <c r="G2028" i="179"/>
  <c r="H2027" i="179"/>
  <c r="G2027" i="179"/>
  <c r="H2026" i="179"/>
  <c r="G2026" i="179"/>
  <c r="H2025" i="179"/>
  <c r="G2025" i="179"/>
  <c r="H2024" i="179"/>
  <c r="G2024" i="179"/>
  <c r="H2023" i="179"/>
  <c r="G2023" i="179"/>
  <c r="H2022" i="179"/>
  <c r="G2022" i="179"/>
  <c r="H2021" i="179"/>
  <c r="G2021" i="179"/>
  <c r="H2020" i="179"/>
  <c r="G2020" i="179"/>
  <c r="H2019" i="179"/>
  <c r="G2019" i="179"/>
  <c r="H2018" i="179"/>
  <c r="G2018" i="179"/>
  <c r="H2017" i="179"/>
  <c r="G2017" i="179"/>
  <c r="H2016" i="179"/>
  <c r="G2016" i="179"/>
  <c r="H2015" i="179"/>
  <c r="G2015" i="179"/>
  <c r="H2014" i="179"/>
  <c r="G2014" i="179"/>
  <c r="H2013" i="179"/>
  <c r="G2013" i="179"/>
  <c r="H2012" i="179"/>
  <c r="G2012" i="179"/>
  <c r="H2011" i="179"/>
  <c r="G2011" i="179"/>
  <c r="H2010" i="179"/>
  <c r="G2010" i="179"/>
  <c r="H2009" i="179"/>
  <c r="G2009" i="179"/>
  <c r="H2008" i="179"/>
  <c r="G2008" i="179"/>
  <c r="H2007" i="179"/>
  <c r="G2007" i="179"/>
  <c r="H2006" i="179"/>
  <c r="G2006" i="179"/>
  <c r="H2005" i="179"/>
  <c r="G2005" i="179"/>
  <c r="H2004" i="179"/>
  <c r="G2004" i="179"/>
  <c r="H2003" i="179"/>
  <c r="G2003" i="179"/>
  <c r="H2002" i="179"/>
  <c r="G2002" i="179"/>
  <c r="H2001" i="179"/>
  <c r="G2001" i="179"/>
  <c r="H2000" i="179"/>
  <c r="G2000" i="179"/>
  <c r="H1999" i="179"/>
  <c r="G1999" i="179"/>
  <c r="H1998" i="179"/>
  <c r="G1998" i="179"/>
  <c r="H1997" i="179"/>
  <c r="G1997" i="179"/>
  <c r="H1996" i="179"/>
  <c r="G1996" i="179"/>
  <c r="H1995" i="179"/>
  <c r="G1995" i="179"/>
  <c r="H1994" i="179"/>
  <c r="G1994" i="179"/>
  <c r="H1993" i="179"/>
  <c r="G1993" i="179"/>
  <c r="H1992" i="179"/>
  <c r="G1992" i="179"/>
  <c r="H1991" i="179"/>
  <c r="G1991" i="179"/>
  <c r="H1990" i="179"/>
  <c r="G1990" i="179"/>
  <c r="H1989" i="179"/>
  <c r="G1989" i="179"/>
  <c r="H1988" i="179"/>
  <c r="G1988" i="179"/>
  <c r="H1987" i="179"/>
  <c r="G1987" i="179"/>
  <c r="H1986" i="179"/>
  <c r="G1986" i="179"/>
  <c r="H1985" i="179"/>
  <c r="G1985" i="179"/>
  <c r="H1984" i="179"/>
  <c r="G1984" i="179"/>
  <c r="H1983" i="179"/>
  <c r="G1983" i="179"/>
  <c r="H1982" i="179"/>
  <c r="G1982" i="179"/>
  <c r="H1981" i="179"/>
  <c r="G1981" i="179"/>
  <c r="H1980" i="179"/>
  <c r="G1980" i="179"/>
  <c r="H1979" i="179"/>
  <c r="G1979" i="179"/>
  <c r="H1978" i="179"/>
  <c r="G1978" i="179"/>
  <c r="H1977" i="179"/>
  <c r="G1977" i="179"/>
  <c r="H1976" i="179"/>
  <c r="G1976" i="179"/>
  <c r="H1975" i="179"/>
  <c r="G1975" i="179"/>
  <c r="H1974" i="179"/>
  <c r="G1974" i="179"/>
  <c r="H1973" i="179"/>
  <c r="G1973" i="179"/>
  <c r="H1972" i="179"/>
  <c r="G1972" i="179"/>
  <c r="H1971" i="179"/>
  <c r="G1971" i="179"/>
  <c r="H1970" i="179"/>
  <c r="G1970" i="179"/>
  <c r="H1969" i="179"/>
  <c r="G1969" i="179"/>
  <c r="H1968" i="179"/>
  <c r="G1968" i="179"/>
  <c r="H1967" i="179"/>
  <c r="G1967" i="179"/>
  <c r="H1966" i="179"/>
  <c r="G1966" i="179"/>
  <c r="H1965" i="179"/>
  <c r="G1965" i="179"/>
  <c r="H1964" i="179"/>
  <c r="G1964" i="179"/>
  <c r="H1963" i="179"/>
  <c r="G1963" i="179"/>
  <c r="H1962" i="179"/>
  <c r="G1962" i="179"/>
  <c r="H1961" i="179"/>
  <c r="G1961" i="179"/>
  <c r="H1960" i="179"/>
  <c r="G1960" i="179"/>
  <c r="H1959" i="179"/>
  <c r="G1959" i="179"/>
  <c r="H1958" i="179"/>
  <c r="G1958" i="179"/>
  <c r="H1957" i="179"/>
  <c r="G1957" i="179"/>
  <c r="H1956" i="179"/>
  <c r="G1956" i="179"/>
  <c r="H1955" i="179"/>
  <c r="G1955" i="179"/>
  <c r="H1954" i="179"/>
  <c r="G1954" i="179"/>
  <c r="H1953" i="179"/>
  <c r="G1953" i="179"/>
  <c r="H1952" i="179"/>
  <c r="G1952" i="179"/>
  <c r="H1951" i="179"/>
  <c r="G1951" i="179"/>
  <c r="H1950" i="179"/>
  <c r="G1950" i="179"/>
  <c r="H1949" i="179"/>
  <c r="G1949" i="179"/>
  <c r="H1948" i="179"/>
  <c r="G1948" i="179"/>
  <c r="H1947" i="179"/>
  <c r="G1947" i="179"/>
  <c r="H1946" i="179"/>
  <c r="G1946" i="179"/>
  <c r="H1945" i="179"/>
  <c r="G1945" i="179"/>
  <c r="H1944" i="179"/>
  <c r="G1944" i="179"/>
  <c r="H1943" i="179"/>
  <c r="G1943" i="179"/>
  <c r="H1942" i="179"/>
  <c r="G1942" i="179"/>
  <c r="H1941" i="179"/>
  <c r="G1941" i="179"/>
  <c r="H1940" i="179"/>
  <c r="G1940" i="179"/>
  <c r="H1939" i="179"/>
  <c r="G1939" i="179"/>
  <c r="H1938" i="179"/>
  <c r="G1938" i="179"/>
  <c r="H1937" i="179"/>
  <c r="G1937" i="179"/>
  <c r="H1936" i="179"/>
  <c r="G1936" i="179"/>
  <c r="H1935" i="179"/>
  <c r="G1935" i="179"/>
  <c r="H1934" i="179"/>
  <c r="G1934" i="179"/>
  <c r="H1933" i="179"/>
  <c r="G1933" i="179"/>
  <c r="H1932" i="179"/>
  <c r="G1932" i="179"/>
  <c r="H1931" i="179"/>
  <c r="G1931" i="179"/>
  <c r="H1930" i="179"/>
  <c r="G1930" i="179"/>
  <c r="H1929" i="179"/>
  <c r="G1929" i="179"/>
  <c r="H1928" i="179"/>
  <c r="G1928" i="179"/>
  <c r="H1927" i="179"/>
  <c r="G1927" i="179"/>
  <c r="H1926" i="179"/>
  <c r="G1926" i="179"/>
  <c r="H1925" i="179"/>
  <c r="G1925" i="179"/>
  <c r="H1924" i="179"/>
  <c r="G1924" i="179"/>
  <c r="H1923" i="179"/>
  <c r="G1923" i="179"/>
  <c r="H1922" i="179"/>
  <c r="G1922" i="179"/>
  <c r="H1921" i="179"/>
  <c r="G1921" i="179"/>
  <c r="H1920" i="179"/>
  <c r="G1920" i="179"/>
  <c r="H1919" i="179"/>
  <c r="G1919" i="179"/>
  <c r="H1918" i="179"/>
  <c r="G1918" i="179"/>
  <c r="H1917" i="179"/>
  <c r="G1917" i="179"/>
  <c r="H1916" i="179"/>
  <c r="G1916" i="179"/>
  <c r="H1915" i="179"/>
  <c r="G1915" i="179"/>
  <c r="H1914" i="179"/>
  <c r="G1914" i="179"/>
  <c r="H1913" i="179"/>
  <c r="G1913" i="179"/>
  <c r="H1912" i="179"/>
  <c r="G1912" i="179"/>
  <c r="H1911" i="179"/>
  <c r="G1911" i="179"/>
  <c r="H1910" i="179"/>
  <c r="G1910" i="179"/>
  <c r="H1909" i="179"/>
  <c r="G1909" i="179"/>
  <c r="H1908" i="179"/>
  <c r="G1908" i="179"/>
  <c r="H1907" i="179"/>
  <c r="G1907" i="179"/>
  <c r="H1906" i="179"/>
  <c r="G1906" i="179"/>
  <c r="H1905" i="179"/>
  <c r="G1905" i="179"/>
  <c r="H1904" i="179"/>
  <c r="G1904" i="179"/>
  <c r="H1903" i="179"/>
  <c r="G1903" i="179"/>
  <c r="H1902" i="179"/>
  <c r="G1902" i="179"/>
  <c r="H1901" i="179"/>
  <c r="G1901" i="179"/>
  <c r="H1900" i="179"/>
  <c r="G1900" i="179"/>
  <c r="H1899" i="179"/>
  <c r="G1899" i="179"/>
  <c r="H1898" i="179"/>
  <c r="G1898" i="179"/>
  <c r="H1897" i="179"/>
  <c r="G1897" i="179"/>
  <c r="H1896" i="179"/>
  <c r="G1896" i="179"/>
  <c r="H1895" i="179"/>
  <c r="G1895" i="179"/>
  <c r="H1894" i="179"/>
  <c r="G1894" i="179"/>
  <c r="H1893" i="179"/>
  <c r="G1893" i="179"/>
  <c r="H1892" i="179"/>
  <c r="G1892" i="179"/>
  <c r="H1891" i="179"/>
  <c r="G1891" i="179"/>
  <c r="H1890" i="179"/>
  <c r="G1890" i="179"/>
  <c r="H1889" i="179"/>
  <c r="G1889" i="179"/>
  <c r="H1888" i="179"/>
  <c r="G1888" i="179"/>
  <c r="H1887" i="179"/>
  <c r="G1887" i="179"/>
  <c r="H1886" i="179"/>
  <c r="G1886" i="179"/>
  <c r="H1885" i="179"/>
  <c r="G1885" i="179"/>
  <c r="H1884" i="179"/>
  <c r="G1884" i="179"/>
  <c r="H1883" i="179"/>
  <c r="G1883" i="179"/>
  <c r="H1882" i="179"/>
  <c r="G1882" i="179"/>
  <c r="H1881" i="179"/>
  <c r="G1881" i="179"/>
  <c r="H1880" i="179"/>
  <c r="G1880" i="179"/>
  <c r="H1879" i="179"/>
  <c r="G1879" i="179"/>
  <c r="H1878" i="179"/>
  <c r="G1878" i="179"/>
  <c r="H1877" i="179"/>
  <c r="G1877" i="179"/>
  <c r="H1876" i="179"/>
  <c r="G1876" i="179"/>
  <c r="H1875" i="179"/>
  <c r="G1875" i="179"/>
  <c r="H1874" i="179"/>
  <c r="G1874" i="179"/>
  <c r="H1873" i="179"/>
  <c r="G1873" i="179"/>
  <c r="H1872" i="179"/>
  <c r="G1872" i="179"/>
  <c r="H1871" i="179"/>
  <c r="G1871" i="179"/>
  <c r="H1870" i="179"/>
  <c r="G1870" i="179"/>
  <c r="H1869" i="179"/>
  <c r="G1869" i="179"/>
  <c r="H1868" i="179"/>
  <c r="G1868" i="179"/>
  <c r="H1867" i="179"/>
  <c r="G1867" i="179"/>
  <c r="H1866" i="179"/>
  <c r="G1866" i="179"/>
  <c r="H1865" i="179"/>
  <c r="G1865" i="179"/>
  <c r="H1864" i="179"/>
  <c r="G1864" i="179"/>
  <c r="H1863" i="179"/>
  <c r="G1863" i="179"/>
  <c r="H1862" i="179"/>
  <c r="G1862" i="179"/>
  <c r="H1861" i="179"/>
  <c r="G1861" i="179"/>
  <c r="H1860" i="179"/>
  <c r="G1860" i="179"/>
  <c r="H1859" i="179"/>
  <c r="G1859" i="179"/>
  <c r="H1858" i="179"/>
  <c r="G1858" i="179"/>
  <c r="H1857" i="179"/>
  <c r="G1857" i="179"/>
  <c r="H1856" i="179"/>
  <c r="G1856" i="179"/>
  <c r="H1855" i="179"/>
  <c r="G1855" i="179"/>
  <c r="H1854" i="179"/>
  <c r="G1854" i="179"/>
  <c r="H1853" i="179"/>
  <c r="G1853" i="179"/>
  <c r="H1852" i="179"/>
  <c r="G1852" i="179"/>
  <c r="H1851" i="179"/>
  <c r="G1851" i="179"/>
  <c r="H1850" i="179"/>
  <c r="G1850" i="179"/>
  <c r="H1849" i="179"/>
  <c r="G1849" i="179"/>
  <c r="H1848" i="179"/>
  <c r="G1848" i="179"/>
  <c r="H1847" i="179"/>
  <c r="G1847" i="179"/>
  <c r="H1846" i="179"/>
  <c r="G1846" i="179"/>
  <c r="H1845" i="179"/>
  <c r="G1845" i="179"/>
  <c r="H1844" i="179"/>
  <c r="G1844" i="179"/>
  <c r="H1843" i="179"/>
  <c r="G1843" i="179"/>
  <c r="H1842" i="179"/>
  <c r="G1842" i="179"/>
  <c r="H1841" i="179"/>
  <c r="G1841" i="179"/>
  <c r="H1840" i="179"/>
  <c r="G1840" i="179"/>
  <c r="H1839" i="179"/>
  <c r="G1839" i="179"/>
  <c r="H1838" i="179"/>
  <c r="G1838" i="179"/>
  <c r="H1837" i="179"/>
  <c r="G1837" i="179"/>
  <c r="H1836" i="179"/>
  <c r="G1836" i="179"/>
  <c r="H1835" i="179"/>
  <c r="G1835" i="179"/>
  <c r="H1834" i="179"/>
  <c r="G1834" i="179"/>
  <c r="H1833" i="179"/>
  <c r="G1833" i="179"/>
  <c r="H1832" i="179"/>
  <c r="G1832" i="179"/>
  <c r="H1831" i="179"/>
  <c r="G1831" i="179"/>
  <c r="H1830" i="179"/>
  <c r="G1830" i="179"/>
  <c r="H1829" i="179"/>
  <c r="G1829" i="179"/>
  <c r="H1828" i="179"/>
  <c r="G1828" i="179"/>
  <c r="H1827" i="179"/>
  <c r="G1827" i="179"/>
  <c r="H1826" i="179"/>
  <c r="G1826" i="179"/>
  <c r="H1825" i="179"/>
  <c r="G1825" i="179"/>
  <c r="H1824" i="179"/>
  <c r="G1824" i="179"/>
  <c r="H1823" i="179"/>
  <c r="G1823" i="179"/>
  <c r="H1822" i="179"/>
  <c r="G1822" i="179"/>
  <c r="H1821" i="179"/>
  <c r="G1821" i="179"/>
  <c r="H1820" i="179"/>
  <c r="G1820" i="179"/>
  <c r="H1819" i="179"/>
  <c r="G1819" i="179"/>
  <c r="H1818" i="179"/>
  <c r="G1818" i="179"/>
  <c r="H1817" i="179"/>
  <c r="G1817" i="179"/>
  <c r="H1816" i="179"/>
  <c r="G1816" i="179"/>
  <c r="H1815" i="179"/>
  <c r="G1815" i="179"/>
  <c r="H1814" i="179"/>
  <c r="G1814" i="179"/>
  <c r="H1813" i="179"/>
  <c r="G1813" i="179"/>
  <c r="H1812" i="179"/>
  <c r="G1812" i="179"/>
  <c r="H1811" i="179"/>
  <c r="G1811" i="179"/>
  <c r="H1810" i="179"/>
  <c r="G1810" i="179"/>
  <c r="H1809" i="179"/>
  <c r="G1809" i="179"/>
  <c r="H1808" i="179"/>
  <c r="G1808" i="179"/>
  <c r="H1807" i="179"/>
  <c r="G1807" i="179"/>
  <c r="H1806" i="179"/>
  <c r="G1806" i="179"/>
  <c r="H1805" i="179"/>
  <c r="G1805" i="179"/>
  <c r="H1804" i="179"/>
  <c r="G1804" i="179"/>
  <c r="H1803" i="179"/>
  <c r="G1803" i="179"/>
  <c r="H1802" i="179"/>
  <c r="G1802" i="179"/>
  <c r="H1801" i="179"/>
  <c r="G1801" i="179"/>
  <c r="H1800" i="179"/>
  <c r="G1800" i="179"/>
  <c r="H1799" i="179"/>
  <c r="G1799" i="179"/>
  <c r="H1798" i="179"/>
  <c r="G1798" i="179"/>
  <c r="H1797" i="179"/>
  <c r="G1797" i="179"/>
  <c r="H1796" i="179"/>
  <c r="G1796" i="179"/>
  <c r="H1795" i="179"/>
  <c r="G1795" i="179"/>
  <c r="H1794" i="179"/>
  <c r="G1794" i="179"/>
  <c r="H1793" i="179"/>
  <c r="G1793" i="179"/>
  <c r="H1792" i="179"/>
  <c r="G1792" i="179"/>
  <c r="H1791" i="179"/>
  <c r="G1791" i="179"/>
  <c r="H1790" i="179"/>
  <c r="G1790" i="179"/>
  <c r="H1789" i="179"/>
  <c r="G1789" i="179"/>
  <c r="H1788" i="179"/>
  <c r="G1788" i="179"/>
  <c r="H1787" i="179"/>
  <c r="G1787" i="179"/>
  <c r="H1786" i="179"/>
  <c r="G1786" i="179"/>
  <c r="H1785" i="179"/>
  <c r="G1785" i="179"/>
  <c r="H1784" i="179"/>
  <c r="G1784" i="179"/>
  <c r="H1783" i="179"/>
  <c r="G1783" i="179"/>
  <c r="H1782" i="179"/>
  <c r="G1782" i="179"/>
  <c r="H1781" i="179"/>
  <c r="G1781" i="179"/>
  <c r="H1780" i="179"/>
  <c r="G1780" i="179"/>
  <c r="H1779" i="179"/>
  <c r="G1779" i="179"/>
  <c r="H1778" i="179"/>
  <c r="G1778" i="179"/>
  <c r="H1777" i="179"/>
  <c r="G1777" i="179"/>
  <c r="H1776" i="179"/>
  <c r="G1776" i="179"/>
  <c r="H1775" i="179"/>
  <c r="G1775" i="179"/>
  <c r="H1774" i="179"/>
  <c r="G1774" i="179"/>
  <c r="H1773" i="179"/>
  <c r="G1773" i="179"/>
  <c r="H1772" i="179"/>
  <c r="G1772" i="179"/>
  <c r="H1771" i="179"/>
  <c r="G1771" i="179"/>
  <c r="H1770" i="179"/>
  <c r="G1770" i="179"/>
  <c r="H1769" i="179"/>
  <c r="G1769" i="179"/>
  <c r="H1768" i="179"/>
  <c r="G1768" i="179"/>
  <c r="H1767" i="179"/>
  <c r="G1767" i="179"/>
  <c r="H1766" i="179"/>
  <c r="G1766" i="179"/>
  <c r="H1765" i="179"/>
  <c r="G1765" i="179"/>
  <c r="H1764" i="179"/>
  <c r="G1764" i="179"/>
  <c r="H1763" i="179"/>
  <c r="G1763" i="179"/>
  <c r="H1762" i="179"/>
  <c r="G1762" i="179"/>
  <c r="H1761" i="179"/>
  <c r="G1761" i="179"/>
  <c r="H1760" i="179"/>
  <c r="G1760" i="179"/>
  <c r="H1759" i="179"/>
  <c r="G1759" i="179"/>
  <c r="H1758" i="179"/>
  <c r="G1758" i="179"/>
  <c r="H1757" i="179"/>
  <c r="G1757" i="179"/>
  <c r="H1756" i="179"/>
  <c r="G1756" i="179"/>
  <c r="H1755" i="179"/>
  <c r="G1755" i="179"/>
  <c r="H1754" i="179"/>
  <c r="G1754" i="179"/>
  <c r="H1753" i="179"/>
  <c r="G1753" i="179"/>
  <c r="H1752" i="179"/>
  <c r="G1752" i="179"/>
  <c r="H1751" i="179"/>
  <c r="G1751" i="179"/>
  <c r="H1750" i="179"/>
  <c r="G1750" i="179"/>
  <c r="H1749" i="179"/>
  <c r="G1749" i="179"/>
  <c r="H1748" i="179"/>
  <c r="G1748" i="179"/>
  <c r="H1747" i="179"/>
  <c r="G1747" i="179"/>
  <c r="H1746" i="179"/>
  <c r="G1746" i="179"/>
  <c r="H1745" i="179"/>
  <c r="G1745" i="179"/>
  <c r="H1744" i="179"/>
  <c r="G1744" i="179"/>
  <c r="H1743" i="179"/>
  <c r="G1743" i="179"/>
  <c r="H1742" i="179"/>
  <c r="G1742" i="179"/>
  <c r="H1741" i="179"/>
  <c r="G1741" i="179"/>
  <c r="H1740" i="179"/>
  <c r="G1740" i="179"/>
  <c r="H1739" i="179"/>
  <c r="G1739" i="179"/>
  <c r="H1738" i="179"/>
  <c r="G1738" i="179"/>
  <c r="H1737" i="179"/>
  <c r="G1737" i="179"/>
  <c r="H1736" i="179"/>
  <c r="G1736" i="179"/>
  <c r="H1735" i="179"/>
  <c r="G1735" i="179"/>
  <c r="H1734" i="179"/>
  <c r="G1734" i="179"/>
  <c r="H1733" i="179"/>
  <c r="G1733" i="179"/>
  <c r="H1732" i="179"/>
  <c r="G1732" i="179"/>
  <c r="H1731" i="179"/>
  <c r="G1731" i="179"/>
  <c r="H1730" i="179"/>
  <c r="G1730" i="179"/>
  <c r="H1729" i="179"/>
  <c r="G1729" i="179"/>
  <c r="H1728" i="179"/>
  <c r="G1728" i="179"/>
  <c r="H1727" i="179"/>
  <c r="G1727" i="179"/>
  <c r="H1726" i="179"/>
  <c r="G1726" i="179"/>
  <c r="H1725" i="179"/>
  <c r="G1725" i="179"/>
  <c r="H1724" i="179"/>
  <c r="G1724" i="179"/>
  <c r="H1723" i="179"/>
  <c r="G1723" i="179"/>
  <c r="H1722" i="179"/>
  <c r="G1722" i="179"/>
  <c r="H1721" i="179"/>
  <c r="G1721" i="179"/>
  <c r="H1720" i="179"/>
  <c r="G1720" i="179"/>
  <c r="H1719" i="179"/>
  <c r="G1719" i="179"/>
  <c r="H1718" i="179"/>
  <c r="G1718" i="179"/>
  <c r="H1717" i="179"/>
  <c r="G1717" i="179"/>
  <c r="H1716" i="179"/>
  <c r="G1716" i="179"/>
  <c r="H1715" i="179"/>
  <c r="G1715" i="179"/>
  <c r="H1714" i="179"/>
  <c r="G1714" i="179"/>
  <c r="H1713" i="179"/>
  <c r="G1713" i="179"/>
  <c r="H1712" i="179"/>
  <c r="G1712" i="179"/>
  <c r="H1711" i="179"/>
  <c r="G1711" i="179"/>
  <c r="H1710" i="179"/>
  <c r="G1710" i="179"/>
  <c r="H1709" i="179"/>
  <c r="G1709" i="179"/>
  <c r="H1708" i="179"/>
  <c r="G1708" i="179"/>
  <c r="H1707" i="179"/>
  <c r="G1707" i="179"/>
  <c r="H1706" i="179"/>
  <c r="G1706" i="179"/>
  <c r="H1705" i="179"/>
  <c r="G1705" i="179"/>
  <c r="H1704" i="179"/>
  <c r="G1704" i="179"/>
  <c r="H1703" i="179"/>
  <c r="G1703" i="179"/>
  <c r="H1702" i="179"/>
  <c r="G1702" i="179"/>
  <c r="H1701" i="179"/>
  <c r="G1701" i="179"/>
  <c r="H1700" i="179"/>
  <c r="G1700" i="179"/>
  <c r="H1699" i="179"/>
  <c r="G1699" i="179"/>
  <c r="H1698" i="179"/>
  <c r="G1698" i="179"/>
  <c r="H1697" i="179"/>
  <c r="G1697" i="179"/>
  <c r="H1696" i="179"/>
  <c r="G1696" i="179"/>
  <c r="H1695" i="179"/>
  <c r="G1695" i="179"/>
  <c r="H1694" i="179"/>
  <c r="G1694" i="179"/>
  <c r="H1693" i="179"/>
  <c r="G1693" i="179"/>
  <c r="H1692" i="179"/>
  <c r="G1692" i="179"/>
  <c r="H1691" i="179"/>
  <c r="G1691" i="179"/>
  <c r="H1690" i="179"/>
  <c r="G1690" i="179"/>
  <c r="H1689" i="179"/>
  <c r="G1689" i="179"/>
  <c r="H1688" i="179"/>
  <c r="G1688" i="179"/>
  <c r="H1687" i="179"/>
  <c r="G1687" i="179"/>
  <c r="H1686" i="179"/>
  <c r="G1686" i="179"/>
  <c r="H1685" i="179"/>
  <c r="G1685" i="179"/>
  <c r="H1684" i="179"/>
  <c r="G1684" i="179"/>
  <c r="H1683" i="179"/>
  <c r="G1683" i="179"/>
  <c r="H1682" i="179"/>
  <c r="G1682" i="179"/>
  <c r="H1681" i="179"/>
  <c r="G1681" i="179"/>
  <c r="H1680" i="179"/>
  <c r="G1680" i="179"/>
  <c r="H1679" i="179"/>
  <c r="G1679" i="179"/>
  <c r="H1678" i="179"/>
  <c r="G1678" i="179"/>
  <c r="H1677" i="179"/>
  <c r="G1677" i="179"/>
  <c r="H1676" i="179"/>
  <c r="G1676" i="179"/>
  <c r="H1675" i="179"/>
  <c r="G1675" i="179"/>
  <c r="H1674" i="179"/>
  <c r="G1674" i="179"/>
  <c r="H1673" i="179"/>
  <c r="G1673" i="179"/>
  <c r="H1672" i="179"/>
  <c r="G1672" i="179"/>
  <c r="H1671" i="179"/>
  <c r="G1671" i="179"/>
  <c r="H1670" i="179"/>
  <c r="G1670" i="179"/>
  <c r="H1669" i="179"/>
  <c r="G1669" i="179"/>
  <c r="H1668" i="179"/>
  <c r="G1668" i="179"/>
  <c r="H1667" i="179"/>
  <c r="G1667" i="179"/>
  <c r="H1666" i="179"/>
  <c r="G1666" i="179"/>
  <c r="H1665" i="179"/>
  <c r="G1665" i="179"/>
  <c r="H1664" i="179"/>
  <c r="G1664" i="179"/>
  <c r="H1663" i="179"/>
  <c r="G1663" i="179"/>
  <c r="H1662" i="179"/>
  <c r="G1662" i="179"/>
  <c r="H1661" i="179"/>
  <c r="G1661" i="179"/>
  <c r="H1660" i="179"/>
  <c r="G1660" i="179"/>
  <c r="H1659" i="179"/>
  <c r="G1659" i="179"/>
  <c r="H1658" i="179"/>
  <c r="G1658" i="179"/>
  <c r="H1657" i="179"/>
  <c r="G1657" i="179"/>
  <c r="H1656" i="179"/>
  <c r="G1656" i="179"/>
  <c r="H1655" i="179"/>
  <c r="G1655" i="179"/>
  <c r="H1654" i="179"/>
  <c r="G1654" i="179"/>
  <c r="H1653" i="179"/>
  <c r="G1653" i="179"/>
  <c r="H1652" i="179"/>
  <c r="G1652" i="179"/>
  <c r="H1651" i="179"/>
  <c r="G1651" i="179"/>
  <c r="H1650" i="179"/>
  <c r="G1650" i="179"/>
  <c r="H1649" i="179"/>
  <c r="G1649" i="179"/>
  <c r="H1648" i="179"/>
  <c r="G1648" i="179"/>
  <c r="H1647" i="179"/>
  <c r="G1647" i="179"/>
  <c r="H1646" i="179"/>
  <c r="G1646" i="179"/>
  <c r="H1645" i="179"/>
  <c r="G1645" i="179"/>
  <c r="H1644" i="179"/>
  <c r="G1644" i="179"/>
  <c r="H1643" i="179"/>
  <c r="G1643" i="179"/>
  <c r="H1642" i="179"/>
  <c r="G1642" i="179"/>
  <c r="H1641" i="179"/>
  <c r="G1641" i="179"/>
  <c r="H1640" i="179"/>
  <c r="G1640" i="179"/>
  <c r="H1639" i="179"/>
  <c r="G1639" i="179"/>
  <c r="H1638" i="179"/>
  <c r="G1638" i="179"/>
  <c r="H1637" i="179"/>
  <c r="G1637" i="179"/>
  <c r="H1636" i="179"/>
  <c r="G1636" i="179"/>
  <c r="H1635" i="179"/>
  <c r="G1635" i="179"/>
  <c r="H1634" i="179"/>
  <c r="G1634" i="179"/>
  <c r="H1633" i="179"/>
  <c r="G1633" i="179"/>
  <c r="H1632" i="179"/>
  <c r="G1632" i="179"/>
  <c r="H1631" i="179"/>
  <c r="G1631" i="179"/>
  <c r="H1630" i="179"/>
  <c r="G1630" i="179"/>
  <c r="H1629" i="179"/>
  <c r="G1629" i="179"/>
  <c r="H1628" i="179"/>
  <c r="G1628" i="179"/>
  <c r="H1627" i="179"/>
  <c r="G1627" i="179"/>
  <c r="H1626" i="179"/>
  <c r="G1626" i="179"/>
  <c r="H1625" i="179"/>
  <c r="G1625" i="179"/>
  <c r="H1624" i="179"/>
  <c r="G1624" i="179"/>
  <c r="H1623" i="179"/>
  <c r="G1623" i="179"/>
  <c r="H1622" i="179"/>
  <c r="G1622" i="179"/>
  <c r="H1621" i="179"/>
  <c r="G1621" i="179"/>
  <c r="H1620" i="179"/>
  <c r="G1620" i="179"/>
  <c r="H1619" i="179"/>
  <c r="G1619" i="179"/>
  <c r="H1618" i="179"/>
  <c r="G1618" i="179"/>
  <c r="H1617" i="179"/>
  <c r="G1617" i="179"/>
  <c r="H1616" i="179"/>
  <c r="G1616" i="179"/>
  <c r="H1615" i="179"/>
  <c r="G1615" i="179"/>
  <c r="H1614" i="179"/>
  <c r="G1614" i="179"/>
  <c r="H1613" i="179"/>
  <c r="G1613" i="179"/>
  <c r="H1612" i="179"/>
  <c r="G1612" i="179"/>
  <c r="H1611" i="179"/>
  <c r="G1611" i="179"/>
  <c r="H1610" i="179"/>
  <c r="G1610" i="179"/>
  <c r="H1609" i="179"/>
  <c r="G1609" i="179"/>
  <c r="H1608" i="179"/>
  <c r="G1608" i="179"/>
  <c r="H1607" i="179"/>
  <c r="G1607" i="179"/>
  <c r="H1606" i="179"/>
  <c r="G1606" i="179"/>
  <c r="H1605" i="179"/>
  <c r="G1605" i="179"/>
  <c r="H1604" i="179"/>
  <c r="G1604" i="179"/>
  <c r="H1603" i="179"/>
  <c r="G1603" i="179"/>
  <c r="H1602" i="179"/>
  <c r="G1602" i="179"/>
  <c r="H1601" i="179"/>
  <c r="G1601" i="179"/>
  <c r="H1600" i="179"/>
  <c r="G1600" i="179"/>
  <c r="H1599" i="179"/>
  <c r="G1599" i="179"/>
  <c r="H1598" i="179"/>
  <c r="G1598" i="179"/>
  <c r="H1597" i="179"/>
  <c r="G1597" i="179"/>
  <c r="H1596" i="179"/>
  <c r="G1596" i="179"/>
  <c r="H1595" i="179"/>
  <c r="G1595" i="179"/>
  <c r="H1594" i="179"/>
  <c r="G1594" i="179"/>
  <c r="H1593" i="179"/>
  <c r="G1593" i="179"/>
  <c r="H1592" i="179"/>
  <c r="G1592" i="179"/>
  <c r="H1591" i="179"/>
  <c r="G1591" i="179"/>
  <c r="H1590" i="179"/>
  <c r="G1590" i="179"/>
  <c r="H1589" i="179"/>
  <c r="G1589" i="179"/>
  <c r="H1588" i="179"/>
  <c r="G1588" i="179"/>
  <c r="H1587" i="179"/>
  <c r="G1587" i="179"/>
  <c r="H1586" i="179"/>
  <c r="G1586" i="179"/>
  <c r="H1585" i="179"/>
  <c r="G1585" i="179"/>
  <c r="H1584" i="179"/>
  <c r="G1584" i="179"/>
  <c r="H1583" i="179"/>
  <c r="G1583" i="179"/>
  <c r="H1582" i="179"/>
  <c r="G1582" i="179"/>
  <c r="H1581" i="179"/>
  <c r="G1581" i="179"/>
  <c r="H1580" i="179"/>
  <c r="G1580" i="179"/>
  <c r="H1579" i="179"/>
  <c r="G1579" i="179"/>
  <c r="H1578" i="179"/>
  <c r="G1578" i="179"/>
  <c r="H1577" i="179"/>
  <c r="G1577" i="179"/>
  <c r="H1576" i="179"/>
  <c r="G1576" i="179"/>
  <c r="H1575" i="179"/>
  <c r="G1575" i="179"/>
  <c r="H1574" i="179"/>
  <c r="G1574" i="179"/>
  <c r="H1573" i="179"/>
  <c r="G1573" i="179"/>
  <c r="H1572" i="179"/>
  <c r="G1572" i="179"/>
  <c r="H1571" i="179"/>
  <c r="G1571" i="179"/>
  <c r="H1570" i="179"/>
  <c r="G1570" i="179"/>
  <c r="H1569" i="179"/>
  <c r="G1569" i="179"/>
  <c r="H1568" i="179"/>
  <c r="G1568" i="179"/>
  <c r="H1567" i="179"/>
  <c r="G1567" i="179"/>
  <c r="H1566" i="179"/>
  <c r="G1566" i="179"/>
  <c r="H1565" i="179"/>
  <c r="G1565" i="179"/>
  <c r="H1564" i="179"/>
  <c r="G1564" i="179"/>
  <c r="H1563" i="179"/>
  <c r="G1563" i="179"/>
  <c r="H1562" i="179"/>
  <c r="G1562" i="179"/>
  <c r="H1561" i="179"/>
  <c r="G1561" i="179"/>
  <c r="H1560" i="179"/>
  <c r="G1560" i="179"/>
  <c r="H1559" i="179"/>
  <c r="G1559" i="179"/>
  <c r="H1558" i="179"/>
  <c r="G1558" i="179"/>
  <c r="H1557" i="179"/>
  <c r="G1557" i="179"/>
  <c r="H1556" i="179"/>
  <c r="G1556" i="179"/>
  <c r="H1555" i="179"/>
  <c r="G1555" i="179"/>
  <c r="H1554" i="179"/>
  <c r="G1554" i="179"/>
  <c r="H1553" i="179"/>
  <c r="G1553" i="179"/>
  <c r="H1552" i="179"/>
  <c r="G1552" i="179"/>
  <c r="H1551" i="179"/>
  <c r="G1551" i="179"/>
  <c r="H1550" i="179"/>
  <c r="G1550" i="179"/>
  <c r="H1549" i="179"/>
  <c r="G1549" i="179"/>
  <c r="H1548" i="179"/>
  <c r="G1548" i="179"/>
  <c r="H1547" i="179"/>
  <c r="G1547" i="179"/>
  <c r="H1546" i="179"/>
  <c r="G1546" i="179"/>
  <c r="H1545" i="179"/>
  <c r="G1545" i="179"/>
  <c r="H1544" i="179"/>
  <c r="G1544" i="179"/>
  <c r="H1543" i="179"/>
  <c r="G1543" i="179"/>
  <c r="H1542" i="179"/>
  <c r="G1542" i="179"/>
  <c r="H1541" i="179"/>
  <c r="G1541" i="179"/>
  <c r="H1540" i="179"/>
  <c r="G1540" i="179"/>
  <c r="H1539" i="179"/>
  <c r="G1539" i="179"/>
  <c r="H1538" i="179"/>
  <c r="G1538" i="179"/>
  <c r="H1537" i="179"/>
  <c r="G1537" i="179"/>
  <c r="H1536" i="179"/>
  <c r="G1536" i="179"/>
  <c r="H1535" i="179"/>
  <c r="G1535" i="179"/>
  <c r="H1534" i="179"/>
  <c r="G1534" i="179"/>
  <c r="H1533" i="179"/>
  <c r="G1533" i="179"/>
  <c r="H1532" i="179"/>
  <c r="G1532" i="179"/>
  <c r="H1531" i="179"/>
  <c r="G1531" i="179"/>
  <c r="H1530" i="179"/>
  <c r="G1530" i="179"/>
  <c r="H1529" i="179"/>
  <c r="G1529" i="179"/>
  <c r="H1528" i="179"/>
  <c r="G1528" i="179"/>
  <c r="H1527" i="179"/>
  <c r="G1527" i="179"/>
  <c r="H1526" i="179"/>
  <c r="G1526" i="179"/>
  <c r="H1525" i="179"/>
  <c r="G1525" i="179"/>
  <c r="H1524" i="179"/>
  <c r="G1524" i="179"/>
  <c r="H1523" i="179"/>
  <c r="G1523" i="179"/>
  <c r="H1522" i="179"/>
  <c r="G1522" i="179"/>
  <c r="H1521" i="179"/>
  <c r="G1521" i="179"/>
  <c r="H1520" i="179"/>
  <c r="G1520" i="179"/>
  <c r="H1519" i="179"/>
  <c r="G1519" i="179"/>
  <c r="H1518" i="179"/>
  <c r="G1518" i="179"/>
  <c r="H1517" i="179"/>
  <c r="G1517" i="179"/>
  <c r="H1516" i="179"/>
  <c r="G1516" i="179"/>
  <c r="H1515" i="179"/>
  <c r="G1515" i="179"/>
  <c r="H1514" i="179"/>
  <c r="G1514" i="179"/>
  <c r="H1513" i="179"/>
  <c r="G1513" i="179"/>
  <c r="H1512" i="179"/>
  <c r="G1512" i="179"/>
  <c r="H1511" i="179"/>
  <c r="G1511" i="179"/>
  <c r="H1510" i="179"/>
  <c r="G1510" i="179"/>
  <c r="H1509" i="179"/>
  <c r="G1509" i="179"/>
  <c r="H1508" i="179"/>
  <c r="G1508" i="179"/>
  <c r="H1507" i="179"/>
  <c r="G1507" i="179"/>
  <c r="H1506" i="179"/>
  <c r="G1506" i="179"/>
  <c r="H1505" i="179"/>
  <c r="G1505" i="179"/>
  <c r="H1504" i="179"/>
  <c r="G1504" i="179"/>
  <c r="H1503" i="179"/>
  <c r="G1503" i="179"/>
  <c r="H1502" i="179"/>
  <c r="G1502" i="179"/>
  <c r="H1501" i="179"/>
  <c r="G1501" i="179"/>
  <c r="H1500" i="179"/>
  <c r="G1500" i="179"/>
  <c r="H1499" i="179"/>
  <c r="G1499" i="179"/>
  <c r="H1498" i="179"/>
  <c r="G1498" i="179"/>
  <c r="H1497" i="179"/>
  <c r="G1497" i="179"/>
  <c r="H1496" i="179"/>
  <c r="G1496" i="179"/>
  <c r="H1495" i="179"/>
  <c r="G1495" i="179"/>
  <c r="H1494" i="179"/>
  <c r="G1494" i="179"/>
  <c r="H1493" i="179"/>
  <c r="G1493" i="179"/>
  <c r="H1492" i="179"/>
  <c r="G1492" i="179"/>
  <c r="H1491" i="179"/>
  <c r="G1491" i="179"/>
  <c r="H1490" i="179"/>
  <c r="G1490" i="179"/>
  <c r="H1489" i="179"/>
  <c r="G1489" i="179"/>
  <c r="H1488" i="179"/>
  <c r="G1488" i="179"/>
  <c r="H1487" i="179"/>
  <c r="G1487" i="179"/>
  <c r="H1486" i="179"/>
  <c r="G1486" i="179"/>
  <c r="H1485" i="179"/>
  <c r="G1485" i="179"/>
  <c r="H1484" i="179"/>
  <c r="G1484" i="179"/>
  <c r="H1483" i="179"/>
  <c r="G1483" i="179"/>
  <c r="H1482" i="179"/>
  <c r="G1482" i="179"/>
  <c r="H1481" i="179"/>
  <c r="G1481" i="179"/>
  <c r="H1480" i="179"/>
  <c r="G1480" i="179"/>
  <c r="H1479" i="179"/>
  <c r="G1479" i="179"/>
  <c r="H1478" i="179"/>
  <c r="G1478" i="179"/>
  <c r="H1477" i="179"/>
  <c r="G1477" i="179"/>
  <c r="H1476" i="179"/>
  <c r="G1476" i="179"/>
  <c r="H1475" i="179"/>
  <c r="G1475" i="179"/>
  <c r="H1474" i="179"/>
  <c r="G1474" i="179"/>
  <c r="H1473" i="179"/>
  <c r="G1473" i="179"/>
  <c r="H1472" i="179"/>
  <c r="G1472" i="179"/>
  <c r="H1471" i="179"/>
  <c r="G1471" i="179"/>
  <c r="H1470" i="179"/>
  <c r="G1470" i="179"/>
  <c r="H1469" i="179"/>
  <c r="G1469" i="179"/>
  <c r="H1468" i="179"/>
  <c r="G1468" i="179"/>
  <c r="H1467" i="179"/>
  <c r="G1467" i="179"/>
  <c r="H1466" i="179"/>
  <c r="G1466" i="179"/>
  <c r="H1465" i="179"/>
  <c r="G1465" i="179"/>
  <c r="H1464" i="179"/>
  <c r="G1464" i="179"/>
  <c r="H1463" i="179"/>
  <c r="G1463" i="179"/>
  <c r="H1462" i="179"/>
  <c r="G1462" i="179"/>
  <c r="H1461" i="179"/>
  <c r="G1461" i="179"/>
  <c r="H1460" i="179"/>
  <c r="G1460" i="179"/>
  <c r="H1459" i="179"/>
  <c r="G1459" i="179"/>
  <c r="H1458" i="179"/>
  <c r="G1458" i="179"/>
  <c r="H1457" i="179"/>
  <c r="G1457" i="179"/>
  <c r="H1456" i="179"/>
  <c r="G1456" i="179"/>
  <c r="H1455" i="179"/>
  <c r="G1455" i="179"/>
  <c r="H1454" i="179"/>
  <c r="G1454" i="179"/>
  <c r="H1453" i="179"/>
  <c r="G1453" i="179"/>
  <c r="H1452" i="179"/>
  <c r="G1452" i="179"/>
  <c r="H1451" i="179"/>
  <c r="G1451" i="179"/>
  <c r="H1450" i="179"/>
  <c r="G1450" i="179"/>
  <c r="H1449" i="179"/>
  <c r="G1449" i="179"/>
  <c r="H1448" i="179"/>
  <c r="G1448" i="179"/>
  <c r="H1447" i="179"/>
  <c r="G1447" i="179"/>
  <c r="H1446" i="179"/>
  <c r="G1446" i="179"/>
  <c r="H1445" i="179"/>
  <c r="G1445" i="179"/>
  <c r="H1444" i="179"/>
  <c r="G1444" i="179"/>
  <c r="H1443" i="179"/>
  <c r="G1443" i="179"/>
  <c r="H1442" i="179"/>
  <c r="G1442" i="179"/>
  <c r="H1441" i="179"/>
  <c r="G1441" i="179"/>
  <c r="H1440" i="179"/>
  <c r="G1440" i="179"/>
  <c r="H1439" i="179"/>
  <c r="G1439" i="179"/>
  <c r="H1438" i="179"/>
  <c r="G1438" i="179"/>
  <c r="H1437" i="179"/>
  <c r="G1437" i="179"/>
  <c r="H1436" i="179"/>
  <c r="G1436" i="179"/>
  <c r="H1435" i="179"/>
  <c r="G1435" i="179"/>
  <c r="H1434" i="179"/>
  <c r="G1434" i="179"/>
  <c r="H1433" i="179"/>
  <c r="G1433" i="179"/>
  <c r="H1432" i="179"/>
  <c r="G1432" i="179"/>
  <c r="H1431" i="179"/>
  <c r="G1431" i="179"/>
  <c r="H1430" i="179"/>
  <c r="G1430" i="179"/>
  <c r="H1429" i="179"/>
  <c r="G1429" i="179"/>
  <c r="H1428" i="179"/>
  <c r="G1428" i="179"/>
  <c r="H1427" i="179"/>
  <c r="G1427" i="179"/>
  <c r="H1426" i="179"/>
  <c r="G1426" i="179"/>
  <c r="H1425" i="179"/>
  <c r="G1425" i="179"/>
  <c r="H1424" i="179"/>
  <c r="G1424" i="179"/>
  <c r="H1423" i="179"/>
  <c r="G1423" i="179"/>
  <c r="H1422" i="179"/>
  <c r="G1422" i="179"/>
  <c r="H1421" i="179"/>
  <c r="G1421" i="179"/>
  <c r="H1420" i="179"/>
  <c r="G1420" i="179"/>
  <c r="H1419" i="179"/>
  <c r="G1419" i="179"/>
  <c r="H1418" i="179"/>
  <c r="G1418" i="179"/>
  <c r="H1417" i="179"/>
  <c r="G1417" i="179"/>
  <c r="H1416" i="179"/>
  <c r="G1416" i="179"/>
  <c r="H1415" i="179"/>
  <c r="G1415" i="179"/>
  <c r="H1414" i="179"/>
  <c r="G1414" i="179"/>
  <c r="H1413" i="179"/>
  <c r="G1413" i="179"/>
  <c r="H1412" i="179"/>
  <c r="G1412" i="179"/>
  <c r="H1411" i="179"/>
  <c r="G1411" i="179"/>
  <c r="H1410" i="179"/>
  <c r="G1410" i="179"/>
  <c r="H1409" i="179"/>
  <c r="G1409" i="179"/>
  <c r="H1408" i="179"/>
  <c r="G1408" i="179"/>
  <c r="H1407" i="179"/>
  <c r="G1407" i="179"/>
  <c r="H1406" i="179"/>
  <c r="G1406" i="179"/>
  <c r="H1405" i="179"/>
  <c r="G1405" i="179"/>
  <c r="H1404" i="179"/>
  <c r="G1404" i="179"/>
  <c r="H1403" i="179"/>
  <c r="G1403" i="179"/>
  <c r="H1402" i="179"/>
  <c r="G1402" i="179"/>
  <c r="H1401" i="179"/>
  <c r="G1401" i="179"/>
  <c r="H1400" i="179"/>
  <c r="G1400" i="179"/>
  <c r="H1399" i="179"/>
  <c r="G1399" i="179"/>
  <c r="H1398" i="179"/>
  <c r="G1398" i="179"/>
  <c r="H1397" i="179"/>
  <c r="G1397" i="179"/>
  <c r="H1396" i="179"/>
  <c r="G1396" i="179"/>
  <c r="H1395" i="179"/>
  <c r="G1395" i="179"/>
  <c r="H1394" i="179"/>
  <c r="G1394" i="179"/>
  <c r="H1393" i="179"/>
  <c r="G1393" i="179"/>
  <c r="H1392" i="179"/>
  <c r="G1392" i="179"/>
  <c r="H1391" i="179"/>
  <c r="G1391" i="179"/>
  <c r="H1390" i="179"/>
  <c r="G1390" i="179"/>
  <c r="H1389" i="179"/>
  <c r="G1389" i="179"/>
  <c r="H1388" i="179"/>
  <c r="G1388" i="179"/>
  <c r="H1387" i="179"/>
  <c r="G1387" i="179"/>
  <c r="H1386" i="179"/>
  <c r="G1386" i="179"/>
  <c r="H1385" i="179"/>
  <c r="G1385" i="179"/>
  <c r="H1384" i="179"/>
  <c r="G1384" i="179"/>
  <c r="H1383" i="179"/>
  <c r="G1383" i="179"/>
  <c r="H1382" i="179"/>
  <c r="G1382" i="179"/>
  <c r="H1381" i="179"/>
  <c r="G1381" i="179"/>
  <c r="H1380" i="179"/>
  <c r="G1380" i="179"/>
  <c r="H1379" i="179"/>
  <c r="G1379" i="179"/>
  <c r="H1378" i="179"/>
  <c r="G1378" i="179"/>
  <c r="H1377" i="179"/>
  <c r="G1377" i="179"/>
  <c r="H1376" i="179"/>
  <c r="G1376" i="179"/>
  <c r="H1375" i="179"/>
  <c r="G1375" i="179"/>
  <c r="H1374" i="179"/>
  <c r="G1374" i="179"/>
  <c r="H1373" i="179"/>
  <c r="G1373" i="179"/>
  <c r="H1372" i="179"/>
  <c r="G1372" i="179"/>
  <c r="H1371" i="179"/>
  <c r="G1371" i="179"/>
  <c r="H1370" i="179"/>
  <c r="G1370" i="179"/>
  <c r="H1369" i="179"/>
  <c r="G1369" i="179"/>
  <c r="H1368" i="179"/>
  <c r="G1368" i="179"/>
  <c r="H1367" i="179"/>
  <c r="G1367" i="179"/>
  <c r="H1366" i="179"/>
  <c r="G1366" i="179"/>
  <c r="H1365" i="179"/>
  <c r="G1365" i="179"/>
  <c r="H1364" i="179"/>
  <c r="G1364" i="179"/>
  <c r="H1363" i="179"/>
  <c r="G1363" i="179"/>
  <c r="H1362" i="179"/>
  <c r="G1362" i="179"/>
  <c r="H1361" i="179"/>
  <c r="G1361" i="179"/>
  <c r="H1360" i="179"/>
  <c r="G1360" i="179"/>
  <c r="H1359" i="179"/>
  <c r="G1359" i="179"/>
  <c r="H1358" i="179"/>
  <c r="G1358" i="179"/>
  <c r="H1357" i="179"/>
  <c r="G1357" i="179"/>
  <c r="H1356" i="179"/>
  <c r="G1356" i="179"/>
  <c r="H1355" i="179"/>
  <c r="G1355" i="179"/>
  <c r="H1354" i="179"/>
  <c r="G1354" i="179"/>
  <c r="H1353" i="179"/>
  <c r="G1353" i="179"/>
  <c r="H1352" i="179"/>
  <c r="G1352" i="179"/>
  <c r="H1351" i="179"/>
  <c r="G1351" i="179"/>
  <c r="H1350" i="179"/>
  <c r="G1350" i="179"/>
  <c r="H1349" i="179"/>
  <c r="G1349" i="179"/>
  <c r="H1348" i="179"/>
  <c r="G1348" i="179"/>
  <c r="H1347" i="179"/>
  <c r="G1347" i="179"/>
  <c r="H1346" i="179"/>
  <c r="G1346" i="179"/>
  <c r="H1345" i="179"/>
  <c r="G1345" i="179"/>
  <c r="H1344" i="179"/>
  <c r="G1344" i="179"/>
  <c r="H1343" i="179"/>
  <c r="G1343" i="179"/>
  <c r="H1342" i="179"/>
  <c r="G1342" i="179"/>
  <c r="H1341" i="179"/>
  <c r="G1341" i="179"/>
  <c r="H1340" i="179"/>
  <c r="G1340" i="179"/>
  <c r="H1339" i="179"/>
  <c r="G1339" i="179"/>
  <c r="H1338" i="179"/>
  <c r="G1338" i="179"/>
  <c r="H1337" i="179"/>
  <c r="G1337" i="179"/>
  <c r="H1336" i="179"/>
  <c r="G1336" i="179"/>
  <c r="H1335" i="179"/>
  <c r="G1335" i="179"/>
  <c r="H1334" i="179"/>
  <c r="G1334" i="179"/>
  <c r="H1333" i="179"/>
  <c r="G1333" i="179"/>
  <c r="H1332" i="179"/>
  <c r="G1332" i="179"/>
  <c r="H1331" i="179"/>
  <c r="G1331" i="179"/>
  <c r="H1330" i="179"/>
  <c r="G1330" i="179"/>
  <c r="H1329" i="179"/>
  <c r="G1329" i="179"/>
  <c r="H1328" i="179"/>
  <c r="G1328" i="179"/>
  <c r="H1327" i="179"/>
  <c r="G1327" i="179"/>
  <c r="H1326" i="179"/>
  <c r="G1326" i="179"/>
  <c r="H1325" i="179"/>
  <c r="G1325" i="179"/>
  <c r="H1324" i="179"/>
  <c r="G1324" i="179"/>
  <c r="H1323" i="179"/>
  <c r="G1323" i="179"/>
  <c r="H1322" i="179"/>
  <c r="G1322" i="179"/>
  <c r="H1321" i="179"/>
  <c r="G1321" i="179"/>
  <c r="H1320" i="179"/>
  <c r="G1320" i="179"/>
  <c r="H1319" i="179"/>
  <c r="G1319" i="179"/>
  <c r="H1318" i="179"/>
  <c r="G1318" i="179"/>
  <c r="H1317" i="179"/>
  <c r="G1317" i="179"/>
  <c r="H1316" i="179"/>
  <c r="G1316" i="179"/>
  <c r="H1315" i="179"/>
  <c r="G1315" i="179"/>
  <c r="H1314" i="179"/>
  <c r="G1314" i="179"/>
  <c r="H1313" i="179"/>
  <c r="G1313" i="179"/>
  <c r="H1312" i="179"/>
  <c r="G1312" i="179"/>
  <c r="H1311" i="179"/>
  <c r="G1311" i="179"/>
  <c r="H1310" i="179"/>
  <c r="G1310" i="179"/>
  <c r="H1309" i="179"/>
  <c r="G1309" i="179"/>
  <c r="H1308" i="179"/>
  <c r="G1308" i="179"/>
  <c r="H1307" i="179"/>
  <c r="G1307" i="179"/>
  <c r="H1306" i="179"/>
  <c r="G1306" i="179"/>
  <c r="H1305" i="179"/>
  <c r="G1305" i="179"/>
  <c r="H1304" i="179"/>
  <c r="G1304" i="179"/>
  <c r="H1303" i="179"/>
  <c r="G1303" i="179"/>
  <c r="H1302" i="179"/>
  <c r="G1302" i="179"/>
  <c r="H1301" i="179"/>
  <c r="G1301" i="179"/>
  <c r="H1300" i="179"/>
  <c r="G1300" i="179"/>
  <c r="H1299" i="179"/>
  <c r="G1299" i="179"/>
  <c r="H1298" i="179"/>
  <c r="G1298" i="179"/>
  <c r="H1297" i="179"/>
  <c r="G1297" i="179"/>
  <c r="H1296" i="179"/>
  <c r="G1296" i="179"/>
  <c r="H1295" i="179"/>
  <c r="G1295" i="179"/>
  <c r="H1294" i="179"/>
  <c r="G1294" i="179"/>
  <c r="H1293" i="179"/>
  <c r="G1293" i="179"/>
  <c r="H1292" i="179"/>
  <c r="G1292" i="179"/>
  <c r="H1291" i="179"/>
  <c r="G1291" i="179"/>
  <c r="H1290" i="179"/>
  <c r="G1290" i="179"/>
  <c r="H1289" i="179"/>
  <c r="G1289" i="179"/>
  <c r="H1288" i="179"/>
  <c r="G1288" i="179"/>
  <c r="H1287" i="179"/>
  <c r="G1287" i="179"/>
  <c r="H1286" i="179"/>
  <c r="G1286" i="179"/>
  <c r="H1285" i="179"/>
  <c r="G1285" i="179"/>
  <c r="H1284" i="179"/>
  <c r="G1284" i="179"/>
  <c r="H1283" i="179"/>
  <c r="G1283" i="179"/>
  <c r="H1282" i="179"/>
  <c r="G1282" i="179"/>
  <c r="H1281" i="179"/>
  <c r="G1281" i="179"/>
  <c r="H1280" i="179"/>
  <c r="G1280" i="179"/>
  <c r="H1279" i="179"/>
  <c r="G1279" i="179"/>
  <c r="H1278" i="179"/>
  <c r="G1278" i="179"/>
  <c r="H1277" i="179"/>
  <c r="G1277" i="179"/>
  <c r="H1276" i="179"/>
  <c r="G1276" i="179"/>
  <c r="H1275" i="179"/>
  <c r="G1275" i="179"/>
  <c r="H1274" i="179"/>
  <c r="G1274" i="179"/>
  <c r="H1273" i="179"/>
  <c r="G1273" i="179"/>
  <c r="H1272" i="179"/>
  <c r="G1272" i="179"/>
  <c r="H1271" i="179"/>
  <c r="G1271" i="179"/>
  <c r="H1270" i="179"/>
  <c r="G1270" i="179"/>
  <c r="H1269" i="179"/>
  <c r="G1269" i="179"/>
  <c r="H1268" i="179"/>
  <c r="G1268" i="179"/>
  <c r="H1267" i="179"/>
  <c r="G1267" i="179"/>
  <c r="H1266" i="179"/>
  <c r="G1266" i="179"/>
  <c r="H1265" i="179"/>
  <c r="G1265" i="179"/>
  <c r="H1264" i="179"/>
  <c r="G1264" i="179"/>
  <c r="H1263" i="179"/>
  <c r="G1263" i="179"/>
  <c r="H1262" i="179"/>
  <c r="G1262" i="179"/>
  <c r="H1261" i="179"/>
  <c r="G1261" i="179"/>
  <c r="H1260" i="179"/>
  <c r="G1260" i="179"/>
  <c r="H1259" i="179"/>
  <c r="G1259" i="179"/>
  <c r="H1258" i="179"/>
  <c r="G1258" i="179"/>
  <c r="H1257" i="179"/>
  <c r="G1257" i="179"/>
  <c r="H1256" i="179"/>
  <c r="G1256" i="179"/>
  <c r="H1255" i="179"/>
  <c r="G1255" i="179"/>
  <c r="H1254" i="179"/>
  <c r="G1254" i="179"/>
  <c r="H1253" i="179"/>
  <c r="G1253" i="179"/>
  <c r="H1252" i="179"/>
  <c r="G1252" i="179"/>
  <c r="H1251" i="179"/>
  <c r="G1251" i="179"/>
  <c r="H1250" i="179"/>
  <c r="G1250" i="179"/>
  <c r="H1249" i="179"/>
  <c r="G1249" i="179"/>
  <c r="H1248" i="179"/>
  <c r="G1248" i="179"/>
  <c r="H1247" i="179"/>
  <c r="G1247" i="179"/>
  <c r="H1246" i="179"/>
  <c r="G1246" i="179"/>
  <c r="H1245" i="179"/>
  <c r="G1245" i="179"/>
  <c r="H1244" i="179"/>
  <c r="G1244" i="179"/>
  <c r="H1243" i="179"/>
  <c r="G1243" i="179"/>
  <c r="H1242" i="179"/>
  <c r="G1242" i="179"/>
  <c r="H1241" i="179"/>
  <c r="G1241" i="179"/>
  <c r="H1240" i="179"/>
  <c r="G1240" i="179"/>
  <c r="H1239" i="179"/>
  <c r="G1239" i="179"/>
  <c r="H1238" i="179"/>
  <c r="G1238" i="179"/>
  <c r="H1237" i="179"/>
  <c r="G1237" i="179"/>
  <c r="H1236" i="179"/>
  <c r="G1236" i="179"/>
  <c r="H1235" i="179"/>
  <c r="G1235" i="179"/>
  <c r="H1234" i="179"/>
  <c r="G1234" i="179"/>
  <c r="H1233" i="179"/>
  <c r="G1233" i="179"/>
  <c r="H1232" i="179"/>
  <c r="G1232" i="179"/>
  <c r="H1231" i="179"/>
  <c r="G1231" i="179"/>
  <c r="H1230" i="179"/>
  <c r="G1230" i="179"/>
  <c r="H1229" i="179"/>
  <c r="G1229" i="179"/>
  <c r="H1228" i="179"/>
  <c r="G1228" i="179"/>
  <c r="H1227" i="179"/>
  <c r="G1227" i="179"/>
  <c r="H1226" i="179"/>
  <c r="G1226" i="179"/>
  <c r="H1225" i="179"/>
  <c r="G1225" i="179"/>
  <c r="H1224" i="179"/>
  <c r="G1224" i="179"/>
  <c r="H1223" i="179"/>
  <c r="G1223" i="179"/>
  <c r="H1222" i="179"/>
  <c r="G1222" i="179"/>
  <c r="H1221" i="179"/>
  <c r="G1221" i="179"/>
  <c r="H1220" i="179"/>
  <c r="G1220" i="179"/>
  <c r="H1219" i="179"/>
  <c r="G1219" i="179"/>
  <c r="H1218" i="179"/>
  <c r="G1218" i="179"/>
  <c r="H1217" i="179"/>
  <c r="G1217" i="179"/>
  <c r="H1216" i="179"/>
  <c r="G1216" i="179"/>
  <c r="H1215" i="179"/>
  <c r="G1215" i="179"/>
  <c r="H1214" i="179"/>
  <c r="G1214" i="179"/>
  <c r="H1213" i="179"/>
  <c r="G1213" i="179"/>
  <c r="H1212" i="179"/>
  <c r="G1212" i="179"/>
  <c r="H1211" i="179"/>
  <c r="G1211" i="179"/>
  <c r="H1210" i="179"/>
  <c r="G1210" i="179"/>
  <c r="H1209" i="179"/>
  <c r="G1209" i="179"/>
  <c r="H1208" i="179"/>
  <c r="G1208" i="179"/>
  <c r="H1207" i="179"/>
  <c r="G1207" i="179"/>
  <c r="H1206" i="179"/>
  <c r="G1206" i="179"/>
  <c r="H1205" i="179"/>
  <c r="G1205" i="179"/>
  <c r="H1204" i="179"/>
  <c r="G1204" i="179"/>
  <c r="H1203" i="179"/>
  <c r="G1203" i="179"/>
  <c r="H1202" i="179"/>
  <c r="G1202" i="179"/>
  <c r="H1201" i="179"/>
  <c r="G1201" i="179"/>
  <c r="H1200" i="179"/>
  <c r="G1200" i="179"/>
  <c r="H1199" i="179"/>
  <c r="G1199" i="179"/>
  <c r="H1198" i="179"/>
  <c r="G1198" i="179"/>
  <c r="H1197" i="179"/>
  <c r="G1197" i="179"/>
  <c r="H1196" i="179"/>
  <c r="G1196" i="179"/>
  <c r="H1195" i="179"/>
  <c r="G1195" i="179"/>
  <c r="H1194" i="179"/>
  <c r="G1194" i="179"/>
  <c r="H1193" i="179"/>
  <c r="G1193" i="179"/>
  <c r="H1192" i="179"/>
  <c r="G1192" i="179"/>
  <c r="H1191" i="179"/>
  <c r="G1191" i="179"/>
  <c r="H1190" i="179"/>
  <c r="G1190" i="179"/>
  <c r="H1189" i="179"/>
  <c r="G1189" i="179"/>
  <c r="H1188" i="179"/>
  <c r="G1188" i="179"/>
  <c r="H1187" i="179"/>
  <c r="G1187" i="179"/>
  <c r="H1186" i="179"/>
  <c r="G1186" i="179"/>
  <c r="H1185" i="179"/>
  <c r="G1185" i="179"/>
  <c r="H1184" i="179"/>
  <c r="G1184" i="179"/>
  <c r="H1183" i="179"/>
  <c r="G1183" i="179"/>
  <c r="H1182" i="179"/>
  <c r="G1182" i="179"/>
  <c r="H1181" i="179"/>
  <c r="G1181" i="179"/>
  <c r="H1180" i="179"/>
  <c r="G1180" i="179"/>
  <c r="H1179" i="179"/>
  <c r="G1179" i="179"/>
  <c r="H1178" i="179"/>
  <c r="G1178" i="179"/>
  <c r="H1177" i="179"/>
  <c r="G1177" i="179"/>
  <c r="H1176" i="179"/>
  <c r="G1176" i="179"/>
  <c r="H1175" i="179"/>
  <c r="G1175" i="179"/>
  <c r="H1174" i="179"/>
  <c r="G1174" i="179"/>
  <c r="H1173" i="179"/>
  <c r="G1173" i="179"/>
  <c r="H1172" i="179"/>
  <c r="G1172" i="179"/>
  <c r="H1171" i="179"/>
  <c r="G1171" i="179"/>
  <c r="H1170" i="179"/>
  <c r="G1170" i="179"/>
  <c r="H1169" i="179"/>
  <c r="G1169" i="179"/>
  <c r="H1168" i="179"/>
  <c r="G1168" i="179"/>
  <c r="H1167" i="179"/>
  <c r="G1167" i="179"/>
  <c r="H1166" i="179"/>
  <c r="G1166" i="179"/>
  <c r="H1165" i="179"/>
  <c r="G1165" i="179"/>
  <c r="H1164" i="179"/>
  <c r="G1164" i="179"/>
  <c r="H1163" i="179"/>
  <c r="G1163" i="179"/>
  <c r="H1162" i="179"/>
  <c r="G1162" i="179"/>
  <c r="H1161" i="179"/>
  <c r="G1161" i="179"/>
  <c r="H1160" i="179"/>
  <c r="G1160" i="179"/>
  <c r="H1159" i="179"/>
  <c r="G1159" i="179"/>
  <c r="H1158" i="179"/>
  <c r="G1158" i="179"/>
  <c r="H1157" i="179"/>
  <c r="G1157" i="179"/>
  <c r="H1156" i="179"/>
  <c r="G1156" i="179"/>
  <c r="H1155" i="179"/>
  <c r="G1155" i="179"/>
  <c r="H1154" i="179"/>
  <c r="G1154" i="179"/>
  <c r="H1153" i="179"/>
  <c r="G1153" i="179"/>
  <c r="H1152" i="179"/>
  <c r="G1152" i="179"/>
  <c r="H1151" i="179"/>
  <c r="G1151" i="179"/>
  <c r="H1150" i="179"/>
  <c r="G1150" i="179"/>
  <c r="H1149" i="179"/>
  <c r="G1149" i="179"/>
  <c r="H1148" i="179"/>
  <c r="G1148" i="179"/>
  <c r="H1147" i="179"/>
  <c r="G1147" i="179"/>
  <c r="H1146" i="179"/>
  <c r="G1146" i="179"/>
  <c r="H1145" i="179"/>
  <c r="G1145" i="179"/>
  <c r="H1144" i="179"/>
  <c r="G1144" i="179"/>
  <c r="H1143" i="179"/>
  <c r="G1143" i="179"/>
  <c r="H1142" i="179"/>
  <c r="G1142" i="179"/>
  <c r="H1141" i="179"/>
  <c r="G1141" i="179"/>
  <c r="H1140" i="179"/>
  <c r="G1140" i="179"/>
  <c r="H1139" i="179"/>
  <c r="G1139" i="179"/>
  <c r="H1138" i="179"/>
  <c r="G1138" i="179"/>
  <c r="H1137" i="179"/>
  <c r="G1137" i="179"/>
  <c r="H1136" i="179"/>
  <c r="G1136" i="179"/>
  <c r="H1135" i="179"/>
  <c r="G1135" i="179"/>
  <c r="H1134" i="179"/>
  <c r="G1134" i="179"/>
  <c r="H1133" i="179"/>
  <c r="G1133" i="179"/>
  <c r="H1132" i="179"/>
  <c r="G1132" i="179"/>
  <c r="H1131" i="179"/>
  <c r="G1131" i="179"/>
  <c r="H1130" i="179"/>
  <c r="G1130" i="179"/>
  <c r="H1129" i="179"/>
  <c r="G1129" i="179"/>
  <c r="H1128" i="179"/>
  <c r="G1128" i="179"/>
  <c r="H1127" i="179"/>
  <c r="G1127" i="179"/>
  <c r="H1126" i="179"/>
  <c r="G1126" i="179"/>
  <c r="H1125" i="179"/>
  <c r="G1125" i="179"/>
  <c r="H1124" i="179"/>
  <c r="G1124" i="179"/>
  <c r="H1123" i="179"/>
  <c r="G1123" i="179"/>
  <c r="H1122" i="179"/>
  <c r="G1122" i="179"/>
  <c r="H1121" i="179"/>
  <c r="G1121" i="179"/>
  <c r="H1120" i="179"/>
  <c r="G1120" i="179"/>
  <c r="H1119" i="179"/>
  <c r="G1119" i="179"/>
  <c r="H1118" i="179"/>
  <c r="G1118" i="179"/>
  <c r="H1117" i="179"/>
  <c r="G1117" i="179"/>
  <c r="H1116" i="179"/>
  <c r="G1116" i="179"/>
  <c r="H1115" i="179"/>
  <c r="G1115" i="179"/>
  <c r="H1114" i="179"/>
  <c r="G1114" i="179"/>
  <c r="H1113" i="179"/>
  <c r="G1113" i="179"/>
  <c r="H1112" i="179"/>
  <c r="G1112" i="179"/>
  <c r="H1111" i="179"/>
  <c r="G1111" i="179"/>
  <c r="H1110" i="179"/>
  <c r="G1110" i="179"/>
  <c r="H1109" i="179"/>
  <c r="G1109" i="179"/>
  <c r="H1108" i="179"/>
  <c r="G1108" i="179"/>
  <c r="H1107" i="179"/>
  <c r="G1107" i="179"/>
  <c r="H1106" i="179"/>
  <c r="G1106" i="179"/>
  <c r="H1105" i="179"/>
  <c r="G1105" i="179"/>
  <c r="H1104" i="179"/>
  <c r="G1104" i="179"/>
  <c r="H1103" i="179"/>
  <c r="G1103" i="179"/>
  <c r="H1102" i="179"/>
  <c r="G1102" i="179"/>
  <c r="H1101" i="179"/>
  <c r="G1101" i="179"/>
  <c r="H1100" i="179"/>
  <c r="G1100" i="179"/>
  <c r="H1099" i="179"/>
  <c r="G1099" i="179"/>
  <c r="H1098" i="179"/>
  <c r="G1098" i="179"/>
  <c r="H1097" i="179"/>
  <c r="G1097" i="179"/>
  <c r="H1096" i="179"/>
  <c r="G1096" i="179"/>
  <c r="H1095" i="179"/>
  <c r="G1095" i="179"/>
  <c r="H1094" i="179"/>
  <c r="G1094" i="179"/>
  <c r="H1093" i="179"/>
  <c r="G1093" i="179"/>
  <c r="H1092" i="179"/>
  <c r="G1092" i="179"/>
  <c r="H1091" i="179"/>
  <c r="G1091" i="179"/>
  <c r="H1090" i="179"/>
  <c r="G1090" i="179"/>
  <c r="H1089" i="179"/>
  <c r="G1089" i="179"/>
  <c r="H1088" i="179"/>
  <c r="G1088" i="179"/>
  <c r="H1087" i="179"/>
  <c r="G1087" i="179"/>
  <c r="H1086" i="179"/>
  <c r="G1086" i="179"/>
  <c r="H1085" i="179"/>
  <c r="G1085" i="179"/>
  <c r="H1084" i="179"/>
  <c r="G1084" i="179"/>
  <c r="H1083" i="179"/>
  <c r="G1083" i="179"/>
  <c r="H1082" i="179"/>
  <c r="G1082" i="179"/>
  <c r="H1081" i="179"/>
  <c r="G1081" i="179"/>
  <c r="H1080" i="179"/>
  <c r="G1080" i="179"/>
  <c r="H1079" i="179"/>
  <c r="G1079" i="179"/>
  <c r="H1078" i="179"/>
  <c r="G1078" i="179"/>
  <c r="H1077" i="179"/>
  <c r="G1077" i="179"/>
  <c r="H1076" i="179"/>
  <c r="G1076" i="179"/>
  <c r="H1075" i="179"/>
  <c r="G1075" i="179"/>
  <c r="H1074" i="179"/>
  <c r="G1074" i="179"/>
  <c r="H1073" i="179"/>
  <c r="G1073" i="179"/>
  <c r="H1072" i="179"/>
  <c r="G1072" i="179"/>
  <c r="H1071" i="179"/>
  <c r="G1071" i="179"/>
  <c r="H1070" i="179"/>
  <c r="G1070" i="179"/>
  <c r="H1069" i="179"/>
  <c r="G1069" i="179"/>
  <c r="H1068" i="179"/>
  <c r="G1068" i="179"/>
  <c r="H1067" i="179"/>
  <c r="G1067" i="179"/>
  <c r="H1066" i="179"/>
  <c r="G1066" i="179"/>
  <c r="H1065" i="179"/>
  <c r="G1065" i="179"/>
  <c r="H1064" i="179"/>
  <c r="G1064" i="179"/>
  <c r="H1063" i="179"/>
  <c r="G1063" i="179"/>
  <c r="H1062" i="179"/>
  <c r="G1062" i="179"/>
  <c r="H1061" i="179"/>
  <c r="G1061" i="179"/>
  <c r="H1060" i="179"/>
  <c r="G1060" i="179"/>
  <c r="H1059" i="179"/>
  <c r="G1059" i="179"/>
  <c r="H1058" i="179"/>
  <c r="G1058" i="179"/>
  <c r="H1057" i="179"/>
  <c r="G1057" i="179"/>
  <c r="H1056" i="179"/>
  <c r="G1056" i="179"/>
  <c r="H1055" i="179"/>
  <c r="G1055" i="179"/>
  <c r="H1054" i="179"/>
  <c r="G1054" i="179"/>
  <c r="H1053" i="179"/>
  <c r="G1053" i="179"/>
  <c r="H1052" i="179"/>
  <c r="G1052" i="179"/>
  <c r="H1051" i="179"/>
  <c r="G1051" i="179"/>
  <c r="H1050" i="179"/>
  <c r="G1050" i="179"/>
  <c r="H1049" i="179"/>
  <c r="G1049" i="179"/>
  <c r="H1048" i="179"/>
  <c r="G1048" i="179"/>
  <c r="H1047" i="179"/>
  <c r="G1047" i="179"/>
  <c r="H1046" i="179"/>
  <c r="G1046" i="179"/>
  <c r="H1045" i="179"/>
  <c r="G1045" i="179"/>
  <c r="H1044" i="179"/>
  <c r="G1044" i="179"/>
  <c r="H1043" i="179"/>
  <c r="G1043" i="179"/>
  <c r="H1042" i="179"/>
  <c r="G1042" i="179"/>
  <c r="H1041" i="179"/>
  <c r="G1041" i="179"/>
  <c r="H1040" i="179"/>
  <c r="G1040" i="179"/>
  <c r="H1039" i="179"/>
  <c r="G1039" i="179"/>
  <c r="H1038" i="179"/>
  <c r="G1038" i="179"/>
  <c r="H1037" i="179"/>
  <c r="G1037" i="179"/>
  <c r="H1036" i="179"/>
  <c r="G1036" i="179"/>
  <c r="H1035" i="179"/>
  <c r="G1035" i="179"/>
  <c r="H1034" i="179"/>
  <c r="G1034" i="179"/>
  <c r="H1033" i="179"/>
  <c r="G1033" i="179"/>
  <c r="H1032" i="179"/>
  <c r="G1032" i="179"/>
  <c r="H1031" i="179"/>
  <c r="G1031" i="179"/>
  <c r="H1030" i="179"/>
  <c r="G1030" i="179"/>
  <c r="H1029" i="179"/>
  <c r="G1029" i="179"/>
  <c r="H1028" i="179"/>
  <c r="G1028" i="179"/>
  <c r="H1027" i="179"/>
  <c r="G1027" i="179"/>
  <c r="H1026" i="179"/>
  <c r="G1026" i="179"/>
  <c r="H1025" i="179"/>
  <c r="G1025" i="179"/>
  <c r="H1024" i="179"/>
  <c r="G1024" i="179"/>
  <c r="H1023" i="179"/>
  <c r="G1023" i="179"/>
  <c r="H1022" i="179"/>
  <c r="G1022" i="179"/>
  <c r="H1021" i="179"/>
  <c r="G1021" i="179"/>
  <c r="H1020" i="179"/>
  <c r="G1020" i="179"/>
  <c r="H1019" i="179"/>
  <c r="G1019" i="179"/>
  <c r="H1018" i="179"/>
  <c r="G1018" i="179"/>
  <c r="H1017" i="179"/>
  <c r="G1017" i="179"/>
  <c r="H1016" i="179"/>
  <c r="G1016" i="179"/>
  <c r="H1015" i="179"/>
  <c r="G1015" i="179"/>
  <c r="H1014" i="179"/>
  <c r="G1014" i="179"/>
  <c r="H1013" i="179"/>
  <c r="G1013" i="179"/>
  <c r="H1012" i="179"/>
  <c r="G1012" i="179"/>
  <c r="H1011" i="179"/>
  <c r="G1011" i="179"/>
  <c r="H1010" i="179"/>
  <c r="G1010" i="179"/>
  <c r="H1009" i="179"/>
  <c r="G1009" i="179"/>
  <c r="H1008" i="179"/>
  <c r="G1008" i="179"/>
  <c r="H1007" i="179"/>
  <c r="G1007" i="179"/>
  <c r="H1006" i="179"/>
  <c r="G1006" i="179"/>
  <c r="H1005" i="179"/>
  <c r="G1005" i="179"/>
  <c r="H1004" i="179"/>
  <c r="G1004" i="179"/>
  <c r="H1003" i="179"/>
  <c r="G1003" i="179"/>
  <c r="H1002" i="179"/>
  <c r="G1002" i="179"/>
  <c r="H1001" i="179"/>
  <c r="G1001" i="179"/>
  <c r="H1000" i="179"/>
  <c r="G1000" i="179"/>
  <c r="H999" i="179"/>
  <c r="G999" i="179"/>
  <c r="H998" i="179"/>
  <c r="G998" i="179"/>
  <c r="H997" i="179"/>
  <c r="G997" i="179"/>
  <c r="H996" i="179"/>
  <c r="G996" i="179"/>
  <c r="H995" i="179"/>
  <c r="G995" i="179"/>
  <c r="H994" i="179"/>
  <c r="G994" i="179"/>
  <c r="H993" i="179"/>
  <c r="G993" i="179"/>
  <c r="H992" i="179"/>
  <c r="G992" i="179"/>
  <c r="H991" i="179"/>
  <c r="G991" i="179"/>
  <c r="H990" i="179"/>
  <c r="G990" i="179"/>
  <c r="H989" i="179"/>
  <c r="G989" i="179"/>
  <c r="H988" i="179"/>
  <c r="G988" i="179"/>
  <c r="H987" i="179"/>
  <c r="G987" i="179"/>
  <c r="H986" i="179"/>
  <c r="G986" i="179"/>
  <c r="H985" i="179"/>
  <c r="G985" i="179"/>
  <c r="H984" i="179"/>
  <c r="G984" i="179"/>
  <c r="H983" i="179"/>
  <c r="G983" i="179"/>
  <c r="H982" i="179"/>
  <c r="G982" i="179"/>
  <c r="H981" i="179"/>
  <c r="G981" i="179"/>
  <c r="H980" i="179"/>
  <c r="G980" i="179"/>
  <c r="H979" i="179"/>
  <c r="G979" i="179"/>
  <c r="H978" i="179"/>
  <c r="G978" i="179"/>
  <c r="H977" i="179"/>
  <c r="G977" i="179"/>
  <c r="H976" i="179"/>
  <c r="G976" i="179"/>
  <c r="H975" i="179"/>
  <c r="G975" i="179"/>
  <c r="H974" i="179"/>
  <c r="G974" i="179"/>
  <c r="H973" i="179"/>
  <c r="G973" i="179"/>
  <c r="H972" i="179"/>
  <c r="G972" i="179"/>
  <c r="H971" i="179"/>
  <c r="G971" i="179"/>
  <c r="H970" i="179"/>
  <c r="G970" i="179"/>
  <c r="H969" i="179"/>
  <c r="G969" i="179"/>
  <c r="H968" i="179"/>
  <c r="G968" i="179"/>
  <c r="H967" i="179"/>
  <c r="G967" i="179"/>
  <c r="H966" i="179"/>
  <c r="G966" i="179"/>
  <c r="H965" i="179"/>
  <c r="G965" i="179"/>
  <c r="H964" i="179"/>
  <c r="G964" i="179"/>
  <c r="H963" i="179"/>
  <c r="G963" i="179"/>
  <c r="H962" i="179"/>
  <c r="G962" i="179"/>
  <c r="H961" i="179"/>
  <c r="G961" i="179"/>
  <c r="H960" i="179"/>
  <c r="G960" i="179"/>
  <c r="H959" i="179"/>
  <c r="G959" i="179"/>
  <c r="H958" i="179"/>
  <c r="G958" i="179"/>
  <c r="H957" i="179"/>
  <c r="G957" i="179"/>
  <c r="H956" i="179"/>
  <c r="G956" i="179"/>
  <c r="H955" i="179"/>
  <c r="G955" i="179"/>
  <c r="H954" i="179"/>
  <c r="G954" i="179"/>
  <c r="H953" i="179"/>
  <c r="G953" i="179"/>
  <c r="H952" i="179"/>
  <c r="G952" i="179"/>
  <c r="H951" i="179"/>
  <c r="G951" i="179"/>
  <c r="H950" i="179"/>
  <c r="G950" i="179"/>
  <c r="H949" i="179"/>
  <c r="G949" i="179"/>
  <c r="H948" i="179"/>
  <c r="G948" i="179"/>
  <c r="H947" i="179"/>
  <c r="G947" i="179"/>
  <c r="H946" i="179"/>
  <c r="G946" i="179"/>
  <c r="H945" i="179"/>
  <c r="G945" i="179"/>
  <c r="H944" i="179"/>
  <c r="G944" i="179"/>
  <c r="H943" i="179"/>
  <c r="G943" i="179"/>
  <c r="H942" i="179"/>
  <c r="G942" i="179"/>
  <c r="H941" i="179"/>
  <c r="G941" i="179"/>
  <c r="H940" i="179"/>
  <c r="G940" i="179"/>
  <c r="H939" i="179"/>
  <c r="G939" i="179"/>
  <c r="H938" i="179"/>
  <c r="G938" i="179"/>
  <c r="H937" i="179"/>
  <c r="G937" i="179"/>
  <c r="H936" i="179"/>
  <c r="G936" i="179"/>
  <c r="H935" i="179"/>
  <c r="G935" i="179"/>
  <c r="H934" i="179"/>
  <c r="G934" i="179"/>
  <c r="H933" i="179"/>
  <c r="G933" i="179"/>
  <c r="H932" i="179"/>
  <c r="G932" i="179"/>
  <c r="H931" i="179"/>
  <c r="G931" i="179"/>
  <c r="H930" i="179"/>
  <c r="G930" i="179"/>
  <c r="H929" i="179"/>
  <c r="G929" i="179"/>
  <c r="H928" i="179"/>
  <c r="G928" i="179"/>
  <c r="H927" i="179"/>
  <c r="G927" i="179"/>
  <c r="H926" i="179"/>
  <c r="G926" i="179"/>
  <c r="H925" i="179"/>
  <c r="G925" i="179"/>
  <c r="H924" i="179"/>
  <c r="G924" i="179"/>
  <c r="H923" i="179"/>
  <c r="G923" i="179"/>
  <c r="H922" i="179"/>
  <c r="G922" i="179"/>
  <c r="H921" i="179"/>
  <c r="G921" i="179"/>
  <c r="H920" i="179"/>
  <c r="G920" i="179"/>
  <c r="H919" i="179"/>
  <c r="G919" i="179"/>
  <c r="H918" i="179"/>
  <c r="G918" i="179"/>
  <c r="H917" i="179"/>
  <c r="G917" i="179"/>
  <c r="H916" i="179"/>
  <c r="G916" i="179"/>
  <c r="H915" i="179"/>
  <c r="G915" i="179"/>
  <c r="H914" i="179"/>
  <c r="G914" i="179"/>
  <c r="H913" i="179"/>
  <c r="G913" i="179"/>
  <c r="H912" i="179"/>
  <c r="G912" i="179"/>
  <c r="H911" i="179"/>
  <c r="G911" i="179"/>
  <c r="H910" i="179"/>
  <c r="G910" i="179"/>
  <c r="H909" i="179"/>
  <c r="G909" i="179"/>
  <c r="H908" i="179"/>
  <c r="G908" i="179"/>
  <c r="H907" i="179"/>
  <c r="G907" i="179"/>
  <c r="H906" i="179"/>
  <c r="G906" i="179"/>
  <c r="H905" i="179"/>
  <c r="G905" i="179"/>
  <c r="H904" i="179"/>
  <c r="G904" i="179"/>
  <c r="H903" i="179"/>
  <c r="G903" i="179"/>
  <c r="H902" i="179"/>
  <c r="G902" i="179"/>
  <c r="H901" i="179"/>
  <c r="G901" i="179"/>
  <c r="H900" i="179"/>
  <c r="G900" i="179"/>
  <c r="H899" i="179"/>
  <c r="G899" i="179"/>
  <c r="H898" i="179"/>
  <c r="G898" i="179"/>
  <c r="H897" i="179"/>
  <c r="G897" i="179"/>
  <c r="H896" i="179"/>
  <c r="G896" i="179"/>
  <c r="H895" i="179"/>
  <c r="G895" i="179"/>
  <c r="H894" i="179"/>
  <c r="G894" i="179"/>
  <c r="H893" i="179"/>
  <c r="G893" i="179"/>
  <c r="H892" i="179"/>
  <c r="G892" i="179"/>
  <c r="H891" i="179"/>
  <c r="G891" i="179"/>
  <c r="H890" i="179"/>
  <c r="G890" i="179"/>
  <c r="H889" i="179"/>
  <c r="G889" i="179"/>
  <c r="H888" i="179"/>
  <c r="G888" i="179"/>
  <c r="H887" i="179"/>
  <c r="G887" i="179"/>
  <c r="H886" i="179"/>
  <c r="G886" i="179"/>
  <c r="H885" i="179"/>
  <c r="G885" i="179"/>
  <c r="H884" i="179"/>
  <c r="G884" i="179"/>
  <c r="H883" i="179"/>
  <c r="G883" i="179"/>
  <c r="H882" i="179"/>
  <c r="G882" i="179"/>
  <c r="H881" i="179"/>
  <c r="G881" i="179"/>
  <c r="H880" i="179"/>
  <c r="G880" i="179"/>
  <c r="H879" i="179"/>
  <c r="G879" i="179"/>
  <c r="H878" i="179"/>
  <c r="G878" i="179"/>
  <c r="H877" i="179"/>
  <c r="G877" i="179"/>
  <c r="H876" i="179"/>
  <c r="G876" i="179"/>
  <c r="H875" i="179"/>
  <c r="G875" i="179"/>
  <c r="H874" i="179"/>
  <c r="G874" i="179"/>
  <c r="H873" i="179"/>
  <c r="G873" i="179"/>
  <c r="H872" i="179"/>
  <c r="G872" i="179"/>
  <c r="H871" i="179"/>
  <c r="G871" i="179"/>
  <c r="H870" i="179"/>
  <c r="G870" i="179"/>
  <c r="H869" i="179"/>
  <c r="G869" i="179"/>
  <c r="H868" i="179"/>
  <c r="G868" i="179"/>
  <c r="H867" i="179"/>
  <c r="G867" i="179"/>
  <c r="H866" i="179"/>
  <c r="G866" i="179"/>
  <c r="H865" i="179"/>
  <c r="G865" i="179"/>
  <c r="H864" i="179"/>
  <c r="G864" i="179"/>
  <c r="H863" i="179"/>
  <c r="G863" i="179"/>
  <c r="H862" i="179"/>
  <c r="G862" i="179"/>
  <c r="H861" i="179"/>
  <c r="G861" i="179"/>
  <c r="H860" i="179"/>
  <c r="G860" i="179"/>
  <c r="H859" i="179"/>
  <c r="G859" i="179"/>
  <c r="H858" i="179"/>
  <c r="G858" i="179"/>
  <c r="H857" i="179"/>
  <c r="G857" i="179"/>
  <c r="H856" i="179"/>
  <c r="G856" i="179"/>
  <c r="H855" i="179"/>
  <c r="G855" i="179"/>
  <c r="H854" i="179"/>
  <c r="G854" i="179"/>
  <c r="H853" i="179"/>
  <c r="G853" i="179"/>
  <c r="H852" i="179"/>
  <c r="G852" i="179"/>
  <c r="H851" i="179"/>
  <c r="G851" i="179"/>
  <c r="H850" i="179"/>
  <c r="G850" i="179"/>
  <c r="H849" i="179"/>
  <c r="G849" i="179"/>
  <c r="H848" i="179"/>
  <c r="G848" i="179"/>
  <c r="H847" i="179"/>
  <c r="G847" i="179"/>
  <c r="H846" i="179"/>
  <c r="G846" i="179"/>
  <c r="H845" i="179"/>
  <c r="G845" i="179"/>
  <c r="H844" i="179"/>
  <c r="G844" i="179"/>
  <c r="H843" i="179"/>
  <c r="G843" i="179"/>
  <c r="H842" i="179"/>
  <c r="G842" i="179"/>
  <c r="H841" i="179"/>
  <c r="G841" i="179"/>
  <c r="H840" i="179"/>
  <c r="G840" i="179"/>
  <c r="H839" i="179"/>
  <c r="G839" i="179"/>
  <c r="H838" i="179"/>
  <c r="G838" i="179"/>
  <c r="H837" i="179"/>
  <c r="G837" i="179"/>
  <c r="H836" i="179"/>
  <c r="G836" i="179"/>
  <c r="H835" i="179"/>
  <c r="G835" i="179"/>
  <c r="H834" i="179"/>
  <c r="G834" i="179"/>
  <c r="H833" i="179"/>
  <c r="G833" i="179"/>
  <c r="H832" i="179"/>
  <c r="G832" i="179"/>
  <c r="H831" i="179"/>
  <c r="G831" i="179"/>
  <c r="H830" i="179"/>
  <c r="G830" i="179"/>
  <c r="H829" i="179"/>
  <c r="G829" i="179"/>
  <c r="H828" i="179"/>
  <c r="G828" i="179"/>
  <c r="H827" i="179"/>
  <c r="G827" i="179"/>
  <c r="H826" i="179"/>
  <c r="G826" i="179"/>
  <c r="H825" i="179"/>
  <c r="G825" i="179"/>
  <c r="H824" i="179"/>
  <c r="G824" i="179"/>
  <c r="H823" i="179"/>
  <c r="G823" i="179"/>
  <c r="H822" i="179"/>
  <c r="G822" i="179"/>
  <c r="H821" i="179"/>
  <c r="G821" i="179"/>
  <c r="H820" i="179"/>
  <c r="G820" i="179"/>
  <c r="H819" i="179"/>
  <c r="G819" i="179"/>
  <c r="H818" i="179"/>
  <c r="G818" i="179"/>
  <c r="H817" i="179"/>
  <c r="G817" i="179"/>
  <c r="H816" i="179"/>
  <c r="G816" i="179"/>
  <c r="H815" i="179"/>
  <c r="G815" i="179"/>
  <c r="H814" i="179"/>
  <c r="G814" i="179"/>
  <c r="H813" i="179"/>
  <c r="G813" i="179"/>
  <c r="H812" i="179"/>
  <c r="G812" i="179"/>
  <c r="H811" i="179"/>
  <c r="G811" i="179"/>
  <c r="H810" i="179"/>
  <c r="G810" i="179"/>
  <c r="H809" i="179"/>
  <c r="G809" i="179"/>
  <c r="H808" i="179"/>
  <c r="G808" i="179"/>
  <c r="H807" i="179"/>
  <c r="G807" i="179"/>
  <c r="H806" i="179"/>
  <c r="G806" i="179"/>
  <c r="H805" i="179"/>
  <c r="G805" i="179"/>
  <c r="H804" i="179"/>
  <c r="G804" i="179"/>
  <c r="H803" i="179"/>
  <c r="G803" i="179"/>
  <c r="H802" i="179"/>
  <c r="G802" i="179"/>
  <c r="H801" i="179"/>
  <c r="G801" i="179"/>
  <c r="H800" i="179"/>
  <c r="G800" i="179"/>
  <c r="H799" i="179"/>
  <c r="G799" i="179"/>
  <c r="H798" i="179"/>
  <c r="G798" i="179"/>
  <c r="H797" i="179"/>
  <c r="G797" i="179"/>
  <c r="H796" i="179"/>
  <c r="G796" i="179"/>
  <c r="H795" i="179"/>
  <c r="G795" i="179"/>
  <c r="H794" i="179"/>
  <c r="G794" i="179"/>
  <c r="H793" i="179"/>
  <c r="G793" i="179"/>
  <c r="H792" i="179"/>
  <c r="G792" i="179"/>
  <c r="H791" i="179"/>
  <c r="G791" i="179"/>
  <c r="H790" i="179"/>
  <c r="G790" i="179"/>
  <c r="H789" i="179"/>
  <c r="G789" i="179"/>
  <c r="H788" i="179"/>
  <c r="G788" i="179"/>
  <c r="H787" i="179"/>
  <c r="G787" i="179"/>
  <c r="H786" i="179"/>
  <c r="G786" i="179"/>
  <c r="H785" i="179"/>
  <c r="G785" i="179"/>
  <c r="H784" i="179"/>
  <c r="G784" i="179"/>
  <c r="H783" i="179"/>
  <c r="G783" i="179"/>
  <c r="H782" i="179"/>
  <c r="G782" i="179"/>
  <c r="H781" i="179"/>
  <c r="G781" i="179"/>
  <c r="H780" i="179"/>
  <c r="G780" i="179"/>
  <c r="H779" i="179"/>
  <c r="G779" i="179"/>
  <c r="H778" i="179"/>
  <c r="G778" i="179"/>
  <c r="H777" i="179"/>
  <c r="G777" i="179"/>
  <c r="H776" i="179"/>
  <c r="G776" i="179"/>
  <c r="H775" i="179"/>
  <c r="G775" i="179"/>
  <c r="H774" i="179"/>
  <c r="G774" i="179"/>
  <c r="H773" i="179"/>
  <c r="G773" i="179"/>
  <c r="H772" i="179"/>
  <c r="G772" i="179"/>
  <c r="H771" i="179"/>
  <c r="G771" i="179"/>
  <c r="H770" i="179"/>
  <c r="G770" i="179"/>
  <c r="H769" i="179"/>
  <c r="G769" i="179"/>
  <c r="H768" i="179"/>
  <c r="G768" i="179"/>
  <c r="H767" i="179"/>
  <c r="G767" i="179"/>
  <c r="H766" i="179"/>
  <c r="G766" i="179"/>
  <c r="H765" i="179"/>
  <c r="G765" i="179"/>
  <c r="H764" i="179"/>
  <c r="G764" i="179"/>
  <c r="H763" i="179"/>
  <c r="G763" i="179"/>
  <c r="H762" i="179"/>
  <c r="G762" i="179"/>
  <c r="H761" i="179"/>
  <c r="G761" i="179"/>
  <c r="H760" i="179"/>
  <c r="G760" i="179"/>
  <c r="H759" i="179"/>
  <c r="G759" i="179"/>
  <c r="H758" i="179"/>
  <c r="G758" i="179"/>
  <c r="H757" i="179"/>
  <c r="G757" i="179"/>
  <c r="H756" i="179"/>
  <c r="G756" i="179"/>
  <c r="H755" i="179"/>
  <c r="G755" i="179"/>
  <c r="H754" i="179"/>
  <c r="G754" i="179"/>
  <c r="H753" i="179"/>
  <c r="G753" i="179"/>
  <c r="H752" i="179"/>
  <c r="G752" i="179"/>
  <c r="H751" i="179"/>
  <c r="G751" i="179"/>
  <c r="H750" i="179"/>
  <c r="G750" i="179"/>
  <c r="H749" i="179"/>
  <c r="G749" i="179"/>
  <c r="H748" i="179"/>
  <c r="G748" i="179"/>
  <c r="H747" i="179"/>
  <c r="G747" i="179"/>
  <c r="H746" i="179"/>
  <c r="G746" i="179"/>
  <c r="H745" i="179"/>
  <c r="G745" i="179"/>
  <c r="H744" i="179"/>
  <c r="G744" i="179"/>
  <c r="H743" i="179"/>
  <c r="G743" i="179"/>
  <c r="H742" i="179"/>
  <c r="G742" i="179"/>
  <c r="H741" i="179"/>
  <c r="G741" i="179"/>
  <c r="H740" i="179"/>
  <c r="G740" i="179"/>
  <c r="H739" i="179"/>
  <c r="G739" i="179"/>
  <c r="H738" i="179"/>
  <c r="G738" i="179"/>
  <c r="H737" i="179"/>
  <c r="G737" i="179"/>
  <c r="H736" i="179"/>
  <c r="G736" i="179"/>
  <c r="H735" i="179"/>
  <c r="G735" i="179"/>
  <c r="H734" i="179"/>
  <c r="G734" i="179"/>
  <c r="H733" i="179"/>
  <c r="G733" i="179"/>
  <c r="H732" i="179"/>
  <c r="G732" i="179"/>
  <c r="H731" i="179"/>
  <c r="G731" i="179"/>
  <c r="H730" i="179"/>
  <c r="G730" i="179"/>
  <c r="H729" i="179"/>
  <c r="G729" i="179"/>
  <c r="H728" i="179"/>
  <c r="G728" i="179"/>
  <c r="H727" i="179"/>
  <c r="G727" i="179"/>
  <c r="H726" i="179"/>
  <c r="G726" i="179"/>
  <c r="H725" i="179"/>
  <c r="G725" i="179"/>
  <c r="H724" i="179"/>
  <c r="G724" i="179"/>
  <c r="H723" i="179"/>
  <c r="G723" i="179"/>
  <c r="H722" i="179"/>
  <c r="G722" i="179"/>
  <c r="H721" i="179"/>
  <c r="G721" i="179"/>
  <c r="H720" i="179"/>
  <c r="G720" i="179"/>
  <c r="H719" i="179"/>
  <c r="G719" i="179"/>
  <c r="H718" i="179"/>
  <c r="G718" i="179"/>
  <c r="H717" i="179"/>
  <c r="G717" i="179"/>
  <c r="H716" i="179"/>
  <c r="G716" i="179"/>
  <c r="H715" i="179"/>
  <c r="G715" i="179"/>
  <c r="H714" i="179"/>
  <c r="G714" i="179"/>
  <c r="H713" i="179"/>
  <c r="G713" i="179"/>
  <c r="H712" i="179"/>
  <c r="G712" i="179"/>
  <c r="H711" i="179"/>
  <c r="G711" i="179"/>
  <c r="H710" i="179"/>
  <c r="G710" i="179"/>
  <c r="H709" i="179"/>
  <c r="G709" i="179"/>
  <c r="H708" i="179"/>
  <c r="G708" i="179"/>
  <c r="H707" i="179"/>
  <c r="G707" i="179"/>
  <c r="H706" i="179"/>
  <c r="G706" i="179"/>
  <c r="H705" i="179"/>
  <c r="G705" i="179"/>
  <c r="H704" i="179"/>
  <c r="G704" i="179"/>
  <c r="H703" i="179"/>
  <c r="G703" i="179"/>
  <c r="H702" i="179"/>
  <c r="G702" i="179"/>
  <c r="H701" i="179"/>
  <c r="G701" i="179"/>
  <c r="H700" i="179"/>
  <c r="G700" i="179"/>
  <c r="H699" i="179"/>
  <c r="G699" i="179"/>
  <c r="H698" i="179"/>
  <c r="G698" i="179"/>
  <c r="H697" i="179"/>
  <c r="G697" i="179"/>
  <c r="H696" i="179"/>
  <c r="G696" i="179"/>
  <c r="H695" i="179"/>
  <c r="G695" i="179"/>
  <c r="H694" i="179"/>
  <c r="G694" i="179"/>
  <c r="H693" i="179"/>
  <c r="G693" i="179"/>
  <c r="H692" i="179"/>
  <c r="G692" i="179"/>
  <c r="H691" i="179"/>
  <c r="G691" i="179"/>
  <c r="H690" i="179"/>
  <c r="G690" i="179"/>
  <c r="H689" i="179"/>
  <c r="G689" i="179"/>
  <c r="H688" i="179"/>
  <c r="G688" i="179"/>
  <c r="H687" i="179"/>
  <c r="G687" i="179"/>
  <c r="H686" i="179"/>
  <c r="G686" i="179"/>
  <c r="H685" i="179"/>
  <c r="G685" i="179"/>
  <c r="H684" i="179"/>
  <c r="G684" i="179"/>
  <c r="H683" i="179"/>
  <c r="G683" i="179"/>
  <c r="H682" i="179"/>
  <c r="G682" i="179"/>
  <c r="H681" i="179"/>
  <c r="G681" i="179"/>
  <c r="H680" i="179"/>
  <c r="G680" i="179"/>
  <c r="H679" i="179"/>
  <c r="G679" i="179"/>
  <c r="H678" i="179"/>
  <c r="G678" i="179"/>
  <c r="H677" i="179"/>
  <c r="G677" i="179"/>
  <c r="H676" i="179"/>
  <c r="G676" i="179"/>
  <c r="H675" i="179"/>
  <c r="G675" i="179"/>
  <c r="H674" i="179"/>
  <c r="G674" i="179"/>
  <c r="H673" i="179"/>
  <c r="G673" i="179"/>
  <c r="H672" i="179"/>
  <c r="G672" i="179"/>
  <c r="H671" i="179"/>
  <c r="G671" i="179"/>
  <c r="H670" i="179"/>
  <c r="G670" i="179"/>
  <c r="H669" i="179"/>
  <c r="G669" i="179"/>
  <c r="H668" i="179"/>
  <c r="G668" i="179"/>
  <c r="H667" i="179"/>
  <c r="G667" i="179"/>
  <c r="H666" i="179"/>
  <c r="G666" i="179"/>
  <c r="H665" i="179"/>
  <c r="G665" i="179"/>
  <c r="H664" i="179"/>
  <c r="G664" i="179"/>
  <c r="H663" i="179"/>
  <c r="G663" i="179"/>
  <c r="H662" i="179"/>
  <c r="G662" i="179"/>
  <c r="H661" i="179"/>
  <c r="G661" i="179"/>
  <c r="H660" i="179"/>
  <c r="G660" i="179"/>
  <c r="H659" i="179"/>
  <c r="G659" i="179"/>
  <c r="H658" i="179"/>
  <c r="G658" i="179"/>
  <c r="H657" i="179"/>
  <c r="G657" i="179"/>
  <c r="H656" i="179"/>
  <c r="G656" i="179"/>
  <c r="H655" i="179"/>
  <c r="G655" i="179"/>
  <c r="H654" i="179"/>
  <c r="G654" i="179"/>
  <c r="H653" i="179"/>
  <c r="G653" i="179"/>
  <c r="H652" i="179"/>
  <c r="G652" i="179"/>
  <c r="H651" i="179"/>
  <c r="G651" i="179"/>
  <c r="H650" i="179"/>
  <c r="G650" i="179"/>
  <c r="H649" i="179"/>
  <c r="G649" i="179"/>
  <c r="H648" i="179"/>
  <c r="G648" i="179"/>
  <c r="H647" i="179"/>
  <c r="G647" i="179"/>
  <c r="H646" i="179"/>
  <c r="G646" i="179"/>
  <c r="H645" i="179"/>
  <c r="G645" i="179"/>
  <c r="H644" i="179"/>
  <c r="G644" i="179"/>
  <c r="H643" i="179"/>
  <c r="G643" i="179"/>
  <c r="H642" i="179"/>
  <c r="G642" i="179"/>
  <c r="H641" i="179"/>
  <c r="G641" i="179"/>
  <c r="H640" i="179"/>
  <c r="G640" i="179"/>
  <c r="H639" i="179"/>
  <c r="G639" i="179"/>
  <c r="H638" i="179"/>
  <c r="G638" i="179"/>
  <c r="H637" i="179"/>
  <c r="G637" i="179"/>
  <c r="H636" i="179"/>
  <c r="G636" i="179"/>
  <c r="H635" i="179"/>
  <c r="G635" i="179"/>
  <c r="H634" i="179"/>
  <c r="G634" i="179"/>
  <c r="H633" i="179"/>
  <c r="G633" i="179"/>
  <c r="H632" i="179"/>
  <c r="G632" i="179"/>
  <c r="H631" i="179"/>
  <c r="G631" i="179"/>
  <c r="H630" i="179"/>
  <c r="G630" i="179"/>
  <c r="H629" i="179"/>
  <c r="G629" i="179"/>
  <c r="H628" i="179"/>
  <c r="G628" i="179"/>
  <c r="H627" i="179"/>
  <c r="G627" i="179"/>
  <c r="H626" i="179"/>
  <c r="G626" i="179"/>
  <c r="H625" i="179"/>
  <c r="G625" i="179"/>
  <c r="H624" i="179"/>
  <c r="G624" i="179"/>
  <c r="H623" i="179"/>
  <c r="G623" i="179"/>
  <c r="H622" i="179"/>
  <c r="G622" i="179"/>
  <c r="H621" i="179"/>
  <c r="G621" i="179"/>
  <c r="H620" i="179"/>
  <c r="G620" i="179"/>
  <c r="H619" i="179"/>
  <c r="G619" i="179"/>
  <c r="H618" i="179"/>
  <c r="G618" i="179"/>
  <c r="H617" i="179"/>
  <c r="G617" i="179"/>
  <c r="H616" i="179"/>
  <c r="G616" i="179"/>
  <c r="H615" i="179"/>
  <c r="G615" i="179"/>
  <c r="H614" i="179"/>
  <c r="G614" i="179"/>
  <c r="H613" i="179"/>
  <c r="G613" i="179"/>
  <c r="H612" i="179"/>
  <c r="G612" i="179"/>
  <c r="H611" i="179"/>
  <c r="G611" i="179"/>
  <c r="H610" i="179"/>
  <c r="G610" i="179"/>
  <c r="H609" i="179"/>
  <c r="G609" i="179"/>
  <c r="H608" i="179"/>
  <c r="G608" i="179"/>
  <c r="H607" i="179"/>
  <c r="G607" i="179"/>
  <c r="H606" i="179"/>
  <c r="G606" i="179"/>
  <c r="H605" i="179"/>
  <c r="G605" i="179"/>
  <c r="H604" i="179"/>
  <c r="G604" i="179"/>
  <c r="H603" i="179"/>
  <c r="G603" i="179"/>
  <c r="H602" i="179"/>
  <c r="G602" i="179"/>
  <c r="H601" i="179"/>
  <c r="G601" i="179"/>
  <c r="H600" i="179"/>
  <c r="G600" i="179"/>
  <c r="H599" i="179"/>
  <c r="G599" i="179"/>
  <c r="H598" i="179"/>
  <c r="G598" i="179"/>
  <c r="H597" i="179"/>
  <c r="G597" i="179"/>
  <c r="H596" i="179"/>
  <c r="G596" i="179"/>
  <c r="H595" i="179"/>
  <c r="G595" i="179"/>
  <c r="H594" i="179"/>
  <c r="G594" i="179"/>
  <c r="H593" i="179"/>
  <c r="G593" i="179"/>
  <c r="H592" i="179"/>
  <c r="G592" i="179"/>
  <c r="H591" i="179"/>
  <c r="G591" i="179"/>
  <c r="H590" i="179"/>
  <c r="G590" i="179"/>
  <c r="H589" i="179"/>
  <c r="G589" i="179"/>
  <c r="H588" i="179"/>
  <c r="G588" i="179"/>
  <c r="H587" i="179"/>
  <c r="G587" i="179"/>
  <c r="H586" i="179"/>
  <c r="G586" i="179"/>
  <c r="H585" i="179"/>
  <c r="G585" i="179"/>
  <c r="H584" i="179"/>
  <c r="G584" i="179"/>
  <c r="H583" i="179"/>
  <c r="G583" i="179"/>
  <c r="H582" i="179"/>
  <c r="G582" i="179"/>
  <c r="H581" i="179"/>
  <c r="G581" i="179"/>
  <c r="H580" i="179"/>
  <c r="G580" i="179"/>
  <c r="H579" i="179"/>
  <c r="G579" i="179"/>
  <c r="H578" i="179"/>
  <c r="G578" i="179"/>
  <c r="H577" i="179"/>
  <c r="G577" i="179"/>
  <c r="H576" i="179"/>
  <c r="G576" i="179"/>
  <c r="H575" i="179"/>
  <c r="G575" i="179"/>
  <c r="H574" i="179"/>
  <c r="G574" i="179"/>
  <c r="H573" i="179"/>
  <c r="G573" i="179"/>
  <c r="H572" i="179"/>
  <c r="G572" i="179"/>
  <c r="H571" i="179"/>
  <c r="G571" i="179"/>
  <c r="H570" i="179"/>
  <c r="G570" i="179"/>
  <c r="H569" i="179"/>
  <c r="G569" i="179"/>
  <c r="H568" i="179"/>
  <c r="G568" i="179"/>
  <c r="H567" i="179"/>
  <c r="G567" i="179"/>
  <c r="H566" i="179"/>
  <c r="G566" i="179"/>
  <c r="H565" i="179"/>
  <c r="G565" i="179"/>
  <c r="H564" i="179"/>
  <c r="G564" i="179"/>
  <c r="H563" i="179"/>
  <c r="G563" i="179"/>
  <c r="H562" i="179"/>
  <c r="G562" i="179"/>
  <c r="H561" i="179"/>
  <c r="G561" i="179"/>
  <c r="H560" i="179"/>
  <c r="G560" i="179"/>
  <c r="H559" i="179"/>
  <c r="G559" i="179"/>
  <c r="H558" i="179"/>
  <c r="G558" i="179"/>
  <c r="H557" i="179"/>
  <c r="G557" i="179"/>
  <c r="H556" i="179"/>
  <c r="G556" i="179"/>
  <c r="H555" i="179"/>
  <c r="G555" i="179"/>
  <c r="H554" i="179"/>
  <c r="G554" i="179"/>
  <c r="H553" i="179"/>
  <c r="G553" i="179"/>
  <c r="H552" i="179"/>
  <c r="G552" i="179"/>
  <c r="H551" i="179"/>
  <c r="G551" i="179"/>
  <c r="H550" i="179"/>
  <c r="G550" i="179"/>
  <c r="H549" i="179"/>
  <c r="G549" i="179"/>
  <c r="H548" i="179"/>
  <c r="G548" i="179"/>
  <c r="H547" i="179"/>
  <c r="G547" i="179"/>
  <c r="H546" i="179"/>
  <c r="G546" i="179"/>
  <c r="H545" i="179"/>
  <c r="G545" i="179"/>
  <c r="H544" i="179"/>
  <c r="G544" i="179"/>
  <c r="H543" i="179"/>
  <c r="G543" i="179"/>
  <c r="H542" i="179"/>
  <c r="G542" i="179"/>
  <c r="H541" i="179"/>
  <c r="G541" i="179"/>
  <c r="H540" i="179"/>
  <c r="G540" i="179"/>
  <c r="H539" i="179"/>
  <c r="G539" i="179"/>
  <c r="H538" i="179"/>
  <c r="G538" i="179"/>
  <c r="H537" i="179"/>
  <c r="G537" i="179"/>
  <c r="H536" i="179"/>
  <c r="G536" i="179"/>
  <c r="H535" i="179"/>
  <c r="G535" i="179"/>
  <c r="H534" i="179"/>
  <c r="G534" i="179"/>
  <c r="H533" i="179"/>
  <c r="G533" i="179"/>
  <c r="H532" i="179"/>
  <c r="G532" i="179"/>
  <c r="H531" i="179"/>
  <c r="G531" i="179"/>
  <c r="H530" i="179"/>
  <c r="G530" i="179"/>
  <c r="H529" i="179"/>
  <c r="G529" i="179"/>
  <c r="H528" i="179"/>
  <c r="G528" i="179"/>
  <c r="H527" i="179"/>
  <c r="G527" i="179"/>
  <c r="H526" i="179"/>
  <c r="G526" i="179"/>
  <c r="H525" i="179"/>
  <c r="G525" i="179"/>
  <c r="H524" i="179"/>
  <c r="G524" i="179"/>
  <c r="H523" i="179"/>
  <c r="G523" i="179"/>
  <c r="H522" i="179"/>
  <c r="G522" i="179"/>
  <c r="H521" i="179"/>
  <c r="G521" i="179"/>
  <c r="H520" i="179"/>
  <c r="G520" i="179"/>
  <c r="H519" i="179"/>
  <c r="G519" i="179"/>
  <c r="H518" i="179"/>
  <c r="G518" i="179"/>
  <c r="H517" i="179"/>
  <c r="G517" i="179"/>
  <c r="H516" i="179"/>
  <c r="G516" i="179"/>
  <c r="H515" i="179"/>
  <c r="G515" i="179"/>
  <c r="H514" i="179"/>
  <c r="G514" i="179"/>
  <c r="H513" i="179"/>
  <c r="G513" i="179"/>
  <c r="H512" i="179"/>
  <c r="G512" i="179"/>
  <c r="H511" i="179"/>
  <c r="G511" i="179"/>
  <c r="H510" i="179"/>
  <c r="G510" i="179"/>
  <c r="H509" i="179"/>
  <c r="G509" i="179"/>
  <c r="H508" i="179"/>
  <c r="G508" i="179"/>
  <c r="H507" i="179"/>
  <c r="G507" i="179"/>
  <c r="H506" i="179"/>
  <c r="G506" i="179"/>
  <c r="H505" i="179"/>
  <c r="G505" i="179"/>
  <c r="H504" i="179"/>
  <c r="G504" i="179"/>
  <c r="H503" i="179"/>
  <c r="G503" i="179"/>
  <c r="H502" i="179"/>
  <c r="G502" i="179"/>
  <c r="H501" i="179"/>
  <c r="G501" i="179"/>
  <c r="H500" i="179"/>
  <c r="G500" i="179"/>
  <c r="H499" i="179"/>
  <c r="G499" i="179"/>
  <c r="H498" i="179"/>
  <c r="G498" i="179"/>
  <c r="H497" i="179"/>
  <c r="G497" i="179"/>
  <c r="H496" i="179"/>
  <c r="G496" i="179"/>
  <c r="H495" i="179"/>
  <c r="G495" i="179"/>
  <c r="H494" i="179"/>
  <c r="G494" i="179"/>
  <c r="H493" i="179"/>
  <c r="G493" i="179"/>
  <c r="H492" i="179"/>
  <c r="G492" i="179"/>
  <c r="H491" i="179"/>
  <c r="G491" i="179"/>
  <c r="H490" i="179"/>
  <c r="G490" i="179"/>
  <c r="H489" i="179"/>
  <c r="G489" i="179"/>
  <c r="H488" i="179"/>
  <c r="G488" i="179"/>
  <c r="H487" i="179"/>
  <c r="G487" i="179"/>
  <c r="H486" i="179"/>
  <c r="G486" i="179"/>
  <c r="H485" i="179"/>
  <c r="G485" i="179"/>
  <c r="H484" i="179"/>
  <c r="G484" i="179"/>
  <c r="H483" i="179"/>
  <c r="G483" i="179"/>
  <c r="H482" i="179"/>
  <c r="G482" i="179"/>
  <c r="H481" i="179"/>
  <c r="G481" i="179"/>
  <c r="H480" i="179"/>
  <c r="G480" i="179"/>
  <c r="H479" i="179"/>
  <c r="G479" i="179"/>
  <c r="H478" i="179"/>
  <c r="G478" i="179"/>
  <c r="H477" i="179"/>
  <c r="G477" i="179"/>
  <c r="H476" i="179"/>
  <c r="G476" i="179"/>
  <c r="H475" i="179"/>
  <c r="G475" i="179"/>
  <c r="H474" i="179"/>
  <c r="G474" i="179"/>
  <c r="H473" i="179"/>
  <c r="G473" i="179"/>
  <c r="H472" i="179"/>
  <c r="G472" i="179"/>
  <c r="H471" i="179"/>
  <c r="G471" i="179"/>
  <c r="H470" i="179"/>
  <c r="G470" i="179"/>
  <c r="H469" i="179"/>
  <c r="G469" i="179"/>
  <c r="H468" i="179"/>
  <c r="G468" i="179"/>
  <c r="H467" i="179"/>
  <c r="G467" i="179"/>
  <c r="H466" i="179"/>
  <c r="G466" i="179"/>
  <c r="H465" i="179"/>
  <c r="G465" i="179"/>
  <c r="H464" i="179"/>
  <c r="G464" i="179"/>
  <c r="H463" i="179"/>
  <c r="G463" i="179"/>
  <c r="H462" i="179"/>
  <c r="G462" i="179"/>
  <c r="H461" i="179"/>
  <c r="G461" i="179"/>
  <c r="H460" i="179"/>
  <c r="G460" i="179"/>
  <c r="H459" i="179"/>
  <c r="G459" i="179"/>
  <c r="H458" i="179"/>
  <c r="G458" i="179"/>
  <c r="H457" i="179"/>
  <c r="G457" i="179"/>
  <c r="H456" i="179"/>
  <c r="G456" i="179"/>
  <c r="H455" i="179"/>
  <c r="G455" i="179"/>
  <c r="H454" i="179"/>
  <c r="G454" i="179"/>
  <c r="H453" i="179"/>
  <c r="G453" i="179"/>
  <c r="H452" i="179"/>
  <c r="G452" i="179"/>
  <c r="H451" i="179"/>
  <c r="G451" i="179"/>
  <c r="H450" i="179"/>
  <c r="G450" i="179"/>
  <c r="H449" i="179"/>
  <c r="G449" i="179"/>
  <c r="H448" i="179"/>
  <c r="G448" i="179"/>
  <c r="H447" i="179"/>
  <c r="G447" i="179"/>
  <c r="H446" i="179"/>
  <c r="G446" i="179"/>
  <c r="H445" i="179"/>
  <c r="G445" i="179"/>
  <c r="H444" i="179"/>
  <c r="G444" i="179"/>
  <c r="H443" i="179"/>
  <c r="G443" i="179"/>
  <c r="H442" i="179"/>
  <c r="G442" i="179"/>
  <c r="H441" i="179"/>
  <c r="G441" i="179"/>
  <c r="H440" i="179"/>
  <c r="G440" i="179"/>
  <c r="H439" i="179"/>
  <c r="G439" i="179"/>
  <c r="H438" i="179"/>
  <c r="G438" i="179"/>
  <c r="H437" i="179"/>
  <c r="G437" i="179"/>
  <c r="H436" i="179"/>
  <c r="G436" i="179"/>
  <c r="H435" i="179"/>
  <c r="G435" i="179"/>
  <c r="H434" i="179"/>
  <c r="G434" i="179"/>
  <c r="H433" i="179"/>
  <c r="G433" i="179"/>
  <c r="H432" i="179"/>
  <c r="G432" i="179"/>
  <c r="H431" i="179"/>
  <c r="G431" i="179"/>
  <c r="H430" i="179"/>
  <c r="G430" i="179"/>
  <c r="H429" i="179"/>
  <c r="G429" i="179"/>
  <c r="H428" i="179"/>
  <c r="G428" i="179"/>
  <c r="H427" i="179"/>
  <c r="G427" i="179"/>
  <c r="H426" i="179"/>
  <c r="G426" i="179"/>
  <c r="H425" i="179"/>
  <c r="G425" i="179"/>
  <c r="H424" i="179"/>
  <c r="G424" i="179"/>
  <c r="H423" i="179"/>
  <c r="G423" i="179"/>
  <c r="H422" i="179"/>
  <c r="G422" i="179"/>
  <c r="H421" i="179"/>
  <c r="G421" i="179"/>
  <c r="H420" i="179"/>
  <c r="G420" i="179"/>
  <c r="H419" i="179"/>
  <c r="G419" i="179"/>
  <c r="H418" i="179"/>
  <c r="G418" i="179"/>
  <c r="H417" i="179"/>
  <c r="G417" i="179"/>
  <c r="H416" i="179"/>
  <c r="G416" i="179"/>
  <c r="H415" i="179"/>
  <c r="G415" i="179"/>
  <c r="H414" i="179"/>
  <c r="G414" i="179"/>
  <c r="H413" i="179"/>
  <c r="G413" i="179"/>
  <c r="H412" i="179"/>
  <c r="G412" i="179"/>
  <c r="H411" i="179"/>
  <c r="G411" i="179"/>
  <c r="H410" i="179"/>
  <c r="G410" i="179"/>
  <c r="H409" i="179"/>
  <c r="G409" i="179"/>
  <c r="H408" i="179"/>
  <c r="G408" i="179"/>
  <c r="H407" i="179"/>
  <c r="G407" i="179"/>
  <c r="H406" i="179"/>
  <c r="G406" i="179"/>
  <c r="H405" i="179"/>
  <c r="G405" i="179"/>
  <c r="H404" i="179"/>
  <c r="G404" i="179"/>
  <c r="H403" i="179"/>
  <c r="G403" i="179"/>
  <c r="H402" i="179"/>
  <c r="G402" i="179"/>
  <c r="H401" i="179"/>
  <c r="G401" i="179"/>
  <c r="H400" i="179"/>
  <c r="G400" i="179"/>
  <c r="H399" i="179"/>
  <c r="G399" i="179"/>
  <c r="H398" i="179"/>
  <c r="G398" i="179"/>
  <c r="H397" i="179"/>
  <c r="G397" i="179"/>
  <c r="H396" i="179"/>
  <c r="G396" i="179"/>
  <c r="H395" i="179"/>
  <c r="G395" i="179"/>
  <c r="H394" i="179"/>
  <c r="G394" i="179"/>
  <c r="H393" i="179"/>
  <c r="G393" i="179"/>
  <c r="H392" i="179"/>
  <c r="G392" i="179"/>
  <c r="H391" i="179"/>
  <c r="G391" i="179"/>
  <c r="H390" i="179"/>
  <c r="G390" i="179"/>
  <c r="H389" i="179"/>
  <c r="G389" i="179"/>
  <c r="H388" i="179"/>
  <c r="G388" i="179"/>
  <c r="H387" i="179"/>
  <c r="G387" i="179"/>
  <c r="H386" i="179"/>
  <c r="G386" i="179"/>
  <c r="H385" i="179"/>
  <c r="G385" i="179"/>
  <c r="H384" i="179"/>
  <c r="G384" i="179"/>
  <c r="H383" i="179"/>
  <c r="G383" i="179"/>
  <c r="H382" i="179"/>
  <c r="G382" i="179"/>
  <c r="H381" i="179"/>
  <c r="G381" i="179"/>
  <c r="H380" i="179"/>
  <c r="G380" i="179"/>
  <c r="H379" i="179"/>
  <c r="G379" i="179"/>
  <c r="H378" i="179"/>
  <c r="G378" i="179"/>
  <c r="H377" i="179"/>
  <c r="G377" i="179"/>
  <c r="H376" i="179"/>
  <c r="G376" i="179"/>
  <c r="H375" i="179"/>
  <c r="G375" i="179"/>
  <c r="H374" i="179"/>
  <c r="G374" i="179"/>
  <c r="H373" i="179"/>
  <c r="G373" i="179"/>
  <c r="H372" i="179"/>
  <c r="G372" i="179"/>
  <c r="H371" i="179"/>
  <c r="G371" i="179"/>
  <c r="H370" i="179"/>
  <c r="G370" i="179"/>
  <c r="H369" i="179"/>
  <c r="G369" i="179"/>
  <c r="H368" i="179"/>
  <c r="G368" i="179"/>
  <c r="H367" i="179"/>
  <c r="G367" i="179"/>
  <c r="H366" i="179"/>
  <c r="G366" i="179"/>
  <c r="H365" i="179"/>
  <c r="G365" i="179"/>
  <c r="H364" i="179"/>
  <c r="G364" i="179"/>
  <c r="H363" i="179"/>
  <c r="G363" i="179"/>
  <c r="H362" i="179"/>
  <c r="G362" i="179"/>
  <c r="H361" i="179"/>
  <c r="G361" i="179"/>
  <c r="H360" i="179"/>
  <c r="G360" i="179"/>
  <c r="H359" i="179"/>
  <c r="G359" i="179"/>
  <c r="H358" i="179"/>
  <c r="G358" i="179"/>
  <c r="H357" i="179"/>
  <c r="G357" i="179"/>
  <c r="H356" i="179"/>
  <c r="G356" i="179"/>
  <c r="H355" i="179"/>
  <c r="G355" i="179"/>
  <c r="H354" i="179"/>
  <c r="G354" i="179"/>
  <c r="H353" i="179"/>
  <c r="G353" i="179"/>
  <c r="H352" i="179"/>
  <c r="G352" i="179"/>
  <c r="H351" i="179"/>
  <c r="G351" i="179"/>
  <c r="H350" i="179"/>
  <c r="G350" i="179"/>
  <c r="H349" i="179"/>
  <c r="G349" i="179"/>
  <c r="H348" i="179"/>
  <c r="G348" i="179"/>
  <c r="H347" i="179"/>
  <c r="G347" i="179"/>
  <c r="H346" i="179"/>
  <c r="G346" i="179"/>
  <c r="H345" i="179"/>
  <c r="G345" i="179"/>
  <c r="H344" i="179"/>
  <c r="G344" i="179"/>
  <c r="H343" i="179"/>
  <c r="G343" i="179"/>
  <c r="H342" i="179"/>
  <c r="G342" i="179"/>
  <c r="H341" i="179"/>
  <c r="G341" i="179"/>
  <c r="H340" i="179"/>
  <c r="G340" i="179"/>
  <c r="H339" i="179"/>
  <c r="G339" i="179"/>
  <c r="H338" i="179"/>
  <c r="G338" i="179"/>
  <c r="H337" i="179"/>
  <c r="G337" i="179"/>
  <c r="H336" i="179"/>
  <c r="G336" i="179"/>
  <c r="H335" i="179"/>
  <c r="G335" i="179"/>
  <c r="H334" i="179"/>
  <c r="G334" i="179"/>
  <c r="H333" i="179"/>
  <c r="G333" i="179"/>
  <c r="H332" i="179"/>
  <c r="G332" i="179"/>
  <c r="H331" i="179"/>
  <c r="G331" i="179"/>
  <c r="H330" i="179"/>
  <c r="G330" i="179"/>
  <c r="H329" i="179"/>
  <c r="G329" i="179"/>
  <c r="H328" i="179"/>
  <c r="G328" i="179"/>
  <c r="H327" i="179"/>
  <c r="G327" i="179"/>
  <c r="H326" i="179"/>
  <c r="G326" i="179"/>
  <c r="H325" i="179"/>
  <c r="G325" i="179"/>
  <c r="H324" i="179"/>
  <c r="G324" i="179"/>
  <c r="H323" i="179"/>
  <c r="G323" i="179"/>
  <c r="H322" i="179"/>
  <c r="G322" i="179"/>
  <c r="H321" i="179"/>
  <c r="G321" i="179"/>
  <c r="H320" i="179"/>
  <c r="G320" i="179"/>
  <c r="H319" i="179"/>
  <c r="G319" i="179"/>
  <c r="H318" i="179"/>
  <c r="G318" i="179"/>
  <c r="H317" i="179"/>
  <c r="G317" i="179"/>
  <c r="H316" i="179"/>
  <c r="G316" i="179"/>
  <c r="H315" i="179"/>
  <c r="G315" i="179"/>
  <c r="H314" i="179"/>
  <c r="G314" i="179"/>
  <c r="H313" i="179"/>
  <c r="G313" i="179"/>
  <c r="H312" i="179"/>
  <c r="G312" i="179"/>
  <c r="H311" i="179"/>
  <c r="G311" i="179"/>
  <c r="H310" i="179"/>
  <c r="G310" i="179"/>
  <c r="H309" i="179"/>
  <c r="G309" i="179"/>
  <c r="H308" i="179"/>
  <c r="G308" i="179"/>
  <c r="H307" i="179"/>
  <c r="G307" i="179"/>
  <c r="H306" i="179"/>
  <c r="G306" i="179"/>
  <c r="H305" i="179"/>
  <c r="G305" i="179"/>
  <c r="H304" i="179"/>
  <c r="G304" i="179"/>
  <c r="H303" i="179"/>
  <c r="G303" i="179"/>
  <c r="H302" i="179"/>
  <c r="G302" i="179"/>
  <c r="H301" i="179"/>
  <c r="G301" i="179"/>
  <c r="H300" i="179"/>
  <c r="G300" i="179"/>
  <c r="H299" i="179"/>
  <c r="G299" i="179"/>
  <c r="H298" i="179"/>
  <c r="G298" i="179"/>
  <c r="H297" i="179"/>
  <c r="G297" i="179"/>
  <c r="H296" i="179"/>
  <c r="G296" i="179"/>
  <c r="H295" i="179"/>
  <c r="G295" i="179"/>
  <c r="H294" i="179"/>
  <c r="G294" i="179"/>
  <c r="H293" i="179"/>
  <c r="G293" i="179"/>
  <c r="H292" i="179"/>
  <c r="G292" i="179"/>
  <c r="H291" i="179"/>
  <c r="G291" i="179"/>
  <c r="H290" i="179"/>
  <c r="G290" i="179"/>
  <c r="H289" i="179"/>
  <c r="G289" i="179"/>
  <c r="H288" i="179"/>
  <c r="G288" i="179"/>
  <c r="H287" i="179"/>
  <c r="G287" i="179"/>
  <c r="H286" i="179"/>
  <c r="G286" i="179"/>
  <c r="H285" i="179"/>
  <c r="G285" i="179"/>
  <c r="H284" i="179"/>
  <c r="G284" i="179"/>
  <c r="H283" i="179"/>
  <c r="G283" i="179"/>
  <c r="H282" i="179"/>
  <c r="G282" i="179"/>
  <c r="H281" i="179"/>
  <c r="G281" i="179"/>
  <c r="H280" i="179"/>
  <c r="G280" i="179"/>
  <c r="H279" i="179"/>
  <c r="G279" i="179"/>
  <c r="H278" i="179"/>
  <c r="G278" i="179"/>
  <c r="H277" i="179"/>
  <c r="G277" i="179"/>
  <c r="H276" i="179"/>
  <c r="G276" i="179"/>
  <c r="H275" i="179"/>
  <c r="G275" i="179"/>
  <c r="H274" i="179"/>
  <c r="G274" i="179"/>
  <c r="H273" i="179"/>
  <c r="G273" i="179"/>
  <c r="H272" i="179"/>
  <c r="G272" i="179"/>
  <c r="H271" i="179"/>
  <c r="G271" i="179"/>
  <c r="H270" i="179"/>
  <c r="G270" i="179"/>
  <c r="H269" i="179"/>
  <c r="G269" i="179"/>
  <c r="H268" i="179"/>
  <c r="G268" i="179"/>
  <c r="H267" i="179"/>
  <c r="G267" i="179"/>
  <c r="H266" i="179"/>
  <c r="G266" i="179"/>
  <c r="H265" i="179"/>
  <c r="G265" i="179"/>
  <c r="H264" i="179"/>
  <c r="G264" i="179"/>
  <c r="H263" i="179"/>
  <c r="G263" i="179"/>
  <c r="H262" i="179"/>
  <c r="G262" i="179"/>
  <c r="H261" i="179"/>
  <c r="G261" i="179"/>
  <c r="H260" i="179"/>
  <c r="G260" i="179"/>
  <c r="H259" i="179"/>
  <c r="G259" i="179"/>
  <c r="H258" i="179"/>
  <c r="G258" i="179"/>
  <c r="H257" i="179"/>
  <c r="G257" i="179"/>
  <c r="H256" i="179"/>
  <c r="G256" i="179"/>
  <c r="H255" i="179"/>
  <c r="G255" i="179"/>
  <c r="H254" i="179"/>
  <c r="G254" i="179"/>
  <c r="H253" i="179"/>
  <c r="G253" i="179"/>
  <c r="H252" i="179"/>
  <c r="G252" i="179"/>
  <c r="H251" i="179"/>
  <c r="G251" i="179"/>
  <c r="H250" i="179"/>
  <c r="G250" i="179"/>
  <c r="H249" i="179"/>
  <c r="G249" i="179"/>
  <c r="H248" i="179"/>
  <c r="G248" i="179"/>
  <c r="H247" i="179"/>
  <c r="G247" i="179"/>
  <c r="H246" i="179"/>
  <c r="G246" i="179"/>
  <c r="H245" i="179"/>
  <c r="G245" i="179"/>
  <c r="H244" i="179"/>
  <c r="G244" i="179"/>
  <c r="H243" i="179"/>
  <c r="G243" i="179"/>
  <c r="H242" i="179"/>
  <c r="G242" i="179"/>
  <c r="H241" i="179"/>
  <c r="G241" i="179"/>
  <c r="H240" i="179"/>
  <c r="G240" i="179"/>
  <c r="H239" i="179"/>
  <c r="G239" i="179"/>
  <c r="H238" i="179"/>
  <c r="G238" i="179"/>
  <c r="H237" i="179"/>
  <c r="G237" i="179"/>
  <c r="H236" i="179"/>
  <c r="G236" i="179"/>
  <c r="H235" i="179"/>
  <c r="G235" i="179"/>
  <c r="H234" i="179"/>
  <c r="G234" i="179"/>
  <c r="H233" i="179"/>
  <c r="G233" i="179"/>
  <c r="H232" i="179"/>
  <c r="G232" i="179"/>
  <c r="H231" i="179"/>
  <c r="G231" i="179"/>
  <c r="H230" i="179"/>
  <c r="G230" i="179"/>
  <c r="H229" i="179"/>
  <c r="G229" i="179"/>
  <c r="H228" i="179"/>
  <c r="G228" i="179"/>
  <c r="H227" i="179"/>
  <c r="G227" i="179"/>
  <c r="H226" i="179"/>
  <c r="G226" i="179"/>
  <c r="H225" i="179"/>
  <c r="G225" i="179"/>
  <c r="H224" i="179"/>
  <c r="G224" i="179"/>
  <c r="H223" i="179"/>
  <c r="G223" i="179"/>
  <c r="H222" i="179"/>
  <c r="G222" i="179"/>
  <c r="H221" i="179"/>
  <c r="G221" i="179"/>
  <c r="H220" i="179"/>
  <c r="G220" i="179"/>
  <c r="H219" i="179"/>
  <c r="G219" i="179"/>
  <c r="H218" i="179"/>
  <c r="G218" i="179"/>
  <c r="H217" i="179"/>
  <c r="G217" i="179"/>
  <c r="H216" i="179"/>
  <c r="G216" i="179"/>
  <c r="H215" i="179"/>
  <c r="G215" i="179"/>
  <c r="H214" i="179"/>
  <c r="G214" i="179"/>
  <c r="H213" i="179"/>
  <c r="G213" i="179"/>
  <c r="H212" i="179"/>
  <c r="G212" i="179"/>
  <c r="H211" i="179"/>
  <c r="G211" i="179"/>
  <c r="H210" i="179"/>
  <c r="G210" i="179"/>
  <c r="H209" i="179"/>
  <c r="G209" i="179"/>
  <c r="H208" i="179"/>
  <c r="G208" i="179"/>
  <c r="H207" i="179"/>
  <c r="G207" i="179"/>
  <c r="H206" i="179"/>
  <c r="G206" i="179"/>
  <c r="H205" i="179"/>
  <c r="G205" i="179"/>
  <c r="H204" i="179"/>
  <c r="G204" i="179"/>
  <c r="H203" i="179"/>
  <c r="G203" i="179"/>
  <c r="H202" i="179"/>
  <c r="G202" i="179"/>
  <c r="H201" i="179"/>
  <c r="G201" i="179"/>
  <c r="H200" i="179"/>
  <c r="G200" i="179"/>
  <c r="H199" i="179"/>
  <c r="G199" i="179"/>
  <c r="H198" i="179"/>
  <c r="G198" i="179"/>
  <c r="H197" i="179"/>
  <c r="G197" i="179"/>
  <c r="H196" i="179"/>
  <c r="G196" i="179"/>
  <c r="H195" i="179"/>
  <c r="G195" i="179"/>
  <c r="H194" i="179"/>
  <c r="G194" i="179"/>
  <c r="H193" i="179"/>
  <c r="G193" i="179"/>
  <c r="H192" i="179"/>
  <c r="G192" i="179"/>
  <c r="H191" i="179"/>
  <c r="G191" i="179"/>
  <c r="H190" i="179"/>
  <c r="G190" i="179"/>
  <c r="H189" i="179"/>
  <c r="G189" i="179"/>
  <c r="H188" i="179"/>
  <c r="G188" i="179"/>
  <c r="H187" i="179"/>
  <c r="G187" i="179"/>
  <c r="H186" i="179"/>
  <c r="G186" i="179"/>
  <c r="H185" i="179"/>
  <c r="G185" i="179"/>
  <c r="H184" i="179"/>
  <c r="G184" i="179"/>
  <c r="H183" i="179"/>
  <c r="G183" i="179"/>
  <c r="H182" i="179"/>
  <c r="G182" i="179"/>
  <c r="H181" i="179"/>
  <c r="G181" i="179"/>
  <c r="H180" i="179"/>
  <c r="G180" i="179"/>
  <c r="H179" i="179"/>
  <c r="G179" i="179"/>
  <c r="H178" i="179"/>
  <c r="G178" i="179"/>
  <c r="H177" i="179"/>
  <c r="G177" i="179"/>
  <c r="H176" i="179"/>
  <c r="G176" i="179"/>
  <c r="H175" i="179"/>
  <c r="G175" i="179"/>
  <c r="H174" i="179"/>
  <c r="G174" i="179"/>
  <c r="H173" i="179"/>
  <c r="G173" i="179"/>
  <c r="H172" i="179"/>
  <c r="G172" i="179"/>
  <c r="H171" i="179"/>
  <c r="G171" i="179"/>
  <c r="H170" i="179"/>
  <c r="G170" i="179"/>
  <c r="H169" i="179"/>
  <c r="G169" i="179"/>
  <c r="H168" i="179"/>
  <c r="G168" i="179"/>
  <c r="H167" i="179"/>
  <c r="G167" i="179"/>
  <c r="H166" i="179"/>
  <c r="G166" i="179"/>
  <c r="H165" i="179"/>
  <c r="G165" i="179"/>
  <c r="H164" i="179"/>
  <c r="G164" i="179"/>
  <c r="H163" i="179"/>
  <c r="G163" i="179"/>
  <c r="H162" i="179"/>
  <c r="G162" i="179"/>
  <c r="H161" i="179"/>
  <c r="G161" i="179"/>
  <c r="H160" i="179"/>
  <c r="G160" i="179"/>
  <c r="H159" i="179"/>
  <c r="G159" i="179"/>
  <c r="H158" i="179"/>
  <c r="G158" i="179"/>
  <c r="H157" i="179"/>
  <c r="G157" i="179"/>
  <c r="H156" i="179"/>
  <c r="G156" i="179"/>
  <c r="H155" i="179"/>
  <c r="G155" i="179"/>
  <c r="H154" i="179"/>
  <c r="G154" i="179"/>
  <c r="H153" i="179"/>
  <c r="G153" i="179"/>
  <c r="H152" i="179"/>
  <c r="G152" i="179"/>
  <c r="H151" i="179"/>
  <c r="G151" i="179"/>
  <c r="H150" i="179"/>
  <c r="G150" i="179"/>
  <c r="H149" i="179"/>
  <c r="G149" i="179"/>
  <c r="H148" i="179"/>
  <c r="G148" i="179"/>
  <c r="H147" i="179"/>
  <c r="G147" i="179"/>
  <c r="H146" i="179"/>
  <c r="G146" i="179"/>
  <c r="H145" i="179"/>
  <c r="G145" i="179"/>
  <c r="H144" i="179"/>
  <c r="G144" i="179"/>
  <c r="H143" i="179"/>
  <c r="G143" i="179"/>
  <c r="H142" i="179"/>
  <c r="G142" i="179"/>
  <c r="H141" i="179"/>
  <c r="G141" i="179"/>
  <c r="H140" i="179"/>
  <c r="G140" i="179"/>
  <c r="H139" i="179"/>
  <c r="G139" i="179"/>
  <c r="H138" i="179"/>
  <c r="G138" i="179"/>
  <c r="H137" i="179"/>
  <c r="G137" i="179"/>
  <c r="H136" i="179"/>
  <c r="G136" i="179"/>
  <c r="H135" i="179"/>
  <c r="G135" i="179"/>
  <c r="H134" i="179"/>
  <c r="G134" i="179"/>
  <c r="H133" i="179"/>
  <c r="G133" i="179"/>
  <c r="H132" i="179"/>
  <c r="G132" i="179"/>
  <c r="H131" i="179"/>
  <c r="G131" i="179"/>
  <c r="H130" i="179"/>
  <c r="G130" i="179"/>
  <c r="H129" i="179"/>
  <c r="G129" i="179"/>
  <c r="H128" i="179"/>
  <c r="G128" i="179"/>
  <c r="H127" i="179"/>
  <c r="G127" i="179"/>
  <c r="H126" i="179"/>
  <c r="G126" i="179"/>
  <c r="H125" i="179"/>
  <c r="G125" i="179"/>
  <c r="H124" i="179"/>
  <c r="G124" i="179"/>
  <c r="H123" i="179"/>
  <c r="G123" i="179"/>
  <c r="H122" i="179"/>
  <c r="G122" i="179"/>
  <c r="H121" i="179"/>
  <c r="G121" i="179"/>
  <c r="H120" i="179"/>
  <c r="G120" i="179"/>
  <c r="H119" i="179"/>
  <c r="G119" i="179"/>
  <c r="H118" i="179"/>
  <c r="G118" i="179"/>
  <c r="H117" i="179"/>
  <c r="G117" i="179"/>
  <c r="H116" i="179"/>
  <c r="G116" i="179"/>
  <c r="H115" i="179"/>
  <c r="G115" i="179"/>
  <c r="H114" i="179"/>
  <c r="G114" i="179"/>
  <c r="H113" i="179"/>
  <c r="G113" i="179"/>
  <c r="H112" i="179"/>
  <c r="G112" i="179"/>
  <c r="H111" i="179"/>
  <c r="G111" i="179"/>
  <c r="H110" i="179"/>
  <c r="G110" i="179"/>
  <c r="H109" i="179"/>
  <c r="G109" i="179"/>
  <c r="H108" i="179"/>
  <c r="G108" i="179"/>
  <c r="H107" i="179"/>
  <c r="G107" i="179"/>
  <c r="H106" i="179"/>
  <c r="G106" i="179"/>
  <c r="H105" i="179"/>
  <c r="G105" i="179"/>
  <c r="H104" i="179"/>
  <c r="G104" i="179"/>
  <c r="H103" i="179"/>
  <c r="G103" i="179"/>
  <c r="H102" i="179"/>
  <c r="G102" i="179"/>
  <c r="H101" i="179"/>
  <c r="G101" i="179"/>
  <c r="H100" i="179"/>
  <c r="G100" i="179"/>
  <c r="H99" i="179"/>
  <c r="G99" i="179"/>
  <c r="H98" i="179"/>
  <c r="G98" i="179"/>
  <c r="H97" i="179"/>
  <c r="G97" i="179"/>
  <c r="H96" i="179"/>
  <c r="G96" i="179"/>
  <c r="H95" i="179"/>
  <c r="G95" i="179"/>
  <c r="H94" i="179"/>
  <c r="G94" i="179"/>
  <c r="H93" i="179"/>
  <c r="G93" i="179"/>
  <c r="H92" i="179"/>
  <c r="G92" i="179"/>
  <c r="H91" i="179"/>
  <c r="G91" i="179"/>
  <c r="H90" i="179"/>
  <c r="G90" i="179"/>
  <c r="H89" i="179"/>
  <c r="G89" i="179"/>
  <c r="H88" i="179"/>
  <c r="G88" i="179"/>
  <c r="H87" i="179"/>
  <c r="G87" i="179"/>
  <c r="H86" i="179"/>
  <c r="G86" i="179"/>
  <c r="H85" i="179"/>
  <c r="G85" i="179"/>
  <c r="H84" i="179"/>
  <c r="G84" i="179"/>
  <c r="H83" i="179"/>
  <c r="G83" i="179"/>
  <c r="H82" i="179"/>
  <c r="G82" i="179"/>
  <c r="H81" i="179"/>
  <c r="G81" i="179"/>
  <c r="H80" i="179"/>
  <c r="G80" i="179"/>
  <c r="H79" i="179"/>
  <c r="G79" i="179"/>
  <c r="H78" i="179"/>
  <c r="G78" i="179"/>
  <c r="H77" i="179"/>
  <c r="G77" i="179"/>
  <c r="H76" i="179"/>
  <c r="G76" i="179"/>
  <c r="H75" i="179"/>
  <c r="G75" i="179"/>
  <c r="H74" i="179"/>
  <c r="G74" i="179"/>
  <c r="H73" i="179"/>
  <c r="G73" i="179"/>
  <c r="H72" i="179"/>
  <c r="G72" i="179"/>
  <c r="H71" i="179"/>
  <c r="G71" i="179"/>
  <c r="H70" i="179"/>
  <c r="G70" i="179"/>
  <c r="H69" i="179"/>
  <c r="G69" i="179"/>
  <c r="H68" i="179"/>
  <c r="G68" i="179"/>
  <c r="H67" i="179"/>
  <c r="G67" i="179"/>
  <c r="H66" i="179"/>
  <c r="G66" i="179"/>
  <c r="H65" i="179"/>
  <c r="G65" i="179"/>
  <c r="H64" i="179"/>
  <c r="G64" i="179"/>
  <c r="H63" i="179"/>
  <c r="G63" i="179"/>
  <c r="H62" i="179"/>
  <c r="G62" i="179"/>
  <c r="H61" i="179"/>
  <c r="G61" i="179"/>
  <c r="H60" i="179"/>
  <c r="G60" i="179"/>
  <c r="H59" i="179"/>
  <c r="G59" i="179"/>
  <c r="H58" i="179"/>
  <c r="G58" i="179"/>
  <c r="H57" i="179"/>
  <c r="G57" i="179"/>
  <c r="H56" i="179"/>
  <c r="G56" i="179"/>
  <c r="H55" i="179"/>
  <c r="G55" i="179"/>
  <c r="H54" i="179"/>
  <c r="G54" i="179"/>
  <c r="H53" i="179"/>
  <c r="G53" i="179"/>
  <c r="H52" i="179"/>
  <c r="G52" i="179"/>
  <c r="H51" i="179"/>
  <c r="G51" i="179"/>
  <c r="H50" i="179"/>
  <c r="G50" i="179"/>
  <c r="H49" i="179"/>
  <c r="G49" i="179"/>
  <c r="H48" i="179"/>
  <c r="G48" i="179"/>
  <c r="H47" i="179"/>
  <c r="G47" i="179"/>
  <c r="H46" i="179"/>
  <c r="G46" i="179"/>
  <c r="H45" i="179"/>
  <c r="G45" i="179"/>
  <c r="H44" i="179"/>
  <c r="G44" i="179"/>
  <c r="H43" i="179"/>
  <c r="G43" i="179"/>
  <c r="H42" i="179"/>
  <c r="G42" i="179"/>
  <c r="H41" i="179"/>
  <c r="G41" i="179"/>
  <c r="H40" i="179"/>
  <c r="G40" i="179"/>
  <c r="H39" i="179"/>
  <c r="G39" i="179"/>
  <c r="H38" i="179"/>
  <c r="G38" i="179"/>
  <c r="H37" i="179"/>
  <c r="G37" i="179"/>
  <c r="H36" i="179"/>
  <c r="G36" i="179"/>
  <c r="H35" i="179"/>
  <c r="G35" i="179"/>
  <c r="H34" i="179"/>
  <c r="G34" i="179"/>
  <c r="H33" i="179"/>
  <c r="G33" i="179"/>
  <c r="H32" i="179"/>
  <c r="G32" i="179"/>
  <c r="H31" i="179"/>
  <c r="G31" i="179"/>
  <c r="H30" i="179"/>
  <c r="G30" i="179"/>
  <c r="H29" i="179"/>
  <c r="G29" i="179"/>
  <c r="H28" i="179"/>
  <c r="G28" i="179"/>
  <c r="H27" i="179"/>
  <c r="G27" i="179"/>
  <c r="H26" i="179"/>
  <c r="G26" i="179"/>
  <c r="H25" i="179"/>
  <c r="G25" i="179"/>
  <c r="H24" i="179"/>
  <c r="G24" i="179"/>
  <c r="H23" i="179"/>
  <c r="G23" i="179"/>
  <c r="H22" i="179"/>
  <c r="G22" i="179"/>
  <c r="H21" i="179"/>
  <c r="G21" i="179"/>
  <c r="H20" i="179"/>
  <c r="G20" i="179"/>
  <c r="H19" i="179"/>
  <c r="G19" i="179"/>
  <c r="H18" i="179"/>
  <c r="G18" i="179"/>
  <c r="H17" i="179"/>
  <c r="G17" i="179"/>
  <c r="H16" i="179"/>
  <c r="G16" i="179"/>
  <c r="H15" i="179"/>
  <c r="G15" i="179"/>
  <c r="H14" i="179"/>
  <c r="G14" i="179"/>
  <c r="H13" i="179"/>
  <c r="G13" i="179"/>
  <c r="H12" i="179"/>
  <c r="G12" i="179"/>
  <c r="H11" i="179"/>
  <c r="G11" i="179"/>
  <c r="H10" i="179"/>
  <c r="G10" i="179"/>
  <c r="H9" i="179"/>
  <c r="G9" i="179"/>
  <c r="H8" i="179"/>
  <c r="G8" i="179"/>
  <c r="H7" i="179"/>
  <c r="G7" i="179"/>
  <c r="H6" i="179"/>
  <c r="G6" i="179"/>
  <c r="H5" i="179"/>
  <c r="G5" i="179"/>
  <c r="H4" i="179"/>
  <c r="G4" i="179"/>
  <c r="H3" i="179"/>
  <c r="G3" i="179"/>
  <c r="H2" i="179"/>
  <c r="G2" i="179"/>
  <c r="E72" i="17"/>
  <c r="I8" i="178"/>
  <c r="I9" i="178"/>
  <c r="I10" i="178"/>
  <c r="I11" i="178"/>
  <c r="I7" i="178"/>
  <c r="I6" i="178"/>
  <c r="I5" i="178"/>
  <c r="E19" i="178"/>
  <c r="F19" i="178"/>
  <c r="H6" i="178"/>
  <c r="J6" i="178"/>
  <c r="H7" i="178"/>
  <c r="J7" i="178"/>
  <c r="H8" i="178"/>
  <c r="J8" i="178"/>
  <c r="H9" i="178"/>
  <c r="J9" i="178"/>
  <c r="H10" i="178"/>
  <c r="J10" i="178"/>
  <c r="H11" i="178"/>
  <c r="J11" i="178"/>
  <c r="L19" i="178"/>
  <c r="E15" i="178"/>
  <c r="E61" i="17"/>
  <c r="E83" i="17"/>
  <c r="F70" i="17"/>
  <c r="E78" i="17"/>
  <c r="D93" i="17"/>
  <c r="D33" i="168"/>
  <c r="K33" i="168"/>
  <c r="AQ32" i="168"/>
  <c r="AR32" i="168" s="1"/>
  <c r="AN32" i="168"/>
  <c r="AO32" i="168" s="1"/>
  <c r="AK32" i="168"/>
  <c r="AL32" i="168" s="1"/>
  <c r="AH32" i="168"/>
  <c r="AI32" i="168" s="1"/>
  <c r="AF32" i="168"/>
  <c r="AB32" i="168"/>
  <c r="AC32" i="168" s="1"/>
  <c r="Y32" i="168"/>
  <c r="Z32" i="168" s="1"/>
  <c r="V32" i="168"/>
  <c r="W32" i="168" s="1"/>
  <c r="S32" i="168"/>
  <c r="T32" i="168" s="1"/>
  <c r="P32" i="168"/>
  <c r="Q32" i="168" s="1"/>
  <c r="M32" i="168"/>
  <c r="N32" i="168" s="1"/>
  <c r="J32" i="168"/>
  <c r="K32" i="168" s="1"/>
  <c r="AQ31" i="168"/>
  <c r="AR31" i="168" s="1"/>
  <c r="AN31" i="168"/>
  <c r="AO31" i="168" s="1"/>
  <c r="AK31" i="168"/>
  <c r="AL31" i="168" s="1"/>
  <c r="AH31" i="168"/>
  <c r="AI31" i="168" s="1"/>
  <c r="AF31" i="168"/>
  <c r="AB31" i="168"/>
  <c r="AC31" i="168" s="1"/>
  <c r="Y31" i="168"/>
  <c r="Z31" i="168" s="1"/>
  <c r="V31" i="168"/>
  <c r="W31" i="168" s="1"/>
  <c r="S31" i="168"/>
  <c r="T31" i="168" s="1"/>
  <c r="P31" i="168"/>
  <c r="Q31" i="168" s="1"/>
  <c r="M31" i="168"/>
  <c r="N31" i="168" s="1"/>
  <c r="J31" i="168"/>
  <c r="K31" i="168" s="1"/>
  <c r="AQ30" i="168"/>
  <c r="AR30" i="168" s="1"/>
  <c r="AN30" i="168"/>
  <c r="AO30" i="168" s="1"/>
  <c r="AK30" i="168"/>
  <c r="AL30" i="168" s="1"/>
  <c r="AH30" i="168"/>
  <c r="AI30" i="168" s="1"/>
  <c r="AF30" i="168"/>
  <c r="AB30" i="168"/>
  <c r="AC30" i="168" s="1"/>
  <c r="Y30" i="168"/>
  <c r="Z30" i="168" s="1"/>
  <c r="V30" i="168"/>
  <c r="W30" i="168" s="1"/>
  <c r="S30" i="168"/>
  <c r="T30" i="168"/>
  <c r="P30" i="168"/>
  <c r="Q30" i="168" s="1"/>
  <c r="M30" i="168"/>
  <c r="N30" i="168" s="1"/>
  <c r="J30" i="168"/>
  <c r="K30" i="168" s="1"/>
  <c r="AQ29" i="168"/>
  <c r="AR29" i="168" s="1"/>
  <c r="AN29" i="168"/>
  <c r="AO29" i="168" s="1"/>
  <c r="AK29" i="168"/>
  <c r="AL29" i="168" s="1"/>
  <c r="AH29" i="168"/>
  <c r="AI29" i="168" s="1"/>
  <c r="AF29" i="168"/>
  <c r="AB29" i="168"/>
  <c r="AC29" i="168" s="1"/>
  <c r="Y29" i="168"/>
  <c r="Z29" i="168" s="1"/>
  <c r="V29" i="168"/>
  <c r="W29" i="168" s="1"/>
  <c r="S29" i="168"/>
  <c r="T29" i="168" s="1"/>
  <c r="P29" i="168"/>
  <c r="Q29" i="168"/>
  <c r="M29" i="168"/>
  <c r="N29" i="168" s="1"/>
  <c r="J29" i="168"/>
  <c r="K29" i="168" s="1"/>
  <c r="P15" i="168"/>
  <c r="R15" i="168" s="1"/>
  <c r="M15" i="168"/>
  <c r="O15" i="168" s="1"/>
  <c r="B15" i="168"/>
  <c r="P14" i="168"/>
  <c r="R14" i="168" s="1"/>
  <c r="M14" i="168"/>
  <c r="O14" i="168" s="1"/>
  <c r="B14" i="168"/>
  <c r="D1" i="168"/>
  <c r="G22" i="168" s="1"/>
  <c r="U22" i="168"/>
  <c r="O24" i="168"/>
  <c r="K15" i="168"/>
  <c r="D15" i="168"/>
  <c r="K14" i="168"/>
  <c r="D14" i="168"/>
  <c r="D9" i="17"/>
  <c r="E34" i="17"/>
  <c r="D46" i="17"/>
  <c r="D19" i="17"/>
  <c r="D48" i="17"/>
  <c r="F67" i="17"/>
  <c r="E67" i="17"/>
  <c r="F68" i="17"/>
  <c r="E68" i="17"/>
  <c r="F69" i="17"/>
  <c r="E69" i="17"/>
  <c r="F66" i="17"/>
  <c r="E66" i="17"/>
  <c r="F65" i="17"/>
  <c r="E65" i="17"/>
  <c r="E70" i="17"/>
  <c r="I30" i="17"/>
  <c r="D53" i="17"/>
  <c r="D54" i="17"/>
  <c r="D45" i="17"/>
  <c r="D51" i="17"/>
  <c r="D50" i="17"/>
  <c r="D55" i="17"/>
  <c r="D52" i="17"/>
  <c r="D47" i="17"/>
  <c r="D49" i="17"/>
  <c r="U23" i="168"/>
  <c r="AA20" i="168"/>
  <c r="X20" i="168"/>
  <c r="R21" i="168"/>
  <c r="X21" i="168"/>
  <c r="U20" i="168"/>
  <c r="N5" i="178"/>
  <c r="I14" i="178"/>
  <c r="J5" i="178"/>
  <c r="AA22" i="168"/>
  <c r="H13" i="178"/>
  <c r="O23" i="168"/>
  <c r="X22" i="168"/>
  <c r="R24" i="168"/>
  <c r="AA23" i="168"/>
  <c r="R23" i="168"/>
  <c r="X24" i="168"/>
  <c r="U21" i="168"/>
  <c r="O22" i="168"/>
  <c r="R20" i="168"/>
  <c r="AA21" i="168"/>
  <c r="U24" i="168"/>
  <c r="X23" i="168"/>
  <c r="AA24" i="168"/>
  <c r="AB24" i="168"/>
  <c r="AB23" i="168"/>
  <c r="O20" i="168"/>
  <c r="AB20" i="168"/>
  <c r="O21" i="168"/>
  <c r="AB21" i="168"/>
  <c r="R22" i="168"/>
  <c r="AB22" i="168"/>
  <c r="N9" i="194"/>
  <c r="R9" i="194"/>
  <c r="T8" i="194"/>
  <c r="V8" i="194"/>
  <c r="G12" i="194"/>
  <c r="L11" i="194"/>
  <c r="N11" i="194"/>
  <c r="L10" i="194"/>
  <c r="N10" i="194"/>
  <c r="E4" i="171"/>
  <c r="G13" i="194"/>
  <c r="L13" i="194"/>
  <c r="N13" i="194"/>
  <c r="N14" i="194"/>
  <c r="L12" i="194"/>
  <c r="N12" i="194"/>
  <c r="R10" i="194"/>
  <c r="T9" i="194"/>
  <c r="V9" i="194"/>
  <c r="F4" i="171"/>
  <c r="E5" i="171"/>
  <c r="R11" i="194"/>
  <c r="T10" i="194"/>
  <c r="V10" i="194"/>
  <c r="F5" i="171"/>
  <c r="E6" i="171"/>
  <c r="F6" i="171"/>
  <c r="T11" i="194"/>
  <c r="V11" i="194"/>
  <c r="R12" i="194"/>
  <c r="R13" i="194"/>
  <c r="T13" i="194"/>
  <c r="V13" i="194"/>
  <c r="V14" i="194"/>
  <c r="T12" i="194"/>
  <c r="V12" i="194"/>
  <c r="T14" i="168" l="1"/>
  <c r="J5" i="168" s="1"/>
  <c r="H7" i="203"/>
  <c r="H8" i="203"/>
  <c r="H9" i="203"/>
  <c r="M5" i="197"/>
  <c r="H15" i="169"/>
  <c r="T15" i="168"/>
  <c r="J6" i="168" s="1"/>
  <c r="I6" i="168" s="1"/>
  <c r="I5" i="168"/>
  <c r="G20" i="168"/>
  <c r="K20" i="168" s="1"/>
  <c r="D20" i="168" s="1"/>
  <c r="C20" i="168" s="1"/>
  <c r="F15" i="168"/>
  <c r="AS29" i="168"/>
  <c r="AV29" i="168" s="1"/>
  <c r="D29" i="168" s="1"/>
  <c r="C29" i="168" s="1"/>
  <c r="AS31" i="168"/>
  <c r="AS32" i="168"/>
  <c r="AS30" i="168"/>
  <c r="K22" i="168"/>
  <c r="D22" i="168" s="1"/>
  <c r="C15" i="168"/>
  <c r="G24" i="168"/>
  <c r="K24" i="168" s="1"/>
  <c r="D24" i="168" s="1"/>
  <c r="C24" i="168" s="1"/>
  <c r="G23" i="168"/>
  <c r="K23" i="168" s="1"/>
  <c r="D23" i="168" s="1"/>
  <c r="C23" i="168" s="1"/>
  <c r="F33" i="168"/>
  <c r="C33" i="168"/>
  <c r="G21" i="168"/>
  <c r="K21" i="168" s="1"/>
  <c r="D21" i="168" s="1"/>
  <c r="C21" i="168" s="1"/>
  <c r="C14" i="168"/>
  <c r="F14" i="168"/>
  <c r="G12" i="169"/>
  <c r="H12" i="169" s="1"/>
  <c r="H6" i="169" l="1"/>
  <c r="G29" i="168"/>
  <c r="F29" i="168" s="1"/>
  <c r="H12" i="203"/>
  <c r="N5" i="197"/>
  <c r="C22" i="168"/>
  <c r="AV30" i="168"/>
  <c r="D30" i="168" s="1"/>
  <c r="C30" i="168" s="1"/>
  <c r="G30" i="168"/>
  <c r="AV32" i="168"/>
  <c r="D32" i="168" s="1"/>
  <c r="G32" i="168"/>
  <c r="G31" i="168"/>
  <c r="F31" i="168" s="1"/>
  <c r="AV31" i="168"/>
  <c r="D31" i="168" s="1"/>
  <c r="C31" i="168" s="1"/>
  <c r="H10" i="169"/>
  <c r="H17" i="169" l="1"/>
  <c r="H18" i="169" s="1"/>
  <c r="F17" i="197"/>
  <c r="E5" i="213"/>
  <c r="F5" i="213" s="1"/>
  <c r="F32" i="168"/>
  <c r="G6" i="168"/>
  <c r="F6" i="168" s="1"/>
  <c r="F30" i="168"/>
  <c r="G5" i="168"/>
  <c r="F5" i="168" s="1"/>
  <c r="C32" i="168"/>
  <c r="D6" i="168"/>
  <c r="C6" i="168" s="1"/>
  <c r="D5" i="168"/>
  <c r="C5" i="168" s="1"/>
  <c r="L10" i="197" l="1"/>
  <c r="H15" i="197" s="1"/>
  <c r="C4" i="213" s="1"/>
  <c r="L11" i="204"/>
  <c r="L14" i="204"/>
  <c r="L12" i="204"/>
  <c r="L13" i="204"/>
  <c r="L10" i="204"/>
  <c r="G4" i="215"/>
  <c r="G18" i="203" l="1"/>
  <c r="N10" i="197"/>
  <c r="M9" i="197"/>
  <c r="I15" i="197" s="1"/>
  <c r="G17" i="203"/>
  <c r="H17" i="203" s="1"/>
  <c r="H19" i="203" s="1"/>
  <c r="H21" i="203" s="1"/>
  <c r="N9" i="197" l="1"/>
  <c r="O9" i="197" s="1"/>
  <c r="C5" i="213" l="1"/>
  <c r="C6" i="213" s="1"/>
  <c r="J15" i="197"/>
  <c r="C9" i="213" l="1"/>
  <c r="C7" i="213"/>
  <c r="O17" i="197"/>
  <c r="K15" i="19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Usuario</author>
    <author>Bergerat, Juan Gabriel</author>
  </authors>
  <commentList>
    <comment ref="F3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30% del valor (en promedio)</t>
        </r>
      </text>
    </comment>
    <comment ref="D6" authorId="1" shapeId="0" xr:uid="{00000000-0006-0000-0300-000002000000}">
      <text>
        <r>
          <rPr>
            <b/>
            <sz val="9"/>
            <color indexed="81"/>
            <rFont val="Tahoma"/>
            <family val="2"/>
          </rPr>
          <t>Bergerat, Juan Gabriel:</t>
        </r>
        <r>
          <rPr>
            <sz val="9"/>
            <color indexed="81"/>
            <rFont val="Tahoma"/>
            <family val="2"/>
          </rPr>
          <t xml:space="preserve">
Camión+bomba+caja+hidro</t>
        </r>
      </text>
    </comment>
    <comment ref="H6" authorId="1" shapeId="0" xr:uid="{00000000-0006-0000-0300-000003000000}">
      <text>
        <r>
          <rPr>
            <b/>
            <sz val="9"/>
            <color indexed="81"/>
            <rFont val="Tahoma"/>
            <family val="2"/>
          </rPr>
          <t>En ARS TC 350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Tomas Arguello</author>
    <author>Notebook</author>
  </authors>
  <commentList>
    <comment ref="D19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Tomas Arguello:</t>
        </r>
        <r>
          <rPr>
            <sz val="9"/>
            <color indexed="81"/>
            <rFont val="Tahoma"/>
            <family val="2"/>
          </rPr>
          <t xml:space="preserve">
124.000 $ x 4 personas mes</t>
        </r>
      </text>
    </comment>
    <comment ref="B45" authorId="1" shapeId="0" xr:uid="{00000000-0006-0000-0900-000002000000}">
      <text>
        <r>
          <rPr>
            <b/>
            <sz val="9"/>
            <color indexed="81"/>
            <rFont val="Tahoma"/>
            <family val="2"/>
          </rPr>
          <t>Notebook:</t>
        </r>
        <r>
          <rPr>
            <sz val="9"/>
            <color indexed="81"/>
            <rFont val="Tahoma"/>
            <family val="2"/>
          </rPr>
          <t xml:space="preserve">
Equipo*(mant+seguro)+chofer</t>
        </r>
      </text>
    </comment>
    <comment ref="B46" authorId="1" shapeId="0" xr:uid="{00000000-0006-0000-0900-000003000000}">
      <text>
        <r>
          <rPr>
            <b/>
            <sz val="9"/>
            <color indexed="81"/>
            <rFont val="Tahoma"/>
            <family val="2"/>
          </rPr>
          <t>Notebook:</t>
        </r>
        <r>
          <rPr>
            <sz val="9"/>
            <color indexed="81"/>
            <rFont val="Tahoma"/>
            <family val="2"/>
          </rPr>
          <t xml:space="preserve">
Equipo*(mant+seguro)+chofer</t>
        </r>
      </text>
    </comment>
  </commentList>
</comments>
</file>

<file path=xl/sharedStrings.xml><?xml version="1.0" encoding="utf-8"?>
<sst xmlns="http://schemas.openxmlformats.org/spreadsheetml/2006/main" count="86667" uniqueCount="3050">
  <si>
    <t>Denominación comercial</t>
  </si>
  <si>
    <t>UM</t>
  </si>
  <si>
    <t>Precio Unitario [USD/UM]</t>
  </si>
  <si>
    <t>-</t>
  </si>
  <si>
    <t>MO</t>
  </si>
  <si>
    <t>IPIM</t>
  </si>
  <si>
    <t>Costo total [USD]</t>
  </si>
  <si>
    <t>TC [ARS/USD]</t>
  </si>
  <si>
    <t>Costo Scio [USD]</t>
  </si>
  <si>
    <t>Costo PQ [USD]</t>
  </si>
  <si>
    <t>k</t>
  </si>
  <si>
    <t>Precio [USD/UM]</t>
  </si>
  <si>
    <t>Cantidad</t>
  </si>
  <si>
    <t>Costo [USD]</t>
  </si>
  <si>
    <t>CP [USD]</t>
  </si>
  <si>
    <t>CP [%]</t>
  </si>
  <si>
    <t>litro</t>
  </si>
  <si>
    <t>IPB22</t>
  </si>
  <si>
    <t>CY802</t>
  </si>
  <si>
    <t>CY802S</t>
  </si>
  <si>
    <t>FBS9560</t>
  </si>
  <si>
    <t>mes</t>
  </si>
  <si>
    <t>día</t>
  </si>
  <si>
    <t>Actualización</t>
  </si>
  <si>
    <t>Valores unitarios</t>
  </si>
  <si>
    <t>Tipo de cambio</t>
  </si>
  <si>
    <t>Descripción</t>
  </si>
  <si>
    <t>Unidad</t>
  </si>
  <si>
    <t>AR$ Neto</t>
  </si>
  <si>
    <t>US$ Neto</t>
  </si>
  <si>
    <t>Cant.</t>
  </si>
  <si>
    <t>Precio</t>
  </si>
  <si>
    <t>MANO DE OBRA</t>
  </si>
  <si>
    <t>TOTAL MANO DE OBRA</t>
  </si>
  <si>
    <t>Operador Recorredor</t>
  </si>
  <si>
    <t>Controlador</t>
  </si>
  <si>
    <t>Mantenimiento</t>
  </si>
  <si>
    <t>LOGISTICA</t>
  </si>
  <si>
    <t>TOTAL LOGISTICA</t>
  </si>
  <si>
    <t>Alquiler P Up 4x4</t>
  </si>
  <si>
    <t>Mant. Pick Up</t>
  </si>
  <si>
    <t>Laboratorio</t>
  </si>
  <si>
    <t>Seguimiento de Fosfonato</t>
  </si>
  <si>
    <t>Equipo</t>
  </si>
  <si>
    <t>USD</t>
  </si>
  <si>
    <t>GO</t>
  </si>
  <si>
    <t>Total</t>
  </si>
  <si>
    <t>PQ</t>
  </si>
  <si>
    <t>Nombre / Modelo</t>
  </si>
  <si>
    <t xml:space="preserve">Año </t>
  </si>
  <si>
    <t>Monto amortiza-ble</t>
  </si>
  <si>
    <t>Periodo Amort. (meses)</t>
  </si>
  <si>
    <t>Valor Res.</t>
  </si>
  <si>
    <t>Amortiz. Mensual</t>
  </si>
  <si>
    <t>Patentes</t>
  </si>
  <si>
    <t>VTV</t>
  </si>
  <si>
    <t>Seguros</t>
  </si>
  <si>
    <t>Otros Costos mensuales</t>
  </si>
  <si>
    <t>Costo mensual por tenencia / Alquiler</t>
  </si>
  <si>
    <t>Hs x mes</t>
  </si>
  <si>
    <t>Costo por Hora</t>
  </si>
  <si>
    <t>Combustible</t>
  </si>
  <si>
    <t>Neumáticos</t>
  </si>
  <si>
    <t>Mantenimiento y Rep. (por Km)</t>
  </si>
  <si>
    <t>Costo por Km</t>
  </si>
  <si>
    <t>Precio por Lts</t>
  </si>
  <si>
    <t>Lts / Km</t>
  </si>
  <si>
    <t>Precio Juego</t>
  </si>
  <si>
    <t>Duración (en Km)</t>
  </si>
  <si>
    <t>Consumo</t>
  </si>
  <si>
    <t>MB Atego 1721-48 C/S</t>
  </si>
  <si>
    <t>0km</t>
  </si>
  <si>
    <t>FORD-NUEVA RANGER DC 4X2 XL 2.2L D</t>
  </si>
  <si>
    <t>TOYOTA-HILUX 4X4 CABINA DOBLE DX 2.4 T</t>
  </si>
  <si>
    <t>TOYOTA-HILUX 4X4 CABINA DOBLE DX 2.4</t>
  </si>
  <si>
    <t>Ítem</t>
  </si>
  <si>
    <t>Pick Up</t>
  </si>
  <si>
    <t>Camión</t>
  </si>
  <si>
    <t>Valor USD</t>
  </si>
  <si>
    <t>Alquiler</t>
  </si>
  <si>
    <t>Comb y Lub [km]</t>
  </si>
  <si>
    <t>TC</t>
  </si>
  <si>
    <t>precio u$S</t>
  </si>
  <si>
    <t>Consumo/Amortización [Cantidad x ensayos]</t>
  </si>
  <si>
    <t>Costo [USD/muestra]</t>
  </si>
  <si>
    <t>Phosver</t>
  </si>
  <si>
    <t>unidad</t>
  </si>
  <si>
    <t>Persulfato de Potasio</t>
  </si>
  <si>
    <t>Acido Sulfurico 1N</t>
  </si>
  <si>
    <t>ml</t>
  </si>
  <si>
    <t>Hidroxido de Sodio 1N</t>
  </si>
  <si>
    <t>Espectrofotometro</t>
  </si>
  <si>
    <t>Tubos HACH</t>
  </si>
  <si>
    <t>Agua destilada</t>
  </si>
  <si>
    <t>Hora</t>
  </si>
  <si>
    <t>Material</t>
  </si>
  <si>
    <t>Duración [meses]</t>
  </si>
  <si>
    <t>Costo mes [USD/mes]</t>
  </si>
  <si>
    <t>Cuponeras 1500 psi</t>
  </si>
  <si>
    <t>Cupon</t>
  </si>
  <si>
    <t>Cuponeras &gt; 1500 psi</t>
  </si>
  <si>
    <t>Formula de Ajuste para Servicios</t>
  </si>
  <si>
    <t>Estructura de Costo</t>
  </si>
  <si>
    <t>Índice en formula</t>
  </si>
  <si>
    <t>Fuente</t>
  </si>
  <si>
    <t>Mes base</t>
  </si>
  <si>
    <r>
      <t>Incidencia según ítem de servicio (I</t>
    </r>
    <r>
      <rPr>
        <b/>
        <vertAlign val="subscript"/>
        <sz val="10"/>
        <color theme="0"/>
        <rFont val="Exo"/>
      </rPr>
      <t>MO,USD,GO,IPIM, WPU</t>
    </r>
    <r>
      <rPr>
        <b/>
        <sz val="10"/>
        <color theme="0"/>
        <rFont val="Exo"/>
      </rPr>
      <t>)</t>
    </r>
  </si>
  <si>
    <t>PQs</t>
  </si>
  <si>
    <t>Productos Químicos</t>
  </si>
  <si>
    <t>WPU06</t>
  </si>
  <si>
    <t>https://fred.stlouisfed.org/series/WPU06</t>
  </si>
  <si>
    <t>Mano de Obra</t>
  </si>
  <si>
    <t>Según variación de Salario testigo de acuerdo con CCT 644/12</t>
  </si>
  <si>
    <t>Combustibles - Lubricantes</t>
  </si>
  <si>
    <t>Secretaría de energía de la nación - Gasoil Grado 3 - Precio Venta al Publico - Petro Oeste SRL (http://res1104.se.gob.ar/)</t>
  </si>
  <si>
    <t>Insumos generales / Móviles</t>
  </si>
  <si>
    <t>Indec</t>
  </si>
  <si>
    <t>Equipos de dosificación / Laboratorio</t>
  </si>
  <si>
    <t>BNA. Dólar Divisas. Último día hábil del mes</t>
  </si>
  <si>
    <t>La aplicación de la formula se realizará cuando se origine alguna de las siguientes condiciones:</t>
  </si>
  <si>
    <t>ü  Semestralmente.</t>
  </si>
  <si>
    <t xml:space="preserve">ü  Cuando existan variaciones en el costo de mano de obra según CCT644/12. </t>
  </si>
  <si>
    <t>ü  Cuando la variación mensual sea superior al 5%, o exista una variación acumulada superior al 15%.</t>
  </si>
  <si>
    <t>Formula de Ajuste para Productos Químicos</t>
  </si>
  <si>
    <t>Incidencia</t>
  </si>
  <si>
    <t>Tasa de Cambio</t>
  </si>
  <si>
    <t>Ajusta a índices en ARS</t>
  </si>
  <si>
    <t>La aplicación de la formula se realizará bajo alguna de las siguientes condiciones:</t>
  </si>
  <si>
    <t>ü  Cuando la variación sea superior al 3%</t>
  </si>
  <si>
    <t>Datos Generales</t>
  </si>
  <si>
    <t>Tipo de Cambio</t>
  </si>
  <si>
    <t>Item</t>
  </si>
  <si>
    <t>AR$</t>
  </si>
  <si>
    <t>US$</t>
  </si>
  <si>
    <t>Dias amortiz.</t>
  </si>
  <si>
    <t>Observaciones</t>
  </si>
  <si>
    <t>Costos mano de obra</t>
  </si>
  <si>
    <t>Operador de campo zona sur</t>
  </si>
  <si>
    <t>Operador Camion/Reposición zona sur</t>
  </si>
  <si>
    <t xml:space="preserve">Laboratorista </t>
  </si>
  <si>
    <t>Jefe de servicio</t>
  </si>
  <si>
    <t>Supervisor Operativo</t>
  </si>
  <si>
    <t>Ingeniero de Aplicación (N I)</t>
  </si>
  <si>
    <t>Referente de HSE</t>
  </si>
  <si>
    <t>Duplex 4 personas</t>
  </si>
  <si>
    <t>dia</t>
  </si>
  <si>
    <t>Tarifas Añelo (may 22)</t>
  </si>
  <si>
    <t>Tarifa hotel habitacion doble x persona</t>
  </si>
  <si>
    <t>Departamento x persona</t>
  </si>
  <si>
    <t>Tarifas RDLS (may 22)</t>
  </si>
  <si>
    <t>Tarifa hotel habitacion doble</t>
  </si>
  <si>
    <t>Tarifa hotel habitacion triple</t>
  </si>
  <si>
    <t>Tarifa hotel habitacion cuadruple</t>
  </si>
  <si>
    <t>Tarifa hotel habitacion quintuple</t>
  </si>
  <si>
    <t>Costos logistica</t>
  </si>
  <si>
    <t>Combustible estacion de serv.</t>
  </si>
  <si>
    <t>lts</t>
  </si>
  <si>
    <t>Precios de La Colonia (Marzo 2022) - Neuquen - Añelo - La Colonia - Gas Oil Gr.3</t>
  </si>
  <si>
    <t>Combustible en campo</t>
  </si>
  <si>
    <t>Precios de Rossi (10/05/22)</t>
  </si>
  <si>
    <t>Costo flete</t>
  </si>
  <si>
    <t>km</t>
  </si>
  <si>
    <t>Valor Lucho (Mayo22)</t>
  </si>
  <si>
    <t>A Fortin</t>
  </si>
  <si>
    <t>Carga descarga</t>
  </si>
  <si>
    <t>Alquiler camioneta 4x2</t>
  </si>
  <si>
    <t>Precio G&amp;G (Mayo22)</t>
  </si>
  <si>
    <t>Alquiler camioneta 4x4</t>
  </si>
  <si>
    <t>Precio G&amp;G (Mayo 22)</t>
  </si>
  <si>
    <t>Valor camión grande (Iveco / Volvo)</t>
  </si>
  <si>
    <t>Valor hidrogrúa 20 tnm</t>
  </si>
  <si>
    <t>Valor semirremolque</t>
  </si>
  <si>
    <t>Valor camión mediano (Atego)</t>
  </si>
  <si>
    <t>Valor hidrogrúa 10 tnm</t>
  </si>
  <si>
    <t>Valor chasis</t>
  </si>
  <si>
    <t>Valor camión chico (Atron)</t>
  </si>
  <si>
    <t>Manipulador</t>
  </si>
  <si>
    <t>Retropala</t>
  </si>
  <si>
    <t>Autoelevador 9 tn</t>
  </si>
  <si>
    <t>Minicargadora</t>
  </si>
  <si>
    <t>Camión gde+hidro+semi+chofer (con hotel)</t>
  </si>
  <si>
    <t>Camión gde+semi+chofer (con hotel)</t>
  </si>
  <si>
    <t>Camión med+hidro+chasis+chofer (con hotel)</t>
  </si>
  <si>
    <t>Camión chico+chofer (con hotel)</t>
  </si>
  <si>
    <t>Precio GSB (may 22)</t>
  </si>
  <si>
    <t xml:space="preserve"> </t>
  </si>
  <si>
    <t>Costos insumos y materiales</t>
  </si>
  <si>
    <t>Batea de arena</t>
  </si>
  <si>
    <t>25 m3</t>
  </si>
  <si>
    <t>Precio mas caro de Confluencia</t>
  </si>
  <si>
    <t>Caja de herramientas cuadrilla</t>
  </si>
  <si>
    <t>Trailer oficina equipado</t>
  </si>
  <si>
    <t xml:space="preserve">Actualizado Sept 2022 </t>
  </si>
  <si>
    <t>Generador 20 kVa</t>
  </si>
  <si>
    <t>Actualizado Sept 2022 Sullair</t>
  </si>
  <si>
    <t>Torre de iluminacion de 4 LED</t>
  </si>
  <si>
    <t>Actualizado Sept 2022</t>
  </si>
  <si>
    <t xml:space="preserve">Planta de tratamiento de efluentes </t>
  </si>
  <si>
    <t>Transmisor de nivel</t>
  </si>
  <si>
    <t>Uni</t>
  </si>
  <si>
    <t>Tablero Controlador</t>
  </si>
  <si>
    <t>Tablero Telemetria + Entrada Analogica</t>
  </si>
  <si>
    <t>Banco de Baterias + Panel Solar + Regulador de Tension</t>
  </si>
  <si>
    <t>Bastidor de Gabinete</t>
  </si>
  <si>
    <t>Accesorios</t>
  </si>
  <si>
    <t>Servicio de Telemetria</t>
  </si>
  <si>
    <t>Dia</t>
  </si>
  <si>
    <t>EDGE Junio 2022</t>
  </si>
  <si>
    <t>Costo Skid Solar EDGE - CSP3000 Xpert</t>
  </si>
  <si>
    <t>BA 
diafragma
+ Xpert</t>
  </si>
  <si>
    <t>EDGE ene-23</t>
  </si>
  <si>
    <t>Costo Skid Dosificador Convencional</t>
  </si>
  <si>
    <t>Kompas Abr-23</t>
  </si>
  <si>
    <t>Sensor</t>
  </si>
  <si>
    <t>Sensor (a 2 años)</t>
  </si>
  <si>
    <t>Caudalimetro 10 pulgadas electromagnetico</t>
  </si>
  <si>
    <t>Valor a confirmar con Xylem</t>
  </si>
  <si>
    <t>Caudalimetro 1/4 pulgada</t>
  </si>
  <si>
    <t>Isotanque 25 m3</t>
  </si>
  <si>
    <t>Logix Sept 2022</t>
  </si>
  <si>
    <t>Chasis araña de 6 m para isotanque 25 m3</t>
  </si>
  <si>
    <t>Handling Out / Entrega del isotanque + transporte</t>
  </si>
  <si>
    <t>Costos de recepcion + transporte desde Bs As a NQN</t>
  </si>
  <si>
    <t>Handling In / Recepción del isotanque + transporte</t>
  </si>
  <si>
    <t>Costos de devolucion + transporte desde NQN a Bs As</t>
  </si>
  <si>
    <t>Equipo medidor de ATP</t>
  </si>
  <si>
    <t>Costos Fletes</t>
  </si>
  <si>
    <t>CRV</t>
  </si>
  <si>
    <t>NQN</t>
  </si>
  <si>
    <t>CRV-NQN</t>
  </si>
  <si>
    <t>RINCON</t>
  </si>
  <si>
    <t>NQN-Rincon</t>
  </si>
  <si>
    <t>CIPOLETTI</t>
  </si>
  <si>
    <t>NQN-Cipolletti</t>
  </si>
  <si>
    <t>CATRIEL</t>
  </si>
  <si>
    <t>NQN- Catriel</t>
  </si>
  <si>
    <t>SALTA</t>
  </si>
  <si>
    <t>CRV-Salta</t>
  </si>
  <si>
    <t>MENDOZA</t>
  </si>
  <si>
    <t>NQN-Mendoza</t>
  </si>
  <si>
    <t>NQN-CVR</t>
  </si>
  <si>
    <t>BUE - NQN</t>
  </si>
  <si>
    <t>Equipos de Dosificación</t>
  </si>
  <si>
    <t>DECI 10/70Dosificadora a embolo buzo de accionamiento eléctrico ELASTÓMERO ( Viton® ),  PTFE ( Teflon® )</t>
  </si>
  <si>
    <t>Actualización 18/07/2022</t>
  </si>
  <si>
    <t>DECI 15/140Dosificadora a embolo buzo de accionamiento eléctrico ELASTÓMERO ( Viton® ), PTFE ( Teflon® )</t>
  </si>
  <si>
    <t>DEN/S 10 Bombas Dosificadora a Émbolo Buzo de Accionamiento Neumático ELASTÓMERO ( Viton® ), PTFE ( Teflon® )</t>
  </si>
  <si>
    <t>DEN/E 10 Bombas Dosificadora a Émbolo Buzo de Accionamiento Neumático ELASTÓMERO ( Viton® ), PTFE ( Teflon® )</t>
  </si>
  <si>
    <t>DEN/E 15 Bombas Dosificadora a Émbolo Buzo de Accionamiento Neumático ELASTÓMERO ( Viton® ), PTFE ( Teflon® )</t>
  </si>
  <si>
    <t>Repuestos bombas</t>
  </si>
  <si>
    <t>Kit de empaquetaduras DE/DECI/DEN</t>
  </si>
  <si>
    <t>Kit de empaquetaduras DEON</t>
  </si>
  <si>
    <t>Conjunto de valvulas DE/DECI/DEN</t>
  </si>
  <si>
    <t>Kit de válvula cabezal DE/DECI/DEN</t>
  </si>
  <si>
    <t>Kit de valvulas DEON</t>
  </si>
  <si>
    <t>Embolo buzo  DE/DECI/DEN</t>
  </si>
  <si>
    <t>Embolo buzo  DEON</t>
  </si>
  <si>
    <t>Valvula bolilla ceramica</t>
  </si>
  <si>
    <t>Grifo de purga</t>
  </si>
  <si>
    <t>Rodamiento de mando</t>
  </si>
  <si>
    <t>Kit visor</t>
  </si>
  <si>
    <t>Kit tapón de carga de aceite</t>
  </si>
  <si>
    <t>Limpia vástago wipper</t>
  </si>
  <si>
    <t>Kit de juntas DEC</t>
  </si>
  <si>
    <t>Conjunto cabezal DEC/DEN</t>
  </si>
  <si>
    <t>Motor de accionamiento</t>
  </si>
  <si>
    <t>Cabezal DEON</t>
  </si>
  <si>
    <t>Oscilador DEON</t>
  </si>
  <si>
    <t>U Paking DEON</t>
  </si>
  <si>
    <t>Kit de juntas DEN (Carter y distribuidor)</t>
  </si>
  <si>
    <t>Diafragma motor</t>
  </si>
  <si>
    <t>Diafragma de servo valvula</t>
  </si>
  <si>
    <t>Distribuidor DEN</t>
  </si>
  <si>
    <t>Servo valvula DEN</t>
  </si>
  <si>
    <t>Regulador de presión</t>
  </si>
  <si>
    <t>Resorte DEN/S y DEN/E</t>
  </si>
  <si>
    <t>Regulador de caudal</t>
  </si>
  <si>
    <t>Concentración de biocida [ppm]</t>
  </si>
  <si>
    <t>Volumenes por PAD</t>
  </si>
  <si>
    <t>[] BX Oxidante ppm</t>
  </si>
  <si>
    <t>Mes</t>
  </si>
  <si>
    <t>Año</t>
  </si>
  <si>
    <t>PAD</t>
  </si>
  <si>
    <t>Etapas</t>
  </si>
  <si>
    <t>Agua a transferir [m3]</t>
  </si>
  <si>
    <t>Consumo de Bactericida No Oxidante[lts]</t>
  </si>
  <si>
    <t>Días a max caudal</t>
  </si>
  <si>
    <t>Consumo diario estimado</t>
  </si>
  <si>
    <t>Consumo de Bactericida Oxidante[lts]</t>
  </si>
  <si>
    <t>% de Venta</t>
  </si>
  <si>
    <t>abril</t>
  </si>
  <si>
    <t>agosto</t>
  </si>
  <si>
    <t>enero</t>
  </si>
  <si>
    <t>diciembre</t>
  </si>
  <si>
    <t>Sistema a tratar</t>
  </si>
  <si>
    <t>Consumo total [litros]</t>
  </si>
  <si>
    <t>Piletas</t>
  </si>
  <si>
    <t>Volumen por pileta [m3]</t>
  </si>
  <si>
    <t>Total [m3]</t>
  </si>
  <si>
    <t>Días servicio</t>
  </si>
  <si>
    <t>Situación</t>
  </si>
  <si>
    <t>Caudal de ingreso a Piletas [m3/d]</t>
  </si>
  <si>
    <t>Caudal de Inyección de BX [lts/día]</t>
  </si>
  <si>
    <t>Caudal de Inyección de BX [lts/hora]</t>
  </si>
  <si>
    <t>Sistema a Reponer</t>
  </si>
  <si>
    <t>inicio</t>
  </si>
  <si>
    <t>TK Cisterna</t>
  </si>
  <si>
    <t>Volumen [litros]</t>
  </si>
  <si>
    <t>Total [litros]</t>
  </si>
  <si>
    <t>Volumen a reponer</t>
  </si>
  <si>
    <t>Días entre reposición</t>
  </si>
  <si>
    <t>posterior</t>
  </si>
  <si>
    <t>DDI80</t>
  </si>
  <si>
    <t>Ref: Cotización Divisas Venta</t>
  </si>
  <si>
    <t>Denominación Comercial</t>
  </si>
  <si>
    <t>CR Dic</t>
  </si>
  <si>
    <t>Flete  [USD/Lt]</t>
  </si>
  <si>
    <t>CR con flete  [USD/Lt]</t>
  </si>
  <si>
    <t>BX??</t>
  </si>
  <si>
    <t>BX150</t>
  </si>
  <si>
    <t>definir pedro</t>
  </si>
  <si>
    <t>BX225</t>
  </si>
  <si>
    <t>Tipo</t>
  </si>
  <si>
    <t>kARS</t>
  </si>
  <si>
    <t>Flete PIC-NQN_Trapial</t>
  </si>
  <si>
    <t>Actualizado ene-23 (Jmotylick)</t>
  </si>
  <si>
    <t>Adicional de servicio por descarga</t>
  </si>
  <si>
    <t>Se toma de la hoja Cotizaci´+on servicio</t>
  </si>
  <si>
    <t>PERIODO</t>
  </si>
  <si>
    <t>CODIGO</t>
  </si>
  <si>
    <t>DESCRIPCIÓN</t>
  </si>
  <si>
    <t>ARS/UM</t>
  </si>
  <si>
    <t>TASA DE CAMBIO
AR$/USD</t>
  </si>
  <si>
    <t>USD/UM</t>
  </si>
  <si>
    <t>USD/L</t>
  </si>
  <si>
    <t>ABC1000</t>
  </si>
  <si>
    <t>ANTIESPUMANTE</t>
  </si>
  <si>
    <t>TB</t>
  </si>
  <si>
    <t>ABC1000CT</t>
  </si>
  <si>
    <t>LT</t>
  </si>
  <si>
    <t>ABC1000EH</t>
  </si>
  <si>
    <t>ABC11</t>
  </si>
  <si>
    <t>ABC11CT</t>
  </si>
  <si>
    <t>ABC11SP</t>
  </si>
  <si>
    <t>ABC15</t>
  </si>
  <si>
    <t>ABC15CT</t>
  </si>
  <si>
    <t>ABC15EH</t>
  </si>
  <si>
    <t>ABC15SP</t>
  </si>
  <si>
    <t>ABC19</t>
  </si>
  <si>
    <t>ABC19CT</t>
  </si>
  <si>
    <t>CON</t>
  </si>
  <si>
    <t>ABC2000</t>
  </si>
  <si>
    <t>ABC2000CT</t>
  </si>
  <si>
    <t>ABC2000SP</t>
  </si>
  <si>
    <t>ANITESPUMANTE</t>
  </si>
  <si>
    <t>ABC2030</t>
  </si>
  <si>
    <t>ABC2030SP</t>
  </si>
  <si>
    <t>ABC22</t>
  </si>
  <si>
    <t>ABC3010</t>
  </si>
  <si>
    <t>ABC3010CT</t>
  </si>
  <si>
    <t>ABC33</t>
  </si>
  <si>
    <t>ABC33CS</t>
  </si>
  <si>
    <t>ABC33CT</t>
  </si>
  <si>
    <t>ABC33EH</t>
  </si>
  <si>
    <t>ABC33LH</t>
  </si>
  <si>
    <t>ABC33SP</t>
  </si>
  <si>
    <t>ABC33SPCT</t>
  </si>
  <si>
    <t>ABC414</t>
  </si>
  <si>
    <t>ABC414CT</t>
  </si>
  <si>
    <t>ABC42</t>
  </si>
  <si>
    <t>ABC42CT</t>
  </si>
  <si>
    <t>ABC699</t>
  </si>
  <si>
    <t>ABC699CT</t>
  </si>
  <si>
    <t>ABC704</t>
  </si>
  <si>
    <t>KG</t>
  </si>
  <si>
    <t>ABC706</t>
  </si>
  <si>
    <t>ABC800</t>
  </si>
  <si>
    <t>AFB280CT</t>
  </si>
  <si>
    <t>ANTICONGELANTE</t>
  </si>
  <si>
    <t>AFB340</t>
  </si>
  <si>
    <t>AFB340BD</t>
  </si>
  <si>
    <t>BDN</t>
  </si>
  <si>
    <t>AFB340CT</t>
  </si>
  <si>
    <t>AFB37BD</t>
  </si>
  <si>
    <t>AMB250BR</t>
  </si>
  <si>
    <t>AGENTE MOJANTE</t>
  </si>
  <si>
    <t>AMB250BRC</t>
  </si>
  <si>
    <t>ARCOR219D</t>
  </si>
  <si>
    <t>INHIBIDOR DE CORROSION</t>
  </si>
  <si>
    <t>ARCOR219DCT</t>
  </si>
  <si>
    <t>BHI14</t>
  </si>
  <si>
    <t>INHIBIDOR DE HIDRATOS</t>
  </si>
  <si>
    <t>BHI201</t>
  </si>
  <si>
    <t>BHI201CT</t>
  </si>
  <si>
    <t>BHI22</t>
  </si>
  <si>
    <t>BHI22CT</t>
  </si>
  <si>
    <t>BHI30</t>
  </si>
  <si>
    <t>BHI30CT</t>
  </si>
  <si>
    <t>BHI30SP</t>
  </si>
  <si>
    <t>BHI50</t>
  </si>
  <si>
    <t>BHI50CM</t>
  </si>
  <si>
    <t>BHI50CT</t>
  </si>
  <si>
    <t>BHI50EH</t>
  </si>
  <si>
    <t>BHI50SP</t>
  </si>
  <si>
    <t>BHI50SPCT</t>
  </si>
  <si>
    <t>BHI58</t>
  </si>
  <si>
    <t>BHI58CT</t>
  </si>
  <si>
    <t>BHI7030</t>
  </si>
  <si>
    <t>BHI7030CT</t>
  </si>
  <si>
    <t>BHI7038</t>
  </si>
  <si>
    <t>BHI7038CT</t>
  </si>
  <si>
    <t>BSH1007</t>
  </si>
  <si>
    <t>SECUESTRANTE DE SULFHIDRICO</t>
  </si>
  <si>
    <t>BSH210</t>
  </si>
  <si>
    <t>BSH300</t>
  </si>
  <si>
    <t>BSH300CT</t>
  </si>
  <si>
    <t>BSH331</t>
  </si>
  <si>
    <t>BSH331BR</t>
  </si>
  <si>
    <t>BSH331CT</t>
  </si>
  <si>
    <t>BSH332BR</t>
  </si>
  <si>
    <t>BSH337</t>
  </si>
  <si>
    <t>BSH345</t>
  </si>
  <si>
    <t>BSH446</t>
  </si>
  <si>
    <t>BSH446CT</t>
  </si>
  <si>
    <t>BSH501</t>
  </si>
  <si>
    <t>BSH502</t>
  </si>
  <si>
    <t>BSH506</t>
  </si>
  <si>
    <t>BSH506CT</t>
  </si>
  <si>
    <t>BSH507</t>
  </si>
  <si>
    <t>BSH507CM</t>
  </si>
  <si>
    <t>BSH507CT</t>
  </si>
  <si>
    <t>BSH507EH</t>
  </si>
  <si>
    <t>BSH507SP</t>
  </si>
  <si>
    <t>BSH507SPCT</t>
  </si>
  <si>
    <t>BSH509</t>
  </si>
  <si>
    <t>BSH509CT</t>
  </si>
  <si>
    <t>BSH510</t>
  </si>
  <si>
    <t>BSH510CT</t>
  </si>
  <si>
    <t>BSH511</t>
  </si>
  <si>
    <t>BSH511CT</t>
  </si>
  <si>
    <t>BSH512</t>
  </si>
  <si>
    <t>BSH512CT</t>
  </si>
  <si>
    <t>BSH515</t>
  </si>
  <si>
    <t>BSH515CT</t>
  </si>
  <si>
    <t>BSH517</t>
  </si>
  <si>
    <t>BSH517CT</t>
  </si>
  <si>
    <t>BSH518</t>
  </si>
  <si>
    <t>BSH518BR</t>
  </si>
  <si>
    <t>BSH518BRC</t>
  </si>
  <si>
    <t>BSH518CT</t>
  </si>
  <si>
    <t>BSH520</t>
  </si>
  <si>
    <t>BSH521</t>
  </si>
  <si>
    <t>BSH522</t>
  </si>
  <si>
    <t>BSH525</t>
  </si>
  <si>
    <t>BSH525BR</t>
  </si>
  <si>
    <t>BSH525BRC</t>
  </si>
  <si>
    <t>BSH525BRCCT</t>
  </si>
  <si>
    <t>BSH525CT</t>
  </si>
  <si>
    <t>BSH527</t>
  </si>
  <si>
    <t>BSH527CT</t>
  </si>
  <si>
    <t>BSH528</t>
  </si>
  <si>
    <t>BSH530</t>
  </si>
  <si>
    <t>BSH535</t>
  </si>
  <si>
    <t>BSH535CT</t>
  </si>
  <si>
    <t>BSH553BR</t>
  </si>
  <si>
    <t>BSH562</t>
  </si>
  <si>
    <t>BSH562CT</t>
  </si>
  <si>
    <t>BSH8050</t>
  </si>
  <si>
    <t>BSH8050CT</t>
  </si>
  <si>
    <t>BSH8050SP</t>
  </si>
  <si>
    <t>BSH8062</t>
  </si>
  <si>
    <t>BSH8062CT</t>
  </si>
  <si>
    <t>BSH8080</t>
  </si>
  <si>
    <t>BSH8080CT</t>
  </si>
  <si>
    <t>BSH8080D</t>
  </si>
  <si>
    <t>BSH8080DCT</t>
  </si>
  <si>
    <t>BSH8082</t>
  </si>
  <si>
    <t>BSH900</t>
  </si>
  <si>
    <t>BSH900CT</t>
  </si>
  <si>
    <t>BX1210</t>
  </si>
  <si>
    <t>BACTERICIDA</t>
  </si>
  <si>
    <t>BX1210BD</t>
  </si>
  <si>
    <t>BX1260</t>
  </si>
  <si>
    <t>BX1280</t>
  </si>
  <si>
    <t>BX1285</t>
  </si>
  <si>
    <t>BX1290</t>
  </si>
  <si>
    <t>BX1294</t>
  </si>
  <si>
    <t>BX1299</t>
  </si>
  <si>
    <t>BX1300</t>
  </si>
  <si>
    <t>BX1301</t>
  </si>
  <si>
    <t>BX150CM</t>
  </si>
  <si>
    <t>BX150CT</t>
  </si>
  <si>
    <t>BX150EH</t>
  </si>
  <si>
    <t>BX150ME</t>
  </si>
  <si>
    <t>BX150SP</t>
  </si>
  <si>
    <t>BX150SPCT</t>
  </si>
  <si>
    <t>BX158</t>
  </si>
  <si>
    <t>BX158CT</t>
  </si>
  <si>
    <t>BX217</t>
  </si>
  <si>
    <t>BX218</t>
  </si>
  <si>
    <t>BX218CT</t>
  </si>
  <si>
    <t>BX220</t>
  </si>
  <si>
    <t>BX225CT</t>
  </si>
  <si>
    <t>BX230</t>
  </si>
  <si>
    <t>BX230CT</t>
  </si>
  <si>
    <t>BX235CT</t>
  </si>
  <si>
    <t>BX237</t>
  </si>
  <si>
    <t>BX237CT</t>
  </si>
  <si>
    <t>BX245</t>
  </si>
  <si>
    <t>BX245CT</t>
  </si>
  <si>
    <t>BX247CT</t>
  </si>
  <si>
    <t>BX2500</t>
  </si>
  <si>
    <t>BX252</t>
  </si>
  <si>
    <t>BX252CT</t>
  </si>
  <si>
    <t>BX256</t>
  </si>
  <si>
    <t>BX256CT</t>
  </si>
  <si>
    <t>BX256SP</t>
  </si>
  <si>
    <t>BX256SPCT</t>
  </si>
  <si>
    <t>BX264</t>
  </si>
  <si>
    <t>BX264CT</t>
  </si>
  <si>
    <t>BX265</t>
  </si>
  <si>
    <t>BX265CT</t>
  </si>
  <si>
    <t>BX275</t>
  </si>
  <si>
    <t>BX280A</t>
  </si>
  <si>
    <t>BX280ACT</t>
  </si>
  <si>
    <t>BX280B</t>
  </si>
  <si>
    <t>BX280BCT</t>
  </si>
  <si>
    <t>BX281</t>
  </si>
  <si>
    <t>BX281CT</t>
  </si>
  <si>
    <t>BX299</t>
  </si>
  <si>
    <t>BX323</t>
  </si>
  <si>
    <t>BX323CT</t>
  </si>
  <si>
    <t>BX500</t>
  </si>
  <si>
    <t>BX5100</t>
  </si>
  <si>
    <t>BX5100CT</t>
  </si>
  <si>
    <t>BX5309</t>
  </si>
  <si>
    <t>BX5532</t>
  </si>
  <si>
    <t>BX600</t>
  </si>
  <si>
    <t>BX600CT</t>
  </si>
  <si>
    <t>BX600SP</t>
  </si>
  <si>
    <t>BX651</t>
  </si>
  <si>
    <t>BX700</t>
  </si>
  <si>
    <t>BX700BR</t>
  </si>
  <si>
    <t>BX700BRC</t>
  </si>
  <si>
    <t>BX700BV</t>
  </si>
  <si>
    <t>BX700BVCT</t>
  </si>
  <si>
    <t>BX700CM</t>
  </si>
  <si>
    <t>BX700CMCT</t>
  </si>
  <si>
    <t>BX700CT</t>
  </si>
  <si>
    <t>BX700EH</t>
  </si>
  <si>
    <t>BX700SP</t>
  </si>
  <si>
    <t>BX700SPCT</t>
  </si>
  <si>
    <t>BX707</t>
  </si>
  <si>
    <t>BX707CT</t>
  </si>
  <si>
    <t>BX715</t>
  </si>
  <si>
    <t>BX715CT</t>
  </si>
  <si>
    <t>BX725</t>
  </si>
  <si>
    <t>BX775</t>
  </si>
  <si>
    <t>BX775CT</t>
  </si>
  <si>
    <t>BX821</t>
  </si>
  <si>
    <t>BX821CT</t>
  </si>
  <si>
    <t>BX836</t>
  </si>
  <si>
    <t>BX836CT</t>
  </si>
  <si>
    <t>BX836EH</t>
  </si>
  <si>
    <t>BX836SP</t>
  </si>
  <si>
    <t>BX836SPCT</t>
  </si>
  <si>
    <t>BX838</t>
  </si>
  <si>
    <t>BX838CT</t>
  </si>
  <si>
    <t>BX844</t>
  </si>
  <si>
    <t>BX844CT</t>
  </si>
  <si>
    <t>BX855</t>
  </si>
  <si>
    <t>BX855CT</t>
  </si>
  <si>
    <t>BX870</t>
  </si>
  <si>
    <t>ALGUICIDA / BIOCIDA</t>
  </si>
  <si>
    <t>BX903</t>
  </si>
  <si>
    <t>BX904</t>
  </si>
  <si>
    <t>BX904CT</t>
  </si>
  <si>
    <t>BX908</t>
  </si>
  <si>
    <t>BX908CT</t>
  </si>
  <si>
    <t>BX908SP</t>
  </si>
  <si>
    <t>BX908SPCT</t>
  </si>
  <si>
    <t>BX910</t>
  </si>
  <si>
    <t>BX910CT</t>
  </si>
  <si>
    <t>BX910SP</t>
  </si>
  <si>
    <t>BX913</t>
  </si>
  <si>
    <t>BX913CT</t>
  </si>
  <si>
    <t>BX914</t>
  </si>
  <si>
    <t>BX914CT</t>
  </si>
  <si>
    <t>BX915</t>
  </si>
  <si>
    <t>BX915CT</t>
  </si>
  <si>
    <t>BX916</t>
  </si>
  <si>
    <t>BX919</t>
  </si>
  <si>
    <t>BX919CT</t>
  </si>
  <si>
    <t>BX920</t>
  </si>
  <si>
    <t>BX920A</t>
  </si>
  <si>
    <t>BX920ACT</t>
  </si>
  <si>
    <t>BX920CM</t>
  </si>
  <si>
    <t>BX920CT</t>
  </si>
  <si>
    <t>BX920EH</t>
  </si>
  <si>
    <t>BX920SP</t>
  </si>
  <si>
    <t>BX927</t>
  </si>
  <si>
    <t>BX927CT</t>
  </si>
  <si>
    <t>BX930</t>
  </si>
  <si>
    <t>BX936</t>
  </si>
  <si>
    <t>BX936CT</t>
  </si>
  <si>
    <t>BX940</t>
  </si>
  <si>
    <t>BX943</t>
  </si>
  <si>
    <t>BX943CT</t>
  </si>
  <si>
    <t>BX950</t>
  </si>
  <si>
    <t>BX950BV</t>
  </si>
  <si>
    <t>BX950CM</t>
  </si>
  <si>
    <t>BX950CT</t>
  </si>
  <si>
    <t>BX950-CT</t>
  </si>
  <si>
    <t>BX950EH</t>
  </si>
  <si>
    <t>BX950SP</t>
  </si>
  <si>
    <t>BX950SPCT</t>
  </si>
  <si>
    <t>BX951</t>
  </si>
  <si>
    <t>BX951BR</t>
  </si>
  <si>
    <t>BX951BRC</t>
  </si>
  <si>
    <t>BX958</t>
  </si>
  <si>
    <t>BX958CT</t>
  </si>
  <si>
    <t>BX960</t>
  </si>
  <si>
    <t>BX960CT</t>
  </si>
  <si>
    <t>BX960P</t>
  </si>
  <si>
    <t>TBP</t>
  </si>
  <si>
    <t>BX960SP</t>
  </si>
  <si>
    <t>BX960SPCT</t>
  </si>
  <si>
    <t>BX968</t>
  </si>
  <si>
    <t>BX968CT</t>
  </si>
  <si>
    <t>BX970</t>
  </si>
  <si>
    <t>BX977</t>
  </si>
  <si>
    <t>BX977CT</t>
  </si>
  <si>
    <t>BX980</t>
  </si>
  <si>
    <t>BX980CT</t>
  </si>
  <si>
    <t>BX981</t>
  </si>
  <si>
    <t>BX981CT</t>
  </si>
  <si>
    <t>BX981SP</t>
  </si>
  <si>
    <t>BXC025</t>
  </si>
  <si>
    <t>BXC1133</t>
  </si>
  <si>
    <t>BXC1133CT</t>
  </si>
  <si>
    <t>BXC2070</t>
  </si>
  <si>
    <t>BXC2070BV</t>
  </si>
  <si>
    <t>BXC2070CM</t>
  </si>
  <si>
    <t>BXC2070CT</t>
  </si>
  <si>
    <t>BXC2070EH</t>
  </si>
  <si>
    <t>BXC2070SP</t>
  </si>
  <si>
    <t>BXC3201</t>
  </si>
  <si>
    <t>BXC3201BRC</t>
  </si>
  <si>
    <t>BXC3201CT</t>
  </si>
  <si>
    <t>BXC3201SP</t>
  </si>
  <si>
    <t>BXC3202</t>
  </si>
  <si>
    <t>BXC3202CT</t>
  </si>
  <si>
    <t>BXC3203</t>
  </si>
  <si>
    <t>BXC3203CT</t>
  </si>
  <si>
    <t>BXC3203SP</t>
  </si>
  <si>
    <t>BXC3209</t>
  </si>
  <si>
    <t>BXC3209CT</t>
  </si>
  <si>
    <t>BXC3234</t>
  </si>
  <si>
    <t>BXC3234CT</t>
  </si>
  <si>
    <t>BXC3240</t>
  </si>
  <si>
    <t>BXC3240BD</t>
  </si>
  <si>
    <t>BXC3270</t>
  </si>
  <si>
    <t>BXC3270CT</t>
  </si>
  <si>
    <t>BXC3270SP</t>
  </si>
  <si>
    <t>BXC3275</t>
  </si>
  <si>
    <t>BXC3275CT</t>
  </si>
  <si>
    <t>BXC3278</t>
  </si>
  <si>
    <t>BXC3278CT</t>
  </si>
  <si>
    <t>BXC3290</t>
  </si>
  <si>
    <t>BXC3290CT</t>
  </si>
  <si>
    <t>BXC3301</t>
  </si>
  <si>
    <t>CAB7004</t>
  </si>
  <si>
    <t>CARBON ACTIVADO</t>
  </si>
  <si>
    <t>CLB9500</t>
  </si>
  <si>
    <t>DENSIFICANTE</t>
  </si>
  <si>
    <t>COAT ARCW</t>
  </si>
  <si>
    <t>EMULSIONANTE</t>
  </si>
  <si>
    <t>COAT ARCWCT</t>
  </si>
  <si>
    <t>CXB106</t>
  </si>
  <si>
    <t>ENTRECRUZADOR</t>
  </si>
  <si>
    <t>CXB106CT</t>
  </si>
  <si>
    <t>CY100</t>
  </si>
  <si>
    <t>CY100CT</t>
  </si>
  <si>
    <t>CY100SP</t>
  </si>
  <si>
    <t>CY176</t>
  </si>
  <si>
    <t>CY176CT</t>
  </si>
  <si>
    <t>CY177</t>
  </si>
  <si>
    <t>CY2005</t>
  </si>
  <si>
    <t>CY2005CT</t>
  </si>
  <si>
    <t>CY20W</t>
  </si>
  <si>
    <t>CY20WCT</t>
  </si>
  <si>
    <t>CY20WSP</t>
  </si>
  <si>
    <t>CY2190</t>
  </si>
  <si>
    <t>CY2190B</t>
  </si>
  <si>
    <t>CY2190BCT</t>
  </si>
  <si>
    <t>CY2190BR</t>
  </si>
  <si>
    <t>CY2190CT</t>
  </si>
  <si>
    <t>CY2195BR</t>
  </si>
  <si>
    <t>CY2195BRC</t>
  </si>
  <si>
    <t>CY2195BRCCT</t>
  </si>
  <si>
    <t>CY2195BRM</t>
  </si>
  <si>
    <t>CY2340</t>
  </si>
  <si>
    <t>CY2340CT</t>
  </si>
  <si>
    <t>CY2565</t>
  </si>
  <si>
    <t>CY2600</t>
  </si>
  <si>
    <t>CY2600CT</t>
  </si>
  <si>
    <t>CY276</t>
  </si>
  <si>
    <t>CY2800</t>
  </si>
  <si>
    <t>CY2800CT</t>
  </si>
  <si>
    <t>CY28W</t>
  </si>
  <si>
    <t>CY28WCT</t>
  </si>
  <si>
    <t>CY2900</t>
  </si>
  <si>
    <t>CY2900CT</t>
  </si>
  <si>
    <t>CY3002</t>
  </si>
  <si>
    <t>CY3003</t>
  </si>
  <si>
    <t>CY3006</t>
  </si>
  <si>
    <t>CY3007</t>
  </si>
  <si>
    <t>CY320</t>
  </si>
  <si>
    <t>CY320CT</t>
  </si>
  <si>
    <t>CY323</t>
  </si>
  <si>
    <t>CY323CT</t>
  </si>
  <si>
    <t>CY395W</t>
  </si>
  <si>
    <t>CY395WCT</t>
  </si>
  <si>
    <t>CY414</t>
  </si>
  <si>
    <t>CY50W</t>
  </si>
  <si>
    <t>CY50WCT</t>
  </si>
  <si>
    <t>CY51W</t>
  </si>
  <si>
    <t>CY51WCT</t>
  </si>
  <si>
    <t>CY51WEH</t>
  </si>
  <si>
    <t>CY51WSP</t>
  </si>
  <si>
    <t>CY597</t>
  </si>
  <si>
    <t>CY597CT</t>
  </si>
  <si>
    <t>CY59W</t>
  </si>
  <si>
    <t>CY59WCT</t>
  </si>
  <si>
    <t>CY60W</t>
  </si>
  <si>
    <t>CY60WCT</t>
  </si>
  <si>
    <t>CY76</t>
  </si>
  <si>
    <t>CY802CT</t>
  </si>
  <si>
    <t>CY80W</t>
  </si>
  <si>
    <t>CY80WEH</t>
  </si>
  <si>
    <t>CY80WSP</t>
  </si>
  <si>
    <t>CY8550</t>
  </si>
  <si>
    <t>CY8750</t>
  </si>
  <si>
    <t>CY8750CT</t>
  </si>
  <si>
    <t>CY8760</t>
  </si>
  <si>
    <t>CY8760CT</t>
  </si>
  <si>
    <t>CY8760W</t>
  </si>
  <si>
    <t>CY8760WCT</t>
  </si>
  <si>
    <t>CY8761</t>
  </si>
  <si>
    <t>CY8761CT</t>
  </si>
  <si>
    <t>CY8764</t>
  </si>
  <si>
    <t>CY8765</t>
  </si>
  <si>
    <t>CY8765CT</t>
  </si>
  <si>
    <t>CY8770</t>
  </si>
  <si>
    <t>CY8770CT</t>
  </si>
  <si>
    <t>CY8780</t>
  </si>
  <si>
    <t>CY8780CT</t>
  </si>
  <si>
    <t>CY9200</t>
  </si>
  <si>
    <t>CY951</t>
  </si>
  <si>
    <t>CYB2195BR</t>
  </si>
  <si>
    <t>CYB2195BRM</t>
  </si>
  <si>
    <t>CYB51W</t>
  </si>
  <si>
    <t>CYB580</t>
  </si>
  <si>
    <t>CYB580BR</t>
  </si>
  <si>
    <t>CYB580BRC</t>
  </si>
  <si>
    <t>CYB580BRM</t>
  </si>
  <si>
    <t>CYB580CM</t>
  </si>
  <si>
    <t>CYB580CT</t>
  </si>
  <si>
    <t>CYB580EH</t>
  </si>
  <si>
    <t>CYB580SP</t>
  </si>
  <si>
    <t>CYB580SPCT</t>
  </si>
  <si>
    <t>CYB589</t>
  </si>
  <si>
    <t>CYB589CT</t>
  </si>
  <si>
    <t>CYB598</t>
  </si>
  <si>
    <t>CYB598CT</t>
  </si>
  <si>
    <t>CYB636</t>
  </si>
  <si>
    <t>CYB636CT</t>
  </si>
  <si>
    <t>CYB642</t>
  </si>
  <si>
    <t>CYB642CT</t>
  </si>
  <si>
    <t>CYB808</t>
  </si>
  <si>
    <t>CYB808CT</t>
  </si>
  <si>
    <t>CYB816</t>
  </si>
  <si>
    <t>CYB816CT</t>
  </si>
  <si>
    <t>CYS30</t>
  </si>
  <si>
    <t>INHIBIDOR MULTIPROPOSITO</t>
  </si>
  <si>
    <t>DAB6020</t>
  </si>
  <si>
    <t>DISPERSANTE DE ARCILLAS</t>
  </si>
  <si>
    <t>DAB6020CT</t>
  </si>
  <si>
    <t>DAF3012</t>
  </si>
  <si>
    <t>DISPERSANTE - ANTIFOULANT</t>
  </si>
  <si>
    <t>DB4990CT</t>
  </si>
  <si>
    <t>DESEMULSIONANTE</t>
  </si>
  <si>
    <t>DBB2085</t>
  </si>
  <si>
    <t>DBB4012</t>
  </si>
  <si>
    <t>DBB4012CT</t>
  </si>
  <si>
    <t>DBB5690</t>
  </si>
  <si>
    <t>DBB7060</t>
  </si>
  <si>
    <t>DBB7060CT</t>
  </si>
  <si>
    <t>DBB7101</t>
  </si>
  <si>
    <t>DBB7101B</t>
  </si>
  <si>
    <t>DBB7101C</t>
  </si>
  <si>
    <t>DBB7102</t>
  </si>
  <si>
    <t>DBB7102C</t>
  </si>
  <si>
    <t>DBB7104</t>
  </si>
  <si>
    <t>DBB7104C</t>
  </si>
  <si>
    <t>DBB7123</t>
  </si>
  <si>
    <t>DBB7125</t>
  </si>
  <si>
    <t>DBB7180</t>
  </si>
  <si>
    <t>DBB7180C</t>
  </si>
  <si>
    <t>DBB7190</t>
  </si>
  <si>
    <t>DBB7190C</t>
  </si>
  <si>
    <t>DBB7190K</t>
  </si>
  <si>
    <t>DBB7191</t>
  </si>
  <si>
    <t>DBC2030</t>
  </si>
  <si>
    <t>DBC2030SP</t>
  </si>
  <si>
    <t>DBC2150</t>
  </si>
  <si>
    <t>DBC2150CT</t>
  </si>
  <si>
    <t>DBC2305</t>
  </si>
  <si>
    <t>DBC3150</t>
  </si>
  <si>
    <t>DBC3158</t>
  </si>
  <si>
    <t>DBC3158CT</t>
  </si>
  <si>
    <t>DBC3500</t>
  </si>
  <si>
    <t>DBC3513</t>
  </si>
  <si>
    <t>DBC3513CT</t>
  </si>
  <si>
    <t>DBC3601</t>
  </si>
  <si>
    <t>DBC3610</t>
  </si>
  <si>
    <t>DBC4024</t>
  </si>
  <si>
    <t>DBC4024CT</t>
  </si>
  <si>
    <t>DBC4028</t>
  </si>
  <si>
    <t>DBC4039</t>
  </si>
  <si>
    <t>DBC4039CT</t>
  </si>
  <si>
    <t>DBC4043</t>
  </si>
  <si>
    <t>DBC4070</t>
  </si>
  <si>
    <t>DBC4070CT</t>
  </si>
  <si>
    <t>DBC4077</t>
  </si>
  <si>
    <t>DBC4077CT</t>
  </si>
  <si>
    <t>DBC4100</t>
  </si>
  <si>
    <t>DBC4124CM</t>
  </si>
  <si>
    <t>DBC4128</t>
  </si>
  <si>
    <t>DBC4128CT</t>
  </si>
  <si>
    <t>DBC4155</t>
  </si>
  <si>
    <t>DBC4155CT</t>
  </si>
  <si>
    <t>DBC4185</t>
  </si>
  <si>
    <t>DBC4185CT</t>
  </si>
  <si>
    <t>DBC4221</t>
  </si>
  <si>
    <t>DBC4308</t>
  </si>
  <si>
    <t>DBC4308CT</t>
  </si>
  <si>
    <t>DBC4315CM</t>
  </si>
  <si>
    <t>DBC4321</t>
  </si>
  <si>
    <t>DBC4321BV</t>
  </si>
  <si>
    <t>DBC4321BVCT</t>
  </si>
  <si>
    <t>DBC4321CT</t>
  </si>
  <si>
    <t>DBC4352</t>
  </si>
  <si>
    <t>DBC4352CT</t>
  </si>
  <si>
    <t>DBC4352SP</t>
  </si>
  <si>
    <t>DBC4352SPCT</t>
  </si>
  <si>
    <t>DBC4355</t>
  </si>
  <si>
    <t>DBC4355CT</t>
  </si>
  <si>
    <t>DBC4359</t>
  </si>
  <si>
    <t>DBC4359CT</t>
  </si>
  <si>
    <t>DBC4476</t>
  </si>
  <si>
    <t>DBC4476CT</t>
  </si>
  <si>
    <t>DBC4550</t>
  </si>
  <si>
    <t>DBC4580</t>
  </si>
  <si>
    <t>DBC4583</t>
  </si>
  <si>
    <t>DBC4601</t>
  </si>
  <si>
    <t>DBC4601CT</t>
  </si>
  <si>
    <t>DBC4602</t>
  </si>
  <si>
    <t>DBC4603</t>
  </si>
  <si>
    <t>DBC4604</t>
  </si>
  <si>
    <t>DBC4614</t>
  </si>
  <si>
    <t>DBC4614CT</t>
  </si>
  <si>
    <t>DBC4617SP</t>
  </si>
  <si>
    <t>DBC4617SPCT</t>
  </si>
  <si>
    <t>DBC4625</t>
  </si>
  <si>
    <t>DBC4634</t>
  </si>
  <si>
    <t>DBC4634CT</t>
  </si>
  <si>
    <t>DBC4634EH</t>
  </si>
  <si>
    <t>DBC4634R</t>
  </si>
  <si>
    <t>DBC4634RCT</t>
  </si>
  <si>
    <t>DBC4634SP</t>
  </si>
  <si>
    <t>DBC4634SPCT</t>
  </si>
  <si>
    <t>DBC4639SP</t>
  </si>
  <si>
    <t>DBC4639SPCT</t>
  </si>
  <si>
    <t>DBC4641</t>
  </si>
  <si>
    <t>DBC4641CT</t>
  </si>
  <si>
    <t>DBC4651</t>
  </si>
  <si>
    <t>DBC4651CT</t>
  </si>
  <si>
    <t>DBC4652</t>
  </si>
  <si>
    <t>DBC4655</t>
  </si>
  <si>
    <t>DBC4655CT</t>
  </si>
  <si>
    <t>DBC4659</t>
  </si>
  <si>
    <t>DBC4661</t>
  </si>
  <si>
    <t>DBC4669</t>
  </si>
  <si>
    <t>DBC4675</t>
  </si>
  <si>
    <t>DBC4678</t>
  </si>
  <si>
    <t>DBC4681</t>
  </si>
  <si>
    <t>DBC4685</t>
  </si>
  <si>
    <t>DBC4685CT</t>
  </si>
  <si>
    <t>DBC4686</t>
  </si>
  <si>
    <t>DBC4686CT</t>
  </si>
  <si>
    <t>DBC4702</t>
  </si>
  <si>
    <t>DBC4703</t>
  </si>
  <si>
    <t>DBC4703CT</t>
  </si>
  <si>
    <t>DBC4704</t>
  </si>
  <si>
    <t>DBC4704CT</t>
  </si>
  <si>
    <t>DBC4706</t>
  </si>
  <si>
    <t>DBC4707</t>
  </si>
  <si>
    <t>DBC4708</t>
  </si>
  <si>
    <t>DBC4709</t>
  </si>
  <si>
    <t>DBC4710</t>
  </si>
  <si>
    <t>DBC4714</t>
  </si>
  <si>
    <t>DBC4714BV</t>
  </si>
  <si>
    <t>DBC4714CM</t>
  </si>
  <si>
    <t>DBC4714CT</t>
  </si>
  <si>
    <t>DBC4714DBV</t>
  </si>
  <si>
    <t>DBC4714DCM</t>
  </si>
  <si>
    <t>DBC4714DEH</t>
  </si>
  <si>
    <t>DBC4714DME</t>
  </si>
  <si>
    <t>DBC4714DSP</t>
  </si>
  <si>
    <t>DBC4714EH</t>
  </si>
  <si>
    <t>DBC4714SP</t>
  </si>
  <si>
    <t>DBC4715</t>
  </si>
  <si>
    <t>DBC4717</t>
  </si>
  <si>
    <t>DBC4729</t>
  </si>
  <si>
    <t>DBC4729CT</t>
  </si>
  <si>
    <t>DBC4731</t>
  </si>
  <si>
    <t>DBC4733CT</t>
  </si>
  <si>
    <t>DBC4743</t>
  </si>
  <si>
    <t>DBC4743CT</t>
  </si>
  <si>
    <t>DBC4747</t>
  </si>
  <si>
    <t>DBC4749</t>
  </si>
  <si>
    <t>DBC4749CT</t>
  </si>
  <si>
    <t>DBC4776</t>
  </si>
  <si>
    <t>DBC4777</t>
  </si>
  <si>
    <t>DBC4777CT</t>
  </si>
  <si>
    <t>DBC4780</t>
  </si>
  <si>
    <t>DBC4780CT</t>
  </si>
  <si>
    <t>DBC4781</t>
  </si>
  <si>
    <t>DBC4781CT</t>
  </si>
  <si>
    <t>DBC4782</t>
  </si>
  <si>
    <t>DBC4783</t>
  </si>
  <si>
    <t>DBC4783CM</t>
  </si>
  <si>
    <t>DBC4784</t>
  </si>
  <si>
    <t>DBC4784BV</t>
  </si>
  <si>
    <t>DBC4784CM</t>
  </si>
  <si>
    <t>DBC4784CS</t>
  </si>
  <si>
    <t>DBC4784CT</t>
  </si>
  <si>
    <t>DBC4784DBV</t>
  </si>
  <si>
    <t>DBC4784DCM</t>
  </si>
  <si>
    <t>DBC4784DEH</t>
  </si>
  <si>
    <t>DBC4784EH</t>
  </si>
  <si>
    <t>DBC4784SP</t>
  </si>
  <si>
    <t>DBC4790</t>
  </si>
  <si>
    <t>DBC4791</t>
  </si>
  <si>
    <t>DBC4792</t>
  </si>
  <si>
    <t>DBC4793</t>
  </si>
  <si>
    <t>DBC4794</t>
  </si>
  <si>
    <t>DBC4795</t>
  </si>
  <si>
    <t>DBC4797</t>
  </si>
  <si>
    <t>DBC4798</t>
  </si>
  <si>
    <t>DBC4842</t>
  </si>
  <si>
    <t>DBC4842CT</t>
  </si>
  <si>
    <t>DBC4850</t>
  </si>
  <si>
    <t>DBC4850CM</t>
  </si>
  <si>
    <t>DBC4850SP</t>
  </si>
  <si>
    <t>DBC4860</t>
  </si>
  <si>
    <t>DBC4860CT</t>
  </si>
  <si>
    <t>DBC4861</t>
  </si>
  <si>
    <t>DBC4862</t>
  </si>
  <si>
    <t>DBC4862BCT</t>
  </si>
  <si>
    <t>DBC4863</t>
  </si>
  <si>
    <t>DBC4863CT</t>
  </si>
  <si>
    <t>DBC4865</t>
  </si>
  <si>
    <t>DBC4865CT</t>
  </si>
  <si>
    <t>DBC4870</t>
  </si>
  <si>
    <t>DBC4870CT</t>
  </si>
  <si>
    <t>DBC4870LH</t>
  </si>
  <si>
    <t>DBC4870LHCT</t>
  </si>
  <si>
    <t>DBC4870SP</t>
  </si>
  <si>
    <t>DBC4870SPCT</t>
  </si>
  <si>
    <t>DBC4872</t>
  </si>
  <si>
    <t>DBC4872BV</t>
  </si>
  <si>
    <t>DBC4872CM</t>
  </si>
  <si>
    <t>DBC4872CMCT</t>
  </si>
  <si>
    <t>DBC4872CS</t>
  </si>
  <si>
    <t>DBC4872CSCT</t>
  </si>
  <si>
    <t>DBC4872CT</t>
  </si>
  <si>
    <t>DBC4872DBV</t>
  </si>
  <si>
    <t>DBC4872DCM</t>
  </si>
  <si>
    <t>DBC4872DEH</t>
  </si>
  <si>
    <t>DBC4872EH</t>
  </si>
  <si>
    <t>DBC4872EHCT</t>
  </si>
  <si>
    <t>DBC4872LD</t>
  </si>
  <si>
    <t>DBC4872LH</t>
  </si>
  <si>
    <t>DBC4872LHCT</t>
  </si>
  <si>
    <t>DBC4872SP</t>
  </si>
  <si>
    <t>DBC4872SPCT</t>
  </si>
  <si>
    <t>DBC4873</t>
  </si>
  <si>
    <t>DBC4873LD</t>
  </si>
  <si>
    <t>DBC4875</t>
  </si>
  <si>
    <t>DBC4878</t>
  </si>
  <si>
    <t>DBC4879</t>
  </si>
  <si>
    <t>DBC4879CT</t>
  </si>
  <si>
    <t>DBC4880</t>
  </si>
  <si>
    <t>DBC4883</t>
  </si>
  <si>
    <t>DBC4885</t>
  </si>
  <si>
    <t>DBC4885CT</t>
  </si>
  <si>
    <t>DBC4886</t>
  </si>
  <si>
    <t>DBC4886BV</t>
  </si>
  <si>
    <t>DBC4886CM</t>
  </si>
  <si>
    <t>DBC4886CT</t>
  </si>
  <si>
    <t>DBC4886DBV</t>
  </si>
  <si>
    <t>DBC4886DCM</t>
  </si>
  <si>
    <t>DBC4886DEH</t>
  </si>
  <si>
    <t>DBC4886EH</t>
  </si>
  <si>
    <t>DBC4886LH</t>
  </si>
  <si>
    <t>DBC4886ME</t>
  </si>
  <si>
    <t>DBC4886SP</t>
  </si>
  <si>
    <t>DBC4888</t>
  </si>
  <si>
    <t>DBC4890</t>
  </si>
  <si>
    <t>DBC4890BV</t>
  </si>
  <si>
    <t>DBC4890CM</t>
  </si>
  <si>
    <t>DBC4890DBV</t>
  </si>
  <si>
    <t>DBC4890DCM</t>
  </si>
  <si>
    <t>DBC4890DEH</t>
  </si>
  <si>
    <t>DBC4890EH</t>
  </si>
  <si>
    <t>DBC4890ME</t>
  </si>
  <si>
    <t>DBC4890SP</t>
  </si>
  <si>
    <t>DBC4891SP</t>
  </si>
  <si>
    <t>DBC4891SPCT</t>
  </si>
  <si>
    <t>DBC4892</t>
  </si>
  <si>
    <t>DBC4893</t>
  </si>
  <si>
    <t>DBC4893CT</t>
  </si>
  <si>
    <t>DBC4895</t>
  </si>
  <si>
    <t>DBC4895CM</t>
  </si>
  <si>
    <t>DBC4896</t>
  </si>
  <si>
    <t>DBC4896CT</t>
  </si>
  <si>
    <t>DBC4920</t>
  </si>
  <si>
    <t>DBC4920CT</t>
  </si>
  <si>
    <t>DBC4927</t>
  </si>
  <si>
    <t>DBC4927CT</t>
  </si>
  <si>
    <t>DBC4928</t>
  </si>
  <si>
    <t>DBC4928CT</t>
  </si>
  <si>
    <t>DBC4930</t>
  </si>
  <si>
    <t>DBC4930CT</t>
  </si>
  <si>
    <t>DBC4942</t>
  </si>
  <si>
    <t>DBC4949</t>
  </si>
  <si>
    <t>DBC4949CT</t>
  </si>
  <si>
    <t>DBC4959</t>
  </si>
  <si>
    <t>DBC4960</t>
  </si>
  <si>
    <t>DBC4960A</t>
  </si>
  <si>
    <t>DBC4960CH</t>
  </si>
  <si>
    <t>DBC4960CHCT</t>
  </si>
  <si>
    <t>DBC4960CT</t>
  </si>
  <si>
    <t>DBC4960M</t>
  </si>
  <si>
    <t>DBC4961</t>
  </si>
  <si>
    <t>DBC4962</t>
  </si>
  <si>
    <t>DBC4975</t>
  </si>
  <si>
    <t>DBC4975CT</t>
  </si>
  <si>
    <t>DBC4982</t>
  </si>
  <si>
    <t>DBC4983SP</t>
  </si>
  <si>
    <t>DBC4990</t>
  </si>
  <si>
    <t>DBC5005</t>
  </si>
  <si>
    <t>DBC5005CT</t>
  </si>
  <si>
    <t>DBC5030</t>
  </si>
  <si>
    <t>DBC5030CT</t>
  </si>
  <si>
    <t>DBC5039</t>
  </si>
  <si>
    <t>DBC5039CT</t>
  </si>
  <si>
    <t>DBC5100</t>
  </si>
  <si>
    <t>DBC5533</t>
  </si>
  <si>
    <t>DBC5533CT</t>
  </si>
  <si>
    <t>DBC5534</t>
  </si>
  <si>
    <t>DBC5540</t>
  </si>
  <si>
    <t>DBC5550</t>
  </si>
  <si>
    <t>DBC5550BV</t>
  </si>
  <si>
    <t>DBC5550CM</t>
  </si>
  <si>
    <t>DBC5550DBV</t>
  </si>
  <si>
    <t>DBC5550DCM</t>
  </si>
  <si>
    <t>DBC5550DEH</t>
  </si>
  <si>
    <t>DBC5550EH</t>
  </si>
  <si>
    <t>DBC5550ME</t>
  </si>
  <si>
    <t>DBC5550SP</t>
  </si>
  <si>
    <t>DBC5555</t>
  </si>
  <si>
    <t>DBC5560</t>
  </si>
  <si>
    <t>DBG1014</t>
  </si>
  <si>
    <t>DBG1020</t>
  </si>
  <si>
    <t>DBG1030</t>
  </si>
  <si>
    <t>DBG1030CT</t>
  </si>
  <si>
    <t>DBG2052</t>
  </si>
  <si>
    <t>DBG2065</t>
  </si>
  <si>
    <t>DBG3058</t>
  </si>
  <si>
    <t>DBG3058CT</t>
  </si>
  <si>
    <t>DBG3067</t>
  </si>
  <si>
    <t>DBG3067CT</t>
  </si>
  <si>
    <t>DBG3070</t>
  </si>
  <si>
    <t>DBG3070CT</t>
  </si>
  <si>
    <t>DBG3090</t>
  </si>
  <si>
    <t>DBG4010</t>
  </si>
  <si>
    <t>DBG4020</t>
  </si>
  <si>
    <t>DBG4050</t>
  </si>
  <si>
    <t>DBG5533</t>
  </si>
  <si>
    <t>DBG5533A</t>
  </si>
  <si>
    <t>DBG5533B</t>
  </si>
  <si>
    <t>DBG5552</t>
  </si>
  <si>
    <t>DBM4002</t>
  </si>
  <si>
    <t>DBM4002CT</t>
  </si>
  <si>
    <t>DBM4004</t>
  </si>
  <si>
    <t>DBM4004CT</t>
  </si>
  <si>
    <t>DBM4005</t>
  </si>
  <si>
    <t>DBM4005CT</t>
  </si>
  <si>
    <t>DBM4010</t>
  </si>
  <si>
    <t>DBM4010CT</t>
  </si>
  <si>
    <t>DBM4012</t>
  </si>
  <si>
    <t>DBM4012CT</t>
  </si>
  <si>
    <t>DBM4016</t>
  </si>
  <si>
    <t>DBM4016A</t>
  </si>
  <si>
    <t>DBM4016ACT</t>
  </si>
  <si>
    <t>DBM4016CT</t>
  </si>
  <si>
    <t>DBM4022</t>
  </si>
  <si>
    <t>DBM4022CT</t>
  </si>
  <si>
    <t>DBM4031</t>
  </si>
  <si>
    <t>DBM4031CT</t>
  </si>
  <si>
    <t>DBM4035</t>
  </si>
  <si>
    <t>DBM4035CT</t>
  </si>
  <si>
    <t>DBM4051</t>
  </si>
  <si>
    <t>DBM4051CT</t>
  </si>
  <si>
    <t>DBM4070</t>
  </si>
  <si>
    <t>DBM4070CT</t>
  </si>
  <si>
    <t>DBM4080</t>
  </si>
  <si>
    <t>DBM4080A</t>
  </si>
  <si>
    <t>DBM4080ACT</t>
  </si>
  <si>
    <t>DBM4080B</t>
  </si>
  <si>
    <t>DBM4080BCT</t>
  </si>
  <si>
    <t>DBM4080CT</t>
  </si>
  <si>
    <t>DBM4090</t>
  </si>
  <si>
    <t>DBM4090CT</t>
  </si>
  <si>
    <t>DBN1420</t>
  </si>
  <si>
    <t>DBN1420CT</t>
  </si>
  <si>
    <t>DBN1425</t>
  </si>
  <si>
    <t>DBN1425CT</t>
  </si>
  <si>
    <t>DBN1438</t>
  </si>
  <si>
    <t>DBN1438CT</t>
  </si>
  <si>
    <t>DBN1475</t>
  </si>
  <si>
    <t>DBN1475CT</t>
  </si>
  <si>
    <t>DBN1481</t>
  </si>
  <si>
    <t>DBN1481A</t>
  </si>
  <si>
    <t>DBN1481ACT</t>
  </si>
  <si>
    <t>DBN1481CT</t>
  </si>
  <si>
    <t>DBN1486</t>
  </si>
  <si>
    <t>DBN1486A</t>
  </si>
  <si>
    <t>DBN1486CT</t>
  </si>
  <si>
    <t>DBN1487</t>
  </si>
  <si>
    <t>DBN1487CT</t>
  </si>
  <si>
    <t>DBN1500</t>
  </si>
  <si>
    <t>DBN1500CT</t>
  </si>
  <si>
    <t>DBN1501</t>
  </si>
  <si>
    <t>DBN1501CT</t>
  </si>
  <si>
    <t>DBN1505</t>
  </si>
  <si>
    <t>DBN1525</t>
  </si>
  <si>
    <t>DBN1525CT</t>
  </si>
  <si>
    <t>DBN1528</t>
  </si>
  <si>
    <t>DBN1528CT</t>
  </si>
  <si>
    <t>DBN1530</t>
  </si>
  <si>
    <t>DBN1536</t>
  </si>
  <si>
    <t>DBN1536CT</t>
  </si>
  <si>
    <t>DBN1600</t>
  </si>
  <si>
    <t>DBN1637</t>
  </si>
  <si>
    <t>DBN1652</t>
  </si>
  <si>
    <t>DBN1652CT</t>
  </si>
  <si>
    <t>DBN1659</t>
  </si>
  <si>
    <t>DBN1659A</t>
  </si>
  <si>
    <t>DBN1659ACT</t>
  </si>
  <si>
    <t>DBN1659CT</t>
  </si>
  <si>
    <t>DBN1662</t>
  </si>
  <si>
    <t>DBN1700X</t>
  </si>
  <si>
    <t>DBN1705</t>
  </si>
  <si>
    <t>DBN1705A</t>
  </si>
  <si>
    <t>DBN1705ACT</t>
  </si>
  <si>
    <t>DBN1705CT</t>
  </si>
  <si>
    <t>DBN1710</t>
  </si>
  <si>
    <t>DBN1710CT</t>
  </si>
  <si>
    <t>DBN1804</t>
  </si>
  <si>
    <t>DBN1804CT</t>
  </si>
  <si>
    <t>DBN1885</t>
  </si>
  <si>
    <t>DBN1885CT</t>
  </si>
  <si>
    <t>DBN2580</t>
  </si>
  <si>
    <t>DBN3208</t>
  </si>
  <si>
    <t>DBN3208CT</t>
  </si>
  <si>
    <t>DBN3775</t>
  </si>
  <si>
    <t>DBN3775CT</t>
  </si>
  <si>
    <t>DBN4080BCT</t>
  </si>
  <si>
    <t>DBN4500</t>
  </si>
  <si>
    <t>DBN4500CT</t>
  </si>
  <si>
    <t>DBN5021</t>
  </si>
  <si>
    <t>DBN5021CT</t>
  </si>
  <si>
    <t>DBN5060</t>
  </si>
  <si>
    <t>DBN5060CT</t>
  </si>
  <si>
    <t>DBN5061</t>
  </si>
  <si>
    <t>DBN5061CT</t>
  </si>
  <si>
    <t>DBN5063</t>
  </si>
  <si>
    <t>DBN5063CT</t>
  </si>
  <si>
    <t>DBN5065</t>
  </si>
  <si>
    <t>DBN5065CT</t>
  </si>
  <si>
    <t>DBN5066</t>
  </si>
  <si>
    <t>DBN5066CT</t>
  </si>
  <si>
    <t>DBN5067</t>
  </si>
  <si>
    <t>DBN5067CT</t>
  </si>
  <si>
    <t>DBN5069</t>
  </si>
  <si>
    <t>DBN5130</t>
  </si>
  <si>
    <t>DBN5130CT</t>
  </si>
  <si>
    <t>DBN5182</t>
  </si>
  <si>
    <t>DBN5182CT</t>
  </si>
  <si>
    <t>DBN5601</t>
  </si>
  <si>
    <t>DBN5601CT</t>
  </si>
  <si>
    <t>DBN5601S</t>
  </si>
  <si>
    <t>DBN5601SCT</t>
  </si>
  <si>
    <t>DBN5603</t>
  </si>
  <si>
    <t>DBN5608</t>
  </si>
  <si>
    <t>DBN5609</t>
  </si>
  <si>
    <t>DBN5609CT</t>
  </si>
  <si>
    <t>DBN5610</t>
  </si>
  <si>
    <t>DBN5610CT</t>
  </si>
  <si>
    <t>DBN5611</t>
  </si>
  <si>
    <t>DBN5611CT</t>
  </si>
  <si>
    <t>DBN5630</t>
  </si>
  <si>
    <t>DBN5630CT</t>
  </si>
  <si>
    <t>DBN5631</t>
  </si>
  <si>
    <t>DBN5631CT</t>
  </si>
  <si>
    <t>DBN5635</t>
  </si>
  <si>
    <t>DBN5635CT</t>
  </si>
  <si>
    <t>DBN5637</t>
  </si>
  <si>
    <t>DBN5639</t>
  </si>
  <si>
    <t>DBN5639CT</t>
  </si>
  <si>
    <t>DBN5640</t>
  </si>
  <si>
    <t>DBN5645</t>
  </si>
  <si>
    <t>DBN5645CT</t>
  </si>
  <si>
    <t>DBN5664</t>
  </si>
  <si>
    <t>DBN5664CT</t>
  </si>
  <si>
    <t>DBN5670</t>
  </si>
  <si>
    <t>DBN5670CT</t>
  </si>
  <si>
    <t>DBN5680</t>
  </si>
  <si>
    <t>DBN5682</t>
  </si>
  <si>
    <t>DBN5682CT</t>
  </si>
  <si>
    <t>DBN5686</t>
  </si>
  <si>
    <t>DBN5687</t>
  </si>
  <si>
    <t>DBN5687CT</t>
  </si>
  <si>
    <t>DBN5688</t>
  </si>
  <si>
    <t>DBN5688CT</t>
  </si>
  <si>
    <t>DBN5700</t>
  </si>
  <si>
    <t>DBN5700CT</t>
  </si>
  <si>
    <t>DBN5701</t>
  </si>
  <si>
    <t>DBN5701CT</t>
  </si>
  <si>
    <t>DBN5702</t>
  </si>
  <si>
    <t>DBN5702CT</t>
  </si>
  <si>
    <t>DBN5703</t>
  </si>
  <si>
    <t>DBN5703CT</t>
  </si>
  <si>
    <t>DBN5704</t>
  </si>
  <si>
    <t>DBN5705</t>
  </si>
  <si>
    <t>DBN5705CT</t>
  </si>
  <si>
    <t>DBN5800</t>
  </si>
  <si>
    <t>DBN5830</t>
  </si>
  <si>
    <t>DBN5830CT</t>
  </si>
  <si>
    <t>DBN5906</t>
  </si>
  <si>
    <t>DBN5906CT</t>
  </si>
  <si>
    <t>DBN7203</t>
  </si>
  <si>
    <t>DBN7203CT</t>
  </si>
  <si>
    <t>DBN7250</t>
  </si>
  <si>
    <t>DBN7250CT</t>
  </si>
  <si>
    <t>DBN7260</t>
  </si>
  <si>
    <t>DBN7260CT</t>
  </si>
  <si>
    <t>DBN7311</t>
  </si>
  <si>
    <t>DBN7311CT</t>
  </si>
  <si>
    <t>DBQ1000</t>
  </si>
  <si>
    <t>DBQ1012</t>
  </si>
  <si>
    <t>DBQ1014</t>
  </si>
  <si>
    <t>DBQ1016</t>
  </si>
  <si>
    <t>DBQ1020</t>
  </si>
  <si>
    <t>DBQ1021</t>
  </si>
  <si>
    <t>DBQ1023</t>
  </si>
  <si>
    <t>DBQ1100</t>
  </si>
  <si>
    <t>DBQ1103</t>
  </si>
  <si>
    <t>DBQ1105</t>
  </si>
  <si>
    <t>DBQ1110</t>
  </si>
  <si>
    <t>DBQ1111</t>
  </si>
  <si>
    <t>DBQ1112</t>
  </si>
  <si>
    <t>DBQ1113</t>
  </si>
  <si>
    <t>DBS1140</t>
  </si>
  <si>
    <t>DBS1140CT</t>
  </si>
  <si>
    <t>DBS1170</t>
  </si>
  <si>
    <t>DBS1170CT</t>
  </si>
  <si>
    <t>DBS3000</t>
  </si>
  <si>
    <t>DBS3000CT</t>
  </si>
  <si>
    <t>DBS4021</t>
  </si>
  <si>
    <t>DBS4021CT</t>
  </si>
  <si>
    <t>DBS5010</t>
  </si>
  <si>
    <t>DBX0633</t>
  </si>
  <si>
    <t>DBX0635</t>
  </si>
  <si>
    <t>DBX1000</t>
  </si>
  <si>
    <t>DBX1001</t>
  </si>
  <si>
    <t>DBX1002</t>
  </si>
  <si>
    <t>DBX1003</t>
  </si>
  <si>
    <t>DBX1004</t>
  </si>
  <si>
    <t>DBX1005</t>
  </si>
  <si>
    <t>DBX1006</t>
  </si>
  <si>
    <t>DBX1314</t>
  </si>
  <si>
    <t>DBX1589</t>
  </si>
  <si>
    <t>DBX2014</t>
  </si>
  <si>
    <t>DBX2015</t>
  </si>
  <si>
    <t>DBX2016</t>
  </si>
  <si>
    <t>DBX2018</t>
  </si>
  <si>
    <t>DBX2028</t>
  </si>
  <si>
    <t>DBX2030</t>
  </si>
  <si>
    <t>DBX3026</t>
  </si>
  <si>
    <t>DBX3069</t>
  </si>
  <si>
    <t>DBX3163</t>
  </si>
  <si>
    <t>DBX3169</t>
  </si>
  <si>
    <t>DBX3818</t>
  </si>
  <si>
    <t>DBX4012</t>
  </si>
  <si>
    <t>DBX4013</t>
  </si>
  <si>
    <t>DBX4018</t>
  </si>
  <si>
    <t>DBX4027</t>
  </si>
  <si>
    <t>DBX4205</t>
  </si>
  <si>
    <t>DBX6934</t>
  </si>
  <si>
    <t>DBX6938</t>
  </si>
  <si>
    <t>DBX6950</t>
  </si>
  <si>
    <t>DBX8017</t>
  </si>
  <si>
    <t>DBX8180</t>
  </si>
  <si>
    <t>DBX8319</t>
  </si>
  <si>
    <t>DBX8455</t>
  </si>
  <si>
    <t>DBX8500</t>
  </si>
  <si>
    <t>DBX9341</t>
  </si>
  <si>
    <t>DBX9342</t>
  </si>
  <si>
    <t>DBX9376</t>
  </si>
  <si>
    <t>DBX9985</t>
  </si>
  <si>
    <t>DCB509</t>
  </si>
  <si>
    <t>DISPERSANTE PARA CALDERAS</t>
  </si>
  <si>
    <t>DCI1270</t>
  </si>
  <si>
    <t>DCI1270CT</t>
  </si>
  <si>
    <t>DCI616</t>
  </si>
  <si>
    <t>DEICER 2017</t>
  </si>
  <si>
    <t>ANTICRISTALIZANTE VIAL</t>
  </si>
  <si>
    <t>DEICER 2017CT</t>
  </si>
  <si>
    <t>DET101</t>
  </si>
  <si>
    <t>DETERGENTE</t>
  </si>
  <si>
    <t>DET105</t>
  </si>
  <si>
    <t>DET406</t>
  </si>
  <si>
    <t>HUMECTANTE</t>
  </si>
  <si>
    <t>DET600</t>
  </si>
  <si>
    <t>DET600CT</t>
  </si>
  <si>
    <t>DET85</t>
  </si>
  <si>
    <t>DFB1004</t>
  </si>
  <si>
    <t>DEFLOCULANTE</t>
  </si>
  <si>
    <t>DFB1004CT</t>
  </si>
  <si>
    <t>DHB50</t>
  </si>
  <si>
    <t>LIBRADOR</t>
  </si>
  <si>
    <t>DIB4700</t>
  </si>
  <si>
    <t>DIVERGENTE</t>
  </si>
  <si>
    <t>DPA7367</t>
  </si>
  <si>
    <t>DISPERSANTE DE ASFALTENOS</t>
  </si>
  <si>
    <t>DPA7367CT</t>
  </si>
  <si>
    <t>DPA7367S</t>
  </si>
  <si>
    <t>DPA7367SCT</t>
  </si>
  <si>
    <t>DPB250</t>
  </si>
  <si>
    <t>DISPERSANTE DE PETROLEO</t>
  </si>
  <si>
    <t>DPB250CT</t>
  </si>
  <si>
    <t>DPB260</t>
  </si>
  <si>
    <t>DPB350</t>
  </si>
  <si>
    <t>DPB350BD</t>
  </si>
  <si>
    <t>DPB350CT</t>
  </si>
  <si>
    <t>DPB350SP</t>
  </si>
  <si>
    <t>DPB358</t>
  </si>
  <si>
    <t>DPB358CT</t>
  </si>
  <si>
    <t>DPB400</t>
  </si>
  <si>
    <t>DPB408</t>
  </si>
  <si>
    <t>DPB408CT</t>
  </si>
  <si>
    <t>DPB4214</t>
  </si>
  <si>
    <t>DPB512BR</t>
  </si>
  <si>
    <t>DPB52</t>
  </si>
  <si>
    <t>DPB52BV</t>
  </si>
  <si>
    <t>DPB52CM</t>
  </si>
  <si>
    <t>DPB52CS</t>
  </si>
  <si>
    <t>DPB52CT</t>
  </si>
  <si>
    <t>DPB52EH</t>
  </si>
  <si>
    <t>DPB52LD</t>
  </si>
  <si>
    <t>DPB52LH</t>
  </si>
  <si>
    <t>DPB52ME</t>
  </si>
  <si>
    <t>DPB52SP</t>
  </si>
  <si>
    <t>DPB52SPCT</t>
  </si>
  <si>
    <t>DPB55</t>
  </si>
  <si>
    <t>DPB55CT</t>
  </si>
  <si>
    <t>DPB56</t>
  </si>
  <si>
    <t>DPB56CT</t>
  </si>
  <si>
    <t>DPB58</t>
  </si>
  <si>
    <t>DPB58BD</t>
  </si>
  <si>
    <t>DPB58CT</t>
  </si>
  <si>
    <t>DPB58SP</t>
  </si>
  <si>
    <t>DPB58SPCT</t>
  </si>
  <si>
    <t>DPB60</t>
  </si>
  <si>
    <t>DPB60CT</t>
  </si>
  <si>
    <t>DPB63</t>
  </si>
  <si>
    <t>DPB63CT</t>
  </si>
  <si>
    <t>DPB66</t>
  </si>
  <si>
    <t>DPB66CT</t>
  </si>
  <si>
    <t>DPB755</t>
  </si>
  <si>
    <t>DPB755CT</t>
  </si>
  <si>
    <t>DPB900</t>
  </si>
  <si>
    <t>DRB4774</t>
  </si>
  <si>
    <t>DRB4774CT</t>
  </si>
  <si>
    <t>DS100</t>
  </si>
  <si>
    <t>DESINCRUSTANTE</t>
  </si>
  <si>
    <t>DS100CT</t>
  </si>
  <si>
    <t>DS123</t>
  </si>
  <si>
    <t>DS123CT</t>
  </si>
  <si>
    <t>DS1250</t>
  </si>
  <si>
    <t>DS1302</t>
  </si>
  <si>
    <t>DISPERSANTE DE SOLIDOS</t>
  </si>
  <si>
    <t>DS150</t>
  </si>
  <si>
    <t>DS155</t>
  </si>
  <si>
    <t>DS160</t>
  </si>
  <si>
    <t>COADYUVANTE DE LIMPIEZA</t>
  </si>
  <si>
    <t>DS160CT</t>
  </si>
  <si>
    <t>DS200</t>
  </si>
  <si>
    <t>DS200CT</t>
  </si>
  <si>
    <t>DS28</t>
  </si>
  <si>
    <t>DS3500</t>
  </si>
  <si>
    <t>DS3500CT</t>
  </si>
  <si>
    <t>DS515CT</t>
  </si>
  <si>
    <t>DS525</t>
  </si>
  <si>
    <t>DS525CT</t>
  </si>
  <si>
    <t>DS528</t>
  </si>
  <si>
    <t>DS528CT</t>
  </si>
  <si>
    <t>DS533</t>
  </si>
  <si>
    <t>DS533CT</t>
  </si>
  <si>
    <t>DS540CT</t>
  </si>
  <si>
    <t>DS545</t>
  </si>
  <si>
    <t>DS545CT</t>
  </si>
  <si>
    <t>DS560</t>
  </si>
  <si>
    <t>DS560CT</t>
  </si>
  <si>
    <t>DS561</t>
  </si>
  <si>
    <t>DS561CT</t>
  </si>
  <si>
    <t>DS562</t>
  </si>
  <si>
    <t>DS562CT</t>
  </si>
  <si>
    <t>DS563</t>
  </si>
  <si>
    <t>DS563CT</t>
  </si>
  <si>
    <t>DS564</t>
  </si>
  <si>
    <t>DS564CT</t>
  </si>
  <si>
    <t>DS565</t>
  </si>
  <si>
    <t>DS565CT</t>
  </si>
  <si>
    <t>DS566</t>
  </si>
  <si>
    <t>DS566CT</t>
  </si>
  <si>
    <t>DS567</t>
  </si>
  <si>
    <t>DS567CT</t>
  </si>
  <si>
    <t>DS568</t>
  </si>
  <si>
    <t>DS568CT</t>
  </si>
  <si>
    <t>DS569</t>
  </si>
  <si>
    <t>DS569CT</t>
  </si>
  <si>
    <t>DS570</t>
  </si>
  <si>
    <t>DS570CT</t>
  </si>
  <si>
    <t>DS571</t>
  </si>
  <si>
    <t>DS571CT</t>
  </si>
  <si>
    <t>DS578</t>
  </si>
  <si>
    <t>DS578CT</t>
  </si>
  <si>
    <t>DS583</t>
  </si>
  <si>
    <t>DS583CT</t>
  </si>
  <si>
    <t>DS592</t>
  </si>
  <si>
    <t>DS592CT</t>
  </si>
  <si>
    <t>DS600</t>
  </si>
  <si>
    <t>DS605</t>
  </si>
  <si>
    <t>DS700</t>
  </si>
  <si>
    <t>DS704</t>
  </si>
  <si>
    <t>DS704CT</t>
  </si>
  <si>
    <t>DS715</t>
  </si>
  <si>
    <t>DS715CT</t>
  </si>
  <si>
    <t>DS724</t>
  </si>
  <si>
    <t>DS724CT</t>
  </si>
  <si>
    <t>DS92</t>
  </si>
  <si>
    <t>DS92BRC</t>
  </si>
  <si>
    <t>DS92BV</t>
  </si>
  <si>
    <t>DS92CM</t>
  </si>
  <si>
    <t>DS92CT</t>
  </si>
  <si>
    <t>DS92D</t>
  </si>
  <si>
    <t>DS92DCT</t>
  </si>
  <si>
    <t>DS92EH</t>
  </si>
  <si>
    <t>DS92SP</t>
  </si>
  <si>
    <t>DS93</t>
  </si>
  <si>
    <t>DS93CT</t>
  </si>
  <si>
    <t>DS93P</t>
  </si>
  <si>
    <t>DS95</t>
  </si>
  <si>
    <t>DSB920</t>
  </si>
  <si>
    <t>DTB612</t>
  </si>
  <si>
    <t>DTB625</t>
  </si>
  <si>
    <t>DTQ630</t>
  </si>
  <si>
    <t>DESENGRASANTE</t>
  </si>
  <si>
    <t>DUSTSEAL 500P</t>
  </si>
  <si>
    <t>MEJORADOR VIAL</t>
  </si>
  <si>
    <t>DUSTSEAL 500PCT</t>
  </si>
  <si>
    <t>DUSTSEAL 90</t>
  </si>
  <si>
    <t>DUSTSEAL 90CT</t>
  </si>
  <si>
    <t>DUSTSEAL 95S</t>
  </si>
  <si>
    <t>DUSTSEAL 95SCT</t>
  </si>
  <si>
    <t>ECY899</t>
  </si>
  <si>
    <t>ESPUMIGENO - INHIBIDOR DE CORROSION</t>
  </si>
  <si>
    <t>ECY899CT</t>
  </si>
  <si>
    <t>ECY914</t>
  </si>
  <si>
    <t>ESPUMIGENO</t>
  </si>
  <si>
    <t>ECY914CT</t>
  </si>
  <si>
    <t>ECY930</t>
  </si>
  <si>
    <t>ECY930CT</t>
  </si>
  <si>
    <t>ESB1000</t>
  </si>
  <si>
    <t>ESPUMIGENO - INHIBIDOR DE INCRUSTACIONES</t>
  </si>
  <si>
    <t>ESB1090</t>
  </si>
  <si>
    <t>ESB1090CT</t>
  </si>
  <si>
    <t>ESB140</t>
  </si>
  <si>
    <t>ESPUMIGENO DESINCRUSTANTE SOLIDO</t>
  </si>
  <si>
    <t>BDE</t>
  </si>
  <si>
    <t>ESB1590</t>
  </si>
  <si>
    <t>ESB1590CT</t>
  </si>
  <si>
    <t>ESB1650</t>
  </si>
  <si>
    <t>ESPUMIGENO-INHIBIDOR DE INCRUSTACIONES SOLIDO</t>
  </si>
  <si>
    <t>ESB310</t>
  </si>
  <si>
    <t>ESPUMIGENO SOLIDO</t>
  </si>
  <si>
    <t>ESB380</t>
  </si>
  <si>
    <t>ESB390</t>
  </si>
  <si>
    <t>ESB536</t>
  </si>
  <si>
    <t>ESB536CT</t>
  </si>
  <si>
    <t>ESB541</t>
  </si>
  <si>
    <t>ESB541CT</t>
  </si>
  <si>
    <t>ESB600</t>
  </si>
  <si>
    <t>ESB608</t>
  </si>
  <si>
    <t>ESB699</t>
  </si>
  <si>
    <t>ESB699CT</t>
  </si>
  <si>
    <t>ESB711</t>
  </si>
  <si>
    <t>ESPUMIGENO EFERVESCENTE</t>
  </si>
  <si>
    <t>ESB800</t>
  </si>
  <si>
    <t>ESB800CT</t>
  </si>
  <si>
    <t>ESB803</t>
  </si>
  <si>
    <t>ESB850</t>
  </si>
  <si>
    <t>ESB850CT</t>
  </si>
  <si>
    <t>ESB880</t>
  </si>
  <si>
    <t>ESPUMIGENO-INHIBIDOR DE PARAFINAS</t>
  </si>
  <si>
    <t>ESB900</t>
  </si>
  <si>
    <t>ESB900CT</t>
  </si>
  <si>
    <t>ESB980</t>
  </si>
  <si>
    <t>ESB980CT</t>
  </si>
  <si>
    <t>ESB9846</t>
  </si>
  <si>
    <t>ESB9846CT</t>
  </si>
  <si>
    <t>ESB985</t>
  </si>
  <si>
    <t>ESB985CT</t>
  </si>
  <si>
    <t>ESB9862</t>
  </si>
  <si>
    <t>ESB9862CT</t>
  </si>
  <si>
    <t>ESB9862T</t>
  </si>
  <si>
    <t>ESB9862TCT</t>
  </si>
  <si>
    <t>ESB9865</t>
  </si>
  <si>
    <t>ESB9865CT</t>
  </si>
  <si>
    <t>ESB990</t>
  </si>
  <si>
    <t>ESB990CT</t>
  </si>
  <si>
    <t>FBS1205</t>
  </si>
  <si>
    <t>FLOCULANTE</t>
  </si>
  <si>
    <t>FBS1268</t>
  </si>
  <si>
    <t>FBS1269</t>
  </si>
  <si>
    <t>FBS1272</t>
  </si>
  <si>
    <t>FBS1274</t>
  </si>
  <si>
    <t>FBS1281</t>
  </si>
  <si>
    <t>FBS1283</t>
  </si>
  <si>
    <t>FBS1290</t>
  </si>
  <si>
    <t>FBS1291</t>
  </si>
  <si>
    <t>FBS1292</t>
  </si>
  <si>
    <t>FBS1293</t>
  </si>
  <si>
    <t>FBS1294</t>
  </si>
  <si>
    <t>FBS1295</t>
  </si>
  <si>
    <t>FBS130</t>
  </si>
  <si>
    <t>FBS1401</t>
  </si>
  <si>
    <t>FBS1401CM</t>
  </si>
  <si>
    <t>FBS1401CT</t>
  </si>
  <si>
    <t>FBS1401SP</t>
  </si>
  <si>
    <t>FBS1409</t>
  </si>
  <si>
    <t>FBS1409CT</t>
  </si>
  <si>
    <t>FBS1505</t>
  </si>
  <si>
    <t>FBS1505CT</t>
  </si>
  <si>
    <t>FBS1507</t>
  </si>
  <si>
    <t>FBS1510</t>
  </si>
  <si>
    <t>FBS1510CT</t>
  </si>
  <si>
    <t>FBS1590</t>
  </si>
  <si>
    <t>FBS1590CT</t>
  </si>
  <si>
    <t>FBS1599</t>
  </si>
  <si>
    <t>FBS1599CT</t>
  </si>
  <si>
    <t>FBS1599SP</t>
  </si>
  <si>
    <t>FBS1599SPCT</t>
  </si>
  <si>
    <t>FBS1604</t>
  </si>
  <si>
    <t>FBS1604CT</t>
  </si>
  <si>
    <t>FBS1620</t>
  </si>
  <si>
    <t>FBS1620EH</t>
  </si>
  <si>
    <t>FBS1620SP</t>
  </si>
  <si>
    <t>FBS1621</t>
  </si>
  <si>
    <t>FBS1671</t>
  </si>
  <si>
    <t>FBS1672</t>
  </si>
  <si>
    <t>FBS1672CT</t>
  </si>
  <si>
    <t>FBS1730</t>
  </si>
  <si>
    <t>FBS1747</t>
  </si>
  <si>
    <t>FBS1747CT</t>
  </si>
  <si>
    <t>FBS1747SP</t>
  </si>
  <si>
    <t>FBS1747SPCT</t>
  </si>
  <si>
    <t>FBS1748</t>
  </si>
  <si>
    <t>FBS1760</t>
  </si>
  <si>
    <t>FBS1760LP</t>
  </si>
  <si>
    <t>FBS1761</t>
  </si>
  <si>
    <t>FBS1820</t>
  </si>
  <si>
    <t>FBS1880</t>
  </si>
  <si>
    <t>FBS1880LP</t>
  </si>
  <si>
    <t>FBS2000</t>
  </si>
  <si>
    <t>FBS2000BV</t>
  </si>
  <si>
    <t>FBS2000CM</t>
  </si>
  <si>
    <t>FBS2000CT</t>
  </si>
  <si>
    <t>FBS2000EH</t>
  </si>
  <si>
    <t>FBS2000SP</t>
  </si>
  <si>
    <t>FBS2000SPCT</t>
  </si>
  <si>
    <t>FBS2008</t>
  </si>
  <si>
    <t>FBS2008CT</t>
  </si>
  <si>
    <t>FBS2010</t>
  </si>
  <si>
    <t>FBS2010CT</t>
  </si>
  <si>
    <t>FBS2021</t>
  </si>
  <si>
    <t>FBS2021CT</t>
  </si>
  <si>
    <t>FBS2034</t>
  </si>
  <si>
    <t>FBS2034CT</t>
  </si>
  <si>
    <t>FBS2041</t>
  </si>
  <si>
    <t>FBS2041CT</t>
  </si>
  <si>
    <t>FBS2082</t>
  </si>
  <si>
    <t>FBS2082CT</t>
  </si>
  <si>
    <t>FBS2082T</t>
  </si>
  <si>
    <t>FBS208CTT</t>
  </si>
  <si>
    <t>FBS2150</t>
  </si>
  <si>
    <t>FBS2150CT</t>
  </si>
  <si>
    <t>FBS2740</t>
  </si>
  <si>
    <t>FBS2836</t>
  </si>
  <si>
    <t>FBS2844</t>
  </si>
  <si>
    <t>FBS2844CT</t>
  </si>
  <si>
    <t>FBS2859</t>
  </si>
  <si>
    <t>FBS2910</t>
  </si>
  <si>
    <t>FBS2910CT</t>
  </si>
  <si>
    <t>FBS2920</t>
  </si>
  <si>
    <t>FBS2990</t>
  </si>
  <si>
    <t>FBS2990CM</t>
  </si>
  <si>
    <t>FBS2990CT</t>
  </si>
  <si>
    <t>FBS2990ME</t>
  </si>
  <si>
    <t>FBS2990SP</t>
  </si>
  <si>
    <t>FBS3200</t>
  </si>
  <si>
    <t>FBS3235</t>
  </si>
  <si>
    <t>FBS3500</t>
  </si>
  <si>
    <t>FBS3500BV</t>
  </si>
  <si>
    <t>FBS3500CM</t>
  </si>
  <si>
    <t>FBS3500SP</t>
  </si>
  <si>
    <t>FBS3503</t>
  </si>
  <si>
    <t>FBS3508</t>
  </si>
  <si>
    <t>FBS3511</t>
  </si>
  <si>
    <t>FBS3511CT</t>
  </si>
  <si>
    <t>FBS3550</t>
  </si>
  <si>
    <t>FBS418</t>
  </si>
  <si>
    <t>FBS440</t>
  </si>
  <si>
    <t>FBS445</t>
  </si>
  <si>
    <t>FBS450</t>
  </si>
  <si>
    <t>FBS4500</t>
  </si>
  <si>
    <t>FBS4500CT</t>
  </si>
  <si>
    <t>FBS4500SP</t>
  </si>
  <si>
    <t>FBS4504</t>
  </si>
  <si>
    <t>FBS4504CT</t>
  </si>
  <si>
    <t>FBS4509</t>
  </si>
  <si>
    <t>FBS4509CT</t>
  </si>
  <si>
    <t>FBS4509SP</t>
  </si>
  <si>
    <t>FBS4509SPCT</t>
  </si>
  <si>
    <t>FBS4517</t>
  </si>
  <si>
    <t>FBS4517CT</t>
  </si>
  <si>
    <t>FBS452</t>
  </si>
  <si>
    <t>FBS453</t>
  </si>
  <si>
    <t>FBS454</t>
  </si>
  <si>
    <t>FBS458</t>
  </si>
  <si>
    <t>FBS4586</t>
  </si>
  <si>
    <t>FBS460</t>
  </si>
  <si>
    <t>FBS4703</t>
  </si>
  <si>
    <t>FBS4703CT</t>
  </si>
  <si>
    <t>FBS4711</t>
  </si>
  <si>
    <t>FBS4711CT</t>
  </si>
  <si>
    <t>FBS4734</t>
  </si>
  <si>
    <t>FBS4734CT</t>
  </si>
  <si>
    <t>FBS5609</t>
  </si>
  <si>
    <t>FBS5609CT</t>
  </si>
  <si>
    <t>FBS5610</t>
  </si>
  <si>
    <t>FBS5610SP</t>
  </si>
  <si>
    <t>FBS5690</t>
  </si>
  <si>
    <t>FBS6600</t>
  </si>
  <si>
    <t>FBS7000</t>
  </si>
  <si>
    <t>FBS7250</t>
  </si>
  <si>
    <t>FBS7250CT</t>
  </si>
  <si>
    <t>FBS747P</t>
  </si>
  <si>
    <t>FBS747PCT</t>
  </si>
  <si>
    <t>FBS7542</t>
  </si>
  <si>
    <t>FBS7542CT</t>
  </si>
  <si>
    <t>FBS7614</t>
  </si>
  <si>
    <t>FBS7614CT</t>
  </si>
  <si>
    <t>FBS7614SP</t>
  </si>
  <si>
    <t>FBS7614SPCT</t>
  </si>
  <si>
    <t>FBS7720</t>
  </si>
  <si>
    <t>FBS7725</t>
  </si>
  <si>
    <t>FBS8000</t>
  </si>
  <si>
    <t>FBS8000CT</t>
  </si>
  <si>
    <t>FBS8000SP</t>
  </si>
  <si>
    <t>FBS840</t>
  </si>
  <si>
    <t>FBS9305</t>
  </si>
  <si>
    <t>FBS9550</t>
  </si>
  <si>
    <t>FBS9550CM</t>
  </si>
  <si>
    <t>FBS9550CT</t>
  </si>
  <si>
    <t>FBS9550EH</t>
  </si>
  <si>
    <t>FBS9550SP</t>
  </si>
  <si>
    <t>FBS9550SPCT</t>
  </si>
  <si>
    <t>FBS9558</t>
  </si>
  <si>
    <t>FBS9558CT</t>
  </si>
  <si>
    <t>FBS9560CT</t>
  </si>
  <si>
    <t>FBS9600</t>
  </si>
  <si>
    <t>FBS9654</t>
  </si>
  <si>
    <t>FBS9670</t>
  </si>
  <si>
    <t>FBS9670CT</t>
  </si>
  <si>
    <t>FCB730</t>
  </si>
  <si>
    <t>REMOVEDOR</t>
  </si>
  <si>
    <t>FCB730CT</t>
  </si>
  <si>
    <t>FTB202</t>
  </si>
  <si>
    <t>FLUIDO TERMICO</t>
  </si>
  <si>
    <t>FTB202C</t>
  </si>
  <si>
    <t>FLUIDO TERMICO CONCENTRADO</t>
  </si>
  <si>
    <t>GELOK 80</t>
  </si>
  <si>
    <t>GELOK 80CT</t>
  </si>
  <si>
    <t>IAB7500</t>
  </si>
  <si>
    <t>INHIBIDOR DE ARCILLAS</t>
  </si>
  <si>
    <t>IAB7500CT</t>
  </si>
  <si>
    <t>IAB8000</t>
  </si>
  <si>
    <t>IAB8000CT</t>
  </si>
  <si>
    <t>IC106</t>
  </si>
  <si>
    <t>INHIBIDOR DE INCRUSTACIONES</t>
  </si>
  <si>
    <t>IC106CT</t>
  </si>
  <si>
    <t>IC1217</t>
  </si>
  <si>
    <t>IC1217CT</t>
  </si>
  <si>
    <t>IC1315</t>
  </si>
  <si>
    <t>IC1315A</t>
  </si>
  <si>
    <t>IC1315ACT</t>
  </si>
  <si>
    <t>IC1315CT</t>
  </si>
  <si>
    <t>IC1450</t>
  </si>
  <si>
    <t>IC1450CT</t>
  </si>
  <si>
    <t>IC1561</t>
  </si>
  <si>
    <t>IC214</t>
  </si>
  <si>
    <t>IC215</t>
  </si>
  <si>
    <t>IC215SP</t>
  </si>
  <si>
    <t>IC220</t>
  </si>
  <si>
    <t>IC220CT</t>
  </si>
  <si>
    <t>IC220SP</t>
  </si>
  <si>
    <t>IC220SPCT</t>
  </si>
  <si>
    <t>IC2650</t>
  </si>
  <si>
    <t>IC2650CT</t>
  </si>
  <si>
    <t>IC2654</t>
  </si>
  <si>
    <t>IC2654CT</t>
  </si>
  <si>
    <t>IC2655</t>
  </si>
  <si>
    <t>IC2655CT</t>
  </si>
  <si>
    <t>IC2658</t>
  </si>
  <si>
    <t>IC300</t>
  </si>
  <si>
    <t>IC300CT</t>
  </si>
  <si>
    <t>IC303</t>
  </si>
  <si>
    <t>IC303CT</t>
  </si>
  <si>
    <t>IC304</t>
  </si>
  <si>
    <t>IC428SP</t>
  </si>
  <si>
    <t>IC5050</t>
  </si>
  <si>
    <t>IC5050BR</t>
  </si>
  <si>
    <t>IC5050CT</t>
  </si>
  <si>
    <t>IC5061</t>
  </si>
  <si>
    <t>IC5061CT</t>
  </si>
  <si>
    <t>IC5061SP</t>
  </si>
  <si>
    <t>IC5071</t>
  </si>
  <si>
    <t>IC5071CT</t>
  </si>
  <si>
    <t>IC5086CT</t>
  </si>
  <si>
    <t>IC5087</t>
  </si>
  <si>
    <t>IC5087A</t>
  </si>
  <si>
    <t>IC5087ACT</t>
  </si>
  <si>
    <t>IC5087CT</t>
  </si>
  <si>
    <t>IC5088</t>
  </si>
  <si>
    <t>IC5088CT</t>
  </si>
  <si>
    <t>IC5089</t>
  </si>
  <si>
    <t>IC5091</t>
  </si>
  <si>
    <t>IC5091A</t>
  </si>
  <si>
    <t>IC5091CM</t>
  </si>
  <si>
    <t>IC5091CT</t>
  </si>
  <si>
    <t>IC5091SP</t>
  </si>
  <si>
    <t>IC5095</t>
  </si>
  <si>
    <t>IC5096</t>
  </si>
  <si>
    <t>IC5096CT</t>
  </si>
  <si>
    <t>IC5098</t>
  </si>
  <si>
    <t>IC5098CT</t>
  </si>
  <si>
    <t>IC5099</t>
  </si>
  <si>
    <t>IC5099CT</t>
  </si>
  <si>
    <t>IC515</t>
  </si>
  <si>
    <t>IC515CT</t>
  </si>
  <si>
    <t>IC5200</t>
  </si>
  <si>
    <t>IC5200CT</t>
  </si>
  <si>
    <t>IC5313</t>
  </si>
  <si>
    <t>IC5313CT</t>
  </si>
  <si>
    <t>IC5314</t>
  </si>
  <si>
    <t>IC540</t>
  </si>
  <si>
    <t>IC5400</t>
  </si>
  <si>
    <t>IC5400BV</t>
  </si>
  <si>
    <t>IC5400BVCT</t>
  </si>
  <si>
    <t>IC5400CT</t>
  </si>
  <si>
    <t>IC5400D</t>
  </si>
  <si>
    <t>IC5400DCT</t>
  </si>
  <si>
    <t>IC5400SP</t>
  </si>
  <si>
    <t>IC5408</t>
  </si>
  <si>
    <t>IC5408CT</t>
  </si>
  <si>
    <t>IC5450</t>
  </si>
  <si>
    <t>IC5450CT</t>
  </si>
  <si>
    <t>IC5715</t>
  </si>
  <si>
    <t>IC5715CT</t>
  </si>
  <si>
    <t>IC6000</t>
  </si>
  <si>
    <t>IC6530</t>
  </si>
  <si>
    <t>IC7001</t>
  </si>
  <si>
    <t>IC7001CT</t>
  </si>
  <si>
    <t>IC7001EH</t>
  </si>
  <si>
    <t>IC7001SP</t>
  </si>
  <si>
    <t>IC7005</t>
  </si>
  <si>
    <t>IC7005CT</t>
  </si>
  <si>
    <t>IC7005D</t>
  </si>
  <si>
    <t>IC7005DCT</t>
  </si>
  <si>
    <t>IC7008</t>
  </si>
  <si>
    <t>IC7008CT</t>
  </si>
  <si>
    <t>IC7010</t>
  </si>
  <si>
    <t>IC7010CT</t>
  </si>
  <si>
    <t>IC7016</t>
  </si>
  <si>
    <t>IC7016CT</t>
  </si>
  <si>
    <t>IC7055</t>
  </si>
  <si>
    <t>IC7055CT</t>
  </si>
  <si>
    <t>IC7058</t>
  </si>
  <si>
    <t>IC7058CT</t>
  </si>
  <si>
    <t>IC7060</t>
  </si>
  <si>
    <t>IC8014</t>
  </si>
  <si>
    <t>IC8014CT</t>
  </si>
  <si>
    <t>IC8210</t>
  </si>
  <si>
    <t>IC8244</t>
  </si>
  <si>
    <t>IC885</t>
  </si>
  <si>
    <t>IC885CT</t>
  </si>
  <si>
    <t>IC890</t>
  </si>
  <si>
    <t>IC890CT</t>
  </si>
  <si>
    <t>IC894</t>
  </si>
  <si>
    <t>IC894CT</t>
  </si>
  <si>
    <t>IC895CT</t>
  </si>
  <si>
    <t>IC896</t>
  </si>
  <si>
    <t>IC896CT</t>
  </si>
  <si>
    <t>IC897</t>
  </si>
  <si>
    <t>IC897BR</t>
  </si>
  <si>
    <t>IC897BRA</t>
  </si>
  <si>
    <t>IC897BRM</t>
  </si>
  <si>
    <t>IC897BRMC</t>
  </si>
  <si>
    <t>IC897CT</t>
  </si>
  <si>
    <t>IC898</t>
  </si>
  <si>
    <t>IC898CM</t>
  </si>
  <si>
    <t>IC898CMCT</t>
  </si>
  <si>
    <t>IC898CT</t>
  </si>
  <si>
    <t>IC898SP</t>
  </si>
  <si>
    <t>IC898V</t>
  </si>
  <si>
    <t>IC904</t>
  </si>
  <si>
    <t>IC904CT</t>
  </si>
  <si>
    <t>IC906</t>
  </si>
  <si>
    <t>IC906CT</t>
  </si>
  <si>
    <t>IC925</t>
  </si>
  <si>
    <t>IC925CT</t>
  </si>
  <si>
    <t>IC925EH</t>
  </si>
  <si>
    <t>IC925SP</t>
  </si>
  <si>
    <t>IC925SPCT</t>
  </si>
  <si>
    <t>IC9450</t>
  </si>
  <si>
    <t>IC954</t>
  </si>
  <si>
    <t>IC954CT</t>
  </si>
  <si>
    <t>IC954V</t>
  </si>
  <si>
    <t>IC962</t>
  </si>
  <si>
    <t>IC962CT</t>
  </si>
  <si>
    <t>IC973</t>
  </si>
  <si>
    <t>IC973CT</t>
  </si>
  <si>
    <t>ICS107</t>
  </si>
  <si>
    <t>ICS112</t>
  </si>
  <si>
    <t>ICS400</t>
  </si>
  <si>
    <t>ICS400CT</t>
  </si>
  <si>
    <t>ICS400N</t>
  </si>
  <si>
    <t>ICS400SP</t>
  </si>
  <si>
    <t>ICS408</t>
  </si>
  <si>
    <t>ICS408CT</t>
  </si>
  <si>
    <t>ICS600</t>
  </si>
  <si>
    <t>ICS704</t>
  </si>
  <si>
    <t>INTEGRADOR 80</t>
  </si>
  <si>
    <t>INTEGRADOR 80CT</t>
  </si>
  <si>
    <t>IPB1</t>
  </si>
  <si>
    <t>INHIBIDOR DE PARAFINAS</t>
  </si>
  <si>
    <t>IPB1CT</t>
  </si>
  <si>
    <t>IPB2</t>
  </si>
  <si>
    <t>IPB22CT</t>
  </si>
  <si>
    <t>IPB279</t>
  </si>
  <si>
    <t>IPB279CT</t>
  </si>
  <si>
    <t>IPB2C</t>
  </si>
  <si>
    <t>IPB3</t>
  </si>
  <si>
    <t>IPB30</t>
  </si>
  <si>
    <t>IPB30CT</t>
  </si>
  <si>
    <t>IPB31</t>
  </si>
  <si>
    <t>IPB3118</t>
  </si>
  <si>
    <t>IPB34</t>
  </si>
  <si>
    <t>IPB356</t>
  </si>
  <si>
    <t>IPB4</t>
  </si>
  <si>
    <t>IPB420</t>
  </si>
  <si>
    <t>IPB420CT</t>
  </si>
  <si>
    <t>IPB481</t>
  </si>
  <si>
    <t>IPB481CT</t>
  </si>
  <si>
    <t>IPB483</t>
  </si>
  <si>
    <t>IPB483CT</t>
  </si>
  <si>
    <t>IPB4CT</t>
  </si>
  <si>
    <t>IPB500</t>
  </si>
  <si>
    <t>IPB500CT</t>
  </si>
  <si>
    <t>IPB510</t>
  </si>
  <si>
    <t>IPB510BR</t>
  </si>
  <si>
    <t>IPB510CT</t>
  </si>
  <si>
    <t>IPB520</t>
  </si>
  <si>
    <t>IPB520CT</t>
  </si>
  <si>
    <t>IPB527</t>
  </si>
  <si>
    <t>IPB527CT</t>
  </si>
  <si>
    <t>IPB53</t>
  </si>
  <si>
    <t>IPB530</t>
  </si>
  <si>
    <t>IPB530CT</t>
  </si>
  <si>
    <t>IPB532</t>
  </si>
  <si>
    <t>IPB532CT</t>
  </si>
  <si>
    <t>IPB535</t>
  </si>
  <si>
    <t>IPB535CT</t>
  </si>
  <si>
    <t>IPB53CT</t>
  </si>
  <si>
    <t>IPB540</t>
  </si>
  <si>
    <t>IPB540CT</t>
  </si>
  <si>
    <t>IPB540SP</t>
  </si>
  <si>
    <t>IPB542</t>
  </si>
  <si>
    <t>IPB542CT</t>
  </si>
  <si>
    <t>IPB5430</t>
  </si>
  <si>
    <t>IPB5432</t>
  </si>
  <si>
    <t>IPB5433</t>
  </si>
  <si>
    <t>IPB5434</t>
  </si>
  <si>
    <t>INHIBIDOR DE PARAFINAS Y ASFALTENOS</t>
  </si>
  <si>
    <t>IPB5435</t>
  </si>
  <si>
    <t>IPB547</t>
  </si>
  <si>
    <t>IPB547CT</t>
  </si>
  <si>
    <t>IPB548</t>
  </si>
  <si>
    <t>IPB550</t>
  </si>
  <si>
    <t>IPB550CT</t>
  </si>
  <si>
    <t>IPB60</t>
  </si>
  <si>
    <t>IPB60CM</t>
  </si>
  <si>
    <t>IPB60CT</t>
  </si>
  <si>
    <t>IPB60EH</t>
  </si>
  <si>
    <t>IPB60SP</t>
  </si>
  <si>
    <t>IPB614</t>
  </si>
  <si>
    <t>IPB614CT</t>
  </si>
  <si>
    <t>IPB6237</t>
  </si>
  <si>
    <t>INHIBIDOR DE ASFALTENOS</t>
  </si>
  <si>
    <t>IPB6256</t>
  </si>
  <si>
    <t>IPB6256CT</t>
  </si>
  <si>
    <t>IPB6256EH</t>
  </si>
  <si>
    <t>IPB6256SP</t>
  </si>
  <si>
    <t>IPB6256SPCT</t>
  </si>
  <si>
    <t>IPB6264</t>
  </si>
  <si>
    <t>IPB6264CT</t>
  </si>
  <si>
    <t>IPB646</t>
  </si>
  <si>
    <t>IPB65</t>
  </si>
  <si>
    <t>IPB650</t>
  </si>
  <si>
    <t>IPB650A</t>
  </si>
  <si>
    <t>IPB650ACT</t>
  </si>
  <si>
    <t>IPB650AS</t>
  </si>
  <si>
    <t>IPB650ASCT</t>
  </si>
  <si>
    <t>IPB650BR</t>
  </si>
  <si>
    <t>IPB650CT</t>
  </si>
  <si>
    <t>IPB651</t>
  </si>
  <si>
    <t>IPB651CT</t>
  </si>
  <si>
    <t>IPB651SP</t>
  </si>
  <si>
    <t>IPB651SPCT</t>
  </si>
  <si>
    <t>IPB653</t>
  </si>
  <si>
    <t>IPB653CT</t>
  </si>
  <si>
    <t>IPB658</t>
  </si>
  <si>
    <t>IPB658CT</t>
  </si>
  <si>
    <t>IPB670</t>
  </si>
  <si>
    <t>IPB676</t>
  </si>
  <si>
    <t>IPB68</t>
  </si>
  <si>
    <t>IPB68CT</t>
  </si>
  <si>
    <t>IPB71</t>
  </si>
  <si>
    <t>IPB711</t>
  </si>
  <si>
    <t>IPB713</t>
  </si>
  <si>
    <t>IPB71CM</t>
  </si>
  <si>
    <t>IPB71CT</t>
  </si>
  <si>
    <t>IPB71EH</t>
  </si>
  <si>
    <t>IPB71SP</t>
  </si>
  <si>
    <t>IPB71SPCT</t>
  </si>
  <si>
    <t>IPB75</t>
  </si>
  <si>
    <t>IPB78</t>
  </si>
  <si>
    <t>IPB78CT</t>
  </si>
  <si>
    <t>IPB79</t>
  </si>
  <si>
    <t>IPB792</t>
  </si>
  <si>
    <t>IPB79CT</t>
  </si>
  <si>
    <t>IPB800</t>
  </si>
  <si>
    <t>IPB804</t>
  </si>
  <si>
    <t>IPB804CT</t>
  </si>
  <si>
    <t>IPB895</t>
  </si>
  <si>
    <t>IPB895CM</t>
  </si>
  <si>
    <t>IPB895CT</t>
  </si>
  <si>
    <t>IPB895SP</t>
  </si>
  <si>
    <t>IPB895SPCT</t>
  </si>
  <si>
    <t>IPB900</t>
  </si>
  <si>
    <t>IPB900CT</t>
  </si>
  <si>
    <t>IPB930</t>
  </si>
  <si>
    <t>IPB930CT</t>
  </si>
  <si>
    <t>IPB935</t>
  </si>
  <si>
    <t>IPB935CT</t>
  </si>
  <si>
    <t>IPB935D</t>
  </si>
  <si>
    <t>IPB935DCT</t>
  </si>
  <si>
    <t>IPB943</t>
  </si>
  <si>
    <t>IPB943CT</t>
  </si>
  <si>
    <t>IPB953</t>
  </si>
  <si>
    <t>IPB953CT</t>
  </si>
  <si>
    <t>IPC3550</t>
  </si>
  <si>
    <t>IPC3550CT</t>
  </si>
  <si>
    <t>KPF15</t>
  </si>
  <si>
    <t>INHIBIDOR PARA PACKING FLUID</t>
  </si>
  <si>
    <t>KPF15CT</t>
  </si>
  <si>
    <t>KPF28</t>
  </si>
  <si>
    <t>KPF28CT</t>
  </si>
  <si>
    <t>KPF30</t>
  </si>
  <si>
    <t>KPF7</t>
  </si>
  <si>
    <t>KPF7BD</t>
  </si>
  <si>
    <t>BD2</t>
  </si>
  <si>
    <t>KPF7CT</t>
  </si>
  <si>
    <t>KPF7EH</t>
  </si>
  <si>
    <t>KPF7SP</t>
  </si>
  <si>
    <t>KPF8</t>
  </si>
  <si>
    <t>LB22</t>
  </si>
  <si>
    <t>REDUCTOR DE FRICCION</t>
  </si>
  <si>
    <t>LB30</t>
  </si>
  <si>
    <t>LUBRICANTE</t>
  </si>
  <si>
    <t>LB411</t>
  </si>
  <si>
    <t>LB411CT</t>
  </si>
  <si>
    <t>LIBROL</t>
  </si>
  <si>
    <t>MARSOR FP</t>
  </si>
  <si>
    <t>MARSOR FP-2</t>
  </si>
  <si>
    <t>MARSOR FP-2CT</t>
  </si>
  <si>
    <t>MARSOR FPCT</t>
  </si>
  <si>
    <t>MC MXI 845-4</t>
  </si>
  <si>
    <t>MC MXI 845-4CT</t>
  </si>
  <si>
    <t>MD</t>
  </si>
  <si>
    <t>MDCT</t>
  </si>
  <si>
    <t>MFB475</t>
  </si>
  <si>
    <t>MATERIAL FILTRANTE</t>
  </si>
  <si>
    <t>MT3</t>
  </si>
  <si>
    <t>MIB100</t>
  </si>
  <si>
    <t>MIB100CT</t>
  </si>
  <si>
    <t>MOD AR</t>
  </si>
  <si>
    <t>MODIFICADOR REOLOGICO</t>
  </si>
  <si>
    <t>MOD ARCT</t>
  </si>
  <si>
    <t>MOD ARCW</t>
  </si>
  <si>
    <t>MOD ARCWCT</t>
  </si>
  <si>
    <t>MRB100</t>
  </si>
  <si>
    <t>MRB100CT</t>
  </si>
  <si>
    <t>MRB200</t>
  </si>
  <si>
    <t>MRB200CT</t>
  </si>
  <si>
    <t>MUL ARCW</t>
  </si>
  <si>
    <t>MUL ARCWCT</t>
  </si>
  <si>
    <t>MZA-SOLUCION-DS-OE</t>
  </si>
  <si>
    <t>NOVOC A80</t>
  </si>
  <si>
    <t>REGULADOR DE PH / DESINCRUSTANTE</t>
  </si>
  <si>
    <t>NOVOC A80CT</t>
  </si>
  <si>
    <t>NOVOC DS3500</t>
  </si>
  <si>
    <t>NOVOC DS3500CT</t>
  </si>
  <si>
    <t>NOVOC DS3500SP</t>
  </si>
  <si>
    <t>NOVOC DS3500SPCT</t>
  </si>
  <si>
    <t>NOVOC DS3505</t>
  </si>
  <si>
    <t>NOVOC DS3508</t>
  </si>
  <si>
    <t>NOVOC DS3508CT</t>
  </si>
  <si>
    <t>NOVOC DS3510</t>
  </si>
  <si>
    <t>NOVOC DS3510CT</t>
  </si>
  <si>
    <t>NOVOC DS3700</t>
  </si>
  <si>
    <t>NOVOC DS3700CT</t>
  </si>
  <si>
    <t>NOVOC DS379</t>
  </si>
  <si>
    <t>NOVOC DS379CT</t>
  </si>
  <si>
    <t>NOVOC DS3900</t>
  </si>
  <si>
    <t>NOVOC DS3900CT</t>
  </si>
  <si>
    <t>NX DURACAPS B</t>
  </si>
  <si>
    <t>BACTERICIDA ENCAPSULADO</t>
  </si>
  <si>
    <t>NX DURACAPS CI</t>
  </si>
  <si>
    <t>NX DURACAPS CIB</t>
  </si>
  <si>
    <t>INHIBIDOR DE CORROSION-BACTERICIDA ENCAPSULADO</t>
  </si>
  <si>
    <t>NX DURACAPS SI</t>
  </si>
  <si>
    <t>OGB1000</t>
  </si>
  <si>
    <t>ODORIZANTE PARA GAS</t>
  </si>
  <si>
    <t>OIL WET</t>
  </si>
  <si>
    <t>OIL WETCT</t>
  </si>
  <si>
    <t>PDB200</t>
  </si>
  <si>
    <t>POLIMERO DIVERGENTE</t>
  </si>
  <si>
    <t>PEB100</t>
  </si>
  <si>
    <t>PEB100CT</t>
  </si>
  <si>
    <t>PEB200</t>
  </si>
  <si>
    <t>PEB200CT</t>
  </si>
  <si>
    <t>PGA6000</t>
  </si>
  <si>
    <t>VISCOSIFICANTE PARA ACIDO</t>
  </si>
  <si>
    <t>PHB170</t>
  </si>
  <si>
    <t>REGULADOR DE PH</t>
  </si>
  <si>
    <t>PHB175</t>
  </si>
  <si>
    <t>PHB175CT</t>
  </si>
  <si>
    <t>PHB300</t>
  </si>
  <si>
    <t>PHB300BD</t>
  </si>
  <si>
    <t>PHB300CM</t>
  </si>
  <si>
    <t>PHB300CT</t>
  </si>
  <si>
    <t>PHB300EH</t>
  </si>
  <si>
    <t>PHB300ME</t>
  </si>
  <si>
    <t>PHB300SP</t>
  </si>
  <si>
    <t>PHB500</t>
  </si>
  <si>
    <t>PHB500CT</t>
  </si>
  <si>
    <t>PHB508</t>
  </si>
  <si>
    <t>PHB508CT</t>
  </si>
  <si>
    <t>PHB612</t>
  </si>
  <si>
    <t>PHB612CT</t>
  </si>
  <si>
    <t>PHB626</t>
  </si>
  <si>
    <t>PHB626SP</t>
  </si>
  <si>
    <t>PHB649</t>
  </si>
  <si>
    <t>PHB900</t>
  </si>
  <si>
    <t>PREWET</t>
  </si>
  <si>
    <t>PREWETCT</t>
  </si>
  <si>
    <t>PSB1811</t>
  </si>
  <si>
    <t>BIOPOLIMERO</t>
  </si>
  <si>
    <t>PTB306</t>
  </si>
  <si>
    <t>ESTABILIZANTE TERMICO</t>
  </si>
  <si>
    <t>PTB306CT</t>
  </si>
  <si>
    <t>PTB626</t>
  </si>
  <si>
    <t>PTB626CT</t>
  </si>
  <si>
    <t>RA2042</t>
  </si>
  <si>
    <t>RA2042CT</t>
  </si>
  <si>
    <t>RA48</t>
  </si>
  <si>
    <t>RA48CT</t>
  </si>
  <si>
    <t>RFB1030</t>
  </si>
  <si>
    <t>RFB1060</t>
  </si>
  <si>
    <t>RFB1200</t>
  </si>
  <si>
    <t>RFB1200CT</t>
  </si>
  <si>
    <t>RFB1200SP</t>
  </si>
  <si>
    <t>RFB1200SPCT</t>
  </si>
  <si>
    <t>RFB1260</t>
  </si>
  <si>
    <t>RFB1268</t>
  </si>
  <si>
    <t>RFB1268CT</t>
  </si>
  <si>
    <t>RFB1400</t>
  </si>
  <si>
    <t>RFB1400CT</t>
  </si>
  <si>
    <t>RFB1400SP</t>
  </si>
  <si>
    <t>RFB1408</t>
  </si>
  <si>
    <t>RFB1408CT</t>
  </si>
  <si>
    <t>RFB200</t>
  </si>
  <si>
    <t>RFB200A</t>
  </si>
  <si>
    <t>RFB200ACT</t>
  </si>
  <si>
    <t>RFB200CT</t>
  </si>
  <si>
    <t>RFB200SP</t>
  </si>
  <si>
    <t>RFB208</t>
  </si>
  <si>
    <t>RFB208CT</t>
  </si>
  <si>
    <t>RFB271</t>
  </si>
  <si>
    <t>RFB281</t>
  </si>
  <si>
    <t>RFB285</t>
  </si>
  <si>
    <t>RFB285CT</t>
  </si>
  <si>
    <t>RFB290</t>
  </si>
  <si>
    <t>RFB40</t>
  </si>
  <si>
    <t>RFB481</t>
  </si>
  <si>
    <t>RFB481CT</t>
  </si>
  <si>
    <t>RFB500</t>
  </si>
  <si>
    <t>RFB500A</t>
  </si>
  <si>
    <t>RFB504</t>
  </si>
  <si>
    <t>RFB510</t>
  </si>
  <si>
    <t>RFB510CT</t>
  </si>
  <si>
    <t>RFB511</t>
  </si>
  <si>
    <t>RFB511CT</t>
  </si>
  <si>
    <t>RFB512</t>
  </si>
  <si>
    <t>RFB512CT</t>
  </si>
  <si>
    <t>RFB530</t>
  </si>
  <si>
    <t>RFB550</t>
  </si>
  <si>
    <t>RFB600</t>
  </si>
  <si>
    <t>RFB600SP</t>
  </si>
  <si>
    <t>RFB610</t>
  </si>
  <si>
    <t>RFB610CT</t>
  </si>
  <si>
    <t>RFB625</t>
  </si>
  <si>
    <t>RFB625CT</t>
  </si>
  <si>
    <t>RFB650</t>
  </si>
  <si>
    <t>RFB650CM</t>
  </si>
  <si>
    <t>RFB650CS</t>
  </si>
  <si>
    <t>RFB650CT</t>
  </si>
  <si>
    <t>RFB650EH</t>
  </si>
  <si>
    <t>RFB650ME</t>
  </si>
  <si>
    <t>RFB650SP</t>
  </si>
  <si>
    <t>RFB650SPCT</t>
  </si>
  <si>
    <t>RFB653SP</t>
  </si>
  <si>
    <t>RFB655</t>
  </si>
  <si>
    <t>RFB658</t>
  </si>
  <si>
    <t>RFB659</t>
  </si>
  <si>
    <t>RFB659CT</t>
  </si>
  <si>
    <t>RFB671</t>
  </si>
  <si>
    <t>RFB671CT</t>
  </si>
  <si>
    <t>RFB671LD</t>
  </si>
  <si>
    <t>RFB671PC</t>
  </si>
  <si>
    <t>RFB671SP</t>
  </si>
  <si>
    <t>RFB671SPCT</t>
  </si>
  <si>
    <t>RFB679</t>
  </si>
  <si>
    <t>RFB679CT</t>
  </si>
  <si>
    <t>RFB682</t>
  </si>
  <si>
    <t>RFB685</t>
  </si>
  <si>
    <t>RFB685CT</t>
  </si>
  <si>
    <t>RFB690SP</t>
  </si>
  <si>
    <t>RFB692</t>
  </si>
  <si>
    <t>RFB694</t>
  </si>
  <si>
    <t>RFB694CT</t>
  </si>
  <si>
    <t>RFB700</t>
  </si>
  <si>
    <t>RFB700CM</t>
  </si>
  <si>
    <t>RFB700CT</t>
  </si>
  <si>
    <t>RFB700EH</t>
  </si>
  <si>
    <t>RFB700PC</t>
  </si>
  <si>
    <t>RFB700SP</t>
  </si>
  <si>
    <t>RFB700SPCT</t>
  </si>
  <si>
    <t>RFB702</t>
  </si>
  <si>
    <t>RFB702CT</t>
  </si>
  <si>
    <t>RFB708</t>
  </si>
  <si>
    <t>RFB708CT</t>
  </si>
  <si>
    <t>RFB711</t>
  </si>
  <si>
    <t>RFB711CT</t>
  </si>
  <si>
    <t>RFB750</t>
  </si>
  <si>
    <t>RFB771</t>
  </si>
  <si>
    <t>RFB790</t>
  </si>
  <si>
    <t>RFB790CT</t>
  </si>
  <si>
    <t>RFB790EH</t>
  </si>
  <si>
    <t>RFB790SP</t>
  </si>
  <si>
    <t>RFB791</t>
  </si>
  <si>
    <t>RFB791CT</t>
  </si>
  <si>
    <t>NO USAR REDUCTOR DE FRICCION</t>
  </si>
  <si>
    <t>RFB791-CT</t>
  </si>
  <si>
    <t>RFB793</t>
  </si>
  <si>
    <t>RFB795</t>
  </si>
  <si>
    <t>RFB798</t>
  </si>
  <si>
    <t>RFB801</t>
  </si>
  <si>
    <t>RFB8017</t>
  </si>
  <si>
    <t>RFB801CT</t>
  </si>
  <si>
    <t>RFB810</t>
  </si>
  <si>
    <t>RFB810SP</t>
  </si>
  <si>
    <t>RFB810SPCT</t>
  </si>
  <si>
    <t>RFB824</t>
  </si>
  <si>
    <t>RFB824CT</t>
  </si>
  <si>
    <t>RFB850</t>
  </si>
  <si>
    <t>RFB880</t>
  </si>
  <si>
    <t>RFB900</t>
  </si>
  <si>
    <t>RFB900CT</t>
  </si>
  <si>
    <t>RFB990</t>
  </si>
  <si>
    <t>RGE46</t>
  </si>
  <si>
    <t>LUBRICANTE DE EXTREMA PRESION</t>
  </si>
  <si>
    <t>RRB2600</t>
  </si>
  <si>
    <t>REGENERADOR DE RESINAS</t>
  </si>
  <si>
    <t>RRB3000</t>
  </si>
  <si>
    <t>RT10</t>
  </si>
  <si>
    <t>RT100</t>
  </si>
  <si>
    <t>RT101</t>
  </si>
  <si>
    <t>RT101CM</t>
  </si>
  <si>
    <t>RT102</t>
  </si>
  <si>
    <t>RT102CM</t>
  </si>
  <si>
    <t>RT102CS</t>
  </si>
  <si>
    <t>RT102CT</t>
  </si>
  <si>
    <t>RT102SP</t>
  </si>
  <si>
    <t>RT103</t>
  </si>
  <si>
    <t>RT103CT</t>
  </si>
  <si>
    <t>RT105</t>
  </si>
  <si>
    <t>RT105CT</t>
  </si>
  <si>
    <t>RT10S</t>
  </si>
  <si>
    <t>RT10SCT</t>
  </si>
  <si>
    <t>RT110</t>
  </si>
  <si>
    <t>RT111</t>
  </si>
  <si>
    <t>RT112</t>
  </si>
  <si>
    <t>RT112SP</t>
  </si>
  <si>
    <t>RT116</t>
  </si>
  <si>
    <t>RT118</t>
  </si>
  <si>
    <t>RT118CT</t>
  </si>
  <si>
    <t>RT12</t>
  </si>
  <si>
    <t>RT120</t>
  </si>
  <si>
    <t>RT120SP</t>
  </si>
  <si>
    <t>RT123</t>
  </si>
  <si>
    <t>RT123CT</t>
  </si>
  <si>
    <t>RT12CT</t>
  </si>
  <si>
    <t>RT130</t>
  </si>
  <si>
    <t>RT135</t>
  </si>
  <si>
    <t>RT142</t>
  </si>
  <si>
    <t>RT142CM</t>
  </si>
  <si>
    <t>RT142CS</t>
  </si>
  <si>
    <t>RT142CT</t>
  </si>
  <si>
    <t>RT142EH</t>
  </si>
  <si>
    <t>RT142LD</t>
  </si>
  <si>
    <t>RT142LH</t>
  </si>
  <si>
    <t>RT142SP</t>
  </si>
  <si>
    <t>RT142SPCT</t>
  </si>
  <si>
    <t>RT143</t>
  </si>
  <si>
    <t>RT147</t>
  </si>
  <si>
    <t>RT147CT</t>
  </si>
  <si>
    <t>RT147SP</t>
  </si>
  <si>
    <t>RT147SPCT</t>
  </si>
  <si>
    <t>RT149</t>
  </si>
  <si>
    <t>RT149CT</t>
  </si>
  <si>
    <t>RT149SP</t>
  </si>
  <si>
    <t>RT149SPCT</t>
  </si>
  <si>
    <t>RT15</t>
  </si>
  <si>
    <t>RT150</t>
  </si>
  <si>
    <t>RT150CT</t>
  </si>
  <si>
    <t>RT155</t>
  </si>
  <si>
    <t>RT155CT</t>
  </si>
  <si>
    <t>RT158</t>
  </si>
  <si>
    <t>RT158CT</t>
  </si>
  <si>
    <t>RT15CT</t>
  </si>
  <si>
    <t>RT16</t>
  </si>
  <si>
    <t>RT160</t>
  </si>
  <si>
    <t>RT160CT</t>
  </si>
  <si>
    <t>RT165</t>
  </si>
  <si>
    <t>RT165CT</t>
  </si>
  <si>
    <t>RT170</t>
  </si>
  <si>
    <t>RT170SP</t>
  </si>
  <si>
    <t>RT173</t>
  </si>
  <si>
    <t>RT178</t>
  </si>
  <si>
    <t>RT18</t>
  </si>
  <si>
    <t>RT186</t>
  </si>
  <si>
    <t>RT190</t>
  </si>
  <si>
    <t>RT20</t>
  </si>
  <si>
    <t>RT2000</t>
  </si>
  <si>
    <t>RT205</t>
  </si>
  <si>
    <t>RT209</t>
  </si>
  <si>
    <t>RT209CT</t>
  </si>
  <si>
    <t>RT209SP</t>
  </si>
  <si>
    <t>RT209SPCT</t>
  </si>
  <si>
    <t>RT20CM</t>
  </si>
  <si>
    <t>RT20CT</t>
  </si>
  <si>
    <t>RT20DT</t>
  </si>
  <si>
    <t>RT20EH</t>
  </si>
  <si>
    <t>RT20EHCT</t>
  </si>
  <si>
    <t>RT20LD</t>
  </si>
  <si>
    <t>RT20ME</t>
  </si>
  <si>
    <t>RT20SP</t>
  </si>
  <si>
    <t>RT230</t>
  </si>
  <si>
    <t>RT25X</t>
  </si>
  <si>
    <t>RT27</t>
  </si>
  <si>
    <t>RT29</t>
  </si>
  <si>
    <t>RT30</t>
  </si>
  <si>
    <t>RT300</t>
  </si>
  <si>
    <t>RT310</t>
  </si>
  <si>
    <t>RT32</t>
  </si>
  <si>
    <t>RT32CT</t>
  </si>
  <si>
    <t>RT34</t>
  </si>
  <si>
    <t>RT34CT</t>
  </si>
  <si>
    <t>RT370</t>
  </si>
  <si>
    <t>RT38</t>
  </si>
  <si>
    <t>RT39</t>
  </si>
  <si>
    <t>RT402</t>
  </si>
  <si>
    <t>RT402CT</t>
  </si>
  <si>
    <t>RT41</t>
  </si>
  <si>
    <t>RT41CT</t>
  </si>
  <si>
    <t>RT42</t>
  </si>
  <si>
    <t>RT43</t>
  </si>
  <si>
    <t>RT43CT</t>
  </si>
  <si>
    <t>RT46</t>
  </si>
  <si>
    <t>RT46BV</t>
  </si>
  <si>
    <t>RT46EH</t>
  </si>
  <si>
    <t>RT46SP</t>
  </si>
  <si>
    <t>RT48</t>
  </si>
  <si>
    <t>RT48CT</t>
  </si>
  <si>
    <t>RT50</t>
  </si>
  <si>
    <t>RT51</t>
  </si>
  <si>
    <t>RT518</t>
  </si>
  <si>
    <t>RT518CT</t>
  </si>
  <si>
    <t>RT52</t>
  </si>
  <si>
    <t>RT566</t>
  </si>
  <si>
    <t>RT566CT</t>
  </si>
  <si>
    <t>RT566SP</t>
  </si>
  <si>
    <t>RT566SPCT</t>
  </si>
  <si>
    <t>RT567</t>
  </si>
  <si>
    <t>RT567CT</t>
  </si>
  <si>
    <t>RT60</t>
  </si>
  <si>
    <t>RT60CT</t>
  </si>
  <si>
    <t>RT630</t>
  </si>
  <si>
    <t>RT630CT</t>
  </si>
  <si>
    <t>RT630SP</t>
  </si>
  <si>
    <t>RT638</t>
  </si>
  <si>
    <t>RT638CT</t>
  </si>
  <si>
    <t>RT647</t>
  </si>
  <si>
    <t>RT647CT</t>
  </si>
  <si>
    <t>RT72</t>
  </si>
  <si>
    <t>RT729</t>
  </si>
  <si>
    <t>RT729CT</t>
  </si>
  <si>
    <t>RT740</t>
  </si>
  <si>
    <t>RT740CT</t>
  </si>
  <si>
    <t>RT740SP</t>
  </si>
  <si>
    <t>RT740SPCT</t>
  </si>
  <si>
    <t>RT75</t>
  </si>
  <si>
    <t>RT75CT</t>
  </si>
  <si>
    <t>RT76</t>
  </si>
  <si>
    <t>RT760</t>
  </si>
  <si>
    <t>RT760CT</t>
  </si>
  <si>
    <t>RT760SP</t>
  </si>
  <si>
    <t>RT760SPCT</t>
  </si>
  <si>
    <t>RT80</t>
  </si>
  <si>
    <t>RT80CT</t>
  </si>
  <si>
    <t>RT85</t>
  </si>
  <si>
    <t>RT85CT</t>
  </si>
  <si>
    <t>RT903</t>
  </si>
  <si>
    <t>RT903CT</t>
  </si>
  <si>
    <t>RT903SP</t>
  </si>
  <si>
    <t>RT903SPCT</t>
  </si>
  <si>
    <t>RT91</t>
  </si>
  <si>
    <t>RT91CT</t>
  </si>
  <si>
    <t>RT928</t>
  </si>
  <si>
    <t>RT928CT</t>
  </si>
  <si>
    <t>RT94</t>
  </si>
  <si>
    <t>RT942</t>
  </si>
  <si>
    <t>RT96</t>
  </si>
  <si>
    <t>RT96CT</t>
  </si>
  <si>
    <t>RT97</t>
  </si>
  <si>
    <t>RT98</t>
  </si>
  <si>
    <t>RT99</t>
  </si>
  <si>
    <t>SA20</t>
  </si>
  <si>
    <t>SOLVENTE</t>
  </si>
  <si>
    <t>SA200</t>
  </si>
  <si>
    <t>SAB1015</t>
  </si>
  <si>
    <t>SOLUCION ANTICONGELANTE</t>
  </si>
  <si>
    <t>SAB1015CT</t>
  </si>
  <si>
    <t>SB1102</t>
  </si>
  <si>
    <t>SB1102CT</t>
  </si>
  <si>
    <t>SB14</t>
  </si>
  <si>
    <t>SB14CT</t>
  </si>
  <si>
    <t>SB14EH</t>
  </si>
  <si>
    <t>SB14SP</t>
  </si>
  <si>
    <t>SB14SPCT</t>
  </si>
  <si>
    <t>SB15</t>
  </si>
  <si>
    <t>SB15CT</t>
  </si>
  <si>
    <t>SB16</t>
  </si>
  <si>
    <t>SB16CT</t>
  </si>
  <si>
    <t>SB17</t>
  </si>
  <si>
    <t>SB18</t>
  </si>
  <si>
    <t>SB19</t>
  </si>
  <si>
    <t>SB19CT</t>
  </si>
  <si>
    <t>SB21</t>
  </si>
  <si>
    <t>SB21CT</t>
  </si>
  <si>
    <t>SB22</t>
  </si>
  <si>
    <t>SB22CT</t>
  </si>
  <si>
    <t>SB24</t>
  </si>
  <si>
    <t>SB24CT</t>
  </si>
  <si>
    <t>SB24SP</t>
  </si>
  <si>
    <t>SB24SPCT</t>
  </si>
  <si>
    <t>SB25</t>
  </si>
  <si>
    <t>SB25CT</t>
  </si>
  <si>
    <t>SB25SP</t>
  </si>
  <si>
    <t>SB25SPCT</t>
  </si>
  <si>
    <t>SB26</t>
  </si>
  <si>
    <t>SB26CT</t>
  </si>
  <si>
    <t>SB27</t>
  </si>
  <si>
    <t>SB27CT</t>
  </si>
  <si>
    <t>SB28</t>
  </si>
  <si>
    <t>SB28CT</t>
  </si>
  <si>
    <t>SB29</t>
  </si>
  <si>
    <t>SB29CT</t>
  </si>
  <si>
    <t>SB30</t>
  </si>
  <si>
    <t>SB31</t>
  </si>
  <si>
    <t>SB31CT</t>
  </si>
  <si>
    <t>SB375</t>
  </si>
  <si>
    <t>SB43</t>
  </si>
  <si>
    <t>SB45</t>
  </si>
  <si>
    <t>SB45CT</t>
  </si>
  <si>
    <t>SB47</t>
  </si>
  <si>
    <t>SB48</t>
  </si>
  <si>
    <t>SB53</t>
  </si>
  <si>
    <t>SB53CT</t>
  </si>
  <si>
    <t>SB609</t>
  </si>
  <si>
    <t>SB609CT</t>
  </si>
  <si>
    <t>SB76</t>
  </si>
  <si>
    <t>SB76CT</t>
  </si>
  <si>
    <t>SB79</t>
  </si>
  <si>
    <t>SB81</t>
  </si>
  <si>
    <t>SB81CT</t>
  </si>
  <si>
    <t>SB82</t>
  </si>
  <si>
    <t>SB82CT</t>
  </si>
  <si>
    <t>SB85</t>
  </si>
  <si>
    <t>SCB913</t>
  </si>
  <si>
    <t>SECUESTRANTE DE CO2</t>
  </si>
  <si>
    <t>SEB100</t>
  </si>
  <si>
    <t>SEB100CT</t>
  </si>
  <si>
    <t>SMB100</t>
  </si>
  <si>
    <t>SECUESTRANTE DE MERCURIO</t>
  </si>
  <si>
    <t>SMB200</t>
  </si>
  <si>
    <t>SMB300</t>
  </si>
  <si>
    <t>SO4207</t>
  </si>
  <si>
    <t>SECUESTRANTE DE OXIGENO</t>
  </si>
  <si>
    <t>SO4207CT</t>
  </si>
  <si>
    <t>SO4292</t>
  </si>
  <si>
    <t>SO4345</t>
  </si>
  <si>
    <t>SO4345BV</t>
  </si>
  <si>
    <t>SO4345BVCT</t>
  </si>
  <si>
    <t>SO4345CM</t>
  </si>
  <si>
    <t>SO4345CT</t>
  </si>
  <si>
    <t>SO4345SP</t>
  </si>
  <si>
    <t>SO4345SPCT</t>
  </si>
  <si>
    <t>SO4350</t>
  </si>
  <si>
    <t>SO4350CT</t>
  </si>
  <si>
    <t>SO4353</t>
  </si>
  <si>
    <t>SO4353CT</t>
  </si>
  <si>
    <t>SO4360</t>
  </si>
  <si>
    <t>SO4360CT</t>
  </si>
  <si>
    <t>SO5050</t>
  </si>
  <si>
    <t>SOB4350</t>
  </si>
  <si>
    <t>SOLUCION DS3500</t>
  </si>
  <si>
    <t>SOLUCION DS3700</t>
  </si>
  <si>
    <t>SOLUCION DS3900</t>
  </si>
  <si>
    <t>SOLUCION IAB</t>
  </si>
  <si>
    <t>SOLUCION IC</t>
  </si>
  <si>
    <t>SOLUCION KCL</t>
  </si>
  <si>
    <t>SPB37</t>
  </si>
  <si>
    <t>SOLVENTE DE PARAFINAS</t>
  </si>
  <si>
    <t>SPBC38</t>
  </si>
  <si>
    <t>SPBC38CT</t>
  </si>
  <si>
    <t>SPBC38SP</t>
  </si>
  <si>
    <t>SPBC38SPCT</t>
  </si>
  <si>
    <t>SPBC44</t>
  </si>
  <si>
    <t>SSB500</t>
  </si>
  <si>
    <t>SSB800</t>
  </si>
  <si>
    <t>SUPERPUSHER SAV 37</t>
  </si>
  <si>
    <t>MISCELANEOS</t>
  </si>
  <si>
    <t>TB22SF</t>
  </si>
  <si>
    <t>TB22SFCT</t>
  </si>
  <si>
    <t>TIB500</t>
  </si>
  <si>
    <t>DETERGENTE INDUSTRIAL</t>
  </si>
  <si>
    <t>TRB1000C</t>
  </si>
  <si>
    <t>TRAZADOR</t>
  </si>
  <si>
    <t>TRB1001</t>
  </si>
  <si>
    <t>TRB1003C</t>
  </si>
  <si>
    <t>TRB1200</t>
  </si>
  <si>
    <t>TRB1404</t>
  </si>
  <si>
    <t>TRB1405</t>
  </si>
  <si>
    <t>TRB1408</t>
  </si>
  <si>
    <t>TRB1411</t>
  </si>
  <si>
    <t>TRB3H</t>
  </si>
  <si>
    <t>ML</t>
  </si>
  <si>
    <t>TZ3H</t>
  </si>
  <si>
    <t>TZB1000</t>
  </si>
  <si>
    <t>TZB1000C</t>
  </si>
  <si>
    <t>TZB1001</t>
  </si>
  <si>
    <t>TZB1003</t>
  </si>
  <si>
    <t>TZB1003C</t>
  </si>
  <si>
    <t>TZB1004</t>
  </si>
  <si>
    <t>TZB1005</t>
  </si>
  <si>
    <t>TZB1200</t>
  </si>
  <si>
    <t>TZB1404</t>
  </si>
  <si>
    <t>TZB1405</t>
  </si>
  <si>
    <t>TZB1408</t>
  </si>
  <si>
    <t>TZB1411</t>
  </si>
  <si>
    <t>VERSACOAT</t>
  </si>
  <si>
    <t>VERSACOAT ARCW</t>
  </si>
  <si>
    <t>VERSACOAT ARCWCT</t>
  </si>
  <si>
    <t>VERSACOAT I</t>
  </si>
  <si>
    <t>VERSACOAT ICT</t>
  </si>
  <si>
    <t>VERSACOATCT</t>
  </si>
  <si>
    <t>VERSAMOD AR</t>
  </si>
  <si>
    <t>VERSAMOD ARCT</t>
  </si>
  <si>
    <t>VERSAMOD I</t>
  </si>
  <si>
    <t>VERSAMOD ICT</t>
  </si>
  <si>
    <t>VERSAMUL</t>
  </si>
  <si>
    <t>VERSAMUL ARCW</t>
  </si>
  <si>
    <t>VERSAMUL ARCWCT</t>
  </si>
  <si>
    <t>VERSAMUL I</t>
  </si>
  <si>
    <t>VERSAMUL ICT</t>
  </si>
  <si>
    <t>VERSAMULCT</t>
  </si>
  <si>
    <t>VERSAPRO P/S</t>
  </si>
  <si>
    <t>VERSAPRO P/SCT</t>
  </si>
  <si>
    <t>VERSAWET AR</t>
  </si>
  <si>
    <t>VERSAWET ARCT</t>
  </si>
  <si>
    <t>VERSAWET I</t>
  </si>
  <si>
    <t>VERSAWET ICT</t>
  </si>
  <si>
    <t>VERSAWET P/S</t>
  </si>
  <si>
    <t>VERSAWET P/SCT</t>
  </si>
  <si>
    <t>VISCO OIL</t>
  </si>
  <si>
    <t>VISCO OILCT</t>
  </si>
  <si>
    <t>WEL-LUBE ULTRA</t>
  </si>
  <si>
    <t>WEL-MOD FR</t>
  </si>
  <si>
    <t>WET AR</t>
  </si>
  <si>
    <t>WET ARCT</t>
  </si>
  <si>
    <t>WET ARCW</t>
  </si>
  <si>
    <t>WET ARCWCT</t>
  </si>
  <si>
    <t>WET2208</t>
  </si>
  <si>
    <t>WET2208CT</t>
  </si>
  <si>
    <t>DBM4075</t>
  </si>
  <si>
    <t>DBM4075CT</t>
  </si>
  <si>
    <t>DESEMUSIONANTE</t>
  </si>
  <si>
    <t>ESPUMIGENO - INHIBIDOR DE INCRUSTACIONES SOLIDO</t>
  </si>
  <si>
    <t>ESPUMIGENO - INHIBIDOR DE PARAFINAS</t>
  </si>
  <si>
    <t>JAS1205CT</t>
  </si>
  <si>
    <t>ORGANICO</t>
  </si>
  <si>
    <t>KPF15-CT</t>
  </si>
  <si>
    <t>INHIBIDOR DE CORROSION - BACTERICIDA ENCAPSULADO</t>
  </si>
  <si>
    <t>RFB1160</t>
  </si>
  <si>
    <t>RFB1160CT</t>
  </si>
  <si>
    <t>RT427</t>
  </si>
  <si>
    <t>RT427CT</t>
  </si>
  <si>
    <t>LUBRICANTE DE  EXTREMA PRESION</t>
  </si>
  <si>
    <t>DESICRUSTANTE</t>
  </si>
  <si>
    <t>ESPUMIGENO - INHIBIDOR DE INCRUSTACION SOLIDO</t>
  </si>
  <si>
    <t>BSH922</t>
  </si>
  <si>
    <t>BSH922CT</t>
  </si>
  <si>
    <t>DBN2446</t>
  </si>
  <si>
    <t>DBN2446CT</t>
  </si>
  <si>
    <t>ECY1040</t>
  </si>
  <si>
    <t>ESPUMIGENO DUAL</t>
  </si>
  <si>
    <t>ECY1040CT</t>
  </si>
  <si>
    <t>ESB820</t>
  </si>
  <si>
    <t>ESB820CT</t>
  </si>
  <si>
    <t>BX823</t>
  </si>
  <si>
    <t>BX823CT</t>
  </si>
  <si>
    <t>BX911</t>
  </si>
  <si>
    <t>BX911CT</t>
  </si>
  <si>
    <t>DBN1875</t>
  </si>
  <si>
    <t>DBN1875CT</t>
  </si>
  <si>
    <t>DBN2440</t>
  </si>
  <si>
    <t>DBN2440CT</t>
  </si>
  <si>
    <t>ESPUMIGENO INH. DE INCRUSTACIONES SOLIDO</t>
  </si>
  <si>
    <t>INHIBIDOR DE PARAFINA</t>
  </si>
  <si>
    <t>NO USAR REDUCTOR DE FRICCIËN</t>
  </si>
  <si>
    <t>LUBRICANTE EXTREMA PRESION</t>
  </si>
  <si>
    <t>RT470</t>
  </si>
  <si>
    <t>RT470CT</t>
  </si>
  <si>
    <t>ANTIESPUM ABC11CT REV K</t>
  </si>
  <si>
    <t>ANTIESPUM ABC3010CT REV C</t>
  </si>
  <si>
    <t>ANTIESPUM ABC33CT REV L</t>
  </si>
  <si>
    <t>ANTIESPUM ABC33SP REV H</t>
  </si>
  <si>
    <t>ANTIESPUM</t>
  </si>
  <si>
    <t>ANTIESPUM ABC42 REV A</t>
  </si>
  <si>
    <t>ANTIESPUM ABC42CT REV A</t>
  </si>
  <si>
    <t>ANTIESPUM ABC699C REV D</t>
  </si>
  <si>
    <t>INHIBID DE HIDRATOS BHI22CT REV "J" FECH</t>
  </si>
  <si>
    <t>INHIBID DE HIDRATOS BHI7030CT REV "I"</t>
  </si>
  <si>
    <t>SECUESTR DE SULFHIDRICO BSH506</t>
  </si>
  <si>
    <t>SECUESTR DE SULFHIDRICO BSH506CT</t>
  </si>
  <si>
    <t>SECUESTR DE SULFHIDRICO BSH507CT</t>
  </si>
  <si>
    <t>SECUESTR DE SULFHIDRICO BSH515CT</t>
  </si>
  <si>
    <t>SECUESTR DE SULFHIDRICO BSH8050CT</t>
  </si>
  <si>
    <t>SECUESTR DE SULFHIDRICO</t>
  </si>
  <si>
    <t>EMULSION COAT ARCWCT</t>
  </si>
  <si>
    <t>INHIBID DE CORROSION CY2005CT REV "B"</t>
  </si>
  <si>
    <t>INHIBID DE CORROSION CY20WCT REV "Z"</t>
  </si>
  <si>
    <t>INHIBID DE CORROSION</t>
  </si>
  <si>
    <t>INHIBID DE CORROSION CY50WCT REV "AB"</t>
  </si>
  <si>
    <t>INHIBID DE CORROSION CY51WCT REV " AK "</t>
  </si>
  <si>
    <t>INHIBID DE CORROSION CY59W REV " C "</t>
  </si>
  <si>
    <t>INHIBID DE CORROSION CY59WCT REV "B"</t>
  </si>
  <si>
    <t>CY802C</t>
  </si>
  <si>
    <t>INHIBID CY802C</t>
  </si>
  <si>
    <t>CY802CCT</t>
  </si>
  <si>
    <t>INHIBID CY802CCT</t>
  </si>
  <si>
    <t>INHIBID DE CORROSION CY802CT REV "K"</t>
  </si>
  <si>
    <t>INHIBID DE CORROSION CY8760CT REV " V "</t>
  </si>
  <si>
    <t>CY8890</t>
  </si>
  <si>
    <t>INHIBID CY8890</t>
  </si>
  <si>
    <t>CY8890CT</t>
  </si>
  <si>
    <t>INHIBID CY8890CT</t>
  </si>
  <si>
    <t>INHIBID DE CORROSION CY9200 REV "A" FECH</t>
  </si>
  <si>
    <t>INHIBID DE CORROSION CYB589CT REV " G "</t>
  </si>
  <si>
    <t>INHIBID DE CORROSION CYB636</t>
  </si>
  <si>
    <t>DESEMULS DBC4185CT</t>
  </si>
  <si>
    <t>DESEMULS</t>
  </si>
  <si>
    <t>DBN1488</t>
  </si>
  <si>
    <t>DESEMULS DBN1488</t>
  </si>
  <si>
    <t>DBN1488CT</t>
  </si>
  <si>
    <t>DESEMULS DBN1488CT</t>
  </si>
  <si>
    <t>DESEMULS DBS1170 REV D 07/10/16</t>
  </si>
  <si>
    <t>DESEMULS DBS3000CT REV F 08/02/19</t>
  </si>
  <si>
    <t>DISPERS DE ASFALTENOS DPA7367CT</t>
  </si>
  <si>
    <t>DISPERS DE ASFALTENOS DPA7367SCT</t>
  </si>
  <si>
    <t>DISPERS DE PETROLEO DPB260</t>
  </si>
  <si>
    <t>DISPERS DE PETROLEO DPB350CT</t>
  </si>
  <si>
    <t>DISPERS DE PETROLEO DPB358</t>
  </si>
  <si>
    <t>DISPERS DE PETROLEO DPB358CT</t>
  </si>
  <si>
    <t>DISPERS DE PETROLEO DPB52SPCT</t>
  </si>
  <si>
    <t>DISPERS DE PETROLEO DPB58CT</t>
  </si>
  <si>
    <t>DISPERS DE PETROLEO DPB66</t>
  </si>
  <si>
    <t>DISPERS DE PETROLEO</t>
  </si>
  <si>
    <t>DESINCRUST REVIS N 27/02/18</t>
  </si>
  <si>
    <t>DESINCRUST DS92CT REV N FECHA 27/02/18</t>
  </si>
  <si>
    <t>ESPUMIG INHIB CORROS ECY899CT</t>
  </si>
  <si>
    <t>ESPUMIG ECY914CT</t>
  </si>
  <si>
    <t>ESPUMIG ECY930CT</t>
  </si>
  <si>
    <t>ESPUMIGENO INH. DE INCRUSTAC.SOLIDO</t>
  </si>
  <si>
    <t>ESPUMIG ESB536CT</t>
  </si>
  <si>
    <t>ESPUMIG ESB800CT</t>
  </si>
  <si>
    <t>ESPUMIG ESB900CT</t>
  </si>
  <si>
    <t>ESB920</t>
  </si>
  <si>
    <t>ESPUMIG ESB920</t>
  </si>
  <si>
    <t>ESB920CT</t>
  </si>
  <si>
    <t>ESPUMIG ESB920CT</t>
  </si>
  <si>
    <t>UN</t>
  </si>
  <si>
    <t>ESPUMIG ESB980CT</t>
  </si>
  <si>
    <t>ESPUMIG ESB9846CT</t>
  </si>
  <si>
    <t>ESPUMIG ESB985CT</t>
  </si>
  <si>
    <t>ESPUMIG</t>
  </si>
  <si>
    <t>FLOCUL</t>
  </si>
  <si>
    <t>FLOCUL FBS9560CT</t>
  </si>
  <si>
    <t>INHIBID DE ARCILLAS IAB7500CT REV " E "</t>
  </si>
  <si>
    <t>INHIBID DE ARCILLAS IAB8000CT REV</t>
  </si>
  <si>
    <t>INHIBID DE INCRUSTACIONES IC1315CT REV</t>
  </si>
  <si>
    <t>INHIBID DE INCRUSTACIONES IC220CT REV "J</t>
  </si>
  <si>
    <t>INHIBID DE INCRUSTACIONES IC5061 REV "H"</t>
  </si>
  <si>
    <t>INHIBID DE INCRUSTACIONES IC5061CT REV</t>
  </si>
  <si>
    <t>INHIBID DE INCRUSTACIONES</t>
  </si>
  <si>
    <t>INHIBID DE INCRUSTACIONES IC5087CT REV</t>
  </si>
  <si>
    <t>INHIBID DE INCRUSTACIONES IC5091CT REV</t>
  </si>
  <si>
    <t>INHIBID DE INCRUSTACIONES IC5098CT REV</t>
  </si>
  <si>
    <t>INHIBID DE INCRUSTACIONES IC5400CT REV</t>
  </si>
  <si>
    <t>INHIBID DE INCRUSTACIONES IC5408 REV "B"</t>
  </si>
  <si>
    <t>INHIBID DE INCRUSTACIONES IC5408CT REV</t>
  </si>
  <si>
    <t>INHIBID DE INCRUSTACIONES IC7001CT REV</t>
  </si>
  <si>
    <t>INHIBID DE INCRUSTACIONES IC7005CT REV</t>
  </si>
  <si>
    <t>INHIBID DE INCRUSTACIONES IC7016CT</t>
  </si>
  <si>
    <t>INHIBID DE INCRUSTACIONES IC8014CT REV</t>
  </si>
  <si>
    <t>INHIBID DE INCRUSTACIONES IC890 REV "L"</t>
  </si>
  <si>
    <t>INHIBID DE INCRUSTACIONES IC896CT REV "V</t>
  </si>
  <si>
    <t>INHIBID DE INCRUSTACIONES IC898CT REV "R</t>
  </si>
  <si>
    <t>INHIBID DE INCRUSTACIONES IC904CT REV "B</t>
  </si>
  <si>
    <t>INHIBID DE INCRUSTACIONES IC962 REV "B"</t>
  </si>
  <si>
    <t>INHIBID DE INCRUSTACIONES IC962CT REV "A</t>
  </si>
  <si>
    <t>INHIBID MULTIPROPOSITO ICS400CT; REVISIO</t>
  </si>
  <si>
    <t>INHIBID IPB22</t>
  </si>
  <si>
    <t>INHIBID DE PARAFINAS IPB22CT REV "A"</t>
  </si>
  <si>
    <t>INHIBID DE PARAFINAS IPB279CT REV "A"</t>
  </si>
  <si>
    <t>INHIBID DE PARAFINAS IPB500CT REV "J"</t>
  </si>
  <si>
    <t>INHIBID DE PARAFINAS IPB530CT REV "P"</t>
  </si>
  <si>
    <t>INHIBID DE PARAFINAS IPB535CT REV "P"</t>
  </si>
  <si>
    <t>INHIBID DE PARAFINAS IPB550CT REV "L"</t>
  </si>
  <si>
    <t>INHIBID DE PARAFINAS IPB60CT REV "J"</t>
  </si>
  <si>
    <t>INHIBID DE ASFALTENOS IPB6256 REV "J"</t>
  </si>
  <si>
    <t>INHIBID DE ASFALTENOS IPB6256CT REV "J"</t>
  </si>
  <si>
    <t>INHIBID DE ASFALTENOS</t>
  </si>
  <si>
    <t>INHIBID DE PARAFINAS IPB650ACT REV "L"</t>
  </si>
  <si>
    <t>INHIBIODR DE PARAFINAS</t>
  </si>
  <si>
    <t>INHIBID DE PARAFINAS IPB650CT REV "R"</t>
  </si>
  <si>
    <t>INHIBID DE PARAFINAS IPB651CT REV "G"</t>
  </si>
  <si>
    <t>INHIBID DE PARAFINAS IPB653CT REV "C"</t>
  </si>
  <si>
    <t>INHIBID DE PARAFINAS IPB658 REV "A" FECH</t>
  </si>
  <si>
    <t>INHIBID DE PARAFINAS</t>
  </si>
  <si>
    <t>INHIBID DE PARAFINAS IPB68 REV "A" FECHA</t>
  </si>
  <si>
    <t>INHIBID DE PARAFINAS IPB68CT REV "A"</t>
  </si>
  <si>
    <t>INHIBID DE PARAFINAS IPB71CT; REVISION</t>
  </si>
  <si>
    <t>INHIBID DE PARAFINAS IPB78CT; REVISION</t>
  </si>
  <si>
    <t>INHIBID DE PARAFINAS IPB79CT REV "B"</t>
  </si>
  <si>
    <t>INHIBID DE PARAFINAS IPB895; REVISION "</t>
  </si>
  <si>
    <t>INHIBID DE PARAFINAS IPB900; REVISION "</t>
  </si>
  <si>
    <t>INHIBID DE PARAFINAS IPB900CT REV "B"</t>
  </si>
  <si>
    <t>INHIBID DE PARAFINAS IPB935CT; REVISION</t>
  </si>
  <si>
    <t>INHIBID DE PARAFINAS IPB953CT; REVISION</t>
  </si>
  <si>
    <t>INHIBID PARA PACKING FLUID KPF15;</t>
  </si>
  <si>
    <t>NO USAR</t>
  </si>
  <si>
    <t>NO USAR - ORGANICO</t>
  </si>
  <si>
    <t>DESINCRUST NOVOC DS3500CT REV G 08/11/17</t>
  </si>
  <si>
    <t>BACTERICIDA NX DURACAPS B REV EMIS</t>
  </si>
  <si>
    <t>INH DE CORROSION - BACTERICIDA ENCAPSULADO</t>
  </si>
  <si>
    <t>INHIBID DE INCRUSTACIONES NX DURACAPS SI</t>
  </si>
  <si>
    <t>POLIMERO PDB200</t>
  </si>
  <si>
    <t>EMULSION PEB200</t>
  </si>
  <si>
    <t>REGULAD PH PHB300CT REV F</t>
  </si>
  <si>
    <t>ESTAB TERM PTB626</t>
  </si>
  <si>
    <t>REDUCT FRICC</t>
  </si>
  <si>
    <t>SOLV</t>
  </si>
  <si>
    <t>SOLV SB28CT REV L</t>
  </si>
  <si>
    <t>SOLV SB53CT REV "B"</t>
  </si>
  <si>
    <t>SOLV SB82CT REV B FEC</t>
  </si>
  <si>
    <t>ABC54</t>
  </si>
  <si>
    <t>ANTIESPUM ABC54</t>
  </si>
  <si>
    <t>ABC54CT</t>
  </si>
  <si>
    <t>ANTIESPUM ABC54CT</t>
  </si>
  <si>
    <t>DBC2305CT</t>
  </si>
  <si>
    <t>DISPERSANTE DE PETRËLEO</t>
  </si>
  <si>
    <t>INHIBIDOR DE INCRUSTACION</t>
  </si>
  <si>
    <t>INHIBID KPF28CT</t>
  </si>
  <si>
    <t>INH. DE CORROSION - BACTERICIDA ENCAPSULADO</t>
  </si>
  <si>
    <t>REDUCTOR DE FRICCIËN</t>
  </si>
  <si>
    <t>RFB810CT</t>
  </si>
  <si>
    <t>REDUCT FRICC RFB810CT</t>
  </si>
  <si>
    <t>BPO1560</t>
  </si>
  <si>
    <t>INHIBID BPO1560</t>
  </si>
  <si>
    <t>BPO1560CT</t>
  </si>
  <si>
    <t>INHIBID BPO1560CT</t>
  </si>
  <si>
    <t>INHIBID CY802S</t>
  </si>
  <si>
    <t>IC8000</t>
  </si>
  <si>
    <t>INHIBID IC8000</t>
  </si>
  <si>
    <t>IC8000CT</t>
  </si>
  <si>
    <t>INHIBID IC8000CT</t>
  </si>
  <si>
    <t>IC8210CT</t>
  </si>
  <si>
    <t>INHIBID IC8210CT</t>
  </si>
  <si>
    <t>INHIBID IPB547</t>
  </si>
  <si>
    <t>INHIBID IPB547CT</t>
  </si>
  <si>
    <t>CY8807</t>
  </si>
  <si>
    <t>INHIBID CY8807</t>
  </si>
  <si>
    <t>CY8807CT</t>
  </si>
  <si>
    <t>INHIBID CY8807CT</t>
  </si>
  <si>
    <t>MXI 845-4</t>
  </si>
  <si>
    <t>MXI 845-4CT</t>
  </si>
  <si>
    <t>SB17CT</t>
  </si>
  <si>
    <t>SOLV SB17CT</t>
  </si>
  <si>
    <t>BSH970</t>
  </si>
  <si>
    <t>SECUESTR BSH970</t>
  </si>
  <si>
    <t>BSH970CT</t>
  </si>
  <si>
    <t>SECUESTR BSH970CT</t>
  </si>
  <si>
    <t>DESEMULS DBC4634CT</t>
  </si>
  <si>
    <t>INH DE CORROSION BACTERICIDA ENCAPSULADO</t>
  </si>
  <si>
    <t>REGULAODR DE PH</t>
  </si>
  <si>
    <t>RT905</t>
  </si>
  <si>
    <t>DESEMULS RT905</t>
  </si>
  <si>
    <t>RT905CT</t>
  </si>
  <si>
    <t>DESEMULS RT905CT</t>
  </si>
  <si>
    <t>ESPUMIGENO  - INH. DE INCRUSTAC. SOLIDO</t>
  </si>
  <si>
    <t>INH DE CORROSIËN BACTERICIDA ENCAPSULADO</t>
  </si>
  <si>
    <t>TA130</t>
  </si>
  <si>
    <t>BSH930</t>
  </si>
  <si>
    <t>SECUESTR BSH930</t>
  </si>
  <si>
    <t>BSH930CT</t>
  </si>
  <si>
    <t>SECUESTR BSH930CT</t>
  </si>
  <si>
    <t>DPB260D</t>
  </si>
  <si>
    <t>DISPERS DPB260D</t>
  </si>
  <si>
    <t>DPB260DCT</t>
  </si>
  <si>
    <t>DISPERS DPB260DCT</t>
  </si>
  <si>
    <t>DS850</t>
  </si>
  <si>
    <t>DESINCRUST DS850</t>
  </si>
  <si>
    <t>DS850CT</t>
  </si>
  <si>
    <t>DESINCRUST DS850CT</t>
  </si>
  <si>
    <t xml:space="preserve">Tasa de cambio </t>
  </si>
  <si>
    <t>AR$/U$S</t>
  </si>
  <si>
    <t>Costo Amortización</t>
  </si>
  <si>
    <t xml:space="preserve">Costo Unitario   </t>
  </si>
  <si>
    <t>Mantenimiento Mensual</t>
  </si>
  <si>
    <t>(A+B+C+D) - Equipos de dosificación con instalacíon</t>
  </si>
  <si>
    <t>Costo [U$S/mes]</t>
  </si>
  <si>
    <t>Costo [AR$/mes]</t>
  </si>
  <si>
    <t>Costo Unitario [U$S]</t>
  </si>
  <si>
    <t>Costo Unitario [AR$]</t>
  </si>
  <si>
    <t>Equipo Dosificador 1000lts. neumático, líneas inoxidables 3/8 con reguladora neumática, línea de inyección con válvula de alivio y retorno a contenedor.</t>
  </si>
  <si>
    <t xml:space="preserve">Equipo Dosificador 1000lts. eléctrico, líneas inoxidables 3/8, tablero eléctrico con guarda motor y disyuntor línea de inyección con válvula de alivio y retorno a contenedor </t>
  </si>
  <si>
    <t>COSTOS FIJOS</t>
  </si>
  <si>
    <t>COSTOS DE MANTENIMIENTO</t>
  </si>
  <si>
    <t>Amortización</t>
  </si>
  <si>
    <t xml:space="preserve">Tubo de vidrio de 5/8" de 1 mt </t>
  </si>
  <si>
    <t>Pintura PQB</t>
  </si>
  <si>
    <t>Otros</t>
  </si>
  <si>
    <t>Total Costos de mantenimiento</t>
  </si>
  <si>
    <t>(A) - Estructura de equipos de dosificación</t>
  </si>
  <si>
    <t>Valor Residual [%]</t>
  </si>
  <si>
    <t>Durabilidad Promedio [mes]</t>
  </si>
  <si>
    <t>Total Costo Fijo [AR$/mes]</t>
  </si>
  <si>
    <t>Costo Unidad [AR$]</t>
  </si>
  <si>
    <t>Costo Mensual [AR$/mes</t>
  </si>
  <si>
    <t>hay un desuento del 20%</t>
  </si>
  <si>
    <t>(B) - Bombas para equipos de dosificación</t>
  </si>
  <si>
    <t>COSTOS DE INSTALACIÓN</t>
  </si>
  <si>
    <t>TUBO INOX. 1/4" X 0,89 mm</t>
  </si>
  <si>
    <t>CONECTOR RECTO 1/4" OD X 1/4" NPT.</t>
  </si>
  <si>
    <t>CONECTOR CODO 1/4" OD X 1/4" NPT</t>
  </si>
  <si>
    <t>UNIÓN RECTA 1/4" OD X 1/4" OD AISI 316</t>
  </si>
  <si>
    <t>VIROLA Y CONTRAVIROLA DE 1/4"</t>
  </si>
  <si>
    <t>TUERCA, VIROLA Y CONTRAVIROLA DE 1/4"</t>
  </si>
  <si>
    <t>VÁLVULA DE RETENCIÓN ABAC 1/4".</t>
  </si>
  <si>
    <t>REGULADORA DE PRESION FISHER, RANGO 0-800 PSI</t>
  </si>
  <si>
    <t>REGULADORA DE 1/4"S/ LUBRICADOR, RANGO 0-100 PSI</t>
  </si>
  <si>
    <t>BUJE DE REDUCCIÓN DE 1/2" X 1/4" AISI 316 S-3000</t>
  </si>
  <si>
    <t>TAPONES 1/4" NPT AISI 316 S-3000</t>
  </si>
  <si>
    <t>Cable 4 x 3 soterrado</t>
  </si>
  <si>
    <t>Total Costo de Instalación [AR$/mes]</t>
  </si>
  <si>
    <t>(C) - Instalaciones  en locación</t>
  </si>
  <si>
    <t xml:space="preserve">Cantidad </t>
  </si>
  <si>
    <t>Importe [AR$]</t>
  </si>
  <si>
    <t>Instalación neumática en pozos</t>
  </si>
  <si>
    <t>Instalación neumática en plantas o baterías</t>
  </si>
  <si>
    <t>Instalación eléctrica en pozos</t>
  </si>
  <si>
    <t>Instalación eléctrica en plantas o baterías</t>
  </si>
  <si>
    <t>Contenedor de 1000 lts Better descartable FORMIGPLAS</t>
  </si>
  <si>
    <t>Skid Telecomandado doble bba DDI80</t>
  </si>
  <si>
    <t>Skid Telecomandado 1 bba DDI80</t>
  </si>
  <si>
    <t xml:space="preserve">Equipo </t>
  </si>
  <si>
    <t>Precio Unitario</t>
  </si>
  <si>
    <t>Bombas de Inyección</t>
  </si>
  <si>
    <t>Variador de Frecuencia</t>
  </si>
  <si>
    <t>Trasmisor de Presión</t>
  </si>
  <si>
    <t>Trasmisor de Caudal</t>
  </si>
  <si>
    <t>Medidor de Nivel</t>
  </si>
  <si>
    <t>Registrador de Datos</t>
  </si>
  <si>
    <t>Fuente electrica</t>
  </si>
  <si>
    <t>Estructura y Bandeja</t>
  </si>
  <si>
    <t>CT</t>
  </si>
  <si>
    <t>Gabinete Metálico para Telemetría</t>
  </si>
  <si>
    <t>Traslado</t>
  </si>
  <si>
    <t>Mano de Obra Ensamblado</t>
  </si>
  <si>
    <t xml:space="preserve">Días </t>
  </si>
  <si>
    <t>DOSINFLOW</t>
  </si>
  <si>
    <t>Amortización diaria</t>
  </si>
  <si>
    <t>PRECIO BOMBA DECI 15/140</t>
  </si>
  <si>
    <t xml:space="preserve">TRIFASICO </t>
  </si>
  <si>
    <t>iva</t>
  </si>
  <si>
    <t>DE1570</t>
  </si>
  <si>
    <t>VARIADOR DE FRECUENCIA</t>
  </si>
  <si>
    <t>DOSISUR</t>
  </si>
  <si>
    <t>VER</t>
  </si>
  <si>
    <t>SCAL16082A</t>
  </si>
  <si>
    <t>Inhibidor de incrustación</t>
  </si>
  <si>
    <t>Este producto esta en Aconcagua Medanito (Muestra Satelite 9 )</t>
  </si>
  <si>
    <t>SCAL16574A</t>
  </si>
  <si>
    <t xml:space="preserve">Este producto esta en Aconcagua Loma Ocampo </t>
  </si>
  <si>
    <t>S6574A</t>
  </si>
  <si>
    <t>Ubicación</t>
  </si>
  <si>
    <t>Pozo/Batería</t>
  </si>
  <si>
    <t>Producto Championx</t>
  </si>
  <si>
    <t>Nota</t>
  </si>
  <si>
    <t>Loma Ocampo</t>
  </si>
  <si>
    <t>Batería 2 (Colector)</t>
  </si>
  <si>
    <t>Hoja de seguridad legible</t>
  </si>
  <si>
    <t>Batería 2 (entrada bomba o filtro)</t>
  </si>
  <si>
    <t>Pozo 9 (LO9)</t>
  </si>
  <si>
    <t>SCAL16574A Ó S6574A</t>
  </si>
  <si>
    <t xml:space="preserve">Hoja de seguridad ilegible, es alguno de estos 2 productos </t>
  </si>
  <si>
    <t>Pozo 41 (LO41)</t>
  </si>
  <si>
    <t>Pozo 7 (LO7)</t>
  </si>
  <si>
    <t>Satelite 2</t>
  </si>
  <si>
    <t>Batería 1  (Colector)</t>
  </si>
  <si>
    <t>Batería 1 (Separadores)</t>
  </si>
  <si>
    <t xml:space="preserve">La muestra tomada, es alguno de estas dos nomenclaturas "S6574A" ó "SCAL16574A" las 2 son inhibidores de incrustaciones. </t>
  </si>
  <si>
    <t>Inhibidor de Incrustaciones</t>
  </si>
  <si>
    <t>Servicio de control de inyección</t>
  </si>
  <si>
    <t>Telemetría</t>
  </si>
  <si>
    <t>punto-mes</t>
  </si>
  <si>
    <t>Equipos de Dosificación todos de Aconcagua Energía</t>
  </si>
  <si>
    <t>Equipos de Telemetría</t>
  </si>
  <si>
    <t>Equipo de dosificación de Aconcagua Energiía</t>
  </si>
  <si>
    <t>Equipo satelital</t>
  </si>
  <si>
    <t>EC-6082A</t>
  </si>
  <si>
    <t>Inhibidor de Incrustación</t>
  </si>
  <si>
    <t>EC-2575A</t>
  </si>
  <si>
    <t>Desemulsionante</t>
  </si>
  <si>
    <t>Pozo/Batería/Satelite</t>
  </si>
  <si>
    <t>Lts/día</t>
  </si>
  <si>
    <t>Medanito</t>
  </si>
  <si>
    <t>Satelite 4</t>
  </si>
  <si>
    <t>Fecha 2022- Que tomo el último recorredor la dosificación</t>
  </si>
  <si>
    <t>Equipo Solar (A cotizar Pecom)</t>
  </si>
  <si>
    <t>Equipo Satelital</t>
  </si>
  <si>
    <t>Satelite 5</t>
  </si>
  <si>
    <t>EC- 2575A</t>
  </si>
  <si>
    <t xml:space="preserve">Equipo de aconcagua </t>
  </si>
  <si>
    <t>Satelite 9</t>
  </si>
  <si>
    <t>Sin dosificación</t>
  </si>
  <si>
    <t>Punto crítico que quieren dosificar, no hay energía en ese punto (Convergen 7 pozos, los de la batería 21)</t>
  </si>
  <si>
    <t>Batería 19</t>
  </si>
  <si>
    <t>(Ingreso a la batería)</t>
  </si>
  <si>
    <t>Nota: La batería 21, va hacia el Satelite 9 en este hay (7 entradas de pozos), Punto crítico a dosificar, no hay energía en este mismo. No tiene dosificación por parte de Championx. Por otro lado el Satelite 4/5 convergen en la multifasica la cual tienen problemas de incrustación. Luego todos estos puntos convergen en la batería 19. Estos puntos son los de mayor enbergadura y los que quiere tratar Aconcagua Energía.</t>
  </si>
  <si>
    <t>Entre Lomas</t>
  </si>
  <si>
    <t>Parado/ Sin dosificación</t>
  </si>
  <si>
    <t>EL</t>
  </si>
  <si>
    <t>LO</t>
  </si>
  <si>
    <t>M</t>
  </si>
  <si>
    <t>PA [mcpd]</t>
  </si>
  <si>
    <t>Dosis [lpd]</t>
  </si>
  <si>
    <t>Sensor sumergible</t>
  </si>
  <si>
    <t>Sensor P ext</t>
  </si>
  <si>
    <t>Xpert LP-4g-Li</t>
  </si>
  <si>
    <t>Xpert LP-Xb-Li</t>
  </si>
  <si>
    <t>Xpert 200-SAT-XB-BAT</t>
  </si>
  <si>
    <t>Xpert 600-SAT-XB-BAT</t>
  </si>
  <si>
    <t>Estructura equipos sat</t>
  </si>
  <si>
    <t>Caños para montaje RF</t>
  </si>
  <si>
    <t>Scio 46 abono mensual</t>
  </si>
  <si>
    <t>Scio Sat abono mensual</t>
  </si>
  <si>
    <t>EDGE</t>
  </si>
  <si>
    <t>Concentración [ppm]</t>
  </si>
  <si>
    <t>Competencia</t>
  </si>
  <si>
    <t>PECOM</t>
  </si>
  <si>
    <t>Flete [USD/lt]</t>
  </si>
  <si>
    <t>Transmisión [USD/mes]</t>
  </si>
  <si>
    <t>Costo mensual</t>
  </si>
  <si>
    <t>Puntos con telemetría</t>
  </si>
  <si>
    <t>Costo</t>
  </si>
  <si>
    <t>Venta</t>
  </si>
  <si>
    <t>Cantidad [lpmes]</t>
  </si>
  <si>
    <t>Comp.</t>
  </si>
  <si>
    <t>Venta PQ</t>
  </si>
  <si>
    <t>Variación</t>
  </si>
  <si>
    <t>PU</t>
  </si>
  <si>
    <t>Dosis</t>
  </si>
  <si>
    <t>Venta mes</t>
  </si>
  <si>
    <t>Maestros</t>
  </si>
  <si>
    <t>Esclavos</t>
  </si>
  <si>
    <t>Maestro</t>
  </si>
  <si>
    <t>Esclavo</t>
  </si>
  <si>
    <t>VU</t>
  </si>
  <si>
    <t>Costo equipos</t>
  </si>
  <si>
    <t>Estructura montaje RF</t>
  </si>
  <si>
    <t>Producto Químico</t>
  </si>
  <si>
    <t>Tratamiento de Inhibición de Incrustaciones - Productos químicos</t>
  </si>
  <si>
    <t>Puntos</t>
  </si>
  <si>
    <t>Costo Unitario [USD/UM]</t>
  </si>
  <si>
    <t>Equipo Solar</t>
  </si>
  <si>
    <t>Servicio de Telemetría / Renta de skids</t>
  </si>
  <si>
    <t>equipo - mes</t>
  </si>
  <si>
    <t>Total Producto Químico</t>
  </si>
  <si>
    <t>Total: renta de skids y telemetría</t>
  </si>
  <si>
    <t>Según última compra</t>
  </si>
  <si>
    <t>Solo PQ</t>
  </si>
  <si>
    <t>EERR Global PQ + Scio</t>
  </si>
  <si>
    <t>Servicio</t>
  </si>
  <si>
    <t>Telemtería</t>
  </si>
  <si>
    <t>Total: Producto químico + servicio</t>
  </si>
  <si>
    <t>Renta de Skid</t>
  </si>
  <si>
    <t>Solo PQ: comparación con Champion</t>
  </si>
  <si>
    <t>Inversión - TR</t>
  </si>
  <si>
    <t>Skids</t>
  </si>
  <si>
    <t>TR</t>
  </si>
  <si>
    <t>S/D</t>
  </si>
  <si>
    <t>Vamos con esto pero tenemos ensayos en curso</t>
  </si>
  <si>
    <t>medanito 2 solar y un ic5091</t>
  </si>
  <si>
    <t>EL+LO</t>
  </si>
  <si>
    <t>Aconcagua</t>
  </si>
  <si>
    <t>CP</t>
  </si>
  <si>
    <t>EERR</t>
  </si>
  <si>
    <t>Costo USD/mes</t>
  </si>
  <si>
    <t>Venta USD/mes</t>
  </si>
  <si>
    <t>CP USD/mes</t>
  </si>
  <si>
    <t>Inversiòn [USD]</t>
  </si>
  <si>
    <t>TR meses</t>
  </si>
  <si>
    <t>Sat 4 y Bat 19</t>
  </si>
  <si>
    <t>Caudal Bruto (m3/día)</t>
  </si>
  <si>
    <t>Caudal Neto (m3/día)</t>
  </si>
  <si>
    <t>Caudal H20 (m3/día)</t>
  </si>
  <si>
    <t>Precio [USD/mes]</t>
  </si>
  <si>
    <t>Renta de skid</t>
  </si>
  <si>
    <r>
      <rPr>
        <sz val="10"/>
        <color theme="1"/>
        <rFont val="Webdings"/>
        <family val="1"/>
        <charset val="2"/>
      </rPr>
      <t>a</t>
    </r>
    <r>
      <rPr>
        <sz val="10"/>
        <color theme="1"/>
        <rFont val="Exo"/>
      </rPr>
      <t>  Semestralmente.</t>
    </r>
  </si>
  <si>
    <t>Entre Lomas - Loma Ocampo</t>
  </si>
  <si>
    <t>Oct-23 (último día hábil)</t>
  </si>
  <si>
    <t>Renta Skid Solar con Telemetría</t>
  </si>
  <si>
    <t>Incluir costo de monitoreo</t>
  </si>
  <si>
    <t>2. Mensual po7 punto</t>
  </si>
  <si>
    <t>1. Por punto mensual</t>
  </si>
  <si>
    <t xml:space="preserve">3. </t>
  </si>
  <si>
    <t>Scio de Monitoreo</t>
  </si>
  <si>
    <t>Residual de fosfonato</t>
  </si>
  <si>
    <t>USD/det</t>
  </si>
  <si>
    <t>ARS</t>
  </si>
  <si>
    <t>TOTAL</t>
  </si>
  <si>
    <t>Monitoreo de residual de fosfonato</t>
  </si>
  <si>
    <t>Monitoreo de residual de producto químico</t>
  </si>
  <si>
    <t>Seguimiento de tratamiento</t>
  </si>
  <si>
    <t>Punto-mes</t>
  </si>
  <si>
    <t>Instalación [USD]</t>
  </si>
  <si>
    <t>Mant mensual [USD]</t>
  </si>
  <si>
    <t>0*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</si>
</sst>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1"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#,##0\ &quot;€&quot;;\-#,##0\ &quot;€&quot;"/>
    <numFmt numFmtId="165" formatCode="&quot;$&quot;\ #,##0.00;[Red]&quot;$&quot;\ \-#,##0.00"/>
    <numFmt numFmtId="166" formatCode="_ &quot;$&quot;\ * #,##0.00_ ;_ &quot;$&quot;\ * \-#,##0.00_ ;_ &quot;$&quot;\ * &quot;-&quot;??_ ;_ @_ "/>
    <numFmt numFmtId="167" formatCode="_ * #,##0.00_ ;_ * \-#,##0.00_ ;_ * &quot;-&quot;??_ ;_ @_ "/>
    <numFmt numFmtId="168" formatCode="#,##0.000\ _€"/>
    <numFmt numFmtId="169" formatCode="_ * #,##0.0_ ;_ * \-#,##0.0_ ;_ * &quot;-&quot;??_ ;_ @_ "/>
    <numFmt numFmtId="170" formatCode="0.0"/>
    <numFmt numFmtId="171" formatCode="_ * #,##0.0000_ ;_ * \-#,##0.0000_ ;_ * &quot;-&quot;??_ ;_ @_ "/>
    <numFmt numFmtId="172" formatCode="_ * #,##0.000000_ ;_ * \-#,##0.000000_ ;_ * &quot;-&quot;??_ ;_ @_ "/>
    <numFmt numFmtId="173" formatCode="General_)"/>
    <numFmt numFmtId="174" formatCode="#,##0.000_ ;\-#,##0.000\ "/>
    <numFmt numFmtId="175" formatCode="#,##0.0"/>
    <numFmt numFmtId="176" formatCode="0.0%"/>
    <numFmt numFmtId="177" formatCode="0.000"/>
    <numFmt numFmtId="178" formatCode="&quot;$&quot;\ #,##0.00"/>
    <numFmt numFmtId="179" formatCode="&quot;$&quot;\ #,##0"/>
    <numFmt numFmtId="180" formatCode="#,##0.000"/>
    <numFmt numFmtId="181" formatCode="0.0\ &quot;meses&quot;"/>
    <numFmt numFmtId="182" formatCode="_ &quot;$&quot;\ * #,##0_ ;_ &quot;$&quot;\ * \-#,##0_ ;_ &quot;$&quot;\ * &quot;-&quot;??_ ;_ @_ "/>
  </numFmts>
  <fonts count="9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63"/>
      <name val="Calibri"/>
      <family val="2"/>
    </font>
    <font>
      <sz val="11"/>
      <color indexed="9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u/>
      <sz val="10"/>
      <color indexed="12"/>
      <name val="Arial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62"/>
      <name val="Cambria"/>
      <family val="2"/>
    </font>
    <font>
      <b/>
      <sz val="13"/>
      <color indexed="62"/>
      <name val="Calibri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sz val="10"/>
      <name val="Arial"/>
      <family val="2"/>
    </font>
    <font>
      <b/>
      <sz val="8"/>
      <name val="Arial"/>
      <family val="2"/>
    </font>
    <font>
      <sz val="12"/>
      <name val="Courier"/>
      <family val="3"/>
    </font>
    <font>
      <b/>
      <u/>
      <sz val="10"/>
      <name val="Arial"/>
      <family val="2"/>
    </font>
    <font>
      <u/>
      <sz val="10"/>
      <name val="Arial"/>
      <family val="2"/>
    </font>
    <font>
      <sz val="9"/>
      <name val="Exo"/>
    </font>
    <font>
      <sz val="9"/>
      <color indexed="12"/>
      <name val="Exo"/>
    </font>
    <font>
      <sz val="9"/>
      <color indexed="10"/>
      <name val="Exo"/>
    </font>
    <font>
      <sz val="10"/>
      <name val="Exo"/>
    </font>
    <font>
      <b/>
      <sz val="10"/>
      <name val="Exo"/>
    </font>
    <font>
      <u/>
      <sz val="10"/>
      <color indexed="12"/>
      <name val="Exo"/>
    </font>
    <font>
      <sz val="11"/>
      <color theme="1"/>
      <name val="Calibri"/>
      <family val="2"/>
      <scheme val="minor"/>
    </font>
    <font>
      <sz val="11"/>
      <color rgb="FF242424"/>
      <name val="Segoe UI"/>
      <family val="2"/>
    </font>
    <font>
      <sz val="10"/>
      <color theme="0"/>
      <name val="Arial"/>
      <family val="2"/>
    </font>
    <font>
      <b/>
      <sz val="8"/>
      <color theme="0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b/>
      <sz val="8"/>
      <color rgb="FF00B050"/>
      <name val="Arial"/>
      <family val="2"/>
    </font>
    <font>
      <b/>
      <sz val="8"/>
      <color rgb="FFFF0000"/>
      <name val="Arial"/>
      <family val="2"/>
    </font>
    <font>
      <sz val="8"/>
      <color theme="0" tint="-0.249977111117893"/>
      <name val="Arial"/>
      <family val="2"/>
    </font>
    <font>
      <sz val="8"/>
      <color rgb="FFFF0000"/>
      <name val="Arial"/>
      <family val="2"/>
    </font>
    <font>
      <b/>
      <sz val="8"/>
      <color theme="0" tint="-0.249977111117893"/>
      <name val="Arial"/>
      <family val="2"/>
    </font>
    <font>
      <b/>
      <sz val="8"/>
      <color theme="4"/>
      <name val="Arial"/>
      <family val="2"/>
    </font>
    <font>
      <sz val="10"/>
      <color theme="0" tint="-0.249977111117893"/>
      <name val="Arial"/>
      <family val="2"/>
    </font>
    <font>
      <b/>
      <sz val="11"/>
      <color theme="1"/>
      <name val="Calibri"/>
      <family val="2"/>
      <scheme val="minor"/>
    </font>
    <font>
      <sz val="10"/>
      <color rgb="FFFFFFFF"/>
      <name val="Arial"/>
      <family val="2"/>
    </font>
    <font>
      <sz val="10"/>
      <color theme="1"/>
      <name val="Arial"/>
      <family val="2"/>
    </font>
    <font>
      <sz val="11"/>
      <name val="Calibri"/>
      <family val="2"/>
      <scheme val="minor"/>
    </font>
    <font>
      <b/>
      <u/>
      <sz val="16"/>
      <color theme="1"/>
      <name val="Calibri"/>
      <family val="2"/>
      <scheme val="minor"/>
    </font>
    <font>
      <sz val="12"/>
      <color theme="1"/>
      <name val="Arial"/>
      <family val="2"/>
    </font>
    <font>
      <sz val="11"/>
      <color theme="1"/>
      <name val="Arial"/>
      <family val="2"/>
    </font>
    <font>
      <sz val="11"/>
      <color rgb="FF000000"/>
      <name val="Calibri"/>
      <family val="2"/>
    </font>
    <font>
      <b/>
      <sz val="9"/>
      <name val="Exo"/>
    </font>
    <font>
      <u/>
      <sz val="10"/>
      <color theme="10"/>
      <name val="Arial"/>
      <family val="2"/>
    </font>
    <font>
      <b/>
      <sz val="10"/>
      <color theme="0"/>
      <name val="Exo"/>
    </font>
    <font>
      <b/>
      <vertAlign val="subscript"/>
      <sz val="10"/>
      <color theme="0"/>
      <name val="Exo"/>
    </font>
    <font>
      <sz val="10"/>
      <color theme="1"/>
      <name val="Exo"/>
    </font>
    <font>
      <b/>
      <sz val="10"/>
      <color theme="1"/>
      <name val="Exo"/>
    </font>
    <font>
      <sz val="12"/>
      <name val="Exo"/>
    </font>
    <font>
      <b/>
      <sz val="12"/>
      <color rgb="FFFFFFFF"/>
      <name val="Exo"/>
    </font>
    <font>
      <sz val="12"/>
      <color rgb="FF000000"/>
      <name val="Exo"/>
    </font>
    <font>
      <b/>
      <sz val="12"/>
      <name val="Exo"/>
    </font>
    <font>
      <b/>
      <sz val="10"/>
      <color theme="0"/>
      <name val="Arial"/>
      <family val="2"/>
    </font>
    <font>
      <b/>
      <sz val="9"/>
      <color theme="0"/>
      <name val="Exo"/>
    </font>
    <font>
      <sz val="9"/>
      <color theme="1"/>
      <name val="Exo"/>
    </font>
    <font>
      <b/>
      <sz val="12"/>
      <color theme="0"/>
      <name val="Exo"/>
    </font>
    <font>
      <sz val="11"/>
      <name val="Exo"/>
    </font>
    <font>
      <b/>
      <sz val="11"/>
      <color theme="0"/>
      <name val="Exo"/>
    </font>
    <font>
      <b/>
      <sz val="11"/>
      <color rgb="FFFFFFFF"/>
      <name val="Exo"/>
    </font>
    <font>
      <sz val="11"/>
      <color theme="1"/>
      <name val="Exo"/>
    </font>
    <font>
      <sz val="11"/>
      <color rgb="FF000000"/>
      <name val="Exo"/>
    </font>
    <font>
      <b/>
      <sz val="11"/>
      <color theme="1"/>
      <name val="Exo"/>
    </font>
    <font>
      <b/>
      <sz val="11"/>
      <name val="Exo"/>
    </font>
    <font>
      <b/>
      <sz val="10"/>
      <color rgb="FFFFFFFF"/>
      <name val="Exo"/>
    </font>
    <font>
      <sz val="10"/>
      <color rgb="FF000000"/>
      <name val="Exo"/>
    </font>
    <font>
      <b/>
      <sz val="10"/>
      <color rgb="FF000000"/>
      <name val="Exo"/>
    </font>
    <font>
      <sz val="10"/>
      <color theme="1"/>
      <name val="Webdings"/>
      <family val="1"/>
      <charset val="2"/>
    </font>
    <font>
      <sz val="10"/>
      <color theme="1"/>
      <name val="Exo"/>
      <family val="1"/>
      <charset val="2"/>
    </font>
    <font>
      <sz val="12"/>
      <color theme="0" tint="-0.499984740745262"/>
      <name val="Exo"/>
    </font>
    <font>
      <b/>
      <sz val="12"/>
      <color theme="0" tint="-0.499984740745262"/>
      <name val="Exo"/>
    </font>
  </fonts>
  <fills count="48">
    <fill>
      <patternFill patternType="none"/>
    </fill>
    <fill>
      <patternFill patternType="gray125"/>
    </fill>
    <fill>
      <patternFill patternType="solid">
        <fgColor indexed="9"/>
      </patternFill>
    </fill>
    <fill>
      <patternFill patternType="solid">
        <fgColor indexed="47"/>
      </patternFill>
    </fill>
    <fill>
      <patternFill patternType="solid">
        <fgColor indexed="26"/>
      </patternFill>
    </fill>
    <fill>
      <patternFill patternType="solid">
        <fgColor indexed="27"/>
      </patternFill>
    </fill>
    <fill>
      <patternFill patternType="solid">
        <fgColor indexed="22"/>
      </patternFill>
    </fill>
    <fill>
      <patternFill patternType="solid">
        <fgColor indexed="29"/>
      </patternFill>
    </fill>
    <fill>
      <patternFill patternType="solid">
        <fgColor indexed="43"/>
      </patternFill>
    </fill>
    <fill>
      <patternFill patternType="solid">
        <fgColor indexed="44"/>
      </patternFill>
    </fill>
    <fill>
      <patternFill patternType="solid">
        <fgColor indexed="49"/>
      </patternFill>
    </fill>
    <fill>
      <patternFill patternType="solid">
        <fgColor indexed="55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3"/>
      </patternFill>
    </fill>
    <fill>
      <patternFill patternType="solid">
        <fgColor indexed="45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2" tint="-0.89999084444715716"/>
        <bgColor indexed="64"/>
      </patternFill>
    </fill>
    <fill>
      <patternFill patternType="solid">
        <fgColor rgb="FF16161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-0.499984740745262"/>
        <bgColor indexed="64"/>
      </patternFill>
    </fill>
  </fills>
  <borders count="111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/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/>
      <diagonal/>
    </border>
    <border>
      <left style="dotted">
        <color indexed="64"/>
      </left>
      <right style="dotted">
        <color indexed="64"/>
      </right>
      <top/>
      <bottom/>
      <diagonal/>
    </border>
    <border>
      <left/>
      <right/>
      <top/>
      <bottom style="dotted">
        <color indexed="64"/>
      </bottom>
      <diagonal/>
    </border>
    <border>
      <left/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dotted">
        <color indexed="64"/>
      </left>
      <right/>
      <top style="dotted">
        <color indexed="64"/>
      </top>
      <bottom style="dotted">
        <color indexed="64"/>
      </bottom>
      <diagonal/>
    </border>
    <border>
      <left/>
      <right/>
      <top style="dotted">
        <color indexed="64"/>
      </top>
      <bottom style="dotted">
        <color indexed="64"/>
      </bottom>
      <diagonal/>
    </border>
    <border>
      <left style="dotted">
        <color indexed="64"/>
      </left>
      <right/>
      <top/>
      <bottom style="dotted">
        <color indexed="64"/>
      </bottom>
      <diagonal/>
    </border>
    <border>
      <left style="medium">
        <color rgb="FFD1D1D1"/>
      </left>
      <right style="medium">
        <color rgb="FFD1D1D1"/>
      </right>
      <top style="medium">
        <color rgb="FFD1D1D1"/>
      </top>
      <bottom style="medium">
        <color rgb="FFD1D1D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89">
    <xf numFmtId="0" fontId="0" fillId="0" borderId="0"/>
    <xf numFmtId="0" fontId="6" fillId="2" borderId="0" applyNumberFormat="0" applyBorder="0" applyAlignment="0" applyProtection="0"/>
    <xf numFmtId="0" fontId="6" fillId="3" borderId="0" applyNumberFormat="0" applyBorder="0" applyAlignment="0" applyProtection="0"/>
    <xf numFmtId="0" fontId="6" fillId="4" borderId="0" applyNumberFormat="0" applyBorder="0" applyAlignment="0" applyProtection="0"/>
    <xf numFmtId="0" fontId="6" fillId="2" borderId="0" applyNumberFormat="0" applyBorder="0" applyAlignment="0" applyProtection="0"/>
    <xf numFmtId="0" fontId="6" fillId="5" borderId="0" applyNumberFormat="0" applyBorder="0" applyAlignment="0" applyProtection="0"/>
    <xf numFmtId="0" fontId="6" fillId="3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6" borderId="0" applyNumberFormat="0" applyBorder="0" applyAlignment="0" applyProtection="0"/>
    <xf numFmtId="0" fontId="6" fillId="9" borderId="0" applyNumberFormat="0" applyBorder="0" applyAlignment="0" applyProtection="0"/>
    <xf numFmtId="0" fontId="6" fillId="3" borderId="0" applyNumberFormat="0" applyBorder="0" applyAlignment="0" applyProtection="0"/>
    <xf numFmtId="0" fontId="7" fillId="10" borderId="0" applyNumberFormat="0" applyBorder="0" applyAlignment="0" applyProtection="0"/>
    <xf numFmtId="0" fontId="7" fillId="7" borderId="0" applyNumberFormat="0" applyBorder="0" applyAlignment="0" applyProtection="0"/>
    <xf numFmtId="0" fontId="7" fillId="8" borderId="0" applyNumberFormat="0" applyBorder="0" applyAlignment="0" applyProtection="0"/>
    <xf numFmtId="0" fontId="7" fillId="6" borderId="0" applyNumberFormat="0" applyBorder="0" applyAlignment="0" applyProtection="0"/>
    <xf numFmtId="0" fontId="7" fillId="10" borderId="0" applyNumberFormat="0" applyBorder="0" applyAlignment="0" applyProtection="0"/>
    <xf numFmtId="0" fontId="7" fillId="3" borderId="0" applyNumberFormat="0" applyBorder="0" applyAlignment="0" applyProtection="0"/>
    <xf numFmtId="0" fontId="8" fillId="2" borderId="1" applyNumberFormat="0" applyAlignment="0" applyProtection="0"/>
    <xf numFmtId="0" fontId="9" fillId="11" borderId="2" applyNumberFormat="0" applyAlignment="0" applyProtection="0"/>
    <xf numFmtId="0" fontId="10" fillId="0" borderId="3" applyNumberFormat="0" applyFill="0" applyAlignment="0" applyProtection="0"/>
    <xf numFmtId="0" fontId="11" fillId="0" borderId="0" applyNumberFormat="0" applyFill="0" applyBorder="0" applyAlignment="0" applyProtection="0"/>
    <xf numFmtId="0" fontId="7" fillId="10" borderId="0" applyNumberFormat="0" applyBorder="0" applyAlignment="0" applyProtection="0"/>
    <xf numFmtId="0" fontId="7" fillId="12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0" borderId="0" applyNumberFormat="0" applyBorder="0" applyAlignment="0" applyProtection="0"/>
    <xf numFmtId="0" fontId="7" fillId="15" borderId="0" applyNumberFormat="0" applyBorder="0" applyAlignment="0" applyProtection="0"/>
    <xf numFmtId="0" fontId="12" fillId="3" borderId="1" applyNumberFormat="0" applyAlignment="0" applyProtection="0"/>
    <xf numFmtId="0" fontId="13" fillId="0" borderId="0" applyNumberFormat="0" applyFill="0" applyBorder="0" applyAlignment="0" applyProtection="0">
      <alignment vertical="top"/>
      <protection locked="0"/>
    </xf>
    <xf numFmtId="0" fontId="14" fillId="16" borderId="0" applyNumberFormat="0" applyBorder="0" applyAlignment="0" applyProtection="0"/>
    <xf numFmtId="167" fontId="5" fillId="0" borderId="0" applyFont="0" applyFill="0" applyBorder="0" applyAlignment="0" applyProtection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7" fillId="0" borderId="0" applyFont="0" applyFill="0" applyBorder="0" applyAlignment="0" applyProtection="0"/>
    <xf numFmtId="166" fontId="5" fillId="0" borderId="0" applyFont="0" applyFill="0" applyBorder="0" applyAlignment="0" applyProtection="0"/>
    <xf numFmtId="164" fontId="42" fillId="0" borderId="0" applyFont="0" applyFill="0" applyBorder="0" applyAlignment="0" applyProtection="0"/>
    <xf numFmtId="166" fontId="28" fillId="0" borderId="0" applyFont="0" applyFill="0" applyBorder="0" applyAlignment="0" applyProtection="0"/>
    <xf numFmtId="166" fontId="42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5" fillId="8" borderId="0" applyNumberFormat="0" applyBorder="0" applyAlignment="0" applyProtection="0"/>
    <xf numFmtId="0" fontId="21" fillId="0" borderId="0"/>
    <xf numFmtId="0" fontId="4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5" fillId="0" borderId="0"/>
    <xf numFmtId="0" fontId="28" fillId="0" borderId="0"/>
    <xf numFmtId="0" fontId="21" fillId="0" borderId="0"/>
    <xf numFmtId="0" fontId="42" fillId="0" borderId="0"/>
    <xf numFmtId="0" fontId="21" fillId="0" borderId="0"/>
    <xf numFmtId="173" fontId="33" fillId="0" borderId="0" applyFill="0"/>
    <xf numFmtId="0" fontId="6" fillId="4" borderId="4" applyNumberFormat="0" applyFont="0" applyAlignment="0" applyProtection="0"/>
    <xf numFmtId="9" fontId="5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16" fillId="2" borderId="5" applyNumberFormat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6" applyNumberFormat="0" applyFill="0" applyAlignment="0" applyProtection="0"/>
    <xf numFmtId="0" fontId="11" fillId="0" borderId="7" applyNumberFormat="0" applyFill="0" applyAlignment="0" applyProtection="0"/>
    <xf numFmtId="0" fontId="16" fillId="0" borderId="8" applyNumberFormat="0" applyFill="0" applyAlignment="0" applyProtection="0"/>
    <xf numFmtId="0" fontId="4" fillId="0" borderId="0"/>
    <xf numFmtId="9" fontId="4" fillId="0" borderId="0" applyFont="0" applyFill="0" applyBorder="0" applyAlignment="0" applyProtection="0"/>
    <xf numFmtId="0" fontId="64" fillId="0" borderId="0" applyNumberFormat="0" applyFill="0" applyBorder="0" applyAlignment="0" applyProtection="0"/>
    <xf numFmtId="0" fontId="3" fillId="0" borderId="0"/>
    <xf numFmtId="0" fontId="2" fillId="0" borderId="0"/>
    <xf numFmtId="0" fontId="1" fillId="0" borderId="0"/>
  </cellStyleXfs>
  <cellXfs count="800">
    <xf numFmtId="0" fontId="0" fillId="0" borderId="0" xfId="0"/>
    <xf numFmtId="0" fontId="0" fillId="0" borderId="9" xfId="0" applyBorder="1"/>
    <xf numFmtId="0" fontId="0" fillId="0" borderId="0" xfId="0" applyAlignment="1">
      <alignment vertical="center"/>
    </xf>
    <xf numFmtId="0" fontId="21" fillId="0" borderId="0" xfId="0" applyFont="1"/>
    <xf numFmtId="0" fontId="21" fillId="21" borderId="10" xfId="0" applyFont="1" applyFill="1" applyBorder="1"/>
    <xf numFmtId="0" fontId="21" fillId="0" borderId="11" xfId="0" applyFont="1" applyBorder="1"/>
    <xf numFmtId="0" fontId="0" fillId="0" borderId="12" xfId="0" applyBorder="1"/>
    <xf numFmtId="0" fontId="21" fillId="0" borderId="13" xfId="0" applyFont="1" applyBorder="1"/>
    <xf numFmtId="169" fontId="0" fillId="0" borderId="14" xfId="32" applyNumberFormat="1" applyFont="1" applyBorder="1"/>
    <xf numFmtId="0" fontId="21" fillId="0" borderId="15" xfId="0" applyFont="1" applyBorder="1"/>
    <xf numFmtId="0" fontId="0" fillId="0" borderId="16" xfId="0" applyBorder="1"/>
    <xf numFmtId="0" fontId="0" fillId="0" borderId="14" xfId="0" applyBorder="1"/>
    <xf numFmtId="0" fontId="21" fillId="0" borderId="17" xfId="0" applyFont="1" applyBorder="1"/>
    <xf numFmtId="0" fontId="0" fillId="0" borderId="18" xfId="0" applyBorder="1"/>
    <xf numFmtId="0" fontId="0" fillId="0" borderId="19" xfId="0" applyBorder="1"/>
    <xf numFmtId="0" fontId="21" fillId="0" borderId="20" xfId="0" applyFont="1" applyBorder="1"/>
    <xf numFmtId="0" fontId="21" fillId="0" borderId="21" xfId="0" applyFont="1" applyBorder="1"/>
    <xf numFmtId="0" fontId="21" fillId="0" borderId="22" xfId="0" applyFont="1" applyBorder="1" applyAlignment="1">
      <alignment horizontal="center"/>
    </xf>
    <xf numFmtId="0" fontId="21" fillId="0" borderId="23" xfId="0" applyFont="1" applyBorder="1"/>
    <xf numFmtId="0" fontId="21" fillId="21" borderId="24" xfId="0" applyFont="1" applyFill="1" applyBorder="1"/>
    <xf numFmtId="0" fontId="0" fillId="0" borderId="22" xfId="0" applyBorder="1"/>
    <xf numFmtId="0" fontId="0" fillId="0" borderId="23" xfId="0" applyBorder="1"/>
    <xf numFmtId="0" fontId="21" fillId="22" borderId="20" xfId="0" applyFont="1" applyFill="1" applyBorder="1"/>
    <xf numFmtId="0" fontId="21" fillId="0" borderId="26" xfId="0" applyFont="1" applyBorder="1"/>
    <xf numFmtId="0" fontId="21" fillId="21" borderId="27" xfId="0" applyFont="1" applyFill="1" applyBorder="1"/>
    <xf numFmtId="0" fontId="21" fillId="23" borderId="29" xfId="0" applyFont="1" applyFill="1" applyBorder="1"/>
    <xf numFmtId="0" fontId="21" fillId="23" borderId="30" xfId="0" applyFont="1" applyFill="1" applyBorder="1"/>
    <xf numFmtId="0" fontId="21" fillId="24" borderId="31" xfId="0" applyFont="1" applyFill="1" applyBorder="1" applyAlignment="1">
      <alignment horizontal="center"/>
    </xf>
    <xf numFmtId="0" fontId="0" fillId="0" borderId="32" xfId="0" applyBorder="1"/>
    <xf numFmtId="0" fontId="0" fillId="0" borderId="31" xfId="0" applyBorder="1"/>
    <xf numFmtId="0" fontId="0" fillId="0" borderId="33" xfId="0" applyBorder="1"/>
    <xf numFmtId="0" fontId="21" fillId="0" borderId="34" xfId="0" applyFont="1" applyBorder="1"/>
    <xf numFmtId="0" fontId="21" fillId="0" borderId="35" xfId="0" applyFont="1" applyBorder="1"/>
    <xf numFmtId="0" fontId="0" fillId="25" borderId="32" xfId="0" applyFill="1" applyBorder="1" applyAlignment="1">
      <alignment vertical="center"/>
    </xf>
    <xf numFmtId="0" fontId="0" fillId="25" borderId="31" xfId="0" applyFill="1" applyBorder="1" applyAlignment="1">
      <alignment vertical="center"/>
    </xf>
    <xf numFmtId="0" fontId="0" fillId="25" borderId="33" xfId="0" applyFill="1" applyBorder="1" applyAlignment="1">
      <alignment vertical="center"/>
    </xf>
    <xf numFmtId="0" fontId="21" fillId="24" borderId="32" xfId="0" applyFont="1" applyFill="1" applyBorder="1"/>
    <xf numFmtId="0" fontId="21" fillId="24" borderId="31" xfId="0" applyFont="1" applyFill="1" applyBorder="1"/>
    <xf numFmtId="0" fontId="21" fillId="24" borderId="33" xfId="0" applyFont="1" applyFill="1" applyBorder="1"/>
    <xf numFmtId="0" fontId="0" fillId="24" borderId="34" xfId="0" applyFill="1" applyBorder="1"/>
    <xf numFmtId="0" fontId="0" fillId="24" borderId="35" xfId="0" applyFill="1" applyBorder="1"/>
    <xf numFmtId="0" fontId="0" fillId="24" borderId="36" xfId="0" applyFill="1" applyBorder="1"/>
    <xf numFmtId="0" fontId="21" fillId="0" borderId="37" xfId="0" applyFont="1" applyBorder="1" applyAlignment="1">
      <alignment horizontal="center"/>
    </xf>
    <xf numFmtId="0" fontId="21" fillId="0" borderId="38" xfId="0" applyFont="1" applyBorder="1" applyAlignment="1">
      <alignment horizontal="center"/>
    </xf>
    <xf numFmtId="0" fontId="21" fillId="0" borderId="39" xfId="0" applyFont="1" applyBorder="1" applyAlignment="1">
      <alignment horizontal="center"/>
    </xf>
    <xf numFmtId="0" fontId="21" fillId="0" borderId="40" xfId="0" applyFont="1" applyBorder="1" applyAlignment="1">
      <alignment horizontal="center"/>
    </xf>
    <xf numFmtId="0" fontId="21" fillId="0" borderId="41" xfId="0" applyFont="1" applyBorder="1" applyAlignment="1">
      <alignment horizontal="center"/>
    </xf>
    <xf numFmtId="0" fontId="0" fillId="0" borderId="0" xfId="0" applyAlignment="1">
      <alignment horizontal="center"/>
    </xf>
    <xf numFmtId="0" fontId="21" fillId="21" borderId="42" xfId="0" applyFont="1" applyFill="1" applyBorder="1" applyAlignment="1">
      <alignment horizontal="center"/>
    </xf>
    <xf numFmtId="0" fontId="21" fillId="21" borderId="43" xfId="0" applyFont="1" applyFill="1" applyBorder="1" applyAlignment="1">
      <alignment horizontal="center"/>
    </xf>
    <xf numFmtId="0" fontId="21" fillId="21" borderId="44" xfId="0" applyFont="1" applyFill="1" applyBorder="1" applyAlignment="1">
      <alignment horizontal="center"/>
    </xf>
    <xf numFmtId="0" fontId="21" fillId="0" borderId="45" xfId="0" applyFont="1" applyBorder="1" applyAlignment="1">
      <alignment horizontal="center"/>
    </xf>
    <xf numFmtId="0" fontId="21" fillId="0" borderId="46" xfId="0" applyFont="1" applyBorder="1" applyAlignment="1">
      <alignment horizontal="center"/>
    </xf>
    <xf numFmtId="0" fontId="0" fillId="0" borderId="37" xfId="0" applyBorder="1"/>
    <xf numFmtId="0" fontId="0" fillId="0" borderId="38" xfId="0" applyBorder="1"/>
    <xf numFmtId="0" fontId="21" fillId="0" borderId="47" xfId="0" applyFont="1" applyBorder="1"/>
    <xf numFmtId="0" fontId="0" fillId="0" borderId="39" xfId="0" applyBorder="1"/>
    <xf numFmtId="0" fontId="21" fillId="0" borderId="30" xfId="0" applyFont="1" applyBorder="1"/>
    <xf numFmtId="0" fontId="21" fillId="0" borderId="48" xfId="0" applyFont="1" applyBorder="1"/>
    <xf numFmtId="0" fontId="0" fillId="0" borderId="40" xfId="0" applyBorder="1"/>
    <xf numFmtId="0" fontId="0" fillId="21" borderId="42" xfId="0" applyFill="1" applyBorder="1"/>
    <xf numFmtId="0" fontId="0" fillId="21" borderId="43" xfId="0" applyFill="1" applyBorder="1"/>
    <xf numFmtId="0" fontId="0" fillId="21" borderId="44" xfId="0" applyFill="1" applyBorder="1"/>
    <xf numFmtId="44" fontId="0" fillId="0" borderId="22" xfId="0" applyNumberFormat="1" applyBorder="1"/>
    <xf numFmtId="44" fontId="0" fillId="0" borderId="37" xfId="0" applyNumberFormat="1" applyBorder="1"/>
    <xf numFmtId="171" fontId="0" fillId="0" borderId="12" xfId="32" applyNumberFormat="1" applyFont="1" applyBorder="1"/>
    <xf numFmtId="44" fontId="21" fillId="26" borderId="12" xfId="32" applyNumberFormat="1" applyFont="1" applyFill="1" applyBorder="1"/>
    <xf numFmtId="44" fontId="21" fillId="26" borderId="14" xfId="32" applyNumberFormat="1" applyFont="1" applyFill="1" applyBorder="1"/>
    <xf numFmtId="44" fontId="21" fillId="26" borderId="16" xfId="32" applyNumberFormat="1" applyFont="1" applyFill="1" applyBorder="1"/>
    <xf numFmtId="166" fontId="0" fillId="0" borderId="0" xfId="41" applyFont="1"/>
    <xf numFmtId="0" fontId="21" fillId="0" borderId="49" xfId="0" applyFont="1" applyBorder="1"/>
    <xf numFmtId="0" fontId="21" fillId="0" borderId="50" xfId="0" applyFont="1" applyBorder="1" applyAlignment="1">
      <alignment horizontal="center"/>
    </xf>
    <xf numFmtId="169" fontId="0" fillId="0" borderId="50" xfId="32" applyNumberFormat="1" applyFont="1" applyBorder="1"/>
    <xf numFmtId="0" fontId="0" fillId="0" borderId="50" xfId="0" applyBorder="1"/>
    <xf numFmtId="0" fontId="21" fillId="0" borderId="51" xfId="0" applyFont="1" applyBorder="1"/>
    <xf numFmtId="0" fontId="21" fillId="0" borderId="52" xfId="0" applyFont="1" applyBorder="1"/>
    <xf numFmtId="0" fontId="21" fillId="0" borderId="53" xfId="0" applyFont="1" applyBorder="1" applyAlignment="1">
      <alignment horizontal="center"/>
    </xf>
    <xf numFmtId="0" fontId="0" fillId="0" borderId="53" xfId="0" applyBorder="1"/>
    <xf numFmtId="0" fontId="0" fillId="0" borderId="54" xfId="0" applyBorder="1"/>
    <xf numFmtId="0" fontId="0" fillId="0" borderId="52" xfId="0" applyBorder="1"/>
    <xf numFmtId="0" fontId="0" fillId="0" borderId="53" xfId="0" applyBorder="1" applyAlignment="1">
      <alignment horizontal="center"/>
    </xf>
    <xf numFmtId="169" fontId="0" fillId="0" borderId="53" xfId="35" applyNumberFormat="1" applyFont="1" applyFill="1" applyBorder="1"/>
    <xf numFmtId="167" fontId="21" fillId="26" borderId="53" xfId="35" applyFont="1" applyFill="1" applyBorder="1"/>
    <xf numFmtId="0" fontId="0" fillId="0" borderId="53" xfId="0" applyBorder="1" applyAlignment="1">
      <alignment horizontal="center" vertical="center"/>
    </xf>
    <xf numFmtId="0" fontId="0" fillId="0" borderId="55" xfId="0" applyBorder="1"/>
    <xf numFmtId="0" fontId="0" fillId="0" borderId="56" xfId="0" applyBorder="1"/>
    <xf numFmtId="0" fontId="0" fillId="0" borderId="57" xfId="0" applyBorder="1"/>
    <xf numFmtId="169" fontId="21" fillId="26" borderId="53" xfId="35" applyNumberFormat="1" applyFont="1" applyFill="1" applyBorder="1"/>
    <xf numFmtId="0" fontId="21" fillId="22" borderId="17" xfId="0" applyFont="1" applyFill="1" applyBorder="1"/>
    <xf numFmtId="0" fontId="21" fillId="0" borderId="18" xfId="0" applyFont="1" applyBorder="1" applyAlignment="1">
      <alignment horizontal="center"/>
    </xf>
    <xf numFmtId="0" fontId="0" fillId="0" borderId="58" xfId="0" applyBorder="1"/>
    <xf numFmtId="0" fontId="21" fillId="27" borderId="52" xfId="0" applyFont="1" applyFill="1" applyBorder="1"/>
    <xf numFmtId="0" fontId="21" fillId="27" borderId="53" xfId="0" applyFont="1" applyFill="1" applyBorder="1" applyAlignment="1">
      <alignment horizontal="center"/>
    </xf>
    <xf numFmtId="0" fontId="0" fillId="27" borderId="53" xfId="0" applyFill="1" applyBorder="1"/>
    <xf numFmtId="0" fontId="0" fillId="27" borderId="54" xfId="0" applyFill="1" applyBorder="1"/>
    <xf numFmtId="0" fontId="21" fillId="22" borderId="11" xfId="0" applyFont="1" applyFill="1" applyBorder="1"/>
    <xf numFmtId="0" fontId="21" fillId="0" borderId="12" xfId="0" applyFont="1" applyBorder="1" applyAlignment="1">
      <alignment horizontal="center"/>
    </xf>
    <xf numFmtId="0" fontId="21" fillId="0" borderId="19" xfId="0" applyFont="1" applyBorder="1" applyAlignment="1">
      <alignment horizontal="center"/>
    </xf>
    <xf numFmtId="0" fontId="0" fillId="0" borderId="41" xfId="0" applyBorder="1"/>
    <xf numFmtId="0" fontId="21" fillId="27" borderId="10" xfId="0" applyFont="1" applyFill="1" applyBorder="1"/>
    <xf numFmtId="0" fontId="21" fillId="27" borderId="43" xfId="0" applyFont="1" applyFill="1" applyBorder="1" applyAlignment="1">
      <alignment horizontal="center"/>
    </xf>
    <xf numFmtId="0" fontId="0" fillId="27" borderId="23" xfId="0" applyFill="1" applyBorder="1"/>
    <xf numFmtId="0" fontId="0" fillId="27" borderId="9" xfId="0" applyFill="1" applyBorder="1"/>
    <xf numFmtId="44" fontId="0" fillId="0" borderId="40" xfId="0" applyNumberFormat="1" applyBorder="1"/>
    <xf numFmtId="0" fontId="43" fillId="28" borderId="101" xfId="0" applyFont="1" applyFill="1" applyBorder="1" applyAlignment="1">
      <alignment vertical="center" wrapText="1"/>
    </xf>
    <xf numFmtId="165" fontId="43" fillId="28" borderId="101" xfId="0" applyNumberFormat="1" applyFont="1" applyFill="1" applyBorder="1" applyAlignment="1">
      <alignment vertical="center" wrapText="1"/>
    </xf>
    <xf numFmtId="0" fontId="21" fillId="0" borderId="59" xfId="0" applyFont="1" applyBorder="1"/>
    <xf numFmtId="0" fontId="30" fillId="29" borderId="9" xfId="49" applyFont="1" applyFill="1" applyBorder="1" applyAlignment="1">
      <alignment horizontal="left" vertical="center" wrapText="1"/>
    </xf>
    <xf numFmtId="0" fontId="30" fillId="0" borderId="9" xfId="49" applyFont="1" applyBorder="1" applyAlignment="1">
      <alignment horizontal="left" vertical="center" wrapText="1"/>
    </xf>
    <xf numFmtId="0" fontId="30" fillId="0" borderId="60" xfId="0" applyFont="1" applyBorder="1" applyAlignment="1">
      <alignment horizontal="left" vertical="center"/>
    </xf>
    <xf numFmtId="4" fontId="30" fillId="30" borderId="60" xfId="52" applyNumberFormat="1" applyFont="1" applyFill="1" applyBorder="1" applyAlignment="1">
      <alignment horizontal="center" vertical="center" wrapText="1"/>
    </xf>
    <xf numFmtId="0" fontId="21" fillId="0" borderId="0" xfId="49"/>
    <xf numFmtId="0" fontId="44" fillId="31" borderId="60" xfId="49" applyFont="1" applyFill="1" applyBorder="1" applyAlignment="1">
      <alignment horizontal="center" vertical="center"/>
    </xf>
    <xf numFmtId="2" fontId="44" fillId="31" borderId="60" xfId="49" applyNumberFormat="1" applyFont="1" applyFill="1" applyBorder="1" applyAlignment="1">
      <alignment horizontal="center" vertical="center"/>
    </xf>
    <xf numFmtId="0" fontId="44" fillId="0" borderId="0" xfId="49" applyFont="1" applyAlignment="1">
      <alignment horizontal="center" vertical="center"/>
    </xf>
    <xf numFmtId="0" fontId="44" fillId="0" borderId="0" xfId="49" applyFont="1" applyAlignment="1">
      <alignment horizontal="center" vertical="center" wrapText="1"/>
    </xf>
    <xf numFmtId="0" fontId="45" fillId="31" borderId="60" xfId="49" applyFont="1" applyFill="1" applyBorder="1" applyAlignment="1">
      <alignment horizontal="center" vertical="center"/>
    </xf>
    <xf numFmtId="0" fontId="45" fillId="31" borderId="60" xfId="49" applyFont="1" applyFill="1" applyBorder="1" applyAlignment="1">
      <alignment horizontal="center" vertical="center" wrapText="1"/>
    </xf>
    <xf numFmtId="0" fontId="45" fillId="0" borderId="0" xfId="49" applyFont="1" applyAlignment="1">
      <alignment horizontal="center" vertical="center" wrapText="1"/>
    </xf>
    <xf numFmtId="2" fontId="46" fillId="0" borderId="60" xfId="49" applyNumberFormat="1" applyFont="1" applyBorder="1" applyAlignment="1">
      <alignment horizontal="center" vertical="center"/>
    </xf>
    <xf numFmtId="0" fontId="47" fillId="0" borderId="0" xfId="49" applyFont="1" applyAlignment="1">
      <alignment horizontal="center" vertical="center"/>
    </xf>
    <xf numFmtId="0" fontId="47" fillId="32" borderId="60" xfId="49" applyFont="1" applyFill="1" applyBorder="1" applyAlignment="1">
      <alignment horizontal="left" vertical="center" wrapText="1"/>
    </xf>
    <xf numFmtId="2" fontId="46" fillId="32" borderId="60" xfId="49" applyNumberFormat="1" applyFont="1" applyFill="1" applyBorder="1" applyAlignment="1">
      <alignment horizontal="center" vertical="center"/>
    </xf>
    <xf numFmtId="0" fontId="47" fillId="0" borderId="0" xfId="49" applyFont="1" applyAlignment="1">
      <alignment horizontal="left" vertical="center"/>
    </xf>
    <xf numFmtId="2" fontId="48" fillId="0" borderId="0" xfId="49" applyNumberFormat="1" applyFont="1" applyAlignment="1">
      <alignment horizontal="center" vertical="center"/>
    </xf>
    <xf numFmtId="2" fontId="46" fillId="0" borderId="0" xfId="49" applyNumberFormat="1" applyFont="1" applyAlignment="1">
      <alignment horizontal="center" vertical="center"/>
    </xf>
    <xf numFmtId="0" fontId="45" fillId="31" borderId="61" xfId="49" applyFont="1" applyFill="1" applyBorder="1" applyAlignment="1">
      <alignment horizontal="center" vertical="center"/>
    </xf>
    <xf numFmtId="170" fontId="32" fillId="0" borderId="0" xfId="49" applyNumberFormat="1" applyFont="1" applyAlignment="1">
      <alignment horizontal="center" vertical="center" wrapText="1"/>
    </xf>
    <xf numFmtId="0" fontId="21" fillId="33" borderId="0" xfId="49" applyFill="1"/>
    <xf numFmtId="0" fontId="47" fillId="33" borderId="0" xfId="49" applyFont="1" applyFill="1" applyAlignment="1">
      <alignment horizontal="left" vertical="center"/>
    </xf>
    <xf numFmtId="2" fontId="48" fillId="33" borderId="0" xfId="49" applyNumberFormat="1" applyFont="1" applyFill="1" applyAlignment="1">
      <alignment horizontal="center" vertical="center"/>
    </xf>
    <xf numFmtId="2" fontId="46" fillId="33" borderId="0" xfId="49" applyNumberFormat="1" applyFont="1" applyFill="1" applyAlignment="1">
      <alignment horizontal="center" vertical="center"/>
    </xf>
    <xf numFmtId="0" fontId="47" fillId="33" borderId="0" xfId="49" applyFont="1" applyFill="1" applyAlignment="1">
      <alignment horizontal="center" vertical="center"/>
    </xf>
    <xf numFmtId="170" fontId="32" fillId="33" borderId="0" xfId="49" applyNumberFormat="1" applyFont="1" applyFill="1" applyAlignment="1">
      <alignment horizontal="center" vertical="center" wrapText="1"/>
    </xf>
    <xf numFmtId="0" fontId="45" fillId="0" borderId="0" xfId="49" applyFont="1" applyAlignment="1">
      <alignment vertical="center"/>
    </xf>
    <xf numFmtId="0" fontId="32" fillId="0" borderId="0" xfId="49" applyFont="1" applyAlignment="1">
      <alignment horizontal="center" vertical="center" textRotation="90" wrapText="1"/>
    </xf>
    <xf numFmtId="0" fontId="32" fillId="0" borderId="0" xfId="49" applyFont="1" applyAlignment="1">
      <alignment horizontal="center" vertical="center" wrapText="1"/>
    </xf>
    <xf numFmtId="0" fontId="32" fillId="34" borderId="62" xfId="49" applyFont="1" applyFill="1" applyBorder="1" applyAlignment="1">
      <alignment horizontal="center" vertical="center" wrapText="1"/>
    </xf>
    <xf numFmtId="0" fontId="32" fillId="35" borderId="62" xfId="49" applyFont="1" applyFill="1" applyBorder="1" applyAlignment="1">
      <alignment horizontal="center" vertical="center" wrapText="1"/>
    </xf>
    <xf numFmtId="0" fontId="49" fillId="0" borderId="62" xfId="49" applyFont="1" applyBorder="1" applyAlignment="1">
      <alignment vertical="center" wrapText="1"/>
    </xf>
    <xf numFmtId="0" fontId="32" fillId="22" borderId="62" xfId="49" applyFont="1" applyFill="1" applyBorder="1" applyAlignment="1">
      <alignment horizontal="center" vertical="center" wrapText="1"/>
    </xf>
    <xf numFmtId="0" fontId="45" fillId="31" borderId="62" xfId="49" applyFont="1" applyFill="1" applyBorder="1" applyAlignment="1">
      <alignment horizontal="center" vertical="center" wrapText="1"/>
    </xf>
    <xf numFmtId="9" fontId="50" fillId="0" borderId="60" xfId="62" applyFont="1" applyFill="1" applyBorder="1" applyAlignment="1">
      <alignment horizontal="center" vertical="center"/>
    </xf>
    <xf numFmtId="0" fontId="50" fillId="0" borderId="60" xfId="49" applyFont="1" applyBorder="1" applyAlignment="1">
      <alignment horizontal="center" vertical="center"/>
    </xf>
    <xf numFmtId="2" fontId="51" fillId="0" borderId="60" xfId="49" applyNumberFormat="1" applyFont="1" applyBorder="1" applyAlignment="1">
      <alignment horizontal="center" vertical="center"/>
    </xf>
    <xf numFmtId="2" fontId="52" fillId="0" borderId="60" xfId="49" applyNumberFormat="1" applyFont="1" applyBorder="1" applyAlignment="1">
      <alignment horizontal="center" vertical="center"/>
    </xf>
    <xf numFmtId="0" fontId="47" fillId="0" borderId="60" xfId="49" applyFont="1" applyBorder="1" applyAlignment="1">
      <alignment horizontal="center" vertical="center"/>
    </xf>
    <xf numFmtId="170" fontId="47" fillId="0" borderId="60" xfId="49" applyNumberFormat="1" applyFont="1" applyBorder="1" applyAlignment="1">
      <alignment horizontal="center" vertical="center"/>
    </xf>
    <xf numFmtId="170" fontId="51" fillId="0" borderId="60" xfId="49" applyNumberFormat="1" applyFont="1" applyBorder="1" applyAlignment="1">
      <alignment horizontal="center" vertical="center"/>
    </xf>
    <xf numFmtId="0" fontId="30" fillId="36" borderId="60" xfId="49" applyFont="1" applyFill="1" applyBorder="1" applyAlignment="1">
      <alignment horizontal="left" vertical="center" wrapText="1"/>
    </xf>
    <xf numFmtId="2" fontId="48" fillId="36" borderId="60" xfId="49" applyNumberFormat="1" applyFont="1" applyFill="1" applyBorder="1" applyAlignment="1">
      <alignment horizontal="center" vertical="center"/>
    </xf>
    <xf numFmtId="2" fontId="46" fillId="36" borderId="60" xfId="49" applyNumberFormat="1" applyFont="1" applyFill="1" applyBorder="1" applyAlignment="1">
      <alignment horizontal="center" vertical="center"/>
    </xf>
    <xf numFmtId="0" fontId="47" fillId="36" borderId="0" xfId="49" applyFont="1" applyFill="1" applyAlignment="1">
      <alignment horizontal="center" vertical="center"/>
    </xf>
    <xf numFmtId="2" fontId="52" fillId="0" borderId="0" xfId="49" applyNumberFormat="1" applyFont="1" applyAlignment="1">
      <alignment horizontal="center" vertical="center"/>
    </xf>
    <xf numFmtId="0" fontId="30" fillId="0" borderId="0" xfId="49" applyFont="1" applyAlignment="1">
      <alignment horizontal="left" vertical="center" wrapText="1"/>
    </xf>
    <xf numFmtId="9" fontId="50" fillId="0" borderId="0" xfId="49" applyNumberFormat="1" applyFont="1" applyAlignment="1">
      <alignment horizontal="center" vertical="center"/>
    </xf>
    <xf numFmtId="0" fontId="50" fillId="0" borderId="0" xfId="49" applyFont="1" applyAlignment="1">
      <alignment horizontal="center" vertical="center"/>
    </xf>
    <xf numFmtId="2" fontId="30" fillId="0" borderId="0" xfId="49" applyNumberFormat="1" applyFont="1" applyAlignment="1">
      <alignment horizontal="center" vertical="center"/>
    </xf>
    <xf numFmtId="0" fontId="30" fillId="0" borderId="0" xfId="49" applyFont="1" applyAlignment="1">
      <alignment horizontal="left" vertical="center"/>
    </xf>
    <xf numFmtId="2" fontId="53" fillId="0" borderId="0" xfId="49" applyNumberFormat="1" applyFont="1" applyAlignment="1">
      <alignment horizontal="center" vertical="center"/>
    </xf>
    <xf numFmtId="9" fontId="46" fillId="0" borderId="0" xfId="62" applyFont="1" applyFill="1" applyBorder="1" applyAlignment="1">
      <alignment horizontal="center" vertical="center"/>
    </xf>
    <xf numFmtId="0" fontId="45" fillId="31" borderId="63" xfId="49" applyFont="1" applyFill="1" applyBorder="1" applyAlignment="1">
      <alignment horizontal="center" vertical="center"/>
    </xf>
    <xf numFmtId="0" fontId="45" fillId="31" borderId="61" xfId="49" applyFont="1" applyFill="1" applyBorder="1" applyAlignment="1">
      <alignment horizontal="center" vertical="center" wrapText="1"/>
    </xf>
    <xf numFmtId="0" fontId="21" fillId="29" borderId="0" xfId="49" applyFill="1"/>
    <xf numFmtId="2" fontId="46" fillId="29" borderId="60" xfId="49" applyNumberFormat="1" applyFont="1" applyFill="1" applyBorder="1" applyAlignment="1">
      <alignment horizontal="center" vertical="center"/>
    </xf>
    <xf numFmtId="2" fontId="45" fillId="37" borderId="60" xfId="49" applyNumberFormat="1" applyFont="1" applyFill="1" applyBorder="1" applyAlignment="1">
      <alignment horizontal="center" vertical="center"/>
    </xf>
    <xf numFmtId="0" fontId="32" fillId="22" borderId="0" xfId="49" applyFont="1" applyFill="1" applyAlignment="1">
      <alignment horizontal="center" vertical="center" wrapText="1"/>
    </xf>
    <xf numFmtId="0" fontId="21" fillId="22" borderId="0" xfId="49" applyFill="1"/>
    <xf numFmtId="2" fontId="46" fillId="22" borderId="0" xfId="49" applyNumberFormat="1" applyFont="1" applyFill="1" applyAlignment="1">
      <alignment horizontal="center" vertical="center"/>
    </xf>
    <xf numFmtId="2" fontId="47" fillId="0" borderId="60" xfId="49" applyNumberFormat="1" applyFont="1" applyBorder="1" applyAlignment="1">
      <alignment horizontal="center" vertical="center"/>
    </xf>
    <xf numFmtId="0" fontId="54" fillId="0" borderId="0" xfId="49" applyFont="1"/>
    <xf numFmtId="0" fontId="46" fillId="34" borderId="60" xfId="49" applyFont="1" applyFill="1" applyBorder="1" applyAlignment="1">
      <alignment horizontal="center" vertical="center" wrapText="1"/>
    </xf>
    <xf numFmtId="0" fontId="30" fillId="0" borderId="60" xfId="49" applyFont="1" applyBorder="1" applyAlignment="1">
      <alignment horizontal="left" vertical="center"/>
    </xf>
    <xf numFmtId="2" fontId="32" fillId="22" borderId="60" xfId="49" applyNumberFormat="1" applyFont="1" applyFill="1" applyBorder="1" applyAlignment="1">
      <alignment horizontal="center" vertical="center"/>
    </xf>
    <xf numFmtId="0" fontId="47" fillId="22" borderId="60" xfId="49" applyFont="1" applyFill="1" applyBorder="1" applyAlignment="1">
      <alignment horizontal="center" vertical="center"/>
    </xf>
    <xf numFmtId="2" fontId="47" fillId="22" borderId="60" xfId="49" applyNumberFormat="1" applyFont="1" applyFill="1" applyBorder="1" applyAlignment="1">
      <alignment horizontal="center" vertical="center"/>
    </xf>
    <xf numFmtId="1" fontId="47" fillId="22" borderId="60" xfId="49" applyNumberFormat="1" applyFont="1" applyFill="1" applyBorder="1" applyAlignment="1">
      <alignment horizontal="center" vertical="center"/>
    </xf>
    <xf numFmtId="2" fontId="51" fillId="22" borderId="60" xfId="49" applyNumberFormat="1" applyFont="1" applyFill="1" applyBorder="1" applyAlignment="1">
      <alignment horizontal="center" vertical="center"/>
    </xf>
    <xf numFmtId="0" fontId="45" fillId="31" borderId="64" xfId="49" applyFont="1" applyFill="1" applyBorder="1" applyAlignment="1">
      <alignment vertical="center"/>
    </xf>
    <xf numFmtId="0" fontId="45" fillId="22" borderId="64" xfId="49" applyFont="1" applyFill="1" applyBorder="1" applyAlignment="1">
      <alignment vertical="center"/>
    </xf>
    <xf numFmtId="2" fontId="32" fillId="32" borderId="60" xfId="49" applyNumberFormat="1" applyFont="1" applyFill="1" applyBorder="1" applyAlignment="1">
      <alignment horizontal="center" vertical="center"/>
    </xf>
    <xf numFmtId="9" fontId="30" fillId="0" borderId="60" xfId="62" applyFont="1" applyFill="1" applyBorder="1" applyAlignment="1">
      <alignment horizontal="center" vertical="center"/>
    </xf>
    <xf numFmtId="0" fontId="30" fillId="0" borderId="60" xfId="49" applyFont="1" applyBorder="1" applyAlignment="1">
      <alignment horizontal="center" vertical="center"/>
    </xf>
    <xf numFmtId="9" fontId="30" fillId="22" borderId="60" xfId="62" applyFont="1" applyFill="1" applyBorder="1" applyAlignment="1">
      <alignment horizontal="center" vertical="center"/>
    </xf>
    <xf numFmtId="0" fontId="30" fillId="22" borderId="60" xfId="49" applyFont="1" applyFill="1" applyBorder="1" applyAlignment="1">
      <alignment horizontal="center" vertical="center"/>
    </xf>
    <xf numFmtId="2" fontId="32" fillId="29" borderId="65" xfId="49" applyNumberFormat="1" applyFont="1" applyFill="1" applyBorder="1" applyAlignment="1">
      <alignment horizontal="center" vertical="center"/>
    </xf>
    <xf numFmtId="2" fontId="32" fillId="0" borderId="65" xfId="49" applyNumberFormat="1" applyFont="1" applyBorder="1" applyAlignment="1">
      <alignment horizontal="center" vertical="center"/>
    </xf>
    <xf numFmtId="0" fontId="29" fillId="0" borderId="0" xfId="49" applyFont="1"/>
    <xf numFmtId="2" fontId="32" fillId="0" borderId="60" xfId="49" applyNumberFormat="1" applyFont="1" applyBorder="1" applyAlignment="1">
      <alignment horizontal="center" vertical="center"/>
    </xf>
    <xf numFmtId="0" fontId="55" fillId="33" borderId="22" xfId="48" applyFont="1" applyFill="1" applyBorder="1" applyAlignment="1">
      <alignment horizontal="left" vertical="center" wrapText="1" indent="1"/>
    </xf>
    <xf numFmtId="0" fontId="55" fillId="33" borderId="22" xfId="48" applyFont="1" applyFill="1" applyBorder="1" applyAlignment="1">
      <alignment vertical="center" wrapText="1"/>
    </xf>
    <xf numFmtId="0" fontId="55" fillId="33" borderId="22" xfId="48" applyFont="1" applyFill="1" applyBorder="1" applyAlignment="1">
      <alignment horizontal="center" vertical="center" wrapText="1"/>
    </xf>
    <xf numFmtId="3" fontId="55" fillId="33" borderId="22" xfId="35" applyNumberFormat="1" applyFont="1" applyFill="1" applyBorder="1" applyAlignment="1">
      <alignment horizontal="center" vertical="center" wrapText="1"/>
    </xf>
    <xf numFmtId="174" fontId="55" fillId="33" borderId="22" xfId="35" applyNumberFormat="1" applyFont="1" applyFill="1" applyBorder="1" applyAlignment="1">
      <alignment horizontal="center" vertical="center" wrapText="1"/>
    </xf>
    <xf numFmtId="4" fontId="55" fillId="33" borderId="22" xfId="35" applyNumberFormat="1" applyFont="1" applyFill="1" applyBorder="1" applyAlignment="1">
      <alignment horizontal="center" vertical="center" wrapText="1"/>
    </xf>
    <xf numFmtId="0" fontId="42" fillId="0" borderId="0" xfId="0" applyFont="1" applyAlignment="1">
      <alignment vertical="center"/>
    </xf>
    <xf numFmtId="49" fontId="42" fillId="0" borderId="22" xfId="48" applyNumberFormat="1" applyBorder="1"/>
    <xf numFmtId="0" fontId="42" fillId="0" borderId="22" xfId="48" applyBorder="1"/>
    <xf numFmtId="0" fontId="42" fillId="0" borderId="22" xfId="48" applyBorder="1" applyAlignment="1">
      <alignment horizontal="center"/>
    </xf>
    <xf numFmtId="0" fontId="42" fillId="0" borderId="0" xfId="0" applyFont="1" applyAlignment="1">
      <alignment horizontal="left" vertical="center" indent="1"/>
    </xf>
    <xf numFmtId="0" fontId="42" fillId="0" borderId="0" xfId="0" applyFont="1" applyAlignment="1">
      <alignment horizontal="center" vertical="center"/>
    </xf>
    <xf numFmtId="3" fontId="42" fillId="0" borderId="0" xfId="32" applyNumberFormat="1" applyFont="1" applyAlignment="1">
      <alignment vertical="center"/>
    </xf>
    <xf numFmtId="174" fontId="42" fillId="0" borderId="0" xfId="32" applyNumberFormat="1" applyFont="1" applyAlignment="1">
      <alignment vertical="center"/>
    </xf>
    <xf numFmtId="4" fontId="42" fillId="0" borderId="0" xfId="32" applyNumberFormat="1" applyFont="1" applyAlignment="1">
      <alignment vertical="center"/>
    </xf>
    <xf numFmtId="4" fontId="42" fillId="0" borderId="0" xfId="0" applyNumberFormat="1" applyFont="1" applyAlignment="1">
      <alignment vertical="center"/>
    </xf>
    <xf numFmtId="4" fontId="55" fillId="33" borderId="22" xfId="33" applyNumberFormat="1" applyFont="1" applyFill="1" applyBorder="1" applyAlignment="1">
      <alignment horizontal="center" vertical="center" wrapText="1"/>
    </xf>
    <xf numFmtId="14" fontId="0" fillId="0" borderId="0" xfId="0" applyNumberFormat="1"/>
    <xf numFmtId="0" fontId="44" fillId="38" borderId="66" xfId="50" applyFont="1" applyFill="1" applyBorder="1" applyAlignment="1">
      <alignment horizontal="center" vertical="center" wrapText="1"/>
    </xf>
    <xf numFmtId="0" fontId="56" fillId="39" borderId="102" xfId="0" applyFont="1" applyFill="1" applyBorder="1" applyAlignment="1">
      <alignment horizontal="center" vertical="center" wrapText="1"/>
    </xf>
    <xf numFmtId="0" fontId="44" fillId="38" borderId="102" xfId="50" applyFont="1" applyFill="1" applyBorder="1" applyAlignment="1">
      <alignment horizontal="center" vertical="center" wrapText="1"/>
    </xf>
    <xf numFmtId="0" fontId="55" fillId="35" borderId="102" xfId="0" applyFont="1" applyFill="1" applyBorder="1" applyAlignment="1">
      <alignment horizontal="center" vertical="center" wrapText="1"/>
    </xf>
    <xf numFmtId="0" fontId="57" fillId="35" borderId="102" xfId="0" applyFont="1" applyFill="1" applyBorder="1" applyAlignment="1">
      <alignment horizontal="center" vertical="center" wrapText="1"/>
    </xf>
    <xf numFmtId="4" fontId="0" fillId="35" borderId="102" xfId="0" applyNumberFormat="1" applyFill="1" applyBorder="1" applyAlignment="1">
      <alignment horizontal="center" vertical="center"/>
    </xf>
    <xf numFmtId="2" fontId="0" fillId="35" borderId="102" xfId="0" applyNumberFormat="1" applyFill="1" applyBorder="1" applyAlignment="1">
      <alignment horizontal="center" vertical="center"/>
    </xf>
    <xf numFmtId="0" fontId="0" fillId="22" borderId="0" xfId="0" applyFill="1"/>
    <xf numFmtId="0" fontId="0" fillId="0" borderId="9" xfId="0" applyBorder="1" applyAlignment="1">
      <alignment horizontal="center"/>
    </xf>
    <xf numFmtId="3" fontId="0" fillId="0" borderId="9" xfId="0" applyNumberFormat="1" applyBorder="1" applyAlignment="1">
      <alignment horizontal="center"/>
    </xf>
    <xf numFmtId="3" fontId="57" fillId="35" borderId="102" xfId="0" applyNumberFormat="1" applyFont="1" applyFill="1" applyBorder="1" applyAlignment="1">
      <alignment horizontal="center" vertical="center" wrapText="1"/>
    </xf>
    <xf numFmtId="0" fontId="0" fillId="0" borderId="67" xfId="0" applyBorder="1"/>
    <xf numFmtId="0" fontId="0" fillId="0" borderId="68" xfId="0" applyBorder="1" applyAlignment="1">
      <alignment horizontal="center"/>
    </xf>
    <xf numFmtId="0" fontId="0" fillId="0" borderId="68" xfId="0" applyBorder="1"/>
    <xf numFmtId="0" fontId="0" fillId="0" borderId="69" xfId="0" applyBorder="1"/>
    <xf numFmtId="165" fontId="43" fillId="28" borderId="0" xfId="0" applyNumberFormat="1" applyFont="1" applyFill="1" applyAlignment="1">
      <alignment vertical="center" wrapText="1"/>
    </xf>
    <xf numFmtId="0" fontId="0" fillId="0" borderId="0" xfId="0" applyAlignment="1">
      <alignment horizontal="center" vertical="center" wrapText="1"/>
    </xf>
    <xf numFmtId="0" fontId="0" fillId="34" borderId="9" xfId="0" applyFill="1" applyBorder="1" applyAlignment="1">
      <alignment horizontal="center"/>
    </xf>
    <xf numFmtId="0" fontId="0" fillId="34" borderId="9" xfId="0" applyFill="1" applyBorder="1" applyAlignment="1">
      <alignment horizontal="center" vertical="center" wrapText="1"/>
    </xf>
    <xf numFmtId="0" fontId="21" fillId="34" borderId="9" xfId="0" applyFont="1" applyFill="1" applyBorder="1" applyAlignment="1">
      <alignment horizontal="center" vertical="center"/>
    </xf>
    <xf numFmtId="0" fontId="21" fillId="34" borderId="9" xfId="0" applyFont="1" applyFill="1" applyBorder="1" applyAlignment="1">
      <alignment horizontal="center" vertical="center" wrapText="1"/>
    </xf>
    <xf numFmtId="175" fontId="0" fillId="0" borderId="9" xfId="0" applyNumberFormat="1" applyBorder="1" applyAlignment="1">
      <alignment horizontal="center"/>
    </xf>
    <xf numFmtId="170" fontId="0" fillId="0" borderId="9" xfId="0" applyNumberFormat="1" applyBorder="1" applyAlignment="1">
      <alignment horizontal="center"/>
    </xf>
    <xf numFmtId="4" fontId="55" fillId="33" borderId="22" xfId="33" applyNumberFormat="1" applyFont="1" applyFill="1" applyBorder="1" applyAlignment="1">
      <alignment horizontal="right" vertical="center" wrapText="1"/>
    </xf>
    <xf numFmtId="49" fontId="58" fillId="0" borderId="22" xfId="0" applyNumberFormat="1" applyFont="1" applyBorder="1"/>
    <xf numFmtId="0" fontId="58" fillId="0" borderId="22" xfId="0" applyFont="1" applyBorder="1"/>
    <xf numFmtId="0" fontId="58" fillId="0" borderId="22" xfId="0" applyFont="1" applyBorder="1" applyAlignment="1">
      <alignment horizontal="center"/>
    </xf>
    <xf numFmtId="3" fontId="58" fillId="0" borderId="22" xfId="33" applyNumberFormat="1" applyFont="1" applyBorder="1"/>
    <xf numFmtId="3" fontId="58" fillId="0" borderId="22" xfId="35" applyNumberFormat="1" applyFont="1" applyBorder="1"/>
    <xf numFmtId="3" fontId="42" fillId="0" borderId="0" xfId="33" applyNumberFormat="1" applyFont="1" applyAlignment="1">
      <alignment vertical="center"/>
    </xf>
    <xf numFmtId="174" fontId="42" fillId="0" borderId="0" xfId="33" applyNumberFormat="1" applyFont="1" applyAlignment="1">
      <alignment vertical="center"/>
    </xf>
    <xf numFmtId="4" fontId="42" fillId="0" borderId="0" xfId="33" applyNumberFormat="1" applyFont="1" applyAlignment="1">
      <alignment vertical="center"/>
    </xf>
    <xf numFmtId="4" fontId="42" fillId="0" borderId="0" xfId="0" applyNumberFormat="1" applyFont="1" applyAlignment="1">
      <alignment horizontal="right" vertical="center"/>
    </xf>
    <xf numFmtId="0" fontId="21" fillId="0" borderId="0" xfId="47"/>
    <xf numFmtId="0" fontId="59" fillId="0" borderId="0" xfId="47" applyFont="1"/>
    <xf numFmtId="0" fontId="21" fillId="0" borderId="0" xfId="47" applyAlignment="1">
      <alignment horizontal="center"/>
    </xf>
    <xf numFmtId="0" fontId="21" fillId="0" borderId="70" xfId="47" applyBorder="1"/>
    <xf numFmtId="0" fontId="21" fillId="0" borderId="28" xfId="47" applyBorder="1"/>
    <xf numFmtId="0" fontId="21" fillId="0" borderId="9" xfId="47" applyBorder="1"/>
    <xf numFmtId="0" fontId="34" fillId="0" borderId="0" xfId="47" applyFont="1"/>
    <xf numFmtId="0" fontId="21" fillId="33" borderId="0" xfId="47" applyFill="1"/>
    <xf numFmtId="0" fontId="35" fillId="0" borderId="0" xfId="47" applyFont="1"/>
    <xf numFmtId="0" fontId="21" fillId="0" borderId="45" xfId="47" applyBorder="1"/>
    <xf numFmtId="0" fontId="21" fillId="0" borderId="71" xfId="47" applyBorder="1" applyAlignment="1">
      <alignment horizontal="center"/>
    </xf>
    <xf numFmtId="0" fontId="21" fillId="0" borderId="46" xfId="47" applyBorder="1"/>
    <xf numFmtId="0" fontId="21" fillId="0" borderId="27" xfId="47" applyBorder="1" applyAlignment="1">
      <alignment horizontal="center"/>
    </xf>
    <xf numFmtId="0" fontId="21" fillId="0" borderId="42" xfId="47" applyBorder="1"/>
    <xf numFmtId="0" fontId="21" fillId="0" borderId="10" xfId="47" applyBorder="1" applyAlignment="1">
      <alignment horizontal="center"/>
    </xf>
    <xf numFmtId="0" fontId="21" fillId="33" borderId="10" xfId="47" applyFill="1" applyBorder="1" applyAlignment="1">
      <alignment horizontal="center"/>
    </xf>
    <xf numFmtId="0" fontId="21" fillId="0" borderId="21" xfId="47" applyBorder="1"/>
    <xf numFmtId="0" fontId="21" fillId="0" borderId="72" xfId="47" applyBorder="1"/>
    <xf numFmtId="0" fontId="21" fillId="0" borderId="73" xfId="47" applyBorder="1" applyAlignment="1">
      <alignment horizontal="center"/>
    </xf>
    <xf numFmtId="0" fontId="21" fillId="0" borderId="27" xfId="47" applyBorder="1"/>
    <xf numFmtId="0" fontId="21" fillId="0" borderId="42" xfId="47" applyBorder="1" applyAlignment="1">
      <alignment horizontal="center"/>
    </xf>
    <xf numFmtId="0" fontId="21" fillId="0" borderId="10" xfId="47" applyBorder="1"/>
    <xf numFmtId="0" fontId="60" fillId="0" borderId="43" xfId="47" applyFont="1" applyBorder="1" applyAlignment="1">
      <alignment horizontal="center"/>
    </xf>
    <xf numFmtId="0" fontId="61" fillId="0" borderId="43" xfId="47" applyFont="1" applyBorder="1" applyAlignment="1">
      <alignment horizontal="center"/>
    </xf>
    <xf numFmtId="0" fontId="21" fillId="0" borderId="43" xfId="47" applyBorder="1" applyAlignment="1">
      <alignment horizontal="center"/>
    </xf>
    <xf numFmtId="0" fontId="21" fillId="0" borderId="24" xfId="47" applyBorder="1"/>
    <xf numFmtId="0" fontId="21" fillId="0" borderId="44" xfId="47" applyBorder="1" applyAlignment="1">
      <alignment horizontal="center"/>
    </xf>
    <xf numFmtId="0" fontId="29" fillId="0" borderId="44" xfId="47" applyFont="1" applyBorder="1"/>
    <xf numFmtId="0" fontId="29" fillId="0" borderId="21" xfId="47" applyFont="1" applyBorder="1"/>
    <xf numFmtId="0" fontId="21" fillId="0" borderId="9" xfId="0" applyFont="1" applyBorder="1"/>
    <xf numFmtId="0" fontId="21" fillId="0" borderId="9" xfId="0" applyFon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29" fillId="0" borderId="9" xfId="0" applyFont="1" applyBorder="1" applyAlignment="1">
      <alignment horizontal="center"/>
    </xf>
    <xf numFmtId="0" fontId="29" fillId="0" borderId="0" xfId="47" applyFont="1"/>
    <xf numFmtId="0" fontId="29" fillId="0" borderId="74" xfId="47" applyFont="1" applyBorder="1"/>
    <xf numFmtId="9" fontId="0" fillId="0" borderId="9" xfId="60" applyFont="1" applyBorder="1" applyAlignment="1">
      <alignment horizontal="center"/>
    </xf>
    <xf numFmtId="3" fontId="0" fillId="0" borderId="9" xfId="0" applyNumberFormat="1" applyBorder="1"/>
    <xf numFmtId="9" fontId="0" fillId="0" borderId="0" xfId="60" applyFont="1"/>
    <xf numFmtId="0" fontId="21" fillId="34" borderId="0" xfId="0" applyFont="1" applyFill="1" applyAlignment="1">
      <alignment horizontal="center" vertical="center" wrapText="1"/>
    </xf>
    <xf numFmtId="9" fontId="0" fillId="0" borderId="0" xfId="60" applyFont="1" applyBorder="1" applyAlignment="1">
      <alignment horizontal="center"/>
    </xf>
    <xf numFmtId="0" fontId="0" fillId="34" borderId="0" xfId="0" applyFill="1" applyAlignment="1">
      <alignment horizontal="center" vertical="center"/>
    </xf>
    <xf numFmtId="0" fontId="0" fillId="34" borderId="0" xfId="0" applyFill="1" applyAlignment="1">
      <alignment horizontal="center" vertical="center" wrapText="1"/>
    </xf>
    <xf numFmtId="0" fontId="21" fillId="0" borderId="52" xfId="0" applyFont="1" applyBorder="1" applyAlignment="1">
      <alignment wrapText="1"/>
    </xf>
    <xf numFmtId="0" fontId="21" fillId="0" borderId="66" xfId="0" applyFont="1" applyBorder="1" applyAlignment="1">
      <alignment horizontal="center"/>
    </xf>
    <xf numFmtId="0" fontId="62" fillId="0" borderId="9" xfId="0" applyFont="1" applyBorder="1" applyAlignment="1">
      <alignment horizontal="center" vertical="center"/>
    </xf>
    <xf numFmtId="1" fontId="62" fillId="0" borderId="9" xfId="0" applyNumberFormat="1" applyFont="1" applyBorder="1" applyAlignment="1">
      <alignment horizontal="center" vertical="center"/>
    </xf>
    <xf numFmtId="0" fontId="0" fillId="0" borderId="75" xfId="0" applyBorder="1" applyAlignment="1">
      <alignment horizontal="center"/>
    </xf>
    <xf numFmtId="0" fontId="36" fillId="17" borderId="0" xfId="0" applyFont="1" applyFill="1" applyAlignment="1">
      <alignment horizontal="center" vertical="center"/>
    </xf>
    <xf numFmtId="0" fontId="37" fillId="17" borderId="9" xfId="0" applyFont="1" applyFill="1" applyBorder="1" applyAlignment="1">
      <alignment horizontal="center" vertical="center"/>
    </xf>
    <xf numFmtId="14" fontId="37" fillId="17" borderId="9" xfId="0" applyNumberFormat="1" applyFont="1" applyFill="1" applyBorder="1" applyAlignment="1">
      <alignment horizontal="center" vertical="center"/>
    </xf>
    <xf numFmtId="0" fontId="38" fillId="17" borderId="9" xfId="0" applyFont="1" applyFill="1" applyBorder="1" applyAlignment="1">
      <alignment horizontal="center" vertical="center"/>
    </xf>
    <xf numFmtId="0" fontId="37" fillId="22" borderId="9" xfId="0" applyFont="1" applyFill="1" applyBorder="1" applyAlignment="1">
      <alignment horizontal="center"/>
    </xf>
    <xf numFmtId="0" fontId="36" fillId="17" borderId="9" xfId="0" applyFont="1" applyFill="1" applyBorder="1" applyAlignment="1">
      <alignment horizontal="center"/>
    </xf>
    <xf numFmtId="44" fontId="36" fillId="17" borderId="9" xfId="0" applyNumberFormat="1" applyFont="1" applyFill="1" applyBorder="1" applyAlignment="1">
      <alignment horizontal="center"/>
    </xf>
    <xf numFmtId="2" fontId="36" fillId="17" borderId="9" xfId="0" applyNumberFormat="1" applyFont="1" applyFill="1" applyBorder="1" applyAlignment="1">
      <alignment horizontal="center"/>
    </xf>
    <xf numFmtId="168" fontId="36" fillId="17" borderId="9" xfId="0" applyNumberFormat="1" applyFont="1" applyFill="1" applyBorder="1" applyAlignment="1">
      <alignment horizontal="center"/>
    </xf>
    <xf numFmtId="0" fontId="37" fillId="24" borderId="9" xfId="0" applyFont="1" applyFill="1" applyBorder="1" applyAlignment="1">
      <alignment horizontal="center"/>
    </xf>
    <xf numFmtId="0" fontId="36" fillId="41" borderId="9" xfId="0" applyFont="1" applyFill="1" applyBorder="1" applyAlignment="1">
      <alignment horizontal="center"/>
    </xf>
    <xf numFmtId="0" fontId="37" fillId="22" borderId="9" xfId="0" applyFont="1" applyFill="1" applyBorder="1" applyAlignment="1">
      <alignment horizontal="center" vertical="center"/>
    </xf>
    <xf numFmtId="0" fontId="21" fillId="0" borderId="76" xfId="0" applyFont="1" applyBorder="1"/>
    <xf numFmtId="0" fontId="21" fillId="0" borderId="77" xfId="0" applyFont="1" applyBorder="1" applyAlignment="1">
      <alignment horizontal="center"/>
    </xf>
    <xf numFmtId="0" fontId="0" fillId="0" borderId="77" xfId="0" applyBorder="1"/>
    <xf numFmtId="0" fontId="0" fillId="0" borderId="78" xfId="0" applyBorder="1"/>
    <xf numFmtId="0" fontId="21" fillId="0" borderId="0" xfId="0" applyFont="1" applyAlignment="1">
      <alignment horizontal="center"/>
    </xf>
    <xf numFmtId="166" fontId="57" fillId="42" borderId="0" xfId="41" applyFont="1" applyFill="1" applyBorder="1" applyAlignment="1">
      <alignment horizontal="center" vertical="center" wrapText="1"/>
    </xf>
    <xf numFmtId="166" fontId="57" fillId="43" borderId="0" xfId="41" applyFont="1" applyFill="1" applyBorder="1" applyAlignment="1">
      <alignment horizontal="center" vertical="center" wrapText="1"/>
    </xf>
    <xf numFmtId="44" fontId="21" fillId="22" borderId="0" xfId="45" applyNumberFormat="1" applyFont="1" applyFill="1" applyBorder="1"/>
    <xf numFmtId="2" fontId="21" fillId="0" borderId="59" xfId="47" applyNumberFormat="1" applyBorder="1" applyAlignment="1">
      <alignment horizontal="left" vertical="center" wrapText="1"/>
    </xf>
    <xf numFmtId="17" fontId="21" fillId="23" borderId="79" xfId="0" applyNumberFormat="1" applyFont="1" applyFill="1" applyBorder="1" applyAlignment="1">
      <alignment vertical="center"/>
    </xf>
    <xf numFmtId="0" fontId="21" fillId="22" borderId="59" xfId="0" applyFont="1" applyFill="1" applyBorder="1"/>
    <xf numFmtId="0" fontId="21" fillId="22" borderId="21" xfId="0" applyFont="1" applyFill="1" applyBorder="1"/>
    <xf numFmtId="0" fontId="21" fillId="0" borderId="72" xfId="0" applyFont="1" applyBorder="1" applyAlignment="1">
      <alignment horizontal="center"/>
    </xf>
    <xf numFmtId="44" fontId="21" fillId="22" borderId="72" xfId="45" applyNumberFormat="1" applyFont="1" applyFill="1" applyBorder="1"/>
    <xf numFmtId="0" fontId="0" fillId="0" borderId="72" xfId="0" applyBorder="1"/>
    <xf numFmtId="17" fontId="21" fillId="23" borderId="80" xfId="0" applyNumberFormat="1" applyFont="1" applyFill="1" applyBorder="1" applyAlignment="1">
      <alignment vertical="center"/>
    </xf>
    <xf numFmtId="0" fontId="21" fillId="17" borderId="0" xfId="0" applyFont="1" applyFill="1" applyProtection="1">
      <protection locked="0"/>
    </xf>
    <xf numFmtId="167" fontId="21" fillId="17" borderId="0" xfId="35" applyFont="1" applyFill="1" applyAlignment="1" applyProtection="1">
      <alignment vertical="center"/>
      <protection locked="0"/>
    </xf>
    <xf numFmtId="167" fontId="21" fillId="17" borderId="0" xfId="35" applyFont="1" applyFill="1" applyProtection="1">
      <protection locked="0"/>
    </xf>
    <xf numFmtId="167" fontId="21" fillId="17" borderId="0" xfId="0" applyNumberFormat="1" applyFont="1" applyFill="1" applyProtection="1">
      <protection locked="0"/>
    </xf>
    <xf numFmtId="9" fontId="21" fillId="17" borderId="0" xfId="0" applyNumberFormat="1" applyFont="1" applyFill="1" applyAlignment="1" applyProtection="1">
      <alignment vertical="center"/>
      <protection locked="0"/>
    </xf>
    <xf numFmtId="9" fontId="21" fillId="17" borderId="0" xfId="62" applyFont="1" applyFill="1" applyProtection="1">
      <protection locked="0"/>
    </xf>
    <xf numFmtId="0" fontId="21" fillId="17" borderId="0" xfId="0" applyFont="1" applyFill="1" applyAlignment="1" applyProtection="1">
      <alignment horizontal="center"/>
      <protection locked="0"/>
    </xf>
    <xf numFmtId="3" fontId="21" fillId="17" borderId="0" xfId="0" applyNumberFormat="1" applyFont="1" applyFill="1" applyAlignment="1" applyProtection="1">
      <alignment horizontal="right"/>
      <protection locked="0"/>
    </xf>
    <xf numFmtId="43" fontId="21" fillId="17" borderId="0" xfId="0" applyNumberFormat="1" applyFont="1" applyFill="1" applyProtection="1">
      <protection locked="0"/>
    </xf>
    <xf numFmtId="0" fontId="21" fillId="0" borderId="0" xfId="0" applyFont="1" applyAlignment="1" applyProtection="1">
      <alignment vertical="center"/>
      <protection locked="0"/>
    </xf>
    <xf numFmtId="167" fontId="21" fillId="17" borderId="0" xfId="35" applyFont="1" applyFill="1" applyBorder="1" applyProtection="1">
      <protection locked="0"/>
    </xf>
    <xf numFmtId="4" fontId="21" fillId="17" borderId="0" xfId="0" applyNumberFormat="1" applyFont="1" applyFill="1" applyAlignment="1" applyProtection="1">
      <alignment horizontal="right"/>
      <protection locked="0"/>
    </xf>
    <xf numFmtId="178" fontId="21" fillId="18" borderId="0" xfId="0" applyNumberFormat="1" applyFont="1" applyFill="1" applyAlignment="1" applyProtection="1">
      <alignment horizontal="right"/>
      <protection locked="0"/>
    </xf>
    <xf numFmtId="167" fontId="21" fillId="17" borderId="0" xfId="35" applyFont="1" applyFill="1" applyBorder="1" applyAlignment="1" applyProtection="1">
      <alignment horizontal="center"/>
      <protection locked="0"/>
    </xf>
    <xf numFmtId="178" fontId="21" fillId="17" borderId="0" xfId="0" applyNumberFormat="1" applyFont="1" applyFill="1" applyAlignment="1" applyProtection="1">
      <alignment horizontal="center"/>
      <protection locked="0"/>
    </xf>
    <xf numFmtId="178" fontId="21" fillId="20" borderId="0" xfId="0" applyNumberFormat="1" applyFont="1" applyFill="1" applyAlignment="1" applyProtection="1">
      <alignment horizontal="right"/>
      <protection locked="0"/>
    </xf>
    <xf numFmtId="2" fontId="21" fillId="17" borderId="0" xfId="0" applyNumberFormat="1" applyFont="1" applyFill="1" applyAlignment="1" applyProtection="1">
      <alignment horizontal="center"/>
      <protection locked="0"/>
    </xf>
    <xf numFmtId="179" fontId="21" fillId="17" borderId="0" xfId="0" applyNumberFormat="1" applyFont="1" applyFill="1" applyAlignment="1" applyProtection="1">
      <alignment horizontal="right"/>
      <protection locked="0"/>
    </xf>
    <xf numFmtId="3" fontId="21" fillId="17" borderId="0" xfId="0" applyNumberFormat="1" applyFont="1" applyFill="1" applyAlignment="1" applyProtection="1">
      <alignment horizontal="center"/>
      <protection locked="0"/>
    </xf>
    <xf numFmtId="3" fontId="21" fillId="17" borderId="0" xfId="0" applyNumberFormat="1" applyFont="1" applyFill="1" applyProtection="1">
      <protection locked="0"/>
    </xf>
    <xf numFmtId="0" fontId="21" fillId="0" borderId="0" xfId="0" applyFont="1" applyAlignment="1" applyProtection="1">
      <alignment horizontal="center" vertical="center"/>
      <protection locked="0"/>
    </xf>
    <xf numFmtId="0" fontId="21" fillId="0" borderId="81" xfId="0" applyFont="1" applyBorder="1" applyAlignment="1" applyProtection="1">
      <alignment vertical="center"/>
      <protection locked="0"/>
    </xf>
    <xf numFmtId="178" fontId="21" fillId="20" borderId="82" xfId="0" applyNumberFormat="1" applyFont="1" applyFill="1" applyBorder="1" applyAlignment="1" applyProtection="1">
      <alignment horizontal="right"/>
      <protection locked="0"/>
    </xf>
    <xf numFmtId="0" fontId="21" fillId="17" borderId="83" xfId="0" applyFont="1" applyFill="1" applyBorder="1" applyProtection="1">
      <protection locked="0"/>
    </xf>
    <xf numFmtId="0" fontId="21" fillId="17" borderId="84" xfId="0" applyFont="1" applyFill="1" applyBorder="1" applyProtection="1">
      <protection locked="0"/>
    </xf>
    <xf numFmtId="0" fontId="21" fillId="17" borderId="84" xfId="0" applyFont="1" applyFill="1" applyBorder="1" applyAlignment="1" applyProtection="1">
      <alignment horizontal="center"/>
      <protection locked="0"/>
    </xf>
    <xf numFmtId="179" fontId="21" fillId="18" borderId="84" xfId="0" applyNumberFormat="1" applyFont="1" applyFill="1" applyBorder="1" applyAlignment="1" applyProtection="1">
      <alignment horizontal="center"/>
      <protection locked="0"/>
    </xf>
    <xf numFmtId="179" fontId="21" fillId="17" borderId="84" xfId="0" applyNumberFormat="1" applyFont="1" applyFill="1" applyBorder="1" applyAlignment="1" applyProtection="1">
      <alignment horizontal="center"/>
      <protection locked="0"/>
    </xf>
    <xf numFmtId="178" fontId="21" fillId="17" borderId="84" xfId="0" applyNumberFormat="1" applyFont="1" applyFill="1" applyBorder="1" applyAlignment="1" applyProtection="1">
      <alignment horizontal="center"/>
      <protection locked="0"/>
    </xf>
    <xf numFmtId="178" fontId="21" fillId="20" borderId="84" xfId="0" applyNumberFormat="1" applyFont="1" applyFill="1" applyBorder="1" applyAlignment="1" applyProtection="1">
      <alignment horizontal="center"/>
      <protection locked="0"/>
    </xf>
    <xf numFmtId="0" fontId="21" fillId="18" borderId="84" xfId="0" applyFont="1" applyFill="1" applyBorder="1" applyAlignment="1" applyProtection="1">
      <alignment horizontal="center"/>
      <protection locked="0"/>
    </xf>
    <xf numFmtId="178" fontId="21" fillId="18" borderId="84" xfId="0" applyNumberFormat="1" applyFont="1" applyFill="1" applyBorder="1" applyAlignment="1" applyProtection="1">
      <alignment horizontal="center"/>
      <protection locked="0"/>
    </xf>
    <xf numFmtId="178" fontId="21" fillId="20" borderId="85" xfId="0" applyNumberFormat="1" applyFont="1" applyFill="1" applyBorder="1" applyAlignment="1" applyProtection="1">
      <alignment horizontal="center"/>
      <protection locked="0"/>
    </xf>
    <xf numFmtId="0" fontId="21" fillId="17" borderId="9" xfId="0" applyFont="1" applyFill="1" applyBorder="1" applyAlignment="1" applyProtection="1">
      <alignment horizontal="center"/>
      <protection locked="0"/>
    </xf>
    <xf numFmtId="1" fontId="21" fillId="17" borderId="9" xfId="0" applyNumberFormat="1" applyFont="1" applyFill="1" applyBorder="1" applyAlignment="1" applyProtection="1">
      <alignment horizontal="center"/>
      <protection locked="0"/>
    </xf>
    <xf numFmtId="2" fontId="21" fillId="17" borderId="9" xfId="0" applyNumberFormat="1" applyFont="1" applyFill="1" applyBorder="1" applyAlignment="1" applyProtection="1">
      <alignment horizontal="center"/>
      <protection locked="0"/>
    </xf>
    <xf numFmtId="177" fontId="21" fillId="17" borderId="9" xfId="0" applyNumberFormat="1" applyFont="1" applyFill="1" applyBorder="1" applyAlignment="1" applyProtection="1">
      <alignment horizontal="center"/>
      <protection locked="0"/>
    </xf>
    <xf numFmtId="0" fontId="21" fillId="17" borderId="9" xfId="0" applyFont="1" applyFill="1" applyBorder="1" applyAlignment="1" applyProtection="1">
      <alignment horizontal="center" vertical="center"/>
      <protection locked="0"/>
    </xf>
    <xf numFmtId="1" fontId="21" fillId="17" borderId="9" xfId="0" applyNumberFormat="1" applyFont="1" applyFill="1" applyBorder="1" applyAlignment="1" applyProtection="1">
      <alignment horizontal="center" vertical="center"/>
      <protection locked="0"/>
    </xf>
    <xf numFmtId="2" fontId="21" fillId="17" borderId="9" xfId="0" applyNumberFormat="1" applyFont="1" applyFill="1" applyBorder="1" applyAlignment="1" applyProtection="1">
      <alignment horizontal="center" vertical="center"/>
      <protection locked="0"/>
    </xf>
    <xf numFmtId="177" fontId="21" fillId="17" borderId="9" xfId="0" applyNumberFormat="1" applyFont="1" applyFill="1" applyBorder="1" applyAlignment="1" applyProtection="1">
      <alignment horizontal="center" vertical="center"/>
      <protection locked="0"/>
    </xf>
    <xf numFmtId="0" fontId="29" fillId="35" borderId="9" xfId="0" applyFont="1" applyFill="1" applyBorder="1" applyAlignment="1" applyProtection="1">
      <alignment horizontal="center" vertical="center"/>
      <protection locked="0"/>
    </xf>
    <xf numFmtId="0" fontId="36" fillId="17" borderId="0" xfId="0" applyFont="1" applyFill="1" applyAlignment="1">
      <alignment horizontal="center"/>
    </xf>
    <xf numFmtId="44" fontId="36" fillId="41" borderId="9" xfId="0" applyNumberFormat="1" applyFont="1" applyFill="1" applyBorder="1" applyAlignment="1">
      <alignment horizontal="center"/>
    </xf>
    <xf numFmtId="44" fontId="38" fillId="17" borderId="9" xfId="0" applyNumberFormat="1" applyFont="1" applyFill="1" applyBorder="1" applyAlignment="1">
      <alignment horizontal="center"/>
    </xf>
    <xf numFmtId="9" fontId="36" fillId="17" borderId="0" xfId="60" applyFont="1" applyFill="1" applyAlignment="1">
      <alignment horizontal="center"/>
    </xf>
    <xf numFmtId="44" fontId="36" fillId="0" borderId="9" xfId="0" applyNumberFormat="1" applyFont="1" applyBorder="1" applyAlignment="1">
      <alignment horizontal="center"/>
    </xf>
    <xf numFmtId="3" fontId="36" fillId="17" borderId="9" xfId="0" applyNumberFormat="1" applyFont="1" applyFill="1" applyBorder="1" applyAlignment="1">
      <alignment horizontal="center"/>
    </xf>
    <xf numFmtId="0" fontId="36" fillId="0" borderId="0" xfId="0" applyFont="1" applyAlignment="1">
      <alignment horizontal="center"/>
    </xf>
    <xf numFmtId="0" fontId="29" fillId="0" borderId="9" xfId="0" applyFont="1" applyBorder="1" applyAlignment="1">
      <alignment horizontal="center" vertical="center" wrapText="1"/>
    </xf>
    <xf numFmtId="170" fontId="0" fillId="0" borderId="0" xfId="0" applyNumberFormat="1"/>
    <xf numFmtId="0" fontId="21" fillId="0" borderId="54" xfId="0" applyFont="1" applyBorder="1"/>
    <xf numFmtId="0" fontId="21" fillId="33" borderId="52" xfId="0" applyFont="1" applyFill="1" applyBorder="1"/>
    <xf numFmtId="0" fontId="36" fillId="0" borderId="9" xfId="0" applyFont="1" applyBorder="1" applyAlignment="1">
      <alignment horizontal="center"/>
    </xf>
    <xf numFmtId="0" fontId="41" fillId="0" borderId="9" xfId="30" applyFont="1" applyBorder="1" applyAlignment="1" applyProtection="1">
      <alignment horizontal="center" vertical="center" wrapText="1"/>
    </xf>
    <xf numFmtId="0" fontId="39" fillId="0" borderId="9" xfId="83" applyFont="1" applyBorder="1" applyAlignment="1">
      <alignment horizontal="center" vertical="center" wrapText="1"/>
    </xf>
    <xf numFmtId="0" fontId="40" fillId="0" borderId="9" xfId="83" applyFont="1" applyBorder="1" applyAlignment="1">
      <alignment horizontal="center" vertical="center" wrapText="1"/>
    </xf>
    <xf numFmtId="17" fontId="39" fillId="0" borderId="9" xfId="83" applyNumberFormat="1" applyFont="1" applyBorder="1" applyAlignment="1">
      <alignment horizontal="center" vertical="center" wrapText="1"/>
    </xf>
    <xf numFmtId="0" fontId="39" fillId="0" borderId="88" xfId="83" applyFont="1" applyBorder="1" applyAlignment="1">
      <alignment horizontal="center" vertical="center" wrapText="1"/>
    </xf>
    <xf numFmtId="9" fontId="39" fillId="0" borderId="9" xfId="84" applyFont="1" applyBorder="1" applyAlignment="1">
      <alignment horizontal="center" vertical="center" wrapText="1"/>
    </xf>
    <xf numFmtId="0" fontId="67" fillId="0" borderId="0" xfId="83" applyFont="1"/>
    <xf numFmtId="0" fontId="67" fillId="0" borderId="0" xfId="83" applyFont="1" applyAlignment="1">
      <alignment wrapText="1"/>
    </xf>
    <xf numFmtId="0" fontId="67" fillId="0" borderId="9" xfId="83" applyFont="1" applyBorder="1" applyAlignment="1">
      <alignment horizontal="center" vertical="center" wrapText="1"/>
    </xf>
    <xf numFmtId="0" fontId="68" fillId="0" borderId="9" xfId="83" applyFont="1" applyBorder="1" applyAlignment="1">
      <alignment horizontal="center" vertical="center" wrapText="1"/>
    </xf>
    <xf numFmtId="17" fontId="67" fillId="0" borderId="9" xfId="83" applyNumberFormat="1" applyFont="1" applyBorder="1" applyAlignment="1">
      <alignment horizontal="center" vertical="center" wrapText="1"/>
    </xf>
    <xf numFmtId="0" fontId="39" fillId="0" borderId="0" xfId="83" applyFont="1" applyAlignment="1">
      <alignment horizontal="center" vertical="center" wrapText="1"/>
    </xf>
    <xf numFmtId="0" fontId="40" fillId="0" borderId="0" xfId="83" applyFont="1" applyAlignment="1">
      <alignment horizontal="center" vertical="center" wrapText="1"/>
    </xf>
    <xf numFmtId="17" fontId="39" fillId="0" borderId="0" xfId="83" applyNumberFormat="1" applyFont="1" applyAlignment="1">
      <alignment horizontal="center" vertical="center" wrapText="1"/>
    </xf>
    <xf numFmtId="0" fontId="68" fillId="0" borderId="0" xfId="83" applyFont="1" applyAlignment="1">
      <alignment horizontal="left" vertical="center"/>
    </xf>
    <xf numFmtId="17" fontId="40" fillId="0" borderId="0" xfId="83" applyNumberFormat="1" applyFont="1" applyAlignment="1">
      <alignment horizontal="center" vertical="center" wrapText="1"/>
    </xf>
    <xf numFmtId="9" fontId="68" fillId="0" borderId="0" xfId="84" applyFont="1" applyBorder="1" applyAlignment="1">
      <alignment horizontal="center" vertical="center" wrapText="1"/>
    </xf>
    <xf numFmtId="0" fontId="67" fillId="0" borderId="0" xfId="83" applyFont="1" applyAlignment="1">
      <alignment horizontal="left" vertical="center"/>
    </xf>
    <xf numFmtId="176" fontId="39" fillId="0" borderId="0" xfId="84" applyNumberFormat="1" applyFont="1" applyBorder="1" applyAlignment="1">
      <alignment horizontal="center" vertical="center" wrapText="1"/>
    </xf>
    <xf numFmtId="10" fontId="67" fillId="0" borderId="9" xfId="60" applyNumberFormat="1" applyFont="1" applyBorder="1" applyAlignment="1">
      <alignment horizontal="center" vertical="center" wrapText="1"/>
    </xf>
    <xf numFmtId="44" fontId="21" fillId="26" borderId="77" xfId="45" applyNumberFormat="1" applyFont="1" applyFill="1" applyBorder="1"/>
    <xf numFmtId="44" fontId="21" fillId="26" borderId="18" xfId="45" applyNumberFormat="1" applyFont="1" applyFill="1" applyBorder="1"/>
    <xf numFmtId="44" fontId="21" fillId="26" borderId="12" xfId="45" applyNumberFormat="1" applyFont="1" applyFill="1" applyBorder="1"/>
    <xf numFmtId="44" fontId="21" fillId="26" borderId="19" xfId="45" applyNumberFormat="1" applyFont="1" applyFill="1" applyBorder="1"/>
    <xf numFmtId="169" fontId="21" fillId="0" borderId="16" xfId="32" applyNumberFormat="1" applyFont="1" applyFill="1" applyBorder="1"/>
    <xf numFmtId="169" fontId="21" fillId="0" borderId="14" xfId="32" applyNumberFormat="1" applyFont="1" applyFill="1" applyBorder="1"/>
    <xf numFmtId="172" fontId="21" fillId="0" borderId="14" xfId="32" applyNumberFormat="1" applyFont="1" applyFill="1" applyBorder="1"/>
    <xf numFmtId="169" fontId="21" fillId="21" borderId="28" xfId="32" applyNumberFormat="1" applyFont="1" applyFill="1" applyBorder="1"/>
    <xf numFmtId="44" fontId="21" fillId="21" borderId="28" xfId="32" applyNumberFormat="1" applyFont="1" applyFill="1" applyBorder="1"/>
    <xf numFmtId="169" fontId="21" fillId="21" borderId="9" xfId="32" applyNumberFormat="1" applyFont="1" applyFill="1" applyBorder="1"/>
    <xf numFmtId="44" fontId="21" fillId="21" borderId="9" xfId="32" applyNumberFormat="1" applyFont="1" applyFill="1" applyBorder="1"/>
    <xf numFmtId="169" fontId="21" fillId="21" borderId="25" xfId="32" applyNumberFormat="1" applyFont="1" applyFill="1" applyBorder="1"/>
    <xf numFmtId="44" fontId="21" fillId="21" borderId="25" xfId="32" applyNumberFormat="1" applyFont="1" applyFill="1" applyBorder="1"/>
    <xf numFmtId="44" fontId="21" fillId="26" borderId="19" xfId="32" applyNumberFormat="1" applyFont="1" applyFill="1" applyBorder="1"/>
    <xf numFmtId="44" fontId="21" fillId="27" borderId="9" xfId="32" applyNumberFormat="1" applyFont="1" applyFill="1" applyBorder="1"/>
    <xf numFmtId="167" fontId="21" fillId="27" borderId="43" xfId="32" applyFont="1" applyFill="1" applyBorder="1"/>
    <xf numFmtId="44" fontId="21" fillId="26" borderId="18" xfId="32" applyNumberFormat="1" applyFont="1" applyFill="1" applyBorder="1"/>
    <xf numFmtId="169" fontId="21" fillId="26" borderId="50" xfId="32" applyNumberFormat="1" applyFont="1" applyFill="1" applyBorder="1"/>
    <xf numFmtId="169" fontId="21" fillId="27" borderId="53" xfId="32" applyNumberFormat="1" applyFont="1" applyFill="1" applyBorder="1"/>
    <xf numFmtId="167" fontId="21" fillId="27" borderId="53" xfId="32" applyFont="1" applyFill="1" applyBorder="1"/>
    <xf numFmtId="0" fontId="4" fillId="0" borderId="22" xfId="0" applyFont="1" applyBorder="1" applyAlignment="1">
      <alignment horizontal="left" vertical="center" indent="1"/>
    </xf>
    <xf numFmtId="0" fontId="4" fillId="0" borderId="22" xfId="0" applyFont="1" applyBorder="1" applyAlignment="1">
      <alignment vertical="center"/>
    </xf>
    <xf numFmtId="0" fontId="4" fillId="0" borderId="22" xfId="0" applyFont="1" applyBorder="1" applyAlignment="1">
      <alignment horizontal="center" vertical="center"/>
    </xf>
    <xf numFmtId="3" fontId="4" fillId="0" borderId="22" xfId="33" applyNumberFormat="1" applyFont="1" applyBorder="1" applyAlignment="1">
      <alignment vertical="center"/>
    </xf>
    <xf numFmtId="174" fontId="4" fillId="0" borderId="22" xfId="33" applyNumberFormat="1" applyFont="1" applyBorder="1" applyAlignment="1">
      <alignment vertical="center"/>
    </xf>
    <xf numFmtId="4" fontId="4" fillId="0" borderId="22" xfId="33" applyNumberFormat="1" applyFont="1" applyBorder="1" applyAlignment="1">
      <alignment vertical="center"/>
    </xf>
    <xf numFmtId="4" fontId="4" fillId="0" borderId="22" xfId="33" applyNumberFormat="1" applyFont="1" applyBorder="1" applyAlignment="1">
      <alignment horizontal="right" vertical="center"/>
    </xf>
    <xf numFmtId="49" fontId="4" fillId="0" borderId="22" xfId="0" applyNumberFormat="1" applyFont="1" applyBorder="1"/>
    <xf numFmtId="0" fontId="4" fillId="0" borderId="22" xfId="0" applyFont="1" applyBorder="1"/>
    <xf numFmtId="0" fontId="4" fillId="0" borderId="22" xfId="0" applyFont="1" applyBorder="1" applyAlignment="1">
      <alignment horizontal="center"/>
    </xf>
    <xf numFmtId="3" fontId="4" fillId="0" borderId="22" xfId="0" applyNumberFormat="1" applyFont="1" applyBorder="1"/>
    <xf numFmtId="3" fontId="4" fillId="0" borderId="22" xfId="33" applyNumberFormat="1" applyFont="1" applyBorder="1"/>
    <xf numFmtId="3" fontId="4" fillId="0" borderId="22" xfId="35" applyNumberFormat="1" applyFont="1" applyBorder="1"/>
    <xf numFmtId="0" fontId="4" fillId="0" borderId="0" xfId="0" applyFont="1" applyAlignment="1">
      <alignment horizontal="left" vertical="center" indent="1"/>
    </xf>
    <xf numFmtId="4" fontId="4" fillId="0" borderId="22" xfId="0" applyNumberFormat="1" applyFont="1" applyBorder="1" applyAlignment="1">
      <alignment horizontal="right" vertical="center"/>
    </xf>
    <xf numFmtId="0" fontId="69" fillId="0" borderId="0" xfId="0" applyFont="1" applyAlignment="1">
      <alignment horizontal="center"/>
    </xf>
    <xf numFmtId="0" fontId="70" fillId="45" borderId="31" xfId="0" applyFont="1" applyFill="1" applyBorder="1" applyAlignment="1">
      <alignment horizontal="center" vertical="center" wrapText="1"/>
    </xf>
    <xf numFmtId="14" fontId="70" fillId="45" borderId="33" xfId="0" applyNumberFormat="1" applyFont="1" applyFill="1" applyBorder="1" applyAlignment="1">
      <alignment horizontal="center" vertical="center" wrapText="1"/>
    </xf>
    <xf numFmtId="0" fontId="70" fillId="0" borderId="0" xfId="0" applyFont="1" applyAlignment="1">
      <alignment horizontal="center" vertical="center" wrapText="1"/>
    </xf>
    <xf numFmtId="0" fontId="70" fillId="44" borderId="104" xfId="0" applyFont="1" applyFill="1" applyBorder="1" applyAlignment="1">
      <alignment horizontal="center" vertical="center" wrapText="1"/>
    </xf>
    <xf numFmtId="0" fontId="70" fillId="44" borderId="105" xfId="0" applyFont="1" applyFill="1" applyBorder="1" applyAlignment="1">
      <alignment horizontal="center" vertical="center" wrapText="1"/>
    </xf>
    <xf numFmtId="0" fontId="70" fillId="44" borderId="106" xfId="0" applyFont="1" applyFill="1" applyBorder="1" applyAlignment="1">
      <alignment horizontal="center" vertical="center" wrapText="1"/>
    </xf>
    <xf numFmtId="0" fontId="69" fillId="0" borderId="0" xfId="0" applyFont="1" applyAlignment="1">
      <alignment horizontal="center" wrapText="1"/>
    </xf>
    <xf numFmtId="0" fontId="71" fillId="0" borderId="93" xfId="0" applyFont="1" applyBorder="1" applyAlignment="1">
      <alignment horizontal="center" vertical="center"/>
    </xf>
    <xf numFmtId="0" fontId="71" fillId="0" borderId="87" xfId="0" applyFont="1" applyBorder="1" applyAlignment="1">
      <alignment horizontal="center" vertical="center" wrapText="1"/>
    </xf>
    <xf numFmtId="3" fontId="72" fillId="0" borderId="87" xfId="0" applyNumberFormat="1" applyFont="1" applyBorder="1" applyAlignment="1">
      <alignment horizontal="center" vertical="center"/>
    </xf>
    <xf numFmtId="2" fontId="69" fillId="0" borderId="87" xfId="0" applyNumberFormat="1" applyFont="1" applyBorder="1" applyAlignment="1">
      <alignment horizontal="center" vertical="center"/>
    </xf>
    <xf numFmtId="1" fontId="69" fillId="0" borderId="87" xfId="0" applyNumberFormat="1" applyFont="1" applyBorder="1" applyAlignment="1">
      <alignment horizontal="center" vertical="center"/>
    </xf>
    <xf numFmtId="4" fontId="69" fillId="0" borderId="87" xfId="0" applyNumberFormat="1" applyFont="1" applyBorder="1" applyAlignment="1">
      <alignment horizontal="center" vertical="center"/>
    </xf>
    <xf numFmtId="3" fontId="69" fillId="0" borderId="87" xfId="0" applyNumberFormat="1" applyFont="1" applyBorder="1" applyAlignment="1">
      <alignment horizontal="center" vertical="center"/>
    </xf>
    <xf numFmtId="3" fontId="69" fillId="0" borderId="0" xfId="0" applyNumberFormat="1" applyFont="1" applyAlignment="1">
      <alignment horizontal="center" vertical="center"/>
    </xf>
    <xf numFmtId="0" fontId="70" fillId="45" borderId="32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2" fillId="0" borderId="0" xfId="87"/>
    <xf numFmtId="0" fontId="2" fillId="0" borderId="9" xfId="87" applyBorder="1"/>
    <xf numFmtId="0" fontId="55" fillId="0" borderId="9" xfId="87" applyFont="1" applyBorder="1" applyAlignment="1">
      <alignment horizontal="center"/>
    </xf>
    <xf numFmtId="0" fontId="2" fillId="40" borderId="9" xfId="87" applyFill="1" applyBorder="1" applyAlignment="1">
      <alignment horizontal="center"/>
    </xf>
    <xf numFmtId="0" fontId="2" fillId="27" borderId="9" xfId="87" applyFill="1" applyBorder="1" applyAlignment="1">
      <alignment horizontal="center"/>
    </xf>
    <xf numFmtId="0" fontId="2" fillId="0" borderId="9" xfId="87" applyBorder="1" applyAlignment="1">
      <alignment horizontal="center"/>
    </xf>
    <xf numFmtId="0" fontId="55" fillId="0" borderId="34" xfId="87" applyFont="1" applyBorder="1" applyAlignment="1">
      <alignment horizontal="center"/>
    </xf>
    <xf numFmtId="0" fontId="55" fillId="0" borderId="36" xfId="87" applyFont="1" applyBorder="1" applyAlignment="1">
      <alignment horizontal="center"/>
    </xf>
    <xf numFmtId="0" fontId="2" fillId="0" borderId="22" xfId="87" applyBorder="1"/>
    <xf numFmtId="0" fontId="55" fillId="0" borderId="59" xfId="87" applyFont="1" applyBorder="1" applyAlignment="1">
      <alignment horizontal="center"/>
    </xf>
    <xf numFmtId="0" fontId="55" fillId="0" borderId="79" xfId="87" applyFont="1" applyBorder="1" applyAlignment="1">
      <alignment horizontal="center"/>
    </xf>
    <xf numFmtId="0" fontId="2" fillId="0" borderId="94" xfId="87" applyBorder="1"/>
    <xf numFmtId="0" fontId="55" fillId="0" borderId="21" xfId="87" applyFont="1" applyBorder="1" applyAlignment="1">
      <alignment horizontal="center"/>
    </xf>
    <xf numFmtId="0" fontId="55" fillId="0" borderId="80" xfId="87" applyFont="1" applyBorder="1" applyAlignment="1">
      <alignment horizontal="center"/>
    </xf>
    <xf numFmtId="0" fontId="36" fillId="0" borderId="0" xfId="0" applyFont="1" applyAlignment="1">
      <alignment vertical="center"/>
    </xf>
    <xf numFmtId="0" fontId="74" fillId="44" borderId="9" xfId="87" applyFont="1" applyFill="1" applyBorder="1" applyAlignment="1">
      <alignment horizontal="center" vertical="center" wrapText="1"/>
    </xf>
    <xf numFmtId="0" fontId="36" fillId="0" borderId="0" xfId="0" applyFont="1" applyAlignment="1">
      <alignment vertical="center" wrapText="1"/>
    </xf>
    <xf numFmtId="0" fontId="75" fillId="0" borderId="9" xfId="87" applyFont="1" applyBorder="1" applyAlignment="1">
      <alignment horizontal="center" vertical="center"/>
    </xf>
    <xf numFmtId="0" fontId="36" fillId="0" borderId="9" xfId="0" applyFont="1" applyBorder="1" applyAlignment="1">
      <alignment horizontal="center" vertical="center"/>
    </xf>
    <xf numFmtId="2" fontId="70" fillId="45" borderId="31" xfId="0" applyNumberFormat="1" applyFont="1" applyFill="1" applyBorder="1" applyAlignment="1">
      <alignment horizontal="center" vertical="center" wrapText="1"/>
    </xf>
    <xf numFmtId="0" fontId="75" fillId="0" borderId="9" xfId="87" applyFont="1" applyBorder="1" applyAlignment="1">
      <alignment horizontal="left" vertical="center"/>
    </xf>
    <xf numFmtId="0" fontId="75" fillId="0" borderId="0" xfId="87" applyFont="1" applyAlignment="1">
      <alignment horizontal="center" vertical="center"/>
    </xf>
    <xf numFmtId="0" fontId="73" fillId="44" borderId="9" xfId="0" applyFont="1" applyFill="1" applyBorder="1" applyAlignment="1">
      <alignment horizontal="center" vertical="center"/>
    </xf>
    <xf numFmtId="17" fontId="73" fillId="44" borderId="9" xfId="0" applyNumberFormat="1" applyFont="1" applyFill="1" applyBorder="1" applyAlignment="1">
      <alignment horizontal="center" vertical="center"/>
    </xf>
    <xf numFmtId="1" fontId="57" fillId="0" borderId="9" xfId="0" applyNumberFormat="1" applyFont="1" applyBorder="1" applyAlignment="1">
      <alignment horizontal="center" vertical="center"/>
    </xf>
    <xf numFmtId="17" fontId="73" fillId="44" borderId="9" xfId="0" applyNumberFormat="1" applyFont="1" applyFill="1" applyBorder="1" applyAlignment="1">
      <alignment horizontal="center" vertical="center" wrapText="1"/>
    </xf>
    <xf numFmtId="9" fontId="69" fillId="0" borderId="23" xfId="60" applyFont="1" applyFill="1" applyBorder="1" applyAlignment="1">
      <alignment horizontal="center" vertical="center"/>
    </xf>
    <xf numFmtId="3" fontId="36" fillId="0" borderId="9" xfId="0" applyNumberFormat="1" applyFont="1" applyBorder="1" applyAlignment="1">
      <alignment horizontal="center" vertical="center"/>
    </xf>
    <xf numFmtId="3" fontId="69" fillId="0" borderId="32" xfId="0" applyNumberFormat="1" applyFont="1" applyBorder="1" applyAlignment="1">
      <alignment horizontal="center" vertical="center"/>
    </xf>
    <xf numFmtId="3" fontId="69" fillId="0" borderId="31" xfId="0" applyNumberFormat="1" applyFont="1" applyBorder="1" applyAlignment="1">
      <alignment horizontal="center" vertical="center"/>
    </xf>
    <xf numFmtId="9" fontId="69" fillId="0" borderId="33" xfId="60" applyFont="1" applyBorder="1" applyAlignment="1">
      <alignment horizontal="center" vertical="center"/>
    </xf>
    <xf numFmtId="0" fontId="70" fillId="44" borderId="35" xfId="0" applyFont="1" applyFill="1" applyBorder="1" applyAlignment="1">
      <alignment horizontal="center" vertical="center" wrapText="1"/>
    </xf>
    <xf numFmtId="0" fontId="70" fillId="44" borderId="36" xfId="0" applyFont="1" applyFill="1" applyBorder="1" applyAlignment="1">
      <alignment horizontal="center" vertical="center" wrapText="1"/>
    </xf>
    <xf numFmtId="0" fontId="0" fillId="33" borderId="9" xfId="0" applyFill="1" applyBorder="1" applyAlignment="1">
      <alignment horizontal="center"/>
    </xf>
    <xf numFmtId="1" fontId="69" fillId="0" borderId="31" xfId="0" applyNumberFormat="1" applyFont="1" applyBorder="1" applyAlignment="1">
      <alignment horizontal="center" vertical="center"/>
    </xf>
    <xf numFmtId="2" fontId="75" fillId="0" borderId="9" xfId="87" applyNumberFormat="1" applyFont="1" applyBorder="1" applyAlignment="1">
      <alignment horizontal="center" vertical="center"/>
    </xf>
    <xf numFmtId="1" fontId="75" fillId="0" borderId="9" xfId="87" applyNumberFormat="1" applyFont="1" applyBorder="1" applyAlignment="1">
      <alignment horizontal="center" vertical="center"/>
    </xf>
    <xf numFmtId="4" fontId="36" fillId="0" borderId="9" xfId="0" applyNumberFormat="1" applyFont="1" applyBorder="1" applyAlignment="1">
      <alignment horizontal="center" vertical="center"/>
    </xf>
    <xf numFmtId="3" fontId="69" fillId="0" borderId="79" xfId="0" applyNumberFormat="1" applyFont="1" applyBorder="1" applyAlignment="1">
      <alignment horizontal="center" vertical="center"/>
    </xf>
    <xf numFmtId="0" fontId="69" fillId="0" borderId="93" xfId="0" applyFont="1" applyBorder="1" applyAlignment="1">
      <alignment horizontal="center" vertical="center"/>
    </xf>
    <xf numFmtId="0" fontId="69" fillId="0" borderId="87" xfId="0" applyFont="1" applyBorder="1" applyAlignment="1">
      <alignment horizontal="center" vertical="center"/>
    </xf>
    <xf numFmtId="3" fontId="69" fillId="0" borderId="23" xfId="0" applyNumberFormat="1" applyFont="1" applyBorder="1" applyAlignment="1">
      <alignment horizontal="center" vertical="center"/>
    </xf>
    <xf numFmtId="0" fontId="5" fillId="0" borderId="9" xfId="0" applyFont="1" applyBorder="1" applyAlignment="1">
      <alignment horizontal="center"/>
    </xf>
    <xf numFmtId="0" fontId="5" fillId="0" borderId="28" xfId="0" applyFont="1" applyBorder="1" applyAlignment="1">
      <alignment horizontal="center"/>
    </xf>
    <xf numFmtId="0" fontId="0" fillId="0" borderId="28" xfId="0" applyBorder="1" applyAlignment="1">
      <alignment horizontal="center"/>
    </xf>
    <xf numFmtId="180" fontId="72" fillId="0" borderId="87" xfId="0" applyNumberFormat="1" applyFont="1" applyBorder="1" applyAlignment="1">
      <alignment horizontal="center" vertical="center"/>
    </xf>
    <xf numFmtId="0" fontId="75" fillId="40" borderId="9" xfId="87" applyFont="1" applyFill="1" applyBorder="1" applyAlignment="1">
      <alignment horizontal="center" vertical="center"/>
    </xf>
    <xf numFmtId="0" fontId="71" fillId="34" borderId="93" xfId="0" applyFont="1" applyFill="1" applyBorder="1" applyAlignment="1">
      <alignment horizontal="center" vertical="center"/>
    </xf>
    <xf numFmtId="0" fontId="71" fillId="34" borderId="87" xfId="0" applyFont="1" applyFill="1" applyBorder="1" applyAlignment="1">
      <alignment horizontal="center" vertical="center" wrapText="1"/>
    </xf>
    <xf numFmtId="3" fontId="72" fillId="34" borderId="87" xfId="0" applyNumberFormat="1" applyFont="1" applyFill="1" applyBorder="1" applyAlignment="1">
      <alignment horizontal="center" vertical="center"/>
    </xf>
    <xf numFmtId="4" fontId="69" fillId="34" borderId="87" xfId="0" applyNumberFormat="1" applyFont="1" applyFill="1" applyBorder="1" applyAlignment="1">
      <alignment horizontal="center" vertical="center"/>
    </xf>
    <xf numFmtId="2" fontId="69" fillId="34" borderId="87" xfId="0" applyNumberFormat="1" applyFont="1" applyFill="1" applyBorder="1" applyAlignment="1">
      <alignment horizontal="center" vertical="center"/>
    </xf>
    <xf numFmtId="1" fontId="69" fillId="34" borderId="87" xfId="0" applyNumberFormat="1" applyFont="1" applyFill="1" applyBorder="1" applyAlignment="1">
      <alignment horizontal="center" vertical="center"/>
    </xf>
    <xf numFmtId="3" fontId="69" fillId="34" borderId="87" xfId="0" applyNumberFormat="1" applyFont="1" applyFill="1" applyBorder="1" applyAlignment="1">
      <alignment horizontal="center" vertical="center"/>
    </xf>
    <xf numFmtId="9" fontId="69" fillId="34" borderId="23" xfId="60" applyFont="1" applyFill="1" applyBorder="1" applyAlignment="1">
      <alignment horizontal="center" vertical="center"/>
    </xf>
    <xf numFmtId="0" fontId="71" fillId="34" borderId="108" xfId="0" applyFont="1" applyFill="1" applyBorder="1" applyAlignment="1">
      <alignment horizontal="center" vertical="center"/>
    </xf>
    <xf numFmtId="3" fontId="69" fillId="34" borderId="107" xfId="0" applyNumberFormat="1" applyFont="1" applyFill="1" applyBorder="1" applyAlignment="1">
      <alignment horizontal="center" vertical="center"/>
    </xf>
    <xf numFmtId="2" fontId="69" fillId="34" borderId="107" xfId="0" applyNumberFormat="1" applyFont="1" applyFill="1" applyBorder="1" applyAlignment="1">
      <alignment horizontal="center" vertical="center"/>
    </xf>
    <xf numFmtId="9" fontId="69" fillId="34" borderId="48" xfId="60" applyFont="1" applyFill="1" applyBorder="1" applyAlignment="1">
      <alignment horizontal="center" vertical="center"/>
    </xf>
    <xf numFmtId="0" fontId="74" fillId="0" borderId="0" xfId="87" applyFont="1" applyAlignment="1">
      <alignment horizontal="center" vertical="center" wrapText="1"/>
    </xf>
    <xf numFmtId="0" fontId="75" fillId="33" borderId="88" xfId="87" applyFont="1" applyFill="1" applyBorder="1" applyAlignment="1">
      <alignment horizontal="center" vertical="center"/>
    </xf>
    <xf numFmtId="176" fontId="72" fillId="0" borderId="80" xfId="60" applyNumberFormat="1" applyFont="1" applyFill="1" applyBorder="1" applyAlignment="1">
      <alignment horizontal="center" vertical="center"/>
    </xf>
    <xf numFmtId="3" fontId="63" fillId="0" borderId="9" xfId="0" applyNumberFormat="1" applyFont="1" applyBorder="1" applyAlignment="1">
      <alignment vertical="center"/>
    </xf>
    <xf numFmtId="0" fontId="77" fillId="0" borderId="0" xfId="0" applyFont="1" applyAlignment="1">
      <alignment horizontal="center" vertical="center"/>
    </xf>
    <xf numFmtId="3" fontId="77" fillId="0" borderId="0" xfId="0" applyNumberFormat="1" applyFont="1" applyAlignment="1">
      <alignment horizontal="center" vertical="center"/>
    </xf>
    <xf numFmtId="0" fontId="78" fillId="44" borderId="9" xfId="87" applyFont="1" applyFill="1" applyBorder="1" applyAlignment="1">
      <alignment horizontal="center" vertical="center" wrapText="1"/>
    </xf>
    <xf numFmtId="0" fontId="79" fillId="44" borderId="9" xfId="0" applyFont="1" applyFill="1" applyBorder="1" applyAlignment="1">
      <alignment horizontal="center" vertical="center" wrapText="1"/>
    </xf>
    <xf numFmtId="3" fontId="79" fillId="44" borderId="9" xfId="0" applyNumberFormat="1" applyFont="1" applyFill="1" applyBorder="1" applyAlignment="1">
      <alignment horizontal="center" vertical="center" wrapText="1"/>
    </xf>
    <xf numFmtId="0" fontId="80" fillId="0" borderId="9" xfId="87" applyFont="1" applyBorder="1" applyAlignment="1">
      <alignment horizontal="center" vertical="center"/>
    </xf>
    <xf numFmtId="1" fontId="80" fillId="0" borderId="9" xfId="87" applyNumberFormat="1" applyFont="1" applyBorder="1" applyAlignment="1">
      <alignment horizontal="center" vertical="center"/>
    </xf>
    <xf numFmtId="1" fontId="81" fillId="0" borderId="9" xfId="0" applyNumberFormat="1" applyFont="1" applyBorder="1" applyAlignment="1">
      <alignment horizontal="center" vertical="center" wrapText="1"/>
    </xf>
    <xf numFmtId="4" fontId="77" fillId="0" borderId="9" xfId="0" applyNumberFormat="1" applyFont="1" applyBorder="1" applyAlignment="1">
      <alignment horizontal="center" vertical="center"/>
    </xf>
    <xf numFmtId="3" fontId="77" fillId="0" borderId="9" xfId="0" applyNumberFormat="1" applyFont="1" applyBorder="1" applyAlignment="1">
      <alignment horizontal="center" vertical="center"/>
    </xf>
    <xf numFmtId="167" fontId="77" fillId="0" borderId="0" xfId="32" applyFont="1" applyAlignment="1">
      <alignment horizontal="center" vertical="center"/>
    </xf>
    <xf numFmtId="3" fontId="83" fillId="34" borderId="9" xfId="0" applyNumberFormat="1" applyFont="1" applyFill="1" applyBorder="1" applyAlignment="1">
      <alignment horizontal="center" vertical="center"/>
    </xf>
    <xf numFmtId="0" fontId="78" fillId="0" borderId="0" xfId="0" applyFont="1" applyAlignment="1">
      <alignment horizontal="center" vertical="center"/>
    </xf>
    <xf numFmtId="0" fontId="78" fillId="44" borderId="86" xfId="87" applyFont="1" applyFill="1" applyBorder="1" applyAlignment="1">
      <alignment horizontal="center" vertical="center" wrapText="1"/>
    </xf>
    <xf numFmtId="3" fontId="83" fillId="0" borderId="0" xfId="0" applyNumberFormat="1" applyFont="1" applyAlignment="1">
      <alignment horizontal="center" vertical="center"/>
    </xf>
    <xf numFmtId="3" fontId="83" fillId="35" borderId="9" xfId="0" applyNumberFormat="1" applyFont="1" applyFill="1" applyBorder="1" applyAlignment="1">
      <alignment horizontal="center" vertical="center"/>
    </xf>
    <xf numFmtId="0" fontId="69" fillId="0" borderId="104" xfId="0" applyFont="1" applyBorder="1" applyAlignment="1">
      <alignment horizontal="center" vertical="center"/>
    </xf>
    <xf numFmtId="0" fontId="69" fillId="0" borderId="105" xfId="0" applyFont="1" applyBorder="1" applyAlignment="1">
      <alignment horizontal="center" vertical="center"/>
    </xf>
    <xf numFmtId="3" fontId="69" fillId="0" borderId="106" xfId="0" applyNumberFormat="1" applyFont="1" applyBorder="1" applyAlignment="1">
      <alignment horizontal="center" vertical="center"/>
    </xf>
    <xf numFmtId="0" fontId="72" fillId="0" borderId="108" xfId="0" applyFont="1" applyBorder="1" applyAlignment="1">
      <alignment horizontal="center" vertical="center"/>
    </xf>
    <xf numFmtId="0" fontId="72" fillId="0" borderId="107" xfId="0" applyFont="1" applyBorder="1" applyAlignment="1">
      <alignment horizontal="center" vertical="center"/>
    </xf>
    <xf numFmtId="181" fontId="72" fillId="0" borderId="48" xfId="0" applyNumberFormat="1" applyFont="1" applyBorder="1" applyAlignment="1">
      <alignment horizontal="center" vertical="center"/>
    </xf>
    <xf numFmtId="0" fontId="72" fillId="0" borderId="93" xfId="0" applyFont="1" applyBorder="1" applyAlignment="1">
      <alignment horizontal="center" vertical="center"/>
    </xf>
    <xf numFmtId="0" fontId="72" fillId="0" borderId="87" xfId="0" applyFont="1" applyBorder="1" applyAlignment="1">
      <alignment horizontal="center" vertical="center"/>
    </xf>
    <xf numFmtId="3" fontId="72" fillId="0" borderId="23" xfId="0" applyNumberFormat="1" applyFont="1" applyBorder="1" applyAlignment="1">
      <alignment horizontal="center" vertical="center"/>
    </xf>
    <xf numFmtId="170" fontId="75" fillId="0" borderId="9" xfId="87" applyNumberFormat="1" applyFont="1" applyBorder="1" applyAlignment="1">
      <alignment horizontal="center" vertical="center"/>
    </xf>
    <xf numFmtId="4" fontId="72" fillId="34" borderId="87" xfId="0" applyNumberFormat="1" applyFont="1" applyFill="1" applyBorder="1" applyAlignment="1">
      <alignment horizontal="center" vertical="center"/>
    </xf>
    <xf numFmtId="170" fontId="75" fillId="33" borderId="9" xfId="87" applyNumberFormat="1" applyFont="1" applyFill="1" applyBorder="1" applyAlignment="1">
      <alignment horizontal="center" vertical="center"/>
    </xf>
    <xf numFmtId="0" fontId="36" fillId="0" borderId="103" xfId="0" applyFont="1" applyBorder="1" applyAlignment="1">
      <alignment horizontal="center" vertical="center"/>
    </xf>
    <xf numFmtId="0" fontId="75" fillId="0" borderId="28" xfId="87" applyFont="1" applyBorder="1" applyAlignment="1">
      <alignment horizontal="center" vertical="center"/>
    </xf>
    <xf numFmtId="0" fontId="36" fillId="0" borderId="28" xfId="0" applyFont="1" applyBorder="1" applyAlignment="1">
      <alignment horizontal="center" vertical="center"/>
    </xf>
    <xf numFmtId="0" fontId="74" fillId="44" borderId="103" xfId="87" applyFont="1" applyFill="1" applyBorder="1" applyAlignment="1">
      <alignment horizontal="center" vertical="center" wrapText="1"/>
    </xf>
    <xf numFmtId="3" fontId="36" fillId="0" borderId="28" xfId="0" applyNumberFormat="1" applyFont="1" applyBorder="1" applyAlignment="1">
      <alignment horizontal="center" vertical="center"/>
    </xf>
    <xf numFmtId="9" fontId="69" fillId="0" borderId="23" xfId="60" applyFont="1" applyBorder="1" applyAlignment="1">
      <alignment horizontal="center" vertical="center"/>
    </xf>
    <xf numFmtId="176" fontId="72" fillId="0" borderId="80" xfId="60" applyNumberFormat="1" applyFont="1" applyBorder="1" applyAlignment="1">
      <alignment horizontal="center" vertical="center"/>
    </xf>
    <xf numFmtId="0" fontId="75" fillId="0" borderId="90" xfId="87" applyFont="1" applyBorder="1" applyAlignment="1">
      <alignment horizontal="center" vertical="center"/>
    </xf>
    <xf numFmtId="0" fontId="75" fillId="27" borderId="109" xfId="87" applyFont="1" applyFill="1" applyBorder="1" applyAlignment="1">
      <alignment horizontal="center" vertical="center"/>
    </xf>
    <xf numFmtId="1" fontId="75" fillId="0" borderId="91" xfId="87" applyNumberFormat="1" applyFont="1" applyBorder="1" applyAlignment="1">
      <alignment horizontal="center" vertical="center"/>
    </xf>
    <xf numFmtId="0" fontId="75" fillId="0" borderId="91" xfId="87" applyFont="1" applyBorder="1" applyAlignment="1">
      <alignment horizontal="center" vertical="center"/>
    </xf>
    <xf numFmtId="170" fontId="75" fillId="27" borderId="91" xfId="87" applyNumberFormat="1" applyFont="1" applyFill="1" applyBorder="1" applyAlignment="1">
      <alignment horizontal="center" vertical="center"/>
    </xf>
    <xf numFmtId="0" fontId="75" fillId="27" borderId="91" xfId="87" applyFont="1" applyFill="1" applyBorder="1" applyAlignment="1">
      <alignment horizontal="center" vertical="center"/>
    </xf>
    <xf numFmtId="2" fontId="75" fillId="0" borderId="91" xfId="87" applyNumberFormat="1" applyFont="1" applyBorder="1" applyAlignment="1">
      <alignment horizontal="center" vertical="center"/>
    </xf>
    <xf numFmtId="0" fontId="75" fillId="40" borderId="91" xfId="87" applyFont="1" applyFill="1" applyBorder="1" applyAlignment="1">
      <alignment horizontal="center" vertical="center"/>
    </xf>
    <xf numFmtId="0" fontId="75" fillId="0" borderId="91" xfId="87" applyFont="1" applyBorder="1" applyAlignment="1">
      <alignment horizontal="left" vertical="center"/>
    </xf>
    <xf numFmtId="0" fontId="75" fillId="27" borderId="91" xfId="87" applyFont="1" applyFill="1" applyBorder="1" applyAlignment="1">
      <alignment horizontal="left" vertical="center"/>
    </xf>
    <xf numFmtId="0" fontId="75" fillId="0" borderId="92" xfId="87" applyFont="1" applyBorder="1" applyAlignment="1">
      <alignment horizontal="left" vertical="center"/>
    </xf>
    <xf numFmtId="0" fontId="75" fillId="0" borderId="10" xfId="87" applyFont="1" applyBorder="1" applyAlignment="1">
      <alignment horizontal="center" vertical="center"/>
    </xf>
    <xf numFmtId="0" fontId="75" fillId="0" borderId="43" xfId="87" applyFont="1" applyBorder="1" applyAlignment="1">
      <alignment horizontal="left" vertical="center"/>
    </xf>
    <xf numFmtId="0" fontId="75" fillId="0" borderId="24" xfId="87" applyFont="1" applyBorder="1" applyAlignment="1">
      <alignment horizontal="center" vertical="center"/>
    </xf>
    <xf numFmtId="0" fontId="75" fillId="0" borderId="110" xfId="87" applyFont="1" applyBorder="1" applyAlignment="1">
      <alignment horizontal="center" vertical="center"/>
    </xf>
    <xf numFmtId="1" fontId="75" fillId="0" borderId="25" xfId="87" applyNumberFormat="1" applyFont="1" applyBorder="1" applyAlignment="1">
      <alignment horizontal="center" vertical="center"/>
    </xf>
    <xf numFmtId="0" fontId="75" fillId="0" borderId="25" xfId="87" applyFont="1" applyBorder="1" applyAlignment="1">
      <alignment horizontal="center" vertical="center"/>
    </xf>
    <xf numFmtId="170" fontId="75" fillId="27" borderId="25" xfId="87" applyNumberFormat="1" applyFont="1" applyFill="1" applyBorder="1" applyAlignment="1">
      <alignment horizontal="center" vertical="center"/>
    </xf>
    <xf numFmtId="0" fontId="75" fillId="27" borderId="25" xfId="87" applyFont="1" applyFill="1" applyBorder="1" applyAlignment="1">
      <alignment horizontal="center" vertical="center"/>
    </xf>
    <xf numFmtId="2" fontId="75" fillId="0" borderId="25" xfId="87" applyNumberFormat="1" applyFont="1" applyBorder="1" applyAlignment="1">
      <alignment horizontal="center" vertical="center"/>
    </xf>
    <xf numFmtId="0" fontId="75" fillId="0" borderId="25" xfId="87" applyFont="1" applyBorder="1" applyAlignment="1">
      <alignment horizontal="left" vertical="center"/>
    </xf>
    <xf numFmtId="0" fontId="75" fillId="0" borderId="44" xfId="87" applyFont="1" applyBorder="1" applyAlignment="1">
      <alignment horizontal="left" vertical="center"/>
    </xf>
    <xf numFmtId="0" fontId="74" fillId="44" borderId="75" xfId="87" applyFont="1" applyFill="1" applyBorder="1" applyAlignment="1">
      <alignment horizontal="center" vertical="center" wrapText="1"/>
    </xf>
    <xf numFmtId="0" fontId="74" fillId="46" borderId="103" xfId="87" applyFont="1" applyFill="1" applyBorder="1" applyAlignment="1">
      <alignment horizontal="center" vertical="center" wrapText="1"/>
    </xf>
    <xf numFmtId="0" fontId="74" fillId="44" borderId="103" xfId="87" applyFont="1" applyFill="1" applyBorder="1" applyAlignment="1">
      <alignment horizontal="left" vertical="center" wrapText="1"/>
    </xf>
    <xf numFmtId="170" fontId="75" fillId="0" borderId="91" xfId="87" applyNumberFormat="1" applyFont="1" applyBorder="1" applyAlignment="1">
      <alignment horizontal="center" vertical="center"/>
    </xf>
    <xf numFmtId="170" fontId="75" fillId="0" borderId="25" xfId="87" applyNumberFormat="1" applyFont="1" applyBorder="1" applyAlignment="1">
      <alignment horizontal="center" vertical="center"/>
    </xf>
    <xf numFmtId="0" fontId="75" fillId="40" borderId="25" xfId="87" applyFont="1" applyFill="1" applyBorder="1" applyAlignment="1">
      <alignment horizontal="center" vertical="center"/>
    </xf>
    <xf numFmtId="0" fontId="75" fillId="33" borderId="10" xfId="87" applyFont="1" applyFill="1" applyBorder="1" applyAlignment="1">
      <alignment horizontal="center" vertical="center"/>
    </xf>
    <xf numFmtId="1" fontId="75" fillId="33" borderId="9" xfId="87" applyNumberFormat="1" applyFont="1" applyFill="1" applyBorder="1" applyAlignment="1">
      <alignment horizontal="center" vertical="center"/>
    </xf>
    <xf numFmtId="0" fontId="75" fillId="33" borderId="9" xfId="87" applyFont="1" applyFill="1" applyBorder="1" applyAlignment="1">
      <alignment horizontal="center" vertical="center"/>
    </xf>
    <xf numFmtId="2" fontId="75" fillId="33" borderId="9" xfId="87" applyNumberFormat="1" applyFont="1" applyFill="1" applyBorder="1" applyAlignment="1">
      <alignment horizontal="center" vertical="center"/>
    </xf>
    <xf numFmtId="0" fontId="75" fillId="33" borderId="9" xfId="87" applyFont="1" applyFill="1" applyBorder="1" applyAlignment="1">
      <alignment horizontal="left" vertical="center"/>
    </xf>
    <xf numFmtId="0" fontId="75" fillId="33" borderId="103" xfId="87" applyFont="1" applyFill="1" applyBorder="1" applyAlignment="1">
      <alignment horizontal="center" vertical="center"/>
    </xf>
    <xf numFmtId="0" fontId="74" fillId="44" borderId="0" xfId="0" applyFont="1" applyFill="1" applyAlignment="1">
      <alignment horizontal="center" vertical="center"/>
    </xf>
    <xf numFmtId="0" fontId="63" fillId="0" borderId="0" xfId="0" applyFont="1" applyAlignment="1">
      <alignment horizontal="center" vertical="center"/>
    </xf>
    <xf numFmtId="0" fontId="71" fillId="34" borderId="72" xfId="0" applyFont="1" applyFill="1" applyBorder="1" applyAlignment="1">
      <alignment horizontal="center" vertical="center" wrapText="1"/>
    </xf>
    <xf numFmtId="3" fontId="69" fillId="34" borderId="72" xfId="0" applyNumberFormat="1" applyFont="1" applyFill="1" applyBorder="1" applyAlignment="1">
      <alignment horizontal="center" vertical="center"/>
    </xf>
    <xf numFmtId="4" fontId="69" fillId="34" borderId="72" xfId="0" applyNumberFormat="1" applyFont="1" applyFill="1" applyBorder="1" applyAlignment="1">
      <alignment horizontal="center" vertical="center"/>
    </xf>
    <xf numFmtId="1" fontId="69" fillId="34" borderId="72" xfId="0" applyNumberFormat="1" applyFont="1" applyFill="1" applyBorder="1" applyAlignment="1">
      <alignment horizontal="center" vertical="center"/>
    </xf>
    <xf numFmtId="3" fontId="72" fillId="34" borderId="72" xfId="0" applyNumberFormat="1" applyFont="1" applyFill="1" applyBorder="1" applyAlignment="1">
      <alignment horizontal="center" vertical="center"/>
    </xf>
    <xf numFmtId="3" fontId="0" fillId="0" borderId="0" xfId="0" applyNumberFormat="1"/>
    <xf numFmtId="0" fontId="0" fillId="0" borderId="66" xfId="0" applyBorder="1" applyAlignment="1">
      <alignment horizontal="center"/>
    </xf>
    <xf numFmtId="3" fontId="0" fillId="0" borderId="75" xfId="0" applyNumberFormat="1" applyBorder="1" applyAlignment="1">
      <alignment horizontal="center"/>
    </xf>
    <xf numFmtId="0" fontId="0" fillId="0" borderId="81" xfId="0" applyBorder="1" applyAlignment="1">
      <alignment horizontal="center"/>
    </xf>
    <xf numFmtId="3" fontId="0" fillId="0" borderId="82" xfId="0" applyNumberFormat="1" applyBorder="1" applyAlignment="1">
      <alignment horizontal="center"/>
    </xf>
    <xf numFmtId="0" fontId="5" fillId="0" borderId="83" xfId="0" applyFont="1" applyBorder="1" applyAlignment="1">
      <alignment horizontal="center"/>
    </xf>
    <xf numFmtId="0" fontId="5" fillId="0" borderId="81" xfId="0" applyFont="1" applyBorder="1" applyAlignment="1">
      <alignment horizontal="center"/>
    </xf>
    <xf numFmtId="9" fontId="0" fillId="0" borderId="82" xfId="60" applyFont="1" applyBorder="1" applyAlignment="1">
      <alignment horizontal="center"/>
    </xf>
    <xf numFmtId="0" fontId="5" fillId="0" borderId="66" xfId="0" applyFont="1" applyBorder="1" applyAlignment="1">
      <alignment horizontal="center"/>
    </xf>
    <xf numFmtId="175" fontId="0" fillId="0" borderId="85" xfId="0" applyNumberFormat="1" applyBorder="1" applyAlignment="1">
      <alignment horizontal="center"/>
    </xf>
    <xf numFmtId="0" fontId="73" fillId="44" borderId="86" xfId="0" applyFont="1" applyFill="1" applyBorder="1" applyAlignment="1">
      <alignment horizontal="center"/>
    </xf>
    <xf numFmtId="0" fontId="73" fillId="44" borderId="88" xfId="0" applyFont="1" applyFill="1" applyBorder="1" applyAlignment="1">
      <alignment horizontal="center"/>
    </xf>
    <xf numFmtId="10" fontId="0" fillId="0" borderId="0" xfId="60" applyNumberFormat="1" applyFont="1"/>
    <xf numFmtId="0" fontId="1" fillId="0" borderId="0" xfId="88"/>
    <xf numFmtId="0" fontId="1" fillId="0" borderId="9" xfId="88" applyBorder="1"/>
    <xf numFmtId="0" fontId="55" fillId="0" borderId="9" xfId="88" applyFont="1" applyBorder="1" applyAlignment="1">
      <alignment horizontal="center"/>
    </xf>
    <xf numFmtId="0" fontId="1" fillId="40" borderId="9" xfId="88" applyFill="1" applyBorder="1" applyAlignment="1">
      <alignment horizontal="center"/>
    </xf>
    <xf numFmtId="0" fontId="1" fillId="27" borderId="9" xfId="88" applyFill="1" applyBorder="1" applyAlignment="1">
      <alignment horizontal="center"/>
    </xf>
    <xf numFmtId="0" fontId="1" fillId="0" borderId="9" xfId="88" applyBorder="1" applyAlignment="1">
      <alignment horizontal="center"/>
    </xf>
    <xf numFmtId="0" fontId="1" fillId="33" borderId="9" xfId="88" applyFill="1" applyBorder="1" applyAlignment="1">
      <alignment horizontal="center"/>
    </xf>
    <xf numFmtId="0" fontId="85" fillId="0" borderId="0" xfId="0" applyFont="1" applyAlignment="1">
      <alignment horizontal="center" vertical="center" wrapText="1"/>
    </xf>
    <xf numFmtId="0" fontId="85" fillId="0" borderId="81" xfId="0" applyFont="1" applyBorder="1" applyAlignment="1">
      <alignment horizontal="center" vertical="center" wrapText="1"/>
    </xf>
    <xf numFmtId="4" fontId="86" fillId="0" borderId="82" xfId="0" applyNumberFormat="1" applyFont="1" applyBorder="1" applyAlignment="1">
      <alignment horizontal="center" vertical="center" wrapText="1"/>
    </xf>
    <xf numFmtId="0" fontId="85" fillId="0" borderId="86" xfId="0" applyFont="1" applyBorder="1" applyAlignment="1">
      <alignment horizontal="center" vertical="center" wrapText="1"/>
    </xf>
    <xf numFmtId="0" fontId="85" fillId="0" borderId="87" xfId="0" applyFont="1" applyBorder="1" applyAlignment="1">
      <alignment horizontal="center" vertical="center" wrapText="1"/>
    </xf>
    <xf numFmtId="3" fontId="86" fillId="0" borderId="88" xfId="0" applyNumberFormat="1" applyFont="1" applyBorder="1" applyAlignment="1">
      <alignment horizontal="center" vertical="center" wrapText="1"/>
    </xf>
    <xf numFmtId="0" fontId="84" fillId="44" borderId="86" xfId="0" applyFont="1" applyFill="1" applyBorder="1" applyAlignment="1">
      <alignment horizontal="center" vertical="center" wrapText="1"/>
    </xf>
    <xf numFmtId="0" fontId="84" fillId="44" borderId="87" xfId="0" applyFont="1" applyFill="1" applyBorder="1" applyAlignment="1">
      <alignment horizontal="center" vertical="center" wrapText="1"/>
    </xf>
    <xf numFmtId="0" fontId="84" fillId="44" borderId="88" xfId="0" applyFont="1" applyFill="1" applyBorder="1" applyAlignment="1">
      <alignment horizontal="center" vertical="center" wrapText="1"/>
    </xf>
    <xf numFmtId="0" fontId="0" fillId="0" borderId="0" xfId="0" applyAlignment="1">
      <alignment horizontal="center" wrapText="1"/>
    </xf>
    <xf numFmtId="0" fontId="39" fillId="0" borderId="0" xfId="0" applyFont="1" applyAlignment="1">
      <alignment horizontal="center" vertical="center"/>
    </xf>
    <xf numFmtId="3" fontId="39" fillId="0" borderId="0" xfId="0" applyNumberFormat="1" applyFont="1" applyAlignment="1">
      <alignment horizontal="center" vertical="center"/>
    </xf>
    <xf numFmtId="0" fontId="65" fillId="44" borderId="9" xfId="87" applyFont="1" applyFill="1" applyBorder="1" applyAlignment="1">
      <alignment horizontal="center" vertical="center" wrapText="1"/>
    </xf>
    <xf numFmtId="0" fontId="84" fillId="44" borderId="9" xfId="0" applyFont="1" applyFill="1" applyBorder="1" applyAlignment="1">
      <alignment horizontal="center" vertical="center" wrapText="1"/>
    </xf>
    <xf numFmtId="3" fontId="84" fillId="44" borderId="9" xfId="0" applyNumberFormat="1" applyFont="1" applyFill="1" applyBorder="1" applyAlignment="1">
      <alignment horizontal="center" vertical="center" wrapText="1"/>
    </xf>
    <xf numFmtId="0" fontId="67" fillId="0" borderId="9" xfId="87" applyFont="1" applyBorder="1" applyAlignment="1">
      <alignment horizontal="center" vertical="center"/>
    </xf>
    <xf numFmtId="1" fontId="67" fillId="0" borderId="9" xfId="87" applyNumberFormat="1" applyFont="1" applyBorder="1" applyAlignment="1">
      <alignment horizontal="center" vertical="center"/>
    </xf>
    <xf numFmtId="1" fontId="85" fillId="0" borderId="9" xfId="0" applyNumberFormat="1" applyFont="1" applyBorder="1" applyAlignment="1">
      <alignment horizontal="center" vertical="center" wrapText="1"/>
    </xf>
    <xf numFmtId="4" fontId="39" fillId="0" borderId="9" xfId="0" applyNumberFormat="1" applyFont="1" applyBorder="1" applyAlignment="1">
      <alignment horizontal="center" vertical="center"/>
    </xf>
    <xf numFmtId="3" fontId="39" fillId="0" borderId="9" xfId="0" applyNumberFormat="1" applyFont="1" applyBorder="1" applyAlignment="1">
      <alignment horizontal="center" vertical="center"/>
    </xf>
    <xf numFmtId="3" fontId="40" fillId="34" borderId="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5" fillId="44" borderId="86" xfId="87" applyFont="1" applyFill="1" applyBorder="1" applyAlignment="1">
      <alignment horizontal="center" vertical="center" wrapText="1"/>
    </xf>
    <xf numFmtId="0" fontId="39" fillId="0" borderId="9" xfId="0" applyFont="1" applyBorder="1" applyAlignment="1">
      <alignment horizontal="center" vertical="center"/>
    </xf>
    <xf numFmtId="0" fontId="39" fillId="0" borderId="86" xfId="0" applyFont="1" applyBorder="1" applyAlignment="1">
      <alignment horizontal="center" vertical="center"/>
    </xf>
    <xf numFmtId="3" fontId="40" fillId="0" borderId="0" xfId="0" applyNumberFormat="1" applyFont="1" applyAlignment="1">
      <alignment horizontal="center" vertical="center"/>
    </xf>
    <xf numFmtId="3" fontId="40" fillId="35" borderId="9" xfId="0" applyNumberFormat="1" applyFont="1" applyFill="1" applyBorder="1" applyAlignment="1">
      <alignment horizontal="center" vertical="center"/>
    </xf>
    <xf numFmtId="0" fontId="88" fillId="0" borderId="0" xfId="83" applyFont="1" applyAlignment="1">
      <alignment horizontal="left" vertical="center"/>
    </xf>
    <xf numFmtId="0" fontId="87" fillId="0" borderId="0" xfId="83" applyFont="1"/>
    <xf numFmtId="0" fontId="77" fillId="0" borderId="9" xfId="0" applyFont="1" applyBorder="1" applyAlignment="1">
      <alignment horizontal="center" vertical="center" wrapText="1"/>
    </xf>
    <xf numFmtId="3" fontId="77" fillId="0" borderId="9" xfId="0" applyNumberFormat="1" applyFont="1" applyBorder="1" applyAlignment="1">
      <alignment horizontal="center" vertical="center" wrapText="1"/>
    </xf>
    <xf numFmtId="0" fontId="77" fillId="0" borderId="0" xfId="0" applyFont="1" applyAlignment="1">
      <alignment horizontal="center" vertical="center" wrapText="1"/>
    </xf>
    <xf numFmtId="0" fontId="65" fillId="47" borderId="86" xfId="83" applyFont="1" applyFill="1" applyBorder="1" applyAlignment="1">
      <alignment vertical="center"/>
    </xf>
    <xf numFmtId="9" fontId="67" fillId="0" borderId="86" xfId="84" applyFont="1" applyBorder="1" applyAlignment="1">
      <alignment horizontal="center" vertical="center" wrapText="1"/>
    </xf>
    <xf numFmtId="9" fontId="67" fillId="35" borderId="86" xfId="84" applyFont="1" applyFill="1" applyBorder="1" applyAlignment="1">
      <alignment horizontal="center" vertical="center" wrapText="1"/>
    </xf>
    <xf numFmtId="0" fontId="65" fillId="0" borderId="0" xfId="83" applyFont="1" applyAlignment="1">
      <alignment vertical="center"/>
    </xf>
    <xf numFmtId="0" fontId="65" fillId="0" borderId="0" xfId="83" applyFont="1" applyAlignment="1">
      <alignment horizontal="center" vertical="center" wrapText="1"/>
    </xf>
    <xf numFmtId="9" fontId="67" fillId="0" borderId="0" xfId="84" applyFont="1" applyFill="1" applyBorder="1" applyAlignment="1">
      <alignment horizontal="center" vertical="center" wrapText="1"/>
    </xf>
    <xf numFmtId="176" fontId="39" fillId="0" borderId="0" xfId="84" applyNumberFormat="1" applyFont="1" applyFill="1" applyBorder="1" applyAlignment="1">
      <alignment horizontal="center" vertical="center" wrapText="1"/>
    </xf>
    <xf numFmtId="0" fontId="65" fillId="47" borderId="103" xfId="83" applyFont="1" applyFill="1" applyBorder="1" applyAlignment="1">
      <alignment vertical="center" wrapText="1"/>
    </xf>
    <xf numFmtId="0" fontId="77" fillId="0" borderId="9" xfId="0" applyFont="1" applyBorder="1" applyAlignment="1">
      <alignment horizontal="center" vertical="center" wrapText="1"/>
    </xf>
    <xf numFmtId="0" fontId="84" fillId="44" borderId="86" xfId="0" applyFont="1" applyFill="1" applyBorder="1" applyAlignment="1">
      <alignment horizontal="center" vertical="center" wrapText="1"/>
    </xf>
    <xf numFmtId="0" fontId="84" fillId="44" borderId="88" xfId="0" applyFont="1" applyFill="1" applyBorder="1" applyAlignment="1">
      <alignment horizontal="center" vertical="center" wrapText="1"/>
    </xf>
    <xf numFmtId="0" fontId="89" fillId="35" borderId="93" xfId="0" applyFont="1" applyFill="1" applyBorder="1" applyAlignment="1">
      <alignment horizontal="center" vertical="center"/>
    </xf>
    <xf numFmtId="0" fontId="89" fillId="35" borderId="87" xfId="0" applyFont="1" applyFill="1" applyBorder="1" applyAlignment="1">
      <alignment horizontal="center" vertical="center" wrapText="1"/>
    </xf>
    <xf numFmtId="3" fontId="90" fillId="35" borderId="87" xfId="0" applyNumberFormat="1" applyFont="1" applyFill="1" applyBorder="1" applyAlignment="1">
      <alignment horizontal="center" vertical="center"/>
    </xf>
    <xf numFmtId="4" fontId="89" fillId="35" borderId="87" xfId="0" applyNumberFormat="1" applyFont="1" applyFill="1" applyBorder="1" applyAlignment="1">
      <alignment horizontal="center" vertical="center"/>
    </xf>
    <xf numFmtId="2" fontId="89" fillId="35" borderId="87" xfId="0" applyNumberFormat="1" applyFont="1" applyFill="1" applyBorder="1" applyAlignment="1">
      <alignment horizontal="center" vertical="center"/>
    </xf>
    <xf numFmtId="1" fontId="89" fillId="35" borderId="87" xfId="0" applyNumberFormat="1" applyFont="1" applyFill="1" applyBorder="1" applyAlignment="1">
      <alignment horizontal="center" vertical="center"/>
    </xf>
    <xf numFmtId="4" fontId="90" fillId="35" borderId="87" xfId="0" applyNumberFormat="1" applyFont="1" applyFill="1" applyBorder="1" applyAlignment="1">
      <alignment horizontal="center" vertical="center"/>
    </xf>
    <xf numFmtId="3" fontId="89" fillId="35" borderId="87" xfId="0" applyNumberFormat="1" applyFont="1" applyFill="1" applyBorder="1" applyAlignment="1">
      <alignment horizontal="center" vertical="center"/>
    </xf>
    <xf numFmtId="9" fontId="89" fillId="35" borderId="23" xfId="60" applyFont="1" applyFill="1" applyBorder="1" applyAlignment="1">
      <alignment horizontal="center" vertical="center"/>
    </xf>
    <xf numFmtId="0" fontId="5" fillId="0" borderId="66" xfId="53" applyBorder="1" applyAlignment="1">
      <alignment horizontal="center"/>
    </xf>
    <xf numFmtId="0" fontId="5" fillId="0" borderId="75" xfId="53" applyBorder="1" applyAlignment="1">
      <alignment horizontal="center"/>
    </xf>
    <xf numFmtId="0" fontId="5" fillId="0" borderId="0" xfId="53" applyAlignment="1">
      <alignment horizontal="center"/>
    </xf>
    <xf numFmtId="0" fontId="62" fillId="0" borderId="9" xfId="53" applyFont="1" applyBorder="1" applyAlignment="1">
      <alignment horizontal="center" vertical="center"/>
    </xf>
    <xf numFmtId="0" fontId="5" fillId="0" borderId="9" xfId="53" applyBorder="1" applyAlignment="1">
      <alignment horizontal="center"/>
    </xf>
    <xf numFmtId="170" fontId="5" fillId="0" borderId="9" xfId="53" applyNumberFormat="1" applyBorder="1" applyAlignment="1">
      <alignment horizontal="center"/>
    </xf>
    <xf numFmtId="1" fontId="62" fillId="0" borderId="9" xfId="53" applyNumberFormat="1" applyFont="1" applyBorder="1" applyAlignment="1">
      <alignment horizontal="center" vertical="center"/>
    </xf>
    <xf numFmtId="182" fontId="36" fillId="0" borderId="9" xfId="41" applyNumberFormat="1" applyFont="1" applyFill="1" applyBorder="1" applyAlignment="1">
      <alignment horizontal="center"/>
    </xf>
    <xf numFmtId="182" fontId="36" fillId="17" borderId="9" xfId="41" applyNumberFormat="1" applyFont="1" applyFill="1" applyBorder="1" applyAlignment="1">
      <alignment horizontal="center"/>
    </xf>
    <xf numFmtId="175" fontId="72" fillId="34" borderId="87" xfId="0" applyNumberFormat="1" applyFont="1" applyFill="1" applyBorder="1" applyAlignment="1">
      <alignment horizontal="center" vertical="center"/>
    </xf>
    <xf numFmtId="0" fontId="71" fillId="34" borderId="21" xfId="0" applyFont="1" applyFill="1" applyBorder="1" applyAlignment="1">
      <alignment horizontal="center" vertical="center"/>
    </xf>
    <xf numFmtId="2" fontId="69" fillId="34" borderId="72" xfId="0" applyNumberFormat="1" applyFont="1" applyFill="1" applyBorder="1" applyAlignment="1">
      <alignment horizontal="center" vertical="center"/>
    </xf>
    <xf numFmtId="0" fontId="70" fillId="44" borderId="104" xfId="0" applyFont="1" applyFill="1" applyBorder="1" applyAlignment="1">
      <alignment horizontal="center" vertical="center" wrapText="1"/>
    </xf>
    <xf numFmtId="0" fontId="70" fillId="44" borderId="105" xfId="0" applyFont="1" applyFill="1" applyBorder="1" applyAlignment="1">
      <alignment horizontal="center" vertical="center" wrapText="1"/>
    </xf>
    <xf numFmtId="44" fontId="36" fillId="17" borderId="0" xfId="0" applyNumberFormat="1" applyFont="1" applyFill="1" applyAlignment="1">
      <alignment horizontal="center"/>
    </xf>
    <xf numFmtId="0" fontId="85" fillId="0" borderId="0" xfId="0" applyFont="1" applyBorder="1" applyAlignment="1">
      <alignment horizontal="center" vertical="center" wrapText="1"/>
    </xf>
    <xf numFmtId="0" fontId="85" fillId="0" borderId="83" xfId="0" applyFont="1" applyBorder="1" applyAlignment="1">
      <alignment horizontal="center" vertical="center" wrapText="1"/>
    </xf>
    <xf numFmtId="0" fontId="85" fillId="0" borderId="84" xfId="0" applyFont="1" applyBorder="1" applyAlignment="1">
      <alignment horizontal="center" vertical="center" wrapText="1"/>
    </xf>
    <xf numFmtId="0" fontId="86" fillId="0" borderId="85" xfId="0" applyFont="1" applyBorder="1" applyAlignment="1">
      <alignment horizontal="center" vertical="center" wrapText="1"/>
    </xf>
    <xf numFmtId="167" fontId="69" fillId="0" borderId="0" xfId="32" applyFon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2" fontId="69" fillId="0" borderId="0" xfId="0" applyNumberFormat="1" applyFont="1" applyAlignment="1">
      <alignment horizontal="center"/>
    </xf>
    <xf numFmtId="3" fontId="83" fillId="0" borderId="9" xfId="0" applyNumberFormat="1" applyFont="1" applyBorder="1" applyAlignment="1">
      <alignment horizontal="center" vertical="center" wrapText="1"/>
    </xf>
    <xf numFmtId="176" fontId="69" fillId="27" borderId="33" xfId="60" applyNumberFormat="1" applyFont="1" applyFill="1" applyBorder="1" applyAlignment="1">
      <alignment horizontal="center" vertical="center"/>
    </xf>
    <xf numFmtId="0" fontId="2" fillId="0" borderId="34" xfId="87" applyBorder="1" applyAlignment="1">
      <alignment horizontal="center" vertical="center"/>
    </xf>
    <xf numFmtId="0" fontId="2" fillId="0" borderId="35" xfId="87" applyBorder="1" applyAlignment="1">
      <alignment horizontal="center" vertical="center"/>
    </xf>
    <xf numFmtId="0" fontId="2" fillId="0" borderId="36" xfId="87" applyBorder="1" applyAlignment="1">
      <alignment horizontal="center" vertical="center"/>
    </xf>
    <xf numFmtId="0" fontId="2" fillId="0" borderId="59" xfId="87" applyBorder="1" applyAlignment="1">
      <alignment horizontal="center" vertical="center"/>
    </xf>
    <xf numFmtId="0" fontId="2" fillId="0" borderId="0" xfId="87" applyAlignment="1">
      <alignment horizontal="center" vertical="center"/>
    </xf>
    <xf numFmtId="0" fontId="2" fillId="0" borderId="79" xfId="87" applyBorder="1" applyAlignment="1">
      <alignment horizontal="center" vertical="center"/>
    </xf>
    <xf numFmtId="0" fontId="2" fillId="0" borderId="21" xfId="87" applyBorder="1" applyAlignment="1">
      <alignment horizontal="center" vertical="center"/>
    </xf>
    <xf numFmtId="0" fontId="2" fillId="0" borderId="72" xfId="87" applyBorder="1" applyAlignment="1">
      <alignment horizontal="center" vertical="center"/>
    </xf>
    <xf numFmtId="0" fontId="2" fillId="0" borderId="80" xfId="87" applyBorder="1" applyAlignment="1">
      <alignment horizontal="center" vertical="center"/>
    </xf>
    <xf numFmtId="0" fontId="55" fillId="0" borderId="94" xfId="87" applyFont="1" applyBorder="1" applyAlignment="1">
      <alignment horizontal="center" wrapText="1"/>
    </xf>
    <xf numFmtId="0" fontId="55" fillId="0" borderId="95" xfId="87" applyFont="1" applyBorder="1" applyAlignment="1">
      <alignment horizontal="center" wrapText="1"/>
    </xf>
    <xf numFmtId="0" fontId="55" fillId="0" borderId="96" xfId="87" applyFont="1" applyBorder="1" applyAlignment="1">
      <alignment horizontal="center" wrapText="1"/>
    </xf>
    <xf numFmtId="0" fontId="55" fillId="0" borderId="94" xfId="88" applyFont="1" applyBorder="1" applyAlignment="1">
      <alignment horizontal="center" wrapText="1"/>
    </xf>
    <xf numFmtId="0" fontId="55" fillId="0" borderId="95" xfId="88" applyFont="1" applyBorder="1" applyAlignment="1">
      <alignment horizontal="center" wrapText="1"/>
    </xf>
    <xf numFmtId="0" fontId="55" fillId="0" borderId="96" xfId="88" applyFont="1" applyBorder="1" applyAlignment="1">
      <alignment horizontal="center" wrapText="1"/>
    </xf>
    <xf numFmtId="0" fontId="74" fillId="46" borderId="84" xfId="0" applyFont="1" applyFill="1" applyBorder="1" applyAlignment="1">
      <alignment horizontal="center" vertical="center"/>
    </xf>
    <xf numFmtId="0" fontId="74" fillId="44" borderId="84" xfId="0" applyFont="1" applyFill="1" applyBorder="1" applyAlignment="1">
      <alignment horizontal="center" vertical="center"/>
    </xf>
    <xf numFmtId="0" fontId="72" fillId="0" borderId="108" xfId="0" applyFont="1" applyBorder="1" applyAlignment="1">
      <alignment horizontal="center" vertical="center"/>
    </xf>
    <xf numFmtId="0" fontId="72" fillId="0" borderId="107" xfId="0" applyFont="1" applyBorder="1" applyAlignment="1">
      <alignment horizontal="center" vertical="center"/>
    </xf>
    <xf numFmtId="0" fontId="76" fillId="44" borderId="86" xfId="0" applyFont="1" applyFill="1" applyBorder="1" applyAlignment="1">
      <alignment horizontal="center" vertical="center"/>
    </xf>
    <xf numFmtId="0" fontId="76" fillId="44" borderId="87" xfId="0" applyFont="1" applyFill="1" applyBorder="1" applyAlignment="1">
      <alignment horizontal="center" vertical="center"/>
    </xf>
    <xf numFmtId="0" fontId="76" fillId="44" borderId="88" xfId="0" applyFont="1" applyFill="1" applyBorder="1" applyAlignment="1">
      <alignment horizontal="center" vertical="center"/>
    </xf>
    <xf numFmtId="0" fontId="76" fillId="44" borderId="32" xfId="0" applyFont="1" applyFill="1" applyBorder="1" applyAlignment="1">
      <alignment horizontal="center" vertical="center"/>
    </xf>
    <xf numFmtId="0" fontId="76" fillId="44" borderId="31" xfId="0" applyFont="1" applyFill="1" applyBorder="1" applyAlignment="1">
      <alignment horizontal="center" vertical="center"/>
    </xf>
    <xf numFmtId="0" fontId="76" fillId="44" borderId="33" xfId="0" applyFont="1" applyFill="1" applyBorder="1" applyAlignment="1">
      <alignment horizontal="center" vertical="center"/>
    </xf>
    <xf numFmtId="0" fontId="70" fillId="45" borderId="32" xfId="0" applyFont="1" applyFill="1" applyBorder="1" applyAlignment="1">
      <alignment horizontal="center" vertical="center" wrapText="1"/>
    </xf>
    <xf numFmtId="0" fontId="70" fillId="45" borderId="31" xfId="0" applyFont="1" applyFill="1" applyBorder="1" applyAlignment="1">
      <alignment horizontal="center" vertical="center" wrapText="1"/>
    </xf>
    <xf numFmtId="0" fontId="76" fillId="0" borderId="0" xfId="0" applyFont="1" applyAlignment="1">
      <alignment horizontal="center"/>
    </xf>
    <xf numFmtId="0" fontId="69" fillId="0" borderId="93" xfId="0" applyFont="1" applyBorder="1" applyAlignment="1">
      <alignment horizontal="center" vertical="center"/>
    </xf>
    <xf numFmtId="0" fontId="69" fillId="0" borderId="87" xfId="0" applyFont="1" applyBorder="1" applyAlignment="1">
      <alignment horizontal="center" vertical="center"/>
    </xf>
    <xf numFmtId="0" fontId="70" fillId="44" borderId="104" xfId="0" applyFont="1" applyFill="1" applyBorder="1" applyAlignment="1">
      <alignment horizontal="center" vertical="center" wrapText="1"/>
    </xf>
    <xf numFmtId="0" fontId="70" fillId="44" borderId="105" xfId="0" applyFont="1" applyFill="1" applyBorder="1" applyAlignment="1">
      <alignment horizontal="center" vertical="center" wrapText="1"/>
    </xf>
    <xf numFmtId="0" fontId="82" fillId="34" borderId="86" xfId="87" applyFont="1" applyFill="1" applyBorder="1" applyAlignment="1">
      <alignment horizontal="center"/>
    </xf>
    <xf numFmtId="0" fontId="82" fillId="34" borderId="87" xfId="87" applyFont="1" applyFill="1" applyBorder="1" applyAlignment="1">
      <alignment horizontal="center"/>
    </xf>
    <xf numFmtId="0" fontId="82" fillId="34" borderId="88" xfId="87" applyFont="1" applyFill="1" applyBorder="1" applyAlignment="1">
      <alignment horizontal="center"/>
    </xf>
    <xf numFmtId="0" fontId="82" fillId="34" borderId="86" xfId="87" applyFont="1" applyFill="1" applyBorder="1" applyAlignment="1">
      <alignment horizontal="center" vertical="center"/>
    </xf>
    <xf numFmtId="0" fontId="82" fillId="34" borderId="87" xfId="87" applyFont="1" applyFill="1" applyBorder="1" applyAlignment="1">
      <alignment horizontal="center" vertical="center"/>
    </xf>
    <xf numFmtId="0" fontId="82" fillId="34" borderId="88" xfId="87" applyFont="1" applyFill="1" applyBorder="1" applyAlignment="1">
      <alignment horizontal="center" vertical="center"/>
    </xf>
    <xf numFmtId="0" fontId="82" fillId="35" borderId="86" xfId="87" applyFont="1" applyFill="1" applyBorder="1" applyAlignment="1">
      <alignment horizontal="center" vertical="center"/>
    </xf>
    <xf numFmtId="0" fontId="82" fillId="35" borderId="87" xfId="87" applyFont="1" applyFill="1" applyBorder="1" applyAlignment="1">
      <alignment horizontal="center" vertical="center"/>
    </xf>
    <xf numFmtId="0" fontId="82" fillId="35" borderId="88" xfId="87" applyFont="1" applyFill="1" applyBorder="1" applyAlignment="1">
      <alignment horizontal="center" vertical="center"/>
    </xf>
    <xf numFmtId="0" fontId="78" fillId="44" borderId="0" xfId="0" applyFont="1" applyFill="1" applyAlignment="1">
      <alignment horizontal="center" vertical="center"/>
    </xf>
    <xf numFmtId="0" fontId="78" fillId="44" borderId="9" xfId="0" applyFont="1" applyFill="1" applyBorder="1" applyAlignment="1">
      <alignment horizontal="center" vertical="center"/>
    </xf>
    <xf numFmtId="0" fontId="79" fillId="44" borderId="86" xfId="0" applyFont="1" applyFill="1" applyBorder="1" applyAlignment="1">
      <alignment horizontal="center" vertical="center" wrapText="1"/>
    </xf>
    <xf numFmtId="0" fontId="79" fillId="44" borderId="88" xfId="0" applyFont="1" applyFill="1" applyBorder="1" applyAlignment="1">
      <alignment horizontal="center" vertical="center" wrapText="1"/>
    </xf>
    <xf numFmtId="0" fontId="77" fillId="0" borderId="9" xfId="0" applyFont="1" applyBorder="1" applyAlignment="1">
      <alignment horizontal="center" vertical="center" wrapText="1"/>
    </xf>
    <xf numFmtId="0" fontId="68" fillId="34" borderId="86" xfId="87" applyFont="1" applyFill="1" applyBorder="1" applyAlignment="1">
      <alignment horizontal="center" vertical="center"/>
    </xf>
    <xf numFmtId="0" fontId="68" fillId="34" borderId="87" xfId="87" applyFont="1" applyFill="1" applyBorder="1" applyAlignment="1">
      <alignment horizontal="center" vertical="center"/>
    </xf>
    <xf numFmtId="0" fontId="68" fillId="34" borderId="88" xfId="87" applyFont="1" applyFill="1" applyBorder="1" applyAlignment="1">
      <alignment horizontal="center" vertical="center"/>
    </xf>
    <xf numFmtId="0" fontId="68" fillId="35" borderId="86" xfId="87" applyFont="1" applyFill="1" applyBorder="1" applyAlignment="1">
      <alignment horizontal="center" vertical="center"/>
    </xf>
    <xf numFmtId="0" fontId="68" fillId="35" borderId="87" xfId="87" applyFont="1" applyFill="1" applyBorder="1" applyAlignment="1">
      <alignment horizontal="center" vertical="center"/>
    </xf>
    <xf numFmtId="0" fontId="68" fillId="35" borderId="88" xfId="87" applyFont="1" applyFill="1" applyBorder="1" applyAlignment="1">
      <alignment horizontal="center" vertical="center"/>
    </xf>
    <xf numFmtId="0" fontId="65" fillId="44" borderId="0" xfId="0" applyFont="1" applyFill="1" applyAlignment="1">
      <alignment horizontal="center" vertical="center"/>
    </xf>
    <xf numFmtId="0" fontId="65" fillId="44" borderId="9" xfId="0" applyFont="1" applyFill="1" applyBorder="1" applyAlignment="1">
      <alignment horizontal="center" vertical="center"/>
    </xf>
    <xf numFmtId="0" fontId="84" fillId="44" borderId="86" xfId="0" applyFont="1" applyFill="1" applyBorder="1" applyAlignment="1">
      <alignment horizontal="center" vertical="center" wrapText="1"/>
    </xf>
    <xf numFmtId="0" fontId="84" fillId="44" borderId="88" xfId="0" applyFont="1" applyFill="1" applyBorder="1" applyAlignment="1">
      <alignment horizontal="center" vertical="center" wrapText="1"/>
    </xf>
    <xf numFmtId="0" fontId="39" fillId="0" borderId="9" xfId="0" applyFont="1" applyBorder="1" applyAlignment="1">
      <alignment horizontal="center" vertical="center"/>
    </xf>
    <xf numFmtId="0" fontId="37" fillId="17" borderId="9" xfId="0" applyFont="1" applyFill="1" applyBorder="1" applyAlignment="1">
      <alignment horizontal="center" vertical="center" wrapText="1"/>
    </xf>
    <xf numFmtId="0" fontId="37" fillId="22" borderId="86" xfId="0" applyFont="1" applyFill="1" applyBorder="1" applyAlignment="1">
      <alignment horizontal="center"/>
    </xf>
    <xf numFmtId="0" fontId="37" fillId="22" borderId="87" xfId="0" applyFont="1" applyFill="1" applyBorder="1" applyAlignment="1">
      <alignment horizontal="center"/>
    </xf>
    <xf numFmtId="0" fontId="37" fillId="22" borderId="88" xfId="0" applyFont="1" applyFill="1" applyBorder="1" applyAlignment="1">
      <alignment horizontal="center"/>
    </xf>
    <xf numFmtId="0" fontId="37" fillId="24" borderId="9" xfId="0" applyFont="1" applyFill="1" applyBorder="1" applyAlignment="1">
      <alignment horizontal="center"/>
    </xf>
    <xf numFmtId="0" fontId="36" fillId="41" borderId="9" xfId="0" applyFont="1" applyFill="1" applyBorder="1" applyAlignment="1">
      <alignment horizontal="center"/>
    </xf>
    <xf numFmtId="0" fontId="37" fillId="22" borderId="9" xfId="0" applyFont="1" applyFill="1" applyBorder="1" applyAlignment="1">
      <alignment horizontal="center" vertical="center"/>
    </xf>
    <xf numFmtId="0" fontId="21" fillId="17" borderId="9" xfId="0" applyFont="1" applyFill="1" applyBorder="1" applyAlignment="1" applyProtection="1">
      <alignment horizontal="center" vertical="center"/>
      <protection locked="0"/>
    </xf>
    <xf numFmtId="0" fontId="29" fillId="19" borderId="89" xfId="0" applyFont="1" applyFill="1" applyBorder="1" applyAlignment="1" applyProtection="1">
      <alignment horizontal="center" vertical="center" wrapText="1"/>
      <protection locked="0"/>
    </xf>
    <xf numFmtId="0" fontId="29" fillId="19" borderId="0" xfId="0" applyFont="1" applyFill="1" applyAlignment="1" applyProtection="1">
      <alignment horizontal="center" vertical="center" wrapText="1"/>
      <protection locked="0"/>
    </xf>
    <xf numFmtId="0" fontId="29" fillId="19" borderId="84" xfId="0" applyFont="1" applyFill="1" applyBorder="1" applyAlignment="1" applyProtection="1">
      <alignment horizontal="center" vertical="center" wrapText="1"/>
      <protection locked="0"/>
    </xf>
    <xf numFmtId="0" fontId="29" fillId="20" borderId="89" xfId="0" applyFont="1" applyFill="1" applyBorder="1" applyAlignment="1" applyProtection="1">
      <alignment horizontal="center" vertical="center" wrapText="1"/>
      <protection locked="0"/>
    </xf>
    <xf numFmtId="0" fontId="29" fillId="20" borderId="0" xfId="0" applyFont="1" applyFill="1" applyAlignment="1" applyProtection="1">
      <alignment horizontal="center" vertical="center" wrapText="1"/>
      <protection locked="0"/>
    </xf>
    <xf numFmtId="0" fontId="29" fillId="20" borderId="84" xfId="0" applyFont="1" applyFill="1" applyBorder="1" applyAlignment="1" applyProtection="1">
      <alignment horizontal="center" vertical="center" wrapText="1"/>
      <protection locked="0"/>
    </xf>
    <xf numFmtId="0" fontId="29" fillId="19" borderId="89" xfId="0" applyFont="1" applyFill="1" applyBorder="1" applyAlignment="1" applyProtection="1">
      <alignment horizontal="center" vertical="center"/>
      <protection locked="0"/>
    </xf>
    <xf numFmtId="0" fontId="29" fillId="20" borderId="75" xfId="0" applyFont="1" applyFill="1" applyBorder="1" applyAlignment="1" applyProtection="1">
      <alignment horizontal="center" vertical="center" wrapText="1"/>
      <protection locked="0"/>
    </xf>
    <xf numFmtId="0" fontId="29" fillId="20" borderId="82" xfId="0" applyFont="1" applyFill="1" applyBorder="1" applyAlignment="1" applyProtection="1">
      <alignment horizontal="center" vertical="center" wrapText="1"/>
      <protection locked="0"/>
    </xf>
    <xf numFmtId="0" fontId="29" fillId="20" borderId="85" xfId="0" applyFont="1" applyFill="1" applyBorder="1" applyAlignment="1" applyProtection="1">
      <alignment horizontal="center" vertical="center" wrapText="1"/>
      <protection locked="0"/>
    </xf>
    <xf numFmtId="0" fontId="29" fillId="19" borderId="0" xfId="0" applyFont="1" applyFill="1" applyAlignment="1" applyProtection="1">
      <alignment horizontal="center" vertical="center" textRotation="90" wrapText="1"/>
      <protection locked="0"/>
    </xf>
    <xf numFmtId="0" fontId="29" fillId="19" borderId="84" xfId="0" applyFont="1" applyFill="1" applyBorder="1" applyAlignment="1" applyProtection="1">
      <alignment horizontal="center" vertical="center" textRotation="90" wrapText="1"/>
      <protection locked="0"/>
    </xf>
    <xf numFmtId="0" fontId="29" fillId="19" borderId="66" xfId="0" applyFont="1" applyFill="1" applyBorder="1" applyAlignment="1" applyProtection="1">
      <alignment horizontal="center" vertical="center" wrapText="1"/>
      <protection locked="0"/>
    </xf>
    <xf numFmtId="0" fontId="29" fillId="19" borderId="81" xfId="0" applyFont="1" applyFill="1" applyBorder="1" applyAlignment="1" applyProtection="1">
      <alignment horizontal="center" vertical="center" wrapText="1"/>
      <protection locked="0"/>
    </xf>
    <xf numFmtId="0" fontId="29" fillId="19" borderId="83" xfId="0" applyFont="1" applyFill="1" applyBorder="1" applyAlignment="1" applyProtection="1">
      <alignment horizontal="center" vertical="center" wrapText="1"/>
      <protection locked="0"/>
    </xf>
    <xf numFmtId="0" fontId="65" fillId="44" borderId="0" xfId="83" applyFont="1" applyFill="1" applyAlignment="1">
      <alignment horizontal="center"/>
    </xf>
    <xf numFmtId="0" fontId="65" fillId="45" borderId="9" xfId="83" applyFont="1" applyFill="1" applyBorder="1" applyAlignment="1">
      <alignment horizontal="center" vertical="center" wrapText="1"/>
    </xf>
    <xf numFmtId="0" fontId="65" fillId="45" borderId="103" xfId="83" applyFont="1" applyFill="1" applyBorder="1" applyAlignment="1">
      <alignment horizontal="center" vertical="center" wrapText="1"/>
    </xf>
    <xf numFmtId="0" fontId="65" fillId="45" borderId="28" xfId="83" applyFont="1" applyFill="1" applyBorder="1" applyAlignment="1">
      <alignment horizontal="center" vertical="center" wrapText="1"/>
    </xf>
    <xf numFmtId="0" fontId="65" fillId="45" borderId="103" xfId="83" applyFont="1" applyFill="1" applyBorder="1" applyAlignment="1">
      <alignment horizontal="center" vertical="center"/>
    </xf>
    <xf numFmtId="0" fontId="65" fillId="45" borderId="28" xfId="83" applyFont="1" applyFill="1" applyBorder="1" applyAlignment="1">
      <alignment horizontal="center" vertical="center"/>
    </xf>
    <xf numFmtId="0" fontId="21" fillId="0" borderId="94" xfId="0" applyFont="1" applyBorder="1" applyAlignment="1">
      <alignment horizontal="center" vertical="center" wrapText="1"/>
    </xf>
    <xf numFmtId="0" fontId="21" fillId="0" borderId="95" xfId="0" applyFont="1" applyBorder="1" applyAlignment="1">
      <alignment horizontal="center" vertical="center"/>
    </xf>
    <xf numFmtId="0" fontId="21" fillId="0" borderId="96" xfId="0" applyFont="1" applyBorder="1" applyAlignment="1">
      <alignment horizontal="center" vertical="center"/>
    </xf>
    <xf numFmtId="0" fontId="21" fillId="0" borderId="35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72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25" borderId="32" xfId="0" applyFill="1" applyBorder="1" applyAlignment="1">
      <alignment horizontal="center"/>
    </xf>
    <xf numFmtId="0" fontId="0" fillId="25" borderId="31" xfId="0" applyFill="1" applyBorder="1" applyAlignment="1">
      <alignment horizontal="center"/>
    </xf>
    <xf numFmtId="0" fontId="0" fillId="25" borderId="33" xfId="0" applyFill="1" applyBorder="1" applyAlignment="1">
      <alignment horizontal="center"/>
    </xf>
    <xf numFmtId="0" fontId="21" fillId="0" borderId="97" xfId="0" applyFont="1" applyBorder="1" applyAlignment="1">
      <alignment horizontal="left" vertical="center"/>
    </xf>
    <xf numFmtId="0" fontId="21" fillId="0" borderId="26" xfId="0" applyFont="1" applyBorder="1" applyAlignment="1">
      <alignment horizontal="left" vertical="center"/>
    </xf>
    <xf numFmtId="0" fontId="0" fillId="34" borderId="86" xfId="0" applyFill="1" applyBorder="1" applyAlignment="1">
      <alignment horizontal="center"/>
    </xf>
    <xf numFmtId="0" fontId="0" fillId="34" borderId="87" xfId="0" applyFill="1" applyBorder="1" applyAlignment="1">
      <alignment horizontal="center"/>
    </xf>
    <xf numFmtId="0" fontId="0" fillId="34" borderId="88" xfId="0" applyFill="1" applyBorder="1" applyAlignment="1">
      <alignment horizontal="center"/>
    </xf>
    <xf numFmtId="0" fontId="0" fillId="0" borderId="86" xfId="0" applyBorder="1" applyAlignment="1">
      <alignment horizontal="center"/>
    </xf>
    <xf numFmtId="0" fontId="0" fillId="0" borderId="88" xfId="0" applyBorder="1" applyAlignment="1">
      <alignment horizontal="center"/>
    </xf>
    <xf numFmtId="0" fontId="0" fillId="34" borderId="9" xfId="0" applyFill="1" applyBorder="1" applyAlignment="1">
      <alignment horizontal="center" vertical="center"/>
    </xf>
    <xf numFmtId="0" fontId="0" fillId="34" borderId="9" xfId="0" applyFill="1" applyBorder="1" applyAlignment="1">
      <alignment horizontal="center"/>
    </xf>
    <xf numFmtId="0" fontId="21" fillId="0" borderId="9" xfId="0" applyFont="1" applyBorder="1" applyAlignment="1">
      <alignment horizontal="center"/>
    </xf>
    <xf numFmtId="0" fontId="45" fillId="31" borderId="98" xfId="49" applyFont="1" applyFill="1" applyBorder="1" applyAlignment="1">
      <alignment horizontal="center" vertical="center" wrapText="1"/>
    </xf>
    <xf numFmtId="0" fontId="45" fillId="31" borderId="99" xfId="49" applyFont="1" applyFill="1" applyBorder="1" applyAlignment="1">
      <alignment horizontal="center" vertical="center" wrapText="1"/>
    </xf>
    <xf numFmtId="0" fontId="45" fillId="31" borderId="65" xfId="49" applyFont="1" applyFill="1" applyBorder="1" applyAlignment="1">
      <alignment horizontal="center" vertical="center" wrapText="1"/>
    </xf>
    <xf numFmtId="0" fontId="45" fillId="31" borderId="64" xfId="49" applyFont="1" applyFill="1" applyBorder="1" applyAlignment="1">
      <alignment horizontal="center" vertical="center"/>
    </xf>
    <xf numFmtId="0" fontId="49" fillId="0" borderId="62" xfId="49" applyFont="1" applyBorder="1" applyAlignment="1">
      <alignment horizontal="center" vertical="center" wrapText="1"/>
    </xf>
    <xf numFmtId="0" fontId="49" fillId="0" borderId="61" xfId="49" applyFont="1" applyBorder="1" applyAlignment="1">
      <alignment horizontal="center" vertical="center" wrapText="1"/>
    </xf>
    <xf numFmtId="0" fontId="45" fillId="31" borderId="99" xfId="49" applyFont="1" applyFill="1" applyBorder="1" applyAlignment="1">
      <alignment horizontal="center" vertical="center"/>
    </xf>
    <xf numFmtId="0" fontId="45" fillId="31" borderId="65" xfId="49" applyFont="1" applyFill="1" applyBorder="1" applyAlignment="1">
      <alignment horizontal="center" vertical="center"/>
    </xf>
    <xf numFmtId="0" fontId="45" fillId="31" borderId="100" xfId="49" applyFont="1" applyFill="1" applyBorder="1" applyAlignment="1">
      <alignment horizontal="center" vertical="center"/>
    </xf>
    <xf numFmtId="173" fontId="45" fillId="31" borderId="61" xfId="58" applyFont="1" applyFill="1" applyBorder="1" applyAlignment="1">
      <alignment horizontal="center" vertical="center" wrapText="1"/>
    </xf>
    <xf numFmtId="173" fontId="45" fillId="31" borderId="60" xfId="58" applyFont="1" applyFill="1" applyBorder="1" applyAlignment="1">
      <alignment horizontal="center" vertical="center" wrapText="1"/>
    </xf>
    <xf numFmtId="0" fontId="49" fillId="0" borderId="63" xfId="49" applyFont="1" applyBorder="1" applyAlignment="1">
      <alignment horizontal="center" vertical="center" wrapText="1"/>
    </xf>
    <xf numFmtId="0" fontId="21" fillId="0" borderId="90" xfId="47" applyBorder="1" applyAlignment="1">
      <alignment horizontal="center"/>
    </xf>
    <xf numFmtId="0" fontId="21" fillId="0" borderId="91" xfId="47" applyBorder="1" applyAlignment="1">
      <alignment horizontal="center"/>
    </xf>
    <xf numFmtId="0" fontId="21" fillId="0" borderId="92" xfId="47" applyBorder="1" applyAlignment="1">
      <alignment horizontal="center"/>
    </xf>
  </cellXfs>
  <cellStyles count="89">
    <cellStyle name="20% - Énfasis1" xfId="1" builtinId="30" customBuiltin="1"/>
    <cellStyle name="20% - Énfasis2" xfId="2" builtinId="34" customBuiltin="1"/>
    <cellStyle name="20% - Énfasis3" xfId="3" builtinId="38" customBuiltin="1"/>
    <cellStyle name="20% - Énfasis4" xfId="4" builtinId="42" customBuiltin="1"/>
    <cellStyle name="20% - Énfasis5" xfId="5" builtinId="46" customBuiltin="1"/>
    <cellStyle name="20% - Énfasis6" xfId="6" builtinId="50" customBuiltin="1"/>
    <cellStyle name="40% - Énfasis1" xfId="7" builtinId="31" customBuiltin="1"/>
    <cellStyle name="40% - Énfasis2" xfId="8" builtinId="35" customBuiltin="1"/>
    <cellStyle name="40% - Énfasis3" xfId="9" builtinId="39" customBuiltin="1"/>
    <cellStyle name="40% - Énfasis4" xfId="10" builtinId="43" customBuiltin="1"/>
    <cellStyle name="40% - Énfasis5" xfId="11" builtinId="47" customBuiltin="1"/>
    <cellStyle name="40% - Énfasis6" xfId="12" builtinId="51" customBuiltin="1"/>
    <cellStyle name="60% - Énfasis1" xfId="13" builtinId="32" customBuiltin="1"/>
    <cellStyle name="60% - Énfasis2" xfId="14" builtinId="36" customBuiltin="1"/>
    <cellStyle name="60% - Énfasis3" xfId="15" builtinId="40" customBuiltin="1"/>
    <cellStyle name="60% - Énfasis4" xfId="16" builtinId="44" customBuiltin="1"/>
    <cellStyle name="60% - Énfasis5" xfId="17" builtinId="48" customBuiltin="1"/>
    <cellStyle name="60% - Énfasis6" xfId="18" builtinId="52" customBuiltin="1"/>
    <cellStyle name="Cálculo" xfId="19" builtinId="22" customBuiltin="1"/>
    <cellStyle name="Celda de comprobación" xfId="20" builtinId="23" customBuiltin="1"/>
    <cellStyle name="Celda vinculada" xfId="21" builtinId="24" customBuiltin="1"/>
    <cellStyle name="Encabezado 4" xfId="22" builtinId="19" customBuiltin="1"/>
    <cellStyle name="Énfasis1" xfId="23" builtinId="29" customBuiltin="1"/>
    <cellStyle name="Énfasis2" xfId="24" builtinId="33" customBuiltin="1"/>
    <cellStyle name="Énfasis3" xfId="25" builtinId="37" customBuiltin="1"/>
    <cellStyle name="Énfasis4" xfId="26" builtinId="41" customBuiltin="1"/>
    <cellStyle name="Énfasis5" xfId="27" builtinId="45" customBuiltin="1"/>
    <cellStyle name="Énfasis6" xfId="28" builtinId="49" customBuiltin="1"/>
    <cellStyle name="Entrada" xfId="29" builtinId="20" customBuiltin="1"/>
    <cellStyle name="Hipervínculo" xfId="30" builtinId="8"/>
    <cellStyle name="Hipervínculo 2" xfId="85" xr:uid="{01D97438-F981-4FF0-8872-28203377B839}"/>
    <cellStyle name="Incorrecto" xfId="31" builtinId="27" customBuiltin="1"/>
    <cellStyle name="Millares" xfId="32" builtinId="3"/>
    <cellStyle name="Millares 2" xfId="33" xr:uid="{00000000-0005-0000-0000-000020000000}"/>
    <cellStyle name="Millares 2 2" xfId="34" xr:uid="{00000000-0005-0000-0000-000021000000}"/>
    <cellStyle name="Millares 2 3" xfId="35" xr:uid="{00000000-0005-0000-0000-000022000000}"/>
    <cellStyle name="Millares 3" xfId="36" xr:uid="{00000000-0005-0000-0000-000023000000}"/>
    <cellStyle name="Millares 3 2" xfId="37" xr:uid="{00000000-0005-0000-0000-000024000000}"/>
    <cellStyle name="Millares 4" xfId="38" xr:uid="{00000000-0005-0000-0000-000025000000}"/>
    <cellStyle name="Millares 5" xfId="39" xr:uid="{00000000-0005-0000-0000-000026000000}"/>
    <cellStyle name="Millares 6" xfId="40" xr:uid="{00000000-0005-0000-0000-000027000000}"/>
    <cellStyle name="Moneda" xfId="41" builtinId="4"/>
    <cellStyle name="Moneda 2" xfId="42" xr:uid="{00000000-0005-0000-0000-000029000000}"/>
    <cellStyle name="Moneda 3" xfId="43" xr:uid="{00000000-0005-0000-0000-00002A000000}"/>
    <cellStyle name="Moneda 3 2" xfId="44" xr:uid="{00000000-0005-0000-0000-00002B000000}"/>
    <cellStyle name="Moneda 3 3" xfId="45" xr:uid="{00000000-0005-0000-0000-00002C000000}"/>
    <cellStyle name="Neutral" xfId="46" builtinId="28" customBuiltin="1"/>
    <cellStyle name="Normal" xfId="0" builtinId="0"/>
    <cellStyle name="Normal 100" xfId="47" xr:uid="{00000000-0005-0000-0000-00002F000000}"/>
    <cellStyle name="Normal 11" xfId="83" xr:uid="{9FF4F00D-0861-4774-8AE1-0F6637737A7F}"/>
    <cellStyle name="Normal 12" xfId="48" xr:uid="{00000000-0005-0000-0000-000030000000}"/>
    <cellStyle name="Normal 14 2" xfId="49" xr:uid="{00000000-0005-0000-0000-000031000000}"/>
    <cellStyle name="Normal 2" xfId="50" xr:uid="{00000000-0005-0000-0000-000032000000}"/>
    <cellStyle name="Normal 2 2" xfId="51" xr:uid="{00000000-0005-0000-0000-000033000000}"/>
    <cellStyle name="Normal 2 7" xfId="52" xr:uid="{00000000-0005-0000-0000-000034000000}"/>
    <cellStyle name="Normal 3" xfId="53" xr:uid="{00000000-0005-0000-0000-000035000000}"/>
    <cellStyle name="Normal 3 2" xfId="54" xr:uid="{00000000-0005-0000-0000-000036000000}"/>
    <cellStyle name="Normal 3 2 2" xfId="55" xr:uid="{00000000-0005-0000-0000-000037000000}"/>
    <cellStyle name="Normal 4" xfId="56" xr:uid="{00000000-0005-0000-0000-000038000000}"/>
    <cellStyle name="Normal 4 2" xfId="57" xr:uid="{00000000-0005-0000-0000-000039000000}"/>
    <cellStyle name="Normal 5" xfId="86" xr:uid="{EB5E27DA-66FC-4606-A8EC-DF726B1D4342}"/>
    <cellStyle name="Normal 6" xfId="87" xr:uid="{BF7E53FE-39AB-41F8-B8DC-8298DC853B51}"/>
    <cellStyle name="Normal 7" xfId="88" xr:uid="{97BC5C65-DCE1-4996-9FAC-57517B9EA385}"/>
    <cellStyle name="Normal_Modelo estructura de costos_A" xfId="58" xr:uid="{00000000-0005-0000-0000-00003A000000}"/>
    <cellStyle name="Notas" xfId="59" builtinId="10" customBuiltin="1"/>
    <cellStyle name="Porcentaje" xfId="60" builtinId="5"/>
    <cellStyle name="Porcentaje 2" xfId="61" xr:uid="{00000000-0005-0000-0000-00003D000000}"/>
    <cellStyle name="Porcentaje 2 2" xfId="62" xr:uid="{00000000-0005-0000-0000-00003E000000}"/>
    <cellStyle name="Porcentaje 3" xfId="63" xr:uid="{00000000-0005-0000-0000-00003F000000}"/>
    <cellStyle name="Porcentaje 4" xfId="64" xr:uid="{00000000-0005-0000-0000-000040000000}"/>
    <cellStyle name="Porcentaje 9" xfId="84" xr:uid="{ED78FD62-9DFD-47BD-95D1-6063E1D52316}"/>
    <cellStyle name="Porcentual 2" xfId="65" xr:uid="{00000000-0005-0000-0000-000041000000}"/>
    <cellStyle name="Porcentual 2 2" xfId="66" xr:uid="{00000000-0005-0000-0000-000042000000}"/>
    <cellStyle name="Porcentual 2 3" xfId="67" xr:uid="{00000000-0005-0000-0000-000043000000}"/>
    <cellStyle name="Porcentual 2 3 2" xfId="68" xr:uid="{00000000-0005-0000-0000-000044000000}"/>
    <cellStyle name="Porcentual 2 4" xfId="69" xr:uid="{00000000-0005-0000-0000-000045000000}"/>
    <cellStyle name="Porcentual 2 4 2" xfId="70" xr:uid="{00000000-0005-0000-0000-000046000000}"/>
    <cellStyle name="Porcentual 2 5" xfId="71" xr:uid="{00000000-0005-0000-0000-000047000000}"/>
    <cellStyle name="Porcentual 3" xfId="72" xr:uid="{00000000-0005-0000-0000-000048000000}"/>
    <cellStyle name="Porcentual 4" xfId="73" xr:uid="{00000000-0005-0000-0000-000049000000}"/>
    <cellStyle name="Porcentual 4 2" xfId="74" xr:uid="{00000000-0005-0000-0000-00004A000000}"/>
    <cellStyle name="Porcentual 5" xfId="75" xr:uid="{00000000-0005-0000-0000-00004B000000}"/>
    <cellStyle name="Salida" xfId="76" builtinId="21" customBuiltin="1"/>
    <cellStyle name="Texto de advertencia" xfId="77" builtinId="11" customBuiltin="1"/>
    <cellStyle name="Texto explicativo" xfId="78" builtinId="53" customBuiltin="1"/>
    <cellStyle name="Título" xfId="79" builtinId="15" customBuiltin="1"/>
    <cellStyle name="Título 2" xfId="80" builtinId="17" customBuiltin="1"/>
    <cellStyle name="Título 3" xfId="81" builtinId="18" customBuiltin="1"/>
    <cellStyle name="Total" xfId="82" builtinId="25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.xml"/><Relationship Id="rId21" Type="http://schemas.openxmlformats.org/officeDocument/2006/relationships/worksheet" Target="worksheets/sheet21.xml"/><Relationship Id="rId42" Type="http://schemas.openxmlformats.org/officeDocument/2006/relationships/externalLink" Target="externalLinks/externalLink17.xml"/><Relationship Id="rId47" Type="http://schemas.openxmlformats.org/officeDocument/2006/relationships/externalLink" Target="externalLinks/externalLink22.xml"/><Relationship Id="rId63" Type="http://schemas.openxmlformats.org/officeDocument/2006/relationships/externalLink" Target="externalLinks/externalLink38.xml"/><Relationship Id="rId68" Type="http://schemas.openxmlformats.org/officeDocument/2006/relationships/externalLink" Target="externalLinks/externalLink43.xml"/><Relationship Id="rId84" Type="http://schemas.openxmlformats.org/officeDocument/2006/relationships/styles" Target="styles.xml"/><Relationship Id="rId89" Type="http://schemas.openxmlformats.org/officeDocument/2006/relationships/customXml" Target="../customXml/item3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7.xml"/><Relationship Id="rId37" Type="http://schemas.openxmlformats.org/officeDocument/2006/relationships/externalLink" Target="externalLinks/externalLink12.xml"/><Relationship Id="rId53" Type="http://schemas.openxmlformats.org/officeDocument/2006/relationships/externalLink" Target="externalLinks/externalLink28.xml"/><Relationship Id="rId58" Type="http://schemas.openxmlformats.org/officeDocument/2006/relationships/externalLink" Target="externalLinks/externalLink33.xml"/><Relationship Id="rId74" Type="http://schemas.openxmlformats.org/officeDocument/2006/relationships/externalLink" Target="externalLinks/externalLink49.xml"/><Relationship Id="rId79" Type="http://schemas.openxmlformats.org/officeDocument/2006/relationships/externalLink" Target="externalLinks/externalLink54.xml"/><Relationship Id="rId5" Type="http://schemas.openxmlformats.org/officeDocument/2006/relationships/worksheet" Target="worksheets/sheet5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2.xml"/><Relationship Id="rId30" Type="http://schemas.openxmlformats.org/officeDocument/2006/relationships/externalLink" Target="externalLinks/externalLink5.xml"/><Relationship Id="rId35" Type="http://schemas.openxmlformats.org/officeDocument/2006/relationships/externalLink" Target="externalLinks/externalLink10.xml"/><Relationship Id="rId43" Type="http://schemas.openxmlformats.org/officeDocument/2006/relationships/externalLink" Target="externalLinks/externalLink18.xml"/><Relationship Id="rId48" Type="http://schemas.openxmlformats.org/officeDocument/2006/relationships/externalLink" Target="externalLinks/externalLink23.xml"/><Relationship Id="rId56" Type="http://schemas.openxmlformats.org/officeDocument/2006/relationships/externalLink" Target="externalLinks/externalLink31.xml"/><Relationship Id="rId64" Type="http://schemas.openxmlformats.org/officeDocument/2006/relationships/externalLink" Target="externalLinks/externalLink39.xml"/><Relationship Id="rId69" Type="http://schemas.openxmlformats.org/officeDocument/2006/relationships/externalLink" Target="externalLinks/externalLink44.xml"/><Relationship Id="rId77" Type="http://schemas.openxmlformats.org/officeDocument/2006/relationships/externalLink" Target="externalLinks/externalLink5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26.xml"/><Relationship Id="rId72" Type="http://schemas.openxmlformats.org/officeDocument/2006/relationships/externalLink" Target="externalLinks/externalLink47.xml"/><Relationship Id="rId80" Type="http://schemas.openxmlformats.org/officeDocument/2006/relationships/externalLink" Target="externalLinks/externalLink55.xml"/><Relationship Id="rId85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8.xml"/><Relationship Id="rId38" Type="http://schemas.openxmlformats.org/officeDocument/2006/relationships/externalLink" Target="externalLinks/externalLink13.xml"/><Relationship Id="rId46" Type="http://schemas.openxmlformats.org/officeDocument/2006/relationships/externalLink" Target="externalLinks/externalLink21.xml"/><Relationship Id="rId59" Type="http://schemas.openxmlformats.org/officeDocument/2006/relationships/externalLink" Target="externalLinks/externalLink34.xml"/><Relationship Id="rId67" Type="http://schemas.openxmlformats.org/officeDocument/2006/relationships/externalLink" Target="externalLinks/externalLink42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6.xml"/><Relationship Id="rId54" Type="http://schemas.openxmlformats.org/officeDocument/2006/relationships/externalLink" Target="externalLinks/externalLink29.xml"/><Relationship Id="rId62" Type="http://schemas.openxmlformats.org/officeDocument/2006/relationships/externalLink" Target="externalLinks/externalLink37.xml"/><Relationship Id="rId70" Type="http://schemas.openxmlformats.org/officeDocument/2006/relationships/externalLink" Target="externalLinks/externalLink45.xml"/><Relationship Id="rId75" Type="http://schemas.openxmlformats.org/officeDocument/2006/relationships/externalLink" Target="externalLinks/externalLink50.xml"/><Relationship Id="rId83" Type="http://schemas.openxmlformats.org/officeDocument/2006/relationships/theme" Target="theme/theme1.xml"/><Relationship Id="rId88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3.xml"/><Relationship Id="rId36" Type="http://schemas.openxmlformats.org/officeDocument/2006/relationships/externalLink" Target="externalLinks/externalLink11.xml"/><Relationship Id="rId49" Type="http://schemas.openxmlformats.org/officeDocument/2006/relationships/externalLink" Target="externalLinks/externalLink24.xml"/><Relationship Id="rId57" Type="http://schemas.openxmlformats.org/officeDocument/2006/relationships/externalLink" Target="externalLinks/externalLink32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6.xml"/><Relationship Id="rId44" Type="http://schemas.openxmlformats.org/officeDocument/2006/relationships/externalLink" Target="externalLinks/externalLink19.xml"/><Relationship Id="rId52" Type="http://schemas.openxmlformats.org/officeDocument/2006/relationships/externalLink" Target="externalLinks/externalLink27.xml"/><Relationship Id="rId60" Type="http://schemas.openxmlformats.org/officeDocument/2006/relationships/externalLink" Target="externalLinks/externalLink35.xml"/><Relationship Id="rId65" Type="http://schemas.openxmlformats.org/officeDocument/2006/relationships/externalLink" Target="externalLinks/externalLink40.xml"/><Relationship Id="rId73" Type="http://schemas.openxmlformats.org/officeDocument/2006/relationships/externalLink" Target="externalLinks/externalLink48.xml"/><Relationship Id="rId78" Type="http://schemas.openxmlformats.org/officeDocument/2006/relationships/externalLink" Target="externalLinks/externalLink53.xml"/><Relationship Id="rId81" Type="http://schemas.openxmlformats.org/officeDocument/2006/relationships/externalLink" Target="externalLinks/externalLink56.xml"/><Relationship Id="rId86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externalLink" Target="externalLinks/externalLink14.xml"/><Relationship Id="rId34" Type="http://schemas.openxmlformats.org/officeDocument/2006/relationships/externalLink" Target="externalLinks/externalLink9.xml"/><Relationship Id="rId50" Type="http://schemas.openxmlformats.org/officeDocument/2006/relationships/externalLink" Target="externalLinks/externalLink25.xml"/><Relationship Id="rId55" Type="http://schemas.openxmlformats.org/officeDocument/2006/relationships/externalLink" Target="externalLinks/externalLink30.xml"/><Relationship Id="rId76" Type="http://schemas.openxmlformats.org/officeDocument/2006/relationships/externalLink" Target="externalLinks/externalLink5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46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4.xml"/><Relationship Id="rId24" Type="http://schemas.openxmlformats.org/officeDocument/2006/relationships/worksheet" Target="worksheets/sheet24.xml"/><Relationship Id="rId40" Type="http://schemas.openxmlformats.org/officeDocument/2006/relationships/externalLink" Target="externalLinks/externalLink15.xml"/><Relationship Id="rId45" Type="http://schemas.openxmlformats.org/officeDocument/2006/relationships/externalLink" Target="externalLinks/externalLink20.xml"/><Relationship Id="rId66" Type="http://schemas.openxmlformats.org/officeDocument/2006/relationships/externalLink" Target="externalLinks/externalLink41.xml"/><Relationship Id="rId87" Type="http://schemas.openxmlformats.org/officeDocument/2006/relationships/customXml" Target="../customXml/item1.xml"/><Relationship Id="rId61" Type="http://schemas.openxmlformats.org/officeDocument/2006/relationships/externalLink" Target="externalLinks/externalLink36.xml"/><Relationship Id="rId82" Type="http://schemas.openxmlformats.org/officeDocument/2006/relationships/externalLink" Target="externalLinks/externalLink57.xml"/><Relationship Id="rId19" Type="http://schemas.openxmlformats.org/officeDocument/2006/relationships/worksheet" Target="worksheets/sheet1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647700</xdr:colOff>
      <xdr:row>19</xdr:row>
      <xdr:rowOff>123825</xdr:rowOff>
    </xdr:from>
    <xdr:to>
      <xdr:col>5</xdr:col>
      <xdr:colOff>791365</xdr:colOff>
      <xdr:row>36</xdr:row>
      <xdr:rowOff>86172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BF807B2-C545-1D48-E105-BAD40DAA4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9700" y="3790950"/>
          <a:ext cx="5658640" cy="320084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1224883</xdr:colOff>
      <xdr:row>26</xdr:row>
      <xdr:rowOff>9524</xdr:rowOff>
    </xdr:from>
    <xdr:to>
      <xdr:col>16</xdr:col>
      <xdr:colOff>257935</xdr:colOff>
      <xdr:row>35</xdr:row>
      <xdr:rowOff>169455</xdr:rowOff>
    </xdr:to>
    <xdr:pic>
      <xdr:nvPicPr>
        <xdr:cNvPr id="5" name="Imagen 2">
          <a:extLst>
            <a:ext uri="{FF2B5EF4-FFF2-40B4-BE49-F238E27FC236}">
              <a16:creationId xmlns:a16="http://schemas.microsoft.com/office/drawing/2014/main" id="{2841E6FB-0CED-4968-BDE9-E7ADF6A24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16508" y="4924424"/>
          <a:ext cx="3662202" cy="1874431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</xdr:colOff>
      <xdr:row>29</xdr:row>
      <xdr:rowOff>66675</xdr:rowOff>
    </xdr:from>
    <xdr:to>
      <xdr:col>16</xdr:col>
      <xdr:colOff>619916</xdr:colOff>
      <xdr:row>38</xdr:row>
      <xdr:rowOff>143125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60BF403-8A35-48AE-601D-145AB03450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72525" y="5553075"/>
          <a:ext cx="5668166" cy="1790950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228600</xdr:colOff>
      <xdr:row>26</xdr:row>
      <xdr:rowOff>104775</xdr:rowOff>
    </xdr:from>
    <xdr:to>
      <xdr:col>13</xdr:col>
      <xdr:colOff>57462</xdr:colOff>
      <xdr:row>32</xdr:row>
      <xdr:rowOff>114461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F83BE7D-2FB3-09E4-B140-D93A3B565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10400" y="5067300"/>
          <a:ext cx="2238687" cy="11526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833439</xdr:colOff>
      <xdr:row>18</xdr:row>
      <xdr:rowOff>464341</xdr:rowOff>
    </xdr:from>
    <xdr:to>
      <xdr:col>18</xdr:col>
      <xdr:colOff>199991</xdr:colOff>
      <xdr:row>24</xdr:row>
      <xdr:rowOff>220254</xdr:rowOff>
    </xdr:to>
    <xdr:pic>
      <xdr:nvPicPr>
        <xdr:cNvPr id="11" name="Imagen 2">
          <a:extLst>
            <a:ext uri="{FF2B5EF4-FFF2-40B4-BE49-F238E27FC236}">
              <a16:creationId xmlns:a16="http://schemas.microsoft.com/office/drawing/2014/main" id="{1384E4BE-7BBE-466E-98A5-148AC4969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86752" y="7262810"/>
          <a:ext cx="5430008" cy="278168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500064</xdr:colOff>
      <xdr:row>16</xdr:row>
      <xdr:rowOff>464341</xdr:rowOff>
    </xdr:from>
    <xdr:to>
      <xdr:col>23</xdr:col>
      <xdr:colOff>253171</xdr:colOff>
      <xdr:row>22</xdr:row>
      <xdr:rowOff>217079</xdr:rowOff>
    </xdr:to>
    <xdr:pic>
      <xdr:nvPicPr>
        <xdr:cNvPr id="5" name="Imagen 1">
          <a:extLst>
            <a:ext uri="{FF2B5EF4-FFF2-40B4-BE49-F238E27FC236}">
              <a16:creationId xmlns:a16="http://schemas.microsoft.com/office/drawing/2014/main" id="{BB285F23-D91C-4D2E-B95D-9D9ADC084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46783" y="5726904"/>
          <a:ext cx="5430008" cy="2781688"/>
        </a:xfrm>
        <a:prstGeom prst="rect">
          <a:avLst/>
        </a:prstGeom>
      </xdr:spPr>
    </xdr:pic>
    <xdr:clientData/>
  </xdr:twoCellAnchor>
  <xdr:twoCellAnchor editAs="oneCell">
    <xdr:from>
      <xdr:col>3</xdr:col>
      <xdr:colOff>321466</xdr:colOff>
      <xdr:row>17</xdr:row>
      <xdr:rowOff>416719</xdr:rowOff>
    </xdr:from>
    <xdr:to>
      <xdr:col>9</xdr:col>
      <xdr:colOff>810545</xdr:colOff>
      <xdr:row>20</xdr:row>
      <xdr:rowOff>197825</xdr:rowOff>
    </xdr:to>
    <xdr:pic>
      <xdr:nvPicPr>
        <xdr:cNvPr id="4" name="Imagen 2">
          <a:extLst>
            <a:ext uri="{FF2B5EF4-FFF2-40B4-BE49-F238E27FC236}">
              <a16:creationId xmlns:a16="http://schemas.microsoft.com/office/drawing/2014/main" id="{E896417A-3696-4779-A0C0-0875DBBC4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9622" y="6179344"/>
          <a:ext cx="6611273" cy="129558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771525</xdr:colOff>
      <xdr:row>15</xdr:row>
      <xdr:rowOff>26721</xdr:rowOff>
    </xdr:from>
    <xdr:to>
      <xdr:col>8</xdr:col>
      <xdr:colOff>239026</xdr:colOff>
      <xdr:row>28</xdr:row>
      <xdr:rowOff>9900</xdr:rowOff>
    </xdr:to>
    <xdr:pic>
      <xdr:nvPicPr>
        <xdr:cNvPr id="3" name="Imagen 1">
          <a:extLst>
            <a:ext uri="{FF2B5EF4-FFF2-40B4-BE49-F238E27FC236}">
              <a16:creationId xmlns:a16="http://schemas.microsoft.com/office/drawing/2014/main" id="{D6867B94-3BBF-D5B8-5868-C33F822CA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2025" y="3112821"/>
          <a:ext cx="5020576" cy="208820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1514475</xdr:colOff>
      <xdr:row>15</xdr:row>
      <xdr:rowOff>9525</xdr:rowOff>
    </xdr:from>
    <xdr:to>
      <xdr:col>7</xdr:col>
      <xdr:colOff>628650</xdr:colOff>
      <xdr:row>31</xdr:row>
      <xdr:rowOff>104775</xdr:rowOff>
    </xdr:to>
    <xdr:pic>
      <xdr:nvPicPr>
        <xdr:cNvPr id="193606" name="Imagen 1">
          <a:extLst>
            <a:ext uri="{FF2B5EF4-FFF2-40B4-BE49-F238E27FC236}">
              <a16:creationId xmlns:a16="http://schemas.microsoft.com/office/drawing/2014/main" id="{2B1B4399-DAEE-8051-AB67-3E836B16CA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3009900"/>
          <a:ext cx="7191375" cy="2686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1857375</xdr:colOff>
      <xdr:row>21</xdr:row>
      <xdr:rowOff>133350</xdr:rowOff>
    </xdr:from>
    <xdr:to>
      <xdr:col>13</xdr:col>
      <xdr:colOff>76200</xdr:colOff>
      <xdr:row>39</xdr:row>
      <xdr:rowOff>85725</xdr:rowOff>
    </xdr:to>
    <xdr:pic>
      <xdr:nvPicPr>
        <xdr:cNvPr id="193607" name="Imagen 2">
          <a:extLst>
            <a:ext uri="{FF2B5EF4-FFF2-40B4-BE49-F238E27FC236}">
              <a16:creationId xmlns:a16="http://schemas.microsoft.com/office/drawing/2014/main" id="{21C9CB72-1FED-805F-B71A-1BD61D4B62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7375" y="4105275"/>
          <a:ext cx="11620500" cy="2867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1057275</xdr:colOff>
      <xdr:row>2</xdr:row>
      <xdr:rowOff>77934</xdr:rowOff>
    </xdr:from>
    <xdr:ext cx="3967164" cy="43403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7D26137B-E9F2-4A30-B983-B3B645A08BED}"/>
                </a:ext>
              </a:extLst>
            </xdr:cNvPr>
            <xdr:cNvSpPr txBox="1"/>
          </xdr:nvSpPr>
          <xdr:spPr>
            <a:xfrm>
              <a:off x="1259681" y="506559"/>
              <a:ext cx="3967164" cy="43403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s-AR" sz="1400" b="1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 </a:t>
              </a:r>
              <a14:m>
                <m:oMath xmlns:m="http://schemas.openxmlformats.org/officeDocument/2006/math">
                  <m:sSub>
                    <m:sSubPr>
                      <m:ctrlPr>
                        <a:rPr lang="es-AR" sz="1400" b="1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es-AR" sz="1400" b="1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𝑻𝑺</m:t>
                      </m:r>
                    </m:e>
                    <m:sub>
                      <m:r>
                        <a:rPr lang="es-AR" sz="1400" b="1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𝒏</m:t>
                      </m:r>
                    </m:sub>
                  </m:sSub>
                  <m:r>
                    <a:rPr lang="es-AR" sz="1400" b="1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=</m:t>
                  </m:r>
                  <m:r>
                    <a:rPr lang="es-AR" sz="1400" b="1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𝑻𝑺𝑶</m:t>
                  </m:r>
                  <m:r>
                    <a:rPr lang="es-AR" sz="1400" b="1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×[</m:t>
                  </m:r>
                  <m:r>
                    <a:rPr lang="es-AR" sz="1400" b="1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𝟖𝟎</m:t>
                  </m:r>
                  <m:r>
                    <a:rPr lang="es-AR" sz="1400" b="1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%+ </m:t>
                  </m:r>
                  <m:r>
                    <a:rPr lang="es-AR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(</m:t>
                  </m:r>
                  <m:r>
                    <a:rPr lang="es-AR" sz="1400" b="1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𝟐𝟎</m:t>
                  </m:r>
                  <m:r>
                    <a:rPr lang="es-AR" sz="1400" b="1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%×</m:t>
                  </m:r>
                  <m:f>
                    <m:fPr>
                      <m:ctrlPr>
                        <a:rPr lang="es-AR" sz="1400" b="1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sSub>
                        <m:sSubPr>
                          <m:ctrlPr>
                            <a:rPr lang="es-AR" sz="14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es-AR" sz="14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𝑰𝑷𝑰𝑴</m:t>
                          </m:r>
                        </m:e>
                        <m:sub>
                          <m:r>
                            <a:rPr lang="es-AR" sz="14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𝒏</m:t>
                          </m:r>
                        </m:sub>
                      </m:sSub>
                    </m:num>
                    <m:den>
                      <m:sSub>
                        <m:sSubPr>
                          <m:ctrlPr>
                            <a:rPr lang="es-AR" sz="14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es-AR" sz="14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𝑰𝑷𝑰𝑴</m:t>
                          </m:r>
                        </m:e>
                        <m:sub>
                          <m:r>
                            <a:rPr lang="es-AR" sz="14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𝒐</m:t>
                          </m:r>
                        </m:sub>
                      </m:sSub>
                    </m:den>
                  </m:f>
                </m:oMath>
              </a14:m>
              <a:r>
                <a:rPr lang="es-AR" sz="1400" b="1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14:m>
                <m:oMath xmlns:m="http://schemas.openxmlformats.org/officeDocument/2006/math">
                  <m:r>
                    <a:rPr lang="es-AR" sz="1400" b="1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+</m:t>
                  </m:r>
                </m:oMath>
              </a14:m>
              <a:r>
                <a:rPr lang="es-AR" sz="1400" b="1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</a:t>
              </a:r>
              <a14:m>
                <m:oMath xmlns:m="http://schemas.openxmlformats.org/officeDocument/2006/math">
                  <m:r>
                    <a:rPr lang="es-AR" sz="1400" b="1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×</m:t>
                  </m:r>
                  <m:f>
                    <m:fPr>
                      <m:ctrlPr>
                        <a:rPr lang="es-AR" sz="1400" b="1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sSub>
                        <m:sSubPr>
                          <m:ctrlPr>
                            <a:rPr lang="es-AR" sz="14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es-AR" sz="14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𝑼𝑺𝑫</m:t>
                          </m:r>
                        </m:e>
                        <m:sub>
                          <m:r>
                            <a:rPr lang="es-ES" sz="14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𝒐</m:t>
                          </m:r>
                        </m:sub>
                      </m:sSub>
                    </m:num>
                    <m:den>
                      <m:sSub>
                        <m:sSubPr>
                          <m:ctrlPr>
                            <a:rPr lang="es-AR" sz="14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es-AR" sz="14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𝑼𝑺𝑫</m:t>
                          </m:r>
                        </m:e>
                        <m:sub>
                          <m:r>
                            <a:rPr lang="es-ES" sz="14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𝒏</m:t>
                          </m:r>
                        </m:sub>
                      </m:sSub>
                    </m:den>
                  </m:f>
                </m:oMath>
              </a14:m>
              <a:r>
                <a:rPr lang="es-AR" sz="1400" b="1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] </a:t>
              </a:r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7D26137B-E9F2-4A30-B983-B3B645A08BED}"/>
                </a:ext>
              </a:extLst>
            </xdr:cNvPr>
            <xdr:cNvSpPr txBox="1"/>
          </xdr:nvSpPr>
          <xdr:spPr>
            <a:xfrm>
              <a:off x="1259681" y="506559"/>
              <a:ext cx="3967164" cy="43403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s-AR" sz="1400" b="1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 </a:t>
              </a:r>
              <a:r>
                <a:rPr lang="es-AR" sz="14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〖𝑻𝑺〗_𝒏=𝑻𝑺</a:t>
              </a:r>
              <a:r>
                <a:rPr lang="es-AR" sz="1400" b="1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𝑶</a:t>
              </a:r>
              <a:r>
                <a:rPr lang="es-AR" sz="14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×[𝟖𝟎%</a:t>
              </a:r>
              <a:r>
                <a:rPr lang="es-ES" sz="14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 </a:t>
              </a:r>
              <a:r>
                <a:rPr lang="es-A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es-AR" sz="14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𝟐𝟎%×〖𝑰𝑷𝑰𝑴〗_𝒏/〖𝑰𝑷𝑰𝑴〗_𝒐 </a:t>
              </a:r>
              <a:r>
                <a:rPr lang="es-AR" sz="1400" b="1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s-AR" sz="14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</a:t>
              </a:r>
              <a:r>
                <a:rPr lang="es-AR" sz="1400" b="1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</a:t>
              </a:r>
              <a:r>
                <a:rPr lang="es-AR" sz="14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×〖𝑼𝑺𝑫〗_</a:t>
              </a:r>
              <a:r>
                <a:rPr lang="es-ES" sz="14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𝒐</a:t>
              </a:r>
              <a:r>
                <a:rPr lang="es-AR" sz="14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/〖𝑼𝑺𝑫〗_</a:t>
              </a:r>
              <a:r>
                <a:rPr lang="es-ES" sz="14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𝒏 </a:t>
              </a:r>
              <a:r>
                <a:rPr lang="es-AR" sz="1400" b="1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] </a:t>
              </a:r>
            </a:p>
          </xdr:txBody>
        </xdr:sp>
      </mc:Fallback>
    </mc:AlternateContent>
    <xdr:clientData/>
  </xdr:oneCellAnchor>
  <xdr:oneCellAnchor>
    <xdr:from>
      <xdr:col>2</xdr:col>
      <xdr:colOff>216477</xdr:colOff>
      <xdr:row>22</xdr:row>
      <xdr:rowOff>0</xdr:rowOff>
    </xdr:from>
    <xdr:ext cx="6108123" cy="4594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F53530E8-F463-44DD-A953-348614E5D34F}"/>
                </a:ext>
              </a:extLst>
            </xdr:cNvPr>
            <xdr:cNvSpPr txBox="1"/>
          </xdr:nvSpPr>
          <xdr:spPr>
            <a:xfrm>
              <a:off x="1321377" y="7381875"/>
              <a:ext cx="6108123" cy="4594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s-AR" sz="16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TPQ</a:t>
              </a:r>
              <a:r>
                <a:rPr lang="es-AR" sz="1600" b="1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</a:t>
              </a:r>
              <a:r>
                <a:rPr lang="es-AR" sz="1400" b="1" i="0" baseline="0">
                  <a:solidFill>
                    <a:schemeClr val="tx1"/>
                  </a:solidFill>
                  <a:effectLst/>
                  <a:latin typeface="Arial Unicode MS" panose="020B0604020202020204" pitchFamily="34" charset="-128"/>
                  <a:ea typeface="Arial Unicode MS" panose="020B0604020202020204" pitchFamily="34" charset="-128"/>
                  <a:cs typeface="Arial Unicode MS" panose="020B0604020202020204" pitchFamily="34" charset="-128"/>
                </a:rPr>
                <a:t> </a:t>
              </a:r>
              <a14:m>
                <m:oMath xmlns:m="http://schemas.openxmlformats.org/officeDocument/2006/math">
                  <m:r>
                    <a:rPr lang="es-AR" sz="1600" b="1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=</m:t>
                  </m:r>
                  <m:r>
                    <a:rPr lang="es-AR" sz="1600" b="1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𝐓𝐏𝐐</m:t>
                  </m:r>
                  <m:r>
                    <a:rPr lang="es-AR" sz="1600" b="1" i="0" baseline="-2500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𝐎</m:t>
                  </m:r>
                  <m:r>
                    <a:rPr lang="es-AR" sz="1600" b="1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  <m:r>
                    <a:rPr lang="es-AR" sz="1600" b="1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𝒙</m:t>
                  </m:r>
                  <m:r>
                    <a:rPr lang="es-AR" sz="1600" b="1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(</m:t>
                  </m:r>
                  <m:r>
                    <a:rPr lang="es-AR" sz="1600" b="1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𝟎</m:t>
                  </m:r>
                  <m:r>
                    <a:rPr lang="es-AR" sz="1600" b="1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,</m:t>
                  </m:r>
                  <m:r>
                    <a:rPr lang="es-AR" sz="1600" b="1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𝟖</m:t>
                  </m:r>
                  <m:r>
                    <a:rPr lang="es-AR" sz="1600" b="1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×</m:t>
                  </m:r>
                  <m:f>
                    <m:fPr>
                      <m:ctrlPr>
                        <a:rPr lang="es-AR" sz="1600" b="1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sSub>
                        <m:sSubPr>
                          <m:ctrlPr>
                            <a:rPr lang="es-AR" sz="16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es-AR" sz="16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𝑾𝑷𝑼</m:t>
                          </m:r>
                          <m:r>
                            <a:rPr lang="es-AR" sz="16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𝟎𝟔</m:t>
                          </m:r>
                        </m:e>
                        <m:sub>
                          <m:r>
                            <a:rPr lang="es-AR" sz="16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𝒏</m:t>
                          </m:r>
                        </m:sub>
                      </m:sSub>
                    </m:num>
                    <m:den>
                      <m:sSub>
                        <m:sSubPr>
                          <m:ctrlPr>
                            <a:rPr lang="es-AR" sz="16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es-AR" sz="16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𝑾𝑷𝑼</m:t>
                          </m:r>
                          <m:r>
                            <a:rPr lang="es-AR" sz="16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𝟎𝟔</m:t>
                          </m:r>
                        </m:e>
                        <m:sub>
                          <m:r>
                            <a:rPr lang="es-AR" sz="16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𝒐</m:t>
                          </m:r>
                        </m:sub>
                      </m:sSub>
                    </m:den>
                  </m:f>
                  <m:r>
                    <a:rPr lang="es-AR" sz="1600" b="1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+</m:t>
                  </m:r>
                  <m:d>
                    <m:dPr>
                      <m:begChr m:val="["/>
                      <m:endChr m:val="]"/>
                      <m:ctrlPr>
                        <a:rPr lang="es-AR" sz="1600" b="1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r>
                        <a:rPr lang="es-AR" sz="1600" b="1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𝟎</m:t>
                      </m:r>
                      <m:r>
                        <a:rPr lang="es-AR" sz="1600" b="1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,</m:t>
                      </m:r>
                      <m:r>
                        <a:rPr lang="es-AR" sz="1600" b="1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𝟏𝟎</m:t>
                      </m:r>
                      <m:r>
                        <a:rPr lang="es-AR" sz="1600" b="1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×</m:t>
                      </m:r>
                      <m:f>
                        <m:fPr>
                          <m:ctrlPr>
                            <a:rPr lang="es-AR" sz="16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sSub>
                            <m:sSubPr>
                              <m:ctrlPr>
                                <a:rPr lang="es-AR" sz="1600" b="1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a:rPr lang="es-ES" sz="1600" b="1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𝑮𝑶</m:t>
                              </m:r>
                            </m:e>
                            <m:sub>
                              <m:r>
                                <a:rPr lang="es-AR" sz="1600" b="1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𝒏</m:t>
                              </m:r>
                            </m:sub>
                          </m:sSub>
                        </m:num>
                        <m:den>
                          <m:sSub>
                            <m:sSubPr>
                              <m:ctrlPr>
                                <a:rPr lang="es-AR" sz="1600" b="1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a:rPr lang="es-ES" sz="1600" b="1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𝑮𝑶</m:t>
                              </m:r>
                            </m:e>
                            <m:sub>
                              <m:r>
                                <a:rPr lang="es-AR" sz="1600" b="1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𝒐</m:t>
                              </m:r>
                            </m:sub>
                          </m:sSub>
                        </m:den>
                      </m:f>
                      <m:r>
                        <a:rPr lang="es-AR" sz="1600" b="1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+</m:t>
                      </m:r>
                      <m:r>
                        <a:rPr lang="es-AR" sz="1600" b="1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𝟎</m:t>
                      </m:r>
                      <m:r>
                        <a:rPr lang="es-AR" sz="1600" b="1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,</m:t>
                      </m:r>
                      <m:r>
                        <a:rPr lang="es-AR" sz="1600" b="1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𝟏𝟎</m:t>
                      </m:r>
                      <m:r>
                        <a:rPr lang="es-AR" sz="1600" b="1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×</m:t>
                      </m:r>
                      <m:f>
                        <m:fPr>
                          <m:ctrlPr>
                            <a:rPr lang="es-AR" sz="16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sSub>
                            <m:sSubPr>
                              <m:ctrlPr>
                                <a:rPr lang="es-AR" sz="1600" b="1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a:rPr lang="es-AR" sz="1600" b="1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𝑰𝑷𝑰𝑴</m:t>
                              </m:r>
                            </m:e>
                            <m:sub>
                              <m:r>
                                <a:rPr lang="es-AR" sz="1600" b="1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𝒏</m:t>
                              </m:r>
                            </m:sub>
                          </m:sSub>
                        </m:num>
                        <m:den>
                          <m:sSub>
                            <m:sSubPr>
                              <m:ctrlPr>
                                <a:rPr lang="es-AR" sz="1600" b="1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a:rPr lang="es-AR" sz="1600" b="1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𝑰𝑷𝑰𝑴</m:t>
                              </m:r>
                            </m:e>
                            <m:sub>
                              <m:r>
                                <a:rPr lang="es-AR" sz="1600" b="1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𝒐</m:t>
                              </m:r>
                            </m:sub>
                          </m:sSub>
                        </m:den>
                      </m:f>
                    </m:e>
                  </m:d>
                  <m:r>
                    <a:rPr lang="es-AR" sz="1600" b="1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×</m:t>
                  </m:r>
                  <m:f>
                    <m:fPr>
                      <m:ctrlPr>
                        <a:rPr lang="es-AR" sz="1600" b="1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sSub>
                        <m:sSubPr>
                          <m:ctrlPr>
                            <a:rPr lang="es-AR" sz="16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es-AR" sz="16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𝑻𝑪</m:t>
                          </m:r>
                        </m:e>
                        <m:sub>
                          <m:r>
                            <a:rPr lang="es-AR" sz="16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𝒐</m:t>
                          </m:r>
                        </m:sub>
                      </m:sSub>
                    </m:num>
                    <m:den>
                      <m:sSub>
                        <m:sSubPr>
                          <m:ctrlPr>
                            <a:rPr lang="es-AR" sz="16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es-AR" sz="16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𝑻𝑪</m:t>
                          </m:r>
                        </m:e>
                        <m:sub>
                          <m:r>
                            <a:rPr lang="es-AR" sz="16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𝒏</m:t>
                          </m:r>
                        </m:sub>
                      </m:sSub>
                    </m:den>
                  </m:f>
                  <m:r>
                    <a:rPr lang="es-AR" sz="1600" b="1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)</m:t>
                  </m:r>
                </m:oMath>
              </a14:m>
              <a:endParaRPr lang="es-AR" sz="1600" b="1">
                <a:solidFill>
                  <a:schemeClr val="tx1"/>
                </a:solidFill>
                <a:effectLst/>
                <a:latin typeface="Arial Unicode MS" panose="020B0604020202020204" pitchFamily="34" charset="-128"/>
                <a:ea typeface="Arial Unicode MS" panose="020B0604020202020204" pitchFamily="34" charset="-128"/>
                <a:cs typeface="Arial Unicode MS" panose="020B0604020202020204" pitchFamily="34" charset="-128"/>
              </a:endParaRPr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F53530E8-F463-44DD-A953-348614E5D34F}"/>
                </a:ext>
              </a:extLst>
            </xdr:cNvPr>
            <xdr:cNvSpPr txBox="1"/>
          </xdr:nvSpPr>
          <xdr:spPr>
            <a:xfrm>
              <a:off x="1321377" y="7381875"/>
              <a:ext cx="6108123" cy="4594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s-AR" sz="16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TPQ</a:t>
              </a:r>
              <a:r>
                <a:rPr lang="es-AR" sz="1600" b="1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</a:t>
              </a:r>
              <a:r>
                <a:rPr lang="es-AR" sz="1400" b="1" i="0" baseline="0">
                  <a:solidFill>
                    <a:schemeClr val="tx1"/>
                  </a:solidFill>
                  <a:effectLst/>
                  <a:latin typeface="Arial Unicode MS" panose="020B0604020202020204" pitchFamily="34" charset="-128"/>
                  <a:ea typeface="Arial Unicode MS" panose="020B0604020202020204" pitchFamily="34" charset="-128"/>
                  <a:cs typeface="Arial Unicode MS" panose="020B0604020202020204" pitchFamily="34" charset="-128"/>
                </a:rPr>
                <a:t> </a:t>
              </a:r>
              <a:r>
                <a:rPr lang="es-AR" sz="16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=𝐓𝐏𝐐</a:t>
              </a:r>
              <a:r>
                <a:rPr lang="es-AR" sz="1600" b="1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𝐎</a:t>
              </a:r>
              <a:r>
                <a:rPr lang="es-AR" sz="16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𝒙 (𝟎,𝟖×〖𝑾𝑷𝑼𝟎𝟔〗_𝒏/〖𝑾𝑷𝑼𝟎𝟔〗_𝒐 +[𝟎,𝟏𝟎×〖</a:t>
              </a:r>
              <a:r>
                <a:rPr lang="es-ES" sz="16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𝑮𝑶</a:t>
              </a:r>
              <a:r>
                <a:rPr lang="es-AR" sz="16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〗_𝒏/〖</a:t>
              </a:r>
              <a:r>
                <a:rPr lang="es-ES" sz="16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𝑮𝑶</a:t>
              </a:r>
              <a:r>
                <a:rPr lang="es-AR" sz="16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〗_𝒐 +𝟎,𝟏𝟎×〖𝑰𝑷𝑰𝑴〗_𝒏/〖𝑰𝑷𝑰𝑴〗_𝒐 ]×〖𝑻𝑪〗_𝒐/〖𝑻𝑪〗_𝒏   )</a:t>
              </a:r>
              <a:endParaRPr lang="es-AR" sz="1600" b="1">
                <a:solidFill>
                  <a:schemeClr val="tx1"/>
                </a:solidFill>
                <a:effectLst/>
                <a:latin typeface="Arial Unicode MS" panose="020B0604020202020204" pitchFamily="34" charset="-128"/>
                <a:ea typeface="Arial Unicode MS" panose="020B0604020202020204" pitchFamily="34" charset="-128"/>
                <a:cs typeface="Arial Unicode MS" panose="020B0604020202020204" pitchFamily="34" charset="-128"/>
              </a:endParaRPr>
            </a:p>
          </xdr:txBody>
        </xdr:sp>
      </mc:Fallback>
    </mc:AlternateContent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387530</xdr:colOff>
      <xdr:row>1</xdr:row>
      <xdr:rowOff>28575</xdr:rowOff>
    </xdr:from>
    <xdr:to>
      <xdr:col>14</xdr:col>
      <xdr:colOff>725026</xdr:colOff>
      <xdr:row>21</xdr:row>
      <xdr:rowOff>86241</xdr:rowOff>
    </xdr:to>
    <xdr:pic>
      <xdr:nvPicPr>
        <xdr:cNvPr id="5" name="Imagen 1">
          <a:extLst>
            <a:ext uri="{FF2B5EF4-FFF2-40B4-BE49-F238E27FC236}">
              <a16:creationId xmlns:a16="http://schemas.microsoft.com/office/drawing/2014/main" id="{6A016433-5B76-B0FB-FDBB-8C82F1317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97530" y="190500"/>
          <a:ext cx="7195496" cy="32961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723900</xdr:colOff>
      <xdr:row>3</xdr:row>
      <xdr:rowOff>123825</xdr:rowOff>
    </xdr:from>
    <xdr:to>
      <xdr:col>20</xdr:col>
      <xdr:colOff>542925</xdr:colOff>
      <xdr:row>22</xdr:row>
      <xdr:rowOff>95250</xdr:rowOff>
    </xdr:to>
    <xdr:pic>
      <xdr:nvPicPr>
        <xdr:cNvPr id="180767" name="Imagen 1">
          <a:extLst>
            <a:ext uri="{FF2B5EF4-FFF2-40B4-BE49-F238E27FC236}">
              <a16:creationId xmlns:a16="http://schemas.microsoft.com/office/drawing/2014/main" id="{4BE17A61-661C-30CB-3978-B010CDEDF9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49275" y="609600"/>
          <a:ext cx="5153025" cy="403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114300</xdr:colOff>
      <xdr:row>23</xdr:row>
      <xdr:rowOff>0</xdr:rowOff>
    </xdr:from>
    <xdr:to>
      <xdr:col>21</xdr:col>
      <xdr:colOff>495300</xdr:colOff>
      <xdr:row>49</xdr:row>
      <xdr:rowOff>66675</xdr:rowOff>
    </xdr:to>
    <xdr:pic>
      <xdr:nvPicPr>
        <xdr:cNvPr id="180768" name="Imagen 2">
          <a:extLst>
            <a:ext uri="{FF2B5EF4-FFF2-40B4-BE49-F238E27FC236}">
              <a16:creationId xmlns:a16="http://schemas.microsoft.com/office/drawing/2014/main" id="{F02C5941-2CB0-B88D-1D88-B377403E6C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63675" y="4714875"/>
          <a:ext cx="4953000" cy="427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209550</xdr:colOff>
      <xdr:row>24</xdr:row>
      <xdr:rowOff>66675</xdr:rowOff>
    </xdr:from>
    <xdr:to>
      <xdr:col>9</xdr:col>
      <xdr:colOff>0</xdr:colOff>
      <xdr:row>43</xdr:row>
      <xdr:rowOff>47625</xdr:rowOff>
    </xdr:to>
    <xdr:pic>
      <xdr:nvPicPr>
        <xdr:cNvPr id="180769" name="Imagen 3">
          <a:extLst>
            <a:ext uri="{FF2B5EF4-FFF2-40B4-BE49-F238E27FC236}">
              <a16:creationId xmlns:a16="http://schemas.microsoft.com/office/drawing/2014/main" id="{241865FD-1A6E-D5A2-7AAD-4DEB17FF10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4943475"/>
          <a:ext cx="7439025" cy="3057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INGEN\Secundaria\Porvenir\C&#225;lculo%20Qi.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ba7933\Cementaci&#243;n\Hern&#225;n\Trabajos%20de%20Campo\Informes%20de%20Operaciones\Chevron%20San%20Jorge%20SRL\ET-598\Aislaci&#243;n\aisl%20ET-598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windows\TEMP\AFES\PTER11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QN2MIS001\Users\VictorErnesto\Propuesta\Soportes\Estadisticas%20Perf%2097%2098%2099%2000%2001%207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~1\rguevara\LOCALS~1\Temp\notes8DDD21\CE1134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QN_FS01\VOL1\NEUQUEN\Contabilidad\Budget\1999\Definitivo\BUDGET%201999%20(Definitivo%2015-3-99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102378\C\access\LOYOLA\basic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Users/fserem/Documents/PAE/Licitaci&#243;n%20Capilares%20Dic17/Econ&#243;mico/Apertura%20de%20Costos%20Tipo%20PAE%20-%20vfinal%201.0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fserem/Documents/PAE/Licitaci&#243;n%20Capilares%20Dic17/Econ&#243;mico/Apertura%20de%20Costos%20Tipo%20PAE%20-%20vfinal%201.0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Users/fserem/Documents/Total/Licitacion%20Capilares%202018/Econ&#243;mico/BNDTQ-%20180164-CAPILLARY%20STRINGS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r-pin-s-0001\rrhh%20patagonia%20norte\Users\COSETE\AppData\Local\Microsoft\Windows\INetCache\Content.Outlook\CRKHO1UF\Copia%20de%20C&#225;lculo%20Salarial%20pedido%20Eva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Users/fdirocco/AppData/Local/Microsoft/Windows/Temporary%20Internet%20Files/Content.Outlook/8ZMJZ5EL/BNDAL-18150-YPFAR%20-%20Montaje%20Controladores%20de%20Pozo%20(rev.A)%20SANTA%20CRUZ%20(003)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fdirocco/AppData/Local/Microsoft/Windows/Temporary%20Internet%20Files/Content.Outlook/8ZMJZ5EL/BNDAL-18150-YPFAR%20-%20Montaje%20Controladores%20de%20Pozo%20(rev.A)%20SANTA%20CRUZ%20(003)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ADM-PLANILLA%20COMEDOR-AFES%20ACTUALIZADOS\AFES\Afes%20Centenario%202008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InfoProd%202.0\Porvenir\Mensual\2002\Mensual%20del%20%202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microsoft.com/office/2006/relationships/xlExternalLinkPath/xlPathMissing" Target="API1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Bill\Configuraci&#243;n%20local\Archivos%20temporales%20de%20Internet\Content.IE5\1R4XPPCF\Planta%20de%20Inyeccion%20-%20Cerro%20Dragon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NEUQUEN\Contabilidad\Budget\2004\Versi&#243;n%2023-01-04%20Con%203%20Perfora%20Gas%20Centenario\Produc%20Vtas%20Precios%20Budget%202004%20(NP)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INGEN\CENTENARIO\PETROLEO\Ce.-%20Evaluaciones%20Econ&#243;micas\2009\EE_AFES\WO&amp;CONV\EE_Ce-1038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~1\cmontiel\LOCALS~1\Temp\notes8DDD21\CE1052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uearntmulti5\general$\Ingenieria\Tratamiento%20Qu&#237;mico\EL%20TRAPIAL\NALCO\Tratamiento%20Quimico\Inhibidor%20de%20Incrustaciones\Pozos%20criticos\Copia%20de%20SPEF-ETm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pmiculi\Mis%20documentos\Miculian%20Pablo\Bolland%20&amp;%20Cia\Costeo%20preliminar%203.xlsm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WINDOWS\TEMP\~0052671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ntraprod.pan-energy.com/Documents%20and%20Settings/usuario/Mis%20documentos/AA%20Cutover/PEPS/PEPS%20PLANTAS%20TODAS%20LAS%20AREAS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~1\ecoronad\LOCALS~1\Temp\notes8DDD21\AFE%20&amp;%20WO\AFE-2004\EPO\AFE&amp;WO%20NA-18\AFE%20WO&amp;PEM%20NA-18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NEUQUEN\Contabilidad\Budget\2000\Definitivo\BUDGET%202000%20(Definitivo%2001.02.00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TOTAUSTR\INS\BASICA\INSTRUM\PSV'S\CALCULO\10D110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NEUQUEN\Contabilidad\Budget\2007\Budget%202007%20Inversiones%20501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Documents%20and%20Settings/gmsanch/Mis%20documentos/Ventas/Pendientes%20NQN%202012%2006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gmsanch/Mis%20documentos/Ventas/Pendientes%20NQN%202012%2006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Documents%20and%20Settings/ecorder/Mis%20documentos/evangelina/Yacimiento/YPF/Informe%20varios/Informes%20T&#233;cnicos/Intervenci&#243;n-fotos-tendencia-croma-bsr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ecorder/Mis%20documentos/evangelina/Yacimiento/YPF/Informe%20varios/Informes%20T&#233;cnicos/Intervenci&#243;n-fotos-tendencia-croma-bsr.xlsx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Users/fdirocco/Documents/BND%20-%20Gesti&#243;n%20de%20Personas%20MZA/Cotizaciones/TRAZADORES/201801%20Pablo%20Mu&#241;oz/Cotizaci&#243;n%20MO%20201801%20rev.A.xlsx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fdirocco/Documents/BND%20-%20Gesti&#243;n%20de%20Personas%20MZA/Cotizaciones/TRAZADORES/201801%20Pablo%20Mu&#241;oz/Cotizaci&#243;n%20MO%20201801%20rev.A.xlsx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Users/pmiculi/AppData/Local/Microsoft/Windows/Temporary%20Internet%20Files/Content.Outlook/07PSDZ8O/COTIZACION%20TQ%20CATRIEL.xlsx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miculi/AppData/Local/Microsoft/Windows/Temporary%20Internet%20Files/Content.Outlook/07PSDZ8O/COTIZACION%20TQ%20CATRIEL.xlsx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TPO019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Documents%20and%20Settings/pcostan/Configuraci&#243;n%20local/Temp/CATRIEL_JUL13.xlsx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costan/Configuraci&#243;n%20local/Temp/CATRIEL_JUL13.xlsx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Documents%20and%20Settings/mhuench/Mis%20documentos/PQB%20NEUQUEN/CUENTAS/DISCRIMINACION%20DE%20PRECIOS%20Y%20RECURSOS%20YPF/FINAL%20FINAL/ANEXO%20III%204944903%20u$s_912$_%20%20Ajustada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huench/Mis%20documentos/PQB%20NEUQUEN/CUENTAS/DISCRIMINACION%20DE%20PRECIOS%20Y%20RECURSOS%20YPF/FINAL%20FINAL/ANEXO%20III%204944903%20u$s_912$_%20%20Ajustada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Users/pmiculi.ARGENTINA/AppData/Local/Microsoft/Windows/Temporary%20Internet%20Files/Content.Outlook/PEZDPPGF/Cotizaci&#243;n%20PM-FS.xlsx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miculi.ARGENTINA/AppData/Local/Microsoft/Windows/Temporary%20Internet%20Files/Content.Outlook/PEZDPPGF/Cotizaci&#243;n%20PM-FS.xlsx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Modelo%20Unificado%20V2.8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loter\ARCHI\UGA%20S%20A\906\PIPING\Computo\BASEDAT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WINDOWS\TEMP\Mis%20documentos\Econ&#243;micos\Evaluaci&#243;n%20perf_rep-aceler_A.B.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NogueraL\AppData\Roaming\Microsoft\Excel\OXYPOARG_R_Service_Order_Contract_Details%20(cancel)%20(version%201)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INGEN\CENTENARIO\PETROLEO\Ce.-%20Evaluaciones%20Econ&#243;micas\2010\Conversiones\EE_Ce-1015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svera\Local%20Settings\Temporary%20Internet%20Files\Content.Outlook\RTB1BOIN\EQUIPOS\Cinco%20Saltos\PRo.x-1\Programa\Coversion%20Programas%20Finales%20Ce\CE23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Users/selizon/AppData/Local/Temp/Temp9_Archivos%20adjuntos%20comprimidos%20de%20WinZip%20(2).zip/Planilla%20Certificaci&#243;n%20Enero%202016-Catriel-Zona%20I%20II%20y%20VAM-.xlsm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Users/selizon/AppData/Local/Temp/Temp12_Archivos%20adjuntos%20comprimidos%20de%20WinZip%20(2).zip/Planilla%20Certificaci&#243;n%20Abril%202016-Catriel-Zona%20I%20II%20y%20VAM.xlsm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mhuench\Configuraci&#243;n%20local\Temp\Copia%20de%20NUEVO%20ANEXO%20III%20V7%2049_%20AJ_CCT%2053-6346-12%20mh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Users/ecorder/AppData/Local/Microsoft/Windows/Temporary%20Internet%20Files/Content.Outlook/VE5FP8OR/CENTENO%20-%20CASTA&#209;EDA%20TQ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corder/AppData/Local/Microsoft/Windows/Temporary%20Internet%20Files/Content.Outlook/VE5FP8OR/CENTENO%20-%20CASTA&#209;EDA%20TQ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WINDOWS\TEMP\Mis%20documentos\Econ&#243;micos\Evaluaci&#243;n%20perf_rep-aceler(3)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calann.ARGENTINA/Documents/Cotizacines/Capex/Cotiz%202022/Serv%20PQ%20Capex%20LN%202022%20jul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berger.ARGENTINA/Pecom/Ingenier&#237;a%20Sucursal%20OESTE%20-%20Documentos/01-Licitaciones/YPF/2022/X-linker/PE%20-%20XLinker%20-%2008112022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Sheet8"/>
      <sheetName val="Sheet9"/>
      <sheetName val="Sheet1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cope"/>
      <sheetName val="costo"/>
      <sheetName val="programa"/>
      <sheetName val="estatica"/>
      <sheetName val="FMT y DP"/>
      <sheetName val="Call Sheet"/>
      <sheetName val="costo con N2"/>
      <sheetName val="costo 13.9# + Flow Check"/>
      <sheetName val="FMT_y_DP"/>
      <sheetName val="Call_Sheet"/>
      <sheetName val="costo_con_N2"/>
      <sheetName val="costo_13_9#_+_Flow_Check"/>
      <sheetName val="Gradientes Programa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m."/>
      <sheetName val="INFREP"/>
    </sheetNames>
    <sheetDataSet>
      <sheetData sheetId="0" refreshError="1"/>
      <sheetData sheetId="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zonas c rc"/>
      <sheetName val="Mejores vs Piloto"/>
      <sheetName val="Piloto"/>
      <sheetName val="zonas 97 a 01 7"/>
      <sheetName val="97 a 2001 7"/>
      <sheetName val="% Varios"/>
      <sheetName val="2001 7"/>
      <sheetName val="2000"/>
      <sheetName val="99"/>
      <sheetName val="98"/>
      <sheetName val="97"/>
      <sheetName val="PC97 98"/>
      <sheetName val="RC 102 00 01 1"/>
      <sheetName val="RC136 00 01 1"/>
      <sheetName val="RC Downtime"/>
      <sheetName val="zonas_c_rc"/>
      <sheetName val="Mejores_vs_Piloto"/>
      <sheetName val="zonas_97_a_01_7"/>
      <sheetName val="97_a_2001_7"/>
      <sheetName val="%_Varios"/>
      <sheetName val="2001_7"/>
      <sheetName val="PC97_98"/>
      <sheetName val="RC_102_00_01_1"/>
      <sheetName val="RC136_00_01_1"/>
      <sheetName val="RC_Downti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7">
          <cell r="A7">
            <v>1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m 1"/>
      <sheetName val="Term 2"/>
      <sheetName val="Term 3"/>
      <sheetName val="K"/>
      <sheetName val="costos"/>
      <sheetName val="Informe Term. (2)"/>
      <sheetName val="Informe Term. (3)"/>
      <sheetName val="AFE00Caratula"/>
      <sheetName val="AFE Costos"/>
      <sheetName val="Rep 08-2003 "/>
      <sheetName val="InfRep.11_200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.RDO.BUDGET 99"/>
      <sheetName val="RESUMEN BUDGET 99"/>
      <sheetName val="RESUMEN INV CAP"/>
      <sheetName val="RESUMEN INV NO CAP"/>
      <sheetName val="INV. TOTAL"/>
      <sheetName val="501"/>
      <sheetName val="501 Aclara"/>
      <sheetName val="505"/>
      <sheetName val="505 Aclara"/>
      <sheetName val="506"/>
      <sheetName val="506 Aclara"/>
      <sheetName val="507"/>
      <sheetName val="507 Aclara"/>
      <sheetName val="510"/>
      <sheetName val="510 Aclara"/>
      <sheetName val="514"/>
      <sheetName val="514 Aclara"/>
      <sheetName val="500"/>
      <sheetName val="500 Aclara"/>
      <sheetName val="RESUMEN INV EXPLORA"/>
      <sheetName val="INV. EXP TOTAL"/>
      <sheetName val="501 Exp"/>
      <sheetName val="501 Exp Aclara"/>
      <sheetName val="505 Exp"/>
      <sheetName val="505 Exp Aclara"/>
      <sheetName val="506 Exp"/>
      <sheetName val="506 Exp Aclara"/>
      <sheetName val="507 Exp"/>
      <sheetName val="507 Exp Aclara"/>
      <sheetName val="Budget 99 Vs. Fct 6+6 "/>
      <sheetName val="RESUMEN"/>
      <sheetName val="PROD DIA Y MES"/>
      <sheetName val="PROD TOTAL"/>
      <sheetName val="PRECIOS"/>
      <sheetName val="PRECIOS GAS"/>
      <sheetName val="CASHFLOW"/>
      <sheetName val="Sheet1"/>
      <sheetName val="Datos"/>
      <sheetName val="Chart2"/>
      <sheetName val="Reservoirs Evolution"/>
      <sheetName val="BUDGET 1999 (Definitivo 15-3-9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>
        <row r="1">
          <cell r="N1" t="str">
            <v>U$S 000</v>
          </cell>
        </row>
        <row r="2">
          <cell r="A2" t="str">
            <v>INVESTMENT AND DEVELOPMENT PLAN YEAR 1999</v>
          </cell>
        </row>
        <row r="3">
          <cell r="A3" t="str">
            <v>NEUQUEN OFFICE - BUDGET 1999</v>
          </cell>
        </row>
        <row r="6">
          <cell r="B6" t="str">
            <v>Jan</v>
          </cell>
          <cell r="C6" t="str">
            <v>Feb</v>
          </cell>
          <cell r="D6" t="str">
            <v>Mar</v>
          </cell>
          <cell r="E6" t="str">
            <v>Apr</v>
          </cell>
          <cell r="F6" t="str">
            <v>May</v>
          </cell>
          <cell r="G6" t="str">
            <v>Jun</v>
          </cell>
          <cell r="H6" t="str">
            <v>Jul</v>
          </cell>
          <cell r="I6" t="str">
            <v>Aug</v>
          </cell>
          <cell r="J6" t="str">
            <v>Sep</v>
          </cell>
          <cell r="K6" t="str">
            <v>Oct</v>
          </cell>
          <cell r="L6" t="str">
            <v>Nov</v>
          </cell>
          <cell r="M6" t="str">
            <v>Dec</v>
          </cell>
          <cell r="N6" t="str">
            <v>Total</v>
          </cell>
        </row>
        <row r="8">
          <cell r="A8" t="str">
            <v>Drilling &amp; Completion</v>
          </cell>
          <cell r="N8">
            <v>0</v>
          </cell>
        </row>
        <row r="9">
          <cell r="N9">
            <v>0</v>
          </cell>
        </row>
        <row r="11">
          <cell r="A11" t="str">
            <v>Prod. Well Equipment</v>
          </cell>
          <cell r="N11">
            <v>0</v>
          </cell>
        </row>
        <row r="12">
          <cell r="N12">
            <v>0</v>
          </cell>
        </row>
        <row r="14">
          <cell r="A14" t="str">
            <v>Plants</v>
          </cell>
          <cell r="N14">
            <v>0</v>
          </cell>
        </row>
        <row r="15">
          <cell r="A15" t="str">
            <v xml:space="preserve">        Battery</v>
          </cell>
          <cell r="N15">
            <v>0</v>
          </cell>
        </row>
        <row r="16">
          <cell r="A16" t="str">
            <v xml:space="preserve">        Injection</v>
          </cell>
          <cell r="N16">
            <v>0</v>
          </cell>
        </row>
        <row r="17">
          <cell r="A17" t="str">
            <v xml:space="preserve">        Gasolinoducto</v>
          </cell>
          <cell r="N17">
            <v>0</v>
          </cell>
        </row>
        <row r="18">
          <cell r="A18" t="str">
            <v xml:space="preserve">        Gas Plant</v>
          </cell>
          <cell r="N18">
            <v>0</v>
          </cell>
        </row>
        <row r="20">
          <cell r="A20" t="str">
            <v>Gas Proyect</v>
          </cell>
          <cell r="N20">
            <v>0</v>
          </cell>
        </row>
        <row r="22">
          <cell r="A22" t="str">
            <v>Gas Lift / Plunger Lift</v>
          </cell>
          <cell r="N22">
            <v>0</v>
          </cell>
        </row>
        <row r="23">
          <cell r="N23">
            <v>0</v>
          </cell>
        </row>
        <row r="25">
          <cell r="A25" t="str">
            <v>Vehicles</v>
          </cell>
          <cell r="D25">
            <v>17</v>
          </cell>
          <cell r="N25">
            <v>17</v>
          </cell>
        </row>
        <row r="26">
          <cell r="D26">
            <v>1</v>
          </cell>
          <cell r="N26">
            <v>1</v>
          </cell>
        </row>
        <row r="28">
          <cell r="A28" t="str">
            <v>Miscellaneous</v>
          </cell>
          <cell r="B28">
            <v>20</v>
          </cell>
          <cell r="C28">
            <v>16</v>
          </cell>
          <cell r="D28">
            <v>20</v>
          </cell>
          <cell r="G28">
            <v>14</v>
          </cell>
          <cell r="N28">
            <v>70</v>
          </cell>
        </row>
        <row r="29">
          <cell r="N29">
            <v>0</v>
          </cell>
        </row>
        <row r="30">
          <cell r="A30" t="str">
            <v>Total Capitalized</v>
          </cell>
          <cell r="B30">
            <v>20</v>
          </cell>
          <cell r="C30">
            <v>16</v>
          </cell>
          <cell r="D30">
            <v>37</v>
          </cell>
          <cell r="E30">
            <v>0</v>
          </cell>
          <cell r="F30">
            <v>0</v>
          </cell>
          <cell r="G30">
            <v>14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87</v>
          </cell>
        </row>
        <row r="32">
          <cell r="A32" t="str">
            <v>Workovers</v>
          </cell>
          <cell r="N32">
            <v>0</v>
          </cell>
        </row>
        <row r="33">
          <cell r="N33">
            <v>0</v>
          </cell>
        </row>
        <row r="35">
          <cell r="A35" t="str">
            <v>Conversions &amp; Sel. Inyec.</v>
          </cell>
          <cell r="N35">
            <v>0</v>
          </cell>
        </row>
        <row r="36">
          <cell r="N36">
            <v>0</v>
          </cell>
        </row>
        <row r="38">
          <cell r="A38" t="str">
            <v>Water Disposal System</v>
          </cell>
          <cell r="N38">
            <v>0</v>
          </cell>
        </row>
        <row r="39">
          <cell r="N39">
            <v>0</v>
          </cell>
        </row>
        <row r="41">
          <cell r="A41" t="str">
            <v>Repair Oil &amp; Gas Line</v>
          </cell>
          <cell r="N41">
            <v>0</v>
          </cell>
        </row>
        <row r="43">
          <cell r="A43" t="str">
            <v>Core Analysis</v>
          </cell>
          <cell r="N43">
            <v>0</v>
          </cell>
        </row>
        <row r="45">
          <cell r="A45" t="str">
            <v>Testing</v>
          </cell>
          <cell r="N45">
            <v>0</v>
          </cell>
        </row>
        <row r="48">
          <cell r="A48" t="str">
            <v>Enviroment</v>
          </cell>
          <cell r="N48">
            <v>0</v>
          </cell>
        </row>
        <row r="51">
          <cell r="A51" t="str">
            <v>Road &amp; Dirt Works</v>
          </cell>
          <cell r="N51">
            <v>0</v>
          </cell>
        </row>
        <row r="53">
          <cell r="A53" t="str">
            <v>Miscellaneous Studies</v>
          </cell>
          <cell r="N53">
            <v>0</v>
          </cell>
        </row>
        <row r="55">
          <cell r="A55" t="str">
            <v>Miscellaneous</v>
          </cell>
          <cell r="N55">
            <v>0</v>
          </cell>
        </row>
        <row r="57">
          <cell r="A57" t="str">
            <v>Abandono Pozo</v>
          </cell>
          <cell r="N57">
            <v>0</v>
          </cell>
        </row>
        <row r="59">
          <cell r="A59" t="str">
            <v>Total Non Capitalized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A60" t="str">
            <v>Total Investiments</v>
          </cell>
          <cell r="B60">
            <v>20</v>
          </cell>
          <cell r="C60">
            <v>16</v>
          </cell>
          <cell r="D60">
            <v>37</v>
          </cell>
          <cell r="E60">
            <v>0</v>
          </cell>
          <cell r="F60">
            <v>0</v>
          </cell>
          <cell r="G60">
            <v>14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87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>
        <row r="2">
          <cell r="A2" t="str">
            <v>PRODUCTION &amp; SALES VOLUMES</v>
          </cell>
        </row>
        <row r="3">
          <cell r="A3" t="str">
            <v>NEUQUEN DISTRICT - BUDGET 1999</v>
          </cell>
        </row>
        <row r="7">
          <cell r="B7" t="str">
            <v>DAILY OIL PRODUCTION VOLUMES SCHEDULE</v>
          </cell>
        </row>
        <row r="8">
          <cell r="B8" t="str">
            <v>m3/d</v>
          </cell>
        </row>
        <row r="10">
          <cell r="C10" t="str">
            <v>Jan</v>
          </cell>
          <cell r="D10" t="str">
            <v>Feb</v>
          </cell>
          <cell r="E10" t="str">
            <v>Mar</v>
          </cell>
          <cell r="F10" t="str">
            <v>Apr</v>
          </cell>
          <cell r="G10" t="str">
            <v>May</v>
          </cell>
          <cell r="H10" t="str">
            <v>Jun</v>
          </cell>
          <cell r="I10" t="str">
            <v>Jul</v>
          </cell>
          <cell r="J10" t="str">
            <v>Aug</v>
          </cell>
          <cell r="K10" t="str">
            <v>Sep</v>
          </cell>
          <cell r="L10" t="str">
            <v>Oct</v>
          </cell>
          <cell r="M10" t="str">
            <v>Nov</v>
          </cell>
          <cell r="N10" t="str">
            <v>Dec</v>
          </cell>
          <cell r="O10" t="str">
            <v>Avg</v>
          </cell>
        </row>
        <row r="11">
          <cell r="B11" t="str">
            <v xml:space="preserve">  Centenario (1)</v>
          </cell>
          <cell r="C11">
            <v>456</v>
          </cell>
          <cell r="D11">
            <v>425</v>
          </cell>
          <cell r="E11">
            <v>424</v>
          </cell>
          <cell r="F11">
            <v>429</v>
          </cell>
          <cell r="G11">
            <v>432</v>
          </cell>
          <cell r="H11">
            <v>430</v>
          </cell>
          <cell r="I11">
            <v>457</v>
          </cell>
          <cell r="J11">
            <v>462</v>
          </cell>
          <cell r="K11">
            <v>460</v>
          </cell>
          <cell r="L11">
            <v>426</v>
          </cell>
          <cell r="M11">
            <v>448</v>
          </cell>
          <cell r="N11">
            <v>443</v>
          </cell>
          <cell r="O11">
            <v>441</v>
          </cell>
        </row>
        <row r="12">
          <cell r="B12" t="str">
            <v xml:space="preserve">  El Porvenir</v>
          </cell>
          <cell r="C12">
            <v>448</v>
          </cell>
          <cell r="D12">
            <v>460</v>
          </cell>
          <cell r="E12">
            <v>480</v>
          </cell>
          <cell r="F12">
            <v>489</v>
          </cell>
          <cell r="G12">
            <v>497</v>
          </cell>
          <cell r="H12">
            <v>506</v>
          </cell>
          <cell r="I12">
            <v>503</v>
          </cell>
          <cell r="J12">
            <v>507</v>
          </cell>
          <cell r="K12">
            <v>513</v>
          </cell>
          <cell r="L12">
            <v>510</v>
          </cell>
          <cell r="M12">
            <v>506</v>
          </cell>
          <cell r="N12">
            <v>501</v>
          </cell>
          <cell r="O12">
            <v>493.33333333333331</v>
          </cell>
        </row>
        <row r="13">
          <cell r="B13" t="str">
            <v xml:space="preserve">  Aguada Baguales</v>
          </cell>
          <cell r="C13">
            <v>209</v>
          </cell>
          <cell r="D13">
            <v>218</v>
          </cell>
          <cell r="E13">
            <v>203</v>
          </cell>
          <cell r="F13">
            <v>197</v>
          </cell>
          <cell r="G13">
            <v>203</v>
          </cell>
          <cell r="H13">
            <v>207</v>
          </cell>
          <cell r="I13">
            <v>206</v>
          </cell>
          <cell r="J13">
            <v>205</v>
          </cell>
          <cell r="K13">
            <v>199</v>
          </cell>
          <cell r="L13">
            <v>194</v>
          </cell>
          <cell r="M13">
            <v>189</v>
          </cell>
          <cell r="N13">
            <v>185</v>
          </cell>
          <cell r="O13">
            <v>201.25</v>
          </cell>
        </row>
        <row r="14">
          <cell r="B14" t="str">
            <v xml:space="preserve">  Puesto Touquet (1)</v>
          </cell>
          <cell r="C14">
            <v>1.4667741935483871</v>
          </cell>
          <cell r="D14">
            <v>1.5106000000000002</v>
          </cell>
          <cell r="E14">
            <v>1.4086899354838709</v>
          </cell>
          <cell r="F14">
            <v>1.5223760800000001</v>
          </cell>
          <cell r="G14">
            <v>1.4655509753290323</v>
          </cell>
          <cell r="H14">
            <v>1.4597499872320001</v>
          </cell>
          <cell r="I14">
            <v>1.4053185760608413</v>
          </cell>
          <cell r="J14">
            <v>1.3761523262170436</v>
          </cell>
          <cell r="K14">
            <v>1.3706849867308604</v>
          </cell>
          <cell r="L14">
            <v>1.3196519342516873</v>
          </cell>
          <cell r="M14">
            <v>1.31439642363618</v>
          </cell>
          <cell r="N14">
            <v>1.2655074391151264</v>
          </cell>
          <cell r="O14">
            <v>1.4071210714670859</v>
          </cell>
        </row>
        <row r="15">
          <cell r="B15" t="str">
            <v xml:space="preserve">  (1) Includes Gasoline &amp; Cond.</v>
          </cell>
        </row>
        <row r="16">
          <cell r="B16" t="str">
            <v>DAILY GAS SALES VOLUMES SCHEDULE</v>
          </cell>
        </row>
        <row r="17">
          <cell r="B17" t="str">
            <v>Mm3/d</v>
          </cell>
        </row>
        <row r="19">
          <cell r="C19" t="str">
            <v>Jan</v>
          </cell>
          <cell r="D19" t="str">
            <v>Feb</v>
          </cell>
          <cell r="E19" t="str">
            <v>Mar</v>
          </cell>
          <cell r="F19" t="str">
            <v>Apr</v>
          </cell>
          <cell r="G19" t="str">
            <v>May</v>
          </cell>
          <cell r="H19" t="str">
            <v>Jun</v>
          </cell>
          <cell r="I19" t="str">
            <v>Jul</v>
          </cell>
          <cell r="J19" t="str">
            <v>Aug</v>
          </cell>
          <cell r="K19" t="str">
            <v>Sep</v>
          </cell>
          <cell r="L19" t="str">
            <v>Oct</v>
          </cell>
          <cell r="M19" t="str">
            <v>Nov</v>
          </cell>
          <cell r="N19" t="str">
            <v>Dec</v>
          </cell>
          <cell r="O19" t="str">
            <v>Avg</v>
          </cell>
        </row>
        <row r="20">
          <cell r="B20" t="str">
            <v xml:space="preserve">  Centenario</v>
          </cell>
          <cell r="C20">
            <v>1240</v>
          </cell>
          <cell r="D20">
            <v>1238</v>
          </cell>
          <cell r="E20">
            <v>1350</v>
          </cell>
          <cell r="F20">
            <v>1500</v>
          </cell>
          <cell r="G20">
            <v>1500</v>
          </cell>
          <cell r="H20">
            <v>1500</v>
          </cell>
          <cell r="I20">
            <v>1900</v>
          </cell>
          <cell r="J20">
            <v>1950</v>
          </cell>
          <cell r="K20">
            <v>1950</v>
          </cell>
          <cell r="L20">
            <v>1635</v>
          </cell>
          <cell r="M20">
            <v>1950</v>
          </cell>
          <cell r="N20">
            <v>1949.8</v>
          </cell>
          <cell r="O20">
            <v>1638.5666666666666</v>
          </cell>
        </row>
        <row r="21">
          <cell r="B21" t="str">
            <v xml:space="preserve">  Aguada Baguales</v>
          </cell>
          <cell r="C21">
            <v>0</v>
          </cell>
          <cell r="D21">
            <v>0</v>
          </cell>
          <cell r="E21">
            <v>25</v>
          </cell>
          <cell r="F21">
            <v>25</v>
          </cell>
          <cell r="G21">
            <v>25</v>
          </cell>
          <cell r="H21">
            <v>25</v>
          </cell>
          <cell r="I21">
            <v>25</v>
          </cell>
          <cell r="J21">
            <v>25</v>
          </cell>
          <cell r="K21">
            <v>25</v>
          </cell>
          <cell r="L21">
            <v>25</v>
          </cell>
          <cell r="M21">
            <v>25</v>
          </cell>
          <cell r="N21">
            <v>25</v>
          </cell>
          <cell r="O21">
            <v>20.833333333333332</v>
          </cell>
        </row>
        <row r="22">
          <cell r="B22" t="str">
            <v xml:space="preserve">  Puesto Touquet</v>
          </cell>
          <cell r="C22">
            <v>201</v>
          </cell>
          <cell r="D22">
            <v>190</v>
          </cell>
          <cell r="E22">
            <v>190</v>
          </cell>
          <cell r="F22">
            <v>190</v>
          </cell>
          <cell r="G22">
            <v>190</v>
          </cell>
          <cell r="H22">
            <v>190</v>
          </cell>
          <cell r="I22">
            <v>190</v>
          </cell>
          <cell r="J22">
            <v>190</v>
          </cell>
          <cell r="K22">
            <v>190</v>
          </cell>
          <cell r="L22">
            <v>190</v>
          </cell>
          <cell r="M22">
            <v>190</v>
          </cell>
          <cell r="N22">
            <v>190</v>
          </cell>
          <cell r="O22">
            <v>190.91666666666666</v>
          </cell>
        </row>
        <row r="23">
          <cell r="B23" t="str">
            <v xml:space="preserve">  Puesto Silva</v>
          </cell>
          <cell r="C23">
            <v>122</v>
          </cell>
          <cell r="D23">
            <v>120</v>
          </cell>
          <cell r="E23">
            <v>116</v>
          </cell>
          <cell r="F23">
            <v>104</v>
          </cell>
          <cell r="G23">
            <v>108</v>
          </cell>
          <cell r="H23">
            <v>97</v>
          </cell>
          <cell r="I23">
            <v>135</v>
          </cell>
          <cell r="J23">
            <v>132</v>
          </cell>
          <cell r="K23">
            <v>122</v>
          </cell>
          <cell r="L23">
            <v>124</v>
          </cell>
          <cell r="M23">
            <v>115</v>
          </cell>
          <cell r="N23">
            <v>114.5</v>
          </cell>
          <cell r="O23">
            <v>117.45833333333333</v>
          </cell>
        </row>
        <row r="25">
          <cell r="B25" t="str">
            <v>DAILY PROPANE - BUTANE SALES VOLUMES SCHEDULE</v>
          </cell>
        </row>
        <row r="26">
          <cell r="B26" t="str">
            <v>Tn/d</v>
          </cell>
        </row>
        <row r="28">
          <cell r="C28" t="str">
            <v>Jan</v>
          </cell>
          <cell r="D28" t="str">
            <v>Feb</v>
          </cell>
          <cell r="E28" t="str">
            <v>Mar</v>
          </cell>
          <cell r="F28" t="str">
            <v>Apr</v>
          </cell>
          <cell r="G28" t="str">
            <v>May</v>
          </cell>
          <cell r="H28" t="str">
            <v>Jun</v>
          </cell>
          <cell r="I28" t="str">
            <v>Jul</v>
          </cell>
          <cell r="J28" t="str">
            <v>Aug</v>
          </cell>
          <cell r="K28" t="str">
            <v>Sep</v>
          </cell>
          <cell r="L28" t="str">
            <v>Oct</v>
          </cell>
          <cell r="M28" t="str">
            <v>Nov</v>
          </cell>
          <cell r="N28" t="str">
            <v>Dec</v>
          </cell>
          <cell r="O28" t="str">
            <v>Avg</v>
          </cell>
        </row>
        <row r="29">
          <cell r="B29" t="str">
            <v xml:space="preserve">  Centenario</v>
          </cell>
          <cell r="C29">
            <v>85</v>
          </cell>
          <cell r="D29">
            <v>82.035714285714292</v>
          </cell>
          <cell r="E29">
            <v>80</v>
          </cell>
          <cell r="F29">
            <v>96.666666666666671</v>
          </cell>
          <cell r="G29">
            <v>96.677419354838705</v>
          </cell>
          <cell r="H29">
            <v>96.666666666666671</v>
          </cell>
          <cell r="I29">
            <v>108.6774193548387</v>
          </cell>
          <cell r="J29">
            <v>108.6774193548387</v>
          </cell>
          <cell r="K29">
            <v>108.66666666666667</v>
          </cell>
          <cell r="L29">
            <v>94.645161290322577</v>
          </cell>
          <cell r="M29">
            <v>108.66666666666667</v>
          </cell>
          <cell r="N29">
            <v>108.6774193548387</v>
          </cell>
          <cell r="O29">
            <v>97.921434971838195</v>
          </cell>
        </row>
        <row r="32">
          <cell r="B32" t="str">
            <v>MONTHLY OIL PRODUCTION VOLUMES SCHEDULE</v>
          </cell>
        </row>
        <row r="33">
          <cell r="B33" t="str">
            <v>m3</v>
          </cell>
        </row>
        <row r="35">
          <cell r="C35" t="str">
            <v>Jan</v>
          </cell>
          <cell r="D35" t="str">
            <v>Feb</v>
          </cell>
          <cell r="E35" t="str">
            <v>Mar</v>
          </cell>
          <cell r="F35" t="str">
            <v>Apr</v>
          </cell>
          <cell r="G35" t="str">
            <v>May</v>
          </cell>
          <cell r="H35" t="str">
            <v>Jun</v>
          </cell>
          <cell r="I35" t="str">
            <v>Jul</v>
          </cell>
          <cell r="J35" t="str">
            <v>Aug</v>
          </cell>
          <cell r="K35" t="str">
            <v>Sep</v>
          </cell>
          <cell r="L35" t="str">
            <v>Oct</v>
          </cell>
          <cell r="M35" t="str">
            <v>Nov</v>
          </cell>
          <cell r="N35" t="str">
            <v>Dec</v>
          </cell>
          <cell r="O35" t="str">
            <v>Total</v>
          </cell>
        </row>
        <row r="36">
          <cell r="B36" t="str">
            <v xml:space="preserve">  Centenario (1)</v>
          </cell>
          <cell r="C36">
            <v>14136</v>
          </cell>
          <cell r="D36">
            <v>11900</v>
          </cell>
          <cell r="E36">
            <v>13144</v>
          </cell>
          <cell r="F36">
            <v>12870</v>
          </cell>
          <cell r="G36">
            <v>13392</v>
          </cell>
          <cell r="H36">
            <v>12900</v>
          </cell>
          <cell r="I36">
            <v>14167</v>
          </cell>
          <cell r="J36">
            <v>14322</v>
          </cell>
          <cell r="K36">
            <v>13800</v>
          </cell>
          <cell r="L36">
            <v>13206</v>
          </cell>
          <cell r="M36">
            <v>13440</v>
          </cell>
          <cell r="N36">
            <v>13733</v>
          </cell>
          <cell r="O36">
            <v>161010</v>
          </cell>
        </row>
        <row r="37">
          <cell r="B37" t="str">
            <v xml:space="preserve">  El Porvenir</v>
          </cell>
          <cell r="C37">
            <v>13888</v>
          </cell>
          <cell r="D37">
            <v>12880</v>
          </cell>
          <cell r="E37">
            <v>14880</v>
          </cell>
          <cell r="F37">
            <v>14670</v>
          </cell>
          <cell r="G37">
            <v>15407</v>
          </cell>
          <cell r="H37">
            <v>15180</v>
          </cell>
          <cell r="I37">
            <v>15593</v>
          </cell>
          <cell r="J37">
            <v>15717</v>
          </cell>
          <cell r="K37">
            <v>15390</v>
          </cell>
          <cell r="L37">
            <v>15810</v>
          </cell>
          <cell r="M37">
            <v>15180</v>
          </cell>
          <cell r="N37">
            <v>15531</v>
          </cell>
          <cell r="O37">
            <v>180126</v>
          </cell>
        </row>
        <row r="38">
          <cell r="B38" t="str">
            <v xml:space="preserve">  Aguada Baguales</v>
          </cell>
          <cell r="C38">
            <v>6479</v>
          </cell>
          <cell r="D38">
            <v>6104</v>
          </cell>
          <cell r="E38">
            <v>6293</v>
          </cell>
          <cell r="F38">
            <v>5910</v>
          </cell>
          <cell r="G38">
            <v>6293</v>
          </cell>
          <cell r="H38">
            <v>6210</v>
          </cell>
          <cell r="I38">
            <v>6386</v>
          </cell>
          <cell r="J38">
            <v>6355</v>
          </cell>
          <cell r="K38">
            <v>5970</v>
          </cell>
          <cell r="L38">
            <v>6014</v>
          </cell>
          <cell r="M38">
            <v>5670</v>
          </cell>
          <cell r="N38">
            <v>5735</v>
          </cell>
          <cell r="O38">
            <v>73419</v>
          </cell>
        </row>
        <row r="39">
          <cell r="B39" t="str">
            <v xml:space="preserve">  Puesto Touquet (1)</v>
          </cell>
          <cell r="C39">
            <v>45.47</v>
          </cell>
          <cell r="D39">
            <v>42.296800000000005</v>
          </cell>
          <cell r="E39">
            <v>43.669387999999998</v>
          </cell>
          <cell r="F39">
            <v>45.671282400000003</v>
          </cell>
          <cell r="G39">
            <v>45.432080235200004</v>
          </cell>
          <cell r="H39">
            <v>43.792499616960001</v>
          </cell>
          <cell r="I39">
            <v>43.564875857886079</v>
          </cell>
          <cell r="J39">
            <v>42.660722112728351</v>
          </cell>
          <cell r="K39">
            <v>41.120549601925809</v>
          </cell>
          <cell r="L39">
            <v>40.909209961802304</v>
          </cell>
          <cell r="M39">
            <v>39.431892709085403</v>
          </cell>
          <cell r="N39">
            <v>39.230730612568919</v>
          </cell>
          <cell r="O39">
            <v>513.25003110815692</v>
          </cell>
        </row>
        <row r="40">
          <cell r="B40" t="str">
            <v xml:space="preserve">  (1) Includes Gasoline &amp; Cond.</v>
          </cell>
        </row>
        <row r="41">
          <cell r="B41" t="str">
            <v>MONTHLY GAS SALES VOLUMES SCHEDULE</v>
          </cell>
        </row>
        <row r="42">
          <cell r="B42" t="str">
            <v>Mm3</v>
          </cell>
        </row>
        <row r="44">
          <cell r="C44" t="str">
            <v>Jan</v>
          </cell>
          <cell r="D44" t="str">
            <v>Feb</v>
          </cell>
          <cell r="E44" t="str">
            <v>Mar</v>
          </cell>
          <cell r="F44" t="str">
            <v>Apr</v>
          </cell>
          <cell r="G44" t="str">
            <v>May</v>
          </cell>
          <cell r="H44" t="str">
            <v>Jun</v>
          </cell>
          <cell r="I44" t="str">
            <v>Jul</v>
          </cell>
          <cell r="J44" t="str">
            <v>Aug</v>
          </cell>
          <cell r="K44" t="str">
            <v>Sep</v>
          </cell>
          <cell r="L44" t="str">
            <v>Oct</v>
          </cell>
          <cell r="M44" t="str">
            <v>Nov</v>
          </cell>
          <cell r="N44" t="str">
            <v>Dec</v>
          </cell>
          <cell r="O44" t="str">
            <v>Total</v>
          </cell>
        </row>
        <row r="45">
          <cell r="B45" t="str">
            <v xml:space="preserve">  Centenario</v>
          </cell>
          <cell r="C45">
            <v>38440</v>
          </cell>
          <cell r="D45">
            <v>34664</v>
          </cell>
          <cell r="E45">
            <v>41850</v>
          </cell>
          <cell r="F45">
            <v>45000</v>
          </cell>
          <cell r="G45">
            <v>46500</v>
          </cell>
          <cell r="H45">
            <v>45000</v>
          </cell>
          <cell r="I45">
            <v>58900</v>
          </cell>
          <cell r="J45">
            <v>60450</v>
          </cell>
          <cell r="K45">
            <v>58500</v>
          </cell>
          <cell r="L45">
            <v>50685</v>
          </cell>
          <cell r="M45">
            <v>58500</v>
          </cell>
          <cell r="N45">
            <v>60443.799999999996</v>
          </cell>
          <cell r="O45">
            <v>598932.80000000005</v>
          </cell>
        </row>
        <row r="46">
          <cell r="B46" t="str">
            <v xml:space="preserve">  Aguada Baguales</v>
          </cell>
          <cell r="C46">
            <v>0</v>
          </cell>
          <cell r="D46">
            <v>0</v>
          </cell>
          <cell r="E46">
            <v>775</v>
          </cell>
          <cell r="F46">
            <v>750</v>
          </cell>
          <cell r="G46">
            <v>775</v>
          </cell>
          <cell r="H46">
            <v>750</v>
          </cell>
          <cell r="I46">
            <v>775</v>
          </cell>
          <cell r="J46">
            <v>775</v>
          </cell>
          <cell r="K46">
            <v>750</v>
          </cell>
          <cell r="L46">
            <v>775</v>
          </cell>
          <cell r="M46">
            <v>750</v>
          </cell>
          <cell r="N46">
            <v>775</v>
          </cell>
          <cell r="O46">
            <v>7650</v>
          </cell>
        </row>
        <row r="47">
          <cell r="B47" t="str">
            <v xml:space="preserve">  Puesto Touquet</v>
          </cell>
          <cell r="C47">
            <v>6231</v>
          </cell>
          <cell r="D47">
            <v>5320</v>
          </cell>
          <cell r="E47">
            <v>5890</v>
          </cell>
          <cell r="F47">
            <v>5700</v>
          </cell>
          <cell r="G47">
            <v>5890</v>
          </cell>
          <cell r="H47">
            <v>5700</v>
          </cell>
          <cell r="I47">
            <v>5890</v>
          </cell>
          <cell r="J47">
            <v>5890</v>
          </cell>
          <cell r="K47">
            <v>5700</v>
          </cell>
          <cell r="L47">
            <v>5890</v>
          </cell>
          <cell r="M47">
            <v>5700</v>
          </cell>
          <cell r="N47">
            <v>5890</v>
          </cell>
          <cell r="O47">
            <v>69691</v>
          </cell>
        </row>
        <row r="48">
          <cell r="B48" t="str">
            <v xml:space="preserve">  Puesto Silva</v>
          </cell>
          <cell r="C48">
            <v>3782</v>
          </cell>
          <cell r="D48">
            <v>3360</v>
          </cell>
          <cell r="E48">
            <v>3596</v>
          </cell>
          <cell r="F48">
            <v>3120</v>
          </cell>
          <cell r="G48">
            <v>3348</v>
          </cell>
          <cell r="H48">
            <v>2910</v>
          </cell>
          <cell r="I48">
            <v>4185</v>
          </cell>
          <cell r="J48">
            <v>4092</v>
          </cell>
          <cell r="K48">
            <v>3660</v>
          </cell>
          <cell r="L48">
            <v>3844</v>
          </cell>
          <cell r="M48">
            <v>3450</v>
          </cell>
          <cell r="N48">
            <v>3549.5</v>
          </cell>
          <cell r="O48">
            <v>42896.5</v>
          </cell>
        </row>
        <row r="50">
          <cell r="B50" t="str">
            <v>MONTHLY PROPANE - BUTANE SALES VOLUMES SCHEDULE</v>
          </cell>
        </row>
        <row r="51">
          <cell r="B51" t="str">
            <v>Tn</v>
          </cell>
        </row>
        <row r="53">
          <cell r="C53" t="str">
            <v>Jan</v>
          </cell>
          <cell r="D53" t="str">
            <v>Feb</v>
          </cell>
          <cell r="E53" t="str">
            <v>Mar</v>
          </cell>
          <cell r="F53" t="str">
            <v>Apr</v>
          </cell>
          <cell r="G53" t="str">
            <v>May</v>
          </cell>
          <cell r="H53" t="str">
            <v>Jun</v>
          </cell>
          <cell r="I53" t="str">
            <v>Jul</v>
          </cell>
          <cell r="J53" t="str">
            <v>Aug</v>
          </cell>
          <cell r="K53" t="str">
            <v>Sep</v>
          </cell>
          <cell r="L53" t="str">
            <v>Oct</v>
          </cell>
          <cell r="M53" t="str">
            <v>Nov</v>
          </cell>
          <cell r="N53" t="str">
            <v>Dec</v>
          </cell>
          <cell r="O53" t="str">
            <v>Total</v>
          </cell>
        </row>
        <row r="54">
          <cell r="B54" t="str">
            <v xml:space="preserve">  Centenario</v>
          </cell>
          <cell r="C54">
            <v>2635</v>
          </cell>
          <cell r="D54">
            <v>2297</v>
          </cell>
          <cell r="E54">
            <v>2480</v>
          </cell>
          <cell r="F54">
            <v>2900</v>
          </cell>
          <cell r="G54">
            <v>2997</v>
          </cell>
          <cell r="H54">
            <v>2900</v>
          </cell>
          <cell r="I54">
            <v>3369</v>
          </cell>
          <cell r="J54">
            <v>3369</v>
          </cell>
          <cell r="K54">
            <v>3260</v>
          </cell>
          <cell r="L54">
            <v>2934</v>
          </cell>
          <cell r="M54">
            <v>3260</v>
          </cell>
          <cell r="N54">
            <v>3369</v>
          </cell>
          <cell r="O54">
            <v>35770</v>
          </cell>
        </row>
      </sheetData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ic"/>
    </sheetNames>
    <definedNames>
      <definedName name="AbrirImprimir"/>
      <definedName name="BorrarHoja"/>
      <definedName name="GrabarCambios"/>
      <definedName name="Macro4"/>
      <definedName name="Módulo3.Sector2"/>
      <definedName name="Módulo4.Sector3"/>
      <definedName name="Módulo5.Sector4"/>
      <definedName name="Módulo6.Sector5"/>
      <definedName name="Sector1"/>
      <definedName name="SectorTanque1"/>
      <definedName name="Tanque2"/>
      <definedName name="Tanque3"/>
      <definedName name="Tanque4"/>
      <definedName name="Tanque5"/>
      <definedName name="Tanque6"/>
    </defined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 "/>
      <sheetName val="MO"/>
      <sheetName val="CS"/>
      <sheetName val="GdP"/>
      <sheetName val="Veh"/>
      <sheetName val="Maq"/>
      <sheetName val="Mat"/>
      <sheetName val="Otros"/>
      <sheetName val="GE"/>
      <sheetName val="INSTRUCTIVO DE CARGA"/>
      <sheetName val="RESUMEN Item 10"/>
      <sheetName val="RESUMEN Item 9"/>
    </sheetNames>
    <sheetDataSet>
      <sheetData sheetId="0"/>
      <sheetData sheetId="1">
        <row r="3">
          <cell r="A3" t="str">
            <v>Fuera de Convenio</v>
          </cell>
        </row>
        <row r="4">
          <cell r="A4" t="str">
            <v>Nombre y Apellido</v>
          </cell>
        </row>
        <row r="5">
          <cell r="A5" t="str">
            <v>JUAN</v>
          </cell>
        </row>
        <row r="24">
          <cell r="A24" t="str">
            <v>UOCRA</v>
          </cell>
        </row>
        <row r="25">
          <cell r="A25" t="str">
            <v>Nombre y Apellido</v>
          </cell>
        </row>
        <row r="54">
          <cell r="A54" t="str">
            <v>Petroleros</v>
          </cell>
        </row>
        <row r="55">
          <cell r="A55" t="str">
            <v>Nombre y Apellido</v>
          </cell>
        </row>
        <row r="56">
          <cell r="A56" t="str">
            <v>SOLDADURA</v>
          </cell>
        </row>
        <row r="65">
          <cell r="A65" t="str">
            <v>CAÑISTAS</v>
          </cell>
        </row>
        <row r="71">
          <cell r="A71" t="str">
            <v>RETROEXCAVADORA</v>
          </cell>
        </row>
        <row r="74">
          <cell r="A74" t="str">
            <v>LABORATORISTAS</v>
          </cell>
        </row>
        <row r="79">
          <cell r="A79" t="str">
            <v>OPERADORES DE PLANTA</v>
          </cell>
        </row>
        <row r="88">
          <cell r="A88" t="str">
            <v>OPERADORES DE PRODUCCIÓN</v>
          </cell>
        </row>
        <row r="97">
          <cell r="A97" t="str">
            <v>SOPORTES DE PRODUCCIÓN</v>
          </cell>
        </row>
        <row r="106">
          <cell r="A106" t="str">
            <v>OTROS SUELDOS DIRECTOS</v>
          </cell>
        </row>
      </sheetData>
      <sheetData sheetId="2"/>
      <sheetData sheetId="3">
        <row r="5">
          <cell r="F5" t="str">
            <v>Op</v>
          </cell>
          <cell r="G5" t="str">
            <v>Adm</v>
          </cell>
          <cell r="H5" t="str">
            <v>Sup</v>
          </cell>
        </row>
        <row r="61">
          <cell r="F61" t="str">
            <v>Op</v>
          </cell>
          <cell r="G61" t="str">
            <v>Adm</v>
          </cell>
        </row>
      </sheetData>
      <sheetData sheetId="4">
        <row r="6">
          <cell r="A6" t="str">
            <v>TOYOTA</v>
          </cell>
        </row>
      </sheetData>
      <sheetData sheetId="5">
        <row r="6">
          <cell r="F6">
            <v>0</v>
          </cell>
        </row>
      </sheetData>
      <sheetData sheetId="6"/>
      <sheetData sheetId="7"/>
      <sheetData sheetId="8">
        <row r="5">
          <cell r="I5" t="str">
            <v>SERVICIO</v>
          </cell>
        </row>
      </sheetData>
      <sheetData sheetId="9"/>
      <sheetData sheetId="10"/>
      <sheetData sheetId="1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 "/>
      <sheetName val="MO"/>
      <sheetName val="CS"/>
      <sheetName val="GdP"/>
      <sheetName val="Veh"/>
      <sheetName val="Maq"/>
      <sheetName val="Mat"/>
      <sheetName val="Otros"/>
      <sheetName val="GE"/>
      <sheetName val="INSTRUCTIVO DE CARGA"/>
      <sheetName val="RESUMEN Item 10"/>
      <sheetName val="RESUMEN Item 9"/>
    </sheetNames>
    <sheetDataSet>
      <sheetData sheetId="0"/>
      <sheetData sheetId="1">
        <row r="3">
          <cell r="A3" t="str">
            <v>Fuera de Convenio</v>
          </cell>
        </row>
        <row r="4">
          <cell r="A4" t="str">
            <v>Nombre y Apellido</v>
          </cell>
        </row>
        <row r="5">
          <cell r="A5" t="str">
            <v>JUAN</v>
          </cell>
        </row>
        <row r="24">
          <cell r="A24" t="str">
            <v>UOCRA</v>
          </cell>
        </row>
        <row r="25">
          <cell r="A25" t="str">
            <v>Nombre y Apellido</v>
          </cell>
        </row>
        <row r="54">
          <cell r="A54" t="str">
            <v>Petroleros</v>
          </cell>
        </row>
        <row r="55">
          <cell r="A55" t="str">
            <v>Nombre y Apellido</v>
          </cell>
        </row>
        <row r="56">
          <cell r="A56" t="str">
            <v>SOLDADURA</v>
          </cell>
        </row>
        <row r="65">
          <cell r="A65" t="str">
            <v>CAÑISTAS</v>
          </cell>
        </row>
        <row r="71">
          <cell r="A71" t="str">
            <v>RETROEXCAVADORA</v>
          </cell>
        </row>
        <row r="74">
          <cell r="A74" t="str">
            <v>LABORATORISTAS</v>
          </cell>
        </row>
        <row r="79">
          <cell r="A79" t="str">
            <v>OPERADORES DE PLANTA</v>
          </cell>
        </row>
        <row r="88">
          <cell r="A88" t="str">
            <v>OPERADORES DE PRODUCCIÓN</v>
          </cell>
        </row>
        <row r="97">
          <cell r="A97" t="str">
            <v>SOPORTES DE PRODUCCIÓN</v>
          </cell>
        </row>
        <row r="106">
          <cell r="A106" t="str">
            <v>OTROS SUELDOS DIRECTOS</v>
          </cell>
        </row>
      </sheetData>
      <sheetData sheetId="2"/>
      <sheetData sheetId="3">
        <row r="5">
          <cell r="F5" t="str">
            <v>Op</v>
          </cell>
          <cell r="G5" t="str">
            <v>Adm</v>
          </cell>
          <cell r="H5" t="str">
            <v>Sup</v>
          </cell>
        </row>
        <row r="61">
          <cell r="F61" t="str">
            <v>Op</v>
          </cell>
          <cell r="G61" t="str">
            <v>Adm</v>
          </cell>
        </row>
      </sheetData>
      <sheetData sheetId="4">
        <row r="6">
          <cell r="A6" t="str">
            <v>TOYOTA</v>
          </cell>
        </row>
      </sheetData>
      <sheetData sheetId="5">
        <row r="6">
          <cell r="F6">
            <v>0</v>
          </cell>
        </row>
      </sheetData>
      <sheetData sheetId="6"/>
      <sheetData sheetId="7"/>
      <sheetData sheetId="8">
        <row r="5">
          <cell r="I5" t="str">
            <v>SERVICIO</v>
          </cell>
        </row>
      </sheetData>
      <sheetData sheetId="9"/>
      <sheetData sheetId="10"/>
      <sheetData sheetId="1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agrama de trabajo"/>
      <sheetName val="Mano de Obra"/>
      <sheetName val="BD_ESCALAS"/>
      <sheetName val="BD_ADICIONALES"/>
      <sheetName val="IVA"/>
    </sheetNames>
    <sheetDataSet>
      <sheetData sheetId="0" refreshError="1"/>
      <sheetData sheetId="1" refreshError="1"/>
      <sheetData sheetId="2">
        <row r="7">
          <cell r="C7" t="str">
            <v>PETROLERO CHUBUT (605/10)</v>
          </cell>
          <cell r="D7" t="str">
            <v>PETROLERO CHUBUT (605/10)</v>
          </cell>
          <cell r="E7" t="str">
            <v>PETROLERO FASP (643/12)</v>
          </cell>
          <cell r="F7" t="str">
            <v>PETROLERO FASP (643/12)</v>
          </cell>
          <cell r="G7" t="str">
            <v>PETROLERO FASP (643/12)</v>
          </cell>
          <cell r="H7" t="str">
            <v>PETROLERO FASP (643/12)</v>
          </cell>
          <cell r="I7" t="str">
            <v>PETROLERO FASP (643/12)</v>
          </cell>
          <cell r="J7" t="str">
            <v>PETROLERO RN, NQN Y LP (644/12)</v>
          </cell>
          <cell r="K7" t="str">
            <v>PETROLERO RN, NQN Y LP (644/12)</v>
          </cell>
          <cell r="L7" t="str">
            <v>PETROLERO RN, NQN Y LP (644/12)</v>
          </cell>
          <cell r="M7" t="str">
            <v>PETROLERO CHUBUT (605/10)</v>
          </cell>
          <cell r="N7" t="str">
            <v>PETROLERO CHUBUT (605/10)</v>
          </cell>
          <cell r="O7" t="str">
            <v>PETROLERO FASP (643/12)</v>
          </cell>
          <cell r="P7" t="str">
            <v>PETROLERO FASP (643/12)</v>
          </cell>
          <cell r="Q7" t="str">
            <v>PETROLERO FASP (643/12)</v>
          </cell>
          <cell r="R7" t="str">
            <v>PETROLERO FASP (643/12)</v>
          </cell>
          <cell r="S7" t="str">
            <v>PETROLERO FASP (643/12)</v>
          </cell>
          <cell r="T7" t="str">
            <v>PETROLERO RN, NQN Y LP (644/12)</v>
          </cell>
          <cell r="U7" t="str">
            <v>PETROLERO RN, NQN Y LP (644/12)</v>
          </cell>
          <cell r="V7" t="str">
            <v>PETROLERO RN, NQN Y LP (644/12)</v>
          </cell>
          <cell r="W7" t="str">
            <v>PETROLERO CHUBUT (605/10)</v>
          </cell>
          <cell r="X7" t="str">
            <v>PETROLERO CHUBUT (605/10)</v>
          </cell>
          <cell r="Y7" t="str">
            <v>PETROLERO FASP (643/12)</v>
          </cell>
          <cell r="Z7" t="str">
            <v>PETROLERO FASP (643/12)</v>
          </cell>
          <cell r="AA7" t="str">
            <v>PETROLERO FASP (643/12)</v>
          </cell>
          <cell r="AB7" t="str">
            <v>PETROLERO FASP (643/12)</v>
          </cell>
          <cell r="AC7" t="str">
            <v>PETROLERO FASP (643/12)</v>
          </cell>
          <cell r="AD7" t="str">
            <v>PETROLERO RN, NQN Y LP (644/12)</v>
          </cell>
          <cell r="AE7" t="str">
            <v>PETROLERO RN, NQN Y LP (644/12)</v>
          </cell>
          <cell r="AF7" t="str">
            <v>PETROLERO RN, NQN Y LP (644/12)</v>
          </cell>
          <cell r="AG7" t="str">
            <v>PETROLERO CHUBUT (605/10)</v>
          </cell>
          <cell r="AH7" t="str">
            <v>PETROLERO CHUBUT (605/10)</v>
          </cell>
          <cell r="AI7" t="str">
            <v>PETROLERO FASP (643/12)</v>
          </cell>
          <cell r="AJ7" t="str">
            <v>PETROLERO FASP (643/12)</v>
          </cell>
          <cell r="AK7" t="str">
            <v>PETROLERO FASP (643/12)</v>
          </cell>
          <cell r="AL7" t="str">
            <v>PETROLERO FASP (643/12)</v>
          </cell>
          <cell r="AM7" t="str">
            <v>PETROLERO FASP (643/12)</v>
          </cell>
          <cell r="AN7" t="str">
            <v>PETROLERO RN, NQN Y LP (644/12)</v>
          </cell>
          <cell r="AO7" t="str">
            <v>PETROLERO RN, NQN Y LP (644/12)</v>
          </cell>
          <cell r="AP7" t="str">
            <v>PETROLERO RN, NQN Y LP (644/12)</v>
          </cell>
          <cell r="AQ7" t="str">
            <v>PETROLERO CHUBUT (605/10)</v>
          </cell>
          <cell r="AR7" t="str">
            <v>PETROLERO CHUBUT (605/10)</v>
          </cell>
          <cell r="AS7" t="str">
            <v>PETROLERO FASP (643/12)</v>
          </cell>
          <cell r="AT7" t="str">
            <v>PETROLERO FASP (643/12)</v>
          </cell>
          <cell r="AU7" t="str">
            <v>PETROLERO FASP (643/12)</v>
          </cell>
          <cell r="AV7" t="str">
            <v>PETROLERO FASP (643/12)</v>
          </cell>
          <cell r="AW7" t="str">
            <v>PETROLERO FASP (643/12)</v>
          </cell>
          <cell r="AX7" t="str">
            <v>PETROLERO RN, NQN Y LP (644/12)</v>
          </cell>
          <cell r="AY7" t="str">
            <v>PETROLERO RN, NQN Y LP (644/12)</v>
          </cell>
          <cell r="AZ7" t="str">
            <v>PETROLERO RN, NQN Y LP (644/12)</v>
          </cell>
          <cell r="BA7" t="str">
            <v>PETROLERO CHUBUT (605/10)</v>
          </cell>
          <cell r="BB7" t="str">
            <v>PETROLERO CHUBUT (605/10)</v>
          </cell>
          <cell r="BC7" t="str">
            <v>PETROLERO FASP (643/12)</v>
          </cell>
          <cell r="BD7" t="str">
            <v>PETROLERO FASP (643/12)</v>
          </cell>
          <cell r="BE7" t="str">
            <v>PETROLERO FASP (643/12)</v>
          </cell>
          <cell r="BF7" t="str">
            <v>PETROLERO FASP (643/12)</v>
          </cell>
          <cell r="BG7" t="str">
            <v>PETROLERO FASP (643/12)</v>
          </cell>
          <cell r="BH7" t="str">
            <v>PETROLERO RN, NQN Y LP (644/12)</v>
          </cell>
          <cell r="BI7" t="str">
            <v>PETROLERO RN, NQN Y LP (644/12)</v>
          </cell>
          <cell r="BJ7" t="str">
            <v>PETROLERO RN, NQN Y LP (644/12)</v>
          </cell>
          <cell r="BK7" t="str">
            <v>PETROLERO CHUBUT (605/10)</v>
          </cell>
          <cell r="BL7" t="str">
            <v>PETROLERO CHUBUT (605/10)</v>
          </cell>
          <cell r="BM7" t="str">
            <v>PETROLERO FASP (643/12)</v>
          </cell>
          <cell r="BN7" t="str">
            <v>PETROLERO FASP (643/12)</v>
          </cell>
          <cell r="BO7" t="str">
            <v>PETROLERO FASP (643/12)</v>
          </cell>
          <cell r="BP7" t="str">
            <v>PETROLERO FASP (643/12)</v>
          </cell>
          <cell r="BQ7" t="str">
            <v>PETROLERO FASP (643/12)</v>
          </cell>
          <cell r="BR7" t="str">
            <v>PETROLERO RN, NQN Y LP (644/12)</v>
          </cell>
          <cell r="BS7" t="str">
            <v>PETROLERO RN, NQN Y LP (644/12)</v>
          </cell>
          <cell r="BT7" t="str">
            <v>PETROLERO RN, NQN Y LP (644/12)</v>
          </cell>
          <cell r="BU7" t="str">
            <v>PETROLERO CHUBUT (605/10)</v>
          </cell>
          <cell r="BV7" t="str">
            <v>PETROLERO CHUBUT (605/10)</v>
          </cell>
          <cell r="BW7" t="str">
            <v>PETROLERO FASP (643/12)</v>
          </cell>
          <cell r="BX7" t="str">
            <v>PETROLERO FASP (643/12)</v>
          </cell>
          <cell r="BY7" t="str">
            <v>PETROLERO FASP (643/12)</v>
          </cell>
          <cell r="BZ7" t="str">
            <v>PETROLERO FASP (643/12)</v>
          </cell>
          <cell r="CA7" t="str">
            <v>PETROLERO FASP (643/12)</v>
          </cell>
          <cell r="CB7" t="str">
            <v>PETROLERO RN, NQN Y LP (644/12)</v>
          </cell>
          <cell r="CC7" t="str">
            <v>PETROLERO RN, NQN Y LP (644/12)</v>
          </cell>
          <cell r="CD7" t="str">
            <v>PETROLERO RN, NQN Y LP (644/12)</v>
          </cell>
        </row>
        <row r="8">
          <cell r="C8" t="str">
            <v>BASICA</v>
          </cell>
          <cell r="D8">
            <v>1</v>
          </cell>
          <cell r="E8" t="str">
            <v>BASICA</v>
          </cell>
          <cell r="F8">
            <v>3</v>
          </cell>
          <cell r="G8">
            <v>2</v>
          </cell>
          <cell r="H8">
            <v>1</v>
          </cell>
          <cell r="I8" t="str">
            <v>CUENCA AUSTRAL</v>
          </cell>
          <cell r="J8" t="str">
            <v>BASICA</v>
          </cell>
          <cell r="K8">
            <v>3</v>
          </cell>
          <cell r="L8">
            <v>2</v>
          </cell>
          <cell r="M8" t="str">
            <v>BASICA</v>
          </cell>
          <cell r="N8">
            <v>1</v>
          </cell>
          <cell r="O8" t="str">
            <v>BASICA</v>
          </cell>
          <cell r="P8">
            <v>3</v>
          </cell>
          <cell r="Q8">
            <v>2</v>
          </cell>
          <cell r="R8">
            <v>1</v>
          </cell>
          <cell r="S8" t="str">
            <v>CUENCA AUSTRAL</v>
          </cell>
          <cell r="T8" t="str">
            <v>BASICA</v>
          </cell>
          <cell r="U8">
            <v>3</v>
          </cell>
          <cell r="V8">
            <v>2</v>
          </cell>
          <cell r="W8" t="str">
            <v>BASICA</v>
          </cell>
          <cell r="X8">
            <v>1</v>
          </cell>
          <cell r="Y8" t="str">
            <v>BASICA</v>
          </cell>
          <cell r="Z8">
            <v>3</v>
          </cell>
          <cell r="AA8">
            <v>2</v>
          </cell>
          <cell r="AB8">
            <v>1</v>
          </cell>
          <cell r="AC8" t="str">
            <v>CUENCA AUSTRAL</v>
          </cell>
          <cell r="AD8" t="str">
            <v>BASICA</v>
          </cell>
          <cell r="AE8">
            <v>3</v>
          </cell>
          <cell r="AF8">
            <v>2</v>
          </cell>
          <cell r="AG8" t="str">
            <v>BASICA</v>
          </cell>
          <cell r="AH8">
            <v>1</v>
          </cell>
          <cell r="AI8" t="str">
            <v>BASICA</v>
          </cell>
          <cell r="AJ8">
            <v>3</v>
          </cell>
          <cell r="AK8">
            <v>2</v>
          </cell>
          <cell r="AL8">
            <v>1</v>
          </cell>
          <cell r="AM8" t="str">
            <v>CUENCA AUSTRAL</v>
          </cell>
          <cell r="AN8" t="str">
            <v>BASICA</v>
          </cell>
          <cell r="AO8">
            <v>3</v>
          </cell>
          <cell r="AP8">
            <v>2</v>
          </cell>
          <cell r="AQ8" t="str">
            <v>BASICA</v>
          </cell>
          <cell r="AR8">
            <v>1</v>
          </cell>
          <cell r="AS8" t="str">
            <v>BASICA</v>
          </cell>
          <cell r="AT8">
            <v>3</v>
          </cell>
          <cell r="AU8">
            <v>2</v>
          </cell>
          <cell r="AV8">
            <v>1</v>
          </cell>
          <cell r="AW8" t="str">
            <v>CUENCA AUSTRAL</v>
          </cell>
          <cell r="AX8" t="str">
            <v>BASICA</v>
          </cell>
          <cell r="AY8">
            <v>3</v>
          </cell>
          <cell r="AZ8">
            <v>2</v>
          </cell>
          <cell r="BA8" t="str">
            <v>BASICA</v>
          </cell>
          <cell r="BB8">
            <v>1</v>
          </cell>
          <cell r="BC8" t="str">
            <v>BASICA</v>
          </cell>
          <cell r="BD8">
            <v>3</v>
          </cell>
          <cell r="BE8">
            <v>2</v>
          </cell>
          <cell r="BF8">
            <v>1</v>
          </cell>
          <cell r="BG8" t="str">
            <v>CUENCA AUSTRAL</v>
          </cell>
          <cell r="BH8" t="str">
            <v>BASICA</v>
          </cell>
          <cell r="BI8">
            <v>3</v>
          </cell>
          <cell r="BJ8">
            <v>2</v>
          </cell>
          <cell r="BK8" t="str">
            <v>BASICA</v>
          </cell>
          <cell r="BL8">
            <v>1</v>
          </cell>
          <cell r="BM8" t="str">
            <v>BASICA</v>
          </cell>
          <cell r="BN8">
            <v>3</v>
          </cell>
          <cell r="BO8">
            <v>2</v>
          </cell>
          <cell r="BP8">
            <v>1</v>
          </cell>
          <cell r="BQ8" t="str">
            <v>CUENCA AUSTRAL</v>
          </cell>
          <cell r="BR8" t="str">
            <v>BASICA</v>
          </cell>
          <cell r="BS8">
            <v>3</v>
          </cell>
          <cell r="BT8">
            <v>2</v>
          </cell>
          <cell r="BU8" t="str">
            <v>BASICA</v>
          </cell>
          <cell r="BV8">
            <v>1</v>
          </cell>
          <cell r="BW8" t="str">
            <v>BASICA</v>
          </cell>
          <cell r="BX8">
            <v>3</v>
          </cell>
          <cell r="BY8">
            <v>2</v>
          </cell>
          <cell r="BZ8">
            <v>1</v>
          </cell>
          <cell r="CA8" t="str">
            <v>CUENCA AUSTRAL</v>
          </cell>
          <cell r="CB8" t="str">
            <v>BASICA</v>
          </cell>
          <cell r="CC8">
            <v>3</v>
          </cell>
          <cell r="CD8">
            <v>2</v>
          </cell>
        </row>
        <row r="9">
          <cell r="C9">
            <v>42917</v>
          </cell>
          <cell r="D9">
            <v>42917</v>
          </cell>
          <cell r="E9">
            <v>42917</v>
          </cell>
          <cell r="F9">
            <v>42917</v>
          </cell>
          <cell r="G9">
            <v>42917</v>
          </cell>
          <cell r="H9">
            <v>42917</v>
          </cell>
          <cell r="I9">
            <v>42917</v>
          </cell>
          <cell r="J9">
            <v>42917</v>
          </cell>
          <cell r="K9">
            <v>42917</v>
          </cell>
          <cell r="L9">
            <v>42917</v>
          </cell>
          <cell r="M9">
            <v>43009</v>
          </cell>
          <cell r="N9">
            <v>43009</v>
          </cell>
          <cell r="O9">
            <v>43009</v>
          </cell>
          <cell r="P9">
            <v>43009</v>
          </cell>
          <cell r="Q9">
            <v>43009</v>
          </cell>
          <cell r="R9">
            <v>43009</v>
          </cell>
          <cell r="S9">
            <v>43009</v>
          </cell>
          <cell r="T9">
            <v>43009</v>
          </cell>
          <cell r="U9">
            <v>43009</v>
          </cell>
          <cell r="V9">
            <v>43009</v>
          </cell>
          <cell r="W9"/>
          <cell r="X9"/>
          <cell r="Y9"/>
          <cell r="Z9"/>
          <cell r="AA9"/>
          <cell r="AB9"/>
          <cell r="AC9"/>
          <cell r="AD9"/>
          <cell r="AE9"/>
          <cell r="AF9"/>
          <cell r="AG9"/>
          <cell r="AH9"/>
          <cell r="AI9"/>
          <cell r="AJ9"/>
          <cell r="AK9"/>
          <cell r="AL9"/>
          <cell r="AM9"/>
          <cell r="AN9"/>
          <cell r="AO9"/>
          <cell r="AP9"/>
          <cell r="AQ9"/>
          <cell r="AR9"/>
          <cell r="AS9"/>
          <cell r="AT9"/>
          <cell r="AU9"/>
          <cell r="AV9"/>
          <cell r="AW9"/>
          <cell r="AX9"/>
          <cell r="AY9"/>
          <cell r="AZ9"/>
          <cell r="BA9"/>
          <cell r="BB9"/>
          <cell r="BC9"/>
          <cell r="BD9"/>
          <cell r="BE9"/>
          <cell r="BF9"/>
          <cell r="BG9"/>
          <cell r="BH9"/>
          <cell r="BI9"/>
          <cell r="BJ9"/>
          <cell r="BK9"/>
          <cell r="BL9"/>
          <cell r="BM9"/>
          <cell r="BN9"/>
          <cell r="BO9"/>
          <cell r="BP9"/>
          <cell r="BQ9"/>
          <cell r="BR9"/>
          <cell r="BS9"/>
          <cell r="BT9"/>
          <cell r="BU9"/>
          <cell r="BV9"/>
          <cell r="BW9"/>
          <cell r="BX9"/>
          <cell r="BY9"/>
          <cell r="BZ9"/>
          <cell r="CA9"/>
          <cell r="CB9"/>
          <cell r="CC9"/>
          <cell r="CD9"/>
        </row>
        <row r="10">
          <cell r="A10" t="str">
            <v>INGRESANTE</v>
          </cell>
          <cell r="B10" t="str">
            <v>D</v>
          </cell>
          <cell r="C10">
            <v>6192</v>
          </cell>
          <cell r="D10">
            <v>11455</v>
          </cell>
          <cell r="E10">
            <v>6192</v>
          </cell>
          <cell r="F10">
            <v>8793</v>
          </cell>
          <cell r="G10">
            <v>10093</v>
          </cell>
          <cell r="H10">
            <v>11455</v>
          </cell>
          <cell r="I10">
            <v>12756</v>
          </cell>
          <cell r="J10">
            <v>6192</v>
          </cell>
          <cell r="K10">
            <v>8793</v>
          </cell>
          <cell r="L10">
            <v>10093</v>
          </cell>
          <cell r="M10">
            <v>6756</v>
          </cell>
          <cell r="N10">
            <v>12499</v>
          </cell>
          <cell r="O10">
            <v>6756</v>
          </cell>
          <cell r="P10">
            <v>9594</v>
          </cell>
          <cell r="Q10">
            <v>11012</v>
          </cell>
          <cell r="R10">
            <v>12499</v>
          </cell>
          <cell r="S10">
            <v>13917</v>
          </cell>
          <cell r="T10">
            <v>6756</v>
          </cell>
          <cell r="U10">
            <v>9594</v>
          </cell>
          <cell r="V10">
            <v>11012</v>
          </cell>
          <cell r="W10"/>
          <cell r="X10"/>
          <cell r="Y10"/>
          <cell r="Z10"/>
          <cell r="AA10"/>
          <cell r="AB10"/>
          <cell r="AC10"/>
          <cell r="AD10"/>
          <cell r="AE10"/>
          <cell r="AF10"/>
          <cell r="AG10"/>
          <cell r="AH10"/>
          <cell r="AI10"/>
          <cell r="AJ10"/>
          <cell r="AK10"/>
          <cell r="AL10"/>
          <cell r="AM10"/>
          <cell r="AN10"/>
          <cell r="AO10"/>
          <cell r="AP10"/>
          <cell r="AQ10"/>
          <cell r="AR10"/>
          <cell r="AS10"/>
          <cell r="AT10"/>
          <cell r="AU10"/>
          <cell r="AV10"/>
          <cell r="AW10"/>
          <cell r="AX10"/>
          <cell r="AY10"/>
          <cell r="AZ10"/>
          <cell r="BA10"/>
          <cell r="BB10"/>
          <cell r="BC10"/>
          <cell r="BD10"/>
          <cell r="BE10"/>
          <cell r="BF10"/>
          <cell r="BG10"/>
          <cell r="BH10"/>
          <cell r="BI10"/>
          <cell r="BJ10"/>
          <cell r="BK10"/>
          <cell r="BL10"/>
          <cell r="BM10"/>
          <cell r="BN10"/>
          <cell r="BO10"/>
          <cell r="BP10"/>
          <cell r="BQ10"/>
          <cell r="BR10"/>
          <cell r="BS10"/>
          <cell r="BT10"/>
          <cell r="BU10"/>
          <cell r="BV10"/>
          <cell r="BW10"/>
          <cell r="BX10"/>
          <cell r="BY10"/>
          <cell r="BZ10"/>
          <cell r="CA10"/>
          <cell r="CB10"/>
          <cell r="CC10"/>
          <cell r="CD10"/>
        </row>
        <row r="11">
          <cell r="A11" t="str">
            <v>INGRESANTE</v>
          </cell>
          <cell r="B11" t="str">
            <v>A</v>
          </cell>
          <cell r="C11">
            <v>8235</v>
          </cell>
          <cell r="D11">
            <v>15235</v>
          </cell>
          <cell r="E11">
            <v>8235</v>
          </cell>
          <cell r="F11">
            <v>11695</v>
          </cell>
          <cell r="G11">
            <v>13424</v>
          </cell>
          <cell r="H11">
            <v>15235</v>
          </cell>
          <cell r="I11">
            <v>16965</v>
          </cell>
          <cell r="J11">
            <v>8235</v>
          </cell>
          <cell r="K11">
            <v>11695</v>
          </cell>
          <cell r="L11">
            <v>13424</v>
          </cell>
          <cell r="M11">
            <v>8985</v>
          </cell>
          <cell r="N11">
            <v>16624</v>
          </cell>
          <cell r="O11">
            <v>8985</v>
          </cell>
          <cell r="P11">
            <v>12760</v>
          </cell>
          <cell r="Q11">
            <v>14646</v>
          </cell>
          <cell r="R11">
            <v>16624</v>
          </cell>
          <cell r="S11">
            <v>18510</v>
          </cell>
          <cell r="T11">
            <v>8985</v>
          </cell>
          <cell r="U11">
            <v>12760</v>
          </cell>
          <cell r="V11">
            <v>14646</v>
          </cell>
          <cell r="W11"/>
          <cell r="X11"/>
          <cell r="Y11"/>
          <cell r="Z11"/>
          <cell r="AA11"/>
          <cell r="AB11"/>
          <cell r="AC11"/>
          <cell r="AD11"/>
          <cell r="AE11"/>
          <cell r="AF11"/>
          <cell r="AG11"/>
          <cell r="AH11"/>
          <cell r="AI11"/>
          <cell r="AJ11"/>
          <cell r="AK11"/>
          <cell r="AL11"/>
          <cell r="AM11"/>
          <cell r="AN11"/>
          <cell r="AO11"/>
          <cell r="AP11"/>
          <cell r="AQ11"/>
          <cell r="AR11"/>
          <cell r="AS11"/>
          <cell r="AT11"/>
          <cell r="AU11"/>
          <cell r="AV11"/>
          <cell r="AW11"/>
          <cell r="AX11"/>
          <cell r="AY11"/>
          <cell r="AZ11"/>
          <cell r="BA11"/>
          <cell r="BB11"/>
          <cell r="BC11"/>
          <cell r="BD11"/>
          <cell r="BE11"/>
          <cell r="BF11"/>
          <cell r="BG11"/>
          <cell r="BH11"/>
          <cell r="BI11"/>
          <cell r="BJ11"/>
          <cell r="BK11"/>
          <cell r="BL11"/>
          <cell r="BM11"/>
          <cell r="BN11"/>
          <cell r="BO11"/>
          <cell r="BP11"/>
          <cell r="BQ11"/>
          <cell r="BR11"/>
          <cell r="BS11"/>
          <cell r="BT11"/>
          <cell r="BU11"/>
          <cell r="BV11"/>
          <cell r="BW11"/>
          <cell r="BX11"/>
          <cell r="BY11"/>
          <cell r="BZ11"/>
          <cell r="CA11"/>
          <cell r="CB11"/>
          <cell r="CC11"/>
          <cell r="CD11"/>
        </row>
        <row r="12">
          <cell r="A12" t="str">
            <v>INGRESANTE</v>
          </cell>
          <cell r="B12" t="str">
            <v>B</v>
          </cell>
          <cell r="C12">
            <v>7554</v>
          </cell>
          <cell r="D12">
            <v>13975</v>
          </cell>
          <cell r="E12">
            <v>7554</v>
          </cell>
          <cell r="F12">
            <v>10727</v>
          </cell>
          <cell r="G12">
            <v>12313</v>
          </cell>
          <cell r="H12">
            <v>13975</v>
          </cell>
          <cell r="I12">
            <v>15562</v>
          </cell>
          <cell r="J12">
            <v>7554</v>
          </cell>
          <cell r="K12">
            <v>10727</v>
          </cell>
          <cell r="L12">
            <v>12313</v>
          </cell>
          <cell r="M12">
            <v>8242</v>
          </cell>
          <cell r="N12">
            <v>15249</v>
          </cell>
          <cell r="O12">
            <v>8242</v>
          </cell>
          <cell r="P12">
            <v>11705</v>
          </cell>
          <cell r="Q12">
            <v>13435</v>
          </cell>
          <cell r="R12">
            <v>15249</v>
          </cell>
          <cell r="S12">
            <v>16979</v>
          </cell>
          <cell r="T12">
            <v>8242</v>
          </cell>
          <cell r="U12">
            <v>11705</v>
          </cell>
          <cell r="V12">
            <v>13435</v>
          </cell>
          <cell r="W12"/>
          <cell r="X12"/>
          <cell r="Y12"/>
          <cell r="Z12"/>
          <cell r="AA12"/>
          <cell r="AB12"/>
          <cell r="AC12"/>
          <cell r="AD12"/>
          <cell r="AE12"/>
          <cell r="AF12"/>
          <cell r="AG12"/>
          <cell r="AH12"/>
          <cell r="AI12"/>
          <cell r="AJ12"/>
          <cell r="AK12"/>
          <cell r="AL12"/>
          <cell r="AM12"/>
          <cell r="AN12"/>
          <cell r="AO12"/>
          <cell r="AP12"/>
          <cell r="AQ12"/>
          <cell r="AR12"/>
          <cell r="AS12"/>
          <cell r="AT12"/>
          <cell r="AU12"/>
          <cell r="AV12"/>
          <cell r="AW12"/>
          <cell r="AX12"/>
          <cell r="AY12"/>
          <cell r="AZ12"/>
          <cell r="BA12"/>
          <cell r="BB12"/>
          <cell r="BC12"/>
          <cell r="BD12"/>
          <cell r="BE12"/>
          <cell r="BF12"/>
          <cell r="BG12"/>
          <cell r="BH12"/>
          <cell r="BI12"/>
          <cell r="BJ12"/>
          <cell r="BK12"/>
          <cell r="BL12"/>
          <cell r="BM12"/>
          <cell r="BN12"/>
          <cell r="BO12"/>
          <cell r="BP12"/>
          <cell r="BQ12"/>
          <cell r="BR12"/>
          <cell r="BS12"/>
          <cell r="BT12"/>
          <cell r="BU12"/>
          <cell r="BV12"/>
          <cell r="BW12"/>
          <cell r="BX12"/>
          <cell r="BY12"/>
          <cell r="BZ12"/>
          <cell r="CA12"/>
          <cell r="CB12"/>
          <cell r="CC12"/>
          <cell r="CD12"/>
        </row>
        <row r="13">
          <cell r="A13" t="str">
            <v>INGRESANTE</v>
          </cell>
          <cell r="B13" t="str">
            <v>Y</v>
          </cell>
          <cell r="C13">
            <v>6502</v>
          </cell>
          <cell r="D13">
            <v>12028</v>
          </cell>
          <cell r="E13">
            <v>6502</v>
          </cell>
          <cell r="F13">
            <v>9233</v>
          </cell>
          <cell r="G13">
            <v>10598</v>
          </cell>
          <cell r="H13">
            <v>12028</v>
          </cell>
          <cell r="I13">
            <v>13394</v>
          </cell>
          <cell r="J13">
            <v>6502</v>
          </cell>
          <cell r="K13">
            <v>9233</v>
          </cell>
          <cell r="L13">
            <v>10598</v>
          </cell>
          <cell r="M13">
            <v>7094</v>
          </cell>
          <cell r="N13">
            <v>13124</v>
          </cell>
          <cell r="O13">
            <v>7094</v>
          </cell>
          <cell r="P13">
            <v>10074</v>
          </cell>
          <cell r="Q13">
            <v>11563</v>
          </cell>
          <cell r="R13">
            <v>13124</v>
          </cell>
          <cell r="S13">
            <v>14613</v>
          </cell>
          <cell r="T13">
            <v>7094</v>
          </cell>
          <cell r="U13">
            <v>10074</v>
          </cell>
          <cell r="V13">
            <v>11563</v>
          </cell>
          <cell r="W13"/>
          <cell r="X13"/>
          <cell r="Y13"/>
          <cell r="Z13"/>
          <cell r="AA13"/>
          <cell r="AB13"/>
          <cell r="AC13"/>
          <cell r="AD13"/>
          <cell r="AE13"/>
          <cell r="AF13"/>
          <cell r="AG13"/>
          <cell r="AH13"/>
          <cell r="AI13"/>
          <cell r="AJ13"/>
          <cell r="AK13"/>
          <cell r="AL13"/>
          <cell r="AM13"/>
          <cell r="AN13"/>
          <cell r="AO13"/>
          <cell r="AP13"/>
          <cell r="AQ13"/>
          <cell r="AR13"/>
          <cell r="AS13"/>
          <cell r="AT13"/>
          <cell r="AU13"/>
          <cell r="AV13"/>
          <cell r="AW13"/>
          <cell r="AX13"/>
          <cell r="AY13"/>
          <cell r="AZ13"/>
          <cell r="BA13"/>
          <cell r="BB13"/>
          <cell r="BC13"/>
          <cell r="BD13"/>
          <cell r="BE13"/>
          <cell r="BF13"/>
          <cell r="BG13"/>
          <cell r="BH13"/>
          <cell r="BI13"/>
          <cell r="BJ13"/>
          <cell r="BK13"/>
          <cell r="BL13"/>
          <cell r="BM13"/>
          <cell r="BN13"/>
          <cell r="BO13"/>
          <cell r="BP13"/>
          <cell r="BQ13"/>
          <cell r="BR13"/>
          <cell r="BS13"/>
          <cell r="BT13"/>
          <cell r="BU13"/>
          <cell r="BV13"/>
          <cell r="BW13"/>
          <cell r="BX13"/>
          <cell r="BY13"/>
          <cell r="BZ13"/>
          <cell r="CA13"/>
          <cell r="CB13"/>
          <cell r="CC13"/>
          <cell r="CD13"/>
        </row>
        <row r="14">
          <cell r="A14" t="str">
            <v>A</v>
          </cell>
          <cell r="B14" t="str">
            <v>D</v>
          </cell>
          <cell r="C14">
            <v>6322</v>
          </cell>
          <cell r="D14">
            <v>11696</v>
          </cell>
          <cell r="E14">
            <v>6322</v>
          </cell>
          <cell r="F14">
            <v>8977</v>
          </cell>
          <cell r="G14">
            <v>10305</v>
          </cell>
          <cell r="H14">
            <v>11696</v>
          </cell>
          <cell r="I14">
            <v>13023</v>
          </cell>
          <cell r="J14">
            <v>6322</v>
          </cell>
          <cell r="K14">
            <v>8977</v>
          </cell>
          <cell r="L14">
            <v>10305</v>
          </cell>
          <cell r="M14">
            <v>6893</v>
          </cell>
          <cell r="N14">
            <v>12752</v>
          </cell>
          <cell r="O14">
            <v>6893</v>
          </cell>
          <cell r="P14">
            <v>9788</v>
          </cell>
          <cell r="Q14">
            <v>11236</v>
          </cell>
          <cell r="R14">
            <v>12752</v>
          </cell>
          <cell r="S14">
            <v>14200</v>
          </cell>
          <cell r="T14">
            <v>6893</v>
          </cell>
          <cell r="U14">
            <v>9788</v>
          </cell>
          <cell r="V14">
            <v>11236</v>
          </cell>
          <cell r="W14"/>
          <cell r="X14"/>
          <cell r="Y14"/>
          <cell r="Z14"/>
          <cell r="AA14"/>
          <cell r="AB14"/>
          <cell r="AC14"/>
          <cell r="AD14"/>
          <cell r="AE14"/>
          <cell r="AF14"/>
          <cell r="AG14"/>
          <cell r="AH14"/>
          <cell r="AI14"/>
          <cell r="AJ14"/>
          <cell r="AK14"/>
          <cell r="AL14"/>
          <cell r="AM14"/>
          <cell r="AN14"/>
          <cell r="AO14"/>
          <cell r="AP14"/>
          <cell r="AQ14"/>
          <cell r="AR14"/>
          <cell r="AS14"/>
          <cell r="AT14"/>
          <cell r="AU14"/>
          <cell r="AV14"/>
          <cell r="AW14"/>
          <cell r="AX14"/>
          <cell r="AY14"/>
          <cell r="AZ14"/>
          <cell r="BA14"/>
          <cell r="BB14"/>
          <cell r="BC14"/>
          <cell r="BD14"/>
          <cell r="BE14"/>
          <cell r="BF14"/>
          <cell r="BG14"/>
          <cell r="BH14"/>
          <cell r="BI14"/>
          <cell r="BJ14"/>
          <cell r="BK14"/>
          <cell r="BL14"/>
          <cell r="BM14"/>
          <cell r="BN14"/>
          <cell r="BO14"/>
          <cell r="BP14"/>
          <cell r="BQ14"/>
          <cell r="BR14"/>
          <cell r="BS14"/>
          <cell r="BT14"/>
          <cell r="BU14"/>
          <cell r="BV14"/>
          <cell r="BW14"/>
          <cell r="BX14"/>
          <cell r="BY14"/>
          <cell r="BZ14"/>
          <cell r="CA14"/>
          <cell r="CB14"/>
          <cell r="CC14"/>
          <cell r="CD14"/>
        </row>
        <row r="15">
          <cell r="A15" t="str">
            <v>A</v>
          </cell>
          <cell r="B15" t="str">
            <v>A</v>
          </cell>
          <cell r="C15">
            <v>8408</v>
          </cell>
          <cell r="D15">
            <v>15556</v>
          </cell>
          <cell r="E15">
            <v>8408</v>
          </cell>
          <cell r="F15">
            <v>11939</v>
          </cell>
          <cell r="G15">
            <v>13706</v>
          </cell>
          <cell r="H15">
            <v>15556</v>
          </cell>
          <cell r="I15">
            <v>17321</v>
          </cell>
          <cell r="J15">
            <v>8408</v>
          </cell>
          <cell r="K15">
            <v>11939</v>
          </cell>
          <cell r="L15">
            <v>13706</v>
          </cell>
          <cell r="M15">
            <v>9168</v>
          </cell>
          <cell r="N15">
            <v>16960</v>
          </cell>
          <cell r="O15">
            <v>9168</v>
          </cell>
          <cell r="P15">
            <v>13018</v>
          </cell>
          <cell r="Q15">
            <v>14944</v>
          </cell>
          <cell r="R15">
            <v>16960</v>
          </cell>
          <cell r="S15">
            <v>18886</v>
          </cell>
          <cell r="T15">
            <v>9168</v>
          </cell>
          <cell r="U15">
            <v>13018</v>
          </cell>
          <cell r="V15">
            <v>14944</v>
          </cell>
          <cell r="W15"/>
          <cell r="X15"/>
          <cell r="Y15"/>
          <cell r="Z15"/>
          <cell r="AA15"/>
          <cell r="AB15"/>
          <cell r="AC15"/>
          <cell r="AD15"/>
          <cell r="AE15"/>
          <cell r="AF15"/>
          <cell r="AG15"/>
          <cell r="AH15"/>
          <cell r="AI15"/>
          <cell r="AJ15"/>
          <cell r="AK15"/>
          <cell r="AL15"/>
          <cell r="AM15"/>
          <cell r="AN15"/>
          <cell r="AO15"/>
          <cell r="AP15"/>
          <cell r="AQ15"/>
          <cell r="AR15"/>
          <cell r="AS15"/>
          <cell r="AT15"/>
          <cell r="AU15"/>
          <cell r="AV15"/>
          <cell r="AW15"/>
          <cell r="AX15"/>
          <cell r="AY15"/>
          <cell r="AZ15"/>
          <cell r="BA15"/>
          <cell r="BB15"/>
          <cell r="BC15"/>
          <cell r="BD15"/>
          <cell r="BE15"/>
          <cell r="BF15"/>
          <cell r="BG15"/>
          <cell r="BH15"/>
          <cell r="BI15"/>
          <cell r="BJ15"/>
          <cell r="BK15"/>
          <cell r="BL15"/>
          <cell r="BM15"/>
          <cell r="BN15"/>
          <cell r="BO15"/>
          <cell r="BP15"/>
          <cell r="BQ15"/>
          <cell r="BR15"/>
          <cell r="BS15"/>
          <cell r="BT15"/>
          <cell r="BU15"/>
          <cell r="BV15"/>
          <cell r="BW15"/>
          <cell r="BX15"/>
          <cell r="BY15"/>
          <cell r="BZ15"/>
          <cell r="CA15"/>
          <cell r="CB15"/>
          <cell r="CC15"/>
          <cell r="CD15"/>
        </row>
        <row r="16">
          <cell r="A16" t="str">
            <v>A</v>
          </cell>
          <cell r="B16" t="str">
            <v>B</v>
          </cell>
          <cell r="C16">
            <v>7713</v>
          </cell>
          <cell r="D16">
            <v>14269</v>
          </cell>
          <cell r="E16">
            <v>7713</v>
          </cell>
          <cell r="F16">
            <v>10952</v>
          </cell>
          <cell r="G16">
            <v>12572</v>
          </cell>
          <cell r="H16">
            <v>14269</v>
          </cell>
          <cell r="I16">
            <v>15888</v>
          </cell>
          <cell r="J16">
            <v>7713</v>
          </cell>
          <cell r="K16">
            <v>10952</v>
          </cell>
          <cell r="L16">
            <v>12572</v>
          </cell>
          <cell r="M16">
            <v>8409</v>
          </cell>
          <cell r="N16">
            <v>15557</v>
          </cell>
          <cell r="O16">
            <v>8409</v>
          </cell>
          <cell r="P16">
            <v>11941</v>
          </cell>
          <cell r="Q16">
            <v>13708</v>
          </cell>
          <cell r="R16">
            <v>15557</v>
          </cell>
          <cell r="S16">
            <v>17324</v>
          </cell>
          <cell r="T16">
            <v>8409</v>
          </cell>
          <cell r="U16">
            <v>11941</v>
          </cell>
          <cell r="V16">
            <v>13708</v>
          </cell>
          <cell r="W16"/>
          <cell r="X16"/>
          <cell r="Y16"/>
          <cell r="Z16"/>
          <cell r="AA16"/>
          <cell r="AB16"/>
          <cell r="AC16"/>
          <cell r="AD16"/>
          <cell r="AE16"/>
          <cell r="AF16"/>
          <cell r="AG16"/>
          <cell r="AH16"/>
          <cell r="AI16"/>
          <cell r="AJ16"/>
          <cell r="AK16"/>
          <cell r="AL16"/>
          <cell r="AM16"/>
          <cell r="AN16"/>
          <cell r="AO16"/>
          <cell r="AP16"/>
          <cell r="AQ16"/>
          <cell r="AR16"/>
          <cell r="AS16"/>
          <cell r="AT16"/>
          <cell r="AU16"/>
          <cell r="AV16"/>
          <cell r="AW16"/>
          <cell r="AX16"/>
          <cell r="AY16"/>
          <cell r="AZ16"/>
          <cell r="BA16"/>
          <cell r="BB16"/>
          <cell r="BC16"/>
          <cell r="BD16"/>
          <cell r="BE16"/>
          <cell r="BF16"/>
          <cell r="BG16"/>
          <cell r="BH16"/>
          <cell r="BI16"/>
          <cell r="BJ16"/>
          <cell r="BK16"/>
          <cell r="BL16"/>
          <cell r="BM16"/>
          <cell r="BN16"/>
          <cell r="BO16"/>
          <cell r="BP16"/>
          <cell r="BQ16"/>
          <cell r="BR16"/>
          <cell r="BS16"/>
          <cell r="BT16"/>
          <cell r="BU16"/>
          <cell r="BV16"/>
          <cell r="BW16"/>
          <cell r="BX16"/>
          <cell r="BY16"/>
          <cell r="BZ16"/>
          <cell r="CA16"/>
          <cell r="CB16"/>
          <cell r="CC16"/>
          <cell r="CD16"/>
        </row>
        <row r="17">
          <cell r="A17" t="str">
            <v>A</v>
          </cell>
          <cell r="B17" t="str">
            <v>Y</v>
          </cell>
          <cell r="C17">
            <v>6638</v>
          </cell>
          <cell r="D17">
            <v>12281</v>
          </cell>
          <cell r="E17">
            <v>6638</v>
          </cell>
          <cell r="F17">
            <v>9426</v>
          </cell>
          <cell r="G17">
            <v>10820</v>
          </cell>
          <cell r="H17">
            <v>12281</v>
          </cell>
          <cell r="I17">
            <v>13674</v>
          </cell>
          <cell r="J17">
            <v>6638</v>
          </cell>
          <cell r="K17">
            <v>9426</v>
          </cell>
          <cell r="L17">
            <v>10820</v>
          </cell>
          <cell r="M17">
            <v>7238</v>
          </cell>
          <cell r="N17">
            <v>13390</v>
          </cell>
          <cell r="O17">
            <v>7238</v>
          </cell>
          <cell r="P17">
            <v>10277</v>
          </cell>
          <cell r="Q17">
            <v>11798</v>
          </cell>
          <cell r="R17">
            <v>13390</v>
          </cell>
          <cell r="S17">
            <v>14910</v>
          </cell>
          <cell r="T17">
            <v>7238</v>
          </cell>
          <cell r="U17">
            <v>10277</v>
          </cell>
          <cell r="V17">
            <v>11798</v>
          </cell>
          <cell r="W17"/>
          <cell r="X17"/>
          <cell r="Y17"/>
          <cell r="Z17"/>
          <cell r="AA17"/>
          <cell r="AB17"/>
          <cell r="AC17"/>
          <cell r="AD17"/>
          <cell r="AE17"/>
          <cell r="AF17"/>
          <cell r="AG17"/>
          <cell r="AH17"/>
          <cell r="AI17"/>
          <cell r="AJ17"/>
          <cell r="AK17"/>
          <cell r="AL17"/>
          <cell r="AM17"/>
          <cell r="AN17"/>
          <cell r="AO17"/>
          <cell r="AP17"/>
          <cell r="AQ17"/>
          <cell r="AR17"/>
          <cell r="AS17"/>
          <cell r="AT17"/>
          <cell r="AU17"/>
          <cell r="AV17"/>
          <cell r="AW17"/>
          <cell r="AX17"/>
          <cell r="AY17"/>
          <cell r="AZ17"/>
          <cell r="BA17"/>
          <cell r="BB17"/>
          <cell r="BC17"/>
          <cell r="BD17"/>
          <cell r="BE17"/>
          <cell r="BF17"/>
          <cell r="BG17"/>
          <cell r="BH17"/>
          <cell r="BI17"/>
          <cell r="BJ17"/>
          <cell r="BK17"/>
          <cell r="BL17"/>
          <cell r="BM17"/>
          <cell r="BN17"/>
          <cell r="BO17"/>
          <cell r="BP17"/>
          <cell r="BQ17"/>
          <cell r="BR17"/>
          <cell r="BS17"/>
          <cell r="BT17"/>
          <cell r="BU17"/>
          <cell r="BV17"/>
          <cell r="BW17"/>
          <cell r="BX17"/>
          <cell r="BY17"/>
          <cell r="BZ17"/>
          <cell r="CA17"/>
          <cell r="CB17"/>
          <cell r="CC17"/>
          <cell r="CD17"/>
        </row>
        <row r="18">
          <cell r="A18" t="str">
            <v>B</v>
          </cell>
          <cell r="B18" t="str">
            <v>D</v>
          </cell>
          <cell r="C18">
            <v>6450</v>
          </cell>
          <cell r="D18">
            <v>11933</v>
          </cell>
          <cell r="E18">
            <v>6450</v>
          </cell>
          <cell r="F18">
            <v>9159</v>
          </cell>
          <cell r="G18">
            <v>10514</v>
          </cell>
          <cell r="H18">
            <v>11933</v>
          </cell>
          <cell r="I18">
            <v>13287</v>
          </cell>
          <cell r="J18">
            <v>6450</v>
          </cell>
          <cell r="K18">
            <v>9159</v>
          </cell>
          <cell r="L18">
            <v>10514</v>
          </cell>
          <cell r="M18">
            <v>7037</v>
          </cell>
          <cell r="N18">
            <v>13018</v>
          </cell>
          <cell r="O18">
            <v>7037</v>
          </cell>
          <cell r="P18">
            <v>9993</v>
          </cell>
          <cell r="Q18">
            <v>11470</v>
          </cell>
          <cell r="R18">
            <v>13018</v>
          </cell>
          <cell r="S18">
            <v>14496</v>
          </cell>
          <cell r="T18">
            <v>7037</v>
          </cell>
          <cell r="U18">
            <v>9993</v>
          </cell>
          <cell r="V18">
            <v>11470</v>
          </cell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  <cell r="AI18"/>
          <cell r="AJ18"/>
          <cell r="AK18"/>
          <cell r="AL18"/>
          <cell r="AM18"/>
          <cell r="AN18"/>
          <cell r="AO18"/>
          <cell r="AP18"/>
          <cell r="AQ18"/>
          <cell r="AR18"/>
          <cell r="AS18"/>
          <cell r="AT18"/>
          <cell r="AU18"/>
          <cell r="AV18"/>
          <cell r="AW18"/>
          <cell r="AX18"/>
          <cell r="AY18"/>
          <cell r="AZ18"/>
          <cell r="BA18"/>
          <cell r="BB18"/>
          <cell r="BC18"/>
          <cell r="BD18"/>
          <cell r="BE18"/>
          <cell r="BF18"/>
          <cell r="BG18"/>
          <cell r="BH18"/>
          <cell r="BI18"/>
          <cell r="BJ18"/>
          <cell r="BK18"/>
          <cell r="BL18"/>
          <cell r="BM18"/>
          <cell r="BN18"/>
          <cell r="BO18"/>
          <cell r="BP18"/>
          <cell r="BQ18"/>
          <cell r="BR18"/>
          <cell r="BS18"/>
          <cell r="BT18"/>
          <cell r="BU18"/>
          <cell r="BV18"/>
          <cell r="BW18"/>
          <cell r="BX18"/>
          <cell r="BY18"/>
          <cell r="BZ18"/>
          <cell r="CA18"/>
          <cell r="CB18"/>
          <cell r="CC18"/>
          <cell r="CD18"/>
        </row>
        <row r="19">
          <cell r="A19" t="str">
            <v>B</v>
          </cell>
          <cell r="B19" t="str">
            <v>A</v>
          </cell>
          <cell r="C19">
            <v>8579</v>
          </cell>
          <cell r="D19">
            <v>15871</v>
          </cell>
          <cell r="E19">
            <v>8579</v>
          </cell>
          <cell r="F19">
            <v>12181</v>
          </cell>
          <cell r="G19">
            <v>13984</v>
          </cell>
          <cell r="H19">
            <v>15871</v>
          </cell>
          <cell r="I19">
            <v>17672</v>
          </cell>
          <cell r="J19">
            <v>8579</v>
          </cell>
          <cell r="K19">
            <v>12181</v>
          </cell>
          <cell r="L19">
            <v>13984</v>
          </cell>
          <cell r="M19">
            <v>9359</v>
          </cell>
          <cell r="N19">
            <v>17314</v>
          </cell>
          <cell r="O19">
            <v>9359</v>
          </cell>
          <cell r="P19">
            <v>13291</v>
          </cell>
          <cell r="Q19">
            <v>15255</v>
          </cell>
          <cell r="R19">
            <v>17314</v>
          </cell>
          <cell r="S19">
            <v>19280</v>
          </cell>
          <cell r="T19">
            <v>9359</v>
          </cell>
          <cell r="U19">
            <v>13291</v>
          </cell>
          <cell r="V19">
            <v>15255</v>
          </cell>
          <cell r="W19"/>
          <cell r="X19"/>
          <cell r="Y19"/>
          <cell r="Z19"/>
          <cell r="AA19"/>
          <cell r="AB19"/>
          <cell r="AC19"/>
          <cell r="AD19"/>
          <cell r="AE19"/>
          <cell r="AF19"/>
          <cell r="AG19"/>
          <cell r="AH19"/>
          <cell r="AI19"/>
          <cell r="AJ19"/>
          <cell r="AK19"/>
          <cell r="AL19"/>
          <cell r="AM19"/>
          <cell r="AN19"/>
          <cell r="AO19"/>
          <cell r="AP19"/>
          <cell r="AQ19"/>
          <cell r="AR19"/>
          <cell r="AS19"/>
          <cell r="AT19"/>
          <cell r="AU19"/>
          <cell r="AV19"/>
          <cell r="AW19"/>
          <cell r="AX19"/>
          <cell r="AY19"/>
          <cell r="AZ19"/>
          <cell r="BA19"/>
          <cell r="BB19"/>
          <cell r="BC19"/>
          <cell r="BD19"/>
          <cell r="BE19"/>
          <cell r="BF19"/>
          <cell r="BG19"/>
          <cell r="BH19"/>
          <cell r="BI19"/>
          <cell r="BJ19"/>
          <cell r="BK19"/>
          <cell r="BL19"/>
          <cell r="BM19"/>
          <cell r="BN19"/>
          <cell r="BO19"/>
          <cell r="BP19"/>
          <cell r="BQ19"/>
          <cell r="BR19"/>
          <cell r="BS19"/>
          <cell r="BT19"/>
          <cell r="BU19"/>
          <cell r="BV19"/>
          <cell r="BW19"/>
          <cell r="BX19"/>
          <cell r="BY19"/>
          <cell r="BZ19"/>
          <cell r="CA19"/>
          <cell r="CB19"/>
          <cell r="CC19"/>
          <cell r="CD19"/>
        </row>
        <row r="20">
          <cell r="A20" t="str">
            <v>B</v>
          </cell>
          <cell r="B20" t="str">
            <v>B</v>
          </cell>
          <cell r="C20">
            <v>7869</v>
          </cell>
          <cell r="D20">
            <v>14558</v>
          </cell>
          <cell r="E20">
            <v>7869</v>
          </cell>
          <cell r="F20">
            <v>11174</v>
          </cell>
          <cell r="G20">
            <v>12827</v>
          </cell>
          <cell r="H20">
            <v>14558</v>
          </cell>
          <cell r="I20">
            <v>16210</v>
          </cell>
          <cell r="J20">
            <v>7869</v>
          </cell>
          <cell r="K20">
            <v>11174</v>
          </cell>
          <cell r="L20">
            <v>12827</v>
          </cell>
          <cell r="M20">
            <v>8585</v>
          </cell>
          <cell r="N20">
            <v>15882</v>
          </cell>
          <cell r="O20">
            <v>8585</v>
          </cell>
          <cell r="P20">
            <v>12191</v>
          </cell>
          <cell r="Q20">
            <v>13993</v>
          </cell>
          <cell r="R20">
            <v>15882</v>
          </cell>
          <cell r="S20">
            <v>17685</v>
          </cell>
          <cell r="T20">
            <v>8585</v>
          </cell>
          <cell r="U20">
            <v>12191</v>
          </cell>
          <cell r="V20">
            <v>13993</v>
          </cell>
          <cell r="W20"/>
          <cell r="X20"/>
          <cell r="Y20"/>
          <cell r="Z20"/>
          <cell r="AA20"/>
          <cell r="AB20"/>
          <cell r="AC20"/>
          <cell r="AD20"/>
          <cell r="AE20"/>
          <cell r="AF20"/>
          <cell r="AG20"/>
          <cell r="AH20"/>
          <cell r="AI20"/>
          <cell r="AJ20"/>
          <cell r="AK20"/>
          <cell r="AL20"/>
          <cell r="AM20"/>
          <cell r="AN20"/>
          <cell r="AO20"/>
          <cell r="AP20"/>
          <cell r="AQ20"/>
          <cell r="AR20"/>
          <cell r="AS20"/>
          <cell r="AT20"/>
          <cell r="AU20"/>
          <cell r="AV20"/>
          <cell r="AW20"/>
          <cell r="AX20"/>
          <cell r="AY20"/>
          <cell r="AZ20"/>
          <cell r="BA20"/>
          <cell r="BB20"/>
          <cell r="BC20"/>
          <cell r="BD20"/>
          <cell r="BE20"/>
          <cell r="BF20"/>
          <cell r="BG20"/>
          <cell r="BH20"/>
          <cell r="BI20"/>
          <cell r="BJ20"/>
          <cell r="BK20"/>
          <cell r="BL20"/>
          <cell r="BM20"/>
          <cell r="BN20"/>
          <cell r="BO20"/>
          <cell r="BP20"/>
          <cell r="BQ20"/>
          <cell r="BR20"/>
          <cell r="BS20"/>
          <cell r="BT20"/>
          <cell r="BU20"/>
          <cell r="BV20"/>
          <cell r="BW20"/>
          <cell r="BX20"/>
          <cell r="BY20"/>
          <cell r="BZ20"/>
          <cell r="CA20"/>
          <cell r="CB20"/>
          <cell r="CC20"/>
          <cell r="CD20"/>
        </row>
        <row r="21">
          <cell r="A21" t="str">
            <v>B</v>
          </cell>
          <cell r="B21" t="str">
            <v>Y</v>
          </cell>
          <cell r="C21">
            <v>6773</v>
          </cell>
          <cell r="D21">
            <v>12530</v>
          </cell>
          <cell r="E21">
            <v>6773</v>
          </cell>
          <cell r="F21">
            <v>9617</v>
          </cell>
          <cell r="G21">
            <v>11040</v>
          </cell>
          <cell r="H21">
            <v>12530</v>
          </cell>
          <cell r="I21">
            <v>13951</v>
          </cell>
          <cell r="J21">
            <v>6773</v>
          </cell>
          <cell r="K21">
            <v>9617</v>
          </cell>
          <cell r="L21">
            <v>11040</v>
          </cell>
          <cell r="M21">
            <v>7389</v>
          </cell>
          <cell r="N21">
            <v>13669</v>
          </cell>
          <cell r="O21">
            <v>7389</v>
          </cell>
          <cell r="P21">
            <v>10493</v>
          </cell>
          <cell r="Q21">
            <v>12044</v>
          </cell>
          <cell r="R21">
            <v>13669</v>
          </cell>
          <cell r="S21">
            <v>15221</v>
          </cell>
          <cell r="T21">
            <v>7389</v>
          </cell>
          <cell r="U21">
            <v>10493</v>
          </cell>
          <cell r="V21">
            <v>12044</v>
          </cell>
          <cell r="W21"/>
          <cell r="X21"/>
          <cell r="Y21"/>
          <cell r="Z21"/>
          <cell r="AA21"/>
          <cell r="AB21"/>
          <cell r="AC21"/>
          <cell r="AD21"/>
          <cell r="AE21"/>
          <cell r="AF21"/>
          <cell r="AG21"/>
          <cell r="AH21"/>
          <cell r="AI21"/>
          <cell r="AJ21"/>
          <cell r="AK21"/>
          <cell r="AL21"/>
          <cell r="AM21"/>
          <cell r="AN21"/>
          <cell r="AO21"/>
          <cell r="AP21"/>
          <cell r="AQ21"/>
          <cell r="AR21"/>
          <cell r="AS21"/>
          <cell r="AT21"/>
          <cell r="AU21"/>
          <cell r="AV21"/>
          <cell r="AW21"/>
          <cell r="AX21"/>
          <cell r="AY21"/>
          <cell r="AZ21"/>
          <cell r="BA21"/>
          <cell r="BB21"/>
          <cell r="BC21"/>
          <cell r="BD21"/>
          <cell r="BE21"/>
          <cell r="BF21"/>
          <cell r="BG21"/>
          <cell r="BH21"/>
          <cell r="BI21"/>
          <cell r="BJ21"/>
          <cell r="BK21"/>
          <cell r="BL21"/>
          <cell r="BM21"/>
          <cell r="BN21"/>
          <cell r="BO21"/>
          <cell r="BP21"/>
          <cell r="BQ21"/>
          <cell r="BR21"/>
          <cell r="BS21"/>
          <cell r="BT21"/>
          <cell r="BU21"/>
          <cell r="BV21"/>
          <cell r="BW21"/>
          <cell r="BX21"/>
          <cell r="BY21"/>
          <cell r="BZ21"/>
          <cell r="CA21"/>
          <cell r="CB21"/>
          <cell r="CC21"/>
          <cell r="CD21"/>
        </row>
        <row r="22">
          <cell r="A22" t="str">
            <v>C</v>
          </cell>
          <cell r="B22" t="str">
            <v>D</v>
          </cell>
          <cell r="C22">
            <v>6589</v>
          </cell>
          <cell r="D22">
            <v>12190</v>
          </cell>
          <cell r="E22">
            <v>6589</v>
          </cell>
          <cell r="F22">
            <v>9356</v>
          </cell>
          <cell r="G22">
            <v>10740</v>
          </cell>
          <cell r="H22">
            <v>12190</v>
          </cell>
          <cell r="I22">
            <v>13573</v>
          </cell>
          <cell r="J22">
            <v>6589</v>
          </cell>
          <cell r="K22">
            <v>9356</v>
          </cell>
          <cell r="L22">
            <v>10740</v>
          </cell>
          <cell r="M22">
            <v>7189</v>
          </cell>
          <cell r="N22">
            <v>13300</v>
          </cell>
          <cell r="O22">
            <v>7189</v>
          </cell>
          <cell r="P22">
            <v>10208</v>
          </cell>
          <cell r="Q22">
            <v>11718</v>
          </cell>
          <cell r="R22">
            <v>13300</v>
          </cell>
          <cell r="S22">
            <v>14809</v>
          </cell>
          <cell r="T22">
            <v>7189</v>
          </cell>
          <cell r="U22">
            <v>10208</v>
          </cell>
          <cell r="V22">
            <v>11718</v>
          </cell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L22"/>
          <cell r="AM22"/>
          <cell r="AN22"/>
          <cell r="AO22"/>
          <cell r="AP22"/>
          <cell r="AQ22"/>
          <cell r="AR22"/>
          <cell r="AS22"/>
          <cell r="AT22"/>
          <cell r="AU22"/>
          <cell r="AV22"/>
          <cell r="AW22"/>
          <cell r="AX22"/>
          <cell r="AY22"/>
          <cell r="AZ22"/>
          <cell r="BA22"/>
          <cell r="BB22"/>
          <cell r="BC22"/>
          <cell r="BD22"/>
          <cell r="BE22"/>
          <cell r="BF22"/>
          <cell r="BG22"/>
          <cell r="BH22"/>
          <cell r="BI22"/>
          <cell r="BJ22"/>
          <cell r="BK22"/>
          <cell r="BL22"/>
          <cell r="BM22"/>
          <cell r="BN22"/>
          <cell r="BO22"/>
          <cell r="BP22"/>
          <cell r="BQ22"/>
          <cell r="BR22"/>
          <cell r="BS22"/>
          <cell r="BT22"/>
          <cell r="BU22"/>
          <cell r="BV22"/>
          <cell r="BW22"/>
          <cell r="BX22"/>
          <cell r="BY22"/>
          <cell r="BZ22"/>
          <cell r="CA22"/>
          <cell r="CB22"/>
          <cell r="CC22"/>
          <cell r="CD22"/>
        </row>
        <row r="23">
          <cell r="A23" t="str">
            <v>C</v>
          </cell>
          <cell r="B23" t="str">
            <v>A</v>
          </cell>
          <cell r="C23">
            <v>8763</v>
          </cell>
          <cell r="D23">
            <v>16213</v>
          </cell>
          <cell r="E23">
            <v>8763</v>
          </cell>
          <cell r="F23">
            <v>12443</v>
          </cell>
          <cell r="G23">
            <v>14284</v>
          </cell>
          <cell r="H23">
            <v>16213</v>
          </cell>
          <cell r="I23">
            <v>18052</v>
          </cell>
          <cell r="J23">
            <v>8763</v>
          </cell>
          <cell r="K23">
            <v>12443</v>
          </cell>
          <cell r="L23">
            <v>14284</v>
          </cell>
          <cell r="M23">
            <v>9561</v>
          </cell>
          <cell r="N23">
            <v>17689</v>
          </cell>
          <cell r="O23">
            <v>9561</v>
          </cell>
          <cell r="P23">
            <v>13577</v>
          </cell>
          <cell r="Q23">
            <v>15585</v>
          </cell>
          <cell r="R23">
            <v>17689</v>
          </cell>
          <cell r="S23">
            <v>19696</v>
          </cell>
          <cell r="T23">
            <v>9561</v>
          </cell>
          <cell r="U23">
            <v>13577</v>
          </cell>
          <cell r="V23">
            <v>15585</v>
          </cell>
          <cell r="W23"/>
          <cell r="X23"/>
          <cell r="Y23"/>
          <cell r="Z23"/>
          <cell r="AA23"/>
          <cell r="AB23"/>
          <cell r="AC23"/>
          <cell r="AD23"/>
          <cell r="AE23"/>
          <cell r="AF23"/>
          <cell r="AG23"/>
          <cell r="AH23"/>
          <cell r="AI23"/>
          <cell r="AJ23"/>
          <cell r="AK23"/>
          <cell r="AL23"/>
          <cell r="AM23"/>
          <cell r="AN23"/>
          <cell r="AO23"/>
          <cell r="AP23"/>
          <cell r="AQ23"/>
          <cell r="AR23"/>
          <cell r="AS23"/>
          <cell r="AT23"/>
          <cell r="AU23"/>
          <cell r="AV23"/>
          <cell r="AW23"/>
          <cell r="AX23"/>
          <cell r="AY23"/>
          <cell r="AZ23"/>
          <cell r="BA23"/>
          <cell r="BB23"/>
          <cell r="BC23"/>
          <cell r="BD23"/>
          <cell r="BE23"/>
          <cell r="BF23"/>
          <cell r="BG23"/>
          <cell r="BH23"/>
          <cell r="BI23"/>
          <cell r="BJ23"/>
          <cell r="BK23"/>
          <cell r="BL23"/>
          <cell r="BM23"/>
          <cell r="BN23"/>
          <cell r="BO23"/>
          <cell r="BP23"/>
          <cell r="BQ23"/>
          <cell r="BR23"/>
          <cell r="BS23"/>
          <cell r="BT23"/>
          <cell r="BU23"/>
          <cell r="BV23"/>
          <cell r="BW23"/>
          <cell r="BX23"/>
          <cell r="BY23"/>
          <cell r="BZ23"/>
          <cell r="CA23"/>
          <cell r="CB23"/>
          <cell r="CC23"/>
          <cell r="CD23"/>
        </row>
        <row r="24">
          <cell r="A24" t="str">
            <v>C</v>
          </cell>
          <cell r="B24" t="str">
            <v>B</v>
          </cell>
          <cell r="C24">
            <v>8039</v>
          </cell>
          <cell r="D24">
            <v>14872</v>
          </cell>
          <cell r="E24">
            <v>8039</v>
          </cell>
          <cell r="F24">
            <v>11414</v>
          </cell>
          <cell r="G24">
            <v>13103</v>
          </cell>
          <cell r="H24">
            <v>14872</v>
          </cell>
          <cell r="I24">
            <v>16559</v>
          </cell>
          <cell r="J24">
            <v>8039</v>
          </cell>
          <cell r="K24">
            <v>11414</v>
          </cell>
          <cell r="L24">
            <v>13103</v>
          </cell>
          <cell r="M24">
            <v>8771</v>
          </cell>
          <cell r="N24">
            <v>16226</v>
          </cell>
          <cell r="O24">
            <v>8771</v>
          </cell>
          <cell r="P24">
            <v>12454</v>
          </cell>
          <cell r="Q24">
            <v>14296</v>
          </cell>
          <cell r="R24">
            <v>16226</v>
          </cell>
          <cell r="S24">
            <v>18067</v>
          </cell>
          <cell r="T24">
            <v>8771</v>
          </cell>
          <cell r="U24">
            <v>12454</v>
          </cell>
          <cell r="V24">
            <v>14296</v>
          </cell>
          <cell r="W24"/>
          <cell r="X24"/>
          <cell r="Y24"/>
          <cell r="Z24"/>
          <cell r="AA24"/>
          <cell r="AB24"/>
          <cell r="AC24"/>
          <cell r="AD24"/>
          <cell r="AE24"/>
          <cell r="AF24"/>
          <cell r="AG24"/>
          <cell r="AH24"/>
          <cell r="AI24"/>
          <cell r="AJ24"/>
          <cell r="AK24"/>
          <cell r="AL24"/>
          <cell r="AM24"/>
          <cell r="AN24"/>
          <cell r="AO24"/>
          <cell r="AP24"/>
          <cell r="AQ24"/>
          <cell r="AR24"/>
          <cell r="AS24"/>
          <cell r="AT24"/>
          <cell r="AU24"/>
          <cell r="AV24"/>
          <cell r="AW24"/>
          <cell r="AX24"/>
          <cell r="AY24"/>
          <cell r="AZ24"/>
          <cell r="BA24"/>
          <cell r="BB24"/>
          <cell r="BC24"/>
          <cell r="BD24"/>
          <cell r="BE24"/>
          <cell r="BF24"/>
          <cell r="BG24"/>
          <cell r="BH24"/>
          <cell r="BI24"/>
          <cell r="BJ24"/>
          <cell r="BK24"/>
          <cell r="BL24"/>
          <cell r="BM24"/>
          <cell r="BN24"/>
          <cell r="BO24"/>
          <cell r="BP24"/>
          <cell r="BQ24"/>
          <cell r="BR24"/>
          <cell r="BS24"/>
          <cell r="BT24"/>
          <cell r="BU24"/>
          <cell r="BV24"/>
          <cell r="BW24"/>
          <cell r="BX24"/>
          <cell r="BY24"/>
          <cell r="BZ24"/>
          <cell r="CA24"/>
          <cell r="CB24"/>
          <cell r="CC24"/>
          <cell r="CD24"/>
        </row>
        <row r="25">
          <cell r="A25" t="str">
            <v>C</v>
          </cell>
          <cell r="B25" t="str">
            <v>Y</v>
          </cell>
          <cell r="C25">
            <v>6918</v>
          </cell>
          <cell r="D25">
            <v>12800</v>
          </cell>
          <cell r="E25">
            <v>6918</v>
          </cell>
          <cell r="F25">
            <v>9824</v>
          </cell>
          <cell r="G25">
            <v>11277</v>
          </cell>
          <cell r="H25">
            <v>12800</v>
          </cell>
          <cell r="I25">
            <v>14252</v>
          </cell>
          <cell r="J25">
            <v>6918</v>
          </cell>
          <cell r="K25">
            <v>9824</v>
          </cell>
          <cell r="L25">
            <v>11277</v>
          </cell>
          <cell r="M25">
            <v>7548</v>
          </cell>
          <cell r="N25">
            <v>13965</v>
          </cell>
          <cell r="O25">
            <v>7548</v>
          </cell>
          <cell r="P25">
            <v>10718</v>
          </cell>
          <cell r="Q25">
            <v>12304</v>
          </cell>
          <cell r="R25">
            <v>13965</v>
          </cell>
          <cell r="S25">
            <v>15549</v>
          </cell>
          <cell r="T25">
            <v>7548</v>
          </cell>
          <cell r="U25">
            <v>10718</v>
          </cell>
          <cell r="V25">
            <v>12304</v>
          </cell>
          <cell r="W25"/>
          <cell r="X25"/>
          <cell r="Y25"/>
          <cell r="Z25"/>
          <cell r="AA25"/>
          <cell r="AB25"/>
          <cell r="AC25"/>
          <cell r="AD25"/>
          <cell r="AE25"/>
          <cell r="AF25"/>
          <cell r="AG25"/>
          <cell r="AH25"/>
          <cell r="AI25"/>
          <cell r="AJ25"/>
          <cell r="AK25"/>
          <cell r="AL25"/>
          <cell r="AM25"/>
          <cell r="AN25"/>
          <cell r="AO25"/>
          <cell r="AP25"/>
          <cell r="AQ25"/>
          <cell r="AR25"/>
          <cell r="AS25"/>
          <cell r="AT25"/>
          <cell r="AU25"/>
          <cell r="AV25"/>
          <cell r="AW25"/>
          <cell r="AX25"/>
          <cell r="AY25"/>
          <cell r="AZ25"/>
          <cell r="BA25"/>
          <cell r="BB25"/>
          <cell r="BC25"/>
          <cell r="BD25"/>
          <cell r="BE25"/>
          <cell r="BF25"/>
          <cell r="BG25"/>
          <cell r="BH25"/>
          <cell r="BI25"/>
          <cell r="BJ25"/>
          <cell r="BK25"/>
          <cell r="BL25"/>
          <cell r="BM25"/>
          <cell r="BN25"/>
          <cell r="BO25"/>
          <cell r="BP25"/>
          <cell r="BQ25"/>
          <cell r="BR25"/>
          <cell r="BS25"/>
          <cell r="BT25"/>
          <cell r="BU25"/>
          <cell r="BV25"/>
          <cell r="BW25"/>
          <cell r="BX25"/>
          <cell r="BY25"/>
          <cell r="BZ25"/>
          <cell r="CA25"/>
          <cell r="CB25"/>
          <cell r="CC25"/>
          <cell r="CD25"/>
        </row>
        <row r="26">
          <cell r="A26" t="str">
            <v>D</v>
          </cell>
          <cell r="B26" t="str">
            <v>D</v>
          </cell>
          <cell r="C26">
            <v>6772</v>
          </cell>
          <cell r="D26">
            <v>12528</v>
          </cell>
          <cell r="E26">
            <v>6772</v>
          </cell>
          <cell r="F26">
            <v>9616</v>
          </cell>
          <cell r="G26">
            <v>11038</v>
          </cell>
          <cell r="H26">
            <v>12528</v>
          </cell>
          <cell r="I26">
            <v>13950</v>
          </cell>
          <cell r="J26">
            <v>6772</v>
          </cell>
          <cell r="K26">
            <v>9616</v>
          </cell>
          <cell r="L26">
            <v>11038</v>
          </cell>
          <cell r="M26">
            <v>7386</v>
          </cell>
          <cell r="N26">
            <v>13664</v>
          </cell>
          <cell r="O26">
            <v>7386</v>
          </cell>
          <cell r="P26">
            <v>10488</v>
          </cell>
          <cell r="Q26">
            <v>12039</v>
          </cell>
          <cell r="R26">
            <v>13664</v>
          </cell>
          <cell r="S26">
            <v>15215</v>
          </cell>
          <cell r="T26">
            <v>7386</v>
          </cell>
          <cell r="U26">
            <v>10488</v>
          </cell>
          <cell r="V26">
            <v>12039</v>
          </cell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L26"/>
          <cell r="AM26"/>
          <cell r="AN26"/>
          <cell r="AO26"/>
          <cell r="AP26"/>
          <cell r="AQ26"/>
          <cell r="AR26"/>
          <cell r="AS26"/>
          <cell r="AT26"/>
          <cell r="AU26"/>
          <cell r="AV26"/>
          <cell r="AW26"/>
          <cell r="AX26"/>
          <cell r="AY26"/>
          <cell r="AZ26"/>
          <cell r="BA26"/>
          <cell r="BB26"/>
          <cell r="BC26"/>
          <cell r="BD26"/>
          <cell r="BE26"/>
          <cell r="BF26"/>
          <cell r="BG26"/>
          <cell r="BH26"/>
          <cell r="BI26"/>
          <cell r="BJ26"/>
          <cell r="BK26"/>
          <cell r="BL26"/>
          <cell r="BM26"/>
          <cell r="BN26"/>
          <cell r="BO26"/>
          <cell r="BP26"/>
          <cell r="BQ26"/>
          <cell r="BR26"/>
          <cell r="BS26"/>
          <cell r="BT26"/>
          <cell r="BU26"/>
          <cell r="BV26"/>
          <cell r="BW26"/>
          <cell r="BX26"/>
          <cell r="BY26"/>
          <cell r="BZ26"/>
          <cell r="CA26"/>
          <cell r="CB26"/>
          <cell r="CC26"/>
          <cell r="CD26"/>
        </row>
        <row r="27">
          <cell r="A27" t="str">
            <v>D</v>
          </cell>
          <cell r="B27" t="str">
            <v>A</v>
          </cell>
          <cell r="C27">
            <v>9007</v>
          </cell>
          <cell r="D27">
            <v>16662</v>
          </cell>
          <cell r="E27">
            <v>9007</v>
          </cell>
          <cell r="F27">
            <v>12789</v>
          </cell>
          <cell r="G27">
            <v>14681</v>
          </cell>
          <cell r="H27">
            <v>16662</v>
          </cell>
          <cell r="I27">
            <v>18554</v>
          </cell>
          <cell r="J27">
            <v>9007</v>
          </cell>
          <cell r="K27">
            <v>12789</v>
          </cell>
          <cell r="L27">
            <v>14681</v>
          </cell>
          <cell r="M27">
            <v>9823</v>
          </cell>
          <cell r="N27">
            <v>18173</v>
          </cell>
          <cell r="O27">
            <v>9823</v>
          </cell>
          <cell r="P27">
            <v>13949</v>
          </cell>
          <cell r="Q27">
            <v>16012</v>
          </cell>
          <cell r="R27">
            <v>18173</v>
          </cell>
          <cell r="S27">
            <v>20236</v>
          </cell>
          <cell r="T27">
            <v>9823</v>
          </cell>
          <cell r="U27">
            <v>13949</v>
          </cell>
          <cell r="V27">
            <v>16012</v>
          </cell>
          <cell r="W27"/>
          <cell r="X27"/>
          <cell r="Y27"/>
          <cell r="Z27"/>
          <cell r="AA27"/>
          <cell r="AB27"/>
          <cell r="AC27"/>
          <cell r="AD27"/>
          <cell r="AE27"/>
          <cell r="AF27"/>
          <cell r="AG27"/>
          <cell r="AH27"/>
          <cell r="AI27"/>
          <cell r="AJ27"/>
          <cell r="AK27"/>
          <cell r="AL27"/>
          <cell r="AM27"/>
          <cell r="AN27"/>
          <cell r="AO27"/>
          <cell r="AP27"/>
          <cell r="AQ27"/>
          <cell r="AR27"/>
          <cell r="AS27"/>
          <cell r="AT27"/>
          <cell r="AU27"/>
          <cell r="AV27"/>
          <cell r="AW27"/>
          <cell r="AX27"/>
          <cell r="AY27"/>
          <cell r="AZ27"/>
          <cell r="BA27"/>
          <cell r="BB27"/>
          <cell r="BC27"/>
          <cell r="BD27"/>
          <cell r="BE27"/>
          <cell r="BF27"/>
          <cell r="BG27"/>
          <cell r="BH27"/>
          <cell r="BI27"/>
          <cell r="BJ27"/>
          <cell r="BK27"/>
          <cell r="BL27"/>
          <cell r="BM27"/>
          <cell r="BN27"/>
          <cell r="BO27"/>
          <cell r="BP27"/>
          <cell r="BQ27"/>
          <cell r="BR27"/>
          <cell r="BS27"/>
          <cell r="BT27"/>
          <cell r="BU27"/>
          <cell r="BV27"/>
          <cell r="BW27"/>
          <cell r="BX27"/>
          <cell r="BY27"/>
          <cell r="BZ27"/>
          <cell r="CA27"/>
          <cell r="CB27"/>
          <cell r="CC27"/>
          <cell r="CD27"/>
        </row>
        <row r="28">
          <cell r="A28" t="str">
            <v>D</v>
          </cell>
          <cell r="B28" t="str">
            <v>B</v>
          </cell>
          <cell r="C28">
            <v>8262</v>
          </cell>
          <cell r="D28">
            <v>15284</v>
          </cell>
          <cell r="E28">
            <v>8262</v>
          </cell>
          <cell r="F28">
            <v>11732</v>
          </cell>
          <cell r="G28">
            <v>13466</v>
          </cell>
          <cell r="H28">
            <v>15284</v>
          </cell>
          <cell r="I28">
            <v>17019</v>
          </cell>
          <cell r="J28">
            <v>8262</v>
          </cell>
          <cell r="K28">
            <v>11732</v>
          </cell>
          <cell r="L28">
            <v>13466</v>
          </cell>
          <cell r="M28">
            <v>9011</v>
          </cell>
          <cell r="N28">
            <v>16670</v>
          </cell>
          <cell r="O28">
            <v>9011</v>
          </cell>
          <cell r="P28">
            <v>12795</v>
          </cell>
          <cell r="Q28">
            <v>14688</v>
          </cell>
          <cell r="R28">
            <v>16670</v>
          </cell>
          <cell r="S28">
            <v>18562</v>
          </cell>
          <cell r="T28">
            <v>9011</v>
          </cell>
          <cell r="U28">
            <v>12795</v>
          </cell>
          <cell r="V28">
            <v>14688</v>
          </cell>
          <cell r="W28"/>
          <cell r="X28"/>
          <cell r="Y28"/>
          <cell r="Z28"/>
          <cell r="AA28"/>
          <cell r="AB28"/>
          <cell r="AC28"/>
          <cell r="AD28"/>
          <cell r="AE28"/>
          <cell r="AF28"/>
          <cell r="AG28"/>
          <cell r="AH28"/>
          <cell r="AI28"/>
          <cell r="AJ28"/>
          <cell r="AK28"/>
          <cell r="AL28"/>
          <cell r="AM28"/>
          <cell r="AN28"/>
          <cell r="AO28"/>
          <cell r="AP28"/>
          <cell r="AQ28"/>
          <cell r="AR28"/>
          <cell r="AS28"/>
          <cell r="AT28"/>
          <cell r="AU28"/>
          <cell r="AV28"/>
          <cell r="AW28"/>
          <cell r="AX28"/>
          <cell r="AY28"/>
          <cell r="AZ28"/>
          <cell r="BA28"/>
          <cell r="BB28"/>
          <cell r="BC28"/>
          <cell r="BD28"/>
          <cell r="BE28"/>
          <cell r="BF28"/>
          <cell r="BG28"/>
          <cell r="BH28"/>
          <cell r="BI28"/>
          <cell r="BJ28"/>
          <cell r="BK28"/>
          <cell r="BL28"/>
          <cell r="BM28"/>
          <cell r="BN28"/>
          <cell r="BO28"/>
          <cell r="BP28"/>
          <cell r="BQ28"/>
          <cell r="BR28"/>
          <cell r="BS28"/>
          <cell r="BT28"/>
          <cell r="BU28"/>
          <cell r="BV28"/>
          <cell r="BW28"/>
          <cell r="BX28"/>
          <cell r="BY28"/>
          <cell r="BZ28"/>
          <cell r="CA28"/>
          <cell r="CB28"/>
          <cell r="CC28"/>
          <cell r="CD28"/>
        </row>
        <row r="29">
          <cell r="A29" t="str">
            <v>D</v>
          </cell>
          <cell r="B29" t="str">
            <v>Y</v>
          </cell>
          <cell r="C29">
            <v>7111</v>
          </cell>
          <cell r="D29">
            <v>13154</v>
          </cell>
          <cell r="E29">
            <v>7111</v>
          </cell>
          <cell r="F29">
            <v>10097</v>
          </cell>
          <cell r="G29">
            <v>11590</v>
          </cell>
          <cell r="H29">
            <v>13154</v>
          </cell>
          <cell r="I29">
            <v>14648</v>
          </cell>
          <cell r="J29">
            <v>7111</v>
          </cell>
          <cell r="K29">
            <v>10097</v>
          </cell>
          <cell r="L29">
            <v>11590</v>
          </cell>
          <cell r="M29">
            <v>7755</v>
          </cell>
          <cell r="N29">
            <v>14347</v>
          </cell>
          <cell r="O29">
            <v>7755</v>
          </cell>
          <cell r="P29">
            <v>11012</v>
          </cell>
          <cell r="Q29">
            <v>12641</v>
          </cell>
          <cell r="R29">
            <v>14347</v>
          </cell>
          <cell r="S29">
            <v>15976</v>
          </cell>
          <cell r="T29">
            <v>7755</v>
          </cell>
          <cell r="U29">
            <v>11012</v>
          </cell>
          <cell r="V29">
            <v>12641</v>
          </cell>
          <cell r="W29"/>
          <cell r="X29"/>
          <cell r="Y29"/>
          <cell r="Z29"/>
          <cell r="AA29"/>
          <cell r="AB29"/>
          <cell r="AC29"/>
          <cell r="AD29"/>
          <cell r="AE29"/>
          <cell r="AF29"/>
          <cell r="AG29"/>
          <cell r="AH29"/>
          <cell r="AI29"/>
          <cell r="AJ29"/>
          <cell r="AK29"/>
          <cell r="AL29"/>
          <cell r="AM29"/>
          <cell r="AN29"/>
          <cell r="AO29"/>
          <cell r="AP29"/>
          <cell r="AQ29"/>
          <cell r="AR29"/>
          <cell r="AS29"/>
          <cell r="AT29"/>
          <cell r="AU29"/>
          <cell r="AV29"/>
          <cell r="AW29"/>
          <cell r="AX29"/>
          <cell r="AY29"/>
          <cell r="AZ29"/>
          <cell r="BA29"/>
          <cell r="BB29"/>
          <cell r="BC29"/>
          <cell r="BD29"/>
          <cell r="BE29"/>
          <cell r="BF29"/>
          <cell r="BG29"/>
          <cell r="BH29"/>
          <cell r="BI29"/>
          <cell r="BJ29"/>
          <cell r="BK29"/>
          <cell r="BL29"/>
          <cell r="BM29"/>
          <cell r="BN29"/>
          <cell r="BO29"/>
          <cell r="BP29"/>
          <cell r="BQ29"/>
          <cell r="BR29"/>
          <cell r="BS29"/>
          <cell r="BT29"/>
          <cell r="BU29"/>
          <cell r="BV29"/>
          <cell r="BW29"/>
          <cell r="BX29"/>
          <cell r="BY29"/>
          <cell r="BZ29"/>
          <cell r="CA29"/>
          <cell r="CB29"/>
          <cell r="CC29"/>
          <cell r="CD29"/>
        </row>
        <row r="30">
          <cell r="A30" t="str">
            <v>E</v>
          </cell>
          <cell r="B30" t="str">
            <v>D</v>
          </cell>
          <cell r="C30">
            <v>6936</v>
          </cell>
          <cell r="D30">
            <v>12832</v>
          </cell>
          <cell r="E30">
            <v>6936</v>
          </cell>
          <cell r="F30">
            <v>9849</v>
          </cell>
          <cell r="G30">
            <v>11306</v>
          </cell>
          <cell r="H30">
            <v>12832</v>
          </cell>
          <cell r="I30">
            <v>14288</v>
          </cell>
          <cell r="J30">
            <v>6936</v>
          </cell>
          <cell r="K30">
            <v>9849</v>
          </cell>
          <cell r="L30">
            <v>11306</v>
          </cell>
          <cell r="M30">
            <v>7571</v>
          </cell>
          <cell r="N30">
            <v>14006</v>
          </cell>
          <cell r="O30">
            <v>7571</v>
          </cell>
          <cell r="P30">
            <v>10751</v>
          </cell>
          <cell r="Q30">
            <v>12341</v>
          </cell>
          <cell r="R30">
            <v>14006</v>
          </cell>
          <cell r="S30">
            <v>15596</v>
          </cell>
          <cell r="T30">
            <v>7571</v>
          </cell>
          <cell r="U30">
            <v>10751</v>
          </cell>
          <cell r="V30">
            <v>12341</v>
          </cell>
          <cell r="W30"/>
          <cell r="X30"/>
          <cell r="Y30"/>
          <cell r="Z30"/>
          <cell r="AA30"/>
          <cell r="AB30"/>
          <cell r="AC30"/>
          <cell r="AD30"/>
          <cell r="AE30"/>
          <cell r="AF30"/>
          <cell r="AG30"/>
          <cell r="AH30"/>
          <cell r="AI30"/>
          <cell r="AJ30"/>
          <cell r="AK30"/>
          <cell r="AL30"/>
          <cell r="AM30"/>
          <cell r="AN30"/>
          <cell r="AO30"/>
          <cell r="AP30"/>
          <cell r="AQ30"/>
          <cell r="AR30"/>
          <cell r="AS30"/>
          <cell r="AT30"/>
          <cell r="AU30"/>
          <cell r="AV30"/>
          <cell r="AW30"/>
          <cell r="AX30"/>
          <cell r="AY30"/>
          <cell r="AZ30"/>
          <cell r="BA30"/>
          <cell r="BB30"/>
          <cell r="BC30"/>
          <cell r="BD30"/>
          <cell r="BE30"/>
          <cell r="BF30"/>
          <cell r="BG30"/>
          <cell r="BH30"/>
          <cell r="BI30"/>
          <cell r="BJ30"/>
          <cell r="BK30"/>
          <cell r="BL30"/>
          <cell r="BM30"/>
          <cell r="BN30"/>
          <cell r="BO30"/>
          <cell r="BP30"/>
          <cell r="BQ30"/>
          <cell r="BR30"/>
          <cell r="BS30"/>
          <cell r="BT30"/>
          <cell r="BU30"/>
          <cell r="BV30"/>
          <cell r="BW30"/>
          <cell r="BX30"/>
          <cell r="BY30"/>
          <cell r="BZ30"/>
          <cell r="CA30"/>
          <cell r="CB30"/>
          <cell r="CC30"/>
          <cell r="CD30"/>
        </row>
        <row r="31">
          <cell r="A31" t="str">
            <v>E</v>
          </cell>
          <cell r="B31" t="str">
            <v>A</v>
          </cell>
          <cell r="C31">
            <v>9225</v>
          </cell>
          <cell r="D31">
            <v>17067</v>
          </cell>
          <cell r="E31">
            <v>9225</v>
          </cell>
          <cell r="F31">
            <v>13099</v>
          </cell>
          <cell r="G31">
            <v>15037</v>
          </cell>
          <cell r="H31">
            <v>17067</v>
          </cell>
          <cell r="I31">
            <v>19003</v>
          </cell>
          <cell r="J31">
            <v>9225</v>
          </cell>
          <cell r="K31">
            <v>13099</v>
          </cell>
          <cell r="L31">
            <v>15037</v>
          </cell>
          <cell r="M31">
            <v>10069</v>
          </cell>
          <cell r="N31">
            <v>18628</v>
          </cell>
          <cell r="O31">
            <v>10069</v>
          </cell>
          <cell r="P31">
            <v>14299</v>
          </cell>
          <cell r="Q31">
            <v>16414</v>
          </cell>
          <cell r="R31">
            <v>18628</v>
          </cell>
          <cell r="S31">
            <v>20743</v>
          </cell>
          <cell r="T31">
            <v>10069</v>
          </cell>
          <cell r="U31">
            <v>14299</v>
          </cell>
          <cell r="V31">
            <v>16414</v>
          </cell>
          <cell r="W31"/>
          <cell r="X31"/>
          <cell r="Y31"/>
          <cell r="Z31"/>
          <cell r="AA31"/>
          <cell r="AB31"/>
          <cell r="AC31"/>
          <cell r="AD31"/>
          <cell r="AE31"/>
          <cell r="AF31"/>
          <cell r="AG31"/>
          <cell r="AH31"/>
          <cell r="AI31"/>
          <cell r="AJ31"/>
          <cell r="AK31"/>
          <cell r="AL31"/>
          <cell r="AM31"/>
          <cell r="AN31"/>
          <cell r="AO31"/>
          <cell r="AP31"/>
          <cell r="AQ31"/>
          <cell r="AR31"/>
          <cell r="AS31"/>
          <cell r="AT31"/>
          <cell r="AU31"/>
          <cell r="AV31"/>
          <cell r="AW31"/>
          <cell r="AX31"/>
          <cell r="AY31"/>
          <cell r="AZ31"/>
          <cell r="BA31"/>
          <cell r="BB31"/>
          <cell r="BC31"/>
          <cell r="BD31"/>
          <cell r="BE31"/>
          <cell r="BF31"/>
          <cell r="BG31"/>
          <cell r="BH31"/>
          <cell r="BI31"/>
          <cell r="BJ31"/>
          <cell r="BK31"/>
          <cell r="BL31"/>
          <cell r="BM31"/>
          <cell r="BN31"/>
          <cell r="BO31"/>
          <cell r="BP31"/>
          <cell r="BQ31"/>
          <cell r="BR31"/>
          <cell r="BS31"/>
          <cell r="BT31"/>
          <cell r="BU31"/>
          <cell r="BV31"/>
          <cell r="BW31"/>
          <cell r="BX31"/>
          <cell r="BY31"/>
          <cell r="BZ31"/>
          <cell r="CA31"/>
          <cell r="CB31"/>
          <cell r="CC31"/>
          <cell r="CD31"/>
        </row>
        <row r="32">
          <cell r="A32" t="str">
            <v>E</v>
          </cell>
          <cell r="B32" t="str">
            <v>B</v>
          </cell>
          <cell r="C32">
            <v>8462</v>
          </cell>
          <cell r="D32">
            <v>15655</v>
          </cell>
          <cell r="E32">
            <v>8462</v>
          </cell>
          <cell r="F32">
            <v>12016</v>
          </cell>
          <cell r="G32">
            <v>13793</v>
          </cell>
          <cell r="H32">
            <v>15655</v>
          </cell>
          <cell r="I32">
            <v>17431</v>
          </cell>
          <cell r="J32">
            <v>8462</v>
          </cell>
          <cell r="K32">
            <v>12016</v>
          </cell>
          <cell r="L32">
            <v>13793</v>
          </cell>
          <cell r="M32">
            <v>9237</v>
          </cell>
          <cell r="N32">
            <v>17087</v>
          </cell>
          <cell r="O32">
            <v>9237</v>
          </cell>
          <cell r="P32">
            <v>13116</v>
          </cell>
          <cell r="Q32">
            <v>15056</v>
          </cell>
          <cell r="R32">
            <v>17087</v>
          </cell>
          <cell r="S32">
            <v>19027</v>
          </cell>
          <cell r="T32">
            <v>9237</v>
          </cell>
          <cell r="U32">
            <v>13116</v>
          </cell>
          <cell r="V32">
            <v>15056</v>
          </cell>
          <cell r="W32"/>
          <cell r="X32"/>
          <cell r="Y32"/>
          <cell r="Z32"/>
          <cell r="AA32"/>
          <cell r="AB32"/>
          <cell r="AC32"/>
          <cell r="AD32"/>
          <cell r="AE32"/>
          <cell r="AF32"/>
          <cell r="AG32"/>
          <cell r="AH32"/>
          <cell r="AI32"/>
          <cell r="AJ32"/>
          <cell r="AK32"/>
          <cell r="AL32"/>
          <cell r="AM32"/>
          <cell r="AN32"/>
          <cell r="AO32"/>
          <cell r="AP32"/>
          <cell r="AQ32"/>
          <cell r="AR32"/>
          <cell r="AS32"/>
          <cell r="AT32"/>
          <cell r="AU32"/>
          <cell r="AV32"/>
          <cell r="AW32"/>
          <cell r="AX32"/>
          <cell r="AY32"/>
          <cell r="AZ32"/>
          <cell r="BA32"/>
          <cell r="BB32"/>
          <cell r="BC32"/>
          <cell r="BD32"/>
          <cell r="BE32"/>
          <cell r="BF32"/>
          <cell r="BG32"/>
          <cell r="BH32"/>
          <cell r="BI32"/>
          <cell r="BJ32"/>
          <cell r="BK32"/>
          <cell r="BL32"/>
          <cell r="BM32"/>
          <cell r="BN32"/>
          <cell r="BO32"/>
          <cell r="BP32"/>
          <cell r="BQ32"/>
          <cell r="BR32"/>
          <cell r="BS32"/>
          <cell r="BT32"/>
          <cell r="BU32"/>
          <cell r="BV32"/>
          <cell r="BW32"/>
          <cell r="BX32"/>
          <cell r="BY32"/>
          <cell r="BZ32"/>
          <cell r="CA32"/>
          <cell r="CB32"/>
          <cell r="CC32"/>
          <cell r="CD32"/>
        </row>
        <row r="33">
          <cell r="A33" t="str">
            <v>E</v>
          </cell>
          <cell r="B33" t="str">
            <v>Y</v>
          </cell>
          <cell r="C33">
            <v>7283</v>
          </cell>
          <cell r="D33">
            <v>13474</v>
          </cell>
          <cell r="E33">
            <v>7283</v>
          </cell>
          <cell r="F33">
            <v>10341</v>
          </cell>
          <cell r="G33">
            <v>11871</v>
          </cell>
          <cell r="H33">
            <v>13474</v>
          </cell>
          <cell r="I33">
            <v>15002</v>
          </cell>
          <cell r="J33">
            <v>7283</v>
          </cell>
          <cell r="K33">
            <v>10341</v>
          </cell>
          <cell r="L33">
            <v>11871</v>
          </cell>
          <cell r="M33">
            <v>7950</v>
          </cell>
          <cell r="N33">
            <v>14706</v>
          </cell>
          <cell r="O33">
            <v>7950</v>
          </cell>
          <cell r="P33">
            <v>11289</v>
          </cell>
          <cell r="Q33">
            <v>12958</v>
          </cell>
          <cell r="R33">
            <v>14706</v>
          </cell>
          <cell r="S33">
            <v>16376</v>
          </cell>
          <cell r="T33">
            <v>7950</v>
          </cell>
          <cell r="U33">
            <v>11289</v>
          </cell>
          <cell r="V33">
            <v>12958</v>
          </cell>
          <cell r="W33"/>
          <cell r="X33"/>
          <cell r="Y33"/>
          <cell r="Z33"/>
          <cell r="AA33"/>
          <cell r="AB33"/>
          <cell r="AC33"/>
          <cell r="AD33"/>
          <cell r="AE33"/>
          <cell r="AF33"/>
          <cell r="AG33"/>
          <cell r="AH33"/>
          <cell r="AI33"/>
          <cell r="AJ33"/>
          <cell r="AK33"/>
          <cell r="AL33"/>
          <cell r="AM33"/>
          <cell r="AN33"/>
          <cell r="AO33"/>
          <cell r="AP33"/>
          <cell r="AQ33"/>
          <cell r="AR33"/>
          <cell r="AS33"/>
          <cell r="AT33"/>
          <cell r="AU33"/>
          <cell r="AV33"/>
          <cell r="AW33"/>
          <cell r="AX33"/>
          <cell r="AY33"/>
          <cell r="AZ33"/>
          <cell r="BA33"/>
          <cell r="BB33"/>
          <cell r="BC33"/>
          <cell r="BD33"/>
          <cell r="BE33"/>
          <cell r="BF33"/>
          <cell r="BG33"/>
          <cell r="BH33"/>
          <cell r="BI33"/>
          <cell r="BJ33"/>
          <cell r="BK33"/>
          <cell r="BL33"/>
          <cell r="BM33"/>
          <cell r="BN33"/>
          <cell r="BO33"/>
          <cell r="BP33"/>
          <cell r="BQ33"/>
          <cell r="BR33"/>
          <cell r="BS33"/>
          <cell r="BT33"/>
          <cell r="BU33"/>
          <cell r="BV33"/>
          <cell r="BW33"/>
          <cell r="BX33"/>
          <cell r="BY33"/>
          <cell r="BZ33"/>
          <cell r="CA33"/>
          <cell r="CB33"/>
          <cell r="CC33"/>
          <cell r="CD33"/>
        </row>
        <row r="34">
          <cell r="A34" t="str">
            <v>F</v>
          </cell>
          <cell r="B34" t="str">
            <v>D</v>
          </cell>
          <cell r="C34">
            <v>7135</v>
          </cell>
          <cell r="D34">
            <v>13200</v>
          </cell>
          <cell r="E34">
            <v>7135</v>
          </cell>
          <cell r="F34">
            <v>10132</v>
          </cell>
          <cell r="G34">
            <v>11630</v>
          </cell>
          <cell r="H34">
            <v>13200</v>
          </cell>
          <cell r="I34">
            <v>14698</v>
          </cell>
          <cell r="J34">
            <v>7135</v>
          </cell>
          <cell r="K34">
            <v>10132</v>
          </cell>
          <cell r="L34">
            <v>11630</v>
          </cell>
          <cell r="M34">
            <v>7789</v>
          </cell>
          <cell r="N34">
            <v>14410</v>
          </cell>
          <cell r="O34">
            <v>7789</v>
          </cell>
          <cell r="P34">
            <v>11060</v>
          </cell>
          <cell r="Q34">
            <v>12696</v>
          </cell>
          <cell r="R34">
            <v>14410</v>
          </cell>
          <cell r="S34">
            <v>16045</v>
          </cell>
          <cell r="T34">
            <v>7789</v>
          </cell>
          <cell r="U34">
            <v>11060</v>
          </cell>
          <cell r="V34">
            <v>12696</v>
          </cell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L34"/>
          <cell r="AM34"/>
          <cell r="AN34"/>
          <cell r="AO34"/>
          <cell r="AP34"/>
          <cell r="AQ34"/>
          <cell r="AR34"/>
          <cell r="AS34"/>
          <cell r="AT34"/>
          <cell r="AU34"/>
          <cell r="AV34"/>
          <cell r="AW34"/>
          <cell r="AX34"/>
          <cell r="AY34"/>
          <cell r="AZ34"/>
          <cell r="BA34"/>
          <cell r="BB34"/>
          <cell r="BC34"/>
          <cell r="BD34"/>
          <cell r="BE34"/>
          <cell r="BF34"/>
          <cell r="BG34"/>
          <cell r="BH34"/>
          <cell r="BI34"/>
          <cell r="BJ34"/>
          <cell r="BK34"/>
          <cell r="BL34"/>
          <cell r="BM34"/>
          <cell r="BN34"/>
          <cell r="BO34"/>
          <cell r="BP34"/>
          <cell r="BQ34"/>
          <cell r="BR34"/>
          <cell r="BS34"/>
          <cell r="BT34"/>
          <cell r="BU34"/>
          <cell r="BV34"/>
          <cell r="BW34"/>
          <cell r="BX34"/>
          <cell r="BY34"/>
          <cell r="BZ34"/>
          <cell r="CA34"/>
          <cell r="CB34"/>
          <cell r="CC34"/>
          <cell r="CD34"/>
        </row>
        <row r="35">
          <cell r="A35" t="str">
            <v>F</v>
          </cell>
          <cell r="B35" t="str">
            <v>A</v>
          </cell>
          <cell r="C35">
            <v>9490</v>
          </cell>
          <cell r="D35">
            <v>17556</v>
          </cell>
          <cell r="E35">
            <v>9490</v>
          </cell>
          <cell r="F35">
            <v>13476</v>
          </cell>
          <cell r="G35">
            <v>15468</v>
          </cell>
          <cell r="H35">
            <v>17556</v>
          </cell>
          <cell r="I35">
            <v>19548</v>
          </cell>
          <cell r="J35">
            <v>9490</v>
          </cell>
          <cell r="K35">
            <v>13476</v>
          </cell>
          <cell r="L35">
            <v>15468</v>
          </cell>
          <cell r="M35">
            <v>10359</v>
          </cell>
          <cell r="N35">
            <v>19165</v>
          </cell>
          <cell r="O35">
            <v>10359</v>
          </cell>
          <cell r="P35">
            <v>14710</v>
          </cell>
          <cell r="Q35">
            <v>16886</v>
          </cell>
          <cell r="R35">
            <v>19165</v>
          </cell>
          <cell r="S35">
            <v>21340</v>
          </cell>
          <cell r="T35">
            <v>10359</v>
          </cell>
          <cell r="U35">
            <v>14710</v>
          </cell>
          <cell r="V35">
            <v>16886</v>
          </cell>
          <cell r="W35"/>
          <cell r="X35"/>
          <cell r="Y35"/>
          <cell r="Z35"/>
          <cell r="AA35"/>
          <cell r="AB35"/>
          <cell r="AC35"/>
          <cell r="AD35"/>
          <cell r="AE35"/>
          <cell r="AF35"/>
          <cell r="AG35"/>
          <cell r="AH35"/>
          <cell r="AI35"/>
          <cell r="AJ35"/>
          <cell r="AK35"/>
          <cell r="AL35"/>
          <cell r="AM35"/>
          <cell r="AN35"/>
          <cell r="AO35"/>
          <cell r="AP35"/>
          <cell r="AQ35"/>
          <cell r="AR35"/>
          <cell r="AS35"/>
          <cell r="AT35"/>
          <cell r="AU35"/>
          <cell r="AV35"/>
          <cell r="AW35"/>
          <cell r="AX35"/>
          <cell r="AY35"/>
          <cell r="AZ35"/>
          <cell r="BA35"/>
          <cell r="BB35"/>
          <cell r="BC35"/>
          <cell r="BD35"/>
          <cell r="BE35"/>
          <cell r="BF35"/>
          <cell r="BG35"/>
          <cell r="BH35"/>
          <cell r="BI35"/>
          <cell r="BJ35"/>
          <cell r="BK35"/>
          <cell r="BL35"/>
          <cell r="BM35"/>
          <cell r="BN35"/>
          <cell r="BO35"/>
          <cell r="BP35"/>
          <cell r="BQ35"/>
          <cell r="BR35"/>
          <cell r="BS35"/>
          <cell r="BT35"/>
          <cell r="BU35"/>
          <cell r="BV35"/>
          <cell r="BW35"/>
          <cell r="BX35"/>
          <cell r="BY35"/>
          <cell r="BZ35"/>
          <cell r="CA35"/>
          <cell r="CB35"/>
          <cell r="CC35"/>
          <cell r="CD35"/>
        </row>
        <row r="36">
          <cell r="A36" t="str">
            <v>F</v>
          </cell>
          <cell r="B36" t="str">
            <v>B</v>
          </cell>
          <cell r="C36">
            <v>8705</v>
          </cell>
          <cell r="D36">
            <v>16104</v>
          </cell>
          <cell r="E36">
            <v>8705</v>
          </cell>
          <cell r="F36">
            <v>12361</v>
          </cell>
          <cell r="G36">
            <v>14189</v>
          </cell>
          <cell r="H36">
            <v>16104</v>
          </cell>
          <cell r="I36">
            <v>17932</v>
          </cell>
          <cell r="J36">
            <v>8705</v>
          </cell>
          <cell r="K36">
            <v>12361</v>
          </cell>
          <cell r="L36">
            <v>14189</v>
          </cell>
          <cell r="M36">
            <v>9503</v>
          </cell>
          <cell r="N36">
            <v>17580</v>
          </cell>
          <cell r="O36">
            <v>9503</v>
          </cell>
          <cell r="P36">
            <v>13493</v>
          </cell>
          <cell r="Q36">
            <v>15489</v>
          </cell>
          <cell r="R36">
            <v>17580</v>
          </cell>
          <cell r="S36">
            <v>19575</v>
          </cell>
          <cell r="T36">
            <v>9503</v>
          </cell>
          <cell r="U36">
            <v>13493</v>
          </cell>
          <cell r="V36">
            <v>15489</v>
          </cell>
          <cell r="W36"/>
          <cell r="X36"/>
          <cell r="Y36"/>
          <cell r="Z36"/>
          <cell r="AA36"/>
          <cell r="AB36"/>
          <cell r="AC36"/>
          <cell r="AD36"/>
          <cell r="AE36"/>
          <cell r="AF36"/>
          <cell r="AG36"/>
          <cell r="AH36"/>
          <cell r="AI36"/>
          <cell r="AJ36"/>
          <cell r="AK36"/>
          <cell r="AL36"/>
          <cell r="AM36"/>
          <cell r="AN36"/>
          <cell r="AO36"/>
          <cell r="AP36"/>
          <cell r="AQ36"/>
          <cell r="AR36"/>
          <cell r="AS36"/>
          <cell r="AT36"/>
          <cell r="AU36"/>
          <cell r="AV36"/>
          <cell r="AW36"/>
          <cell r="AX36"/>
          <cell r="AY36"/>
          <cell r="AZ36"/>
          <cell r="BA36"/>
          <cell r="BB36"/>
          <cell r="BC36"/>
          <cell r="BD36"/>
          <cell r="BE36"/>
          <cell r="BF36"/>
          <cell r="BG36"/>
          <cell r="BH36"/>
          <cell r="BI36"/>
          <cell r="BJ36"/>
          <cell r="BK36"/>
          <cell r="BL36"/>
          <cell r="BM36"/>
          <cell r="BN36"/>
          <cell r="BO36"/>
          <cell r="BP36"/>
          <cell r="BQ36"/>
          <cell r="BR36"/>
          <cell r="BS36"/>
          <cell r="BT36"/>
          <cell r="BU36"/>
          <cell r="BV36"/>
          <cell r="BW36"/>
          <cell r="BX36"/>
          <cell r="BY36"/>
          <cell r="BZ36"/>
          <cell r="CA36"/>
          <cell r="CB36"/>
          <cell r="CC36"/>
          <cell r="CD36"/>
        </row>
        <row r="37">
          <cell r="A37" t="str">
            <v>F</v>
          </cell>
          <cell r="B37" t="str">
            <v>Y</v>
          </cell>
          <cell r="C37">
            <v>7492</v>
          </cell>
          <cell r="D37">
            <v>13860</v>
          </cell>
          <cell r="E37">
            <v>7492</v>
          </cell>
          <cell r="F37">
            <v>10639</v>
          </cell>
          <cell r="G37">
            <v>12212</v>
          </cell>
          <cell r="H37">
            <v>13860</v>
          </cell>
          <cell r="I37">
            <v>15433</v>
          </cell>
          <cell r="J37">
            <v>7492</v>
          </cell>
          <cell r="K37">
            <v>10639</v>
          </cell>
          <cell r="L37">
            <v>12212</v>
          </cell>
          <cell r="M37">
            <v>8178</v>
          </cell>
          <cell r="N37">
            <v>15131</v>
          </cell>
          <cell r="O37">
            <v>8178</v>
          </cell>
          <cell r="P37">
            <v>11613</v>
          </cell>
          <cell r="Q37">
            <v>13331</v>
          </cell>
          <cell r="R37">
            <v>15131</v>
          </cell>
          <cell r="S37">
            <v>16847</v>
          </cell>
          <cell r="T37">
            <v>8178</v>
          </cell>
          <cell r="U37">
            <v>11613</v>
          </cell>
          <cell r="V37">
            <v>13331</v>
          </cell>
          <cell r="W37"/>
          <cell r="X37"/>
          <cell r="Y37"/>
          <cell r="Z37"/>
          <cell r="AA37"/>
          <cell r="AB37"/>
          <cell r="AC37"/>
          <cell r="AD37"/>
          <cell r="AE37"/>
          <cell r="AF37"/>
          <cell r="AG37"/>
          <cell r="AH37"/>
          <cell r="AI37"/>
          <cell r="AJ37"/>
          <cell r="AK37"/>
          <cell r="AL37"/>
          <cell r="AM37"/>
          <cell r="AN37"/>
          <cell r="AO37"/>
          <cell r="AP37"/>
          <cell r="AQ37"/>
          <cell r="AR37"/>
          <cell r="AS37"/>
          <cell r="AT37"/>
          <cell r="AU37"/>
          <cell r="AV37"/>
          <cell r="AW37"/>
          <cell r="AX37"/>
          <cell r="AY37"/>
          <cell r="AZ37"/>
          <cell r="BA37"/>
          <cell r="BB37"/>
          <cell r="BC37"/>
          <cell r="BD37"/>
          <cell r="BE37"/>
          <cell r="BF37"/>
          <cell r="BG37"/>
          <cell r="BH37"/>
          <cell r="BI37"/>
          <cell r="BJ37"/>
          <cell r="BK37"/>
          <cell r="BL37"/>
          <cell r="BM37"/>
          <cell r="BN37"/>
          <cell r="BO37"/>
          <cell r="BP37"/>
          <cell r="BQ37"/>
          <cell r="BR37"/>
          <cell r="BS37"/>
          <cell r="BT37"/>
          <cell r="BU37"/>
          <cell r="BV37"/>
          <cell r="BW37"/>
          <cell r="BX37"/>
          <cell r="BY37"/>
          <cell r="BZ37"/>
          <cell r="CA37"/>
          <cell r="CB37"/>
          <cell r="CC37"/>
          <cell r="CD37"/>
        </row>
        <row r="38">
          <cell r="A38" t="str">
            <v>G</v>
          </cell>
          <cell r="B38" t="str">
            <v>D</v>
          </cell>
          <cell r="C38">
            <v>7421</v>
          </cell>
          <cell r="D38">
            <v>13729</v>
          </cell>
          <cell r="E38">
            <v>7421</v>
          </cell>
          <cell r="F38">
            <v>10538</v>
          </cell>
          <cell r="G38">
            <v>12096</v>
          </cell>
          <cell r="H38">
            <v>13729</v>
          </cell>
          <cell r="I38">
            <v>15287</v>
          </cell>
          <cell r="J38">
            <v>7421</v>
          </cell>
          <cell r="K38">
            <v>10538</v>
          </cell>
          <cell r="L38">
            <v>12096</v>
          </cell>
          <cell r="M38">
            <v>8092</v>
          </cell>
          <cell r="N38">
            <v>14970</v>
          </cell>
          <cell r="O38">
            <v>8092</v>
          </cell>
          <cell r="P38">
            <v>11491</v>
          </cell>
          <cell r="Q38">
            <v>13190</v>
          </cell>
          <cell r="R38">
            <v>14970</v>
          </cell>
          <cell r="S38">
            <v>16670</v>
          </cell>
          <cell r="T38">
            <v>8092</v>
          </cell>
          <cell r="U38">
            <v>11491</v>
          </cell>
          <cell r="V38">
            <v>13190</v>
          </cell>
          <cell r="W38"/>
          <cell r="X38"/>
          <cell r="Y38"/>
          <cell r="Z38"/>
          <cell r="AA38"/>
          <cell r="AB38"/>
          <cell r="AC38"/>
          <cell r="AD38"/>
          <cell r="AE38"/>
          <cell r="AF38"/>
          <cell r="AG38"/>
          <cell r="AH38"/>
          <cell r="AI38"/>
          <cell r="AJ38"/>
          <cell r="AK38"/>
          <cell r="AL38"/>
          <cell r="AM38"/>
          <cell r="AN38"/>
          <cell r="AO38"/>
          <cell r="AP38"/>
          <cell r="AQ38"/>
          <cell r="AR38"/>
          <cell r="AS38"/>
          <cell r="AT38"/>
          <cell r="AU38"/>
          <cell r="AV38"/>
          <cell r="AW38"/>
          <cell r="AX38"/>
          <cell r="AY38"/>
          <cell r="AZ38"/>
          <cell r="BA38"/>
          <cell r="BB38"/>
          <cell r="BC38"/>
          <cell r="BD38"/>
          <cell r="BE38"/>
          <cell r="BF38"/>
          <cell r="BG38"/>
          <cell r="BH38"/>
          <cell r="BI38"/>
          <cell r="BJ38"/>
          <cell r="BK38"/>
          <cell r="BL38"/>
          <cell r="BM38"/>
          <cell r="BN38"/>
          <cell r="BO38"/>
          <cell r="BP38"/>
          <cell r="BQ38"/>
          <cell r="BR38"/>
          <cell r="BS38"/>
          <cell r="BT38"/>
          <cell r="BU38"/>
          <cell r="BV38"/>
          <cell r="BW38"/>
          <cell r="BX38"/>
          <cell r="BY38"/>
          <cell r="BZ38"/>
          <cell r="CA38"/>
          <cell r="CB38"/>
          <cell r="CC38"/>
          <cell r="CD38"/>
        </row>
        <row r="39">
          <cell r="A39" t="str">
            <v>G</v>
          </cell>
          <cell r="B39" t="str">
            <v>A</v>
          </cell>
          <cell r="C39">
            <v>9870</v>
          </cell>
          <cell r="D39">
            <v>18260</v>
          </cell>
          <cell r="E39">
            <v>9870</v>
          </cell>
          <cell r="F39">
            <v>14016</v>
          </cell>
          <cell r="G39">
            <v>16088</v>
          </cell>
          <cell r="H39">
            <v>18260</v>
          </cell>
          <cell r="I39">
            <v>20332</v>
          </cell>
          <cell r="J39">
            <v>9870</v>
          </cell>
          <cell r="K39">
            <v>14016</v>
          </cell>
          <cell r="L39">
            <v>16088</v>
          </cell>
          <cell r="M39">
            <v>10762</v>
          </cell>
          <cell r="N39">
            <v>19910</v>
          </cell>
          <cell r="O39">
            <v>10762</v>
          </cell>
          <cell r="P39">
            <v>15283</v>
          </cell>
          <cell r="Q39">
            <v>17543</v>
          </cell>
          <cell r="R39">
            <v>19910</v>
          </cell>
          <cell r="S39">
            <v>22171</v>
          </cell>
          <cell r="T39">
            <v>10762</v>
          </cell>
          <cell r="U39">
            <v>15283</v>
          </cell>
          <cell r="V39">
            <v>17543</v>
          </cell>
          <cell r="W39"/>
          <cell r="X39"/>
          <cell r="Y39"/>
          <cell r="Z39"/>
          <cell r="AA39"/>
          <cell r="AB39"/>
          <cell r="AC39"/>
          <cell r="AD39"/>
          <cell r="AE39"/>
          <cell r="AF39"/>
          <cell r="AG39"/>
          <cell r="AH39"/>
          <cell r="AI39"/>
          <cell r="AJ39"/>
          <cell r="AK39"/>
          <cell r="AL39"/>
          <cell r="AM39"/>
          <cell r="AN39"/>
          <cell r="AO39"/>
          <cell r="AP39"/>
          <cell r="AQ39"/>
          <cell r="AR39"/>
          <cell r="AS39"/>
          <cell r="AT39"/>
          <cell r="AU39"/>
          <cell r="AV39"/>
          <cell r="AW39"/>
          <cell r="AX39"/>
          <cell r="AY39"/>
          <cell r="AZ39"/>
          <cell r="BA39"/>
          <cell r="BB39"/>
          <cell r="BC39"/>
          <cell r="BD39"/>
          <cell r="BE39"/>
          <cell r="BF39"/>
          <cell r="BG39"/>
          <cell r="BH39"/>
          <cell r="BI39"/>
          <cell r="BJ39"/>
          <cell r="BK39"/>
          <cell r="BL39"/>
          <cell r="BM39"/>
          <cell r="BN39"/>
          <cell r="BO39"/>
          <cell r="BP39"/>
          <cell r="BQ39"/>
          <cell r="BR39"/>
          <cell r="BS39"/>
          <cell r="BT39"/>
          <cell r="BU39"/>
          <cell r="BV39"/>
          <cell r="BW39"/>
          <cell r="BX39"/>
          <cell r="BY39"/>
          <cell r="BZ39"/>
          <cell r="CA39"/>
          <cell r="CB39"/>
          <cell r="CC39"/>
          <cell r="CD39"/>
        </row>
        <row r="40">
          <cell r="A40" t="str">
            <v>G</v>
          </cell>
          <cell r="B40" t="str">
            <v>B</v>
          </cell>
          <cell r="C40">
            <v>9054</v>
          </cell>
          <cell r="D40">
            <v>16749</v>
          </cell>
          <cell r="E40">
            <v>9054</v>
          </cell>
          <cell r="F40">
            <v>12856</v>
          </cell>
          <cell r="G40">
            <v>14757</v>
          </cell>
          <cell r="H40">
            <v>16749</v>
          </cell>
          <cell r="I40">
            <v>18650</v>
          </cell>
          <cell r="J40">
            <v>9054</v>
          </cell>
          <cell r="K40">
            <v>12856</v>
          </cell>
          <cell r="L40">
            <v>14757</v>
          </cell>
          <cell r="M40">
            <v>9872</v>
          </cell>
          <cell r="N40">
            <v>18263</v>
          </cell>
          <cell r="O40">
            <v>9872</v>
          </cell>
          <cell r="P40">
            <v>14019</v>
          </cell>
          <cell r="Q40">
            <v>16092</v>
          </cell>
          <cell r="R40">
            <v>18263</v>
          </cell>
          <cell r="S40">
            <v>20337</v>
          </cell>
          <cell r="T40">
            <v>9872</v>
          </cell>
          <cell r="U40">
            <v>14019</v>
          </cell>
          <cell r="V40">
            <v>16092</v>
          </cell>
          <cell r="W40"/>
          <cell r="X40"/>
          <cell r="Y40"/>
          <cell r="Z40"/>
          <cell r="AA40"/>
          <cell r="AB40"/>
          <cell r="AC40"/>
          <cell r="AD40"/>
          <cell r="AE40"/>
          <cell r="AF40"/>
          <cell r="AG40"/>
          <cell r="AH40"/>
          <cell r="AI40"/>
          <cell r="AJ40"/>
          <cell r="AK40"/>
          <cell r="AL40"/>
          <cell r="AM40"/>
          <cell r="AN40"/>
          <cell r="AO40"/>
          <cell r="AP40"/>
          <cell r="AQ40"/>
          <cell r="AR40"/>
          <cell r="AS40"/>
          <cell r="AT40"/>
          <cell r="AU40"/>
          <cell r="AV40"/>
          <cell r="AW40"/>
          <cell r="AX40"/>
          <cell r="AY40"/>
          <cell r="AZ40"/>
          <cell r="BA40"/>
          <cell r="BB40"/>
          <cell r="BC40"/>
          <cell r="BD40"/>
          <cell r="BE40"/>
          <cell r="BF40"/>
          <cell r="BG40"/>
          <cell r="BH40"/>
          <cell r="BI40"/>
          <cell r="BJ40"/>
          <cell r="BK40"/>
          <cell r="BL40"/>
          <cell r="BM40"/>
          <cell r="BN40"/>
          <cell r="BO40"/>
          <cell r="BP40"/>
          <cell r="BQ40"/>
          <cell r="BR40"/>
          <cell r="BS40"/>
          <cell r="BT40"/>
          <cell r="BU40"/>
          <cell r="BV40"/>
          <cell r="BW40"/>
          <cell r="BX40"/>
          <cell r="BY40"/>
          <cell r="BZ40"/>
          <cell r="CA40"/>
          <cell r="CB40"/>
          <cell r="CC40"/>
          <cell r="CD40"/>
        </row>
        <row r="41">
          <cell r="A41" t="str">
            <v>G</v>
          </cell>
          <cell r="B41" t="str">
            <v>Y</v>
          </cell>
          <cell r="C41">
            <v>7792</v>
          </cell>
          <cell r="D41">
            <v>14415</v>
          </cell>
          <cell r="E41">
            <v>7792</v>
          </cell>
          <cell r="F41">
            <v>11065</v>
          </cell>
          <cell r="G41">
            <v>12701</v>
          </cell>
          <cell r="H41">
            <v>14415</v>
          </cell>
          <cell r="I41">
            <v>16051</v>
          </cell>
          <cell r="J41">
            <v>7792</v>
          </cell>
          <cell r="K41">
            <v>11065</v>
          </cell>
          <cell r="L41">
            <v>12701</v>
          </cell>
          <cell r="M41">
            <v>8497</v>
          </cell>
          <cell r="N41">
            <v>15719</v>
          </cell>
          <cell r="O41">
            <v>8497</v>
          </cell>
          <cell r="P41">
            <v>12066</v>
          </cell>
          <cell r="Q41">
            <v>13850</v>
          </cell>
          <cell r="R41">
            <v>15719</v>
          </cell>
          <cell r="S41">
            <v>17504</v>
          </cell>
          <cell r="T41">
            <v>8497</v>
          </cell>
          <cell r="U41">
            <v>12066</v>
          </cell>
          <cell r="V41">
            <v>13850</v>
          </cell>
          <cell r="W41"/>
          <cell r="X41"/>
          <cell r="Y41"/>
          <cell r="Z41"/>
          <cell r="AA41"/>
          <cell r="AB41"/>
          <cell r="AC41"/>
          <cell r="AD41"/>
          <cell r="AE41"/>
          <cell r="AF41"/>
          <cell r="AG41"/>
          <cell r="AH41"/>
          <cell r="AI41"/>
          <cell r="AJ41"/>
          <cell r="AK41"/>
          <cell r="AL41"/>
          <cell r="AM41"/>
          <cell r="AN41"/>
          <cell r="AO41"/>
          <cell r="AP41"/>
          <cell r="AQ41"/>
          <cell r="AR41"/>
          <cell r="AS41"/>
          <cell r="AT41"/>
          <cell r="AU41"/>
          <cell r="AV41"/>
          <cell r="AW41"/>
          <cell r="AX41"/>
          <cell r="AY41"/>
          <cell r="AZ41"/>
          <cell r="BA41"/>
          <cell r="BB41"/>
          <cell r="BC41"/>
          <cell r="BD41"/>
          <cell r="BE41"/>
          <cell r="BF41"/>
          <cell r="BG41"/>
          <cell r="BH41"/>
          <cell r="BI41"/>
          <cell r="BJ41"/>
          <cell r="BK41"/>
          <cell r="BL41"/>
          <cell r="BM41"/>
          <cell r="BN41"/>
          <cell r="BO41"/>
          <cell r="BP41"/>
          <cell r="BQ41"/>
          <cell r="BR41"/>
          <cell r="BS41"/>
          <cell r="BT41"/>
          <cell r="BU41"/>
          <cell r="BV41"/>
          <cell r="BW41"/>
          <cell r="BX41"/>
          <cell r="BY41"/>
          <cell r="BZ41"/>
          <cell r="CA41"/>
          <cell r="CB41"/>
          <cell r="CC41"/>
          <cell r="CD41"/>
        </row>
        <row r="42">
          <cell r="A42" t="str">
            <v>H</v>
          </cell>
          <cell r="B42" t="str">
            <v>D</v>
          </cell>
          <cell r="C42">
            <v>7723</v>
          </cell>
          <cell r="D42">
            <v>14288</v>
          </cell>
          <cell r="E42">
            <v>7723</v>
          </cell>
          <cell r="F42">
            <v>10967</v>
          </cell>
          <cell r="G42">
            <v>12588</v>
          </cell>
          <cell r="H42">
            <v>14288</v>
          </cell>
          <cell r="I42">
            <v>15909</v>
          </cell>
          <cell r="J42">
            <v>7723</v>
          </cell>
          <cell r="K42">
            <v>10967</v>
          </cell>
          <cell r="L42">
            <v>12588</v>
          </cell>
          <cell r="M42">
            <v>8426</v>
          </cell>
          <cell r="N42">
            <v>15588</v>
          </cell>
          <cell r="O42">
            <v>8426</v>
          </cell>
          <cell r="P42">
            <v>11965</v>
          </cell>
          <cell r="Q42">
            <v>13734</v>
          </cell>
          <cell r="R42">
            <v>15588</v>
          </cell>
          <cell r="S42">
            <v>17358</v>
          </cell>
          <cell r="T42">
            <v>8426</v>
          </cell>
          <cell r="U42">
            <v>11965</v>
          </cell>
          <cell r="V42">
            <v>13734</v>
          </cell>
          <cell r="W42"/>
          <cell r="X42"/>
          <cell r="Y42"/>
          <cell r="Z42"/>
          <cell r="AA42"/>
          <cell r="AB42"/>
          <cell r="AC42"/>
          <cell r="AD42"/>
          <cell r="AE42"/>
          <cell r="AF42"/>
          <cell r="AG42"/>
          <cell r="AH42"/>
          <cell r="AI42"/>
          <cell r="AJ42"/>
          <cell r="AK42"/>
          <cell r="AL42"/>
          <cell r="AM42"/>
          <cell r="AN42"/>
          <cell r="AO42"/>
          <cell r="AP42"/>
          <cell r="AQ42"/>
          <cell r="AR42"/>
          <cell r="AS42"/>
          <cell r="AT42"/>
          <cell r="AU42"/>
          <cell r="AV42"/>
          <cell r="AW42"/>
          <cell r="AX42"/>
          <cell r="AY42"/>
          <cell r="AZ42"/>
          <cell r="BA42"/>
          <cell r="BB42"/>
          <cell r="BC42"/>
          <cell r="BD42"/>
          <cell r="BE42"/>
          <cell r="BF42"/>
          <cell r="BG42"/>
          <cell r="BH42"/>
          <cell r="BI42"/>
          <cell r="BJ42"/>
          <cell r="BK42"/>
          <cell r="BL42"/>
          <cell r="BM42"/>
          <cell r="BN42"/>
          <cell r="BO42"/>
          <cell r="BP42"/>
          <cell r="BQ42"/>
          <cell r="BR42"/>
          <cell r="BS42"/>
          <cell r="BT42"/>
          <cell r="BU42"/>
          <cell r="BV42"/>
          <cell r="BW42"/>
          <cell r="BX42"/>
          <cell r="BY42"/>
          <cell r="BZ42"/>
          <cell r="CA42"/>
          <cell r="CB42"/>
          <cell r="CC42"/>
          <cell r="CD42"/>
        </row>
        <row r="43">
          <cell r="A43" t="str">
            <v>H</v>
          </cell>
          <cell r="B43" t="str">
            <v>A</v>
          </cell>
          <cell r="C43">
            <v>10272</v>
          </cell>
          <cell r="D43">
            <v>19003</v>
          </cell>
          <cell r="E43">
            <v>10272</v>
          </cell>
          <cell r="F43">
            <v>14586</v>
          </cell>
          <cell r="G43">
            <v>16742</v>
          </cell>
          <cell r="H43">
            <v>19003</v>
          </cell>
          <cell r="I43">
            <v>21159</v>
          </cell>
          <cell r="J43">
            <v>10272</v>
          </cell>
          <cell r="K43">
            <v>14586</v>
          </cell>
          <cell r="L43">
            <v>16742</v>
          </cell>
          <cell r="M43">
            <v>11207</v>
          </cell>
          <cell r="N43">
            <v>20732</v>
          </cell>
          <cell r="O43">
            <v>11207</v>
          </cell>
          <cell r="P43">
            <v>15913</v>
          </cell>
          <cell r="Q43">
            <v>18266</v>
          </cell>
          <cell r="R43">
            <v>20732</v>
          </cell>
          <cell r="S43">
            <v>23086</v>
          </cell>
          <cell r="T43">
            <v>11207</v>
          </cell>
          <cell r="U43">
            <v>15913</v>
          </cell>
          <cell r="V43">
            <v>18266</v>
          </cell>
          <cell r="W43"/>
          <cell r="X43"/>
          <cell r="Y43"/>
          <cell r="Z43"/>
          <cell r="AA43"/>
          <cell r="AB43"/>
          <cell r="AC43"/>
          <cell r="AD43"/>
          <cell r="AE43"/>
          <cell r="AF43"/>
          <cell r="AG43"/>
          <cell r="AH43"/>
          <cell r="AI43"/>
          <cell r="AJ43"/>
          <cell r="AK43"/>
          <cell r="AL43"/>
          <cell r="AM43"/>
          <cell r="AN43"/>
          <cell r="AO43"/>
          <cell r="AP43"/>
          <cell r="AQ43"/>
          <cell r="AR43"/>
          <cell r="AS43"/>
          <cell r="AT43"/>
          <cell r="AU43"/>
          <cell r="AV43"/>
          <cell r="AW43"/>
          <cell r="AX43"/>
          <cell r="AY43"/>
          <cell r="AZ43"/>
          <cell r="BA43"/>
          <cell r="BB43"/>
          <cell r="BC43"/>
          <cell r="BD43"/>
          <cell r="BE43"/>
          <cell r="BF43"/>
          <cell r="BG43"/>
          <cell r="BH43"/>
          <cell r="BI43"/>
          <cell r="BJ43"/>
          <cell r="BK43"/>
          <cell r="BL43"/>
          <cell r="BM43"/>
          <cell r="BN43"/>
          <cell r="BO43"/>
          <cell r="BP43"/>
          <cell r="BQ43"/>
          <cell r="BR43"/>
          <cell r="BS43"/>
          <cell r="BT43"/>
          <cell r="BU43"/>
          <cell r="BV43"/>
          <cell r="BW43"/>
          <cell r="BX43"/>
          <cell r="BY43"/>
          <cell r="BZ43"/>
          <cell r="CA43"/>
          <cell r="CB43"/>
          <cell r="CC43"/>
          <cell r="CD43"/>
        </row>
        <row r="44">
          <cell r="A44" t="str">
            <v>H</v>
          </cell>
          <cell r="B44" t="str">
            <v>B</v>
          </cell>
          <cell r="C44">
            <v>9422</v>
          </cell>
          <cell r="D44">
            <v>17431</v>
          </cell>
          <cell r="E44">
            <v>9422</v>
          </cell>
          <cell r="F44">
            <v>13380</v>
          </cell>
          <cell r="G44">
            <v>15357</v>
          </cell>
          <cell r="H44">
            <v>17431</v>
          </cell>
          <cell r="I44">
            <v>19409</v>
          </cell>
          <cell r="J44">
            <v>9422</v>
          </cell>
          <cell r="K44">
            <v>13380</v>
          </cell>
          <cell r="L44">
            <v>15357</v>
          </cell>
          <cell r="M44">
            <v>10280</v>
          </cell>
          <cell r="N44">
            <v>19017</v>
          </cell>
          <cell r="O44">
            <v>10280</v>
          </cell>
          <cell r="P44">
            <v>14597</v>
          </cell>
          <cell r="Q44">
            <v>16755</v>
          </cell>
          <cell r="R44">
            <v>19017</v>
          </cell>
          <cell r="S44">
            <v>21177</v>
          </cell>
          <cell r="T44">
            <v>10280</v>
          </cell>
          <cell r="U44">
            <v>14597</v>
          </cell>
          <cell r="V44">
            <v>16755</v>
          </cell>
          <cell r="W44"/>
          <cell r="X44"/>
          <cell r="Y44"/>
          <cell r="Z44"/>
          <cell r="AA44"/>
          <cell r="AB44"/>
          <cell r="AC44"/>
          <cell r="AD44"/>
          <cell r="AE44"/>
          <cell r="AF44"/>
          <cell r="AG44"/>
          <cell r="AH44"/>
          <cell r="AI44"/>
          <cell r="AJ44"/>
          <cell r="AK44"/>
          <cell r="AL44"/>
          <cell r="AM44"/>
          <cell r="AN44"/>
          <cell r="AO44"/>
          <cell r="AP44"/>
          <cell r="AQ44"/>
          <cell r="AR44"/>
          <cell r="AS44"/>
          <cell r="AT44"/>
          <cell r="AU44"/>
          <cell r="AV44"/>
          <cell r="AW44"/>
          <cell r="AX44"/>
          <cell r="AY44"/>
          <cell r="AZ44"/>
          <cell r="BA44"/>
          <cell r="BB44"/>
          <cell r="BC44"/>
          <cell r="BD44"/>
          <cell r="BE44"/>
          <cell r="BF44"/>
          <cell r="BG44"/>
          <cell r="BH44"/>
          <cell r="BI44"/>
          <cell r="BJ44"/>
          <cell r="BK44"/>
          <cell r="BL44"/>
          <cell r="BM44"/>
          <cell r="BN44"/>
          <cell r="BO44"/>
          <cell r="BP44"/>
          <cell r="BQ44"/>
          <cell r="BR44"/>
          <cell r="BS44"/>
          <cell r="BT44"/>
          <cell r="BU44"/>
          <cell r="BV44"/>
          <cell r="BW44"/>
          <cell r="BX44"/>
          <cell r="BY44"/>
          <cell r="BZ44"/>
          <cell r="CA44"/>
          <cell r="CB44"/>
          <cell r="CC44"/>
          <cell r="CD44"/>
        </row>
        <row r="45">
          <cell r="A45" t="str">
            <v>H</v>
          </cell>
          <cell r="B45" t="str">
            <v>Y</v>
          </cell>
          <cell r="C45">
            <v>8109</v>
          </cell>
          <cell r="D45">
            <v>15002</v>
          </cell>
          <cell r="E45">
            <v>8109</v>
          </cell>
          <cell r="F45">
            <v>11515</v>
          </cell>
          <cell r="G45">
            <v>13217</v>
          </cell>
          <cell r="H45">
            <v>15002</v>
          </cell>
          <cell r="I45">
            <v>16704</v>
          </cell>
          <cell r="J45">
            <v>8109</v>
          </cell>
          <cell r="K45">
            <v>11515</v>
          </cell>
          <cell r="L45">
            <v>13217</v>
          </cell>
          <cell r="M45">
            <v>8847</v>
          </cell>
          <cell r="N45">
            <v>16367</v>
          </cell>
          <cell r="O45">
            <v>8847</v>
          </cell>
          <cell r="P45">
            <v>12563</v>
          </cell>
          <cell r="Q45">
            <v>14421</v>
          </cell>
          <cell r="R45">
            <v>16367</v>
          </cell>
          <cell r="S45">
            <v>18226</v>
          </cell>
          <cell r="T45">
            <v>8847</v>
          </cell>
          <cell r="U45">
            <v>12563</v>
          </cell>
          <cell r="V45">
            <v>14421</v>
          </cell>
          <cell r="W45"/>
          <cell r="X45"/>
          <cell r="Y45"/>
          <cell r="Z45"/>
          <cell r="AA45"/>
          <cell r="AB45"/>
          <cell r="AC45"/>
          <cell r="AD45"/>
          <cell r="AE45"/>
          <cell r="AF45"/>
          <cell r="AG45"/>
          <cell r="AH45"/>
          <cell r="AI45"/>
          <cell r="AJ45"/>
          <cell r="AK45"/>
          <cell r="AL45"/>
          <cell r="AM45"/>
          <cell r="AN45"/>
          <cell r="AO45"/>
          <cell r="AP45"/>
          <cell r="AQ45"/>
          <cell r="AR45"/>
          <cell r="AS45"/>
          <cell r="AT45"/>
          <cell r="AU45"/>
          <cell r="AV45"/>
          <cell r="AW45"/>
          <cell r="AX45"/>
          <cell r="AY45"/>
          <cell r="AZ45"/>
          <cell r="BA45"/>
          <cell r="BB45"/>
          <cell r="BC45"/>
          <cell r="BD45"/>
          <cell r="BE45"/>
          <cell r="BF45"/>
          <cell r="BG45"/>
          <cell r="BH45"/>
          <cell r="BI45"/>
          <cell r="BJ45"/>
          <cell r="BK45"/>
          <cell r="BL45"/>
          <cell r="BM45"/>
          <cell r="BN45"/>
          <cell r="BO45"/>
          <cell r="BP45"/>
          <cell r="BQ45"/>
          <cell r="BR45"/>
          <cell r="BS45"/>
          <cell r="BT45"/>
          <cell r="BU45"/>
          <cell r="BV45"/>
          <cell r="BW45"/>
          <cell r="BX45"/>
          <cell r="BY45"/>
          <cell r="BZ45"/>
          <cell r="CA45"/>
          <cell r="CB45"/>
          <cell r="CC45"/>
          <cell r="CD45"/>
        </row>
        <row r="46">
          <cell r="A46" t="str">
            <v>I</v>
          </cell>
          <cell r="B46" t="str">
            <v>D</v>
          </cell>
          <cell r="C46">
            <v>8154</v>
          </cell>
          <cell r="D46">
            <v>15085</v>
          </cell>
          <cell r="E46">
            <v>8154</v>
          </cell>
          <cell r="F46">
            <v>11579</v>
          </cell>
          <cell r="G46">
            <v>13291</v>
          </cell>
          <cell r="H46">
            <v>15085</v>
          </cell>
          <cell r="I46">
            <v>16797</v>
          </cell>
          <cell r="J46">
            <v>8154</v>
          </cell>
          <cell r="K46">
            <v>11579</v>
          </cell>
          <cell r="L46">
            <v>13291</v>
          </cell>
          <cell r="M46">
            <v>8897</v>
          </cell>
          <cell r="N46">
            <v>16459</v>
          </cell>
          <cell r="O46">
            <v>8897</v>
          </cell>
          <cell r="P46">
            <v>12634</v>
          </cell>
          <cell r="Q46">
            <v>14502</v>
          </cell>
          <cell r="R46">
            <v>16459</v>
          </cell>
          <cell r="S46">
            <v>18328</v>
          </cell>
          <cell r="T46">
            <v>8897</v>
          </cell>
          <cell r="U46">
            <v>12634</v>
          </cell>
          <cell r="V46">
            <v>14502</v>
          </cell>
          <cell r="W46"/>
          <cell r="X46"/>
          <cell r="Y46"/>
          <cell r="Z46"/>
          <cell r="AA46"/>
          <cell r="AB46"/>
          <cell r="AC46"/>
          <cell r="AD46"/>
          <cell r="AE46"/>
          <cell r="AF46"/>
          <cell r="AG46"/>
          <cell r="AH46"/>
          <cell r="AI46"/>
          <cell r="AJ46"/>
          <cell r="AK46"/>
          <cell r="AL46"/>
          <cell r="AM46"/>
          <cell r="AN46"/>
          <cell r="AO46"/>
          <cell r="AP46"/>
          <cell r="AQ46"/>
          <cell r="AR46"/>
          <cell r="AS46"/>
          <cell r="AT46"/>
          <cell r="AU46"/>
          <cell r="AV46"/>
          <cell r="AW46"/>
          <cell r="AX46"/>
          <cell r="AY46"/>
          <cell r="AZ46"/>
          <cell r="BA46"/>
          <cell r="BB46"/>
          <cell r="BC46"/>
          <cell r="BD46"/>
          <cell r="BE46"/>
          <cell r="BF46"/>
          <cell r="BG46"/>
          <cell r="BH46"/>
          <cell r="BI46"/>
          <cell r="BJ46"/>
          <cell r="BK46"/>
          <cell r="BL46"/>
          <cell r="BM46"/>
          <cell r="BN46"/>
          <cell r="BO46"/>
          <cell r="BP46"/>
          <cell r="BQ46"/>
          <cell r="BR46"/>
          <cell r="BS46"/>
          <cell r="BT46"/>
          <cell r="BU46"/>
          <cell r="BV46"/>
          <cell r="BW46"/>
          <cell r="BX46"/>
          <cell r="BY46"/>
          <cell r="BZ46"/>
          <cell r="CA46"/>
          <cell r="CB46"/>
          <cell r="CC46"/>
          <cell r="CD46"/>
        </row>
        <row r="47">
          <cell r="A47" t="str">
            <v>I</v>
          </cell>
          <cell r="B47" t="str">
            <v>A</v>
          </cell>
          <cell r="C47">
            <v>10845</v>
          </cell>
          <cell r="D47">
            <v>20063</v>
          </cell>
          <cell r="E47">
            <v>10845</v>
          </cell>
          <cell r="F47">
            <v>15400</v>
          </cell>
          <cell r="G47">
            <v>17677</v>
          </cell>
          <cell r="H47">
            <v>20063</v>
          </cell>
          <cell r="I47">
            <v>22340</v>
          </cell>
          <cell r="J47">
            <v>10845</v>
          </cell>
          <cell r="K47">
            <v>15400</v>
          </cell>
          <cell r="L47">
            <v>17677</v>
          </cell>
          <cell r="M47">
            <v>11833</v>
          </cell>
          <cell r="N47">
            <v>21890</v>
          </cell>
          <cell r="O47">
            <v>11833</v>
          </cell>
          <cell r="P47">
            <v>16803</v>
          </cell>
          <cell r="Q47">
            <v>19288</v>
          </cell>
          <cell r="R47">
            <v>21890</v>
          </cell>
          <cell r="S47">
            <v>24376</v>
          </cell>
          <cell r="T47">
            <v>11833</v>
          </cell>
          <cell r="U47">
            <v>16803</v>
          </cell>
          <cell r="V47">
            <v>19288</v>
          </cell>
          <cell r="W47"/>
          <cell r="X47"/>
          <cell r="Y47"/>
          <cell r="Z47"/>
          <cell r="AA47"/>
          <cell r="AB47"/>
          <cell r="AC47"/>
          <cell r="AD47"/>
          <cell r="AE47"/>
          <cell r="AF47"/>
          <cell r="AG47"/>
          <cell r="AH47"/>
          <cell r="AI47"/>
          <cell r="AJ47"/>
          <cell r="AK47"/>
          <cell r="AL47"/>
          <cell r="AM47"/>
          <cell r="AN47"/>
          <cell r="AO47"/>
          <cell r="AP47"/>
          <cell r="AQ47"/>
          <cell r="AR47"/>
          <cell r="AS47"/>
          <cell r="AT47"/>
          <cell r="AU47"/>
          <cell r="AV47"/>
          <cell r="AW47"/>
          <cell r="AX47"/>
          <cell r="AY47"/>
          <cell r="AZ47"/>
          <cell r="BA47"/>
          <cell r="BB47"/>
          <cell r="BC47"/>
          <cell r="BD47"/>
          <cell r="BE47"/>
          <cell r="BF47"/>
          <cell r="BG47"/>
          <cell r="BH47"/>
          <cell r="BI47"/>
          <cell r="BJ47"/>
          <cell r="BK47"/>
          <cell r="BL47"/>
          <cell r="BM47"/>
          <cell r="BN47"/>
          <cell r="BO47"/>
          <cell r="BP47"/>
          <cell r="BQ47"/>
          <cell r="BR47"/>
          <cell r="BS47"/>
          <cell r="BT47"/>
          <cell r="BU47"/>
          <cell r="BV47"/>
          <cell r="BW47"/>
          <cell r="BX47"/>
          <cell r="BY47"/>
          <cell r="BZ47"/>
          <cell r="CA47"/>
          <cell r="CB47"/>
          <cell r="CC47"/>
          <cell r="CD47"/>
        </row>
        <row r="48">
          <cell r="A48" t="str">
            <v>I</v>
          </cell>
          <cell r="B48" t="str">
            <v>B</v>
          </cell>
          <cell r="C48">
            <v>9948</v>
          </cell>
          <cell r="D48">
            <v>18404</v>
          </cell>
          <cell r="E48">
            <v>9948</v>
          </cell>
          <cell r="F48">
            <v>14126</v>
          </cell>
          <cell r="G48">
            <v>16215</v>
          </cell>
          <cell r="H48">
            <v>18404</v>
          </cell>
          <cell r="I48">
            <v>20492</v>
          </cell>
          <cell r="J48">
            <v>9948</v>
          </cell>
          <cell r="K48">
            <v>14126</v>
          </cell>
          <cell r="L48">
            <v>16215</v>
          </cell>
          <cell r="M48">
            <v>10854</v>
          </cell>
          <cell r="N48">
            <v>20080</v>
          </cell>
          <cell r="O48">
            <v>10854</v>
          </cell>
          <cell r="P48">
            <v>15413</v>
          </cell>
          <cell r="Q48">
            <v>17692</v>
          </cell>
          <cell r="R48">
            <v>20080</v>
          </cell>
          <cell r="S48">
            <v>22360</v>
          </cell>
          <cell r="T48">
            <v>10854</v>
          </cell>
          <cell r="U48">
            <v>15413</v>
          </cell>
          <cell r="V48">
            <v>17692</v>
          </cell>
          <cell r="W48"/>
          <cell r="X48"/>
          <cell r="Y48"/>
          <cell r="Z48"/>
          <cell r="AA48"/>
          <cell r="AB48"/>
          <cell r="AC48"/>
          <cell r="AD48"/>
          <cell r="AE48"/>
          <cell r="AF48"/>
          <cell r="AG48"/>
          <cell r="AH48"/>
          <cell r="AI48"/>
          <cell r="AJ48"/>
          <cell r="AK48"/>
          <cell r="AL48"/>
          <cell r="AM48"/>
          <cell r="AN48"/>
          <cell r="AO48"/>
          <cell r="AP48"/>
          <cell r="AQ48"/>
          <cell r="AR48"/>
          <cell r="AS48"/>
          <cell r="AT48"/>
          <cell r="AU48"/>
          <cell r="AV48"/>
          <cell r="AW48"/>
          <cell r="AX48"/>
          <cell r="AY48"/>
          <cell r="AZ48"/>
          <cell r="BA48"/>
          <cell r="BB48"/>
          <cell r="BC48"/>
          <cell r="BD48"/>
          <cell r="BE48"/>
          <cell r="BF48"/>
          <cell r="BG48"/>
          <cell r="BH48"/>
          <cell r="BI48"/>
          <cell r="BJ48"/>
          <cell r="BK48"/>
          <cell r="BL48"/>
          <cell r="BM48"/>
          <cell r="BN48"/>
          <cell r="BO48"/>
          <cell r="BP48"/>
          <cell r="BQ48"/>
          <cell r="BR48"/>
          <cell r="BS48"/>
          <cell r="BT48"/>
          <cell r="BU48"/>
          <cell r="BV48"/>
          <cell r="BW48"/>
          <cell r="BX48"/>
          <cell r="BY48"/>
          <cell r="BZ48"/>
          <cell r="CA48"/>
          <cell r="CB48"/>
          <cell r="CC48"/>
          <cell r="CD48"/>
        </row>
        <row r="49">
          <cell r="A49" t="str">
            <v>I</v>
          </cell>
          <cell r="B49" t="str">
            <v>Y</v>
          </cell>
          <cell r="C49">
            <v>8562</v>
          </cell>
          <cell r="D49">
            <v>15839</v>
          </cell>
          <cell r="E49">
            <v>8562</v>
          </cell>
          <cell r="F49">
            <v>12158</v>
          </cell>
          <cell r="G49">
            <v>13956</v>
          </cell>
          <cell r="H49">
            <v>15839</v>
          </cell>
          <cell r="I49">
            <v>17637</v>
          </cell>
          <cell r="J49">
            <v>8562</v>
          </cell>
          <cell r="K49">
            <v>12158</v>
          </cell>
          <cell r="L49">
            <v>13956</v>
          </cell>
          <cell r="M49">
            <v>9342</v>
          </cell>
          <cell r="N49">
            <v>17282</v>
          </cell>
          <cell r="O49">
            <v>9342</v>
          </cell>
          <cell r="P49">
            <v>13266</v>
          </cell>
          <cell r="Q49">
            <v>15227</v>
          </cell>
          <cell r="R49">
            <v>17282</v>
          </cell>
          <cell r="S49">
            <v>19244</v>
          </cell>
          <cell r="T49">
            <v>9342</v>
          </cell>
          <cell r="U49">
            <v>13266</v>
          </cell>
          <cell r="V49">
            <v>15227</v>
          </cell>
          <cell r="W49"/>
          <cell r="X49"/>
          <cell r="Y49"/>
          <cell r="Z49"/>
          <cell r="AA49"/>
          <cell r="AB49"/>
          <cell r="AC49"/>
          <cell r="AD49"/>
          <cell r="AE49"/>
          <cell r="AF49"/>
          <cell r="AG49"/>
          <cell r="AH49"/>
          <cell r="AI49"/>
          <cell r="AJ49"/>
          <cell r="AK49"/>
          <cell r="AL49"/>
          <cell r="AM49"/>
          <cell r="AN49"/>
          <cell r="AO49"/>
          <cell r="AP49"/>
          <cell r="AQ49"/>
          <cell r="AR49"/>
          <cell r="AS49"/>
          <cell r="AT49"/>
          <cell r="AU49"/>
          <cell r="AV49"/>
          <cell r="AW49"/>
          <cell r="AX49"/>
          <cell r="AY49"/>
          <cell r="AZ49"/>
          <cell r="BA49"/>
          <cell r="BB49"/>
          <cell r="BC49"/>
          <cell r="BD49"/>
          <cell r="BE49"/>
          <cell r="BF49"/>
          <cell r="BG49"/>
          <cell r="BH49"/>
          <cell r="BI49"/>
          <cell r="BJ49"/>
          <cell r="BK49"/>
          <cell r="BL49"/>
          <cell r="BM49"/>
          <cell r="BN49"/>
          <cell r="BO49"/>
          <cell r="BP49"/>
          <cell r="BQ49"/>
          <cell r="BR49"/>
          <cell r="BS49"/>
          <cell r="BT49"/>
          <cell r="BU49"/>
          <cell r="BV49"/>
          <cell r="BW49"/>
          <cell r="BX49"/>
          <cell r="BY49"/>
          <cell r="BZ49"/>
          <cell r="CA49"/>
          <cell r="CB49"/>
          <cell r="CC49"/>
          <cell r="CD49"/>
        </row>
        <row r="50">
          <cell r="A50" t="str">
            <v>J</v>
          </cell>
          <cell r="B50" t="str">
            <v>D</v>
          </cell>
          <cell r="C50">
            <v>8769</v>
          </cell>
          <cell r="D50">
            <v>16223</v>
          </cell>
          <cell r="E50">
            <v>8769</v>
          </cell>
          <cell r="F50">
            <v>12452</v>
          </cell>
          <cell r="G50">
            <v>14293</v>
          </cell>
          <cell r="H50">
            <v>16223</v>
          </cell>
          <cell r="I50">
            <v>18064</v>
          </cell>
          <cell r="J50">
            <v>8769</v>
          </cell>
          <cell r="K50">
            <v>12452</v>
          </cell>
          <cell r="L50">
            <v>14293</v>
          </cell>
          <cell r="M50">
            <v>9565</v>
          </cell>
          <cell r="N50">
            <v>17695</v>
          </cell>
          <cell r="O50">
            <v>9565</v>
          </cell>
          <cell r="P50">
            <v>13582</v>
          </cell>
          <cell r="Q50">
            <v>15591</v>
          </cell>
          <cell r="R50">
            <v>17695</v>
          </cell>
          <cell r="S50">
            <v>19704</v>
          </cell>
          <cell r="T50">
            <v>9565</v>
          </cell>
          <cell r="U50">
            <v>13582</v>
          </cell>
          <cell r="V50">
            <v>15591</v>
          </cell>
          <cell r="W50"/>
          <cell r="X50"/>
          <cell r="Y50"/>
          <cell r="Z50"/>
          <cell r="AA50"/>
          <cell r="AB50"/>
          <cell r="AC50"/>
          <cell r="AD50"/>
          <cell r="AE50"/>
          <cell r="AF50"/>
          <cell r="AG50"/>
          <cell r="AH50"/>
          <cell r="AI50"/>
          <cell r="AJ50"/>
          <cell r="AK50"/>
          <cell r="AL50"/>
          <cell r="AM50"/>
          <cell r="AN50"/>
          <cell r="AO50"/>
          <cell r="AP50"/>
          <cell r="AQ50"/>
          <cell r="AR50"/>
          <cell r="AS50"/>
          <cell r="AT50"/>
          <cell r="AU50"/>
          <cell r="AV50"/>
          <cell r="AW50"/>
          <cell r="AX50"/>
          <cell r="AY50"/>
          <cell r="AZ50"/>
          <cell r="BA50"/>
          <cell r="BB50"/>
          <cell r="BC50"/>
          <cell r="BD50"/>
          <cell r="BE50"/>
          <cell r="BF50"/>
          <cell r="BG50"/>
          <cell r="BH50"/>
          <cell r="BI50"/>
          <cell r="BJ50"/>
          <cell r="BK50"/>
          <cell r="BL50"/>
          <cell r="BM50"/>
          <cell r="BN50"/>
          <cell r="BO50"/>
          <cell r="BP50"/>
          <cell r="BQ50"/>
          <cell r="BR50"/>
          <cell r="BS50"/>
          <cell r="BT50"/>
          <cell r="BU50"/>
          <cell r="BV50"/>
          <cell r="BW50"/>
          <cell r="BX50"/>
          <cell r="BY50"/>
          <cell r="BZ50"/>
          <cell r="CA50"/>
          <cell r="CB50"/>
          <cell r="CC50"/>
          <cell r="CD50"/>
        </row>
        <row r="51">
          <cell r="A51" t="str">
            <v>J</v>
          </cell>
          <cell r="B51" t="str">
            <v>A</v>
          </cell>
          <cell r="C51">
            <v>11663</v>
          </cell>
          <cell r="D51">
            <v>21577</v>
          </cell>
          <cell r="E51">
            <v>11663</v>
          </cell>
          <cell r="F51">
            <v>16561</v>
          </cell>
          <cell r="G51">
            <v>19010</v>
          </cell>
          <cell r="H51">
            <v>21577</v>
          </cell>
          <cell r="I51">
            <v>24025</v>
          </cell>
          <cell r="J51">
            <v>11663</v>
          </cell>
          <cell r="K51">
            <v>16561</v>
          </cell>
          <cell r="L51">
            <v>19010</v>
          </cell>
          <cell r="M51">
            <v>12721</v>
          </cell>
          <cell r="N51">
            <v>23534</v>
          </cell>
          <cell r="O51">
            <v>12721</v>
          </cell>
          <cell r="P51">
            <v>18064</v>
          </cell>
          <cell r="Q51">
            <v>20736</v>
          </cell>
          <cell r="R51">
            <v>23534</v>
          </cell>
          <cell r="S51">
            <v>26206</v>
          </cell>
          <cell r="T51">
            <v>12721</v>
          </cell>
          <cell r="U51">
            <v>18064</v>
          </cell>
          <cell r="V51">
            <v>20736</v>
          </cell>
          <cell r="W51"/>
          <cell r="X51"/>
          <cell r="Y51"/>
          <cell r="Z51"/>
          <cell r="AA51"/>
          <cell r="AB51"/>
          <cell r="AC51"/>
          <cell r="AD51"/>
          <cell r="AE51"/>
          <cell r="AF51"/>
          <cell r="AG51"/>
          <cell r="AH51"/>
          <cell r="AI51"/>
          <cell r="AJ51"/>
          <cell r="AK51"/>
          <cell r="AL51"/>
          <cell r="AM51"/>
          <cell r="AN51"/>
          <cell r="AO51"/>
          <cell r="AP51"/>
          <cell r="AQ51"/>
          <cell r="AR51"/>
          <cell r="AS51"/>
          <cell r="AT51"/>
          <cell r="AU51"/>
          <cell r="AV51"/>
          <cell r="AW51"/>
          <cell r="AX51"/>
          <cell r="AY51"/>
          <cell r="AZ51"/>
          <cell r="BA51"/>
          <cell r="BB51"/>
          <cell r="BC51"/>
          <cell r="BD51"/>
          <cell r="BE51"/>
          <cell r="BF51"/>
          <cell r="BG51"/>
          <cell r="BH51"/>
          <cell r="BI51"/>
          <cell r="BJ51"/>
          <cell r="BK51"/>
          <cell r="BL51"/>
          <cell r="BM51"/>
          <cell r="BN51"/>
          <cell r="BO51"/>
          <cell r="BP51"/>
          <cell r="BQ51"/>
          <cell r="BR51"/>
          <cell r="BS51"/>
          <cell r="BT51"/>
          <cell r="BU51"/>
          <cell r="BV51"/>
          <cell r="BW51"/>
          <cell r="BX51"/>
          <cell r="BY51"/>
          <cell r="BZ51"/>
          <cell r="CA51"/>
          <cell r="CB51"/>
          <cell r="CC51"/>
          <cell r="CD51"/>
        </row>
        <row r="52">
          <cell r="A52" t="str">
            <v>J</v>
          </cell>
          <cell r="B52" t="str">
            <v>B</v>
          </cell>
          <cell r="C52">
            <v>10698</v>
          </cell>
          <cell r="D52">
            <v>19792</v>
          </cell>
          <cell r="E52">
            <v>10698</v>
          </cell>
          <cell r="F52">
            <v>15191</v>
          </cell>
          <cell r="G52">
            <v>17437</v>
          </cell>
          <cell r="H52">
            <v>19792</v>
          </cell>
          <cell r="I52">
            <v>22038</v>
          </cell>
          <cell r="J52">
            <v>10698</v>
          </cell>
          <cell r="K52">
            <v>15191</v>
          </cell>
          <cell r="L52">
            <v>17437</v>
          </cell>
          <cell r="M52">
            <v>11669</v>
          </cell>
          <cell r="N52">
            <v>21588</v>
          </cell>
          <cell r="O52">
            <v>11669</v>
          </cell>
          <cell r="P52">
            <v>16570</v>
          </cell>
          <cell r="Q52">
            <v>19021</v>
          </cell>
          <cell r="R52">
            <v>21588</v>
          </cell>
          <cell r="S52">
            <v>24039</v>
          </cell>
          <cell r="T52">
            <v>11669</v>
          </cell>
          <cell r="U52">
            <v>16570</v>
          </cell>
          <cell r="V52">
            <v>19021</v>
          </cell>
          <cell r="W52"/>
          <cell r="X52"/>
          <cell r="Y52"/>
          <cell r="Z52"/>
          <cell r="AA52"/>
          <cell r="AB52"/>
          <cell r="AC52"/>
          <cell r="AD52"/>
          <cell r="AE52"/>
          <cell r="AF52"/>
          <cell r="AG52"/>
          <cell r="AH52"/>
          <cell r="AI52"/>
          <cell r="AJ52"/>
          <cell r="AK52"/>
          <cell r="AL52"/>
          <cell r="AM52"/>
          <cell r="AN52"/>
          <cell r="AO52"/>
          <cell r="AP52"/>
          <cell r="AQ52"/>
          <cell r="AR52"/>
          <cell r="AS52"/>
          <cell r="AT52"/>
          <cell r="AU52"/>
          <cell r="AV52"/>
          <cell r="AW52"/>
          <cell r="AX52"/>
          <cell r="AY52"/>
          <cell r="AZ52"/>
          <cell r="BA52"/>
          <cell r="BB52"/>
          <cell r="BC52"/>
          <cell r="BD52"/>
          <cell r="BE52"/>
          <cell r="BF52"/>
          <cell r="BG52"/>
          <cell r="BH52"/>
          <cell r="BI52"/>
          <cell r="BJ52"/>
          <cell r="BK52"/>
          <cell r="BL52"/>
          <cell r="BM52"/>
          <cell r="BN52"/>
          <cell r="BO52"/>
          <cell r="BP52"/>
          <cell r="BQ52"/>
          <cell r="BR52"/>
          <cell r="BS52"/>
          <cell r="BT52"/>
          <cell r="BU52"/>
          <cell r="BV52"/>
          <cell r="BW52"/>
          <cell r="BX52"/>
          <cell r="BY52"/>
          <cell r="BZ52"/>
          <cell r="CA52"/>
          <cell r="CB52"/>
          <cell r="CC52"/>
          <cell r="CD52"/>
        </row>
        <row r="53">
          <cell r="A53" t="str">
            <v>J</v>
          </cell>
          <cell r="B53" t="str">
            <v>Y</v>
          </cell>
          <cell r="C53">
            <v>9207</v>
          </cell>
          <cell r="D53">
            <v>17034</v>
          </cell>
          <cell r="E53">
            <v>9207</v>
          </cell>
          <cell r="F53">
            <v>13075</v>
          </cell>
          <cell r="G53">
            <v>15008</v>
          </cell>
          <cell r="H53">
            <v>17034</v>
          </cell>
          <cell r="I53">
            <v>18967</v>
          </cell>
          <cell r="J53">
            <v>9207</v>
          </cell>
          <cell r="K53">
            <v>13075</v>
          </cell>
          <cell r="L53">
            <v>15008</v>
          </cell>
          <cell r="M53">
            <v>10043</v>
          </cell>
          <cell r="N53">
            <v>18580</v>
          </cell>
          <cell r="O53">
            <v>10043</v>
          </cell>
          <cell r="P53">
            <v>14261</v>
          </cell>
          <cell r="Q53">
            <v>16371</v>
          </cell>
          <cell r="R53">
            <v>18580</v>
          </cell>
          <cell r="S53">
            <v>20689</v>
          </cell>
          <cell r="T53">
            <v>10043</v>
          </cell>
          <cell r="U53">
            <v>14261</v>
          </cell>
          <cell r="V53">
            <v>16371</v>
          </cell>
          <cell r="W53"/>
          <cell r="X53"/>
          <cell r="Y53"/>
          <cell r="Z53"/>
          <cell r="AA53"/>
          <cell r="AB53"/>
          <cell r="AC53"/>
          <cell r="AD53"/>
          <cell r="AE53"/>
          <cell r="AF53"/>
          <cell r="AG53"/>
          <cell r="AH53"/>
          <cell r="AI53"/>
          <cell r="AJ53"/>
          <cell r="AK53"/>
          <cell r="AL53"/>
          <cell r="AM53"/>
          <cell r="AN53"/>
          <cell r="AO53"/>
          <cell r="AP53"/>
          <cell r="AQ53"/>
          <cell r="AR53"/>
          <cell r="AS53"/>
          <cell r="AT53"/>
          <cell r="AU53"/>
          <cell r="AV53"/>
          <cell r="AW53"/>
          <cell r="AX53"/>
          <cell r="AY53"/>
          <cell r="AZ53"/>
          <cell r="BA53"/>
          <cell r="BB53"/>
          <cell r="BC53"/>
          <cell r="BD53"/>
          <cell r="BE53"/>
          <cell r="BF53"/>
          <cell r="BG53"/>
          <cell r="BH53"/>
          <cell r="BI53"/>
          <cell r="BJ53"/>
          <cell r="BK53"/>
          <cell r="BL53"/>
          <cell r="BM53"/>
          <cell r="BN53"/>
          <cell r="BO53"/>
          <cell r="BP53"/>
          <cell r="BQ53"/>
          <cell r="BR53"/>
          <cell r="BS53"/>
          <cell r="BT53"/>
          <cell r="BU53"/>
          <cell r="BV53"/>
          <cell r="BW53"/>
          <cell r="BX53"/>
          <cell r="BY53"/>
          <cell r="BZ53"/>
          <cell r="CA53"/>
          <cell r="CB53"/>
          <cell r="CC53"/>
          <cell r="CD53"/>
        </row>
        <row r="54">
          <cell r="A54" t="str">
            <v>K</v>
          </cell>
          <cell r="B54" t="str">
            <v>D</v>
          </cell>
          <cell r="C54">
            <v>9296</v>
          </cell>
          <cell r="D54">
            <v>17198</v>
          </cell>
          <cell r="E54">
            <v>9296</v>
          </cell>
          <cell r="F54">
            <v>13200</v>
          </cell>
          <cell r="G54">
            <v>15152</v>
          </cell>
          <cell r="H54">
            <v>17198</v>
          </cell>
          <cell r="I54">
            <v>19150</v>
          </cell>
          <cell r="J54">
            <v>9296</v>
          </cell>
          <cell r="K54">
            <v>13200</v>
          </cell>
          <cell r="L54">
            <v>15152</v>
          </cell>
          <cell r="M54">
            <v>10147</v>
          </cell>
          <cell r="N54">
            <v>18772</v>
          </cell>
          <cell r="O54">
            <v>10147</v>
          </cell>
          <cell r="P54">
            <v>14409</v>
          </cell>
          <cell r="Q54">
            <v>16540</v>
          </cell>
          <cell r="R54">
            <v>18772</v>
          </cell>
          <cell r="S54">
            <v>20903</v>
          </cell>
          <cell r="T54">
            <v>10147</v>
          </cell>
          <cell r="U54">
            <v>14409</v>
          </cell>
          <cell r="V54">
            <v>16540</v>
          </cell>
          <cell r="W54"/>
          <cell r="X54"/>
          <cell r="Y54"/>
          <cell r="Z54"/>
          <cell r="AA54"/>
          <cell r="AB54"/>
          <cell r="AC54"/>
          <cell r="AD54"/>
          <cell r="AE54"/>
          <cell r="AF54"/>
          <cell r="AG54"/>
          <cell r="AH54"/>
          <cell r="AI54"/>
          <cell r="AJ54"/>
          <cell r="AK54"/>
          <cell r="AL54"/>
          <cell r="AM54"/>
          <cell r="AN54"/>
          <cell r="AO54"/>
          <cell r="AP54"/>
          <cell r="AQ54"/>
          <cell r="AR54"/>
          <cell r="AS54"/>
          <cell r="AT54"/>
          <cell r="AU54"/>
          <cell r="AV54"/>
          <cell r="AW54"/>
          <cell r="AX54"/>
          <cell r="AY54"/>
          <cell r="AZ54"/>
          <cell r="BA54"/>
          <cell r="BB54"/>
          <cell r="BC54"/>
          <cell r="BD54"/>
          <cell r="BE54"/>
          <cell r="BF54"/>
          <cell r="BG54"/>
          <cell r="BH54"/>
          <cell r="BI54"/>
          <cell r="BJ54"/>
          <cell r="BK54"/>
          <cell r="BL54"/>
          <cell r="BM54"/>
          <cell r="BN54"/>
          <cell r="BO54"/>
          <cell r="BP54"/>
          <cell r="BQ54"/>
          <cell r="BR54"/>
          <cell r="BS54"/>
          <cell r="BT54"/>
          <cell r="BU54"/>
          <cell r="BV54"/>
          <cell r="BW54"/>
          <cell r="BX54"/>
          <cell r="BY54"/>
          <cell r="BZ54"/>
          <cell r="CA54"/>
          <cell r="CB54"/>
          <cell r="CC54"/>
          <cell r="CD54"/>
        </row>
        <row r="55">
          <cell r="A55" t="str">
            <v>K</v>
          </cell>
          <cell r="B55" t="str">
            <v>A</v>
          </cell>
          <cell r="C55">
            <v>12364</v>
          </cell>
          <cell r="D55">
            <v>22873</v>
          </cell>
          <cell r="E55">
            <v>12364</v>
          </cell>
          <cell r="F55">
            <v>17556</v>
          </cell>
          <cell r="G55">
            <v>20152</v>
          </cell>
          <cell r="H55">
            <v>22873</v>
          </cell>
          <cell r="I55">
            <v>25470</v>
          </cell>
          <cell r="J55">
            <v>12364</v>
          </cell>
          <cell r="K55">
            <v>17556</v>
          </cell>
          <cell r="L55">
            <v>20152</v>
          </cell>
          <cell r="M55">
            <v>13496</v>
          </cell>
          <cell r="N55">
            <v>24967</v>
          </cell>
          <cell r="O55">
            <v>13496</v>
          </cell>
          <cell r="P55">
            <v>19164</v>
          </cell>
          <cell r="Q55">
            <v>21998</v>
          </cell>
          <cell r="R55">
            <v>24967</v>
          </cell>
          <cell r="S55">
            <v>27801</v>
          </cell>
          <cell r="T55">
            <v>13496</v>
          </cell>
          <cell r="U55">
            <v>19164</v>
          </cell>
          <cell r="V55">
            <v>21998</v>
          </cell>
          <cell r="W55"/>
          <cell r="X55"/>
          <cell r="Y55"/>
          <cell r="Z55"/>
          <cell r="AA55"/>
          <cell r="AB55"/>
          <cell r="AC55"/>
          <cell r="AD55"/>
          <cell r="AE55"/>
          <cell r="AF55"/>
          <cell r="AG55"/>
          <cell r="AH55"/>
          <cell r="AI55"/>
          <cell r="AJ55"/>
          <cell r="AK55"/>
          <cell r="AL55"/>
          <cell r="AM55"/>
          <cell r="AN55"/>
          <cell r="AO55"/>
          <cell r="AP55"/>
          <cell r="AQ55"/>
          <cell r="AR55"/>
          <cell r="AS55"/>
          <cell r="AT55"/>
          <cell r="AU55"/>
          <cell r="AV55"/>
          <cell r="AW55"/>
          <cell r="AX55"/>
          <cell r="AY55"/>
          <cell r="AZ55"/>
          <cell r="BA55"/>
          <cell r="BB55"/>
          <cell r="BC55"/>
          <cell r="BD55"/>
          <cell r="BE55"/>
          <cell r="BF55"/>
          <cell r="BG55"/>
          <cell r="BH55"/>
          <cell r="BI55"/>
          <cell r="BJ55"/>
          <cell r="BK55"/>
          <cell r="BL55"/>
          <cell r="BM55"/>
          <cell r="BN55"/>
          <cell r="BO55"/>
          <cell r="BP55"/>
          <cell r="BQ55"/>
          <cell r="BR55"/>
          <cell r="BS55"/>
          <cell r="BT55"/>
          <cell r="BU55"/>
          <cell r="BV55"/>
          <cell r="BW55"/>
          <cell r="BX55"/>
          <cell r="BY55"/>
          <cell r="BZ55"/>
          <cell r="CA55"/>
          <cell r="CB55"/>
          <cell r="CC55"/>
          <cell r="CD55"/>
        </row>
        <row r="56">
          <cell r="A56" t="str">
            <v>K</v>
          </cell>
          <cell r="B56" t="str">
            <v>B</v>
          </cell>
          <cell r="C56">
            <v>11341</v>
          </cell>
          <cell r="D56">
            <v>20982</v>
          </cell>
          <cell r="E56">
            <v>11341</v>
          </cell>
          <cell r="F56">
            <v>16104</v>
          </cell>
          <cell r="G56">
            <v>18485</v>
          </cell>
          <cell r="H56">
            <v>20982</v>
          </cell>
          <cell r="I56">
            <v>23363</v>
          </cell>
          <cell r="J56">
            <v>11341</v>
          </cell>
          <cell r="K56">
            <v>16104</v>
          </cell>
          <cell r="L56">
            <v>18485</v>
          </cell>
          <cell r="M56">
            <v>12379</v>
          </cell>
          <cell r="N56">
            <v>22902</v>
          </cell>
          <cell r="O56">
            <v>12379</v>
          </cell>
          <cell r="P56">
            <v>17579</v>
          </cell>
          <cell r="Q56">
            <v>20179</v>
          </cell>
          <cell r="R56">
            <v>22902</v>
          </cell>
          <cell r="S56">
            <v>25502</v>
          </cell>
          <cell r="T56">
            <v>12379</v>
          </cell>
          <cell r="U56">
            <v>17579</v>
          </cell>
          <cell r="V56">
            <v>20179</v>
          </cell>
          <cell r="W56"/>
          <cell r="X56"/>
          <cell r="Y56"/>
          <cell r="Z56"/>
          <cell r="AA56"/>
          <cell r="AB56"/>
          <cell r="AC56"/>
          <cell r="AD56"/>
          <cell r="AE56"/>
          <cell r="AF56"/>
          <cell r="AG56"/>
          <cell r="AH56"/>
          <cell r="AI56"/>
          <cell r="AJ56"/>
          <cell r="AK56"/>
          <cell r="AL56"/>
          <cell r="AM56"/>
          <cell r="AN56"/>
          <cell r="AO56"/>
          <cell r="AP56"/>
          <cell r="AQ56"/>
          <cell r="AR56"/>
          <cell r="AS56"/>
          <cell r="AT56"/>
          <cell r="AU56"/>
          <cell r="AV56"/>
          <cell r="AW56"/>
          <cell r="AX56"/>
          <cell r="AY56"/>
          <cell r="AZ56"/>
          <cell r="BA56"/>
          <cell r="BB56"/>
          <cell r="BC56"/>
          <cell r="BD56"/>
          <cell r="BE56"/>
          <cell r="BF56"/>
          <cell r="BG56"/>
          <cell r="BH56"/>
          <cell r="BI56"/>
          <cell r="BJ56"/>
          <cell r="BK56"/>
          <cell r="BL56"/>
          <cell r="BM56"/>
          <cell r="BN56"/>
          <cell r="BO56"/>
          <cell r="BP56"/>
          <cell r="BQ56"/>
          <cell r="BR56"/>
          <cell r="BS56"/>
          <cell r="BT56"/>
          <cell r="BU56"/>
          <cell r="BV56"/>
          <cell r="BW56"/>
          <cell r="BX56"/>
          <cell r="BY56"/>
          <cell r="BZ56"/>
          <cell r="CA56"/>
          <cell r="CB56"/>
          <cell r="CC56"/>
          <cell r="CD56"/>
        </row>
        <row r="57">
          <cell r="A57" t="str">
            <v>K</v>
          </cell>
          <cell r="B57" t="str">
            <v>Y</v>
          </cell>
          <cell r="C57">
            <v>9761</v>
          </cell>
          <cell r="D57">
            <v>18058</v>
          </cell>
          <cell r="E57">
            <v>9761</v>
          </cell>
          <cell r="F57">
            <v>13860</v>
          </cell>
          <cell r="G57">
            <v>15910</v>
          </cell>
          <cell r="H57">
            <v>18058</v>
          </cell>
          <cell r="I57">
            <v>20108</v>
          </cell>
          <cell r="J57">
            <v>9761</v>
          </cell>
          <cell r="K57">
            <v>13860</v>
          </cell>
          <cell r="L57">
            <v>15910</v>
          </cell>
          <cell r="M57">
            <v>10654</v>
          </cell>
          <cell r="N57">
            <v>19711</v>
          </cell>
          <cell r="O57">
            <v>10654</v>
          </cell>
          <cell r="P57">
            <v>15129</v>
          </cell>
          <cell r="Q57">
            <v>17367</v>
          </cell>
          <cell r="R57">
            <v>19711</v>
          </cell>
          <cell r="S57">
            <v>21948</v>
          </cell>
          <cell r="T57">
            <v>10654</v>
          </cell>
          <cell r="U57">
            <v>15129</v>
          </cell>
          <cell r="V57">
            <v>17367</v>
          </cell>
          <cell r="W57"/>
          <cell r="X57"/>
          <cell r="Y57"/>
          <cell r="Z57"/>
          <cell r="AA57"/>
          <cell r="AB57"/>
          <cell r="AC57"/>
          <cell r="AD57"/>
          <cell r="AE57"/>
          <cell r="AF57"/>
          <cell r="AG57"/>
          <cell r="AH57"/>
          <cell r="AI57"/>
          <cell r="AJ57"/>
          <cell r="AK57"/>
          <cell r="AL57"/>
          <cell r="AM57"/>
          <cell r="AN57"/>
          <cell r="AO57"/>
          <cell r="AP57"/>
          <cell r="AQ57"/>
          <cell r="AR57"/>
          <cell r="AS57"/>
          <cell r="AT57"/>
          <cell r="AU57"/>
          <cell r="AV57"/>
          <cell r="AW57"/>
          <cell r="AX57"/>
          <cell r="AY57"/>
          <cell r="AZ57"/>
          <cell r="BA57"/>
          <cell r="BB57"/>
          <cell r="BC57"/>
          <cell r="BD57"/>
          <cell r="BE57"/>
          <cell r="BF57"/>
          <cell r="BG57"/>
          <cell r="BH57"/>
          <cell r="BI57"/>
          <cell r="BJ57"/>
          <cell r="BK57"/>
          <cell r="BL57"/>
          <cell r="BM57"/>
          <cell r="BN57"/>
          <cell r="BO57"/>
          <cell r="BP57"/>
          <cell r="BQ57"/>
          <cell r="BR57"/>
          <cell r="BS57"/>
          <cell r="BT57"/>
          <cell r="BU57"/>
          <cell r="BV57"/>
          <cell r="BW57"/>
          <cell r="BX57"/>
          <cell r="BY57"/>
          <cell r="BZ57"/>
          <cell r="CA57"/>
          <cell r="CB57"/>
          <cell r="CC57"/>
          <cell r="CD57"/>
        </row>
        <row r="58">
          <cell r="A58" t="str">
            <v>L</v>
          </cell>
          <cell r="B58" t="str">
            <v>D</v>
          </cell>
          <cell r="C58">
            <v>9815</v>
          </cell>
          <cell r="D58">
            <v>18158</v>
          </cell>
          <cell r="E58">
            <v>9815</v>
          </cell>
          <cell r="F58">
            <v>13937</v>
          </cell>
          <cell r="G58">
            <v>15998</v>
          </cell>
          <cell r="H58">
            <v>18158</v>
          </cell>
          <cell r="I58">
            <v>20219</v>
          </cell>
          <cell r="J58">
            <v>9815</v>
          </cell>
          <cell r="K58">
            <v>13937</v>
          </cell>
          <cell r="L58">
            <v>15998</v>
          </cell>
          <cell r="M58">
            <v>10714</v>
          </cell>
          <cell r="N58">
            <v>19821</v>
          </cell>
          <cell r="O58">
            <v>10714</v>
          </cell>
          <cell r="P58">
            <v>15214</v>
          </cell>
          <cell r="Q58">
            <v>17464</v>
          </cell>
          <cell r="R58">
            <v>19821</v>
          </cell>
          <cell r="S58">
            <v>22071</v>
          </cell>
          <cell r="T58">
            <v>10714</v>
          </cell>
          <cell r="U58">
            <v>15214</v>
          </cell>
          <cell r="V58">
            <v>17464</v>
          </cell>
          <cell r="W58"/>
          <cell r="X58"/>
          <cell r="Y58"/>
          <cell r="Z58"/>
          <cell r="AA58"/>
          <cell r="AB58"/>
          <cell r="AC58"/>
          <cell r="AD58"/>
          <cell r="AE58"/>
          <cell r="AF58"/>
          <cell r="AG58"/>
          <cell r="AH58"/>
          <cell r="AI58"/>
          <cell r="AJ58"/>
          <cell r="AK58"/>
          <cell r="AL58"/>
          <cell r="AM58"/>
          <cell r="AN58"/>
          <cell r="AO58"/>
          <cell r="AP58"/>
          <cell r="AQ58"/>
          <cell r="AR58"/>
          <cell r="AS58"/>
          <cell r="AT58"/>
          <cell r="AU58"/>
          <cell r="AV58"/>
          <cell r="AW58"/>
          <cell r="AX58"/>
          <cell r="AY58"/>
          <cell r="AZ58"/>
          <cell r="BA58"/>
          <cell r="BB58"/>
          <cell r="BC58"/>
          <cell r="BD58"/>
          <cell r="BE58"/>
          <cell r="BF58"/>
          <cell r="BG58"/>
          <cell r="BH58"/>
          <cell r="BI58"/>
          <cell r="BJ58"/>
          <cell r="BK58"/>
          <cell r="BL58"/>
          <cell r="BM58"/>
          <cell r="BN58"/>
          <cell r="BO58"/>
          <cell r="BP58"/>
          <cell r="BQ58"/>
          <cell r="BR58"/>
          <cell r="BS58"/>
          <cell r="BT58"/>
          <cell r="BU58"/>
          <cell r="BV58"/>
          <cell r="BW58"/>
          <cell r="BX58"/>
          <cell r="BY58"/>
          <cell r="BZ58"/>
          <cell r="CA58"/>
          <cell r="CB58"/>
          <cell r="CC58"/>
          <cell r="CD58"/>
        </row>
        <row r="59">
          <cell r="A59" t="str">
            <v>L</v>
          </cell>
          <cell r="B59" t="str">
            <v>A</v>
          </cell>
          <cell r="C59">
            <v>13054</v>
          </cell>
          <cell r="D59">
            <v>24150</v>
          </cell>
          <cell r="E59">
            <v>13054</v>
          </cell>
          <cell r="F59">
            <v>18536</v>
          </cell>
          <cell r="G59">
            <v>21277</v>
          </cell>
          <cell r="H59">
            <v>24150</v>
          </cell>
          <cell r="I59">
            <v>26891</v>
          </cell>
          <cell r="J59">
            <v>13054</v>
          </cell>
          <cell r="K59">
            <v>18536</v>
          </cell>
          <cell r="L59">
            <v>21277</v>
          </cell>
          <cell r="M59">
            <v>14250</v>
          </cell>
          <cell r="N59">
            <v>26362</v>
          </cell>
          <cell r="O59">
            <v>14250</v>
          </cell>
          <cell r="P59">
            <v>20235</v>
          </cell>
          <cell r="Q59">
            <v>23227</v>
          </cell>
          <cell r="R59">
            <v>26362</v>
          </cell>
          <cell r="S59">
            <v>29354</v>
          </cell>
          <cell r="T59">
            <v>14250</v>
          </cell>
          <cell r="U59">
            <v>20235</v>
          </cell>
          <cell r="V59">
            <v>23227</v>
          </cell>
          <cell r="W59"/>
          <cell r="X59"/>
          <cell r="Y59"/>
          <cell r="Z59"/>
          <cell r="AA59"/>
          <cell r="AB59"/>
          <cell r="AC59"/>
          <cell r="AD59"/>
          <cell r="AE59"/>
          <cell r="AF59"/>
          <cell r="AG59"/>
          <cell r="AH59"/>
          <cell r="AI59"/>
          <cell r="AJ59"/>
          <cell r="AK59"/>
          <cell r="AL59"/>
          <cell r="AM59"/>
          <cell r="AN59"/>
          <cell r="AO59"/>
          <cell r="AP59"/>
          <cell r="AQ59"/>
          <cell r="AR59"/>
          <cell r="AS59"/>
          <cell r="AT59"/>
          <cell r="AU59"/>
          <cell r="AV59"/>
          <cell r="AW59"/>
          <cell r="AX59"/>
          <cell r="AY59"/>
          <cell r="AZ59"/>
          <cell r="BA59"/>
          <cell r="BB59"/>
          <cell r="BC59"/>
          <cell r="BD59"/>
          <cell r="BE59"/>
          <cell r="BF59"/>
          <cell r="BG59"/>
          <cell r="BH59"/>
          <cell r="BI59"/>
          <cell r="BJ59"/>
          <cell r="BK59"/>
          <cell r="BL59"/>
          <cell r="BM59"/>
          <cell r="BN59"/>
          <cell r="BO59"/>
          <cell r="BP59"/>
          <cell r="BQ59"/>
          <cell r="BR59"/>
          <cell r="BS59"/>
          <cell r="BT59"/>
          <cell r="BU59"/>
          <cell r="BV59"/>
          <cell r="BW59"/>
          <cell r="BX59"/>
          <cell r="BY59"/>
          <cell r="BZ59"/>
          <cell r="CA59"/>
          <cell r="CB59"/>
          <cell r="CC59"/>
          <cell r="CD59"/>
        </row>
        <row r="60">
          <cell r="A60" t="str">
            <v>L</v>
          </cell>
          <cell r="B60" t="str">
            <v>B</v>
          </cell>
          <cell r="C60">
            <v>11974</v>
          </cell>
          <cell r="D60">
            <v>22153</v>
          </cell>
          <cell r="E60">
            <v>11974</v>
          </cell>
          <cell r="F60">
            <v>17003</v>
          </cell>
          <cell r="G60">
            <v>19518</v>
          </cell>
          <cell r="H60">
            <v>22153</v>
          </cell>
          <cell r="I60">
            <v>24667</v>
          </cell>
          <cell r="J60">
            <v>11974</v>
          </cell>
          <cell r="K60">
            <v>17003</v>
          </cell>
          <cell r="L60">
            <v>19518</v>
          </cell>
          <cell r="M60">
            <v>13071</v>
          </cell>
          <cell r="N60">
            <v>24182</v>
          </cell>
          <cell r="O60">
            <v>13071</v>
          </cell>
          <cell r="P60">
            <v>18561</v>
          </cell>
          <cell r="Q60">
            <v>21306</v>
          </cell>
          <cell r="R60">
            <v>24182</v>
          </cell>
          <cell r="S60">
            <v>26927</v>
          </cell>
          <cell r="T60">
            <v>13071</v>
          </cell>
          <cell r="U60">
            <v>18561</v>
          </cell>
          <cell r="V60">
            <v>21306</v>
          </cell>
          <cell r="W60"/>
          <cell r="X60"/>
          <cell r="Y60"/>
          <cell r="Z60"/>
          <cell r="AA60"/>
          <cell r="AB60"/>
          <cell r="AC60"/>
          <cell r="AD60"/>
          <cell r="AE60"/>
          <cell r="AF60"/>
          <cell r="AG60"/>
          <cell r="AH60"/>
          <cell r="AI60"/>
          <cell r="AJ60"/>
          <cell r="AK60"/>
          <cell r="AL60"/>
          <cell r="AM60"/>
          <cell r="AN60"/>
          <cell r="AO60"/>
          <cell r="AP60"/>
          <cell r="AQ60"/>
          <cell r="AR60"/>
          <cell r="AS60"/>
          <cell r="AT60"/>
          <cell r="AU60"/>
          <cell r="AV60"/>
          <cell r="AW60"/>
          <cell r="AX60"/>
          <cell r="AY60"/>
          <cell r="AZ60"/>
          <cell r="BA60"/>
          <cell r="BB60"/>
          <cell r="BC60"/>
          <cell r="BD60"/>
          <cell r="BE60"/>
          <cell r="BF60"/>
          <cell r="BG60"/>
          <cell r="BH60"/>
          <cell r="BI60"/>
          <cell r="BJ60"/>
          <cell r="BK60"/>
          <cell r="BL60"/>
          <cell r="BM60"/>
          <cell r="BN60"/>
          <cell r="BO60"/>
          <cell r="BP60"/>
          <cell r="BQ60"/>
          <cell r="BR60"/>
          <cell r="BS60"/>
          <cell r="BT60"/>
          <cell r="BU60"/>
          <cell r="BV60"/>
          <cell r="BW60"/>
          <cell r="BX60"/>
          <cell r="BY60"/>
          <cell r="BZ60"/>
          <cell r="CA60"/>
          <cell r="CB60"/>
          <cell r="CC60"/>
          <cell r="CD60"/>
        </row>
        <row r="61">
          <cell r="A61" t="str">
            <v>L</v>
          </cell>
          <cell r="B61" t="str">
            <v>Y</v>
          </cell>
          <cell r="C61">
            <v>10306</v>
          </cell>
          <cell r="D61">
            <v>19066</v>
          </cell>
          <cell r="E61">
            <v>10306</v>
          </cell>
          <cell r="F61">
            <v>14634</v>
          </cell>
          <cell r="G61">
            <v>16798</v>
          </cell>
          <cell r="H61">
            <v>19066</v>
          </cell>
          <cell r="I61">
            <v>21230</v>
          </cell>
          <cell r="J61">
            <v>10306</v>
          </cell>
          <cell r="K61">
            <v>14634</v>
          </cell>
          <cell r="L61">
            <v>16798</v>
          </cell>
          <cell r="M61">
            <v>11250</v>
          </cell>
          <cell r="N61">
            <v>20812</v>
          </cell>
          <cell r="O61">
            <v>11250</v>
          </cell>
          <cell r="P61">
            <v>15975</v>
          </cell>
          <cell r="Q61">
            <v>18337</v>
          </cell>
          <cell r="R61">
            <v>20812</v>
          </cell>
          <cell r="S61">
            <v>23175</v>
          </cell>
          <cell r="T61">
            <v>11250</v>
          </cell>
          <cell r="U61">
            <v>15975</v>
          </cell>
          <cell r="V61">
            <v>18337</v>
          </cell>
          <cell r="W61"/>
          <cell r="X61"/>
          <cell r="Y61"/>
          <cell r="Z61"/>
          <cell r="AA61"/>
          <cell r="AB61"/>
          <cell r="AC61"/>
          <cell r="AD61"/>
          <cell r="AE61"/>
          <cell r="AF61"/>
          <cell r="AG61"/>
          <cell r="AH61"/>
          <cell r="AI61"/>
          <cell r="AJ61"/>
          <cell r="AK61"/>
          <cell r="AL61"/>
          <cell r="AM61"/>
          <cell r="AN61"/>
          <cell r="AO61"/>
          <cell r="AP61"/>
          <cell r="AQ61"/>
          <cell r="AR61"/>
          <cell r="AS61"/>
          <cell r="AT61"/>
          <cell r="AU61"/>
          <cell r="AV61"/>
          <cell r="AW61"/>
          <cell r="AX61"/>
          <cell r="AY61"/>
          <cell r="AZ61"/>
          <cell r="BA61"/>
          <cell r="BB61"/>
          <cell r="BC61"/>
          <cell r="BD61"/>
          <cell r="BE61"/>
          <cell r="BF61"/>
          <cell r="BG61"/>
          <cell r="BH61"/>
          <cell r="BI61"/>
          <cell r="BJ61"/>
          <cell r="BK61"/>
          <cell r="BL61"/>
          <cell r="BM61"/>
          <cell r="BN61"/>
          <cell r="BO61"/>
          <cell r="BP61"/>
          <cell r="BQ61"/>
          <cell r="BR61"/>
          <cell r="BS61"/>
          <cell r="BT61"/>
          <cell r="BU61"/>
          <cell r="BV61"/>
          <cell r="BW61"/>
          <cell r="BX61"/>
          <cell r="BY61"/>
          <cell r="BZ61"/>
          <cell r="CA61"/>
          <cell r="CB61"/>
          <cell r="CC61"/>
          <cell r="CD61"/>
        </row>
        <row r="62">
          <cell r="A62" t="str">
            <v>M</v>
          </cell>
          <cell r="B62" t="str">
            <v>D</v>
          </cell>
          <cell r="C62">
            <v>10306</v>
          </cell>
          <cell r="D62">
            <v>19066</v>
          </cell>
          <cell r="E62">
            <v>10306</v>
          </cell>
          <cell r="F62">
            <v>14635</v>
          </cell>
          <cell r="G62">
            <v>16799</v>
          </cell>
          <cell r="H62">
            <v>19066</v>
          </cell>
          <cell r="I62">
            <v>21230</v>
          </cell>
          <cell r="J62">
            <v>10306</v>
          </cell>
          <cell r="K62">
            <v>14635</v>
          </cell>
          <cell r="L62">
            <v>16799</v>
          </cell>
          <cell r="M62">
            <v>11245</v>
          </cell>
          <cell r="N62">
            <v>20803</v>
          </cell>
          <cell r="O62">
            <v>11245</v>
          </cell>
          <cell r="P62">
            <v>15968</v>
          </cell>
          <cell r="Q62">
            <v>18329</v>
          </cell>
          <cell r="R62">
            <v>20803</v>
          </cell>
          <cell r="S62">
            <v>23165</v>
          </cell>
          <cell r="T62">
            <v>11245</v>
          </cell>
          <cell r="U62">
            <v>15968</v>
          </cell>
          <cell r="V62">
            <v>18329</v>
          </cell>
          <cell r="W62"/>
          <cell r="X62"/>
          <cell r="Y62"/>
          <cell r="Z62"/>
          <cell r="AA62"/>
          <cell r="AB62"/>
          <cell r="AC62"/>
          <cell r="AD62"/>
          <cell r="AE62"/>
          <cell r="AF62"/>
          <cell r="AG62"/>
          <cell r="AH62"/>
          <cell r="AI62"/>
          <cell r="AJ62"/>
          <cell r="AK62"/>
          <cell r="AL62"/>
          <cell r="AM62"/>
          <cell r="AN62"/>
          <cell r="AO62"/>
          <cell r="AP62"/>
          <cell r="AQ62"/>
          <cell r="AR62"/>
          <cell r="AS62"/>
          <cell r="AT62"/>
          <cell r="AU62"/>
          <cell r="AV62"/>
          <cell r="AW62"/>
          <cell r="AX62"/>
          <cell r="AY62"/>
          <cell r="AZ62"/>
          <cell r="BA62"/>
          <cell r="BB62"/>
          <cell r="BC62"/>
          <cell r="BD62"/>
          <cell r="BE62"/>
          <cell r="BF62"/>
          <cell r="BG62"/>
          <cell r="BH62"/>
          <cell r="BI62"/>
          <cell r="BJ62"/>
          <cell r="BK62"/>
          <cell r="BL62"/>
          <cell r="BM62"/>
          <cell r="BN62"/>
          <cell r="BO62"/>
          <cell r="BP62"/>
          <cell r="BQ62"/>
          <cell r="BR62"/>
          <cell r="BS62"/>
          <cell r="BT62"/>
          <cell r="BU62"/>
          <cell r="BV62"/>
          <cell r="BW62"/>
          <cell r="BX62"/>
          <cell r="BY62"/>
          <cell r="BZ62"/>
          <cell r="CA62"/>
          <cell r="CB62"/>
          <cell r="CC62"/>
          <cell r="CD62"/>
        </row>
        <row r="63">
          <cell r="A63" t="str">
            <v>M</v>
          </cell>
          <cell r="B63" t="str">
            <v>A</v>
          </cell>
          <cell r="C63">
            <v>13707</v>
          </cell>
          <cell r="D63">
            <v>25358</v>
          </cell>
          <cell r="E63">
            <v>13707</v>
          </cell>
          <cell r="F63">
            <v>19465</v>
          </cell>
          <cell r="G63">
            <v>22343</v>
          </cell>
          <cell r="H63">
            <v>25358</v>
          </cell>
          <cell r="I63">
            <v>28236</v>
          </cell>
          <cell r="J63">
            <v>13707</v>
          </cell>
          <cell r="K63">
            <v>19465</v>
          </cell>
          <cell r="L63">
            <v>22343</v>
          </cell>
          <cell r="M63">
            <v>14956</v>
          </cell>
          <cell r="N63">
            <v>27668</v>
          </cell>
          <cell r="O63">
            <v>14956</v>
          </cell>
          <cell r="P63">
            <v>21237</v>
          </cell>
          <cell r="Q63">
            <v>24378</v>
          </cell>
          <cell r="R63">
            <v>27668</v>
          </cell>
          <cell r="S63">
            <v>30809</v>
          </cell>
          <cell r="T63">
            <v>14956</v>
          </cell>
          <cell r="U63">
            <v>21237</v>
          </cell>
          <cell r="V63">
            <v>24378</v>
          </cell>
          <cell r="W63"/>
          <cell r="X63"/>
          <cell r="Y63"/>
          <cell r="Z63"/>
          <cell r="AA63"/>
          <cell r="AB63"/>
          <cell r="AC63"/>
          <cell r="AD63"/>
          <cell r="AE63"/>
          <cell r="AF63"/>
          <cell r="AG63"/>
          <cell r="AH63"/>
          <cell r="AI63"/>
          <cell r="AJ63"/>
          <cell r="AK63"/>
          <cell r="AL63"/>
          <cell r="AM63"/>
          <cell r="AN63"/>
          <cell r="AO63"/>
          <cell r="AP63"/>
          <cell r="AQ63"/>
          <cell r="AR63"/>
          <cell r="AS63"/>
          <cell r="AT63"/>
          <cell r="AU63"/>
          <cell r="AV63"/>
          <cell r="AW63"/>
          <cell r="AX63"/>
          <cell r="AY63"/>
          <cell r="AZ63"/>
          <cell r="BA63"/>
          <cell r="BB63"/>
          <cell r="BC63"/>
          <cell r="BD63"/>
          <cell r="BE63"/>
          <cell r="BF63"/>
          <cell r="BG63"/>
          <cell r="BH63"/>
          <cell r="BI63"/>
          <cell r="BJ63"/>
          <cell r="BK63"/>
          <cell r="BL63"/>
          <cell r="BM63"/>
          <cell r="BN63"/>
          <cell r="BO63"/>
          <cell r="BP63"/>
          <cell r="BQ63"/>
          <cell r="BR63"/>
          <cell r="BS63"/>
          <cell r="BT63"/>
          <cell r="BU63"/>
          <cell r="BV63"/>
          <cell r="BW63"/>
          <cell r="BX63"/>
          <cell r="BY63"/>
          <cell r="BZ63"/>
          <cell r="CA63"/>
          <cell r="CB63"/>
          <cell r="CC63"/>
          <cell r="CD63"/>
        </row>
        <row r="64">
          <cell r="A64" t="str">
            <v>M</v>
          </cell>
          <cell r="B64" t="str">
            <v>B</v>
          </cell>
          <cell r="C64">
            <v>12573</v>
          </cell>
          <cell r="D64">
            <v>23261</v>
          </cell>
          <cell r="E64">
            <v>12573</v>
          </cell>
          <cell r="F64">
            <v>17855</v>
          </cell>
          <cell r="G64">
            <v>20495</v>
          </cell>
          <cell r="H64">
            <v>23261</v>
          </cell>
          <cell r="I64">
            <v>25901</v>
          </cell>
          <cell r="J64">
            <v>12573</v>
          </cell>
          <cell r="K64">
            <v>17855</v>
          </cell>
          <cell r="L64">
            <v>20495</v>
          </cell>
          <cell r="M64">
            <v>13719</v>
          </cell>
          <cell r="N64">
            <v>25380</v>
          </cell>
          <cell r="O64">
            <v>13719</v>
          </cell>
          <cell r="P64">
            <v>19481</v>
          </cell>
          <cell r="Q64">
            <v>22361</v>
          </cell>
          <cell r="R64">
            <v>25380</v>
          </cell>
          <cell r="S64">
            <v>28261</v>
          </cell>
          <cell r="T64">
            <v>13719</v>
          </cell>
          <cell r="U64">
            <v>19481</v>
          </cell>
          <cell r="V64">
            <v>22361</v>
          </cell>
          <cell r="W64"/>
          <cell r="X64"/>
          <cell r="Y64"/>
          <cell r="Z64"/>
          <cell r="AA64"/>
          <cell r="AB64"/>
          <cell r="AC64"/>
          <cell r="AD64"/>
          <cell r="AE64"/>
          <cell r="AF64"/>
          <cell r="AG64"/>
          <cell r="AH64"/>
          <cell r="AI64"/>
          <cell r="AJ64"/>
          <cell r="AK64"/>
          <cell r="AL64"/>
          <cell r="AM64"/>
          <cell r="AN64"/>
          <cell r="AO64"/>
          <cell r="AP64"/>
          <cell r="AQ64"/>
          <cell r="AR64"/>
          <cell r="AS64"/>
          <cell r="AT64"/>
          <cell r="AU64"/>
          <cell r="AV64"/>
          <cell r="AW64"/>
          <cell r="AX64"/>
          <cell r="AY64"/>
          <cell r="AZ64"/>
          <cell r="BA64"/>
          <cell r="BB64"/>
          <cell r="BC64"/>
          <cell r="BD64"/>
          <cell r="BE64"/>
          <cell r="BF64"/>
          <cell r="BG64"/>
          <cell r="BH64"/>
          <cell r="BI64"/>
          <cell r="BJ64"/>
          <cell r="BK64"/>
          <cell r="BL64"/>
          <cell r="BM64"/>
          <cell r="BN64"/>
          <cell r="BO64"/>
          <cell r="BP64"/>
          <cell r="BQ64"/>
          <cell r="BR64"/>
          <cell r="BS64"/>
          <cell r="BT64"/>
          <cell r="BU64"/>
          <cell r="BV64"/>
          <cell r="BW64"/>
          <cell r="BX64"/>
          <cell r="BY64"/>
          <cell r="BZ64"/>
          <cell r="CA64"/>
          <cell r="CB64"/>
          <cell r="CC64"/>
          <cell r="CD64"/>
        </row>
        <row r="65">
          <cell r="A65" t="str">
            <v>M</v>
          </cell>
          <cell r="B65" t="str">
            <v>Y</v>
          </cell>
          <cell r="C65">
            <v>10821</v>
          </cell>
          <cell r="D65">
            <v>20019</v>
          </cell>
          <cell r="E65">
            <v>10821</v>
          </cell>
          <cell r="F65">
            <v>15367</v>
          </cell>
          <cell r="G65">
            <v>17639</v>
          </cell>
          <cell r="H65">
            <v>20019</v>
          </cell>
          <cell r="I65">
            <v>22292</v>
          </cell>
          <cell r="J65">
            <v>10821</v>
          </cell>
          <cell r="K65">
            <v>15367</v>
          </cell>
          <cell r="L65">
            <v>17639</v>
          </cell>
          <cell r="M65">
            <v>11807</v>
          </cell>
          <cell r="N65">
            <v>21843</v>
          </cell>
          <cell r="O65">
            <v>11807</v>
          </cell>
          <cell r="P65">
            <v>16766</v>
          </cell>
          <cell r="Q65">
            <v>19245</v>
          </cell>
          <cell r="R65">
            <v>21843</v>
          </cell>
          <cell r="S65">
            <v>24323</v>
          </cell>
          <cell r="T65">
            <v>11807</v>
          </cell>
          <cell r="U65">
            <v>16766</v>
          </cell>
          <cell r="V65">
            <v>19245</v>
          </cell>
          <cell r="W65"/>
          <cell r="X65"/>
          <cell r="Y65"/>
          <cell r="Z65"/>
          <cell r="AA65"/>
          <cell r="AB65"/>
          <cell r="AC65"/>
          <cell r="AD65"/>
          <cell r="AE65"/>
          <cell r="AF65"/>
          <cell r="AG65"/>
          <cell r="AH65"/>
          <cell r="AI65"/>
          <cell r="AJ65"/>
          <cell r="AK65"/>
          <cell r="AL65"/>
          <cell r="AM65"/>
          <cell r="AN65"/>
          <cell r="AO65"/>
          <cell r="AP65"/>
          <cell r="AQ65"/>
          <cell r="AR65"/>
          <cell r="AS65"/>
          <cell r="AT65"/>
          <cell r="AU65"/>
          <cell r="AV65"/>
          <cell r="AW65"/>
          <cell r="AX65"/>
          <cell r="AY65"/>
          <cell r="AZ65"/>
          <cell r="BA65"/>
          <cell r="BB65"/>
          <cell r="BC65"/>
          <cell r="BD65"/>
          <cell r="BE65"/>
          <cell r="BF65"/>
          <cell r="BG65"/>
          <cell r="BH65"/>
          <cell r="BI65"/>
          <cell r="BJ65"/>
          <cell r="BK65"/>
          <cell r="BL65"/>
          <cell r="BM65"/>
          <cell r="BN65"/>
          <cell r="BO65"/>
          <cell r="BP65"/>
          <cell r="BQ65"/>
          <cell r="BR65"/>
          <cell r="BS65"/>
          <cell r="BT65"/>
          <cell r="BU65"/>
          <cell r="BV65"/>
          <cell r="BW65"/>
          <cell r="BX65"/>
          <cell r="BY65"/>
          <cell r="BZ65"/>
          <cell r="CA65"/>
          <cell r="CB65"/>
          <cell r="CC65"/>
          <cell r="CD65"/>
        </row>
        <row r="66">
          <cell r="A66" t="str">
            <v>N</v>
          </cell>
          <cell r="B66" t="str">
            <v>D</v>
          </cell>
          <cell r="C66">
            <v>11290</v>
          </cell>
          <cell r="D66">
            <v>20887</v>
          </cell>
          <cell r="E66">
            <v>11290</v>
          </cell>
          <cell r="F66">
            <v>16032</v>
          </cell>
          <cell r="G66">
            <v>18403</v>
          </cell>
          <cell r="H66">
            <v>20887</v>
          </cell>
          <cell r="I66">
            <v>23257</v>
          </cell>
          <cell r="J66">
            <v>0</v>
          </cell>
          <cell r="K66">
            <v>0</v>
          </cell>
          <cell r="L66">
            <v>0</v>
          </cell>
          <cell r="M66">
            <v>12318</v>
          </cell>
          <cell r="N66">
            <v>22788</v>
          </cell>
          <cell r="O66">
            <v>12318</v>
          </cell>
          <cell r="P66">
            <v>17492</v>
          </cell>
          <cell r="Q66">
            <v>20078</v>
          </cell>
          <cell r="R66">
            <v>22788</v>
          </cell>
          <cell r="S66">
            <v>25375</v>
          </cell>
          <cell r="T66">
            <v>0</v>
          </cell>
          <cell r="U66">
            <v>0</v>
          </cell>
          <cell r="V66">
            <v>0</v>
          </cell>
          <cell r="W66"/>
          <cell r="X66"/>
          <cell r="Y66"/>
          <cell r="Z66"/>
          <cell r="AA66"/>
          <cell r="AB66"/>
          <cell r="AC66"/>
          <cell r="AD66"/>
          <cell r="AE66"/>
          <cell r="AF66"/>
          <cell r="AG66"/>
          <cell r="AH66"/>
          <cell r="AI66"/>
          <cell r="AJ66"/>
          <cell r="AK66"/>
          <cell r="AL66"/>
          <cell r="AM66"/>
          <cell r="AN66"/>
          <cell r="AO66"/>
          <cell r="AP66"/>
          <cell r="AQ66"/>
          <cell r="AR66"/>
          <cell r="AS66"/>
          <cell r="AT66"/>
          <cell r="AU66"/>
          <cell r="AV66"/>
          <cell r="AW66"/>
          <cell r="AX66"/>
          <cell r="AY66"/>
          <cell r="AZ66"/>
          <cell r="BA66"/>
          <cell r="BB66"/>
          <cell r="BC66"/>
          <cell r="BD66"/>
          <cell r="BE66"/>
          <cell r="BF66"/>
          <cell r="BG66"/>
          <cell r="BH66"/>
          <cell r="BI66"/>
          <cell r="BJ66"/>
          <cell r="BK66"/>
          <cell r="BL66"/>
          <cell r="BM66"/>
          <cell r="BN66"/>
          <cell r="BO66"/>
          <cell r="BP66"/>
          <cell r="BQ66"/>
          <cell r="BR66"/>
          <cell r="BS66"/>
          <cell r="BT66"/>
          <cell r="BU66"/>
          <cell r="BV66"/>
          <cell r="BW66"/>
          <cell r="BX66"/>
          <cell r="BY66"/>
          <cell r="BZ66"/>
          <cell r="CA66"/>
          <cell r="CB66"/>
          <cell r="CC66"/>
          <cell r="CD66"/>
        </row>
        <row r="67">
          <cell r="A67" t="str">
            <v>N</v>
          </cell>
          <cell r="B67" t="str">
            <v>A</v>
          </cell>
          <cell r="C67">
            <v>15016</v>
          </cell>
          <cell r="D67">
            <v>27780</v>
          </cell>
          <cell r="E67">
            <v>15016</v>
          </cell>
          <cell r="F67">
            <v>21323</v>
          </cell>
          <cell r="G67">
            <v>24476</v>
          </cell>
          <cell r="H67">
            <v>27780</v>
          </cell>
          <cell r="I67">
            <v>30932</v>
          </cell>
          <cell r="J67">
            <v>0</v>
          </cell>
          <cell r="K67">
            <v>0</v>
          </cell>
          <cell r="L67">
            <v>0</v>
          </cell>
          <cell r="M67">
            <v>16383</v>
          </cell>
          <cell r="N67">
            <v>30308</v>
          </cell>
          <cell r="O67">
            <v>16383</v>
          </cell>
          <cell r="P67">
            <v>23264</v>
          </cell>
          <cell r="Q67">
            <v>26704</v>
          </cell>
          <cell r="R67">
            <v>30308</v>
          </cell>
          <cell r="S67">
            <v>33749</v>
          </cell>
          <cell r="T67">
            <v>0</v>
          </cell>
          <cell r="U67">
            <v>0</v>
          </cell>
          <cell r="V67">
            <v>0</v>
          </cell>
          <cell r="W67"/>
          <cell r="X67"/>
          <cell r="Y67"/>
          <cell r="Z67"/>
          <cell r="AA67"/>
          <cell r="AB67"/>
          <cell r="AC67"/>
          <cell r="AD67"/>
          <cell r="AE67"/>
          <cell r="AF67"/>
          <cell r="AG67"/>
          <cell r="AH67"/>
          <cell r="AI67"/>
          <cell r="AJ67"/>
          <cell r="AK67"/>
          <cell r="AL67"/>
          <cell r="AM67"/>
          <cell r="AN67"/>
          <cell r="AO67"/>
          <cell r="AP67"/>
          <cell r="AQ67"/>
          <cell r="AR67"/>
          <cell r="AS67"/>
          <cell r="AT67"/>
          <cell r="AU67"/>
          <cell r="AV67"/>
          <cell r="AW67"/>
          <cell r="AX67"/>
          <cell r="AY67"/>
          <cell r="AZ67"/>
          <cell r="BA67"/>
          <cell r="BB67"/>
          <cell r="BC67"/>
          <cell r="BD67"/>
          <cell r="BE67"/>
          <cell r="BF67"/>
          <cell r="BG67"/>
          <cell r="BH67"/>
          <cell r="BI67"/>
          <cell r="BJ67"/>
          <cell r="BK67"/>
          <cell r="BL67"/>
          <cell r="BM67"/>
          <cell r="BN67"/>
          <cell r="BO67"/>
          <cell r="BP67"/>
          <cell r="BQ67"/>
          <cell r="BR67"/>
          <cell r="BS67"/>
          <cell r="BT67"/>
          <cell r="BU67"/>
          <cell r="BV67"/>
          <cell r="BW67"/>
          <cell r="BX67"/>
          <cell r="BY67"/>
          <cell r="BZ67"/>
          <cell r="CA67"/>
          <cell r="CB67"/>
          <cell r="CC67"/>
          <cell r="CD67"/>
        </row>
        <row r="68">
          <cell r="A68" t="str">
            <v>N</v>
          </cell>
          <cell r="B68" t="str">
            <v>B</v>
          </cell>
          <cell r="C68">
            <v>13774</v>
          </cell>
          <cell r="D68">
            <v>25482</v>
          </cell>
          <cell r="E68">
            <v>13774</v>
          </cell>
          <cell r="F68">
            <v>19559</v>
          </cell>
          <cell r="G68">
            <v>22452</v>
          </cell>
          <cell r="H68">
            <v>25482</v>
          </cell>
          <cell r="I68">
            <v>28374</v>
          </cell>
          <cell r="J68">
            <v>0</v>
          </cell>
          <cell r="K68">
            <v>0</v>
          </cell>
          <cell r="L68">
            <v>0</v>
          </cell>
          <cell r="M68">
            <v>15028</v>
          </cell>
          <cell r="N68">
            <v>27801</v>
          </cell>
          <cell r="O68">
            <v>15028</v>
          </cell>
          <cell r="P68">
            <v>21340</v>
          </cell>
          <cell r="Q68">
            <v>24495</v>
          </cell>
          <cell r="R68">
            <v>27801</v>
          </cell>
          <cell r="S68">
            <v>30958</v>
          </cell>
          <cell r="T68">
            <v>0</v>
          </cell>
          <cell r="U68">
            <v>0</v>
          </cell>
          <cell r="V68">
            <v>0</v>
          </cell>
          <cell r="W68"/>
          <cell r="X68"/>
          <cell r="Y68"/>
          <cell r="Z68"/>
          <cell r="AA68"/>
          <cell r="AB68"/>
          <cell r="AC68"/>
          <cell r="AD68"/>
          <cell r="AE68"/>
          <cell r="AF68"/>
          <cell r="AG68"/>
          <cell r="AH68"/>
          <cell r="AI68"/>
          <cell r="AJ68"/>
          <cell r="AK68"/>
          <cell r="AL68"/>
          <cell r="AM68"/>
          <cell r="AN68"/>
          <cell r="AO68"/>
          <cell r="AP68"/>
          <cell r="AQ68"/>
          <cell r="AR68"/>
          <cell r="AS68"/>
          <cell r="AT68"/>
          <cell r="AU68"/>
          <cell r="AV68"/>
          <cell r="AW68"/>
          <cell r="AX68"/>
          <cell r="AY68"/>
          <cell r="AZ68"/>
          <cell r="BA68"/>
          <cell r="BB68"/>
          <cell r="BC68"/>
          <cell r="BD68"/>
          <cell r="BE68"/>
          <cell r="BF68"/>
          <cell r="BG68"/>
          <cell r="BH68"/>
          <cell r="BI68"/>
          <cell r="BJ68"/>
          <cell r="BK68"/>
          <cell r="BL68"/>
          <cell r="BM68"/>
          <cell r="BN68"/>
          <cell r="BO68"/>
          <cell r="BP68"/>
          <cell r="BQ68"/>
          <cell r="BR68"/>
          <cell r="BS68"/>
          <cell r="BT68"/>
          <cell r="BU68"/>
          <cell r="BV68"/>
          <cell r="BW68"/>
          <cell r="BX68"/>
          <cell r="BY68"/>
          <cell r="BZ68"/>
          <cell r="CA68"/>
          <cell r="CB68"/>
          <cell r="CC68"/>
          <cell r="CD68"/>
        </row>
        <row r="69">
          <cell r="A69" t="str">
            <v>N</v>
          </cell>
          <cell r="B69" t="str">
            <v>Y</v>
          </cell>
          <cell r="C69">
            <v>11855</v>
          </cell>
          <cell r="D69">
            <v>21931</v>
          </cell>
          <cell r="E69">
            <v>11855</v>
          </cell>
          <cell r="F69">
            <v>16834</v>
          </cell>
          <cell r="G69">
            <v>19323</v>
          </cell>
          <cell r="H69">
            <v>21931</v>
          </cell>
          <cell r="I69">
            <v>24420</v>
          </cell>
          <cell r="J69">
            <v>0</v>
          </cell>
          <cell r="K69">
            <v>0</v>
          </cell>
          <cell r="L69">
            <v>0</v>
          </cell>
          <cell r="M69">
            <v>12934</v>
          </cell>
          <cell r="N69">
            <v>23927</v>
          </cell>
          <cell r="O69">
            <v>12934</v>
          </cell>
          <cell r="P69">
            <v>18367</v>
          </cell>
          <cell r="Q69">
            <v>21082</v>
          </cell>
          <cell r="R69">
            <v>23927</v>
          </cell>
          <cell r="S69">
            <v>26644</v>
          </cell>
          <cell r="T69">
            <v>0</v>
          </cell>
          <cell r="U69">
            <v>0</v>
          </cell>
          <cell r="V69">
            <v>0</v>
          </cell>
          <cell r="W69"/>
          <cell r="X69"/>
          <cell r="Y69"/>
          <cell r="Z69"/>
          <cell r="AA69"/>
          <cell r="AB69"/>
          <cell r="AC69"/>
          <cell r="AD69"/>
          <cell r="AE69"/>
          <cell r="AF69"/>
          <cell r="AG69"/>
          <cell r="AH69"/>
          <cell r="AI69"/>
          <cell r="AJ69"/>
          <cell r="AK69"/>
          <cell r="AL69"/>
          <cell r="AM69"/>
          <cell r="AN69"/>
          <cell r="AO69"/>
          <cell r="AP69"/>
          <cell r="AQ69"/>
          <cell r="AR69"/>
          <cell r="AS69"/>
          <cell r="AT69"/>
          <cell r="AU69"/>
          <cell r="AV69"/>
          <cell r="AW69"/>
          <cell r="AX69"/>
          <cell r="AY69"/>
          <cell r="AZ69"/>
          <cell r="BA69"/>
          <cell r="BB69"/>
          <cell r="BC69"/>
          <cell r="BD69"/>
          <cell r="BE69"/>
          <cell r="BF69"/>
          <cell r="BG69"/>
          <cell r="BH69"/>
          <cell r="BI69"/>
          <cell r="BJ69"/>
          <cell r="BK69"/>
          <cell r="BL69"/>
          <cell r="BM69"/>
          <cell r="BN69"/>
          <cell r="BO69"/>
          <cell r="BP69"/>
          <cell r="BQ69"/>
          <cell r="BR69"/>
          <cell r="BS69"/>
          <cell r="BT69"/>
          <cell r="BU69"/>
          <cell r="BV69"/>
          <cell r="BW69"/>
          <cell r="BX69"/>
          <cell r="BY69"/>
          <cell r="BZ69"/>
          <cell r="CA69"/>
          <cell r="CB69"/>
          <cell r="CC69"/>
          <cell r="CD69"/>
        </row>
        <row r="70">
          <cell r="A70" t="str">
            <v>I</v>
          </cell>
          <cell r="B70" t="str">
            <v>D</v>
          </cell>
          <cell r="C70">
            <v>5188</v>
          </cell>
          <cell r="D70">
            <v>9598</v>
          </cell>
          <cell r="E70">
            <v>5188</v>
          </cell>
          <cell r="F70">
            <v>7367</v>
          </cell>
          <cell r="G70">
            <v>8456</v>
          </cell>
          <cell r="H70">
            <v>9598</v>
          </cell>
          <cell r="I70">
            <v>10687</v>
          </cell>
          <cell r="J70">
            <v>5188</v>
          </cell>
          <cell r="K70">
            <v>7367</v>
          </cell>
          <cell r="L70">
            <v>8456</v>
          </cell>
          <cell r="M70">
            <v>5686</v>
          </cell>
          <cell r="N70">
            <v>10519</v>
          </cell>
          <cell r="O70">
            <v>5686</v>
          </cell>
          <cell r="P70">
            <v>8074</v>
          </cell>
          <cell r="Q70">
            <v>9268</v>
          </cell>
          <cell r="R70">
            <v>10519</v>
          </cell>
          <cell r="S70">
            <v>11713</v>
          </cell>
          <cell r="T70">
            <v>5686</v>
          </cell>
          <cell r="U70">
            <v>8074</v>
          </cell>
          <cell r="V70">
            <v>9268</v>
          </cell>
          <cell r="W70"/>
          <cell r="X70"/>
          <cell r="Y70"/>
          <cell r="Z70"/>
          <cell r="AA70"/>
          <cell r="AB70"/>
          <cell r="AC70"/>
          <cell r="AD70"/>
          <cell r="AE70"/>
          <cell r="AF70"/>
          <cell r="AG70"/>
          <cell r="AH70"/>
          <cell r="AI70"/>
          <cell r="AJ70"/>
          <cell r="AK70"/>
          <cell r="AL70"/>
          <cell r="AM70"/>
          <cell r="AN70"/>
          <cell r="AO70"/>
          <cell r="AP70"/>
          <cell r="AQ70"/>
          <cell r="AR70"/>
          <cell r="AS70"/>
          <cell r="AT70"/>
          <cell r="AU70"/>
          <cell r="AV70"/>
          <cell r="AW70"/>
          <cell r="AX70"/>
          <cell r="AY70"/>
          <cell r="AZ70"/>
          <cell r="BA70"/>
          <cell r="BB70"/>
          <cell r="BC70"/>
          <cell r="BD70"/>
          <cell r="BE70"/>
          <cell r="BF70"/>
          <cell r="BG70"/>
          <cell r="BH70"/>
          <cell r="BI70"/>
          <cell r="BJ70"/>
          <cell r="BK70"/>
          <cell r="BL70"/>
          <cell r="BM70"/>
          <cell r="BN70"/>
          <cell r="BO70"/>
          <cell r="BP70"/>
          <cell r="BQ70"/>
          <cell r="BR70"/>
          <cell r="BS70"/>
          <cell r="BT70"/>
          <cell r="BU70"/>
          <cell r="BV70"/>
          <cell r="BW70"/>
          <cell r="BX70"/>
          <cell r="BY70"/>
          <cell r="BZ70"/>
          <cell r="CA70"/>
          <cell r="CB70"/>
          <cell r="CC70"/>
          <cell r="CD70"/>
        </row>
        <row r="71">
          <cell r="A71" t="str">
            <v>I</v>
          </cell>
          <cell r="B71" t="str">
            <v>B</v>
          </cell>
          <cell r="C71">
            <v>6329</v>
          </cell>
          <cell r="D71">
            <v>11710</v>
          </cell>
          <cell r="E71">
            <v>6329</v>
          </cell>
          <cell r="F71">
            <v>8988</v>
          </cell>
          <cell r="G71">
            <v>10316</v>
          </cell>
          <cell r="H71">
            <v>11710</v>
          </cell>
          <cell r="I71">
            <v>13038</v>
          </cell>
          <cell r="J71">
            <v>6329</v>
          </cell>
          <cell r="K71">
            <v>8988</v>
          </cell>
          <cell r="L71">
            <v>10316</v>
          </cell>
          <cell r="M71">
            <v>6937</v>
          </cell>
          <cell r="N71">
            <v>12833</v>
          </cell>
          <cell r="O71">
            <v>6937</v>
          </cell>
          <cell r="P71">
            <v>9850</v>
          </cell>
          <cell r="Q71">
            <v>11307</v>
          </cell>
          <cell r="R71">
            <v>12833</v>
          </cell>
          <cell r="S71">
            <v>14290</v>
          </cell>
          <cell r="T71">
            <v>6937</v>
          </cell>
          <cell r="U71">
            <v>9850</v>
          </cell>
          <cell r="V71">
            <v>11307</v>
          </cell>
          <cell r="W71"/>
          <cell r="X71"/>
          <cell r="Y71"/>
          <cell r="Z71"/>
          <cell r="AA71"/>
          <cell r="AB71"/>
          <cell r="AC71"/>
          <cell r="AD71"/>
          <cell r="AE71"/>
          <cell r="AF71"/>
          <cell r="AG71"/>
          <cell r="AH71"/>
          <cell r="AI71"/>
          <cell r="AJ71"/>
          <cell r="AK71"/>
          <cell r="AL71"/>
          <cell r="AM71"/>
          <cell r="AN71"/>
          <cell r="AO71"/>
          <cell r="AP71"/>
          <cell r="AQ71"/>
          <cell r="AR71"/>
          <cell r="AS71"/>
          <cell r="AT71"/>
          <cell r="AU71"/>
          <cell r="AV71"/>
          <cell r="AW71"/>
          <cell r="AX71"/>
          <cell r="AY71"/>
          <cell r="AZ71"/>
          <cell r="BA71"/>
          <cell r="BB71"/>
          <cell r="BC71"/>
          <cell r="BD71"/>
          <cell r="BE71"/>
          <cell r="BF71"/>
          <cell r="BG71"/>
          <cell r="BH71"/>
          <cell r="BI71"/>
          <cell r="BJ71"/>
          <cell r="BK71"/>
          <cell r="BL71"/>
          <cell r="BM71"/>
          <cell r="BN71"/>
          <cell r="BO71"/>
          <cell r="BP71"/>
          <cell r="BQ71"/>
          <cell r="BR71"/>
          <cell r="BS71"/>
          <cell r="BT71"/>
          <cell r="BU71"/>
          <cell r="BV71"/>
          <cell r="BW71"/>
          <cell r="BX71"/>
          <cell r="BY71"/>
          <cell r="BZ71"/>
          <cell r="CA71"/>
          <cell r="CB71"/>
          <cell r="CC71"/>
          <cell r="CD71"/>
        </row>
        <row r="72">
          <cell r="A72" t="str">
            <v>I</v>
          </cell>
          <cell r="B72" t="str">
            <v>A-S</v>
          </cell>
          <cell r="C72">
            <v>6900</v>
          </cell>
          <cell r="D72">
            <v>12765</v>
          </cell>
          <cell r="E72">
            <v>6900</v>
          </cell>
          <cell r="F72">
            <v>9798</v>
          </cell>
          <cell r="G72">
            <v>11246</v>
          </cell>
          <cell r="H72">
            <v>12765</v>
          </cell>
          <cell r="I72">
            <v>14214</v>
          </cell>
          <cell r="J72">
            <v>6900</v>
          </cell>
          <cell r="K72">
            <v>9798</v>
          </cell>
          <cell r="L72">
            <v>11246</v>
          </cell>
          <cell r="M72">
            <v>7562</v>
          </cell>
          <cell r="N72">
            <v>13990</v>
          </cell>
          <cell r="O72">
            <v>7562</v>
          </cell>
          <cell r="P72">
            <v>10738</v>
          </cell>
          <cell r="Q72">
            <v>12326</v>
          </cell>
          <cell r="R72">
            <v>13990</v>
          </cell>
          <cell r="S72">
            <v>15578</v>
          </cell>
          <cell r="T72">
            <v>7562</v>
          </cell>
          <cell r="U72">
            <v>10738</v>
          </cell>
          <cell r="V72">
            <v>12326</v>
          </cell>
          <cell r="W72"/>
          <cell r="X72"/>
          <cell r="Y72"/>
          <cell r="Z72"/>
          <cell r="AA72"/>
          <cell r="AB72"/>
          <cell r="AC72"/>
          <cell r="AD72"/>
          <cell r="AE72"/>
          <cell r="AF72"/>
          <cell r="AG72"/>
          <cell r="AH72"/>
          <cell r="AI72"/>
          <cell r="AJ72"/>
          <cell r="AK72"/>
          <cell r="AL72"/>
          <cell r="AM72"/>
          <cell r="AN72"/>
          <cell r="AO72"/>
          <cell r="AP72"/>
          <cell r="AQ72"/>
          <cell r="AR72"/>
          <cell r="AS72"/>
          <cell r="AT72"/>
          <cell r="AU72"/>
          <cell r="AV72"/>
          <cell r="AW72"/>
          <cell r="AX72"/>
          <cell r="AY72"/>
          <cell r="AZ72"/>
          <cell r="BA72"/>
          <cell r="BB72"/>
          <cell r="BC72"/>
          <cell r="BD72"/>
          <cell r="BE72"/>
          <cell r="BF72"/>
          <cell r="BG72"/>
          <cell r="BH72"/>
          <cell r="BI72"/>
          <cell r="BJ72"/>
          <cell r="BK72"/>
          <cell r="BL72"/>
          <cell r="BM72"/>
          <cell r="BN72"/>
          <cell r="BO72"/>
          <cell r="BP72"/>
          <cell r="BQ72"/>
          <cell r="BR72"/>
          <cell r="BS72"/>
          <cell r="BT72"/>
          <cell r="BU72"/>
          <cell r="BV72"/>
          <cell r="BW72"/>
          <cell r="BX72"/>
          <cell r="BY72"/>
          <cell r="BZ72"/>
          <cell r="CA72"/>
          <cell r="CB72"/>
          <cell r="CC72"/>
          <cell r="CD72"/>
        </row>
        <row r="73">
          <cell r="A73" t="str">
            <v>II</v>
          </cell>
          <cell r="B73" t="str">
            <v>D</v>
          </cell>
          <cell r="C73">
            <v>5390</v>
          </cell>
          <cell r="D73">
            <v>9972</v>
          </cell>
          <cell r="E73">
            <v>5390</v>
          </cell>
          <cell r="F73">
            <v>7654</v>
          </cell>
          <cell r="G73">
            <v>8786</v>
          </cell>
          <cell r="H73">
            <v>9972</v>
          </cell>
          <cell r="I73">
            <v>11103</v>
          </cell>
          <cell r="J73">
            <v>5390</v>
          </cell>
          <cell r="K73">
            <v>7654</v>
          </cell>
          <cell r="L73">
            <v>8786</v>
          </cell>
          <cell r="M73">
            <v>5903</v>
          </cell>
          <cell r="N73">
            <v>10921</v>
          </cell>
          <cell r="O73">
            <v>5903</v>
          </cell>
          <cell r="P73">
            <v>8382</v>
          </cell>
          <cell r="Q73">
            <v>9622</v>
          </cell>
          <cell r="R73">
            <v>10921</v>
          </cell>
          <cell r="S73">
            <v>12160</v>
          </cell>
          <cell r="T73">
            <v>5903</v>
          </cell>
          <cell r="U73">
            <v>8382</v>
          </cell>
          <cell r="V73">
            <v>9622</v>
          </cell>
          <cell r="W73"/>
          <cell r="X73"/>
          <cell r="Y73"/>
          <cell r="Z73"/>
          <cell r="AA73"/>
          <cell r="AB73"/>
          <cell r="AC73"/>
          <cell r="AD73"/>
          <cell r="AE73"/>
          <cell r="AF73"/>
          <cell r="AG73"/>
          <cell r="AH73"/>
          <cell r="AI73"/>
          <cell r="AJ73"/>
          <cell r="AK73"/>
          <cell r="AL73"/>
          <cell r="AM73"/>
          <cell r="AN73"/>
          <cell r="AO73"/>
          <cell r="AP73"/>
          <cell r="AQ73"/>
          <cell r="AR73"/>
          <cell r="AS73"/>
          <cell r="AT73"/>
          <cell r="AU73"/>
          <cell r="AV73"/>
          <cell r="AW73"/>
          <cell r="AX73"/>
          <cell r="AY73"/>
          <cell r="AZ73"/>
          <cell r="BA73"/>
          <cell r="BB73"/>
          <cell r="BC73"/>
          <cell r="BD73"/>
          <cell r="BE73"/>
          <cell r="BF73"/>
          <cell r="BG73"/>
          <cell r="BH73"/>
          <cell r="BI73"/>
          <cell r="BJ73"/>
          <cell r="BK73"/>
          <cell r="BL73"/>
          <cell r="BM73"/>
          <cell r="BN73"/>
          <cell r="BO73"/>
          <cell r="BP73"/>
          <cell r="BQ73"/>
          <cell r="BR73"/>
          <cell r="BS73"/>
          <cell r="BT73"/>
          <cell r="BU73"/>
          <cell r="BV73"/>
          <cell r="BW73"/>
          <cell r="BX73"/>
          <cell r="BY73"/>
          <cell r="BZ73"/>
          <cell r="CA73"/>
          <cell r="CB73"/>
          <cell r="CC73"/>
          <cell r="CD73"/>
        </row>
        <row r="74">
          <cell r="A74" t="str">
            <v>II</v>
          </cell>
          <cell r="B74" t="str">
            <v>B</v>
          </cell>
          <cell r="C74">
            <v>6576</v>
          </cell>
          <cell r="D74">
            <v>12166</v>
          </cell>
          <cell r="E74">
            <v>6576</v>
          </cell>
          <cell r="F74">
            <v>9338</v>
          </cell>
          <cell r="G74">
            <v>10719</v>
          </cell>
          <cell r="H74">
            <v>12166</v>
          </cell>
          <cell r="I74">
            <v>13546</v>
          </cell>
          <cell r="J74">
            <v>6576</v>
          </cell>
          <cell r="K74">
            <v>9338</v>
          </cell>
          <cell r="L74">
            <v>10719</v>
          </cell>
          <cell r="M74">
            <v>7202</v>
          </cell>
          <cell r="N74">
            <v>13324</v>
          </cell>
          <cell r="O74">
            <v>7202</v>
          </cell>
          <cell r="P74">
            <v>10226</v>
          </cell>
          <cell r="Q74">
            <v>11739</v>
          </cell>
          <cell r="R74">
            <v>13324</v>
          </cell>
          <cell r="S74">
            <v>14835</v>
          </cell>
          <cell r="T74">
            <v>7202</v>
          </cell>
          <cell r="U74">
            <v>10226</v>
          </cell>
          <cell r="V74">
            <v>11739</v>
          </cell>
          <cell r="W74"/>
          <cell r="X74"/>
          <cell r="Y74"/>
          <cell r="Z74"/>
          <cell r="AA74"/>
          <cell r="AB74"/>
          <cell r="AC74"/>
          <cell r="AD74"/>
          <cell r="AE74"/>
          <cell r="AF74"/>
          <cell r="AG74"/>
          <cell r="AH74"/>
          <cell r="AI74"/>
          <cell r="AJ74"/>
          <cell r="AK74"/>
          <cell r="AL74"/>
          <cell r="AM74"/>
          <cell r="AN74"/>
          <cell r="AO74"/>
          <cell r="AP74"/>
          <cell r="AQ74"/>
          <cell r="AR74"/>
          <cell r="AS74"/>
          <cell r="AT74"/>
          <cell r="AU74"/>
          <cell r="AV74"/>
          <cell r="AW74"/>
          <cell r="AX74"/>
          <cell r="AY74"/>
          <cell r="AZ74"/>
          <cell r="BA74"/>
          <cell r="BB74"/>
          <cell r="BC74"/>
          <cell r="BD74"/>
          <cell r="BE74"/>
          <cell r="BF74"/>
          <cell r="BG74"/>
          <cell r="BH74"/>
          <cell r="BI74"/>
          <cell r="BJ74"/>
          <cell r="BK74"/>
          <cell r="BL74"/>
          <cell r="BM74"/>
          <cell r="BN74"/>
          <cell r="BO74"/>
          <cell r="BP74"/>
          <cell r="BQ74"/>
          <cell r="BR74"/>
          <cell r="BS74"/>
          <cell r="BT74"/>
          <cell r="BU74"/>
          <cell r="BV74"/>
          <cell r="BW74"/>
          <cell r="BX74"/>
          <cell r="BY74"/>
          <cell r="BZ74"/>
          <cell r="CA74"/>
          <cell r="CB74"/>
          <cell r="CC74"/>
          <cell r="CD74"/>
        </row>
        <row r="75">
          <cell r="A75" t="str">
            <v>II</v>
          </cell>
          <cell r="B75" t="str">
            <v>A-S</v>
          </cell>
          <cell r="C75">
            <v>7169</v>
          </cell>
          <cell r="D75">
            <v>13263</v>
          </cell>
          <cell r="E75">
            <v>7169</v>
          </cell>
          <cell r="F75">
            <v>10180</v>
          </cell>
          <cell r="G75">
            <v>11685</v>
          </cell>
          <cell r="H75">
            <v>13263</v>
          </cell>
          <cell r="I75">
            <v>14767</v>
          </cell>
          <cell r="J75">
            <v>7169</v>
          </cell>
          <cell r="K75">
            <v>10180</v>
          </cell>
          <cell r="L75">
            <v>11685</v>
          </cell>
          <cell r="M75">
            <v>7851</v>
          </cell>
          <cell r="N75">
            <v>14525</v>
          </cell>
          <cell r="O75">
            <v>7851</v>
          </cell>
          <cell r="P75">
            <v>11148</v>
          </cell>
          <cell r="Q75">
            <v>12797</v>
          </cell>
          <cell r="R75">
            <v>14525</v>
          </cell>
          <cell r="S75">
            <v>16173</v>
          </cell>
          <cell r="T75">
            <v>7851</v>
          </cell>
          <cell r="U75">
            <v>11148</v>
          </cell>
          <cell r="V75">
            <v>12797</v>
          </cell>
          <cell r="W75"/>
          <cell r="X75"/>
          <cell r="Y75"/>
          <cell r="Z75"/>
          <cell r="AA75"/>
          <cell r="AB75"/>
          <cell r="AC75"/>
          <cell r="AD75"/>
          <cell r="AE75"/>
          <cell r="AF75"/>
          <cell r="AG75"/>
          <cell r="AH75"/>
          <cell r="AI75"/>
          <cell r="AJ75"/>
          <cell r="AK75"/>
          <cell r="AL75"/>
          <cell r="AM75"/>
          <cell r="AN75"/>
          <cell r="AO75"/>
          <cell r="AP75"/>
          <cell r="AQ75"/>
          <cell r="AR75"/>
          <cell r="AS75"/>
          <cell r="AT75"/>
          <cell r="AU75"/>
          <cell r="AV75"/>
          <cell r="AW75"/>
          <cell r="AX75"/>
          <cell r="AY75"/>
          <cell r="AZ75"/>
          <cell r="BA75"/>
          <cell r="BB75"/>
          <cell r="BC75"/>
          <cell r="BD75"/>
          <cell r="BE75"/>
          <cell r="BF75"/>
          <cell r="BG75"/>
          <cell r="BH75"/>
          <cell r="BI75"/>
          <cell r="BJ75"/>
          <cell r="BK75"/>
          <cell r="BL75"/>
          <cell r="BM75"/>
          <cell r="BN75"/>
          <cell r="BO75"/>
          <cell r="BP75"/>
          <cell r="BQ75"/>
          <cell r="BR75"/>
          <cell r="BS75"/>
          <cell r="BT75"/>
          <cell r="BU75"/>
          <cell r="BV75"/>
          <cell r="BW75"/>
          <cell r="BX75"/>
          <cell r="BY75"/>
          <cell r="BZ75"/>
          <cell r="CA75"/>
          <cell r="CB75"/>
          <cell r="CC75"/>
          <cell r="CD75"/>
        </row>
        <row r="76">
          <cell r="A76" t="str">
            <v>III</v>
          </cell>
          <cell r="B76" t="str">
            <v>D</v>
          </cell>
          <cell r="C76">
            <v>5619</v>
          </cell>
          <cell r="D76">
            <v>10395</v>
          </cell>
          <cell r="E76">
            <v>5619</v>
          </cell>
          <cell r="F76">
            <v>7979</v>
          </cell>
          <cell r="G76">
            <v>9159</v>
          </cell>
          <cell r="H76">
            <v>10395</v>
          </cell>
          <cell r="I76">
            <v>11575</v>
          </cell>
          <cell r="J76">
            <v>5619</v>
          </cell>
          <cell r="K76">
            <v>7979</v>
          </cell>
          <cell r="L76">
            <v>9159</v>
          </cell>
          <cell r="M76">
            <v>6149</v>
          </cell>
          <cell r="N76">
            <v>11376</v>
          </cell>
          <cell r="O76">
            <v>6149</v>
          </cell>
          <cell r="P76">
            <v>8732</v>
          </cell>
          <cell r="Q76">
            <v>10023</v>
          </cell>
          <cell r="R76">
            <v>11376</v>
          </cell>
          <cell r="S76">
            <v>12667</v>
          </cell>
          <cell r="T76">
            <v>6149</v>
          </cell>
          <cell r="U76">
            <v>8732</v>
          </cell>
          <cell r="V76">
            <v>10023</v>
          </cell>
          <cell r="W76"/>
          <cell r="X76"/>
          <cell r="Y76"/>
          <cell r="Z76"/>
          <cell r="AA76"/>
          <cell r="AB76"/>
          <cell r="AC76"/>
          <cell r="AD76"/>
          <cell r="AE76"/>
          <cell r="AF76"/>
          <cell r="AG76"/>
          <cell r="AH76"/>
          <cell r="AI76"/>
          <cell r="AJ76"/>
          <cell r="AK76"/>
          <cell r="AL76"/>
          <cell r="AM76"/>
          <cell r="AN76"/>
          <cell r="AO76"/>
          <cell r="AP76"/>
          <cell r="AQ76"/>
          <cell r="AR76"/>
          <cell r="AS76"/>
          <cell r="AT76"/>
          <cell r="AU76"/>
          <cell r="AV76"/>
          <cell r="AW76"/>
          <cell r="AX76"/>
          <cell r="AY76"/>
          <cell r="AZ76"/>
          <cell r="BA76"/>
          <cell r="BB76"/>
          <cell r="BC76"/>
          <cell r="BD76"/>
          <cell r="BE76"/>
          <cell r="BF76"/>
          <cell r="BG76"/>
          <cell r="BH76"/>
          <cell r="BI76"/>
          <cell r="BJ76"/>
          <cell r="BK76"/>
          <cell r="BL76"/>
          <cell r="BM76"/>
          <cell r="BN76"/>
          <cell r="BO76"/>
          <cell r="BP76"/>
          <cell r="BQ76"/>
          <cell r="BR76"/>
          <cell r="BS76"/>
          <cell r="BT76"/>
          <cell r="BU76"/>
          <cell r="BV76"/>
          <cell r="BW76"/>
          <cell r="BX76"/>
          <cell r="BY76"/>
          <cell r="BZ76"/>
          <cell r="CA76"/>
          <cell r="CB76"/>
          <cell r="CC76"/>
          <cell r="CD76"/>
        </row>
        <row r="77">
          <cell r="A77" t="str">
            <v>III</v>
          </cell>
          <cell r="B77" t="str">
            <v>B</v>
          </cell>
          <cell r="C77">
            <v>6855</v>
          </cell>
          <cell r="D77">
            <v>12682</v>
          </cell>
          <cell r="E77">
            <v>6855</v>
          </cell>
          <cell r="F77">
            <v>9734</v>
          </cell>
          <cell r="G77">
            <v>11174</v>
          </cell>
          <cell r="H77">
            <v>12682</v>
          </cell>
          <cell r="I77">
            <v>14122</v>
          </cell>
          <cell r="J77">
            <v>6855</v>
          </cell>
          <cell r="K77">
            <v>9734</v>
          </cell>
          <cell r="L77">
            <v>11174</v>
          </cell>
          <cell r="M77">
            <v>7502</v>
          </cell>
          <cell r="N77">
            <v>13879</v>
          </cell>
          <cell r="O77">
            <v>7502</v>
          </cell>
          <cell r="P77">
            <v>10653</v>
          </cell>
          <cell r="Q77">
            <v>12228</v>
          </cell>
          <cell r="R77">
            <v>13879</v>
          </cell>
          <cell r="S77">
            <v>15454</v>
          </cell>
          <cell r="T77">
            <v>7502</v>
          </cell>
          <cell r="U77">
            <v>10653</v>
          </cell>
          <cell r="V77">
            <v>12228</v>
          </cell>
          <cell r="W77"/>
          <cell r="X77"/>
          <cell r="Y77"/>
          <cell r="Z77"/>
          <cell r="AA77"/>
          <cell r="AB77"/>
          <cell r="AC77"/>
          <cell r="AD77"/>
          <cell r="AE77"/>
          <cell r="AF77"/>
          <cell r="AG77"/>
          <cell r="AH77"/>
          <cell r="AI77"/>
          <cell r="AJ77"/>
          <cell r="AK77"/>
          <cell r="AL77"/>
          <cell r="AM77"/>
          <cell r="AN77"/>
          <cell r="AO77"/>
          <cell r="AP77"/>
          <cell r="AQ77"/>
          <cell r="AR77"/>
          <cell r="AS77"/>
          <cell r="AT77"/>
          <cell r="AU77"/>
          <cell r="AV77"/>
          <cell r="AW77"/>
          <cell r="AX77"/>
          <cell r="AY77"/>
          <cell r="AZ77"/>
          <cell r="BA77"/>
          <cell r="BB77"/>
          <cell r="BC77"/>
          <cell r="BD77"/>
          <cell r="BE77"/>
          <cell r="BF77"/>
          <cell r="BG77"/>
          <cell r="BH77"/>
          <cell r="BI77"/>
          <cell r="BJ77"/>
          <cell r="BK77"/>
          <cell r="BL77"/>
          <cell r="BM77"/>
          <cell r="BN77"/>
          <cell r="BO77"/>
          <cell r="BP77"/>
          <cell r="BQ77"/>
          <cell r="BR77"/>
          <cell r="BS77"/>
          <cell r="BT77"/>
          <cell r="BU77"/>
          <cell r="BV77"/>
          <cell r="BW77"/>
          <cell r="BX77"/>
          <cell r="BY77"/>
          <cell r="BZ77"/>
          <cell r="CA77"/>
          <cell r="CB77"/>
          <cell r="CC77"/>
          <cell r="CD77"/>
        </row>
        <row r="78">
          <cell r="A78" t="str">
            <v>III</v>
          </cell>
          <cell r="B78" t="str">
            <v>A-S</v>
          </cell>
          <cell r="C78">
            <v>7473</v>
          </cell>
          <cell r="D78">
            <v>13825</v>
          </cell>
          <cell r="E78">
            <v>7473</v>
          </cell>
          <cell r="F78">
            <v>10612</v>
          </cell>
          <cell r="G78">
            <v>12181</v>
          </cell>
          <cell r="H78">
            <v>13825</v>
          </cell>
          <cell r="I78">
            <v>15395</v>
          </cell>
          <cell r="J78">
            <v>7473</v>
          </cell>
          <cell r="K78">
            <v>10612</v>
          </cell>
          <cell r="L78">
            <v>12181</v>
          </cell>
          <cell r="M78">
            <v>8178</v>
          </cell>
          <cell r="N78">
            <v>15130</v>
          </cell>
          <cell r="O78">
            <v>8178</v>
          </cell>
          <cell r="P78">
            <v>11614</v>
          </cell>
          <cell r="Q78">
            <v>13331</v>
          </cell>
          <cell r="R78">
            <v>15130</v>
          </cell>
          <cell r="S78">
            <v>16847</v>
          </cell>
          <cell r="T78">
            <v>8178</v>
          </cell>
          <cell r="U78">
            <v>11614</v>
          </cell>
          <cell r="V78">
            <v>13331</v>
          </cell>
          <cell r="W78"/>
          <cell r="X78"/>
          <cell r="Y78"/>
          <cell r="Z78"/>
          <cell r="AA78"/>
          <cell r="AB78"/>
          <cell r="AC78"/>
          <cell r="AD78"/>
          <cell r="AE78"/>
          <cell r="AF78"/>
          <cell r="AG78"/>
          <cell r="AH78"/>
          <cell r="AI78"/>
          <cell r="AJ78"/>
          <cell r="AK78"/>
          <cell r="AL78"/>
          <cell r="AM78"/>
          <cell r="AN78"/>
          <cell r="AO78"/>
          <cell r="AP78"/>
          <cell r="AQ78"/>
          <cell r="AR78"/>
          <cell r="AS78"/>
          <cell r="AT78"/>
          <cell r="AU78"/>
          <cell r="AV78"/>
          <cell r="AW78"/>
          <cell r="AX78"/>
          <cell r="AY78"/>
          <cell r="AZ78"/>
          <cell r="BA78"/>
          <cell r="BB78"/>
          <cell r="BC78"/>
          <cell r="BD78"/>
          <cell r="BE78"/>
          <cell r="BF78"/>
          <cell r="BG78"/>
          <cell r="BH78"/>
          <cell r="BI78"/>
          <cell r="BJ78"/>
          <cell r="BK78"/>
          <cell r="BL78"/>
          <cell r="BM78"/>
          <cell r="BN78"/>
          <cell r="BO78"/>
          <cell r="BP78"/>
          <cell r="BQ78"/>
          <cell r="BR78"/>
          <cell r="BS78"/>
          <cell r="BT78"/>
          <cell r="BU78"/>
          <cell r="BV78"/>
          <cell r="BW78"/>
          <cell r="BX78"/>
          <cell r="BY78"/>
          <cell r="BZ78"/>
          <cell r="CA78"/>
          <cell r="CB78"/>
          <cell r="CC78"/>
          <cell r="CD78"/>
        </row>
        <row r="79">
          <cell r="A79" t="str">
            <v>IV</v>
          </cell>
          <cell r="B79" t="str">
            <v>D</v>
          </cell>
          <cell r="C79">
            <v>5878</v>
          </cell>
          <cell r="D79">
            <v>10874</v>
          </cell>
          <cell r="E79">
            <v>5878</v>
          </cell>
          <cell r="F79">
            <v>8347</v>
          </cell>
          <cell r="G79">
            <v>9581</v>
          </cell>
          <cell r="H79">
            <v>10874</v>
          </cell>
          <cell r="I79">
            <v>12109</v>
          </cell>
          <cell r="J79">
            <v>5878</v>
          </cell>
          <cell r="K79">
            <v>8347</v>
          </cell>
          <cell r="L79">
            <v>9581</v>
          </cell>
          <cell r="M79">
            <v>6450</v>
          </cell>
          <cell r="N79">
            <v>11933</v>
          </cell>
          <cell r="O79">
            <v>6450</v>
          </cell>
          <cell r="P79">
            <v>9159</v>
          </cell>
          <cell r="Q79">
            <v>10514</v>
          </cell>
          <cell r="R79">
            <v>11933</v>
          </cell>
          <cell r="S79">
            <v>13287</v>
          </cell>
          <cell r="T79">
            <v>6450</v>
          </cell>
          <cell r="U79">
            <v>9159</v>
          </cell>
          <cell r="V79">
            <v>10514</v>
          </cell>
          <cell r="W79"/>
          <cell r="X79"/>
          <cell r="Y79"/>
          <cell r="Z79"/>
          <cell r="AA79"/>
          <cell r="AB79"/>
          <cell r="AC79"/>
          <cell r="AD79"/>
          <cell r="AE79"/>
          <cell r="AF79"/>
          <cell r="AG79"/>
          <cell r="AH79"/>
          <cell r="AI79"/>
          <cell r="AJ79"/>
          <cell r="AK79"/>
          <cell r="AL79"/>
          <cell r="AM79"/>
          <cell r="AN79"/>
          <cell r="AO79"/>
          <cell r="AP79"/>
          <cell r="AQ79"/>
          <cell r="AR79"/>
          <cell r="AS79"/>
          <cell r="AT79"/>
          <cell r="AU79"/>
          <cell r="AV79"/>
          <cell r="AW79"/>
          <cell r="AX79"/>
          <cell r="AY79"/>
          <cell r="AZ79"/>
          <cell r="BA79"/>
          <cell r="BB79"/>
          <cell r="BC79"/>
          <cell r="BD79"/>
          <cell r="BE79"/>
          <cell r="BF79"/>
          <cell r="BG79"/>
          <cell r="BH79"/>
          <cell r="BI79"/>
          <cell r="BJ79"/>
          <cell r="BK79"/>
          <cell r="BL79"/>
          <cell r="BM79"/>
          <cell r="BN79"/>
          <cell r="BO79"/>
          <cell r="BP79"/>
          <cell r="BQ79"/>
          <cell r="BR79"/>
          <cell r="BS79"/>
          <cell r="BT79"/>
          <cell r="BU79"/>
          <cell r="BV79"/>
          <cell r="BW79"/>
          <cell r="BX79"/>
          <cell r="BY79"/>
          <cell r="BZ79"/>
          <cell r="CA79"/>
          <cell r="CB79"/>
          <cell r="CC79"/>
          <cell r="CD79"/>
        </row>
        <row r="80">
          <cell r="A80" t="str">
            <v>IV</v>
          </cell>
          <cell r="B80" t="str">
            <v>B</v>
          </cell>
          <cell r="C80">
            <v>7171</v>
          </cell>
          <cell r="D80">
            <v>13266</v>
          </cell>
          <cell r="E80">
            <v>7171</v>
          </cell>
          <cell r="F80">
            <v>10183</v>
          </cell>
          <cell r="G80">
            <v>11689</v>
          </cell>
          <cell r="H80">
            <v>13266</v>
          </cell>
          <cell r="I80">
            <v>14773</v>
          </cell>
          <cell r="J80">
            <v>7171</v>
          </cell>
          <cell r="K80">
            <v>10183</v>
          </cell>
          <cell r="L80">
            <v>11689</v>
          </cell>
          <cell r="M80">
            <v>7869</v>
          </cell>
          <cell r="N80">
            <v>14558</v>
          </cell>
          <cell r="O80">
            <v>7869</v>
          </cell>
          <cell r="P80">
            <v>11174</v>
          </cell>
          <cell r="Q80">
            <v>12827</v>
          </cell>
          <cell r="R80">
            <v>14558</v>
          </cell>
          <cell r="S80">
            <v>16210</v>
          </cell>
          <cell r="T80">
            <v>7869</v>
          </cell>
          <cell r="U80">
            <v>11174</v>
          </cell>
          <cell r="V80">
            <v>12827</v>
          </cell>
          <cell r="W80"/>
          <cell r="X80"/>
          <cell r="Y80"/>
          <cell r="Z80"/>
          <cell r="AA80"/>
          <cell r="AB80"/>
          <cell r="AC80"/>
          <cell r="AD80"/>
          <cell r="AE80"/>
          <cell r="AF80"/>
          <cell r="AG80"/>
          <cell r="AH80"/>
          <cell r="AI80"/>
          <cell r="AJ80"/>
          <cell r="AK80"/>
          <cell r="AL80"/>
          <cell r="AM80"/>
          <cell r="AN80"/>
          <cell r="AO80"/>
          <cell r="AP80"/>
          <cell r="AQ80"/>
          <cell r="AR80"/>
          <cell r="AS80"/>
          <cell r="AT80"/>
          <cell r="AU80"/>
          <cell r="AV80"/>
          <cell r="AW80"/>
          <cell r="AX80"/>
          <cell r="AY80"/>
          <cell r="AZ80"/>
          <cell r="BA80"/>
          <cell r="BB80"/>
          <cell r="BC80"/>
          <cell r="BD80"/>
          <cell r="BE80"/>
          <cell r="BF80"/>
          <cell r="BG80"/>
          <cell r="BH80"/>
          <cell r="BI80"/>
          <cell r="BJ80"/>
          <cell r="BK80"/>
          <cell r="BL80"/>
          <cell r="BM80"/>
          <cell r="BN80"/>
          <cell r="BO80"/>
          <cell r="BP80"/>
          <cell r="BQ80"/>
          <cell r="BR80"/>
          <cell r="BS80"/>
          <cell r="BT80"/>
          <cell r="BU80"/>
          <cell r="BV80"/>
          <cell r="BW80"/>
          <cell r="BX80"/>
          <cell r="BY80"/>
          <cell r="BZ80"/>
          <cell r="CA80"/>
          <cell r="CB80"/>
          <cell r="CC80"/>
          <cell r="CD80"/>
        </row>
        <row r="81">
          <cell r="A81" t="str">
            <v>IV</v>
          </cell>
          <cell r="B81" t="str">
            <v>A-S</v>
          </cell>
          <cell r="C81">
            <v>7818</v>
          </cell>
          <cell r="D81">
            <v>14462</v>
          </cell>
          <cell r="E81">
            <v>7818</v>
          </cell>
          <cell r="F81">
            <v>11102</v>
          </cell>
          <cell r="G81">
            <v>12743</v>
          </cell>
          <cell r="H81">
            <v>14462</v>
          </cell>
          <cell r="I81">
            <v>16105</v>
          </cell>
          <cell r="J81">
            <v>7818</v>
          </cell>
          <cell r="K81">
            <v>11102</v>
          </cell>
          <cell r="L81">
            <v>12743</v>
          </cell>
          <cell r="M81">
            <v>8579</v>
          </cell>
          <cell r="N81">
            <v>15871</v>
          </cell>
          <cell r="O81">
            <v>8579</v>
          </cell>
          <cell r="P81">
            <v>12181</v>
          </cell>
          <cell r="Q81">
            <v>13984</v>
          </cell>
          <cell r="R81">
            <v>15871</v>
          </cell>
          <cell r="S81">
            <v>17672</v>
          </cell>
          <cell r="T81">
            <v>8579</v>
          </cell>
          <cell r="U81">
            <v>12181</v>
          </cell>
          <cell r="V81">
            <v>13984</v>
          </cell>
          <cell r="W81"/>
          <cell r="X81"/>
          <cell r="Y81"/>
          <cell r="Z81"/>
          <cell r="AA81"/>
          <cell r="AB81"/>
          <cell r="AC81"/>
          <cell r="AD81"/>
          <cell r="AE81"/>
          <cell r="AF81"/>
          <cell r="AG81"/>
          <cell r="AH81"/>
          <cell r="AI81"/>
          <cell r="AJ81"/>
          <cell r="AK81"/>
          <cell r="AL81"/>
          <cell r="AM81"/>
          <cell r="AN81"/>
          <cell r="AO81"/>
          <cell r="AP81"/>
          <cell r="AQ81"/>
          <cell r="AR81"/>
          <cell r="AS81"/>
          <cell r="AT81"/>
          <cell r="AU81"/>
          <cell r="AV81"/>
          <cell r="AW81"/>
          <cell r="AX81"/>
          <cell r="AY81"/>
          <cell r="AZ81"/>
          <cell r="BA81"/>
          <cell r="BB81"/>
          <cell r="BC81"/>
          <cell r="BD81"/>
          <cell r="BE81"/>
          <cell r="BF81"/>
          <cell r="BG81"/>
          <cell r="BH81"/>
          <cell r="BI81"/>
          <cell r="BJ81"/>
          <cell r="BK81"/>
          <cell r="BL81"/>
          <cell r="BM81"/>
          <cell r="BN81"/>
          <cell r="BO81"/>
          <cell r="BP81"/>
          <cell r="BQ81"/>
          <cell r="BR81"/>
          <cell r="BS81"/>
          <cell r="BT81"/>
          <cell r="BU81"/>
          <cell r="BV81"/>
          <cell r="BW81"/>
          <cell r="BX81"/>
          <cell r="BY81"/>
          <cell r="BZ81"/>
          <cell r="CA81"/>
          <cell r="CB81"/>
          <cell r="CC81"/>
          <cell r="CD81"/>
        </row>
        <row r="82">
          <cell r="A82" t="str">
            <v>V</v>
          </cell>
          <cell r="B82" t="str">
            <v>D</v>
          </cell>
          <cell r="C82">
            <v>6211</v>
          </cell>
          <cell r="D82">
            <v>11490</v>
          </cell>
          <cell r="E82">
            <v>6211</v>
          </cell>
          <cell r="F82">
            <v>8820</v>
          </cell>
          <cell r="G82">
            <v>10124</v>
          </cell>
          <cell r="H82">
            <v>11490</v>
          </cell>
          <cell r="I82">
            <v>12795</v>
          </cell>
          <cell r="J82">
            <v>6211</v>
          </cell>
          <cell r="K82">
            <v>8820</v>
          </cell>
          <cell r="L82">
            <v>10124</v>
          </cell>
          <cell r="M82">
            <v>6800</v>
          </cell>
          <cell r="N82">
            <v>12580</v>
          </cell>
          <cell r="O82">
            <v>6800</v>
          </cell>
          <cell r="P82">
            <v>9656</v>
          </cell>
          <cell r="Q82">
            <v>11084</v>
          </cell>
          <cell r="R82">
            <v>12580</v>
          </cell>
          <cell r="S82">
            <v>14008</v>
          </cell>
          <cell r="T82">
            <v>6800</v>
          </cell>
          <cell r="U82">
            <v>9656</v>
          </cell>
          <cell r="V82">
            <v>11084</v>
          </cell>
          <cell r="W82"/>
          <cell r="X82"/>
          <cell r="Y82"/>
          <cell r="Z82"/>
          <cell r="AA82"/>
          <cell r="AB82"/>
          <cell r="AC82"/>
          <cell r="AD82"/>
          <cell r="AE82"/>
          <cell r="AF82"/>
          <cell r="AG82"/>
          <cell r="AH82"/>
          <cell r="AI82"/>
          <cell r="AJ82"/>
          <cell r="AK82"/>
          <cell r="AL82"/>
          <cell r="AM82"/>
          <cell r="AN82"/>
          <cell r="AO82"/>
          <cell r="AP82"/>
          <cell r="AQ82"/>
          <cell r="AR82"/>
          <cell r="AS82"/>
          <cell r="AT82"/>
          <cell r="AU82"/>
          <cell r="AV82"/>
          <cell r="AW82"/>
          <cell r="AX82"/>
          <cell r="AY82"/>
          <cell r="AZ82"/>
          <cell r="BA82"/>
          <cell r="BB82"/>
          <cell r="BC82"/>
          <cell r="BD82"/>
          <cell r="BE82"/>
          <cell r="BF82"/>
          <cell r="BG82"/>
          <cell r="BH82"/>
          <cell r="BI82"/>
          <cell r="BJ82"/>
          <cell r="BK82"/>
          <cell r="BL82"/>
          <cell r="BM82"/>
          <cell r="BN82"/>
          <cell r="BO82"/>
          <cell r="BP82"/>
          <cell r="BQ82"/>
          <cell r="BR82"/>
          <cell r="BS82"/>
          <cell r="BT82"/>
          <cell r="BU82"/>
          <cell r="BV82"/>
          <cell r="BW82"/>
          <cell r="BX82"/>
          <cell r="BY82"/>
          <cell r="BZ82"/>
          <cell r="CA82"/>
          <cell r="CB82"/>
          <cell r="CC82"/>
          <cell r="CD82"/>
        </row>
        <row r="83">
          <cell r="A83" t="str">
            <v>V</v>
          </cell>
          <cell r="B83" t="str">
            <v>B</v>
          </cell>
          <cell r="C83">
            <v>7577</v>
          </cell>
          <cell r="D83">
            <v>14018</v>
          </cell>
          <cell r="E83">
            <v>7577</v>
          </cell>
          <cell r="F83">
            <v>10760</v>
          </cell>
          <cell r="G83">
            <v>12351</v>
          </cell>
          <cell r="H83">
            <v>14018</v>
          </cell>
          <cell r="I83">
            <v>15610</v>
          </cell>
          <cell r="J83">
            <v>7577</v>
          </cell>
          <cell r="K83">
            <v>10760</v>
          </cell>
          <cell r="L83">
            <v>12351</v>
          </cell>
          <cell r="M83">
            <v>8296</v>
          </cell>
          <cell r="N83">
            <v>15348</v>
          </cell>
          <cell r="O83">
            <v>8296</v>
          </cell>
          <cell r="P83">
            <v>11780</v>
          </cell>
          <cell r="Q83">
            <v>13522</v>
          </cell>
          <cell r="R83">
            <v>15348</v>
          </cell>
          <cell r="S83">
            <v>17090</v>
          </cell>
          <cell r="T83">
            <v>8296</v>
          </cell>
          <cell r="U83">
            <v>11780</v>
          </cell>
          <cell r="V83">
            <v>13522</v>
          </cell>
          <cell r="W83"/>
          <cell r="X83"/>
          <cell r="Y83"/>
          <cell r="Z83"/>
          <cell r="AA83"/>
          <cell r="AB83"/>
          <cell r="AC83"/>
          <cell r="AD83"/>
          <cell r="AE83"/>
          <cell r="AF83"/>
          <cell r="AG83"/>
          <cell r="AH83"/>
          <cell r="AI83"/>
          <cell r="AJ83"/>
          <cell r="AK83"/>
          <cell r="AL83"/>
          <cell r="AM83"/>
          <cell r="AN83"/>
          <cell r="AO83"/>
          <cell r="AP83"/>
          <cell r="AQ83"/>
          <cell r="AR83"/>
          <cell r="AS83"/>
          <cell r="AT83"/>
          <cell r="AU83"/>
          <cell r="AV83"/>
          <cell r="AW83"/>
          <cell r="AX83"/>
          <cell r="AY83"/>
          <cell r="AZ83"/>
          <cell r="BA83"/>
          <cell r="BB83"/>
          <cell r="BC83"/>
          <cell r="BD83"/>
          <cell r="BE83"/>
          <cell r="BF83"/>
          <cell r="BG83"/>
          <cell r="BH83"/>
          <cell r="BI83"/>
          <cell r="BJ83"/>
          <cell r="BK83"/>
          <cell r="BL83"/>
          <cell r="BM83"/>
          <cell r="BN83"/>
          <cell r="BO83"/>
          <cell r="BP83"/>
          <cell r="BQ83"/>
          <cell r="BR83"/>
          <cell r="BS83"/>
          <cell r="BT83"/>
          <cell r="BU83"/>
          <cell r="BV83"/>
          <cell r="BW83"/>
          <cell r="BX83"/>
          <cell r="BY83"/>
          <cell r="BZ83"/>
          <cell r="CA83"/>
          <cell r="CB83"/>
          <cell r="CC83"/>
          <cell r="CD83"/>
        </row>
        <row r="84">
          <cell r="A84" t="str">
            <v>V</v>
          </cell>
          <cell r="B84" t="str">
            <v>A-S</v>
          </cell>
          <cell r="C84">
            <v>8261</v>
          </cell>
          <cell r="D84">
            <v>15282</v>
          </cell>
          <cell r="E84">
            <v>8261</v>
          </cell>
          <cell r="F84">
            <v>11731</v>
          </cell>
          <cell r="G84">
            <v>13465</v>
          </cell>
          <cell r="H84">
            <v>15282</v>
          </cell>
          <cell r="I84">
            <v>17017</v>
          </cell>
          <cell r="J84">
            <v>8261</v>
          </cell>
          <cell r="K84">
            <v>11731</v>
          </cell>
          <cell r="L84">
            <v>13465</v>
          </cell>
          <cell r="M84">
            <v>9044</v>
          </cell>
          <cell r="N84">
            <v>16731</v>
          </cell>
          <cell r="O84">
            <v>9044</v>
          </cell>
          <cell r="P84">
            <v>12842</v>
          </cell>
          <cell r="Q84">
            <v>14742</v>
          </cell>
          <cell r="R84">
            <v>16731</v>
          </cell>
          <cell r="S84">
            <v>18631</v>
          </cell>
          <cell r="T84">
            <v>9044</v>
          </cell>
          <cell r="U84">
            <v>12842</v>
          </cell>
          <cell r="V84">
            <v>14742</v>
          </cell>
          <cell r="W84"/>
          <cell r="X84"/>
          <cell r="Y84"/>
          <cell r="Z84"/>
          <cell r="AA84"/>
          <cell r="AB84"/>
          <cell r="AC84"/>
          <cell r="AD84"/>
          <cell r="AE84"/>
          <cell r="AF84"/>
          <cell r="AG84"/>
          <cell r="AH84"/>
          <cell r="AI84"/>
          <cell r="AJ84"/>
          <cell r="AK84"/>
          <cell r="AL84"/>
          <cell r="AM84"/>
          <cell r="AN84"/>
          <cell r="AO84"/>
          <cell r="AP84"/>
          <cell r="AQ84"/>
          <cell r="AR84"/>
          <cell r="AS84"/>
          <cell r="AT84"/>
          <cell r="AU84"/>
          <cell r="AV84"/>
          <cell r="AW84"/>
          <cell r="AX84"/>
          <cell r="AY84"/>
          <cell r="AZ84"/>
          <cell r="BA84"/>
          <cell r="BB84"/>
          <cell r="BC84"/>
          <cell r="BD84"/>
          <cell r="BE84"/>
          <cell r="BF84"/>
          <cell r="BG84"/>
          <cell r="BH84"/>
          <cell r="BI84"/>
          <cell r="BJ84"/>
          <cell r="BK84"/>
          <cell r="BL84"/>
          <cell r="BM84"/>
          <cell r="BN84"/>
          <cell r="BO84"/>
          <cell r="BP84"/>
          <cell r="BQ84"/>
          <cell r="BR84"/>
          <cell r="BS84"/>
          <cell r="BT84"/>
          <cell r="BU84"/>
          <cell r="BV84"/>
          <cell r="BW84"/>
          <cell r="BX84"/>
          <cell r="BY84"/>
          <cell r="BZ84"/>
          <cell r="CA84"/>
          <cell r="CB84"/>
          <cell r="CC84"/>
          <cell r="CD84"/>
        </row>
        <row r="85">
          <cell r="A85" t="str">
            <v>VI</v>
          </cell>
          <cell r="B85" t="str">
            <v>D</v>
          </cell>
          <cell r="C85">
            <v>6536</v>
          </cell>
          <cell r="D85">
            <v>12092</v>
          </cell>
          <cell r="E85">
            <v>6536</v>
          </cell>
          <cell r="F85">
            <v>9281</v>
          </cell>
          <cell r="G85">
            <v>10654</v>
          </cell>
          <cell r="H85">
            <v>12092</v>
          </cell>
          <cell r="I85">
            <v>13464</v>
          </cell>
          <cell r="J85">
            <v>6536</v>
          </cell>
          <cell r="K85">
            <v>9281</v>
          </cell>
          <cell r="L85">
            <v>10654</v>
          </cell>
          <cell r="M85">
            <v>7163</v>
          </cell>
          <cell r="N85">
            <v>13252</v>
          </cell>
          <cell r="O85">
            <v>7163</v>
          </cell>
          <cell r="P85">
            <v>10171</v>
          </cell>
          <cell r="Q85">
            <v>11676</v>
          </cell>
          <cell r="R85">
            <v>13252</v>
          </cell>
          <cell r="S85">
            <v>14756</v>
          </cell>
          <cell r="T85">
            <v>7163</v>
          </cell>
          <cell r="U85">
            <v>10171</v>
          </cell>
          <cell r="V85">
            <v>11676</v>
          </cell>
          <cell r="W85"/>
          <cell r="X85"/>
          <cell r="Y85"/>
          <cell r="Z85"/>
          <cell r="AA85"/>
          <cell r="AB85"/>
          <cell r="AC85"/>
          <cell r="AD85"/>
          <cell r="AE85"/>
          <cell r="AF85"/>
          <cell r="AG85"/>
          <cell r="AH85"/>
          <cell r="AI85"/>
          <cell r="AJ85"/>
          <cell r="AK85"/>
          <cell r="AL85"/>
          <cell r="AM85"/>
          <cell r="AN85"/>
          <cell r="AO85"/>
          <cell r="AP85"/>
          <cell r="AQ85"/>
          <cell r="AR85"/>
          <cell r="AS85"/>
          <cell r="AT85"/>
          <cell r="AU85"/>
          <cell r="AV85"/>
          <cell r="AW85"/>
          <cell r="AX85"/>
          <cell r="AY85"/>
          <cell r="AZ85"/>
          <cell r="BA85"/>
          <cell r="BB85"/>
          <cell r="BC85"/>
          <cell r="BD85"/>
          <cell r="BE85"/>
          <cell r="BF85"/>
          <cell r="BG85"/>
          <cell r="BH85"/>
          <cell r="BI85"/>
          <cell r="BJ85"/>
          <cell r="BK85"/>
          <cell r="BL85"/>
          <cell r="BM85"/>
          <cell r="BN85"/>
          <cell r="BO85"/>
          <cell r="BP85"/>
          <cell r="BQ85"/>
          <cell r="BR85"/>
          <cell r="BS85"/>
          <cell r="BT85"/>
          <cell r="BU85"/>
          <cell r="BV85"/>
          <cell r="BW85"/>
          <cell r="BX85"/>
          <cell r="BY85"/>
          <cell r="BZ85"/>
          <cell r="CA85"/>
          <cell r="CB85"/>
          <cell r="CC85"/>
          <cell r="CD85"/>
        </row>
        <row r="86">
          <cell r="A86" t="str">
            <v>VI</v>
          </cell>
          <cell r="B86" t="str">
            <v>B</v>
          </cell>
          <cell r="C86">
            <v>7974</v>
          </cell>
          <cell r="D86">
            <v>14752</v>
          </cell>
          <cell r="E86">
            <v>7974</v>
          </cell>
          <cell r="F86">
            <v>11323</v>
          </cell>
          <cell r="G86">
            <v>12998</v>
          </cell>
          <cell r="H86">
            <v>14752</v>
          </cell>
          <cell r="I86">
            <v>16426</v>
          </cell>
          <cell r="J86">
            <v>7974</v>
          </cell>
          <cell r="K86">
            <v>11323</v>
          </cell>
          <cell r="L86">
            <v>12998</v>
          </cell>
          <cell r="M86">
            <v>8739</v>
          </cell>
          <cell r="N86">
            <v>16167</v>
          </cell>
          <cell r="O86">
            <v>8739</v>
          </cell>
          <cell r="P86">
            <v>12409</v>
          </cell>
          <cell r="Q86">
            <v>14245</v>
          </cell>
          <cell r="R86">
            <v>16167</v>
          </cell>
          <cell r="S86">
            <v>18002</v>
          </cell>
          <cell r="T86">
            <v>8739</v>
          </cell>
          <cell r="U86">
            <v>12409</v>
          </cell>
          <cell r="V86">
            <v>14245</v>
          </cell>
          <cell r="W86"/>
          <cell r="X86"/>
          <cell r="Y86"/>
          <cell r="Z86"/>
          <cell r="AA86"/>
          <cell r="AB86"/>
          <cell r="AC86"/>
          <cell r="AD86"/>
          <cell r="AE86"/>
          <cell r="AF86"/>
          <cell r="AG86"/>
          <cell r="AH86"/>
          <cell r="AI86"/>
          <cell r="AJ86"/>
          <cell r="AK86"/>
          <cell r="AL86"/>
          <cell r="AM86"/>
          <cell r="AN86"/>
          <cell r="AO86"/>
          <cell r="AP86"/>
          <cell r="AQ86"/>
          <cell r="AR86"/>
          <cell r="AS86"/>
          <cell r="AT86"/>
          <cell r="AU86"/>
          <cell r="AV86"/>
          <cell r="AW86"/>
          <cell r="AX86"/>
          <cell r="AY86"/>
          <cell r="AZ86"/>
          <cell r="BA86"/>
          <cell r="BB86"/>
          <cell r="BC86"/>
          <cell r="BD86"/>
          <cell r="BE86"/>
          <cell r="BF86"/>
          <cell r="BG86"/>
          <cell r="BH86"/>
          <cell r="BI86"/>
          <cell r="BJ86"/>
          <cell r="BK86"/>
          <cell r="BL86"/>
          <cell r="BM86"/>
          <cell r="BN86"/>
          <cell r="BO86"/>
          <cell r="BP86"/>
          <cell r="BQ86"/>
          <cell r="BR86"/>
          <cell r="BS86"/>
          <cell r="BT86"/>
          <cell r="BU86"/>
          <cell r="BV86"/>
          <cell r="BW86"/>
          <cell r="BX86"/>
          <cell r="BY86"/>
          <cell r="BZ86"/>
          <cell r="CA86"/>
          <cell r="CB86"/>
          <cell r="CC86"/>
          <cell r="CD86"/>
        </row>
        <row r="87">
          <cell r="A87" t="str">
            <v>VI</v>
          </cell>
          <cell r="B87" t="str">
            <v>A-S</v>
          </cell>
          <cell r="C87">
            <v>8693</v>
          </cell>
          <cell r="D87">
            <v>16082</v>
          </cell>
          <cell r="E87">
            <v>8693</v>
          </cell>
          <cell r="F87">
            <v>12344</v>
          </cell>
          <cell r="G87">
            <v>14170</v>
          </cell>
          <cell r="H87">
            <v>16082</v>
          </cell>
          <cell r="I87">
            <v>17907</v>
          </cell>
          <cell r="J87">
            <v>8693</v>
          </cell>
          <cell r="K87">
            <v>12344</v>
          </cell>
          <cell r="L87">
            <v>14170</v>
          </cell>
          <cell r="M87">
            <v>9527</v>
          </cell>
          <cell r="N87">
            <v>17625</v>
          </cell>
          <cell r="O87">
            <v>9527</v>
          </cell>
          <cell r="P87">
            <v>13527</v>
          </cell>
          <cell r="Q87">
            <v>15529</v>
          </cell>
          <cell r="R87">
            <v>17625</v>
          </cell>
          <cell r="S87">
            <v>19625</v>
          </cell>
          <cell r="T87">
            <v>9527</v>
          </cell>
          <cell r="U87">
            <v>13527</v>
          </cell>
          <cell r="V87">
            <v>15529</v>
          </cell>
          <cell r="W87"/>
          <cell r="X87"/>
          <cell r="Y87"/>
          <cell r="Z87"/>
          <cell r="AA87"/>
          <cell r="AB87"/>
          <cell r="AC87"/>
          <cell r="AD87"/>
          <cell r="AE87"/>
          <cell r="AF87"/>
          <cell r="AG87"/>
          <cell r="AH87"/>
          <cell r="AI87"/>
          <cell r="AJ87"/>
          <cell r="AK87"/>
          <cell r="AL87"/>
          <cell r="AM87"/>
          <cell r="AN87"/>
          <cell r="AO87"/>
          <cell r="AP87"/>
          <cell r="AQ87"/>
          <cell r="AR87"/>
          <cell r="AS87"/>
          <cell r="AT87"/>
          <cell r="AU87"/>
          <cell r="AV87"/>
          <cell r="AW87"/>
          <cell r="AX87"/>
          <cell r="AY87"/>
          <cell r="AZ87"/>
          <cell r="BA87"/>
          <cell r="BB87"/>
          <cell r="BC87"/>
          <cell r="BD87"/>
          <cell r="BE87"/>
          <cell r="BF87"/>
          <cell r="BG87"/>
          <cell r="BH87"/>
          <cell r="BI87"/>
          <cell r="BJ87"/>
          <cell r="BK87"/>
          <cell r="BL87"/>
          <cell r="BM87"/>
          <cell r="BN87"/>
          <cell r="BO87"/>
          <cell r="BP87"/>
          <cell r="BQ87"/>
          <cell r="BR87"/>
          <cell r="BS87"/>
          <cell r="BT87"/>
          <cell r="BU87"/>
          <cell r="BV87"/>
          <cell r="BW87"/>
          <cell r="BX87"/>
          <cell r="BY87"/>
          <cell r="BZ87"/>
          <cell r="CA87"/>
          <cell r="CB87"/>
          <cell r="CC87"/>
          <cell r="CD87"/>
        </row>
        <row r="88">
          <cell r="A88" t="str">
            <v>VII</v>
          </cell>
          <cell r="B88" t="str">
            <v>D</v>
          </cell>
          <cell r="C88">
            <v>7135</v>
          </cell>
          <cell r="D88">
            <v>13200</v>
          </cell>
          <cell r="E88">
            <v>7135</v>
          </cell>
          <cell r="F88">
            <v>10132</v>
          </cell>
          <cell r="G88">
            <v>11630</v>
          </cell>
          <cell r="H88">
            <v>13200</v>
          </cell>
          <cell r="I88">
            <v>14698</v>
          </cell>
          <cell r="J88">
            <v>7135</v>
          </cell>
          <cell r="K88">
            <v>10132</v>
          </cell>
          <cell r="L88">
            <v>11630</v>
          </cell>
          <cell r="M88">
            <v>7819</v>
          </cell>
          <cell r="N88">
            <v>14465</v>
          </cell>
          <cell r="O88">
            <v>7819</v>
          </cell>
          <cell r="P88">
            <v>11103</v>
          </cell>
          <cell r="Q88">
            <v>12745</v>
          </cell>
          <cell r="R88">
            <v>14465</v>
          </cell>
          <cell r="S88">
            <v>16107</v>
          </cell>
          <cell r="T88">
            <v>7819</v>
          </cell>
          <cell r="U88">
            <v>11103</v>
          </cell>
          <cell r="V88">
            <v>12745</v>
          </cell>
          <cell r="W88"/>
          <cell r="X88"/>
          <cell r="Y88"/>
          <cell r="Z88"/>
          <cell r="AA88"/>
          <cell r="AB88"/>
          <cell r="AC88"/>
          <cell r="AD88"/>
          <cell r="AE88"/>
          <cell r="AF88"/>
          <cell r="AG88"/>
          <cell r="AH88"/>
          <cell r="AI88"/>
          <cell r="AJ88"/>
          <cell r="AK88"/>
          <cell r="AL88"/>
          <cell r="AM88"/>
          <cell r="AN88"/>
          <cell r="AO88"/>
          <cell r="AP88"/>
          <cell r="AQ88"/>
          <cell r="AR88"/>
          <cell r="AS88"/>
          <cell r="AT88"/>
          <cell r="AU88"/>
          <cell r="AV88"/>
          <cell r="AW88"/>
          <cell r="AX88"/>
          <cell r="AY88"/>
          <cell r="AZ88"/>
          <cell r="BA88"/>
          <cell r="BB88"/>
          <cell r="BC88"/>
          <cell r="BD88"/>
          <cell r="BE88"/>
          <cell r="BF88"/>
          <cell r="BG88"/>
          <cell r="BH88"/>
          <cell r="BI88"/>
          <cell r="BJ88"/>
          <cell r="BK88"/>
          <cell r="BL88"/>
          <cell r="BM88"/>
          <cell r="BN88"/>
          <cell r="BO88"/>
          <cell r="BP88"/>
          <cell r="BQ88"/>
          <cell r="BR88"/>
          <cell r="BS88"/>
          <cell r="BT88"/>
          <cell r="BU88"/>
          <cell r="BV88"/>
          <cell r="BW88"/>
          <cell r="BX88"/>
          <cell r="BY88"/>
          <cell r="BZ88"/>
          <cell r="CA88"/>
          <cell r="CB88"/>
          <cell r="CC88"/>
          <cell r="CD88"/>
        </row>
        <row r="89">
          <cell r="A89" t="str">
            <v>VII</v>
          </cell>
          <cell r="B89" t="str">
            <v>B</v>
          </cell>
          <cell r="C89">
            <v>8705</v>
          </cell>
          <cell r="D89">
            <v>16104</v>
          </cell>
          <cell r="E89">
            <v>8705</v>
          </cell>
          <cell r="F89">
            <v>12361</v>
          </cell>
          <cell r="G89">
            <v>14189</v>
          </cell>
          <cell r="H89">
            <v>16104</v>
          </cell>
          <cell r="I89">
            <v>17932</v>
          </cell>
          <cell r="J89">
            <v>8705</v>
          </cell>
          <cell r="K89">
            <v>12361</v>
          </cell>
          <cell r="L89">
            <v>14189</v>
          </cell>
          <cell r="M89">
            <v>9539</v>
          </cell>
          <cell r="N89">
            <v>17647</v>
          </cell>
          <cell r="O89">
            <v>9539</v>
          </cell>
          <cell r="P89">
            <v>13546</v>
          </cell>
          <cell r="Q89">
            <v>15549</v>
          </cell>
          <cell r="R89">
            <v>17647</v>
          </cell>
          <cell r="S89">
            <v>19651</v>
          </cell>
          <cell r="T89">
            <v>9539</v>
          </cell>
          <cell r="U89">
            <v>13546</v>
          </cell>
          <cell r="V89">
            <v>15549</v>
          </cell>
          <cell r="W89"/>
          <cell r="X89"/>
          <cell r="Y89"/>
          <cell r="Z89"/>
          <cell r="AA89"/>
          <cell r="AB89"/>
          <cell r="AC89"/>
          <cell r="AD89"/>
          <cell r="AE89"/>
          <cell r="AF89"/>
          <cell r="AG89"/>
          <cell r="AH89"/>
          <cell r="AI89"/>
          <cell r="AJ89"/>
          <cell r="AK89"/>
          <cell r="AL89"/>
          <cell r="AM89"/>
          <cell r="AN89"/>
          <cell r="AO89"/>
          <cell r="AP89"/>
          <cell r="AQ89"/>
          <cell r="AR89"/>
          <cell r="AS89"/>
          <cell r="AT89"/>
          <cell r="AU89"/>
          <cell r="AV89"/>
          <cell r="AW89"/>
          <cell r="AX89"/>
          <cell r="AY89"/>
          <cell r="AZ89"/>
          <cell r="BA89"/>
          <cell r="BB89"/>
          <cell r="BC89"/>
          <cell r="BD89"/>
          <cell r="BE89"/>
          <cell r="BF89"/>
          <cell r="BG89"/>
          <cell r="BH89"/>
          <cell r="BI89"/>
          <cell r="BJ89"/>
          <cell r="BK89"/>
          <cell r="BL89"/>
          <cell r="BM89"/>
          <cell r="BN89"/>
          <cell r="BO89"/>
          <cell r="BP89"/>
          <cell r="BQ89"/>
          <cell r="BR89"/>
          <cell r="BS89"/>
          <cell r="BT89"/>
          <cell r="BU89"/>
          <cell r="BV89"/>
          <cell r="BW89"/>
          <cell r="BX89"/>
          <cell r="BY89"/>
          <cell r="BZ89"/>
          <cell r="CA89"/>
          <cell r="CB89"/>
          <cell r="CC89"/>
          <cell r="CD89"/>
        </row>
        <row r="90">
          <cell r="A90" t="str">
            <v>VII</v>
          </cell>
          <cell r="B90" t="str">
            <v>A-S</v>
          </cell>
          <cell r="C90">
            <v>9490</v>
          </cell>
          <cell r="D90">
            <v>17556</v>
          </cell>
          <cell r="E90">
            <v>9490</v>
          </cell>
          <cell r="F90">
            <v>13476</v>
          </cell>
          <cell r="G90">
            <v>15468</v>
          </cell>
          <cell r="H90">
            <v>17556</v>
          </cell>
          <cell r="I90">
            <v>19548</v>
          </cell>
          <cell r="J90">
            <v>9490</v>
          </cell>
          <cell r="K90">
            <v>13476</v>
          </cell>
          <cell r="L90">
            <v>15468</v>
          </cell>
          <cell r="M90">
            <v>10399</v>
          </cell>
          <cell r="N90">
            <v>19238</v>
          </cell>
          <cell r="O90">
            <v>10399</v>
          </cell>
          <cell r="P90">
            <v>14767</v>
          </cell>
          <cell r="Q90">
            <v>16951</v>
          </cell>
          <cell r="R90">
            <v>19238</v>
          </cell>
          <cell r="S90">
            <v>21422</v>
          </cell>
          <cell r="T90">
            <v>10399</v>
          </cell>
          <cell r="U90">
            <v>14767</v>
          </cell>
          <cell r="V90">
            <v>16951</v>
          </cell>
          <cell r="W90"/>
          <cell r="X90"/>
          <cell r="Y90"/>
          <cell r="Z90"/>
          <cell r="AA90"/>
          <cell r="AB90"/>
          <cell r="AC90"/>
          <cell r="AD90"/>
          <cell r="AE90"/>
          <cell r="AF90"/>
          <cell r="AG90"/>
          <cell r="AH90"/>
          <cell r="AI90"/>
          <cell r="AJ90"/>
          <cell r="AK90"/>
          <cell r="AL90"/>
          <cell r="AM90"/>
          <cell r="AN90"/>
          <cell r="AO90"/>
          <cell r="AP90"/>
          <cell r="AQ90"/>
          <cell r="AR90"/>
          <cell r="AS90"/>
          <cell r="AT90"/>
          <cell r="AU90"/>
          <cell r="AV90"/>
          <cell r="AW90"/>
          <cell r="AX90"/>
          <cell r="AY90"/>
          <cell r="AZ90"/>
          <cell r="BA90"/>
          <cell r="BB90"/>
          <cell r="BC90"/>
          <cell r="BD90"/>
          <cell r="BE90"/>
          <cell r="BF90"/>
          <cell r="BG90"/>
          <cell r="BH90"/>
          <cell r="BI90"/>
          <cell r="BJ90"/>
          <cell r="BK90"/>
          <cell r="BL90"/>
          <cell r="BM90"/>
          <cell r="BN90"/>
          <cell r="BO90"/>
          <cell r="BP90"/>
          <cell r="BQ90"/>
          <cell r="BR90"/>
          <cell r="BS90"/>
          <cell r="BT90"/>
          <cell r="BU90"/>
          <cell r="BV90"/>
          <cell r="BW90"/>
          <cell r="BX90"/>
          <cell r="BY90"/>
          <cell r="BZ90"/>
          <cell r="CA90"/>
          <cell r="CB90"/>
          <cell r="CC90"/>
          <cell r="CD90"/>
        </row>
        <row r="91">
          <cell r="A91" t="str">
            <v>VIII</v>
          </cell>
          <cell r="B91" t="str">
            <v>D</v>
          </cell>
          <cell r="C91">
            <v>7835</v>
          </cell>
          <cell r="D91">
            <v>14495</v>
          </cell>
          <cell r="E91">
            <v>7835</v>
          </cell>
          <cell r="F91">
            <v>11126</v>
          </cell>
          <cell r="G91">
            <v>12771</v>
          </cell>
          <cell r="H91">
            <v>14495</v>
          </cell>
          <cell r="I91">
            <v>16140</v>
          </cell>
          <cell r="J91">
            <v>7835</v>
          </cell>
          <cell r="K91">
            <v>11126</v>
          </cell>
          <cell r="L91">
            <v>12771</v>
          </cell>
          <cell r="M91">
            <v>8583</v>
          </cell>
          <cell r="N91">
            <v>15879</v>
          </cell>
          <cell r="O91">
            <v>8583</v>
          </cell>
          <cell r="P91">
            <v>12188</v>
          </cell>
          <cell r="Q91">
            <v>13990</v>
          </cell>
          <cell r="R91">
            <v>15879</v>
          </cell>
          <cell r="S91">
            <v>17681</v>
          </cell>
          <cell r="T91">
            <v>8583</v>
          </cell>
          <cell r="U91">
            <v>12188</v>
          </cell>
          <cell r="V91">
            <v>13990</v>
          </cell>
          <cell r="W91"/>
          <cell r="X91"/>
          <cell r="Y91"/>
          <cell r="Z91"/>
          <cell r="AA91"/>
          <cell r="AB91"/>
          <cell r="AC91"/>
          <cell r="AD91"/>
          <cell r="AE91"/>
          <cell r="AF91"/>
          <cell r="AG91"/>
          <cell r="AH91"/>
          <cell r="AI91"/>
          <cell r="AJ91"/>
          <cell r="AK91"/>
          <cell r="AL91"/>
          <cell r="AM91"/>
          <cell r="AN91"/>
          <cell r="AO91"/>
          <cell r="AP91"/>
          <cell r="AQ91"/>
          <cell r="AR91"/>
          <cell r="AS91"/>
          <cell r="AT91"/>
          <cell r="AU91"/>
          <cell r="AV91"/>
          <cell r="AW91"/>
          <cell r="AX91"/>
          <cell r="AY91"/>
          <cell r="AZ91"/>
          <cell r="BA91"/>
          <cell r="BB91"/>
          <cell r="BC91"/>
          <cell r="BD91"/>
          <cell r="BE91"/>
          <cell r="BF91"/>
          <cell r="BG91"/>
          <cell r="BH91"/>
          <cell r="BI91"/>
          <cell r="BJ91"/>
          <cell r="BK91"/>
          <cell r="BL91"/>
          <cell r="BM91"/>
          <cell r="BN91"/>
          <cell r="BO91"/>
          <cell r="BP91"/>
          <cell r="BQ91"/>
          <cell r="BR91"/>
          <cell r="BS91"/>
          <cell r="BT91"/>
          <cell r="BU91"/>
          <cell r="BV91"/>
          <cell r="BW91"/>
          <cell r="BX91"/>
          <cell r="BY91"/>
          <cell r="BZ91"/>
          <cell r="CA91"/>
          <cell r="CB91"/>
          <cell r="CC91"/>
          <cell r="CD91"/>
        </row>
        <row r="92">
          <cell r="A92" t="str">
            <v>VIII</v>
          </cell>
          <cell r="B92" t="str">
            <v>B</v>
          </cell>
          <cell r="C92">
            <v>9559</v>
          </cell>
          <cell r="D92">
            <v>17684</v>
          </cell>
          <cell r="E92">
            <v>9559</v>
          </cell>
          <cell r="F92">
            <v>13574</v>
          </cell>
          <cell r="G92">
            <v>15581</v>
          </cell>
          <cell r="H92">
            <v>17684</v>
          </cell>
          <cell r="I92">
            <v>19691</v>
          </cell>
          <cell r="J92">
            <v>9559</v>
          </cell>
          <cell r="K92">
            <v>13574</v>
          </cell>
          <cell r="L92">
            <v>15581</v>
          </cell>
          <cell r="M92">
            <v>10471</v>
          </cell>
          <cell r="N92">
            <v>19372</v>
          </cell>
          <cell r="O92">
            <v>10471</v>
          </cell>
          <cell r="P92">
            <v>14869</v>
          </cell>
          <cell r="Q92">
            <v>17068</v>
          </cell>
          <cell r="R92">
            <v>19372</v>
          </cell>
          <cell r="S92">
            <v>21571</v>
          </cell>
          <cell r="T92">
            <v>10471</v>
          </cell>
          <cell r="U92">
            <v>14869</v>
          </cell>
          <cell r="V92">
            <v>17068</v>
          </cell>
          <cell r="W92"/>
          <cell r="X92"/>
          <cell r="Y92"/>
          <cell r="Z92"/>
          <cell r="AA92"/>
          <cell r="AB92"/>
          <cell r="AC92"/>
          <cell r="AD92"/>
          <cell r="AE92"/>
          <cell r="AF92"/>
          <cell r="AG92"/>
          <cell r="AH92"/>
          <cell r="AI92"/>
          <cell r="AJ92"/>
          <cell r="AK92"/>
          <cell r="AL92"/>
          <cell r="AM92"/>
          <cell r="AN92"/>
          <cell r="AO92"/>
          <cell r="AP92"/>
          <cell r="AQ92"/>
          <cell r="AR92"/>
          <cell r="AS92"/>
          <cell r="AT92"/>
          <cell r="AU92"/>
          <cell r="AV92"/>
          <cell r="AW92"/>
          <cell r="AX92"/>
          <cell r="AY92"/>
          <cell r="AZ92"/>
          <cell r="BA92"/>
          <cell r="BB92"/>
          <cell r="BC92"/>
          <cell r="BD92"/>
          <cell r="BE92"/>
          <cell r="BF92"/>
          <cell r="BG92"/>
          <cell r="BH92"/>
          <cell r="BI92"/>
          <cell r="BJ92"/>
          <cell r="BK92"/>
          <cell r="BL92"/>
          <cell r="BM92"/>
          <cell r="BN92"/>
          <cell r="BO92"/>
          <cell r="BP92"/>
          <cell r="BQ92"/>
          <cell r="BR92"/>
          <cell r="BS92"/>
          <cell r="BT92"/>
          <cell r="BU92"/>
          <cell r="BV92"/>
          <cell r="BW92"/>
          <cell r="BX92"/>
          <cell r="BY92"/>
          <cell r="BZ92"/>
          <cell r="CA92"/>
          <cell r="CB92"/>
          <cell r="CC92"/>
          <cell r="CD92"/>
        </row>
        <row r="93">
          <cell r="A93" t="str">
            <v>VIII</v>
          </cell>
          <cell r="B93" t="str">
            <v>A-S</v>
          </cell>
          <cell r="C93">
            <v>10421</v>
          </cell>
          <cell r="D93">
            <v>19278</v>
          </cell>
          <cell r="E93">
            <v>10421</v>
          </cell>
          <cell r="F93">
            <v>14798</v>
          </cell>
          <cell r="G93">
            <v>16985</v>
          </cell>
          <cell r="H93">
            <v>19278</v>
          </cell>
          <cell r="I93">
            <v>21466</v>
          </cell>
          <cell r="J93">
            <v>10421</v>
          </cell>
          <cell r="K93">
            <v>14798</v>
          </cell>
          <cell r="L93">
            <v>16985</v>
          </cell>
          <cell r="M93">
            <v>11415</v>
          </cell>
          <cell r="N93">
            <v>21119</v>
          </cell>
          <cell r="O93">
            <v>11415</v>
          </cell>
          <cell r="P93">
            <v>16210</v>
          </cell>
          <cell r="Q93">
            <v>18607</v>
          </cell>
          <cell r="R93">
            <v>21119</v>
          </cell>
          <cell r="S93">
            <v>23516</v>
          </cell>
          <cell r="T93">
            <v>11415</v>
          </cell>
          <cell r="U93">
            <v>16210</v>
          </cell>
          <cell r="V93">
            <v>18607</v>
          </cell>
          <cell r="W93"/>
          <cell r="X93"/>
          <cell r="Y93"/>
          <cell r="Z93"/>
          <cell r="AA93"/>
          <cell r="AB93"/>
          <cell r="AC93"/>
          <cell r="AD93"/>
          <cell r="AE93"/>
          <cell r="AF93"/>
          <cell r="AG93"/>
          <cell r="AH93"/>
          <cell r="AI93"/>
          <cell r="AJ93"/>
          <cell r="AK93"/>
          <cell r="AL93"/>
          <cell r="AM93"/>
          <cell r="AN93"/>
          <cell r="AO93"/>
          <cell r="AP93"/>
          <cell r="AQ93"/>
          <cell r="AR93"/>
          <cell r="AS93"/>
          <cell r="AT93"/>
          <cell r="AU93"/>
          <cell r="AV93"/>
          <cell r="AW93"/>
          <cell r="AX93"/>
          <cell r="AY93"/>
          <cell r="AZ93"/>
          <cell r="BA93"/>
          <cell r="BB93"/>
          <cell r="BC93"/>
          <cell r="BD93"/>
          <cell r="BE93"/>
          <cell r="BF93"/>
          <cell r="BG93"/>
          <cell r="BH93"/>
          <cell r="BI93"/>
          <cell r="BJ93"/>
          <cell r="BK93"/>
          <cell r="BL93"/>
          <cell r="BM93"/>
          <cell r="BN93"/>
          <cell r="BO93"/>
          <cell r="BP93"/>
          <cell r="BQ93"/>
          <cell r="BR93"/>
          <cell r="BS93"/>
          <cell r="BT93"/>
          <cell r="BU93"/>
          <cell r="BV93"/>
          <cell r="BW93"/>
          <cell r="BX93"/>
          <cell r="BY93"/>
          <cell r="BZ93"/>
          <cell r="CA93"/>
          <cell r="CB93"/>
          <cell r="CC93"/>
          <cell r="CD93"/>
        </row>
        <row r="94">
          <cell r="A94" t="str">
            <v>IX</v>
          </cell>
          <cell r="B94" t="str">
            <v>D</v>
          </cell>
          <cell r="C94">
            <v>8553</v>
          </cell>
          <cell r="D94">
            <v>15823</v>
          </cell>
          <cell r="E94">
            <v>8553</v>
          </cell>
          <cell r="F94">
            <v>12145</v>
          </cell>
          <cell r="G94">
            <v>13941</v>
          </cell>
          <cell r="H94">
            <v>15823</v>
          </cell>
          <cell r="I94">
            <v>17619</v>
          </cell>
          <cell r="J94">
            <v>8553</v>
          </cell>
          <cell r="K94">
            <v>12145</v>
          </cell>
          <cell r="L94">
            <v>13941</v>
          </cell>
          <cell r="M94">
            <v>9388</v>
          </cell>
          <cell r="N94">
            <v>17368</v>
          </cell>
          <cell r="O94">
            <v>9388</v>
          </cell>
          <cell r="P94">
            <v>13331</v>
          </cell>
          <cell r="Q94">
            <v>15302</v>
          </cell>
          <cell r="R94">
            <v>17368</v>
          </cell>
          <cell r="S94">
            <v>19339</v>
          </cell>
          <cell r="T94">
            <v>9388</v>
          </cell>
          <cell r="U94">
            <v>13331</v>
          </cell>
          <cell r="V94">
            <v>15302</v>
          </cell>
          <cell r="W94"/>
          <cell r="X94"/>
          <cell r="Y94"/>
          <cell r="Z94"/>
          <cell r="AA94"/>
          <cell r="AB94"/>
          <cell r="AC94"/>
          <cell r="AD94"/>
          <cell r="AE94"/>
          <cell r="AF94"/>
          <cell r="AG94"/>
          <cell r="AH94"/>
          <cell r="AI94"/>
          <cell r="AJ94"/>
          <cell r="AK94"/>
          <cell r="AL94"/>
          <cell r="AM94"/>
          <cell r="AN94"/>
          <cell r="AO94"/>
          <cell r="AP94"/>
          <cell r="AQ94"/>
          <cell r="AR94"/>
          <cell r="AS94"/>
          <cell r="AT94"/>
          <cell r="AU94"/>
          <cell r="AV94"/>
          <cell r="AW94"/>
          <cell r="AX94"/>
          <cell r="AY94"/>
          <cell r="AZ94"/>
          <cell r="BA94"/>
          <cell r="BB94"/>
          <cell r="BC94"/>
          <cell r="BD94"/>
          <cell r="BE94"/>
          <cell r="BF94"/>
          <cell r="BG94"/>
          <cell r="BH94"/>
          <cell r="BI94"/>
          <cell r="BJ94"/>
          <cell r="BK94"/>
          <cell r="BL94"/>
          <cell r="BM94"/>
          <cell r="BN94"/>
          <cell r="BO94"/>
          <cell r="BP94"/>
          <cell r="BQ94"/>
          <cell r="BR94"/>
          <cell r="BS94"/>
          <cell r="BT94"/>
          <cell r="BU94"/>
          <cell r="BV94"/>
          <cell r="BW94"/>
          <cell r="BX94"/>
          <cell r="BY94"/>
          <cell r="BZ94"/>
          <cell r="CA94"/>
          <cell r="CB94"/>
          <cell r="CC94"/>
          <cell r="CD94"/>
        </row>
        <row r="95">
          <cell r="A95" t="str">
            <v>IX</v>
          </cell>
          <cell r="B95" t="str">
            <v>B</v>
          </cell>
          <cell r="C95">
            <v>10435</v>
          </cell>
          <cell r="D95">
            <v>19304</v>
          </cell>
          <cell r="E95">
            <v>10435</v>
          </cell>
          <cell r="F95">
            <v>14817</v>
          </cell>
          <cell r="G95">
            <v>17008</v>
          </cell>
          <cell r="H95">
            <v>19304</v>
          </cell>
          <cell r="I95">
            <v>21495</v>
          </cell>
          <cell r="J95">
            <v>10435</v>
          </cell>
          <cell r="K95">
            <v>14817</v>
          </cell>
          <cell r="L95">
            <v>17008</v>
          </cell>
          <cell r="M95">
            <v>11453</v>
          </cell>
          <cell r="N95">
            <v>21189</v>
          </cell>
          <cell r="O95">
            <v>11453</v>
          </cell>
          <cell r="P95">
            <v>16264</v>
          </cell>
          <cell r="Q95">
            <v>18668</v>
          </cell>
          <cell r="R95">
            <v>21189</v>
          </cell>
          <cell r="S95">
            <v>23594</v>
          </cell>
          <cell r="T95">
            <v>11453</v>
          </cell>
          <cell r="U95">
            <v>16264</v>
          </cell>
          <cell r="V95">
            <v>18668</v>
          </cell>
          <cell r="W95"/>
          <cell r="X95"/>
          <cell r="Y95"/>
          <cell r="Z95"/>
          <cell r="AA95"/>
          <cell r="AB95"/>
          <cell r="AC95"/>
          <cell r="AD95"/>
          <cell r="AE95"/>
          <cell r="AF95"/>
          <cell r="AG95"/>
          <cell r="AH95"/>
          <cell r="AI95"/>
          <cell r="AJ95"/>
          <cell r="AK95"/>
          <cell r="AL95"/>
          <cell r="AM95"/>
          <cell r="AN95"/>
          <cell r="AO95"/>
          <cell r="AP95"/>
          <cell r="AQ95"/>
          <cell r="AR95"/>
          <cell r="AS95"/>
          <cell r="AT95"/>
          <cell r="AU95"/>
          <cell r="AV95"/>
          <cell r="AW95"/>
          <cell r="AX95"/>
          <cell r="AY95"/>
          <cell r="AZ95"/>
          <cell r="BA95"/>
          <cell r="BB95"/>
          <cell r="BC95"/>
          <cell r="BD95"/>
          <cell r="BE95"/>
          <cell r="BF95"/>
          <cell r="BG95"/>
          <cell r="BH95"/>
          <cell r="BI95"/>
          <cell r="BJ95"/>
          <cell r="BK95"/>
          <cell r="BL95"/>
          <cell r="BM95"/>
          <cell r="BN95"/>
          <cell r="BO95"/>
          <cell r="BP95"/>
          <cell r="BQ95"/>
          <cell r="BR95"/>
          <cell r="BS95"/>
          <cell r="BT95"/>
          <cell r="BU95"/>
          <cell r="BV95"/>
          <cell r="BW95"/>
          <cell r="BX95"/>
          <cell r="BY95"/>
          <cell r="BZ95"/>
          <cell r="CA95"/>
          <cell r="CB95"/>
          <cell r="CC95"/>
          <cell r="CD95"/>
        </row>
        <row r="96">
          <cell r="A96" t="str">
            <v>IX</v>
          </cell>
          <cell r="B96" t="str">
            <v>A-S</v>
          </cell>
          <cell r="C96">
            <v>11375</v>
          </cell>
          <cell r="D96">
            <v>21045</v>
          </cell>
          <cell r="E96">
            <v>11375</v>
          </cell>
          <cell r="F96">
            <v>16153</v>
          </cell>
          <cell r="G96">
            <v>18542</v>
          </cell>
          <cell r="H96">
            <v>21045</v>
          </cell>
          <cell r="I96">
            <v>23433</v>
          </cell>
          <cell r="J96">
            <v>11375</v>
          </cell>
          <cell r="K96">
            <v>16153</v>
          </cell>
          <cell r="L96">
            <v>18542</v>
          </cell>
          <cell r="M96">
            <v>12486</v>
          </cell>
          <cell r="N96">
            <v>23099</v>
          </cell>
          <cell r="O96">
            <v>12486</v>
          </cell>
          <cell r="P96">
            <v>17730</v>
          </cell>
          <cell r="Q96">
            <v>20352</v>
          </cell>
          <cell r="R96">
            <v>23099</v>
          </cell>
          <cell r="S96">
            <v>25721</v>
          </cell>
          <cell r="T96">
            <v>12486</v>
          </cell>
          <cell r="U96">
            <v>17730</v>
          </cell>
          <cell r="V96">
            <v>20352</v>
          </cell>
          <cell r="W96"/>
          <cell r="X96"/>
          <cell r="Y96"/>
          <cell r="Z96"/>
          <cell r="AA96"/>
          <cell r="AB96"/>
          <cell r="AC96"/>
          <cell r="AD96"/>
          <cell r="AE96"/>
          <cell r="AF96"/>
          <cell r="AG96"/>
          <cell r="AH96"/>
          <cell r="AI96"/>
          <cell r="AJ96"/>
          <cell r="AK96"/>
          <cell r="AL96"/>
          <cell r="AM96"/>
          <cell r="AN96"/>
          <cell r="AO96"/>
          <cell r="AP96"/>
          <cell r="AQ96"/>
          <cell r="AR96"/>
          <cell r="AS96"/>
          <cell r="AT96"/>
          <cell r="AU96"/>
          <cell r="AV96"/>
          <cell r="AW96"/>
          <cell r="AX96"/>
          <cell r="AY96"/>
          <cell r="AZ96"/>
          <cell r="BA96"/>
          <cell r="BB96"/>
          <cell r="BC96"/>
          <cell r="BD96"/>
          <cell r="BE96"/>
          <cell r="BF96"/>
          <cell r="BG96"/>
          <cell r="BH96"/>
          <cell r="BI96"/>
          <cell r="BJ96"/>
          <cell r="BK96"/>
          <cell r="BL96"/>
          <cell r="BM96"/>
          <cell r="BN96"/>
          <cell r="BO96"/>
          <cell r="BP96"/>
          <cell r="BQ96"/>
          <cell r="BR96"/>
          <cell r="BS96"/>
          <cell r="BT96"/>
          <cell r="BU96"/>
          <cell r="BV96"/>
          <cell r="BW96"/>
          <cell r="BX96"/>
          <cell r="BY96"/>
          <cell r="BZ96"/>
          <cell r="CA96"/>
          <cell r="CB96"/>
          <cell r="CC96"/>
          <cell r="CD96"/>
        </row>
        <row r="97">
          <cell r="A97" t="str">
            <v>X</v>
          </cell>
          <cell r="B97" t="str">
            <v>D</v>
          </cell>
          <cell r="C97">
            <v>9314</v>
          </cell>
          <cell r="D97">
            <v>17231</v>
          </cell>
          <cell r="E97">
            <v>9314</v>
          </cell>
          <cell r="F97">
            <v>13226</v>
          </cell>
          <cell r="G97">
            <v>15182</v>
          </cell>
          <cell r="H97">
            <v>17231</v>
          </cell>
          <cell r="I97">
            <v>19187</v>
          </cell>
          <cell r="J97">
            <v>9314</v>
          </cell>
          <cell r="K97">
            <v>13226</v>
          </cell>
          <cell r="L97">
            <v>15182</v>
          </cell>
          <cell r="M97">
            <v>10203</v>
          </cell>
          <cell r="N97">
            <v>18876</v>
          </cell>
          <cell r="O97">
            <v>10203</v>
          </cell>
          <cell r="P97">
            <v>14488</v>
          </cell>
          <cell r="Q97">
            <v>16631</v>
          </cell>
          <cell r="R97">
            <v>18876</v>
          </cell>
          <cell r="S97">
            <v>21018</v>
          </cell>
          <cell r="T97">
            <v>10203</v>
          </cell>
          <cell r="U97">
            <v>14488</v>
          </cell>
          <cell r="V97">
            <v>16631</v>
          </cell>
          <cell r="W97"/>
          <cell r="X97"/>
          <cell r="Y97"/>
          <cell r="Z97"/>
          <cell r="AA97"/>
          <cell r="AB97"/>
          <cell r="AC97"/>
          <cell r="AD97"/>
          <cell r="AE97"/>
          <cell r="AF97"/>
          <cell r="AG97"/>
          <cell r="AH97"/>
          <cell r="AI97"/>
          <cell r="AJ97"/>
          <cell r="AK97"/>
          <cell r="AL97"/>
          <cell r="AM97"/>
          <cell r="AN97"/>
          <cell r="AO97"/>
          <cell r="AP97"/>
          <cell r="AQ97"/>
          <cell r="AR97"/>
          <cell r="AS97"/>
          <cell r="AT97"/>
          <cell r="AU97"/>
          <cell r="AV97"/>
          <cell r="AW97"/>
          <cell r="AX97"/>
          <cell r="AY97"/>
          <cell r="AZ97"/>
          <cell r="BA97"/>
          <cell r="BB97"/>
          <cell r="BC97"/>
          <cell r="BD97"/>
          <cell r="BE97"/>
          <cell r="BF97"/>
          <cell r="BG97"/>
          <cell r="BH97"/>
          <cell r="BI97"/>
          <cell r="BJ97"/>
          <cell r="BK97"/>
          <cell r="BL97"/>
          <cell r="BM97"/>
          <cell r="BN97"/>
          <cell r="BO97"/>
          <cell r="BP97"/>
          <cell r="BQ97"/>
          <cell r="BR97"/>
          <cell r="BS97"/>
          <cell r="BT97"/>
          <cell r="BU97"/>
          <cell r="BV97"/>
          <cell r="BW97"/>
          <cell r="BX97"/>
          <cell r="BY97"/>
          <cell r="BZ97"/>
          <cell r="CA97"/>
          <cell r="CB97"/>
          <cell r="CC97"/>
          <cell r="CD97"/>
        </row>
        <row r="98">
          <cell r="A98" t="str">
            <v>X</v>
          </cell>
          <cell r="B98" t="str">
            <v>B</v>
          </cell>
          <cell r="C98">
            <v>11363</v>
          </cell>
          <cell r="D98">
            <v>21022</v>
          </cell>
          <cell r="E98">
            <v>11363</v>
          </cell>
          <cell r="F98">
            <v>16136</v>
          </cell>
          <cell r="G98">
            <v>18522</v>
          </cell>
          <cell r="H98">
            <v>21022</v>
          </cell>
          <cell r="I98">
            <v>23408</v>
          </cell>
          <cell r="J98">
            <v>11363</v>
          </cell>
          <cell r="K98">
            <v>16136</v>
          </cell>
          <cell r="L98">
            <v>18522</v>
          </cell>
          <cell r="M98">
            <v>12448</v>
          </cell>
          <cell r="N98">
            <v>23029</v>
          </cell>
          <cell r="O98">
            <v>12448</v>
          </cell>
          <cell r="P98">
            <v>17675</v>
          </cell>
          <cell r="Q98">
            <v>20290</v>
          </cell>
          <cell r="R98">
            <v>23029</v>
          </cell>
          <cell r="S98">
            <v>25642</v>
          </cell>
          <cell r="T98">
            <v>12448</v>
          </cell>
          <cell r="U98">
            <v>17675</v>
          </cell>
          <cell r="V98">
            <v>20290</v>
          </cell>
          <cell r="W98"/>
          <cell r="X98"/>
          <cell r="Y98"/>
          <cell r="Z98"/>
          <cell r="AA98"/>
          <cell r="AB98"/>
          <cell r="AC98"/>
          <cell r="AD98"/>
          <cell r="AE98"/>
          <cell r="AF98"/>
          <cell r="AG98"/>
          <cell r="AH98"/>
          <cell r="AI98"/>
          <cell r="AJ98"/>
          <cell r="AK98"/>
          <cell r="AL98"/>
          <cell r="AM98"/>
          <cell r="AN98"/>
          <cell r="AO98"/>
          <cell r="AP98"/>
          <cell r="AQ98"/>
          <cell r="AR98"/>
          <cell r="AS98"/>
          <cell r="AT98"/>
          <cell r="AU98"/>
          <cell r="AV98"/>
          <cell r="AW98"/>
          <cell r="AX98"/>
          <cell r="AY98"/>
          <cell r="AZ98"/>
          <cell r="BA98"/>
          <cell r="BB98"/>
          <cell r="BC98"/>
          <cell r="BD98"/>
          <cell r="BE98"/>
          <cell r="BF98"/>
          <cell r="BG98"/>
          <cell r="BH98"/>
          <cell r="BI98"/>
          <cell r="BJ98"/>
          <cell r="BK98"/>
          <cell r="BL98"/>
          <cell r="BM98"/>
          <cell r="BN98"/>
          <cell r="BO98"/>
          <cell r="BP98"/>
          <cell r="BQ98"/>
          <cell r="BR98"/>
          <cell r="BS98"/>
          <cell r="BT98"/>
          <cell r="BU98"/>
          <cell r="BV98"/>
          <cell r="BW98"/>
          <cell r="BX98"/>
          <cell r="BY98"/>
          <cell r="BZ98"/>
          <cell r="CA98"/>
          <cell r="CB98"/>
          <cell r="CC98"/>
          <cell r="CD98"/>
        </row>
        <row r="99">
          <cell r="A99" t="str">
            <v>X</v>
          </cell>
          <cell r="B99" t="str">
            <v>A-S</v>
          </cell>
          <cell r="C99">
            <v>12388</v>
          </cell>
          <cell r="D99">
            <v>22917</v>
          </cell>
          <cell r="E99">
            <v>12388</v>
          </cell>
          <cell r="F99">
            <v>17591</v>
          </cell>
          <cell r="G99">
            <v>20192</v>
          </cell>
          <cell r="H99">
            <v>22917</v>
          </cell>
          <cell r="I99">
            <v>25519</v>
          </cell>
          <cell r="J99">
            <v>12388</v>
          </cell>
          <cell r="K99">
            <v>17591</v>
          </cell>
          <cell r="L99">
            <v>20192</v>
          </cell>
          <cell r="M99">
            <v>13570</v>
          </cell>
          <cell r="N99">
            <v>25105</v>
          </cell>
          <cell r="O99">
            <v>13570</v>
          </cell>
          <cell r="P99">
            <v>19269</v>
          </cell>
          <cell r="Q99">
            <v>22119</v>
          </cell>
          <cell r="R99">
            <v>25105</v>
          </cell>
          <cell r="S99">
            <v>27954</v>
          </cell>
          <cell r="T99">
            <v>13570</v>
          </cell>
          <cell r="U99">
            <v>19269</v>
          </cell>
          <cell r="V99">
            <v>22119</v>
          </cell>
          <cell r="W99"/>
          <cell r="X99"/>
          <cell r="Y99"/>
          <cell r="Z99"/>
          <cell r="AA99"/>
          <cell r="AB99"/>
          <cell r="AC99"/>
          <cell r="AD99"/>
          <cell r="AE99"/>
          <cell r="AF99"/>
          <cell r="AG99"/>
          <cell r="AH99"/>
          <cell r="AI99"/>
          <cell r="AJ99"/>
          <cell r="AK99"/>
          <cell r="AL99"/>
          <cell r="AM99"/>
          <cell r="AN99"/>
          <cell r="AO99"/>
          <cell r="AP99"/>
          <cell r="AQ99"/>
          <cell r="AR99"/>
          <cell r="AS99"/>
          <cell r="AT99"/>
          <cell r="AU99"/>
          <cell r="AV99"/>
          <cell r="AW99"/>
          <cell r="AX99"/>
          <cell r="AY99"/>
          <cell r="AZ99"/>
          <cell r="BA99"/>
          <cell r="BB99"/>
          <cell r="BC99"/>
          <cell r="BD99"/>
          <cell r="BE99"/>
          <cell r="BF99"/>
          <cell r="BG99"/>
          <cell r="BH99"/>
          <cell r="BI99"/>
          <cell r="BJ99"/>
          <cell r="BK99"/>
          <cell r="BL99"/>
          <cell r="BM99"/>
          <cell r="BN99"/>
          <cell r="BO99"/>
          <cell r="BP99"/>
          <cell r="BQ99"/>
          <cell r="BR99"/>
          <cell r="BS99"/>
          <cell r="BT99"/>
          <cell r="BU99"/>
          <cell r="BV99"/>
          <cell r="BW99"/>
          <cell r="BX99"/>
          <cell r="BY99"/>
          <cell r="BZ99"/>
          <cell r="CA99"/>
          <cell r="CB99"/>
          <cell r="CC99"/>
          <cell r="CD99"/>
        </row>
        <row r="100">
          <cell r="A100" t="str">
            <v>XI</v>
          </cell>
          <cell r="B100" t="str">
            <v>D</v>
          </cell>
          <cell r="C100">
            <v>10101</v>
          </cell>
          <cell r="D100">
            <v>18687</v>
          </cell>
          <cell r="E100">
            <v>10101</v>
          </cell>
          <cell r="F100">
            <v>14343</v>
          </cell>
          <cell r="G100">
            <v>16465</v>
          </cell>
          <cell r="H100">
            <v>18687</v>
          </cell>
          <cell r="I100">
            <v>20808</v>
          </cell>
          <cell r="J100">
            <v>10101</v>
          </cell>
          <cell r="K100">
            <v>14343</v>
          </cell>
          <cell r="L100">
            <v>16465</v>
          </cell>
          <cell r="M100">
            <v>11017</v>
          </cell>
          <cell r="N100">
            <v>20381</v>
          </cell>
          <cell r="O100">
            <v>11017</v>
          </cell>
          <cell r="P100">
            <v>15644</v>
          </cell>
          <cell r="Q100">
            <v>17958</v>
          </cell>
          <cell r="R100">
            <v>20381</v>
          </cell>
          <cell r="S100">
            <v>22695</v>
          </cell>
          <cell r="T100">
            <v>11017</v>
          </cell>
          <cell r="U100">
            <v>15644</v>
          </cell>
          <cell r="V100">
            <v>17958</v>
          </cell>
          <cell r="W100"/>
          <cell r="X100"/>
          <cell r="Y100"/>
          <cell r="Z100"/>
          <cell r="AA100"/>
          <cell r="AB100"/>
          <cell r="AC100"/>
          <cell r="AD100"/>
          <cell r="AE100"/>
          <cell r="AF100"/>
          <cell r="AG100"/>
          <cell r="AH100"/>
          <cell r="AI100"/>
          <cell r="AJ100"/>
          <cell r="AK100"/>
          <cell r="AL100"/>
          <cell r="AM100"/>
          <cell r="AN100"/>
          <cell r="AO100"/>
          <cell r="AP100"/>
          <cell r="AQ100"/>
          <cell r="AR100"/>
          <cell r="AS100"/>
          <cell r="AT100"/>
          <cell r="AU100"/>
          <cell r="AV100"/>
          <cell r="AW100"/>
          <cell r="AX100"/>
          <cell r="AY100"/>
          <cell r="AZ100"/>
          <cell r="BA100"/>
          <cell r="BB100"/>
          <cell r="BC100"/>
          <cell r="BD100"/>
          <cell r="BE100"/>
          <cell r="BF100"/>
          <cell r="BG100"/>
          <cell r="BH100"/>
          <cell r="BI100"/>
          <cell r="BJ100"/>
          <cell r="BK100"/>
          <cell r="BL100"/>
          <cell r="BM100"/>
          <cell r="BN100"/>
          <cell r="BO100"/>
          <cell r="BP100"/>
          <cell r="BQ100"/>
          <cell r="BR100"/>
          <cell r="BS100"/>
          <cell r="BT100"/>
          <cell r="BU100"/>
          <cell r="BV100"/>
          <cell r="BW100"/>
          <cell r="BX100"/>
          <cell r="BY100"/>
          <cell r="BZ100"/>
          <cell r="CA100"/>
          <cell r="CB100"/>
          <cell r="CC100"/>
          <cell r="CD100"/>
        </row>
        <row r="101">
          <cell r="A101" t="str">
            <v>XI</v>
          </cell>
          <cell r="B101" t="str">
            <v>B</v>
          </cell>
          <cell r="C101">
            <v>12323</v>
          </cell>
          <cell r="D101">
            <v>22798</v>
          </cell>
          <cell r="E101">
            <v>12323</v>
          </cell>
          <cell r="F101">
            <v>17498</v>
          </cell>
          <cell r="G101">
            <v>20087</v>
          </cell>
          <cell r="H101">
            <v>22798</v>
          </cell>
          <cell r="I101">
            <v>25386</v>
          </cell>
          <cell r="J101">
            <v>12323</v>
          </cell>
          <cell r="K101">
            <v>17498</v>
          </cell>
          <cell r="L101">
            <v>20087</v>
          </cell>
          <cell r="M101">
            <v>13441</v>
          </cell>
          <cell r="N101">
            <v>24865</v>
          </cell>
          <cell r="O101">
            <v>13441</v>
          </cell>
          <cell r="P101">
            <v>19086</v>
          </cell>
          <cell r="Q101">
            <v>21909</v>
          </cell>
          <cell r="R101">
            <v>24865</v>
          </cell>
          <cell r="S101">
            <v>27688</v>
          </cell>
          <cell r="T101">
            <v>13441</v>
          </cell>
          <cell r="U101">
            <v>19086</v>
          </cell>
          <cell r="V101">
            <v>21909</v>
          </cell>
          <cell r="W101"/>
          <cell r="X101"/>
          <cell r="Y101"/>
          <cell r="Z101"/>
          <cell r="AA101"/>
          <cell r="AB101"/>
          <cell r="AC101"/>
          <cell r="AD101"/>
          <cell r="AE101"/>
          <cell r="AF101"/>
          <cell r="AG101"/>
          <cell r="AH101"/>
          <cell r="AI101"/>
          <cell r="AJ101"/>
          <cell r="AK101"/>
          <cell r="AL101"/>
          <cell r="AM101"/>
          <cell r="AN101"/>
          <cell r="AO101"/>
          <cell r="AP101"/>
          <cell r="AQ101"/>
          <cell r="AR101"/>
          <cell r="AS101"/>
          <cell r="AT101"/>
          <cell r="AU101"/>
          <cell r="AV101"/>
          <cell r="AW101"/>
          <cell r="AX101"/>
          <cell r="AY101"/>
          <cell r="AZ101"/>
          <cell r="BA101"/>
          <cell r="BB101"/>
          <cell r="BC101"/>
          <cell r="BD101"/>
          <cell r="BE101"/>
          <cell r="BF101"/>
          <cell r="BG101"/>
          <cell r="BH101"/>
          <cell r="BI101"/>
          <cell r="BJ101"/>
          <cell r="BK101"/>
          <cell r="BL101"/>
          <cell r="BM101"/>
          <cell r="BN101"/>
          <cell r="BO101"/>
          <cell r="BP101"/>
          <cell r="BQ101"/>
          <cell r="BR101"/>
          <cell r="BS101"/>
          <cell r="BT101"/>
          <cell r="BU101"/>
          <cell r="BV101"/>
          <cell r="BW101"/>
          <cell r="BX101"/>
          <cell r="BY101"/>
          <cell r="BZ101"/>
          <cell r="CA101"/>
          <cell r="CB101"/>
          <cell r="CC101"/>
          <cell r="CD101"/>
        </row>
        <row r="102">
          <cell r="A102" t="str">
            <v>XI</v>
          </cell>
          <cell r="B102" t="str">
            <v>A-S</v>
          </cell>
          <cell r="C102">
            <v>13434</v>
          </cell>
          <cell r="D102">
            <v>24854</v>
          </cell>
          <cell r="E102">
            <v>13434</v>
          </cell>
          <cell r="F102">
            <v>19076</v>
          </cell>
          <cell r="G102">
            <v>21898</v>
          </cell>
          <cell r="H102">
            <v>24854</v>
          </cell>
          <cell r="I102">
            <v>27675</v>
          </cell>
          <cell r="J102">
            <v>13434</v>
          </cell>
          <cell r="K102">
            <v>19076</v>
          </cell>
          <cell r="L102">
            <v>21898</v>
          </cell>
          <cell r="M102">
            <v>14653</v>
          </cell>
          <cell r="N102">
            <v>27107</v>
          </cell>
          <cell r="O102">
            <v>14653</v>
          </cell>
          <cell r="P102">
            <v>20807</v>
          </cell>
          <cell r="Q102">
            <v>23884</v>
          </cell>
          <cell r="R102">
            <v>27107</v>
          </cell>
          <cell r="S102">
            <v>30184</v>
          </cell>
          <cell r="T102">
            <v>14653</v>
          </cell>
          <cell r="U102">
            <v>20807</v>
          </cell>
          <cell r="V102">
            <v>23884</v>
          </cell>
          <cell r="W102"/>
          <cell r="X102"/>
          <cell r="Y102"/>
          <cell r="Z102"/>
          <cell r="AA102"/>
          <cell r="AB102"/>
          <cell r="AC102"/>
          <cell r="AD102"/>
          <cell r="AE102"/>
          <cell r="AF102"/>
          <cell r="AG102"/>
          <cell r="AH102"/>
          <cell r="AI102"/>
          <cell r="AJ102"/>
          <cell r="AK102"/>
          <cell r="AL102"/>
          <cell r="AM102"/>
          <cell r="AN102"/>
          <cell r="AO102"/>
          <cell r="AP102"/>
          <cell r="AQ102"/>
          <cell r="AR102"/>
          <cell r="AS102"/>
          <cell r="AT102"/>
          <cell r="AU102"/>
          <cell r="AV102"/>
          <cell r="AW102"/>
          <cell r="AX102"/>
          <cell r="AY102"/>
          <cell r="AZ102"/>
          <cell r="BA102"/>
          <cell r="BB102"/>
          <cell r="BC102"/>
          <cell r="BD102"/>
          <cell r="BE102"/>
          <cell r="BF102"/>
          <cell r="BG102"/>
          <cell r="BH102"/>
          <cell r="BI102"/>
          <cell r="BJ102"/>
          <cell r="BK102"/>
          <cell r="BL102"/>
          <cell r="BM102"/>
          <cell r="BN102"/>
          <cell r="BO102"/>
          <cell r="BP102"/>
          <cell r="BQ102"/>
          <cell r="BR102"/>
          <cell r="BS102"/>
          <cell r="BT102"/>
          <cell r="BU102"/>
          <cell r="BV102"/>
          <cell r="BW102"/>
          <cell r="BX102"/>
          <cell r="BY102"/>
          <cell r="BZ102"/>
          <cell r="CA102"/>
          <cell r="CB102"/>
          <cell r="CC102"/>
          <cell r="CD102"/>
        </row>
        <row r="103">
          <cell r="A103" t="str">
            <v>XII</v>
          </cell>
          <cell r="B103" t="str">
            <v>D</v>
          </cell>
          <cell r="C103">
            <v>11119</v>
          </cell>
          <cell r="D103">
            <v>20570</v>
          </cell>
          <cell r="E103">
            <v>11119</v>
          </cell>
          <cell r="F103">
            <v>15789</v>
          </cell>
          <cell r="G103">
            <v>18124</v>
          </cell>
          <cell r="H103">
            <v>20570</v>
          </cell>
          <cell r="I103">
            <v>22905</v>
          </cell>
          <cell r="J103">
            <v>11119</v>
          </cell>
          <cell r="K103">
            <v>15789</v>
          </cell>
          <cell r="L103">
            <v>18124</v>
          </cell>
          <cell r="M103">
            <v>11899</v>
          </cell>
          <cell r="N103">
            <v>22013</v>
          </cell>
          <cell r="O103">
            <v>11899</v>
          </cell>
          <cell r="P103">
            <v>16897</v>
          </cell>
          <cell r="Q103">
            <v>19395</v>
          </cell>
          <cell r="R103">
            <v>22013</v>
          </cell>
          <cell r="S103">
            <v>24512</v>
          </cell>
          <cell r="T103">
            <v>11899</v>
          </cell>
          <cell r="U103">
            <v>16897</v>
          </cell>
          <cell r="V103">
            <v>19395</v>
          </cell>
          <cell r="W103"/>
          <cell r="X103"/>
          <cell r="Y103"/>
          <cell r="Z103"/>
          <cell r="AA103"/>
          <cell r="AB103"/>
          <cell r="AC103"/>
          <cell r="AD103"/>
          <cell r="AE103"/>
          <cell r="AF103"/>
          <cell r="AG103"/>
          <cell r="AH103"/>
          <cell r="AI103"/>
          <cell r="AJ103"/>
          <cell r="AK103"/>
          <cell r="AL103"/>
          <cell r="AM103"/>
          <cell r="AN103"/>
          <cell r="AO103"/>
          <cell r="AP103"/>
          <cell r="AQ103"/>
          <cell r="AR103"/>
          <cell r="AS103"/>
          <cell r="AT103"/>
          <cell r="AU103"/>
          <cell r="AV103"/>
          <cell r="AW103"/>
          <cell r="AX103"/>
          <cell r="AY103"/>
          <cell r="AZ103"/>
          <cell r="BA103"/>
          <cell r="BB103"/>
          <cell r="BC103"/>
          <cell r="BD103"/>
          <cell r="BE103"/>
          <cell r="BF103"/>
          <cell r="BG103"/>
          <cell r="BH103"/>
          <cell r="BI103"/>
          <cell r="BJ103"/>
          <cell r="BK103"/>
          <cell r="BL103"/>
          <cell r="BM103"/>
          <cell r="BN103"/>
          <cell r="BO103"/>
          <cell r="BP103"/>
          <cell r="BQ103"/>
          <cell r="BR103"/>
          <cell r="BS103"/>
          <cell r="BT103"/>
          <cell r="BU103"/>
          <cell r="BV103"/>
          <cell r="BW103"/>
          <cell r="BX103"/>
          <cell r="BY103"/>
          <cell r="BZ103"/>
          <cell r="CA103"/>
          <cell r="CB103"/>
          <cell r="CC103"/>
          <cell r="CD103"/>
        </row>
        <row r="104">
          <cell r="A104" t="str">
            <v>XII</v>
          </cell>
          <cell r="B104" t="str">
            <v>B</v>
          </cell>
          <cell r="C104">
            <v>13565</v>
          </cell>
          <cell r="D104">
            <v>25095</v>
          </cell>
          <cell r="E104">
            <v>13565</v>
          </cell>
          <cell r="F104">
            <v>19263</v>
          </cell>
          <cell r="G104">
            <v>22111</v>
          </cell>
          <cell r="H104">
            <v>25095</v>
          </cell>
          <cell r="I104">
            <v>27944</v>
          </cell>
          <cell r="J104">
            <v>13565</v>
          </cell>
          <cell r="K104">
            <v>19263</v>
          </cell>
          <cell r="L104">
            <v>22111</v>
          </cell>
          <cell r="M104">
            <v>14517</v>
          </cell>
          <cell r="N104">
            <v>26856</v>
          </cell>
          <cell r="O104">
            <v>14517</v>
          </cell>
          <cell r="P104">
            <v>20614</v>
          </cell>
          <cell r="Q104">
            <v>23662</v>
          </cell>
          <cell r="R104">
            <v>26856</v>
          </cell>
          <cell r="S104">
            <v>29905</v>
          </cell>
          <cell r="T104">
            <v>14517</v>
          </cell>
          <cell r="U104">
            <v>20614</v>
          </cell>
          <cell r="V104">
            <v>23662</v>
          </cell>
          <cell r="W104"/>
          <cell r="X104"/>
          <cell r="Y104"/>
          <cell r="Z104"/>
          <cell r="AA104"/>
          <cell r="AB104"/>
          <cell r="AC104"/>
          <cell r="AD104"/>
          <cell r="AE104"/>
          <cell r="AF104"/>
          <cell r="AG104"/>
          <cell r="AH104"/>
          <cell r="AI104"/>
          <cell r="AJ104"/>
          <cell r="AK104"/>
          <cell r="AL104"/>
          <cell r="AM104"/>
          <cell r="AN104"/>
          <cell r="AO104"/>
          <cell r="AP104"/>
          <cell r="AQ104"/>
          <cell r="AR104"/>
          <cell r="AS104"/>
          <cell r="AT104"/>
          <cell r="AU104"/>
          <cell r="AV104"/>
          <cell r="AW104"/>
          <cell r="AX104"/>
          <cell r="AY104"/>
          <cell r="AZ104"/>
          <cell r="BA104"/>
          <cell r="BB104"/>
          <cell r="BC104"/>
          <cell r="BD104"/>
          <cell r="BE104"/>
          <cell r="BF104"/>
          <cell r="BG104"/>
          <cell r="BH104"/>
          <cell r="BI104"/>
          <cell r="BJ104"/>
          <cell r="BK104"/>
          <cell r="BL104"/>
          <cell r="BM104"/>
          <cell r="BN104"/>
          <cell r="BO104"/>
          <cell r="BP104"/>
          <cell r="BQ104"/>
          <cell r="BR104"/>
          <cell r="BS104"/>
          <cell r="BT104"/>
          <cell r="BU104"/>
          <cell r="BV104"/>
          <cell r="BW104"/>
          <cell r="BX104"/>
          <cell r="BY104"/>
          <cell r="BZ104"/>
          <cell r="CA104"/>
          <cell r="CB104"/>
          <cell r="CC104"/>
          <cell r="CD104"/>
        </row>
        <row r="105">
          <cell r="A105" t="str">
            <v>XII</v>
          </cell>
          <cell r="B105" t="str">
            <v>A-S</v>
          </cell>
          <cell r="C105">
            <v>14788</v>
          </cell>
          <cell r="D105">
            <v>27358</v>
          </cell>
          <cell r="E105">
            <v>14788</v>
          </cell>
          <cell r="F105">
            <v>20999</v>
          </cell>
          <cell r="G105">
            <v>24105</v>
          </cell>
          <cell r="H105">
            <v>27358</v>
          </cell>
          <cell r="I105">
            <v>30464</v>
          </cell>
          <cell r="J105">
            <v>14788</v>
          </cell>
          <cell r="K105">
            <v>20999</v>
          </cell>
          <cell r="L105">
            <v>24105</v>
          </cell>
          <cell r="M105">
            <v>15826</v>
          </cell>
          <cell r="N105">
            <v>29277</v>
          </cell>
          <cell r="O105">
            <v>15826</v>
          </cell>
          <cell r="P105">
            <v>22473</v>
          </cell>
          <cell r="Q105">
            <v>25795</v>
          </cell>
          <cell r="R105">
            <v>29277</v>
          </cell>
          <cell r="S105">
            <v>32601</v>
          </cell>
          <cell r="T105">
            <v>15826</v>
          </cell>
          <cell r="U105">
            <v>22473</v>
          </cell>
          <cell r="V105">
            <v>25795</v>
          </cell>
          <cell r="W105"/>
          <cell r="X105"/>
          <cell r="Y105"/>
          <cell r="Z105"/>
          <cell r="AA105"/>
          <cell r="AB105"/>
          <cell r="AC105"/>
          <cell r="AD105"/>
          <cell r="AE105"/>
          <cell r="AF105"/>
          <cell r="AG105"/>
          <cell r="AH105"/>
          <cell r="AI105"/>
          <cell r="AJ105"/>
          <cell r="AK105"/>
          <cell r="AL105"/>
          <cell r="AM105"/>
          <cell r="AN105"/>
          <cell r="AO105"/>
          <cell r="AP105"/>
          <cell r="AQ105"/>
          <cell r="AR105"/>
          <cell r="AS105"/>
          <cell r="AT105"/>
          <cell r="AU105"/>
          <cell r="AV105"/>
          <cell r="AW105"/>
          <cell r="AX105"/>
          <cell r="AY105"/>
          <cell r="AZ105"/>
          <cell r="BA105"/>
          <cell r="BB105"/>
          <cell r="BC105"/>
          <cell r="BD105"/>
          <cell r="BE105"/>
          <cell r="BF105"/>
          <cell r="BG105"/>
          <cell r="BH105"/>
          <cell r="BI105"/>
          <cell r="BJ105"/>
          <cell r="BK105"/>
          <cell r="BL105"/>
          <cell r="BM105"/>
          <cell r="BN105"/>
          <cell r="BO105"/>
          <cell r="BP105"/>
          <cell r="BQ105"/>
          <cell r="BR105"/>
          <cell r="BS105"/>
          <cell r="BT105"/>
          <cell r="BU105"/>
          <cell r="BV105"/>
          <cell r="BW105"/>
          <cell r="BX105"/>
          <cell r="BY105"/>
          <cell r="BZ105"/>
          <cell r="CA105"/>
          <cell r="CB105"/>
          <cell r="CC105"/>
          <cell r="CD105"/>
        </row>
      </sheetData>
      <sheetData sheetId="3">
        <row r="6">
          <cell r="B6" t="str">
            <v>ASIG. VIANDA COMP. NO REM.</v>
          </cell>
          <cell r="C6" t="str">
            <v>BONO PAZ SOCIAL</v>
          </cell>
          <cell r="D6" t="str">
            <v>VIANDA AYUDA ALIMENTARIA</v>
          </cell>
          <cell r="E6" t="str">
            <v>VIANDA DESAYUNO</v>
          </cell>
          <cell r="F6" t="str">
            <v>VIANDA MERIENDA</v>
          </cell>
          <cell r="G6" t="str">
            <v>VIANDA EXPEDIENTE</v>
          </cell>
          <cell r="H6" t="str">
            <v>VIANDA ALIMENTACIÓN DIARIA</v>
          </cell>
          <cell r="I6" t="str">
            <v>Hora de Viaje</v>
          </cell>
          <cell r="J6" t="str">
            <v>ADIC. ESPERA TRANSPORTE</v>
          </cell>
          <cell r="K6" t="str">
            <v>Adic. Torre (Título II)</v>
          </cell>
          <cell r="L6" t="str">
            <v>Adic. Torre (Título III)</v>
          </cell>
          <cell r="M6" t="str">
            <v>ADIC. TRABAJO EN ALTURA</v>
          </cell>
          <cell r="N6" t="str">
            <v>Adic. Yacimiento/Prod.</v>
          </cell>
          <cell r="O6" t="str">
            <v>ADIC. DISPONIBILIDAD</v>
          </cell>
          <cell r="P6" t="str">
            <v>ADIC. ESPECIAL</v>
          </cell>
          <cell r="Q6" t="str">
            <v>ADIC. CHOFER TRANS. PERSONAL</v>
          </cell>
          <cell r="R6" t="str">
            <v>Antigüedad</v>
          </cell>
          <cell r="S6" t="str">
            <v>PP - Guardia Pasiva</v>
          </cell>
          <cell r="T6" t="str">
            <v>PJ - Guardia Pasiva Lunes a Viernes</v>
          </cell>
          <cell r="U6" t="str">
            <v>PJ - Guardia Pasiva Sábado, Domingo y Feriado</v>
          </cell>
          <cell r="V6" t="str">
            <v>Presentismo y Puntualidad</v>
          </cell>
          <cell r="W6" t="str">
            <v>COMPLEM. PRESENTISMO    (1)</v>
          </cell>
          <cell r="X6" t="str">
            <v>COMPLEM. PRESENTISMO    (2)</v>
          </cell>
          <cell r="Y6" t="str">
            <v>COMPLEM. PRESENTISMO    (3)</v>
          </cell>
          <cell r="Z6" t="str">
            <v>COMPLEM. PRESENTISMO    (4)</v>
          </cell>
          <cell r="AA6" t="str">
            <v>Suplemento Presentismo</v>
          </cell>
          <cell r="AB6" t="str">
            <v>SUBSIDIO FALLECIMIENTO</v>
          </cell>
          <cell r="AC6" t="str">
            <v>ASIG. VIANDA COMP. NO REM.</v>
          </cell>
          <cell r="AD6" t="str">
            <v>BONO PAZ SOCIAL</v>
          </cell>
          <cell r="AE6" t="str">
            <v>VIANDA AYUDA ALIMENTARIA</v>
          </cell>
          <cell r="AF6" t="str">
            <v>VIANDA DESAYUNO</v>
          </cell>
          <cell r="AG6" t="str">
            <v>VIANDA MERIENDA</v>
          </cell>
          <cell r="AH6" t="str">
            <v>VIANDA EXPEDIENTE</v>
          </cell>
          <cell r="AI6" t="str">
            <v>VIANDA ALIMENTACIÓN DIARIA</v>
          </cell>
          <cell r="AJ6" t="str">
            <v>Hora de Viaje</v>
          </cell>
          <cell r="AK6" t="str">
            <v>ADIC. ESPERA TRANSPORTE</v>
          </cell>
          <cell r="AL6" t="str">
            <v>Adic. Torre (Título II)</v>
          </cell>
          <cell r="AM6" t="str">
            <v>Adic. Torre (Título III)</v>
          </cell>
          <cell r="AN6" t="str">
            <v>Adic. Torre SPJ</v>
          </cell>
          <cell r="AO6" t="str">
            <v>ADIC. TRABAJO EN ALTURA</v>
          </cell>
          <cell r="AP6" t="str">
            <v>Adic. Yacimiento/Prod.</v>
          </cell>
          <cell r="AQ6" t="str">
            <v>ADIC. DISPONIBILIDAD</v>
          </cell>
          <cell r="AR6" t="str">
            <v>ADIC. ESPECIAL</v>
          </cell>
          <cell r="AS6" t="str">
            <v>ADIC. CHOFER TRANS. PERSONAL</v>
          </cell>
          <cell r="AT6" t="str">
            <v>Antigüedad</v>
          </cell>
          <cell r="AU6" t="str">
            <v>PP - Guardia Pasiva</v>
          </cell>
          <cell r="AV6" t="str">
            <v>PJ - Guardia Pasiva Lunes a Viernes</v>
          </cell>
          <cell r="AW6" t="str">
            <v>PJ - Guardia Pasiva Sábado, Domingo y Feriado</v>
          </cell>
          <cell r="AX6" t="str">
            <v>Presentismo y Puntualidad</v>
          </cell>
          <cell r="AY6" t="str">
            <v>COMPLEM. PRESENTISMO    (1)</v>
          </cell>
          <cell r="AZ6" t="str">
            <v>COMPLEM. PRESENTISMO    (2)</v>
          </cell>
          <cell r="BA6" t="str">
            <v>COMPLEM. PRESENTISMO    (3)</v>
          </cell>
          <cell r="BB6" t="str">
            <v>COMPLEM. PRESENTISMO    (4)</v>
          </cell>
          <cell r="BC6" t="str">
            <v>Suplemento Presentismo</v>
          </cell>
          <cell r="BD6" t="str">
            <v>SUBSIDIO FALLECIMIENTO</v>
          </cell>
        </row>
        <row r="7">
          <cell r="B7">
            <v>42917</v>
          </cell>
          <cell r="C7">
            <v>42917</v>
          </cell>
          <cell r="D7">
            <v>42917</v>
          </cell>
          <cell r="E7">
            <v>42917</v>
          </cell>
          <cell r="F7">
            <v>42917</v>
          </cell>
          <cell r="G7">
            <v>42917</v>
          </cell>
          <cell r="H7">
            <v>42917</v>
          </cell>
          <cell r="I7">
            <v>42917</v>
          </cell>
          <cell r="J7">
            <v>42917</v>
          </cell>
          <cell r="K7">
            <v>42917</v>
          </cell>
          <cell r="L7">
            <v>42917</v>
          </cell>
          <cell r="M7">
            <v>42917</v>
          </cell>
          <cell r="N7">
            <v>42917</v>
          </cell>
          <cell r="O7">
            <v>42917</v>
          </cell>
          <cell r="P7">
            <v>42917</v>
          </cell>
          <cell r="Q7">
            <v>42917</v>
          </cell>
          <cell r="R7">
            <v>42917</v>
          </cell>
          <cell r="S7">
            <v>42917</v>
          </cell>
          <cell r="T7">
            <v>42917</v>
          </cell>
          <cell r="U7">
            <v>42917</v>
          </cell>
          <cell r="V7">
            <v>42917</v>
          </cell>
          <cell r="W7">
            <v>42917</v>
          </cell>
          <cell r="X7">
            <v>42917</v>
          </cell>
          <cell r="Y7">
            <v>42917</v>
          </cell>
          <cell r="Z7">
            <v>42917</v>
          </cell>
          <cell r="AA7">
            <v>42917</v>
          </cell>
          <cell r="AB7">
            <v>42917</v>
          </cell>
          <cell r="AC7">
            <v>43009</v>
          </cell>
          <cell r="AD7">
            <v>43009</v>
          </cell>
          <cell r="AE7">
            <v>43009</v>
          </cell>
          <cell r="AF7">
            <v>43009</v>
          </cell>
          <cell r="AG7">
            <v>43009</v>
          </cell>
          <cell r="AH7">
            <v>43009</v>
          </cell>
          <cell r="AI7">
            <v>43009</v>
          </cell>
          <cell r="AJ7">
            <v>43009</v>
          </cell>
          <cell r="AK7">
            <v>43009</v>
          </cell>
          <cell r="AL7">
            <v>43009</v>
          </cell>
          <cell r="AM7">
            <v>43009</v>
          </cell>
          <cell r="AN7">
            <v>43009</v>
          </cell>
          <cell r="AO7">
            <v>43009</v>
          </cell>
          <cell r="AP7">
            <v>43009</v>
          </cell>
          <cell r="AQ7">
            <v>43009</v>
          </cell>
          <cell r="AR7">
            <v>43009</v>
          </cell>
          <cell r="AS7">
            <v>43009</v>
          </cell>
          <cell r="AT7">
            <v>43009</v>
          </cell>
          <cell r="AU7">
            <v>43009</v>
          </cell>
          <cell r="AV7">
            <v>43009</v>
          </cell>
          <cell r="AW7">
            <v>43009</v>
          </cell>
          <cell r="AX7">
            <v>43009</v>
          </cell>
          <cell r="AY7">
            <v>43009</v>
          </cell>
          <cell r="AZ7">
            <v>43009</v>
          </cell>
          <cell r="BA7">
            <v>43009</v>
          </cell>
          <cell r="BB7">
            <v>43009</v>
          </cell>
          <cell r="BC7">
            <v>43009</v>
          </cell>
          <cell r="BD7">
            <v>43009</v>
          </cell>
        </row>
        <row r="8">
          <cell r="A8" t="str">
            <v>PETROLERO RN, NQN Y LP (644/12)</v>
          </cell>
          <cell r="B8">
            <v>1846</v>
          </cell>
          <cell r="C8">
            <v>3523</v>
          </cell>
          <cell r="D8">
            <v>262</v>
          </cell>
          <cell r="E8">
            <v>74</v>
          </cell>
          <cell r="F8">
            <v>74</v>
          </cell>
          <cell r="G8">
            <v>262</v>
          </cell>
          <cell r="H8">
            <v>524</v>
          </cell>
          <cell r="I8">
            <v>85</v>
          </cell>
          <cell r="J8" t="str">
            <v>1 hr. Extra + 100%</v>
          </cell>
          <cell r="K8">
            <v>5635</v>
          </cell>
          <cell r="L8">
            <v>5635</v>
          </cell>
          <cell r="M8">
            <v>0</v>
          </cell>
          <cell r="N8">
            <v>1973</v>
          </cell>
          <cell r="O8">
            <v>1973</v>
          </cell>
          <cell r="P8">
            <v>0</v>
          </cell>
          <cell r="Q8">
            <v>1973</v>
          </cell>
          <cell r="R8">
            <v>85</v>
          </cell>
          <cell r="S8">
            <v>308</v>
          </cell>
          <cell r="T8">
            <v>0</v>
          </cell>
          <cell r="U8"/>
          <cell r="V8">
            <v>0.06</v>
          </cell>
          <cell r="W8">
            <v>1202</v>
          </cell>
          <cell r="X8">
            <v>1803</v>
          </cell>
          <cell r="Y8">
            <v>3605</v>
          </cell>
          <cell r="Z8">
            <v>4208</v>
          </cell>
          <cell r="AA8">
            <v>10818</v>
          </cell>
          <cell r="AB8">
            <v>14606</v>
          </cell>
          <cell r="AC8">
            <v>1846</v>
          </cell>
          <cell r="AD8">
            <v>3844</v>
          </cell>
          <cell r="AE8">
            <v>286</v>
          </cell>
          <cell r="AF8">
            <v>80</v>
          </cell>
          <cell r="AG8">
            <v>80</v>
          </cell>
          <cell r="AH8">
            <v>286</v>
          </cell>
          <cell r="AI8">
            <v>572</v>
          </cell>
          <cell r="AJ8">
            <v>92</v>
          </cell>
          <cell r="AK8" t="str">
            <v>1 hr. Extra + 100%</v>
          </cell>
          <cell r="AL8">
            <v>6148</v>
          </cell>
          <cell r="AM8">
            <v>6148</v>
          </cell>
          <cell r="AN8">
            <v>0</v>
          </cell>
          <cell r="AO8">
            <v>0</v>
          </cell>
          <cell r="AP8">
            <v>2153</v>
          </cell>
          <cell r="AQ8">
            <v>2153</v>
          </cell>
          <cell r="AR8">
            <v>0</v>
          </cell>
          <cell r="AS8">
            <v>2153</v>
          </cell>
          <cell r="AT8">
            <v>92</v>
          </cell>
          <cell r="AU8">
            <v>336</v>
          </cell>
          <cell r="AV8">
            <v>0</v>
          </cell>
          <cell r="AW8">
            <v>0</v>
          </cell>
          <cell r="AX8">
            <v>0.06</v>
          </cell>
          <cell r="AY8">
            <v>1312</v>
          </cell>
          <cell r="AZ8">
            <v>1967</v>
          </cell>
          <cell r="BA8">
            <v>3932</v>
          </cell>
          <cell r="BB8">
            <v>4590</v>
          </cell>
          <cell r="BC8">
            <v>11801</v>
          </cell>
          <cell r="BD8">
            <v>15934</v>
          </cell>
        </row>
        <row r="9">
          <cell r="A9" t="str">
            <v>PETROLERO FASP (643/12)</v>
          </cell>
          <cell r="B9">
            <v>1846</v>
          </cell>
          <cell r="C9">
            <v>3523</v>
          </cell>
          <cell r="D9">
            <v>262</v>
          </cell>
          <cell r="E9">
            <v>74</v>
          </cell>
          <cell r="F9">
            <v>74</v>
          </cell>
          <cell r="G9">
            <v>262</v>
          </cell>
          <cell r="H9">
            <v>524</v>
          </cell>
          <cell r="I9">
            <v>85</v>
          </cell>
          <cell r="J9" t="str">
            <v>1 hr. Extra + 100%</v>
          </cell>
          <cell r="K9">
            <v>5635</v>
          </cell>
          <cell r="L9">
            <v>5635</v>
          </cell>
          <cell r="M9">
            <v>1973</v>
          </cell>
          <cell r="N9">
            <v>1973</v>
          </cell>
          <cell r="O9">
            <v>1973</v>
          </cell>
          <cell r="P9">
            <v>0</v>
          </cell>
          <cell r="Q9">
            <v>1973</v>
          </cell>
          <cell r="R9">
            <v>85</v>
          </cell>
          <cell r="S9">
            <v>308</v>
          </cell>
          <cell r="T9"/>
          <cell r="U9"/>
          <cell r="V9">
            <v>0.06</v>
          </cell>
          <cell r="W9">
            <v>1202</v>
          </cell>
          <cell r="X9">
            <v>1803</v>
          </cell>
          <cell r="Y9">
            <v>3605</v>
          </cell>
          <cell r="Z9">
            <v>4208</v>
          </cell>
          <cell r="AA9">
            <v>10818</v>
          </cell>
          <cell r="AB9">
            <v>0</v>
          </cell>
          <cell r="AC9">
            <v>1846</v>
          </cell>
          <cell r="AD9">
            <v>3844</v>
          </cell>
          <cell r="AE9">
            <v>286</v>
          </cell>
          <cell r="AF9">
            <v>80</v>
          </cell>
          <cell r="AG9">
            <v>80</v>
          </cell>
          <cell r="AH9">
            <v>286</v>
          </cell>
          <cell r="AI9">
            <v>572</v>
          </cell>
          <cell r="AJ9">
            <v>92</v>
          </cell>
          <cell r="AK9" t="str">
            <v>1 hr. Extra + 100%</v>
          </cell>
          <cell r="AL9">
            <v>6148</v>
          </cell>
          <cell r="AM9">
            <v>6148</v>
          </cell>
          <cell r="AN9">
            <v>0</v>
          </cell>
          <cell r="AO9">
            <v>2153</v>
          </cell>
          <cell r="AP9">
            <v>2153</v>
          </cell>
          <cell r="AQ9">
            <v>2153</v>
          </cell>
          <cell r="AR9">
            <v>0</v>
          </cell>
          <cell r="AS9">
            <v>2153</v>
          </cell>
          <cell r="AT9">
            <v>92</v>
          </cell>
          <cell r="AU9">
            <v>336</v>
          </cell>
          <cell r="AV9">
            <v>0</v>
          </cell>
          <cell r="AW9">
            <v>0</v>
          </cell>
          <cell r="AX9">
            <v>0.06</v>
          </cell>
          <cell r="AY9">
            <v>1312</v>
          </cell>
          <cell r="AZ9">
            <v>1967</v>
          </cell>
          <cell r="BA9">
            <v>3932</v>
          </cell>
          <cell r="BB9">
            <v>4590</v>
          </cell>
          <cell r="BC9">
            <v>11801</v>
          </cell>
          <cell r="BD9">
            <v>0</v>
          </cell>
        </row>
        <row r="10">
          <cell r="A10" t="str">
            <v>PETROLERO CHUBUT (605/10)</v>
          </cell>
          <cell r="B10">
            <v>1846</v>
          </cell>
          <cell r="C10">
            <v>3523</v>
          </cell>
          <cell r="D10">
            <v>262</v>
          </cell>
          <cell r="E10">
            <v>74</v>
          </cell>
          <cell r="F10">
            <v>74</v>
          </cell>
          <cell r="G10">
            <v>262</v>
          </cell>
          <cell r="H10">
            <v>524</v>
          </cell>
          <cell r="I10">
            <v>85</v>
          </cell>
          <cell r="J10" t="str">
            <v>1 hr. Extra + 100%</v>
          </cell>
          <cell r="K10">
            <v>5635</v>
          </cell>
          <cell r="L10">
            <v>5635</v>
          </cell>
          <cell r="M10">
            <v>1973</v>
          </cell>
          <cell r="N10">
            <v>1973</v>
          </cell>
          <cell r="O10">
            <v>1973</v>
          </cell>
          <cell r="P10">
            <v>0</v>
          </cell>
          <cell r="Q10">
            <v>1973</v>
          </cell>
          <cell r="R10">
            <v>85</v>
          </cell>
          <cell r="S10">
            <v>3280</v>
          </cell>
          <cell r="T10">
            <v>0</v>
          </cell>
          <cell r="U10"/>
          <cell r="V10">
            <v>0.06</v>
          </cell>
          <cell r="W10">
            <v>1202</v>
          </cell>
          <cell r="X10">
            <v>1803</v>
          </cell>
          <cell r="Y10">
            <v>3605</v>
          </cell>
          <cell r="Z10">
            <v>4208</v>
          </cell>
          <cell r="AA10">
            <v>10818</v>
          </cell>
          <cell r="AB10">
            <v>5869</v>
          </cell>
          <cell r="AC10">
            <v>1846</v>
          </cell>
          <cell r="AD10">
            <v>3848</v>
          </cell>
          <cell r="AE10">
            <v>286</v>
          </cell>
          <cell r="AF10">
            <v>80</v>
          </cell>
          <cell r="AG10">
            <v>80</v>
          </cell>
          <cell r="AH10">
            <v>286</v>
          </cell>
          <cell r="AI10">
            <v>572</v>
          </cell>
          <cell r="AJ10">
            <v>92</v>
          </cell>
          <cell r="AK10" t="str">
            <v>1 hr. Extra + 100%</v>
          </cell>
          <cell r="AL10">
            <v>6148</v>
          </cell>
          <cell r="AM10">
            <v>6148</v>
          </cell>
          <cell r="AN10">
            <v>0</v>
          </cell>
          <cell r="AO10">
            <v>2153</v>
          </cell>
          <cell r="AP10">
            <v>2153</v>
          </cell>
          <cell r="AQ10">
            <v>2153</v>
          </cell>
          <cell r="AR10">
            <v>0</v>
          </cell>
          <cell r="AS10">
            <v>2153</v>
          </cell>
          <cell r="AT10">
            <v>92</v>
          </cell>
          <cell r="AU10">
            <v>3578</v>
          </cell>
          <cell r="AV10">
            <v>0</v>
          </cell>
          <cell r="AW10">
            <v>0</v>
          </cell>
          <cell r="AX10">
            <v>0.06</v>
          </cell>
          <cell r="AY10">
            <v>1312</v>
          </cell>
          <cell r="AZ10">
            <v>1967</v>
          </cell>
          <cell r="BA10">
            <v>3932</v>
          </cell>
          <cell r="BB10">
            <v>4590</v>
          </cell>
          <cell r="BC10">
            <v>11801</v>
          </cell>
          <cell r="BD10">
            <v>6402</v>
          </cell>
        </row>
        <row r="11">
          <cell r="A11" t="str">
            <v>JERARQUICO NQN (637/11)</v>
          </cell>
          <cell r="B11">
            <v>1846</v>
          </cell>
          <cell r="C11">
            <v>3528</v>
          </cell>
          <cell r="D11">
            <v>262</v>
          </cell>
          <cell r="E11">
            <v>74</v>
          </cell>
          <cell r="F11">
            <v>74</v>
          </cell>
          <cell r="G11">
            <v>262</v>
          </cell>
          <cell r="H11">
            <v>524</v>
          </cell>
          <cell r="I11">
            <v>85</v>
          </cell>
          <cell r="J11">
            <v>226</v>
          </cell>
          <cell r="K11">
            <v>5635</v>
          </cell>
          <cell r="L11">
            <v>5635</v>
          </cell>
          <cell r="M11">
            <v>0</v>
          </cell>
          <cell r="N11">
            <v>1973</v>
          </cell>
          <cell r="O11">
            <v>1973</v>
          </cell>
          <cell r="P11">
            <v>1973</v>
          </cell>
          <cell r="Q11">
            <v>0</v>
          </cell>
          <cell r="R11">
            <v>85</v>
          </cell>
          <cell r="S11">
            <v>0</v>
          </cell>
          <cell r="T11">
            <v>271</v>
          </cell>
          <cell r="U11">
            <v>420</v>
          </cell>
          <cell r="V11">
            <v>1654</v>
          </cell>
          <cell r="W11">
            <v>1654</v>
          </cell>
          <cell r="X11">
            <v>1654</v>
          </cell>
          <cell r="Y11">
            <v>1654</v>
          </cell>
          <cell r="Z11">
            <v>1654</v>
          </cell>
          <cell r="AA11">
            <v>6616</v>
          </cell>
          <cell r="AB11">
            <v>0</v>
          </cell>
          <cell r="AC11">
            <v>1846</v>
          </cell>
          <cell r="AD11">
            <v>3848</v>
          </cell>
          <cell r="AE11">
            <v>286</v>
          </cell>
          <cell r="AF11">
            <v>80</v>
          </cell>
          <cell r="AG11">
            <v>80</v>
          </cell>
          <cell r="AH11">
            <v>286</v>
          </cell>
          <cell r="AI11">
            <v>572</v>
          </cell>
          <cell r="AJ11">
            <v>92</v>
          </cell>
          <cell r="AK11">
            <v>246</v>
          </cell>
          <cell r="AL11">
            <v>0</v>
          </cell>
          <cell r="AM11">
            <v>0</v>
          </cell>
          <cell r="AN11">
            <v>6148</v>
          </cell>
          <cell r="AO11">
            <v>0</v>
          </cell>
          <cell r="AP11">
            <v>2153</v>
          </cell>
          <cell r="AQ11">
            <v>2153</v>
          </cell>
          <cell r="AR11">
            <v>2153</v>
          </cell>
          <cell r="AS11">
            <v>0</v>
          </cell>
          <cell r="AT11">
            <v>92</v>
          </cell>
          <cell r="AU11">
            <v>0</v>
          </cell>
          <cell r="AV11">
            <v>295</v>
          </cell>
          <cell r="AW11">
            <v>458</v>
          </cell>
          <cell r="AX11">
            <v>1805</v>
          </cell>
          <cell r="AY11">
            <v>1805</v>
          </cell>
          <cell r="AZ11">
            <v>1805</v>
          </cell>
          <cell r="BA11">
            <v>1805</v>
          </cell>
          <cell r="BB11">
            <v>1805</v>
          </cell>
          <cell r="BC11">
            <v>7220</v>
          </cell>
          <cell r="BD11">
            <v>0</v>
          </cell>
        </row>
        <row r="12">
          <cell r="A12" t="str">
            <v>JERARQUICO CUYO (641/11)</v>
          </cell>
          <cell r="B12">
            <v>1846</v>
          </cell>
          <cell r="C12">
            <v>3528</v>
          </cell>
          <cell r="D12">
            <v>262</v>
          </cell>
          <cell r="E12">
            <v>74</v>
          </cell>
          <cell r="F12">
            <v>74</v>
          </cell>
          <cell r="G12">
            <v>262</v>
          </cell>
          <cell r="H12">
            <v>524</v>
          </cell>
          <cell r="I12">
            <v>85</v>
          </cell>
          <cell r="J12">
            <v>0</v>
          </cell>
          <cell r="K12">
            <v>5635</v>
          </cell>
          <cell r="L12">
            <v>5635</v>
          </cell>
          <cell r="M12">
            <v>0</v>
          </cell>
          <cell r="N12">
            <v>1973</v>
          </cell>
          <cell r="O12">
            <v>1973</v>
          </cell>
          <cell r="P12">
            <v>0</v>
          </cell>
          <cell r="Q12">
            <v>0</v>
          </cell>
          <cell r="R12">
            <v>85</v>
          </cell>
          <cell r="S12">
            <v>0</v>
          </cell>
          <cell r="T12">
            <v>271</v>
          </cell>
          <cell r="U12">
            <v>420</v>
          </cell>
          <cell r="V12">
            <v>1202</v>
          </cell>
          <cell r="W12">
            <v>1505</v>
          </cell>
          <cell r="X12">
            <v>1505</v>
          </cell>
          <cell r="Y12">
            <v>1505</v>
          </cell>
          <cell r="Z12">
            <v>1505</v>
          </cell>
          <cell r="AA12">
            <v>6020</v>
          </cell>
          <cell r="AB12">
            <v>0</v>
          </cell>
          <cell r="AC12">
            <v>1846</v>
          </cell>
          <cell r="AD12">
            <v>3848</v>
          </cell>
          <cell r="AE12">
            <v>286</v>
          </cell>
          <cell r="AF12">
            <v>80</v>
          </cell>
          <cell r="AG12">
            <v>80</v>
          </cell>
          <cell r="AH12">
            <v>286</v>
          </cell>
          <cell r="AI12">
            <v>572</v>
          </cell>
          <cell r="AJ12">
            <v>92</v>
          </cell>
          <cell r="AK12">
            <v>0</v>
          </cell>
          <cell r="AL12">
            <v>0</v>
          </cell>
          <cell r="AM12">
            <v>0</v>
          </cell>
          <cell r="AN12">
            <v>6148</v>
          </cell>
          <cell r="AO12">
            <v>0</v>
          </cell>
          <cell r="AP12">
            <v>2153</v>
          </cell>
          <cell r="AQ12">
            <v>2153</v>
          </cell>
          <cell r="AR12">
            <v>0</v>
          </cell>
          <cell r="AS12">
            <v>0</v>
          </cell>
          <cell r="AT12">
            <v>92</v>
          </cell>
          <cell r="AU12">
            <v>0</v>
          </cell>
          <cell r="AV12">
            <v>295</v>
          </cell>
          <cell r="AW12">
            <v>458</v>
          </cell>
          <cell r="AX12">
            <v>1312</v>
          </cell>
          <cell r="AY12">
            <v>1642</v>
          </cell>
          <cell r="AZ12">
            <v>1642</v>
          </cell>
          <cell r="BA12">
            <v>1642</v>
          </cell>
          <cell r="BB12">
            <v>1642</v>
          </cell>
          <cell r="BC12">
            <v>6568</v>
          </cell>
          <cell r="BD12">
            <v>0</v>
          </cell>
        </row>
        <row r="13">
          <cell r="A13" t="str">
            <v>JERARQUICO PAT. AUSTRAL (611/10)</v>
          </cell>
          <cell r="B13">
            <v>1846</v>
          </cell>
          <cell r="C13">
            <v>0.05</v>
          </cell>
          <cell r="D13">
            <v>262</v>
          </cell>
          <cell r="E13">
            <v>131</v>
          </cell>
          <cell r="F13">
            <v>131</v>
          </cell>
          <cell r="G13">
            <v>262</v>
          </cell>
          <cell r="H13">
            <v>524</v>
          </cell>
          <cell r="I13">
            <v>85</v>
          </cell>
          <cell r="J13">
            <v>0</v>
          </cell>
          <cell r="K13">
            <v>5635</v>
          </cell>
          <cell r="L13">
            <v>5635</v>
          </cell>
          <cell r="M13">
            <v>0</v>
          </cell>
          <cell r="N13">
            <v>1973</v>
          </cell>
          <cell r="O13">
            <v>1973</v>
          </cell>
          <cell r="P13">
            <v>0</v>
          </cell>
          <cell r="Q13">
            <v>0</v>
          </cell>
          <cell r="R13">
            <v>85</v>
          </cell>
          <cell r="S13">
            <v>0</v>
          </cell>
          <cell r="T13">
            <v>271</v>
          </cell>
          <cell r="U13">
            <v>420</v>
          </cell>
          <cell r="V13">
            <v>1202</v>
          </cell>
          <cell r="W13">
            <v>1202</v>
          </cell>
          <cell r="X13">
            <v>2406</v>
          </cell>
          <cell r="Y13">
            <v>4208</v>
          </cell>
          <cell r="Z13">
            <v>5110</v>
          </cell>
          <cell r="AA13">
            <v>12926</v>
          </cell>
          <cell r="AB13">
            <v>0</v>
          </cell>
          <cell r="AC13">
            <v>1846</v>
          </cell>
          <cell r="AD13">
            <v>0.05</v>
          </cell>
          <cell r="AE13">
            <v>286</v>
          </cell>
          <cell r="AF13">
            <v>143</v>
          </cell>
          <cell r="AG13">
            <v>71.5</v>
          </cell>
          <cell r="AH13">
            <v>286</v>
          </cell>
          <cell r="AI13">
            <v>572</v>
          </cell>
          <cell r="AJ13">
            <v>92</v>
          </cell>
          <cell r="AK13">
            <v>0</v>
          </cell>
          <cell r="AL13">
            <v>0</v>
          </cell>
          <cell r="AM13">
            <v>0</v>
          </cell>
          <cell r="AN13">
            <v>6148</v>
          </cell>
          <cell r="AO13">
            <v>0</v>
          </cell>
          <cell r="AP13">
            <v>2153</v>
          </cell>
          <cell r="AQ13">
            <v>2153</v>
          </cell>
          <cell r="AR13">
            <v>0</v>
          </cell>
          <cell r="AS13">
            <v>0</v>
          </cell>
          <cell r="AT13">
            <v>92</v>
          </cell>
          <cell r="AU13">
            <v>0</v>
          </cell>
          <cell r="AV13">
            <v>295</v>
          </cell>
          <cell r="AW13">
            <v>458</v>
          </cell>
          <cell r="AX13">
            <v>1312</v>
          </cell>
          <cell r="AY13">
            <v>1312</v>
          </cell>
          <cell r="AZ13">
            <v>2624</v>
          </cell>
          <cell r="BA13">
            <v>4590</v>
          </cell>
          <cell r="BB13">
            <v>5574</v>
          </cell>
          <cell r="BC13">
            <v>14100</v>
          </cell>
          <cell r="BD13">
            <v>0</v>
          </cell>
        </row>
        <row r="14">
          <cell r="A14" t="str">
            <v>JERARQUICO STA Y JUJUY</v>
          </cell>
          <cell r="B14">
            <v>1846</v>
          </cell>
          <cell r="C14">
            <v>3523</v>
          </cell>
          <cell r="D14">
            <v>262</v>
          </cell>
          <cell r="E14">
            <v>74</v>
          </cell>
          <cell r="F14">
            <v>74</v>
          </cell>
          <cell r="G14">
            <v>262</v>
          </cell>
          <cell r="H14">
            <v>524</v>
          </cell>
          <cell r="I14"/>
          <cell r="J14">
            <v>0</v>
          </cell>
          <cell r="K14">
            <v>5635</v>
          </cell>
          <cell r="L14"/>
          <cell r="M14">
            <v>0</v>
          </cell>
          <cell r="N14">
            <v>1973</v>
          </cell>
          <cell r="O14"/>
          <cell r="P14">
            <v>0</v>
          </cell>
          <cell r="Q14">
            <v>0</v>
          </cell>
          <cell r="R14">
            <v>85</v>
          </cell>
          <cell r="S14">
            <v>0</v>
          </cell>
          <cell r="T14">
            <v>0</v>
          </cell>
          <cell r="U14">
            <v>0</v>
          </cell>
          <cell r="V14">
            <v>1654</v>
          </cell>
          <cell r="W14">
            <v>1654</v>
          </cell>
          <cell r="X14">
            <v>1654</v>
          </cell>
          <cell r="Y14">
            <v>1654</v>
          </cell>
          <cell r="Z14">
            <v>1654</v>
          </cell>
          <cell r="AA14">
            <v>6616</v>
          </cell>
          <cell r="AB14">
            <v>0</v>
          </cell>
          <cell r="AC14">
            <v>1846</v>
          </cell>
          <cell r="AD14">
            <v>3844</v>
          </cell>
          <cell r="AE14">
            <v>286</v>
          </cell>
          <cell r="AF14">
            <v>80</v>
          </cell>
          <cell r="AG14">
            <v>80</v>
          </cell>
          <cell r="AH14">
            <v>286</v>
          </cell>
          <cell r="AI14">
            <v>572</v>
          </cell>
          <cell r="AJ14">
            <v>92</v>
          </cell>
          <cell r="AK14">
            <v>0</v>
          </cell>
          <cell r="AL14">
            <v>0</v>
          </cell>
          <cell r="AM14">
            <v>0</v>
          </cell>
          <cell r="AN14">
            <v>6148</v>
          </cell>
          <cell r="AO14">
            <v>0</v>
          </cell>
          <cell r="AP14">
            <v>2153</v>
          </cell>
          <cell r="AQ14"/>
          <cell r="AR14">
            <v>0</v>
          </cell>
          <cell r="AS14">
            <v>0</v>
          </cell>
          <cell r="AT14">
            <v>92</v>
          </cell>
          <cell r="AU14">
            <v>0</v>
          </cell>
          <cell r="AV14">
            <v>0</v>
          </cell>
          <cell r="AW14">
            <v>0</v>
          </cell>
          <cell r="AX14">
            <v>1805</v>
          </cell>
          <cell r="AY14">
            <v>1805</v>
          </cell>
          <cell r="AZ14">
            <v>1805</v>
          </cell>
          <cell r="BA14">
            <v>1805</v>
          </cell>
          <cell r="BB14">
            <v>1805</v>
          </cell>
          <cell r="BC14">
            <v>7220</v>
          </cell>
          <cell r="BD14">
            <v>0</v>
          </cell>
        </row>
      </sheetData>
      <sheetData sheetId="4">
        <row r="5">
          <cell r="B5" t="str">
            <v>Seleccionar Jurisdicción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D_ESCALAS.PETROLERO"/>
      <sheetName val="Moyano"/>
      <sheetName val="BD_ADICIONALES.PETROLERO"/>
      <sheetName val="Castañeda"/>
      <sheetName val="Tec Seguridad e Higiene"/>
      <sheetName val="Jefe de área"/>
      <sheetName val="Supervisor"/>
      <sheetName val="PERSONAL JERÁRQUICO"/>
      <sheetName val="Campamento PP"/>
      <sheetName val="Campamento PJ"/>
    </sheetNames>
    <sheetDataSet>
      <sheetData sheetId="0">
        <row r="7">
          <cell r="C7" t="str">
            <v>PETROLERO CHUBUT (605/10)</v>
          </cell>
          <cell r="D7" t="str">
            <v>PETROLERO CHUBUT (605/10)</v>
          </cell>
          <cell r="E7" t="str">
            <v>PETROLERO FASP (643/12)</v>
          </cell>
          <cell r="F7" t="str">
            <v>PETROLERO FASP (643/12)</v>
          </cell>
          <cell r="G7" t="str">
            <v>PETROLERO FASP (643/12)</v>
          </cell>
          <cell r="H7" t="str">
            <v>PETROLERO FASP (643/12)</v>
          </cell>
          <cell r="I7" t="str">
            <v>PETROLERO FASP (643/12)</v>
          </cell>
          <cell r="J7" t="str">
            <v>PETROLERO RN, NQN Y LP (644/12)</v>
          </cell>
          <cell r="K7" t="str">
            <v>PETROLERO RN, NQN Y LP (644/12)</v>
          </cell>
          <cell r="L7" t="str">
            <v>PETROLERO RN, NQN Y LP (644/12)</v>
          </cell>
          <cell r="M7" t="str">
            <v>PETROLERO CHUBUT (605/10)</v>
          </cell>
          <cell r="N7" t="str">
            <v>PETROLERO CHUBUT (605/10)</v>
          </cell>
          <cell r="O7" t="str">
            <v>PETROLERO FASP (643/12)</v>
          </cell>
          <cell r="P7" t="str">
            <v>PETROLERO FASP (643/12)</v>
          </cell>
          <cell r="Q7" t="str">
            <v>PETROLERO FASP (643/12)</v>
          </cell>
          <cell r="R7" t="str">
            <v>PETROLERO FASP (643/12)</v>
          </cell>
          <cell r="S7" t="str">
            <v>PETROLERO FASP (643/12)</v>
          </cell>
          <cell r="T7" t="str">
            <v>PETROLERO RN, NQN Y LP (644/12)</v>
          </cell>
          <cell r="U7" t="str">
            <v>PETROLERO RN, NQN Y LP (644/12)</v>
          </cell>
          <cell r="V7" t="str">
            <v>PETROLERO RN, NQN Y LP (644/12)</v>
          </cell>
          <cell r="W7" t="str">
            <v>PETROLERO CHUBUT (605/10)</v>
          </cell>
          <cell r="X7" t="str">
            <v>PETROLERO CHUBUT (605/10)</v>
          </cell>
          <cell r="Y7" t="str">
            <v>PETROLERO FASP (643/12)</v>
          </cell>
          <cell r="Z7" t="str">
            <v>PETROLERO FASP (643/12)</v>
          </cell>
          <cell r="AA7" t="str">
            <v>PETROLERO FASP (643/12)</v>
          </cell>
          <cell r="AB7" t="str">
            <v>PETROLERO FASP (643/12)</v>
          </cell>
          <cell r="AC7" t="str">
            <v>PETROLERO FASP (643/12)</v>
          </cell>
          <cell r="AD7" t="str">
            <v>PETROLERO RN, NQN Y LP (644/12)</v>
          </cell>
          <cell r="AE7" t="str">
            <v>PETROLERO RN, NQN Y LP (644/12)</v>
          </cell>
          <cell r="AF7" t="str">
            <v>PETROLERO RN, NQN Y LP (644/12)</v>
          </cell>
          <cell r="AG7" t="str">
            <v>PETROLERO CHUBUT (605/10)</v>
          </cell>
          <cell r="AH7" t="str">
            <v>PETROLERO CHUBUT (605/10)</v>
          </cell>
          <cell r="AI7" t="str">
            <v>PETROLERO FASP (643/12)</v>
          </cell>
          <cell r="AJ7" t="str">
            <v>PETROLERO FASP (643/12)</v>
          </cell>
          <cell r="AK7" t="str">
            <v>PETROLERO FASP (643/12)</v>
          </cell>
          <cell r="AL7" t="str">
            <v>PETROLERO FASP (643/12)</v>
          </cell>
          <cell r="AM7" t="str">
            <v>PETROLERO FASP (643/12)</v>
          </cell>
          <cell r="AN7" t="str">
            <v>PETROLERO RN, NQN Y LP (644/12)</v>
          </cell>
          <cell r="AO7" t="str">
            <v>PETROLERO RN, NQN Y LP (644/12)</v>
          </cell>
          <cell r="AP7" t="str">
            <v>PETROLERO RN, NQN Y LP (644/12)</v>
          </cell>
          <cell r="AQ7" t="str">
            <v>PETROLERO CHUBUT (605/10)</v>
          </cell>
          <cell r="AR7" t="str">
            <v>PETROLERO CHUBUT (605/10)</v>
          </cell>
          <cell r="AS7" t="str">
            <v>PETROLERO FASP (643/12)</v>
          </cell>
          <cell r="AT7" t="str">
            <v>PETROLERO FASP (643/12)</v>
          </cell>
          <cell r="AU7" t="str">
            <v>PETROLERO FASP (643/12)</v>
          </cell>
          <cell r="AV7" t="str">
            <v>PETROLERO FASP (643/12)</v>
          </cell>
          <cell r="AW7" t="str">
            <v>PETROLERO FASP (643/12)</v>
          </cell>
          <cell r="AX7" t="str">
            <v>PETROLERO RN, NQN Y LP (644/12)</v>
          </cell>
          <cell r="AY7" t="str">
            <v>PETROLERO RN, NQN Y LP (644/12)</v>
          </cell>
          <cell r="AZ7" t="str">
            <v>PETROLERO RN, NQN Y LP (644/12)</v>
          </cell>
          <cell r="BA7" t="str">
            <v>PETROLERO CHUBUT (605/10)</v>
          </cell>
          <cell r="BB7" t="str">
            <v>PETROLERO CHUBUT (605/10)</v>
          </cell>
          <cell r="BC7" t="str">
            <v>PETROLERO FASP (643/12)</v>
          </cell>
          <cell r="BD7" t="str">
            <v>PETROLERO FASP (643/12)</v>
          </cell>
          <cell r="BE7" t="str">
            <v>PETROLERO FASP (643/12)</v>
          </cell>
          <cell r="BF7" t="str">
            <v>PETROLERO FASP (643/12)</v>
          </cell>
          <cell r="BG7" t="str">
            <v>PETROLERO FASP (643/12)</v>
          </cell>
          <cell r="BH7" t="str">
            <v>PETROLERO RN, NQN Y LP (644/12)</v>
          </cell>
          <cell r="BI7" t="str">
            <v>PETROLERO RN, NQN Y LP (644/12)</v>
          </cell>
          <cell r="BJ7" t="str">
            <v>PETROLERO RN, NQN Y LP (644/12)</v>
          </cell>
          <cell r="BK7" t="str">
            <v>PETROLERO CHUBUT (605/10)</v>
          </cell>
          <cell r="BL7" t="str">
            <v>PETROLERO CHUBUT (605/10)</v>
          </cell>
          <cell r="BM7" t="str">
            <v>PETROLERO FASP (643/12)</v>
          </cell>
          <cell r="BN7" t="str">
            <v>PETROLERO FASP (643/12)</v>
          </cell>
          <cell r="BO7" t="str">
            <v>PETROLERO FASP (643/12)</v>
          </cell>
          <cell r="BP7" t="str">
            <v>PETROLERO FASP (643/12)</v>
          </cell>
          <cell r="BQ7" t="str">
            <v>PETROLERO FASP (643/12)</v>
          </cell>
          <cell r="BR7" t="str">
            <v>PETROLERO RN, NQN Y LP (644/12)</v>
          </cell>
          <cell r="BS7" t="str">
            <v>PETROLERO RN, NQN Y LP (644/12)</v>
          </cell>
          <cell r="BT7" t="str">
            <v>PETROLERO RN, NQN Y LP (644/12)</v>
          </cell>
          <cell r="BU7" t="str">
            <v>PETROLERO CHUBUT (605/10)</v>
          </cell>
          <cell r="BV7" t="str">
            <v>PETROLERO CHUBUT (605/10)</v>
          </cell>
          <cell r="BW7" t="str">
            <v>PETROLERO FASP (643/12)</v>
          </cell>
          <cell r="BX7" t="str">
            <v>PETROLERO FASP (643/12)</v>
          </cell>
          <cell r="BY7" t="str">
            <v>PETROLERO FASP (643/12)</v>
          </cell>
          <cell r="BZ7" t="str">
            <v>PETROLERO FASP (643/12)</v>
          </cell>
          <cell r="CA7" t="str">
            <v>PETROLERO FASP (643/12)</v>
          </cell>
          <cell r="CB7" t="str">
            <v>PETROLERO RN, NQN Y LP (644/12)</v>
          </cell>
          <cell r="CC7" t="str">
            <v>PETROLERO RN, NQN Y LP (644/12)</v>
          </cell>
          <cell r="CD7" t="str">
            <v>PETROLERO RN, NQN Y LP (644/12)</v>
          </cell>
          <cell r="CE7" t="str">
            <v>PETROLERO CHUBUT (605/10)</v>
          </cell>
          <cell r="CF7" t="str">
            <v>PETROLERO CHUBUT (605/10)</v>
          </cell>
          <cell r="CG7" t="str">
            <v>PETROLERO FASP (643/12)</v>
          </cell>
          <cell r="CH7" t="str">
            <v>PETROLERO FASP (643/12)</v>
          </cell>
          <cell r="CI7" t="str">
            <v>PETROLERO FASP (643/12)</v>
          </cell>
          <cell r="CJ7" t="str">
            <v>PETROLERO FASP (643/12)</v>
          </cell>
          <cell r="CK7" t="str">
            <v>PETROLERO FASP (643/12)</v>
          </cell>
          <cell r="CL7" t="str">
            <v>PETROLERO RN, NQN Y LP (644/12)</v>
          </cell>
          <cell r="CM7" t="str">
            <v>PETROLERO RN, NQN Y LP (644/12)</v>
          </cell>
          <cell r="CN7" t="str">
            <v>PETROLERO RN, NQN Y LP (644/12)</v>
          </cell>
          <cell r="CO7" t="str">
            <v>PETROLERO CHUBUT (605/10)</v>
          </cell>
          <cell r="CP7" t="str">
            <v>PETROLERO CHUBUT (605/10)</v>
          </cell>
          <cell r="CQ7" t="str">
            <v>PETROLERO FASP (643/12)</v>
          </cell>
          <cell r="CR7" t="str">
            <v>PETROLERO FASP (643/12)</v>
          </cell>
          <cell r="CS7" t="str">
            <v>PETROLERO FASP (643/12)</v>
          </cell>
          <cell r="CT7" t="str">
            <v>PETROLERO FASP (643/12)</v>
          </cell>
          <cell r="CU7" t="str">
            <v>PETROLERO FASP (643/12)</v>
          </cell>
          <cell r="CV7" t="str">
            <v>PETROLERO RN, NQN Y LP (644/12)</v>
          </cell>
          <cell r="CW7" t="str">
            <v>PETROLERO RN, NQN Y LP (644/12)</v>
          </cell>
          <cell r="CX7" t="str">
            <v>PETROLERO RN, NQN Y LP (644/12)</v>
          </cell>
          <cell r="CY7" t="str">
            <v>PETROLERO CHUBUT (605/10)</v>
          </cell>
          <cell r="CZ7" t="str">
            <v>PETROLERO CHUBUT (605/10)</v>
          </cell>
          <cell r="DA7" t="str">
            <v>PETROLERO FASP (643/12)</v>
          </cell>
          <cell r="DB7" t="str">
            <v>PETROLERO FASP (643/12)</v>
          </cell>
          <cell r="DC7" t="str">
            <v>PETROLERO FASP (643/12)</v>
          </cell>
          <cell r="DD7" t="str">
            <v>PETROLERO FASP (643/12)</v>
          </cell>
          <cell r="DE7" t="str">
            <v>PETROLERO FASP (643/12)</v>
          </cell>
          <cell r="DF7" t="str">
            <v>PETROLERO RN, NQN Y LP (644/12)</v>
          </cell>
          <cell r="DG7" t="str">
            <v>PETROLERO RN, NQN Y LP (644/12)</v>
          </cell>
          <cell r="DH7" t="str">
            <v>PETROLERO RN, NQN Y LP (644/12)</v>
          </cell>
          <cell r="DI7" t="str">
            <v>PETROLERO CHUBUT (605/10)</v>
          </cell>
          <cell r="DJ7" t="str">
            <v>PETROLERO CHUBUT (605/10)</v>
          </cell>
          <cell r="DK7" t="str">
            <v>PETROLERO FASP (643/12)</v>
          </cell>
          <cell r="DL7" t="str">
            <v>PETROLERO FASP (643/12)</v>
          </cell>
          <cell r="DM7" t="str">
            <v>PETROLERO FASP (643/12)</v>
          </cell>
          <cell r="DN7" t="str">
            <v>PETROLERO FASP (643/12)</v>
          </cell>
          <cell r="DO7" t="str">
            <v>PETROLERO FASP (643/12)</v>
          </cell>
          <cell r="DP7" t="str">
            <v>PETROLERO RN, NQN Y LP (644/12)</v>
          </cell>
          <cell r="DQ7" t="str">
            <v>PETROLERO RN, NQN Y LP (644/12)</v>
          </cell>
          <cell r="DR7" t="str">
            <v>PETROLERO RN, NQN Y LP (644/12)</v>
          </cell>
          <cell r="DS7" t="str">
            <v>PETROLERO CHUBUT (605/10)</v>
          </cell>
          <cell r="DT7" t="str">
            <v>PETROLERO CHUBUT (605/10)</v>
          </cell>
          <cell r="DU7" t="str">
            <v>PETROLERO FASP (643/12)</v>
          </cell>
          <cell r="DV7" t="str">
            <v>PETROLERO FASP (643/12)</v>
          </cell>
          <cell r="DW7" t="str">
            <v>PETROLERO FASP (643/12)</v>
          </cell>
          <cell r="DX7" t="str">
            <v>PETROLERO FASP (643/12)</v>
          </cell>
          <cell r="DY7" t="str">
            <v>PETROLERO FASP (643/12)</v>
          </cell>
          <cell r="DZ7" t="str">
            <v>PETROLERO RN, NQN Y LP (644/12)</v>
          </cell>
          <cell r="EA7" t="str">
            <v>PETROLERO RN, NQN Y LP (644/12)</v>
          </cell>
          <cell r="EB7" t="str">
            <v>PETROLERO RN, NQN Y LP (644/12)</v>
          </cell>
          <cell r="EC7" t="str">
            <v>PETROLERO CHUBUT (605/10)</v>
          </cell>
          <cell r="ED7" t="str">
            <v>PETROLERO CHUBUT (605/10)</v>
          </cell>
          <cell r="EE7" t="str">
            <v>PETROLERO FASP (643/12)</v>
          </cell>
          <cell r="EF7" t="str">
            <v>PETROLERO FASP (643/12)</v>
          </cell>
          <cell r="EG7" t="str">
            <v>PETROLERO FASP (643/12)</v>
          </cell>
          <cell r="EH7" t="str">
            <v>PETROLERO FASP (643/12)</v>
          </cell>
          <cell r="EI7" t="str">
            <v>PETROLERO FASP (643/12)</v>
          </cell>
          <cell r="EJ7" t="str">
            <v>PETROLERO RN, NQN Y LP (644/12)</v>
          </cell>
          <cell r="EK7" t="str">
            <v>PETROLERO RN, NQN Y LP (644/12)</v>
          </cell>
          <cell r="EL7" t="str">
            <v>PETROLERO RN, NQN Y LP (644/12)</v>
          </cell>
          <cell r="EM7" t="str">
            <v>PETROLERO CHUBUT (605/10)</v>
          </cell>
          <cell r="EN7" t="str">
            <v>PETROLERO CHUBUT (605/10)</v>
          </cell>
          <cell r="EO7" t="str">
            <v>PETROLERO FASP (643/12)</v>
          </cell>
          <cell r="EP7" t="str">
            <v>PETROLERO FASP (643/12)</v>
          </cell>
          <cell r="EQ7" t="str">
            <v>PETROLERO FASP (643/12)</v>
          </cell>
          <cell r="ER7" t="str">
            <v>PETROLERO FASP (643/12)</v>
          </cell>
          <cell r="ES7" t="str">
            <v>PETROLERO FASP (643/12)</v>
          </cell>
          <cell r="ET7" t="str">
            <v>PETROLERO RN, NQN Y LP (644/12)</v>
          </cell>
          <cell r="EU7" t="str">
            <v>PETROLERO RN, NQN Y LP (644/12)</v>
          </cell>
          <cell r="EV7" t="str">
            <v>PETROLERO RN, NQN Y LP (644/12)</v>
          </cell>
          <cell r="EW7" t="str">
            <v>PETROLERO CHUBUT (605/10)</v>
          </cell>
          <cell r="EX7" t="str">
            <v>PETROLERO CHUBUT (605/10)</v>
          </cell>
          <cell r="EY7" t="str">
            <v>PETROLERO FASP (643/12)</v>
          </cell>
          <cell r="EZ7" t="str">
            <v>PETROLERO FASP (643/12)</v>
          </cell>
          <cell r="FA7" t="str">
            <v>PETROLERO FASP (643/12)</v>
          </cell>
          <cell r="FB7" t="str">
            <v>PETROLERO FASP (643/12)</v>
          </cell>
          <cell r="FC7" t="str">
            <v>PETROLERO FASP (643/12)</v>
          </cell>
          <cell r="FD7" t="str">
            <v>PETROLERO RN, NQN Y LP (644/12)</v>
          </cell>
          <cell r="FE7" t="str">
            <v>PETROLERO RN, NQN Y LP (644/12)</v>
          </cell>
          <cell r="FF7" t="str">
            <v>PETROLERO RN, NQN Y LP (644/12)</v>
          </cell>
        </row>
        <row r="8">
          <cell r="C8" t="str">
            <v>BASICA</v>
          </cell>
          <cell r="D8">
            <v>1</v>
          </cell>
          <cell r="E8" t="str">
            <v>BASICA</v>
          </cell>
          <cell r="F8">
            <v>3</v>
          </cell>
          <cell r="G8">
            <v>2</v>
          </cell>
          <cell r="H8">
            <v>1</v>
          </cell>
          <cell r="I8" t="str">
            <v>CUENCA AUSTRAL</v>
          </cell>
          <cell r="J8" t="str">
            <v>BASICA</v>
          </cell>
          <cell r="K8">
            <v>3</v>
          </cell>
          <cell r="L8">
            <v>2</v>
          </cell>
          <cell r="M8" t="str">
            <v>BASICA</v>
          </cell>
          <cell r="N8">
            <v>1</v>
          </cell>
          <cell r="O8" t="str">
            <v>BASICA</v>
          </cell>
          <cell r="P8">
            <v>3</v>
          </cell>
          <cell r="Q8">
            <v>2</v>
          </cell>
          <cell r="R8">
            <v>1</v>
          </cell>
          <cell r="S8" t="str">
            <v>CUENCA AUSTRAL</v>
          </cell>
          <cell r="T8" t="str">
            <v>BASICA</v>
          </cell>
          <cell r="U8">
            <v>3</v>
          </cell>
          <cell r="V8">
            <v>2</v>
          </cell>
          <cell r="W8" t="str">
            <v>BASICA</v>
          </cell>
          <cell r="X8">
            <v>1</v>
          </cell>
          <cell r="Y8" t="str">
            <v>BASICA</v>
          </cell>
          <cell r="Z8">
            <v>3</v>
          </cell>
          <cell r="AA8">
            <v>2</v>
          </cell>
          <cell r="AB8">
            <v>1</v>
          </cell>
          <cell r="AC8" t="str">
            <v>CUENCA AUSTRAL</v>
          </cell>
          <cell r="AD8" t="str">
            <v>BASICA</v>
          </cell>
          <cell r="AE8">
            <v>3</v>
          </cell>
          <cell r="AF8">
            <v>2</v>
          </cell>
          <cell r="AG8" t="str">
            <v>BASICA</v>
          </cell>
          <cell r="AH8">
            <v>1</v>
          </cell>
          <cell r="AI8" t="str">
            <v>BASICA</v>
          </cell>
          <cell r="AJ8">
            <v>3</v>
          </cell>
          <cell r="AK8">
            <v>2</v>
          </cell>
          <cell r="AL8">
            <v>1</v>
          </cell>
          <cell r="AM8" t="str">
            <v>CUENCA AUSTRAL</v>
          </cell>
          <cell r="AN8" t="str">
            <v>BASICA</v>
          </cell>
          <cell r="AO8">
            <v>3</v>
          </cell>
          <cell r="AP8">
            <v>2</v>
          </cell>
          <cell r="AQ8" t="str">
            <v>BASICA</v>
          </cell>
          <cell r="AR8">
            <v>1</v>
          </cell>
          <cell r="AS8" t="str">
            <v>BASICA</v>
          </cell>
          <cell r="AT8">
            <v>3</v>
          </cell>
          <cell r="AU8">
            <v>2</v>
          </cell>
          <cell r="AV8">
            <v>1</v>
          </cell>
          <cell r="AW8" t="str">
            <v>CUENCA AUSTRAL</v>
          </cell>
          <cell r="AX8" t="str">
            <v>BASICA</v>
          </cell>
          <cell r="AY8">
            <v>3</v>
          </cell>
          <cell r="AZ8">
            <v>2</v>
          </cell>
          <cell r="BA8" t="str">
            <v>BASICA</v>
          </cell>
          <cell r="BB8">
            <v>1</v>
          </cell>
          <cell r="BC8" t="str">
            <v>BASICA</v>
          </cell>
          <cell r="BD8">
            <v>3</v>
          </cell>
          <cell r="BE8">
            <v>2</v>
          </cell>
          <cell r="BF8">
            <v>1</v>
          </cell>
          <cell r="BG8" t="str">
            <v>CUENCA AUSTRAL</v>
          </cell>
          <cell r="BH8" t="str">
            <v>BASICA</v>
          </cell>
          <cell r="BI8">
            <v>3</v>
          </cell>
          <cell r="BJ8">
            <v>2</v>
          </cell>
          <cell r="BK8" t="str">
            <v>BASICA</v>
          </cell>
          <cell r="BL8">
            <v>1</v>
          </cell>
          <cell r="BM8" t="str">
            <v>BASICA</v>
          </cell>
          <cell r="BN8">
            <v>3</v>
          </cell>
          <cell r="BO8">
            <v>2</v>
          </cell>
          <cell r="BP8">
            <v>1</v>
          </cell>
          <cell r="BQ8" t="str">
            <v>CUENCA AUSTRAL</v>
          </cell>
          <cell r="BR8" t="str">
            <v>BASICA</v>
          </cell>
          <cell r="BS8">
            <v>3</v>
          </cell>
          <cell r="BT8">
            <v>2</v>
          </cell>
          <cell r="BU8" t="str">
            <v>BASICA</v>
          </cell>
          <cell r="BV8">
            <v>1</v>
          </cell>
          <cell r="BW8" t="str">
            <v>BASICA</v>
          </cell>
          <cell r="BX8">
            <v>3</v>
          </cell>
          <cell r="BY8">
            <v>2</v>
          </cell>
          <cell r="BZ8">
            <v>1</v>
          </cell>
          <cell r="CA8" t="str">
            <v>CUENCA AUSTRAL</v>
          </cell>
          <cell r="CB8" t="str">
            <v>BASICA</v>
          </cell>
          <cell r="CC8">
            <v>3</v>
          </cell>
          <cell r="CD8">
            <v>2</v>
          </cell>
          <cell r="CE8" t="str">
            <v>BASICA</v>
          </cell>
          <cell r="CF8">
            <v>1</v>
          </cell>
          <cell r="CG8" t="str">
            <v>BASICA</v>
          </cell>
          <cell r="CH8">
            <v>3</v>
          </cell>
          <cell r="CI8">
            <v>2</v>
          </cell>
          <cell r="CJ8">
            <v>1</v>
          </cell>
          <cell r="CK8" t="str">
            <v>CUENCA AUSTRAL</v>
          </cell>
          <cell r="CL8" t="str">
            <v>BASICA</v>
          </cell>
          <cell r="CM8">
            <v>3</v>
          </cell>
          <cell r="CN8">
            <v>2</v>
          </cell>
          <cell r="CO8" t="str">
            <v>BASICA</v>
          </cell>
          <cell r="CP8">
            <v>1</v>
          </cell>
          <cell r="CQ8" t="str">
            <v>BASICA</v>
          </cell>
          <cell r="CR8">
            <v>3</v>
          </cell>
          <cell r="CS8">
            <v>2</v>
          </cell>
          <cell r="CT8">
            <v>1</v>
          </cell>
          <cell r="CU8" t="str">
            <v>CUENCA AUSTRAL</v>
          </cell>
          <cell r="CV8" t="str">
            <v>BASICA</v>
          </cell>
          <cell r="CW8">
            <v>3</v>
          </cell>
          <cell r="CX8">
            <v>2</v>
          </cell>
          <cell r="CY8" t="str">
            <v>BASICA</v>
          </cell>
          <cell r="CZ8">
            <v>1</v>
          </cell>
          <cell r="DA8" t="str">
            <v>BASICA</v>
          </cell>
          <cell r="DB8">
            <v>3</v>
          </cell>
          <cell r="DC8">
            <v>2</v>
          </cell>
          <cell r="DD8">
            <v>1</v>
          </cell>
          <cell r="DE8" t="str">
            <v>CUENCA AUSTRAL</v>
          </cell>
          <cell r="DF8" t="str">
            <v>BASICA</v>
          </cell>
          <cell r="DG8">
            <v>3</v>
          </cell>
          <cell r="DH8">
            <v>2</v>
          </cell>
          <cell r="DI8" t="str">
            <v>BASICA</v>
          </cell>
          <cell r="DJ8">
            <v>1</v>
          </cell>
          <cell r="DK8" t="str">
            <v>BASICA</v>
          </cell>
          <cell r="DL8">
            <v>3</v>
          </cell>
          <cell r="DM8">
            <v>2</v>
          </cell>
          <cell r="DN8">
            <v>1</v>
          </cell>
          <cell r="DO8" t="str">
            <v>CUENCA AUSTRAL</v>
          </cell>
          <cell r="DP8" t="str">
            <v>BASICA</v>
          </cell>
          <cell r="DQ8">
            <v>3</v>
          </cell>
          <cell r="DR8">
            <v>2</v>
          </cell>
          <cell r="DS8" t="str">
            <v>BASICA</v>
          </cell>
          <cell r="DT8">
            <v>1</v>
          </cell>
          <cell r="DU8" t="str">
            <v>BASICA</v>
          </cell>
          <cell r="DV8">
            <v>3</v>
          </cell>
          <cell r="DW8">
            <v>2</v>
          </cell>
          <cell r="DX8">
            <v>1</v>
          </cell>
          <cell r="DY8" t="str">
            <v>CUENCA AUSTRAL</v>
          </cell>
          <cell r="DZ8" t="str">
            <v>BASICA</v>
          </cell>
          <cell r="EA8">
            <v>3</v>
          </cell>
          <cell r="EB8">
            <v>2</v>
          </cell>
          <cell r="EC8" t="str">
            <v>BASICA</v>
          </cell>
          <cell r="ED8">
            <v>1</v>
          </cell>
          <cell r="EE8" t="str">
            <v>BASICA</v>
          </cell>
          <cell r="EF8">
            <v>3</v>
          </cell>
          <cell r="EG8">
            <v>2</v>
          </cell>
          <cell r="EH8">
            <v>1</v>
          </cell>
          <cell r="EI8" t="str">
            <v>CUENCA AUSTRAL</v>
          </cell>
          <cell r="EJ8" t="str">
            <v>BASICA</v>
          </cell>
          <cell r="EK8">
            <v>3</v>
          </cell>
          <cell r="EL8">
            <v>2</v>
          </cell>
          <cell r="EM8" t="str">
            <v>BASICA</v>
          </cell>
          <cell r="EN8">
            <v>1</v>
          </cell>
          <cell r="EO8" t="str">
            <v>BASICA</v>
          </cell>
          <cell r="EP8">
            <v>3</v>
          </cell>
          <cell r="EQ8">
            <v>2</v>
          </cell>
          <cell r="ER8">
            <v>1</v>
          </cell>
          <cell r="ES8" t="str">
            <v>CUENCA AUSTRAL</v>
          </cell>
          <cell r="ET8" t="str">
            <v>BASICA</v>
          </cell>
          <cell r="EU8">
            <v>3</v>
          </cell>
          <cell r="EV8">
            <v>2</v>
          </cell>
          <cell r="EW8" t="str">
            <v>BASICA</v>
          </cell>
          <cell r="EX8">
            <v>1</v>
          </cell>
          <cell r="EY8" t="str">
            <v>BASICA</v>
          </cell>
          <cell r="EZ8">
            <v>3</v>
          </cell>
          <cell r="FA8">
            <v>2</v>
          </cell>
          <cell r="FB8">
            <v>1</v>
          </cell>
          <cell r="FC8" t="str">
            <v>CUENCA AUSTRAL</v>
          </cell>
          <cell r="FD8" t="str">
            <v>BASICA</v>
          </cell>
          <cell r="FE8">
            <v>3</v>
          </cell>
          <cell r="FF8">
            <v>2</v>
          </cell>
        </row>
        <row r="9">
          <cell r="C9">
            <v>42917</v>
          </cell>
          <cell r="D9">
            <v>42917</v>
          </cell>
          <cell r="E9">
            <v>42917</v>
          </cell>
          <cell r="F9">
            <v>42917</v>
          </cell>
          <cell r="G9">
            <v>42917</v>
          </cell>
          <cell r="H9">
            <v>42917</v>
          </cell>
          <cell r="I9">
            <v>42917</v>
          </cell>
          <cell r="J9">
            <v>42917</v>
          </cell>
          <cell r="K9">
            <v>42917</v>
          </cell>
          <cell r="L9">
            <v>42917</v>
          </cell>
          <cell r="M9">
            <v>43009</v>
          </cell>
          <cell r="N9">
            <v>43009</v>
          </cell>
          <cell r="O9">
            <v>43009</v>
          </cell>
          <cell r="P9">
            <v>43009</v>
          </cell>
          <cell r="Q9">
            <v>43009</v>
          </cell>
          <cell r="R9">
            <v>43009</v>
          </cell>
          <cell r="S9">
            <v>43009</v>
          </cell>
          <cell r="T9">
            <v>43009</v>
          </cell>
          <cell r="U9">
            <v>43009</v>
          </cell>
          <cell r="V9">
            <v>43009</v>
          </cell>
          <cell r="W9">
            <v>43132</v>
          </cell>
          <cell r="X9">
            <v>43132</v>
          </cell>
          <cell r="Y9">
            <v>43132</v>
          </cell>
          <cell r="Z9">
            <v>43132</v>
          </cell>
          <cell r="AA9">
            <v>43132</v>
          </cell>
          <cell r="AB9">
            <v>43132</v>
          </cell>
          <cell r="AC9">
            <v>43132</v>
          </cell>
          <cell r="AD9">
            <v>43132</v>
          </cell>
          <cell r="AE9">
            <v>43132</v>
          </cell>
          <cell r="AF9">
            <v>43132</v>
          </cell>
          <cell r="AG9">
            <v>43160</v>
          </cell>
          <cell r="AH9">
            <v>43160</v>
          </cell>
          <cell r="AI9">
            <v>43160</v>
          </cell>
          <cell r="AJ9">
            <v>43160</v>
          </cell>
          <cell r="AK9">
            <v>43160</v>
          </cell>
          <cell r="AL9">
            <v>43160</v>
          </cell>
          <cell r="AM9">
            <v>43160</v>
          </cell>
          <cell r="AN9">
            <v>43160</v>
          </cell>
          <cell r="AO9">
            <v>43160</v>
          </cell>
          <cell r="AP9">
            <v>43160</v>
          </cell>
          <cell r="AQ9">
            <v>43191</v>
          </cell>
          <cell r="AR9">
            <v>43191</v>
          </cell>
          <cell r="AS9">
            <v>43191</v>
          </cell>
          <cell r="AT9">
            <v>43191</v>
          </cell>
          <cell r="AU9">
            <v>43191</v>
          </cell>
          <cell r="AV9">
            <v>43191</v>
          </cell>
          <cell r="AW9">
            <v>43191</v>
          </cell>
          <cell r="AX9">
            <v>43191</v>
          </cell>
          <cell r="AY9">
            <v>43191</v>
          </cell>
          <cell r="AZ9">
            <v>43191</v>
          </cell>
          <cell r="BA9">
            <v>43282</v>
          </cell>
          <cell r="BB9">
            <v>43282</v>
          </cell>
          <cell r="BC9">
            <v>43282</v>
          </cell>
          <cell r="BD9">
            <v>43282</v>
          </cell>
          <cell r="BE9">
            <v>43282</v>
          </cell>
          <cell r="BF9">
            <v>43282</v>
          </cell>
          <cell r="BG9">
            <v>43282</v>
          </cell>
          <cell r="BH9">
            <v>43282</v>
          </cell>
          <cell r="BI9">
            <v>43282</v>
          </cell>
          <cell r="BJ9">
            <v>43282</v>
          </cell>
          <cell r="BK9">
            <v>43374</v>
          </cell>
          <cell r="BL9">
            <v>43374</v>
          </cell>
          <cell r="BM9">
            <v>43374</v>
          </cell>
          <cell r="BN9">
            <v>43374</v>
          </cell>
          <cell r="BO9">
            <v>43374</v>
          </cell>
          <cell r="BP9">
            <v>43374</v>
          </cell>
          <cell r="BQ9">
            <v>43374</v>
          </cell>
          <cell r="BR9">
            <v>43374</v>
          </cell>
          <cell r="BS9">
            <v>43374</v>
          </cell>
          <cell r="BT9">
            <v>43374</v>
          </cell>
          <cell r="BU9">
            <v>43405</v>
          </cell>
          <cell r="BV9">
            <v>43405</v>
          </cell>
          <cell r="BW9">
            <v>43405</v>
          </cell>
          <cell r="BX9">
            <v>43405</v>
          </cell>
          <cell r="BY9">
            <v>43405</v>
          </cell>
          <cell r="BZ9">
            <v>43405</v>
          </cell>
          <cell r="CA9">
            <v>43405</v>
          </cell>
          <cell r="CB9">
            <v>43405</v>
          </cell>
          <cell r="CC9">
            <v>43405</v>
          </cell>
          <cell r="CD9">
            <v>43405</v>
          </cell>
          <cell r="CE9">
            <v>43497</v>
          </cell>
          <cell r="CF9">
            <v>43497</v>
          </cell>
          <cell r="CG9">
            <v>43497</v>
          </cell>
          <cell r="CH9">
            <v>43497</v>
          </cell>
          <cell r="CI9">
            <v>43497</v>
          </cell>
          <cell r="CJ9">
            <v>43497</v>
          </cell>
          <cell r="CK9">
            <v>43497</v>
          </cell>
          <cell r="CL9">
            <v>43497</v>
          </cell>
          <cell r="CM9">
            <v>43497</v>
          </cell>
          <cell r="CN9">
            <v>43497</v>
          </cell>
          <cell r="CO9">
            <v>43525</v>
          </cell>
          <cell r="CP9">
            <v>43525</v>
          </cell>
          <cell r="CQ9">
            <v>43525</v>
          </cell>
          <cell r="CR9">
            <v>43525</v>
          </cell>
          <cell r="CS9">
            <v>43525</v>
          </cell>
          <cell r="CT9">
            <v>43525</v>
          </cell>
          <cell r="CU9">
            <v>43525</v>
          </cell>
          <cell r="CV9">
            <v>43525</v>
          </cell>
          <cell r="CW9">
            <v>43525</v>
          </cell>
          <cell r="CX9">
            <v>43525</v>
          </cell>
          <cell r="CY9">
            <v>43617</v>
          </cell>
          <cell r="CZ9">
            <v>43617</v>
          </cell>
          <cell r="DA9">
            <v>43617</v>
          </cell>
          <cell r="DB9">
            <v>43617</v>
          </cell>
          <cell r="DC9">
            <v>43617</v>
          </cell>
          <cell r="DD9">
            <v>43617</v>
          </cell>
          <cell r="DE9">
            <v>43617</v>
          </cell>
          <cell r="DF9">
            <v>43617</v>
          </cell>
          <cell r="DG9">
            <v>43617</v>
          </cell>
          <cell r="DH9">
            <v>43617</v>
          </cell>
          <cell r="DI9">
            <v>43739</v>
          </cell>
          <cell r="DJ9">
            <v>43739</v>
          </cell>
          <cell r="DK9">
            <v>43739</v>
          </cell>
          <cell r="DL9">
            <v>43739</v>
          </cell>
          <cell r="DM9">
            <v>43739</v>
          </cell>
          <cell r="DN9">
            <v>43739</v>
          </cell>
          <cell r="DO9">
            <v>43739</v>
          </cell>
          <cell r="DP9">
            <v>43739</v>
          </cell>
          <cell r="DQ9">
            <v>43739</v>
          </cell>
          <cell r="DR9">
            <v>43739</v>
          </cell>
          <cell r="DS9">
            <v>43831</v>
          </cell>
          <cell r="DT9">
            <v>43831</v>
          </cell>
          <cell r="DU9">
            <v>43831</v>
          </cell>
          <cell r="DV9">
            <v>43831</v>
          </cell>
          <cell r="DW9">
            <v>43831</v>
          </cell>
          <cell r="DX9">
            <v>43831</v>
          </cell>
          <cell r="DY9">
            <v>43831</v>
          </cell>
          <cell r="DZ9">
            <v>43831</v>
          </cell>
          <cell r="EA9">
            <v>43831</v>
          </cell>
          <cell r="EB9">
            <v>43831</v>
          </cell>
          <cell r="EC9">
            <v>44075</v>
          </cell>
          <cell r="ED9">
            <v>44075</v>
          </cell>
          <cell r="EE9">
            <v>44075</v>
          </cell>
          <cell r="EF9">
            <v>44075</v>
          </cell>
          <cell r="EG9">
            <v>44075</v>
          </cell>
          <cell r="EH9">
            <v>44075</v>
          </cell>
          <cell r="EI9">
            <v>44075</v>
          </cell>
          <cell r="EJ9">
            <v>44075</v>
          </cell>
          <cell r="EK9">
            <v>44075</v>
          </cell>
          <cell r="EL9">
            <v>44075</v>
          </cell>
          <cell r="EM9">
            <v>44256</v>
          </cell>
          <cell r="EN9">
            <v>44256</v>
          </cell>
          <cell r="EO9">
            <v>44256</v>
          </cell>
          <cell r="EP9">
            <v>44256</v>
          </cell>
          <cell r="EQ9">
            <v>44256</v>
          </cell>
          <cell r="ER9">
            <v>44256</v>
          </cell>
          <cell r="ES9">
            <v>44256</v>
          </cell>
          <cell r="ET9">
            <v>44256</v>
          </cell>
          <cell r="EU9">
            <v>44256</v>
          </cell>
          <cell r="EV9">
            <v>44256</v>
          </cell>
          <cell r="EW9">
            <v>44287</v>
          </cell>
          <cell r="EX9">
            <v>44287</v>
          </cell>
          <cell r="EY9">
            <v>44287</v>
          </cell>
          <cell r="EZ9">
            <v>44287</v>
          </cell>
          <cell r="FA9">
            <v>44287</v>
          </cell>
          <cell r="FB9">
            <v>44287</v>
          </cell>
          <cell r="FC9">
            <v>44287</v>
          </cell>
          <cell r="FD9">
            <v>44287</v>
          </cell>
          <cell r="FE9">
            <v>44287</v>
          </cell>
          <cell r="FF9">
            <v>44287</v>
          </cell>
        </row>
        <row r="10">
          <cell r="A10" t="str">
            <v>INGRESANTE</v>
          </cell>
          <cell r="B10" t="str">
            <v>D</v>
          </cell>
          <cell r="C10">
            <v>6192</v>
          </cell>
          <cell r="D10">
            <v>11455</v>
          </cell>
          <cell r="E10">
            <v>6192</v>
          </cell>
          <cell r="F10">
            <v>8793</v>
          </cell>
          <cell r="G10">
            <v>10093</v>
          </cell>
          <cell r="H10">
            <v>11455</v>
          </cell>
          <cell r="I10">
            <v>12756</v>
          </cell>
          <cell r="J10">
            <v>6192</v>
          </cell>
          <cell r="K10">
            <v>8793</v>
          </cell>
          <cell r="L10">
            <v>10093</v>
          </cell>
          <cell r="M10">
            <v>6756</v>
          </cell>
          <cell r="N10">
            <v>12499</v>
          </cell>
          <cell r="O10">
            <v>6756</v>
          </cell>
          <cell r="P10">
            <v>9594</v>
          </cell>
          <cell r="Q10">
            <v>11012</v>
          </cell>
          <cell r="R10">
            <v>12499</v>
          </cell>
          <cell r="S10">
            <v>13917</v>
          </cell>
          <cell r="T10">
            <v>6756</v>
          </cell>
          <cell r="U10">
            <v>9594</v>
          </cell>
          <cell r="V10">
            <v>11012</v>
          </cell>
          <cell r="W10"/>
          <cell r="X10"/>
          <cell r="Y10"/>
          <cell r="Z10"/>
          <cell r="AA10"/>
          <cell r="AB10"/>
          <cell r="AC10"/>
          <cell r="AD10"/>
          <cell r="AE10"/>
          <cell r="AF10"/>
          <cell r="AG10"/>
          <cell r="AH10"/>
          <cell r="AI10"/>
          <cell r="AJ10"/>
          <cell r="AK10"/>
          <cell r="AL10"/>
          <cell r="AM10"/>
          <cell r="AN10"/>
          <cell r="AO10"/>
          <cell r="AP10"/>
          <cell r="AQ10">
            <v>7590</v>
          </cell>
          <cell r="AR10">
            <v>14042</v>
          </cell>
          <cell r="AS10">
            <v>7590</v>
          </cell>
          <cell r="AT10">
            <v>10778</v>
          </cell>
          <cell r="AU10">
            <v>12372</v>
          </cell>
          <cell r="AV10">
            <v>14042</v>
          </cell>
          <cell r="AW10">
            <v>15635</v>
          </cell>
          <cell r="AX10">
            <v>7590</v>
          </cell>
          <cell r="AY10">
            <v>10778</v>
          </cell>
          <cell r="AZ10">
            <v>12372</v>
          </cell>
          <cell r="BA10">
            <v>7943</v>
          </cell>
          <cell r="BB10">
            <v>14695</v>
          </cell>
          <cell r="BC10">
            <v>7943</v>
          </cell>
          <cell r="BD10">
            <v>11279</v>
          </cell>
          <cell r="BE10">
            <v>12947</v>
          </cell>
          <cell r="BF10">
            <v>14695</v>
          </cell>
          <cell r="BG10">
            <v>16363</v>
          </cell>
          <cell r="BH10">
            <v>7943</v>
          </cell>
          <cell r="BI10">
            <v>11279</v>
          </cell>
          <cell r="BJ10">
            <v>12947</v>
          </cell>
          <cell r="BK10">
            <v>8472</v>
          </cell>
          <cell r="BL10">
            <v>15673</v>
          </cell>
          <cell r="BM10">
            <v>8472</v>
          </cell>
          <cell r="BN10">
            <v>12030</v>
          </cell>
          <cell r="BO10">
            <v>13809</v>
          </cell>
          <cell r="BP10">
            <v>15673</v>
          </cell>
          <cell r="BQ10">
            <v>17452</v>
          </cell>
          <cell r="BR10">
            <v>8472</v>
          </cell>
          <cell r="BS10">
            <v>12030</v>
          </cell>
          <cell r="BT10">
            <v>13809</v>
          </cell>
          <cell r="BU10">
            <v>9178</v>
          </cell>
          <cell r="BV10">
            <v>16979</v>
          </cell>
          <cell r="BW10">
            <v>9178</v>
          </cell>
          <cell r="BX10">
            <v>13033</v>
          </cell>
          <cell r="BY10">
            <v>14960</v>
          </cell>
          <cell r="BZ10">
            <v>16979</v>
          </cell>
          <cell r="CA10">
            <v>18907</v>
          </cell>
          <cell r="CB10">
            <v>9178</v>
          </cell>
          <cell r="CC10">
            <v>13033</v>
          </cell>
          <cell r="CD10">
            <v>14960</v>
          </cell>
          <cell r="CE10">
            <v>9884</v>
          </cell>
          <cell r="CF10">
            <v>18285</v>
          </cell>
          <cell r="CG10">
            <v>9884</v>
          </cell>
          <cell r="CH10">
            <v>14035</v>
          </cell>
          <cell r="CI10">
            <v>16111</v>
          </cell>
          <cell r="CJ10">
            <v>18285</v>
          </cell>
          <cell r="CK10">
            <v>20361</v>
          </cell>
          <cell r="CL10">
            <v>9884</v>
          </cell>
          <cell r="CM10">
            <v>14035</v>
          </cell>
          <cell r="CN10">
            <v>16111</v>
          </cell>
          <cell r="CO10">
            <v>10922</v>
          </cell>
          <cell r="CP10">
            <v>20206</v>
          </cell>
          <cell r="CQ10">
            <v>10922</v>
          </cell>
          <cell r="CR10">
            <v>15509</v>
          </cell>
          <cell r="CS10">
            <v>17803</v>
          </cell>
          <cell r="CT10">
            <v>20206</v>
          </cell>
          <cell r="CU10">
            <v>22499</v>
          </cell>
          <cell r="CV10">
            <v>10922</v>
          </cell>
          <cell r="CW10">
            <v>15509</v>
          </cell>
          <cell r="CX10">
            <v>17803</v>
          </cell>
          <cell r="CY10">
            <v>12014</v>
          </cell>
          <cell r="CZ10">
            <v>22226</v>
          </cell>
          <cell r="DA10">
            <v>12014</v>
          </cell>
          <cell r="DB10">
            <v>17060</v>
          </cell>
          <cell r="DC10">
            <v>19583</v>
          </cell>
          <cell r="DD10">
            <v>22226</v>
          </cell>
          <cell r="DE10">
            <v>24749</v>
          </cell>
          <cell r="DF10">
            <v>12014</v>
          </cell>
          <cell r="DG10">
            <v>17060</v>
          </cell>
          <cell r="DH10">
            <v>19583</v>
          </cell>
          <cell r="DI10">
            <v>13456</v>
          </cell>
          <cell r="DJ10">
            <v>24894</v>
          </cell>
          <cell r="DK10">
            <v>13456</v>
          </cell>
          <cell r="DL10">
            <v>19108</v>
          </cell>
          <cell r="DM10">
            <v>21933</v>
          </cell>
          <cell r="DN10">
            <v>24894</v>
          </cell>
          <cell r="DO10">
            <v>27719</v>
          </cell>
          <cell r="DP10">
            <v>13456</v>
          </cell>
          <cell r="DQ10">
            <v>19108</v>
          </cell>
          <cell r="DR10">
            <v>21933</v>
          </cell>
          <cell r="DS10">
            <v>14439</v>
          </cell>
          <cell r="DT10">
            <v>26712</v>
          </cell>
          <cell r="DU10">
            <v>14439</v>
          </cell>
          <cell r="DV10">
            <v>20503</v>
          </cell>
          <cell r="DW10">
            <v>23536</v>
          </cell>
          <cell r="DX10">
            <v>26712</v>
          </cell>
          <cell r="DY10">
            <v>29744</v>
          </cell>
          <cell r="DZ10">
            <v>14439</v>
          </cell>
          <cell r="EA10">
            <v>20503</v>
          </cell>
          <cell r="EB10">
            <v>23536</v>
          </cell>
          <cell r="EC10">
            <v>16208</v>
          </cell>
          <cell r="ED10">
            <v>29985</v>
          </cell>
          <cell r="EE10">
            <v>16208</v>
          </cell>
          <cell r="EF10">
            <v>23015</v>
          </cell>
          <cell r="EG10">
            <v>26419</v>
          </cell>
          <cell r="EH10">
            <v>29985</v>
          </cell>
          <cell r="EI10">
            <v>33388</v>
          </cell>
          <cell r="EJ10">
            <v>16208</v>
          </cell>
          <cell r="EK10">
            <v>23015</v>
          </cell>
          <cell r="EL10">
            <v>26419</v>
          </cell>
          <cell r="EM10">
            <v>17829</v>
          </cell>
          <cell r="EN10">
            <v>32984</v>
          </cell>
          <cell r="EO10">
            <v>17829</v>
          </cell>
          <cell r="EP10">
            <v>25317</v>
          </cell>
          <cell r="EQ10">
            <v>29061</v>
          </cell>
          <cell r="ER10">
            <v>32984</v>
          </cell>
          <cell r="ES10">
            <v>36728</v>
          </cell>
          <cell r="ET10">
            <v>17829</v>
          </cell>
          <cell r="EU10">
            <v>25317</v>
          </cell>
          <cell r="EV10">
            <v>29061</v>
          </cell>
          <cell r="EW10">
            <v>18639</v>
          </cell>
          <cell r="EX10">
            <v>34482</v>
          </cell>
          <cell r="EY10">
            <v>18639</v>
          </cell>
          <cell r="EZ10">
            <v>26467</v>
          </cell>
          <cell r="FA10">
            <v>30382</v>
          </cell>
          <cell r="FB10">
            <v>34482</v>
          </cell>
          <cell r="FC10">
            <v>38396</v>
          </cell>
          <cell r="FD10">
            <v>18639</v>
          </cell>
          <cell r="FE10">
            <v>26467</v>
          </cell>
          <cell r="FF10">
            <v>30382</v>
          </cell>
        </row>
        <row r="11">
          <cell r="A11" t="str">
            <v>INGRESANTE</v>
          </cell>
          <cell r="B11" t="str">
            <v>A</v>
          </cell>
          <cell r="C11">
            <v>8235</v>
          </cell>
          <cell r="D11">
            <v>15235</v>
          </cell>
          <cell r="E11">
            <v>8235</v>
          </cell>
          <cell r="F11">
            <v>11695</v>
          </cell>
          <cell r="G11">
            <v>13424</v>
          </cell>
          <cell r="H11">
            <v>15235</v>
          </cell>
          <cell r="I11">
            <v>16965</v>
          </cell>
          <cell r="J11">
            <v>8235</v>
          </cell>
          <cell r="K11">
            <v>11695</v>
          </cell>
          <cell r="L11">
            <v>13424</v>
          </cell>
          <cell r="M11">
            <v>8985</v>
          </cell>
          <cell r="N11">
            <v>16624</v>
          </cell>
          <cell r="O11">
            <v>8985</v>
          </cell>
          <cell r="P11">
            <v>12760</v>
          </cell>
          <cell r="Q11">
            <v>14646</v>
          </cell>
          <cell r="R11">
            <v>16624</v>
          </cell>
          <cell r="S11">
            <v>18510</v>
          </cell>
          <cell r="T11">
            <v>8985</v>
          </cell>
          <cell r="U11">
            <v>12760</v>
          </cell>
          <cell r="V11">
            <v>14646</v>
          </cell>
          <cell r="W11"/>
          <cell r="X11"/>
          <cell r="Y11"/>
          <cell r="Z11"/>
          <cell r="AA11"/>
          <cell r="AB11"/>
          <cell r="AC11"/>
          <cell r="AD11"/>
          <cell r="AE11"/>
          <cell r="AF11"/>
          <cell r="AG11"/>
          <cell r="AH11"/>
          <cell r="AI11"/>
          <cell r="AJ11"/>
          <cell r="AK11"/>
          <cell r="AL11"/>
          <cell r="AM11"/>
          <cell r="AN11"/>
          <cell r="AO11"/>
          <cell r="AP11"/>
          <cell r="AQ11">
            <v>10095</v>
          </cell>
          <cell r="AR11">
            <v>18676</v>
          </cell>
          <cell r="AS11">
            <v>10095</v>
          </cell>
          <cell r="AT11">
            <v>14335</v>
          </cell>
          <cell r="AU11">
            <v>16455</v>
          </cell>
          <cell r="AV11">
            <v>18676</v>
          </cell>
          <cell r="AW11">
            <v>20795</v>
          </cell>
          <cell r="AX11">
            <v>10095</v>
          </cell>
          <cell r="AY11">
            <v>14335</v>
          </cell>
          <cell r="AZ11">
            <v>16455</v>
          </cell>
          <cell r="BA11">
            <v>10564</v>
          </cell>
          <cell r="BB11">
            <v>19544</v>
          </cell>
          <cell r="BC11">
            <v>10564</v>
          </cell>
          <cell r="BD11">
            <v>15001</v>
          </cell>
          <cell r="BE11">
            <v>17220</v>
          </cell>
          <cell r="BF11">
            <v>19544</v>
          </cell>
          <cell r="BG11">
            <v>21763</v>
          </cell>
          <cell r="BH11">
            <v>10564</v>
          </cell>
          <cell r="BI11">
            <v>15001</v>
          </cell>
          <cell r="BJ11">
            <v>17220</v>
          </cell>
          <cell r="BK11">
            <v>11268</v>
          </cell>
          <cell r="BL11">
            <v>20845</v>
          </cell>
          <cell r="BM11">
            <v>11268</v>
          </cell>
          <cell r="BN11">
            <v>16000</v>
          </cell>
          <cell r="BO11">
            <v>18366</v>
          </cell>
          <cell r="BP11">
            <v>20845</v>
          </cell>
          <cell r="BQ11">
            <v>23211</v>
          </cell>
          <cell r="BR11">
            <v>11268</v>
          </cell>
          <cell r="BS11">
            <v>16000</v>
          </cell>
          <cell r="BT11">
            <v>18366</v>
          </cell>
          <cell r="BU11">
            <v>12207</v>
          </cell>
          <cell r="BV11">
            <v>22582</v>
          </cell>
          <cell r="BW11">
            <v>12207</v>
          </cell>
          <cell r="BX11">
            <v>17334</v>
          </cell>
          <cell r="BY11">
            <v>19897</v>
          </cell>
          <cell r="BZ11">
            <v>22582</v>
          </cell>
          <cell r="CA11">
            <v>25146</v>
          </cell>
          <cell r="CB11">
            <v>12207</v>
          </cell>
          <cell r="CC11">
            <v>17334</v>
          </cell>
          <cell r="CD11">
            <v>19897</v>
          </cell>
          <cell r="CE11">
            <v>13146</v>
          </cell>
          <cell r="CF11">
            <v>24319</v>
          </cell>
          <cell r="CG11">
            <v>13146</v>
          </cell>
          <cell r="CH11">
            <v>18667</v>
          </cell>
          <cell r="CI11">
            <v>21428</v>
          </cell>
          <cell r="CJ11">
            <v>24319</v>
          </cell>
          <cell r="CK11">
            <v>27080</v>
          </cell>
          <cell r="CL11">
            <v>13146</v>
          </cell>
          <cell r="CM11">
            <v>18667</v>
          </cell>
          <cell r="CN11">
            <v>21428</v>
          </cell>
          <cell r="CO11">
            <v>14526</v>
          </cell>
          <cell r="CP11">
            <v>26874</v>
          </cell>
          <cell r="CQ11">
            <v>14526</v>
          </cell>
          <cell r="CR11">
            <v>20627</v>
          </cell>
          <cell r="CS11">
            <v>23678</v>
          </cell>
          <cell r="CT11">
            <v>26874</v>
          </cell>
          <cell r="CU11">
            <v>29924</v>
          </cell>
          <cell r="CV11">
            <v>14526</v>
          </cell>
          <cell r="CW11">
            <v>20627</v>
          </cell>
          <cell r="CX11">
            <v>23678</v>
          </cell>
          <cell r="CY11">
            <v>15979</v>
          </cell>
          <cell r="CZ11">
            <v>29561</v>
          </cell>
          <cell r="DA11">
            <v>15979</v>
          </cell>
          <cell r="DB11">
            <v>22690</v>
          </cell>
          <cell r="DC11">
            <v>26045</v>
          </cell>
          <cell r="DD11">
            <v>29561</v>
          </cell>
          <cell r="DE11">
            <v>32916</v>
          </cell>
          <cell r="DF11">
            <v>15979</v>
          </cell>
          <cell r="DG11">
            <v>22690</v>
          </cell>
          <cell r="DH11">
            <v>26045</v>
          </cell>
          <cell r="DI11">
            <v>17896</v>
          </cell>
          <cell r="DJ11">
            <v>33109</v>
          </cell>
          <cell r="DK11">
            <v>17896</v>
          </cell>
          <cell r="DL11">
            <v>25414</v>
          </cell>
          <cell r="DM11">
            <v>29171</v>
          </cell>
          <cell r="DN11">
            <v>33109</v>
          </cell>
          <cell r="DO11">
            <v>36866</v>
          </cell>
          <cell r="DP11">
            <v>17896</v>
          </cell>
          <cell r="DQ11">
            <v>25414</v>
          </cell>
          <cell r="DR11">
            <v>29171</v>
          </cell>
          <cell r="DS11">
            <v>19204</v>
          </cell>
          <cell r="DT11">
            <v>35527</v>
          </cell>
          <cell r="DU11">
            <v>19204</v>
          </cell>
          <cell r="DV11">
            <v>27269</v>
          </cell>
          <cell r="DW11">
            <v>31303</v>
          </cell>
          <cell r="DX11">
            <v>35527</v>
          </cell>
          <cell r="DY11">
            <v>39560</v>
          </cell>
          <cell r="DZ11">
            <v>19204</v>
          </cell>
          <cell r="EA11">
            <v>27269</v>
          </cell>
          <cell r="EB11">
            <v>31303</v>
          </cell>
          <cell r="EC11">
            <v>21557</v>
          </cell>
          <cell r="ED11">
            <v>39880</v>
          </cell>
          <cell r="EE11">
            <v>21557</v>
          </cell>
          <cell r="EF11">
            <v>30610</v>
          </cell>
          <cell r="EG11">
            <v>35137</v>
          </cell>
          <cell r="EH11">
            <v>39880</v>
          </cell>
          <cell r="EI11">
            <v>44406</v>
          </cell>
          <cell r="EJ11">
            <v>21557</v>
          </cell>
          <cell r="EK11">
            <v>30610</v>
          </cell>
          <cell r="EL11">
            <v>35137</v>
          </cell>
          <cell r="EM11">
            <v>23713</v>
          </cell>
          <cell r="EN11">
            <v>43869</v>
          </cell>
          <cell r="EO11">
            <v>23713</v>
          </cell>
          <cell r="EP11">
            <v>33672</v>
          </cell>
          <cell r="EQ11">
            <v>38651</v>
          </cell>
          <cell r="ER11">
            <v>43869</v>
          </cell>
          <cell r="ES11">
            <v>48848</v>
          </cell>
          <cell r="ET11">
            <v>23713</v>
          </cell>
          <cell r="EU11">
            <v>33672</v>
          </cell>
          <cell r="EV11">
            <v>38651</v>
          </cell>
          <cell r="EW11">
            <v>24790</v>
          </cell>
          <cell r="EX11">
            <v>45861</v>
          </cell>
          <cell r="EY11">
            <v>24790</v>
          </cell>
          <cell r="EZ11">
            <v>35201</v>
          </cell>
          <cell r="FA11">
            <v>40408</v>
          </cell>
          <cell r="FB11">
            <v>45861</v>
          </cell>
          <cell r="FC11">
            <v>51067</v>
          </cell>
          <cell r="FD11">
            <v>24790</v>
          </cell>
          <cell r="FE11">
            <v>35201</v>
          </cell>
          <cell r="FF11">
            <v>40408</v>
          </cell>
        </row>
        <row r="12">
          <cell r="A12" t="str">
            <v>INGRESANTE</v>
          </cell>
          <cell r="B12" t="str">
            <v>B</v>
          </cell>
          <cell r="C12">
            <v>7554</v>
          </cell>
          <cell r="D12">
            <v>13975</v>
          </cell>
          <cell r="E12">
            <v>7554</v>
          </cell>
          <cell r="F12">
            <v>10727</v>
          </cell>
          <cell r="G12">
            <v>12313</v>
          </cell>
          <cell r="H12">
            <v>13975</v>
          </cell>
          <cell r="I12">
            <v>15562</v>
          </cell>
          <cell r="J12">
            <v>7554</v>
          </cell>
          <cell r="K12">
            <v>10727</v>
          </cell>
          <cell r="L12">
            <v>12313</v>
          </cell>
          <cell r="M12">
            <v>8242</v>
          </cell>
          <cell r="N12">
            <v>15249</v>
          </cell>
          <cell r="O12">
            <v>8242</v>
          </cell>
          <cell r="P12">
            <v>11705</v>
          </cell>
          <cell r="Q12">
            <v>13435</v>
          </cell>
          <cell r="R12">
            <v>15249</v>
          </cell>
          <cell r="S12">
            <v>16979</v>
          </cell>
          <cell r="T12">
            <v>8242</v>
          </cell>
          <cell r="U12">
            <v>11705</v>
          </cell>
          <cell r="V12">
            <v>13435</v>
          </cell>
          <cell r="W12"/>
          <cell r="X12"/>
          <cell r="Y12"/>
          <cell r="Z12"/>
          <cell r="AA12"/>
          <cell r="AB12"/>
          <cell r="AC12"/>
          <cell r="AD12"/>
          <cell r="AE12"/>
          <cell r="AF12"/>
          <cell r="AG12"/>
          <cell r="AH12"/>
          <cell r="AI12"/>
          <cell r="AJ12"/>
          <cell r="AK12"/>
          <cell r="AL12"/>
          <cell r="AM12"/>
          <cell r="AN12"/>
          <cell r="AO12"/>
          <cell r="AP12"/>
          <cell r="AQ12">
            <v>9260</v>
          </cell>
          <cell r="AR12">
            <v>17131</v>
          </cell>
          <cell r="AS12">
            <v>9260</v>
          </cell>
          <cell r="AT12">
            <v>13149</v>
          </cell>
          <cell r="AU12">
            <v>15094</v>
          </cell>
          <cell r="AV12">
            <v>17131</v>
          </cell>
          <cell r="AW12">
            <v>19075</v>
          </cell>
          <cell r="AX12">
            <v>9260</v>
          </cell>
          <cell r="AY12">
            <v>13149</v>
          </cell>
          <cell r="AZ12">
            <v>15094</v>
          </cell>
          <cell r="BA12">
            <v>9690</v>
          </cell>
          <cell r="BB12">
            <v>17928</v>
          </cell>
          <cell r="BC12">
            <v>9690</v>
          </cell>
          <cell r="BD12">
            <v>13760</v>
          </cell>
          <cell r="BE12">
            <v>15795</v>
          </cell>
          <cell r="BF12">
            <v>17928</v>
          </cell>
          <cell r="BG12">
            <v>19963</v>
          </cell>
          <cell r="BH12">
            <v>9690</v>
          </cell>
          <cell r="BI12">
            <v>13760</v>
          </cell>
          <cell r="BJ12">
            <v>15795</v>
          </cell>
          <cell r="BK12">
            <v>10336</v>
          </cell>
          <cell r="BL12">
            <v>19121</v>
          </cell>
          <cell r="BM12">
            <v>10336</v>
          </cell>
          <cell r="BN12">
            <v>14677</v>
          </cell>
          <cell r="BO12">
            <v>16847</v>
          </cell>
          <cell r="BP12">
            <v>19121</v>
          </cell>
          <cell r="BQ12">
            <v>21291</v>
          </cell>
          <cell r="BR12">
            <v>10336</v>
          </cell>
          <cell r="BS12">
            <v>14677</v>
          </cell>
          <cell r="BT12">
            <v>16847</v>
          </cell>
          <cell r="BU12">
            <v>11197</v>
          </cell>
          <cell r="BV12">
            <v>20714</v>
          </cell>
          <cell r="BW12">
            <v>11197</v>
          </cell>
          <cell r="BX12">
            <v>15900</v>
          </cell>
          <cell r="BY12">
            <v>18251</v>
          </cell>
          <cell r="BZ12">
            <v>20714</v>
          </cell>
          <cell r="CA12">
            <v>23067</v>
          </cell>
          <cell r="CB12">
            <v>11197</v>
          </cell>
          <cell r="CC12">
            <v>15900</v>
          </cell>
          <cell r="CD12">
            <v>18251</v>
          </cell>
          <cell r="CE12">
            <v>12058</v>
          </cell>
          <cell r="CF12">
            <v>22308</v>
          </cell>
          <cell r="CG12">
            <v>12058</v>
          </cell>
          <cell r="CH12">
            <v>17123</v>
          </cell>
          <cell r="CI12">
            <v>19655</v>
          </cell>
          <cell r="CJ12">
            <v>22308</v>
          </cell>
          <cell r="CK12">
            <v>24840</v>
          </cell>
          <cell r="CL12">
            <v>12058</v>
          </cell>
          <cell r="CM12">
            <v>17123</v>
          </cell>
          <cell r="CN12">
            <v>19655</v>
          </cell>
          <cell r="CO12">
            <v>13325</v>
          </cell>
          <cell r="CP12">
            <v>24651</v>
          </cell>
          <cell r="CQ12">
            <v>13325</v>
          </cell>
          <cell r="CR12">
            <v>18921</v>
          </cell>
          <cell r="CS12">
            <v>21720</v>
          </cell>
          <cell r="CT12">
            <v>24651</v>
          </cell>
          <cell r="CU12">
            <v>27449</v>
          </cell>
          <cell r="CV12">
            <v>13325</v>
          </cell>
          <cell r="CW12">
            <v>18921</v>
          </cell>
          <cell r="CX12">
            <v>21720</v>
          </cell>
          <cell r="CY12">
            <v>14657</v>
          </cell>
          <cell r="CZ12">
            <v>27116</v>
          </cell>
          <cell r="DA12">
            <v>14657</v>
          </cell>
          <cell r="DB12">
            <v>20813</v>
          </cell>
          <cell r="DC12">
            <v>23891</v>
          </cell>
          <cell r="DD12">
            <v>27116</v>
          </cell>
          <cell r="DE12">
            <v>30194</v>
          </cell>
          <cell r="DF12">
            <v>14657</v>
          </cell>
          <cell r="DG12">
            <v>20813</v>
          </cell>
          <cell r="DH12">
            <v>23891</v>
          </cell>
          <cell r="DI12">
            <v>16416</v>
          </cell>
          <cell r="DJ12">
            <v>30371</v>
          </cell>
          <cell r="DK12">
            <v>16416</v>
          </cell>
          <cell r="DL12">
            <v>23312</v>
          </cell>
          <cell r="DM12">
            <v>26758</v>
          </cell>
          <cell r="DN12">
            <v>30371</v>
          </cell>
          <cell r="DO12">
            <v>33817</v>
          </cell>
          <cell r="DP12">
            <v>16416</v>
          </cell>
          <cell r="DQ12">
            <v>23312</v>
          </cell>
          <cell r="DR12">
            <v>26758</v>
          </cell>
          <cell r="DS12">
            <v>17616</v>
          </cell>
          <cell r="DT12">
            <v>32589</v>
          </cell>
          <cell r="DU12">
            <v>17616</v>
          </cell>
          <cell r="DV12">
            <v>25014</v>
          </cell>
          <cell r="DW12">
            <v>28714</v>
          </cell>
          <cell r="DX12">
            <v>32589</v>
          </cell>
          <cell r="DY12">
            <v>36288</v>
          </cell>
          <cell r="DZ12">
            <v>17616</v>
          </cell>
          <cell r="EA12">
            <v>25014</v>
          </cell>
          <cell r="EB12">
            <v>28714</v>
          </cell>
          <cell r="EC12">
            <v>19774</v>
          </cell>
          <cell r="ED12">
            <v>36582</v>
          </cell>
          <cell r="EE12">
            <v>19774</v>
          </cell>
          <cell r="EF12">
            <v>28078</v>
          </cell>
          <cell r="EG12">
            <v>32231</v>
          </cell>
          <cell r="EH12">
            <v>36582</v>
          </cell>
          <cell r="EI12">
            <v>40733</v>
          </cell>
          <cell r="EJ12">
            <v>19774</v>
          </cell>
          <cell r="EK12">
            <v>28078</v>
          </cell>
          <cell r="EL12">
            <v>32231</v>
          </cell>
          <cell r="EM12">
            <v>21751</v>
          </cell>
          <cell r="EN12">
            <v>40240</v>
          </cell>
          <cell r="EO12">
            <v>21751</v>
          </cell>
          <cell r="EP12">
            <v>30887</v>
          </cell>
          <cell r="EQ12">
            <v>35454</v>
          </cell>
          <cell r="ER12">
            <v>40240</v>
          </cell>
          <cell r="ES12">
            <v>44808</v>
          </cell>
          <cell r="ET12">
            <v>21751</v>
          </cell>
          <cell r="EU12">
            <v>30887</v>
          </cell>
          <cell r="EV12">
            <v>35454</v>
          </cell>
          <cell r="EW12">
            <v>22740</v>
          </cell>
          <cell r="EX12">
            <v>42068</v>
          </cell>
          <cell r="EY12">
            <v>22740</v>
          </cell>
          <cell r="EZ12">
            <v>32290</v>
          </cell>
          <cell r="FA12">
            <v>37066</v>
          </cell>
          <cell r="FB12">
            <v>42068</v>
          </cell>
          <cell r="FC12">
            <v>46843</v>
          </cell>
          <cell r="FD12">
            <v>22740</v>
          </cell>
          <cell r="FE12">
            <v>32290</v>
          </cell>
          <cell r="FF12">
            <v>37066</v>
          </cell>
        </row>
        <row r="13">
          <cell r="A13" t="str">
            <v>INGRESANTE</v>
          </cell>
          <cell r="B13" t="str">
            <v>Y</v>
          </cell>
          <cell r="C13">
            <v>6502</v>
          </cell>
          <cell r="D13">
            <v>12028</v>
          </cell>
          <cell r="E13">
            <v>6502</v>
          </cell>
          <cell r="F13">
            <v>9233</v>
          </cell>
          <cell r="G13">
            <v>10598</v>
          </cell>
          <cell r="H13">
            <v>12028</v>
          </cell>
          <cell r="I13">
            <v>13394</v>
          </cell>
          <cell r="J13">
            <v>6502</v>
          </cell>
          <cell r="K13">
            <v>9233</v>
          </cell>
          <cell r="L13">
            <v>10598</v>
          </cell>
          <cell r="M13">
            <v>7094</v>
          </cell>
          <cell r="N13">
            <v>13124</v>
          </cell>
          <cell r="O13">
            <v>7094</v>
          </cell>
          <cell r="P13">
            <v>10074</v>
          </cell>
          <cell r="Q13">
            <v>11563</v>
          </cell>
          <cell r="R13">
            <v>13124</v>
          </cell>
          <cell r="S13">
            <v>14613</v>
          </cell>
          <cell r="T13">
            <v>7094</v>
          </cell>
          <cell r="U13">
            <v>10074</v>
          </cell>
          <cell r="V13">
            <v>11563</v>
          </cell>
          <cell r="W13"/>
          <cell r="X13"/>
          <cell r="Y13"/>
          <cell r="Z13"/>
          <cell r="AA13"/>
          <cell r="AB13"/>
          <cell r="AC13"/>
          <cell r="AD13"/>
          <cell r="AE13"/>
          <cell r="AF13"/>
          <cell r="AG13"/>
          <cell r="AH13"/>
          <cell r="AI13"/>
          <cell r="AJ13"/>
          <cell r="AK13"/>
          <cell r="AL13"/>
          <cell r="AM13"/>
          <cell r="AN13"/>
          <cell r="AO13"/>
          <cell r="AP13"/>
          <cell r="AQ13">
            <v>7970</v>
          </cell>
          <cell r="AR13">
            <v>14744</v>
          </cell>
          <cell r="AS13">
            <v>7970</v>
          </cell>
          <cell r="AT13">
            <v>11317</v>
          </cell>
          <cell r="AU13">
            <v>12991</v>
          </cell>
          <cell r="AV13">
            <v>14744</v>
          </cell>
          <cell r="AW13">
            <v>16417</v>
          </cell>
          <cell r="AX13">
            <v>7970</v>
          </cell>
          <cell r="AY13">
            <v>11317</v>
          </cell>
          <cell r="AZ13">
            <v>12991</v>
          </cell>
          <cell r="BA13">
            <v>8340</v>
          </cell>
          <cell r="BB13">
            <v>15430</v>
          </cell>
          <cell r="BC13">
            <v>8340</v>
          </cell>
          <cell r="BD13">
            <v>11843</v>
          </cell>
          <cell r="BE13">
            <v>13594</v>
          </cell>
          <cell r="BF13">
            <v>15430</v>
          </cell>
          <cell r="BG13">
            <v>17181</v>
          </cell>
          <cell r="BH13">
            <v>8340</v>
          </cell>
          <cell r="BI13">
            <v>11843</v>
          </cell>
          <cell r="BJ13">
            <v>13594</v>
          </cell>
          <cell r="BK13">
            <v>8896</v>
          </cell>
          <cell r="BL13">
            <v>16457</v>
          </cell>
          <cell r="BM13">
            <v>8896</v>
          </cell>
          <cell r="BN13">
            <v>12632</v>
          </cell>
          <cell r="BO13">
            <v>14499</v>
          </cell>
          <cell r="BP13">
            <v>16457</v>
          </cell>
          <cell r="BQ13">
            <v>18325</v>
          </cell>
          <cell r="BR13">
            <v>8896</v>
          </cell>
          <cell r="BS13">
            <v>12632</v>
          </cell>
          <cell r="BT13">
            <v>14499</v>
          </cell>
          <cell r="BU13">
            <v>9637</v>
          </cell>
          <cell r="BV13">
            <v>17828</v>
          </cell>
          <cell r="BW13">
            <v>9637</v>
          </cell>
          <cell r="BX13">
            <v>13685</v>
          </cell>
          <cell r="BY13">
            <v>15708</v>
          </cell>
          <cell r="BZ13">
            <v>17828</v>
          </cell>
          <cell r="CA13">
            <v>19852</v>
          </cell>
          <cell r="CB13">
            <v>9637</v>
          </cell>
          <cell r="CC13">
            <v>13685</v>
          </cell>
          <cell r="CD13">
            <v>15708</v>
          </cell>
          <cell r="CE13">
            <v>10378</v>
          </cell>
          <cell r="CF13">
            <v>19199</v>
          </cell>
          <cell r="CG13">
            <v>10378</v>
          </cell>
          <cell r="CH13">
            <v>14737</v>
          </cell>
          <cell r="CI13">
            <v>16917</v>
          </cell>
          <cell r="CJ13">
            <v>19199</v>
          </cell>
          <cell r="CK13">
            <v>21379</v>
          </cell>
          <cell r="CL13">
            <v>10378</v>
          </cell>
          <cell r="CM13">
            <v>14737</v>
          </cell>
          <cell r="CN13">
            <v>16917</v>
          </cell>
          <cell r="CO13">
            <v>11468</v>
          </cell>
          <cell r="CP13">
            <v>21216</v>
          </cell>
          <cell r="CQ13">
            <v>11468</v>
          </cell>
          <cell r="CR13">
            <v>16284</v>
          </cell>
          <cell r="CS13">
            <v>18693</v>
          </cell>
          <cell r="CT13">
            <v>21216</v>
          </cell>
          <cell r="CU13">
            <v>23624</v>
          </cell>
          <cell r="CV13">
            <v>11468</v>
          </cell>
          <cell r="CW13">
            <v>16284</v>
          </cell>
          <cell r="CX13">
            <v>18693</v>
          </cell>
          <cell r="CY13">
            <v>12615</v>
          </cell>
          <cell r="CZ13">
            <v>23337</v>
          </cell>
          <cell r="DA13">
            <v>12615</v>
          </cell>
          <cell r="DB13">
            <v>17913</v>
          </cell>
          <cell r="DC13">
            <v>20562</v>
          </cell>
          <cell r="DD13">
            <v>23337</v>
          </cell>
          <cell r="DE13">
            <v>25986</v>
          </cell>
          <cell r="DF13">
            <v>12615</v>
          </cell>
          <cell r="DG13">
            <v>17913</v>
          </cell>
          <cell r="DH13">
            <v>20562</v>
          </cell>
          <cell r="DI13">
            <v>14129</v>
          </cell>
          <cell r="DJ13">
            <v>26139</v>
          </cell>
          <cell r="DK13">
            <v>14129</v>
          </cell>
          <cell r="DL13">
            <v>20063</v>
          </cell>
          <cell r="DM13">
            <v>23030</v>
          </cell>
          <cell r="DN13">
            <v>26139</v>
          </cell>
          <cell r="DO13">
            <v>29105</v>
          </cell>
          <cell r="DP13">
            <v>14129</v>
          </cell>
          <cell r="DQ13">
            <v>20063</v>
          </cell>
          <cell r="DR13">
            <v>23030</v>
          </cell>
          <cell r="DS13">
            <v>15161</v>
          </cell>
          <cell r="DT13">
            <v>28048</v>
          </cell>
          <cell r="DU13">
            <v>15161</v>
          </cell>
          <cell r="DV13">
            <v>21528</v>
          </cell>
          <cell r="DW13">
            <v>24713</v>
          </cell>
          <cell r="DX13">
            <v>28048</v>
          </cell>
          <cell r="DY13">
            <v>31231</v>
          </cell>
          <cell r="DZ13">
            <v>15161</v>
          </cell>
          <cell r="EA13">
            <v>21528</v>
          </cell>
          <cell r="EB13">
            <v>24713</v>
          </cell>
          <cell r="EC13">
            <v>17018</v>
          </cell>
          <cell r="ED13">
            <v>31484</v>
          </cell>
          <cell r="EE13">
            <v>17018</v>
          </cell>
          <cell r="EF13">
            <v>24166</v>
          </cell>
          <cell r="EG13">
            <v>27740</v>
          </cell>
          <cell r="EH13">
            <v>31484</v>
          </cell>
          <cell r="EI13">
            <v>35057</v>
          </cell>
          <cell r="EJ13">
            <v>17018</v>
          </cell>
          <cell r="EK13">
            <v>24166</v>
          </cell>
          <cell r="EL13">
            <v>27740</v>
          </cell>
          <cell r="EM13">
            <v>18720</v>
          </cell>
          <cell r="EN13">
            <v>34633</v>
          </cell>
          <cell r="EO13">
            <v>18720</v>
          </cell>
          <cell r="EP13">
            <v>26583</v>
          </cell>
          <cell r="EQ13">
            <v>30514</v>
          </cell>
          <cell r="ER13">
            <v>34633</v>
          </cell>
          <cell r="ES13">
            <v>38564</v>
          </cell>
          <cell r="ET13">
            <v>18720</v>
          </cell>
          <cell r="EU13">
            <v>26583</v>
          </cell>
          <cell r="EV13">
            <v>30514</v>
          </cell>
          <cell r="EW13">
            <v>19571</v>
          </cell>
          <cell r="EX13">
            <v>36206</v>
          </cell>
          <cell r="EY13">
            <v>19571</v>
          </cell>
          <cell r="EZ13">
            <v>27790</v>
          </cell>
          <cell r="FA13">
            <v>31901</v>
          </cell>
          <cell r="FB13">
            <v>36206</v>
          </cell>
          <cell r="FC13">
            <v>40316</v>
          </cell>
          <cell r="FD13">
            <v>19571</v>
          </cell>
          <cell r="FE13">
            <v>27790</v>
          </cell>
          <cell r="FF13">
            <v>31901</v>
          </cell>
        </row>
        <row r="14">
          <cell r="A14" t="str">
            <v>A</v>
          </cell>
          <cell r="B14" t="str">
            <v>D</v>
          </cell>
          <cell r="C14">
            <v>6322</v>
          </cell>
          <cell r="D14">
            <v>11696</v>
          </cell>
          <cell r="E14">
            <v>6322</v>
          </cell>
          <cell r="F14">
            <v>8977</v>
          </cell>
          <cell r="G14">
            <v>10305</v>
          </cell>
          <cell r="H14">
            <v>11696</v>
          </cell>
          <cell r="I14">
            <v>13023</v>
          </cell>
          <cell r="J14">
            <v>6322</v>
          </cell>
          <cell r="K14">
            <v>8977</v>
          </cell>
          <cell r="L14">
            <v>10305</v>
          </cell>
          <cell r="M14">
            <v>6893</v>
          </cell>
          <cell r="N14">
            <v>12752</v>
          </cell>
          <cell r="O14">
            <v>6893</v>
          </cell>
          <cell r="P14">
            <v>9788</v>
          </cell>
          <cell r="Q14">
            <v>11236</v>
          </cell>
          <cell r="R14">
            <v>12752</v>
          </cell>
          <cell r="S14">
            <v>14200</v>
          </cell>
          <cell r="T14">
            <v>6893</v>
          </cell>
          <cell r="U14">
            <v>9788</v>
          </cell>
          <cell r="V14">
            <v>11236</v>
          </cell>
          <cell r="W14"/>
          <cell r="X14"/>
          <cell r="Y14"/>
          <cell r="Z14"/>
          <cell r="AA14"/>
          <cell r="AB14"/>
          <cell r="AC14"/>
          <cell r="AD14"/>
          <cell r="AE14"/>
          <cell r="AF14"/>
          <cell r="AG14"/>
          <cell r="AH14"/>
          <cell r="AI14"/>
          <cell r="AJ14"/>
          <cell r="AK14"/>
          <cell r="AL14"/>
          <cell r="AM14"/>
          <cell r="AN14"/>
          <cell r="AO14"/>
          <cell r="AP14"/>
          <cell r="AQ14">
            <v>7743</v>
          </cell>
          <cell r="AR14">
            <v>14325</v>
          </cell>
          <cell r="AS14">
            <v>7743</v>
          </cell>
          <cell r="AT14">
            <v>10995</v>
          </cell>
          <cell r="AU14">
            <v>12621</v>
          </cell>
          <cell r="AV14">
            <v>14325</v>
          </cell>
          <cell r="AW14">
            <v>15951</v>
          </cell>
          <cell r="AX14">
            <v>7743</v>
          </cell>
          <cell r="AY14">
            <v>10995</v>
          </cell>
          <cell r="AZ14">
            <v>12621</v>
          </cell>
          <cell r="BA14">
            <v>8104</v>
          </cell>
          <cell r="BB14">
            <v>14992</v>
          </cell>
          <cell r="BC14">
            <v>8104</v>
          </cell>
          <cell r="BD14">
            <v>11508</v>
          </cell>
          <cell r="BE14">
            <v>13210</v>
          </cell>
          <cell r="BF14">
            <v>14992</v>
          </cell>
          <cell r="BG14">
            <v>16694</v>
          </cell>
          <cell r="BH14">
            <v>8104</v>
          </cell>
          <cell r="BI14">
            <v>11508</v>
          </cell>
          <cell r="BJ14">
            <v>13210</v>
          </cell>
          <cell r="BK14">
            <v>8644</v>
          </cell>
          <cell r="BL14">
            <v>15991</v>
          </cell>
          <cell r="BM14">
            <v>8644</v>
          </cell>
          <cell r="BN14">
            <v>12274</v>
          </cell>
          <cell r="BO14">
            <v>14090</v>
          </cell>
          <cell r="BP14">
            <v>15991</v>
          </cell>
          <cell r="BQ14">
            <v>17807</v>
          </cell>
          <cell r="BR14">
            <v>8644</v>
          </cell>
          <cell r="BS14">
            <v>12274</v>
          </cell>
          <cell r="BT14">
            <v>14090</v>
          </cell>
          <cell r="BU14">
            <v>9364</v>
          </cell>
          <cell r="BV14">
            <v>17323</v>
          </cell>
          <cell r="BW14">
            <v>9364</v>
          </cell>
          <cell r="BX14">
            <v>13297</v>
          </cell>
          <cell r="BY14">
            <v>15263</v>
          </cell>
          <cell r="BZ14">
            <v>17323</v>
          </cell>
          <cell r="CA14">
            <v>19290</v>
          </cell>
          <cell r="CB14">
            <v>9364</v>
          </cell>
          <cell r="CC14">
            <v>13297</v>
          </cell>
          <cell r="CD14">
            <v>15263</v>
          </cell>
          <cell r="CE14">
            <v>10084</v>
          </cell>
          <cell r="CF14">
            <v>18655</v>
          </cell>
          <cell r="CG14">
            <v>10084</v>
          </cell>
          <cell r="CH14">
            <v>14319</v>
          </cell>
          <cell r="CI14">
            <v>16437</v>
          </cell>
          <cell r="CJ14">
            <v>18655</v>
          </cell>
          <cell r="CK14">
            <v>20773</v>
          </cell>
          <cell r="CL14">
            <v>10084</v>
          </cell>
          <cell r="CM14">
            <v>14319</v>
          </cell>
          <cell r="CN14">
            <v>16437</v>
          </cell>
          <cell r="CO14">
            <v>11143</v>
          </cell>
          <cell r="CP14">
            <v>20615</v>
          </cell>
          <cell r="CQ14">
            <v>11143</v>
          </cell>
          <cell r="CR14">
            <v>15823</v>
          </cell>
          <cell r="CS14">
            <v>18163</v>
          </cell>
          <cell r="CT14">
            <v>20615</v>
          </cell>
          <cell r="CU14">
            <v>22955</v>
          </cell>
          <cell r="CV14">
            <v>11143</v>
          </cell>
          <cell r="CW14">
            <v>15823</v>
          </cell>
          <cell r="CX14">
            <v>18163</v>
          </cell>
          <cell r="CY14">
            <v>12257</v>
          </cell>
          <cell r="CZ14">
            <v>22675</v>
          </cell>
          <cell r="DA14">
            <v>12257</v>
          </cell>
          <cell r="DB14">
            <v>17405</v>
          </cell>
          <cell r="DC14">
            <v>19979</v>
          </cell>
          <cell r="DD14">
            <v>22675</v>
          </cell>
          <cell r="DE14">
            <v>25249</v>
          </cell>
          <cell r="DF14">
            <v>12257</v>
          </cell>
          <cell r="DG14">
            <v>17405</v>
          </cell>
          <cell r="DH14">
            <v>19979</v>
          </cell>
          <cell r="DI14">
            <v>13728</v>
          </cell>
          <cell r="DJ14">
            <v>25397</v>
          </cell>
          <cell r="DK14">
            <v>13728</v>
          </cell>
          <cell r="DL14">
            <v>19494</v>
          </cell>
          <cell r="DM14">
            <v>22377</v>
          </cell>
          <cell r="DN14">
            <v>25397</v>
          </cell>
          <cell r="DO14">
            <v>28280</v>
          </cell>
          <cell r="DP14">
            <v>13728</v>
          </cell>
          <cell r="DQ14">
            <v>19494</v>
          </cell>
          <cell r="DR14">
            <v>22377</v>
          </cell>
          <cell r="DS14">
            <v>14731</v>
          </cell>
          <cell r="DT14">
            <v>27252</v>
          </cell>
          <cell r="DU14">
            <v>14731</v>
          </cell>
          <cell r="DV14">
            <v>20918</v>
          </cell>
          <cell r="DW14">
            <v>24012</v>
          </cell>
          <cell r="DX14">
            <v>27252</v>
          </cell>
          <cell r="DY14">
            <v>30346</v>
          </cell>
          <cell r="DZ14">
            <v>14731</v>
          </cell>
          <cell r="EA14">
            <v>20918</v>
          </cell>
          <cell r="EB14">
            <v>24012</v>
          </cell>
          <cell r="EC14">
            <v>16536</v>
          </cell>
          <cell r="ED14">
            <v>30592</v>
          </cell>
          <cell r="EE14">
            <v>16536</v>
          </cell>
          <cell r="EF14">
            <v>23481</v>
          </cell>
          <cell r="EG14">
            <v>26954</v>
          </cell>
          <cell r="EH14">
            <v>30592</v>
          </cell>
          <cell r="EI14">
            <v>34064</v>
          </cell>
          <cell r="EJ14">
            <v>16536</v>
          </cell>
          <cell r="EK14">
            <v>23481</v>
          </cell>
          <cell r="EL14">
            <v>26954</v>
          </cell>
          <cell r="EM14">
            <v>18190</v>
          </cell>
          <cell r="EN14">
            <v>33652</v>
          </cell>
          <cell r="EO14">
            <v>18190</v>
          </cell>
          <cell r="EP14">
            <v>25830</v>
          </cell>
          <cell r="EQ14">
            <v>29650</v>
          </cell>
          <cell r="ER14">
            <v>33652</v>
          </cell>
          <cell r="ES14">
            <v>37471</v>
          </cell>
          <cell r="ET14">
            <v>18190</v>
          </cell>
          <cell r="EU14">
            <v>25830</v>
          </cell>
          <cell r="EV14">
            <v>29650</v>
          </cell>
          <cell r="EW14">
            <v>19016</v>
          </cell>
          <cell r="EX14">
            <v>35180</v>
          </cell>
          <cell r="EY14">
            <v>19016</v>
          </cell>
          <cell r="EZ14">
            <v>27003</v>
          </cell>
          <cell r="FA14">
            <v>30996</v>
          </cell>
          <cell r="FB14">
            <v>35180</v>
          </cell>
          <cell r="FC14">
            <v>39173</v>
          </cell>
          <cell r="FD14">
            <v>19016</v>
          </cell>
          <cell r="FE14">
            <v>27003</v>
          </cell>
          <cell r="FF14">
            <v>30996</v>
          </cell>
        </row>
        <row r="15">
          <cell r="A15" t="str">
            <v>A</v>
          </cell>
          <cell r="B15" t="str">
            <v>A</v>
          </cell>
          <cell r="C15">
            <v>8408</v>
          </cell>
          <cell r="D15">
            <v>15556</v>
          </cell>
          <cell r="E15">
            <v>8408</v>
          </cell>
          <cell r="F15">
            <v>11939</v>
          </cell>
          <cell r="G15">
            <v>13706</v>
          </cell>
          <cell r="H15">
            <v>15556</v>
          </cell>
          <cell r="I15">
            <v>17321</v>
          </cell>
          <cell r="J15">
            <v>8408</v>
          </cell>
          <cell r="K15">
            <v>11939</v>
          </cell>
          <cell r="L15">
            <v>13706</v>
          </cell>
          <cell r="M15">
            <v>9168</v>
          </cell>
          <cell r="N15">
            <v>16960</v>
          </cell>
          <cell r="O15">
            <v>9168</v>
          </cell>
          <cell r="P15">
            <v>13018</v>
          </cell>
          <cell r="Q15">
            <v>14944</v>
          </cell>
          <cell r="R15">
            <v>16960</v>
          </cell>
          <cell r="S15">
            <v>18886</v>
          </cell>
          <cell r="T15">
            <v>9168</v>
          </cell>
          <cell r="U15">
            <v>13018</v>
          </cell>
          <cell r="V15">
            <v>14944</v>
          </cell>
          <cell r="W15"/>
          <cell r="X15"/>
          <cell r="Y15"/>
          <cell r="Z15"/>
          <cell r="AA15"/>
          <cell r="AB15"/>
          <cell r="AC15"/>
          <cell r="AD15"/>
          <cell r="AE15"/>
          <cell r="AF15"/>
          <cell r="AG15"/>
          <cell r="AH15"/>
          <cell r="AI15"/>
          <cell r="AJ15"/>
          <cell r="AK15"/>
          <cell r="AL15"/>
          <cell r="AM15"/>
          <cell r="AN15"/>
          <cell r="AO15"/>
          <cell r="AP15"/>
          <cell r="AQ15">
            <v>10298</v>
          </cell>
          <cell r="AR15">
            <v>19052</v>
          </cell>
          <cell r="AS15">
            <v>10298</v>
          </cell>
          <cell r="AT15">
            <v>14623</v>
          </cell>
          <cell r="AU15">
            <v>16786</v>
          </cell>
          <cell r="AV15">
            <v>19052</v>
          </cell>
          <cell r="AW15">
            <v>21215</v>
          </cell>
          <cell r="AX15">
            <v>10298</v>
          </cell>
          <cell r="AY15">
            <v>14623</v>
          </cell>
          <cell r="AZ15">
            <v>16786</v>
          </cell>
          <cell r="BA15">
            <v>10778</v>
          </cell>
          <cell r="BB15">
            <v>19939</v>
          </cell>
          <cell r="BC15">
            <v>10778</v>
          </cell>
          <cell r="BD15">
            <v>15306</v>
          </cell>
          <cell r="BE15">
            <v>17569</v>
          </cell>
          <cell r="BF15">
            <v>19939</v>
          </cell>
          <cell r="BG15">
            <v>22203</v>
          </cell>
          <cell r="BH15">
            <v>10778</v>
          </cell>
          <cell r="BI15">
            <v>15306</v>
          </cell>
          <cell r="BJ15">
            <v>17569</v>
          </cell>
          <cell r="BK15">
            <v>11497</v>
          </cell>
          <cell r="BL15">
            <v>21268</v>
          </cell>
          <cell r="BM15">
            <v>11497</v>
          </cell>
          <cell r="BN15">
            <v>16324</v>
          </cell>
          <cell r="BO15">
            <v>18740</v>
          </cell>
          <cell r="BP15">
            <v>21268</v>
          </cell>
          <cell r="BQ15">
            <v>23683</v>
          </cell>
          <cell r="BR15">
            <v>11497</v>
          </cell>
          <cell r="BS15">
            <v>16324</v>
          </cell>
          <cell r="BT15">
            <v>18740</v>
          </cell>
          <cell r="BU15">
            <v>12454</v>
          </cell>
          <cell r="BV15">
            <v>23040</v>
          </cell>
          <cell r="BW15">
            <v>12454</v>
          </cell>
          <cell r="BX15">
            <v>17685</v>
          </cell>
          <cell r="BY15">
            <v>20300</v>
          </cell>
          <cell r="BZ15">
            <v>23040</v>
          </cell>
          <cell r="CA15">
            <v>25656</v>
          </cell>
          <cell r="CB15">
            <v>12454</v>
          </cell>
          <cell r="CC15">
            <v>17685</v>
          </cell>
          <cell r="CD15">
            <v>20300</v>
          </cell>
          <cell r="CE15">
            <v>13412</v>
          </cell>
          <cell r="CF15">
            <v>24811</v>
          </cell>
          <cell r="CG15">
            <v>13412</v>
          </cell>
          <cell r="CH15">
            <v>19044</v>
          </cell>
          <cell r="CI15">
            <v>21861</v>
          </cell>
          <cell r="CJ15">
            <v>24811</v>
          </cell>
          <cell r="CK15">
            <v>27628</v>
          </cell>
          <cell r="CL15">
            <v>13412</v>
          </cell>
          <cell r="CM15">
            <v>19044</v>
          </cell>
          <cell r="CN15">
            <v>21861</v>
          </cell>
          <cell r="CO15">
            <v>14820</v>
          </cell>
          <cell r="CP15">
            <v>27418</v>
          </cell>
          <cell r="CQ15">
            <v>14820</v>
          </cell>
          <cell r="CR15">
            <v>21045</v>
          </cell>
          <cell r="CS15">
            <v>24157</v>
          </cell>
          <cell r="CT15">
            <v>27418</v>
          </cell>
          <cell r="CU15">
            <v>30530</v>
          </cell>
          <cell r="CV15">
            <v>14820</v>
          </cell>
          <cell r="CW15">
            <v>21045</v>
          </cell>
          <cell r="CX15">
            <v>24157</v>
          </cell>
          <cell r="CY15">
            <v>16302</v>
          </cell>
          <cell r="CZ15">
            <v>30158</v>
          </cell>
          <cell r="DA15">
            <v>16302</v>
          </cell>
          <cell r="DB15">
            <v>23149</v>
          </cell>
          <cell r="DC15">
            <v>26572</v>
          </cell>
          <cell r="DD15">
            <v>30158</v>
          </cell>
          <cell r="DE15">
            <v>33581</v>
          </cell>
          <cell r="DF15">
            <v>16302</v>
          </cell>
          <cell r="DG15">
            <v>23149</v>
          </cell>
          <cell r="DH15">
            <v>26572</v>
          </cell>
          <cell r="DI15">
            <v>18258</v>
          </cell>
          <cell r="DJ15">
            <v>33778</v>
          </cell>
          <cell r="DK15">
            <v>18258</v>
          </cell>
          <cell r="DL15">
            <v>25927</v>
          </cell>
          <cell r="DM15">
            <v>29761</v>
          </cell>
          <cell r="DN15">
            <v>33778</v>
          </cell>
          <cell r="DO15">
            <v>37612</v>
          </cell>
          <cell r="DP15">
            <v>18258</v>
          </cell>
          <cell r="DQ15">
            <v>25927</v>
          </cell>
          <cell r="DR15">
            <v>29761</v>
          </cell>
          <cell r="DS15">
            <v>19592</v>
          </cell>
          <cell r="DT15">
            <v>36245</v>
          </cell>
          <cell r="DU15">
            <v>19592</v>
          </cell>
          <cell r="DV15">
            <v>27821</v>
          </cell>
          <cell r="DW15">
            <v>31936</v>
          </cell>
          <cell r="DX15">
            <v>36245</v>
          </cell>
          <cell r="DY15">
            <v>40360</v>
          </cell>
          <cell r="DZ15">
            <v>19592</v>
          </cell>
          <cell r="EA15">
            <v>27821</v>
          </cell>
          <cell r="EB15">
            <v>31936</v>
          </cell>
          <cell r="EC15">
            <v>21993</v>
          </cell>
          <cell r="ED15">
            <v>40687</v>
          </cell>
          <cell r="EE15">
            <v>21993</v>
          </cell>
          <cell r="EF15">
            <v>31230</v>
          </cell>
          <cell r="EG15">
            <v>35849</v>
          </cell>
          <cell r="EH15">
            <v>40687</v>
          </cell>
          <cell r="EI15">
            <v>45305</v>
          </cell>
          <cell r="EJ15">
            <v>21993</v>
          </cell>
          <cell r="EK15">
            <v>31230</v>
          </cell>
          <cell r="EL15">
            <v>35849</v>
          </cell>
          <cell r="EM15">
            <v>24193</v>
          </cell>
          <cell r="EN15">
            <v>44757</v>
          </cell>
          <cell r="EO15">
            <v>24193</v>
          </cell>
          <cell r="EP15">
            <v>34354</v>
          </cell>
          <cell r="EQ15">
            <v>39435</v>
          </cell>
          <cell r="ER15">
            <v>44757</v>
          </cell>
          <cell r="ES15">
            <v>49836</v>
          </cell>
          <cell r="ET15">
            <v>24193</v>
          </cell>
          <cell r="EU15">
            <v>34354</v>
          </cell>
          <cell r="EV15">
            <v>39435</v>
          </cell>
          <cell r="EW15">
            <v>25291</v>
          </cell>
          <cell r="EX15">
            <v>46789</v>
          </cell>
          <cell r="EY15">
            <v>25291</v>
          </cell>
          <cell r="EZ15">
            <v>35914</v>
          </cell>
          <cell r="FA15">
            <v>41225</v>
          </cell>
          <cell r="FB15">
            <v>46789</v>
          </cell>
          <cell r="FC15">
            <v>52100</v>
          </cell>
          <cell r="FD15">
            <v>25291</v>
          </cell>
          <cell r="FE15">
            <v>35914</v>
          </cell>
          <cell r="FF15">
            <v>41225</v>
          </cell>
        </row>
        <row r="16">
          <cell r="A16" t="str">
            <v>A</v>
          </cell>
          <cell r="B16" t="str">
            <v>B</v>
          </cell>
          <cell r="C16">
            <v>7713</v>
          </cell>
          <cell r="D16">
            <v>14269</v>
          </cell>
          <cell r="E16">
            <v>7713</v>
          </cell>
          <cell r="F16">
            <v>10952</v>
          </cell>
          <cell r="G16">
            <v>12572</v>
          </cell>
          <cell r="H16">
            <v>14269</v>
          </cell>
          <cell r="I16">
            <v>15888</v>
          </cell>
          <cell r="J16">
            <v>7713</v>
          </cell>
          <cell r="K16">
            <v>10952</v>
          </cell>
          <cell r="L16">
            <v>12572</v>
          </cell>
          <cell r="M16">
            <v>8409</v>
          </cell>
          <cell r="N16">
            <v>15557</v>
          </cell>
          <cell r="O16">
            <v>8409</v>
          </cell>
          <cell r="P16">
            <v>11941</v>
          </cell>
          <cell r="Q16">
            <v>13708</v>
          </cell>
          <cell r="R16">
            <v>15557</v>
          </cell>
          <cell r="S16">
            <v>17324</v>
          </cell>
          <cell r="T16">
            <v>8409</v>
          </cell>
          <cell r="U16">
            <v>11941</v>
          </cell>
          <cell r="V16">
            <v>13708</v>
          </cell>
          <cell r="W16"/>
          <cell r="X16"/>
          <cell r="Y16"/>
          <cell r="Z16"/>
          <cell r="AA16"/>
          <cell r="AB16"/>
          <cell r="AC16"/>
          <cell r="AD16"/>
          <cell r="AE16"/>
          <cell r="AF16"/>
          <cell r="AG16"/>
          <cell r="AH16"/>
          <cell r="AI16"/>
          <cell r="AJ16"/>
          <cell r="AK16"/>
          <cell r="AL16"/>
          <cell r="AM16"/>
          <cell r="AN16"/>
          <cell r="AO16"/>
          <cell r="AP16"/>
          <cell r="AQ16">
            <v>9446</v>
          </cell>
          <cell r="AR16">
            <v>17477</v>
          </cell>
          <cell r="AS16">
            <v>9446</v>
          </cell>
          <cell r="AT16">
            <v>13414</v>
          </cell>
          <cell r="AU16">
            <v>15398</v>
          </cell>
          <cell r="AV16">
            <v>17477</v>
          </cell>
          <cell r="AW16">
            <v>19460</v>
          </cell>
          <cell r="AX16">
            <v>9446</v>
          </cell>
          <cell r="AY16">
            <v>13414</v>
          </cell>
          <cell r="AZ16">
            <v>15398</v>
          </cell>
          <cell r="BA16">
            <v>9887</v>
          </cell>
          <cell r="BB16">
            <v>18290</v>
          </cell>
          <cell r="BC16">
            <v>9887</v>
          </cell>
          <cell r="BD16">
            <v>14040</v>
          </cell>
          <cell r="BE16">
            <v>16116</v>
          </cell>
          <cell r="BF16">
            <v>18290</v>
          </cell>
          <cell r="BG16">
            <v>20367</v>
          </cell>
          <cell r="BH16">
            <v>9887</v>
          </cell>
          <cell r="BI16">
            <v>14040</v>
          </cell>
          <cell r="BJ16">
            <v>16116</v>
          </cell>
          <cell r="BK16">
            <v>10546</v>
          </cell>
          <cell r="BL16">
            <v>19509</v>
          </cell>
          <cell r="BM16">
            <v>10546</v>
          </cell>
          <cell r="BN16">
            <v>14974</v>
          </cell>
          <cell r="BO16">
            <v>17190</v>
          </cell>
          <cell r="BP16">
            <v>19509</v>
          </cell>
          <cell r="BQ16">
            <v>21725</v>
          </cell>
          <cell r="BR16">
            <v>10546</v>
          </cell>
          <cell r="BS16">
            <v>14974</v>
          </cell>
          <cell r="BT16">
            <v>17190</v>
          </cell>
          <cell r="BU16">
            <v>11424</v>
          </cell>
          <cell r="BV16">
            <v>21134</v>
          </cell>
          <cell r="BW16">
            <v>11424</v>
          </cell>
          <cell r="BX16">
            <v>16222</v>
          </cell>
          <cell r="BY16">
            <v>18621</v>
          </cell>
          <cell r="BZ16">
            <v>21134</v>
          </cell>
          <cell r="CA16">
            <v>23534</v>
          </cell>
          <cell r="CB16">
            <v>11424</v>
          </cell>
          <cell r="CC16">
            <v>16222</v>
          </cell>
          <cell r="CD16">
            <v>18621</v>
          </cell>
          <cell r="CE16">
            <v>12302</v>
          </cell>
          <cell r="CF16">
            <v>22759</v>
          </cell>
          <cell r="CG16">
            <v>12302</v>
          </cell>
          <cell r="CH16">
            <v>17469</v>
          </cell>
          <cell r="CI16">
            <v>20053</v>
          </cell>
          <cell r="CJ16">
            <v>22759</v>
          </cell>
          <cell r="CK16">
            <v>25343</v>
          </cell>
          <cell r="CL16">
            <v>12302</v>
          </cell>
          <cell r="CM16">
            <v>17469</v>
          </cell>
          <cell r="CN16">
            <v>20053</v>
          </cell>
          <cell r="CO16">
            <v>13594</v>
          </cell>
          <cell r="CP16">
            <v>25150</v>
          </cell>
          <cell r="CQ16">
            <v>13594</v>
          </cell>
          <cell r="CR16">
            <v>19304</v>
          </cell>
          <cell r="CS16">
            <v>22159</v>
          </cell>
          <cell r="CT16">
            <v>25150</v>
          </cell>
          <cell r="CU16">
            <v>28005</v>
          </cell>
          <cell r="CV16">
            <v>13594</v>
          </cell>
          <cell r="CW16">
            <v>19304</v>
          </cell>
          <cell r="CX16">
            <v>22159</v>
          </cell>
          <cell r="CY16">
            <v>14954</v>
          </cell>
          <cell r="CZ16">
            <v>27664</v>
          </cell>
          <cell r="DA16">
            <v>14954</v>
          </cell>
          <cell r="DB16">
            <v>21234</v>
          </cell>
          <cell r="DC16">
            <v>24374</v>
          </cell>
          <cell r="DD16">
            <v>27664</v>
          </cell>
          <cell r="DE16">
            <v>30804</v>
          </cell>
          <cell r="DF16">
            <v>14954</v>
          </cell>
          <cell r="DG16">
            <v>21234</v>
          </cell>
          <cell r="DH16">
            <v>24374</v>
          </cell>
          <cell r="DI16">
            <v>16748</v>
          </cell>
          <cell r="DJ16">
            <v>30984</v>
          </cell>
          <cell r="DK16">
            <v>16748</v>
          </cell>
          <cell r="DL16">
            <v>23783</v>
          </cell>
          <cell r="DM16">
            <v>27300</v>
          </cell>
          <cell r="DN16">
            <v>30984</v>
          </cell>
          <cell r="DO16">
            <v>34502</v>
          </cell>
          <cell r="DP16">
            <v>16748</v>
          </cell>
          <cell r="DQ16">
            <v>23783</v>
          </cell>
          <cell r="DR16">
            <v>27300</v>
          </cell>
          <cell r="DS16">
            <v>17972</v>
          </cell>
          <cell r="DT16">
            <v>33247</v>
          </cell>
          <cell r="DU16">
            <v>17972</v>
          </cell>
          <cell r="DV16">
            <v>25520</v>
          </cell>
          <cell r="DW16">
            <v>29295</v>
          </cell>
          <cell r="DX16">
            <v>33247</v>
          </cell>
          <cell r="DY16">
            <v>37022</v>
          </cell>
          <cell r="DZ16">
            <v>17972</v>
          </cell>
          <cell r="EA16">
            <v>25520</v>
          </cell>
          <cell r="EB16">
            <v>29295</v>
          </cell>
          <cell r="EC16">
            <v>20174</v>
          </cell>
          <cell r="ED16">
            <v>37322</v>
          </cell>
          <cell r="EE16">
            <v>20174</v>
          </cell>
          <cell r="EF16">
            <v>28647</v>
          </cell>
          <cell r="EG16">
            <v>32884</v>
          </cell>
          <cell r="EH16">
            <v>37322</v>
          </cell>
          <cell r="EI16">
            <v>41558</v>
          </cell>
          <cell r="EJ16">
            <v>20174</v>
          </cell>
          <cell r="EK16">
            <v>28647</v>
          </cell>
          <cell r="EL16">
            <v>32884</v>
          </cell>
          <cell r="EM16">
            <v>22192</v>
          </cell>
          <cell r="EN16">
            <v>41055</v>
          </cell>
          <cell r="EO16">
            <v>22192</v>
          </cell>
          <cell r="EP16">
            <v>31513</v>
          </cell>
          <cell r="EQ16">
            <v>36173</v>
          </cell>
          <cell r="ER16">
            <v>41055</v>
          </cell>
          <cell r="ES16">
            <v>45715</v>
          </cell>
          <cell r="ET16">
            <v>22192</v>
          </cell>
          <cell r="EU16">
            <v>31513</v>
          </cell>
          <cell r="EV16">
            <v>36173</v>
          </cell>
          <cell r="EW16">
            <v>23200</v>
          </cell>
          <cell r="EX16">
            <v>42920</v>
          </cell>
          <cell r="EY16">
            <v>23200</v>
          </cell>
          <cell r="EZ16">
            <v>32944</v>
          </cell>
          <cell r="FA16">
            <v>37815</v>
          </cell>
          <cell r="FB16">
            <v>42920</v>
          </cell>
          <cell r="FC16">
            <v>47791</v>
          </cell>
          <cell r="FD16">
            <v>23200</v>
          </cell>
          <cell r="FE16">
            <v>32944</v>
          </cell>
          <cell r="FF16">
            <v>37815</v>
          </cell>
        </row>
        <row r="17">
          <cell r="A17" t="str">
            <v>A</v>
          </cell>
          <cell r="B17" t="str">
            <v>Y</v>
          </cell>
          <cell r="C17">
            <v>6638</v>
          </cell>
          <cell r="D17">
            <v>12281</v>
          </cell>
          <cell r="E17">
            <v>6638</v>
          </cell>
          <cell r="F17">
            <v>9426</v>
          </cell>
          <cell r="G17">
            <v>10820</v>
          </cell>
          <cell r="H17">
            <v>12281</v>
          </cell>
          <cell r="I17">
            <v>13674</v>
          </cell>
          <cell r="J17">
            <v>6638</v>
          </cell>
          <cell r="K17">
            <v>9426</v>
          </cell>
          <cell r="L17">
            <v>10820</v>
          </cell>
          <cell r="M17">
            <v>7238</v>
          </cell>
          <cell r="N17">
            <v>13390</v>
          </cell>
          <cell r="O17">
            <v>7238</v>
          </cell>
          <cell r="P17">
            <v>10277</v>
          </cell>
          <cell r="Q17">
            <v>11798</v>
          </cell>
          <cell r="R17">
            <v>13390</v>
          </cell>
          <cell r="S17">
            <v>14910</v>
          </cell>
          <cell r="T17">
            <v>7238</v>
          </cell>
          <cell r="U17">
            <v>10277</v>
          </cell>
          <cell r="V17">
            <v>11798</v>
          </cell>
          <cell r="W17"/>
          <cell r="X17"/>
          <cell r="Y17"/>
          <cell r="Z17"/>
          <cell r="AA17"/>
          <cell r="AB17"/>
          <cell r="AC17"/>
          <cell r="AD17"/>
          <cell r="AE17"/>
          <cell r="AF17"/>
          <cell r="AG17"/>
          <cell r="AH17"/>
          <cell r="AI17"/>
          <cell r="AJ17"/>
          <cell r="AK17"/>
          <cell r="AL17"/>
          <cell r="AM17"/>
          <cell r="AN17"/>
          <cell r="AO17"/>
          <cell r="AP17"/>
          <cell r="AQ17">
            <v>8130</v>
          </cell>
          <cell r="AR17">
            <v>15041</v>
          </cell>
          <cell r="AS17">
            <v>8130</v>
          </cell>
          <cell r="AT17">
            <v>11545</v>
          </cell>
          <cell r="AU17">
            <v>13252</v>
          </cell>
          <cell r="AV17">
            <v>15041</v>
          </cell>
          <cell r="AW17">
            <v>16749</v>
          </cell>
          <cell r="AX17">
            <v>8130</v>
          </cell>
          <cell r="AY17">
            <v>11545</v>
          </cell>
          <cell r="AZ17">
            <v>13252</v>
          </cell>
          <cell r="BA17">
            <v>8509</v>
          </cell>
          <cell r="BB17">
            <v>15742</v>
          </cell>
          <cell r="BC17">
            <v>8509</v>
          </cell>
          <cell r="BD17">
            <v>12083</v>
          </cell>
          <cell r="BE17">
            <v>13871</v>
          </cell>
          <cell r="BF17">
            <v>15742</v>
          </cell>
          <cell r="BG17">
            <v>17529</v>
          </cell>
          <cell r="BH17">
            <v>8509</v>
          </cell>
          <cell r="BI17">
            <v>12083</v>
          </cell>
          <cell r="BJ17">
            <v>13871</v>
          </cell>
          <cell r="BK17">
            <v>9076</v>
          </cell>
          <cell r="BL17">
            <v>16791</v>
          </cell>
          <cell r="BM17">
            <v>9076</v>
          </cell>
          <cell r="BN17">
            <v>12888</v>
          </cell>
          <cell r="BO17">
            <v>14795</v>
          </cell>
          <cell r="BP17">
            <v>16791</v>
          </cell>
          <cell r="BQ17">
            <v>18697</v>
          </cell>
          <cell r="BR17">
            <v>9076</v>
          </cell>
          <cell r="BS17">
            <v>12888</v>
          </cell>
          <cell r="BT17">
            <v>14795</v>
          </cell>
          <cell r="BU17">
            <v>9832</v>
          </cell>
          <cell r="BV17">
            <v>18189</v>
          </cell>
          <cell r="BW17">
            <v>9832</v>
          </cell>
          <cell r="BX17">
            <v>13962</v>
          </cell>
          <cell r="BY17">
            <v>16026</v>
          </cell>
          <cell r="BZ17">
            <v>18189</v>
          </cell>
          <cell r="CA17">
            <v>20255</v>
          </cell>
          <cell r="CB17">
            <v>9832</v>
          </cell>
          <cell r="CC17">
            <v>13962</v>
          </cell>
          <cell r="CD17">
            <v>16026</v>
          </cell>
          <cell r="CE17">
            <v>10588</v>
          </cell>
          <cell r="CF17">
            <v>19588</v>
          </cell>
          <cell r="CG17">
            <v>10588</v>
          </cell>
          <cell r="CH17">
            <v>15035</v>
          </cell>
          <cell r="CI17">
            <v>17259</v>
          </cell>
          <cell r="CJ17">
            <v>19588</v>
          </cell>
          <cell r="CK17">
            <v>21812</v>
          </cell>
          <cell r="CL17">
            <v>10588</v>
          </cell>
          <cell r="CM17">
            <v>15035</v>
          </cell>
          <cell r="CN17">
            <v>17259</v>
          </cell>
          <cell r="CO17">
            <v>11700</v>
          </cell>
          <cell r="CP17">
            <v>21646</v>
          </cell>
          <cell r="CQ17">
            <v>11700</v>
          </cell>
          <cell r="CR17">
            <v>16614</v>
          </cell>
          <cell r="CS17">
            <v>19071</v>
          </cell>
          <cell r="CT17">
            <v>21646</v>
          </cell>
          <cell r="CU17">
            <v>24103</v>
          </cell>
          <cell r="CV17">
            <v>11700</v>
          </cell>
          <cell r="CW17">
            <v>16614</v>
          </cell>
          <cell r="CX17">
            <v>19071</v>
          </cell>
          <cell r="CY17">
            <v>12870</v>
          </cell>
          <cell r="CZ17">
            <v>23809</v>
          </cell>
          <cell r="DA17">
            <v>12870</v>
          </cell>
          <cell r="DB17">
            <v>18275</v>
          </cell>
          <cell r="DC17">
            <v>20978</v>
          </cell>
          <cell r="DD17">
            <v>23809</v>
          </cell>
          <cell r="DE17">
            <v>26511</v>
          </cell>
          <cell r="DF17">
            <v>12870</v>
          </cell>
          <cell r="DG17">
            <v>18275</v>
          </cell>
          <cell r="DH17">
            <v>20978</v>
          </cell>
          <cell r="DI17">
            <v>14414</v>
          </cell>
          <cell r="DJ17">
            <v>26667</v>
          </cell>
          <cell r="DK17">
            <v>14414</v>
          </cell>
          <cell r="DL17">
            <v>20469</v>
          </cell>
          <cell r="DM17">
            <v>23496</v>
          </cell>
          <cell r="DN17">
            <v>26667</v>
          </cell>
          <cell r="DO17">
            <v>29694</v>
          </cell>
          <cell r="DP17">
            <v>14414</v>
          </cell>
          <cell r="DQ17">
            <v>20469</v>
          </cell>
          <cell r="DR17">
            <v>23496</v>
          </cell>
          <cell r="DS17">
            <v>15468</v>
          </cell>
          <cell r="DT17">
            <v>28615</v>
          </cell>
          <cell r="DU17">
            <v>15468</v>
          </cell>
          <cell r="DV17">
            <v>21964</v>
          </cell>
          <cell r="DW17">
            <v>25213</v>
          </cell>
          <cell r="DX17">
            <v>28615</v>
          </cell>
          <cell r="DY17">
            <v>31863</v>
          </cell>
          <cell r="DZ17">
            <v>15468</v>
          </cell>
          <cell r="EA17">
            <v>21964</v>
          </cell>
          <cell r="EB17">
            <v>25213</v>
          </cell>
          <cell r="EC17">
            <v>17363</v>
          </cell>
          <cell r="ED17">
            <v>32122</v>
          </cell>
          <cell r="EE17">
            <v>17363</v>
          </cell>
          <cell r="EF17">
            <v>24655</v>
          </cell>
          <cell r="EG17">
            <v>28302</v>
          </cell>
          <cell r="EH17">
            <v>32122</v>
          </cell>
          <cell r="EI17">
            <v>35767</v>
          </cell>
          <cell r="EJ17">
            <v>17363</v>
          </cell>
          <cell r="EK17">
            <v>24655</v>
          </cell>
          <cell r="EL17">
            <v>28302</v>
          </cell>
          <cell r="EM17">
            <v>19100</v>
          </cell>
          <cell r="EN17">
            <v>35335</v>
          </cell>
          <cell r="EO17">
            <v>19100</v>
          </cell>
          <cell r="EP17">
            <v>27122</v>
          </cell>
          <cell r="EQ17">
            <v>31133</v>
          </cell>
          <cell r="ER17">
            <v>35335</v>
          </cell>
          <cell r="ES17">
            <v>39345</v>
          </cell>
          <cell r="ET17">
            <v>19100</v>
          </cell>
          <cell r="EU17">
            <v>27122</v>
          </cell>
          <cell r="EV17">
            <v>31133</v>
          </cell>
          <cell r="EW17">
            <v>19967</v>
          </cell>
          <cell r="EX17">
            <v>36939</v>
          </cell>
          <cell r="EY17">
            <v>19967</v>
          </cell>
          <cell r="EZ17">
            <v>28353</v>
          </cell>
          <cell r="FA17">
            <v>32546</v>
          </cell>
          <cell r="FB17">
            <v>36939</v>
          </cell>
          <cell r="FC17">
            <v>41132</v>
          </cell>
          <cell r="FD17">
            <v>19967</v>
          </cell>
          <cell r="FE17">
            <v>28353</v>
          </cell>
          <cell r="FF17">
            <v>32546</v>
          </cell>
        </row>
        <row r="18">
          <cell r="A18" t="str">
            <v>B</v>
          </cell>
          <cell r="B18" t="str">
            <v>D</v>
          </cell>
          <cell r="C18">
            <v>6450</v>
          </cell>
          <cell r="D18">
            <v>11933</v>
          </cell>
          <cell r="E18">
            <v>6450</v>
          </cell>
          <cell r="F18">
            <v>9159</v>
          </cell>
          <cell r="G18">
            <v>10514</v>
          </cell>
          <cell r="H18">
            <v>11933</v>
          </cell>
          <cell r="I18">
            <v>13287</v>
          </cell>
          <cell r="J18">
            <v>6450</v>
          </cell>
          <cell r="K18">
            <v>9159</v>
          </cell>
          <cell r="L18">
            <v>10514</v>
          </cell>
          <cell r="M18">
            <v>7037</v>
          </cell>
          <cell r="N18">
            <v>13018</v>
          </cell>
          <cell r="O18">
            <v>7037</v>
          </cell>
          <cell r="P18">
            <v>9993</v>
          </cell>
          <cell r="Q18">
            <v>11470</v>
          </cell>
          <cell r="R18">
            <v>13018</v>
          </cell>
          <cell r="S18">
            <v>14496</v>
          </cell>
          <cell r="T18">
            <v>7037</v>
          </cell>
          <cell r="U18">
            <v>9993</v>
          </cell>
          <cell r="V18">
            <v>11470</v>
          </cell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  <cell r="AI18"/>
          <cell r="AJ18"/>
          <cell r="AK18"/>
          <cell r="AL18"/>
          <cell r="AM18"/>
          <cell r="AN18"/>
          <cell r="AO18"/>
          <cell r="AP18"/>
          <cell r="AQ18">
            <v>7905</v>
          </cell>
          <cell r="AR18">
            <v>14624</v>
          </cell>
          <cell r="AS18">
            <v>7905</v>
          </cell>
          <cell r="AT18">
            <v>11225</v>
          </cell>
          <cell r="AU18">
            <v>12885</v>
          </cell>
          <cell r="AV18">
            <v>14624</v>
          </cell>
          <cell r="AW18">
            <v>16284</v>
          </cell>
          <cell r="AX18">
            <v>7905</v>
          </cell>
          <cell r="AY18">
            <v>11225</v>
          </cell>
          <cell r="AZ18">
            <v>12885</v>
          </cell>
          <cell r="BA18">
            <v>8273</v>
          </cell>
          <cell r="BB18">
            <v>15305</v>
          </cell>
          <cell r="BC18">
            <v>8273</v>
          </cell>
          <cell r="BD18">
            <v>11748</v>
          </cell>
          <cell r="BE18">
            <v>13485</v>
          </cell>
          <cell r="BF18">
            <v>15305</v>
          </cell>
          <cell r="BG18">
            <v>17042</v>
          </cell>
          <cell r="BH18">
            <v>8273</v>
          </cell>
          <cell r="BI18">
            <v>11748</v>
          </cell>
          <cell r="BJ18">
            <v>13485</v>
          </cell>
          <cell r="BK18">
            <v>8824</v>
          </cell>
          <cell r="BL18">
            <v>16324</v>
          </cell>
          <cell r="BM18">
            <v>8824</v>
          </cell>
          <cell r="BN18">
            <v>12530</v>
          </cell>
          <cell r="BO18">
            <v>14383</v>
          </cell>
          <cell r="BP18">
            <v>16324</v>
          </cell>
          <cell r="BQ18">
            <v>18177</v>
          </cell>
          <cell r="BR18">
            <v>8824</v>
          </cell>
          <cell r="BS18">
            <v>12530</v>
          </cell>
          <cell r="BT18">
            <v>14383</v>
          </cell>
          <cell r="BU18">
            <v>9560</v>
          </cell>
          <cell r="BV18">
            <v>17686</v>
          </cell>
          <cell r="BW18">
            <v>9560</v>
          </cell>
          <cell r="BX18">
            <v>13575</v>
          </cell>
          <cell r="BY18">
            <v>15583</v>
          </cell>
          <cell r="BZ18">
            <v>17686</v>
          </cell>
          <cell r="CA18">
            <v>19694</v>
          </cell>
          <cell r="CB18">
            <v>9560</v>
          </cell>
          <cell r="CC18">
            <v>13575</v>
          </cell>
          <cell r="CD18">
            <v>15583</v>
          </cell>
          <cell r="CE18">
            <v>10295</v>
          </cell>
          <cell r="CF18">
            <v>19046</v>
          </cell>
          <cell r="CG18">
            <v>10295</v>
          </cell>
          <cell r="CH18">
            <v>14619</v>
          </cell>
          <cell r="CI18">
            <v>16781</v>
          </cell>
          <cell r="CJ18">
            <v>19046</v>
          </cell>
          <cell r="CK18">
            <v>21208</v>
          </cell>
          <cell r="CL18">
            <v>10295</v>
          </cell>
          <cell r="CM18">
            <v>14619</v>
          </cell>
          <cell r="CN18">
            <v>16781</v>
          </cell>
          <cell r="CO18">
            <v>11376</v>
          </cell>
          <cell r="CP18">
            <v>21046</v>
          </cell>
          <cell r="CQ18">
            <v>11376</v>
          </cell>
          <cell r="CR18">
            <v>16154</v>
          </cell>
          <cell r="CS18">
            <v>18543</v>
          </cell>
          <cell r="CT18">
            <v>21046</v>
          </cell>
          <cell r="CU18">
            <v>23435</v>
          </cell>
          <cell r="CV18">
            <v>11376</v>
          </cell>
          <cell r="CW18">
            <v>16154</v>
          </cell>
          <cell r="CX18">
            <v>18543</v>
          </cell>
          <cell r="CY18">
            <v>12514</v>
          </cell>
          <cell r="CZ18">
            <v>23151</v>
          </cell>
          <cell r="DA18">
            <v>12514</v>
          </cell>
          <cell r="DB18">
            <v>17770</v>
          </cell>
          <cell r="DC18">
            <v>20398</v>
          </cell>
          <cell r="DD18">
            <v>23151</v>
          </cell>
          <cell r="DE18">
            <v>25779</v>
          </cell>
          <cell r="DF18">
            <v>12514</v>
          </cell>
          <cell r="DG18">
            <v>17770</v>
          </cell>
          <cell r="DH18">
            <v>20398</v>
          </cell>
          <cell r="DI18">
            <v>14015</v>
          </cell>
          <cell r="DJ18">
            <v>25928</v>
          </cell>
          <cell r="DK18">
            <v>14015</v>
          </cell>
          <cell r="DL18">
            <v>19901</v>
          </cell>
          <cell r="DM18">
            <v>22844</v>
          </cell>
          <cell r="DN18">
            <v>25928</v>
          </cell>
          <cell r="DO18">
            <v>28871</v>
          </cell>
          <cell r="DP18">
            <v>14015</v>
          </cell>
          <cell r="DQ18">
            <v>19901</v>
          </cell>
          <cell r="DR18">
            <v>22844</v>
          </cell>
          <cell r="DS18">
            <v>15039</v>
          </cell>
          <cell r="DT18">
            <v>27822</v>
          </cell>
          <cell r="DU18">
            <v>15039</v>
          </cell>
          <cell r="DV18">
            <v>21355</v>
          </cell>
          <cell r="DW18">
            <v>24514</v>
          </cell>
          <cell r="DX18">
            <v>27822</v>
          </cell>
          <cell r="DY18">
            <v>30980</v>
          </cell>
          <cell r="DZ18">
            <v>15039</v>
          </cell>
          <cell r="EA18">
            <v>21355</v>
          </cell>
          <cell r="EB18">
            <v>24514</v>
          </cell>
          <cell r="EC18">
            <v>16882</v>
          </cell>
          <cell r="ED18">
            <v>31232</v>
          </cell>
          <cell r="EE18">
            <v>16882</v>
          </cell>
          <cell r="EF18">
            <v>23972</v>
          </cell>
          <cell r="EG18">
            <v>27518</v>
          </cell>
          <cell r="EH18">
            <v>31232</v>
          </cell>
          <cell r="EI18">
            <v>34777</v>
          </cell>
          <cell r="EJ18">
            <v>16882</v>
          </cell>
          <cell r="EK18">
            <v>23972</v>
          </cell>
          <cell r="EL18">
            <v>27518</v>
          </cell>
          <cell r="EM18">
            <v>18570</v>
          </cell>
          <cell r="EN18">
            <v>34355</v>
          </cell>
          <cell r="EO18">
            <v>18570</v>
          </cell>
          <cell r="EP18">
            <v>26369</v>
          </cell>
          <cell r="EQ18">
            <v>30269</v>
          </cell>
          <cell r="ER18">
            <v>34355</v>
          </cell>
          <cell r="ES18">
            <v>38254</v>
          </cell>
          <cell r="ET18">
            <v>18570</v>
          </cell>
          <cell r="EU18">
            <v>26369</v>
          </cell>
          <cell r="EV18">
            <v>30269</v>
          </cell>
          <cell r="EW18">
            <v>19414</v>
          </cell>
          <cell r="EX18">
            <v>35916</v>
          </cell>
          <cell r="EY18">
            <v>19414</v>
          </cell>
          <cell r="EZ18">
            <v>27568</v>
          </cell>
          <cell r="FA18">
            <v>31645</v>
          </cell>
          <cell r="FB18">
            <v>35916</v>
          </cell>
          <cell r="FC18">
            <v>39993</v>
          </cell>
          <cell r="FD18">
            <v>19414</v>
          </cell>
          <cell r="FE18">
            <v>27568</v>
          </cell>
          <cell r="FF18">
            <v>31645</v>
          </cell>
        </row>
        <row r="19">
          <cell r="A19" t="str">
            <v>B</v>
          </cell>
          <cell r="B19" t="str">
            <v>A</v>
          </cell>
          <cell r="C19">
            <v>8579</v>
          </cell>
          <cell r="D19">
            <v>15871</v>
          </cell>
          <cell r="E19">
            <v>8579</v>
          </cell>
          <cell r="F19">
            <v>12181</v>
          </cell>
          <cell r="G19">
            <v>13984</v>
          </cell>
          <cell r="H19">
            <v>15871</v>
          </cell>
          <cell r="I19">
            <v>17672</v>
          </cell>
          <cell r="J19">
            <v>8579</v>
          </cell>
          <cell r="K19">
            <v>12181</v>
          </cell>
          <cell r="L19">
            <v>13984</v>
          </cell>
          <cell r="M19">
            <v>9359</v>
          </cell>
          <cell r="N19">
            <v>17314</v>
          </cell>
          <cell r="O19">
            <v>9359</v>
          </cell>
          <cell r="P19">
            <v>13291</v>
          </cell>
          <cell r="Q19">
            <v>15255</v>
          </cell>
          <cell r="R19">
            <v>17314</v>
          </cell>
          <cell r="S19">
            <v>19280</v>
          </cell>
          <cell r="T19">
            <v>9359</v>
          </cell>
          <cell r="U19">
            <v>13291</v>
          </cell>
          <cell r="V19">
            <v>15255</v>
          </cell>
          <cell r="W19"/>
          <cell r="X19"/>
          <cell r="Y19"/>
          <cell r="Z19"/>
          <cell r="AA19"/>
          <cell r="AB19"/>
          <cell r="AC19"/>
          <cell r="AD19"/>
          <cell r="AE19"/>
          <cell r="AF19"/>
          <cell r="AG19"/>
          <cell r="AH19"/>
          <cell r="AI19"/>
          <cell r="AJ19"/>
          <cell r="AK19"/>
          <cell r="AL19"/>
          <cell r="AM19"/>
          <cell r="AN19"/>
          <cell r="AO19"/>
          <cell r="AP19"/>
          <cell r="AQ19">
            <v>10514</v>
          </cell>
          <cell r="AR19">
            <v>19450</v>
          </cell>
          <cell r="AS19">
            <v>10514</v>
          </cell>
          <cell r="AT19">
            <v>14929</v>
          </cell>
          <cell r="AU19">
            <v>17137</v>
          </cell>
          <cell r="AV19">
            <v>19450</v>
          </cell>
          <cell r="AW19">
            <v>21658</v>
          </cell>
          <cell r="AX19">
            <v>10514</v>
          </cell>
          <cell r="AY19">
            <v>14929</v>
          </cell>
          <cell r="AZ19">
            <v>17137</v>
          </cell>
          <cell r="BA19">
            <v>11003</v>
          </cell>
          <cell r="BB19">
            <v>20356</v>
          </cell>
          <cell r="BC19">
            <v>11003</v>
          </cell>
          <cell r="BD19">
            <v>15625</v>
          </cell>
          <cell r="BE19">
            <v>17935</v>
          </cell>
          <cell r="BF19">
            <v>20356</v>
          </cell>
          <cell r="BG19">
            <v>22666</v>
          </cell>
          <cell r="BH19">
            <v>11003</v>
          </cell>
          <cell r="BI19">
            <v>15625</v>
          </cell>
          <cell r="BJ19">
            <v>17935</v>
          </cell>
          <cell r="BK19">
            <v>11736</v>
          </cell>
          <cell r="BL19">
            <v>21711</v>
          </cell>
          <cell r="BM19">
            <v>11736</v>
          </cell>
          <cell r="BN19">
            <v>16665</v>
          </cell>
          <cell r="BO19">
            <v>19129</v>
          </cell>
          <cell r="BP19">
            <v>21711</v>
          </cell>
          <cell r="BQ19">
            <v>24175</v>
          </cell>
          <cell r="BR19">
            <v>11736</v>
          </cell>
          <cell r="BS19">
            <v>16665</v>
          </cell>
          <cell r="BT19">
            <v>19129</v>
          </cell>
          <cell r="BU19">
            <v>12715</v>
          </cell>
          <cell r="BV19">
            <v>23522</v>
          </cell>
          <cell r="BW19">
            <v>12715</v>
          </cell>
          <cell r="BX19">
            <v>18055</v>
          </cell>
          <cell r="BY19">
            <v>20725</v>
          </cell>
          <cell r="BZ19">
            <v>23522</v>
          </cell>
          <cell r="CA19">
            <v>26193</v>
          </cell>
          <cell r="CB19">
            <v>12715</v>
          </cell>
          <cell r="CC19">
            <v>18055</v>
          </cell>
          <cell r="CD19">
            <v>20725</v>
          </cell>
          <cell r="CE19">
            <v>13692</v>
          </cell>
          <cell r="CF19">
            <v>25331</v>
          </cell>
          <cell r="CG19">
            <v>13692</v>
          </cell>
          <cell r="CH19">
            <v>19443</v>
          </cell>
          <cell r="CI19">
            <v>22319</v>
          </cell>
          <cell r="CJ19">
            <v>25331</v>
          </cell>
          <cell r="CK19">
            <v>28207</v>
          </cell>
          <cell r="CL19">
            <v>13692</v>
          </cell>
          <cell r="CM19">
            <v>19443</v>
          </cell>
          <cell r="CN19">
            <v>22319</v>
          </cell>
          <cell r="CO19">
            <v>15130</v>
          </cell>
          <cell r="CP19">
            <v>27991</v>
          </cell>
          <cell r="CQ19">
            <v>15130</v>
          </cell>
          <cell r="CR19">
            <v>21485</v>
          </cell>
          <cell r="CS19">
            <v>24662</v>
          </cell>
          <cell r="CT19">
            <v>27991</v>
          </cell>
          <cell r="CU19">
            <v>31169</v>
          </cell>
          <cell r="CV19">
            <v>15130</v>
          </cell>
          <cell r="CW19">
            <v>21485</v>
          </cell>
          <cell r="CX19">
            <v>24662</v>
          </cell>
          <cell r="CY19">
            <v>16644</v>
          </cell>
          <cell r="CZ19">
            <v>30791</v>
          </cell>
          <cell r="DA19">
            <v>16644</v>
          </cell>
          <cell r="DB19">
            <v>23634</v>
          </cell>
          <cell r="DC19">
            <v>27129</v>
          </cell>
          <cell r="DD19">
            <v>30791</v>
          </cell>
          <cell r="DE19">
            <v>34286</v>
          </cell>
          <cell r="DF19">
            <v>16644</v>
          </cell>
          <cell r="DG19">
            <v>23634</v>
          </cell>
          <cell r="DH19">
            <v>27129</v>
          </cell>
          <cell r="DI19">
            <v>18640</v>
          </cell>
          <cell r="DJ19">
            <v>34484</v>
          </cell>
          <cell r="DK19">
            <v>18640</v>
          </cell>
          <cell r="DL19">
            <v>26468</v>
          </cell>
          <cell r="DM19">
            <v>30383</v>
          </cell>
          <cell r="DN19">
            <v>34484</v>
          </cell>
          <cell r="DO19">
            <v>38398</v>
          </cell>
          <cell r="DP19">
            <v>18640</v>
          </cell>
          <cell r="DQ19">
            <v>26468</v>
          </cell>
          <cell r="DR19">
            <v>30383</v>
          </cell>
          <cell r="DS19">
            <v>20002</v>
          </cell>
          <cell r="DT19">
            <v>37003</v>
          </cell>
          <cell r="DU19">
            <v>20002</v>
          </cell>
          <cell r="DV19">
            <v>28402</v>
          </cell>
          <cell r="DW19">
            <v>32604</v>
          </cell>
          <cell r="DX19">
            <v>37003</v>
          </cell>
          <cell r="DY19">
            <v>41203</v>
          </cell>
          <cell r="DZ19">
            <v>20002</v>
          </cell>
          <cell r="EA19">
            <v>28402</v>
          </cell>
          <cell r="EB19">
            <v>32604</v>
          </cell>
          <cell r="EC19">
            <v>22453</v>
          </cell>
          <cell r="ED19">
            <v>41539</v>
          </cell>
          <cell r="EE19">
            <v>22453</v>
          </cell>
          <cell r="EF19">
            <v>31883</v>
          </cell>
          <cell r="EG19">
            <v>36599</v>
          </cell>
          <cell r="EH19">
            <v>41539</v>
          </cell>
          <cell r="EI19">
            <v>46253</v>
          </cell>
          <cell r="EJ19">
            <v>22453</v>
          </cell>
          <cell r="EK19">
            <v>31883</v>
          </cell>
          <cell r="EL19">
            <v>36599</v>
          </cell>
          <cell r="EM19">
            <v>24698</v>
          </cell>
          <cell r="EN19">
            <v>45692</v>
          </cell>
          <cell r="EO19">
            <v>24698</v>
          </cell>
          <cell r="EP19">
            <v>35071</v>
          </cell>
          <cell r="EQ19">
            <v>40258</v>
          </cell>
          <cell r="ER19">
            <v>45692</v>
          </cell>
          <cell r="ES19">
            <v>50878</v>
          </cell>
          <cell r="ET19">
            <v>24698</v>
          </cell>
          <cell r="EU19">
            <v>35071</v>
          </cell>
          <cell r="EV19">
            <v>40258</v>
          </cell>
          <cell r="EW19">
            <v>25821</v>
          </cell>
          <cell r="EX19">
            <v>47768</v>
          </cell>
          <cell r="EY19">
            <v>25821</v>
          </cell>
          <cell r="EZ19">
            <v>36665</v>
          </cell>
          <cell r="FA19">
            <v>42088</v>
          </cell>
          <cell r="FB19">
            <v>47768</v>
          </cell>
          <cell r="FC19">
            <v>53191</v>
          </cell>
          <cell r="FD19">
            <v>25821</v>
          </cell>
          <cell r="FE19">
            <v>36665</v>
          </cell>
          <cell r="FF19">
            <v>42088</v>
          </cell>
        </row>
        <row r="20">
          <cell r="A20" t="str">
            <v>B</v>
          </cell>
          <cell r="B20" t="str">
            <v>B</v>
          </cell>
          <cell r="C20">
            <v>7869</v>
          </cell>
          <cell r="D20">
            <v>14558</v>
          </cell>
          <cell r="E20">
            <v>7869</v>
          </cell>
          <cell r="F20">
            <v>11174</v>
          </cell>
          <cell r="G20">
            <v>12827</v>
          </cell>
          <cell r="H20">
            <v>14558</v>
          </cell>
          <cell r="I20">
            <v>16210</v>
          </cell>
          <cell r="J20">
            <v>7869</v>
          </cell>
          <cell r="K20">
            <v>11174</v>
          </cell>
          <cell r="L20">
            <v>12827</v>
          </cell>
          <cell r="M20">
            <v>8585</v>
          </cell>
          <cell r="N20">
            <v>15882</v>
          </cell>
          <cell r="O20">
            <v>8585</v>
          </cell>
          <cell r="P20">
            <v>12191</v>
          </cell>
          <cell r="Q20">
            <v>13993</v>
          </cell>
          <cell r="R20">
            <v>15882</v>
          </cell>
          <cell r="S20">
            <v>17685</v>
          </cell>
          <cell r="T20">
            <v>8585</v>
          </cell>
          <cell r="U20">
            <v>12191</v>
          </cell>
          <cell r="V20">
            <v>13993</v>
          </cell>
          <cell r="W20"/>
          <cell r="X20"/>
          <cell r="Y20"/>
          <cell r="Z20"/>
          <cell r="AA20"/>
          <cell r="AB20"/>
          <cell r="AC20"/>
          <cell r="AD20"/>
          <cell r="AE20"/>
          <cell r="AF20"/>
          <cell r="AG20"/>
          <cell r="AH20"/>
          <cell r="AI20"/>
          <cell r="AJ20"/>
          <cell r="AK20"/>
          <cell r="AL20"/>
          <cell r="AM20"/>
          <cell r="AN20"/>
          <cell r="AO20"/>
          <cell r="AP20"/>
          <cell r="AQ20">
            <v>9644</v>
          </cell>
          <cell r="AR20">
            <v>17841</v>
          </cell>
          <cell r="AS20">
            <v>9644</v>
          </cell>
          <cell r="AT20">
            <v>13695</v>
          </cell>
          <cell r="AU20">
            <v>15720</v>
          </cell>
          <cell r="AV20">
            <v>17841</v>
          </cell>
          <cell r="AW20">
            <v>19866</v>
          </cell>
          <cell r="AX20">
            <v>9644</v>
          </cell>
          <cell r="AY20">
            <v>13695</v>
          </cell>
          <cell r="AZ20">
            <v>15720</v>
          </cell>
          <cell r="BA20">
            <v>10093</v>
          </cell>
          <cell r="BB20">
            <v>18672</v>
          </cell>
          <cell r="BC20">
            <v>10093</v>
          </cell>
          <cell r="BD20">
            <v>14333</v>
          </cell>
          <cell r="BE20">
            <v>16452</v>
          </cell>
          <cell r="BF20">
            <v>18672</v>
          </cell>
          <cell r="BG20">
            <v>20791</v>
          </cell>
          <cell r="BH20">
            <v>10093</v>
          </cell>
          <cell r="BI20">
            <v>14333</v>
          </cell>
          <cell r="BJ20">
            <v>16452</v>
          </cell>
          <cell r="BK20">
            <v>10765</v>
          </cell>
          <cell r="BL20">
            <v>19915</v>
          </cell>
          <cell r="BM20">
            <v>10765</v>
          </cell>
          <cell r="BN20">
            <v>15287</v>
          </cell>
          <cell r="BO20">
            <v>17547</v>
          </cell>
          <cell r="BP20">
            <v>19915</v>
          </cell>
          <cell r="BQ20">
            <v>22176</v>
          </cell>
          <cell r="BR20">
            <v>10765</v>
          </cell>
          <cell r="BS20">
            <v>15287</v>
          </cell>
          <cell r="BT20">
            <v>17547</v>
          </cell>
          <cell r="BU20">
            <v>11663</v>
          </cell>
          <cell r="BV20">
            <v>21577</v>
          </cell>
          <cell r="BW20">
            <v>11663</v>
          </cell>
          <cell r="BX20">
            <v>16562</v>
          </cell>
          <cell r="BY20">
            <v>19011</v>
          </cell>
          <cell r="BZ20">
            <v>21577</v>
          </cell>
          <cell r="CA20">
            <v>24027</v>
          </cell>
          <cell r="CB20">
            <v>11663</v>
          </cell>
          <cell r="CC20">
            <v>16562</v>
          </cell>
          <cell r="CD20">
            <v>19011</v>
          </cell>
          <cell r="CE20">
            <v>12560</v>
          </cell>
          <cell r="CF20">
            <v>23236</v>
          </cell>
          <cell r="CG20">
            <v>12560</v>
          </cell>
          <cell r="CH20">
            <v>17835</v>
          </cell>
          <cell r="CI20">
            <v>20473</v>
          </cell>
          <cell r="CJ20">
            <v>23236</v>
          </cell>
          <cell r="CK20">
            <v>25874</v>
          </cell>
          <cell r="CL20">
            <v>12560</v>
          </cell>
          <cell r="CM20">
            <v>17835</v>
          </cell>
          <cell r="CN20">
            <v>20473</v>
          </cell>
          <cell r="CO20">
            <v>13879</v>
          </cell>
          <cell r="CP20">
            <v>25676</v>
          </cell>
          <cell r="CQ20">
            <v>13879</v>
          </cell>
          <cell r="CR20">
            <v>19708</v>
          </cell>
          <cell r="CS20">
            <v>22622</v>
          </cell>
          <cell r="CT20">
            <v>25676</v>
          </cell>
          <cell r="CU20">
            <v>28591</v>
          </cell>
          <cell r="CV20">
            <v>13879</v>
          </cell>
          <cell r="CW20">
            <v>19708</v>
          </cell>
          <cell r="CX20">
            <v>22622</v>
          </cell>
          <cell r="CY20">
            <v>15267</v>
          </cell>
          <cell r="CZ20">
            <v>28244</v>
          </cell>
          <cell r="DA20">
            <v>15267</v>
          </cell>
          <cell r="DB20">
            <v>21679</v>
          </cell>
          <cell r="DC20">
            <v>24886</v>
          </cell>
          <cell r="DD20">
            <v>28244</v>
          </cell>
          <cell r="DE20">
            <v>31450</v>
          </cell>
          <cell r="DF20">
            <v>15267</v>
          </cell>
          <cell r="DG20">
            <v>21679</v>
          </cell>
          <cell r="DH20">
            <v>24886</v>
          </cell>
          <cell r="DI20">
            <v>17098</v>
          </cell>
          <cell r="DJ20">
            <v>31632</v>
          </cell>
          <cell r="DK20">
            <v>17098</v>
          </cell>
          <cell r="DL20">
            <v>24279</v>
          </cell>
          <cell r="DM20">
            <v>27870</v>
          </cell>
          <cell r="DN20">
            <v>31632</v>
          </cell>
          <cell r="DO20">
            <v>35223</v>
          </cell>
          <cell r="DP20">
            <v>17098</v>
          </cell>
          <cell r="DQ20">
            <v>24279</v>
          </cell>
          <cell r="DR20">
            <v>27870</v>
          </cell>
          <cell r="DS20">
            <v>18348</v>
          </cell>
          <cell r="DT20">
            <v>33943</v>
          </cell>
          <cell r="DU20">
            <v>18348</v>
          </cell>
          <cell r="DV20">
            <v>26053</v>
          </cell>
          <cell r="DW20">
            <v>29907</v>
          </cell>
          <cell r="DX20">
            <v>33943</v>
          </cell>
          <cell r="DY20">
            <v>37796</v>
          </cell>
          <cell r="DZ20">
            <v>18348</v>
          </cell>
          <cell r="EA20">
            <v>26053</v>
          </cell>
          <cell r="EB20">
            <v>29907</v>
          </cell>
          <cell r="EC20">
            <v>20596</v>
          </cell>
          <cell r="ED20">
            <v>38103</v>
          </cell>
          <cell r="EE20">
            <v>20596</v>
          </cell>
          <cell r="EF20">
            <v>29246</v>
          </cell>
          <cell r="EG20">
            <v>33572</v>
          </cell>
          <cell r="EH20">
            <v>38103</v>
          </cell>
          <cell r="EI20">
            <v>42428</v>
          </cell>
          <cell r="EJ20">
            <v>20596</v>
          </cell>
          <cell r="EK20">
            <v>29246</v>
          </cell>
          <cell r="EL20">
            <v>33572</v>
          </cell>
          <cell r="EM20">
            <v>22655</v>
          </cell>
          <cell r="EN20">
            <v>41913</v>
          </cell>
          <cell r="EO20">
            <v>22655</v>
          </cell>
          <cell r="EP20">
            <v>32170</v>
          </cell>
          <cell r="EQ20">
            <v>36928</v>
          </cell>
          <cell r="ER20">
            <v>41913</v>
          </cell>
          <cell r="ES20">
            <v>46670</v>
          </cell>
          <cell r="ET20">
            <v>22655</v>
          </cell>
          <cell r="EU20">
            <v>32170</v>
          </cell>
          <cell r="EV20">
            <v>36928</v>
          </cell>
          <cell r="EW20">
            <v>23685</v>
          </cell>
          <cell r="EX20">
            <v>43818</v>
          </cell>
          <cell r="EY20">
            <v>23685</v>
          </cell>
          <cell r="EZ20">
            <v>33633</v>
          </cell>
          <cell r="FA20">
            <v>38607</v>
          </cell>
          <cell r="FB20">
            <v>43818</v>
          </cell>
          <cell r="FC20">
            <v>48791</v>
          </cell>
          <cell r="FD20">
            <v>23685</v>
          </cell>
          <cell r="FE20">
            <v>33633</v>
          </cell>
          <cell r="FF20">
            <v>38607</v>
          </cell>
        </row>
        <row r="21">
          <cell r="A21" t="str">
            <v>B</v>
          </cell>
          <cell r="B21" t="str">
            <v>Y</v>
          </cell>
          <cell r="C21">
            <v>6773</v>
          </cell>
          <cell r="D21">
            <v>12530</v>
          </cell>
          <cell r="E21">
            <v>6773</v>
          </cell>
          <cell r="F21">
            <v>9617</v>
          </cell>
          <cell r="G21">
            <v>11040</v>
          </cell>
          <cell r="H21">
            <v>12530</v>
          </cell>
          <cell r="I21">
            <v>13951</v>
          </cell>
          <cell r="J21">
            <v>6773</v>
          </cell>
          <cell r="K21">
            <v>9617</v>
          </cell>
          <cell r="L21">
            <v>11040</v>
          </cell>
          <cell r="M21">
            <v>7389</v>
          </cell>
          <cell r="N21">
            <v>13669</v>
          </cell>
          <cell r="O21">
            <v>7389</v>
          </cell>
          <cell r="P21">
            <v>10493</v>
          </cell>
          <cell r="Q21">
            <v>12044</v>
          </cell>
          <cell r="R21">
            <v>13669</v>
          </cell>
          <cell r="S21">
            <v>15221</v>
          </cell>
          <cell r="T21">
            <v>7389</v>
          </cell>
          <cell r="U21">
            <v>10493</v>
          </cell>
          <cell r="V21">
            <v>12044</v>
          </cell>
          <cell r="W21"/>
          <cell r="X21"/>
          <cell r="Y21"/>
          <cell r="Z21"/>
          <cell r="AA21"/>
          <cell r="AB21"/>
          <cell r="AC21"/>
          <cell r="AD21"/>
          <cell r="AE21"/>
          <cell r="AF21"/>
          <cell r="AG21"/>
          <cell r="AH21"/>
          <cell r="AI21"/>
          <cell r="AJ21"/>
          <cell r="AK21"/>
          <cell r="AL21"/>
          <cell r="AM21"/>
          <cell r="AN21"/>
          <cell r="AO21"/>
          <cell r="AP21"/>
          <cell r="AQ21">
            <v>8300</v>
          </cell>
          <cell r="AR21">
            <v>15355</v>
          </cell>
          <cell r="AS21">
            <v>8300</v>
          </cell>
          <cell r="AT21">
            <v>11786</v>
          </cell>
          <cell r="AU21">
            <v>13529</v>
          </cell>
          <cell r="AV21">
            <v>15355</v>
          </cell>
          <cell r="AW21">
            <v>17098</v>
          </cell>
          <cell r="AX21">
            <v>8300</v>
          </cell>
          <cell r="AY21">
            <v>11786</v>
          </cell>
          <cell r="AZ21">
            <v>13529</v>
          </cell>
          <cell r="BA21">
            <v>8687</v>
          </cell>
          <cell r="BB21">
            <v>16070</v>
          </cell>
          <cell r="BC21">
            <v>8687</v>
          </cell>
          <cell r="BD21">
            <v>12335</v>
          </cell>
          <cell r="BE21">
            <v>14159</v>
          </cell>
          <cell r="BF21">
            <v>16070</v>
          </cell>
          <cell r="BG21">
            <v>17894</v>
          </cell>
          <cell r="BH21">
            <v>8687</v>
          </cell>
          <cell r="BI21">
            <v>12335</v>
          </cell>
          <cell r="BJ21">
            <v>14159</v>
          </cell>
          <cell r="BK21">
            <v>9265</v>
          </cell>
          <cell r="BL21">
            <v>17140</v>
          </cell>
          <cell r="BM21">
            <v>9265</v>
          </cell>
          <cell r="BN21">
            <v>13157</v>
          </cell>
          <cell r="BO21">
            <v>15102</v>
          </cell>
          <cell r="BP21">
            <v>17140</v>
          </cell>
          <cell r="BQ21">
            <v>19086</v>
          </cell>
          <cell r="BR21">
            <v>9265</v>
          </cell>
          <cell r="BS21">
            <v>13157</v>
          </cell>
          <cell r="BT21">
            <v>15102</v>
          </cell>
          <cell r="BU21">
            <v>10038</v>
          </cell>
          <cell r="BV21">
            <v>18570</v>
          </cell>
          <cell r="BW21">
            <v>10038</v>
          </cell>
          <cell r="BX21">
            <v>14254</v>
          </cell>
          <cell r="BY21">
            <v>16362</v>
          </cell>
          <cell r="BZ21">
            <v>18570</v>
          </cell>
          <cell r="CA21">
            <v>20679</v>
          </cell>
          <cell r="CB21">
            <v>10038</v>
          </cell>
          <cell r="CC21">
            <v>14254</v>
          </cell>
          <cell r="CD21">
            <v>16362</v>
          </cell>
          <cell r="CE21">
            <v>10810</v>
          </cell>
          <cell r="CF21">
            <v>19998</v>
          </cell>
          <cell r="CG21">
            <v>10810</v>
          </cell>
          <cell r="CH21">
            <v>15350</v>
          </cell>
          <cell r="CI21">
            <v>17620</v>
          </cell>
          <cell r="CJ21">
            <v>19998</v>
          </cell>
          <cell r="CK21">
            <v>22268</v>
          </cell>
          <cell r="CL21">
            <v>10810</v>
          </cell>
          <cell r="CM21">
            <v>15350</v>
          </cell>
          <cell r="CN21">
            <v>17620</v>
          </cell>
          <cell r="CO21">
            <v>11945</v>
          </cell>
          <cell r="CP21">
            <v>22098</v>
          </cell>
          <cell r="CQ21">
            <v>11945</v>
          </cell>
          <cell r="CR21">
            <v>16962</v>
          </cell>
          <cell r="CS21">
            <v>19470</v>
          </cell>
          <cell r="CT21">
            <v>22098</v>
          </cell>
          <cell r="CU21">
            <v>24607</v>
          </cell>
          <cell r="CV21">
            <v>11945</v>
          </cell>
          <cell r="CW21">
            <v>16962</v>
          </cell>
          <cell r="CX21">
            <v>19470</v>
          </cell>
          <cell r="CY21">
            <v>13140</v>
          </cell>
          <cell r="CZ21">
            <v>24309</v>
          </cell>
          <cell r="DA21">
            <v>13140</v>
          </cell>
          <cell r="DB21">
            <v>18659</v>
          </cell>
          <cell r="DC21">
            <v>21418</v>
          </cell>
          <cell r="DD21">
            <v>24309</v>
          </cell>
          <cell r="DE21">
            <v>27068</v>
          </cell>
          <cell r="DF21">
            <v>13140</v>
          </cell>
          <cell r="DG21">
            <v>18659</v>
          </cell>
          <cell r="DH21">
            <v>21418</v>
          </cell>
          <cell r="DI21">
            <v>14716</v>
          </cell>
          <cell r="DJ21">
            <v>27224</v>
          </cell>
          <cell r="DK21">
            <v>14716</v>
          </cell>
          <cell r="DL21">
            <v>20896</v>
          </cell>
          <cell r="DM21">
            <v>23986</v>
          </cell>
          <cell r="DN21">
            <v>27224</v>
          </cell>
          <cell r="DO21">
            <v>30315</v>
          </cell>
          <cell r="DP21">
            <v>14716</v>
          </cell>
          <cell r="DQ21">
            <v>20896</v>
          </cell>
          <cell r="DR21">
            <v>23986</v>
          </cell>
          <cell r="DS21">
            <v>15791</v>
          </cell>
          <cell r="DT21">
            <v>29213</v>
          </cell>
          <cell r="DU21">
            <v>15791</v>
          </cell>
          <cell r="DV21">
            <v>22423</v>
          </cell>
          <cell r="DW21">
            <v>25740</v>
          </cell>
          <cell r="DX21">
            <v>29213</v>
          </cell>
          <cell r="DY21">
            <v>32529</v>
          </cell>
          <cell r="DZ21">
            <v>15791</v>
          </cell>
          <cell r="EA21">
            <v>22423</v>
          </cell>
          <cell r="EB21">
            <v>25740</v>
          </cell>
          <cell r="EC21">
            <v>17726</v>
          </cell>
          <cell r="ED21">
            <v>32794</v>
          </cell>
          <cell r="EE21">
            <v>17726</v>
          </cell>
          <cell r="EF21">
            <v>25171</v>
          </cell>
          <cell r="EG21">
            <v>28894</v>
          </cell>
          <cell r="EH21">
            <v>32794</v>
          </cell>
          <cell r="EI21">
            <v>36516</v>
          </cell>
          <cell r="EJ21">
            <v>17726</v>
          </cell>
          <cell r="EK21">
            <v>25171</v>
          </cell>
          <cell r="EL21">
            <v>28894</v>
          </cell>
          <cell r="EM21">
            <v>19499</v>
          </cell>
          <cell r="EN21">
            <v>36073</v>
          </cell>
          <cell r="EO21">
            <v>19499</v>
          </cell>
          <cell r="EP21">
            <v>27687</v>
          </cell>
          <cell r="EQ21">
            <v>31782</v>
          </cell>
          <cell r="ER21">
            <v>36073</v>
          </cell>
          <cell r="ES21">
            <v>40167</v>
          </cell>
          <cell r="ET21">
            <v>19499</v>
          </cell>
          <cell r="EU21">
            <v>27687</v>
          </cell>
          <cell r="EV21">
            <v>31782</v>
          </cell>
          <cell r="EW21">
            <v>20385</v>
          </cell>
          <cell r="EX21">
            <v>37712</v>
          </cell>
          <cell r="EY21">
            <v>20385</v>
          </cell>
          <cell r="EZ21">
            <v>28946</v>
          </cell>
          <cell r="FA21">
            <v>33227</v>
          </cell>
          <cell r="FB21">
            <v>37712</v>
          </cell>
          <cell r="FC21">
            <v>41993</v>
          </cell>
          <cell r="FD21">
            <v>20385</v>
          </cell>
          <cell r="FE21">
            <v>28946</v>
          </cell>
          <cell r="FF21">
            <v>33227</v>
          </cell>
        </row>
        <row r="22">
          <cell r="A22" t="str">
            <v>C</v>
          </cell>
          <cell r="B22" t="str">
            <v>D</v>
          </cell>
          <cell r="C22">
            <v>6589</v>
          </cell>
          <cell r="D22">
            <v>12190</v>
          </cell>
          <cell r="E22">
            <v>6589</v>
          </cell>
          <cell r="F22">
            <v>9356</v>
          </cell>
          <cell r="G22">
            <v>10740</v>
          </cell>
          <cell r="H22">
            <v>12190</v>
          </cell>
          <cell r="I22">
            <v>13573</v>
          </cell>
          <cell r="J22">
            <v>6589</v>
          </cell>
          <cell r="K22">
            <v>9356</v>
          </cell>
          <cell r="L22">
            <v>10740</v>
          </cell>
          <cell r="M22">
            <v>7189</v>
          </cell>
          <cell r="N22">
            <v>13300</v>
          </cell>
          <cell r="O22">
            <v>7189</v>
          </cell>
          <cell r="P22">
            <v>10208</v>
          </cell>
          <cell r="Q22">
            <v>11718</v>
          </cell>
          <cell r="R22">
            <v>13300</v>
          </cell>
          <cell r="S22">
            <v>14809</v>
          </cell>
          <cell r="T22">
            <v>7189</v>
          </cell>
          <cell r="U22">
            <v>10208</v>
          </cell>
          <cell r="V22">
            <v>11718</v>
          </cell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L22"/>
          <cell r="AM22"/>
          <cell r="AN22"/>
          <cell r="AO22"/>
          <cell r="AP22"/>
          <cell r="AQ22">
            <v>8076</v>
          </cell>
          <cell r="AR22">
            <v>14941</v>
          </cell>
          <cell r="AS22">
            <v>8076</v>
          </cell>
          <cell r="AT22">
            <v>11468</v>
          </cell>
          <cell r="AU22">
            <v>13164</v>
          </cell>
          <cell r="AV22">
            <v>14941</v>
          </cell>
          <cell r="AW22">
            <v>16637</v>
          </cell>
          <cell r="AX22">
            <v>8076</v>
          </cell>
          <cell r="AY22">
            <v>11468</v>
          </cell>
          <cell r="AZ22">
            <v>13164</v>
          </cell>
          <cell r="BA22">
            <v>8452</v>
          </cell>
          <cell r="BB22">
            <v>15636</v>
          </cell>
          <cell r="BC22">
            <v>8452</v>
          </cell>
          <cell r="BD22">
            <v>12002</v>
          </cell>
          <cell r="BE22">
            <v>13777</v>
          </cell>
          <cell r="BF22">
            <v>15636</v>
          </cell>
          <cell r="BG22">
            <v>17411</v>
          </cell>
          <cell r="BH22">
            <v>8452</v>
          </cell>
          <cell r="BI22">
            <v>12002</v>
          </cell>
          <cell r="BJ22">
            <v>13777</v>
          </cell>
          <cell r="BK22">
            <v>9015</v>
          </cell>
          <cell r="BL22">
            <v>16678</v>
          </cell>
          <cell r="BM22">
            <v>9015</v>
          </cell>
          <cell r="BN22">
            <v>12801</v>
          </cell>
          <cell r="BO22">
            <v>14694</v>
          </cell>
          <cell r="BP22">
            <v>16678</v>
          </cell>
          <cell r="BQ22">
            <v>18571</v>
          </cell>
          <cell r="BR22">
            <v>9015</v>
          </cell>
          <cell r="BS22">
            <v>12801</v>
          </cell>
          <cell r="BT22">
            <v>14694</v>
          </cell>
          <cell r="BU22">
            <v>9766</v>
          </cell>
          <cell r="BV22">
            <v>18067</v>
          </cell>
          <cell r="BW22">
            <v>9766</v>
          </cell>
          <cell r="BX22">
            <v>13868</v>
          </cell>
          <cell r="BY22">
            <v>15919</v>
          </cell>
          <cell r="BZ22">
            <v>18067</v>
          </cell>
          <cell r="CA22">
            <v>20118</v>
          </cell>
          <cell r="CB22">
            <v>9766</v>
          </cell>
          <cell r="CC22">
            <v>13868</v>
          </cell>
          <cell r="CD22">
            <v>15919</v>
          </cell>
          <cell r="CE22">
            <v>10518</v>
          </cell>
          <cell r="CF22">
            <v>19458</v>
          </cell>
          <cell r="CG22">
            <v>10518</v>
          </cell>
          <cell r="CH22">
            <v>14936</v>
          </cell>
          <cell r="CI22">
            <v>17144</v>
          </cell>
          <cell r="CJ22">
            <v>19458</v>
          </cell>
          <cell r="CK22">
            <v>21667</v>
          </cell>
          <cell r="CL22">
            <v>10518</v>
          </cell>
          <cell r="CM22">
            <v>14936</v>
          </cell>
          <cell r="CN22">
            <v>17144</v>
          </cell>
          <cell r="CO22">
            <v>11622</v>
          </cell>
          <cell r="CP22">
            <v>21501</v>
          </cell>
          <cell r="CQ22">
            <v>11622</v>
          </cell>
          <cell r="CR22">
            <v>16503</v>
          </cell>
          <cell r="CS22">
            <v>18944</v>
          </cell>
          <cell r="CT22">
            <v>21501</v>
          </cell>
          <cell r="CU22">
            <v>23941</v>
          </cell>
          <cell r="CV22">
            <v>11622</v>
          </cell>
          <cell r="CW22">
            <v>16503</v>
          </cell>
          <cell r="CX22">
            <v>18944</v>
          </cell>
          <cell r="CY22">
            <v>12784</v>
          </cell>
          <cell r="CZ22">
            <v>23650</v>
          </cell>
          <cell r="DA22">
            <v>12784</v>
          </cell>
          <cell r="DB22">
            <v>18153</v>
          </cell>
          <cell r="DC22">
            <v>20838</v>
          </cell>
          <cell r="DD22">
            <v>23650</v>
          </cell>
          <cell r="DE22">
            <v>26335</v>
          </cell>
          <cell r="DF22">
            <v>12784</v>
          </cell>
          <cell r="DG22">
            <v>18153</v>
          </cell>
          <cell r="DH22">
            <v>20838</v>
          </cell>
          <cell r="DI22">
            <v>14318</v>
          </cell>
          <cell r="DJ22">
            <v>26488</v>
          </cell>
          <cell r="DK22">
            <v>14318</v>
          </cell>
          <cell r="DL22">
            <v>20332</v>
          </cell>
          <cell r="DM22">
            <v>23338</v>
          </cell>
          <cell r="DN22">
            <v>26488</v>
          </cell>
          <cell r="DO22">
            <v>29495</v>
          </cell>
          <cell r="DP22">
            <v>14318</v>
          </cell>
          <cell r="DQ22">
            <v>20332</v>
          </cell>
          <cell r="DR22">
            <v>23338</v>
          </cell>
          <cell r="DS22">
            <v>15364</v>
          </cell>
          <cell r="DT22">
            <v>28423</v>
          </cell>
          <cell r="DU22">
            <v>15364</v>
          </cell>
          <cell r="DV22">
            <v>21817</v>
          </cell>
          <cell r="DW22">
            <v>25043</v>
          </cell>
          <cell r="DX22">
            <v>28423</v>
          </cell>
          <cell r="DY22">
            <v>31650</v>
          </cell>
          <cell r="DZ22">
            <v>15364</v>
          </cell>
          <cell r="EA22">
            <v>21817</v>
          </cell>
          <cell r="EB22">
            <v>25043</v>
          </cell>
          <cell r="EC22">
            <v>17247</v>
          </cell>
          <cell r="ED22">
            <v>31907</v>
          </cell>
          <cell r="EE22">
            <v>17247</v>
          </cell>
          <cell r="EF22">
            <v>24491</v>
          </cell>
          <cell r="EG22">
            <v>28113</v>
          </cell>
          <cell r="EH22">
            <v>31907</v>
          </cell>
          <cell r="EI22">
            <v>35529</v>
          </cell>
          <cell r="EJ22">
            <v>17247</v>
          </cell>
          <cell r="EK22">
            <v>24491</v>
          </cell>
          <cell r="EL22">
            <v>28113</v>
          </cell>
          <cell r="EM22">
            <v>18972</v>
          </cell>
          <cell r="EN22">
            <v>35098</v>
          </cell>
          <cell r="EO22">
            <v>18972</v>
          </cell>
          <cell r="EP22">
            <v>26940</v>
          </cell>
          <cell r="EQ22">
            <v>30924</v>
          </cell>
          <cell r="ER22">
            <v>35098</v>
          </cell>
          <cell r="ES22">
            <v>39082</v>
          </cell>
          <cell r="ET22">
            <v>18972</v>
          </cell>
          <cell r="EU22">
            <v>26940</v>
          </cell>
          <cell r="EV22">
            <v>30924</v>
          </cell>
          <cell r="EW22">
            <v>19834</v>
          </cell>
          <cell r="EX22">
            <v>36693</v>
          </cell>
          <cell r="EY22">
            <v>19834</v>
          </cell>
          <cell r="EZ22">
            <v>28164</v>
          </cell>
          <cell r="FA22">
            <v>32329</v>
          </cell>
          <cell r="FB22">
            <v>36693</v>
          </cell>
          <cell r="FC22">
            <v>40858</v>
          </cell>
          <cell r="FD22">
            <v>19834</v>
          </cell>
          <cell r="FE22">
            <v>28164</v>
          </cell>
          <cell r="FF22">
            <v>32329</v>
          </cell>
        </row>
        <row r="23">
          <cell r="A23" t="str">
            <v>C</v>
          </cell>
          <cell r="B23" t="str">
            <v>A</v>
          </cell>
          <cell r="C23">
            <v>8763</v>
          </cell>
          <cell r="D23">
            <v>16213</v>
          </cell>
          <cell r="E23">
            <v>8763</v>
          </cell>
          <cell r="F23">
            <v>12443</v>
          </cell>
          <cell r="G23">
            <v>14284</v>
          </cell>
          <cell r="H23">
            <v>16213</v>
          </cell>
          <cell r="I23">
            <v>18052</v>
          </cell>
          <cell r="J23">
            <v>8763</v>
          </cell>
          <cell r="K23">
            <v>12443</v>
          </cell>
          <cell r="L23">
            <v>14284</v>
          </cell>
          <cell r="M23">
            <v>9561</v>
          </cell>
          <cell r="N23">
            <v>17689</v>
          </cell>
          <cell r="O23">
            <v>9561</v>
          </cell>
          <cell r="P23">
            <v>13577</v>
          </cell>
          <cell r="Q23">
            <v>15585</v>
          </cell>
          <cell r="R23">
            <v>17689</v>
          </cell>
          <cell r="S23">
            <v>19696</v>
          </cell>
          <cell r="T23">
            <v>9561</v>
          </cell>
          <cell r="U23">
            <v>13577</v>
          </cell>
          <cell r="V23">
            <v>15585</v>
          </cell>
          <cell r="W23"/>
          <cell r="X23"/>
          <cell r="Y23"/>
          <cell r="Z23"/>
          <cell r="AA23"/>
          <cell r="AB23"/>
          <cell r="AC23"/>
          <cell r="AD23"/>
          <cell r="AE23"/>
          <cell r="AF23"/>
          <cell r="AG23"/>
          <cell r="AH23"/>
          <cell r="AI23"/>
          <cell r="AJ23"/>
          <cell r="AK23"/>
          <cell r="AL23"/>
          <cell r="AM23"/>
          <cell r="AN23"/>
          <cell r="AO23"/>
          <cell r="AP23"/>
          <cell r="AQ23">
            <v>10741</v>
          </cell>
          <cell r="AR23">
            <v>19872</v>
          </cell>
          <cell r="AS23">
            <v>10741</v>
          </cell>
          <cell r="AT23">
            <v>15252</v>
          </cell>
          <cell r="AU23">
            <v>17508</v>
          </cell>
          <cell r="AV23">
            <v>19872</v>
          </cell>
          <cell r="AW23">
            <v>22127</v>
          </cell>
          <cell r="AX23">
            <v>10741</v>
          </cell>
          <cell r="AY23">
            <v>15252</v>
          </cell>
          <cell r="AZ23">
            <v>17508</v>
          </cell>
          <cell r="BA23">
            <v>11241</v>
          </cell>
          <cell r="BB23">
            <v>20796</v>
          </cell>
          <cell r="BC23">
            <v>11241</v>
          </cell>
          <cell r="BD23">
            <v>15963</v>
          </cell>
          <cell r="BE23">
            <v>18323</v>
          </cell>
          <cell r="BF23">
            <v>20796</v>
          </cell>
          <cell r="BG23">
            <v>23157</v>
          </cell>
          <cell r="BH23">
            <v>11241</v>
          </cell>
          <cell r="BI23">
            <v>15963</v>
          </cell>
          <cell r="BJ23">
            <v>18323</v>
          </cell>
          <cell r="BK23">
            <v>11990</v>
          </cell>
          <cell r="BL23">
            <v>22182</v>
          </cell>
          <cell r="BM23">
            <v>11990</v>
          </cell>
          <cell r="BN23">
            <v>17025</v>
          </cell>
          <cell r="BO23">
            <v>19543</v>
          </cell>
          <cell r="BP23">
            <v>22182</v>
          </cell>
          <cell r="BQ23">
            <v>24699</v>
          </cell>
          <cell r="BR23">
            <v>11990</v>
          </cell>
          <cell r="BS23">
            <v>17025</v>
          </cell>
          <cell r="BT23">
            <v>19543</v>
          </cell>
          <cell r="BU23">
            <v>12989</v>
          </cell>
          <cell r="BV23">
            <v>24029</v>
          </cell>
          <cell r="BW23">
            <v>12989</v>
          </cell>
          <cell r="BX23">
            <v>18444</v>
          </cell>
          <cell r="BY23">
            <v>21172</v>
          </cell>
          <cell r="BZ23">
            <v>24029</v>
          </cell>
          <cell r="CA23">
            <v>26757</v>
          </cell>
          <cell r="CB23">
            <v>12989</v>
          </cell>
          <cell r="CC23">
            <v>18444</v>
          </cell>
          <cell r="CD23">
            <v>21172</v>
          </cell>
          <cell r="CE23">
            <v>13989</v>
          </cell>
          <cell r="CF23">
            <v>25879</v>
          </cell>
          <cell r="CG23">
            <v>13989</v>
          </cell>
          <cell r="CH23">
            <v>19865</v>
          </cell>
          <cell r="CI23">
            <v>22802</v>
          </cell>
          <cell r="CJ23">
            <v>25879</v>
          </cell>
          <cell r="CK23">
            <v>28817</v>
          </cell>
          <cell r="CL23">
            <v>13989</v>
          </cell>
          <cell r="CM23">
            <v>19865</v>
          </cell>
          <cell r="CN23">
            <v>22802</v>
          </cell>
          <cell r="CO23">
            <v>15457</v>
          </cell>
          <cell r="CP23">
            <v>28596</v>
          </cell>
          <cell r="CQ23">
            <v>15457</v>
          </cell>
          <cell r="CR23">
            <v>21949</v>
          </cell>
          <cell r="CS23">
            <v>25196</v>
          </cell>
          <cell r="CT23">
            <v>28596</v>
          </cell>
          <cell r="CU23">
            <v>31842</v>
          </cell>
          <cell r="CV23">
            <v>15457</v>
          </cell>
          <cell r="CW23">
            <v>21949</v>
          </cell>
          <cell r="CX23">
            <v>25196</v>
          </cell>
          <cell r="CY23">
            <v>17003</v>
          </cell>
          <cell r="CZ23">
            <v>31455</v>
          </cell>
          <cell r="DA23">
            <v>17003</v>
          </cell>
          <cell r="DB23">
            <v>24143</v>
          </cell>
          <cell r="DC23">
            <v>27715</v>
          </cell>
          <cell r="DD23">
            <v>31455</v>
          </cell>
          <cell r="DE23">
            <v>35026</v>
          </cell>
          <cell r="DF23">
            <v>17003</v>
          </cell>
          <cell r="DG23">
            <v>24143</v>
          </cell>
          <cell r="DH23">
            <v>27715</v>
          </cell>
          <cell r="DI23">
            <v>19043</v>
          </cell>
          <cell r="DJ23">
            <v>35229</v>
          </cell>
          <cell r="DK23">
            <v>19043</v>
          </cell>
          <cell r="DL23">
            <v>27042</v>
          </cell>
          <cell r="DM23">
            <v>31040</v>
          </cell>
          <cell r="DN23">
            <v>35229</v>
          </cell>
          <cell r="DO23">
            <v>39228</v>
          </cell>
          <cell r="DP23">
            <v>19043</v>
          </cell>
          <cell r="DQ23">
            <v>27042</v>
          </cell>
          <cell r="DR23">
            <v>31040</v>
          </cell>
          <cell r="DS23">
            <v>20434</v>
          </cell>
          <cell r="DT23">
            <v>37803</v>
          </cell>
          <cell r="DU23">
            <v>20434</v>
          </cell>
          <cell r="DV23">
            <v>29017</v>
          </cell>
          <cell r="DW23">
            <v>33307</v>
          </cell>
          <cell r="DX23">
            <v>37803</v>
          </cell>
          <cell r="DY23">
            <v>42095</v>
          </cell>
          <cell r="DZ23">
            <v>20434</v>
          </cell>
          <cell r="EA23">
            <v>29017</v>
          </cell>
          <cell r="EB23">
            <v>33307</v>
          </cell>
          <cell r="EC23">
            <v>22939</v>
          </cell>
          <cell r="ED23">
            <v>42436</v>
          </cell>
          <cell r="EE23">
            <v>22939</v>
          </cell>
          <cell r="EF23">
            <v>32573</v>
          </cell>
          <cell r="EG23">
            <v>37390</v>
          </cell>
          <cell r="EH23">
            <v>42436</v>
          </cell>
          <cell r="EI23">
            <v>47254</v>
          </cell>
          <cell r="EJ23">
            <v>22939</v>
          </cell>
          <cell r="EK23">
            <v>32573</v>
          </cell>
          <cell r="EL23">
            <v>37390</v>
          </cell>
          <cell r="EM23">
            <v>25233</v>
          </cell>
          <cell r="EN23">
            <v>46680</v>
          </cell>
          <cell r="EO23">
            <v>25233</v>
          </cell>
          <cell r="EP23">
            <v>35830</v>
          </cell>
          <cell r="EQ23">
            <v>41129</v>
          </cell>
          <cell r="ER23">
            <v>46680</v>
          </cell>
          <cell r="ES23">
            <v>51979</v>
          </cell>
          <cell r="ET23">
            <v>25233</v>
          </cell>
          <cell r="EU23">
            <v>35830</v>
          </cell>
          <cell r="EV23">
            <v>41129</v>
          </cell>
          <cell r="EW23">
            <v>26379</v>
          </cell>
          <cell r="EX23">
            <v>48802</v>
          </cell>
          <cell r="EY23">
            <v>26379</v>
          </cell>
          <cell r="EZ23">
            <v>37458</v>
          </cell>
          <cell r="FA23">
            <v>42998</v>
          </cell>
          <cell r="FB23">
            <v>48802</v>
          </cell>
          <cell r="FC23">
            <v>54341</v>
          </cell>
          <cell r="FD23">
            <v>26379</v>
          </cell>
          <cell r="FE23">
            <v>37458</v>
          </cell>
          <cell r="FF23">
            <v>42998</v>
          </cell>
        </row>
        <row r="24">
          <cell r="A24" t="str">
            <v>C</v>
          </cell>
          <cell r="B24" t="str">
            <v>B</v>
          </cell>
          <cell r="C24">
            <v>8039</v>
          </cell>
          <cell r="D24">
            <v>14872</v>
          </cell>
          <cell r="E24">
            <v>8039</v>
          </cell>
          <cell r="F24">
            <v>11414</v>
          </cell>
          <cell r="G24">
            <v>13103</v>
          </cell>
          <cell r="H24">
            <v>14872</v>
          </cell>
          <cell r="I24">
            <v>16559</v>
          </cell>
          <cell r="J24">
            <v>8039</v>
          </cell>
          <cell r="K24">
            <v>11414</v>
          </cell>
          <cell r="L24">
            <v>13103</v>
          </cell>
          <cell r="M24">
            <v>8771</v>
          </cell>
          <cell r="N24">
            <v>16226</v>
          </cell>
          <cell r="O24">
            <v>8771</v>
          </cell>
          <cell r="P24">
            <v>12454</v>
          </cell>
          <cell r="Q24">
            <v>14296</v>
          </cell>
          <cell r="R24">
            <v>16226</v>
          </cell>
          <cell r="S24">
            <v>18067</v>
          </cell>
          <cell r="T24">
            <v>8771</v>
          </cell>
          <cell r="U24">
            <v>12454</v>
          </cell>
          <cell r="V24">
            <v>14296</v>
          </cell>
          <cell r="W24"/>
          <cell r="X24"/>
          <cell r="Y24"/>
          <cell r="Z24"/>
          <cell r="AA24"/>
          <cell r="AB24"/>
          <cell r="AC24"/>
          <cell r="AD24"/>
          <cell r="AE24"/>
          <cell r="AF24"/>
          <cell r="AG24"/>
          <cell r="AH24"/>
          <cell r="AI24"/>
          <cell r="AJ24"/>
          <cell r="AK24"/>
          <cell r="AL24"/>
          <cell r="AM24"/>
          <cell r="AN24"/>
          <cell r="AO24"/>
          <cell r="AP24"/>
          <cell r="AQ24">
            <v>9853</v>
          </cell>
          <cell r="AR24">
            <v>18228</v>
          </cell>
          <cell r="AS24">
            <v>9853</v>
          </cell>
          <cell r="AT24">
            <v>13991</v>
          </cell>
          <cell r="AU24">
            <v>16060</v>
          </cell>
          <cell r="AV24">
            <v>18228</v>
          </cell>
          <cell r="AW24">
            <v>20297</v>
          </cell>
          <cell r="AX24">
            <v>9853</v>
          </cell>
          <cell r="AY24">
            <v>13991</v>
          </cell>
          <cell r="AZ24">
            <v>16060</v>
          </cell>
          <cell r="BA24">
            <v>10311</v>
          </cell>
          <cell r="BB24">
            <v>19076</v>
          </cell>
          <cell r="BC24">
            <v>10311</v>
          </cell>
          <cell r="BD24">
            <v>14642</v>
          </cell>
          <cell r="BE24">
            <v>16808</v>
          </cell>
          <cell r="BF24">
            <v>19076</v>
          </cell>
          <cell r="BG24">
            <v>21241</v>
          </cell>
          <cell r="BH24">
            <v>10311</v>
          </cell>
          <cell r="BI24">
            <v>14642</v>
          </cell>
          <cell r="BJ24">
            <v>16808</v>
          </cell>
          <cell r="BK24">
            <v>10998</v>
          </cell>
          <cell r="BL24">
            <v>20347</v>
          </cell>
          <cell r="BM24">
            <v>10998</v>
          </cell>
          <cell r="BN24">
            <v>15617</v>
          </cell>
          <cell r="BO24">
            <v>17927</v>
          </cell>
          <cell r="BP24">
            <v>20347</v>
          </cell>
          <cell r="BQ24">
            <v>22657</v>
          </cell>
          <cell r="BR24">
            <v>10998</v>
          </cell>
          <cell r="BS24">
            <v>15617</v>
          </cell>
          <cell r="BT24">
            <v>17927</v>
          </cell>
          <cell r="BU24">
            <v>11915</v>
          </cell>
          <cell r="BV24">
            <v>22042</v>
          </cell>
          <cell r="BW24">
            <v>11915</v>
          </cell>
          <cell r="BX24">
            <v>16919</v>
          </cell>
          <cell r="BY24">
            <v>19421</v>
          </cell>
          <cell r="BZ24">
            <v>22042</v>
          </cell>
          <cell r="CA24">
            <v>24544</v>
          </cell>
          <cell r="CB24">
            <v>11915</v>
          </cell>
          <cell r="CC24">
            <v>16919</v>
          </cell>
          <cell r="CD24">
            <v>19421</v>
          </cell>
          <cell r="CE24">
            <v>12832</v>
          </cell>
          <cell r="CF24">
            <v>23739</v>
          </cell>
          <cell r="CG24">
            <v>12832</v>
          </cell>
          <cell r="CH24">
            <v>18222</v>
          </cell>
          <cell r="CI24">
            <v>20916</v>
          </cell>
          <cell r="CJ24">
            <v>23739</v>
          </cell>
          <cell r="CK24">
            <v>26434</v>
          </cell>
          <cell r="CL24">
            <v>12832</v>
          </cell>
          <cell r="CM24">
            <v>18222</v>
          </cell>
          <cell r="CN24">
            <v>20916</v>
          </cell>
          <cell r="CO24">
            <v>14179</v>
          </cell>
          <cell r="CP24">
            <v>26231</v>
          </cell>
          <cell r="CQ24">
            <v>14179</v>
          </cell>
          <cell r="CR24">
            <v>20134</v>
          </cell>
          <cell r="CS24">
            <v>23112</v>
          </cell>
          <cell r="CT24">
            <v>26231</v>
          </cell>
          <cell r="CU24">
            <v>29208</v>
          </cell>
          <cell r="CV24">
            <v>14179</v>
          </cell>
          <cell r="CW24">
            <v>20134</v>
          </cell>
          <cell r="CX24">
            <v>23112</v>
          </cell>
          <cell r="CY24">
            <v>15596</v>
          </cell>
          <cell r="CZ24">
            <v>28853</v>
          </cell>
          <cell r="DA24">
            <v>15596</v>
          </cell>
          <cell r="DB24">
            <v>22147</v>
          </cell>
          <cell r="DC24">
            <v>25422</v>
          </cell>
          <cell r="DD24">
            <v>28853</v>
          </cell>
          <cell r="DE24">
            <v>32129</v>
          </cell>
          <cell r="DF24">
            <v>15596</v>
          </cell>
          <cell r="DG24">
            <v>22147</v>
          </cell>
          <cell r="DH24">
            <v>25422</v>
          </cell>
          <cell r="DI24">
            <v>17468</v>
          </cell>
          <cell r="DJ24">
            <v>32315</v>
          </cell>
          <cell r="DK24">
            <v>17468</v>
          </cell>
          <cell r="DL24">
            <v>24805</v>
          </cell>
          <cell r="DM24">
            <v>28472</v>
          </cell>
          <cell r="DN24">
            <v>32315</v>
          </cell>
          <cell r="DO24">
            <v>35984</v>
          </cell>
          <cell r="DP24">
            <v>17468</v>
          </cell>
          <cell r="DQ24">
            <v>24805</v>
          </cell>
          <cell r="DR24">
            <v>28472</v>
          </cell>
          <cell r="DS24">
            <v>18744</v>
          </cell>
          <cell r="DT24">
            <v>34676</v>
          </cell>
          <cell r="DU24">
            <v>18744</v>
          </cell>
          <cell r="DV24">
            <v>26617</v>
          </cell>
          <cell r="DW24">
            <v>30552</v>
          </cell>
          <cell r="DX24">
            <v>34676</v>
          </cell>
          <cell r="DY24">
            <v>38613</v>
          </cell>
          <cell r="DZ24">
            <v>18744</v>
          </cell>
          <cell r="EA24">
            <v>26617</v>
          </cell>
          <cell r="EB24">
            <v>30552</v>
          </cell>
          <cell r="EC24">
            <v>21041</v>
          </cell>
          <cell r="ED24">
            <v>38927</v>
          </cell>
          <cell r="EE24">
            <v>21041</v>
          </cell>
          <cell r="EF24">
            <v>29879</v>
          </cell>
          <cell r="EG24">
            <v>34298</v>
          </cell>
          <cell r="EH24">
            <v>38927</v>
          </cell>
          <cell r="EI24">
            <v>43345</v>
          </cell>
          <cell r="EJ24">
            <v>21041</v>
          </cell>
          <cell r="EK24">
            <v>29879</v>
          </cell>
          <cell r="EL24">
            <v>34298</v>
          </cell>
          <cell r="EM24">
            <v>23146</v>
          </cell>
          <cell r="EN24">
            <v>42820</v>
          </cell>
          <cell r="EO24">
            <v>23146</v>
          </cell>
          <cell r="EP24">
            <v>32867</v>
          </cell>
          <cell r="EQ24">
            <v>37727</v>
          </cell>
          <cell r="ER24">
            <v>42820</v>
          </cell>
          <cell r="ES24">
            <v>47680</v>
          </cell>
          <cell r="ET24">
            <v>23146</v>
          </cell>
          <cell r="EU24">
            <v>32867</v>
          </cell>
          <cell r="EV24">
            <v>37727</v>
          </cell>
          <cell r="EW24">
            <v>24197</v>
          </cell>
          <cell r="EX24">
            <v>44765</v>
          </cell>
          <cell r="EY24">
            <v>24197</v>
          </cell>
          <cell r="EZ24">
            <v>34360</v>
          </cell>
          <cell r="FA24">
            <v>39441</v>
          </cell>
          <cell r="FB24">
            <v>44765</v>
          </cell>
          <cell r="FC24">
            <v>49847</v>
          </cell>
          <cell r="FD24">
            <v>24197</v>
          </cell>
          <cell r="FE24">
            <v>34360</v>
          </cell>
          <cell r="FF24">
            <v>39441</v>
          </cell>
        </row>
        <row r="25">
          <cell r="A25" t="str">
            <v>C</v>
          </cell>
          <cell r="B25" t="str">
            <v>Y</v>
          </cell>
          <cell r="C25">
            <v>6918</v>
          </cell>
          <cell r="D25">
            <v>12800</v>
          </cell>
          <cell r="E25">
            <v>6918</v>
          </cell>
          <cell r="F25">
            <v>9824</v>
          </cell>
          <cell r="G25">
            <v>11277</v>
          </cell>
          <cell r="H25">
            <v>12800</v>
          </cell>
          <cell r="I25">
            <v>14252</v>
          </cell>
          <cell r="J25">
            <v>6918</v>
          </cell>
          <cell r="K25">
            <v>9824</v>
          </cell>
          <cell r="L25">
            <v>11277</v>
          </cell>
          <cell r="M25">
            <v>7548</v>
          </cell>
          <cell r="N25">
            <v>13965</v>
          </cell>
          <cell r="O25">
            <v>7548</v>
          </cell>
          <cell r="P25">
            <v>10718</v>
          </cell>
          <cell r="Q25">
            <v>12304</v>
          </cell>
          <cell r="R25">
            <v>13965</v>
          </cell>
          <cell r="S25">
            <v>15549</v>
          </cell>
          <cell r="T25">
            <v>7548</v>
          </cell>
          <cell r="U25">
            <v>10718</v>
          </cell>
          <cell r="V25">
            <v>12304</v>
          </cell>
          <cell r="W25"/>
          <cell r="X25"/>
          <cell r="Y25"/>
          <cell r="Z25"/>
          <cell r="AA25"/>
          <cell r="AB25"/>
          <cell r="AC25"/>
          <cell r="AD25"/>
          <cell r="AE25"/>
          <cell r="AF25"/>
          <cell r="AG25"/>
          <cell r="AH25"/>
          <cell r="AI25"/>
          <cell r="AJ25"/>
          <cell r="AK25"/>
          <cell r="AL25"/>
          <cell r="AM25"/>
          <cell r="AN25"/>
          <cell r="AO25"/>
          <cell r="AP25"/>
          <cell r="AQ25">
            <v>8480</v>
          </cell>
          <cell r="AR25">
            <v>15688</v>
          </cell>
          <cell r="AS25">
            <v>8480</v>
          </cell>
          <cell r="AT25">
            <v>12041</v>
          </cell>
          <cell r="AU25">
            <v>13822</v>
          </cell>
          <cell r="AV25">
            <v>15688</v>
          </cell>
          <cell r="AW25">
            <v>17469</v>
          </cell>
          <cell r="AX25">
            <v>8480</v>
          </cell>
          <cell r="AY25">
            <v>12041</v>
          </cell>
          <cell r="AZ25">
            <v>13822</v>
          </cell>
          <cell r="BA25">
            <v>8875</v>
          </cell>
          <cell r="BB25">
            <v>16418</v>
          </cell>
          <cell r="BC25">
            <v>8875</v>
          </cell>
          <cell r="BD25">
            <v>12602</v>
          </cell>
          <cell r="BE25">
            <v>14466</v>
          </cell>
          <cell r="BF25">
            <v>16418</v>
          </cell>
          <cell r="BG25">
            <v>18282</v>
          </cell>
          <cell r="BH25">
            <v>8875</v>
          </cell>
          <cell r="BI25">
            <v>12602</v>
          </cell>
          <cell r="BJ25">
            <v>14466</v>
          </cell>
          <cell r="BK25">
            <v>9466</v>
          </cell>
          <cell r="BL25">
            <v>17512</v>
          </cell>
          <cell r="BM25">
            <v>9466</v>
          </cell>
          <cell r="BN25">
            <v>13441</v>
          </cell>
          <cell r="BO25">
            <v>15429</v>
          </cell>
          <cell r="BP25">
            <v>17512</v>
          </cell>
          <cell r="BQ25">
            <v>19500</v>
          </cell>
          <cell r="BR25">
            <v>9466</v>
          </cell>
          <cell r="BS25">
            <v>13441</v>
          </cell>
          <cell r="BT25">
            <v>15429</v>
          </cell>
          <cell r="BU25">
            <v>10254</v>
          </cell>
          <cell r="BV25">
            <v>18970</v>
          </cell>
          <cell r="BW25">
            <v>10254</v>
          </cell>
          <cell r="BX25">
            <v>14561</v>
          </cell>
          <cell r="BY25">
            <v>16715</v>
          </cell>
          <cell r="BZ25">
            <v>18970</v>
          </cell>
          <cell r="CA25">
            <v>21124</v>
          </cell>
          <cell r="CB25">
            <v>10254</v>
          </cell>
          <cell r="CC25">
            <v>14561</v>
          </cell>
          <cell r="CD25">
            <v>16715</v>
          </cell>
          <cell r="CE25">
            <v>11044</v>
          </cell>
          <cell r="CF25">
            <v>20431</v>
          </cell>
          <cell r="CG25">
            <v>11044</v>
          </cell>
          <cell r="CH25">
            <v>15683</v>
          </cell>
          <cell r="CI25">
            <v>18001</v>
          </cell>
          <cell r="CJ25">
            <v>20431</v>
          </cell>
          <cell r="CK25">
            <v>22750</v>
          </cell>
          <cell r="CL25">
            <v>11044</v>
          </cell>
          <cell r="CM25">
            <v>15683</v>
          </cell>
          <cell r="CN25">
            <v>18001</v>
          </cell>
          <cell r="CO25">
            <v>12203</v>
          </cell>
          <cell r="CP25">
            <v>22576</v>
          </cell>
          <cell r="CQ25">
            <v>12203</v>
          </cell>
          <cell r="CR25">
            <v>17328</v>
          </cell>
          <cell r="CS25">
            <v>19891</v>
          </cell>
          <cell r="CT25">
            <v>22576</v>
          </cell>
          <cell r="CU25">
            <v>25138</v>
          </cell>
          <cell r="CV25">
            <v>12203</v>
          </cell>
          <cell r="CW25">
            <v>17328</v>
          </cell>
          <cell r="CX25">
            <v>19891</v>
          </cell>
          <cell r="CY25">
            <v>13423</v>
          </cell>
          <cell r="CZ25">
            <v>24833</v>
          </cell>
          <cell r="DA25">
            <v>13423</v>
          </cell>
          <cell r="DB25">
            <v>19061</v>
          </cell>
          <cell r="DC25">
            <v>21880</v>
          </cell>
          <cell r="DD25">
            <v>24833</v>
          </cell>
          <cell r="DE25">
            <v>27652</v>
          </cell>
          <cell r="DF25">
            <v>13423</v>
          </cell>
          <cell r="DG25">
            <v>19061</v>
          </cell>
          <cell r="DH25">
            <v>21880</v>
          </cell>
          <cell r="DI25">
            <v>15034</v>
          </cell>
          <cell r="DJ25">
            <v>27812</v>
          </cell>
          <cell r="DK25">
            <v>15034</v>
          </cell>
          <cell r="DL25">
            <v>21349</v>
          </cell>
          <cell r="DM25">
            <v>24505</v>
          </cell>
          <cell r="DN25">
            <v>27812</v>
          </cell>
          <cell r="DO25">
            <v>30970</v>
          </cell>
          <cell r="DP25">
            <v>15034</v>
          </cell>
          <cell r="DQ25">
            <v>21349</v>
          </cell>
          <cell r="DR25">
            <v>24505</v>
          </cell>
          <cell r="DS25">
            <v>16132</v>
          </cell>
          <cell r="DT25">
            <v>29844</v>
          </cell>
          <cell r="DU25">
            <v>16132</v>
          </cell>
          <cell r="DV25">
            <v>22908</v>
          </cell>
          <cell r="DW25">
            <v>26295</v>
          </cell>
          <cell r="DX25">
            <v>29844</v>
          </cell>
          <cell r="DY25">
            <v>33233</v>
          </cell>
          <cell r="DZ25">
            <v>16132</v>
          </cell>
          <cell r="EA25">
            <v>22908</v>
          </cell>
          <cell r="EB25">
            <v>26295</v>
          </cell>
          <cell r="EC25">
            <v>18109</v>
          </cell>
          <cell r="ED25">
            <v>33502</v>
          </cell>
          <cell r="EE25">
            <v>18109</v>
          </cell>
          <cell r="EF25">
            <v>25716</v>
          </cell>
          <cell r="EG25">
            <v>29519</v>
          </cell>
          <cell r="EH25">
            <v>33502</v>
          </cell>
          <cell r="EI25">
            <v>37305</v>
          </cell>
          <cell r="EJ25">
            <v>18109</v>
          </cell>
          <cell r="EK25">
            <v>25716</v>
          </cell>
          <cell r="EL25">
            <v>29519</v>
          </cell>
          <cell r="EM25">
            <v>19921</v>
          </cell>
          <cell r="EN25">
            <v>36853</v>
          </cell>
          <cell r="EO25">
            <v>19921</v>
          </cell>
          <cell r="EP25">
            <v>28287</v>
          </cell>
          <cell r="EQ25">
            <v>32470</v>
          </cell>
          <cell r="ER25">
            <v>36853</v>
          </cell>
          <cell r="ES25">
            <v>41036</v>
          </cell>
          <cell r="ET25">
            <v>19921</v>
          </cell>
          <cell r="EU25">
            <v>28287</v>
          </cell>
          <cell r="EV25">
            <v>32470</v>
          </cell>
          <cell r="EW25">
            <v>20826</v>
          </cell>
          <cell r="EX25">
            <v>38528</v>
          </cell>
          <cell r="EY25">
            <v>20826</v>
          </cell>
          <cell r="EZ25">
            <v>29572</v>
          </cell>
          <cell r="FA25">
            <v>33945</v>
          </cell>
          <cell r="FB25">
            <v>38528</v>
          </cell>
          <cell r="FC25">
            <v>42901</v>
          </cell>
          <cell r="FD25">
            <v>20826</v>
          </cell>
          <cell r="FE25">
            <v>29572</v>
          </cell>
          <cell r="FF25">
            <v>33945</v>
          </cell>
        </row>
        <row r="26">
          <cell r="A26" t="str">
            <v>D</v>
          </cell>
          <cell r="B26" t="str">
            <v>D</v>
          </cell>
          <cell r="C26">
            <v>6772</v>
          </cell>
          <cell r="D26">
            <v>12528</v>
          </cell>
          <cell r="E26">
            <v>6772</v>
          </cell>
          <cell r="F26">
            <v>9616</v>
          </cell>
          <cell r="G26">
            <v>11038</v>
          </cell>
          <cell r="H26">
            <v>12528</v>
          </cell>
          <cell r="I26">
            <v>13950</v>
          </cell>
          <cell r="J26">
            <v>6772</v>
          </cell>
          <cell r="K26">
            <v>9616</v>
          </cell>
          <cell r="L26">
            <v>11038</v>
          </cell>
          <cell r="M26">
            <v>7386</v>
          </cell>
          <cell r="N26">
            <v>13664</v>
          </cell>
          <cell r="O26">
            <v>7386</v>
          </cell>
          <cell r="P26">
            <v>10488</v>
          </cell>
          <cell r="Q26">
            <v>12039</v>
          </cell>
          <cell r="R26">
            <v>13664</v>
          </cell>
          <cell r="S26">
            <v>15215</v>
          </cell>
          <cell r="T26">
            <v>7386</v>
          </cell>
          <cell r="U26">
            <v>10488</v>
          </cell>
          <cell r="V26">
            <v>12039</v>
          </cell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L26"/>
          <cell r="AM26"/>
          <cell r="AN26"/>
          <cell r="AO26"/>
          <cell r="AP26"/>
          <cell r="AQ26">
            <v>8297</v>
          </cell>
          <cell r="AR26">
            <v>15349</v>
          </cell>
          <cell r="AS26">
            <v>8297</v>
          </cell>
          <cell r="AT26">
            <v>11782</v>
          </cell>
          <cell r="AU26">
            <v>13524</v>
          </cell>
          <cell r="AV26">
            <v>15349</v>
          </cell>
          <cell r="AW26">
            <v>17092</v>
          </cell>
          <cell r="AX26">
            <v>8297</v>
          </cell>
          <cell r="AY26">
            <v>11782</v>
          </cell>
          <cell r="AZ26">
            <v>13524</v>
          </cell>
          <cell r="BA26">
            <v>8683</v>
          </cell>
          <cell r="BB26">
            <v>16064</v>
          </cell>
          <cell r="BC26">
            <v>8683</v>
          </cell>
          <cell r="BD26">
            <v>12330</v>
          </cell>
          <cell r="BE26">
            <v>14153</v>
          </cell>
          <cell r="BF26">
            <v>16064</v>
          </cell>
          <cell r="BG26">
            <v>17887</v>
          </cell>
          <cell r="BH26">
            <v>8683</v>
          </cell>
          <cell r="BI26">
            <v>12330</v>
          </cell>
          <cell r="BJ26">
            <v>14153</v>
          </cell>
          <cell r="BK26">
            <v>9262</v>
          </cell>
          <cell r="BL26">
            <v>17135</v>
          </cell>
          <cell r="BM26">
            <v>9262</v>
          </cell>
          <cell r="BN26">
            <v>13152</v>
          </cell>
          <cell r="BO26">
            <v>15097</v>
          </cell>
          <cell r="BP26">
            <v>17135</v>
          </cell>
          <cell r="BQ26">
            <v>19080</v>
          </cell>
          <cell r="BR26">
            <v>9262</v>
          </cell>
          <cell r="BS26">
            <v>13152</v>
          </cell>
          <cell r="BT26">
            <v>15097</v>
          </cell>
          <cell r="BU26">
            <v>10034</v>
          </cell>
          <cell r="BV26">
            <v>18563</v>
          </cell>
          <cell r="BW26">
            <v>10034</v>
          </cell>
          <cell r="BX26">
            <v>14248</v>
          </cell>
          <cell r="BY26">
            <v>16355</v>
          </cell>
          <cell r="BZ26">
            <v>18563</v>
          </cell>
          <cell r="CA26">
            <v>20670</v>
          </cell>
          <cell r="CB26">
            <v>10034</v>
          </cell>
          <cell r="CC26">
            <v>14248</v>
          </cell>
          <cell r="CD26">
            <v>16355</v>
          </cell>
          <cell r="CE26">
            <v>10806</v>
          </cell>
          <cell r="CF26">
            <v>19991</v>
          </cell>
          <cell r="CG26">
            <v>10806</v>
          </cell>
          <cell r="CH26">
            <v>15345</v>
          </cell>
          <cell r="CI26">
            <v>17614</v>
          </cell>
          <cell r="CJ26">
            <v>19991</v>
          </cell>
          <cell r="CK26">
            <v>22260</v>
          </cell>
          <cell r="CL26">
            <v>10806</v>
          </cell>
          <cell r="CM26">
            <v>15345</v>
          </cell>
          <cell r="CN26">
            <v>17614</v>
          </cell>
          <cell r="CO26">
            <v>11940</v>
          </cell>
          <cell r="CP26">
            <v>22089</v>
          </cell>
          <cell r="CQ26">
            <v>11940</v>
          </cell>
          <cell r="CR26">
            <v>16955</v>
          </cell>
          <cell r="CS26">
            <v>19462</v>
          </cell>
          <cell r="CT26">
            <v>22089</v>
          </cell>
          <cell r="CU26">
            <v>24596</v>
          </cell>
          <cell r="CV26">
            <v>11940</v>
          </cell>
          <cell r="CW26">
            <v>16955</v>
          </cell>
          <cell r="CX26">
            <v>19462</v>
          </cell>
          <cell r="CY26">
            <v>13134</v>
          </cell>
          <cell r="CZ26">
            <v>24298</v>
          </cell>
          <cell r="DA26">
            <v>13134</v>
          </cell>
          <cell r="DB26">
            <v>18650</v>
          </cell>
          <cell r="DC26">
            <v>21408</v>
          </cell>
          <cell r="DD26">
            <v>24298</v>
          </cell>
          <cell r="DE26">
            <v>27056</v>
          </cell>
          <cell r="DF26">
            <v>13134</v>
          </cell>
          <cell r="DG26">
            <v>18650</v>
          </cell>
          <cell r="DH26">
            <v>21408</v>
          </cell>
          <cell r="DI26">
            <v>14710</v>
          </cell>
          <cell r="DJ26">
            <v>27214</v>
          </cell>
          <cell r="DK26">
            <v>14710</v>
          </cell>
          <cell r="DL26">
            <v>20888</v>
          </cell>
          <cell r="DM26">
            <v>23977</v>
          </cell>
          <cell r="DN26">
            <v>27214</v>
          </cell>
          <cell r="DO26">
            <v>30303</v>
          </cell>
          <cell r="DP26">
            <v>14710</v>
          </cell>
          <cell r="DQ26">
            <v>20888</v>
          </cell>
          <cell r="DR26">
            <v>23977</v>
          </cell>
          <cell r="DS26">
            <v>15785</v>
          </cell>
          <cell r="DT26">
            <v>29202</v>
          </cell>
          <cell r="DU26">
            <v>15785</v>
          </cell>
          <cell r="DV26">
            <v>22415</v>
          </cell>
          <cell r="DW26">
            <v>25730</v>
          </cell>
          <cell r="DX26">
            <v>29202</v>
          </cell>
          <cell r="DY26">
            <v>32517</v>
          </cell>
          <cell r="DZ26">
            <v>15785</v>
          </cell>
          <cell r="EA26">
            <v>22415</v>
          </cell>
          <cell r="EB26">
            <v>25730</v>
          </cell>
          <cell r="EC26">
            <v>17719</v>
          </cell>
          <cell r="ED26">
            <v>32780</v>
          </cell>
          <cell r="EE26">
            <v>17719</v>
          </cell>
          <cell r="EF26">
            <v>25161</v>
          </cell>
          <cell r="EG26">
            <v>28882</v>
          </cell>
          <cell r="EH26">
            <v>32780</v>
          </cell>
          <cell r="EI26">
            <v>36501</v>
          </cell>
          <cell r="EJ26">
            <v>17719</v>
          </cell>
          <cell r="EK26">
            <v>25161</v>
          </cell>
          <cell r="EL26">
            <v>28882</v>
          </cell>
          <cell r="EM26">
            <v>19491</v>
          </cell>
          <cell r="EN26">
            <v>36058</v>
          </cell>
          <cell r="EO26">
            <v>19491</v>
          </cell>
          <cell r="EP26">
            <v>27677</v>
          </cell>
          <cell r="EQ26">
            <v>31770</v>
          </cell>
          <cell r="ER26">
            <v>36058</v>
          </cell>
          <cell r="ES26">
            <v>40151</v>
          </cell>
          <cell r="ET26">
            <v>19491</v>
          </cell>
          <cell r="EU26">
            <v>27677</v>
          </cell>
          <cell r="EV26">
            <v>31770</v>
          </cell>
          <cell r="EW26">
            <v>20377</v>
          </cell>
          <cell r="EX26">
            <v>37697</v>
          </cell>
          <cell r="EY26">
            <v>20377</v>
          </cell>
          <cell r="EZ26">
            <v>28935</v>
          </cell>
          <cell r="FA26">
            <v>33215</v>
          </cell>
          <cell r="FB26">
            <v>37697</v>
          </cell>
          <cell r="FC26">
            <v>41977</v>
          </cell>
          <cell r="FD26">
            <v>20377</v>
          </cell>
          <cell r="FE26">
            <v>28935</v>
          </cell>
          <cell r="FF26">
            <v>33215</v>
          </cell>
        </row>
        <row r="27">
          <cell r="A27" t="str">
            <v>D</v>
          </cell>
          <cell r="B27" t="str">
            <v>A</v>
          </cell>
          <cell r="C27">
            <v>9007</v>
          </cell>
          <cell r="D27">
            <v>16662</v>
          </cell>
          <cell r="E27">
            <v>9007</v>
          </cell>
          <cell r="F27">
            <v>12789</v>
          </cell>
          <cell r="G27">
            <v>14681</v>
          </cell>
          <cell r="H27">
            <v>16662</v>
          </cell>
          <cell r="I27">
            <v>18554</v>
          </cell>
          <cell r="J27">
            <v>9007</v>
          </cell>
          <cell r="K27">
            <v>12789</v>
          </cell>
          <cell r="L27">
            <v>14681</v>
          </cell>
          <cell r="M27">
            <v>9823</v>
          </cell>
          <cell r="N27">
            <v>18173</v>
          </cell>
          <cell r="O27">
            <v>9823</v>
          </cell>
          <cell r="P27">
            <v>13949</v>
          </cell>
          <cell r="Q27">
            <v>16012</v>
          </cell>
          <cell r="R27">
            <v>18173</v>
          </cell>
          <cell r="S27">
            <v>20236</v>
          </cell>
          <cell r="T27">
            <v>9823</v>
          </cell>
          <cell r="U27">
            <v>13949</v>
          </cell>
          <cell r="V27">
            <v>16012</v>
          </cell>
          <cell r="W27"/>
          <cell r="X27"/>
          <cell r="Y27"/>
          <cell r="Z27"/>
          <cell r="AA27"/>
          <cell r="AB27"/>
          <cell r="AC27"/>
          <cell r="AD27"/>
          <cell r="AE27"/>
          <cell r="AF27"/>
          <cell r="AG27"/>
          <cell r="AH27"/>
          <cell r="AI27"/>
          <cell r="AJ27"/>
          <cell r="AK27"/>
          <cell r="AL27"/>
          <cell r="AM27"/>
          <cell r="AN27"/>
          <cell r="AO27"/>
          <cell r="AP27"/>
          <cell r="AQ27">
            <v>11035</v>
          </cell>
          <cell r="AR27">
            <v>20414</v>
          </cell>
          <cell r="AS27">
            <v>11035</v>
          </cell>
          <cell r="AT27">
            <v>15670</v>
          </cell>
          <cell r="AU27">
            <v>17987</v>
          </cell>
          <cell r="AV27">
            <v>20414</v>
          </cell>
          <cell r="AW27">
            <v>22732</v>
          </cell>
          <cell r="AX27">
            <v>11035</v>
          </cell>
          <cell r="AY27">
            <v>15670</v>
          </cell>
          <cell r="AZ27">
            <v>17987</v>
          </cell>
          <cell r="BA27">
            <v>11548</v>
          </cell>
          <cell r="BB27">
            <v>21365</v>
          </cell>
          <cell r="BC27">
            <v>11548</v>
          </cell>
          <cell r="BD27">
            <v>16399</v>
          </cell>
          <cell r="BE27">
            <v>18823</v>
          </cell>
          <cell r="BF27">
            <v>21365</v>
          </cell>
          <cell r="BG27">
            <v>23790</v>
          </cell>
          <cell r="BH27">
            <v>11548</v>
          </cell>
          <cell r="BI27">
            <v>16399</v>
          </cell>
          <cell r="BJ27">
            <v>18823</v>
          </cell>
          <cell r="BK27">
            <v>12318</v>
          </cell>
          <cell r="BL27">
            <v>22790</v>
          </cell>
          <cell r="BM27">
            <v>12318</v>
          </cell>
          <cell r="BN27">
            <v>17492</v>
          </cell>
          <cell r="BO27">
            <v>20079</v>
          </cell>
          <cell r="BP27">
            <v>22790</v>
          </cell>
          <cell r="BQ27">
            <v>25376</v>
          </cell>
          <cell r="BR27">
            <v>12318</v>
          </cell>
          <cell r="BS27">
            <v>17492</v>
          </cell>
          <cell r="BT27">
            <v>20079</v>
          </cell>
          <cell r="BU27">
            <v>13345</v>
          </cell>
          <cell r="BV27">
            <v>24689</v>
          </cell>
          <cell r="BW27">
            <v>13345</v>
          </cell>
          <cell r="BX27">
            <v>18950</v>
          </cell>
          <cell r="BY27">
            <v>21752</v>
          </cell>
          <cell r="BZ27">
            <v>24689</v>
          </cell>
          <cell r="CA27">
            <v>27491</v>
          </cell>
          <cell r="CB27">
            <v>13345</v>
          </cell>
          <cell r="CC27">
            <v>18950</v>
          </cell>
          <cell r="CD27">
            <v>21752</v>
          </cell>
          <cell r="CE27">
            <v>14372</v>
          </cell>
          <cell r="CF27">
            <v>26588</v>
          </cell>
          <cell r="CG27">
            <v>14372</v>
          </cell>
          <cell r="CH27">
            <v>20409</v>
          </cell>
          <cell r="CI27">
            <v>23427</v>
          </cell>
          <cell r="CJ27">
            <v>26588</v>
          </cell>
          <cell r="CK27">
            <v>29606</v>
          </cell>
          <cell r="CL27">
            <v>14372</v>
          </cell>
          <cell r="CM27">
            <v>20409</v>
          </cell>
          <cell r="CN27">
            <v>23427</v>
          </cell>
          <cell r="CO27">
            <v>15880</v>
          </cell>
          <cell r="CP27">
            <v>29378</v>
          </cell>
          <cell r="CQ27">
            <v>15880</v>
          </cell>
          <cell r="CR27">
            <v>22550</v>
          </cell>
          <cell r="CS27">
            <v>25884</v>
          </cell>
          <cell r="CT27">
            <v>29378</v>
          </cell>
          <cell r="CU27">
            <v>32713</v>
          </cell>
          <cell r="CV27">
            <v>15880</v>
          </cell>
          <cell r="CW27">
            <v>22550</v>
          </cell>
          <cell r="CX27">
            <v>25884</v>
          </cell>
          <cell r="CY27">
            <v>17468</v>
          </cell>
          <cell r="CZ27">
            <v>32316</v>
          </cell>
          <cell r="DA27">
            <v>17468</v>
          </cell>
          <cell r="DB27">
            <v>24805</v>
          </cell>
          <cell r="DC27">
            <v>28473</v>
          </cell>
          <cell r="DD27">
            <v>32316</v>
          </cell>
          <cell r="DE27">
            <v>35984</v>
          </cell>
          <cell r="DF27">
            <v>17468</v>
          </cell>
          <cell r="DG27">
            <v>24805</v>
          </cell>
          <cell r="DH27">
            <v>28473</v>
          </cell>
          <cell r="DI27">
            <v>19564</v>
          </cell>
          <cell r="DJ27">
            <v>36195</v>
          </cell>
          <cell r="DK27">
            <v>19564</v>
          </cell>
          <cell r="DL27">
            <v>27781</v>
          </cell>
          <cell r="DM27">
            <v>31889</v>
          </cell>
          <cell r="DN27">
            <v>36195</v>
          </cell>
          <cell r="DO27">
            <v>40303</v>
          </cell>
          <cell r="DP27">
            <v>19564</v>
          </cell>
          <cell r="DQ27">
            <v>27781</v>
          </cell>
          <cell r="DR27">
            <v>31889</v>
          </cell>
          <cell r="DS27">
            <v>20994</v>
          </cell>
          <cell r="DT27">
            <v>38839</v>
          </cell>
          <cell r="DU27">
            <v>20994</v>
          </cell>
          <cell r="DV27">
            <v>29812</v>
          </cell>
          <cell r="DW27">
            <v>34221</v>
          </cell>
          <cell r="DX27">
            <v>38839</v>
          </cell>
          <cell r="DY27">
            <v>43248</v>
          </cell>
          <cell r="DZ27">
            <v>20994</v>
          </cell>
          <cell r="EA27">
            <v>29812</v>
          </cell>
          <cell r="EB27">
            <v>34221</v>
          </cell>
          <cell r="EC27">
            <v>23566</v>
          </cell>
          <cell r="ED27">
            <v>43597</v>
          </cell>
          <cell r="EE27">
            <v>23566</v>
          </cell>
          <cell r="EF27">
            <v>33464</v>
          </cell>
          <cell r="EG27">
            <v>38413</v>
          </cell>
          <cell r="EH27">
            <v>43597</v>
          </cell>
          <cell r="EI27">
            <v>48546</v>
          </cell>
          <cell r="EJ27">
            <v>23566</v>
          </cell>
          <cell r="EK27">
            <v>33464</v>
          </cell>
          <cell r="EL27">
            <v>38413</v>
          </cell>
          <cell r="EM27">
            <v>25923</v>
          </cell>
          <cell r="EN27">
            <v>47957</v>
          </cell>
          <cell r="EO27">
            <v>25923</v>
          </cell>
          <cell r="EP27">
            <v>36810</v>
          </cell>
          <cell r="EQ27">
            <v>42254</v>
          </cell>
          <cell r="ER27">
            <v>47957</v>
          </cell>
          <cell r="ES27">
            <v>53401</v>
          </cell>
          <cell r="ET27">
            <v>25923</v>
          </cell>
          <cell r="EU27">
            <v>36810</v>
          </cell>
          <cell r="EV27">
            <v>42254</v>
          </cell>
          <cell r="EW27">
            <v>27101</v>
          </cell>
          <cell r="EX27">
            <v>50137</v>
          </cell>
          <cell r="EY27">
            <v>27101</v>
          </cell>
          <cell r="EZ27">
            <v>38484</v>
          </cell>
          <cell r="FA27">
            <v>44176</v>
          </cell>
          <cell r="FB27">
            <v>50137</v>
          </cell>
          <cell r="FC27">
            <v>55829</v>
          </cell>
          <cell r="FD27">
            <v>27101</v>
          </cell>
          <cell r="FE27">
            <v>38484</v>
          </cell>
          <cell r="FF27">
            <v>44176</v>
          </cell>
        </row>
        <row r="28">
          <cell r="A28" t="str">
            <v>D</v>
          </cell>
          <cell r="B28" t="str">
            <v>B</v>
          </cell>
          <cell r="C28">
            <v>8262</v>
          </cell>
          <cell r="D28">
            <v>15284</v>
          </cell>
          <cell r="E28">
            <v>8262</v>
          </cell>
          <cell r="F28">
            <v>11732</v>
          </cell>
          <cell r="G28">
            <v>13466</v>
          </cell>
          <cell r="H28">
            <v>15284</v>
          </cell>
          <cell r="I28">
            <v>17019</v>
          </cell>
          <cell r="J28">
            <v>8262</v>
          </cell>
          <cell r="K28">
            <v>11732</v>
          </cell>
          <cell r="L28">
            <v>13466</v>
          </cell>
          <cell r="M28">
            <v>9011</v>
          </cell>
          <cell r="N28">
            <v>16670</v>
          </cell>
          <cell r="O28">
            <v>9011</v>
          </cell>
          <cell r="P28">
            <v>12795</v>
          </cell>
          <cell r="Q28">
            <v>14688</v>
          </cell>
          <cell r="R28">
            <v>16670</v>
          </cell>
          <cell r="S28">
            <v>18562</v>
          </cell>
          <cell r="T28">
            <v>9011</v>
          </cell>
          <cell r="U28">
            <v>12795</v>
          </cell>
          <cell r="V28">
            <v>14688</v>
          </cell>
          <cell r="W28"/>
          <cell r="X28"/>
          <cell r="Y28"/>
          <cell r="Z28"/>
          <cell r="AA28"/>
          <cell r="AB28"/>
          <cell r="AC28"/>
          <cell r="AD28"/>
          <cell r="AE28"/>
          <cell r="AF28"/>
          <cell r="AG28"/>
          <cell r="AH28"/>
          <cell r="AI28"/>
          <cell r="AJ28"/>
          <cell r="AK28"/>
          <cell r="AL28"/>
          <cell r="AM28"/>
          <cell r="AN28"/>
          <cell r="AO28"/>
          <cell r="AP28"/>
          <cell r="AQ28">
            <v>10122</v>
          </cell>
          <cell r="AR28">
            <v>18726</v>
          </cell>
          <cell r="AS28">
            <v>10122</v>
          </cell>
          <cell r="AT28">
            <v>14374</v>
          </cell>
          <cell r="AU28">
            <v>16499</v>
          </cell>
          <cell r="AV28">
            <v>18726</v>
          </cell>
          <cell r="AW28">
            <v>20852</v>
          </cell>
          <cell r="AX28">
            <v>10122</v>
          </cell>
          <cell r="AY28">
            <v>14374</v>
          </cell>
          <cell r="AZ28">
            <v>16499</v>
          </cell>
          <cell r="BA28">
            <v>10593</v>
          </cell>
          <cell r="BB28">
            <v>19598</v>
          </cell>
          <cell r="BC28">
            <v>10593</v>
          </cell>
          <cell r="BD28">
            <v>15043</v>
          </cell>
          <cell r="BE28">
            <v>17267</v>
          </cell>
          <cell r="BF28">
            <v>19598</v>
          </cell>
          <cell r="BG28">
            <v>21822</v>
          </cell>
          <cell r="BH28">
            <v>10593</v>
          </cell>
          <cell r="BI28">
            <v>15043</v>
          </cell>
          <cell r="BJ28">
            <v>17267</v>
          </cell>
          <cell r="BK28">
            <v>11300</v>
          </cell>
          <cell r="BL28">
            <v>20905</v>
          </cell>
          <cell r="BM28">
            <v>11300</v>
          </cell>
          <cell r="BN28">
            <v>16045</v>
          </cell>
          <cell r="BO28">
            <v>18418</v>
          </cell>
          <cell r="BP28">
            <v>20905</v>
          </cell>
          <cell r="BQ28">
            <v>23278</v>
          </cell>
          <cell r="BR28">
            <v>11300</v>
          </cell>
          <cell r="BS28">
            <v>16045</v>
          </cell>
          <cell r="BT28">
            <v>18418</v>
          </cell>
          <cell r="BU28">
            <v>12241</v>
          </cell>
          <cell r="BV28">
            <v>22647</v>
          </cell>
          <cell r="BW28">
            <v>12241</v>
          </cell>
          <cell r="BX28">
            <v>17383</v>
          </cell>
          <cell r="BY28">
            <v>19953</v>
          </cell>
          <cell r="BZ28">
            <v>22647</v>
          </cell>
          <cell r="CA28">
            <v>25217</v>
          </cell>
          <cell r="CB28">
            <v>12241</v>
          </cell>
          <cell r="CC28">
            <v>17383</v>
          </cell>
          <cell r="CD28">
            <v>19953</v>
          </cell>
          <cell r="CE28">
            <v>13183</v>
          </cell>
          <cell r="CF28">
            <v>24389</v>
          </cell>
          <cell r="CG28">
            <v>13183</v>
          </cell>
          <cell r="CH28">
            <v>18721</v>
          </cell>
          <cell r="CI28">
            <v>21489</v>
          </cell>
          <cell r="CJ28">
            <v>24389</v>
          </cell>
          <cell r="CK28">
            <v>27157</v>
          </cell>
          <cell r="CL28">
            <v>13183</v>
          </cell>
          <cell r="CM28">
            <v>18721</v>
          </cell>
          <cell r="CN28">
            <v>21489</v>
          </cell>
          <cell r="CO28">
            <v>14567</v>
          </cell>
          <cell r="CP28">
            <v>26949</v>
          </cell>
          <cell r="CQ28">
            <v>14567</v>
          </cell>
          <cell r="CR28">
            <v>20685</v>
          </cell>
          <cell r="CS28">
            <v>23744</v>
          </cell>
          <cell r="CT28">
            <v>26949</v>
          </cell>
          <cell r="CU28">
            <v>30007</v>
          </cell>
          <cell r="CV28">
            <v>14567</v>
          </cell>
          <cell r="CW28">
            <v>20685</v>
          </cell>
          <cell r="CX28">
            <v>23744</v>
          </cell>
          <cell r="CY28">
            <v>16023</v>
          </cell>
          <cell r="CZ28">
            <v>29644</v>
          </cell>
          <cell r="DA28">
            <v>16023</v>
          </cell>
          <cell r="DB28">
            <v>22753</v>
          </cell>
          <cell r="DC28">
            <v>26118</v>
          </cell>
          <cell r="DD28">
            <v>29644</v>
          </cell>
          <cell r="DE28">
            <v>33008</v>
          </cell>
          <cell r="DF28">
            <v>16023</v>
          </cell>
          <cell r="DG28">
            <v>22753</v>
          </cell>
          <cell r="DH28">
            <v>26118</v>
          </cell>
          <cell r="DI28">
            <v>17946</v>
          </cell>
          <cell r="DJ28">
            <v>33201</v>
          </cell>
          <cell r="DK28">
            <v>17946</v>
          </cell>
          <cell r="DL28">
            <v>25483</v>
          </cell>
          <cell r="DM28">
            <v>29252</v>
          </cell>
          <cell r="DN28">
            <v>33201</v>
          </cell>
          <cell r="DO28">
            <v>36970</v>
          </cell>
          <cell r="DP28">
            <v>17946</v>
          </cell>
          <cell r="DQ28">
            <v>25483</v>
          </cell>
          <cell r="DR28">
            <v>29252</v>
          </cell>
          <cell r="DS28">
            <v>19258</v>
          </cell>
          <cell r="DT28">
            <v>35626</v>
          </cell>
          <cell r="DU28">
            <v>19258</v>
          </cell>
          <cell r="DV28">
            <v>27346</v>
          </cell>
          <cell r="DW28">
            <v>31391</v>
          </cell>
          <cell r="DX28">
            <v>35626</v>
          </cell>
          <cell r="DY28">
            <v>39671</v>
          </cell>
          <cell r="DZ28">
            <v>19258</v>
          </cell>
          <cell r="EA28">
            <v>27346</v>
          </cell>
          <cell r="EB28">
            <v>31391</v>
          </cell>
          <cell r="EC28">
            <v>21617</v>
          </cell>
          <cell r="ED28">
            <v>39992</v>
          </cell>
          <cell r="EE28">
            <v>21617</v>
          </cell>
          <cell r="EF28">
            <v>30696</v>
          </cell>
          <cell r="EG28">
            <v>35236</v>
          </cell>
          <cell r="EH28">
            <v>39992</v>
          </cell>
          <cell r="EI28">
            <v>44531</v>
          </cell>
          <cell r="EJ28">
            <v>21617</v>
          </cell>
          <cell r="EK28">
            <v>30696</v>
          </cell>
          <cell r="EL28">
            <v>35236</v>
          </cell>
          <cell r="EM28">
            <v>23779</v>
          </cell>
          <cell r="EN28">
            <v>43991</v>
          </cell>
          <cell r="EO28">
            <v>23779</v>
          </cell>
          <cell r="EP28">
            <v>33766</v>
          </cell>
          <cell r="EQ28">
            <v>38759</v>
          </cell>
          <cell r="ER28">
            <v>43991</v>
          </cell>
          <cell r="ES28">
            <v>48984</v>
          </cell>
          <cell r="ET28">
            <v>23779</v>
          </cell>
          <cell r="EU28">
            <v>33766</v>
          </cell>
          <cell r="EV28">
            <v>38759</v>
          </cell>
          <cell r="EW28">
            <v>24860</v>
          </cell>
          <cell r="EX28">
            <v>45990</v>
          </cell>
          <cell r="EY28">
            <v>24860</v>
          </cell>
          <cell r="EZ28">
            <v>35301</v>
          </cell>
          <cell r="FA28">
            <v>40522</v>
          </cell>
          <cell r="FB28">
            <v>45990</v>
          </cell>
          <cell r="FC28">
            <v>51212</v>
          </cell>
          <cell r="FD28">
            <v>24860</v>
          </cell>
          <cell r="FE28">
            <v>35301</v>
          </cell>
          <cell r="FF28">
            <v>40522</v>
          </cell>
        </row>
        <row r="29">
          <cell r="A29" t="str">
            <v>D</v>
          </cell>
          <cell r="B29" t="str">
            <v>Y</v>
          </cell>
          <cell r="C29">
            <v>7111</v>
          </cell>
          <cell r="D29">
            <v>13154</v>
          </cell>
          <cell r="E29">
            <v>7111</v>
          </cell>
          <cell r="F29">
            <v>10097</v>
          </cell>
          <cell r="G29">
            <v>11590</v>
          </cell>
          <cell r="H29">
            <v>13154</v>
          </cell>
          <cell r="I29">
            <v>14648</v>
          </cell>
          <cell r="J29">
            <v>7111</v>
          </cell>
          <cell r="K29">
            <v>10097</v>
          </cell>
          <cell r="L29">
            <v>11590</v>
          </cell>
          <cell r="M29">
            <v>7755</v>
          </cell>
          <cell r="N29">
            <v>14347</v>
          </cell>
          <cell r="O29">
            <v>7755</v>
          </cell>
          <cell r="P29">
            <v>11012</v>
          </cell>
          <cell r="Q29">
            <v>12641</v>
          </cell>
          <cell r="R29">
            <v>14347</v>
          </cell>
          <cell r="S29">
            <v>15976</v>
          </cell>
          <cell r="T29">
            <v>7755</v>
          </cell>
          <cell r="U29">
            <v>11012</v>
          </cell>
          <cell r="V29">
            <v>12641</v>
          </cell>
          <cell r="W29"/>
          <cell r="X29"/>
          <cell r="Y29"/>
          <cell r="Z29"/>
          <cell r="AA29"/>
          <cell r="AB29"/>
          <cell r="AC29"/>
          <cell r="AD29"/>
          <cell r="AE29"/>
          <cell r="AF29"/>
          <cell r="AG29"/>
          <cell r="AH29"/>
          <cell r="AI29"/>
          <cell r="AJ29"/>
          <cell r="AK29"/>
          <cell r="AL29"/>
          <cell r="AM29"/>
          <cell r="AN29"/>
          <cell r="AO29"/>
          <cell r="AP29"/>
          <cell r="AQ29">
            <v>8712</v>
          </cell>
          <cell r="AR29">
            <v>16116</v>
          </cell>
          <cell r="AS29">
            <v>8712</v>
          </cell>
          <cell r="AT29">
            <v>12371</v>
          </cell>
          <cell r="AU29">
            <v>14200</v>
          </cell>
          <cell r="AV29">
            <v>16116</v>
          </cell>
          <cell r="AW29">
            <v>17947</v>
          </cell>
          <cell r="AX29">
            <v>8712</v>
          </cell>
          <cell r="AY29">
            <v>12371</v>
          </cell>
          <cell r="AZ29">
            <v>14200</v>
          </cell>
          <cell r="BA29">
            <v>9117</v>
          </cell>
          <cell r="BB29">
            <v>16867</v>
          </cell>
          <cell r="BC29">
            <v>9117</v>
          </cell>
          <cell r="BD29">
            <v>12947</v>
          </cell>
          <cell r="BE29">
            <v>14861</v>
          </cell>
          <cell r="BF29">
            <v>16867</v>
          </cell>
          <cell r="BG29">
            <v>18781</v>
          </cell>
          <cell r="BH29">
            <v>9117</v>
          </cell>
          <cell r="BI29">
            <v>12947</v>
          </cell>
          <cell r="BJ29">
            <v>14861</v>
          </cell>
          <cell r="BK29">
            <v>9725</v>
          </cell>
          <cell r="BL29">
            <v>17992</v>
          </cell>
          <cell r="BM29">
            <v>9725</v>
          </cell>
          <cell r="BN29">
            <v>13810</v>
          </cell>
          <cell r="BO29">
            <v>15852</v>
          </cell>
          <cell r="BP29">
            <v>17992</v>
          </cell>
          <cell r="BQ29">
            <v>20034</v>
          </cell>
          <cell r="BR29">
            <v>9725</v>
          </cell>
          <cell r="BS29">
            <v>13810</v>
          </cell>
          <cell r="BT29">
            <v>15852</v>
          </cell>
          <cell r="BU29">
            <v>10536</v>
          </cell>
          <cell r="BV29">
            <v>19491</v>
          </cell>
          <cell r="BW29">
            <v>10536</v>
          </cell>
          <cell r="BX29">
            <v>14960</v>
          </cell>
          <cell r="BY29">
            <v>17173</v>
          </cell>
          <cell r="BZ29">
            <v>19491</v>
          </cell>
          <cell r="CA29">
            <v>21704</v>
          </cell>
          <cell r="CB29">
            <v>10536</v>
          </cell>
          <cell r="CC29">
            <v>14960</v>
          </cell>
          <cell r="CD29">
            <v>17173</v>
          </cell>
          <cell r="CE29">
            <v>11346</v>
          </cell>
          <cell r="CF29">
            <v>20991</v>
          </cell>
          <cell r="CG29">
            <v>11346</v>
          </cell>
          <cell r="CH29">
            <v>16112</v>
          </cell>
          <cell r="CI29">
            <v>18495</v>
          </cell>
          <cell r="CJ29">
            <v>20991</v>
          </cell>
          <cell r="CK29">
            <v>23373</v>
          </cell>
          <cell r="CL29">
            <v>11346</v>
          </cell>
          <cell r="CM29">
            <v>16112</v>
          </cell>
          <cell r="CN29">
            <v>18495</v>
          </cell>
          <cell r="CO29">
            <v>12537</v>
          </cell>
          <cell r="CP29">
            <v>23193</v>
          </cell>
          <cell r="CQ29">
            <v>12537</v>
          </cell>
          <cell r="CR29">
            <v>17803</v>
          </cell>
          <cell r="CS29">
            <v>20435</v>
          </cell>
          <cell r="CT29">
            <v>23193</v>
          </cell>
          <cell r="CU29">
            <v>25826</v>
          </cell>
          <cell r="CV29">
            <v>12537</v>
          </cell>
          <cell r="CW29">
            <v>17803</v>
          </cell>
          <cell r="CX29">
            <v>20435</v>
          </cell>
          <cell r="CY29">
            <v>13791</v>
          </cell>
          <cell r="CZ29">
            <v>25513</v>
          </cell>
          <cell r="DA29">
            <v>13791</v>
          </cell>
          <cell r="DB29">
            <v>19583</v>
          </cell>
          <cell r="DC29">
            <v>22478</v>
          </cell>
          <cell r="DD29">
            <v>25513</v>
          </cell>
          <cell r="DE29">
            <v>28409</v>
          </cell>
          <cell r="DF29">
            <v>13791</v>
          </cell>
          <cell r="DG29">
            <v>19583</v>
          </cell>
          <cell r="DH29">
            <v>22478</v>
          </cell>
          <cell r="DI29">
            <v>15446</v>
          </cell>
          <cell r="DJ29">
            <v>28575</v>
          </cell>
          <cell r="DK29">
            <v>15446</v>
          </cell>
          <cell r="DL29">
            <v>21932</v>
          </cell>
          <cell r="DM29">
            <v>25176</v>
          </cell>
          <cell r="DN29">
            <v>28575</v>
          </cell>
          <cell r="DO29">
            <v>31818</v>
          </cell>
          <cell r="DP29">
            <v>15446</v>
          </cell>
          <cell r="DQ29">
            <v>21932</v>
          </cell>
          <cell r="DR29">
            <v>25176</v>
          </cell>
          <cell r="DS29">
            <v>16574</v>
          </cell>
          <cell r="DT29">
            <v>30662</v>
          </cell>
          <cell r="DU29">
            <v>16574</v>
          </cell>
          <cell r="DV29">
            <v>23536</v>
          </cell>
          <cell r="DW29">
            <v>27017</v>
          </cell>
          <cell r="DX29">
            <v>30662</v>
          </cell>
          <cell r="DY29">
            <v>34143</v>
          </cell>
          <cell r="DZ29">
            <v>16574</v>
          </cell>
          <cell r="EA29">
            <v>23536</v>
          </cell>
          <cell r="EB29">
            <v>27017</v>
          </cell>
          <cell r="EC29">
            <v>18605</v>
          </cell>
          <cell r="ED29">
            <v>34419</v>
          </cell>
          <cell r="EE29">
            <v>18605</v>
          </cell>
          <cell r="EF29">
            <v>26419</v>
          </cell>
          <cell r="EG29">
            <v>30326</v>
          </cell>
          <cell r="EH29">
            <v>34419</v>
          </cell>
          <cell r="EI29">
            <v>38326</v>
          </cell>
          <cell r="EJ29">
            <v>18605</v>
          </cell>
          <cell r="EK29">
            <v>26419</v>
          </cell>
          <cell r="EL29">
            <v>30326</v>
          </cell>
          <cell r="EM29">
            <v>20466</v>
          </cell>
          <cell r="EN29">
            <v>37861</v>
          </cell>
          <cell r="EO29">
            <v>20466</v>
          </cell>
          <cell r="EP29">
            <v>29061</v>
          </cell>
          <cell r="EQ29">
            <v>33359</v>
          </cell>
          <cell r="ER29">
            <v>37861</v>
          </cell>
          <cell r="ES29">
            <v>42159</v>
          </cell>
          <cell r="ET29">
            <v>20466</v>
          </cell>
          <cell r="EU29">
            <v>29061</v>
          </cell>
          <cell r="EV29">
            <v>33359</v>
          </cell>
          <cell r="EW29">
            <v>21396</v>
          </cell>
          <cell r="EX29">
            <v>39582</v>
          </cell>
          <cell r="EY29">
            <v>21396</v>
          </cell>
          <cell r="EZ29">
            <v>30382</v>
          </cell>
          <cell r="FA29">
            <v>34876</v>
          </cell>
          <cell r="FB29">
            <v>39582</v>
          </cell>
          <cell r="FC29">
            <v>44076</v>
          </cell>
          <cell r="FD29">
            <v>21396</v>
          </cell>
          <cell r="FE29">
            <v>30382</v>
          </cell>
          <cell r="FF29">
            <v>34876</v>
          </cell>
        </row>
        <row r="30">
          <cell r="A30" t="str">
            <v>E</v>
          </cell>
          <cell r="B30" t="str">
            <v>D</v>
          </cell>
          <cell r="C30">
            <v>6936</v>
          </cell>
          <cell r="D30">
            <v>12832</v>
          </cell>
          <cell r="E30">
            <v>6936</v>
          </cell>
          <cell r="F30">
            <v>9849</v>
          </cell>
          <cell r="G30">
            <v>11306</v>
          </cell>
          <cell r="H30">
            <v>12832</v>
          </cell>
          <cell r="I30">
            <v>14288</v>
          </cell>
          <cell r="J30">
            <v>6936</v>
          </cell>
          <cell r="K30">
            <v>9849</v>
          </cell>
          <cell r="L30">
            <v>11306</v>
          </cell>
          <cell r="M30">
            <v>7571</v>
          </cell>
          <cell r="N30">
            <v>14006</v>
          </cell>
          <cell r="O30">
            <v>7571</v>
          </cell>
          <cell r="P30">
            <v>10751</v>
          </cell>
          <cell r="Q30">
            <v>12341</v>
          </cell>
          <cell r="R30">
            <v>14006</v>
          </cell>
          <cell r="S30">
            <v>15596</v>
          </cell>
          <cell r="T30">
            <v>7571</v>
          </cell>
          <cell r="U30">
            <v>10751</v>
          </cell>
          <cell r="V30">
            <v>12341</v>
          </cell>
          <cell r="W30"/>
          <cell r="X30"/>
          <cell r="Y30"/>
          <cell r="Z30"/>
          <cell r="AA30"/>
          <cell r="AB30"/>
          <cell r="AC30"/>
          <cell r="AD30"/>
          <cell r="AE30"/>
          <cell r="AF30"/>
          <cell r="AG30"/>
          <cell r="AH30"/>
          <cell r="AI30"/>
          <cell r="AJ30"/>
          <cell r="AK30"/>
          <cell r="AL30"/>
          <cell r="AM30"/>
          <cell r="AN30"/>
          <cell r="AO30"/>
          <cell r="AP30"/>
          <cell r="AQ30">
            <v>8505</v>
          </cell>
          <cell r="AR30">
            <v>15734</v>
          </cell>
          <cell r="AS30">
            <v>8505</v>
          </cell>
          <cell r="AT30">
            <v>12077</v>
          </cell>
          <cell r="AU30">
            <v>13863</v>
          </cell>
          <cell r="AV30">
            <v>15734</v>
          </cell>
          <cell r="AW30">
            <v>17520</v>
          </cell>
          <cell r="AX30">
            <v>8505</v>
          </cell>
          <cell r="AY30">
            <v>12077</v>
          </cell>
          <cell r="AZ30">
            <v>13863</v>
          </cell>
          <cell r="BA30">
            <v>8901</v>
          </cell>
          <cell r="BB30">
            <v>16467</v>
          </cell>
          <cell r="BC30">
            <v>8901</v>
          </cell>
          <cell r="BD30">
            <v>12639</v>
          </cell>
          <cell r="BE30">
            <v>14509</v>
          </cell>
          <cell r="BF30">
            <v>16467</v>
          </cell>
          <cell r="BG30">
            <v>18336</v>
          </cell>
          <cell r="BH30">
            <v>8901</v>
          </cell>
          <cell r="BI30">
            <v>12639</v>
          </cell>
          <cell r="BJ30">
            <v>14509</v>
          </cell>
          <cell r="BK30">
            <v>9494</v>
          </cell>
          <cell r="BL30">
            <v>17564</v>
          </cell>
          <cell r="BM30">
            <v>9494</v>
          </cell>
          <cell r="BN30">
            <v>13481</v>
          </cell>
          <cell r="BO30">
            <v>15475</v>
          </cell>
          <cell r="BP30">
            <v>17564</v>
          </cell>
          <cell r="BQ30">
            <v>19558</v>
          </cell>
          <cell r="BR30">
            <v>9494</v>
          </cell>
          <cell r="BS30">
            <v>13481</v>
          </cell>
          <cell r="BT30">
            <v>15475</v>
          </cell>
          <cell r="BU30">
            <v>10285</v>
          </cell>
          <cell r="BV30">
            <v>19027</v>
          </cell>
          <cell r="BW30">
            <v>10285</v>
          </cell>
          <cell r="BX30">
            <v>14605</v>
          </cell>
          <cell r="BY30">
            <v>16765</v>
          </cell>
          <cell r="BZ30">
            <v>19027</v>
          </cell>
          <cell r="CA30">
            <v>21187</v>
          </cell>
          <cell r="CB30">
            <v>10285</v>
          </cell>
          <cell r="CC30">
            <v>14605</v>
          </cell>
          <cell r="CD30">
            <v>16765</v>
          </cell>
          <cell r="CE30">
            <v>11076</v>
          </cell>
          <cell r="CF30">
            <v>20491</v>
          </cell>
          <cell r="CG30">
            <v>11076</v>
          </cell>
          <cell r="CH30">
            <v>15728</v>
          </cell>
          <cell r="CI30">
            <v>18054</v>
          </cell>
          <cell r="CJ30">
            <v>20491</v>
          </cell>
          <cell r="CK30">
            <v>22817</v>
          </cell>
          <cell r="CL30">
            <v>11076</v>
          </cell>
          <cell r="CM30">
            <v>15728</v>
          </cell>
          <cell r="CN30">
            <v>18054</v>
          </cell>
          <cell r="CO30">
            <v>12239</v>
          </cell>
          <cell r="CP30">
            <v>22642</v>
          </cell>
          <cell r="CQ30">
            <v>12239</v>
          </cell>
          <cell r="CR30">
            <v>17379</v>
          </cell>
          <cell r="CS30">
            <v>19950</v>
          </cell>
          <cell r="CT30">
            <v>22642</v>
          </cell>
          <cell r="CU30">
            <v>25212</v>
          </cell>
          <cell r="CV30">
            <v>12239</v>
          </cell>
          <cell r="CW30">
            <v>17379</v>
          </cell>
          <cell r="CX30">
            <v>19950</v>
          </cell>
          <cell r="CY30">
            <v>13463</v>
          </cell>
          <cell r="CZ30">
            <v>24907</v>
          </cell>
          <cell r="DA30">
            <v>13463</v>
          </cell>
          <cell r="DB30">
            <v>19117</v>
          </cell>
          <cell r="DC30">
            <v>21945</v>
          </cell>
          <cell r="DD30">
            <v>24907</v>
          </cell>
          <cell r="DE30">
            <v>27734</v>
          </cell>
          <cell r="DF30">
            <v>13463</v>
          </cell>
          <cell r="DG30">
            <v>19117</v>
          </cell>
          <cell r="DH30">
            <v>21945</v>
          </cell>
          <cell r="DI30">
            <v>15078</v>
          </cell>
          <cell r="DJ30">
            <v>27894</v>
          </cell>
          <cell r="DK30">
            <v>15078</v>
          </cell>
          <cell r="DL30">
            <v>21411</v>
          </cell>
          <cell r="DM30">
            <v>24577</v>
          </cell>
          <cell r="DN30">
            <v>27894</v>
          </cell>
          <cell r="DO30">
            <v>31061</v>
          </cell>
          <cell r="DP30">
            <v>15078</v>
          </cell>
          <cell r="DQ30">
            <v>21411</v>
          </cell>
          <cell r="DR30">
            <v>24577</v>
          </cell>
          <cell r="DS30">
            <v>16180</v>
          </cell>
          <cell r="DT30">
            <v>29933</v>
          </cell>
          <cell r="DU30">
            <v>16180</v>
          </cell>
          <cell r="DV30">
            <v>22976</v>
          </cell>
          <cell r="DW30">
            <v>26373</v>
          </cell>
          <cell r="DX30">
            <v>29933</v>
          </cell>
          <cell r="DY30">
            <v>33331</v>
          </cell>
          <cell r="DZ30">
            <v>16180</v>
          </cell>
          <cell r="EA30">
            <v>22976</v>
          </cell>
          <cell r="EB30">
            <v>26373</v>
          </cell>
          <cell r="EC30">
            <v>18163</v>
          </cell>
          <cell r="ED30">
            <v>33602</v>
          </cell>
          <cell r="EE30">
            <v>18163</v>
          </cell>
          <cell r="EF30">
            <v>25791</v>
          </cell>
          <cell r="EG30">
            <v>29606</v>
          </cell>
          <cell r="EH30">
            <v>33602</v>
          </cell>
          <cell r="EI30">
            <v>37416</v>
          </cell>
          <cell r="EJ30">
            <v>18163</v>
          </cell>
          <cell r="EK30">
            <v>25791</v>
          </cell>
          <cell r="EL30">
            <v>29606</v>
          </cell>
          <cell r="EM30">
            <v>19979</v>
          </cell>
          <cell r="EN30">
            <v>36961</v>
          </cell>
          <cell r="EO30">
            <v>19979</v>
          </cell>
          <cell r="EP30">
            <v>28370</v>
          </cell>
          <cell r="EQ30">
            <v>32566</v>
          </cell>
          <cell r="ER30">
            <v>36961</v>
          </cell>
          <cell r="ES30">
            <v>41157</v>
          </cell>
          <cell r="ET30">
            <v>19979</v>
          </cell>
          <cell r="EU30">
            <v>28370</v>
          </cell>
          <cell r="EV30">
            <v>32566</v>
          </cell>
          <cell r="EW30">
            <v>20887</v>
          </cell>
          <cell r="EX30">
            <v>38641</v>
          </cell>
          <cell r="EY30">
            <v>20887</v>
          </cell>
          <cell r="EZ30">
            <v>29660</v>
          </cell>
          <cell r="FA30">
            <v>34046</v>
          </cell>
          <cell r="FB30">
            <v>38641</v>
          </cell>
          <cell r="FC30">
            <v>43027</v>
          </cell>
          <cell r="FD30">
            <v>20887</v>
          </cell>
          <cell r="FE30">
            <v>29660</v>
          </cell>
          <cell r="FF30">
            <v>34046</v>
          </cell>
        </row>
        <row r="31">
          <cell r="A31" t="str">
            <v>E</v>
          </cell>
          <cell r="B31" t="str">
            <v>A</v>
          </cell>
          <cell r="C31">
            <v>9225</v>
          </cell>
          <cell r="D31">
            <v>17067</v>
          </cell>
          <cell r="E31">
            <v>9225</v>
          </cell>
          <cell r="F31">
            <v>13099</v>
          </cell>
          <cell r="G31">
            <v>15037</v>
          </cell>
          <cell r="H31">
            <v>17067</v>
          </cell>
          <cell r="I31">
            <v>19003</v>
          </cell>
          <cell r="J31">
            <v>9225</v>
          </cell>
          <cell r="K31">
            <v>13099</v>
          </cell>
          <cell r="L31">
            <v>15037</v>
          </cell>
          <cell r="M31">
            <v>10069</v>
          </cell>
          <cell r="N31">
            <v>18628</v>
          </cell>
          <cell r="O31">
            <v>10069</v>
          </cell>
          <cell r="P31">
            <v>14299</v>
          </cell>
          <cell r="Q31">
            <v>16414</v>
          </cell>
          <cell r="R31">
            <v>18628</v>
          </cell>
          <cell r="S31">
            <v>20743</v>
          </cell>
          <cell r="T31">
            <v>10069</v>
          </cell>
          <cell r="U31">
            <v>14299</v>
          </cell>
          <cell r="V31">
            <v>16414</v>
          </cell>
          <cell r="W31"/>
          <cell r="X31"/>
          <cell r="Y31"/>
          <cell r="Z31"/>
          <cell r="AA31"/>
          <cell r="AB31"/>
          <cell r="AC31"/>
          <cell r="AD31"/>
          <cell r="AE31"/>
          <cell r="AF31"/>
          <cell r="AG31"/>
          <cell r="AH31"/>
          <cell r="AI31"/>
          <cell r="AJ31"/>
          <cell r="AK31"/>
          <cell r="AL31"/>
          <cell r="AM31"/>
          <cell r="AN31"/>
          <cell r="AO31"/>
          <cell r="AP31"/>
          <cell r="AQ31">
            <v>11312</v>
          </cell>
          <cell r="AR31">
            <v>20926</v>
          </cell>
          <cell r="AS31">
            <v>11312</v>
          </cell>
          <cell r="AT31">
            <v>16062</v>
          </cell>
          <cell r="AU31">
            <v>18438</v>
          </cell>
          <cell r="AV31">
            <v>20926</v>
          </cell>
          <cell r="AW31">
            <v>23302</v>
          </cell>
          <cell r="AX31">
            <v>11312</v>
          </cell>
          <cell r="AY31">
            <v>16062</v>
          </cell>
          <cell r="AZ31">
            <v>18438</v>
          </cell>
          <cell r="BA31">
            <v>11838</v>
          </cell>
          <cell r="BB31">
            <v>21901</v>
          </cell>
          <cell r="BC31">
            <v>11838</v>
          </cell>
          <cell r="BD31">
            <v>16810</v>
          </cell>
          <cell r="BE31">
            <v>19297</v>
          </cell>
          <cell r="BF31">
            <v>21901</v>
          </cell>
          <cell r="BG31">
            <v>24387</v>
          </cell>
          <cell r="BH31">
            <v>11838</v>
          </cell>
          <cell r="BI31">
            <v>16810</v>
          </cell>
          <cell r="BJ31">
            <v>19297</v>
          </cell>
          <cell r="BK31">
            <v>12627</v>
          </cell>
          <cell r="BL31">
            <v>23360</v>
          </cell>
          <cell r="BM31">
            <v>12627</v>
          </cell>
          <cell r="BN31">
            <v>17930</v>
          </cell>
          <cell r="BO31">
            <v>20582</v>
          </cell>
          <cell r="BP31">
            <v>23360</v>
          </cell>
          <cell r="BQ31">
            <v>26012</v>
          </cell>
          <cell r="BR31">
            <v>12627</v>
          </cell>
          <cell r="BS31">
            <v>17930</v>
          </cell>
          <cell r="BT31">
            <v>20582</v>
          </cell>
          <cell r="BU31">
            <v>13679</v>
          </cell>
          <cell r="BV31">
            <v>25306</v>
          </cell>
          <cell r="BW31">
            <v>13679</v>
          </cell>
          <cell r="BX31">
            <v>19425</v>
          </cell>
          <cell r="BY31">
            <v>22297</v>
          </cell>
          <cell r="BZ31">
            <v>25306</v>
          </cell>
          <cell r="CA31">
            <v>28179</v>
          </cell>
          <cell r="CB31">
            <v>13679</v>
          </cell>
          <cell r="CC31">
            <v>19425</v>
          </cell>
          <cell r="CD31">
            <v>22297</v>
          </cell>
          <cell r="CE31">
            <v>14731</v>
          </cell>
          <cell r="CF31">
            <v>27253</v>
          </cell>
          <cell r="CG31">
            <v>14731</v>
          </cell>
          <cell r="CH31">
            <v>20918</v>
          </cell>
          <cell r="CI31">
            <v>24012</v>
          </cell>
          <cell r="CJ31">
            <v>27253</v>
          </cell>
          <cell r="CK31">
            <v>30347</v>
          </cell>
          <cell r="CL31">
            <v>14731</v>
          </cell>
          <cell r="CM31">
            <v>20918</v>
          </cell>
          <cell r="CN31">
            <v>24012</v>
          </cell>
          <cell r="CO31">
            <v>16278</v>
          </cell>
          <cell r="CP31">
            <v>30114</v>
          </cell>
          <cell r="CQ31">
            <v>16278</v>
          </cell>
          <cell r="CR31">
            <v>23114</v>
          </cell>
          <cell r="CS31">
            <v>26534</v>
          </cell>
          <cell r="CT31">
            <v>30114</v>
          </cell>
          <cell r="CU31">
            <v>33532</v>
          </cell>
          <cell r="CV31">
            <v>16278</v>
          </cell>
          <cell r="CW31">
            <v>23114</v>
          </cell>
          <cell r="CX31">
            <v>26534</v>
          </cell>
          <cell r="CY31">
            <v>17906</v>
          </cell>
          <cell r="CZ31">
            <v>33126</v>
          </cell>
          <cell r="DA31">
            <v>17906</v>
          </cell>
          <cell r="DB31">
            <v>25426</v>
          </cell>
          <cell r="DC31">
            <v>29187</v>
          </cell>
          <cell r="DD31">
            <v>33126</v>
          </cell>
          <cell r="DE31">
            <v>36886</v>
          </cell>
          <cell r="DF31">
            <v>17906</v>
          </cell>
          <cell r="DG31">
            <v>25426</v>
          </cell>
          <cell r="DH31">
            <v>29187</v>
          </cell>
          <cell r="DI31">
            <v>20054</v>
          </cell>
          <cell r="DJ31">
            <v>37099</v>
          </cell>
          <cell r="DK31">
            <v>20054</v>
          </cell>
          <cell r="DL31">
            <v>28477</v>
          </cell>
          <cell r="DM31">
            <v>32687</v>
          </cell>
          <cell r="DN31">
            <v>37099</v>
          </cell>
          <cell r="DO31">
            <v>41311</v>
          </cell>
          <cell r="DP31">
            <v>20054</v>
          </cell>
          <cell r="DQ31">
            <v>28477</v>
          </cell>
          <cell r="DR31">
            <v>32687</v>
          </cell>
          <cell r="DS31">
            <v>21519</v>
          </cell>
          <cell r="DT31">
            <v>39811</v>
          </cell>
          <cell r="DU31">
            <v>21519</v>
          </cell>
          <cell r="DV31">
            <v>30558</v>
          </cell>
          <cell r="DW31">
            <v>35076</v>
          </cell>
          <cell r="DX31">
            <v>39811</v>
          </cell>
          <cell r="DY31">
            <v>44330</v>
          </cell>
          <cell r="DZ31">
            <v>21519</v>
          </cell>
          <cell r="EA31">
            <v>30558</v>
          </cell>
          <cell r="EB31">
            <v>35076</v>
          </cell>
          <cell r="EC31">
            <v>24157</v>
          </cell>
          <cell r="ED31">
            <v>44691</v>
          </cell>
          <cell r="EE31">
            <v>24157</v>
          </cell>
          <cell r="EF31">
            <v>34302</v>
          </cell>
          <cell r="EG31">
            <v>39376</v>
          </cell>
          <cell r="EH31">
            <v>44691</v>
          </cell>
          <cell r="EI31">
            <v>49763</v>
          </cell>
          <cell r="EJ31">
            <v>24157</v>
          </cell>
          <cell r="EK31">
            <v>34302</v>
          </cell>
          <cell r="EL31">
            <v>39376</v>
          </cell>
          <cell r="EM31">
            <v>26572</v>
          </cell>
          <cell r="EN31">
            <v>49158</v>
          </cell>
          <cell r="EO31">
            <v>26572</v>
          </cell>
          <cell r="EP31">
            <v>37732</v>
          </cell>
          <cell r="EQ31">
            <v>43313</v>
          </cell>
          <cell r="ER31">
            <v>49158</v>
          </cell>
          <cell r="ES31">
            <v>54739</v>
          </cell>
          <cell r="ET31">
            <v>26572</v>
          </cell>
          <cell r="EU31">
            <v>37732</v>
          </cell>
          <cell r="EV31">
            <v>43313</v>
          </cell>
          <cell r="EW31">
            <v>27780</v>
          </cell>
          <cell r="EX31">
            <v>51393</v>
          </cell>
          <cell r="EY31">
            <v>27780</v>
          </cell>
          <cell r="EZ31">
            <v>39448</v>
          </cell>
          <cell r="FA31">
            <v>45281</v>
          </cell>
          <cell r="FB31">
            <v>51393</v>
          </cell>
          <cell r="FC31">
            <v>57226</v>
          </cell>
          <cell r="FD31">
            <v>27780</v>
          </cell>
          <cell r="FE31">
            <v>39448</v>
          </cell>
          <cell r="FF31">
            <v>45281</v>
          </cell>
        </row>
        <row r="32">
          <cell r="A32" t="str">
            <v>E</v>
          </cell>
          <cell r="B32" t="str">
            <v>B</v>
          </cell>
          <cell r="C32">
            <v>8462</v>
          </cell>
          <cell r="D32">
            <v>15655</v>
          </cell>
          <cell r="E32">
            <v>8462</v>
          </cell>
          <cell r="F32">
            <v>12016</v>
          </cell>
          <cell r="G32">
            <v>13793</v>
          </cell>
          <cell r="H32">
            <v>15655</v>
          </cell>
          <cell r="I32">
            <v>17431</v>
          </cell>
          <cell r="J32">
            <v>8462</v>
          </cell>
          <cell r="K32">
            <v>12016</v>
          </cell>
          <cell r="L32">
            <v>13793</v>
          </cell>
          <cell r="M32">
            <v>9237</v>
          </cell>
          <cell r="N32">
            <v>17087</v>
          </cell>
          <cell r="O32">
            <v>9237</v>
          </cell>
          <cell r="P32">
            <v>13116</v>
          </cell>
          <cell r="Q32">
            <v>15056</v>
          </cell>
          <cell r="R32">
            <v>17087</v>
          </cell>
          <cell r="S32">
            <v>19027</v>
          </cell>
          <cell r="T32">
            <v>9237</v>
          </cell>
          <cell r="U32">
            <v>13116</v>
          </cell>
          <cell r="V32">
            <v>15056</v>
          </cell>
          <cell r="W32"/>
          <cell r="X32"/>
          <cell r="Y32"/>
          <cell r="Z32"/>
          <cell r="AA32"/>
          <cell r="AB32"/>
          <cell r="AC32"/>
          <cell r="AD32"/>
          <cell r="AE32"/>
          <cell r="AF32"/>
          <cell r="AG32"/>
          <cell r="AH32"/>
          <cell r="AI32"/>
          <cell r="AJ32"/>
          <cell r="AK32"/>
          <cell r="AL32"/>
          <cell r="AM32"/>
          <cell r="AN32"/>
          <cell r="AO32"/>
          <cell r="AP32"/>
          <cell r="AQ32">
            <v>10376</v>
          </cell>
          <cell r="AR32">
            <v>19195</v>
          </cell>
          <cell r="AS32">
            <v>10376</v>
          </cell>
          <cell r="AT32">
            <v>14734</v>
          </cell>
          <cell r="AU32">
            <v>16913</v>
          </cell>
          <cell r="AV32">
            <v>19195</v>
          </cell>
          <cell r="AW32">
            <v>21374</v>
          </cell>
          <cell r="AX32">
            <v>10376</v>
          </cell>
          <cell r="AY32">
            <v>14734</v>
          </cell>
          <cell r="AZ32">
            <v>16913</v>
          </cell>
          <cell r="BA32">
            <v>10859</v>
          </cell>
          <cell r="BB32">
            <v>20090</v>
          </cell>
          <cell r="BC32">
            <v>10859</v>
          </cell>
          <cell r="BD32">
            <v>15420</v>
          </cell>
          <cell r="BE32">
            <v>17701</v>
          </cell>
          <cell r="BF32">
            <v>20090</v>
          </cell>
          <cell r="BG32">
            <v>22370</v>
          </cell>
          <cell r="BH32">
            <v>10859</v>
          </cell>
          <cell r="BI32">
            <v>15420</v>
          </cell>
          <cell r="BJ32">
            <v>17701</v>
          </cell>
          <cell r="BK32">
            <v>11583</v>
          </cell>
          <cell r="BL32">
            <v>21428</v>
          </cell>
          <cell r="BM32">
            <v>11583</v>
          </cell>
          <cell r="BN32">
            <v>16447</v>
          </cell>
          <cell r="BO32">
            <v>18880</v>
          </cell>
          <cell r="BP32">
            <v>21428</v>
          </cell>
          <cell r="BQ32">
            <v>23861</v>
          </cell>
          <cell r="BR32">
            <v>11583</v>
          </cell>
          <cell r="BS32">
            <v>16447</v>
          </cell>
          <cell r="BT32">
            <v>18880</v>
          </cell>
          <cell r="BU32">
            <v>12548</v>
          </cell>
          <cell r="BV32">
            <v>23213</v>
          </cell>
          <cell r="BW32">
            <v>12548</v>
          </cell>
          <cell r="BX32">
            <v>17818</v>
          </cell>
          <cell r="BY32">
            <v>20453</v>
          </cell>
          <cell r="BZ32">
            <v>23213</v>
          </cell>
          <cell r="CA32">
            <v>25848</v>
          </cell>
          <cell r="CB32">
            <v>12548</v>
          </cell>
          <cell r="CC32">
            <v>17818</v>
          </cell>
          <cell r="CD32">
            <v>20453</v>
          </cell>
          <cell r="CE32">
            <v>13513</v>
          </cell>
          <cell r="CF32">
            <v>24999</v>
          </cell>
          <cell r="CG32">
            <v>13513</v>
          </cell>
          <cell r="CH32">
            <v>19188</v>
          </cell>
          <cell r="CI32">
            <v>22026</v>
          </cell>
          <cell r="CJ32">
            <v>24999</v>
          </cell>
          <cell r="CK32">
            <v>27837</v>
          </cell>
          <cell r="CL32">
            <v>13513</v>
          </cell>
          <cell r="CM32">
            <v>19188</v>
          </cell>
          <cell r="CN32">
            <v>22026</v>
          </cell>
          <cell r="CO32">
            <v>14932</v>
          </cell>
          <cell r="CP32">
            <v>27623</v>
          </cell>
          <cell r="CQ32">
            <v>14932</v>
          </cell>
          <cell r="CR32">
            <v>21202</v>
          </cell>
          <cell r="CS32">
            <v>24339</v>
          </cell>
          <cell r="CT32">
            <v>27623</v>
          </cell>
          <cell r="CU32">
            <v>30759</v>
          </cell>
          <cell r="CV32">
            <v>14932</v>
          </cell>
          <cell r="CW32">
            <v>21202</v>
          </cell>
          <cell r="CX32">
            <v>24339</v>
          </cell>
          <cell r="CY32">
            <v>16425</v>
          </cell>
          <cell r="CZ32">
            <v>30387</v>
          </cell>
          <cell r="DA32">
            <v>16425</v>
          </cell>
          <cell r="DB32">
            <v>23323</v>
          </cell>
          <cell r="DC32">
            <v>26773</v>
          </cell>
          <cell r="DD32">
            <v>30387</v>
          </cell>
          <cell r="DE32">
            <v>33835</v>
          </cell>
          <cell r="DF32">
            <v>16425</v>
          </cell>
          <cell r="DG32">
            <v>23323</v>
          </cell>
          <cell r="DH32">
            <v>26773</v>
          </cell>
          <cell r="DI32">
            <v>18395</v>
          </cell>
          <cell r="DJ32">
            <v>34031</v>
          </cell>
          <cell r="DK32">
            <v>18395</v>
          </cell>
          <cell r="DL32">
            <v>26121</v>
          </cell>
          <cell r="DM32">
            <v>29984</v>
          </cell>
          <cell r="DN32">
            <v>34031</v>
          </cell>
          <cell r="DO32">
            <v>37894</v>
          </cell>
          <cell r="DP32">
            <v>18395</v>
          </cell>
          <cell r="DQ32">
            <v>26121</v>
          </cell>
          <cell r="DR32">
            <v>29984</v>
          </cell>
          <cell r="DS32">
            <v>19740</v>
          </cell>
          <cell r="DT32">
            <v>36518</v>
          </cell>
          <cell r="DU32">
            <v>19740</v>
          </cell>
          <cell r="DV32">
            <v>28031</v>
          </cell>
          <cell r="DW32">
            <v>32175</v>
          </cell>
          <cell r="DX32">
            <v>36518</v>
          </cell>
          <cell r="DY32">
            <v>40664</v>
          </cell>
          <cell r="DZ32">
            <v>19740</v>
          </cell>
          <cell r="EA32">
            <v>28031</v>
          </cell>
          <cell r="EB32">
            <v>32175</v>
          </cell>
          <cell r="EC32">
            <v>22159</v>
          </cell>
          <cell r="ED32">
            <v>40994</v>
          </cell>
          <cell r="EE32">
            <v>22159</v>
          </cell>
          <cell r="EF32">
            <v>31465</v>
          </cell>
          <cell r="EG32">
            <v>36119</v>
          </cell>
          <cell r="EH32">
            <v>40994</v>
          </cell>
          <cell r="EI32">
            <v>45648</v>
          </cell>
          <cell r="EJ32">
            <v>22159</v>
          </cell>
          <cell r="EK32">
            <v>31465</v>
          </cell>
          <cell r="EL32">
            <v>36119</v>
          </cell>
          <cell r="EM32">
            <v>24374</v>
          </cell>
          <cell r="EN32">
            <v>45092</v>
          </cell>
          <cell r="EO32">
            <v>24374</v>
          </cell>
          <cell r="EP32">
            <v>34611</v>
          </cell>
          <cell r="EQ32">
            <v>39731</v>
          </cell>
          <cell r="ER32">
            <v>45092</v>
          </cell>
          <cell r="ES32">
            <v>50212</v>
          </cell>
          <cell r="ET32">
            <v>24374</v>
          </cell>
          <cell r="EU32">
            <v>34611</v>
          </cell>
          <cell r="EV32">
            <v>39731</v>
          </cell>
          <cell r="EW32">
            <v>25482</v>
          </cell>
          <cell r="EX32">
            <v>47142</v>
          </cell>
          <cell r="EY32">
            <v>25482</v>
          </cell>
          <cell r="EZ32">
            <v>36185</v>
          </cell>
          <cell r="FA32">
            <v>41536</v>
          </cell>
          <cell r="FB32">
            <v>47142</v>
          </cell>
          <cell r="FC32">
            <v>52493</v>
          </cell>
          <cell r="FD32">
            <v>25482</v>
          </cell>
          <cell r="FE32">
            <v>36185</v>
          </cell>
          <cell r="FF32">
            <v>41536</v>
          </cell>
        </row>
        <row r="33">
          <cell r="A33" t="str">
            <v>E</v>
          </cell>
          <cell r="B33" t="str">
            <v>Y</v>
          </cell>
          <cell r="C33">
            <v>7283</v>
          </cell>
          <cell r="D33">
            <v>13474</v>
          </cell>
          <cell r="E33">
            <v>7283</v>
          </cell>
          <cell r="F33">
            <v>10341</v>
          </cell>
          <cell r="G33">
            <v>11871</v>
          </cell>
          <cell r="H33">
            <v>13474</v>
          </cell>
          <cell r="I33">
            <v>15002</v>
          </cell>
          <cell r="J33">
            <v>7283</v>
          </cell>
          <cell r="K33">
            <v>10341</v>
          </cell>
          <cell r="L33">
            <v>11871</v>
          </cell>
          <cell r="M33">
            <v>7950</v>
          </cell>
          <cell r="N33">
            <v>14706</v>
          </cell>
          <cell r="O33">
            <v>7950</v>
          </cell>
          <cell r="P33">
            <v>11289</v>
          </cell>
          <cell r="Q33">
            <v>12958</v>
          </cell>
          <cell r="R33">
            <v>14706</v>
          </cell>
          <cell r="S33">
            <v>16376</v>
          </cell>
          <cell r="T33">
            <v>7950</v>
          </cell>
          <cell r="U33">
            <v>11289</v>
          </cell>
          <cell r="V33">
            <v>12958</v>
          </cell>
          <cell r="W33"/>
          <cell r="X33"/>
          <cell r="Y33"/>
          <cell r="Z33"/>
          <cell r="AA33"/>
          <cell r="AB33"/>
          <cell r="AC33"/>
          <cell r="AD33"/>
          <cell r="AE33"/>
          <cell r="AF33"/>
          <cell r="AG33"/>
          <cell r="AH33"/>
          <cell r="AI33"/>
          <cell r="AJ33"/>
          <cell r="AK33"/>
          <cell r="AL33"/>
          <cell r="AM33"/>
          <cell r="AN33"/>
          <cell r="AO33"/>
          <cell r="AP33"/>
          <cell r="AQ33">
            <v>8930</v>
          </cell>
          <cell r="AR33">
            <v>16521</v>
          </cell>
          <cell r="AS33">
            <v>8930</v>
          </cell>
          <cell r="AT33">
            <v>12681</v>
          </cell>
          <cell r="AU33">
            <v>14556</v>
          </cell>
          <cell r="AV33">
            <v>16521</v>
          </cell>
          <cell r="AW33">
            <v>18396</v>
          </cell>
          <cell r="AX33">
            <v>8930</v>
          </cell>
          <cell r="AY33">
            <v>12681</v>
          </cell>
          <cell r="AZ33">
            <v>14556</v>
          </cell>
          <cell r="BA33">
            <v>9346</v>
          </cell>
          <cell r="BB33">
            <v>17290</v>
          </cell>
          <cell r="BC33">
            <v>9346</v>
          </cell>
          <cell r="BD33">
            <v>13271</v>
          </cell>
          <cell r="BE33">
            <v>15234</v>
          </cell>
          <cell r="BF33">
            <v>17290</v>
          </cell>
          <cell r="BG33">
            <v>19253</v>
          </cell>
          <cell r="BH33">
            <v>9346</v>
          </cell>
          <cell r="BI33">
            <v>13271</v>
          </cell>
          <cell r="BJ33">
            <v>15234</v>
          </cell>
          <cell r="BK33">
            <v>9969</v>
          </cell>
          <cell r="BL33">
            <v>18442</v>
          </cell>
          <cell r="BM33">
            <v>9969</v>
          </cell>
          <cell r="BN33">
            <v>14155</v>
          </cell>
          <cell r="BO33">
            <v>16249</v>
          </cell>
          <cell r="BP33">
            <v>18442</v>
          </cell>
          <cell r="BQ33">
            <v>20536</v>
          </cell>
          <cell r="BR33">
            <v>9969</v>
          </cell>
          <cell r="BS33">
            <v>14155</v>
          </cell>
          <cell r="BT33">
            <v>16249</v>
          </cell>
          <cell r="BU33">
            <v>10799</v>
          </cell>
          <cell r="BV33">
            <v>19978</v>
          </cell>
          <cell r="BW33">
            <v>10799</v>
          </cell>
          <cell r="BX33">
            <v>15335</v>
          </cell>
          <cell r="BY33">
            <v>17603</v>
          </cell>
          <cell r="BZ33">
            <v>19978</v>
          </cell>
          <cell r="CA33">
            <v>22246</v>
          </cell>
          <cell r="CB33">
            <v>10799</v>
          </cell>
          <cell r="CC33">
            <v>15335</v>
          </cell>
          <cell r="CD33">
            <v>17603</v>
          </cell>
          <cell r="CE33">
            <v>11630</v>
          </cell>
          <cell r="CF33">
            <v>21516</v>
          </cell>
          <cell r="CG33">
            <v>11630</v>
          </cell>
          <cell r="CH33">
            <v>16514</v>
          </cell>
          <cell r="CI33">
            <v>18957</v>
          </cell>
          <cell r="CJ33">
            <v>21516</v>
          </cell>
          <cell r="CK33">
            <v>23958</v>
          </cell>
          <cell r="CL33">
            <v>11630</v>
          </cell>
          <cell r="CM33">
            <v>16514</v>
          </cell>
          <cell r="CN33">
            <v>18957</v>
          </cell>
          <cell r="CO33">
            <v>12851</v>
          </cell>
          <cell r="CP33">
            <v>23774</v>
          </cell>
          <cell r="CQ33">
            <v>12851</v>
          </cell>
          <cell r="CR33">
            <v>18248</v>
          </cell>
          <cell r="CS33">
            <v>20948</v>
          </cell>
          <cell r="CT33">
            <v>23774</v>
          </cell>
          <cell r="CU33">
            <v>26473</v>
          </cell>
          <cell r="CV33">
            <v>12851</v>
          </cell>
          <cell r="CW33">
            <v>18248</v>
          </cell>
          <cell r="CX33">
            <v>20948</v>
          </cell>
          <cell r="CY33">
            <v>14136</v>
          </cell>
          <cell r="CZ33">
            <v>26152</v>
          </cell>
          <cell r="DA33">
            <v>14136</v>
          </cell>
          <cell r="DB33">
            <v>20073</v>
          </cell>
          <cell r="DC33">
            <v>23042</v>
          </cell>
          <cell r="DD33">
            <v>26152</v>
          </cell>
          <cell r="DE33">
            <v>29121</v>
          </cell>
          <cell r="DF33">
            <v>14136</v>
          </cell>
          <cell r="DG33">
            <v>20073</v>
          </cell>
          <cell r="DH33">
            <v>23042</v>
          </cell>
          <cell r="DI33">
            <v>15832</v>
          </cell>
          <cell r="DJ33">
            <v>29289</v>
          </cell>
          <cell r="DK33">
            <v>15832</v>
          </cell>
          <cell r="DL33">
            <v>22482</v>
          </cell>
          <cell r="DM33">
            <v>25806</v>
          </cell>
          <cell r="DN33">
            <v>29289</v>
          </cell>
          <cell r="DO33">
            <v>32614</v>
          </cell>
          <cell r="DP33">
            <v>15832</v>
          </cell>
          <cell r="DQ33">
            <v>22482</v>
          </cell>
          <cell r="DR33">
            <v>25806</v>
          </cell>
          <cell r="DS33">
            <v>16989</v>
          </cell>
          <cell r="DT33">
            <v>31430</v>
          </cell>
          <cell r="DU33">
            <v>16989</v>
          </cell>
          <cell r="DV33">
            <v>24125</v>
          </cell>
          <cell r="DW33">
            <v>27692</v>
          </cell>
          <cell r="DX33">
            <v>31430</v>
          </cell>
          <cell r="DY33">
            <v>34998</v>
          </cell>
          <cell r="DZ33">
            <v>16989</v>
          </cell>
          <cell r="EA33">
            <v>24125</v>
          </cell>
          <cell r="EB33">
            <v>27692</v>
          </cell>
          <cell r="EC33">
            <v>19071</v>
          </cell>
          <cell r="ED33">
            <v>35282</v>
          </cell>
          <cell r="EE33">
            <v>19071</v>
          </cell>
          <cell r="EF33">
            <v>27081</v>
          </cell>
          <cell r="EG33">
            <v>31086</v>
          </cell>
          <cell r="EH33">
            <v>35282</v>
          </cell>
          <cell r="EI33">
            <v>39287</v>
          </cell>
          <cell r="EJ33">
            <v>19071</v>
          </cell>
          <cell r="EK33">
            <v>27081</v>
          </cell>
          <cell r="EL33">
            <v>31086</v>
          </cell>
          <cell r="EM33">
            <v>20978</v>
          </cell>
          <cell r="EN33">
            <v>38809</v>
          </cell>
          <cell r="EO33">
            <v>20978</v>
          </cell>
          <cell r="EP33">
            <v>29789</v>
          </cell>
          <cell r="EQ33">
            <v>34194</v>
          </cell>
          <cell r="ER33">
            <v>38809</v>
          </cell>
          <cell r="ES33">
            <v>43215</v>
          </cell>
          <cell r="ET33">
            <v>20978</v>
          </cell>
          <cell r="EU33">
            <v>29789</v>
          </cell>
          <cell r="EV33">
            <v>34194</v>
          </cell>
          <cell r="EW33">
            <v>21931</v>
          </cell>
          <cell r="EX33">
            <v>40573</v>
          </cell>
          <cell r="EY33">
            <v>21931</v>
          </cell>
          <cell r="EZ33">
            <v>31143</v>
          </cell>
          <cell r="FA33">
            <v>35748</v>
          </cell>
          <cell r="FB33">
            <v>40573</v>
          </cell>
          <cell r="FC33">
            <v>45178</v>
          </cell>
          <cell r="FD33">
            <v>21931</v>
          </cell>
          <cell r="FE33">
            <v>31143</v>
          </cell>
          <cell r="FF33">
            <v>35748</v>
          </cell>
        </row>
        <row r="34">
          <cell r="A34" t="str">
            <v>F</v>
          </cell>
          <cell r="B34" t="str">
            <v>D</v>
          </cell>
          <cell r="C34">
            <v>7135</v>
          </cell>
          <cell r="D34">
            <v>13200</v>
          </cell>
          <cell r="E34">
            <v>7135</v>
          </cell>
          <cell r="F34">
            <v>10132</v>
          </cell>
          <cell r="G34">
            <v>11630</v>
          </cell>
          <cell r="H34">
            <v>13200</v>
          </cell>
          <cell r="I34">
            <v>14698</v>
          </cell>
          <cell r="J34">
            <v>7135</v>
          </cell>
          <cell r="K34">
            <v>10132</v>
          </cell>
          <cell r="L34">
            <v>11630</v>
          </cell>
          <cell r="M34">
            <v>7789</v>
          </cell>
          <cell r="N34">
            <v>14410</v>
          </cell>
          <cell r="O34">
            <v>7789</v>
          </cell>
          <cell r="P34">
            <v>11060</v>
          </cell>
          <cell r="Q34">
            <v>12696</v>
          </cell>
          <cell r="R34">
            <v>14410</v>
          </cell>
          <cell r="S34">
            <v>16045</v>
          </cell>
          <cell r="T34">
            <v>7789</v>
          </cell>
          <cell r="U34">
            <v>11060</v>
          </cell>
          <cell r="V34">
            <v>12696</v>
          </cell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L34"/>
          <cell r="AM34"/>
          <cell r="AN34"/>
          <cell r="AO34"/>
          <cell r="AP34"/>
          <cell r="AQ34">
            <v>8750</v>
          </cell>
          <cell r="AR34">
            <v>16188</v>
          </cell>
          <cell r="AS34">
            <v>8750</v>
          </cell>
          <cell r="AT34">
            <v>12425</v>
          </cell>
          <cell r="AU34">
            <v>14263</v>
          </cell>
          <cell r="AV34">
            <v>16188</v>
          </cell>
          <cell r="AW34">
            <v>18025</v>
          </cell>
          <cell r="AX34">
            <v>8750</v>
          </cell>
          <cell r="AY34">
            <v>12425</v>
          </cell>
          <cell r="AZ34">
            <v>14263</v>
          </cell>
          <cell r="BA34">
            <v>9157</v>
          </cell>
          <cell r="BB34">
            <v>16940</v>
          </cell>
          <cell r="BC34">
            <v>9157</v>
          </cell>
          <cell r="BD34">
            <v>13003</v>
          </cell>
          <cell r="BE34">
            <v>14926</v>
          </cell>
          <cell r="BF34">
            <v>16940</v>
          </cell>
          <cell r="BG34">
            <v>18863</v>
          </cell>
          <cell r="BH34">
            <v>9157</v>
          </cell>
          <cell r="BI34">
            <v>13003</v>
          </cell>
          <cell r="BJ34">
            <v>14926</v>
          </cell>
          <cell r="BK34">
            <v>9767</v>
          </cell>
          <cell r="BL34">
            <v>18069</v>
          </cell>
          <cell r="BM34">
            <v>9767</v>
          </cell>
          <cell r="BN34">
            <v>13869</v>
          </cell>
          <cell r="BO34">
            <v>15920</v>
          </cell>
          <cell r="BP34">
            <v>18069</v>
          </cell>
          <cell r="BQ34">
            <v>20120</v>
          </cell>
          <cell r="BR34">
            <v>9767</v>
          </cell>
          <cell r="BS34">
            <v>13869</v>
          </cell>
          <cell r="BT34">
            <v>15920</v>
          </cell>
          <cell r="BU34">
            <v>10581</v>
          </cell>
          <cell r="BV34">
            <v>19575</v>
          </cell>
          <cell r="BW34">
            <v>10581</v>
          </cell>
          <cell r="BX34">
            <v>15025</v>
          </cell>
          <cell r="BY34">
            <v>17247</v>
          </cell>
          <cell r="BZ34">
            <v>19575</v>
          </cell>
          <cell r="CA34">
            <v>21797</v>
          </cell>
          <cell r="CB34">
            <v>10581</v>
          </cell>
          <cell r="CC34">
            <v>15025</v>
          </cell>
          <cell r="CD34">
            <v>17247</v>
          </cell>
          <cell r="CE34">
            <v>11395</v>
          </cell>
          <cell r="CF34">
            <v>21081</v>
          </cell>
          <cell r="CG34">
            <v>11395</v>
          </cell>
          <cell r="CH34">
            <v>16181</v>
          </cell>
          <cell r="CI34">
            <v>18574</v>
          </cell>
          <cell r="CJ34">
            <v>21081</v>
          </cell>
          <cell r="CK34">
            <v>23474</v>
          </cell>
          <cell r="CL34">
            <v>11395</v>
          </cell>
          <cell r="CM34">
            <v>16181</v>
          </cell>
          <cell r="CN34">
            <v>18574</v>
          </cell>
          <cell r="CO34">
            <v>12592</v>
          </cell>
          <cell r="CP34">
            <v>23295</v>
          </cell>
          <cell r="CQ34">
            <v>12592</v>
          </cell>
          <cell r="CR34">
            <v>17881</v>
          </cell>
          <cell r="CS34">
            <v>20525</v>
          </cell>
          <cell r="CT34">
            <v>23295</v>
          </cell>
          <cell r="CU34">
            <v>25940</v>
          </cell>
          <cell r="CV34">
            <v>12592</v>
          </cell>
          <cell r="CW34">
            <v>17881</v>
          </cell>
          <cell r="CX34">
            <v>20525</v>
          </cell>
          <cell r="CY34">
            <v>13851</v>
          </cell>
          <cell r="CZ34">
            <v>25624</v>
          </cell>
          <cell r="DA34">
            <v>13851</v>
          </cell>
          <cell r="DB34">
            <v>19668</v>
          </cell>
          <cell r="DC34">
            <v>22577</v>
          </cell>
          <cell r="DD34">
            <v>25624</v>
          </cell>
          <cell r="DE34">
            <v>28533</v>
          </cell>
          <cell r="DF34">
            <v>13851</v>
          </cell>
          <cell r="DG34">
            <v>19668</v>
          </cell>
          <cell r="DH34">
            <v>22577</v>
          </cell>
          <cell r="DI34">
            <v>15513</v>
          </cell>
          <cell r="DJ34">
            <v>28699</v>
          </cell>
          <cell r="DK34">
            <v>15513</v>
          </cell>
          <cell r="DL34">
            <v>22028</v>
          </cell>
          <cell r="DM34">
            <v>25286</v>
          </cell>
          <cell r="DN34">
            <v>28699</v>
          </cell>
          <cell r="DO34">
            <v>31957</v>
          </cell>
          <cell r="DP34">
            <v>15513</v>
          </cell>
          <cell r="DQ34">
            <v>22028</v>
          </cell>
          <cell r="DR34">
            <v>25286</v>
          </cell>
          <cell r="DS34">
            <v>16647</v>
          </cell>
          <cell r="DT34">
            <v>30797</v>
          </cell>
          <cell r="DU34">
            <v>16647</v>
          </cell>
          <cell r="DV34">
            <v>23639</v>
          </cell>
          <cell r="DW34">
            <v>27135</v>
          </cell>
          <cell r="DX34">
            <v>30797</v>
          </cell>
          <cell r="DY34">
            <v>34293</v>
          </cell>
          <cell r="DZ34">
            <v>16647</v>
          </cell>
          <cell r="EA34">
            <v>23639</v>
          </cell>
          <cell r="EB34">
            <v>27135</v>
          </cell>
          <cell r="EC34">
            <v>18687</v>
          </cell>
          <cell r="ED34">
            <v>34571</v>
          </cell>
          <cell r="EE34">
            <v>18687</v>
          </cell>
          <cell r="EF34">
            <v>26536</v>
          </cell>
          <cell r="EG34">
            <v>30460</v>
          </cell>
          <cell r="EH34">
            <v>34571</v>
          </cell>
          <cell r="EI34">
            <v>38495</v>
          </cell>
          <cell r="EJ34">
            <v>18687</v>
          </cell>
          <cell r="EK34">
            <v>26536</v>
          </cell>
          <cell r="EL34">
            <v>30460</v>
          </cell>
          <cell r="EM34">
            <v>20556</v>
          </cell>
          <cell r="EN34">
            <v>38029</v>
          </cell>
          <cell r="EO34">
            <v>20556</v>
          </cell>
          <cell r="EP34">
            <v>29190</v>
          </cell>
          <cell r="EQ34">
            <v>33506</v>
          </cell>
          <cell r="ER34">
            <v>38029</v>
          </cell>
          <cell r="ES34">
            <v>42345</v>
          </cell>
          <cell r="ET34">
            <v>20556</v>
          </cell>
          <cell r="EU34">
            <v>29190</v>
          </cell>
          <cell r="EV34">
            <v>33506</v>
          </cell>
          <cell r="EW34">
            <v>21490</v>
          </cell>
          <cell r="EX34">
            <v>39757</v>
          </cell>
          <cell r="EY34">
            <v>21490</v>
          </cell>
          <cell r="EZ34">
            <v>30516</v>
          </cell>
          <cell r="FA34">
            <v>35029</v>
          </cell>
          <cell r="FB34">
            <v>39757</v>
          </cell>
          <cell r="FC34">
            <v>44269</v>
          </cell>
          <cell r="FD34">
            <v>21490</v>
          </cell>
          <cell r="FE34">
            <v>30516</v>
          </cell>
          <cell r="FF34">
            <v>35029</v>
          </cell>
        </row>
        <row r="35">
          <cell r="A35" t="str">
            <v>F</v>
          </cell>
          <cell r="B35" t="str">
            <v>A</v>
          </cell>
          <cell r="C35">
            <v>9490</v>
          </cell>
          <cell r="D35">
            <v>17556</v>
          </cell>
          <cell r="E35">
            <v>9490</v>
          </cell>
          <cell r="F35">
            <v>13476</v>
          </cell>
          <cell r="G35">
            <v>15468</v>
          </cell>
          <cell r="H35">
            <v>17556</v>
          </cell>
          <cell r="I35">
            <v>19548</v>
          </cell>
          <cell r="J35">
            <v>9490</v>
          </cell>
          <cell r="K35">
            <v>13476</v>
          </cell>
          <cell r="L35">
            <v>15468</v>
          </cell>
          <cell r="M35">
            <v>10359</v>
          </cell>
          <cell r="N35">
            <v>19165</v>
          </cell>
          <cell r="O35">
            <v>10359</v>
          </cell>
          <cell r="P35">
            <v>14710</v>
          </cell>
          <cell r="Q35">
            <v>16886</v>
          </cell>
          <cell r="R35">
            <v>19165</v>
          </cell>
          <cell r="S35">
            <v>21340</v>
          </cell>
          <cell r="T35">
            <v>10359</v>
          </cell>
          <cell r="U35">
            <v>14710</v>
          </cell>
          <cell r="V35">
            <v>16886</v>
          </cell>
          <cell r="W35"/>
          <cell r="X35"/>
          <cell r="Y35"/>
          <cell r="Z35"/>
          <cell r="AA35"/>
          <cell r="AB35"/>
          <cell r="AC35"/>
          <cell r="AD35"/>
          <cell r="AE35"/>
          <cell r="AF35"/>
          <cell r="AG35"/>
          <cell r="AH35"/>
          <cell r="AI35"/>
          <cell r="AJ35"/>
          <cell r="AK35"/>
          <cell r="AL35"/>
          <cell r="AM35"/>
          <cell r="AN35"/>
          <cell r="AO35"/>
          <cell r="AP35"/>
          <cell r="AQ35">
            <v>11638</v>
          </cell>
          <cell r="AR35">
            <v>21530</v>
          </cell>
          <cell r="AS35">
            <v>11638</v>
          </cell>
          <cell r="AT35">
            <v>16525</v>
          </cell>
          <cell r="AU35">
            <v>18970</v>
          </cell>
          <cell r="AV35">
            <v>21530</v>
          </cell>
          <cell r="AW35">
            <v>23973</v>
          </cell>
          <cell r="AX35">
            <v>11638</v>
          </cell>
          <cell r="AY35">
            <v>16525</v>
          </cell>
          <cell r="AZ35">
            <v>18970</v>
          </cell>
          <cell r="BA35">
            <v>12179</v>
          </cell>
          <cell r="BB35">
            <v>22530</v>
          </cell>
          <cell r="BC35">
            <v>12179</v>
          </cell>
          <cell r="BD35">
            <v>17294</v>
          </cell>
          <cell r="BE35">
            <v>19852</v>
          </cell>
          <cell r="BF35">
            <v>22530</v>
          </cell>
          <cell r="BG35">
            <v>25088</v>
          </cell>
          <cell r="BH35">
            <v>12179</v>
          </cell>
          <cell r="BI35">
            <v>17294</v>
          </cell>
          <cell r="BJ35">
            <v>19852</v>
          </cell>
          <cell r="BK35">
            <v>12990</v>
          </cell>
          <cell r="BL35">
            <v>24032</v>
          </cell>
          <cell r="BM35">
            <v>12990</v>
          </cell>
          <cell r="BN35">
            <v>18446</v>
          </cell>
          <cell r="BO35">
            <v>21174</v>
          </cell>
          <cell r="BP35">
            <v>24032</v>
          </cell>
          <cell r="BQ35">
            <v>26760</v>
          </cell>
          <cell r="BR35">
            <v>12990</v>
          </cell>
          <cell r="BS35">
            <v>18446</v>
          </cell>
          <cell r="BT35">
            <v>21174</v>
          </cell>
          <cell r="BU35">
            <v>14073</v>
          </cell>
          <cell r="BV35">
            <v>26035</v>
          </cell>
          <cell r="BW35">
            <v>14073</v>
          </cell>
          <cell r="BX35">
            <v>19983</v>
          </cell>
          <cell r="BY35">
            <v>22939</v>
          </cell>
          <cell r="BZ35">
            <v>26035</v>
          </cell>
          <cell r="CA35">
            <v>28990</v>
          </cell>
          <cell r="CB35">
            <v>14073</v>
          </cell>
          <cell r="CC35">
            <v>19983</v>
          </cell>
          <cell r="CD35">
            <v>22939</v>
          </cell>
          <cell r="CE35">
            <v>15155</v>
          </cell>
          <cell r="CF35">
            <v>28038</v>
          </cell>
          <cell r="CG35">
            <v>15155</v>
          </cell>
          <cell r="CH35">
            <v>21521</v>
          </cell>
          <cell r="CI35">
            <v>24703</v>
          </cell>
          <cell r="CJ35">
            <v>28038</v>
          </cell>
          <cell r="CK35">
            <v>31220</v>
          </cell>
          <cell r="CL35">
            <v>15155</v>
          </cell>
          <cell r="CM35">
            <v>21521</v>
          </cell>
          <cell r="CN35">
            <v>24703</v>
          </cell>
          <cell r="CO35">
            <v>16747</v>
          </cell>
          <cell r="CP35">
            <v>30982</v>
          </cell>
          <cell r="CQ35">
            <v>16747</v>
          </cell>
          <cell r="CR35">
            <v>23782</v>
          </cell>
          <cell r="CS35">
            <v>27298</v>
          </cell>
          <cell r="CT35">
            <v>30982</v>
          </cell>
          <cell r="CU35">
            <v>34500</v>
          </cell>
          <cell r="CV35">
            <v>16747</v>
          </cell>
          <cell r="CW35">
            <v>23782</v>
          </cell>
          <cell r="CX35">
            <v>27298</v>
          </cell>
          <cell r="CY35">
            <v>18422</v>
          </cell>
          <cell r="CZ35">
            <v>34080</v>
          </cell>
          <cell r="DA35">
            <v>18422</v>
          </cell>
          <cell r="DB35">
            <v>26158</v>
          </cell>
          <cell r="DC35">
            <v>30027</v>
          </cell>
          <cell r="DD35">
            <v>34080</v>
          </cell>
          <cell r="DE35">
            <v>37949</v>
          </cell>
          <cell r="DF35">
            <v>18422</v>
          </cell>
          <cell r="DG35">
            <v>26158</v>
          </cell>
          <cell r="DH35">
            <v>30027</v>
          </cell>
          <cell r="DI35">
            <v>20632</v>
          </cell>
          <cell r="DJ35">
            <v>38170</v>
          </cell>
          <cell r="DK35">
            <v>20632</v>
          </cell>
          <cell r="DL35">
            <v>29297</v>
          </cell>
          <cell r="DM35">
            <v>33630</v>
          </cell>
          <cell r="DN35">
            <v>38170</v>
          </cell>
          <cell r="DO35">
            <v>42503</v>
          </cell>
          <cell r="DP35">
            <v>20632</v>
          </cell>
          <cell r="DQ35">
            <v>29297</v>
          </cell>
          <cell r="DR35">
            <v>33630</v>
          </cell>
          <cell r="DS35">
            <v>22141</v>
          </cell>
          <cell r="DT35">
            <v>40960</v>
          </cell>
          <cell r="DU35">
            <v>22141</v>
          </cell>
          <cell r="DV35">
            <v>31440</v>
          </cell>
          <cell r="DW35">
            <v>36090</v>
          </cell>
          <cell r="DX35">
            <v>40960</v>
          </cell>
          <cell r="DY35">
            <v>45610</v>
          </cell>
          <cell r="DZ35">
            <v>22141</v>
          </cell>
          <cell r="EA35">
            <v>31440</v>
          </cell>
          <cell r="EB35">
            <v>36090</v>
          </cell>
          <cell r="EC35">
            <v>24854</v>
          </cell>
          <cell r="ED35">
            <v>45979</v>
          </cell>
          <cell r="EE35">
            <v>24854</v>
          </cell>
          <cell r="EF35">
            <v>35293</v>
          </cell>
          <cell r="EG35">
            <v>40512</v>
          </cell>
          <cell r="EH35">
            <v>45979</v>
          </cell>
          <cell r="EI35">
            <v>51198</v>
          </cell>
          <cell r="EJ35">
            <v>24854</v>
          </cell>
          <cell r="EK35">
            <v>35293</v>
          </cell>
          <cell r="EL35">
            <v>40512</v>
          </cell>
          <cell r="EM35">
            <v>27339</v>
          </cell>
          <cell r="EN35">
            <v>50579</v>
          </cell>
          <cell r="EO35">
            <v>27339</v>
          </cell>
          <cell r="EP35">
            <v>38823</v>
          </cell>
          <cell r="EQ35">
            <v>44563</v>
          </cell>
          <cell r="ER35">
            <v>50579</v>
          </cell>
          <cell r="ES35">
            <v>56319</v>
          </cell>
          <cell r="ET35">
            <v>27339</v>
          </cell>
          <cell r="EU35">
            <v>38823</v>
          </cell>
          <cell r="EV35">
            <v>44563</v>
          </cell>
          <cell r="EW35">
            <v>28582</v>
          </cell>
          <cell r="EX35">
            <v>52877</v>
          </cell>
          <cell r="EY35">
            <v>28582</v>
          </cell>
          <cell r="EZ35">
            <v>40586</v>
          </cell>
          <cell r="FA35">
            <v>46589</v>
          </cell>
          <cell r="FB35">
            <v>52877</v>
          </cell>
          <cell r="FC35">
            <v>58878</v>
          </cell>
          <cell r="FD35">
            <v>28582</v>
          </cell>
          <cell r="FE35">
            <v>40586</v>
          </cell>
          <cell r="FF35">
            <v>46589</v>
          </cell>
        </row>
        <row r="36">
          <cell r="A36" t="str">
            <v>F</v>
          </cell>
          <cell r="B36" t="str">
            <v>B</v>
          </cell>
          <cell r="C36">
            <v>8705</v>
          </cell>
          <cell r="D36">
            <v>16104</v>
          </cell>
          <cell r="E36">
            <v>8705</v>
          </cell>
          <cell r="F36">
            <v>12361</v>
          </cell>
          <cell r="G36">
            <v>14189</v>
          </cell>
          <cell r="H36">
            <v>16104</v>
          </cell>
          <cell r="I36">
            <v>17932</v>
          </cell>
          <cell r="J36">
            <v>8705</v>
          </cell>
          <cell r="K36">
            <v>12361</v>
          </cell>
          <cell r="L36">
            <v>14189</v>
          </cell>
          <cell r="M36">
            <v>9503</v>
          </cell>
          <cell r="N36">
            <v>17580</v>
          </cell>
          <cell r="O36">
            <v>9503</v>
          </cell>
          <cell r="P36">
            <v>13493</v>
          </cell>
          <cell r="Q36">
            <v>15489</v>
          </cell>
          <cell r="R36">
            <v>17580</v>
          </cell>
          <cell r="S36">
            <v>19575</v>
          </cell>
          <cell r="T36">
            <v>9503</v>
          </cell>
          <cell r="U36">
            <v>13493</v>
          </cell>
          <cell r="V36">
            <v>15489</v>
          </cell>
          <cell r="W36"/>
          <cell r="X36"/>
          <cell r="Y36"/>
          <cell r="Z36"/>
          <cell r="AA36"/>
          <cell r="AB36"/>
          <cell r="AC36"/>
          <cell r="AD36"/>
          <cell r="AE36"/>
          <cell r="AF36"/>
          <cell r="AG36"/>
          <cell r="AH36"/>
          <cell r="AI36"/>
          <cell r="AJ36"/>
          <cell r="AK36"/>
          <cell r="AL36"/>
          <cell r="AM36"/>
          <cell r="AN36"/>
          <cell r="AO36"/>
          <cell r="AP36"/>
          <cell r="AQ36">
            <v>10675</v>
          </cell>
          <cell r="AR36">
            <v>19749</v>
          </cell>
          <cell r="AS36">
            <v>10675</v>
          </cell>
          <cell r="AT36">
            <v>15159</v>
          </cell>
          <cell r="AU36">
            <v>17401</v>
          </cell>
          <cell r="AV36">
            <v>19749</v>
          </cell>
          <cell r="AW36">
            <v>21991</v>
          </cell>
          <cell r="AX36">
            <v>10675</v>
          </cell>
          <cell r="AY36">
            <v>15159</v>
          </cell>
          <cell r="AZ36">
            <v>17401</v>
          </cell>
          <cell r="BA36">
            <v>11172</v>
          </cell>
          <cell r="BB36">
            <v>20667</v>
          </cell>
          <cell r="BC36">
            <v>11172</v>
          </cell>
          <cell r="BD36">
            <v>15864</v>
          </cell>
          <cell r="BE36">
            <v>18210</v>
          </cell>
          <cell r="BF36">
            <v>20667</v>
          </cell>
          <cell r="BG36">
            <v>23013</v>
          </cell>
          <cell r="BH36">
            <v>11172</v>
          </cell>
          <cell r="BI36">
            <v>15864</v>
          </cell>
          <cell r="BJ36">
            <v>18210</v>
          </cell>
          <cell r="BK36">
            <v>11916</v>
          </cell>
          <cell r="BL36">
            <v>22044</v>
          </cell>
          <cell r="BM36">
            <v>11916</v>
          </cell>
          <cell r="BN36">
            <v>16920</v>
          </cell>
          <cell r="BO36">
            <v>19422</v>
          </cell>
          <cell r="BP36">
            <v>22044</v>
          </cell>
          <cell r="BQ36">
            <v>24546</v>
          </cell>
          <cell r="BR36">
            <v>11916</v>
          </cell>
          <cell r="BS36">
            <v>16920</v>
          </cell>
          <cell r="BT36">
            <v>19422</v>
          </cell>
          <cell r="BU36">
            <v>12909</v>
          </cell>
          <cell r="BV36">
            <v>23882</v>
          </cell>
          <cell r="BW36">
            <v>12909</v>
          </cell>
          <cell r="BX36">
            <v>18331</v>
          </cell>
          <cell r="BY36">
            <v>21041</v>
          </cell>
          <cell r="BZ36">
            <v>23882</v>
          </cell>
          <cell r="CA36">
            <v>26592</v>
          </cell>
          <cell r="CB36">
            <v>12909</v>
          </cell>
          <cell r="CC36">
            <v>18331</v>
          </cell>
          <cell r="CD36">
            <v>21041</v>
          </cell>
          <cell r="CE36">
            <v>13902</v>
          </cell>
          <cell r="CF36">
            <v>25719</v>
          </cell>
          <cell r="CG36">
            <v>13902</v>
          </cell>
          <cell r="CH36">
            <v>19741</v>
          </cell>
          <cell r="CI36">
            <v>22660</v>
          </cell>
          <cell r="CJ36">
            <v>25719</v>
          </cell>
          <cell r="CK36">
            <v>28638</v>
          </cell>
          <cell r="CL36">
            <v>13902</v>
          </cell>
          <cell r="CM36">
            <v>19741</v>
          </cell>
          <cell r="CN36">
            <v>22660</v>
          </cell>
          <cell r="CO36">
            <v>15362</v>
          </cell>
          <cell r="CP36">
            <v>28420</v>
          </cell>
          <cell r="CQ36">
            <v>15362</v>
          </cell>
          <cell r="CR36">
            <v>21815</v>
          </cell>
          <cell r="CS36">
            <v>25041</v>
          </cell>
          <cell r="CT36">
            <v>28420</v>
          </cell>
          <cell r="CU36">
            <v>31647</v>
          </cell>
          <cell r="CV36">
            <v>15362</v>
          </cell>
          <cell r="CW36">
            <v>21815</v>
          </cell>
          <cell r="CX36">
            <v>25041</v>
          </cell>
          <cell r="CY36">
            <v>16898</v>
          </cell>
          <cell r="CZ36">
            <v>31261</v>
          </cell>
          <cell r="DA36">
            <v>16898</v>
          </cell>
          <cell r="DB36">
            <v>23995</v>
          </cell>
          <cell r="DC36">
            <v>27544</v>
          </cell>
          <cell r="DD36">
            <v>31261</v>
          </cell>
          <cell r="DE36">
            <v>34810</v>
          </cell>
          <cell r="DF36">
            <v>16898</v>
          </cell>
          <cell r="DG36">
            <v>23995</v>
          </cell>
          <cell r="DH36">
            <v>27544</v>
          </cell>
          <cell r="DI36">
            <v>18926</v>
          </cell>
          <cell r="DJ36">
            <v>35013</v>
          </cell>
          <cell r="DK36">
            <v>18926</v>
          </cell>
          <cell r="DL36">
            <v>26874</v>
          </cell>
          <cell r="DM36">
            <v>30849</v>
          </cell>
          <cell r="DN36">
            <v>35013</v>
          </cell>
          <cell r="DO36">
            <v>38988</v>
          </cell>
          <cell r="DP36">
            <v>18926</v>
          </cell>
          <cell r="DQ36">
            <v>26874</v>
          </cell>
          <cell r="DR36">
            <v>30849</v>
          </cell>
          <cell r="DS36">
            <v>20309</v>
          </cell>
          <cell r="DT36">
            <v>37572</v>
          </cell>
          <cell r="DU36">
            <v>20309</v>
          </cell>
          <cell r="DV36">
            <v>28840</v>
          </cell>
          <cell r="DW36">
            <v>33105</v>
          </cell>
          <cell r="DX36">
            <v>37572</v>
          </cell>
          <cell r="DY36">
            <v>41837</v>
          </cell>
          <cell r="DZ36">
            <v>20309</v>
          </cell>
          <cell r="EA36">
            <v>28840</v>
          </cell>
          <cell r="EB36">
            <v>33105</v>
          </cell>
          <cell r="EC36">
            <v>22798</v>
          </cell>
          <cell r="ED36">
            <v>42177</v>
          </cell>
          <cell r="EE36">
            <v>22798</v>
          </cell>
          <cell r="EF36">
            <v>32374</v>
          </cell>
          <cell r="EG36">
            <v>37161</v>
          </cell>
          <cell r="EH36">
            <v>42177</v>
          </cell>
          <cell r="EI36">
            <v>46964</v>
          </cell>
          <cell r="EJ36">
            <v>22798</v>
          </cell>
          <cell r="EK36">
            <v>32374</v>
          </cell>
          <cell r="EL36">
            <v>37161</v>
          </cell>
          <cell r="EM36">
            <v>25078</v>
          </cell>
          <cell r="EN36">
            <v>46395</v>
          </cell>
          <cell r="EO36">
            <v>25078</v>
          </cell>
          <cell r="EP36">
            <v>35612</v>
          </cell>
          <cell r="EQ36">
            <v>40877</v>
          </cell>
          <cell r="ER36">
            <v>46395</v>
          </cell>
          <cell r="ES36">
            <v>51661</v>
          </cell>
          <cell r="ET36">
            <v>25078</v>
          </cell>
          <cell r="EU36">
            <v>35612</v>
          </cell>
          <cell r="EV36">
            <v>40877</v>
          </cell>
          <cell r="EW36">
            <v>26218</v>
          </cell>
          <cell r="EX36">
            <v>48504</v>
          </cell>
          <cell r="EY36">
            <v>26218</v>
          </cell>
          <cell r="EZ36">
            <v>37230</v>
          </cell>
          <cell r="FA36">
            <v>42735</v>
          </cell>
          <cell r="FB36">
            <v>48504</v>
          </cell>
          <cell r="FC36">
            <v>54008</v>
          </cell>
          <cell r="FD36">
            <v>26218</v>
          </cell>
          <cell r="FE36">
            <v>37230</v>
          </cell>
          <cell r="FF36">
            <v>42735</v>
          </cell>
        </row>
        <row r="37">
          <cell r="A37" t="str">
            <v>F</v>
          </cell>
          <cell r="B37" t="str">
            <v>Y</v>
          </cell>
          <cell r="C37">
            <v>7492</v>
          </cell>
          <cell r="D37">
            <v>13860</v>
          </cell>
          <cell r="E37">
            <v>7492</v>
          </cell>
          <cell r="F37">
            <v>10639</v>
          </cell>
          <cell r="G37">
            <v>12212</v>
          </cell>
          <cell r="H37">
            <v>13860</v>
          </cell>
          <cell r="I37">
            <v>15433</v>
          </cell>
          <cell r="J37">
            <v>7492</v>
          </cell>
          <cell r="K37">
            <v>10639</v>
          </cell>
          <cell r="L37">
            <v>12212</v>
          </cell>
          <cell r="M37">
            <v>8178</v>
          </cell>
          <cell r="N37">
            <v>15131</v>
          </cell>
          <cell r="O37">
            <v>8178</v>
          </cell>
          <cell r="P37">
            <v>11613</v>
          </cell>
          <cell r="Q37">
            <v>13331</v>
          </cell>
          <cell r="R37">
            <v>15131</v>
          </cell>
          <cell r="S37">
            <v>16847</v>
          </cell>
          <cell r="T37">
            <v>8178</v>
          </cell>
          <cell r="U37">
            <v>11613</v>
          </cell>
          <cell r="V37">
            <v>13331</v>
          </cell>
          <cell r="W37"/>
          <cell r="X37"/>
          <cell r="Y37"/>
          <cell r="Z37"/>
          <cell r="AA37"/>
          <cell r="AB37"/>
          <cell r="AC37"/>
          <cell r="AD37"/>
          <cell r="AE37"/>
          <cell r="AF37"/>
          <cell r="AG37"/>
          <cell r="AH37"/>
          <cell r="AI37"/>
          <cell r="AJ37"/>
          <cell r="AK37"/>
          <cell r="AL37"/>
          <cell r="AM37"/>
          <cell r="AN37"/>
          <cell r="AO37"/>
          <cell r="AP37"/>
          <cell r="AQ37">
            <v>9188</v>
          </cell>
          <cell r="AR37">
            <v>16997</v>
          </cell>
          <cell r="AS37">
            <v>9188</v>
          </cell>
          <cell r="AT37">
            <v>13046</v>
          </cell>
          <cell r="AU37">
            <v>14976</v>
          </cell>
          <cell r="AV37">
            <v>16997</v>
          </cell>
          <cell r="AW37">
            <v>18926</v>
          </cell>
          <cell r="AX37">
            <v>9188</v>
          </cell>
          <cell r="AY37">
            <v>13046</v>
          </cell>
          <cell r="AZ37">
            <v>14976</v>
          </cell>
          <cell r="BA37">
            <v>9615</v>
          </cell>
          <cell r="BB37">
            <v>17787</v>
          </cell>
          <cell r="BC37">
            <v>9615</v>
          </cell>
          <cell r="BD37">
            <v>13653</v>
          </cell>
          <cell r="BE37">
            <v>15672</v>
          </cell>
          <cell r="BF37">
            <v>17787</v>
          </cell>
          <cell r="BG37">
            <v>19806</v>
          </cell>
          <cell r="BH37">
            <v>9615</v>
          </cell>
          <cell r="BI37">
            <v>13653</v>
          </cell>
          <cell r="BJ37">
            <v>15672</v>
          </cell>
          <cell r="BK37">
            <v>10255</v>
          </cell>
          <cell r="BL37">
            <v>18972</v>
          </cell>
          <cell r="BM37">
            <v>10255</v>
          </cell>
          <cell r="BN37">
            <v>14562</v>
          </cell>
          <cell r="BO37">
            <v>16716</v>
          </cell>
          <cell r="BP37">
            <v>18972</v>
          </cell>
          <cell r="BQ37">
            <v>21126</v>
          </cell>
          <cell r="BR37">
            <v>10255</v>
          </cell>
          <cell r="BS37">
            <v>14562</v>
          </cell>
          <cell r="BT37">
            <v>16716</v>
          </cell>
          <cell r="BU37">
            <v>11110</v>
          </cell>
          <cell r="BV37">
            <v>20554</v>
          </cell>
          <cell r="BW37">
            <v>11110</v>
          </cell>
          <cell r="BX37">
            <v>15776</v>
          </cell>
          <cell r="BY37">
            <v>18109</v>
          </cell>
          <cell r="BZ37">
            <v>20554</v>
          </cell>
          <cell r="CA37">
            <v>22887</v>
          </cell>
          <cell r="CB37">
            <v>11110</v>
          </cell>
          <cell r="CC37">
            <v>15776</v>
          </cell>
          <cell r="CD37">
            <v>18109</v>
          </cell>
          <cell r="CE37">
            <v>11965</v>
          </cell>
          <cell r="CF37">
            <v>22135</v>
          </cell>
          <cell r="CG37">
            <v>11965</v>
          </cell>
          <cell r="CH37">
            <v>16990</v>
          </cell>
          <cell r="CI37">
            <v>19503</v>
          </cell>
          <cell r="CJ37">
            <v>22135</v>
          </cell>
          <cell r="CK37">
            <v>24648</v>
          </cell>
          <cell r="CL37">
            <v>11965</v>
          </cell>
          <cell r="CM37">
            <v>16990</v>
          </cell>
          <cell r="CN37">
            <v>19503</v>
          </cell>
          <cell r="CO37">
            <v>13222</v>
          </cell>
          <cell r="CP37">
            <v>24460</v>
          </cell>
          <cell r="CQ37">
            <v>13222</v>
          </cell>
          <cell r="CR37">
            <v>18775</v>
          </cell>
          <cell r="CS37">
            <v>21551</v>
          </cell>
          <cell r="CT37">
            <v>24460</v>
          </cell>
          <cell r="CU37">
            <v>27237</v>
          </cell>
          <cell r="CV37">
            <v>13222</v>
          </cell>
          <cell r="CW37">
            <v>18775</v>
          </cell>
          <cell r="CX37">
            <v>21551</v>
          </cell>
          <cell r="CY37">
            <v>14544</v>
          </cell>
          <cell r="CZ37">
            <v>26905</v>
          </cell>
          <cell r="DA37">
            <v>14544</v>
          </cell>
          <cell r="DB37">
            <v>20651</v>
          </cell>
          <cell r="DC37">
            <v>23706</v>
          </cell>
          <cell r="DD37">
            <v>26905</v>
          </cell>
          <cell r="DE37">
            <v>29960</v>
          </cell>
          <cell r="DF37">
            <v>14544</v>
          </cell>
          <cell r="DG37">
            <v>20651</v>
          </cell>
          <cell r="DH37">
            <v>23706</v>
          </cell>
          <cell r="DI37">
            <v>16289</v>
          </cell>
          <cell r="DJ37">
            <v>30134</v>
          </cell>
          <cell r="DK37">
            <v>16289</v>
          </cell>
          <cell r="DL37">
            <v>23129</v>
          </cell>
          <cell r="DM37">
            <v>26550</v>
          </cell>
          <cell r="DN37">
            <v>30134</v>
          </cell>
          <cell r="DO37">
            <v>33555</v>
          </cell>
          <cell r="DP37">
            <v>16289</v>
          </cell>
          <cell r="DQ37">
            <v>23129</v>
          </cell>
          <cell r="DR37">
            <v>26550</v>
          </cell>
          <cell r="DS37">
            <v>17479</v>
          </cell>
          <cell r="DT37">
            <v>32337</v>
          </cell>
          <cell r="DU37">
            <v>17479</v>
          </cell>
          <cell r="DV37">
            <v>24821</v>
          </cell>
          <cell r="DW37">
            <v>28492</v>
          </cell>
          <cell r="DX37">
            <v>32337</v>
          </cell>
          <cell r="DY37">
            <v>36008</v>
          </cell>
          <cell r="DZ37">
            <v>17479</v>
          </cell>
          <cell r="EA37">
            <v>24821</v>
          </cell>
          <cell r="EB37">
            <v>28492</v>
          </cell>
          <cell r="EC37">
            <v>19621</v>
          </cell>
          <cell r="ED37">
            <v>36300</v>
          </cell>
          <cell r="EE37">
            <v>19621</v>
          </cell>
          <cell r="EF37">
            <v>27863</v>
          </cell>
          <cell r="EG37">
            <v>31983</v>
          </cell>
          <cell r="EH37">
            <v>36300</v>
          </cell>
          <cell r="EI37">
            <v>40420</v>
          </cell>
          <cell r="EJ37">
            <v>19621</v>
          </cell>
          <cell r="EK37">
            <v>27863</v>
          </cell>
          <cell r="EL37">
            <v>31983</v>
          </cell>
          <cell r="EM37">
            <v>21584</v>
          </cell>
          <cell r="EN37">
            <v>39930</v>
          </cell>
          <cell r="EO37">
            <v>21584</v>
          </cell>
          <cell r="EP37">
            <v>30650</v>
          </cell>
          <cell r="EQ37">
            <v>35181</v>
          </cell>
          <cell r="ER37">
            <v>39930</v>
          </cell>
          <cell r="ES37">
            <v>44462</v>
          </cell>
          <cell r="ET37">
            <v>21584</v>
          </cell>
          <cell r="EU37">
            <v>30650</v>
          </cell>
          <cell r="EV37">
            <v>35181</v>
          </cell>
          <cell r="EW37">
            <v>22565</v>
          </cell>
          <cell r="EX37">
            <v>41745</v>
          </cell>
          <cell r="EY37">
            <v>22565</v>
          </cell>
          <cell r="EZ37">
            <v>32042</v>
          </cell>
          <cell r="FA37">
            <v>36780</v>
          </cell>
          <cell r="FB37">
            <v>41745</v>
          </cell>
          <cell r="FC37">
            <v>46482</v>
          </cell>
          <cell r="FD37">
            <v>22565</v>
          </cell>
          <cell r="FE37">
            <v>32042</v>
          </cell>
          <cell r="FF37">
            <v>36780</v>
          </cell>
        </row>
        <row r="38">
          <cell r="A38" t="str">
            <v>G</v>
          </cell>
          <cell r="B38" t="str">
            <v>D</v>
          </cell>
          <cell r="C38">
            <v>7421</v>
          </cell>
          <cell r="D38">
            <v>13729</v>
          </cell>
          <cell r="E38">
            <v>7421</v>
          </cell>
          <cell r="F38">
            <v>10538</v>
          </cell>
          <cell r="G38">
            <v>12096</v>
          </cell>
          <cell r="H38">
            <v>13729</v>
          </cell>
          <cell r="I38">
            <v>15287</v>
          </cell>
          <cell r="J38">
            <v>7421</v>
          </cell>
          <cell r="K38">
            <v>10538</v>
          </cell>
          <cell r="L38">
            <v>12096</v>
          </cell>
          <cell r="M38">
            <v>8092</v>
          </cell>
          <cell r="N38">
            <v>14970</v>
          </cell>
          <cell r="O38">
            <v>8092</v>
          </cell>
          <cell r="P38">
            <v>11491</v>
          </cell>
          <cell r="Q38">
            <v>13190</v>
          </cell>
          <cell r="R38">
            <v>14970</v>
          </cell>
          <cell r="S38">
            <v>16670</v>
          </cell>
          <cell r="T38">
            <v>8092</v>
          </cell>
          <cell r="U38">
            <v>11491</v>
          </cell>
          <cell r="V38">
            <v>13190</v>
          </cell>
          <cell r="W38"/>
          <cell r="X38"/>
          <cell r="Y38"/>
          <cell r="Z38"/>
          <cell r="AA38"/>
          <cell r="AB38"/>
          <cell r="AC38"/>
          <cell r="AD38"/>
          <cell r="AE38"/>
          <cell r="AF38"/>
          <cell r="AG38"/>
          <cell r="AH38"/>
          <cell r="AI38"/>
          <cell r="AJ38"/>
          <cell r="AK38"/>
          <cell r="AL38"/>
          <cell r="AM38"/>
          <cell r="AN38"/>
          <cell r="AO38"/>
          <cell r="AP38"/>
          <cell r="AQ38">
            <v>9090</v>
          </cell>
          <cell r="AR38">
            <v>16817</v>
          </cell>
          <cell r="AS38">
            <v>9090</v>
          </cell>
          <cell r="AT38">
            <v>12908</v>
          </cell>
          <cell r="AU38">
            <v>14817</v>
          </cell>
          <cell r="AV38">
            <v>16817</v>
          </cell>
          <cell r="AW38">
            <v>18725</v>
          </cell>
          <cell r="AX38">
            <v>9090</v>
          </cell>
          <cell r="AY38">
            <v>12908</v>
          </cell>
          <cell r="AZ38">
            <v>14817</v>
          </cell>
          <cell r="BA38">
            <v>9513</v>
          </cell>
          <cell r="BB38">
            <v>17599</v>
          </cell>
          <cell r="BC38">
            <v>9513</v>
          </cell>
          <cell r="BD38">
            <v>13508</v>
          </cell>
          <cell r="BE38">
            <v>15506</v>
          </cell>
          <cell r="BF38">
            <v>17599</v>
          </cell>
          <cell r="BG38">
            <v>19597</v>
          </cell>
          <cell r="BH38">
            <v>9513</v>
          </cell>
          <cell r="BI38">
            <v>13508</v>
          </cell>
          <cell r="BJ38">
            <v>15506</v>
          </cell>
          <cell r="BK38">
            <v>10147</v>
          </cell>
          <cell r="BL38">
            <v>18772</v>
          </cell>
          <cell r="BM38">
            <v>10147</v>
          </cell>
          <cell r="BN38">
            <v>14409</v>
          </cell>
          <cell r="BO38">
            <v>16540</v>
          </cell>
          <cell r="BP38">
            <v>18772</v>
          </cell>
          <cell r="BQ38">
            <v>20903</v>
          </cell>
          <cell r="BR38">
            <v>10147</v>
          </cell>
          <cell r="BS38">
            <v>14409</v>
          </cell>
          <cell r="BT38">
            <v>16540</v>
          </cell>
          <cell r="BU38">
            <v>10993</v>
          </cell>
          <cell r="BV38">
            <v>20337</v>
          </cell>
          <cell r="BW38">
            <v>10993</v>
          </cell>
          <cell r="BX38">
            <v>15610</v>
          </cell>
          <cell r="BY38">
            <v>17919</v>
          </cell>
          <cell r="BZ38">
            <v>20337</v>
          </cell>
          <cell r="CA38">
            <v>22646</v>
          </cell>
          <cell r="CB38">
            <v>10993</v>
          </cell>
          <cell r="CC38">
            <v>15610</v>
          </cell>
          <cell r="CD38">
            <v>17919</v>
          </cell>
          <cell r="CE38">
            <v>11839</v>
          </cell>
          <cell r="CF38">
            <v>21902</v>
          </cell>
          <cell r="CG38">
            <v>11839</v>
          </cell>
          <cell r="CH38">
            <v>16811</v>
          </cell>
          <cell r="CI38">
            <v>19298</v>
          </cell>
          <cell r="CJ38">
            <v>21902</v>
          </cell>
          <cell r="CK38">
            <v>24388</v>
          </cell>
          <cell r="CL38">
            <v>11839</v>
          </cell>
          <cell r="CM38">
            <v>16811</v>
          </cell>
          <cell r="CN38">
            <v>19298</v>
          </cell>
          <cell r="CO38">
            <v>13082</v>
          </cell>
          <cell r="CP38">
            <v>24202</v>
          </cell>
          <cell r="CQ38">
            <v>13082</v>
          </cell>
          <cell r="CR38">
            <v>18576</v>
          </cell>
          <cell r="CS38">
            <v>21324</v>
          </cell>
          <cell r="CT38">
            <v>24202</v>
          </cell>
          <cell r="CU38">
            <v>26949</v>
          </cell>
          <cell r="CV38">
            <v>13082</v>
          </cell>
          <cell r="CW38">
            <v>18576</v>
          </cell>
          <cell r="CX38">
            <v>21324</v>
          </cell>
          <cell r="CY38">
            <v>14390</v>
          </cell>
          <cell r="CZ38">
            <v>26622</v>
          </cell>
          <cell r="DA38">
            <v>14390</v>
          </cell>
          <cell r="DB38">
            <v>20434</v>
          </cell>
          <cell r="DC38">
            <v>23456</v>
          </cell>
          <cell r="DD38">
            <v>26622</v>
          </cell>
          <cell r="DE38">
            <v>29643</v>
          </cell>
          <cell r="DF38">
            <v>14390</v>
          </cell>
          <cell r="DG38">
            <v>20434</v>
          </cell>
          <cell r="DH38">
            <v>23456</v>
          </cell>
          <cell r="DI38">
            <v>16117</v>
          </cell>
          <cell r="DJ38">
            <v>29816</v>
          </cell>
          <cell r="DK38">
            <v>16117</v>
          </cell>
          <cell r="DL38">
            <v>22886</v>
          </cell>
          <cell r="DM38">
            <v>26271</v>
          </cell>
          <cell r="DN38">
            <v>29816</v>
          </cell>
          <cell r="DO38">
            <v>33201</v>
          </cell>
          <cell r="DP38">
            <v>16117</v>
          </cell>
          <cell r="DQ38">
            <v>22886</v>
          </cell>
          <cell r="DR38">
            <v>26271</v>
          </cell>
          <cell r="DS38">
            <v>17294</v>
          </cell>
          <cell r="DT38">
            <v>31994</v>
          </cell>
          <cell r="DU38">
            <v>17294</v>
          </cell>
          <cell r="DV38">
            <v>24557</v>
          </cell>
          <cell r="DW38">
            <v>28189</v>
          </cell>
          <cell r="DX38">
            <v>31994</v>
          </cell>
          <cell r="DY38">
            <v>35626</v>
          </cell>
          <cell r="DZ38">
            <v>17294</v>
          </cell>
          <cell r="EA38">
            <v>24557</v>
          </cell>
          <cell r="EB38">
            <v>28189</v>
          </cell>
          <cell r="EC38">
            <v>19414</v>
          </cell>
          <cell r="ED38">
            <v>35916</v>
          </cell>
          <cell r="EE38">
            <v>19414</v>
          </cell>
          <cell r="EF38">
            <v>27568</v>
          </cell>
          <cell r="EG38">
            <v>31645</v>
          </cell>
          <cell r="EH38">
            <v>35916</v>
          </cell>
          <cell r="EI38">
            <v>39993</v>
          </cell>
          <cell r="EJ38">
            <v>19414</v>
          </cell>
          <cell r="EK38">
            <v>27568</v>
          </cell>
          <cell r="EL38">
            <v>31645</v>
          </cell>
          <cell r="EM38">
            <v>21355</v>
          </cell>
          <cell r="EN38">
            <v>39507</v>
          </cell>
          <cell r="EO38">
            <v>21355</v>
          </cell>
          <cell r="EP38">
            <v>30324</v>
          </cell>
          <cell r="EQ38">
            <v>34809</v>
          </cell>
          <cell r="ER38">
            <v>39507</v>
          </cell>
          <cell r="ES38">
            <v>43991</v>
          </cell>
          <cell r="ET38">
            <v>21355</v>
          </cell>
          <cell r="EU38">
            <v>30324</v>
          </cell>
          <cell r="EV38">
            <v>34809</v>
          </cell>
          <cell r="EW38">
            <v>22326</v>
          </cell>
          <cell r="EX38">
            <v>41303</v>
          </cell>
          <cell r="EY38">
            <v>22326</v>
          </cell>
          <cell r="EZ38">
            <v>31703</v>
          </cell>
          <cell r="FA38">
            <v>36391</v>
          </cell>
          <cell r="FB38">
            <v>41303</v>
          </cell>
          <cell r="FC38">
            <v>45992</v>
          </cell>
          <cell r="FD38">
            <v>22326</v>
          </cell>
          <cell r="FE38">
            <v>31703</v>
          </cell>
          <cell r="FF38">
            <v>36391</v>
          </cell>
        </row>
        <row r="39">
          <cell r="A39" t="str">
            <v>G</v>
          </cell>
          <cell r="B39" t="str">
            <v>A</v>
          </cell>
          <cell r="C39">
            <v>9870</v>
          </cell>
          <cell r="D39">
            <v>18260</v>
          </cell>
          <cell r="E39">
            <v>9870</v>
          </cell>
          <cell r="F39">
            <v>14016</v>
          </cell>
          <cell r="G39">
            <v>16088</v>
          </cell>
          <cell r="H39">
            <v>18260</v>
          </cell>
          <cell r="I39">
            <v>20332</v>
          </cell>
          <cell r="J39">
            <v>9870</v>
          </cell>
          <cell r="K39">
            <v>14016</v>
          </cell>
          <cell r="L39">
            <v>16088</v>
          </cell>
          <cell r="M39">
            <v>10762</v>
          </cell>
          <cell r="N39">
            <v>19910</v>
          </cell>
          <cell r="O39">
            <v>10762</v>
          </cell>
          <cell r="P39">
            <v>15283</v>
          </cell>
          <cell r="Q39">
            <v>17543</v>
          </cell>
          <cell r="R39">
            <v>19910</v>
          </cell>
          <cell r="S39">
            <v>22171</v>
          </cell>
          <cell r="T39">
            <v>10762</v>
          </cell>
          <cell r="U39">
            <v>15283</v>
          </cell>
          <cell r="V39">
            <v>17543</v>
          </cell>
          <cell r="W39"/>
          <cell r="X39"/>
          <cell r="Y39"/>
          <cell r="Z39"/>
          <cell r="AA39"/>
          <cell r="AB39"/>
          <cell r="AC39"/>
          <cell r="AD39"/>
          <cell r="AE39"/>
          <cell r="AF39"/>
          <cell r="AG39"/>
          <cell r="AH39"/>
          <cell r="AI39"/>
          <cell r="AJ39"/>
          <cell r="AK39"/>
          <cell r="AL39"/>
          <cell r="AM39"/>
          <cell r="AN39"/>
          <cell r="AO39"/>
          <cell r="AP39"/>
          <cell r="AQ39">
            <v>12090</v>
          </cell>
          <cell r="AR39">
            <v>22367</v>
          </cell>
          <cell r="AS39">
            <v>12090</v>
          </cell>
          <cell r="AT39">
            <v>17168</v>
          </cell>
          <cell r="AU39">
            <v>19707</v>
          </cell>
          <cell r="AV39">
            <v>22367</v>
          </cell>
          <cell r="AW39">
            <v>24904</v>
          </cell>
          <cell r="AX39">
            <v>12090</v>
          </cell>
          <cell r="AY39">
            <v>17168</v>
          </cell>
          <cell r="AZ39">
            <v>19707</v>
          </cell>
          <cell r="BA39">
            <v>12652</v>
          </cell>
          <cell r="BB39">
            <v>23407</v>
          </cell>
          <cell r="BC39">
            <v>12652</v>
          </cell>
          <cell r="BD39">
            <v>17966</v>
          </cell>
          <cell r="BE39">
            <v>20623</v>
          </cell>
          <cell r="BF39">
            <v>23407</v>
          </cell>
          <cell r="BG39">
            <v>26064</v>
          </cell>
          <cell r="BH39">
            <v>12652</v>
          </cell>
          <cell r="BI39">
            <v>17966</v>
          </cell>
          <cell r="BJ39">
            <v>20623</v>
          </cell>
          <cell r="BK39">
            <v>13496</v>
          </cell>
          <cell r="BL39">
            <v>24967</v>
          </cell>
          <cell r="BM39">
            <v>13496</v>
          </cell>
          <cell r="BN39">
            <v>19164</v>
          </cell>
          <cell r="BO39">
            <v>21998</v>
          </cell>
          <cell r="BP39">
            <v>24967</v>
          </cell>
          <cell r="BQ39">
            <v>27801</v>
          </cell>
          <cell r="BR39">
            <v>13496</v>
          </cell>
          <cell r="BS39">
            <v>19164</v>
          </cell>
          <cell r="BT39">
            <v>21998</v>
          </cell>
          <cell r="BU39">
            <v>14621</v>
          </cell>
          <cell r="BV39">
            <v>27048</v>
          </cell>
          <cell r="BW39">
            <v>14621</v>
          </cell>
          <cell r="BX39">
            <v>20761</v>
          </cell>
          <cell r="BY39">
            <v>23832</v>
          </cell>
          <cell r="BZ39">
            <v>27048</v>
          </cell>
          <cell r="CA39">
            <v>30119</v>
          </cell>
          <cell r="CB39">
            <v>14621</v>
          </cell>
          <cell r="CC39">
            <v>20761</v>
          </cell>
          <cell r="CD39">
            <v>23832</v>
          </cell>
          <cell r="CE39">
            <v>15746</v>
          </cell>
          <cell r="CF39">
            <v>29130</v>
          </cell>
          <cell r="CG39">
            <v>15746</v>
          </cell>
          <cell r="CH39">
            <v>22359</v>
          </cell>
          <cell r="CI39">
            <v>25666</v>
          </cell>
          <cell r="CJ39">
            <v>29130</v>
          </cell>
          <cell r="CK39">
            <v>32436</v>
          </cell>
          <cell r="CL39">
            <v>15746</v>
          </cell>
          <cell r="CM39">
            <v>22359</v>
          </cell>
          <cell r="CN39">
            <v>25666</v>
          </cell>
          <cell r="CO39">
            <v>17399</v>
          </cell>
          <cell r="CP39">
            <v>32189</v>
          </cell>
          <cell r="CQ39">
            <v>17399</v>
          </cell>
          <cell r="CR39">
            <v>24706</v>
          </cell>
          <cell r="CS39">
            <v>28361</v>
          </cell>
          <cell r="CT39">
            <v>32189</v>
          </cell>
          <cell r="CU39">
            <v>35842</v>
          </cell>
          <cell r="CV39">
            <v>17399</v>
          </cell>
          <cell r="CW39">
            <v>24706</v>
          </cell>
          <cell r="CX39">
            <v>28361</v>
          </cell>
          <cell r="CY39">
            <v>19139</v>
          </cell>
          <cell r="CZ39">
            <v>35407</v>
          </cell>
          <cell r="DA39">
            <v>19139</v>
          </cell>
          <cell r="DB39">
            <v>27177</v>
          </cell>
          <cell r="DC39">
            <v>31196</v>
          </cell>
          <cell r="DD39">
            <v>35407</v>
          </cell>
          <cell r="DE39">
            <v>39425</v>
          </cell>
          <cell r="DF39">
            <v>19139</v>
          </cell>
          <cell r="DG39">
            <v>27177</v>
          </cell>
          <cell r="DH39">
            <v>31196</v>
          </cell>
          <cell r="DI39">
            <v>21436</v>
          </cell>
          <cell r="DJ39">
            <v>39655</v>
          </cell>
          <cell r="DK39">
            <v>21436</v>
          </cell>
          <cell r="DL39">
            <v>30438</v>
          </cell>
          <cell r="DM39">
            <v>34940</v>
          </cell>
          <cell r="DN39">
            <v>39655</v>
          </cell>
          <cell r="DO39">
            <v>44157</v>
          </cell>
          <cell r="DP39">
            <v>21436</v>
          </cell>
          <cell r="DQ39">
            <v>30438</v>
          </cell>
          <cell r="DR39">
            <v>34940</v>
          </cell>
          <cell r="DS39">
            <v>23001</v>
          </cell>
          <cell r="DT39">
            <v>42552</v>
          </cell>
          <cell r="DU39">
            <v>23001</v>
          </cell>
          <cell r="DV39">
            <v>32661</v>
          </cell>
          <cell r="DW39">
            <v>37491</v>
          </cell>
          <cell r="DX39">
            <v>42552</v>
          </cell>
          <cell r="DY39">
            <v>47383</v>
          </cell>
          <cell r="DZ39">
            <v>23001</v>
          </cell>
          <cell r="EA39">
            <v>32661</v>
          </cell>
          <cell r="EB39">
            <v>37491</v>
          </cell>
          <cell r="EC39">
            <v>25821</v>
          </cell>
          <cell r="ED39">
            <v>47768</v>
          </cell>
          <cell r="EE39">
            <v>25821</v>
          </cell>
          <cell r="EF39">
            <v>36665</v>
          </cell>
          <cell r="EG39">
            <v>42088</v>
          </cell>
          <cell r="EH39">
            <v>47768</v>
          </cell>
          <cell r="EI39">
            <v>53191</v>
          </cell>
          <cell r="EJ39">
            <v>25821</v>
          </cell>
          <cell r="EK39">
            <v>36665</v>
          </cell>
          <cell r="EL39">
            <v>42088</v>
          </cell>
          <cell r="EM39">
            <v>28402</v>
          </cell>
          <cell r="EN39">
            <v>52544</v>
          </cell>
          <cell r="EO39">
            <v>28402</v>
          </cell>
          <cell r="EP39">
            <v>40331</v>
          </cell>
          <cell r="EQ39">
            <v>46296</v>
          </cell>
          <cell r="ER39">
            <v>52544</v>
          </cell>
          <cell r="ES39">
            <v>58508</v>
          </cell>
          <cell r="ET39">
            <v>28402</v>
          </cell>
          <cell r="EU39">
            <v>40331</v>
          </cell>
          <cell r="EV39">
            <v>46296</v>
          </cell>
          <cell r="EW39">
            <v>29694</v>
          </cell>
          <cell r="EX39">
            <v>54933</v>
          </cell>
          <cell r="EY39">
            <v>29694</v>
          </cell>
          <cell r="EZ39">
            <v>42165</v>
          </cell>
          <cell r="FA39">
            <v>48400</v>
          </cell>
          <cell r="FB39">
            <v>54933</v>
          </cell>
          <cell r="FC39">
            <v>61169</v>
          </cell>
          <cell r="FD39">
            <v>29694</v>
          </cell>
          <cell r="FE39">
            <v>42165</v>
          </cell>
          <cell r="FF39">
            <v>48400</v>
          </cell>
        </row>
        <row r="40">
          <cell r="A40" t="str">
            <v>G</v>
          </cell>
          <cell r="B40" t="str">
            <v>B</v>
          </cell>
          <cell r="C40">
            <v>9054</v>
          </cell>
          <cell r="D40">
            <v>16749</v>
          </cell>
          <cell r="E40">
            <v>9054</v>
          </cell>
          <cell r="F40">
            <v>12856</v>
          </cell>
          <cell r="G40">
            <v>14757</v>
          </cell>
          <cell r="H40">
            <v>16749</v>
          </cell>
          <cell r="I40">
            <v>18650</v>
          </cell>
          <cell r="J40">
            <v>9054</v>
          </cell>
          <cell r="K40">
            <v>12856</v>
          </cell>
          <cell r="L40">
            <v>14757</v>
          </cell>
          <cell r="M40">
            <v>9872</v>
          </cell>
          <cell r="N40">
            <v>18263</v>
          </cell>
          <cell r="O40">
            <v>9872</v>
          </cell>
          <cell r="P40">
            <v>14019</v>
          </cell>
          <cell r="Q40">
            <v>16092</v>
          </cell>
          <cell r="R40">
            <v>18263</v>
          </cell>
          <cell r="S40">
            <v>20337</v>
          </cell>
          <cell r="T40">
            <v>9872</v>
          </cell>
          <cell r="U40">
            <v>14019</v>
          </cell>
          <cell r="V40">
            <v>16092</v>
          </cell>
          <cell r="W40"/>
          <cell r="X40"/>
          <cell r="Y40"/>
          <cell r="Z40"/>
          <cell r="AA40"/>
          <cell r="AB40"/>
          <cell r="AC40"/>
          <cell r="AD40"/>
          <cell r="AE40"/>
          <cell r="AF40"/>
          <cell r="AG40"/>
          <cell r="AH40"/>
          <cell r="AI40"/>
          <cell r="AJ40"/>
          <cell r="AK40"/>
          <cell r="AL40"/>
          <cell r="AM40"/>
          <cell r="AN40"/>
          <cell r="AO40"/>
          <cell r="AP40"/>
          <cell r="AQ40">
            <v>11090</v>
          </cell>
          <cell r="AR40">
            <v>20517</v>
          </cell>
          <cell r="AS40">
            <v>11090</v>
          </cell>
          <cell r="AT40">
            <v>15748</v>
          </cell>
          <cell r="AU40">
            <v>18077</v>
          </cell>
          <cell r="AV40">
            <v>20517</v>
          </cell>
          <cell r="AW40">
            <v>22845</v>
          </cell>
          <cell r="AX40">
            <v>11090</v>
          </cell>
          <cell r="AY40">
            <v>15748</v>
          </cell>
          <cell r="AZ40">
            <v>18077</v>
          </cell>
          <cell r="BA40">
            <v>11606</v>
          </cell>
          <cell r="BB40">
            <v>21471</v>
          </cell>
          <cell r="BC40">
            <v>11606</v>
          </cell>
          <cell r="BD40">
            <v>16480</v>
          </cell>
          <cell r="BE40">
            <v>18917</v>
          </cell>
          <cell r="BF40">
            <v>21471</v>
          </cell>
          <cell r="BG40">
            <v>23908</v>
          </cell>
          <cell r="BH40">
            <v>11606</v>
          </cell>
          <cell r="BI40">
            <v>16480</v>
          </cell>
          <cell r="BJ40">
            <v>18917</v>
          </cell>
          <cell r="BK40">
            <v>12379</v>
          </cell>
          <cell r="BL40">
            <v>22902</v>
          </cell>
          <cell r="BM40">
            <v>12379</v>
          </cell>
          <cell r="BN40">
            <v>17579</v>
          </cell>
          <cell r="BO40">
            <v>20179</v>
          </cell>
          <cell r="BP40">
            <v>22902</v>
          </cell>
          <cell r="BQ40">
            <v>25502</v>
          </cell>
          <cell r="BR40">
            <v>12379</v>
          </cell>
          <cell r="BS40">
            <v>17579</v>
          </cell>
          <cell r="BT40">
            <v>20179</v>
          </cell>
          <cell r="BU40">
            <v>13411</v>
          </cell>
          <cell r="BV40">
            <v>24811</v>
          </cell>
          <cell r="BW40">
            <v>13411</v>
          </cell>
          <cell r="BX40">
            <v>19044</v>
          </cell>
          <cell r="BY40">
            <v>21861</v>
          </cell>
          <cell r="BZ40">
            <v>24811</v>
          </cell>
          <cell r="CA40">
            <v>27628</v>
          </cell>
          <cell r="CB40">
            <v>13411</v>
          </cell>
          <cell r="CC40">
            <v>19044</v>
          </cell>
          <cell r="CD40">
            <v>21861</v>
          </cell>
          <cell r="CE40">
            <v>14444</v>
          </cell>
          <cell r="CF40">
            <v>26720</v>
          </cell>
          <cell r="CG40">
            <v>14444</v>
          </cell>
          <cell r="CH40">
            <v>20509</v>
          </cell>
          <cell r="CI40">
            <v>23544</v>
          </cell>
          <cell r="CJ40">
            <v>26720</v>
          </cell>
          <cell r="CK40">
            <v>29753</v>
          </cell>
          <cell r="CL40">
            <v>14444</v>
          </cell>
          <cell r="CM40">
            <v>20509</v>
          </cell>
          <cell r="CN40">
            <v>23544</v>
          </cell>
          <cell r="CO40">
            <v>15960</v>
          </cell>
          <cell r="CP40">
            <v>29526</v>
          </cell>
          <cell r="CQ40">
            <v>15960</v>
          </cell>
          <cell r="CR40">
            <v>22663</v>
          </cell>
          <cell r="CS40">
            <v>26015</v>
          </cell>
          <cell r="CT40">
            <v>29526</v>
          </cell>
          <cell r="CU40">
            <v>32878</v>
          </cell>
          <cell r="CV40">
            <v>15960</v>
          </cell>
          <cell r="CW40">
            <v>22663</v>
          </cell>
          <cell r="CX40">
            <v>26015</v>
          </cell>
          <cell r="CY40">
            <v>17556</v>
          </cell>
          <cell r="CZ40">
            <v>32479</v>
          </cell>
          <cell r="DA40">
            <v>17556</v>
          </cell>
          <cell r="DB40">
            <v>24929</v>
          </cell>
          <cell r="DC40">
            <v>28616</v>
          </cell>
          <cell r="DD40">
            <v>32479</v>
          </cell>
          <cell r="DE40">
            <v>36164</v>
          </cell>
          <cell r="DF40">
            <v>17556</v>
          </cell>
          <cell r="DG40">
            <v>24929</v>
          </cell>
          <cell r="DH40">
            <v>28616</v>
          </cell>
          <cell r="DI40">
            <v>19663</v>
          </cell>
          <cell r="DJ40">
            <v>36376</v>
          </cell>
          <cell r="DK40">
            <v>19663</v>
          </cell>
          <cell r="DL40">
            <v>27921</v>
          </cell>
          <cell r="DM40">
            <v>32051</v>
          </cell>
          <cell r="DN40">
            <v>36376</v>
          </cell>
          <cell r="DO40">
            <v>40505</v>
          </cell>
          <cell r="DP40">
            <v>19663</v>
          </cell>
          <cell r="DQ40">
            <v>27921</v>
          </cell>
          <cell r="DR40">
            <v>32051</v>
          </cell>
          <cell r="DS40">
            <v>21099</v>
          </cell>
          <cell r="DT40">
            <v>39033</v>
          </cell>
          <cell r="DU40">
            <v>21099</v>
          </cell>
          <cell r="DV40">
            <v>29960</v>
          </cell>
          <cell r="DW40">
            <v>34391</v>
          </cell>
          <cell r="DX40">
            <v>39033</v>
          </cell>
          <cell r="DY40">
            <v>43464</v>
          </cell>
          <cell r="DZ40">
            <v>21099</v>
          </cell>
          <cell r="EA40">
            <v>29960</v>
          </cell>
          <cell r="EB40">
            <v>34391</v>
          </cell>
          <cell r="EC40">
            <v>23685</v>
          </cell>
          <cell r="ED40">
            <v>43818</v>
          </cell>
          <cell r="EE40">
            <v>23685</v>
          </cell>
          <cell r="EF40">
            <v>33633</v>
          </cell>
          <cell r="EG40">
            <v>38607</v>
          </cell>
          <cell r="EH40">
            <v>43818</v>
          </cell>
          <cell r="EI40">
            <v>48791</v>
          </cell>
          <cell r="EJ40">
            <v>23685</v>
          </cell>
          <cell r="EK40">
            <v>33633</v>
          </cell>
          <cell r="EL40">
            <v>38607</v>
          </cell>
          <cell r="EM40">
            <v>26053</v>
          </cell>
          <cell r="EN40">
            <v>48199</v>
          </cell>
          <cell r="EO40">
            <v>26053</v>
          </cell>
          <cell r="EP40">
            <v>36995</v>
          </cell>
          <cell r="EQ40">
            <v>42467</v>
          </cell>
          <cell r="ER40">
            <v>48199</v>
          </cell>
          <cell r="ES40">
            <v>53669</v>
          </cell>
          <cell r="ET40">
            <v>26053</v>
          </cell>
          <cell r="EU40">
            <v>36995</v>
          </cell>
          <cell r="EV40">
            <v>42467</v>
          </cell>
          <cell r="EW40">
            <v>27238</v>
          </cell>
          <cell r="EX40">
            <v>50390</v>
          </cell>
          <cell r="EY40">
            <v>27238</v>
          </cell>
          <cell r="EZ40">
            <v>38678</v>
          </cell>
          <cell r="FA40">
            <v>44397</v>
          </cell>
          <cell r="FB40">
            <v>50390</v>
          </cell>
          <cell r="FC40">
            <v>56110</v>
          </cell>
          <cell r="FD40">
            <v>27238</v>
          </cell>
          <cell r="FE40">
            <v>38678</v>
          </cell>
          <cell r="FF40">
            <v>44397</v>
          </cell>
        </row>
        <row r="41">
          <cell r="A41" t="str">
            <v>G</v>
          </cell>
          <cell r="B41" t="str">
            <v>Y</v>
          </cell>
          <cell r="C41">
            <v>7792</v>
          </cell>
          <cell r="D41">
            <v>14415</v>
          </cell>
          <cell r="E41">
            <v>7792</v>
          </cell>
          <cell r="F41">
            <v>11065</v>
          </cell>
          <cell r="G41">
            <v>12701</v>
          </cell>
          <cell r="H41">
            <v>14415</v>
          </cell>
          <cell r="I41">
            <v>16051</v>
          </cell>
          <cell r="J41">
            <v>7792</v>
          </cell>
          <cell r="K41">
            <v>11065</v>
          </cell>
          <cell r="L41">
            <v>12701</v>
          </cell>
          <cell r="M41">
            <v>8497</v>
          </cell>
          <cell r="N41">
            <v>15719</v>
          </cell>
          <cell r="O41">
            <v>8497</v>
          </cell>
          <cell r="P41">
            <v>12066</v>
          </cell>
          <cell r="Q41">
            <v>13850</v>
          </cell>
          <cell r="R41">
            <v>15719</v>
          </cell>
          <cell r="S41">
            <v>17504</v>
          </cell>
          <cell r="T41">
            <v>8497</v>
          </cell>
          <cell r="U41">
            <v>12066</v>
          </cell>
          <cell r="V41">
            <v>13850</v>
          </cell>
          <cell r="W41"/>
          <cell r="X41"/>
          <cell r="Y41"/>
          <cell r="Z41"/>
          <cell r="AA41"/>
          <cell r="AB41"/>
          <cell r="AC41"/>
          <cell r="AD41"/>
          <cell r="AE41"/>
          <cell r="AF41"/>
          <cell r="AG41"/>
          <cell r="AH41"/>
          <cell r="AI41"/>
          <cell r="AJ41"/>
          <cell r="AK41"/>
          <cell r="AL41"/>
          <cell r="AM41"/>
          <cell r="AN41"/>
          <cell r="AO41"/>
          <cell r="AP41"/>
          <cell r="AQ41">
            <v>9545</v>
          </cell>
          <cell r="AR41">
            <v>17658</v>
          </cell>
          <cell r="AS41">
            <v>9545</v>
          </cell>
          <cell r="AT41">
            <v>13553</v>
          </cell>
          <cell r="AU41">
            <v>15558</v>
          </cell>
          <cell r="AV41">
            <v>17658</v>
          </cell>
          <cell r="AW41">
            <v>19661</v>
          </cell>
          <cell r="AX41">
            <v>9545</v>
          </cell>
          <cell r="AY41">
            <v>13553</v>
          </cell>
          <cell r="AZ41">
            <v>15558</v>
          </cell>
          <cell r="BA41">
            <v>9989</v>
          </cell>
          <cell r="BB41">
            <v>18479</v>
          </cell>
          <cell r="BC41">
            <v>9989</v>
          </cell>
          <cell r="BD41">
            <v>14183</v>
          </cell>
          <cell r="BE41">
            <v>16281</v>
          </cell>
          <cell r="BF41">
            <v>18479</v>
          </cell>
          <cell r="BG41">
            <v>20577</v>
          </cell>
          <cell r="BH41">
            <v>9989</v>
          </cell>
          <cell r="BI41">
            <v>14183</v>
          </cell>
          <cell r="BJ41">
            <v>16281</v>
          </cell>
          <cell r="BK41">
            <v>10654</v>
          </cell>
          <cell r="BL41">
            <v>19711</v>
          </cell>
          <cell r="BM41">
            <v>10654</v>
          </cell>
          <cell r="BN41">
            <v>15129</v>
          </cell>
          <cell r="BO41">
            <v>17367</v>
          </cell>
          <cell r="BP41">
            <v>19711</v>
          </cell>
          <cell r="BQ41">
            <v>21948</v>
          </cell>
          <cell r="BR41">
            <v>10654</v>
          </cell>
          <cell r="BS41">
            <v>15129</v>
          </cell>
          <cell r="BT41">
            <v>17367</v>
          </cell>
          <cell r="BU41">
            <v>11543</v>
          </cell>
          <cell r="BV41">
            <v>21354</v>
          </cell>
          <cell r="BW41">
            <v>11543</v>
          </cell>
          <cell r="BX41">
            <v>16391</v>
          </cell>
          <cell r="BY41">
            <v>18815</v>
          </cell>
          <cell r="BZ41">
            <v>21354</v>
          </cell>
          <cell r="CA41">
            <v>23778</v>
          </cell>
          <cell r="CB41">
            <v>11543</v>
          </cell>
          <cell r="CC41">
            <v>16391</v>
          </cell>
          <cell r="CD41">
            <v>18815</v>
          </cell>
          <cell r="CE41">
            <v>12431</v>
          </cell>
          <cell r="CF41">
            <v>22997</v>
          </cell>
          <cell r="CG41">
            <v>12431</v>
          </cell>
          <cell r="CH41">
            <v>17652</v>
          </cell>
          <cell r="CI41">
            <v>20263</v>
          </cell>
          <cell r="CJ41">
            <v>22997</v>
          </cell>
          <cell r="CK41">
            <v>25607</v>
          </cell>
          <cell r="CL41">
            <v>12431</v>
          </cell>
          <cell r="CM41">
            <v>17652</v>
          </cell>
          <cell r="CN41">
            <v>20263</v>
          </cell>
          <cell r="CO41">
            <v>13736</v>
          </cell>
          <cell r="CP41">
            <v>25412</v>
          </cell>
          <cell r="CQ41">
            <v>13736</v>
          </cell>
          <cell r="CR41">
            <v>19505</v>
          </cell>
          <cell r="CS41">
            <v>22390</v>
          </cell>
          <cell r="CT41">
            <v>25412</v>
          </cell>
          <cell r="CU41">
            <v>28296</v>
          </cell>
          <cell r="CV41">
            <v>13736</v>
          </cell>
          <cell r="CW41">
            <v>19505</v>
          </cell>
          <cell r="CX41">
            <v>22390</v>
          </cell>
          <cell r="CY41">
            <v>15110</v>
          </cell>
          <cell r="CZ41">
            <v>27953</v>
          </cell>
          <cell r="DA41">
            <v>15110</v>
          </cell>
          <cell r="DB41">
            <v>21456</v>
          </cell>
          <cell r="DC41">
            <v>24629</v>
          </cell>
          <cell r="DD41">
            <v>27953</v>
          </cell>
          <cell r="DE41">
            <v>31125</v>
          </cell>
          <cell r="DF41">
            <v>15110</v>
          </cell>
          <cell r="DG41">
            <v>21456</v>
          </cell>
          <cell r="DH41">
            <v>24629</v>
          </cell>
          <cell r="DI41">
            <v>16923</v>
          </cell>
          <cell r="DJ41">
            <v>31307</v>
          </cell>
          <cell r="DK41">
            <v>16923</v>
          </cell>
          <cell r="DL41">
            <v>24030</v>
          </cell>
          <cell r="DM41">
            <v>27585</v>
          </cell>
          <cell r="DN41">
            <v>31307</v>
          </cell>
          <cell r="DO41">
            <v>34861</v>
          </cell>
          <cell r="DP41">
            <v>16923</v>
          </cell>
          <cell r="DQ41">
            <v>24030</v>
          </cell>
          <cell r="DR41">
            <v>27585</v>
          </cell>
          <cell r="DS41">
            <v>18159</v>
          </cell>
          <cell r="DT41">
            <v>33594</v>
          </cell>
          <cell r="DU41">
            <v>18159</v>
          </cell>
          <cell r="DV41">
            <v>25785</v>
          </cell>
          <cell r="DW41">
            <v>29598</v>
          </cell>
          <cell r="DX41">
            <v>33594</v>
          </cell>
          <cell r="DY41">
            <v>37407</v>
          </cell>
          <cell r="DZ41">
            <v>18159</v>
          </cell>
          <cell r="EA41">
            <v>25785</v>
          </cell>
          <cell r="EB41">
            <v>29598</v>
          </cell>
          <cell r="EC41">
            <v>20385</v>
          </cell>
          <cell r="ED41">
            <v>37712</v>
          </cell>
          <cell r="EE41">
            <v>20385</v>
          </cell>
          <cell r="EF41">
            <v>28946</v>
          </cell>
          <cell r="EG41">
            <v>33227</v>
          </cell>
          <cell r="EH41">
            <v>37712</v>
          </cell>
          <cell r="EI41">
            <v>41993</v>
          </cell>
          <cell r="EJ41">
            <v>20385</v>
          </cell>
          <cell r="EK41">
            <v>28946</v>
          </cell>
          <cell r="EL41">
            <v>33227</v>
          </cell>
          <cell r="EM41">
            <v>22423</v>
          </cell>
          <cell r="EN41">
            <v>41482</v>
          </cell>
          <cell r="EO41">
            <v>22423</v>
          </cell>
          <cell r="EP41">
            <v>31840</v>
          </cell>
          <cell r="EQ41">
            <v>36549</v>
          </cell>
          <cell r="ER41">
            <v>41482</v>
          </cell>
          <cell r="ES41">
            <v>46191</v>
          </cell>
          <cell r="ET41">
            <v>22423</v>
          </cell>
          <cell r="EU41">
            <v>31840</v>
          </cell>
          <cell r="EV41">
            <v>36549</v>
          </cell>
          <cell r="EW41">
            <v>23442</v>
          </cell>
          <cell r="EX41">
            <v>43368</v>
          </cell>
          <cell r="EY41">
            <v>23442</v>
          </cell>
          <cell r="EZ41">
            <v>33288</v>
          </cell>
          <cell r="FA41">
            <v>38211</v>
          </cell>
          <cell r="FB41">
            <v>43368</v>
          </cell>
          <cell r="FC41">
            <v>48292</v>
          </cell>
          <cell r="FD41">
            <v>23442</v>
          </cell>
          <cell r="FE41">
            <v>33288</v>
          </cell>
          <cell r="FF41">
            <v>38211</v>
          </cell>
        </row>
        <row r="42">
          <cell r="A42" t="str">
            <v>H</v>
          </cell>
          <cell r="B42" t="str">
            <v>D</v>
          </cell>
          <cell r="C42">
            <v>7723</v>
          </cell>
          <cell r="D42">
            <v>14288</v>
          </cell>
          <cell r="E42">
            <v>7723</v>
          </cell>
          <cell r="F42">
            <v>10967</v>
          </cell>
          <cell r="G42">
            <v>12588</v>
          </cell>
          <cell r="H42">
            <v>14288</v>
          </cell>
          <cell r="I42">
            <v>15909</v>
          </cell>
          <cell r="J42">
            <v>7723</v>
          </cell>
          <cell r="K42">
            <v>10967</v>
          </cell>
          <cell r="L42">
            <v>12588</v>
          </cell>
          <cell r="M42">
            <v>8426</v>
          </cell>
          <cell r="N42">
            <v>15588</v>
          </cell>
          <cell r="O42">
            <v>8426</v>
          </cell>
          <cell r="P42">
            <v>11965</v>
          </cell>
          <cell r="Q42">
            <v>13734</v>
          </cell>
          <cell r="R42">
            <v>15588</v>
          </cell>
          <cell r="S42">
            <v>17358</v>
          </cell>
          <cell r="T42">
            <v>8426</v>
          </cell>
          <cell r="U42">
            <v>11965</v>
          </cell>
          <cell r="V42">
            <v>13734</v>
          </cell>
          <cell r="W42"/>
          <cell r="X42"/>
          <cell r="Y42"/>
          <cell r="Z42"/>
          <cell r="AA42"/>
          <cell r="AB42"/>
          <cell r="AC42"/>
          <cell r="AD42"/>
          <cell r="AE42"/>
          <cell r="AF42"/>
          <cell r="AG42"/>
          <cell r="AH42"/>
          <cell r="AI42"/>
          <cell r="AJ42"/>
          <cell r="AK42"/>
          <cell r="AL42"/>
          <cell r="AM42"/>
          <cell r="AN42"/>
          <cell r="AO42"/>
          <cell r="AP42"/>
          <cell r="AQ42">
            <v>9466</v>
          </cell>
          <cell r="AR42">
            <v>17512</v>
          </cell>
          <cell r="AS42">
            <v>9466</v>
          </cell>
          <cell r="AT42">
            <v>13442</v>
          </cell>
          <cell r="AU42">
            <v>15430</v>
          </cell>
          <cell r="AV42">
            <v>17512</v>
          </cell>
          <cell r="AW42">
            <v>19500</v>
          </cell>
          <cell r="AX42">
            <v>9466</v>
          </cell>
          <cell r="AY42">
            <v>13442</v>
          </cell>
          <cell r="AZ42">
            <v>15430</v>
          </cell>
          <cell r="BA42">
            <v>9906</v>
          </cell>
          <cell r="BB42">
            <v>18326</v>
          </cell>
          <cell r="BC42">
            <v>9906</v>
          </cell>
          <cell r="BD42">
            <v>14067</v>
          </cell>
          <cell r="BE42">
            <v>16147</v>
          </cell>
          <cell r="BF42">
            <v>18326</v>
          </cell>
          <cell r="BG42">
            <v>20406</v>
          </cell>
          <cell r="BH42">
            <v>9906</v>
          </cell>
          <cell r="BI42">
            <v>14067</v>
          </cell>
          <cell r="BJ42">
            <v>16147</v>
          </cell>
          <cell r="BK42">
            <v>10566</v>
          </cell>
          <cell r="BL42">
            <v>19547</v>
          </cell>
          <cell r="BM42">
            <v>10566</v>
          </cell>
          <cell r="BN42">
            <v>15004</v>
          </cell>
          <cell r="BO42">
            <v>17223</v>
          </cell>
          <cell r="BP42">
            <v>19547</v>
          </cell>
          <cell r="BQ42">
            <v>21766</v>
          </cell>
          <cell r="BR42">
            <v>10566</v>
          </cell>
          <cell r="BS42">
            <v>15004</v>
          </cell>
          <cell r="BT42">
            <v>17223</v>
          </cell>
          <cell r="BU42">
            <v>11447</v>
          </cell>
          <cell r="BV42">
            <v>21177</v>
          </cell>
          <cell r="BW42">
            <v>11447</v>
          </cell>
          <cell r="BX42">
            <v>16255</v>
          </cell>
          <cell r="BY42">
            <v>18659</v>
          </cell>
          <cell r="BZ42">
            <v>21177</v>
          </cell>
          <cell r="CA42">
            <v>23581</v>
          </cell>
          <cell r="CB42">
            <v>11447</v>
          </cell>
          <cell r="CC42">
            <v>16255</v>
          </cell>
          <cell r="CD42">
            <v>18659</v>
          </cell>
          <cell r="CE42">
            <v>12327</v>
          </cell>
          <cell r="CF42">
            <v>22805</v>
          </cell>
          <cell r="CG42">
            <v>12327</v>
          </cell>
          <cell r="CH42">
            <v>17504</v>
          </cell>
          <cell r="CI42">
            <v>20093</v>
          </cell>
          <cell r="CJ42">
            <v>22805</v>
          </cell>
          <cell r="CK42">
            <v>25394</v>
          </cell>
          <cell r="CL42">
            <v>12327</v>
          </cell>
          <cell r="CM42">
            <v>17504</v>
          </cell>
          <cell r="CN42">
            <v>20093</v>
          </cell>
          <cell r="CO42">
            <v>13622</v>
          </cell>
          <cell r="CP42">
            <v>25201</v>
          </cell>
          <cell r="CQ42">
            <v>13622</v>
          </cell>
          <cell r="CR42">
            <v>19343</v>
          </cell>
          <cell r="CS42">
            <v>22204</v>
          </cell>
          <cell r="CT42">
            <v>25201</v>
          </cell>
          <cell r="CU42">
            <v>28061</v>
          </cell>
          <cell r="CV42">
            <v>13622</v>
          </cell>
          <cell r="CW42">
            <v>19343</v>
          </cell>
          <cell r="CX42">
            <v>22204</v>
          </cell>
          <cell r="CY42">
            <v>14984</v>
          </cell>
          <cell r="CZ42">
            <v>27720</v>
          </cell>
          <cell r="DA42">
            <v>14984</v>
          </cell>
          <cell r="DB42">
            <v>21277</v>
          </cell>
          <cell r="DC42">
            <v>24424</v>
          </cell>
          <cell r="DD42">
            <v>27720</v>
          </cell>
          <cell r="DE42">
            <v>30867</v>
          </cell>
          <cell r="DF42">
            <v>14984</v>
          </cell>
          <cell r="DG42">
            <v>21277</v>
          </cell>
          <cell r="DH42">
            <v>24424</v>
          </cell>
          <cell r="DI42">
            <v>16782</v>
          </cell>
          <cell r="DJ42">
            <v>31047</v>
          </cell>
          <cell r="DK42">
            <v>16782</v>
          </cell>
          <cell r="DL42">
            <v>23830</v>
          </cell>
          <cell r="DM42">
            <v>27355</v>
          </cell>
          <cell r="DN42">
            <v>31047</v>
          </cell>
          <cell r="DO42">
            <v>34571</v>
          </cell>
          <cell r="DP42">
            <v>16782</v>
          </cell>
          <cell r="DQ42">
            <v>23830</v>
          </cell>
          <cell r="DR42">
            <v>27355</v>
          </cell>
          <cell r="DS42">
            <v>18008</v>
          </cell>
          <cell r="DT42">
            <v>33315</v>
          </cell>
          <cell r="DU42">
            <v>18008</v>
          </cell>
          <cell r="DV42">
            <v>25571</v>
          </cell>
          <cell r="DW42">
            <v>29353</v>
          </cell>
          <cell r="DX42">
            <v>33315</v>
          </cell>
          <cell r="DY42">
            <v>37096</v>
          </cell>
          <cell r="DZ42">
            <v>18008</v>
          </cell>
          <cell r="EA42">
            <v>25571</v>
          </cell>
          <cell r="EB42">
            <v>29353</v>
          </cell>
          <cell r="EC42">
            <v>20215</v>
          </cell>
          <cell r="ED42">
            <v>37398</v>
          </cell>
          <cell r="EE42">
            <v>20215</v>
          </cell>
          <cell r="EF42">
            <v>28705</v>
          </cell>
          <cell r="EG42">
            <v>32950</v>
          </cell>
          <cell r="EH42">
            <v>37398</v>
          </cell>
          <cell r="EI42">
            <v>41643</v>
          </cell>
          <cell r="EJ42">
            <v>20215</v>
          </cell>
          <cell r="EK42">
            <v>28705</v>
          </cell>
          <cell r="EL42">
            <v>32950</v>
          </cell>
          <cell r="EM42">
            <v>22237</v>
          </cell>
          <cell r="EN42">
            <v>41138</v>
          </cell>
          <cell r="EO42">
            <v>22237</v>
          </cell>
          <cell r="EP42">
            <v>31577</v>
          </cell>
          <cell r="EQ42">
            <v>36246</v>
          </cell>
          <cell r="ER42">
            <v>41138</v>
          </cell>
          <cell r="ES42">
            <v>45808</v>
          </cell>
          <cell r="ET42">
            <v>22237</v>
          </cell>
          <cell r="EU42">
            <v>31577</v>
          </cell>
          <cell r="EV42">
            <v>36246</v>
          </cell>
          <cell r="EW42">
            <v>23247</v>
          </cell>
          <cell r="EX42">
            <v>43007</v>
          </cell>
          <cell r="EY42">
            <v>23247</v>
          </cell>
          <cell r="EZ42">
            <v>33011</v>
          </cell>
          <cell r="FA42">
            <v>37893</v>
          </cell>
          <cell r="FB42">
            <v>43007</v>
          </cell>
          <cell r="FC42">
            <v>47889</v>
          </cell>
          <cell r="FD42">
            <v>23247</v>
          </cell>
          <cell r="FE42">
            <v>33011</v>
          </cell>
          <cell r="FF42">
            <v>37893</v>
          </cell>
        </row>
        <row r="43">
          <cell r="A43" t="str">
            <v>H</v>
          </cell>
          <cell r="B43" t="str">
            <v>A</v>
          </cell>
          <cell r="C43">
            <v>10272</v>
          </cell>
          <cell r="D43">
            <v>19003</v>
          </cell>
          <cell r="E43">
            <v>10272</v>
          </cell>
          <cell r="F43">
            <v>14586</v>
          </cell>
          <cell r="G43">
            <v>16742</v>
          </cell>
          <cell r="H43">
            <v>19003</v>
          </cell>
          <cell r="I43">
            <v>21159</v>
          </cell>
          <cell r="J43">
            <v>10272</v>
          </cell>
          <cell r="K43">
            <v>14586</v>
          </cell>
          <cell r="L43">
            <v>16742</v>
          </cell>
          <cell r="M43">
            <v>11207</v>
          </cell>
          <cell r="N43">
            <v>20732</v>
          </cell>
          <cell r="O43">
            <v>11207</v>
          </cell>
          <cell r="P43">
            <v>15913</v>
          </cell>
          <cell r="Q43">
            <v>18266</v>
          </cell>
          <cell r="R43">
            <v>20732</v>
          </cell>
          <cell r="S43">
            <v>23086</v>
          </cell>
          <cell r="T43">
            <v>11207</v>
          </cell>
          <cell r="U43">
            <v>15913</v>
          </cell>
          <cell r="V43">
            <v>18266</v>
          </cell>
          <cell r="W43"/>
          <cell r="X43"/>
          <cell r="Y43"/>
          <cell r="Z43"/>
          <cell r="AA43"/>
          <cell r="AB43"/>
          <cell r="AC43"/>
          <cell r="AD43"/>
          <cell r="AE43"/>
          <cell r="AF43"/>
          <cell r="AG43"/>
          <cell r="AH43"/>
          <cell r="AI43"/>
          <cell r="AJ43"/>
          <cell r="AK43"/>
          <cell r="AL43"/>
          <cell r="AM43"/>
          <cell r="AN43"/>
          <cell r="AO43"/>
          <cell r="AP43"/>
          <cell r="AQ43">
            <v>12590</v>
          </cell>
          <cell r="AR43">
            <v>23291</v>
          </cell>
          <cell r="AS43">
            <v>12590</v>
          </cell>
          <cell r="AT43">
            <v>17878</v>
          </cell>
          <cell r="AU43">
            <v>20522</v>
          </cell>
          <cell r="AV43">
            <v>23291</v>
          </cell>
          <cell r="AW43">
            <v>25935</v>
          </cell>
          <cell r="AX43">
            <v>12590</v>
          </cell>
          <cell r="AY43">
            <v>17878</v>
          </cell>
          <cell r="AZ43">
            <v>20522</v>
          </cell>
          <cell r="BA43">
            <v>13175</v>
          </cell>
          <cell r="BB43">
            <v>24374</v>
          </cell>
          <cell r="BC43">
            <v>13175</v>
          </cell>
          <cell r="BD43">
            <v>18709</v>
          </cell>
          <cell r="BE43">
            <v>21476</v>
          </cell>
          <cell r="BF43">
            <v>24374</v>
          </cell>
          <cell r="BG43">
            <v>27140</v>
          </cell>
          <cell r="BH43">
            <v>13175</v>
          </cell>
          <cell r="BI43">
            <v>18709</v>
          </cell>
          <cell r="BJ43">
            <v>21476</v>
          </cell>
          <cell r="BK43">
            <v>14053</v>
          </cell>
          <cell r="BL43">
            <v>25998</v>
          </cell>
          <cell r="BM43">
            <v>14053</v>
          </cell>
          <cell r="BN43">
            <v>19955</v>
          </cell>
          <cell r="BO43">
            <v>22907</v>
          </cell>
          <cell r="BP43">
            <v>25998</v>
          </cell>
          <cell r="BQ43">
            <v>28949</v>
          </cell>
          <cell r="BR43">
            <v>14053</v>
          </cell>
          <cell r="BS43">
            <v>19955</v>
          </cell>
          <cell r="BT43">
            <v>22907</v>
          </cell>
          <cell r="BU43">
            <v>15225</v>
          </cell>
          <cell r="BV43">
            <v>28165</v>
          </cell>
          <cell r="BW43">
            <v>15225</v>
          </cell>
          <cell r="BX43">
            <v>21619</v>
          </cell>
          <cell r="BY43">
            <v>24816</v>
          </cell>
          <cell r="BZ43">
            <v>28165</v>
          </cell>
          <cell r="CA43">
            <v>31363</v>
          </cell>
          <cell r="CB43">
            <v>15225</v>
          </cell>
          <cell r="CC43">
            <v>21619</v>
          </cell>
          <cell r="CD43">
            <v>24816</v>
          </cell>
          <cell r="CE43">
            <v>16395</v>
          </cell>
          <cell r="CF43">
            <v>30331</v>
          </cell>
          <cell r="CG43">
            <v>16395</v>
          </cell>
          <cell r="CH43">
            <v>23280</v>
          </cell>
          <cell r="CI43">
            <v>26724</v>
          </cell>
          <cell r="CJ43">
            <v>30331</v>
          </cell>
          <cell r="CK43">
            <v>33774</v>
          </cell>
          <cell r="CL43">
            <v>16395</v>
          </cell>
          <cell r="CM43">
            <v>23280</v>
          </cell>
          <cell r="CN43">
            <v>26724</v>
          </cell>
          <cell r="CO43">
            <v>18117</v>
          </cell>
          <cell r="CP43">
            <v>33517</v>
          </cell>
          <cell r="CQ43">
            <v>18117</v>
          </cell>
          <cell r="CR43">
            <v>25726</v>
          </cell>
          <cell r="CS43">
            <v>29531</v>
          </cell>
          <cell r="CT43">
            <v>33517</v>
          </cell>
          <cell r="CU43">
            <v>37321</v>
          </cell>
          <cell r="CV43">
            <v>18117</v>
          </cell>
          <cell r="CW43">
            <v>25726</v>
          </cell>
          <cell r="CX43">
            <v>29531</v>
          </cell>
          <cell r="CY43">
            <v>19929</v>
          </cell>
          <cell r="CZ43">
            <v>36868</v>
          </cell>
          <cell r="DA43">
            <v>19929</v>
          </cell>
          <cell r="DB43">
            <v>28298</v>
          </cell>
          <cell r="DC43">
            <v>32484</v>
          </cell>
          <cell r="DD43">
            <v>36868</v>
          </cell>
          <cell r="DE43">
            <v>41053</v>
          </cell>
          <cell r="DF43">
            <v>19929</v>
          </cell>
          <cell r="DG43">
            <v>28298</v>
          </cell>
          <cell r="DH43">
            <v>32484</v>
          </cell>
          <cell r="DI43">
            <v>22320</v>
          </cell>
          <cell r="DJ43">
            <v>41293</v>
          </cell>
          <cell r="DK43">
            <v>22320</v>
          </cell>
          <cell r="DL43">
            <v>31694</v>
          </cell>
          <cell r="DM43">
            <v>36382</v>
          </cell>
          <cell r="DN43">
            <v>41293</v>
          </cell>
          <cell r="DO43">
            <v>45979</v>
          </cell>
          <cell r="DP43">
            <v>22320</v>
          </cell>
          <cell r="DQ43">
            <v>31694</v>
          </cell>
          <cell r="DR43">
            <v>36382</v>
          </cell>
          <cell r="DS43">
            <v>23951</v>
          </cell>
          <cell r="DT43">
            <v>44309</v>
          </cell>
          <cell r="DU43">
            <v>23951</v>
          </cell>
          <cell r="DV43">
            <v>34009</v>
          </cell>
          <cell r="DW43">
            <v>39039</v>
          </cell>
          <cell r="DX43">
            <v>44309</v>
          </cell>
          <cell r="DY43">
            <v>49338</v>
          </cell>
          <cell r="DZ43">
            <v>23951</v>
          </cell>
          <cell r="EA43">
            <v>34009</v>
          </cell>
          <cell r="EB43">
            <v>39039</v>
          </cell>
          <cell r="EC43">
            <v>26886</v>
          </cell>
          <cell r="ED43">
            <v>49739</v>
          </cell>
          <cell r="EE43">
            <v>26886</v>
          </cell>
          <cell r="EF43">
            <v>38178</v>
          </cell>
          <cell r="EG43">
            <v>43824</v>
          </cell>
          <cell r="EH43">
            <v>49739</v>
          </cell>
          <cell r="EI43">
            <v>55385</v>
          </cell>
          <cell r="EJ43">
            <v>26886</v>
          </cell>
          <cell r="EK43">
            <v>38178</v>
          </cell>
          <cell r="EL43">
            <v>43824</v>
          </cell>
          <cell r="EM43">
            <v>29575</v>
          </cell>
          <cell r="EN43">
            <v>54714</v>
          </cell>
          <cell r="EO43">
            <v>29575</v>
          </cell>
          <cell r="EP43">
            <v>41997</v>
          </cell>
          <cell r="EQ43">
            <v>48207</v>
          </cell>
          <cell r="ER43">
            <v>54714</v>
          </cell>
          <cell r="ES43">
            <v>60925</v>
          </cell>
          <cell r="ET43">
            <v>29575</v>
          </cell>
          <cell r="EU43">
            <v>41997</v>
          </cell>
          <cell r="EV43">
            <v>48207</v>
          </cell>
          <cell r="EW43">
            <v>30919</v>
          </cell>
          <cell r="EX43">
            <v>57199</v>
          </cell>
          <cell r="EY43">
            <v>30919</v>
          </cell>
          <cell r="EZ43">
            <v>43905</v>
          </cell>
          <cell r="FA43">
            <v>50398</v>
          </cell>
          <cell r="FB43">
            <v>57199</v>
          </cell>
          <cell r="FC43">
            <v>63692</v>
          </cell>
          <cell r="FD43">
            <v>30919</v>
          </cell>
          <cell r="FE43">
            <v>43905</v>
          </cell>
          <cell r="FF43">
            <v>50398</v>
          </cell>
        </row>
        <row r="44">
          <cell r="A44" t="str">
            <v>H</v>
          </cell>
          <cell r="B44" t="str">
            <v>B</v>
          </cell>
          <cell r="C44">
            <v>9422</v>
          </cell>
          <cell r="D44">
            <v>17431</v>
          </cell>
          <cell r="E44">
            <v>9422</v>
          </cell>
          <cell r="F44">
            <v>13380</v>
          </cell>
          <cell r="G44">
            <v>15357</v>
          </cell>
          <cell r="H44">
            <v>17431</v>
          </cell>
          <cell r="I44">
            <v>19409</v>
          </cell>
          <cell r="J44">
            <v>9422</v>
          </cell>
          <cell r="K44">
            <v>13380</v>
          </cell>
          <cell r="L44">
            <v>15357</v>
          </cell>
          <cell r="M44">
            <v>10280</v>
          </cell>
          <cell r="N44">
            <v>19017</v>
          </cell>
          <cell r="O44">
            <v>10280</v>
          </cell>
          <cell r="P44">
            <v>14597</v>
          </cell>
          <cell r="Q44">
            <v>16755</v>
          </cell>
          <cell r="R44">
            <v>19017</v>
          </cell>
          <cell r="S44">
            <v>21177</v>
          </cell>
          <cell r="T44">
            <v>10280</v>
          </cell>
          <cell r="U44">
            <v>14597</v>
          </cell>
          <cell r="V44">
            <v>16755</v>
          </cell>
          <cell r="W44"/>
          <cell r="X44"/>
          <cell r="Y44"/>
          <cell r="Z44"/>
          <cell r="AA44"/>
          <cell r="AB44"/>
          <cell r="AC44"/>
          <cell r="AD44"/>
          <cell r="AE44"/>
          <cell r="AF44"/>
          <cell r="AG44"/>
          <cell r="AH44"/>
          <cell r="AI44"/>
          <cell r="AJ44"/>
          <cell r="AK44"/>
          <cell r="AL44"/>
          <cell r="AM44"/>
          <cell r="AN44"/>
          <cell r="AO44"/>
          <cell r="AP44"/>
          <cell r="AQ44">
            <v>11549</v>
          </cell>
          <cell r="AR44">
            <v>21365</v>
          </cell>
          <cell r="AS44">
            <v>11549</v>
          </cell>
          <cell r="AT44">
            <v>16399</v>
          </cell>
          <cell r="AU44">
            <v>18825</v>
          </cell>
          <cell r="AV44">
            <v>21365</v>
          </cell>
          <cell r="AW44">
            <v>23790</v>
          </cell>
          <cell r="AX44">
            <v>11549</v>
          </cell>
          <cell r="AY44">
            <v>16399</v>
          </cell>
          <cell r="AZ44">
            <v>18825</v>
          </cell>
          <cell r="BA44">
            <v>12085</v>
          </cell>
          <cell r="BB44">
            <v>22358</v>
          </cell>
          <cell r="BC44">
            <v>12085</v>
          </cell>
          <cell r="BD44">
            <v>17162</v>
          </cell>
          <cell r="BE44">
            <v>19699</v>
          </cell>
          <cell r="BF44">
            <v>22358</v>
          </cell>
          <cell r="BG44">
            <v>24895</v>
          </cell>
          <cell r="BH44">
            <v>12085</v>
          </cell>
          <cell r="BI44">
            <v>17162</v>
          </cell>
          <cell r="BJ44">
            <v>19699</v>
          </cell>
          <cell r="BK44">
            <v>12891</v>
          </cell>
          <cell r="BL44">
            <v>23847</v>
          </cell>
          <cell r="BM44">
            <v>12891</v>
          </cell>
          <cell r="BN44">
            <v>18305</v>
          </cell>
          <cell r="BO44">
            <v>21012</v>
          </cell>
          <cell r="BP44">
            <v>23847</v>
          </cell>
          <cell r="BQ44">
            <v>26555</v>
          </cell>
          <cell r="BR44">
            <v>12891</v>
          </cell>
          <cell r="BS44">
            <v>18305</v>
          </cell>
          <cell r="BT44">
            <v>21012</v>
          </cell>
          <cell r="BU44">
            <v>13965</v>
          </cell>
          <cell r="BV44">
            <v>25836</v>
          </cell>
          <cell r="BW44">
            <v>13965</v>
          </cell>
          <cell r="BX44">
            <v>19831</v>
          </cell>
          <cell r="BY44">
            <v>22764</v>
          </cell>
          <cell r="BZ44">
            <v>25836</v>
          </cell>
          <cell r="CA44">
            <v>28769</v>
          </cell>
          <cell r="CB44">
            <v>13965</v>
          </cell>
          <cell r="CC44">
            <v>19831</v>
          </cell>
          <cell r="CD44">
            <v>22764</v>
          </cell>
          <cell r="CE44">
            <v>15039</v>
          </cell>
          <cell r="CF44">
            <v>27822</v>
          </cell>
          <cell r="CG44">
            <v>15039</v>
          </cell>
          <cell r="CH44">
            <v>21355</v>
          </cell>
          <cell r="CI44">
            <v>24513</v>
          </cell>
          <cell r="CJ44">
            <v>27822</v>
          </cell>
          <cell r="CK44">
            <v>30981</v>
          </cell>
          <cell r="CL44">
            <v>15039</v>
          </cell>
          <cell r="CM44">
            <v>21355</v>
          </cell>
          <cell r="CN44">
            <v>24513</v>
          </cell>
          <cell r="CO44">
            <v>16619</v>
          </cell>
          <cell r="CP44">
            <v>30745</v>
          </cell>
          <cell r="CQ44">
            <v>16619</v>
          </cell>
          <cell r="CR44">
            <v>23598</v>
          </cell>
          <cell r="CS44">
            <v>27089</v>
          </cell>
          <cell r="CT44">
            <v>30745</v>
          </cell>
          <cell r="CU44">
            <v>34234</v>
          </cell>
          <cell r="CV44">
            <v>16619</v>
          </cell>
          <cell r="CW44">
            <v>23598</v>
          </cell>
          <cell r="CX44">
            <v>27089</v>
          </cell>
          <cell r="CY44">
            <v>18280</v>
          </cell>
          <cell r="CZ44">
            <v>33818</v>
          </cell>
          <cell r="DA44">
            <v>18280</v>
          </cell>
          <cell r="DB44">
            <v>25958</v>
          </cell>
          <cell r="DC44">
            <v>29797</v>
          </cell>
          <cell r="DD44">
            <v>33818</v>
          </cell>
          <cell r="DE44">
            <v>37658</v>
          </cell>
          <cell r="DF44">
            <v>18280</v>
          </cell>
          <cell r="DG44">
            <v>25958</v>
          </cell>
          <cell r="DH44">
            <v>29797</v>
          </cell>
          <cell r="DI44">
            <v>20474</v>
          </cell>
          <cell r="DJ44">
            <v>37877</v>
          </cell>
          <cell r="DK44">
            <v>20474</v>
          </cell>
          <cell r="DL44">
            <v>29073</v>
          </cell>
          <cell r="DM44">
            <v>33373</v>
          </cell>
          <cell r="DN44">
            <v>37877</v>
          </cell>
          <cell r="DO44">
            <v>42177</v>
          </cell>
          <cell r="DP44">
            <v>20474</v>
          </cell>
          <cell r="DQ44">
            <v>29073</v>
          </cell>
          <cell r="DR44">
            <v>33373</v>
          </cell>
          <cell r="DS44">
            <v>21970</v>
          </cell>
          <cell r="DT44">
            <v>40644</v>
          </cell>
          <cell r="DU44">
            <v>21970</v>
          </cell>
          <cell r="DV44">
            <v>31197</v>
          </cell>
          <cell r="DW44">
            <v>35811</v>
          </cell>
          <cell r="DX44">
            <v>40644</v>
          </cell>
          <cell r="DY44">
            <v>45257</v>
          </cell>
          <cell r="DZ44">
            <v>21970</v>
          </cell>
          <cell r="EA44">
            <v>31197</v>
          </cell>
          <cell r="EB44">
            <v>35811</v>
          </cell>
          <cell r="EC44">
            <v>24662</v>
          </cell>
          <cell r="ED44">
            <v>45626</v>
          </cell>
          <cell r="EE44">
            <v>24662</v>
          </cell>
          <cell r="EF44">
            <v>35020</v>
          </cell>
          <cell r="EG44">
            <v>40199</v>
          </cell>
          <cell r="EH44">
            <v>45626</v>
          </cell>
          <cell r="EI44">
            <v>50804</v>
          </cell>
          <cell r="EJ44">
            <v>24662</v>
          </cell>
          <cell r="EK44">
            <v>35020</v>
          </cell>
          <cell r="EL44">
            <v>40199</v>
          </cell>
          <cell r="EM44">
            <v>27129</v>
          </cell>
          <cell r="EN44">
            <v>50188</v>
          </cell>
          <cell r="EO44">
            <v>27129</v>
          </cell>
          <cell r="EP44">
            <v>38524</v>
          </cell>
          <cell r="EQ44">
            <v>44220</v>
          </cell>
          <cell r="ER44">
            <v>50188</v>
          </cell>
          <cell r="ES44">
            <v>55886</v>
          </cell>
          <cell r="ET44">
            <v>27129</v>
          </cell>
          <cell r="EU44">
            <v>38524</v>
          </cell>
          <cell r="EV44">
            <v>44220</v>
          </cell>
          <cell r="EW44">
            <v>28361</v>
          </cell>
          <cell r="EX44">
            <v>52469</v>
          </cell>
          <cell r="EY44">
            <v>28361</v>
          </cell>
          <cell r="EZ44">
            <v>40273</v>
          </cell>
          <cell r="FA44">
            <v>46229</v>
          </cell>
          <cell r="FB44">
            <v>52469</v>
          </cell>
          <cell r="FC44">
            <v>58425</v>
          </cell>
          <cell r="FD44">
            <v>28361</v>
          </cell>
          <cell r="FE44">
            <v>40273</v>
          </cell>
          <cell r="FF44">
            <v>46229</v>
          </cell>
        </row>
        <row r="45">
          <cell r="A45" t="str">
            <v>H</v>
          </cell>
          <cell r="B45" t="str">
            <v>Y</v>
          </cell>
          <cell r="C45">
            <v>8109</v>
          </cell>
          <cell r="D45">
            <v>15002</v>
          </cell>
          <cell r="E45">
            <v>8109</v>
          </cell>
          <cell r="F45">
            <v>11515</v>
          </cell>
          <cell r="G45">
            <v>13217</v>
          </cell>
          <cell r="H45">
            <v>15002</v>
          </cell>
          <cell r="I45">
            <v>16704</v>
          </cell>
          <cell r="J45">
            <v>8109</v>
          </cell>
          <cell r="K45">
            <v>11515</v>
          </cell>
          <cell r="L45">
            <v>13217</v>
          </cell>
          <cell r="M45">
            <v>8847</v>
          </cell>
          <cell r="N45">
            <v>16367</v>
          </cell>
          <cell r="O45">
            <v>8847</v>
          </cell>
          <cell r="P45">
            <v>12563</v>
          </cell>
          <cell r="Q45">
            <v>14421</v>
          </cell>
          <cell r="R45">
            <v>16367</v>
          </cell>
          <cell r="S45">
            <v>18226</v>
          </cell>
          <cell r="T45">
            <v>8847</v>
          </cell>
          <cell r="U45">
            <v>12563</v>
          </cell>
          <cell r="V45">
            <v>14421</v>
          </cell>
          <cell r="W45"/>
          <cell r="X45"/>
          <cell r="Y45"/>
          <cell r="Z45"/>
          <cell r="AA45"/>
          <cell r="AB45"/>
          <cell r="AC45"/>
          <cell r="AD45"/>
          <cell r="AE45"/>
          <cell r="AF45"/>
          <cell r="AG45"/>
          <cell r="AH45"/>
          <cell r="AI45"/>
          <cell r="AJ45"/>
          <cell r="AK45"/>
          <cell r="AL45"/>
          <cell r="AM45"/>
          <cell r="AN45"/>
          <cell r="AO45"/>
          <cell r="AP45"/>
          <cell r="AQ45">
            <v>9939</v>
          </cell>
          <cell r="AR45">
            <v>18388</v>
          </cell>
          <cell r="AS45">
            <v>9939</v>
          </cell>
          <cell r="AT45">
            <v>14114</v>
          </cell>
          <cell r="AU45">
            <v>16202</v>
          </cell>
          <cell r="AV45">
            <v>18388</v>
          </cell>
          <cell r="AW45">
            <v>20475</v>
          </cell>
          <cell r="AX45">
            <v>9939</v>
          </cell>
          <cell r="AY45">
            <v>14114</v>
          </cell>
          <cell r="AZ45">
            <v>16202</v>
          </cell>
          <cell r="BA45">
            <v>10401</v>
          </cell>
          <cell r="BB45">
            <v>19242</v>
          </cell>
          <cell r="BC45">
            <v>10401</v>
          </cell>
          <cell r="BD45">
            <v>14770</v>
          </cell>
          <cell r="BE45">
            <v>16954</v>
          </cell>
          <cell r="BF45">
            <v>19242</v>
          </cell>
          <cell r="BG45">
            <v>21426</v>
          </cell>
          <cell r="BH45">
            <v>10401</v>
          </cell>
          <cell r="BI45">
            <v>14770</v>
          </cell>
          <cell r="BJ45">
            <v>16954</v>
          </cell>
          <cell r="BK45">
            <v>11094</v>
          </cell>
          <cell r="BL45">
            <v>20524</v>
          </cell>
          <cell r="BM45">
            <v>11094</v>
          </cell>
          <cell r="BN45">
            <v>15754</v>
          </cell>
          <cell r="BO45">
            <v>18084</v>
          </cell>
          <cell r="BP45">
            <v>20524</v>
          </cell>
          <cell r="BQ45">
            <v>22854</v>
          </cell>
          <cell r="BR45">
            <v>11094</v>
          </cell>
          <cell r="BS45">
            <v>15754</v>
          </cell>
          <cell r="BT45">
            <v>18084</v>
          </cell>
          <cell r="BU45">
            <v>12019</v>
          </cell>
          <cell r="BV45">
            <v>22236</v>
          </cell>
          <cell r="BW45">
            <v>12019</v>
          </cell>
          <cell r="BX45">
            <v>17068</v>
          </cell>
          <cell r="BY45">
            <v>19592</v>
          </cell>
          <cell r="BZ45">
            <v>22236</v>
          </cell>
          <cell r="CA45">
            <v>24760</v>
          </cell>
          <cell r="CB45">
            <v>12019</v>
          </cell>
          <cell r="CC45">
            <v>17068</v>
          </cell>
          <cell r="CD45">
            <v>19592</v>
          </cell>
          <cell r="CE45">
            <v>12943</v>
          </cell>
          <cell r="CF45">
            <v>23945</v>
          </cell>
          <cell r="CG45">
            <v>12943</v>
          </cell>
          <cell r="CH45">
            <v>18379</v>
          </cell>
          <cell r="CI45">
            <v>21098</v>
          </cell>
          <cell r="CJ45">
            <v>23945</v>
          </cell>
          <cell r="CK45">
            <v>26664</v>
          </cell>
          <cell r="CL45">
            <v>12943</v>
          </cell>
          <cell r="CM45">
            <v>18379</v>
          </cell>
          <cell r="CN45">
            <v>21098</v>
          </cell>
          <cell r="CO45">
            <v>14303</v>
          </cell>
          <cell r="CP45">
            <v>26461</v>
          </cell>
          <cell r="CQ45">
            <v>14303</v>
          </cell>
          <cell r="CR45">
            <v>20310</v>
          </cell>
          <cell r="CS45">
            <v>23314</v>
          </cell>
          <cell r="CT45">
            <v>26461</v>
          </cell>
          <cell r="CU45">
            <v>29464</v>
          </cell>
          <cell r="CV45">
            <v>14303</v>
          </cell>
          <cell r="CW45">
            <v>20310</v>
          </cell>
          <cell r="CX45">
            <v>23314</v>
          </cell>
          <cell r="CY45">
            <v>15733</v>
          </cell>
          <cell r="CZ45">
            <v>29106</v>
          </cell>
          <cell r="DA45">
            <v>15733</v>
          </cell>
          <cell r="DB45">
            <v>22341</v>
          </cell>
          <cell r="DC45">
            <v>25645</v>
          </cell>
          <cell r="DD45">
            <v>29106</v>
          </cell>
          <cell r="DE45">
            <v>32410</v>
          </cell>
          <cell r="DF45">
            <v>15733</v>
          </cell>
          <cell r="DG45">
            <v>22341</v>
          </cell>
          <cell r="DH45">
            <v>25645</v>
          </cell>
          <cell r="DI45">
            <v>17621</v>
          </cell>
          <cell r="DJ45">
            <v>32599</v>
          </cell>
          <cell r="DK45">
            <v>17621</v>
          </cell>
          <cell r="DL45">
            <v>25022</v>
          </cell>
          <cell r="DM45">
            <v>28723</v>
          </cell>
          <cell r="DN45">
            <v>32599</v>
          </cell>
          <cell r="DO45">
            <v>36300</v>
          </cell>
          <cell r="DP45">
            <v>17621</v>
          </cell>
          <cell r="DQ45">
            <v>25022</v>
          </cell>
          <cell r="DR45">
            <v>28723</v>
          </cell>
          <cell r="DS45">
            <v>18908</v>
          </cell>
          <cell r="DT45">
            <v>34981</v>
          </cell>
          <cell r="DU45">
            <v>18908</v>
          </cell>
          <cell r="DV45">
            <v>26850</v>
          </cell>
          <cell r="DW45">
            <v>30821</v>
          </cell>
          <cell r="DX45">
            <v>34981</v>
          </cell>
          <cell r="DY45">
            <v>38951</v>
          </cell>
          <cell r="DZ45">
            <v>18908</v>
          </cell>
          <cell r="EA45">
            <v>26850</v>
          </cell>
          <cell r="EB45">
            <v>30821</v>
          </cell>
          <cell r="EC45">
            <v>21226</v>
          </cell>
          <cell r="ED45">
            <v>39268</v>
          </cell>
          <cell r="EE45">
            <v>21226</v>
          </cell>
          <cell r="EF45">
            <v>30140</v>
          </cell>
          <cell r="EG45">
            <v>34598</v>
          </cell>
          <cell r="EH45">
            <v>39268</v>
          </cell>
          <cell r="EI45">
            <v>43725</v>
          </cell>
          <cell r="EJ45">
            <v>21226</v>
          </cell>
          <cell r="EK45">
            <v>30140</v>
          </cell>
          <cell r="EL45">
            <v>34598</v>
          </cell>
          <cell r="EM45">
            <v>23349</v>
          </cell>
          <cell r="EN45">
            <v>43195</v>
          </cell>
          <cell r="EO45">
            <v>23349</v>
          </cell>
          <cell r="EP45">
            <v>33156</v>
          </cell>
          <cell r="EQ45">
            <v>38058</v>
          </cell>
          <cell r="ER45">
            <v>43195</v>
          </cell>
          <cell r="ES45">
            <v>48098</v>
          </cell>
          <cell r="ET45">
            <v>23349</v>
          </cell>
          <cell r="EU45">
            <v>33156</v>
          </cell>
          <cell r="EV45">
            <v>38058</v>
          </cell>
          <cell r="EW45">
            <v>24409</v>
          </cell>
          <cell r="EX45">
            <v>45157</v>
          </cell>
          <cell r="EY45">
            <v>24409</v>
          </cell>
          <cell r="EZ45">
            <v>34662</v>
          </cell>
          <cell r="FA45">
            <v>39788</v>
          </cell>
          <cell r="FB45">
            <v>45157</v>
          </cell>
          <cell r="FC45">
            <v>50283</v>
          </cell>
          <cell r="FD45">
            <v>24409</v>
          </cell>
          <cell r="FE45">
            <v>34662</v>
          </cell>
          <cell r="FF45">
            <v>39788</v>
          </cell>
        </row>
        <row r="46">
          <cell r="A46" t="str">
            <v>I</v>
          </cell>
          <cell r="B46" t="str">
            <v>D</v>
          </cell>
          <cell r="C46">
            <v>8154</v>
          </cell>
          <cell r="D46">
            <v>15085</v>
          </cell>
          <cell r="E46">
            <v>8154</v>
          </cell>
          <cell r="F46">
            <v>11579</v>
          </cell>
          <cell r="G46">
            <v>13291</v>
          </cell>
          <cell r="H46">
            <v>15085</v>
          </cell>
          <cell r="I46">
            <v>16797</v>
          </cell>
          <cell r="J46">
            <v>8154</v>
          </cell>
          <cell r="K46">
            <v>11579</v>
          </cell>
          <cell r="L46">
            <v>13291</v>
          </cell>
          <cell r="M46">
            <v>8897</v>
          </cell>
          <cell r="N46">
            <v>16459</v>
          </cell>
          <cell r="O46">
            <v>8897</v>
          </cell>
          <cell r="P46">
            <v>12634</v>
          </cell>
          <cell r="Q46">
            <v>14502</v>
          </cell>
          <cell r="R46">
            <v>16459</v>
          </cell>
          <cell r="S46">
            <v>18328</v>
          </cell>
          <cell r="T46">
            <v>8897</v>
          </cell>
          <cell r="U46">
            <v>12634</v>
          </cell>
          <cell r="V46">
            <v>14502</v>
          </cell>
          <cell r="W46"/>
          <cell r="X46"/>
          <cell r="Y46"/>
          <cell r="Z46"/>
          <cell r="AA46"/>
          <cell r="AB46"/>
          <cell r="AC46"/>
          <cell r="AD46"/>
          <cell r="AE46"/>
          <cell r="AF46"/>
          <cell r="AG46"/>
          <cell r="AH46"/>
          <cell r="AI46"/>
          <cell r="AJ46"/>
          <cell r="AK46"/>
          <cell r="AL46"/>
          <cell r="AM46"/>
          <cell r="AN46"/>
          <cell r="AO46"/>
          <cell r="AP46"/>
          <cell r="AQ46">
            <v>9995</v>
          </cell>
          <cell r="AR46">
            <v>18491</v>
          </cell>
          <cell r="AS46">
            <v>9995</v>
          </cell>
          <cell r="AT46">
            <v>14193</v>
          </cell>
          <cell r="AU46">
            <v>16292</v>
          </cell>
          <cell r="AV46">
            <v>18491</v>
          </cell>
          <cell r="AW46">
            <v>20590</v>
          </cell>
          <cell r="AX46">
            <v>9995</v>
          </cell>
          <cell r="AY46">
            <v>14193</v>
          </cell>
          <cell r="AZ46">
            <v>16292</v>
          </cell>
          <cell r="BA46">
            <v>10460</v>
          </cell>
          <cell r="BB46">
            <v>19351</v>
          </cell>
          <cell r="BC46">
            <v>10460</v>
          </cell>
          <cell r="BD46">
            <v>14853</v>
          </cell>
          <cell r="BE46">
            <v>17050</v>
          </cell>
          <cell r="BF46">
            <v>19351</v>
          </cell>
          <cell r="BG46">
            <v>21548</v>
          </cell>
          <cell r="BH46">
            <v>10460</v>
          </cell>
          <cell r="BI46">
            <v>14853</v>
          </cell>
          <cell r="BJ46">
            <v>17050</v>
          </cell>
          <cell r="BK46">
            <v>11157</v>
          </cell>
          <cell r="BL46">
            <v>20640</v>
          </cell>
          <cell r="BM46">
            <v>11157</v>
          </cell>
          <cell r="BN46">
            <v>15843</v>
          </cell>
          <cell r="BO46">
            <v>18186</v>
          </cell>
          <cell r="BP46">
            <v>20640</v>
          </cell>
          <cell r="BQ46">
            <v>22983</v>
          </cell>
          <cell r="BR46">
            <v>11157</v>
          </cell>
          <cell r="BS46">
            <v>15843</v>
          </cell>
          <cell r="BT46">
            <v>18186</v>
          </cell>
          <cell r="BU46">
            <v>12087</v>
          </cell>
          <cell r="BV46">
            <v>22361</v>
          </cell>
          <cell r="BW46">
            <v>12087</v>
          </cell>
          <cell r="BX46">
            <v>17164</v>
          </cell>
          <cell r="BY46">
            <v>19702</v>
          </cell>
          <cell r="BZ46">
            <v>22361</v>
          </cell>
          <cell r="CA46">
            <v>24899</v>
          </cell>
          <cell r="CB46">
            <v>12087</v>
          </cell>
          <cell r="CC46">
            <v>17164</v>
          </cell>
          <cell r="CD46">
            <v>19702</v>
          </cell>
          <cell r="CE46">
            <v>13016</v>
          </cell>
          <cell r="CF46">
            <v>24080</v>
          </cell>
          <cell r="CG46">
            <v>13016</v>
          </cell>
          <cell r="CH46">
            <v>18483</v>
          </cell>
          <cell r="CI46">
            <v>21216</v>
          </cell>
          <cell r="CJ46">
            <v>24080</v>
          </cell>
          <cell r="CK46">
            <v>26813</v>
          </cell>
          <cell r="CL46">
            <v>13016</v>
          </cell>
          <cell r="CM46">
            <v>18483</v>
          </cell>
          <cell r="CN46">
            <v>21216</v>
          </cell>
          <cell r="CO46">
            <v>14383</v>
          </cell>
          <cell r="CP46">
            <v>26609</v>
          </cell>
          <cell r="CQ46">
            <v>14383</v>
          </cell>
          <cell r="CR46">
            <v>20424</v>
          </cell>
          <cell r="CS46">
            <v>23444</v>
          </cell>
          <cell r="CT46">
            <v>26609</v>
          </cell>
          <cell r="CU46">
            <v>29629</v>
          </cell>
          <cell r="CV46">
            <v>14383</v>
          </cell>
          <cell r="CW46">
            <v>20424</v>
          </cell>
          <cell r="CX46">
            <v>23444</v>
          </cell>
          <cell r="CY46">
            <v>15821</v>
          </cell>
          <cell r="CZ46">
            <v>29269</v>
          </cell>
          <cell r="DA46">
            <v>15821</v>
          </cell>
          <cell r="DB46">
            <v>22466</v>
          </cell>
          <cell r="DC46">
            <v>25788</v>
          </cell>
          <cell r="DD46">
            <v>29269</v>
          </cell>
          <cell r="DE46">
            <v>32591</v>
          </cell>
          <cell r="DF46">
            <v>15821</v>
          </cell>
          <cell r="DG46">
            <v>22466</v>
          </cell>
          <cell r="DH46">
            <v>25788</v>
          </cell>
          <cell r="DI46">
            <v>17720</v>
          </cell>
          <cell r="DJ46">
            <v>32782</v>
          </cell>
          <cell r="DK46">
            <v>17720</v>
          </cell>
          <cell r="DL46">
            <v>25162</v>
          </cell>
          <cell r="DM46">
            <v>28884</v>
          </cell>
          <cell r="DN46">
            <v>32782</v>
          </cell>
          <cell r="DO46">
            <v>36503</v>
          </cell>
          <cell r="DP46">
            <v>17720</v>
          </cell>
          <cell r="DQ46">
            <v>25162</v>
          </cell>
          <cell r="DR46">
            <v>28884</v>
          </cell>
          <cell r="DS46">
            <v>19014</v>
          </cell>
          <cell r="DT46">
            <v>35176</v>
          </cell>
          <cell r="DU46">
            <v>19014</v>
          </cell>
          <cell r="DV46">
            <v>27000</v>
          </cell>
          <cell r="DW46">
            <v>30993</v>
          </cell>
          <cell r="DX46">
            <v>35176</v>
          </cell>
          <cell r="DY46">
            <v>39169</v>
          </cell>
          <cell r="DZ46">
            <v>19014</v>
          </cell>
          <cell r="EA46">
            <v>27000</v>
          </cell>
          <cell r="EB46">
            <v>30993</v>
          </cell>
          <cell r="EC46">
            <v>21344</v>
          </cell>
          <cell r="ED46">
            <v>39486</v>
          </cell>
          <cell r="EE46">
            <v>21344</v>
          </cell>
          <cell r="EF46">
            <v>30308</v>
          </cell>
          <cell r="EG46">
            <v>34791</v>
          </cell>
          <cell r="EH46">
            <v>39486</v>
          </cell>
          <cell r="EI46">
            <v>43969</v>
          </cell>
          <cell r="EJ46">
            <v>21344</v>
          </cell>
          <cell r="EK46">
            <v>30308</v>
          </cell>
          <cell r="EL46">
            <v>34791</v>
          </cell>
          <cell r="EM46">
            <v>23478</v>
          </cell>
          <cell r="EN46">
            <v>43434</v>
          </cell>
          <cell r="EO46">
            <v>23478</v>
          </cell>
          <cell r="EP46">
            <v>33339</v>
          </cell>
          <cell r="EQ46">
            <v>38269</v>
          </cell>
          <cell r="ER46">
            <v>43434</v>
          </cell>
          <cell r="ES46">
            <v>48365</v>
          </cell>
          <cell r="ET46">
            <v>23478</v>
          </cell>
          <cell r="EU46">
            <v>33339</v>
          </cell>
          <cell r="EV46">
            <v>38269</v>
          </cell>
          <cell r="EW46">
            <v>24546</v>
          </cell>
          <cell r="EX46">
            <v>45410</v>
          </cell>
          <cell r="EY46">
            <v>24546</v>
          </cell>
          <cell r="EZ46">
            <v>34855</v>
          </cell>
          <cell r="FA46">
            <v>40010</v>
          </cell>
          <cell r="FB46">
            <v>45410</v>
          </cell>
          <cell r="FC46">
            <v>50565</v>
          </cell>
          <cell r="FD46">
            <v>24546</v>
          </cell>
          <cell r="FE46">
            <v>34855</v>
          </cell>
          <cell r="FF46">
            <v>40010</v>
          </cell>
        </row>
        <row r="47">
          <cell r="A47" t="str">
            <v>I</v>
          </cell>
          <cell r="B47" t="str">
            <v>A</v>
          </cell>
          <cell r="C47">
            <v>10845</v>
          </cell>
          <cell r="D47">
            <v>20063</v>
          </cell>
          <cell r="E47">
            <v>10845</v>
          </cell>
          <cell r="F47">
            <v>15400</v>
          </cell>
          <cell r="G47">
            <v>17677</v>
          </cell>
          <cell r="H47">
            <v>20063</v>
          </cell>
          <cell r="I47">
            <v>22340</v>
          </cell>
          <cell r="J47">
            <v>10845</v>
          </cell>
          <cell r="K47">
            <v>15400</v>
          </cell>
          <cell r="L47">
            <v>17677</v>
          </cell>
          <cell r="M47">
            <v>11833</v>
          </cell>
          <cell r="N47">
            <v>21890</v>
          </cell>
          <cell r="O47">
            <v>11833</v>
          </cell>
          <cell r="P47">
            <v>16803</v>
          </cell>
          <cell r="Q47">
            <v>19288</v>
          </cell>
          <cell r="R47">
            <v>21890</v>
          </cell>
          <cell r="S47">
            <v>24376</v>
          </cell>
          <cell r="T47">
            <v>11833</v>
          </cell>
          <cell r="U47">
            <v>16803</v>
          </cell>
          <cell r="V47">
            <v>19288</v>
          </cell>
          <cell r="W47"/>
          <cell r="X47"/>
          <cell r="Y47"/>
          <cell r="Z47"/>
          <cell r="AA47"/>
          <cell r="AB47"/>
          <cell r="AC47"/>
          <cell r="AD47"/>
          <cell r="AE47"/>
          <cell r="AF47"/>
          <cell r="AG47"/>
          <cell r="AH47"/>
          <cell r="AI47"/>
          <cell r="AJ47"/>
          <cell r="AK47"/>
          <cell r="AL47"/>
          <cell r="AM47"/>
          <cell r="AN47"/>
          <cell r="AO47"/>
          <cell r="AP47"/>
          <cell r="AQ47">
            <v>13293</v>
          </cell>
          <cell r="AR47">
            <v>24593</v>
          </cell>
          <cell r="AS47">
            <v>13293</v>
          </cell>
          <cell r="AT47">
            <v>18877</v>
          </cell>
          <cell r="AU47">
            <v>21668</v>
          </cell>
          <cell r="AV47">
            <v>24593</v>
          </cell>
          <cell r="AW47">
            <v>27385</v>
          </cell>
          <cell r="AX47">
            <v>13293</v>
          </cell>
          <cell r="AY47">
            <v>18877</v>
          </cell>
          <cell r="AZ47">
            <v>21668</v>
          </cell>
          <cell r="BA47">
            <v>13912</v>
          </cell>
          <cell r="BB47">
            <v>25737</v>
          </cell>
          <cell r="BC47">
            <v>13912</v>
          </cell>
          <cell r="BD47">
            <v>19754</v>
          </cell>
          <cell r="BE47">
            <v>22677</v>
          </cell>
          <cell r="BF47">
            <v>25737</v>
          </cell>
          <cell r="BG47">
            <v>28659</v>
          </cell>
          <cell r="BH47">
            <v>13912</v>
          </cell>
          <cell r="BI47">
            <v>19754</v>
          </cell>
          <cell r="BJ47">
            <v>22677</v>
          </cell>
          <cell r="BK47">
            <v>14839</v>
          </cell>
          <cell r="BL47">
            <v>27451</v>
          </cell>
          <cell r="BM47">
            <v>14839</v>
          </cell>
          <cell r="BN47">
            <v>21071</v>
          </cell>
          <cell r="BO47">
            <v>24187</v>
          </cell>
          <cell r="BP47">
            <v>27451</v>
          </cell>
          <cell r="BQ47">
            <v>30567</v>
          </cell>
          <cell r="BR47">
            <v>14839</v>
          </cell>
          <cell r="BS47">
            <v>21071</v>
          </cell>
          <cell r="BT47">
            <v>24187</v>
          </cell>
          <cell r="BU47">
            <v>16076</v>
          </cell>
          <cell r="BV47">
            <v>29740</v>
          </cell>
          <cell r="BW47">
            <v>16076</v>
          </cell>
          <cell r="BX47">
            <v>22828</v>
          </cell>
          <cell r="BY47">
            <v>26204</v>
          </cell>
          <cell r="BZ47">
            <v>29740</v>
          </cell>
          <cell r="CA47">
            <v>33116</v>
          </cell>
          <cell r="CB47">
            <v>16076</v>
          </cell>
          <cell r="CC47">
            <v>22828</v>
          </cell>
          <cell r="CD47">
            <v>26204</v>
          </cell>
          <cell r="CE47">
            <v>17311</v>
          </cell>
          <cell r="CF47">
            <v>32026</v>
          </cell>
          <cell r="CG47">
            <v>17311</v>
          </cell>
          <cell r="CH47">
            <v>24582</v>
          </cell>
          <cell r="CI47">
            <v>28217</v>
          </cell>
          <cell r="CJ47">
            <v>32026</v>
          </cell>
          <cell r="CK47">
            <v>35661</v>
          </cell>
          <cell r="CL47">
            <v>17311</v>
          </cell>
          <cell r="CM47">
            <v>24582</v>
          </cell>
          <cell r="CN47">
            <v>28217</v>
          </cell>
          <cell r="CO47">
            <v>19129</v>
          </cell>
          <cell r="CP47">
            <v>35390</v>
          </cell>
          <cell r="CQ47">
            <v>19129</v>
          </cell>
          <cell r="CR47">
            <v>27164</v>
          </cell>
          <cell r="CS47">
            <v>31181</v>
          </cell>
          <cell r="CT47">
            <v>35390</v>
          </cell>
          <cell r="CU47">
            <v>39407</v>
          </cell>
          <cell r="CV47">
            <v>19129</v>
          </cell>
          <cell r="CW47">
            <v>27164</v>
          </cell>
          <cell r="CX47">
            <v>31181</v>
          </cell>
          <cell r="CY47">
            <v>21042</v>
          </cell>
          <cell r="CZ47">
            <v>38928</v>
          </cell>
          <cell r="DA47">
            <v>21042</v>
          </cell>
          <cell r="DB47">
            <v>29880</v>
          </cell>
          <cell r="DC47">
            <v>34298</v>
          </cell>
          <cell r="DD47">
            <v>38928</v>
          </cell>
          <cell r="DE47">
            <v>43346</v>
          </cell>
          <cell r="DF47">
            <v>21042</v>
          </cell>
          <cell r="DG47">
            <v>29880</v>
          </cell>
          <cell r="DH47">
            <v>34298</v>
          </cell>
          <cell r="DI47">
            <v>23568</v>
          </cell>
          <cell r="DJ47">
            <v>43600</v>
          </cell>
          <cell r="DK47">
            <v>23568</v>
          </cell>
          <cell r="DL47">
            <v>33465</v>
          </cell>
          <cell r="DM47">
            <v>38416</v>
          </cell>
          <cell r="DN47">
            <v>43600</v>
          </cell>
          <cell r="DO47">
            <v>48549</v>
          </cell>
          <cell r="DP47">
            <v>23568</v>
          </cell>
          <cell r="DQ47">
            <v>33465</v>
          </cell>
          <cell r="DR47">
            <v>38416</v>
          </cell>
          <cell r="DS47">
            <v>25289</v>
          </cell>
          <cell r="DT47">
            <v>46784</v>
          </cell>
          <cell r="DU47">
            <v>25289</v>
          </cell>
          <cell r="DV47">
            <v>35910</v>
          </cell>
          <cell r="DW47">
            <v>41221</v>
          </cell>
          <cell r="DX47">
            <v>46784</v>
          </cell>
          <cell r="DY47">
            <v>52095</v>
          </cell>
          <cell r="DZ47">
            <v>25289</v>
          </cell>
          <cell r="EA47">
            <v>35910</v>
          </cell>
          <cell r="EB47">
            <v>41221</v>
          </cell>
          <cell r="EC47">
            <v>28388</v>
          </cell>
          <cell r="ED47">
            <v>52516</v>
          </cell>
          <cell r="EE47">
            <v>28388</v>
          </cell>
          <cell r="EF47">
            <v>40310</v>
          </cell>
          <cell r="EG47">
            <v>46272</v>
          </cell>
          <cell r="EH47">
            <v>52516</v>
          </cell>
          <cell r="EI47">
            <v>58479</v>
          </cell>
          <cell r="EJ47">
            <v>28388</v>
          </cell>
          <cell r="EK47">
            <v>40310</v>
          </cell>
          <cell r="EL47">
            <v>46272</v>
          </cell>
          <cell r="EM47">
            <v>31226</v>
          </cell>
          <cell r="EN47">
            <v>57767</v>
          </cell>
          <cell r="EO47">
            <v>31226</v>
          </cell>
          <cell r="EP47">
            <v>44341</v>
          </cell>
          <cell r="EQ47">
            <v>50898</v>
          </cell>
          <cell r="ER47">
            <v>57767</v>
          </cell>
          <cell r="ES47">
            <v>64325</v>
          </cell>
          <cell r="ET47">
            <v>31226</v>
          </cell>
          <cell r="EU47">
            <v>44341</v>
          </cell>
          <cell r="EV47">
            <v>50898</v>
          </cell>
          <cell r="EW47">
            <v>32646</v>
          </cell>
          <cell r="EX47">
            <v>60395</v>
          </cell>
          <cell r="EY47">
            <v>32646</v>
          </cell>
          <cell r="EZ47">
            <v>46357</v>
          </cell>
          <cell r="FA47">
            <v>53213</v>
          </cell>
          <cell r="FB47">
            <v>60395</v>
          </cell>
          <cell r="FC47">
            <v>67251</v>
          </cell>
          <cell r="FD47">
            <v>32646</v>
          </cell>
          <cell r="FE47">
            <v>46357</v>
          </cell>
          <cell r="FF47">
            <v>53213</v>
          </cell>
        </row>
        <row r="48">
          <cell r="A48" t="str">
            <v>I</v>
          </cell>
          <cell r="B48" t="str">
            <v>B</v>
          </cell>
          <cell r="C48">
            <v>9948</v>
          </cell>
          <cell r="D48">
            <v>18404</v>
          </cell>
          <cell r="E48">
            <v>9948</v>
          </cell>
          <cell r="F48">
            <v>14126</v>
          </cell>
          <cell r="G48">
            <v>16215</v>
          </cell>
          <cell r="H48">
            <v>18404</v>
          </cell>
          <cell r="I48">
            <v>20492</v>
          </cell>
          <cell r="J48">
            <v>9948</v>
          </cell>
          <cell r="K48">
            <v>14126</v>
          </cell>
          <cell r="L48">
            <v>16215</v>
          </cell>
          <cell r="M48">
            <v>10854</v>
          </cell>
          <cell r="N48">
            <v>20080</v>
          </cell>
          <cell r="O48">
            <v>10854</v>
          </cell>
          <cell r="P48">
            <v>15413</v>
          </cell>
          <cell r="Q48">
            <v>17692</v>
          </cell>
          <cell r="R48">
            <v>20080</v>
          </cell>
          <cell r="S48">
            <v>22360</v>
          </cell>
          <cell r="T48">
            <v>10854</v>
          </cell>
          <cell r="U48">
            <v>15413</v>
          </cell>
          <cell r="V48">
            <v>17692</v>
          </cell>
          <cell r="W48"/>
          <cell r="X48"/>
          <cell r="Y48"/>
          <cell r="Z48"/>
          <cell r="AA48"/>
          <cell r="AB48"/>
          <cell r="AC48"/>
          <cell r="AD48"/>
          <cell r="AE48"/>
          <cell r="AF48"/>
          <cell r="AG48"/>
          <cell r="AH48"/>
          <cell r="AI48"/>
          <cell r="AJ48"/>
          <cell r="AK48"/>
          <cell r="AL48"/>
          <cell r="AM48"/>
          <cell r="AN48"/>
          <cell r="AO48"/>
          <cell r="AP48"/>
          <cell r="AQ48">
            <v>12194</v>
          </cell>
          <cell r="AR48">
            <v>22559</v>
          </cell>
          <cell r="AS48">
            <v>12194</v>
          </cell>
          <cell r="AT48">
            <v>17315</v>
          </cell>
          <cell r="AU48">
            <v>19876</v>
          </cell>
          <cell r="AV48">
            <v>22559</v>
          </cell>
          <cell r="AW48">
            <v>25120</v>
          </cell>
          <cell r="AX48">
            <v>12194</v>
          </cell>
          <cell r="AY48">
            <v>17315</v>
          </cell>
          <cell r="AZ48">
            <v>19876</v>
          </cell>
          <cell r="BA48">
            <v>12761</v>
          </cell>
          <cell r="BB48">
            <v>23608</v>
          </cell>
          <cell r="BC48">
            <v>12761</v>
          </cell>
          <cell r="BD48">
            <v>18121</v>
          </cell>
          <cell r="BE48">
            <v>20801</v>
          </cell>
          <cell r="BF48">
            <v>23608</v>
          </cell>
          <cell r="BG48">
            <v>26289</v>
          </cell>
          <cell r="BH48">
            <v>12761</v>
          </cell>
          <cell r="BI48">
            <v>18121</v>
          </cell>
          <cell r="BJ48">
            <v>20801</v>
          </cell>
          <cell r="BK48">
            <v>13612</v>
          </cell>
          <cell r="BL48">
            <v>25181</v>
          </cell>
          <cell r="BM48">
            <v>13612</v>
          </cell>
          <cell r="BN48">
            <v>19328</v>
          </cell>
          <cell r="BO48">
            <v>22187</v>
          </cell>
          <cell r="BP48">
            <v>25181</v>
          </cell>
          <cell r="BQ48">
            <v>28039</v>
          </cell>
          <cell r="BR48">
            <v>13612</v>
          </cell>
          <cell r="BS48">
            <v>19328</v>
          </cell>
          <cell r="BT48">
            <v>22187</v>
          </cell>
          <cell r="BU48">
            <v>14746</v>
          </cell>
          <cell r="BV48">
            <v>27280</v>
          </cell>
          <cell r="BW48">
            <v>14746</v>
          </cell>
          <cell r="BX48">
            <v>20940</v>
          </cell>
          <cell r="BY48">
            <v>24036</v>
          </cell>
          <cell r="BZ48">
            <v>27280</v>
          </cell>
          <cell r="CA48">
            <v>30377</v>
          </cell>
          <cell r="CB48">
            <v>14746</v>
          </cell>
          <cell r="CC48">
            <v>20940</v>
          </cell>
          <cell r="CD48">
            <v>24036</v>
          </cell>
          <cell r="CE48">
            <v>15880</v>
          </cell>
          <cell r="CF48">
            <v>29378</v>
          </cell>
          <cell r="CG48">
            <v>15880</v>
          </cell>
          <cell r="CH48">
            <v>22549</v>
          </cell>
          <cell r="CI48">
            <v>25884</v>
          </cell>
          <cell r="CJ48">
            <v>29378</v>
          </cell>
          <cell r="CK48">
            <v>32712</v>
          </cell>
          <cell r="CL48">
            <v>15880</v>
          </cell>
          <cell r="CM48">
            <v>22549</v>
          </cell>
          <cell r="CN48">
            <v>25884</v>
          </cell>
          <cell r="CO48">
            <v>17547</v>
          </cell>
          <cell r="CP48">
            <v>32463</v>
          </cell>
          <cell r="CQ48">
            <v>17547</v>
          </cell>
          <cell r="CR48">
            <v>24917</v>
          </cell>
          <cell r="CS48">
            <v>28602</v>
          </cell>
          <cell r="CT48">
            <v>32463</v>
          </cell>
          <cell r="CU48">
            <v>36147</v>
          </cell>
          <cell r="CV48">
            <v>17547</v>
          </cell>
          <cell r="CW48">
            <v>24917</v>
          </cell>
          <cell r="CX48">
            <v>28602</v>
          </cell>
          <cell r="CY48">
            <v>19302</v>
          </cell>
          <cell r="CZ48">
            <v>35708</v>
          </cell>
          <cell r="DA48">
            <v>19302</v>
          </cell>
          <cell r="DB48">
            <v>27409</v>
          </cell>
          <cell r="DC48">
            <v>31461</v>
          </cell>
          <cell r="DD48">
            <v>35708</v>
          </cell>
          <cell r="DE48">
            <v>39761</v>
          </cell>
          <cell r="DF48">
            <v>19302</v>
          </cell>
          <cell r="DG48">
            <v>27409</v>
          </cell>
          <cell r="DH48">
            <v>31461</v>
          </cell>
          <cell r="DI48">
            <v>21618</v>
          </cell>
          <cell r="DJ48">
            <v>39994</v>
          </cell>
          <cell r="DK48">
            <v>21618</v>
          </cell>
          <cell r="DL48">
            <v>30698</v>
          </cell>
          <cell r="DM48">
            <v>35238</v>
          </cell>
          <cell r="DN48">
            <v>39994</v>
          </cell>
          <cell r="DO48">
            <v>44534</v>
          </cell>
          <cell r="DP48">
            <v>21618</v>
          </cell>
          <cell r="DQ48">
            <v>30698</v>
          </cell>
          <cell r="DR48">
            <v>35238</v>
          </cell>
          <cell r="DS48">
            <v>23197</v>
          </cell>
          <cell r="DT48">
            <v>42915</v>
          </cell>
          <cell r="DU48">
            <v>23197</v>
          </cell>
          <cell r="DV48">
            <v>32940</v>
          </cell>
          <cell r="DW48">
            <v>37811</v>
          </cell>
          <cell r="DX48">
            <v>42915</v>
          </cell>
          <cell r="DY48">
            <v>47786</v>
          </cell>
          <cell r="DZ48">
            <v>23197</v>
          </cell>
          <cell r="EA48">
            <v>32940</v>
          </cell>
          <cell r="EB48">
            <v>37811</v>
          </cell>
          <cell r="EC48">
            <v>26040</v>
          </cell>
          <cell r="ED48">
            <v>48173</v>
          </cell>
          <cell r="EE48">
            <v>26040</v>
          </cell>
          <cell r="EF48">
            <v>36976</v>
          </cell>
          <cell r="EG48">
            <v>42445</v>
          </cell>
          <cell r="EH48">
            <v>48173</v>
          </cell>
          <cell r="EI48">
            <v>53642</v>
          </cell>
          <cell r="EJ48">
            <v>26040</v>
          </cell>
          <cell r="EK48">
            <v>36976</v>
          </cell>
          <cell r="EL48">
            <v>42445</v>
          </cell>
          <cell r="EM48">
            <v>28643</v>
          </cell>
          <cell r="EN48">
            <v>52989</v>
          </cell>
          <cell r="EO48">
            <v>28643</v>
          </cell>
          <cell r="EP48">
            <v>40674</v>
          </cell>
          <cell r="EQ48">
            <v>46688</v>
          </cell>
          <cell r="ER48">
            <v>52989</v>
          </cell>
          <cell r="ES48">
            <v>59005</v>
          </cell>
          <cell r="ET48">
            <v>28643</v>
          </cell>
          <cell r="EU48">
            <v>40674</v>
          </cell>
          <cell r="EV48">
            <v>46688</v>
          </cell>
          <cell r="EW48">
            <v>29946</v>
          </cell>
          <cell r="EX48">
            <v>55400</v>
          </cell>
          <cell r="EY48">
            <v>29946</v>
          </cell>
          <cell r="EZ48">
            <v>42523</v>
          </cell>
          <cell r="FA48">
            <v>48812</v>
          </cell>
          <cell r="FB48">
            <v>55400</v>
          </cell>
          <cell r="FC48">
            <v>61689</v>
          </cell>
          <cell r="FD48">
            <v>29946</v>
          </cell>
          <cell r="FE48">
            <v>42523</v>
          </cell>
          <cell r="FF48">
            <v>48812</v>
          </cell>
        </row>
        <row r="49">
          <cell r="A49" t="str">
            <v>I</v>
          </cell>
          <cell r="B49" t="str">
            <v>Y</v>
          </cell>
          <cell r="C49">
            <v>8562</v>
          </cell>
          <cell r="D49">
            <v>15839</v>
          </cell>
          <cell r="E49">
            <v>8562</v>
          </cell>
          <cell r="F49">
            <v>12158</v>
          </cell>
          <cell r="G49">
            <v>13956</v>
          </cell>
          <cell r="H49">
            <v>15839</v>
          </cell>
          <cell r="I49">
            <v>17637</v>
          </cell>
          <cell r="J49">
            <v>8562</v>
          </cell>
          <cell r="K49">
            <v>12158</v>
          </cell>
          <cell r="L49">
            <v>13956</v>
          </cell>
          <cell r="M49">
            <v>9342</v>
          </cell>
          <cell r="N49">
            <v>17282</v>
          </cell>
          <cell r="O49">
            <v>9342</v>
          </cell>
          <cell r="P49">
            <v>13266</v>
          </cell>
          <cell r="Q49">
            <v>15227</v>
          </cell>
          <cell r="R49">
            <v>17282</v>
          </cell>
          <cell r="S49">
            <v>19244</v>
          </cell>
          <cell r="T49">
            <v>9342</v>
          </cell>
          <cell r="U49">
            <v>13266</v>
          </cell>
          <cell r="V49">
            <v>15227</v>
          </cell>
          <cell r="W49"/>
          <cell r="X49"/>
          <cell r="Y49"/>
          <cell r="Z49"/>
          <cell r="AA49"/>
          <cell r="AB49"/>
          <cell r="AC49"/>
          <cell r="AD49"/>
          <cell r="AE49"/>
          <cell r="AF49"/>
          <cell r="AG49"/>
          <cell r="AH49"/>
          <cell r="AI49"/>
          <cell r="AJ49"/>
          <cell r="AK49"/>
          <cell r="AL49"/>
          <cell r="AM49"/>
          <cell r="AN49"/>
          <cell r="AO49"/>
          <cell r="AP49"/>
          <cell r="AQ49">
            <v>10495</v>
          </cell>
          <cell r="AR49">
            <v>19416</v>
          </cell>
          <cell r="AS49">
            <v>10495</v>
          </cell>
          <cell r="AT49">
            <v>14903</v>
          </cell>
          <cell r="AU49">
            <v>17107</v>
          </cell>
          <cell r="AV49">
            <v>19416</v>
          </cell>
          <cell r="AW49">
            <v>21620</v>
          </cell>
          <cell r="AX49">
            <v>10495</v>
          </cell>
          <cell r="AY49">
            <v>14903</v>
          </cell>
          <cell r="AZ49">
            <v>17107</v>
          </cell>
          <cell r="BA49">
            <v>10983</v>
          </cell>
          <cell r="BB49">
            <v>20319</v>
          </cell>
          <cell r="BC49">
            <v>10983</v>
          </cell>
          <cell r="BD49">
            <v>15596</v>
          </cell>
          <cell r="BE49">
            <v>17903</v>
          </cell>
          <cell r="BF49">
            <v>20319</v>
          </cell>
          <cell r="BG49">
            <v>22625</v>
          </cell>
          <cell r="BH49">
            <v>10983</v>
          </cell>
          <cell r="BI49">
            <v>15596</v>
          </cell>
          <cell r="BJ49">
            <v>17903</v>
          </cell>
          <cell r="BK49">
            <v>11715</v>
          </cell>
          <cell r="BL49">
            <v>21672</v>
          </cell>
          <cell r="BM49">
            <v>11715</v>
          </cell>
          <cell r="BN49">
            <v>16635</v>
          </cell>
          <cell r="BO49">
            <v>19095</v>
          </cell>
          <cell r="BP49">
            <v>21672</v>
          </cell>
          <cell r="BQ49">
            <v>24132</v>
          </cell>
          <cell r="BR49">
            <v>11715</v>
          </cell>
          <cell r="BS49">
            <v>16635</v>
          </cell>
          <cell r="BT49">
            <v>19095</v>
          </cell>
          <cell r="BU49">
            <v>12691</v>
          </cell>
          <cell r="BV49">
            <v>23479</v>
          </cell>
          <cell r="BW49">
            <v>12691</v>
          </cell>
          <cell r="BX49">
            <v>18022</v>
          </cell>
          <cell r="BY49">
            <v>20687</v>
          </cell>
          <cell r="BZ49">
            <v>23479</v>
          </cell>
          <cell r="CA49">
            <v>26144</v>
          </cell>
          <cell r="CB49">
            <v>12691</v>
          </cell>
          <cell r="CC49">
            <v>18022</v>
          </cell>
          <cell r="CD49">
            <v>20687</v>
          </cell>
          <cell r="CE49">
            <v>13667</v>
          </cell>
          <cell r="CF49">
            <v>25284</v>
          </cell>
          <cell r="CG49">
            <v>13667</v>
          </cell>
          <cell r="CH49">
            <v>19407</v>
          </cell>
          <cell r="CI49">
            <v>22277</v>
          </cell>
          <cell r="CJ49">
            <v>25284</v>
          </cell>
          <cell r="CK49">
            <v>28154</v>
          </cell>
          <cell r="CL49">
            <v>13667</v>
          </cell>
          <cell r="CM49">
            <v>19407</v>
          </cell>
          <cell r="CN49">
            <v>22277</v>
          </cell>
          <cell r="CO49">
            <v>15102</v>
          </cell>
          <cell r="CP49">
            <v>27939</v>
          </cell>
          <cell r="CQ49">
            <v>15102</v>
          </cell>
          <cell r="CR49">
            <v>21445</v>
          </cell>
          <cell r="CS49">
            <v>24616</v>
          </cell>
          <cell r="CT49">
            <v>27939</v>
          </cell>
          <cell r="CU49">
            <v>31110</v>
          </cell>
          <cell r="CV49">
            <v>15102</v>
          </cell>
          <cell r="CW49">
            <v>21445</v>
          </cell>
          <cell r="CX49">
            <v>24616</v>
          </cell>
          <cell r="CY49">
            <v>16612</v>
          </cell>
          <cell r="CZ49">
            <v>30732</v>
          </cell>
          <cell r="DA49">
            <v>16612</v>
          </cell>
          <cell r="DB49">
            <v>23589</v>
          </cell>
          <cell r="DC49">
            <v>27077</v>
          </cell>
          <cell r="DD49">
            <v>30732</v>
          </cell>
          <cell r="DE49">
            <v>34221</v>
          </cell>
          <cell r="DF49">
            <v>16612</v>
          </cell>
          <cell r="DG49">
            <v>23589</v>
          </cell>
          <cell r="DH49">
            <v>27077</v>
          </cell>
          <cell r="DI49">
            <v>18606</v>
          </cell>
          <cell r="DJ49">
            <v>34421</v>
          </cell>
          <cell r="DK49">
            <v>18606</v>
          </cell>
          <cell r="DL49">
            <v>26420</v>
          </cell>
          <cell r="DM49">
            <v>30328</v>
          </cell>
          <cell r="DN49">
            <v>34421</v>
          </cell>
          <cell r="DO49">
            <v>38328</v>
          </cell>
          <cell r="DP49">
            <v>18606</v>
          </cell>
          <cell r="DQ49">
            <v>26420</v>
          </cell>
          <cell r="DR49">
            <v>30328</v>
          </cell>
          <cell r="DS49">
            <v>19965</v>
          </cell>
          <cell r="DT49">
            <v>36935</v>
          </cell>
          <cell r="DU49">
            <v>19965</v>
          </cell>
          <cell r="DV49">
            <v>28350</v>
          </cell>
          <cell r="DW49">
            <v>32543</v>
          </cell>
          <cell r="DX49">
            <v>36935</v>
          </cell>
          <cell r="DY49">
            <v>41127</v>
          </cell>
          <cell r="DZ49">
            <v>19965</v>
          </cell>
          <cell r="EA49">
            <v>28350</v>
          </cell>
          <cell r="EB49">
            <v>32543</v>
          </cell>
          <cell r="EC49">
            <v>22411</v>
          </cell>
          <cell r="ED49">
            <v>41460</v>
          </cell>
          <cell r="EE49">
            <v>22411</v>
          </cell>
          <cell r="EF49">
            <v>31823</v>
          </cell>
          <cell r="EG49">
            <v>36531</v>
          </cell>
          <cell r="EH49">
            <v>41460</v>
          </cell>
          <cell r="EI49">
            <v>46167</v>
          </cell>
          <cell r="EJ49">
            <v>22411</v>
          </cell>
          <cell r="EK49">
            <v>31823</v>
          </cell>
          <cell r="EL49">
            <v>36531</v>
          </cell>
          <cell r="EM49">
            <v>24652</v>
          </cell>
          <cell r="EN49">
            <v>45606</v>
          </cell>
          <cell r="EO49">
            <v>24652</v>
          </cell>
          <cell r="EP49">
            <v>35006</v>
          </cell>
          <cell r="EQ49">
            <v>40182</v>
          </cell>
          <cell r="ER49">
            <v>45606</v>
          </cell>
          <cell r="ES49">
            <v>50783</v>
          </cell>
          <cell r="ET49">
            <v>24652</v>
          </cell>
          <cell r="EU49">
            <v>35006</v>
          </cell>
          <cell r="EV49">
            <v>40182</v>
          </cell>
          <cell r="EW49">
            <v>25773</v>
          </cell>
          <cell r="EX49">
            <v>47681</v>
          </cell>
          <cell r="EY49">
            <v>25773</v>
          </cell>
          <cell r="EZ49">
            <v>36598</v>
          </cell>
          <cell r="FA49">
            <v>42011</v>
          </cell>
          <cell r="FB49">
            <v>47681</v>
          </cell>
          <cell r="FC49">
            <v>53093</v>
          </cell>
          <cell r="FD49">
            <v>25773</v>
          </cell>
          <cell r="FE49">
            <v>36598</v>
          </cell>
          <cell r="FF49">
            <v>42011</v>
          </cell>
        </row>
        <row r="50">
          <cell r="A50" t="str">
            <v>J</v>
          </cell>
          <cell r="B50" t="str">
            <v>D</v>
          </cell>
          <cell r="C50">
            <v>8769</v>
          </cell>
          <cell r="D50">
            <v>16223</v>
          </cell>
          <cell r="E50">
            <v>8769</v>
          </cell>
          <cell r="F50">
            <v>12452</v>
          </cell>
          <cell r="G50">
            <v>14293</v>
          </cell>
          <cell r="H50">
            <v>16223</v>
          </cell>
          <cell r="I50">
            <v>18064</v>
          </cell>
          <cell r="J50">
            <v>8769</v>
          </cell>
          <cell r="K50">
            <v>12452</v>
          </cell>
          <cell r="L50">
            <v>14293</v>
          </cell>
          <cell r="M50">
            <v>9565</v>
          </cell>
          <cell r="N50">
            <v>17695</v>
          </cell>
          <cell r="O50">
            <v>9565</v>
          </cell>
          <cell r="P50">
            <v>13582</v>
          </cell>
          <cell r="Q50">
            <v>15591</v>
          </cell>
          <cell r="R50">
            <v>17695</v>
          </cell>
          <cell r="S50">
            <v>19704</v>
          </cell>
          <cell r="T50">
            <v>9565</v>
          </cell>
          <cell r="U50">
            <v>13582</v>
          </cell>
          <cell r="V50">
            <v>15591</v>
          </cell>
          <cell r="W50"/>
          <cell r="X50"/>
          <cell r="Y50"/>
          <cell r="Z50"/>
          <cell r="AA50"/>
          <cell r="AB50"/>
          <cell r="AC50"/>
          <cell r="AD50"/>
          <cell r="AE50"/>
          <cell r="AF50"/>
          <cell r="AG50"/>
          <cell r="AH50"/>
          <cell r="AI50"/>
          <cell r="AJ50"/>
          <cell r="AK50"/>
          <cell r="AL50"/>
          <cell r="AM50"/>
          <cell r="AN50"/>
          <cell r="AO50"/>
          <cell r="AP50"/>
          <cell r="AQ50">
            <v>10745</v>
          </cell>
          <cell r="AR50">
            <v>19878</v>
          </cell>
          <cell r="AS50">
            <v>10745</v>
          </cell>
          <cell r="AT50">
            <v>15258</v>
          </cell>
          <cell r="AU50">
            <v>17514</v>
          </cell>
          <cell r="AV50">
            <v>19878</v>
          </cell>
          <cell r="AW50">
            <v>22135</v>
          </cell>
          <cell r="AX50">
            <v>10745</v>
          </cell>
          <cell r="AY50">
            <v>15258</v>
          </cell>
          <cell r="AZ50">
            <v>17514</v>
          </cell>
          <cell r="BA50">
            <v>11245</v>
          </cell>
          <cell r="BB50">
            <v>20803</v>
          </cell>
          <cell r="BC50">
            <v>11245</v>
          </cell>
          <cell r="BD50">
            <v>15968</v>
          </cell>
          <cell r="BE50">
            <v>18329</v>
          </cell>
          <cell r="BF50">
            <v>20803</v>
          </cell>
          <cell r="BG50">
            <v>23165</v>
          </cell>
          <cell r="BH50">
            <v>11245</v>
          </cell>
          <cell r="BI50">
            <v>15968</v>
          </cell>
          <cell r="BJ50">
            <v>18329</v>
          </cell>
          <cell r="BK50">
            <v>11995</v>
          </cell>
          <cell r="BL50">
            <v>22191</v>
          </cell>
          <cell r="BM50">
            <v>11995</v>
          </cell>
          <cell r="BN50">
            <v>17033</v>
          </cell>
          <cell r="BO50">
            <v>19552</v>
          </cell>
          <cell r="BP50">
            <v>22191</v>
          </cell>
          <cell r="BQ50">
            <v>24710</v>
          </cell>
          <cell r="BR50">
            <v>11995</v>
          </cell>
          <cell r="BS50">
            <v>17033</v>
          </cell>
          <cell r="BT50">
            <v>19552</v>
          </cell>
          <cell r="BU50">
            <v>12994</v>
          </cell>
          <cell r="BV50">
            <v>24039</v>
          </cell>
          <cell r="BW50">
            <v>12994</v>
          </cell>
          <cell r="BX50">
            <v>18451</v>
          </cell>
          <cell r="BY50">
            <v>21180</v>
          </cell>
          <cell r="BZ50">
            <v>24039</v>
          </cell>
          <cell r="CA50">
            <v>26768</v>
          </cell>
          <cell r="CB50">
            <v>12994</v>
          </cell>
          <cell r="CC50">
            <v>18451</v>
          </cell>
          <cell r="CD50">
            <v>21180</v>
          </cell>
          <cell r="CE50">
            <v>13994</v>
          </cell>
          <cell r="CF50">
            <v>25889</v>
          </cell>
          <cell r="CG50">
            <v>13994</v>
          </cell>
          <cell r="CH50">
            <v>19871</v>
          </cell>
          <cell r="CI50">
            <v>22810</v>
          </cell>
          <cell r="CJ50">
            <v>25889</v>
          </cell>
          <cell r="CK50">
            <v>28828</v>
          </cell>
          <cell r="CL50">
            <v>13994</v>
          </cell>
          <cell r="CM50">
            <v>19871</v>
          </cell>
          <cell r="CN50">
            <v>22810</v>
          </cell>
          <cell r="CO50">
            <v>15463</v>
          </cell>
          <cell r="CP50">
            <v>28607</v>
          </cell>
          <cell r="CQ50">
            <v>15463</v>
          </cell>
          <cell r="CR50">
            <v>21957</v>
          </cell>
          <cell r="CS50">
            <v>25205</v>
          </cell>
          <cell r="CT50">
            <v>28607</v>
          </cell>
          <cell r="CU50">
            <v>31854</v>
          </cell>
          <cell r="CV50">
            <v>15463</v>
          </cell>
          <cell r="CW50">
            <v>21957</v>
          </cell>
          <cell r="CX50">
            <v>25205</v>
          </cell>
          <cell r="CY50">
            <v>17009</v>
          </cell>
          <cell r="CZ50">
            <v>31467</v>
          </cell>
          <cell r="DA50">
            <v>17009</v>
          </cell>
          <cell r="DB50">
            <v>24153</v>
          </cell>
          <cell r="DC50">
            <v>27725</v>
          </cell>
          <cell r="DD50">
            <v>31467</v>
          </cell>
          <cell r="DE50">
            <v>35039</v>
          </cell>
          <cell r="DF50">
            <v>17009</v>
          </cell>
          <cell r="DG50">
            <v>24153</v>
          </cell>
          <cell r="DH50">
            <v>27725</v>
          </cell>
          <cell r="DI50">
            <v>19050</v>
          </cell>
          <cell r="DJ50">
            <v>35243</v>
          </cell>
          <cell r="DK50">
            <v>19050</v>
          </cell>
          <cell r="DL50">
            <v>27051</v>
          </cell>
          <cell r="DM50">
            <v>31052</v>
          </cell>
          <cell r="DN50">
            <v>35243</v>
          </cell>
          <cell r="DO50">
            <v>39243</v>
          </cell>
          <cell r="DP50">
            <v>19050</v>
          </cell>
          <cell r="DQ50">
            <v>27051</v>
          </cell>
          <cell r="DR50">
            <v>31052</v>
          </cell>
          <cell r="DS50">
            <v>20442</v>
          </cell>
          <cell r="DT50">
            <v>37818</v>
          </cell>
          <cell r="DU50">
            <v>20442</v>
          </cell>
          <cell r="DV50">
            <v>29028</v>
          </cell>
          <cell r="DW50">
            <v>33320</v>
          </cell>
          <cell r="DX50">
            <v>37818</v>
          </cell>
          <cell r="DY50">
            <v>42111</v>
          </cell>
          <cell r="DZ50">
            <v>20442</v>
          </cell>
          <cell r="EA50">
            <v>29028</v>
          </cell>
          <cell r="EB50">
            <v>33320</v>
          </cell>
          <cell r="EC50">
            <v>22947</v>
          </cell>
          <cell r="ED50">
            <v>42452</v>
          </cell>
          <cell r="EE50">
            <v>22947</v>
          </cell>
          <cell r="EF50">
            <v>32585</v>
          </cell>
          <cell r="EG50">
            <v>37404</v>
          </cell>
          <cell r="EH50">
            <v>42452</v>
          </cell>
          <cell r="EI50">
            <v>47271</v>
          </cell>
          <cell r="EJ50">
            <v>22947</v>
          </cell>
          <cell r="EK50">
            <v>32585</v>
          </cell>
          <cell r="EL50">
            <v>37404</v>
          </cell>
          <cell r="EM50">
            <v>25242</v>
          </cell>
          <cell r="EN50">
            <v>46698</v>
          </cell>
          <cell r="EO50">
            <v>25242</v>
          </cell>
          <cell r="EP50">
            <v>35844</v>
          </cell>
          <cell r="EQ50">
            <v>41144</v>
          </cell>
          <cell r="ER50">
            <v>46698</v>
          </cell>
          <cell r="ES50">
            <v>51999</v>
          </cell>
          <cell r="ET50">
            <v>25242</v>
          </cell>
          <cell r="EU50">
            <v>35844</v>
          </cell>
          <cell r="EV50">
            <v>41144</v>
          </cell>
          <cell r="EW50">
            <v>26389</v>
          </cell>
          <cell r="EX50">
            <v>48820</v>
          </cell>
          <cell r="EY50">
            <v>26389</v>
          </cell>
          <cell r="EZ50">
            <v>37472</v>
          </cell>
          <cell r="FA50">
            <v>43014</v>
          </cell>
          <cell r="FB50">
            <v>48820</v>
          </cell>
          <cell r="FC50">
            <v>54361</v>
          </cell>
          <cell r="FD50">
            <v>26389</v>
          </cell>
          <cell r="FE50">
            <v>37472</v>
          </cell>
          <cell r="FF50">
            <v>43014</v>
          </cell>
        </row>
        <row r="51">
          <cell r="A51" t="str">
            <v>J</v>
          </cell>
          <cell r="B51" t="str">
            <v>A</v>
          </cell>
          <cell r="C51">
            <v>11663</v>
          </cell>
          <cell r="D51">
            <v>21577</v>
          </cell>
          <cell r="E51">
            <v>11663</v>
          </cell>
          <cell r="F51">
            <v>16561</v>
          </cell>
          <cell r="G51">
            <v>19010</v>
          </cell>
          <cell r="H51">
            <v>21577</v>
          </cell>
          <cell r="I51">
            <v>24025</v>
          </cell>
          <cell r="J51">
            <v>11663</v>
          </cell>
          <cell r="K51">
            <v>16561</v>
          </cell>
          <cell r="L51">
            <v>19010</v>
          </cell>
          <cell r="M51">
            <v>12721</v>
          </cell>
          <cell r="N51">
            <v>23534</v>
          </cell>
          <cell r="O51">
            <v>12721</v>
          </cell>
          <cell r="P51">
            <v>18064</v>
          </cell>
          <cell r="Q51">
            <v>20736</v>
          </cell>
          <cell r="R51">
            <v>23534</v>
          </cell>
          <cell r="S51">
            <v>26206</v>
          </cell>
          <cell r="T51">
            <v>12721</v>
          </cell>
          <cell r="U51">
            <v>18064</v>
          </cell>
          <cell r="V51">
            <v>20736</v>
          </cell>
          <cell r="W51"/>
          <cell r="X51"/>
          <cell r="Y51"/>
          <cell r="Z51"/>
          <cell r="AA51"/>
          <cell r="AB51"/>
          <cell r="AC51"/>
          <cell r="AD51"/>
          <cell r="AE51"/>
          <cell r="AF51"/>
          <cell r="AG51"/>
          <cell r="AH51"/>
          <cell r="AI51"/>
          <cell r="AJ51"/>
          <cell r="AK51"/>
          <cell r="AL51"/>
          <cell r="AM51"/>
          <cell r="AN51"/>
          <cell r="AO51"/>
          <cell r="AP51"/>
          <cell r="AQ51">
            <v>14291</v>
          </cell>
          <cell r="AR51">
            <v>26438</v>
          </cell>
          <cell r="AS51">
            <v>14291</v>
          </cell>
          <cell r="AT51">
            <v>20293</v>
          </cell>
          <cell r="AU51">
            <v>23294</v>
          </cell>
          <cell r="AV51">
            <v>26438</v>
          </cell>
          <cell r="AW51">
            <v>29440</v>
          </cell>
          <cell r="AX51">
            <v>14291</v>
          </cell>
          <cell r="AY51">
            <v>20293</v>
          </cell>
          <cell r="AZ51">
            <v>23294</v>
          </cell>
          <cell r="BA51">
            <v>14956</v>
          </cell>
          <cell r="BB51">
            <v>27668</v>
          </cell>
          <cell r="BC51">
            <v>14956</v>
          </cell>
          <cell r="BD51">
            <v>21237</v>
          </cell>
          <cell r="BE51">
            <v>24378</v>
          </cell>
          <cell r="BF51">
            <v>27668</v>
          </cell>
          <cell r="BG51">
            <v>30809</v>
          </cell>
          <cell r="BH51">
            <v>14956</v>
          </cell>
          <cell r="BI51">
            <v>21237</v>
          </cell>
          <cell r="BJ51">
            <v>24378</v>
          </cell>
          <cell r="BK51">
            <v>15953</v>
          </cell>
          <cell r="BL51">
            <v>29514</v>
          </cell>
          <cell r="BM51">
            <v>15953</v>
          </cell>
          <cell r="BN51">
            <v>22654</v>
          </cell>
          <cell r="BO51">
            <v>26004</v>
          </cell>
          <cell r="BP51">
            <v>29514</v>
          </cell>
          <cell r="BQ51">
            <v>32864</v>
          </cell>
          <cell r="BR51">
            <v>15953</v>
          </cell>
          <cell r="BS51">
            <v>22654</v>
          </cell>
          <cell r="BT51">
            <v>26004</v>
          </cell>
          <cell r="BU51">
            <v>17282</v>
          </cell>
          <cell r="BV51">
            <v>31972</v>
          </cell>
          <cell r="BW51">
            <v>17282</v>
          </cell>
          <cell r="BX51">
            <v>24540</v>
          </cell>
          <cell r="BY51">
            <v>28169</v>
          </cell>
          <cell r="BZ51">
            <v>31972</v>
          </cell>
          <cell r="CA51">
            <v>35601</v>
          </cell>
          <cell r="CB51">
            <v>17282</v>
          </cell>
          <cell r="CC51">
            <v>24540</v>
          </cell>
          <cell r="CD51">
            <v>28169</v>
          </cell>
          <cell r="CE51">
            <v>18612</v>
          </cell>
          <cell r="CF51">
            <v>34432</v>
          </cell>
          <cell r="CG51">
            <v>18612</v>
          </cell>
          <cell r="CH51">
            <v>26428</v>
          </cell>
          <cell r="CI51">
            <v>30337</v>
          </cell>
          <cell r="CJ51">
            <v>34432</v>
          </cell>
          <cell r="CK51">
            <v>38341</v>
          </cell>
          <cell r="CL51">
            <v>18612</v>
          </cell>
          <cell r="CM51">
            <v>26428</v>
          </cell>
          <cell r="CN51">
            <v>30337</v>
          </cell>
          <cell r="CO51">
            <v>20566</v>
          </cell>
          <cell r="CP51">
            <v>38047</v>
          </cell>
          <cell r="CQ51">
            <v>20566</v>
          </cell>
          <cell r="CR51">
            <v>29203</v>
          </cell>
          <cell r="CS51">
            <v>33523</v>
          </cell>
          <cell r="CT51">
            <v>38047</v>
          </cell>
          <cell r="CU51">
            <v>42366</v>
          </cell>
          <cell r="CV51">
            <v>20566</v>
          </cell>
          <cell r="CW51">
            <v>29203</v>
          </cell>
          <cell r="CX51">
            <v>33523</v>
          </cell>
          <cell r="CY51">
            <v>22622</v>
          </cell>
          <cell r="CZ51">
            <v>41851</v>
          </cell>
          <cell r="DA51">
            <v>22622</v>
          </cell>
          <cell r="DB51">
            <v>32123</v>
          </cell>
          <cell r="DC51">
            <v>36874</v>
          </cell>
          <cell r="DD51">
            <v>41851</v>
          </cell>
          <cell r="DE51">
            <v>46602</v>
          </cell>
          <cell r="DF51">
            <v>22622</v>
          </cell>
          <cell r="DG51">
            <v>32123</v>
          </cell>
          <cell r="DH51">
            <v>36874</v>
          </cell>
          <cell r="DI51">
            <v>25337</v>
          </cell>
          <cell r="DJ51">
            <v>46873</v>
          </cell>
          <cell r="DK51">
            <v>25337</v>
          </cell>
          <cell r="DL51">
            <v>35978</v>
          </cell>
          <cell r="DM51">
            <v>41299</v>
          </cell>
          <cell r="DN51">
            <v>46873</v>
          </cell>
          <cell r="DO51">
            <v>52193</v>
          </cell>
          <cell r="DP51">
            <v>25337</v>
          </cell>
          <cell r="DQ51">
            <v>35978</v>
          </cell>
          <cell r="DR51">
            <v>41299</v>
          </cell>
          <cell r="DS51">
            <v>27188</v>
          </cell>
          <cell r="DT51">
            <v>50298</v>
          </cell>
          <cell r="DU51">
            <v>27188</v>
          </cell>
          <cell r="DV51">
            <v>38607</v>
          </cell>
          <cell r="DW51">
            <v>44316</v>
          </cell>
          <cell r="DX51">
            <v>50298</v>
          </cell>
          <cell r="DY51">
            <v>56008</v>
          </cell>
          <cell r="DZ51">
            <v>27188</v>
          </cell>
          <cell r="EA51">
            <v>38607</v>
          </cell>
          <cell r="EB51">
            <v>44316</v>
          </cell>
          <cell r="EC51">
            <v>30520</v>
          </cell>
          <cell r="ED51">
            <v>56461</v>
          </cell>
          <cell r="EE51">
            <v>30520</v>
          </cell>
          <cell r="EF51">
            <v>43338</v>
          </cell>
          <cell r="EG51">
            <v>49747</v>
          </cell>
          <cell r="EH51">
            <v>56461</v>
          </cell>
          <cell r="EI51">
            <v>62870</v>
          </cell>
          <cell r="EJ51">
            <v>30520</v>
          </cell>
          <cell r="EK51">
            <v>43338</v>
          </cell>
          <cell r="EL51">
            <v>49747</v>
          </cell>
          <cell r="EM51">
            <v>33572</v>
          </cell>
          <cell r="EN51">
            <v>62108</v>
          </cell>
          <cell r="EO51">
            <v>33572</v>
          </cell>
          <cell r="EP51">
            <v>47673</v>
          </cell>
          <cell r="EQ51">
            <v>54722</v>
          </cell>
          <cell r="ER51">
            <v>62108</v>
          </cell>
          <cell r="ES51">
            <v>69159</v>
          </cell>
          <cell r="ET51">
            <v>33572</v>
          </cell>
          <cell r="EU51">
            <v>47673</v>
          </cell>
          <cell r="EV51">
            <v>54722</v>
          </cell>
          <cell r="EW51">
            <v>35097</v>
          </cell>
          <cell r="EX51">
            <v>64931</v>
          </cell>
          <cell r="EY51">
            <v>35097</v>
          </cell>
          <cell r="EZ51">
            <v>49838</v>
          </cell>
          <cell r="FA51">
            <v>57209</v>
          </cell>
          <cell r="FB51">
            <v>64931</v>
          </cell>
          <cell r="FC51">
            <v>72300</v>
          </cell>
          <cell r="FD51">
            <v>35097</v>
          </cell>
          <cell r="FE51">
            <v>49838</v>
          </cell>
          <cell r="FF51">
            <v>57209</v>
          </cell>
        </row>
        <row r="52">
          <cell r="A52" t="str">
            <v>J</v>
          </cell>
          <cell r="B52" t="str">
            <v>B</v>
          </cell>
          <cell r="C52">
            <v>10698</v>
          </cell>
          <cell r="D52">
            <v>19792</v>
          </cell>
          <cell r="E52">
            <v>10698</v>
          </cell>
          <cell r="F52">
            <v>15191</v>
          </cell>
          <cell r="G52">
            <v>17437</v>
          </cell>
          <cell r="H52">
            <v>19792</v>
          </cell>
          <cell r="I52">
            <v>22038</v>
          </cell>
          <cell r="J52">
            <v>10698</v>
          </cell>
          <cell r="K52">
            <v>15191</v>
          </cell>
          <cell r="L52">
            <v>17437</v>
          </cell>
          <cell r="M52">
            <v>11669</v>
          </cell>
          <cell r="N52">
            <v>21588</v>
          </cell>
          <cell r="O52">
            <v>11669</v>
          </cell>
          <cell r="P52">
            <v>16570</v>
          </cell>
          <cell r="Q52">
            <v>19021</v>
          </cell>
          <cell r="R52">
            <v>21588</v>
          </cell>
          <cell r="S52">
            <v>24039</v>
          </cell>
          <cell r="T52">
            <v>11669</v>
          </cell>
          <cell r="U52">
            <v>16570</v>
          </cell>
          <cell r="V52">
            <v>19021</v>
          </cell>
          <cell r="W52"/>
          <cell r="X52"/>
          <cell r="Y52"/>
          <cell r="Z52"/>
          <cell r="AA52"/>
          <cell r="AB52"/>
          <cell r="AC52"/>
          <cell r="AD52"/>
          <cell r="AE52"/>
          <cell r="AF52"/>
          <cell r="AG52"/>
          <cell r="AH52"/>
          <cell r="AI52"/>
          <cell r="AJ52"/>
          <cell r="AK52"/>
          <cell r="AL52"/>
          <cell r="AM52"/>
          <cell r="AN52"/>
          <cell r="AO52"/>
          <cell r="AP52"/>
          <cell r="AQ52">
            <v>13109</v>
          </cell>
          <cell r="AR52">
            <v>24251</v>
          </cell>
          <cell r="AS52">
            <v>13109</v>
          </cell>
          <cell r="AT52">
            <v>18615</v>
          </cell>
          <cell r="AU52">
            <v>21367</v>
          </cell>
          <cell r="AV52">
            <v>24251</v>
          </cell>
          <cell r="AW52">
            <v>27005</v>
          </cell>
          <cell r="AX52">
            <v>13109</v>
          </cell>
          <cell r="AY52">
            <v>18615</v>
          </cell>
          <cell r="AZ52">
            <v>21367</v>
          </cell>
          <cell r="BA52">
            <v>13719</v>
          </cell>
          <cell r="BB52">
            <v>25380</v>
          </cell>
          <cell r="BC52">
            <v>13719</v>
          </cell>
          <cell r="BD52">
            <v>19481</v>
          </cell>
          <cell r="BE52">
            <v>22361</v>
          </cell>
          <cell r="BF52">
            <v>25380</v>
          </cell>
          <cell r="BG52">
            <v>28261</v>
          </cell>
          <cell r="BH52">
            <v>13719</v>
          </cell>
          <cell r="BI52">
            <v>19481</v>
          </cell>
          <cell r="BJ52">
            <v>22361</v>
          </cell>
          <cell r="BK52">
            <v>14634</v>
          </cell>
          <cell r="BL52">
            <v>27073</v>
          </cell>
          <cell r="BM52">
            <v>14634</v>
          </cell>
          <cell r="BN52">
            <v>20780</v>
          </cell>
          <cell r="BO52">
            <v>23853</v>
          </cell>
          <cell r="BP52">
            <v>27073</v>
          </cell>
          <cell r="BQ52">
            <v>30146</v>
          </cell>
          <cell r="BR52">
            <v>14634</v>
          </cell>
          <cell r="BS52">
            <v>20780</v>
          </cell>
          <cell r="BT52">
            <v>23853</v>
          </cell>
          <cell r="BU52">
            <v>15853</v>
          </cell>
          <cell r="BV52">
            <v>29328</v>
          </cell>
          <cell r="BW52">
            <v>15853</v>
          </cell>
          <cell r="BX52">
            <v>22510</v>
          </cell>
          <cell r="BY52">
            <v>25840</v>
          </cell>
          <cell r="BZ52">
            <v>29328</v>
          </cell>
          <cell r="CA52">
            <v>32657</v>
          </cell>
          <cell r="CB52">
            <v>15853</v>
          </cell>
          <cell r="CC52">
            <v>22510</v>
          </cell>
          <cell r="CD52">
            <v>25840</v>
          </cell>
          <cell r="CE52">
            <v>17073</v>
          </cell>
          <cell r="CF52">
            <v>31585</v>
          </cell>
          <cell r="CG52">
            <v>17073</v>
          </cell>
          <cell r="CH52">
            <v>24243</v>
          </cell>
          <cell r="CI52">
            <v>27828</v>
          </cell>
          <cell r="CJ52">
            <v>31585</v>
          </cell>
          <cell r="CK52">
            <v>35170</v>
          </cell>
          <cell r="CL52">
            <v>17073</v>
          </cell>
          <cell r="CM52">
            <v>24243</v>
          </cell>
          <cell r="CN52">
            <v>27828</v>
          </cell>
          <cell r="CO52">
            <v>18865</v>
          </cell>
          <cell r="CP52">
            <v>34901</v>
          </cell>
          <cell r="CQ52">
            <v>18865</v>
          </cell>
          <cell r="CR52">
            <v>26788</v>
          </cell>
          <cell r="CS52">
            <v>30750</v>
          </cell>
          <cell r="CT52">
            <v>34901</v>
          </cell>
          <cell r="CU52">
            <v>38862</v>
          </cell>
          <cell r="CV52">
            <v>18865</v>
          </cell>
          <cell r="CW52">
            <v>26788</v>
          </cell>
          <cell r="CX52">
            <v>30750</v>
          </cell>
          <cell r="CY52">
            <v>20751</v>
          </cell>
          <cell r="CZ52">
            <v>38390</v>
          </cell>
          <cell r="DA52">
            <v>20751</v>
          </cell>
          <cell r="DB52">
            <v>29467</v>
          </cell>
          <cell r="DC52">
            <v>33825</v>
          </cell>
          <cell r="DD52">
            <v>38390</v>
          </cell>
          <cell r="DE52">
            <v>42748</v>
          </cell>
          <cell r="DF52">
            <v>20751</v>
          </cell>
          <cell r="DG52">
            <v>29467</v>
          </cell>
          <cell r="DH52">
            <v>33825</v>
          </cell>
          <cell r="DI52">
            <v>23241</v>
          </cell>
          <cell r="DJ52">
            <v>42996</v>
          </cell>
          <cell r="DK52">
            <v>23241</v>
          </cell>
          <cell r="DL52">
            <v>33002</v>
          </cell>
          <cell r="DM52">
            <v>37883</v>
          </cell>
          <cell r="DN52">
            <v>42996</v>
          </cell>
          <cell r="DO52">
            <v>47876</v>
          </cell>
          <cell r="DP52">
            <v>23241</v>
          </cell>
          <cell r="DQ52">
            <v>33002</v>
          </cell>
          <cell r="DR52">
            <v>37883</v>
          </cell>
          <cell r="DS52">
            <v>24939</v>
          </cell>
          <cell r="DT52">
            <v>46138</v>
          </cell>
          <cell r="DU52">
            <v>24939</v>
          </cell>
          <cell r="DV52">
            <v>35414</v>
          </cell>
          <cell r="DW52">
            <v>40650</v>
          </cell>
          <cell r="DX52">
            <v>46138</v>
          </cell>
          <cell r="DY52">
            <v>51375</v>
          </cell>
          <cell r="DZ52">
            <v>24939</v>
          </cell>
          <cell r="EA52">
            <v>35414</v>
          </cell>
          <cell r="EB52">
            <v>40650</v>
          </cell>
          <cell r="EC52">
            <v>27995</v>
          </cell>
          <cell r="ED52">
            <v>51791</v>
          </cell>
          <cell r="EE52">
            <v>27995</v>
          </cell>
          <cell r="EF52">
            <v>39754</v>
          </cell>
          <cell r="EG52">
            <v>45633</v>
          </cell>
          <cell r="EH52">
            <v>51791</v>
          </cell>
          <cell r="EI52">
            <v>57671</v>
          </cell>
          <cell r="EJ52">
            <v>27995</v>
          </cell>
          <cell r="EK52">
            <v>39754</v>
          </cell>
          <cell r="EL52">
            <v>45633</v>
          </cell>
          <cell r="EM52">
            <v>30795</v>
          </cell>
          <cell r="EN52">
            <v>56972</v>
          </cell>
          <cell r="EO52">
            <v>30795</v>
          </cell>
          <cell r="EP52">
            <v>43730</v>
          </cell>
          <cell r="EQ52">
            <v>50196</v>
          </cell>
          <cell r="ER52">
            <v>56972</v>
          </cell>
          <cell r="ES52">
            <v>63439</v>
          </cell>
          <cell r="ET52">
            <v>30795</v>
          </cell>
          <cell r="EU52">
            <v>43730</v>
          </cell>
          <cell r="EV52">
            <v>50196</v>
          </cell>
          <cell r="EW52">
            <v>32195</v>
          </cell>
          <cell r="EX52">
            <v>59560</v>
          </cell>
          <cell r="EY52">
            <v>32195</v>
          </cell>
          <cell r="EZ52">
            <v>45716</v>
          </cell>
          <cell r="FA52">
            <v>52477</v>
          </cell>
          <cell r="FB52">
            <v>59560</v>
          </cell>
          <cell r="FC52">
            <v>66320</v>
          </cell>
          <cell r="FD52">
            <v>32195</v>
          </cell>
          <cell r="FE52">
            <v>45716</v>
          </cell>
          <cell r="FF52">
            <v>52477</v>
          </cell>
        </row>
        <row r="53">
          <cell r="A53" t="str">
            <v>J</v>
          </cell>
          <cell r="B53" t="str">
            <v>Y</v>
          </cell>
          <cell r="C53">
            <v>9207</v>
          </cell>
          <cell r="D53">
            <v>17034</v>
          </cell>
          <cell r="E53">
            <v>9207</v>
          </cell>
          <cell r="F53">
            <v>13075</v>
          </cell>
          <cell r="G53">
            <v>15008</v>
          </cell>
          <cell r="H53">
            <v>17034</v>
          </cell>
          <cell r="I53">
            <v>18967</v>
          </cell>
          <cell r="J53">
            <v>9207</v>
          </cell>
          <cell r="K53">
            <v>13075</v>
          </cell>
          <cell r="L53">
            <v>15008</v>
          </cell>
          <cell r="M53">
            <v>10043</v>
          </cell>
          <cell r="N53">
            <v>18580</v>
          </cell>
          <cell r="O53">
            <v>10043</v>
          </cell>
          <cell r="P53">
            <v>14261</v>
          </cell>
          <cell r="Q53">
            <v>16371</v>
          </cell>
          <cell r="R53">
            <v>18580</v>
          </cell>
          <cell r="S53">
            <v>20689</v>
          </cell>
          <cell r="T53">
            <v>10043</v>
          </cell>
          <cell r="U53">
            <v>14261</v>
          </cell>
          <cell r="V53">
            <v>16371</v>
          </cell>
          <cell r="W53"/>
          <cell r="X53"/>
          <cell r="Y53"/>
          <cell r="Z53"/>
          <cell r="AA53"/>
          <cell r="AB53"/>
          <cell r="AC53"/>
          <cell r="AD53"/>
          <cell r="AE53"/>
          <cell r="AF53"/>
          <cell r="AG53"/>
          <cell r="AH53"/>
          <cell r="AI53"/>
          <cell r="AJ53"/>
          <cell r="AK53"/>
          <cell r="AL53"/>
          <cell r="AM53"/>
          <cell r="AN53"/>
          <cell r="AO53"/>
          <cell r="AP53"/>
          <cell r="AQ53">
            <v>11282</v>
          </cell>
          <cell r="AR53">
            <v>20872</v>
          </cell>
          <cell r="AS53">
            <v>11282</v>
          </cell>
          <cell r="AT53">
            <v>16021</v>
          </cell>
          <cell r="AU53">
            <v>18390</v>
          </cell>
          <cell r="AV53">
            <v>20872</v>
          </cell>
          <cell r="AW53">
            <v>23242</v>
          </cell>
          <cell r="AX53">
            <v>11282</v>
          </cell>
          <cell r="AY53">
            <v>16021</v>
          </cell>
          <cell r="AZ53">
            <v>18390</v>
          </cell>
          <cell r="BA53">
            <v>11807</v>
          </cell>
          <cell r="BB53">
            <v>21843</v>
          </cell>
          <cell r="BC53">
            <v>11807</v>
          </cell>
          <cell r="BD53">
            <v>16766</v>
          </cell>
          <cell r="BE53">
            <v>19245</v>
          </cell>
          <cell r="BF53">
            <v>21843</v>
          </cell>
          <cell r="BG53">
            <v>24323</v>
          </cell>
          <cell r="BH53">
            <v>11807</v>
          </cell>
          <cell r="BI53">
            <v>16766</v>
          </cell>
          <cell r="BJ53">
            <v>19245</v>
          </cell>
          <cell r="BK53">
            <v>12595</v>
          </cell>
          <cell r="BL53">
            <v>23301</v>
          </cell>
          <cell r="BM53">
            <v>12595</v>
          </cell>
          <cell r="BN53">
            <v>17885</v>
          </cell>
          <cell r="BO53">
            <v>20530</v>
          </cell>
          <cell r="BP53">
            <v>23301</v>
          </cell>
          <cell r="BQ53">
            <v>25946</v>
          </cell>
          <cell r="BR53">
            <v>12595</v>
          </cell>
          <cell r="BS53">
            <v>17885</v>
          </cell>
          <cell r="BT53">
            <v>20530</v>
          </cell>
          <cell r="BU53">
            <v>13644</v>
          </cell>
          <cell r="BV53">
            <v>25241</v>
          </cell>
          <cell r="BW53">
            <v>13644</v>
          </cell>
          <cell r="BX53">
            <v>19374</v>
          </cell>
          <cell r="BY53">
            <v>22239</v>
          </cell>
          <cell r="BZ53">
            <v>25241</v>
          </cell>
          <cell r="CA53">
            <v>28106</v>
          </cell>
          <cell r="CB53">
            <v>13644</v>
          </cell>
          <cell r="CC53">
            <v>19374</v>
          </cell>
          <cell r="CD53">
            <v>22239</v>
          </cell>
          <cell r="CE53">
            <v>14694</v>
          </cell>
          <cell r="CF53">
            <v>27183</v>
          </cell>
          <cell r="CG53">
            <v>14694</v>
          </cell>
          <cell r="CH53">
            <v>20865</v>
          </cell>
          <cell r="CI53">
            <v>23951</v>
          </cell>
          <cell r="CJ53">
            <v>27183</v>
          </cell>
          <cell r="CK53">
            <v>30269</v>
          </cell>
          <cell r="CL53">
            <v>14694</v>
          </cell>
          <cell r="CM53">
            <v>20865</v>
          </cell>
          <cell r="CN53">
            <v>23951</v>
          </cell>
          <cell r="CO53">
            <v>16236</v>
          </cell>
          <cell r="CP53">
            <v>30037</v>
          </cell>
          <cell r="CQ53">
            <v>16236</v>
          </cell>
          <cell r="CR53">
            <v>23055</v>
          </cell>
          <cell r="CS53">
            <v>26465</v>
          </cell>
          <cell r="CT53">
            <v>30037</v>
          </cell>
          <cell r="CU53">
            <v>33447</v>
          </cell>
          <cell r="CV53">
            <v>16236</v>
          </cell>
          <cell r="CW53">
            <v>23055</v>
          </cell>
          <cell r="CX53">
            <v>26465</v>
          </cell>
          <cell r="CY53">
            <v>17859</v>
          </cell>
          <cell r="CZ53">
            <v>33040</v>
          </cell>
          <cell r="DA53">
            <v>17859</v>
          </cell>
          <cell r="DB53">
            <v>25361</v>
          </cell>
          <cell r="DC53">
            <v>29111</v>
          </cell>
          <cell r="DD53">
            <v>33040</v>
          </cell>
          <cell r="DE53">
            <v>36791</v>
          </cell>
          <cell r="DF53">
            <v>17859</v>
          </cell>
          <cell r="DG53">
            <v>25361</v>
          </cell>
          <cell r="DH53">
            <v>29111</v>
          </cell>
          <cell r="DI53">
            <v>20003</v>
          </cell>
          <cell r="DJ53">
            <v>37005</v>
          </cell>
          <cell r="DK53">
            <v>20003</v>
          </cell>
          <cell r="DL53">
            <v>28404</v>
          </cell>
          <cell r="DM53">
            <v>32605</v>
          </cell>
          <cell r="DN53">
            <v>37005</v>
          </cell>
          <cell r="DO53">
            <v>41205</v>
          </cell>
          <cell r="DP53">
            <v>20003</v>
          </cell>
          <cell r="DQ53">
            <v>28404</v>
          </cell>
          <cell r="DR53">
            <v>32605</v>
          </cell>
          <cell r="DS53">
            <v>21464</v>
          </cell>
          <cell r="DT53">
            <v>39709</v>
          </cell>
          <cell r="DU53">
            <v>21464</v>
          </cell>
          <cell r="DV53">
            <v>30479</v>
          </cell>
          <cell r="DW53">
            <v>34986</v>
          </cell>
          <cell r="DX53">
            <v>39709</v>
          </cell>
          <cell r="DY53">
            <v>44217</v>
          </cell>
          <cell r="DZ53">
            <v>21464</v>
          </cell>
          <cell r="EA53">
            <v>30479</v>
          </cell>
          <cell r="EB53">
            <v>34986</v>
          </cell>
          <cell r="EC53">
            <v>24094</v>
          </cell>
          <cell r="ED53">
            <v>44575</v>
          </cell>
          <cell r="EE53">
            <v>24094</v>
          </cell>
          <cell r="EF53">
            <v>34214</v>
          </cell>
          <cell r="EG53">
            <v>39274</v>
          </cell>
          <cell r="EH53">
            <v>44575</v>
          </cell>
          <cell r="EI53">
            <v>49635</v>
          </cell>
          <cell r="EJ53">
            <v>24094</v>
          </cell>
          <cell r="EK53">
            <v>34214</v>
          </cell>
          <cell r="EL53">
            <v>39274</v>
          </cell>
          <cell r="EM53">
            <v>26504</v>
          </cell>
          <cell r="EN53">
            <v>49033</v>
          </cell>
          <cell r="EO53">
            <v>26504</v>
          </cell>
          <cell r="EP53">
            <v>37636</v>
          </cell>
          <cell r="EQ53">
            <v>43201</v>
          </cell>
          <cell r="ER53">
            <v>49033</v>
          </cell>
          <cell r="ES53">
            <v>54599</v>
          </cell>
          <cell r="ET53">
            <v>26504</v>
          </cell>
          <cell r="EU53">
            <v>37636</v>
          </cell>
          <cell r="EV53">
            <v>43201</v>
          </cell>
          <cell r="EW53">
            <v>27708</v>
          </cell>
          <cell r="EX53">
            <v>51261</v>
          </cell>
          <cell r="EY53">
            <v>27708</v>
          </cell>
          <cell r="EZ53">
            <v>39346</v>
          </cell>
          <cell r="FA53">
            <v>45165</v>
          </cell>
          <cell r="FB53">
            <v>51261</v>
          </cell>
          <cell r="FC53">
            <v>57079</v>
          </cell>
          <cell r="FD53">
            <v>27708</v>
          </cell>
          <cell r="FE53">
            <v>39346</v>
          </cell>
          <cell r="FF53">
            <v>45165</v>
          </cell>
        </row>
        <row r="54">
          <cell r="A54" t="str">
            <v>K</v>
          </cell>
          <cell r="B54" t="str">
            <v>D</v>
          </cell>
          <cell r="C54">
            <v>9296</v>
          </cell>
          <cell r="D54">
            <v>17198</v>
          </cell>
          <cell r="E54">
            <v>9296</v>
          </cell>
          <cell r="F54">
            <v>13200</v>
          </cell>
          <cell r="G54">
            <v>15152</v>
          </cell>
          <cell r="H54">
            <v>17198</v>
          </cell>
          <cell r="I54">
            <v>19150</v>
          </cell>
          <cell r="J54">
            <v>9296</v>
          </cell>
          <cell r="K54">
            <v>13200</v>
          </cell>
          <cell r="L54">
            <v>15152</v>
          </cell>
          <cell r="M54">
            <v>10147</v>
          </cell>
          <cell r="N54">
            <v>18772</v>
          </cell>
          <cell r="O54">
            <v>10147</v>
          </cell>
          <cell r="P54">
            <v>14409</v>
          </cell>
          <cell r="Q54">
            <v>16540</v>
          </cell>
          <cell r="R54">
            <v>18772</v>
          </cell>
          <cell r="S54">
            <v>20903</v>
          </cell>
          <cell r="T54">
            <v>10147</v>
          </cell>
          <cell r="U54">
            <v>14409</v>
          </cell>
          <cell r="V54">
            <v>16540</v>
          </cell>
          <cell r="W54"/>
          <cell r="X54"/>
          <cell r="Y54"/>
          <cell r="Z54"/>
          <cell r="AA54"/>
          <cell r="AB54"/>
          <cell r="AC54"/>
          <cell r="AD54"/>
          <cell r="AE54"/>
          <cell r="AF54"/>
          <cell r="AG54"/>
          <cell r="AH54"/>
          <cell r="AI54"/>
          <cell r="AJ54"/>
          <cell r="AK54"/>
          <cell r="AL54"/>
          <cell r="AM54"/>
          <cell r="AN54"/>
          <cell r="AO54"/>
          <cell r="AP54"/>
          <cell r="AQ54">
            <v>11399</v>
          </cell>
          <cell r="AR54">
            <v>21088</v>
          </cell>
          <cell r="AS54">
            <v>11399</v>
          </cell>
          <cell r="AT54">
            <v>16187</v>
          </cell>
          <cell r="AU54">
            <v>18580</v>
          </cell>
          <cell r="AV54">
            <v>21088</v>
          </cell>
          <cell r="AW54">
            <v>23482</v>
          </cell>
          <cell r="AX54">
            <v>11399</v>
          </cell>
          <cell r="AY54">
            <v>16187</v>
          </cell>
          <cell r="AZ54">
            <v>18580</v>
          </cell>
          <cell r="BA54">
            <v>11929</v>
          </cell>
          <cell r="BB54">
            <v>22069</v>
          </cell>
          <cell r="BC54">
            <v>11929</v>
          </cell>
          <cell r="BD54">
            <v>16939</v>
          </cell>
          <cell r="BE54">
            <v>19444</v>
          </cell>
          <cell r="BF54">
            <v>22069</v>
          </cell>
          <cell r="BG54">
            <v>24574</v>
          </cell>
          <cell r="BH54">
            <v>11929</v>
          </cell>
          <cell r="BI54">
            <v>16939</v>
          </cell>
          <cell r="BJ54">
            <v>19444</v>
          </cell>
          <cell r="BK54">
            <v>12724</v>
          </cell>
          <cell r="BL54">
            <v>23539</v>
          </cell>
          <cell r="BM54">
            <v>12724</v>
          </cell>
          <cell r="BN54">
            <v>18068</v>
          </cell>
          <cell r="BO54">
            <v>20740</v>
          </cell>
          <cell r="BP54">
            <v>23539</v>
          </cell>
          <cell r="BQ54">
            <v>26211</v>
          </cell>
          <cell r="BR54">
            <v>12724</v>
          </cell>
          <cell r="BS54">
            <v>18068</v>
          </cell>
          <cell r="BT54">
            <v>20740</v>
          </cell>
          <cell r="BU54">
            <v>13785</v>
          </cell>
          <cell r="BV54">
            <v>25502</v>
          </cell>
          <cell r="BW54">
            <v>13785</v>
          </cell>
          <cell r="BX54">
            <v>19575</v>
          </cell>
          <cell r="BY54">
            <v>22470</v>
          </cell>
          <cell r="BZ54">
            <v>25502</v>
          </cell>
          <cell r="CA54">
            <v>28397</v>
          </cell>
          <cell r="CB54">
            <v>13785</v>
          </cell>
          <cell r="CC54">
            <v>19575</v>
          </cell>
          <cell r="CD54">
            <v>22470</v>
          </cell>
          <cell r="CE54">
            <v>14845</v>
          </cell>
          <cell r="CF54">
            <v>27463</v>
          </cell>
          <cell r="CG54">
            <v>14845</v>
          </cell>
          <cell r="CH54">
            <v>21080</v>
          </cell>
          <cell r="CI54">
            <v>24197</v>
          </cell>
          <cell r="CJ54">
            <v>27463</v>
          </cell>
          <cell r="CK54">
            <v>30581</v>
          </cell>
          <cell r="CL54">
            <v>14845</v>
          </cell>
          <cell r="CM54">
            <v>21080</v>
          </cell>
          <cell r="CN54">
            <v>24197</v>
          </cell>
          <cell r="CO54">
            <v>16404</v>
          </cell>
          <cell r="CP54">
            <v>30347</v>
          </cell>
          <cell r="CQ54">
            <v>16404</v>
          </cell>
          <cell r="CR54">
            <v>23294</v>
          </cell>
          <cell r="CS54">
            <v>26739</v>
          </cell>
          <cell r="CT54">
            <v>30347</v>
          </cell>
          <cell r="CU54">
            <v>33792</v>
          </cell>
          <cell r="CV54">
            <v>16404</v>
          </cell>
          <cell r="CW54">
            <v>23294</v>
          </cell>
          <cell r="CX54">
            <v>26739</v>
          </cell>
          <cell r="CY54">
            <v>18044</v>
          </cell>
          <cell r="CZ54">
            <v>33381</v>
          </cell>
          <cell r="DA54">
            <v>18044</v>
          </cell>
          <cell r="DB54">
            <v>25622</v>
          </cell>
          <cell r="DC54">
            <v>29412</v>
          </cell>
          <cell r="DD54">
            <v>33381</v>
          </cell>
          <cell r="DE54">
            <v>37171</v>
          </cell>
          <cell r="DF54">
            <v>18044</v>
          </cell>
          <cell r="DG54">
            <v>25622</v>
          </cell>
          <cell r="DH54">
            <v>29412</v>
          </cell>
          <cell r="DI54">
            <v>20210</v>
          </cell>
          <cell r="DJ54">
            <v>37389</v>
          </cell>
          <cell r="DK54">
            <v>20210</v>
          </cell>
          <cell r="DL54">
            <v>28698</v>
          </cell>
          <cell r="DM54">
            <v>32942</v>
          </cell>
          <cell r="DN54">
            <v>37389</v>
          </cell>
          <cell r="DO54">
            <v>41633</v>
          </cell>
          <cell r="DP54">
            <v>20210</v>
          </cell>
          <cell r="DQ54">
            <v>28698</v>
          </cell>
          <cell r="DR54">
            <v>32942</v>
          </cell>
          <cell r="DS54">
            <v>21686</v>
          </cell>
          <cell r="DT54">
            <v>40119</v>
          </cell>
          <cell r="DU54">
            <v>21686</v>
          </cell>
          <cell r="DV54">
            <v>30794</v>
          </cell>
          <cell r="DW54">
            <v>35348</v>
          </cell>
          <cell r="DX54">
            <v>40119</v>
          </cell>
          <cell r="DY54">
            <v>44673</v>
          </cell>
          <cell r="DZ54">
            <v>21686</v>
          </cell>
          <cell r="EA54">
            <v>30794</v>
          </cell>
          <cell r="EB54">
            <v>35348</v>
          </cell>
          <cell r="EC54">
            <v>24344</v>
          </cell>
          <cell r="ED54">
            <v>45036</v>
          </cell>
          <cell r="EE54">
            <v>24344</v>
          </cell>
          <cell r="EF54">
            <v>34568</v>
          </cell>
          <cell r="EG54">
            <v>39681</v>
          </cell>
          <cell r="EH54">
            <v>45036</v>
          </cell>
          <cell r="EI54">
            <v>50149</v>
          </cell>
          <cell r="EJ54">
            <v>24344</v>
          </cell>
          <cell r="EK54">
            <v>34568</v>
          </cell>
          <cell r="EL54">
            <v>39681</v>
          </cell>
          <cell r="EM54">
            <v>26778</v>
          </cell>
          <cell r="EN54">
            <v>49539</v>
          </cell>
          <cell r="EO54">
            <v>26778</v>
          </cell>
          <cell r="EP54">
            <v>38025</v>
          </cell>
          <cell r="EQ54">
            <v>43648</v>
          </cell>
          <cell r="ER54">
            <v>49539</v>
          </cell>
          <cell r="ES54">
            <v>55163</v>
          </cell>
          <cell r="ET54">
            <v>26778</v>
          </cell>
          <cell r="EU54">
            <v>38025</v>
          </cell>
          <cell r="EV54">
            <v>43648</v>
          </cell>
          <cell r="EW54">
            <v>27996</v>
          </cell>
          <cell r="EX54">
            <v>51793</v>
          </cell>
          <cell r="EY54">
            <v>27996</v>
          </cell>
          <cell r="EZ54">
            <v>39754</v>
          </cell>
          <cell r="FA54">
            <v>45633</v>
          </cell>
          <cell r="FB54">
            <v>51793</v>
          </cell>
          <cell r="FC54">
            <v>57672</v>
          </cell>
          <cell r="FD54">
            <v>27996</v>
          </cell>
          <cell r="FE54">
            <v>39754</v>
          </cell>
          <cell r="FF54">
            <v>45633</v>
          </cell>
        </row>
        <row r="55">
          <cell r="A55" t="str">
            <v>K</v>
          </cell>
          <cell r="B55" t="str">
            <v>A</v>
          </cell>
          <cell r="C55">
            <v>12364</v>
          </cell>
          <cell r="D55">
            <v>22873</v>
          </cell>
          <cell r="E55">
            <v>12364</v>
          </cell>
          <cell r="F55">
            <v>17556</v>
          </cell>
          <cell r="G55">
            <v>20152</v>
          </cell>
          <cell r="H55">
            <v>22873</v>
          </cell>
          <cell r="I55">
            <v>25470</v>
          </cell>
          <cell r="J55">
            <v>12364</v>
          </cell>
          <cell r="K55">
            <v>17556</v>
          </cell>
          <cell r="L55">
            <v>20152</v>
          </cell>
          <cell r="M55">
            <v>13496</v>
          </cell>
          <cell r="N55">
            <v>24967</v>
          </cell>
          <cell r="O55">
            <v>13496</v>
          </cell>
          <cell r="P55">
            <v>19164</v>
          </cell>
          <cell r="Q55">
            <v>21998</v>
          </cell>
          <cell r="R55">
            <v>24967</v>
          </cell>
          <cell r="S55">
            <v>27801</v>
          </cell>
          <cell r="T55">
            <v>13496</v>
          </cell>
          <cell r="U55">
            <v>19164</v>
          </cell>
          <cell r="V55">
            <v>21998</v>
          </cell>
          <cell r="W55"/>
          <cell r="X55"/>
          <cell r="Y55"/>
          <cell r="Z55"/>
          <cell r="AA55"/>
          <cell r="AB55"/>
          <cell r="AC55"/>
          <cell r="AD55"/>
          <cell r="AE55"/>
          <cell r="AF55"/>
          <cell r="AG55"/>
          <cell r="AH55"/>
          <cell r="AI55"/>
          <cell r="AJ55"/>
          <cell r="AK55"/>
          <cell r="AL55"/>
          <cell r="AM55"/>
          <cell r="AN55"/>
          <cell r="AO55"/>
          <cell r="AP55"/>
          <cell r="AQ55">
            <v>15161</v>
          </cell>
          <cell r="AR55">
            <v>28047</v>
          </cell>
          <cell r="AS55">
            <v>15161</v>
          </cell>
          <cell r="AT55">
            <v>21529</v>
          </cell>
          <cell r="AU55">
            <v>24711</v>
          </cell>
          <cell r="AV55">
            <v>28047</v>
          </cell>
          <cell r="AW55">
            <v>31231</v>
          </cell>
          <cell r="AX55">
            <v>15161</v>
          </cell>
          <cell r="AY55">
            <v>21529</v>
          </cell>
          <cell r="AZ55">
            <v>24711</v>
          </cell>
          <cell r="BA55">
            <v>15866</v>
          </cell>
          <cell r="BB55">
            <v>29352</v>
          </cell>
          <cell r="BC55">
            <v>15866</v>
          </cell>
          <cell r="BD55">
            <v>22529</v>
          </cell>
          <cell r="BE55">
            <v>25861</v>
          </cell>
          <cell r="BF55">
            <v>29352</v>
          </cell>
          <cell r="BG55">
            <v>32683</v>
          </cell>
          <cell r="BH55">
            <v>15866</v>
          </cell>
          <cell r="BI55">
            <v>22529</v>
          </cell>
          <cell r="BJ55">
            <v>25861</v>
          </cell>
          <cell r="BK55">
            <v>16923</v>
          </cell>
          <cell r="BL55">
            <v>31307</v>
          </cell>
          <cell r="BM55">
            <v>16923</v>
          </cell>
          <cell r="BN55">
            <v>24030</v>
          </cell>
          <cell r="BO55">
            <v>27584</v>
          </cell>
          <cell r="BP55">
            <v>31307</v>
          </cell>
          <cell r="BQ55">
            <v>34861</v>
          </cell>
          <cell r="BR55">
            <v>16923</v>
          </cell>
          <cell r="BS55">
            <v>24030</v>
          </cell>
          <cell r="BT55">
            <v>27584</v>
          </cell>
          <cell r="BU55">
            <v>18334</v>
          </cell>
          <cell r="BV55">
            <v>33918</v>
          </cell>
          <cell r="BW55">
            <v>18334</v>
          </cell>
          <cell r="BX55">
            <v>26035</v>
          </cell>
          <cell r="BY55">
            <v>29885</v>
          </cell>
          <cell r="BZ55">
            <v>33918</v>
          </cell>
          <cell r="CA55">
            <v>37768</v>
          </cell>
          <cell r="CB55">
            <v>18334</v>
          </cell>
          <cell r="CC55">
            <v>26035</v>
          </cell>
          <cell r="CD55">
            <v>29885</v>
          </cell>
          <cell r="CE55">
            <v>19744</v>
          </cell>
          <cell r="CF55">
            <v>36526</v>
          </cell>
          <cell r="CG55">
            <v>19744</v>
          </cell>
          <cell r="CH55">
            <v>28036</v>
          </cell>
          <cell r="CI55">
            <v>32182</v>
          </cell>
          <cell r="CJ55">
            <v>36526</v>
          </cell>
          <cell r="CK55">
            <v>40673</v>
          </cell>
          <cell r="CL55">
            <v>19744</v>
          </cell>
          <cell r="CM55">
            <v>28036</v>
          </cell>
          <cell r="CN55">
            <v>32182</v>
          </cell>
          <cell r="CO55">
            <v>21817</v>
          </cell>
          <cell r="CP55">
            <v>40362</v>
          </cell>
          <cell r="CQ55">
            <v>21817</v>
          </cell>
          <cell r="CR55">
            <v>30981</v>
          </cell>
          <cell r="CS55">
            <v>35563</v>
          </cell>
          <cell r="CT55">
            <v>40362</v>
          </cell>
          <cell r="CU55">
            <v>44943</v>
          </cell>
          <cell r="CV55">
            <v>21817</v>
          </cell>
          <cell r="CW55">
            <v>30981</v>
          </cell>
          <cell r="CX55">
            <v>35563</v>
          </cell>
          <cell r="CY55">
            <v>23999</v>
          </cell>
          <cell r="CZ55">
            <v>44397</v>
          </cell>
          <cell r="DA55">
            <v>23999</v>
          </cell>
          <cell r="DB55">
            <v>34077</v>
          </cell>
          <cell r="DC55">
            <v>39118</v>
          </cell>
          <cell r="DD55">
            <v>44397</v>
          </cell>
          <cell r="DE55">
            <v>49437</v>
          </cell>
          <cell r="DF55">
            <v>23999</v>
          </cell>
          <cell r="DG55">
            <v>34077</v>
          </cell>
          <cell r="DH55">
            <v>39118</v>
          </cell>
          <cell r="DI55">
            <v>26879</v>
          </cell>
          <cell r="DJ55">
            <v>49727</v>
          </cell>
          <cell r="DK55">
            <v>26879</v>
          </cell>
          <cell r="DL55">
            <v>38168</v>
          </cell>
          <cell r="DM55">
            <v>43813</v>
          </cell>
          <cell r="DN55">
            <v>49727</v>
          </cell>
          <cell r="DO55">
            <v>55372</v>
          </cell>
          <cell r="DP55">
            <v>26879</v>
          </cell>
          <cell r="DQ55">
            <v>38168</v>
          </cell>
          <cell r="DR55">
            <v>43813</v>
          </cell>
          <cell r="DS55">
            <v>28842</v>
          </cell>
          <cell r="DT55">
            <v>53358</v>
          </cell>
          <cell r="DU55">
            <v>28842</v>
          </cell>
          <cell r="DV55">
            <v>40956</v>
          </cell>
          <cell r="DW55">
            <v>47013</v>
          </cell>
          <cell r="DX55">
            <v>53358</v>
          </cell>
          <cell r="DY55">
            <v>59415</v>
          </cell>
          <cell r="DZ55">
            <v>28842</v>
          </cell>
          <cell r="EA55">
            <v>40956</v>
          </cell>
          <cell r="EB55">
            <v>47013</v>
          </cell>
          <cell r="EC55">
            <v>32378</v>
          </cell>
          <cell r="ED55">
            <v>59898</v>
          </cell>
          <cell r="EE55">
            <v>32378</v>
          </cell>
          <cell r="EF55">
            <v>45975</v>
          </cell>
          <cell r="EG55">
            <v>52776</v>
          </cell>
          <cell r="EH55">
            <v>59898</v>
          </cell>
          <cell r="EI55">
            <v>66698</v>
          </cell>
          <cell r="EJ55">
            <v>32378</v>
          </cell>
          <cell r="EK55">
            <v>45975</v>
          </cell>
          <cell r="EL55">
            <v>52776</v>
          </cell>
          <cell r="EM55">
            <v>35615</v>
          </cell>
          <cell r="EN55">
            <v>65887</v>
          </cell>
          <cell r="EO55">
            <v>35615</v>
          </cell>
          <cell r="EP55">
            <v>50573</v>
          </cell>
          <cell r="EQ55">
            <v>58052</v>
          </cell>
          <cell r="ER55">
            <v>65887</v>
          </cell>
          <cell r="ES55">
            <v>73367</v>
          </cell>
          <cell r="ET55">
            <v>35615</v>
          </cell>
          <cell r="EU55">
            <v>50573</v>
          </cell>
          <cell r="EV55">
            <v>58052</v>
          </cell>
          <cell r="EW55">
            <v>37235</v>
          </cell>
          <cell r="EX55">
            <v>68885</v>
          </cell>
          <cell r="EY55">
            <v>37235</v>
          </cell>
          <cell r="EZ55">
            <v>52873</v>
          </cell>
          <cell r="FA55">
            <v>60692</v>
          </cell>
          <cell r="FB55">
            <v>68885</v>
          </cell>
          <cell r="FC55">
            <v>76704</v>
          </cell>
          <cell r="FD55">
            <v>37235</v>
          </cell>
          <cell r="FE55">
            <v>52873</v>
          </cell>
          <cell r="FF55">
            <v>60692</v>
          </cell>
        </row>
        <row r="56">
          <cell r="A56" t="str">
            <v>K</v>
          </cell>
          <cell r="B56" t="str">
            <v>B</v>
          </cell>
          <cell r="C56">
            <v>11341</v>
          </cell>
          <cell r="D56">
            <v>20982</v>
          </cell>
          <cell r="E56">
            <v>11341</v>
          </cell>
          <cell r="F56">
            <v>16104</v>
          </cell>
          <cell r="G56">
            <v>18485</v>
          </cell>
          <cell r="H56">
            <v>20982</v>
          </cell>
          <cell r="I56">
            <v>23363</v>
          </cell>
          <cell r="J56">
            <v>11341</v>
          </cell>
          <cell r="K56">
            <v>16104</v>
          </cell>
          <cell r="L56">
            <v>18485</v>
          </cell>
          <cell r="M56">
            <v>12379</v>
          </cell>
          <cell r="N56">
            <v>22902</v>
          </cell>
          <cell r="O56">
            <v>12379</v>
          </cell>
          <cell r="P56">
            <v>17579</v>
          </cell>
          <cell r="Q56">
            <v>20179</v>
          </cell>
          <cell r="R56">
            <v>22902</v>
          </cell>
          <cell r="S56">
            <v>25502</v>
          </cell>
          <cell r="T56">
            <v>12379</v>
          </cell>
          <cell r="U56">
            <v>17579</v>
          </cell>
          <cell r="V56">
            <v>20179</v>
          </cell>
          <cell r="W56"/>
          <cell r="X56"/>
          <cell r="Y56"/>
          <cell r="Z56"/>
          <cell r="AA56"/>
          <cell r="AB56"/>
          <cell r="AC56"/>
          <cell r="AD56"/>
          <cell r="AE56"/>
          <cell r="AF56"/>
          <cell r="AG56"/>
          <cell r="AH56"/>
          <cell r="AI56"/>
          <cell r="AJ56"/>
          <cell r="AK56"/>
          <cell r="AL56"/>
          <cell r="AM56"/>
          <cell r="AN56"/>
          <cell r="AO56"/>
          <cell r="AP56"/>
          <cell r="AQ56">
            <v>13907</v>
          </cell>
          <cell r="AR56">
            <v>25727</v>
          </cell>
          <cell r="AS56">
            <v>13907</v>
          </cell>
          <cell r="AT56">
            <v>19748</v>
          </cell>
          <cell r="AU56">
            <v>22668</v>
          </cell>
          <cell r="AV56">
            <v>25727</v>
          </cell>
          <cell r="AW56">
            <v>28648</v>
          </cell>
          <cell r="AX56">
            <v>13907</v>
          </cell>
          <cell r="AY56">
            <v>19748</v>
          </cell>
          <cell r="AZ56">
            <v>22668</v>
          </cell>
          <cell r="BA56">
            <v>14553</v>
          </cell>
          <cell r="BB56">
            <v>26924</v>
          </cell>
          <cell r="BC56">
            <v>14553</v>
          </cell>
          <cell r="BD56">
            <v>20666</v>
          </cell>
          <cell r="BE56">
            <v>23722</v>
          </cell>
          <cell r="BF56">
            <v>26924</v>
          </cell>
          <cell r="BG56">
            <v>29980</v>
          </cell>
          <cell r="BH56">
            <v>14553</v>
          </cell>
          <cell r="BI56">
            <v>20666</v>
          </cell>
          <cell r="BJ56">
            <v>23722</v>
          </cell>
          <cell r="BK56">
            <v>15523</v>
          </cell>
          <cell r="BL56">
            <v>28718</v>
          </cell>
          <cell r="BM56">
            <v>15523</v>
          </cell>
          <cell r="BN56">
            <v>22043</v>
          </cell>
          <cell r="BO56">
            <v>25303</v>
          </cell>
          <cell r="BP56">
            <v>28718</v>
          </cell>
          <cell r="BQ56">
            <v>31977</v>
          </cell>
          <cell r="BR56">
            <v>15523</v>
          </cell>
          <cell r="BS56">
            <v>22043</v>
          </cell>
          <cell r="BT56">
            <v>25303</v>
          </cell>
          <cell r="BU56">
            <v>16818</v>
          </cell>
          <cell r="BV56">
            <v>31112</v>
          </cell>
          <cell r="BW56">
            <v>16818</v>
          </cell>
          <cell r="BX56">
            <v>23882</v>
          </cell>
          <cell r="BY56">
            <v>27413</v>
          </cell>
          <cell r="BZ56">
            <v>31112</v>
          </cell>
          <cell r="CA56">
            <v>34644</v>
          </cell>
          <cell r="CB56">
            <v>16818</v>
          </cell>
          <cell r="CC56">
            <v>23882</v>
          </cell>
          <cell r="CD56">
            <v>27413</v>
          </cell>
          <cell r="CE56">
            <v>18111</v>
          </cell>
          <cell r="CF56">
            <v>33505</v>
          </cell>
          <cell r="CG56">
            <v>18111</v>
          </cell>
          <cell r="CH56">
            <v>25718</v>
          </cell>
          <cell r="CI56">
            <v>29520</v>
          </cell>
          <cell r="CJ56">
            <v>33505</v>
          </cell>
          <cell r="CK56">
            <v>37309</v>
          </cell>
          <cell r="CL56">
            <v>18111</v>
          </cell>
          <cell r="CM56">
            <v>25718</v>
          </cell>
          <cell r="CN56">
            <v>29520</v>
          </cell>
          <cell r="CO56">
            <v>20013</v>
          </cell>
          <cell r="CP56">
            <v>37023</v>
          </cell>
          <cell r="CQ56">
            <v>20013</v>
          </cell>
          <cell r="CR56">
            <v>28419</v>
          </cell>
          <cell r="CS56">
            <v>32622</v>
          </cell>
          <cell r="CT56">
            <v>37023</v>
          </cell>
          <cell r="CU56">
            <v>41226</v>
          </cell>
          <cell r="CV56">
            <v>20013</v>
          </cell>
          <cell r="CW56">
            <v>28419</v>
          </cell>
          <cell r="CX56">
            <v>32622</v>
          </cell>
          <cell r="CY56">
            <v>22014</v>
          </cell>
          <cell r="CZ56">
            <v>40725</v>
          </cell>
          <cell r="DA56">
            <v>22014</v>
          </cell>
          <cell r="DB56">
            <v>31259</v>
          </cell>
          <cell r="DC56">
            <v>35883</v>
          </cell>
          <cell r="DD56">
            <v>40725</v>
          </cell>
          <cell r="DE56">
            <v>45349</v>
          </cell>
          <cell r="DF56">
            <v>22014</v>
          </cell>
          <cell r="DG56">
            <v>31259</v>
          </cell>
          <cell r="DH56">
            <v>35883</v>
          </cell>
          <cell r="DI56">
            <v>24656</v>
          </cell>
          <cell r="DJ56">
            <v>45615</v>
          </cell>
          <cell r="DK56">
            <v>24656</v>
          </cell>
          <cell r="DL56">
            <v>35012</v>
          </cell>
          <cell r="DM56">
            <v>40189</v>
          </cell>
          <cell r="DN56">
            <v>45615</v>
          </cell>
          <cell r="DO56">
            <v>50792</v>
          </cell>
          <cell r="DP56">
            <v>24656</v>
          </cell>
          <cell r="DQ56">
            <v>35012</v>
          </cell>
          <cell r="DR56">
            <v>40189</v>
          </cell>
          <cell r="DS56">
            <v>26457</v>
          </cell>
          <cell r="DT56">
            <v>48945</v>
          </cell>
          <cell r="DU56">
            <v>26457</v>
          </cell>
          <cell r="DV56">
            <v>37569</v>
          </cell>
          <cell r="DW56">
            <v>43125</v>
          </cell>
          <cell r="DX56">
            <v>48945</v>
          </cell>
          <cell r="DY56">
            <v>54501</v>
          </cell>
          <cell r="DZ56">
            <v>26457</v>
          </cell>
          <cell r="EA56">
            <v>37569</v>
          </cell>
          <cell r="EB56">
            <v>43125</v>
          </cell>
          <cell r="EC56">
            <v>29700</v>
          </cell>
          <cell r="ED56">
            <v>54944</v>
          </cell>
          <cell r="EE56">
            <v>29700</v>
          </cell>
          <cell r="EF56">
            <v>42173</v>
          </cell>
          <cell r="EG56">
            <v>48411</v>
          </cell>
          <cell r="EH56">
            <v>54944</v>
          </cell>
          <cell r="EI56">
            <v>61182</v>
          </cell>
          <cell r="EJ56">
            <v>29700</v>
          </cell>
          <cell r="EK56">
            <v>42173</v>
          </cell>
          <cell r="EL56">
            <v>48411</v>
          </cell>
          <cell r="EM56">
            <v>32669</v>
          </cell>
          <cell r="EN56">
            <v>60438</v>
          </cell>
          <cell r="EO56">
            <v>32669</v>
          </cell>
          <cell r="EP56">
            <v>46391</v>
          </cell>
          <cell r="EQ56">
            <v>53251</v>
          </cell>
          <cell r="ER56">
            <v>60438</v>
          </cell>
          <cell r="ES56">
            <v>67299</v>
          </cell>
          <cell r="ET56">
            <v>32669</v>
          </cell>
          <cell r="EU56">
            <v>46391</v>
          </cell>
          <cell r="EV56">
            <v>53251</v>
          </cell>
          <cell r="EW56">
            <v>34155</v>
          </cell>
          <cell r="EX56">
            <v>63187</v>
          </cell>
          <cell r="EY56">
            <v>34155</v>
          </cell>
          <cell r="EZ56">
            <v>48500</v>
          </cell>
          <cell r="FA56">
            <v>55672</v>
          </cell>
          <cell r="FB56">
            <v>63187</v>
          </cell>
          <cell r="FC56">
            <v>70360</v>
          </cell>
          <cell r="FD56">
            <v>34155</v>
          </cell>
          <cell r="FE56">
            <v>48500</v>
          </cell>
          <cell r="FF56">
            <v>55672</v>
          </cell>
        </row>
        <row r="57">
          <cell r="A57" t="str">
            <v>K</v>
          </cell>
          <cell r="B57" t="str">
            <v>Y</v>
          </cell>
          <cell r="C57">
            <v>9761</v>
          </cell>
          <cell r="D57">
            <v>18058</v>
          </cell>
          <cell r="E57">
            <v>9761</v>
          </cell>
          <cell r="F57">
            <v>13860</v>
          </cell>
          <cell r="G57">
            <v>15910</v>
          </cell>
          <cell r="H57">
            <v>18058</v>
          </cell>
          <cell r="I57">
            <v>20108</v>
          </cell>
          <cell r="J57">
            <v>9761</v>
          </cell>
          <cell r="K57">
            <v>13860</v>
          </cell>
          <cell r="L57">
            <v>15910</v>
          </cell>
          <cell r="M57">
            <v>10654</v>
          </cell>
          <cell r="N57">
            <v>19711</v>
          </cell>
          <cell r="O57">
            <v>10654</v>
          </cell>
          <cell r="P57">
            <v>15129</v>
          </cell>
          <cell r="Q57">
            <v>17367</v>
          </cell>
          <cell r="R57">
            <v>19711</v>
          </cell>
          <cell r="S57">
            <v>21948</v>
          </cell>
          <cell r="T57">
            <v>10654</v>
          </cell>
          <cell r="U57">
            <v>15129</v>
          </cell>
          <cell r="V57">
            <v>17367</v>
          </cell>
          <cell r="W57"/>
          <cell r="X57"/>
          <cell r="Y57"/>
          <cell r="Z57"/>
          <cell r="AA57"/>
          <cell r="AB57"/>
          <cell r="AC57"/>
          <cell r="AD57"/>
          <cell r="AE57"/>
          <cell r="AF57"/>
          <cell r="AG57"/>
          <cell r="AH57"/>
          <cell r="AI57"/>
          <cell r="AJ57"/>
          <cell r="AK57"/>
          <cell r="AL57"/>
          <cell r="AM57"/>
          <cell r="AN57"/>
          <cell r="AO57"/>
          <cell r="AP57"/>
          <cell r="AQ57">
            <v>11969</v>
          </cell>
          <cell r="AR57">
            <v>22142</v>
          </cell>
          <cell r="AS57">
            <v>11969</v>
          </cell>
          <cell r="AT57">
            <v>16996</v>
          </cell>
          <cell r="AU57">
            <v>19509</v>
          </cell>
          <cell r="AV57">
            <v>22142</v>
          </cell>
          <cell r="AW57">
            <v>24656</v>
          </cell>
          <cell r="AX57">
            <v>11969</v>
          </cell>
          <cell r="AY57">
            <v>16996</v>
          </cell>
          <cell r="AZ57">
            <v>19509</v>
          </cell>
          <cell r="BA57">
            <v>12525</v>
          </cell>
          <cell r="BB57">
            <v>23172</v>
          </cell>
          <cell r="BC57">
            <v>12525</v>
          </cell>
          <cell r="BD57">
            <v>17786</v>
          </cell>
          <cell r="BE57">
            <v>20416</v>
          </cell>
          <cell r="BF57">
            <v>23172</v>
          </cell>
          <cell r="BG57">
            <v>25803</v>
          </cell>
          <cell r="BH57">
            <v>12525</v>
          </cell>
          <cell r="BI57">
            <v>17786</v>
          </cell>
          <cell r="BJ57">
            <v>20416</v>
          </cell>
          <cell r="BK57">
            <v>13360</v>
          </cell>
          <cell r="BL57">
            <v>24716</v>
          </cell>
          <cell r="BM57">
            <v>13360</v>
          </cell>
          <cell r="BN57">
            <v>18971</v>
          </cell>
          <cell r="BO57">
            <v>21777</v>
          </cell>
          <cell r="BP57">
            <v>24716</v>
          </cell>
          <cell r="BQ57">
            <v>27522</v>
          </cell>
          <cell r="BR57">
            <v>13360</v>
          </cell>
          <cell r="BS57">
            <v>18971</v>
          </cell>
          <cell r="BT57">
            <v>21777</v>
          </cell>
          <cell r="BU57">
            <v>14474</v>
          </cell>
          <cell r="BV57">
            <v>26777</v>
          </cell>
          <cell r="BW57">
            <v>14474</v>
          </cell>
          <cell r="BX57">
            <v>20554</v>
          </cell>
          <cell r="BY57">
            <v>23594</v>
          </cell>
          <cell r="BZ57">
            <v>26777</v>
          </cell>
          <cell r="CA57">
            <v>29817</v>
          </cell>
          <cell r="CB57">
            <v>14474</v>
          </cell>
          <cell r="CC57">
            <v>20554</v>
          </cell>
          <cell r="CD57">
            <v>23594</v>
          </cell>
          <cell r="CE57">
            <v>15587</v>
          </cell>
          <cell r="CF57">
            <v>28836</v>
          </cell>
          <cell r="CG57">
            <v>15587</v>
          </cell>
          <cell r="CH57">
            <v>22134</v>
          </cell>
          <cell r="CI57">
            <v>25407</v>
          </cell>
          <cell r="CJ57">
            <v>28836</v>
          </cell>
          <cell r="CK57">
            <v>32110</v>
          </cell>
          <cell r="CL57">
            <v>15587</v>
          </cell>
          <cell r="CM57">
            <v>22134</v>
          </cell>
          <cell r="CN57">
            <v>25407</v>
          </cell>
          <cell r="CO57">
            <v>17224</v>
          </cell>
          <cell r="CP57">
            <v>31864</v>
          </cell>
          <cell r="CQ57">
            <v>17224</v>
          </cell>
          <cell r="CR57">
            <v>24459</v>
          </cell>
          <cell r="CS57">
            <v>28076</v>
          </cell>
          <cell r="CT57">
            <v>31864</v>
          </cell>
          <cell r="CU57">
            <v>35482</v>
          </cell>
          <cell r="CV57">
            <v>17224</v>
          </cell>
          <cell r="CW57">
            <v>24459</v>
          </cell>
          <cell r="CX57">
            <v>28076</v>
          </cell>
          <cell r="CY57">
            <v>18946</v>
          </cell>
          <cell r="CZ57">
            <v>35050</v>
          </cell>
          <cell r="DA57">
            <v>18946</v>
          </cell>
          <cell r="DB57">
            <v>26903</v>
          </cell>
          <cell r="DC57">
            <v>30883</v>
          </cell>
          <cell r="DD57">
            <v>35050</v>
          </cell>
          <cell r="DE57">
            <v>39030</v>
          </cell>
          <cell r="DF57">
            <v>18946</v>
          </cell>
          <cell r="DG57">
            <v>26903</v>
          </cell>
          <cell r="DH57">
            <v>30883</v>
          </cell>
          <cell r="DI57">
            <v>21221</v>
          </cell>
          <cell r="DJ57">
            <v>39258</v>
          </cell>
          <cell r="DK57">
            <v>21221</v>
          </cell>
          <cell r="DL57">
            <v>30133</v>
          </cell>
          <cell r="DM57">
            <v>34589</v>
          </cell>
          <cell r="DN57">
            <v>39258</v>
          </cell>
          <cell r="DO57">
            <v>43715</v>
          </cell>
          <cell r="DP57">
            <v>21221</v>
          </cell>
          <cell r="DQ57">
            <v>30133</v>
          </cell>
          <cell r="DR57">
            <v>34589</v>
          </cell>
          <cell r="DS57">
            <v>22770</v>
          </cell>
          <cell r="DT57">
            <v>42125</v>
          </cell>
          <cell r="DU57">
            <v>22770</v>
          </cell>
          <cell r="DV57">
            <v>32334</v>
          </cell>
          <cell r="DW57">
            <v>37115</v>
          </cell>
          <cell r="DX57">
            <v>42125</v>
          </cell>
          <cell r="DY57">
            <v>46907</v>
          </cell>
          <cell r="DZ57">
            <v>22770</v>
          </cell>
          <cell r="EA57">
            <v>32334</v>
          </cell>
          <cell r="EB57">
            <v>37115</v>
          </cell>
          <cell r="EC57">
            <v>25561</v>
          </cell>
          <cell r="ED57">
            <v>47288</v>
          </cell>
          <cell r="EE57">
            <v>25561</v>
          </cell>
          <cell r="EF57">
            <v>36296</v>
          </cell>
          <cell r="EG57">
            <v>41665</v>
          </cell>
          <cell r="EH57">
            <v>47288</v>
          </cell>
          <cell r="EI57">
            <v>52656</v>
          </cell>
          <cell r="EJ57">
            <v>25561</v>
          </cell>
          <cell r="EK57">
            <v>36296</v>
          </cell>
          <cell r="EL57">
            <v>41665</v>
          </cell>
          <cell r="EM57">
            <v>28117</v>
          </cell>
          <cell r="EN57">
            <v>52016</v>
          </cell>
          <cell r="EO57">
            <v>28117</v>
          </cell>
          <cell r="EP57">
            <v>39926</v>
          </cell>
          <cell r="EQ57">
            <v>45830</v>
          </cell>
          <cell r="ER57">
            <v>52016</v>
          </cell>
          <cell r="ES57">
            <v>57921</v>
          </cell>
          <cell r="ET57">
            <v>28117</v>
          </cell>
          <cell r="EU57">
            <v>39926</v>
          </cell>
          <cell r="EV57">
            <v>45830</v>
          </cell>
          <cell r="EW57">
            <v>29396</v>
          </cell>
          <cell r="EX57">
            <v>54383</v>
          </cell>
          <cell r="EY57">
            <v>29396</v>
          </cell>
          <cell r="EZ57">
            <v>41742</v>
          </cell>
          <cell r="FA57">
            <v>47915</v>
          </cell>
          <cell r="FB57">
            <v>54383</v>
          </cell>
          <cell r="FC57">
            <v>60556</v>
          </cell>
          <cell r="FD57">
            <v>29396</v>
          </cell>
          <cell r="FE57">
            <v>41742</v>
          </cell>
          <cell r="FF57">
            <v>47915</v>
          </cell>
        </row>
        <row r="58">
          <cell r="A58" t="str">
            <v>L</v>
          </cell>
          <cell r="B58" t="str">
            <v>D</v>
          </cell>
          <cell r="C58">
            <v>9815</v>
          </cell>
          <cell r="D58">
            <v>18158</v>
          </cell>
          <cell r="E58">
            <v>9815</v>
          </cell>
          <cell r="F58">
            <v>13937</v>
          </cell>
          <cell r="G58">
            <v>15998</v>
          </cell>
          <cell r="H58">
            <v>18158</v>
          </cell>
          <cell r="I58">
            <v>20219</v>
          </cell>
          <cell r="J58">
            <v>9815</v>
          </cell>
          <cell r="K58">
            <v>13937</v>
          </cell>
          <cell r="L58">
            <v>15998</v>
          </cell>
          <cell r="M58">
            <v>10714</v>
          </cell>
          <cell r="N58">
            <v>19821</v>
          </cell>
          <cell r="O58">
            <v>10714</v>
          </cell>
          <cell r="P58">
            <v>15214</v>
          </cell>
          <cell r="Q58">
            <v>17464</v>
          </cell>
          <cell r="R58">
            <v>19821</v>
          </cell>
          <cell r="S58">
            <v>22071</v>
          </cell>
          <cell r="T58">
            <v>10714</v>
          </cell>
          <cell r="U58">
            <v>15214</v>
          </cell>
          <cell r="V58">
            <v>17464</v>
          </cell>
          <cell r="W58"/>
          <cell r="X58"/>
          <cell r="Y58"/>
          <cell r="Z58"/>
          <cell r="AA58"/>
          <cell r="AB58"/>
          <cell r="AC58"/>
          <cell r="AD58"/>
          <cell r="AE58"/>
          <cell r="AF58"/>
          <cell r="AG58"/>
          <cell r="AH58"/>
          <cell r="AI58"/>
          <cell r="AJ58"/>
          <cell r="AK58"/>
          <cell r="AL58"/>
          <cell r="AM58"/>
          <cell r="AN58"/>
          <cell r="AO58"/>
          <cell r="AP58"/>
          <cell r="AQ58">
            <v>12036</v>
          </cell>
          <cell r="AR58">
            <v>22267</v>
          </cell>
          <cell r="AS58">
            <v>12036</v>
          </cell>
          <cell r="AT58">
            <v>17091</v>
          </cell>
          <cell r="AU58">
            <v>19619</v>
          </cell>
          <cell r="AV58">
            <v>22267</v>
          </cell>
          <cell r="AW58">
            <v>24794</v>
          </cell>
          <cell r="AX58">
            <v>12036</v>
          </cell>
          <cell r="AY58">
            <v>17091</v>
          </cell>
          <cell r="AZ58">
            <v>19619</v>
          </cell>
          <cell r="BA58">
            <v>12596</v>
          </cell>
          <cell r="BB58">
            <v>23303</v>
          </cell>
          <cell r="BC58">
            <v>12596</v>
          </cell>
          <cell r="BD58">
            <v>17886</v>
          </cell>
          <cell r="BE58">
            <v>20531</v>
          </cell>
          <cell r="BF58">
            <v>23303</v>
          </cell>
          <cell r="BG58">
            <v>25948</v>
          </cell>
          <cell r="BH58">
            <v>12596</v>
          </cell>
          <cell r="BI58">
            <v>17886</v>
          </cell>
          <cell r="BJ58">
            <v>20531</v>
          </cell>
          <cell r="BK58">
            <v>13435</v>
          </cell>
          <cell r="BL58">
            <v>24855</v>
          </cell>
          <cell r="BM58">
            <v>13435</v>
          </cell>
          <cell r="BN58">
            <v>19078</v>
          </cell>
          <cell r="BO58">
            <v>21899</v>
          </cell>
          <cell r="BP58">
            <v>24855</v>
          </cell>
          <cell r="BQ58">
            <v>27676</v>
          </cell>
          <cell r="BR58">
            <v>13435</v>
          </cell>
          <cell r="BS58">
            <v>19078</v>
          </cell>
          <cell r="BT58">
            <v>21899</v>
          </cell>
          <cell r="BU58">
            <v>14555</v>
          </cell>
          <cell r="BV58">
            <v>26927</v>
          </cell>
          <cell r="BW58">
            <v>14555</v>
          </cell>
          <cell r="BX58">
            <v>20668</v>
          </cell>
          <cell r="BY58">
            <v>23725</v>
          </cell>
          <cell r="BZ58">
            <v>26927</v>
          </cell>
          <cell r="CA58">
            <v>29983</v>
          </cell>
          <cell r="CB58">
            <v>14555</v>
          </cell>
          <cell r="CC58">
            <v>20668</v>
          </cell>
          <cell r="CD58">
            <v>23725</v>
          </cell>
          <cell r="CE58">
            <v>15675</v>
          </cell>
          <cell r="CF58">
            <v>28999</v>
          </cell>
          <cell r="CG58">
            <v>15675</v>
          </cell>
          <cell r="CH58">
            <v>22259</v>
          </cell>
          <cell r="CI58">
            <v>25550</v>
          </cell>
          <cell r="CJ58">
            <v>28999</v>
          </cell>
          <cell r="CK58">
            <v>32291</v>
          </cell>
          <cell r="CL58">
            <v>15675</v>
          </cell>
          <cell r="CM58">
            <v>22259</v>
          </cell>
          <cell r="CN58">
            <v>25550</v>
          </cell>
          <cell r="CO58">
            <v>17320</v>
          </cell>
          <cell r="CP58">
            <v>32042</v>
          </cell>
          <cell r="CQ58">
            <v>17320</v>
          </cell>
          <cell r="CR58">
            <v>24594</v>
          </cell>
          <cell r="CS58">
            <v>28232</v>
          </cell>
          <cell r="CT58">
            <v>32042</v>
          </cell>
          <cell r="CU58">
            <v>35679</v>
          </cell>
          <cell r="CV58">
            <v>17320</v>
          </cell>
          <cell r="CW58">
            <v>24594</v>
          </cell>
          <cell r="CX58">
            <v>28232</v>
          </cell>
          <cell r="CY58">
            <v>19052</v>
          </cell>
          <cell r="CZ58">
            <v>35246</v>
          </cell>
          <cell r="DA58">
            <v>19052</v>
          </cell>
          <cell r="DB58">
            <v>27054</v>
          </cell>
          <cell r="DC58">
            <v>31055</v>
          </cell>
          <cell r="DD58">
            <v>35246</v>
          </cell>
          <cell r="DE58">
            <v>39247</v>
          </cell>
          <cell r="DF58">
            <v>19052</v>
          </cell>
          <cell r="DG58">
            <v>27054</v>
          </cell>
          <cell r="DH58">
            <v>31055</v>
          </cell>
          <cell r="DI58">
            <v>21338</v>
          </cell>
          <cell r="DJ58">
            <v>39475</v>
          </cell>
          <cell r="DK58">
            <v>21338</v>
          </cell>
          <cell r="DL58">
            <v>30300</v>
          </cell>
          <cell r="DM58">
            <v>34781</v>
          </cell>
          <cell r="DN58">
            <v>39475</v>
          </cell>
          <cell r="DO58">
            <v>43956</v>
          </cell>
          <cell r="DP58">
            <v>21338</v>
          </cell>
          <cell r="DQ58">
            <v>30300</v>
          </cell>
          <cell r="DR58">
            <v>34781</v>
          </cell>
          <cell r="DS58">
            <v>22897</v>
          </cell>
          <cell r="DT58">
            <v>42359</v>
          </cell>
          <cell r="DU58">
            <v>22897</v>
          </cell>
          <cell r="DV58">
            <v>32514</v>
          </cell>
          <cell r="DW58">
            <v>37322</v>
          </cell>
          <cell r="DX58">
            <v>42359</v>
          </cell>
          <cell r="DY58">
            <v>47168</v>
          </cell>
          <cell r="DZ58">
            <v>22897</v>
          </cell>
          <cell r="EA58">
            <v>32514</v>
          </cell>
          <cell r="EB58">
            <v>37322</v>
          </cell>
          <cell r="EC58">
            <v>25703</v>
          </cell>
          <cell r="ED58">
            <v>47551</v>
          </cell>
          <cell r="EE58">
            <v>25703</v>
          </cell>
          <cell r="EF58">
            <v>36498</v>
          </cell>
          <cell r="EG58">
            <v>41896</v>
          </cell>
          <cell r="EH58">
            <v>47551</v>
          </cell>
          <cell r="EI58">
            <v>52948</v>
          </cell>
          <cell r="EJ58">
            <v>25703</v>
          </cell>
          <cell r="EK58">
            <v>36498</v>
          </cell>
          <cell r="EL58">
            <v>41896</v>
          </cell>
          <cell r="EM58">
            <v>28273</v>
          </cell>
          <cell r="EN58">
            <v>52305</v>
          </cell>
          <cell r="EO58">
            <v>28273</v>
          </cell>
          <cell r="EP58">
            <v>40148</v>
          </cell>
          <cell r="EQ58">
            <v>46085</v>
          </cell>
          <cell r="ER58">
            <v>52305</v>
          </cell>
          <cell r="ES58">
            <v>58242</v>
          </cell>
          <cell r="ET58">
            <v>28273</v>
          </cell>
          <cell r="EU58">
            <v>40148</v>
          </cell>
          <cell r="EV58">
            <v>46085</v>
          </cell>
          <cell r="EW58">
            <v>29558</v>
          </cell>
          <cell r="EX58">
            <v>54682</v>
          </cell>
          <cell r="EY58">
            <v>29558</v>
          </cell>
          <cell r="EZ58">
            <v>41972</v>
          </cell>
          <cell r="FA58">
            <v>48180</v>
          </cell>
          <cell r="FB58">
            <v>54682</v>
          </cell>
          <cell r="FC58">
            <v>60889</v>
          </cell>
          <cell r="FD58">
            <v>29558</v>
          </cell>
          <cell r="FE58">
            <v>41972</v>
          </cell>
          <cell r="FF58">
            <v>48180</v>
          </cell>
        </row>
        <row r="59">
          <cell r="A59" t="str">
            <v>L</v>
          </cell>
          <cell r="B59" t="str">
            <v>A</v>
          </cell>
          <cell r="C59">
            <v>13054</v>
          </cell>
          <cell r="D59">
            <v>24150</v>
          </cell>
          <cell r="E59">
            <v>13054</v>
          </cell>
          <cell r="F59">
            <v>18536</v>
          </cell>
          <cell r="G59">
            <v>21277</v>
          </cell>
          <cell r="H59">
            <v>24150</v>
          </cell>
          <cell r="I59">
            <v>26891</v>
          </cell>
          <cell r="J59">
            <v>13054</v>
          </cell>
          <cell r="K59">
            <v>18536</v>
          </cell>
          <cell r="L59">
            <v>21277</v>
          </cell>
          <cell r="M59">
            <v>14250</v>
          </cell>
          <cell r="N59">
            <v>26362</v>
          </cell>
          <cell r="O59">
            <v>14250</v>
          </cell>
          <cell r="P59">
            <v>20235</v>
          </cell>
          <cell r="Q59">
            <v>23227</v>
          </cell>
          <cell r="R59">
            <v>26362</v>
          </cell>
          <cell r="S59">
            <v>29354</v>
          </cell>
          <cell r="T59">
            <v>14250</v>
          </cell>
          <cell r="U59">
            <v>20235</v>
          </cell>
          <cell r="V59">
            <v>23227</v>
          </cell>
          <cell r="W59"/>
          <cell r="X59"/>
          <cell r="Y59"/>
          <cell r="Z59"/>
          <cell r="AA59"/>
          <cell r="AB59"/>
          <cell r="AC59"/>
          <cell r="AD59"/>
          <cell r="AE59"/>
          <cell r="AF59"/>
          <cell r="AG59"/>
          <cell r="AH59"/>
          <cell r="AI59"/>
          <cell r="AJ59"/>
          <cell r="AK59"/>
          <cell r="AL59"/>
          <cell r="AM59"/>
          <cell r="AN59"/>
          <cell r="AO59"/>
          <cell r="AP59"/>
          <cell r="AQ59">
            <v>16008</v>
          </cell>
          <cell r="AR59">
            <v>29615</v>
          </cell>
          <cell r="AS59">
            <v>16008</v>
          </cell>
          <cell r="AT59">
            <v>22731</v>
          </cell>
          <cell r="AU59">
            <v>26093</v>
          </cell>
          <cell r="AV59">
            <v>29615</v>
          </cell>
          <cell r="AW59">
            <v>32976</v>
          </cell>
          <cell r="AX59">
            <v>16008</v>
          </cell>
          <cell r="AY59">
            <v>22731</v>
          </cell>
          <cell r="AZ59">
            <v>26093</v>
          </cell>
          <cell r="BA59">
            <v>16753</v>
          </cell>
          <cell r="BB59">
            <v>30993</v>
          </cell>
          <cell r="BC59">
            <v>16753</v>
          </cell>
          <cell r="BD59">
            <v>23788</v>
          </cell>
          <cell r="BE59">
            <v>27306</v>
          </cell>
          <cell r="BF59">
            <v>30993</v>
          </cell>
          <cell r="BG59">
            <v>34511</v>
          </cell>
          <cell r="BH59">
            <v>16753</v>
          </cell>
          <cell r="BI59">
            <v>23788</v>
          </cell>
          <cell r="BJ59">
            <v>27306</v>
          </cell>
          <cell r="BK59">
            <v>17869</v>
          </cell>
          <cell r="BL59">
            <v>33057</v>
          </cell>
          <cell r="BM59">
            <v>17869</v>
          </cell>
          <cell r="BN59">
            <v>25374</v>
          </cell>
          <cell r="BO59">
            <v>29126</v>
          </cell>
          <cell r="BP59">
            <v>33057</v>
          </cell>
          <cell r="BQ59">
            <v>36809</v>
          </cell>
          <cell r="BR59">
            <v>17869</v>
          </cell>
          <cell r="BS59">
            <v>25374</v>
          </cell>
          <cell r="BT59">
            <v>29126</v>
          </cell>
          <cell r="BU59">
            <v>19358</v>
          </cell>
          <cell r="BV59">
            <v>35813</v>
          </cell>
          <cell r="BW59">
            <v>19358</v>
          </cell>
          <cell r="BX59">
            <v>27488</v>
          </cell>
          <cell r="BY59">
            <v>31554</v>
          </cell>
          <cell r="BZ59">
            <v>35813</v>
          </cell>
          <cell r="CA59">
            <v>39877</v>
          </cell>
          <cell r="CB59">
            <v>19358</v>
          </cell>
          <cell r="CC59">
            <v>27488</v>
          </cell>
          <cell r="CD59">
            <v>31554</v>
          </cell>
          <cell r="CE59">
            <v>20848</v>
          </cell>
          <cell r="CF59">
            <v>38569</v>
          </cell>
          <cell r="CG59">
            <v>20848</v>
          </cell>
          <cell r="CH59">
            <v>29604</v>
          </cell>
          <cell r="CI59">
            <v>33982</v>
          </cell>
          <cell r="CJ59">
            <v>38569</v>
          </cell>
          <cell r="CK59">
            <v>42947</v>
          </cell>
          <cell r="CL59">
            <v>20848</v>
          </cell>
          <cell r="CM59">
            <v>29604</v>
          </cell>
          <cell r="CN59">
            <v>33982</v>
          </cell>
          <cell r="CO59">
            <v>23036</v>
          </cell>
          <cell r="CP59">
            <v>42616</v>
          </cell>
          <cell r="CQ59">
            <v>23036</v>
          </cell>
          <cell r="CR59">
            <v>32710</v>
          </cell>
          <cell r="CS59">
            <v>37549</v>
          </cell>
          <cell r="CT59">
            <v>42616</v>
          </cell>
          <cell r="CU59">
            <v>47453</v>
          </cell>
          <cell r="CV59">
            <v>23036</v>
          </cell>
          <cell r="CW59">
            <v>32710</v>
          </cell>
          <cell r="CX59">
            <v>37549</v>
          </cell>
          <cell r="CY59">
            <v>25339</v>
          </cell>
          <cell r="CZ59">
            <v>46877</v>
          </cell>
          <cell r="DA59">
            <v>25339</v>
          </cell>
          <cell r="DB59">
            <v>35982</v>
          </cell>
          <cell r="DC59">
            <v>41303</v>
          </cell>
          <cell r="DD59">
            <v>46877</v>
          </cell>
          <cell r="DE59">
            <v>52199</v>
          </cell>
          <cell r="DF59">
            <v>25339</v>
          </cell>
          <cell r="DG59">
            <v>35982</v>
          </cell>
          <cell r="DH59">
            <v>41303</v>
          </cell>
          <cell r="DI59">
            <v>28380</v>
          </cell>
          <cell r="DJ59">
            <v>52502</v>
          </cell>
          <cell r="DK59">
            <v>28380</v>
          </cell>
          <cell r="DL59">
            <v>40299</v>
          </cell>
          <cell r="DM59">
            <v>46259</v>
          </cell>
          <cell r="DN59">
            <v>52502</v>
          </cell>
          <cell r="DO59">
            <v>58461</v>
          </cell>
          <cell r="DP59">
            <v>28380</v>
          </cell>
          <cell r="DQ59">
            <v>40299</v>
          </cell>
          <cell r="DR59">
            <v>46259</v>
          </cell>
          <cell r="DS59">
            <v>30453</v>
          </cell>
          <cell r="DT59">
            <v>56337</v>
          </cell>
          <cell r="DU59">
            <v>30453</v>
          </cell>
          <cell r="DV59">
            <v>43244</v>
          </cell>
          <cell r="DW59">
            <v>49638</v>
          </cell>
          <cell r="DX59">
            <v>56337</v>
          </cell>
          <cell r="DY59">
            <v>62733</v>
          </cell>
          <cell r="DZ59">
            <v>30453</v>
          </cell>
          <cell r="EA59">
            <v>43244</v>
          </cell>
          <cell r="EB59">
            <v>49638</v>
          </cell>
          <cell r="EC59">
            <v>34185</v>
          </cell>
          <cell r="ED59">
            <v>63243</v>
          </cell>
          <cell r="EE59">
            <v>34185</v>
          </cell>
          <cell r="EF59">
            <v>48542</v>
          </cell>
          <cell r="EG59">
            <v>55722</v>
          </cell>
          <cell r="EH59">
            <v>63243</v>
          </cell>
          <cell r="EI59">
            <v>70421</v>
          </cell>
          <cell r="EJ59">
            <v>34185</v>
          </cell>
          <cell r="EK59">
            <v>48542</v>
          </cell>
          <cell r="EL59">
            <v>55722</v>
          </cell>
          <cell r="EM59">
            <v>37603</v>
          </cell>
          <cell r="EN59">
            <v>69566</v>
          </cell>
          <cell r="EO59">
            <v>37603</v>
          </cell>
          <cell r="EP59">
            <v>53397</v>
          </cell>
          <cell r="EQ59">
            <v>61293</v>
          </cell>
          <cell r="ER59">
            <v>69566</v>
          </cell>
          <cell r="ES59">
            <v>77462</v>
          </cell>
          <cell r="ET59">
            <v>37603</v>
          </cell>
          <cell r="EU59">
            <v>53397</v>
          </cell>
          <cell r="EV59">
            <v>61293</v>
          </cell>
          <cell r="EW59">
            <v>39312</v>
          </cell>
          <cell r="EX59">
            <v>72727</v>
          </cell>
          <cell r="EY59">
            <v>39312</v>
          </cell>
          <cell r="EZ59">
            <v>55823</v>
          </cell>
          <cell r="FA59">
            <v>64079</v>
          </cell>
          <cell r="FB59">
            <v>72727</v>
          </cell>
          <cell r="FC59">
            <v>80982</v>
          </cell>
          <cell r="FD59">
            <v>39312</v>
          </cell>
          <cell r="FE59">
            <v>55823</v>
          </cell>
          <cell r="FF59">
            <v>64079</v>
          </cell>
        </row>
        <row r="60">
          <cell r="A60" t="str">
            <v>L</v>
          </cell>
          <cell r="B60" t="str">
            <v>B</v>
          </cell>
          <cell r="C60">
            <v>11974</v>
          </cell>
          <cell r="D60">
            <v>22153</v>
          </cell>
          <cell r="E60">
            <v>11974</v>
          </cell>
          <cell r="F60">
            <v>17003</v>
          </cell>
          <cell r="G60">
            <v>19518</v>
          </cell>
          <cell r="H60">
            <v>22153</v>
          </cell>
          <cell r="I60">
            <v>24667</v>
          </cell>
          <cell r="J60">
            <v>11974</v>
          </cell>
          <cell r="K60">
            <v>17003</v>
          </cell>
          <cell r="L60">
            <v>19518</v>
          </cell>
          <cell r="M60">
            <v>13071</v>
          </cell>
          <cell r="N60">
            <v>24182</v>
          </cell>
          <cell r="O60">
            <v>13071</v>
          </cell>
          <cell r="P60">
            <v>18561</v>
          </cell>
          <cell r="Q60">
            <v>21306</v>
          </cell>
          <cell r="R60">
            <v>24182</v>
          </cell>
          <cell r="S60">
            <v>26927</v>
          </cell>
          <cell r="T60">
            <v>13071</v>
          </cell>
          <cell r="U60">
            <v>18561</v>
          </cell>
          <cell r="V60">
            <v>21306</v>
          </cell>
          <cell r="W60"/>
          <cell r="X60"/>
          <cell r="Y60"/>
          <cell r="Z60"/>
          <cell r="AA60"/>
          <cell r="AB60"/>
          <cell r="AC60"/>
          <cell r="AD60"/>
          <cell r="AE60"/>
          <cell r="AF60"/>
          <cell r="AG60"/>
          <cell r="AH60"/>
          <cell r="AI60"/>
          <cell r="AJ60"/>
          <cell r="AK60"/>
          <cell r="AL60"/>
          <cell r="AM60"/>
          <cell r="AN60"/>
          <cell r="AO60"/>
          <cell r="AP60"/>
          <cell r="AQ60">
            <v>14684</v>
          </cell>
          <cell r="AR60">
            <v>27166</v>
          </cell>
          <cell r="AS60">
            <v>14684</v>
          </cell>
          <cell r="AT60">
            <v>20851</v>
          </cell>
          <cell r="AU60">
            <v>23935</v>
          </cell>
          <cell r="AV60">
            <v>27166</v>
          </cell>
          <cell r="AW60">
            <v>30249</v>
          </cell>
          <cell r="AX60">
            <v>14684</v>
          </cell>
          <cell r="AY60">
            <v>20851</v>
          </cell>
          <cell r="AZ60">
            <v>23935</v>
          </cell>
          <cell r="BA60">
            <v>15367</v>
          </cell>
          <cell r="BB60">
            <v>28430</v>
          </cell>
          <cell r="BC60">
            <v>15367</v>
          </cell>
          <cell r="BD60">
            <v>21821</v>
          </cell>
          <cell r="BE60">
            <v>25048</v>
          </cell>
          <cell r="BF60">
            <v>28430</v>
          </cell>
          <cell r="BG60">
            <v>31657</v>
          </cell>
          <cell r="BH60">
            <v>15367</v>
          </cell>
          <cell r="BI60">
            <v>21821</v>
          </cell>
          <cell r="BJ60">
            <v>25048</v>
          </cell>
          <cell r="BK60">
            <v>16391</v>
          </cell>
          <cell r="BL60">
            <v>30323</v>
          </cell>
          <cell r="BM60">
            <v>16391</v>
          </cell>
          <cell r="BN60">
            <v>23275</v>
          </cell>
          <cell r="BO60">
            <v>26717</v>
          </cell>
          <cell r="BP60">
            <v>30323</v>
          </cell>
          <cell r="BQ60">
            <v>33765</v>
          </cell>
          <cell r="BR60">
            <v>16391</v>
          </cell>
          <cell r="BS60">
            <v>23275</v>
          </cell>
          <cell r="BT60">
            <v>26717</v>
          </cell>
          <cell r="BU60">
            <v>17757</v>
          </cell>
          <cell r="BV60">
            <v>32851</v>
          </cell>
          <cell r="BW60">
            <v>17757</v>
          </cell>
          <cell r="BX60">
            <v>25215</v>
          </cell>
          <cell r="BY60">
            <v>28945</v>
          </cell>
          <cell r="BZ60">
            <v>32851</v>
          </cell>
          <cell r="CA60">
            <v>36579</v>
          </cell>
          <cell r="CB60">
            <v>17757</v>
          </cell>
          <cell r="CC60">
            <v>25215</v>
          </cell>
          <cell r="CD60">
            <v>28945</v>
          </cell>
          <cell r="CE60">
            <v>19124</v>
          </cell>
          <cell r="CF60">
            <v>35379</v>
          </cell>
          <cell r="CG60">
            <v>19124</v>
          </cell>
          <cell r="CH60">
            <v>27156</v>
          </cell>
          <cell r="CI60">
            <v>31171</v>
          </cell>
          <cell r="CJ60">
            <v>35379</v>
          </cell>
          <cell r="CK60">
            <v>39395</v>
          </cell>
          <cell r="CL60">
            <v>19124</v>
          </cell>
          <cell r="CM60">
            <v>27156</v>
          </cell>
          <cell r="CN60">
            <v>31171</v>
          </cell>
          <cell r="CO60">
            <v>21130</v>
          </cell>
          <cell r="CP60">
            <v>39091</v>
          </cell>
          <cell r="CQ60">
            <v>21130</v>
          </cell>
          <cell r="CR60">
            <v>30005</v>
          </cell>
          <cell r="CS60">
            <v>34443</v>
          </cell>
          <cell r="CT60">
            <v>39091</v>
          </cell>
          <cell r="CU60">
            <v>43528</v>
          </cell>
          <cell r="CV60">
            <v>21130</v>
          </cell>
          <cell r="CW60">
            <v>30005</v>
          </cell>
          <cell r="CX60">
            <v>34443</v>
          </cell>
          <cell r="CY60">
            <v>23243</v>
          </cell>
          <cell r="CZ60">
            <v>43000</v>
          </cell>
          <cell r="DA60">
            <v>23243</v>
          </cell>
          <cell r="DB60">
            <v>33006</v>
          </cell>
          <cell r="DC60">
            <v>37887</v>
          </cell>
          <cell r="DD60">
            <v>43000</v>
          </cell>
          <cell r="DE60">
            <v>47881</v>
          </cell>
          <cell r="DF60">
            <v>23243</v>
          </cell>
          <cell r="DG60">
            <v>33006</v>
          </cell>
          <cell r="DH60">
            <v>37887</v>
          </cell>
          <cell r="DI60">
            <v>26032</v>
          </cell>
          <cell r="DJ60">
            <v>48160</v>
          </cell>
          <cell r="DK60">
            <v>26032</v>
          </cell>
          <cell r="DL60">
            <v>36966</v>
          </cell>
          <cell r="DM60">
            <v>42433</v>
          </cell>
          <cell r="DN60">
            <v>48160</v>
          </cell>
          <cell r="DO60">
            <v>53626</v>
          </cell>
          <cell r="DP60">
            <v>26032</v>
          </cell>
          <cell r="DQ60">
            <v>36966</v>
          </cell>
          <cell r="DR60">
            <v>42433</v>
          </cell>
          <cell r="DS60">
            <v>27934</v>
          </cell>
          <cell r="DT60">
            <v>51678</v>
          </cell>
          <cell r="DU60">
            <v>27934</v>
          </cell>
          <cell r="DV60">
            <v>39667</v>
          </cell>
          <cell r="DW60">
            <v>45533</v>
          </cell>
          <cell r="DX60">
            <v>51678</v>
          </cell>
          <cell r="DY60">
            <v>57545</v>
          </cell>
          <cell r="DZ60">
            <v>27934</v>
          </cell>
          <cell r="EA60">
            <v>39667</v>
          </cell>
          <cell r="EB60">
            <v>45533</v>
          </cell>
          <cell r="EC60">
            <v>31358</v>
          </cell>
          <cell r="ED60">
            <v>58012</v>
          </cell>
          <cell r="EE60">
            <v>31358</v>
          </cell>
          <cell r="EF60">
            <v>44528</v>
          </cell>
          <cell r="EG60">
            <v>51113</v>
          </cell>
          <cell r="EH60">
            <v>58012</v>
          </cell>
          <cell r="EI60">
            <v>64597</v>
          </cell>
          <cell r="EJ60">
            <v>31358</v>
          </cell>
          <cell r="EK60">
            <v>44528</v>
          </cell>
          <cell r="EL60">
            <v>51113</v>
          </cell>
          <cell r="EM60">
            <v>34493</v>
          </cell>
          <cell r="EN60">
            <v>63812</v>
          </cell>
          <cell r="EO60">
            <v>34493</v>
          </cell>
          <cell r="EP60">
            <v>48981</v>
          </cell>
          <cell r="EQ60">
            <v>56224</v>
          </cell>
          <cell r="ER60">
            <v>63812</v>
          </cell>
          <cell r="ES60">
            <v>71055</v>
          </cell>
          <cell r="ET60">
            <v>34493</v>
          </cell>
          <cell r="EU60">
            <v>48981</v>
          </cell>
          <cell r="EV60">
            <v>56224</v>
          </cell>
          <cell r="EW60">
            <v>36061</v>
          </cell>
          <cell r="EX60">
            <v>66712</v>
          </cell>
          <cell r="EY60">
            <v>36061</v>
          </cell>
          <cell r="EZ60">
            <v>51206</v>
          </cell>
          <cell r="FA60">
            <v>58780</v>
          </cell>
          <cell r="FB60">
            <v>66712</v>
          </cell>
          <cell r="FC60">
            <v>74285</v>
          </cell>
          <cell r="FD60">
            <v>36061</v>
          </cell>
          <cell r="FE60">
            <v>51206</v>
          </cell>
          <cell r="FF60">
            <v>58780</v>
          </cell>
        </row>
        <row r="61">
          <cell r="A61" t="str">
            <v>L</v>
          </cell>
          <cell r="B61" t="str">
            <v>Y</v>
          </cell>
          <cell r="C61">
            <v>10306</v>
          </cell>
          <cell r="D61">
            <v>19066</v>
          </cell>
          <cell r="E61">
            <v>10306</v>
          </cell>
          <cell r="F61">
            <v>14634</v>
          </cell>
          <cell r="G61">
            <v>16798</v>
          </cell>
          <cell r="H61">
            <v>19066</v>
          </cell>
          <cell r="I61">
            <v>21230</v>
          </cell>
          <cell r="J61">
            <v>10306</v>
          </cell>
          <cell r="K61">
            <v>14634</v>
          </cell>
          <cell r="L61">
            <v>16798</v>
          </cell>
          <cell r="M61">
            <v>11250</v>
          </cell>
          <cell r="N61">
            <v>20812</v>
          </cell>
          <cell r="O61">
            <v>11250</v>
          </cell>
          <cell r="P61">
            <v>15975</v>
          </cell>
          <cell r="Q61">
            <v>18337</v>
          </cell>
          <cell r="R61">
            <v>20812</v>
          </cell>
          <cell r="S61">
            <v>23175</v>
          </cell>
          <cell r="T61">
            <v>11250</v>
          </cell>
          <cell r="U61">
            <v>15975</v>
          </cell>
          <cell r="V61">
            <v>18337</v>
          </cell>
          <cell r="W61"/>
          <cell r="X61"/>
          <cell r="Y61"/>
          <cell r="Z61"/>
          <cell r="AA61"/>
          <cell r="AB61"/>
          <cell r="AC61"/>
          <cell r="AD61"/>
          <cell r="AE61"/>
          <cell r="AF61"/>
          <cell r="AG61"/>
          <cell r="AH61"/>
          <cell r="AI61"/>
          <cell r="AJ61"/>
          <cell r="AK61"/>
          <cell r="AL61"/>
          <cell r="AM61"/>
          <cell r="AN61"/>
          <cell r="AO61"/>
          <cell r="AP61"/>
          <cell r="AQ61">
            <v>12638</v>
          </cell>
          <cell r="AR61">
            <v>23380</v>
          </cell>
          <cell r="AS61">
            <v>12638</v>
          </cell>
          <cell r="AT61">
            <v>17946</v>
          </cell>
          <cell r="AU61">
            <v>20600</v>
          </cell>
          <cell r="AV61">
            <v>23380</v>
          </cell>
          <cell r="AW61">
            <v>26034</v>
          </cell>
          <cell r="AX61">
            <v>12638</v>
          </cell>
          <cell r="AY61">
            <v>17946</v>
          </cell>
          <cell r="AZ61">
            <v>20600</v>
          </cell>
          <cell r="BA61">
            <v>13226</v>
          </cell>
          <cell r="BB61">
            <v>24468</v>
          </cell>
          <cell r="BC61">
            <v>13226</v>
          </cell>
          <cell r="BD61">
            <v>18780</v>
          </cell>
          <cell r="BE61">
            <v>21558</v>
          </cell>
          <cell r="BF61">
            <v>24468</v>
          </cell>
          <cell r="BG61">
            <v>27245</v>
          </cell>
          <cell r="BH61">
            <v>13226</v>
          </cell>
          <cell r="BI61">
            <v>18780</v>
          </cell>
          <cell r="BJ61">
            <v>21558</v>
          </cell>
          <cell r="BK61">
            <v>14107</v>
          </cell>
          <cell r="BL61">
            <v>26098</v>
          </cell>
          <cell r="BM61">
            <v>14107</v>
          </cell>
          <cell r="BN61">
            <v>20032</v>
          </cell>
          <cell r="BO61">
            <v>22994</v>
          </cell>
          <cell r="BP61">
            <v>26098</v>
          </cell>
          <cell r="BQ61">
            <v>29060</v>
          </cell>
          <cell r="BR61">
            <v>14107</v>
          </cell>
          <cell r="BS61">
            <v>20032</v>
          </cell>
          <cell r="BT61">
            <v>22994</v>
          </cell>
          <cell r="BU61">
            <v>15283</v>
          </cell>
          <cell r="BV61">
            <v>28273</v>
          </cell>
          <cell r="BW61">
            <v>15283</v>
          </cell>
          <cell r="BX61">
            <v>21701</v>
          </cell>
          <cell r="BY61">
            <v>24911</v>
          </cell>
          <cell r="BZ61">
            <v>28273</v>
          </cell>
          <cell r="CA61">
            <v>31482</v>
          </cell>
          <cell r="CB61">
            <v>15283</v>
          </cell>
          <cell r="CC61">
            <v>21701</v>
          </cell>
          <cell r="CD61">
            <v>24911</v>
          </cell>
          <cell r="CE61">
            <v>16459</v>
          </cell>
          <cell r="CF61">
            <v>30449</v>
          </cell>
          <cell r="CG61">
            <v>16459</v>
          </cell>
          <cell r="CH61">
            <v>23372</v>
          </cell>
          <cell r="CI61">
            <v>26828</v>
          </cell>
          <cell r="CJ61">
            <v>30449</v>
          </cell>
          <cell r="CK61">
            <v>33906</v>
          </cell>
          <cell r="CL61">
            <v>16459</v>
          </cell>
          <cell r="CM61">
            <v>23372</v>
          </cell>
          <cell r="CN61">
            <v>26828</v>
          </cell>
          <cell r="CO61">
            <v>18186</v>
          </cell>
          <cell r="CP61">
            <v>33644</v>
          </cell>
          <cell r="CQ61">
            <v>18186</v>
          </cell>
          <cell r="CR61">
            <v>25824</v>
          </cell>
          <cell r="CS61">
            <v>29644</v>
          </cell>
          <cell r="CT61">
            <v>33644</v>
          </cell>
          <cell r="CU61">
            <v>37463</v>
          </cell>
          <cell r="CV61">
            <v>18186</v>
          </cell>
          <cell r="CW61">
            <v>25824</v>
          </cell>
          <cell r="CX61">
            <v>29644</v>
          </cell>
          <cell r="CY61">
            <v>20005</v>
          </cell>
          <cell r="CZ61">
            <v>37008</v>
          </cell>
          <cell r="DA61">
            <v>20005</v>
          </cell>
          <cell r="DB61">
            <v>28407</v>
          </cell>
          <cell r="DC61">
            <v>32608</v>
          </cell>
          <cell r="DD61">
            <v>37008</v>
          </cell>
          <cell r="DE61">
            <v>41209</v>
          </cell>
          <cell r="DF61">
            <v>20005</v>
          </cell>
          <cell r="DG61">
            <v>28407</v>
          </cell>
          <cell r="DH61">
            <v>32608</v>
          </cell>
          <cell r="DI61">
            <v>22405</v>
          </cell>
          <cell r="DJ61">
            <v>41449</v>
          </cell>
          <cell r="DK61">
            <v>22405</v>
          </cell>
          <cell r="DL61">
            <v>31815</v>
          </cell>
          <cell r="DM61">
            <v>36520</v>
          </cell>
          <cell r="DN61">
            <v>41449</v>
          </cell>
          <cell r="DO61">
            <v>46154</v>
          </cell>
          <cell r="DP61">
            <v>22405</v>
          </cell>
          <cell r="DQ61">
            <v>31815</v>
          </cell>
          <cell r="DR61">
            <v>36520</v>
          </cell>
          <cell r="DS61">
            <v>24042</v>
          </cell>
          <cell r="DT61">
            <v>44477</v>
          </cell>
          <cell r="DU61">
            <v>24042</v>
          </cell>
          <cell r="DV61">
            <v>34140</v>
          </cell>
          <cell r="DW61">
            <v>39188</v>
          </cell>
          <cell r="DX61">
            <v>44477</v>
          </cell>
          <cell r="DY61">
            <v>49526</v>
          </cell>
          <cell r="DZ61">
            <v>24042</v>
          </cell>
          <cell r="EA61">
            <v>34140</v>
          </cell>
          <cell r="EB61">
            <v>39188</v>
          </cell>
          <cell r="EC61">
            <v>26988</v>
          </cell>
          <cell r="ED61">
            <v>49929</v>
          </cell>
          <cell r="EE61">
            <v>26988</v>
          </cell>
          <cell r="EF61">
            <v>38323</v>
          </cell>
          <cell r="EG61">
            <v>43991</v>
          </cell>
          <cell r="EH61">
            <v>49929</v>
          </cell>
          <cell r="EI61">
            <v>55595</v>
          </cell>
          <cell r="EJ61">
            <v>26988</v>
          </cell>
          <cell r="EK61">
            <v>38323</v>
          </cell>
          <cell r="EL61">
            <v>43991</v>
          </cell>
          <cell r="EM61">
            <v>29687</v>
          </cell>
          <cell r="EN61">
            <v>54920</v>
          </cell>
          <cell r="EO61">
            <v>29687</v>
          </cell>
          <cell r="EP61">
            <v>42155</v>
          </cell>
          <cell r="EQ61">
            <v>48389</v>
          </cell>
          <cell r="ER61">
            <v>54920</v>
          </cell>
          <cell r="ES61">
            <v>61154</v>
          </cell>
          <cell r="ET61">
            <v>29687</v>
          </cell>
          <cell r="EU61">
            <v>42155</v>
          </cell>
          <cell r="EV61">
            <v>48389</v>
          </cell>
          <cell r="EW61">
            <v>31036</v>
          </cell>
          <cell r="EX61">
            <v>57416</v>
          </cell>
          <cell r="EY61">
            <v>31036</v>
          </cell>
          <cell r="EZ61">
            <v>44071</v>
          </cell>
          <cell r="FA61">
            <v>50589</v>
          </cell>
          <cell r="FB61">
            <v>57416</v>
          </cell>
          <cell r="FC61">
            <v>63933</v>
          </cell>
          <cell r="FD61">
            <v>31036</v>
          </cell>
          <cell r="FE61">
            <v>44071</v>
          </cell>
          <cell r="FF61">
            <v>50589</v>
          </cell>
        </row>
        <row r="62">
          <cell r="A62" t="str">
            <v>M</v>
          </cell>
          <cell r="B62" t="str">
            <v>D</v>
          </cell>
          <cell r="C62">
            <v>10306</v>
          </cell>
          <cell r="D62">
            <v>19066</v>
          </cell>
          <cell r="E62">
            <v>10306</v>
          </cell>
          <cell r="F62">
            <v>14635</v>
          </cell>
          <cell r="G62">
            <v>16799</v>
          </cell>
          <cell r="H62">
            <v>19066</v>
          </cell>
          <cell r="I62">
            <v>21230</v>
          </cell>
          <cell r="J62">
            <v>10306</v>
          </cell>
          <cell r="K62">
            <v>14635</v>
          </cell>
          <cell r="L62">
            <v>16799</v>
          </cell>
          <cell r="M62">
            <v>11245</v>
          </cell>
          <cell r="N62">
            <v>20803</v>
          </cell>
          <cell r="O62">
            <v>11245</v>
          </cell>
          <cell r="P62">
            <v>15968</v>
          </cell>
          <cell r="Q62">
            <v>18329</v>
          </cell>
          <cell r="R62">
            <v>20803</v>
          </cell>
          <cell r="S62">
            <v>23165</v>
          </cell>
          <cell r="T62">
            <v>11245</v>
          </cell>
          <cell r="U62">
            <v>15968</v>
          </cell>
          <cell r="V62">
            <v>18329</v>
          </cell>
          <cell r="W62"/>
          <cell r="X62"/>
          <cell r="Y62"/>
          <cell r="Z62"/>
          <cell r="AA62"/>
          <cell r="AB62"/>
          <cell r="AC62"/>
          <cell r="AD62"/>
          <cell r="AE62"/>
          <cell r="AF62"/>
          <cell r="AG62"/>
          <cell r="AH62"/>
          <cell r="AI62"/>
          <cell r="AJ62"/>
          <cell r="AK62"/>
          <cell r="AL62"/>
          <cell r="AM62"/>
          <cell r="AN62"/>
          <cell r="AO62"/>
          <cell r="AP62"/>
          <cell r="AQ62">
            <v>12632</v>
          </cell>
          <cell r="AR62">
            <v>23369</v>
          </cell>
          <cell r="AS62">
            <v>12632</v>
          </cell>
          <cell r="AT62">
            <v>17937</v>
          </cell>
          <cell r="AU62">
            <v>20590</v>
          </cell>
          <cell r="AV62">
            <v>23369</v>
          </cell>
          <cell r="AW62">
            <v>26022</v>
          </cell>
          <cell r="AX62">
            <v>12632</v>
          </cell>
          <cell r="AY62">
            <v>17937</v>
          </cell>
          <cell r="AZ62">
            <v>20590</v>
          </cell>
          <cell r="BA62">
            <v>13220</v>
          </cell>
          <cell r="BB62">
            <v>24457</v>
          </cell>
          <cell r="BC62">
            <v>13220</v>
          </cell>
          <cell r="BD62">
            <v>18772</v>
          </cell>
          <cell r="BE62">
            <v>21549</v>
          </cell>
          <cell r="BF62">
            <v>24457</v>
          </cell>
          <cell r="BG62">
            <v>27233</v>
          </cell>
          <cell r="BH62">
            <v>13220</v>
          </cell>
          <cell r="BI62">
            <v>18772</v>
          </cell>
          <cell r="BJ62">
            <v>21549</v>
          </cell>
          <cell r="BK62">
            <v>14101</v>
          </cell>
          <cell r="BL62">
            <v>26087</v>
          </cell>
          <cell r="BM62">
            <v>14101</v>
          </cell>
          <cell r="BN62">
            <v>20023</v>
          </cell>
          <cell r="BO62">
            <v>22985</v>
          </cell>
          <cell r="BP62">
            <v>26087</v>
          </cell>
          <cell r="BQ62">
            <v>29048</v>
          </cell>
          <cell r="BR62">
            <v>14101</v>
          </cell>
          <cell r="BS62">
            <v>20023</v>
          </cell>
          <cell r="BT62">
            <v>22985</v>
          </cell>
          <cell r="BU62">
            <v>15276</v>
          </cell>
          <cell r="BV62">
            <v>28261</v>
          </cell>
          <cell r="BW62">
            <v>15276</v>
          </cell>
          <cell r="BX62">
            <v>21692</v>
          </cell>
          <cell r="BY62">
            <v>24900</v>
          </cell>
          <cell r="BZ62">
            <v>28261</v>
          </cell>
          <cell r="CA62">
            <v>31469</v>
          </cell>
          <cell r="CB62">
            <v>15276</v>
          </cell>
          <cell r="CC62">
            <v>21692</v>
          </cell>
          <cell r="CD62">
            <v>24900</v>
          </cell>
          <cell r="CE62">
            <v>16451</v>
          </cell>
          <cell r="CF62">
            <v>30434</v>
          </cell>
          <cell r="CG62">
            <v>16451</v>
          </cell>
          <cell r="CH62">
            <v>23360</v>
          </cell>
          <cell r="CI62">
            <v>26815</v>
          </cell>
          <cell r="CJ62">
            <v>30434</v>
          </cell>
          <cell r="CK62">
            <v>33889</v>
          </cell>
          <cell r="CL62">
            <v>16451</v>
          </cell>
          <cell r="CM62">
            <v>23360</v>
          </cell>
          <cell r="CN62">
            <v>26815</v>
          </cell>
          <cell r="CO62">
            <v>18179</v>
          </cell>
          <cell r="CP62">
            <v>33631</v>
          </cell>
          <cell r="CQ62">
            <v>18179</v>
          </cell>
          <cell r="CR62">
            <v>25814</v>
          </cell>
          <cell r="CS62">
            <v>29632</v>
          </cell>
          <cell r="CT62">
            <v>33631</v>
          </cell>
          <cell r="CU62">
            <v>37449</v>
          </cell>
          <cell r="CV62">
            <v>18179</v>
          </cell>
          <cell r="CW62">
            <v>25814</v>
          </cell>
          <cell r="CX62">
            <v>29632</v>
          </cell>
          <cell r="CY62">
            <v>19997</v>
          </cell>
          <cell r="CZ62">
            <v>36994</v>
          </cell>
          <cell r="DA62">
            <v>19997</v>
          </cell>
          <cell r="DB62">
            <v>28396</v>
          </cell>
          <cell r="DC62">
            <v>32595</v>
          </cell>
          <cell r="DD62">
            <v>36994</v>
          </cell>
          <cell r="DE62">
            <v>41194</v>
          </cell>
          <cell r="DF62">
            <v>19997</v>
          </cell>
          <cell r="DG62">
            <v>28396</v>
          </cell>
          <cell r="DH62">
            <v>32595</v>
          </cell>
          <cell r="DI62">
            <v>22397</v>
          </cell>
          <cell r="DJ62">
            <v>41434</v>
          </cell>
          <cell r="DK62">
            <v>22397</v>
          </cell>
          <cell r="DL62">
            <v>31804</v>
          </cell>
          <cell r="DM62">
            <v>36507</v>
          </cell>
          <cell r="DN62">
            <v>41434</v>
          </cell>
          <cell r="DO62">
            <v>46138</v>
          </cell>
          <cell r="DP62">
            <v>22397</v>
          </cell>
          <cell r="DQ62">
            <v>31804</v>
          </cell>
          <cell r="DR62">
            <v>36507</v>
          </cell>
          <cell r="DS62">
            <v>24033</v>
          </cell>
          <cell r="DT62">
            <v>44461</v>
          </cell>
          <cell r="DU62">
            <v>24033</v>
          </cell>
          <cell r="DV62">
            <v>34127</v>
          </cell>
          <cell r="DW62">
            <v>39174</v>
          </cell>
          <cell r="DX62">
            <v>44461</v>
          </cell>
          <cell r="DY62">
            <v>49508</v>
          </cell>
          <cell r="DZ62">
            <v>24033</v>
          </cell>
          <cell r="EA62">
            <v>34127</v>
          </cell>
          <cell r="EB62">
            <v>39174</v>
          </cell>
          <cell r="EC62">
            <v>26978</v>
          </cell>
          <cell r="ED62">
            <v>49909</v>
          </cell>
          <cell r="EE62">
            <v>26978</v>
          </cell>
          <cell r="EF62">
            <v>38309</v>
          </cell>
          <cell r="EG62">
            <v>43974</v>
          </cell>
          <cell r="EH62">
            <v>49909</v>
          </cell>
          <cell r="EI62">
            <v>55575</v>
          </cell>
          <cell r="EJ62">
            <v>26978</v>
          </cell>
          <cell r="EK62">
            <v>38309</v>
          </cell>
          <cell r="EL62">
            <v>43974</v>
          </cell>
          <cell r="EM62">
            <v>29676</v>
          </cell>
          <cell r="EN62">
            <v>54901</v>
          </cell>
          <cell r="EO62">
            <v>29676</v>
          </cell>
          <cell r="EP62">
            <v>42140</v>
          </cell>
          <cell r="EQ62">
            <v>48372</v>
          </cell>
          <cell r="ER62">
            <v>54901</v>
          </cell>
          <cell r="ES62">
            <v>61133</v>
          </cell>
          <cell r="ET62">
            <v>29676</v>
          </cell>
          <cell r="EU62">
            <v>42140</v>
          </cell>
          <cell r="EV62">
            <v>48372</v>
          </cell>
          <cell r="EW62">
            <v>31025</v>
          </cell>
          <cell r="EX62">
            <v>57396</v>
          </cell>
          <cell r="EY62">
            <v>31025</v>
          </cell>
          <cell r="EZ62">
            <v>44056</v>
          </cell>
          <cell r="FA62">
            <v>50571</v>
          </cell>
          <cell r="FB62">
            <v>57396</v>
          </cell>
          <cell r="FC62">
            <v>63912</v>
          </cell>
          <cell r="FD62">
            <v>31025</v>
          </cell>
          <cell r="FE62">
            <v>44056</v>
          </cell>
          <cell r="FF62">
            <v>50571</v>
          </cell>
        </row>
        <row r="63">
          <cell r="A63" t="str">
            <v>M</v>
          </cell>
          <cell r="B63" t="str">
            <v>A</v>
          </cell>
          <cell r="C63">
            <v>13707</v>
          </cell>
          <cell r="D63">
            <v>25358</v>
          </cell>
          <cell r="E63">
            <v>13707</v>
          </cell>
          <cell r="F63">
            <v>19465</v>
          </cell>
          <cell r="G63">
            <v>22343</v>
          </cell>
          <cell r="H63">
            <v>25358</v>
          </cell>
          <cell r="I63">
            <v>28236</v>
          </cell>
          <cell r="J63">
            <v>13707</v>
          </cell>
          <cell r="K63">
            <v>19465</v>
          </cell>
          <cell r="L63">
            <v>22343</v>
          </cell>
          <cell r="M63">
            <v>14956</v>
          </cell>
          <cell r="N63">
            <v>27668</v>
          </cell>
          <cell r="O63">
            <v>14956</v>
          </cell>
          <cell r="P63">
            <v>21237</v>
          </cell>
          <cell r="Q63">
            <v>24378</v>
          </cell>
          <cell r="R63">
            <v>27668</v>
          </cell>
          <cell r="S63">
            <v>30809</v>
          </cell>
          <cell r="T63">
            <v>14956</v>
          </cell>
          <cell r="U63">
            <v>21237</v>
          </cell>
          <cell r="V63">
            <v>24378</v>
          </cell>
          <cell r="W63"/>
          <cell r="X63"/>
          <cell r="Y63"/>
          <cell r="Z63"/>
          <cell r="AA63"/>
          <cell r="AB63"/>
          <cell r="AC63"/>
          <cell r="AD63"/>
          <cell r="AE63"/>
          <cell r="AF63"/>
          <cell r="AG63"/>
          <cell r="AH63"/>
          <cell r="AI63"/>
          <cell r="AJ63"/>
          <cell r="AK63"/>
          <cell r="AL63"/>
          <cell r="AM63"/>
          <cell r="AN63"/>
          <cell r="AO63"/>
          <cell r="AP63"/>
          <cell r="AQ63">
            <v>16801</v>
          </cell>
          <cell r="AR63">
            <v>31081</v>
          </cell>
          <cell r="AS63">
            <v>16801</v>
          </cell>
          <cell r="AT63">
            <v>23856</v>
          </cell>
          <cell r="AU63">
            <v>27385</v>
          </cell>
          <cell r="AV63">
            <v>31081</v>
          </cell>
          <cell r="AW63">
            <v>34609</v>
          </cell>
          <cell r="AX63">
            <v>16801</v>
          </cell>
          <cell r="AY63">
            <v>23856</v>
          </cell>
          <cell r="AZ63">
            <v>27385</v>
          </cell>
          <cell r="BA63">
            <v>17583</v>
          </cell>
          <cell r="BB63">
            <v>32528</v>
          </cell>
          <cell r="BC63">
            <v>17583</v>
          </cell>
          <cell r="BD63">
            <v>24967</v>
          </cell>
          <cell r="BE63">
            <v>28660</v>
          </cell>
          <cell r="BF63">
            <v>32528</v>
          </cell>
          <cell r="BG63">
            <v>36220</v>
          </cell>
          <cell r="BH63">
            <v>17583</v>
          </cell>
          <cell r="BI63">
            <v>24967</v>
          </cell>
          <cell r="BJ63">
            <v>28660</v>
          </cell>
          <cell r="BK63">
            <v>18754</v>
          </cell>
          <cell r="BL63">
            <v>34696</v>
          </cell>
          <cell r="BM63">
            <v>18754</v>
          </cell>
          <cell r="BN63">
            <v>26631</v>
          </cell>
          <cell r="BO63">
            <v>30570</v>
          </cell>
          <cell r="BP63">
            <v>34696</v>
          </cell>
          <cell r="BQ63">
            <v>38634</v>
          </cell>
          <cell r="BR63">
            <v>18754</v>
          </cell>
          <cell r="BS63">
            <v>26631</v>
          </cell>
          <cell r="BT63">
            <v>30570</v>
          </cell>
          <cell r="BU63">
            <v>20317</v>
          </cell>
          <cell r="BV63">
            <v>37587</v>
          </cell>
          <cell r="BW63">
            <v>20317</v>
          </cell>
          <cell r="BX63">
            <v>28850</v>
          </cell>
          <cell r="BY63">
            <v>33117</v>
          </cell>
          <cell r="BZ63">
            <v>37587</v>
          </cell>
          <cell r="CA63">
            <v>41854</v>
          </cell>
          <cell r="CB63">
            <v>20317</v>
          </cell>
          <cell r="CC63">
            <v>28850</v>
          </cell>
          <cell r="CD63">
            <v>33117</v>
          </cell>
          <cell r="CE63">
            <v>21880</v>
          </cell>
          <cell r="CF63">
            <v>40477</v>
          </cell>
          <cell r="CG63">
            <v>21880</v>
          </cell>
          <cell r="CH63">
            <v>31069</v>
          </cell>
          <cell r="CI63">
            <v>35664</v>
          </cell>
          <cell r="CJ63">
            <v>40477</v>
          </cell>
          <cell r="CK63">
            <v>45072</v>
          </cell>
          <cell r="CL63">
            <v>21880</v>
          </cell>
          <cell r="CM63">
            <v>31069</v>
          </cell>
          <cell r="CN63">
            <v>35664</v>
          </cell>
          <cell r="CO63">
            <v>24178</v>
          </cell>
          <cell r="CP63">
            <v>44729</v>
          </cell>
          <cell r="CQ63">
            <v>24178</v>
          </cell>
          <cell r="CR63">
            <v>34333</v>
          </cell>
          <cell r="CS63">
            <v>39411</v>
          </cell>
          <cell r="CT63">
            <v>44729</v>
          </cell>
          <cell r="CU63">
            <v>49807</v>
          </cell>
          <cell r="CV63">
            <v>24178</v>
          </cell>
          <cell r="CW63">
            <v>34333</v>
          </cell>
          <cell r="CX63">
            <v>39411</v>
          </cell>
          <cell r="CY63">
            <v>26596</v>
          </cell>
          <cell r="CZ63">
            <v>49202</v>
          </cell>
          <cell r="DA63">
            <v>26596</v>
          </cell>
          <cell r="DB63">
            <v>37767</v>
          </cell>
          <cell r="DC63">
            <v>43351</v>
          </cell>
          <cell r="DD63">
            <v>49202</v>
          </cell>
          <cell r="DE63">
            <v>54788</v>
          </cell>
          <cell r="DF63">
            <v>26596</v>
          </cell>
          <cell r="DG63">
            <v>37767</v>
          </cell>
          <cell r="DH63">
            <v>43351</v>
          </cell>
          <cell r="DI63">
            <v>29788</v>
          </cell>
          <cell r="DJ63">
            <v>55107</v>
          </cell>
          <cell r="DK63">
            <v>29788</v>
          </cell>
          <cell r="DL63">
            <v>42299</v>
          </cell>
          <cell r="DM63">
            <v>48554</v>
          </cell>
          <cell r="DN63">
            <v>55107</v>
          </cell>
          <cell r="DO63">
            <v>61364</v>
          </cell>
          <cell r="DP63">
            <v>29788</v>
          </cell>
          <cell r="DQ63">
            <v>42299</v>
          </cell>
          <cell r="DR63">
            <v>48554</v>
          </cell>
          <cell r="DS63">
            <v>31964</v>
          </cell>
          <cell r="DT63">
            <v>59133</v>
          </cell>
          <cell r="DU63">
            <v>31964</v>
          </cell>
          <cell r="DV63">
            <v>45389</v>
          </cell>
          <cell r="DW63">
            <v>52101</v>
          </cell>
          <cell r="DX63">
            <v>59133</v>
          </cell>
          <cell r="DY63">
            <v>65846</v>
          </cell>
          <cell r="DZ63">
            <v>31964</v>
          </cell>
          <cell r="EA63">
            <v>45389</v>
          </cell>
          <cell r="EB63">
            <v>52101</v>
          </cell>
          <cell r="EC63">
            <v>35881</v>
          </cell>
          <cell r="ED63">
            <v>66379</v>
          </cell>
          <cell r="EE63">
            <v>35881</v>
          </cell>
          <cell r="EF63">
            <v>50951</v>
          </cell>
          <cell r="EG63">
            <v>58485</v>
          </cell>
          <cell r="EH63">
            <v>66379</v>
          </cell>
          <cell r="EI63">
            <v>73915</v>
          </cell>
          <cell r="EJ63">
            <v>35881</v>
          </cell>
          <cell r="EK63">
            <v>50951</v>
          </cell>
          <cell r="EL63">
            <v>58485</v>
          </cell>
          <cell r="EM63">
            <v>39469</v>
          </cell>
          <cell r="EN63">
            <v>73018</v>
          </cell>
          <cell r="EO63">
            <v>39469</v>
          </cell>
          <cell r="EP63">
            <v>56046</v>
          </cell>
          <cell r="EQ63">
            <v>64335</v>
          </cell>
          <cell r="ER63">
            <v>73018</v>
          </cell>
          <cell r="ES63">
            <v>81307</v>
          </cell>
          <cell r="ET63">
            <v>39469</v>
          </cell>
          <cell r="EU63">
            <v>56046</v>
          </cell>
          <cell r="EV63">
            <v>64335</v>
          </cell>
          <cell r="EW63">
            <v>41263</v>
          </cell>
          <cell r="EX63">
            <v>76337</v>
          </cell>
          <cell r="EY63">
            <v>41263</v>
          </cell>
          <cell r="EZ63">
            <v>58594</v>
          </cell>
          <cell r="FA63">
            <v>67259</v>
          </cell>
          <cell r="FB63">
            <v>76337</v>
          </cell>
          <cell r="FC63">
            <v>85003</v>
          </cell>
          <cell r="FD63">
            <v>41263</v>
          </cell>
          <cell r="FE63">
            <v>58594</v>
          </cell>
          <cell r="FF63">
            <v>67259</v>
          </cell>
        </row>
        <row r="64">
          <cell r="A64" t="str">
            <v>M</v>
          </cell>
          <cell r="B64" t="str">
            <v>B</v>
          </cell>
          <cell r="C64">
            <v>12573</v>
          </cell>
          <cell r="D64">
            <v>23261</v>
          </cell>
          <cell r="E64">
            <v>12573</v>
          </cell>
          <cell r="F64">
            <v>17855</v>
          </cell>
          <cell r="G64">
            <v>20495</v>
          </cell>
          <cell r="H64">
            <v>23261</v>
          </cell>
          <cell r="I64">
            <v>25901</v>
          </cell>
          <cell r="J64">
            <v>12573</v>
          </cell>
          <cell r="K64">
            <v>17855</v>
          </cell>
          <cell r="L64">
            <v>20495</v>
          </cell>
          <cell r="M64">
            <v>13719</v>
          </cell>
          <cell r="N64">
            <v>25380</v>
          </cell>
          <cell r="O64">
            <v>13719</v>
          </cell>
          <cell r="P64">
            <v>19481</v>
          </cell>
          <cell r="Q64">
            <v>22361</v>
          </cell>
          <cell r="R64">
            <v>25380</v>
          </cell>
          <cell r="S64">
            <v>28261</v>
          </cell>
          <cell r="T64">
            <v>13719</v>
          </cell>
          <cell r="U64">
            <v>19481</v>
          </cell>
          <cell r="V64">
            <v>22361</v>
          </cell>
          <cell r="W64"/>
          <cell r="X64"/>
          <cell r="Y64"/>
          <cell r="Z64"/>
          <cell r="AA64"/>
          <cell r="AB64"/>
          <cell r="AC64"/>
          <cell r="AD64"/>
          <cell r="AE64"/>
          <cell r="AF64"/>
          <cell r="AG64"/>
          <cell r="AH64"/>
          <cell r="AI64"/>
          <cell r="AJ64"/>
          <cell r="AK64"/>
          <cell r="AL64"/>
          <cell r="AM64"/>
          <cell r="AN64"/>
          <cell r="AO64"/>
          <cell r="AP64"/>
          <cell r="AQ64">
            <v>15411</v>
          </cell>
          <cell r="AR64">
            <v>28510</v>
          </cell>
          <cell r="AS64">
            <v>15411</v>
          </cell>
          <cell r="AT64">
            <v>21883</v>
          </cell>
          <cell r="AU64">
            <v>25120</v>
          </cell>
          <cell r="AV64">
            <v>28510</v>
          </cell>
          <cell r="AW64">
            <v>31747</v>
          </cell>
          <cell r="AX64">
            <v>15411</v>
          </cell>
          <cell r="AY64">
            <v>21883</v>
          </cell>
          <cell r="AZ64">
            <v>25120</v>
          </cell>
          <cell r="BA64">
            <v>16128</v>
          </cell>
          <cell r="BB64">
            <v>29838</v>
          </cell>
          <cell r="BC64">
            <v>16128</v>
          </cell>
          <cell r="BD64">
            <v>22902</v>
          </cell>
          <cell r="BE64">
            <v>26290</v>
          </cell>
          <cell r="BF64">
            <v>29838</v>
          </cell>
          <cell r="BG64">
            <v>33224</v>
          </cell>
          <cell r="BH64">
            <v>16128</v>
          </cell>
          <cell r="BI64">
            <v>22902</v>
          </cell>
          <cell r="BJ64">
            <v>26290</v>
          </cell>
          <cell r="BK64">
            <v>17203</v>
          </cell>
          <cell r="BL64">
            <v>31826</v>
          </cell>
          <cell r="BM64">
            <v>17203</v>
          </cell>
          <cell r="BN64">
            <v>24428</v>
          </cell>
          <cell r="BO64">
            <v>28042</v>
          </cell>
          <cell r="BP64">
            <v>31826</v>
          </cell>
          <cell r="BQ64">
            <v>35439</v>
          </cell>
          <cell r="BR64">
            <v>17203</v>
          </cell>
          <cell r="BS64">
            <v>24428</v>
          </cell>
          <cell r="BT64">
            <v>28042</v>
          </cell>
          <cell r="BU64">
            <v>18637</v>
          </cell>
          <cell r="BV64">
            <v>34478</v>
          </cell>
          <cell r="BW64">
            <v>18637</v>
          </cell>
          <cell r="BX64">
            <v>26464</v>
          </cell>
          <cell r="BY64">
            <v>30378</v>
          </cell>
          <cell r="BZ64">
            <v>34478</v>
          </cell>
          <cell r="CA64">
            <v>38392</v>
          </cell>
          <cell r="CB64">
            <v>18637</v>
          </cell>
          <cell r="CC64">
            <v>26464</v>
          </cell>
          <cell r="CD64">
            <v>30378</v>
          </cell>
          <cell r="CE64">
            <v>20070</v>
          </cell>
          <cell r="CF64">
            <v>37129</v>
          </cell>
          <cell r="CG64">
            <v>20070</v>
          </cell>
          <cell r="CH64">
            <v>28499</v>
          </cell>
          <cell r="CI64">
            <v>32714</v>
          </cell>
          <cell r="CJ64">
            <v>37129</v>
          </cell>
          <cell r="CK64">
            <v>41345</v>
          </cell>
          <cell r="CL64">
            <v>20070</v>
          </cell>
          <cell r="CM64">
            <v>28499</v>
          </cell>
          <cell r="CN64">
            <v>32714</v>
          </cell>
          <cell r="CO64">
            <v>22178</v>
          </cell>
          <cell r="CP64">
            <v>41030</v>
          </cell>
          <cell r="CQ64">
            <v>22178</v>
          </cell>
          <cell r="CR64">
            <v>31493</v>
          </cell>
          <cell r="CS64">
            <v>36151</v>
          </cell>
          <cell r="CT64">
            <v>41030</v>
          </cell>
          <cell r="CU64">
            <v>45688</v>
          </cell>
          <cell r="CV64">
            <v>22178</v>
          </cell>
          <cell r="CW64">
            <v>31493</v>
          </cell>
          <cell r="CX64">
            <v>36151</v>
          </cell>
          <cell r="CY64">
            <v>24396</v>
          </cell>
          <cell r="CZ64">
            <v>45133</v>
          </cell>
          <cell r="DA64">
            <v>24396</v>
          </cell>
          <cell r="DB64">
            <v>34643</v>
          </cell>
          <cell r="DC64">
            <v>39766</v>
          </cell>
          <cell r="DD64">
            <v>45133</v>
          </cell>
          <cell r="DE64">
            <v>50257</v>
          </cell>
          <cell r="DF64">
            <v>24396</v>
          </cell>
          <cell r="DG64">
            <v>34643</v>
          </cell>
          <cell r="DH64">
            <v>39766</v>
          </cell>
          <cell r="DI64">
            <v>27324</v>
          </cell>
          <cell r="DJ64">
            <v>50549</v>
          </cell>
          <cell r="DK64">
            <v>27324</v>
          </cell>
          <cell r="DL64">
            <v>38801</v>
          </cell>
          <cell r="DM64">
            <v>44539</v>
          </cell>
          <cell r="DN64">
            <v>50549</v>
          </cell>
          <cell r="DO64">
            <v>56288</v>
          </cell>
          <cell r="DP64">
            <v>27324</v>
          </cell>
          <cell r="DQ64">
            <v>38801</v>
          </cell>
          <cell r="DR64">
            <v>44539</v>
          </cell>
          <cell r="DS64">
            <v>29320</v>
          </cell>
          <cell r="DT64">
            <v>54242</v>
          </cell>
          <cell r="DU64">
            <v>29320</v>
          </cell>
          <cell r="DV64">
            <v>41635</v>
          </cell>
          <cell r="DW64">
            <v>47792</v>
          </cell>
          <cell r="DX64">
            <v>54242</v>
          </cell>
          <cell r="DY64">
            <v>60400</v>
          </cell>
          <cell r="DZ64">
            <v>29320</v>
          </cell>
          <cell r="EA64">
            <v>41635</v>
          </cell>
          <cell r="EB64">
            <v>47792</v>
          </cell>
          <cell r="EC64">
            <v>32913</v>
          </cell>
          <cell r="ED64">
            <v>60889</v>
          </cell>
          <cell r="EE64">
            <v>32913</v>
          </cell>
          <cell r="EF64">
            <v>46737</v>
          </cell>
          <cell r="EG64">
            <v>53648</v>
          </cell>
          <cell r="EH64">
            <v>60889</v>
          </cell>
          <cell r="EI64">
            <v>67802</v>
          </cell>
          <cell r="EJ64">
            <v>32913</v>
          </cell>
          <cell r="EK64">
            <v>46737</v>
          </cell>
          <cell r="EL64">
            <v>53648</v>
          </cell>
          <cell r="EM64">
            <v>36205</v>
          </cell>
          <cell r="EN64">
            <v>66979</v>
          </cell>
          <cell r="EO64">
            <v>36205</v>
          </cell>
          <cell r="EP64">
            <v>51411</v>
          </cell>
          <cell r="EQ64">
            <v>59014</v>
          </cell>
          <cell r="ER64">
            <v>66979</v>
          </cell>
          <cell r="ES64">
            <v>74582</v>
          </cell>
          <cell r="ET64">
            <v>36205</v>
          </cell>
          <cell r="EU64">
            <v>51411</v>
          </cell>
          <cell r="EV64">
            <v>59014</v>
          </cell>
          <cell r="EW64">
            <v>37851</v>
          </cell>
          <cell r="EX64">
            <v>70023</v>
          </cell>
          <cell r="EY64">
            <v>37851</v>
          </cell>
          <cell r="EZ64">
            <v>53748</v>
          </cell>
          <cell r="FA64">
            <v>61697</v>
          </cell>
          <cell r="FB64">
            <v>70023</v>
          </cell>
          <cell r="FC64">
            <v>77973</v>
          </cell>
          <cell r="FD64">
            <v>37851</v>
          </cell>
          <cell r="FE64">
            <v>53748</v>
          </cell>
          <cell r="FF64">
            <v>61697</v>
          </cell>
        </row>
        <row r="65">
          <cell r="A65" t="str">
            <v>M</v>
          </cell>
          <cell r="B65" t="str">
            <v>Y</v>
          </cell>
          <cell r="C65">
            <v>10821</v>
          </cell>
          <cell r="D65">
            <v>20019</v>
          </cell>
          <cell r="E65">
            <v>10821</v>
          </cell>
          <cell r="F65">
            <v>15367</v>
          </cell>
          <cell r="G65">
            <v>17639</v>
          </cell>
          <cell r="H65">
            <v>20019</v>
          </cell>
          <cell r="I65">
            <v>22292</v>
          </cell>
          <cell r="J65">
            <v>10821</v>
          </cell>
          <cell r="K65">
            <v>15367</v>
          </cell>
          <cell r="L65">
            <v>17639</v>
          </cell>
          <cell r="M65">
            <v>11807</v>
          </cell>
          <cell r="N65">
            <v>21843</v>
          </cell>
          <cell r="O65">
            <v>11807</v>
          </cell>
          <cell r="P65">
            <v>16766</v>
          </cell>
          <cell r="Q65">
            <v>19245</v>
          </cell>
          <cell r="R65">
            <v>21843</v>
          </cell>
          <cell r="S65">
            <v>24323</v>
          </cell>
          <cell r="T65">
            <v>11807</v>
          </cell>
          <cell r="U65">
            <v>16766</v>
          </cell>
          <cell r="V65">
            <v>19245</v>
          </cell>
          <cell r="W65"/>
          <cell r="X65"/>
          <cell r="Y65"/>
          <cell r="Z65"/>
          <cell r="AA65"/>
          <cell r="AB65"/>
          <cell r="AC65"/>
          <cell r="AD65"/>
          <cell r="AE65"/>
          <cell r="AF65"/>
          <cell r="AG65"/>
          <cell r="AH65"/>
          <cell r="AI65"/>
          <cell r="AJ65"/>
          <cell r="AK65"/>
          <cell r="AL65"/>
          <cell r="AM65"/>
          <cell r="AN65"/>
          <cell r="AO65"/>
          <cell r="AP65"/>
          <cell r="AQ65">
            <v>13264</v>
          </cell>
          <cell r="AR65">
            <v>24537</v>
          </cell>
          <cell r="AS65">
            <v>13264</v>
          </cell>
          <cell r="AT65">
            <v>18834</v>
          </cell>
          <cell r="AU65">
            <v>21620</v>
          </cell>
          <cell r="AV65">
            <v>24537</v>
          </cell>
          <cell r="AW65">
            <v>27323</v>
          </cell>
          <cell r="AX65">
            <v>13264</v>
          </cell>
          <cell r="AY65">
            <v>18834</v>
          </cell>
          <cell r="AZ65">
            <v>21620</v>
          </cell>
          <cell r="BA65">
            <v>13881</v>
          </cell>
          <cell r="BB65">
            <v>25680</v>
          </cell>
          <cell r="BC65">
            <v>13881</v>
          </cell>
          <cell r="BD65">
            <v>19711</v>
          </cell>
          <cell r="BE65">
            <v>22626</v>
          </cell>
          <cell r="BF65">
            <v>25680</v>
          </cell>
          <cell r="BG65">
            <v>28595</v>
          </cell>
          <cell r="BH65">
            <v>13881</v>
          </cell>
          <cell r="BI65">
            <v>19711</v>
          </cell>
          <cell r="BJ65">
            <v>22626</v>
          </cell>
          <cell r="BK65">
            <v>14806</v>
          </cell>
          <cell r="BL65">
            <v>27391</v>
          </cell>
          <cell r="BM65">
            <v>14806</v>
          </cell>
          <cell r="BN65">
            <v>21024</v>
          </cell>
          <cell r="BO65">
            <v>24134</v>
          </cell>
          <cell r="BP65">
            <v>27391</v>
          </cell>
          <cell r="BQ65">
            <v>30500</v>
          </cell>
          <cell r="BR65">
            <v>14806</v>
          </cell>
          <cell r="BS65">
            <v>21024</v>
          </cell>
          <cell r="BT65">
            <v>24134</v>
          </cell>
          <cell r="BU65">
            <v>16040</v>
          </cell>
          <cell r="BV65">
            <v>29674</v>
          </cell>
          <cell r="BW65">
            <v>16040</v>
          </cell>
          <cell r="BX65">
            <v>22777</v>
          </cell>
          <cell r="BY65">
            <v>26145</v>
          </cell>
          <cell r="BZ65">
            <v>29674</v>
          </cell>
          <cell r="CA65">
            <v>33042</v>
          </cell>
          <cell r="CB65">
            <v>16040</v>
          </cell>
          <cell r="CC65">
            <v>22777</v>
          </cell>
          <cell r="CD65">
            <v>26145</v>
          </cell>
          <cell r="CE65">
            <v>17274</v>
          </cell>
          <cell r="CF65">
            <v>31956</v>
          </cell>
          <cell r="CG65">
            <v>17274</v>
          </cell>
          <cell r="CH65">
            <v>24528</v>
          </cell>
          <cell r="CI65">
            <v>28156</v>
          </cell>
          <cell r="CJ65">
            <v>31956</v>
          </cell>
          <cell r="CK65">
            <v>35583</v>
          </cell>
          <cell r="CL65">
            <v>17274</v>
          </cell>
          <cell r="CM65">
            <v>24528</v>
          </cell>
          <cell r="CN65">
            <v>28156</v>
          </cell>
          <cell r="CO65">
            <v>19088</v>
          </cell>
          <cell r="CP65">
            <v>35313</v>
          </cell>
          <cell r="CQ65">
            <v>19088</v>
          </cell>
          <cell r="CR65">
            <v>27105</v>
          </cell>
          <cell r="CS65">
            <v>31114</v>
          </cell>
          <cell r="CT65">
            <v>35313</v>
          </cell>
          <cell r="CU65">
            <v>39321</v>
          </cell>
          <cell r="CV65">
            <v>19088</v>
          </cell>
          <cell r="CW65">
            <v>27105</v>
          </cell>
          <cell r="CX65">
            <v>31114</v>
          </cell>
          <cell r="CY65">
            <v>20997</v>
          </cell>
          <cell r="CZ65">
            <v>38844</v>
          </cell>
          <cell r="DA65">
            <v>20997</v>
          </cell>
          <cell r="DB65">
            <v>29816</v>
          </cell>
          <cell r="DC65">
            <v>34225</v>
          </cell>
          <cell r="DD65">
            <v>38844</v>
          </cell>
          <cell r="DE65">
            <v>43254</v>
          </cell>
          <cell r="DF65">
            <v>20997</v>
          </cell>
          <cell r="DG65">
            <v>29816</v>
          </cell>
          <cell r="DH65">
            <v>34225</v>
          </cell>
          <cell r="DI65">
            <v>23517</v>
          </cell>
          <cell r="DJ65">
            <v>43506</v>
          </cell>
          <cell r="DK65">
            <v>23517</v>
          </cell>
          <cell r="DL65">
            <v>33394</v>
          </cell>
          <cell r="DM65">
            <v>38332</v>
          </cell>
          <cell r="DN65">
            <v>43506</v>
          </cell>
          <cell r="DO65">
            <v>48445</v>
          </cell>
          <cell r="DP65">
            <v>23517</v>
          </cell>
          <cell r="DQ65">
            <v>33394</v>
          </cell>
          <cell r="DR65">
            <v>38332</v>
          </cell>
          <cell r="DS65">
            <v>25235</v>
          </cell>
          <cell r="DT65">
            <v>46684</v>
          </cell>
          <cell r="DU65">
            <v>25235</v>
          </cell>
          <cell r="DV65">
            <v>35833</v>
          </cell>
          <cell r="DW65">
            <v>41133</v>
          </cell>
          <cell r="DX65">
            <v>46684</v>
          </cell>
          <cell r="DY65">
            <v>51983</v>
          </cell>
          <cell r="DZ65">
            <v>25235</v>
          </cell>
          <cell r="EA65">
            <v>35833</v>
          </cell>
          <cell r="EB65">
            <v>41133</v>
          </cell>
          <cell r="EC65">
            <v>28327</v>
          </cell>
          <cell r="ED65">
            <v>52404</v>
          </cell>
          <cell r="EE65">
            <v>28327</v>
          </cell>
          <cell r="EF65">
            <v>40224</v>
          </cell>
          <cell r="EG65">
            <v>46173</v>
          </cell>
          <cell r="EH65">
            <v>52404</v>
          </cell>
          <cell r="EI65">
            <v>58354</v>
          </cell>
          <cell r="EJ65">
            <v>28327</v>
          </cell>
          <cell r="EK65">
            <v>40224</v>
          </cell>
          <cell r="EL65">
            <v>46173</v>
          </cell>
          <cell r="EM65">
            <v>31160</v>
          </cell>
          <cell r="EN65">
            <v>57646</v>
          </cell>
          <cell r="EO65">
            <v>31160</v>
          </cell>
          <cell r="EP65">
            <v>44247</v>
          </cell>
          <cell r="EQ65">
            <v>50791</v>
          </cell>
          <cell r="ER65">
            <v>57646</v>
          </cell>
          <cell r="ES65">
            <v>64190</v>
          </cell>
          <cell r="ET65">
            <v>31160</v>
          </cell>
          <cell r="EU65">
            <v>44247</v>
          </cell>
          <cell r="EV65">
            <v>50791</v>
          </cell>
          <cell r="EW65">
            <v>32576</v>
          </cell>
          <cell r="EX65">
            <v>60266</v>
          </cell>
          <cell r="EY65">
            <v>32576</v>
          </cell>
          <cell r="EZ65">
            <v>46259</v>
          </cell>
          <cell r="FA65">
            <v>53100</v>
          </cell>
          <cell r="FB65">
            <v>60266</v>
          </cell>
          <cell r="FC65">
            <v>67108</v>
          </cell>
          <cell r="FD65">
            <v>32576</v>
          </cell>
          <cell r="FE65">
            <v>46259</v>
          </cell>
          <cell r="FF65">
            <v>53100</v>
          </cell>
        </row>
        <row r="66">
          <cell r="A66" t="str">
            <v>N</v>
          </cell>
          <cell r="B66" t="str">
            <v>D</v>
          </cell>
          <cell r="C66">
            <v>11290</v>
          </cell>
          <cell r="D66">
            <v>20887</v>
          </cell>
          <cell r="E66">
            <v>11290</v>
          </cell>
          <cell r="F66">
            <v>16032</v>
          </cell>
          <cell r="G66">
            <v>18403</v>
          </cell>
          <cell r="H66">
            <v>20887</v>
          </cell>
          <cell r="I66">
            <v>23257</v>
          </cell>
          <cell r="J66">
            <v>0</v>
          </cell>
          <cell r="K66">
            <v>0</v>
          </cell>
          <cell r="L66">
            <v>0</v>
          </cell>
          <cell r="M66">
            <v>12318</v>
          </cell>
          <cell r="N66">
            <v>22788</v>
          </cell>
          <cell r="O66">
            <v>12318</v>
          </cell>
          <cell r="P66">
            <v>17492</v>
          </cell>
          <cell r="Q66">
            <v>20078</v>
          </cell>
          <cell r="R66">
            <v>22788</v>
          </cell>
          <cell r="S66">
            <v>25375</v>
          </cell>
          <cell r="T66">
            <v>0</v>
          </cell>
          <cell r="U66">
            <v>0</v>
          </cell>
          <cell r="V66">
            <v>0</v>
          </cell>
          <cell r="W66"/>
          <cell r="X66"/>
          <cell r="Y66"/>
          <cell r="Z66"/>
          <cell r="AA66"/>
          <cell r="AB66"/>
          <cell r="AC66"/>
          <cell r="AD66"/>
          <cell r="AE66"/>
          <cell r="AF66"/>
          <cell r="AG66"/>
          <cell r="AH66"/>
          <cell r="AI66"/>
          <cell r="AJ66"/>
          <cell r="AK66"/>
          <cell r="AL66"/>
          <cell r="AM66"/>
          <cell r="AN66"/>
          <cell r="AO66"/>
          <cell r="AP66"/>
          <cell r="AQ66">
            <v>13838</v>
          </cell>
          <cell r="AR66">
            <v>25600</v>
          </cell>
          <cell r="AS66">
            <v>13838</v>
          </cell>
          <cell r="AT66">
            <v>19650</v>
          </cell>
          <cell r="AU66">
            <v>22556</v>
          </cell>
          <cell r="AV66">
            <v>25600</v>
          </cell>
          <cell r="AW66">
            <v>28506</v>
          </cell>
          <cell r="AX66">
            <v>0</v>
          </cell>
          <cell r="AY66">
            <v>0</v>
          </cell>
          <cell r="AZ66">
            <v>0</v>
          </cell>
          <cell r="BA66">
            <v>14481</v>
          </cell>
          <cell r="BB66">
            <v>26790</v>
          </cell>
          <cell r="BC66">
            <v>14481</v>
          </cell>
          <cell r="BD66">
            <v>20563</v>
          </cell>
          <cell r="BE66">
            <v>23604</v>
          </cell>
          <cell r="BF66">
            <v>26790</v>
          </cell>
          <cell r="BG66">
            <v>29831</v>
          </cell>
          <cell r="BH66">
            <v>0</v>
          </cell>
          <cell r="BI66">
            <v>0</v>
          </cell>
          <cell r="BJ66">
            <v>0</v>
          </cell>
          <cell r="BK66">
            <v>15447</v>
          </cell>
          <cell r="BL66">
            <v>28577</v>
          </cell>
          <cell r="BM66">
            <v>15447</v>
          </cell>
          <cell r="BN66">
            <v>21935</v>
          </cell>
          <cell r="BO66">
            <v>25179</v>
          </cell>
          <cell r="BP66">
            <v>28577</v>
          </cell>
          <cell r="BQ66">
            <v>31821</v>
          </cell>
          <cell r="BR66">
            <v>0</v>
          </cell>
          <cell r="BS66">
            <v>0</v>
          </cell>
          <cell r="BT66">
            <v>0</v>
          </cell>
          <cell r="BU66">
            <v>16734</v>
          </cell>
          <cell r="BV66">
            <v>30958</v>
          </cell>
          <cell r="BW66">
            <v>16734</v>
          </cell>
          <cell r="BX66">
            <v>23762</v>
          </cell>
          <cell r="BY66">
            <v>27276</v>
          </cell>
          <cell r="BZ66">
            <v>30958</v>
          </cell>
          <cell r="CA66">
            <v>34472</v>
          </cell>
          <cell r="CB66">
            <v>0</v>
          </cell>
          <cell r="CC66">
            <v>0</v>
          </cell>
          <cell r="CD66">
            <v>0</v>
          </cell>
          <cell r="CE66">
            <v>18021</v>
          </cell>
          <cell r="CF66">
            <v>33339</v>
          </cell>
          <cell r="CG66">
            <v>18021</v>
          </cell>
          <cell r="CH66">
            <v>25590</v>
          </cell>
          <cell r="CI66">
            <v>29374</v>
          </cell>
          <cell r="CJ66">
            <v>33339</v>
          </cell>
          <cell r="CK66">
            <v>37123</v>
          </cell>
          <cell r="CL66">
            <v>0</v>
          </cell>
          <cell r="CM66">
            <v>0</v>
          </cell>
          <cell r="CN66">
            <v>0</v>
          </cell>
          <cell r="CO66">
            <v>19913</v>
          </cell>
          <cell r="CP66">
            <v>36839</v>
          </cell>
          <cell r="CQ66">
            <v>19913</v>
          </cell>
          <cell r="CR66">
            <v>28276</v>
          </cell>
          <cell r="CS66">
            <v>32458</v>
          </cell>
          <cell r="CT66">
            <v>36839</v>
          </cell>
          <cell r="CU66">
            <v>41021</v>
          </cell>
          <cell r="CV66"/>
          <cell r="CW66"/>
          <cell r="CX66"/>
          <cell r="CY66">
            <v>21904</v>
          </cell>
          <cell r="CZ66">
            <v>40522</v>
          </cell>
          <cell r="DA66">
            <v>21904</v>
          </cell>
          <cell r="DB66">
            <v>31104</v>
          </cell>
          <cell r="DC66">
            <v>35704</v>
          </cell>
          <cell r="DD66">
            <v>40522</v>
          </cell>
          <cell r="DE66">
            <v>45122</v>
          </cell>
          <cell r="DF66"/>
          <cell r="DG66"/>
          <cell r="DH66"/>
          <cell r="DI66">
            <v>24533</v>
          </cell>
          <cell r="DJ66">
            <v>45386</v>
          </cell>
          <cell r="DK66">
            <v>24533</v>
          </cell>
          <cell r="DL66">
            <v>34837</v>
          </cell>
          <cell r="DM66">
            <v>39989</v>
          </cell>
          <cell r="DN66">
            <v>45386</v>
          </cell>
          <cell r="DO66">
            <v>50538</v>
          </cell>
          <cell r="DP66"/>
          <cell r="DQ66"/>
          <cell r="DR66"/>
          <cell r="DS66">
            <v>26325</v>
          </cell>
          <cell r="DT66">
            <v>48701</v>
          </cell>
          <cell r="DU66">
            <v>26325</v>
          </cell>
          <cell r="DV66">
            <v>37382</v>
          </cell>
          <cell r="DW66">
            <v>42910</v>
          </cell>
          <cell r="DX66">
            <v>48701</v>
          </cell>
          <cell r="DY66">
            <v>54230</v>
          </cell>
          <cell r="DZ66"/>
          <cell r="EA66"/>
          <cell r="EB66"/>
          <cell r="EC66">
            <v>29551</v>
          </cell>
          <cell r="ED66">
            <v>54669</v>
          </cell>
          <cell r="EE66">
            <v>29551</v>
          </cell>
          <cell r="EF66">
            <v>41962</v>
          </cell>
          <cell r="EG66">
            <v>48168</v>
          </cell>
          <cell r="EH66">
            <v>54669</v>
          </cell>
          <cell r="EI66">
            <v>60875</v>
          </cell>
          <cell r="EJ66"/>
          <cell r="EK66"/>
          <cell r="EL66"/>
          <cell r="EM66">
            <v>32506</v>
          </cell>
          <cell r="EN66">
            <v>60136</v>
          </cell>
          <cell r="EO66">
            <v>32506</v>
          </cell>
          <cell r="EP66">
            <v>46159</v>
          </cell>
          <cell r="EQ66">
            <v>52985</v>
          </cell>
          <cell r="ER66">
            <v>60136</v>
          </cell>
          <cell r="ES66">
            <v>66962</v>
          </cell>
          <cell r="ET66"/>
          <cell r="EU66"/>
          <cell r="EV66"/>
          <cell r="EW66">
            <v>33984</v>
          </cell>
          <cell r="EX66">
            <v>62870</v>
          </cell>
          <cell r="EY66">
            <v>33984</v>
          </cell>
          <cell r="EZ66">
            <v>48257</v>
          </cell>
          <cell r="FA66">
            <v>55394</v>
          </cell>
          <cell r="FB66">
            <v>62870</v>
          </cell>
          <cell r="FC66">
            <v>70007</v>
          </cell>
          <cell r="FD66"/>
          <cell r="FE66"/>
          <cell r="FF66"/>
        </row>
        <row r="67">
          <cell r="A67" t="str">
            <v>N</v>
          </cell>
          <cell r="B67" t="str">
            <v>A</v>
          </cell>
          <cell r="C67">
            <v>15016</v>
          </cell>
          <cell r="D67">
            <v>27780</v>
          </cell>
          <cell r="E67">
            <v>15016</v>
          </cell>
          <cell r="F67">
            <v>21323</v>
          </cell>
          <cell r="G67">
            <v>24476</v>
          </cell>
          <cell r="H67">
            <v>27780</v>
          </cell>
          <cell r="I67">
            <v>30932</v>
          </cell>
          <cell r="J67">
            <v>0</v>
          </cell>
          <cell r="K67">
            <v>0</v>
          </cell>
          <cell r="L67">
            <v>0</v>
          </cell>
          <cell r="M67">
            <v>16383</v>
          </cell>
          <cell r="N67">
            <v>30308</v>
          </cell>
          <cell r="O67">
            <v>16383</v>
          </cell>
          <cell r="P67">
            <v>23264</v>
          </cell>
          <cell r="Q67">
            <v>26704</v>
          </cell>
          <cell r="R67">
            <v>30308</v>
          </cell>
          <cell r="S67">
            <v>33749</v>
          </cell>
          <cell r="T67">
            <v>0</v>
          </cell>
          <cell r="U67">
            <v>0</v>
          </cell>
          <cell r="V67">
            <v>0</v>
          </cell>
          <cell r="W67"/>
          <cell r="X67"/>
          <cell r="Y67"/>
          <cell r="Z67"/>
          <cell r="AA67"/>
          <cell r="AB67"/>
          <cell r="AC67"/>
          <cell r="AD67"/>
          <cell r="AE67"/>
          <cell r="AF67"/>
          <cell r="AG67"/>
          <cell r="AH67"/>
          <cell r="AI67"/>
          <cell r="AJ67"/>
          <cell r="AK67"/>
          <cell r="AL67"/>
          <cell r="AM67"/>
          <cell r="AN67"/>
          <cell r="AO67"/>
          <cell r="AP67"/>
          <cell r="AQ67">
            <v>18405</v>
          </cell>
          <cell r="AR67">
            <v>34048</v>
          </cell>
          <cell r="AS67">
            <v>18405</v>
          </cell>
          <cell r="AT67">
            <v>26135</v>
          </cell>
          <cell r="AU67">
            <v>29999</v>
          </cell>
          <cell r="AV67">
            <v>34048</v>
          </cell>
          <cell r="AW67">
            <v>37913</v>
          </cell>
          <cell r="AX67">
            <v>0</v>
          </cell>
          <cell r="AY67">
            <v>0</v>
          </cell>
          <cell r="AZ67">
            <v>0</v>
          </cell>
          <cell r="BA67">
            <v>19260</v>
          </cell>
          <cell r="BB67">
            <v>35631</v>
          </cell>
          <cell r="BC67">
            <v>19260</v>
          </cell>
          <cell r="BD67">
            <v>27349</v>
          </cell>
          <cell r="BE67">
            <v>31393</v>
          </cell>
          <cell r="BF67">
            <v>35631</v>
          </cell>
          <cell r="BG67">
            <v>39675</v>
          </cell>
          <cell r="BH67">
            <v>0</v>
          </cell>
          <cell r="BI67">
            <v>0</v>
          </cell>
          <cell r="BJ67">
            <v>0</v>
          </cell>
          <cell r="BK67">
            <v>20545</v>
          </cell>
          <cell r="BL67">
            <v>38007</v>
          </cell>
          <cell r="BM67">
            <v>20545</v>
          </cell>
          <cell r="BN67">
            <v>29174</v>
          </cell>
          <cell r="BO67">
            <v>33488</v>
          </cell>
          <cell r="BP67">
            <v>38007</v>
          </cell>
          <cell r="BQ67">
            <v>42322</v>
          </cell>
          <cell r="BR67">
            <v>0</v>
          </cell>
          <cell r="BS67">
            <v>0</v>
          </cell>
          <cell r="BT67">
            <v>0</v>
          </cell>
          <cell r="BU67">
            <v>22256</v>
          </cell>
          <cell r="BV67">
            <v>41174</v>
          </cell>
          <cell r="BW67">
            <v>22256</v>
          </cell>
          <cell r="BX67">
            <v>31603</v>
          </cell>
          <cell r="BY67">
            <v>36277</v>
          </cell>
          <cell r="BZ67">
            <v>41174</v>
          </cell>
          <cell r="CA67">
            <v>45848</v>
          </cell>
          <cell r="CB67">
            <v>0</v>
          </cell>
          <cell r="CC67">
            <v>0</v>
          </cell>
          <cell r="CD67">
            <v>0</v>
          </cell>
          <cell r="CE67">
            <v>23968</v>
          </cell>
          <cell r="CF67">
            <v>44341</v>
          </cell>
          <cell r="CG67">
            <v>23968</v>
          </cell>
          <cell r="CH67">
            <v>34035</v>
          </cell>
          <cell r="CI67">
            <v>39067</v>
          </cell>
          <cell r="CJ67">
            <v>44341</v>
          </cell>
          <cell r="CK67">
            <v>49374</v>
          </cell>
          <cell r="CL67">
            <v>0</v>
          </cell>
          <cell r="CM67">
            <v>0</v>
          </cell>
          <cell r="CN67">
            <v>0</v>
          </cell>
          <cell r="CO67">
            <v>26484</v>
          </cell>
          <cell r="CP67">
            <v>48996</v>
          </cell>
          <cell r="CQ67">
            <v>26484</v>
          </cell>
          <cell r="CR67">
            <v>37607</v>
          </cell>
          <cell r="CS67">
            <v>43169</v>
          </cell>
          <cell r="CT67">
            <v>48996</v>
          </cell>
          <cell r="CU67">
            <v>54558</v>
          </cell>
          <cell r="CV67"/>
          <cell r="CW67"/>
          <cell r="CX67"/>
          <cell r="CY67">
            <v>29132</v>
          </cell>
          <cell r="CZ67">
            <v>53894</v>
          </cell>
          <cell r="DA67">
            <v>29132</v>
          </cell>
          <cell r="DB67">
            <v>41368</v>
          </cell>
          <cell r="DC67">
            <v>47486</v>
          </cell>
          <cell r="DD67">
            <v>53894</v>
          </cell>
          <cell r="DE67">
            <v>60012</v>
          </cell>
          <cell r="DF67"/>
          <cell r="DG67"/>
          <cell r="DH67"/>
          <cell r="DI67">
            <v>32629</v>
          </cell>
          <cell r="DJ67">
            <v>60363</v>
          </cell>
          <cell r="DK67">
            <v>32629</v>
          </cell>
          <cell r="DL67">
            <v>46333</v>
          </cell>
          <cell r="DM67">
            <v>53185</v>
          </cell>
          <cell r="DN67">
            <v>60363</v>
          </cell>
          <cell r="DO67">
            <v>67216</v>
          </cell>
          <cell r="DP67"/>
          <cell r="DQ67"/>
          <cell r="DR67"/>
          <cell r="DS67">
            <v>35012</v>
          </cell>
          <cell r="DT67">
            <v>64772</v>
          </cell>
          <cell r="DU67">
            <v>35012</v>
          </cell>
          <cell r="DV67">
            <v>49718</v>
          </cell>
          <cell r="DW67">
            <v>57070</v>
          </cell>
          <cell r="DX67">
            <v>64772</v>
          </cell>
          <cell r="DY67">
            <v>72126</v>
          </cell>
          <cell r="DZ67"/>
          <cell r="EA67"/>
          <cell r="EB67"/>
          <cell r="EC67">
            <v>39303</v>
          </cell>
          <cell r="ED67">
            <v>72710</v>
          </cell>
          <cell r="EE67">
            <v>39303</v>
          </cell>
          <cell r="EF67">
            <v>55809</v>
          </cell>
          <cell r="EG67">
            <v>64063</v>
          </cell>
          <cell r="EH67">
            <v>72710</v>
          </cell>
          <cell r="EI67">
            <v>80964</v>
          </cell>
          <cell r="EJ67"/>
          <cell r="EK67"/>
          <cell r="EL67"/>
          <cell r="EM67">
            <v>43233</v>
          </cell>
          <cell r="EN67">
            <v>79981</v>
          </cell>
          <cell r="EO67">
            <v>43233</v>
          </cell>
          <cell r="EP67">
            <v>61391</v>
          </cell>
          <cell r="EQ67">
            <v>70470</v>
          </cell>
          <cell r="ER67">
            <v>79981</v>
          </cell>
          <cell r="ES67">
            <v>89059</v>
          </cell>
          <cell r="ET67"/>
          <cell r="EU67"/>
          <cell r="EV67"/>
          <cell r="EW67">
            <v>45199</v>
          </cell>
          <cell r="EX67">
            <v>83617</v>
          </cell>
          <cell r="EY67">
            <v>45199</v>
          </cell>
          <cell r="EZ67">
            <v>64182</v>
          </cell>
          <cell r="FA67">
            <v>73674</v>
          </cell>
          <cell r="FB67">
            <v>83617</v>
          </cell>
          <cell r="FC67">
            <v>93109</v>
          </cell>
          <cell r="FD67"/>
          <cell r="FE67"/>
          <cell r="FF67"/>
        </row>
        <row r="68">
          <cell r="A68" t="str">
            <v>N</v>
          </cell>
          <cell r="B68" t="str">
            <v>B</v>
          </cell>
          <cell r="C68">
            <v>13774</v>
          </cell>
          <cell r="D68">
            <v>25482</v>
          </cell>
          <cell r="E68">
            <v>13774</v>
          </cell>
          <cell r="F68">
            <v>19559</v>
          </cell>
          <cell r="G68">
            <v>22452</v>
          </cell>
          <cell r="H68">
            <v>25482</v>
          </cell>
          <cell r="I68">
            <v>28374</v>
          </cell>
          <cell r="J68">
            <v>0</v>
          </cell>
          <cell r="K68">
            <v>0</v>
          </cell>
          <cell r="L68">
            <v>0</v>
          </cell>
          <cell r="M68">
            <v>15028</v>
          </cell>
          <cell r="N68">
            <v>27801</v>
          </cell>
          <cell r="O68">
            <v>15028</v>
          </cell>
          <cell r="P68">
            <v>21340</v>
          </cell>
          <cell r="Q68">
            <v>24495</v>
          </cell>
          <cell r="R68">
            <v>27801</v>
          </cell>
          <cell r="S68">
            <v>30958</v>
          </cell>
          <cell r="T68">
            <v>0</v>
          </cell>
          <cell r="U68">
            <v>0</v>
          </cell>
          <cell r="V68">
            <v>0</v>
          </cell>
          <cell r="W68"/>
          <cell r="X68"/>
          <cell r="Y68"/>
          <cell r="Z68"/>
          <cell r="AA68"/>
          <cell r="AB68"/>
          <cell r="AC68"/>
          <cell r="AD68"/>
          <cell r="AE68"/>
          <cell r="AF68"/>
          <cell r="AG68"/>
          <cell r="AH68"/>
          <cell r="AI68"/>
          <cell r="AJ68"/>
          <cell r="AK68"/>
          <cell r="AL68"/>
          <cell r="AM68"/>
          <cell r="AN68"/>
          <cell r="AO68"/>
          <cell r="AP68"/>
          <cell r="AQ68">
            <v>16882</v>
          </cell>
          <cell r="AR68">
            <v>31232</v>
          </cell>
          <cell r="AS68">
            <v>16882</v>
          </cell>
          <cell r="AT68">
            <v>23973</v>
          </cell>
          <cell r="AU68">
            <v>27518</v>
          </cell>
          <cell r="AV68">
            <v>31232</v>
          </cell>
          <cell r="AW68">
            <v>34777</v>
          </cell>
          <cell r="AX68">
            <v>0</v>
          </cell>
          <cell r="AY68">
            <v>0</v>
          </cell>
          <cell r="AZ68">
            <v>0</v>
          </cell>
          <cell r="BA68">
            <v>17667</v>
          </cell>
          <cell r="BB68">
            <v>32684</v>
          </cell>
          <cell r="BC68">
            <v>17667</v>
          </cell>
          <cell r="BD68">
            <v>25087</v>
          </cell>
          <cell r="BE68">
            <v>28797</v>
          </cell>
          <cell r="BF68">
            <v>32684</v>
          </cell>
          <cell r="BG68">
            <v>36394</v>
          </cell>
          <cell r="BH68">
            <v>0</v>
          </cell>
          <cell r="BI68">
            <v>0</v>
          </cell>
          <cell r="BJ68">
            <v>0</v>
          </cell>
          <cell r="BK68">
            <v>18845</v>
          </cell>
          <cell r="BL68">
            <v>34864</v>
          </cell>
          <cell r="BM68">
            <v>18845</v>
          </cell>
          <cell r="BN68">
            <v>26761</v>
          </cell>
          <cell r="BO68">
            <v>30718</v>
          </cell>
          <cell r="BP68">
            <v>34864</v>
          </cell>
          <cell r="BQ68">
            <v>38822</v>
          </cell>
          <cell r="BR68">
            <v>0</v>
          </cell>
          <cell r="BS68">
            <v>0</v>
          </cell>
          <cell r="BT68">
            <v>0</v>
          </cell>
          <cell r="BU68">
            <v>20415</v>
          </cell>
          <cell r="BV68">
            <v>37769</v>
          </cell>
          <cell r="BW68">
            <v>20415</v>
          </cell>
          <cell r="BX68">
            <v>28990</v>
          </cell>
          <cell r="BY68">
            <v>33277</v>
          </cell>
          <cell r="BZ68">
            <v>37769</v>
          </cell>
          <cell r="CA68">
            <v>42056</v>
          </cell>
          <cell r="CB68">
            <v>0</v>
          </cell>
          <cell r="CC68">
            <v>0</v>
          </cell>
          <cell r="CD68">
            <v>0</v>
          </cell>
          <cell r="CE68">
            <v>21986</v>
          </cell>
          <cell r="CF68">
            <v>40674</v>
          </cell>
          <cell r="CG68">
            <v>21986</v>
          </cell>
          <cell r="CH68">
            <v>31220</v>
          </cell>
          <cell r="CI68">
            <v>35836</v>
          </cell>
          <cell r="CJ68">
            <v>40674</v>
          </cell>
          <cell r="CK68">
            <v>45290</v>
          </cell>
          <cell r="CL68">
            <v>0</v>
          </cell>
          <cell r="CM68">
            <v>0</v>
          </cell>
          <cell r="CN68">
            <v>0</v>
          </cell>
          <cell r="CO68">
            <v>24294</v>
          </cell>
          <cell r="CP68">
            <v>44944</v>
          </cell>
          <cell r="CQ68">
            <v>24294</v>
          </cell>
          <cell r="CR68">
            <v>34497</v>
          </cell>
          <cell r="CS68">
            <v>39599</v>
          </cell>
          <cell r="CT68">
            <v>44944</v>
          </cell>
          <cell r="CU68">
            <v>50046</v>
          </cell>
          <cell r="CV68"/>
          <cell r="CW68"/>
          <cell r="CX68"/>
          <cell r="CY68">
            <v>26723</v>
          </cell>
          <cell r="CZ68">
            <v>49437</v>
          </cell>
          <cell r="DA68">
            <v>26723</v>
          </cell>
          <cell r="DB68">
            <v>37947</v>
          </cell>
          <cell r="DC68">
            <v>43559</v>
          </cell>
          <cell r="DD68">
            <v>49437</v>
          </cell>
          <cell r="DE68">
            <v>55049</v>
          </cell>
          <cell r="DF68"/>
          <cell r="DG68"/>
          <cell r="DH68"/>
          <cell r="DI68">
            <v>29930</v>
          </cell>
          <cell r="DJ68">
            <v>55371</v>
          </cell>
          <cell r="DK68">
            <v>29930</v>
          </cell>
          <cell r="DL68">
            <v>42501</v>
          </cell>
          <cell r="DM68">
            <v>48787</v>
          </cell>
          <cell r="DN68">
            <v>55371</v>
          </cell>
          <cell r="DO68">
            <v>61656</v>
          </cell>
          <cell r="DP68"/>
          <cell r="DQ68"/>
          <cell r="DR68"/>
          <cell r="DS68">
            <v>32117</v>
          </cell>
          <cell r="DT68">
            <v>59415</v>
          </cell>
          <cell r="DU68">
            <v>32117</v>
          </cell>
          <cell r="DV68">
            <v>45606</v>
          </cell>
          <cell r="DW68">
            <v>52350</v>
          </cell>
          <cell r="DX68">
            <v>59415</v>
          </cell>
          <cell r="DY68">
            <v>66161</v>
          </cell>
          <cell r="DZ68"/>
          <cell r="EA68"/>
          <cell r="EB68"/>
          <cell r="EC68">
            <v>36052</v>
          </cell>
          <cell r="ED68">
            <v>66696</v>
          </cell>
          <cell r="EE68">
            <v>36052</v>
          </cell>
          <cell r="EF68">
            <v>51194</v>
          </cell>
          <cell r="EG68">
            <v>58765</v>
          </cell>
          <cell r="EH68">
            <v>66696</v>
          </cell>
          <cell r="EI68">
            <v>74268</v>
          </cell>
          <cell r="EJ68"/>
          <cell r="EK68"/>
          <cell r="EL68"/>
          <cell r="EM68">
            <v>39657</v>
          </cell>
          <cell r="EN68">
            <v>73366</v>
          </cell>
          <cell r="EO68">
            <v>39657</v>
          </cell>
          <cell r="EP68">
            <v>56314</v>
          </cell>
          <cell r="EQ68">
            <v>64642</v>
          </cell>
          <cell r="ER68">
            <v>73366</v>
          </cell>
          <cell r="ES68">
            <v>81694</v>
          </cell>
          <cell r="ET68"/>
          <cell r="EU68"/>
          <cell r="EV68"/>
          <cell r="EW68">
            <v>41460</v>
          </cell>
          <cell r="EX68">
            <v>76701</v>
          </cell>
          <cell r="EY68">
            <v>41460</v>
          </cell>
          <cell r="EZ68">
            <v>58874</v>
          </cell>
          <cell r="FA68">
            <v>67581</v>
          </cell>
          <cell r="FB68">
            <v>76701</v>
          </cell>
          <cell r="FC68">
            <v>85409</v>
          </cell>
          <cell r="FD68"/>
          <cell r="FE68"/>
          <cell r="FF68"/>
        </row>
        <row r="69">
          <cell r="A69" t="str">
            <v>N</v>
          </cell>
          <cell r="B69" t="str">
            <v>Y</v>
          </cell>
          <cell r="C69">
            <v>11855</v>
          </cell>
          <cell r="D69">
            <v>21931</v>
          </cell>
          <cell r="E69">
            <v>11855</v>
          </cell>
          <cell r="F69">
            <v>16834</v>
          </cell>
          <cell r="G69">
            <v>19323</v>
          </cell>
          <cell r="H69">
            <v>21931</v>
          </cell>
          <cell r="I69">
            <v>24420</v>
          </cell>
          <cell r="J69">
            <v>0</v>
          </cell>
          <cell r="K69">
            <v>0</v>
          </cell>
          <cell r="L69">
            <v>0</v>
          </cell>
          <cell r="M69">
            <v>12934</v>
          </cell>
          <cell r="N69">
            <v>23927</v>
          </cell>
          <cell r="O69">
            <v>12934</v>
          </cell>
          <cell r="P69">
            <v>18367</v>
          </cell>
          <cell r="Q69">
            <v>21082</v>
          </cell>
          <cell r="R69">
            <v>23927</v>
          </cell>
          <cell r="S69">
            <v>26644</v>
          </cell>
          <cell r="T69">
            <v>0</v>
          </cell>
          <cell r="U69">
            <v>0</v>
          </cell>
          <cell r="V69">
            <v>0</v>
          </cell>
          <cell r="W69"/>
          <cell r="X69"/>
          <cell r="Y69"/>
          <cell r="Z69"/>
          <cell r="AA69"/>
          <cell r="AB69"/>
          <cell r="AC69"/>
          <cell r="AD69"/>
          <cell r="AE69"/>
          <cell r="AF69"/>
          <cell r="AG69"/>
          <cell r="AH69"/>
          <cell r="AI69"/>
          <cell r="AJ69"/>
          <cell r="AK69"/>
          <cell r="AL69"/>
          <cell r="AM69"/>
          <cell r="AN69"/>
          <cell r="AO69"/>
          <cell r="AP69"/>
          <cell r="AQ69">
            <v>14530</v>
          </cell>
          <cell r="AR69">
            <v>26880</v>
          </cell>
          <cell r="AS69">
            <v>14530</v>
          </cell>
          <cell r="AT69">
            <v>20633</v>
          </cell>
          <cell r="AU69">
            <v>23684</v>
          </cell>
          <cell r="AV69">
            <v>26880</v>
          </cell>
          <cell r="AW69">
            <v>29931</v>
          </cell>
          <cell r="AX69">
            <v>0</v>
          </cell>
          <cell r="AY69">
            <v>0</v>
          </cell>
          <cell r="AZ69">
            <v>0</v>
          </cell>
          <cell r="BA69">
            <v>15205</v>
          </cell>
          <cell r="BB69">
            <v>28130</v>
          </cell>
          <cell r="BC69">
            <v>15205</v>
          </cell>
          <cell r="BD69">
            <v>21591</v>
          </cell>
          <cell r="BE69">
            <v>24784</v>
          </cell>
          <cell r="BF69">
            <v>28130</v>
          </cell>
          <cell r="BG69">
            <v>31323</v>
          </cell>
          <cell r="BH69">
            <v>0</v>
          </cell>
          <cell r="BI69">
            <v>0</v>
          </cell>
          <cell r="BJ69">
            <v>0</v>
          </cell>
          <cell r="BK69">
            <v>16219</v>
          </cell>
          <cell r="BL69">
            <v>30006</v>
          </cell>
          <cell r="BM69">
            <v>16219</v>
          </cell>
          <cell r="BN69">
            <v>23032</v>
          </cell>
          <cell r="BO69">
            <v>26438</v>
          </cell>
          <cell r="BP69">
            <v>30006</v>
          </cell>
          <cell r="BQ69">
            <v>33412</v>
          </cell>
          <cell r="BR69">
            <v>0</v>
          </cell>
          <cell r="BS69">
            <v>0</v>
          </cell>
          <cell r="BT69">
            <v>0</v>
          </cell>
          <cell r="BU69">
            <v>17571</v>
          </cell>
          <cell r="BV69">
            <v>32506</v>
          </cell>
          <cell r="BW69">
            <v>17571</v>
          </cell>
          <cell r="BX69">
            <v>24950</v>
          </cell>
          <cell r="BY69">
            <v>28640</v>
          </cell>
          <cell r="BZ69">
            <v>32506</v>
          </cell>
          <cell r="CA69">
            <v>36196</v>
          </cell>
          <cell r="CB69">
            <v>0</v>
          </cell>
          <cell r="CC69">
            <v>0</v>
          </cell>
          <cell r="CD69">
            <v>0</v>
          </cell>
          <cell r="CE69">
            <v>18922</v>
          </cell>
          <cell r="CF69">
            <v>35006</v>
          </cell>
          <cell r="CG69">
            <v>18922</v>
          </cell>
          <cell r="CH69">
            <v>26870</v>
          </cell>
          <cell r="CI69">
            <v>30843</v>
          </cell>
          <cell r="CJ69">
            <v>35006</v>
          </cell>
          <cell r="CK69">
            <v>38979</v>
          </cell>
          <cell r="CL69">
            <v>0</v>
          </cell>
          <cell r="CM69">
            <v>0</v>
          </cell>
          <cell r="CN69">
            <v>0</v>
          </cell>
          <cell r="CO69">
            <v>20909</v>
          </cell>
          <cell r="CP69">
            <v>38681</v>
          </cell>
          <cell r="CQ69">
            <v>20909</v>
          </cell>
          <cell r="CR69">
            <v>29690</v>
          </cell>
          <cell r="CS69">
            <v>34081</v>
          </cell>
          <cell r="CT69">
            <v>38681</v>
          </cell>
          <cell r="CU69">
            <v>43072</v>
          </cell>
          <cell r="CV69"/>
          <cell r="CW69"/>
          <cell r="CX69"/>
          <cell r="CY69">
            <v>22999</v>
          </cell>
          <cell r="CZ69">
            <v>42548</v>
          </cell>
          <cell r="DA69">
            <v>22999</v>
          </cell>
          <cell r="DB69">
            <v>32659</v>
          </cell>
          <cell r="DC69">
            <v>37489</v>
          </cell>
          <cell r="DD69">
            <v>42548</v>
          </cell>
          <cell r="DE69">
            <v>47378</v>
          </cell>
          <cell r="DF69"/>
          <cell r="DG69"/>
          <cell r="DH69"/>
          <cell r="DI69">
            <v>25760</v>
          </cell>
          <cell r="DJ69">
            <v>47655</v>
          </cell>
          <cell r="DK69">
            <v>25760</v>
          </cell>
          <cell r="DL69">
            <v>36579</v>
          </cell>
          <cell r="DM69">
            <v>41988</v>
          </cell>
          <cell r="DN69">
            <v>47655</v>
          </cell>
          <cell r="DO69">
            <v>53065</v>
          </cell>
          <cell r="DP69"/>
          <cell r="DQ69"/>
          <cell r="DR69"/>
          <cell r="DS69">
            <v>27641</v>
          </cell>
          <cell r="DT69">
            <v>51136</v>
          </cell>
          <cell r="DU69">
            <v>27641</v>
          </cell>
          <cell r="DV69">
            <v>39251</v>
          </cell>
          <cell r="DW69">
            <v>45056</v>
          </cell>
          <cell r="DX69">
            <v>51136</v>
          </cell>
          <cell r="DY69">
            <v>56942</v>
          </cell>
          <cell r="DZ69"/>
          <cell r="EA69"/>
          <cell r="EB69"/>
          <cell r="EC69">
            <v>31029</v>
          </cell>
          <cell r="ED69">
            <v>57402</v>
          </cell>
          <cell r="EE69">
            <v>31029</v>
          </cell>
          <cell r="EF69">
            <v>44060</v>
          </cell>
          <cell r="EG69">
            <v>50576</v>
          </cell>
          <cell r="EH69">
            <v>57402</v>
          </cell>
          <cell r="EI69">
            <v>63919</v>
          </cell>
          <cell r="EJ69"/>
          <cell r="EK69"/>
          <cell r="EL69"/>
          <cell r="EM69">
            <v>34131</v>
          </cell>
          <cell r="EN69">
            <v>63143</v>
          </cell>
          <cell r="EO69">
            <v>34131</v>
          </cell>
          <cell r="EP69">
            <v>48467</v>
          </cell>
          <cell r="EQ69">
            <v>55634</v>
          </cell>
          <cell r="ER69">
            <v>63143</v>
          </cell>
          <cell r="ES69">
            <v>70310</v>
          </cell>
          <cell r="ET69"/>
          <cell r="EU69"/>
          <cell r="EV69"/>
          <cell r="EW69">
            <v>35683</v>
          </cell>
          <cell r="EX69">
            <v>66014</v>
          </cell>
          <cell r="EY69">
            <v>35683</v>
          </cell>
          <cell r="EZ69">
            <v>50670</v>
          </cell>
          <cell r="FA69">
            <v>58164</v>
          </cell>
          <cell r="FB69">
            <v>66014</v>
          </cell>
          <cell r="FC69">
            <v>73507</v>
          </cell>
          <cell r="FD69"/>
          <cell r="FE69"/>
          <cell r="FF69"/>
        </row>
        <row r="70">
          <cell r="A70" t="str">
            <v>I</v>
          </cell>
          <cell r="B70" t="str">
            <v>D</v>
          </cell>
          <cell r="C70">
            <v>5188</v>
          </cell>
          <cell r="D70">
            <v>9598</v>
          </cell>
          <cell r="E70">
            <v>5188</v>
          </cell>
          <cell r="F70">
            <v>7367</v>
          </cell>
          <cell r="G70">
            <v>8456</v>
          </cell>
          <cell r="H70">
            <v>9598</v>
          </cell>
          <cell r="I70">
            <v>10687</v>
          </cell>
          <cell r="J70">
            <v>5188</v>
          </cell>
          <cell r="K70">
            <v>7367</v>
          </cell>
          <cell r="L70">
            <v>8456</v>
          </cell>
          <cell r="M70">
            <v>5686</v>
          </cell>
          <cell r="N70">
            <v>10519</v>
          </cell>
          <cell r="O70">
            <v>5686</v>
          </cell>
          <cell r="P70">
            <v>8074</v>
          </cell>
          <cell r="Q70">
            <v>9268</v>
          </cell>
          <cell r="R70">
            <v>10519</v>
          </cell>
          <cell r="S70">
            <v>11713</v>
          </cell>
          <cell r="T70">
            <v>5686</v>
          </cell>
          <cell r="U70">
            <v>8074</v>
          </cell>
          <cell r="V70">
            <v>9268</v>
          </cell>
          <cell r="W70"/>
          <cell r="X70"/>
          <cell r="Y70"/>
          <cell r="Z70"/>
          <cell r="AA70"/>
          <cell r="AB70"/>
          <cell r="AC70"/>
          <cell r="AD70"/>
          <cell r="AE70"/>
          <cell r="AF70"/>
          <cell r="AG70"/>
          <cell r="AH70"/>
          <cell r="AI70"/>
          <cell r="AJ70"/>
          <cell r="AK70"/>
          <cell r="AL70"/>
          <cell r="AM70"/>
          <cell r="AN70"/>
          <cell r="AO70"/>
          <cell r="AP70"/>
          <cell r="AQ70">
            <v>6388</v>
          </cell>
          <cell r="AR70">
            <v>11818</v>
          </cell>
          <cell r="AS70">
            <v>6388</v>
          </cell>
          <cell r="AT70">
            <v>9071</v>
          </cell>
          <cell r="AU70">
            <v>10412</v>
          </cell>
          <cell r="AV70">
            <v>11818</v>
          </cell>
          <cell r="AW70">
            <v>13159</v>
          </cell>
          <cell r="AX70">
            <v>6388</v>
          </cell>
          <cell r="AY70">
            <v>9071</v>
          </cell>
          <cell r="AZ70">
            <v>10412</v>
          </cell>
          <cell r="BA70">
            <v>6685</v>
          </cell>
          <cell r="BB70">
            <v>12367</v>
          </cell>
          <cell r="BC70">
            <v>6685</v>
          </cell>
          <cell r="BD70">
            <v>9493</v>
          </cell>
          <cell r="BE70">
            <v>10897</v>
          </cell>
          <cell r="BF70">
            <v>12367</v>
          </cell>
          <cell r="BG70">
            <v>13771</v>
          </cell>
          <cell r="BH70">
            <v>6685</v>
          </cell>
          <cell r="BI70">
            <v>9493</v>
          </cell>
          <cell r="BJ70">
            <v>10897</v>
          </cell>
          <cell r="BK70">
            <v>7130</v>
          </cell>
          <cell r="BL70">
            <v>13191</v>
          </cell>
          <cell r="BM70">
            <v>7130</v>
          </cell>
          <cell r="BN70">
            <v>10125</v>
          </cell>
          <cell r="BO70">
            <v>11622</v>
          </cell>
          <cell r="BP70">
            <v>13191</v>
          </cell>
          <cell r="BQ70">
            <v>14688</v>
          </cell>
          <cell r="BR70">
            <v>7130</v>
          </cell>
          <cell r="BS70">
            <v>10125</v>
          </cell>
          <cell r="BT70">
            <v>11622</v>
          </cell>
          <cell r="BU70">
            <v>7724</v>
          </cell>
          <cell r="BV70">
            <v>14289</v>
          </cell>
          <cell r="BW70">
            <v>7724</v>
          </cell>
          <cell r="BX70">
            <v>10968</v>
          </cell>
          <cell r="BY70">
            <v>12590</v>
          </cell>
          <cell r="BZ70">
            <v>14289</v>
          </cell>
          <cell r="CA70">
            <v>15911</v>
          </cell>
          <cell r="CB70">
            <v>7724</v>
          </cell>
          <cell r="CC70">
            <v>10968</v>
          </cell>
          <cell r="CD70">
            <v>12590</v>
          </cell>
          <cell r="CE70">
            <v>8319</v>
          </cell>
          <cell r="CF70">
            <v>15390</v>
          </cell>
          <cell r="CG70">
            <v>8319</v>
          </cell>
          <cell r="CH70">
            <v>11813</v>
          </cell>
          <cell r="CI70">
            <v>13560</v>
          </cell>
          <cell r="CJ70">
            <v>15390</v>
          </cell>
          <cell r="CK70">
            <v>17137</v>
          </cell>
          <cell r="CL70">
            <v>8319</v>
          </cell>
          <cell r="CM70">
            <v>11813</v>
          </cell>
          <cell r="CN70">
            <v>13560</v>
          </cell>
          <cell r="CO70">
            <v>9192</v>
          </cell>
          <cell r="CP70">
            <v>17005</v>
          </cell>
          <cell r="CQ70">
            <v>9192</v>
          </cell>
          <cell r="CR70">
            <v>13053</v>
          </cell>
          <cell r="CS70">
            <v>14983</v>
          </cell>
          <cell r="CT70">
            <v>17005</v>
          </cell>
          <cell r="CU70">
            <v>18936</v>
          </cell>
          <cell r="CV70">
            <v>9192</v>
          </cell>
          <cell r="CW70">
            <v>13053</v>
          </cell>
          <cell r="CX70">
            <v>14983</v>
          </cell>
          <cell r="CY70">
            <v>10111</v>
          </cell>
          <cell r="CZ70">
            <v>18705</v>
          </cell>
          <cell r="DA70">
            <v>10111</v>
          </cell>
          <cell r="DB70">
            <v>14358</v>
          </cell>
          <cell r="DC70">
            <v>16481</v>
          </cell>
          <cell r="DD70">
            <v>18705</v>
          </cell>
          <cell r="DE70">
            <v>20829</v>
          </cell>
          <cell r="DF70">
            <v>10111</v>
          </cell>
          <cell r="DG70">
            <v>14358</v>
          </cell>
          <cell r="DH70">
            <v>16481</v>
          </cell>
          <cell r="DI70">
            <v>11325</v>
          </cell>
          <cell r="DJ70">
            <v>20951</v>
          </cell>
          <cell r="DK70">
            <v>11325</v>
          </cell>
          <cell r="DL70">
            <v>16082</v>
          </cell>
          <cell r="DM70">
            <v>18460</v>
          </cell>
          <cell r="DN70">
            <v>20951</v>
          </cell>
          <cell r="DO70">
            <v>23330</v>
          </cell>
          <cell r="DP70">
            <v>11325</v>
          </cell>
          <cell r="DQ70">
            <v>16082</v>
          </cell>
          <cell r="DR70">
            <v>18460</v>
          </cell>
          <cell r="DS70">
            <v>12152</v>
          </cell>
          <cell r="DT70">
            <v>22481</v>
          </cell>
          <cell r="DU70">
            <v>12152</v>
          </cell>
          <cell r="DV70">
            <v>17256</v>
          </cell>
          <cell r="DW70">
            <v>19808</v>
          </cell>
          <cell r="DX70">
            <v>22481</v>
          </cell>
          <cell r="DY70">
            <v>25033</v>
          </cell>
          <cell r="DZ70">
            <v>12152</v>
          </cell>
          <cell r="EA70">
            <v>17256</v>
          </cell>
          <cell r="EB70">
            <v>19808</v>
          </cell>
          <cell r="EC70">
            <v>13641</v>
          </cell>
          <cell r="ED70">
            <v>25236</v>
          </cell>
          <cell r="EE70">
            <v>13641</v>
          </cell>
          <cell r="EF70">
            <v>19370</v>
          </cell>
          <cell r="EG70">
            <v>22235</v>
          </cell>
          <cell r="EH70">
            <v>25236</v>
          </cell>
          <cell r="EI70">
            <v>28100</v>
          </cell>
          <cell r="EJ70">
            <v>13641</v>
          </cell>
          <cell r="EK70">
            <v>19370</v>
          </cell>
          <cell r="EL70">
            <v>22235</v>
          </cell>
          <cell r="EM70">
            <v>15005</v>
          </cell>
          <cell r="EN70">
            <v>27759</v>
          </cell>
          <cell r="EO70">
            <v>15005</v>
          </cell>
          <cell r="EP70">
            <v>21307</v>
          </cell>
          <cell r="EQ70">
            <v>24458</v>
          </cell>
          <cell r="ER70">
            <v>27759</v>
          </cell>
          <cell r="ES70">
            <v>30910</v>
          </cell>
          <cell r="ET70">
            <v>15005</v>
          </cell>
          <cell r="EU70">
            <v>21307</v>
          </cell>
          <cell r="EV70">
            <v>24458</v>
          </cell>
          <cell r="EW70">
            <v>15687</v>
          </cell>
          <cell r="EX70">
            <v>29021</v>
          </cell>
          <cell r="EY70">
            <v>15687</v>
          </cell>
          <cell r="EZ70">
            <v>22276</v>
          </cell>
          <cell r="FA70">
            <v>25570</v>
          </cell>
          <cell r="FB70">
            <v>29021</v>
          </cell>
          <cell r="FC70">
            <v>32315</v>
          </cell>
          <cell r="FD70">
            <v>15687</v>
          </cell>
          <cell r="FE70">
            <v>22276</v>
          </cell>
          <cell r="FF70">
            <v>25570</v>
          </cell>
        </row>
        <row r="71">
          <cell r="A71" t="str">
            <v>I</v>
          </cell>
          <cell r="B71" t="str">
            <v>B</v>
          </cell>
          <cell r="C71">
            <v>6329</v>
          </cell>
          <cell r="D71">
            <v>11710</v>
          </cell>
          <cell r="E71">
            <v>6329</v>
          </cell>
          <cell r="F71">
            <v>8988</v>
          </cell>
          <cell r="G71">
            <v>10316</v>
          </cell>
          <cell r="H71">
            <v>11710</v>
          </cell>
          <cell r="I71">
            <v>13038</v>
          </cell>
          <cell r="J71">
            <v>6329</v>
          </cell>
          <cell r="K71">
            <v>8988</v>
          </cell>
          <cell r="L71">
            <v>10316</v>
          </cell>
          <cell r="M71">
            <v>6937</v>
          </cell>
          <cell r="N71">
            <v>12833</v>
          </cell>
          <cell r="O71">
            <v>6937</v>
          </cell>
          <cell r="P71">
            <v>9850</v>
          </cell>
          <cell r="Q71">
            <v>11307</v>
          </cell>
          <cell r="R71">
            <v>12833</v>
          </cell>
          <cell r="S71">
            <v>14290</v>
          </cell>
          <cell r="T71">
            <v>6937</v>
          </cell>
          <cell r="U71">
            <v>9850</v>
          </cell>
          <cell r="V71">
            <v>11307</v>
          </cell>
          <cell r="W71"/>
          <cell r="X71"/>
          <cell r="Y71"/>
          <cell r="Z71"/>
          <cell r="AA71"/>
          <cell r="AB71"/>
          <cell r="AC71"/>
          <cell r="AD71"/>
          <cell r="AE71"/>
          <cell r="AF71"/>
          <cell r="AG71"/>
          <cell r="AH71"/>
          <cell r="AI71"/>
          <cell r="AJ71"/>
          <cell r="AK71"/>
          <cell r="AL71"/>
          <cell r="AM71"/>
          <cell r="AN71"/>
          <cell r="AO71"/>
          <cell r="AP71"/>
          <cell r="AQ71">
            <v>7793</v>
          </cell>
          <cell r="AR71">
            <v>14418</v>
          </cell>
          <cell r="AS71">
            <v>7793</v>
          </cell>
          <cell r="AT71">
            <v>11067</v>
          </cell>
          <cell r="AU71">
            <v>12703</v>
          </cell>
          <cell r="AV71">
            <v>14418</v>
          </cell>
          <cell r="AW71">
            <v>16054</v>
          </cell>
          <cell r="AX71">
            <v>7793</v>
          </cell>
          <cell r="AY71">
            <v>11067</v>
          </cell>
          <cell r="AZ71">
            <v>12703</v>
          </cell>
          <cell r="BA71">
            <v>8156</v>
          </cell>
          <cell r="BB71">
            <v>15088</v>
          </cell>
          <cell r="BC71">
            <v>8156</v>
          </cell>
          <cell r="BD71">
            <v>11581</v>
          </cell>
          <cell r="BE71">
            <v>13294</v>
          </cell>
          <cell r="BF71">
            <v>15088</v>
          </cell>
          <cell r="BG71">
            <v>16801</v>
          </cell>
          <cell r="BH71">
            <v>8156</v>
          </cell>
          <cell r="BI71">
            <v>11581</v>
          </cell>
          <cell r="BJ71">
            <v>13294</v>
          </cell>
          <cell r="BK71">
            <v>8699</v>
          </cell>
          <cell r="BL71">
            <v>16093</v>
          </cell>
          <cell r="BM71">
            <v>8699</v>
          </cell>
          <cell r="BN71">
            <v>12353</v>
          </cell>
          <cell r="BO71">
            <v>14179</v>
          </cell>
          <cell r="BP71">
            <v>16093</v>
          </cell>
          <cell r="BQ71">
            <v>17919</v>
          </cell>
          <cell r="BR71">
            <v>8699</v>
          </cell>
          <cell r="BS71">
            <v>12353</v>
          </cell>
          <cell r="BT71">
            <v>14179</v>
          </cell>
          <cell r="BU71">
            <v>9423</v>
          </cell>
          <cell r="BV71">
            <v>17433</v>
          </cell>
          <cell r="BW71">
            <v>9423</v>
          </cell>
          <cell r="BX71">
            <v>13381</v>
          </cell>
          <cell r="BY71">
            <v>15360</v>
          </cell>
          <cell r="BZ71">
            <v>17433</v>
          </cell>
          <cell r="CA71">
            <v>19411</v>
          </cell>
          <cell r="CB71">
            <v>9423</v>
          </cell>
          <cell r="CC71">
            <v>13381</v>
          </cell>
          <cell r="CD71">
            <v>15360</v>
          </cell>
          <cell r="CE71">
            <v>10149</v>
          </cell>
          <cell r="CF71">
            <v>18776</v>
          </cell>
          <cell r="CG71">
            <v>10149</v>
          </cell>
          <cell r="CH71">
            <v>14412</v>
          </cell>
          <cell r="CI71">
            <v>16543</v>
          </cell>
          <cell r="CJ71">
            <v>18776</v>
          </cell>
          <cell r="CK71">
            <v>20907</v>
          </cell>
          <cell r="CL71">
            <v>10149</v>
          </cell>
          <cell r="CM71">
            <v>14412</v>
          </cell>
          <cell r="CN71">
            <v>16543</v>
          </cell>
          <cell r="CO71">
            <v>11214</v>
          </cell>
          <cell r="CP71">
            <v>20746</v>
          </cell>
          <cell r="CQ71">
            <v>11214</v>
          </cell>
          <cell r="CR71">
            <v>15925</v>
          </cell>
          <cell r="CS71">
            <v>18279</v>
          </cell>
          <cell r="CT71">
            <v>20746</v>
          </cell>
          <cell r="CU71">
            <v>23102</v>
          </cell>
          <cell r="CV71">
            <v>11214</v>
          </cell>
          <cell r="CW71">
            <v>15925</v>
          </cell>
          <cell r="CX71">
            <v>18279</v>
          </cell>
          <cell r="CY71">
            <v>12335</v>
          </cell>
          <cell r="CZ71">
            <v>22820</v>
          </cell>
          <cell r="DA71">
            <v>12335</v>
          </cell>
          <cell r="DB71">
            <v>17517</v>
          </cell>
          <cell r="DC71">
            <v>20107</v>
          </cell>
          <cell r="DD71">
            <v>22820</v>
          </cell>
          <cell r="DE71">
            <v>25411</v>
          </cell>
          <cell r="DF71">
            <v>12335</v>
          </cell>
          <cell r="DG71">
            <v>17517</v>
          </cell>
          <cell r="DH71">
            <v>20107</v>
          </cell>
          <cell r="DI71">
            <v>13817</v>
          </cell>
          <cell r="DJ71">
            <v>25560</v>
          </cell>
          <cell r="DK71">
            <v>13817</v>
          </cell>
          <cell r="DL71">
            <v>19620</v>
          </cell>
          <cell r="DM71">
            <v>22521</v>
          </cell>
          <cell r="DN71">
            <v>25560</v>
          </cell>
          <cell r="DO71">
            <v>28463</v>
          </cell>
          <cell r="DP71">
            <v>13817</v>
          </cell>
          <cell r="DQ71">
            <v>19620</v>
          </cell>
          <cell r="DR71">
            <v>22521</v>
          </cell>
          <cell r="DS71">
            <v>14825</v>
          </cell>
          <cell r="DT71">
            <v>27427</v>
          </cell>
          <cell r="DU71">
            <v>14825</v>
          </cell>
          <cell r="DV71">
            <v>21052</v>
          </cell>
          <cell r="DW71">
            <v>24166</v>
          </cell>
          <cell r="DX71">
            <v>27427</v>
          </cell>
          <cell r="DY71">
            <v>30540</v>
          </cell>
          <cell r="DZ71">
            <v>14825</v>
          </cell>
          <cell r="EA71">
            <v>21052</v>
          </cell>
          <cell r="EB71">
            <v>24166</v>
          </cell>
          <cell r="EC71">
            <v>16642</v>
          </cell>
          <cell r="ED71">
            <v>30788</v>
          </cell>
          <cell r="EE71">
            <v>16642</v>
          </cell>
          <cell r="EF71">
            <v>23631</v>
          </cell>
          <cell r="EG71">
            <v>27127</v>
          </cell>
          <cell r="EH71">
            <v>30788</v>
          </cell>
          <cell r="EI71">
            <v>34282</v>
          </cell>
          <cell r="EJ71">
            <v>16642</v>
          </cell>
          <cell r="EK71">
            <v>23631</v>
          </cell>
          <cell r="EL71">
            <v>27127</v>
          </cell>
          <cell r="EM71">
            <v>18306</v>
          </cell>
          <cell r="EN71">
            <v>33866</v>
          </cell>
          <cell r="EO71">
            <v>18306</v>
          </cell>
          <cell r="EP71">
            <v>25995</v>
          </cell>
          <cell r="EQ71">
            <v>29839</v>
          </cell>
          <cell r="ER71">
            <v>33866</v>
          </cell>
          <cell r="ES71">
            <v>37710</v>
          </cell>
          <cell r="ET71">
            <v>18306</v>
          </cell>
          <cell r="EU71">
            <v>25995</v>
          </cell>
          <cell r="EV71">
            <v>29839</v>
          </cell>
          <cell r="EW71">
            <v>19138</v>
          </cell>
          <cell r="EX71">
            <v>35406</v>
          </cell>
          <cell r="EY71">
            <v>19138</v>
          </cell>
          <cell r="EZ71">
            <v>27177</v>
          </cell>
          <cell r="FA71">
            <v>31195</v>
          </cell>
          <cell r="FB71">
            <v>35406</v>
          </cell>
          <cell r="FC71">
            <v>39424</v>
          </cell>
          <cell r="FD71">
            <v>19138</v>
          </cell>
          <cell r="FE71">
            <v>27177</v>
          </cell>
          <cell r="FF71">
            <v>31195</v>
          </cell>
        </row>
        <row r="72">
          <cell r="A72" t="str">
            <v>I</v>
          </cell>
          <cell r="B72" t="str">
            <v>A-S</v>
          </cell>
          <cell r="C72">
            <v>6900</v>
          </cell>
          <cell r="D72">
            <v>12765</v>
          </cell>
          <cell r="E72">
            <v>6900</v>
          </cell>
          <cell r="F72">
            <v>9798</v>
          </cell>
          <cell r="G72">
            <v>11246</v>
          </cell>
          <cell r="H72">
            <v>12765</v>
          </cell>
          <cell r="I72">
            <v>14214</v>
          </cell>
          <cell r="J72">
            <v>6900</v>
          </cell>
          <cell r="K72">
            <v>9798</v>
          </cell>
          <cell r="L72">
            <v>11246</v>
          </cell>
          <cell r="M72">
            <v>7562</v>
          </cell>
          <cell r="N72">
            <v>13990</v>
          </cell>
          <cell r="O72">
            <v>7562</v>
          </cell>
          <cell r="P72">
            <v>10738</v>
          </cell>
          <cell r="Q72">
            <v>12326</v>
          </cell>
          <cell r="R72">
            <v>13990</v>
          </cell>
          <cell r="S72">
            <v>15578</v>
          </cell>
          <cell r="T72">
            <v>7562</v>
          </cell>
          <cell r="U72">
            <v>10738</v>
          </cell>
          <cell r="V72">
            <v>12326</v>
          </cell>
          <cell r="W72"/>
          <cell r="X72"/>
          <cell r="Y72"/>
          <cell r="Z72"/>
          <cell r="AA72"/>
          <cell r="AB72"/>
          <cell r="AC72"/>
          <cell r="AD72"/>
          <cell r="AE72"/>
          <cell r="AF72"/>
          <cell r="AG72"/>
          <cell r="AH72"/>
          <cell r="AI72"/>
          <cell r="AJ72"/>
          <cell r="AK72"/>
          <cell r="AL72"/>
          <cell r="AM72"/>
          <cell r="AN72"/>
          <cell r="AO72"/>
          <cell r="AP72"/>
          <cell r="AQ72">
            <v>8496</v>
          </cell>
          <cell r="AR72">
            <v>15718</v>
          </cell>
          <cell r="AS72">
            <v>8496</v>
          </cell>
          <cell r="AT72">
            <v>12064</v>
          </cell>
          <cell r="AU72">
            <v>13848</v>
          </cell>
          <cell r="AV72">
            <v>15718</v>
          </cell>
          <cell r="AW72">
            <v>17501</v>
          </cell>
          <cell r="AX72">
            <v>8496</v>
          </cell>
          <cell r="AY72">
            <v>12064</v>
          </cell>
          <cell r="AZ72">
            <v>13848</v>
          </cell>
          <cell r="BA72">
            <v>8891</v>
          </cell>
          <cell r="BB72">
            <v>16448</v>
          </cell>
          <cell r="BC72">
            <v>8891</v>
          </cell>
          <cell r="BD72">
            <v>12626</v>
          </cell>
          <cell r="BE72">
            <v>14493</v>
          </cell>
          <cell r="BF72">
            <v>16448</v>
          </cell>
          <cell r="BG72">
            <v>18315</v>
          </cell>
          <cell r="BH72">
            <v>8891</v>
          </cell>
          <cell r="BI72">
            <v>12626</v>
          </cell>
          <cell r="BJ72">
            <v>14493</v>
          </cell>
          <cell r="BK72">
            <v>9483</v>
          </cell>
          <cell r="BL72">
            <v>17544</v>
          </cell>
          <cell r="BM72">
            <v>9483</v>
          </cell>
          <cell r="BN72">
            <v>13466</v>
          </cell>
          <cell r="BO72">
            <v>15457</v>
          </cell>
          <cell r="BP72">
            <v>17544</v>
          </cell>
          <cell r="BQ72">
            <v>19535</v>
          </cell>
          <cell r="BR72">
            <v>9483</v>
          </cell>
          <cell r="BS72">
            <v>13466</v>
          </cell>
          <cell r="BT72">
            <v>15457</v>
          </cell>
          <cell r="BU72">
            <v>10273</v>
          </cell>
          <cell r="BV72">
            <v>19004</v>
          </cell>
          <cell r="BW72">
            <v>10273</v>
          </cell>
          <cell r="BX72">
            <v>14587</v>
          </cell>
          <cell r="BY72">
            <v>16745</v>
          </cell>
          <cell r="BZ72">
            <v>19004</v>
          </cell>
          <cell r="CA72">
            <v>21162</v>
          </cell>
          <cell r="CB72">
            <v>10273</v>
          </cell>
          <cell r="CC72">
            <v>14587</v>
          </cell>
          <cell r="CD72">
            <v>16745</v>
          </cell>
          <cell r="CE72">
            <v>11064</v>
          </cell>
          <cell r="CF72">
            <v>20469</v>
          </cell>
          <cell r="CG72">
            <v>11064</v>
          </cell>
          <cell r="CH72">
            <v>15711</v>
          </cell>
          <cell r="CI72">
            <v>18035</v>
          </cell>
          <cell r="CJ72">
            <v>20469</v>
          </cell>
          <cell r="CK72">
            <v>22792</v>
          </cell>
          <cell r="CL72">
            <v>11064</v>
          </cell>
          <cell r="CM72">
            <v>15711</v>
          </cell>
          <cell r="CN72">
            <v>18035</v>
          </cell>
          <cell r="CO72">
            <v>12225</v>
          </cell>
          <cell r="CP72">
            <v>22617</v>
          </cell>
          <cell r="CQ72">
            <v>12225</v>
          </cell>
          <cell r="CR72">
            <v>17360</v>
          </cell>
          <cell r="CS72">
            <v>19927</v>
          </cell>
          <cell r="CT72">
            <v>22617</v>
          </cell>
          <cell r="CU72">
            <v>25185</v>
          </cell>
          <cell r="CV72">
            <v>12225</v>
          </cell>
          <cell r="CW72">
            <v>17360</v>
          </cell>
          <cell r="CX72">
            <v>19927</v>
          </cell>
          <cell r="CY72">
            <v>13448</v>
          </cell>
          <cell r="CZ72">
            <v>24878</v>
          </cell>
          <cell r="DA72">
            <v>13448</v>
          </cell>
          <cell r="DB72">
            <v>19096</v>
          </cell>
          <cell r="DC72">
            <v>21920</v>
          </cell>
          <cell r="DD72">
            <v>24878</v>
          </cell>
          <cell r="DE72">
            <v>27703</v>
          </cell>
          <cell r="DF72">
            <v>13448</v>
          </cell>
          <cell r="DG72">
            <v>19096</v>
          </cell>
          <cell r="DH72">
            <v>21920</v>
          </cell>
          <cell r="DI72">
            <v>15062</v>
          </cell>
          <cell r="DJ72">
            <v>27865</v>
          </cell>
          <cell r="DK72">
            <v>15062</v>
          </cell>
          <cell r="DL72">
            <v>21389</v>
          </cell>
          <cell r="DM72">
            <v>24552</v>
          </cell>
          <cell r="DN72">
            <v>27865</v>
          </cell>
          <cell r="DO72">
            <v>31029</v>
          </cell>
          <cell r="DP72">
            <v>15062</v>
          </cell>
          <cell r="DQ72">
            <v>21389</v>
          </cell>
          <cell r="DR72">
            <v>24552</v>
          </cell>
          <cell r="DS72">
            <v>16162</v>
          </cell>
          <cell r="DT72">
            <v>29900</v>
          </cell>
          <cell r="DU72">
            <v>16162</v>
          </cell>
          <cell r="DV72">
            <v>22950</v>
          </cell>
          <cell r="DW72">
            <v>26345</v>
          </cell>
          <cell r="DX72">
            <v>29900</v>
          </cell>
          <cell r="DY72">
            <v>33294</v>
          </cell>
          <cell r="DZ72">
            <v>16162</v>
          </cell>
          <cell r="EA72">
            <v>22950</v>
          </cell>
          <cell r="EB72">
            <v>26345</v>
          </cell>
          <cell r="EC72">
            <v>18143</v>
          </cell>
          <cell r="ED72">
            <v>33564</v>
          </cell>
          <cell r="EE72">
            <v>18143</v>
          </cell>
          <cell r="EF72">
            <v>25762</v>
          </cell>
          <cell r="EG72">
            <v>29573</v>
          </cell>
          <cell r="EH72">
            <v>33564</v>
          </cell>
          <cell r="EI72">
            <v>37373</v>
          </cell>
          <cell r="EJ72">
            <v>18143</v>
          </cell>
          <cell r="EK72">
            <v>25762</v>
          </cell>
          <cell r="EL72">
            <v>29573</v>
          </cell>
          <cell r="EM72">
            <v>19957</v>
          </cell>
          <cell r="EN72">
            <v>36919</v>
          </cell>
          <cell r="EO72">
            <v>19957</v>
          </cell>
          <cell r="EP72">
            <v>28338</v>
          </cell>
          <cell r="EQ72">
            <v>32529</v>
          </cell>
          <cell r="ER72">
            <v>36919</v>
          </cell>
          <cell r="ES72">
            <v>41110</v>
          </cell>
          <cell r="ET72">
            <v>19957</v>
          </cell>
          <cell r="EU72">
            <v>28338</v>
          </cell>
          <cell r="EV72">
            <v>32529</v>
          </cell>
          <cell r="EW72">
            <v>20864</v>
          </cell>
          <cell r="EX72">
            <v>38598</v>
          </cell>
          <cell r="EY72">
            <v>20864</v>
          </cell>
          <cell r="EZ72">
            <v>29627</v>
          </cell>
          <cell r="FA72">
            <v>34008</v>
          </cell>
          <cell r="FB72">
            <v>38598</v>
          </cell>
          <cell r="FC72">
            <v>42979</v>
          </cell>
          <cell r="FD72">
            <v>20864</v>
          </cell>
          <cell r="FE72">
            <v>29627</v>
          </cell>
          <cell r="FF72">
            <v>34008</v>
          </cell>
        </row>
        <row r="73">
          <cell r="A73" t="str">
            <v>II</v>
          </cell>
          <cell r="B73" t="str">
            <v>D</v>
          </cell>
          <cell r="C73">
            <v>5390</v>
          </cell>
          <cell r="D73">
            <v>9972</v>
          </cell>
          <cell r="E73">
            <v>5390</v>
          </cell>
          <cell r="F73">
            <v>7654</v>
          </cell>
          <cell r="G73">
            <v>8786</v>
          </cell>
          <cell r="H73">
            <v>9972</v>
          </cell>
          <cell r="I73">
            <v>11103</v>
          </cell>
          <cell r="J73">
            <v>5390</v>
          </cell>
          <cell r="K73">
            <v>7654</v>
          </cell>
          <cell r="L73">
            <v>8786</v>
          </cell>
          <cell r="M73">
            <v>5903</v>
          </cell>
          <cell r="N73">
            <v>10921</v>
          </cell>
          <cell r="O73">
            <v>5903</v>
          </cell>
          <cell r="P73">
            <v>8382</v>
          </cell>
          <cell r="Q73">
            <v>9622</v>
          </cell>
          <cell r="R73">
            <v>10921</v>
          </cell>
          <cell r="S73">
            <v>12160</v>
          </cell>
          <cell r="T73">
            <v>5903</v>
          </cell>
          <cell r="U73">
            <v>8382</v>
          </cell>
          <cell r="V73">
            <v>9622</v>
          </cell>
          <cell r="W73"/>
          <cell r="X73"/>
          <cell r="Y73"/>
          <cell r="Z73"/>
          <cell r="AA73"/>
          <cell r="AB73"/>
          <cell r="AC73"/>
          <cell r="AD73"/>
          <cell r="AE73"/>
          <cell r="AF73"/>
          <cell r="AG73"/>
          <cell r="AH73"/>
          <cell r="AI73"/>
          <cell r="AJ73"/>
          <cell r="AK73"/>
          <cell r="AL73"/>
          <cell r="AM73"/>
          <cell r="AN73"/>
          <cell r="AO73"/>
          <cell r="AP73"/>
          <cell r="AQ73">
            <v>6631</v>
          </cell>
          <cell r="AR73">
            <v>12267</v>
          </cell>
          <cell r="AS73">
            <v>6631</v>
          </cell>
          <cell r="AT73">
            <v>9416</v>
          </cell>
          <cell r="AU73">
            <v>10809</v>
          </cell>
          <cell r="AV73">
            <v>12267</v>
          </cell>
          <cell r="AW73">
            <v>13660</v>
          </cell>
          <cell r="AX73">
            <v>6631</v>
          </cell>
          <cell r="AY73">
            <v>9416</v>
          </cell>
          <cell r="AZ73">
            <v>10809</v>
          </cell>
          <cell r="BA73">
            <v>6940</v>
          </cell>
          <cell r="BB73">
            <v>12839</v>
          </cell>
          <cell r="BC73">
            <v>6940</v>
          </cell>
          <cell r="BD73">
            <v>9855</v>
          </cell>
          <cell r="BE73">
            <v>11312</v>
          </cell>
          <cell r="BF73">
            <v>12839</v>
          </cell>
          <cell r="BG73">
            <v>14296</v>
          </cell>
          <cell r="BH73">
            <v>6940</v>
          </cell>
          <cell r="BI73">
            <v>9855</v>
          </cell>
          <cell r="BJ73">
            <v>11312</v>
          </cell>
          <cell r="BK73">
            <v>7402</v>
          </cell>
          <cell r="BL73">
            <v>13694</v>
          </cell>
          <cell r="BM73">
            <v>7402</v>
          </cell>
          <cell r="BN73">
            <v>10511</v>
          </cell>
          <cell r="BO73">
            <v>12065</v>
          </cell>
          <cell r="BP73">
            <v>13694</v>
          </cell>
          <cell r="BQ73">
            <v>15248</v>
          </cell>
          <cell r="BR73">
            <v>7402</v>
          </cell>
          <cell r="BS73">
            <v>10511</v>
          </cell>
          <cell r="BT73">
            <v>12065</v>
          </cell>
          <cell r="BU73">
            <v>8019</v>
          </cell>
          <cell r="BV73">
            <v>14835</v>
          </cell>
          <cell r="BW73">
            <v>8019</v>
          </cell>
          <cell r="BX73">
            <v>11387</v>
          </cell>
          <cell r="BY73">
            <v>13071</v>
          </cell>
          <cell r="BZ73">
            <v>14835</v>
          </cell>
          <cell r="CA73">
            <v>16519</v>
          </cell>
          <cell r="CB73">
            <v>8019</v>
          </cell>
          <cell r="CC73">
            <v>11387</v>
          </cell>
          <cell r="CD73">
            <v>13071</v>
          </cell>
          <cell r="CE73">
            <v>8636</v>
          </cell>
          <cell r="CF73">
            <v>15977</v>
          </cell>
          <cell r="CG73">
            <v>8636</v>
          </cell>
          <cell r="CH73">
            <v>12263</v>
          </cell>
          <cell r="CI73">
            <v>14077</v>
          </cell>
          <cell r="CJ73">
            <v>15977</v>
          </cell>
          <cell r="CK73">
            <v>17790</v>
          </cell>
          <cell r="CL73">
            <v>8636</v>
          </cell>
          <cell r="CM73">
            <v>12263</v>
          </cell>
          <cell r="CN73">
            <v>14077</v>
          </cell>
          <cell r="CO73">
            <v>9543</v>
          </cell>
          <cell r="CP73">
            <v>17655</v>
          </cell>
          <cell r="CQ73">
            <v>9543</v>
          </cell>
          <cell r="CR73">
            <v>13551</v>
          </cell>
          <cell r="CS73">
            <v>15555</v>
          </cell>
          <cell r="CT73">
            <v>17655</v>
          </cell>
          <cell r="CU73">
            <v>19659</v>
          </cell>
          <cell r="CV73">
            <v>9543</v>
          </cell>
          <cell r="CW73">
            <v>13551</v>
          </cell>
          <cell r="CX73">
            <v>15555</v>
          </cell>
          <cell r="CY73">
            <v>10497</v>
          </cell>
          <cell r="CZ73">
            <v>19419</v>
          </cell>
          <cell r="DA73">
            <v>10497</v>
          </cell>
          <cell r="DB73">
            <v>14906</v>
          </cell>
          <cell r="DC73">
            <v>17110</v>
          </cell>
          <cell r="DD73">
            <v>19419</v>
          </cell>
          <cell r="DE73">
            <v>21624</v>
          </cell>
          <cell r="DF73">
            <v>10497</v>
          </cell>
          <cell r="DG73">
            <v>14906</v>
          </cell>
          <cell r="DH73">
            <v>17110</v>
          </cell>
          <cell r="DI73">
            <v>11757</v>
          </cell>
          <cell r="DJ73">
            <v>21750</v>
          </cell>
          <cell r="DK73">
            <v>11757</v>
          </cell>
          <cell r="DL73">
            <v>16695</v>
          </cell>
          <cell r="DM73">
            <v>19164</v>
          </cell>
          <cell r="DN73">
            <v>21750</v>
          </cell>
          <cell r="DO73">
            <v>24219</v>
          </cell>
          <cell r="DP73">
            <v>11757</v>
          </cell>
          <cell r="DQ73">
            <v>16695</v>
          </cell>
          <cell r="DR73">
            <v>19164</v>
          </cell>
          <cell r="DS73">
            <v>12616</v>
          </cell>
          <cell r="DT73">
            <v>23340</v>
          </cell>
          <cell r="DU73">
            <v>12616</v>
          </cell>
          <cell r="DV73">
            <v>17915</v>
          </cell>
          <cell r="DW73">
            <v>20564</v>
          </cell>
          <cell r="DX73">
            <v>23340</v>
          </cell>
          <cell r="DY73">
            <v>25989</v>
          </cell>
          <cell r="DZ73">
            <v>12616</v>
          </cell>
          <cell r="EA73">
            <v>17915</v>
          </cell>
          <cell r="EB73">
            <v>20564</v>
          </cell>
          <cell r="EC73">
            <v>14162</v>
          </cell>
          <cell r="ED73">
            <v>26200</v>
          </cell>
          <cell r="EE73">
            <v>14162</v>
          </cell>
          <cell r="EF73">
            <v>20110</v>
          </cell>
          <cell r="EG73">
            <v>23084</v>
          </cell>
          <cell r="EH73">
            <v>26200</v>
          </cell>
          <cell r="EI73">
            <v>29174</v>
          </cell>
          <cell r="EJ73">
            <v>14162</v>
          </cell>
          <cell r="EK73">
            <v>20110</v>
          </cell>
          <cell r="EL73">
            <v>23084</v>
          </cell>
          <cell r="EM73">
            <v>15578</v>
          </cell>
          <cell r="EN73">
            <v>28819</v>
          </cell>
          <cell r="EO73">
            <v>15578</v>
          </cell>
          <cell r="EP73">
            <v>22121</v>
          </cell>
          <cell r="EQ73">
            <v>25392</v>
          </cell>
          <cell r="ER73">
            <v>28819</v>
          </cell>
          <cell r="ES73">
            <v>32091</v>
          </cell>
          <cell r="ET73">
            <v>15578</v>
          </cell>
          <cell r="EU73">
            <v>22121</v>
          </cell>
          <cell r="EV73">
            <v>25392</v>
          </cell>
          <cell r="EW73">
            <v>16286</v>
          </cell>
          <cell r="EX73">
            <v>30129</v>
          </cell>
          <cell r="EY73">
            <v>16286</v>
          </cell>
          <cell r="EZ73">
            <v>23126</v>
          </cell>
          <cell r="FA73">
            <v>26546</v>
          </cell>
          <cell r="FB73">
            <v>30129</v>
          </cell>
          <cell r="FC73">
            <v>33549</v>
          </cell>
          <cell r="FD73">
            <v>16286</v>
          </cell>
          <cell r="FE73">
            <v>23126</v>
          </cell>
          <cell r="FF73">
            <v>26546</v>
          </cell>
        </row>
        <row r="74">
          <cell r="A74" t="str">
            <v>II</v>
          </cell>
          <cell r="B74" t="str">
            <v>B</v>
          </cell>
          <cell r="C74">
            <v>6576</v>
          </cell>
          <cell r="D74">
            <v>12166</v>
          </cell>
          <cell r="E74">
            <v>6576</v>
          </cell>
          <cell r="F74">
            <v>9338</v>
          </cell>
          <cell r="G74">
            <v>10719</v>
          </cell>
          <cell r="H74">
            <v>12166</v>
          </cell>
          <cell r="I74">
            <v>13546</v>
          </cell>
          <cell r="J74">
            <v>6576</v>
          </cell>
          <cell r="K74">
            <v>9338</v>
          </cell>
          <cell r="L74">
            <v>10719</v>
          </cell>
          <cell r="M74">
            <v>7202</v>
          </cell>
          <cell r="N74">
            <v>13324</v>
          </cell>
          <cell r="O74">
            <v>7202</v>
          </cell>
          <cell r="P74">
            <v>10226</v>
          </cell>
          <cell r="Q74">
            <v>11739</v>
          </cell>
          <cell r="R74">
            <v>13324</v>
          </cell>
          <cell r="S74">
            <v>14835</v>
          </cell>
          <cell r="T74">
            <v>7202</v>
          </cell>
          <cell r="U74">
            <v>10226</v>
          </cell>
          <cell r="V74">
            <v>11739</v>
          </cell>
          <cell r="W74"/>
          <cell r="X74"/>
          <cell r="Y74"/>
          <cell r="Z74"/>
          <cell r="AA74"/>
          <cell r="AB74"/>
          <cell r="AC74"/>
          <cell r="AD74"/>
          <cell r="AE74"/>
          <cell r="AF74"/>
          <cell r="AG74"/>
          <cell r="AH74"/>
          <cell r="AI74"/>
          <cell r="AJ74"/>
          <cell r="AK74"/>
          <cell r="AL74"/>
          <cell r="AM74"/>
          <cell r="AN74"/>
          <cell r="AO74"/>
          <cell r="AP74"/>
          <cell r="AQ74">
            <v>8090</v>
          </cell>
          <cell r="AR74">
            <v>14966</v>
          </cell>
          <cell r="AS74">
            <v>8090</v>
          </cell>
          <cell r="AT74">
            <v>11488</v>
          </cell>
          <cell r="AU74">
            <v>13187</v>
          </cell>
          <cell r="AV74">
            <v>14966</v>
          </cell>
          <cell r="AW74">
            <v>16665</v>
          </cell>
          <cell r="AX74">
            <v>8090</v>
          </cell>
          <cell r="AY74">
            <v>11488</v>
          </cell>
          <cell r="AZ74">
            <v>13187</v>
          </cell>
          <cell r="BA74">
            <v>8467</v>
          </cell>
          <cell r="BB74">
            <v>15664</v>
          </cell>
          <cell r="BC74">
            <v>8467</v>
          </cell>
          <cell r="BD74">
            <v>12023</v>
          </cell>
          <cell r="BE74">
            <v>13801</v>
          </cell>
          <cell r="BF74">
            <v>15664</v>
          </cell>
          <cell r="BG74">
            <v>17441</v>
          </cell>
          <cell r="BH74">
            <v>8467</v>
          </cell>
          <cell r="BI74">
            <v>12023</v>
          </cell>
          <cell r="BJ74">
            <v>13801</v>
          </cell>
          <cell r="BK74">
            <v>9030</v>
          </cell>
          <cell r="BL74">
            <v>16707</v>
          </cell>
          <cell r="BM74">
            <v>9030</v>
          </cell>
          <cell r="BN74">
            <v>12823</v>
          </cell>
          <cell r="BO74">
            <v>14719</v>
          </cell>
          <cell r="BP74">
            <v>16707</v>
          </cell>
          <cell r="BQ74">
            <v>18603</v>
          </cell>
          <cell r="BR74">
            <v>9030</v>
          </cell>
          <cell r="BS74">
            <v>12823</v>
          </cell>
          <cell r="BT74">
            <v>14719</v>
          </cell>
          <cell r="BU74">
            <v>9783</v>
          </cell>
          <cell r="BV74">
            <v>18099</v>
          </cell>
          <cell r="BW74">
            <v>9783</v>
          </cell>
          <cell r="BX74">
            <v>13892</v>
          </cell>
          <cell r="BY74">
            <v>15947</v>
          </cell>
          <cell r="BZ74">
            <v>18099</v>
          </cell>
          <cell r="CA74">
            <v>20153</v>
          </cell>
          <cell r="CB74">
            <v>9783</v>
          </cell>
          <cell r="CC74">
            <v>13892</v>
          </cell>
          <cell r="CD74">
            <v>15947</v>
          </cell>
          <cell r="CE74">
            <v>10536</v>
          </cell>
          <cell r="CF74">
            <v>19492</v>
          </cell>
          <cell r="CG74">
            <v>10536</v>
          </cell>
          <cell r="CH74">
            <v>14961</v>
          </cell>
          <cell r="CI74">
            <v>17174</v>
          </cell>
          <cell r="CJ74">
            <v>19492</v>
          </cell>
          <cell r="CK74">
            <v>21704</v>
          </cell>
          <cell r="CL74">
            <v>10536</v>
          </cell>
          <cell r="CM74">
            <v>14961</v>
          </cell>
          <cell r="CN74">
            <v>17174</v>
          </cell>
          <cell r="CO74">
            <v>11642</v>
          </cell>
          <cell r="CP74">
            <v>21539</v>
          </cell>
          <cell r="CQ74">
            <v>11642</v>
          </cell>
          <cell r="CR74">
            <v>16532</v>
          </cell>
          <cell r="CS74">
            <v>18977</v>
          </cell>
          <cell r="CT74">
            <v>21539</v>
          </cell>
          <cell r="CU74">
            <v>23984</v>
          </cell>
          <cell r="CV74">
            <v>11642</v>
          </cell>
          <cell r="CW74">
            <v>16532</v>
          </cell>
          <cell r="CX74">
            <v>18977</v>
          </cell>
          <cell r="CY74">
            <v>12806</v>
          </cell>
          <cell r="CZ74">
            <v>23691</v>
          </cell>
          <cell r="DA74">
            <v>12806</v>
          </cell>
          <cell r="DB74">
            <v>18185</v>
          </cell>
          <cell r="DC74">
            <v>20874</v>
          </cell>
          <cell r="DD74">
            <v>23691</v>
          </cell>
          <cell r="DE74">
            <v>26381</v>
          </cell>
          <cell r="DF74">
            <v>12806</v>
          </cell>
          <cell r="DG74">
            <v>18185</v>
          </cell>
          <cell r="DH74">
            <v>20874</v>
          </cell>
          <cell r="DI74">
            <v>14344</v>
          </cell>
          <cell r="DJ74">
            <v>26535</v>
          </cell>
          <cell r="DK74">
            <v>14344</v>
          </cell>
          <cell r="DL74">
            <v>20368</v>
          </cell>
          <cell r="DM74">
            <v>23380</v>
          </cell>
          <cell r="DN74">
            <v>26535</v>
          </cell>
          <cell r="DO74">
            <v>29547</v>
          </cell>
          <cell r="DP74">
            <v>14344</v>
          </cell>
          <cell r="DQ74">
            <v>20368</v>
          </cell>
          <cell r="DR74">
            <v>23380</v>
          </cell>
          <cell r="DS74">
            <v>15392</v>
          </cell>
          <cell r="DT74">
            <v>28475</v>
          </cell>
          <cell r="DU74">
            <v>15392</v>
          </cell>
          <cell r="DV74">
            <v>21856</v>
          </cell>
          <cell r="DW74">
            <v>25088</v>
          </cell>
          <cell r="DX74">
            <v>28475</v>
          </cell>
          <cell r="DY74">
            <v>31707</v>
          </cell>
          <cell r="DZ74">
            <v>15392</v>
          </cell>
          <cell r="EA74">
            <v>21856</v>
          </cell>
          <cell r="EB74">
            <v>25088</v>
          </cell>
          <cell r="EC74">
            <v>17278</v>
          </cell>
          <cell r="ED74">
            <v>31964</v>
          </cell>
          <cell r="EE74">
            <v>17278</v>
          </cell>
          <cell r="EF74">
            <v>24534</v>
          </cell>
          <cell r="EG74">
            <v>28162</v>
          </cell>
          <cell r="EH74">
            <v>31964</v>
          </cell>
          <cell r="EI74">
            <v>35592</v>
          </cell>
          <cell r="EJ74">
            <v>17278</v>
          </cell>
          <cell r="EK74">
            <v>24534</v>
          </cell>
          <cell r="EL74">
            <v>28162</v>
          </cell>
          <cell r="EM74">
            <v>19005</v>
          </cell>
          <cell r="EN74">
            <v>35159</v>
          </cell>
          <cell r="EO74">
            <v>19005</v>
          </cell>
          <cell r="EP74">
            <v>26988</v>
          </cell>
          <cell r="EQ74">
            <v>30978</v>
          </cell>
          <cell r="ER74">
            <v>35159</v>
          </cell>
          <cell r="ES74">
            <v>39151</v>
          </cell>
          <cell r="ET74">
            <v>19005</v>
          </cell>
          <cell r="EU74">
            <v>26988</v>
          </cell>
          <cell r="EV74">
            <v>30978</v>
          </cell>
          <cell r="EW74">
            <v>19869</v>
          </cell>
          <cell r="EX74">
            <v>36757</v>
          </cell>
          <cell r="EY74">
            <v>19869</v>
          </cell>
          <cell r="EZ74">
            <v>28214</v>
          </cell>
          <cell r="FA74">
            <v>32386</v>
          </cell>
          <cell r="FB74">
            <v>36757</v>
          </cell>
          <cell r="FC74">
            <v>40930</v>
          </cell>
          <cell r="FD74">
            <v>19869</v>
          </cell>
          <cell r="FE74">
            <v>28214</v>
          </cell>
          <cell r="FF74">
            <v>32386</v>
          </cell>
        </row>
        <row r="75">
          <cell r="A75" t="str">
            <v>II</v>
          </cell>
          <cell r="B75" t="str">
            <v>A-S</v>
          </cell>
          <cell r="C75">
            <v>7169</v>
          </cell>
          <cell r="D75">
            <v>13263</v>
          </cell>
          <cell r="E75">
            <v>7169</v>
          </cell>
          <cell r="F75">
            <v>10180</v>
          </cell>
          <cell r="G75">
            <v>11685</v>
          </cell>
          <cell r="H75">
            <v>13263</v>
          </cell>
          <cell r="I75">
            <v>14767</v>
          </cell>
          <cell r="J75">
            <v>7169</v>
          </cell>
          <cell r="K75">
            <v>10180</v>
          </cell>
          <cell r="L75">
            <v>11685</v>
          </cell>
          <cell r="M75">
            <v>7851</v>
          </cell>
          <cell r="N75">
            <v>14525</v>
          </cell>
          <cell r="O75">
            <v>7851</v>
          </cell>
          <cell r="P75">
            <v>11148</v>
          </cell>
          <cell r="Q75">
            <v>12797</v>
          </cell>
          <cell r="R75">
            <v>14525</v>
          </cell>
          <cell r="S75">
            <v>16173</v>
          </cell>
          <cell r="T75">
            <v>7851</v>
          </cell>
          <cell r="U75">
            <v>11148</v>
          </cell>
          <cell r="V75">
            <v>12797</v>
          </cell>
          <cell r="W75"/>
          <cell r="X75"/>
          <cell r="Y75"/>
          <cell r="Z75"/>
          <cell r="AA75"/>
          <cell r="AB75"/>
          <cell r="AC75"/>
          <cell r="AD75"/>
          <cell r="AE75"/>
          <cell r="AF75"/>
          <cell r="AG75"/>
          <cell r="AH75"/>
          <cell r="AI75"/>
          <cell r="AJ75"/>
          <cell r="AK75"/>
          <cell r="AL75"/>
          <cell r="AM75"/>
          <cell r="AN75"/>
          <cell r="AO75"/>
          <cell r="AP75"/>
          <cell r="AQ75">
            <v>8819</v>
          </cell>
          <cell r="AR75">
            <v>16315</v>
          </cell>
          <cell r="AS75">
            <v>8819</v>
          </cell>
          <cell r="AT75">
            <v>12523</v>
          </cell>
          <cell r="AU75">
            <v>14376</v>
          </cell>
          <cell r="AV75">
            <v>16315</v>
          </cell>
          <cell r="AW75">
            <v>18168</v>
          </cell>
          <cell r="AX75">
            <v>8819</v>
          </cell>
          <cell r="AY75">
            <v>12523</v>
          </cell>
          <cell r="AZ75">
            <v>14376</v>
          </cell>
          <cell r="BA75">
            <v>9230</v>
          </cell>
          <cell r="BB75">
            <v>17076</v>
          </cell>
          <cell r="BC75">
            <v>9230</v>
          </cell>
          <cell r="BD75">
            <v>13107</v>
          </cell>
          <cell r="BE75">
            <v>15045</v>
          </cell>
          <cell r="BF75">
            <v>17076</v>
          </cell>
          <cell r="BG75">
            <v>19014</v>
          </cell>
          <cell r="BH75">
            <v>9230</v>
          </cell>
          <cell r="BI75">
            <v>13107</v>
          </cell>
          <cell r="BJ75">
            <v>15045</v>
          </cell>
          <cell r="BK75">
            <v>9845</v>
          </cell>
          <cell r="BL75">
            <v>18213</v>
          </cell>
          <cell r="BM75">
            <v>9845</v>
          </cell>
          <cell r="BN75">
            <v>13980</v>
          </cell>
          <cell r="BO75">
            <v>16046</v>
          </cell>
          <cell r="BP75">
            <v>18213</v>
          </cell>
          <cell r="BQ75">
            <v>20280</v>
          </cell>
          <cell r="BR75">
            <v>9845</v>
          </cell>
          <cell r="BS75">
            <v>13980</v>
          </cell>
          <cell r="BT75">
            <v>16046</v>
          </cell>
          <cell r="BU75">
            <v>10665</v>
          </cell>
          <cell r="BV75">
            <v>19731</v>
          </cell>
          <cell r="BW75">
            <v>10665</v>
          </cell>
          <cell r="BX75">
            <v>15145</v>
          </cell>
          <cell r="BY75">
            <v>17384</v>
          </cell>
          <cell r="BZ75">
            <v>19731</v>
          </cell>
          <cell r="CA75">
            <v>21970</v>
          </cell>
          <cell r="CB75">
            <v>10665</v>
          </cell>
          <cell r="CC75">
            <v>15145</v>
          </cell>
          <cell r="CD75">
            <v>17384</v>
          </cell>
          <cell r="CE75">
            <v>11486</v>
          </cell>
          <cell r="CF75">
            <v>21249</v>
          </cell>
          <cell r="CG75">
            <v>11486</v>
          </cell>
          <cell r="CH75">
            <v>16310</v>
          </cell>
          <cell r="CI75">
            <v>18722</v>
          </cell>
          <cell r="CJ75">
            <v>21249</v>
          </cell>
          <cell r="CK75">
            <v>23661</v>
          </cell>
          <cell r="CL75">
            <v>11486</v>
          </cell>
          <cell r="CM75">
            <v>16310</v>
          </cell>
          <cell r="CN75">
            <v>18722</v>
          </cell>
          <cell r="CO75">
            <v>12692</v>
          </cell>
          <cell r="CP75">
            <v>23481</v>
          </cell>
          <cell r="CQ75">
            <v>12692</v>
          </cell>
          <cell r="CR75">
            <v>18023</v>
          </cell>
          <cell r="CS75">
            <v>20688</v>
          </cell>
          <cell r="CT75">
            <v>23481</v>
          </cell>
          <cell r="CU75">
            <v>26146</v>
          </cell>
          <cell r="CV75">
            <v>12692</v>
          </cell>
          <cell r="CW75">
            <v>18023</v>
          </cell>
          <cell r="CX75">
            <v>20688</v>
          </cell>
          <cell r="CY75">
            <v>13961</v>
          </cell>
          <cell r="CZ75">
            <v>25827</v>
          </cell>
          <cell r="DA75">
            <v>13961</v>
          </cell>
          <cell r="DB75">
            <v>19825</v>
          </cell>
          <cell r="DC75">
            <v>22756</v>
          </cell>
          <cell r="DD75">
            <v>25827</v>
          </cell>
          <cell r="DE75">
            <v>28760</v>
          </cell>
          <cell r="DF75">
            <v>13961</v>
          </cell>
          <cell r="DG75">
            <v>19825</v>
          </cell>
          <cell r="DH75">
            <v>22756</v>
          </cell>
          <cell r="DI75">
            <v>15637</v>
          </cell>
          <cell r="DJ75">
            <v>28928</v>
          </cell>
          <cell r="DK75">
            <v>15637</v>
          </cell>
          <cell r="DL75">
            <v>22204</v>
          </cell>
          <cell r="DM75">
            <v>25488</v>
          </cell>
          <cell r="DN75">
            <v>28928</v>
          </cell>
          <cell r="DO75">
            <v>32211</v>
          </cell>
          <cell r="DP75">
            <v>15637</v>
          </cell>
          <cell r="DQ75">
            <v>22204</v>
          </cell>
          <cell r="DR75">
            <v>25488</v>
          </cell>
          <cell r="DS75">
            <v>16779</v>
          </cell>
          <cell r="DT75">
            <v>31042</v>
          </cell>
          <cell r="DU75">
            <v>16779</v>
          </cell>
          <cell r="DV75">
            <v>23827</v>
          </cell>
          <cell r="DW75">
            <v>27350</v>
          </cell>
          <cell r="DX75">
            <v>31042</v>
          </cell>
          <cell r="DY75">
            <v>34565</v>
          </cell>
          <cell r="DZ75">
            <v>16779</v>
          </cell>
          <cell r="EA75">
            <v>23827</v>
          </cell>
          <cell r="EB75">
            <v>27350</v>
          </cell>
          <cell r="EC75">
            <v>18835</v>
          </cell>
          <cell r="ED75">
            <v>34846</v>
          </cell>
          <cell r="EE75">
            <v>18835</v>
          </cell>
          <cell r="EF75">
            <v>26746</v>
          </cell>
          <cell r="EG75">
            <v>30702</v>
          </cell>
          <cell r="EH75">
            <v>34846</v>
          </cell>
          <cell r="EI75">
            <v>38801</v>
          </cell>
          <cell r="EJ75">
            <v>18835</v>
          </cell>
          <cell r="EK75">
            <v>26746</v>
          </cell>
          <cell r="EL75">
            <v>30702</v>
          </cell>
          <cell r="EM75">
            <v>20719</v>
          </cell>
          <cell r="EN75">
            <v>38329</v>
          </cell>
          <cell r="EO75">
            <v>20719</v>
          </cell>
          <cell r="EP75">
            <v>29421</v>
          </cell>
          <cell r="EQ75">
            <v>33771</v>
          </cell>
          <cell r="ER75">
            <v>38329</v>
          </cell>
          <cell r="ES75">
            <v>42681</v>
          </cell>
          <cell r="ET75">
            <v>20719</v>
          </cell>
          <cell r="EU75">
            <v>29421</v>
          </cell>
          <cell r="EV75">
            <v>33771</v>
          </cell>
          <cell r="EW75">
            <v>21660</v>
          </cell>
          <cell r="EX75">
            <v>40072</v>
          </cell>
          <cell r="EY75">
            <v>21660</v>
          </cell>
          <cell r="EZ75">
            <v>30758</v>
          </cell>
          <cell r="FA75">
            <v>35306</v>
          </cell>
          <cell r="FB75">
            <v>40072</v>
          </cell>
          <cell r="FC75">
            <v>44620</v>
          </cell>
          <cell r="FD75">
            <v>21660</v>
          </cell>
          <cell r="FE75">
            <v>30758</v>
          </cell>
          <cell r="FF75">
            <v>35306</v>
          </cell>
        </row>
        <row r="76">
          <cell r="A76" t="str">
            <v>III</v>
          </cell>
          <cell r="B76" t="str">
            <v>D</v>
          </cell>
          <cell r="C76">
            <v>5619</v>
          </cell>
          <cell r="D76">
            <v>10395</v>
          </cell>
          <cell r="E76">
            <v>5619</v>
          </cell>
          <cell r="F76">
            <v>7979</v>
          </cell>
          <cell r="G76">
            <v>9159</v>
          </cell>
          <cell r="H76">
            <v>10395</v>
          </cell>
          <cell r="I76">
            <v>11575</v>
          </cell>
          <cell r="J76">
            <v>5619</v>
          </cell>
          <cell r="K76">
            <v>7979</v>
          </cell>
          <cell r="L76">
            <v>9159</v>
          </cell>
          <cell r="M76">
            <v>6149</v>
          </cell>
          <cell r="N76">
            <v>11376</v>
          </cell>
          <cell r="O76">
            <v>6149</v>
          </cell>
          <cell r="P76">
            <v>8732</v>
          </cell>
          <cell r="Q76">
            <v>10023</v>
          </cell>
          <cell r="R76">
            <v>11376</v>
          </cell>
          <cell r="S76">
            <v>12667</v>
          </cell>
          <cell r="T76">
            <v>6149</v>
          </cell>
          <cell r="U76">
            <v>8732</v>
          </cell>
          <cell r="V76">
            <v>10023</v>
          </cell>
          <cell r="W76"/>
          <cell r="X76"/>
          <cell r="Y76"/>
          <cell r="Z76"/>
          <cell r="AA76"/>
          <cell r="AB76"/>
          <cell r="AC76"/>
          <cell r="AD76"/>
          <cell r="AE76"/>
          <cell r="AF76"/>
          <cell r="AG76"/>
          <cell r="AH76"/>
          <cell r="AI76"/>
          <cell r="AJ76"/>
          <cell r="AK76"/>
          <cell r="AL76"/>
          <cell r="AM76"/>
          <cell r="AN76"/>
          <cell r="AO76"/>
          <cell r="AP76"/>
          <cell r="AQ76">
            <v>6908</v>
          </cell>
          <cell r="AR76">
            <v>12780</v>
          </cell>
          <cell r="AS76">
            <v>6908</v>
          </cell>
          <cell r="AT76">
            <v>9809</v>
          </cell>
          <cell r="AU76">
            <v>11260</v>
          </cell>
          <cell r="AV76">
            <v>12780</v>
          </cell>
          <cell r="AW76">
            <v>14230</v>
          </cell>
          <cell r="AX76">
            <v>6908</v>
          </cell>
          <cell r="AY76">
            <v>9809</v>
          </cell>
          <cell r="AZ76">
            <v>11260</v>
          </cell>
          <cell r="BA76">
            <v>7229</v>
          </cell>
          <cell r="BB76">
            <v>13374</v>
          </cell>
          <cell r="BC76">
            <v>7229</v>
          </cell>
          <cell r="BD76">
            <v>10265</v>
          </cell>
          <cell r="BE76">
            <v>11783</v>
          </cell>
          <cell r="BF76">
            <v>13374</v>
          </cell>
          <cell r="BG76">
            <v>14892</v>
          </cell>
          <cell r="BH76">
            <v>7229</v>
          </cell>
          <cell r="BI76">
            <v>10265</v>
          </cell>
          <cell r="BJ76">
            <v>11783</v>
          </cell>
          <cell r="BK76">
            <v>7711</v>
          </cell>
          <cell r="BL76">
            <v>14265</v>
          </cell>
          <cell r="BM76">
            <v>7711</v>
          </cell>
          <cell r="BN76">
            <v>10950</v>
          </cell>
          <cell r="BO76">
            <v>12569</v>
          </cell>
          <cell r="BP76">
            <v>14265</v>
          </cell>
          <cell r="BQ76">
            <v>15885</v>
          </cell>
          <cell r="BR76">
            <v>7711</v>
          </cell>
          <cell r="BS76">
            <v>10950</v>
          </cell>
          <cell r="BT76">
            <v>12569</v>
          </cell>
          <cell r="BU76">
            <v>8353</v>
          </cell>
          <cell r="BV76">
            <v>15453</v>
          </cell>
          <cell r="BW76">
            <v>8353</v>
          </cell>
          <cell r="BX76">
            <v>11861</v>
          </cell>
          <cell r="BY76">
            <v>13615</v>
          </cell>
          <cell r="BZ76">
            <v>15453</v>
          </cell>
          <cell r="CA76">
            <v>17207</v>
          </cell>
          <cell r="CB76">
            <v>8353</v>
          </cell>
          <cell r="CC76">
            <v>11861</v>
          </cell>
          <cell r="CD76">
            <v>13615</v>
          </cell>
          <cell r="CE76">
            <v>8996</v>
          </cell>
          <cell r="CF76">
            <v>16643</v>
          </cell>
          <cell r="CG76">
            <v>8996</v>
          </cell>
          <cell r="CH76">
            <v>12774</v>
          </cell>
          <cell r="CI76">
            <v>14663</v>
          </cell>
          <cell r="CJ76">
            <v>16643</v>
          </cell>
          <cell r="CK76">
            <v>18532</v>
          </cell>
          <cell r="CL76">
            <v>8996</v>
          </cell>
          <cell r="CM76">
            <v>12774</v>
          </cell>
          <cell r="CN76">
            <v>14663</v>
          </cell>
          <cell r="CO76">
            <v>9941</v>
          </cell>
          <cell r="CP76">
            <v>18391</v>
          </cell>
          <cell r="CQ76">
            <v>9941</v>
          </cell>
          <cell r="CR76">
            <v>14116</v>
          </cell>
          <cell r="CS76">
            <v>16204</v>
          </cell>
          <cell r="CT76">
            <v>18391</v>
          </cell>
          <cell r="CU76">
            <v>20478</v>
          </cell>
          <cell r="CV76">
            <v>9941</v>
          </cell>
          <cell r="CW76">
            <v>14116</v>
          </cell>
          <cell r="CX76">
            <v>16204</v>
          </cell>
          <cell r="CY76">
            <v>10935</v>
          </cell>
          <cell r="CZ76">
            <v>20230</v>
          </cell>
          <cell r="DA76">
            <v>10935</v>
          </cell>
          <cell r="DB76">
            <v>15528</v>
          </cell>
          <cell r="DC76">
            <v>17824</v>
          </cell>
          <cell r="DD76">
            <v>20230</v>
          </cell>
          <cell r="DE76">
            <v>22526</v>
          </cell>
          <cell r="DF76">
            <v>10935</v>
          </cell>
          <cell r="DG76">
            <v>15528</v>
          </cell>
          <cell r="DH76">
            <v>17824</v>
          </cell>
          <cell r="DI76">
            <v>12247</v>
          </cell>
          <cell r="DJ76">
            <v>22657</v>
          </cell>
          <cell r="DK76">
            <v>12247</v>
          </cell>
          <cell r="DL76">
            <v>17391</v>
          </cell>
          <cell r="DM76">
            <v>19963</v>
          </cell>
          <cell r="DN76">
            <v>22657</v>
          </cell>
          <cell r="DO76">
            <v>25229</v>
          </cell>
          <cell r="DP76">
            <v>12247</v>
          </cell>
          <cell r="DQ76">
            <v>17391</v>
          </cell>
          <cell r="DR76">
            <v>19963</v>
          </cell>
          <cell r="DS76">
            <v>13142</v>
          </cell>
          <cell r="DT76">
            <v>24313</v>
          </cell>
          <cell r="DU76">
            <v>13142</v>
          </cell>
          <cell r="DV76">
            <v>18662</v>
          </cell>
          <cell r="DW76">
            <v>21421</v>
          </cell>
          <cell r="DX76">
            <v>24313</v>
          </cell>
          <cell r="DY76">
            <v>27073</v>
          </cell>
          <cell r="DZ76">
            <v>13142</v>
          </cell>
          <cell r="EA76">
            <v>18662</v>
          </cell>
          <cell r="EB76">
            <v>21421</v>
          </cell>
          <cell r="EC76">
            <v>14752</v>
          </cell>
          <cell r="ED76">
            <v>27291</v>
          </cell>
          <cell r="EE76">
            <v>14752</v>
          </cell>
          <cell r="EF76">
            <v>20948</v>
          </cell>
          <cell r="EG76">
            <v>24046</v>
          </cell>
          <cell r="EH76">
            <v>27291</v>
          </cell>
          <cell r="EI76">
            <v>30389</v>
          </cell>
          <cell r="EJ76">
            <v>14752</v>
          </cell>
          <cell r="EK76">
            <v>20948</v>
          </cell>
          <cell r="EL76">
            <v>24046</v>
          </cell>
          <cell r="EM76">
            <v>16227</v>
          </cell>
          <cell r="EN76">
            <v>30020</v>
          </cell>
          <cell r="EO76">
            <v>16227</v>
          </cell>
          <cell r="EP76">
            <v>23042</v>
          </cell>
          <cell r="EQ76">
            <v>26450</v>
          </cell>
          <cell r="ER76">
            <v>30020</v>
          </cell>
          <cell r="ES76">
            <v>33428</v>
          </cell>
          <cell r="ET76">
            <v>16227</v>
          </cell>
          <cell r="EU76">
            <v>23042</v>
          </cell>
          <cell r="EV76">
            <v>26450</v>
          </cell>
          <cell r="EW76">
            <v>16965</v>
          </cell>
          <cell r="EX76">
            <v>31385</v>
          </cell>
          <cell r="EY76">
            <v>16965</v>
          </cell>
          <cell r="EZ76">
            <v>24090</v>
          </cell>
          <cell r="FA76">
            <v>27653</v>
          </cell>
          <cell r="FB76">
            <v>31385</v>
          </cell>
          <cell r="FC76">
            <v>34948</v>
          </cell>
          <cell r="FD76">
            <v>16965</v>
          </cell>
          <cell r="FE76">
            <v>24090</v>
          </cell>
          <cell r="FF76">
            <v>27653</v>
          </cell>
        </row>
        <row r="77">
          <cell r="A77" t="str">
            <v>III</v>
          </cell>
          <cell r="B77" t="str">
            <v>B</v>
          </cell>
          <cell r="C77">
            <v>6855</v>
          </cell>
          <cell r="D77">
            <v>12682</v>
          </cell>
          <cell r="E77">
            <v>6855</v>
          </cell>
          <cell r="F77">
            <v>9734</v>
          </cell>
          <cell r="G77">
            <v>11174</v>
          </cell>
          <cell r="H77">
            <v>12682</v>
          </cell>
          <cell r="I77">
            <v>14122</v>
          </cell>
          <cell r="J77">
            <v>6855</v>
          </cell>
          <cell r="K77">
            <v>9734</v>
          </cell>
          <cell r="L77">
            <v>11174</v>
          </cell>
          <cell r="M77">
            <v>7502</v>
          </cell>
          <cell r="N77">
            <v>13879</v>
          </cell>
          <cell r="O77">
            <v>7502</v>
          </cell>
          <cell r="P77">
            <v>10653</v>
          </cell>
          <cell r="Q77">
            <v>12228</v>
          </cell>
          <cell r="R77">
            <v>13879</v>
          </cell>
          <cell r="S77">
            <v>15454</v>
          </cell>
          <cell r="T77">
            <v>7502</v>
          </cell>
          <cell r="U77">
            <v>10653</v>
          </cell>
          <cell r="V77">
            <v>12228</v>
          </cell>
          <cell r="W77"/>
          <cell r="X77"/>
          <cell r="Y77"/>
          <cell r="Z77"/>
          <cell r="AA77"/>
          <cell r="AB77"/>
          <cell r="AC77"/>
          <cell r="AD77"/>
          <cell r="AE77"/>
          <cell r="AF77"/>
          <cell r="AG77"/>
          <cell r="AH77"/>
          <cell r="AI77"/>
          <cell r="AJ77"/>
          <cell r="AK77"/>
          <cell r="AL77"/>
          <cell r="AM77"/>
          <cell r="AN77"/>
          <cell r="AO77"/>
          <cell r="AP77"/>
          <cell r="AQ77">
            <v>8428</v>
          </cell>
          <cell r="AR77">
            <v>15592</v>
          </cell>
          <cell r="AS77">
            <v>8428</v>
          </cell>
          <cell r="AT77">
            <v>11967</v>
          </cell>
          <cell r="AU77">
            <v>13737</v>
          </cell>
          <cell r="AV77">
            <v>15592</v>
          </cell>
          <cell r="AW77">
            <v>17361</v>
          </cell>
          <cell r="AX77">
            <v>8428</v>
          </cell>
          <cell r="AY77">
            <v>11967</v>
          </cell>
          <cell r="AZ77">
            <v>13737</v>
          </cell>
          <cell r="BA77">
            <v>8819</v>
          </cell>
          <cell r="BB77">
            <v>16316</v>
          </cell>
          <cell r="BC77">
            <v>8819</v>
          </cell>
          <cell r="BD77">
            <v>12523</v>
          </cell>
          <cell r="BE77">
            <v>14375</v>
          </cell>
          <cell r="BF77">
            <v>16316</v>
          </cell>
          <cell r="BG77">
            <v>18168</v>
          </cell>
          <cell r="BH77">
            <v>8819</v>
          </cell>
          <cell r="BI77">
            <v>12523</v>
          </cell>
          <cell r="BJ77">
            <v>14375</v>
          </cell>
          <cell r="BK77">
            <v>9407</v>
          </cell>
          <cell r="BL77">
            <v>17403</v>
          </cell>
          <cell r="BM77">
            <v>9407</v>
          </cell>
          <cell r="BN77">
            <v>13359</v>
          </cell>
          <cell r="BO77">
            <v>15334</v>
          </cell>
          <cell r="BP77">
            <v>17403</v>
          </cell>
          <cell r="BQ77">
            <v>19380</v>
          </cell>
          <cell r="BR77">
            <v>9407</v>
          </cell>
          <cell r="BS77">
            <v>13359</v>
          </cell>
          <cell r="BT77">
            <v>15334</v>
          </cell>
          <cell r="BU77">
            <v>10191</v>
          </cell>
          <cell r="BV77">
            <v>18853</v>
          </cell>
          <cell r="BW77">
            <v>10191</v>
          </cell>
          <cell r="BX77">
            <v>14470</v>
          </cell>
          <cell r="BY77">
            <v>16610</v>
          </cell>
          <cell r="BZ77">
            <v>18853</v>
          </cell>
          <cell r="CA77">
            <v>20993</v>
          </cell>
          <cell r="CB77">
            <v>10191</v>
          </cell>
          <cell r="CC77">
            <v>14470</v>
          </cell>
          <cell r="CD77">
            <v>16610</v>
          </cell>
          <cell r="CE77">
            <v>10975</v>
          </cell>
          <cell r="CF77">
            <v>20304</v>
          </cell>
          <cell r="CG77">
            <v>10975</v>
          </cell>
          <cell r="CH77">
            <v>15584</v>
          </cell>
          <cell r="CI77">
            <v>17889</v>
          </cell>
          <cell r="CJ77">
            <v>20304</v>
          </cell>
          <cell r="CK77">
            <v>22609</v>
          </cell>
          <cell r="CL77">
            <v>10975</v>
          </cell>
          <cell r="CM77">
            <v>15584</v>
          </cell>
          <cell r="CN77">
            <v>17889</v>
          </cell>
          <cell r="CO77">
            <v>12128</v>
          </cell>
          <cell r="CP77">
            <v>22437</v>
          </cell>
          <cell r="CQ77">
            <v>12128</v>
          </cell>
          <cell r="CR77">
            <v>17222</v>
          </cell>
          <cell r="CS77">
            <v>19769</v>
          </cell>
          <cell r="CT77">
            <v>22437</v>
          </cell>
          <cell r="CU77">
            <v>24983</v>
          </cell>
          <cell r="CV77">
            <v>12128</v>
          </cell>
          <cell r="CW77">
            <v>17222</v>
          </cell>
          <cell r="CX77">
            <v>19769</v>
          </cell>
          <cell r="CY77">
            <v>13341</v>
          </cell>
          <cell r="CZ77">
            <v>24681</v>
          </cell>
          <cell r="DA77">
            <v>13341</v>
          </cell>
          <cell r="DB77">
            <v>18944</v>
          </cell>
          <cell r="DC77">
            <v>21745</v>
          </cell>
          <cell r="DD77">
            <v>24681</v>
          </cell>
          <cell r="DE77">
            <v>27482</v>
          </cell>
          <cell r="DF77">
            <v>13341</v>
          </cell>
          <cell r="DG77">
            <v>18944</v>
          </cell>
          <cell r="DH77">
            <v>21745</v>
          </cell>
          <cell r="DI77">
            <v>14941</v>
          </cell>
          <cell r="DJ77">
            <v>27642</v>
          </cell>
          <cell r="DK77">
            <v>14941</v>
          </cell>
          <cell r="DL77">
            <v>21217</v>
          </cell>
          <cell r="DM77">
            <v>24355</v>
          </cell>
          <cell r="DN77">
            <v>27642</v>
          </cell>
          <cell r="DO77">
            <v>30779</v>
          </cell>
          <cell r="DP77">
            <v>14941</v>
          </cell>
          <cell r="DQ77">
            <v>21217</v>
          </cell>
          <cell r="DR77">
            <v>24355</v>
          </cell>
          <cell r="DS77">
            <v>16033</v>
          </cell>
          <cell r="DT77">
            <v>29662</v>
          </cell>
          <cell r="DU77">
            <v>16033</v>
          </cell>
          <cell r="DV77">
            <v>22768</v>
          </cell>
          <cell r="DW77">
            <v>26134</v>
          </cell>
          <cell r="DX77">
            <v>29662</v>
          </cell>
          <cell r="DY77">
            <v>33029</v>
          </cell>
          <cell r="DZ77">
            <v>16033</v>
          </cell>
          <cell r="EA77">
            <v>22768</v>
          </cell>
          <cell r="EB77">
            <v>26134</v>
          </cell>
          <cell r="EC77">
            <v>17997</v>
          </cell>
          <cell r="ED77">
            <v>33295</v>
          </cell>
          <cell r="EE77">
            <v>17997</v>
          </cell>
          <cell r="EF77">
            <v>25557</v>
          </cell>
          <cell r="EG77">
            <v>29336</v>
          </cell>
          <cell r="EH77">
            <v>33295</v>
          </cell>
          <cell r="EI77">
            <v>37075</v>
          </cell>
          <cell r="EJ77">
            <v>17997</v>
          </cell>
          <cell r="EK77">
            <v>25557</v>
          </cell>
          <cell r="EL77">
            <v>29336</v>
          </cell>
          <cell r="EM77">
            <v>19797</v>
          </cell>
          <cell r="EN77">
            <v>36624</v>
          </cell>
          <cell r="EO77">
            <v>19797</v>
          </cell>
          <cell r="EP77">
            <v>28111</v>
          </cell>
          <cell r="EQ77">
            <v>32269</v>
          </cell>
          <cell r="ER77">
            <v>36624</v>
          </cell>
          <cell r="ES77">
            <v>40782</v>
          </cell>
          <cell r="ET77">
            <v>19797</v>
          </cell>
          <cell r="EU77">
            <v>28111</v>
          </cell>
          <cell r="EV77">
            <v>32269</v>
          </cell>
          <cell r="EW77">
            <v>20697</v>
          </cell>
          <cell r="EX77">
            <v>38290</v>
          </cell>
          <cell r="EY77">
            <v>20697</v>
          </cell>
          <cell r="EZ77">
            <v>29390</v>
          </cell>
          <cell r="FA77">
            <v>33737</v>
          </cell>
          <cell r="FB77">
            <v>38290</v>
          </cell>
          <cell r="FC77">
            <v>42637</v>
          </cell>
          <cell r="FD77">
            <v>20697</v>
          </cell>
          <cell r="FE77">
            <v>29390</v>
          </cell>
          <cell r="FF77">
            <v>33737</v>
          </cell>
        </row>
        <row r="78">
          <cell r="A78" t="str">
            <v>III</v>
          </cell>
          <cell r="B78" t="str">
            <v>A-S</v>
          </cell>
          <cell r="C78">
            <v>7473</v>
          </cell>
          <cell r="D78">
            <v>13825</v>
          </cell>
          <cell r="E78">
            <v>7473</v>
          </cell>
          <cell r="F78">
            <v>10612</v>
          </cell>
          <cell r="G78">
            <v>12181</v>
          </cell>
          <cell r="H78">
            <v>13825</v>
          </cell>
          <cell r="I78">
            <v>15395</v>
          </cell>
          <cell r="J78">
            <v>7473</v>
          </cell>
          <cell r="K78">
            <v>10612</v>
          </cell>
          <cell r="L78">
            <v>12181</v>
          </cell>
          <cell r="M78">
            <v>8178</v>
          </cell>
          <cell r="N78">
            <v>15130</v>
          </cell>
          <cell r="O78">
            <v>8178</v>
          </cell>
          <cell r="P78">
            <v>11614</v>
          </cell>
          <cell r="Q78">
            <v>13331</v>
          </cell>
          <cell r="R78">
            <v>15130</v>
          </cell>
          <cell r="S78">
            <v>16847</v>
          </cell>
          <cell r="T78">
            <v>8178</v>
          </cell>
          <cell r="U78">
            <v>11614</v>
          </cell>
          <cell r="V78">
            <v>13331</v>
          </cell>
          <cell r="W78"/>
          <cell r="X78"/>
          <cell r="Y78"/>
          <cell r="Z78"/>
          <cell r="AA78"/>
          <cell r="AB78"/>
          <cell r="AC78"/>
          <cell r="AD78"/>
          <cell r="AE78"/>
          <cell r="AF78"/>
          <cell r="AG78"/>
          <cell r="AH78"/>
          <cell r="AI78"/>
          <cell r="AJ78"/>
          <cell r="AK78"/>
          <cell r="AL78"/>
          <cell r="AM78"/>
          <cell r="AN78"/>
          <cell r="AO78"/>
          <cell r="AP78"/>
          <cell r="AQ78">
            <v>9188</v>
          </cell>
          <cell r="AR78">
            <v>16997</v>
          </cell>
          <cell r="AS78">
            <v>9188</v>
          </cell>
          <cell r="AT78">
            <v>13046</v>
          </cell>
          <cell r="AU78">
            <v>14976</v>
          </cell>
          <cell r="AV78">
            <v>16997</v>
          </cell>
          <cell r="AW78">
            <v>18926</v>
          </cell>
          <cell r="AX78">
            <v>9188</v>
          </cell>
          <cell r="AY78">
            <v>13046</v>
          </cell>
          <cell r="AZ78">
            <v>14976</v>
          </cell>
          <cell r="BA78">
            <v>9615</v>
          </cell>
          <cell r="BB78">
            <v>17787</v>
          </cell>
          <cell r="BC78">
            <v>9615</v>
          </cell>
          <cell r="BD78">
            <v>13652</v>
          </cell>
          <cell r="BE78">
            <v>15671</v>
          </cell>
          <cell r="BF78">
            <v>17787</v>
          </cell>
          <cell r="BG78">
            <v>19806</v>
          </cell>
          <cell r="BH78">
            <v>9615</v>
          </cell>
          <cell r="BI78">
            <v>13652</v>
          </cell>
          <cell r="BJ78">
            <v>15671</v>
          </cell>
          <cell r="BK78">
            <v>10256</v>
          </cell>
          <cell r="BL78">
            <v>18972</v>
          </cell>
          <cell r="BM78">
            <v>10256</v>
          </cell>
          <cell r="BN78">
            <v>14564</v>
          </cell>
          <cell r="BO78">
            <v>16717</v>
          </cell>
          <cell r="BP78">
            <v>18972</v>
          </cell>
          <cell r="BQ78">
            <v>21127</v>
          </cell>
          <cell r="BR78">
            <v>10256</v>
          </cell>
          <cell r="BS78">
            <v>14564</v>
          </cell>
          <cell r="BT78">
            <v>16717</v>
          </cell>
          <cell r="BU78">
            <v>11109</v>
          </cell>
          <cell r="BV78">
            <v>20552</v>
          </cell>
          <cell r="BW78">
            <v>11109</v>
          </cell>
          <cell r="BX78">
            <v>15775</v>
          </cell>
          <cell r="BY78">
            <v>18108</v>
          </cell>
          <cell r="BZ78">
            <v>20552</v>
          </cell>
          <cell r="CA78">
            <v>22885</v>
          </cell>
          <cell r="CB78">
            <v>11109</v>
          </cell>
          <cell r="CC78">
            <v>15775</v>
          </cell>
          <cell r="CD78">
            <v>18108</v>
          </cell>
          <cell r="CE78">
            <v>11965</v>
          </cell>
          <cell r="CF78">
            <v>22135</v>
          </cell>
          <cell r="CG78">
            <v>11965</v>
          </cell>
          <cell r="CH78">
            <v>16989</v>
          </cell>
          <cell r="CI78">
            <v>19502</v>
          </cell>
          <cell r="CJ78">
            <v>22135</v>
          </cell>
          <cell r="CK78">
            <v>24648</v>
          </cell>
          <cell r="CL78">
            <v>11965</v>
          </cell>
          <cell r="CM78">
            <v>16989</v>
          </cell>
          <cell r="CN78">
            <v>19502</v>
          </cell>
          <cell r="CO78">
            <v>13222</v>
          </cell>
          <cell r="CP78">
            <v>24460</v>
          </cell>
          <cell r="CQ78">
            <v>13222</v>
          </cell>
          <cell r="CR78">
            <v>18774</v>
          </cell>
          <cell r="CS78">
            <v>21551</v>
          </cell>
          <cell r="CT78">
            <v>24460</v>
          </cell>
          <cell r="CU78">
            <v>27236</v>
          </cell>
          <cell r="CV78">
            <v>13222</v>
          </cell>
          <cell r="CW78">
            <v>18774</v>
          </cell>
          <cell r="CX78">
            <v>21551</v>
          </cell>
          <cell r="CY78">
            <v>14544</v>
          </cell>
          <cell r="CZ78">
            <v>26906</v>
          </cell>
          <cell r="DA78">
            <v>14544</v>
          </cell>
          <cell r="DB78">
            <v>20652</v>
          </cell>
          <cell r="DC78">
            <v>23706</v>
          </cell>
          <cell r="DD78">
            <v>26906</v>
          </cell>
          <cell r="DE78">
            <v>29960</v>
          </cell>
          <cell r="DF78">
            <v>14544</v>
          </cell>
          <cell r="DG78">
            <v>20652</v>
          </cell>
          <cell r="DH78">
            <v>23706</v>
          </cell>
          <cell r="DI78">
            <v>16289</v>
          </cell>
          <cell r="DJ78">
            <v>30134</v>
          </cell>
          <cell r="DK78">
            <v>16289</v>
          </cell>
          <cell r="DL78">
            <v>23130</v>
          </cell>
          <cell r="DM78">
            <v>26551</v>
          </cell>
          <cell r="DN78">
            <v>30134</v>
          </cell>
          <cell r="DO78">
            <v>33555</v>
          </cell>
          <cell r="DP78">
            <v>16289</v>
          </cell>
          <cell r="DQ78">
            <v>23130</v>
          </cell>
          <cell r="DR78">
            <v>26551</v>
          </cell>
          <cell r="DS78">
            <v>17479</v>
          </cell>
          <cell r="DT78">
            <v>32336</v>
          </cell>
          <cell r="DU78">
            <v>17479</v>
          </cell>
          <cell r="DV78">
            <v>24820</v>
          </cell>
          <cell r="DW78">
            <v>28490</v>
          </cell>
          <cell r="DX78">
            <v>32336</v>
          </cell>
          <cell r="DY78">
            <v>36007</v>
          </cell>
          <cell r="DZ78">
            <v>17479</v>
          </cell>
          <cell r="EA78">
            <v>24820</v>
          </cell>
          <cell r="EB78">
            <v>28490</v>
          </cell>
          <cell r="EC78">
            <v>19620</v>
          </cell>
          <cell r="ED78">
            <v>36297</v>
          </cell>
          <cell r="EE78">
            <v>19620</v>
          </cell>
          <cell r="EF78">
            <v>27861</v>
          </cell>
          <cell r="EG78">
            <v>31981</v>
          </cell>
          <cell r="EH78">
            <v>36297</v>
          </cell>
          <cell r="EI78">
            <v>40417</v>
          </cell>
          <cell r="EJ78">
            <v>19620</v>
          </cell>
          <cell r="EK78">
            <v>27861</v>
          </cell>
          <cell r="EL78">
            <v>31981</v>
          </cell>
          <cell r="EM78">
            <v>21582</v>
          </cell>
          <cell r="EN78">
            <v>39927</v>
          </cell>
          <cell r="EO78">
            <v>21582</v>
          </cell>
          <cell r="EP78">
            <v>30646</v>
          </cell>
          <cell r="EQ78">
            <v>35179</v>
          </cell>
          <cell r="ER78">
            <v>39927</v>
          </cell>
          <cell r="ES78">
            <v>44459</v>
          </cell>
          <cell r="ET78">
            <v>21582</v>
          </cell>
          <cell r="EU78">
            <v>30646</v>
          </cell>
          <cell r="EV78">
            <v>35179</v>
          </cell>
          <cell r="EW78">
            <v>22563</v>
          </cell>
          <cell r="EX78">
            <v>41742</v>
          </cell>
          <cell r="EY78">
            <v>22563</v>
          </cell>
          <cell r="EZ78">
            <v>32040</v>
          </cell>
          <cell r="FA78">
            <v>36778</v>
          </cell>
          <cell r="FB78">
            <v>41742</v>
          </cell>
          <cell r="FC78">
            <v>46481</v>
          </cell>
          <cell r="FD78">
            <v>22563</v>
          </cell>
          <cell r="FE78">
            <v>32040</v>
          </cell>
          <cell r="FF78">
            <v>36778</v>
          </cell>
        </row>
        <row r="79">
          <cell r="A79" t="str">
            <v>IV</v>
          </cell>
          <cell r="B79" t="str">
            <v>D</v>
          </cell>
          <cell r="C79">
            <v>5878</v>
          </cell>
          <cell r="D79">
            <v>10874</v>
          </cell>
          <cell r="E79">
            <v>5878</v>
          </cell>
          <cell r="F79">
            <v>8347</v>
          </cell>
          <cell r="G79">
            <v>9581</v>
          </cell>
          <cell r="H79">
            <v>10874</v>
          </cell>
          <cell r="I79">
            <v>12109</v>
          </cell>
          <cell r="J79">
            <v>5878</v>
          </cell>
          <cell r="K79">
            <v>8347</v>
          </cell>
          <cell r="L79">
            <v>9581</v>
          </cell>
          <cell r="M79">
            <v>6450</v>
          </cell>
          <cell r="N79">
            <v>11933</v>
          </cell>
          <cell r="O79">
            <v>6450</v>
          </cell>
          <cell r="P79">
            <v>9159</v>
          </cell>
          <cell r="Q79">
            <v>10514</v>
          </cell>
          <cell r="R79">
            <v>11933</v>
          </cell>
          <cell r="S79">
            <v>13287</v>
          </cell>
          <cell r="T79">
            <v>6450</v>
          </cell>
          <cell r="U79">
            <v>9159</v>
          </cell>
          <cell r="V79">
            <v>10514</v>
          </cell>
          <cell r="W79"/>
          <cell r="X79"/>
          <cell r="Y79"/>
          <cell r="Z79"/>
          <cell r="AA79"/>
          <cell r="AB79"/>
          <cell r="AC79"/>
          <cell r="AD79"/>
          <cell r="AE79"/>
          <cell r="AF79"/>
          <cell r="AG79"/>
          <cell r="AH79"/>
          <cell r="AI79"/>
          <cell r="AJ79"/>
          <cell r="AK79"/>
          <cell r="AL79"/>
          <cell r="AM79"/>
          <cell r="AN79"/>
          <cell r="AO79"/>
          <cell r="AP79"/>
          <cell r="AQ79">
            <v>7246</v>
          </cell>
          <cell r="AR79">
            <v>13405</v>
          </cell>
          <cell r="AS79">
            <v>7246</v>
          </cell>
          <cell r="AT79">
            <v>10289</v>
          </cell>
          <cell r="AU79">
            <v>11811</v>
          </cell>
          <cell r="AV79">
            <v>13405</v>
          </cell>
          <cell r="AW79">
            <v>14927</v>
          </cell>
          <cell r="AX79">
            <v>7246</v>
          </cell>
          <cell r="AY79">
            <v>10289</v>
          </cell>
          <cell r="AZ79">
            <v>11811</v>
          </cell>
          <cell r="BA79">
            <v>7583</v>
          </cell>
          <cell r="BB79">
            <v>14029</v>
          </cell>
          <cell r="BC79">
            <v>7583</v>
          </cell>
          <cell r="BD79">
            <v>10768</v>
          </cell>
          <cell r="BE79">
            <v>12360</v>
          </cell>
          <cell r="BF79">
            <v>14029</v>
          </cell>
          <cell r="BG79">
            <v>15621</v>
          </cell>
          <cell r="BH79">
            <v>7583</v>
          </cell>
          <cell r="BI79">
            <v>10768</v>
          </cell>
          <cell r="BJ79">
            <v>12360</v>
          </cell>
          <cell r="BK79">
            <v>8088</v>
          </cell>
          <cell r="BL79">
            <v>14963</v>
          </cell>
          <cell r="BM79">
            <v>8088</v>
          </cell>
          <cell r="BN79">
            <v>11485</v>
          </cell>
          <cell r="BO79">
            <v>13183</v>
          </cell>
          <cell r="BP79">
            <v>14963</v>
          </cell>
          <cell r="BQ79">
            <v>16661</v>
          </cell>
          <cell r="BR79">
            <v>8088</v>
          </cell>
          <cell r="BS79">
            <v>11485</v>
          </cell>
          <cell r="BT79">
            <v>13183</v>
          </cell>
          <cell r="BU79">
            <v>8762</v>
          </cell>
          <cell r="BV79">
            <v>16210</v>
          </cell>
          <cell r="BW79">
            <v>8762</v>
          </cell>
          <cell r="BX79">
            <v>12442</v>
          </cell>
          <cell r="BY79">
            <v>14282</v>
          </cell>
          <cell r="BZ79">
            <v>16210</v>
          </cell>
          <cell r="CA79">
            <v>18050</v>
          </cell>
          <cell r="CB79">
            <v>8762</v>
          </cell>
          <cell r="CC79">
            <v>12442</v>
          </cell>
          <cell r="CD79">
            <v>14282</v>
          </cell>
          <cell r="CE79">
            <v>9436</v>
          </cell>
          <cell r="CF79">
            <v>17457</v>
          </cell>
          <cell r="CG79">
            <v>9436</v>
          </cell>
          <cell r="CH79">
            <v>13399</v>
          </cell>
          <cell r="CI79">
            <v>15381</v>
          </cell>
          <cell r="CJ79">
            <v>17457</v>
          </cell>
          <cell r="CK79">
            <v>19438</v>
          </cell>
          <cell r="CL79">
            <v>9436</v>
          </cell>
          <cell r="CM79">
            <v>13399</v>
          </cell>
          <cell r="CN79">
            <v>15381</v>
          </cell>
          <cell r="CO79">
            <v>10427</v>
          </cell>
          <cell r="CP79">
            <v>19290</v>
          </cell>
          <cell r="CQ79">
            <v>10427</v>
          </cell>
          <cell r="CR79">
            <v>14806</v>
          </cell>
          <cell r="CS79">
            <v>16996</v>
          </cell>
          <cell r="CT79">
            <v>19290</v>
          </cell>
          <cell r="CU79">
            <v>21480</v>
          </cell>
          <cell r="CV79">
            <v>10427</v>
          </cell>
          <cell r="CW79">
            <v>14806</v>
          </cell>
          <cell r="CX79">
            <v>16996</v>
          </cell>
          <cell r="CY79">
            <v>11470</v>
          </cell>
          <cell r="CZ79">
            <v>21220</v>
          </cell>
          <cell r="DA79">
            <v>11470</v>
          </cell>
          <cell r="DB79">
            <v>16287</v>
          </cell>
          <cell r="DC79">
            <v>18696</v>
          </cell>
          <cell r="DD79">
            <v>21220</v>
          </cell>
          <cell r="DE79">
            <v>23628</v>
          </cell>
          <cell r="DF79">
            <v>11470</v>
          </cell>
          <cell r="DG79">
            <v>16287</v>
          </cell>
          <cell r="DH79">
            <v>18696</v>
          </cell>
          <cell r="DI79">
            <v>12846</v>
          </cell>
          <cell r="DJ79">
            <v>23765</v>
          </cell>
          <cell r="DK79">
            <v>12846</v>
          </cell>
          <cell r="DL79">
            <v>18241</v>
          </cell>
          <cell r="DM79">
            <v>20939</v>
          </cell>
          <cell r="DN79">
            <v>23765</v>
          </cell>
          <cell r="DO79">
            <v>26463</v>
          </cell>
          <cell r="DP79">
            <v>12846</v>
          </cell>
          <cell r="DQ79">
            <v>18241</v>
          </cell>
          <cell r="DR79">
            <v>20939</v>
          </cell>
          <cell r="DS79">
            <v>13784</v>
          </cell>
          <cell r="DT79">
            <v>25500</v>
          </cell>
          <cell r="DU79">
            <v>13784</v>
          </cell>
          <cell r="DV79">
            <v>19573</v>
          </cell>
          <cell r="DW79">
            <v>22468</v>
          </cell>
          <cell r="DX79">
            <v>25500</v>
          </cell>
          <cell r="DY79">
            <v>28395</v>
          </cell>
          <cell r="DZ79">
            <v>13784</v>
          </cell>
          <cell r="EA79">
            <v>19573</v>
          </cell>
          <cell r="EB79">
            <v>22468</v>
          </cell>
          <cell r="EC79">
            <v>15474</v>
          </cell>
          <cell r="ED79">
            <v>28627</v>
          </cell>
          <cell r="EE79">
            <v>15474</v>
          </cell>
          <cell r="EF79">
            <v>21973</v>
          </cell>
          <cell r="EG79">
            <v>25223</v>
          </cell>
          <cell r="EH79">
            <v>28627</v>
          </cell>
          <cell r="EI79">
            <v>31876</v>
          </cell>
          <cell r="EJ79">
            <v>15474</v>
          </cell>
          <cell r="EK79">
            <v>21973</v>
          </cell>
          <cell r="EL79">
            <v>25223</v>
          </cell>
          <cell r="EM79">
            <v>17021</v>
          </cell>
          <cell r="EN79">
            <v>31489</v>
          </cell>
          <cell r="EO79">
            <v>17021</v>
          </cell>
          <cell r="EP79">
            <v>24170</v>
          </cell>
          <cell r="EQ79">
            <v>27744</v>
          </cell>
          <cell r="ER79">
            <v>31489</v>
          </cell>
          <cell r="ES79">
            <v>35063</v>
          </cell>
          <cell r="ET79">
            <v>17021</v>
          </cell>
          <cell r="EU79">
            <v>24170</v>
          </cell>
          <cell r="EV79">
            <v>27744</v>
          </cell>
          <cell r="EW79">
            <v>17795</v>
          </cell>
          <cell r="EX79">
            <v>32921</v>
          </cell>
          <cell r="EY79">
            <v>17795</v>
          </cell>
          <cell r="EZ79">
            <v>25269</v>
          </cell>
          <cell r="FA79">
            <v>29006</v>
          </cell>
          <cell r="FB79">
            <v>32921</v>
          </cell>
          <cell r="FC79">
            <v>36658</v>
          </cell>
          <cell r="FD79">
            <v>17795</v>
          </cell>
          <cell r="FE79">
            <v>25269</v>
          </cell>
          <cell r="FF79">
            <v>29006</v>
          </cell>
        </row>
        <row r="80">
          <cell r="A80" t="str">
            <v>IV</v>
          </cell>
          <cell r="B80" t="str">
            <v>B</v>
          </cell>
          <cell r="C80">
            <v>7171</v>
          </cell>
          <cell r="D80">
            <v>13266</v>
          </cell>
          <cell r="E80">
            <v>7171</v>
          </cell>
          <cell r="F80">
            <v>10183</v>
          </cell>
          <cell r="G80">
            <v>11689</v>
          </cell>
          <cell r="H80">
            <v>13266</v>
          </cell>
          <cell r="I80">
            <v>14773</v>
          </cell>
          <cell r="J80">
            <v>7171</v>
          </cell>
          <cell r="K80">
            <v>10183</v>
          </cell>
          <cell r="L80">
            <v>11689</v>
          </cell>
          <cell r="M80">
            <v>7869</v>
          </cell>
          <cell r="N80">
            <v>14558</v>
          </cell>
          <cell r="O80">
            <v>7869</v>
          </cell>
          <cell r="P80">
            <v>11174</v>
          </cell>
          <cell r="Q80">
            <v>12827</v>
          </cell>
          <cell r="R80">
            <v>14558</v>
          </cell>
          <cell r="S80">
            <v>16210</v>
          </cell>
          <cell r="T80">
            <v>7869</v>
          </cell>
          <cell r="U80">
            <v>11174</v>
          </cell>
          <cell r="V80">
            <v>12827</v>
          </cell>
          <cell r="W80"/>
          <cell r="X80"/>
          <cell r="Y80"/>
          <cell r="Z80"/>
          <cell r="AA80"/>
          <cell r="AB80"/>
          <cell r="AC80"/>
          <cell r="AD80"/>
          <cell r="AE80"/>
          <cell r="AF80"/>
          <cell r="AG80"/>
          <cell r="AH80"/>
          <cell r="AI80"/>
          <cell r="AJ80"/>
          <cell r="AK80"/>
          <cell r="AL80"/>
          <cell r="AM80"/>
          <cell r="AN80"/>
          <cell r="AO80"/>
          <cell r="AP80"/>
          <cell r="AQ80">
            <v>8840</v>
          </cell>
          <cell r="AR80">
            <v>16354</v>
          </cell>
          <cell r="AS80">
            <v>8840</v>
          </cell>
          <cell r="AT80">
            <v>12553</v>
          </cell>
          <cell r="AU80">
            <v>14409</v>
          </cell>
          <cell r="AV80">
            <v>16354</v>
          </cell>
          <cell r="AW80">
            <v>18211</v>
          </cell>
          <cell r="AX80">
            <v>8840</v>
          </cell>
          <cell r="AY80">
            <v>12553</v>
          </cell>
          <cell r="AZ80">
            <v>14409</v>
          </cell>
          <cell r="BA80">
            <v>9251</v>
          </cell>
          <cell r="BB80">
            <v>17115</v>
          </cell>
          <cell r="BC80">
            <v>9251</v>
          </cell>
          <cell r="BD80">
            <v>13137</v>
          </cell>
          <cell r="BE80">
            <v>15079</v>
          </cell>
          <cell r="BF80">
            <v>17115</v>
          </cell>
          <cell r="BG80">
            <v>19058</v>
          </cell>
          <cell r="BH80">
            <v>9251</v>
          </cell>
          <cell r="BI80">
            <v>13137</v>
          </cell>
          <cell r="BJ80">
            <v>15079</v>
          </cell>
          <cell r="BK80">
            <v>9867</v>
          </cell>
          <cell r="BL80">
            <v>18255</v>
          </cell>
          <cell r="BM80">
            <v>9867</v>
          </cell>
          <cell r="BN80">
            <v>14012</v>
          </cell>
          <cell r="BO80">
            <v>16083</v>
          </cell>
          <cell r="BP80">
            <v>18255</v>
          </cell>
          <cell r="BQ80">
            <v>20326</v>
          </cell>
          <cell r="BR80">
            <v>9867</v>
          </cell>
          <cell r="BS80">
            <v>14012</v>
          </cell>
          <cell r="BT80">
            <v>16083</v>
          </cell>
          <cell r="BU80">
            <v>10690</v>
          </cell>
          <cell r="BV80">
            <v>19776</v>
          </cell>
          <cell r="BW80">
            <v>10690</v>
          </cell>
          <cell r="BX80">
            <v>15179</v>
          </cell>
          <cell r="BY80">
            <v>17424</v>
          </cell>
          <cell r="BZ80">
            <v>19776</v>
          </cell>
          <cell r="CA80">
            <v>22021</v>
          </cell>
          <cell r="CB80">
            <v>10690</v>
          </cell>
          <cell r="CC80">
            <v>15179</v>
          </cell>
          <cell r="CD80">
            <v>17424</v>
          </cell>
          <cell r="CE80">
            <v>11512</v>
          </cell>
          <cell r="CF80">
            <v>21298</v>
          </cell>
          <cell r="CG80">
            <v>11512</v>
          </cell>
          <cell r="CH80">
            <v>16347</v>
          </cell>
          <cell r="CI80">
            <v>18765</v>
          </cell>
          <cell r="CJ80">
            <v>21298</v>
          </cell>
          <cell r="CK80">
            <v>23714</v>
          </cell>
          <cell r="CL80">
            <v>11512</v>
          </cell>
          <cell r="CM80">
            <v>16347</v>
          </cell>
          <cell r="CN80">
            <v>18765</v>
          </cell>
          <cell r="CO80">
            <v>12721</v>
          </cell>
          <cell r="CP80">
            <v>23534</v>
          </cell>
          <cell r="CQ80">
            <v>12721</v>
          </cell>
          <cell r="CR80">
            <v>18063</v>
          </cell>
          <cell r="CS80">
            <v>20735</v>
          </cell>
          <cell r="CT80">
            <v>23534</v>
          </cell>
          <cell r="CU80">
            <v>26206</v>
          </cell>
          <cell r="CV80">
            <v>12721</v>
          </cell>
          <cell r="CW80">
            <v>18063</v>
          </cell>
          <cell r="CX80">
            <v>20735</v>
          </cell>
          <cell r="CY80">
            <v>13993</v>
          </cell>
          <cell r="CZ80">
            <v>25888</v>
          </cell>
          <cell r="DA80">
            <v>13993</v>
          </cell>
          <cell r="DB80">
            <v>19870</v>
          </cell>
          <cell r="DC80">
            <v>22809</v>
          </cell>
          <cell r="DD80">
            <v>25888</v>
          </cell>
          <cell r="DE80">
            <v>28826</v>
          </cell>
          <cell r="DF80">
            <v>13993</v>
          </cell>
          <cell r="DG80">
            <v>19870</v>
          </cell>
          <cell r="DH80">
            <v>22809</v>
          </cell>
          <cell r="DI80">
            <v>15672</v>
          </cell>
          <cell r="DJ80">
            <v>28993</v>
          </cell>
          <cell r="DK80">
            <v>15672</v>
          </cell>
          <cell r="DL80">
            <v>22254</v>
          </cell>
          <cell r="DM80">
            <v>25546</v>
          </cell>
          <cell r="DN80">
            <v>28993</v>
          </cell>
          <cell r="DO80">
            <v>32285</v>
          </cell>
          <cell r="DP80">
            <v>15672</v>
          </cell>
          <cell r="DQ80">
            <v>22254</v>
          </cell>
          <cell r="DR80">
            <v>25546</v>
          </cell>
          <cell r="DS80">
            <v>16816</v>
          </cell>
          <cell r="DT80">
            <v>31110</v>
          </cell>
          <cell r="DU80">
            <v>16816</v>
          </cell>
          <cell r="DV80">
            <v>23879</v>
          </cell>
          <cell r="DW80">
            <v>27411</v>
          </cell>
          <cell r="DX80">
            <v>31110</v>
          </cell>
          <cell r="DY80">
            <v>34642</v>
          </cell>
          <cell r="DZ80">
            <v>16816</v>
          </cell>
          <cell r="EA80">
            <v>23879</v>
          </cell>
          <cell r="EB80">
            <v>27411</v>
          </cell>
          <cell r="EC80">
            <v>18878</v>
          </cell>
          <cell r="ED80">
            <v>34925</v>
          </cell>
          <cell r="EE80">
            <v>18878</v>
          </cell>
          <cell r="EF80">
            <v>26807</v>
          </cell>
          <cell r="EG80">
            <v>30772</v>
          </cell>
          <cell r="EH80">
            <v>34925</v>
          </cell>
          <cell r="EI80">
            <v>38889</v>
          </cell>
          <cell r="EJ80">
            <v>18878</v>
          </cell>
          <cell r="EK80">
            <v>26807</v>
          </cell>
          <cell r="EL80">
            <v>30772</v>
          </cell>
          <cell r="EM80">
            <v>20766</v>
          </cell>
          <cell r="EN80">
            <v>38417</v>
          </cell>
          <cell r="EO80">
            <v>20766</v>
          </cell>
          <cell r="EP80">
            <v>29487</v>
          </cell>
          <cell r="EQ80">
            <v>33848</v>
          </cell>
          <cell r="ER80">
            <v>38417</v>
          </cell>
          <cell r="ES80">
            <v>42777</v>
          </cell>
          <cell r="ET80">
            <v>20766</v>
          </cell>
          <cell r="EU80">
            <v>29487</v>
          </cell>
          <cell r="EV80">
            <v>33848</v>
          </cell>
          <cell r="EW80">
            <v>21710</v>
          </cell>
          <cell r="EX80">
            <v>40164</v>
          </cell>
          <cell r="EY80">
            <v>21710</v>
          </cell>
          <cell r="EZ80">
            <v>30828</v>
          </cell>
          <cell r="FA80">
            <v>35387</v>
          </cell>
          <cell r="FB80">
            <v>40164</v>
          </cell>
          <cell r="FC80">
            <v>44723</v>
          </cell>
          <cell r="FD80">
            <v>21710</v>
          </cell>
          <cell r="FE80">
            <v>30828</v>
          </cell>
          <cell r="FF80">
            <v>35387</v>
          </cell>
        </row>
        <row r="81">
          <cell r="A81" t="str">
            <v>IV</v>
          </cell>
          <cell r="B81" t="str">
            <v>A-S</v>
          </cell>
          <cell r="C81">
            <v>7818</v>
          </cell>
          <cell r="D81">
            <v>14462</v>
          </cell>
          <cell r="E81">
            <v>7818</v>
          </cell>
          <cell r="F81">
            <v>11102</v>
          </cell>
          <cell r="G81">
            <v>12743</v>
          </cell>
          <cell r="H81">
            <v>14462</v>
          </cell>
          <cell r="I81">
            <v>16105</v>
          </cell>
          <cell r="J81">
            <v>7818</v>
          </cell>
          <cell r="K81">
            <v>11102</v>
          </cell>
          <cell r="L81">
            <v>12743</v>
          </cell>
          <cell r="M81">
            <v>8579</v>
          </cell>
          <cell r="N81">
            <v>15871</v>
          </cell>
          <cell r="O81">
            <v>8579</v>
          </cell>
          <cell r="P81">
            <v>12181</v>
          </cell>
          <cell r="Q81">
            <v>13984</v>
          </cell>
          <cell r="R81">
            <v>15871</v>
          </cell>
          <cell r="S81">
            <v>17672</v>
          </cell>
          <cell r="T81">
            <v>8579</v>
          </cell>
          <cell r="U81">
            <v>12181</v>
          </cell>
          <cell r="V81">
            <v>13984</v>
          </cell>
          <cell r="W81"/>
          <cell r="X81"/>
          <cell r="Y81"/>
          <cell r="Z81"/>
          <cell r="AA81"/>
          <cell r="AB81"/>
          <cell r="AC81"/>
          <cell r="AD81"/>
          <cell r="AE81"/>
          <cell r="AF81"/>
          <cell r="AG81"/>
          <cell r="AH81"/>
          <cell r="AI81"/>
          <cell r="AJ81"/>
          <cell r="AK81"/>
          <cell r="AL81"/>
          <cell r="AM81"/>
          <cell r="AN81"/>
          <cell r="AO81"/>
          <cell r="AP81"/>
          <cell r="AQ81">
            <v>9637</v>
          </cell>
          <cell r="AR81">
            <v>17829</v>
          </cell>
          <cell r="AS81">
            <v>9637</v>
          </cell>
          <cell r="AT81">
            <v>13684</v>
          </cell>
          <cell r="AU81">
            <v>15709</v>
          </cell>
          <cell r="AV81">
            <v>17829</v>
          </cell>
          <cell r="AW81">
            <v>19853</v>
          </cell>
          <cell r="AX81">
            <v>9637</v>
          </cell>
          <cell r="AY81">
            <v>13684</v>
          </cell>
          <cell r="AZ81">
            <v>15709</v>
          </cell>
          <cell r="BA81">
            <v>10085</v>
          </cell>
          <cell r="BB81">
            <v>18659</v>
          </cell>
          <cell r="BC81">
            <v>10085</v>
          </cell>
          <cell r="BD81">
            <v>14321</v>
          </cell>
          <cell r="BE81">
            <v>16439</v>
          </cell>
          <cell r="BF81">
            <v>18659</v>
          </cell>
          <cell r="BG81">
            <v>20776</v>
          </cell>
          <cell r="BH81">
            <v>10085</v>
          </cell>
          <cell r="BI81">
            <v>14321</v>
          </cell>
          <cell r="BJ81">
            <v>16439</v>
          </cell>
          <cell r="BK81">
            <v>10757</v>
          </cell>
          <cell r="BL81">
            <v>19901</v>
          </cell>
          <cell r="BM81">
            <v>10757</v>
          </cell>
          <cell r="BN81">
            <v>15275</v>
          </cell>
          <cell r="BO81">
            <v>17533</v>
          </cell>
          <cell r="BP81">
            <v>19901</v>
          </cell>
          <cell r="BQ81">
            <v>22159</v>
          </cell>
          <cell r="BR81">
            <v>10757</v>
          </cell>
          <cell r="BS81">
            <v>15275</v>
          </cell>
          <cell r="BT81">
            <v>17533</v>
          </cell>
          <cell r="BU81">
            <v>11653</v>
          </cell>
          <cell r="BV81">
            <v>21559</v>
          </cell>
          <cell r="BW81">
            <v>11653</v>
          </cell>
          <cell r="BX81">
            <v>16548</v>
          </cell>
          <cell r="BY81">
            <v>18995</v>
          </cell>
          <cell r="BZ81">
            <v>21559</v>
          </cell>
          <cell r="CA81">
            <v>24007</v>
          </cell>
          <cell r="CB81">
            <v>11653</v>
          </cell>
          <cell r="CC81">
            <v>16548</v>
          </cell>
          <cell r="CD81">
            <v>18995</v>
          </cell>
          <cell r="CE81">
            <v>12550</v>
          </cell>
          <cell r="CF81">
            <v>23218</v>
          </cell>
          <cell r="CG81">
            <v>12550</v>
          </cell>
          <cell r="CH81">
            <v>17821</v>
          </cell>
          <cell r="CI81">
            <v>20457</v>
          </cell>
          <cell r="CJ81">
            <v>23218</v>
          </cell>
          <cell r="CK81">
            <v>25853</v>
          </cell>
          <cell r="CL81">
            <v>12550</v>
          </cell>
          <cell r="CM81">
            <v>17821</v>
          </cell>
          <cell r="CN81">
            <v>20457</v>
          </cell>
          <cell r="CO81">
            <v>13868</v>
          </cell>
          <cell r="CP81">
            <v>25656</v>
          </cell>
          <cell r="CQ81">
            <v>13868</v>
          </cell>
          <cell r="CR81">
            <v>19692</v>
          </cell>
          <cell r="CS81">
            <v>22605</v>
          </cell>
          <cell r="CT81">
            <v>25656</v>
          </cell>
          <cell r="CU81">
            <v>28568</v>
          </cell>
          <cell r="CV81">
            <v>13868</v>
          </cell>
          <cell r="CW81">
            <v>19692</v>
          </cell>
          <cell r="CX81">
            <v>22605</v>
          </cell>
          <cell r="CY81">
            <v>15255</v>
          </cell>
          <cell r="CZ81">
            <v>28223</v>
          </cell>
          <cell r="DA81">
            <v>15255</v>
          </cell>
          <cell r="DB81">
            <v>21662</v>
          </cell>
          <cell r="DC81">
            <v>24866</v>
          </cell>
          <cell r="DD81">
            <v>28223</v>
          </cell>
          <cell r="DE81">
            <v>31425</v>
          </cell>
          <cell r="DF81">
            <v>15255</v>
          </cell>
          <cell r="DG81">
            <v>21662</v>
          </cell>
          <cell r="DH81">
            <v>24866</v>
          </cell>
          <cell r="DI81">
            <v>17085</v>
          </cell>
          <cell r="DJ81">
            <v>31607</v>
          </cell>
          <cell r="DK81">
            <v>17085</v>
          </cell>
          <cell r="DL81">
            <v>24261</v>
          </cell>
          <cell r="DM81">
            <v>27849</v>
          </cell>
          <cell r="DN81">
            <v>31607</v>
          </cell>
          <cell r="DO81">
            <v>35196</v>
          </cell>
          <cell r="DP81">
            <v>17085</v>
          </cell>
          <cell r="DQ81">
            <v>24261</v>
          </cell>
          <cell r="DR81">
            <v>27849</v>
          </cell>
          <cell r="DS81">
            <v>18333</v>
          </cell>
          <cell r="DT81">
            <v>33915</v>
          </cell>
          <cell r="DU81">
            <v>18333</v>
          </cell>
          <cell r="DV81">
            <v>26032</v>
          </cell>
          <cell r="DW81">
            <v>29882</v>
          </cell>
          <cell r="DX81">
            <v>33915</v>
          </cell>
          <cell r="DY81">
            <v>37765</v>
          </cell>
          <cell r="DZ81">
            <v>18333</v>
          </cell>
          <cell r="EA81">
            <v>26032</v>
          </cell>
          <cell r="EB81">
            <v>29882</v>
          </cell>
          <cell r="EC81">
            <v>20580</v>
          </cell>
          <cell r="ED81">
            <v>38074</v>
          </cell>
          <cell r="EE81">
            <v>20580</v>
          </cell>
          <cell r="EF81">
            <v>29224</v>
          </cell>
          <cell r="EG81">
            <v>33547</v>
          </cell>
          <cell r="EH81">
            <v>38074</v>
          </cell>
          <cell r="EI81">
            <v>42395</v>
          </cell>
          <cell r="EJ81">
            <v>20580</v>
          </cell>
          <cell r="EK81">
            <v>29224</v>
          </cell>
          <cell r="EL81">
            <v>33547</v>
          </cell>
          <cell r="EM81">
            <v>22638</v>
          </cell>
          <cell r="EN81">
            <v>41880</v>
          </cell>
          <cell r="EO81">
            <v>22638</v>
          </cell>
          <cell r="EP81">
            <v>32146</v>
          </cell>
          <cell r="EQ81">
            <v>36900</v>
          </cell>
          <cell r="ER81">
            <v>41880</v>
          </cell>
          <cell r="ES81">
            <v>46634</v>
          </cell>
          <cell r="ET81">
            <v>22638</v>
          </cell>
          <cell r="EU81">
            <v>32146</v>
          </cell>
          <cell r="EV81">
            <v>36900</v>
          </cell>
          <cell r="EW81">
            <v>23667</v>
          </cell>
          <cell r="EX81">
            <v>43785</v>
          </cell>
          <cell r="EY81">
            <v>23667</v>
          </cell>
          <cell r="EZ81">
            <v>33608</v>
          </cell>
          <cell r="FA81">
            <v>38578</v>
          </cell>
          <cell r="FB81">
            <v>43785</v>
          </cell>
          <cell r="FC81">
            <v>48755</v>
          </cell>
          <cell r="FD81">
            <v>23667</v>
          </cell>
          <cell r="FE81">
            <v>33608</v>
          </cell>
          <cell r="FF81">
            <v>38578</v>
          </cell>
        </row>
        <row r="82">
          <cell r="A82" t="str">
            <v>V</v>
          </cell>
          <cell r="B82" t="str">
            <v>D</v>
          </cell>
          <cell r="C82">
            <v>6211</v>
          </cell>
          <cell r="D82">
            <v>11490</v>
          </cell>
          <cell r="E82">
            <v>6211</v>
          </cell>
          <cell r="F82">
            <v>8820</v>
          </cell>
          <cell r="G82">
            <v>10124</v>
          </cell>
          <cell r="H82">
            <v>11490</v>
          </cell>
          <cell r="I82">
            <v>12795</v>
          </cell>
          <cell r="J82">
            <v>6211</v>
          </cell>
          <cell r="K82">
            <v>8820</v>
          </cell>
          <cell r="L82">
            <v>10124</v>
          </cell>
          <cell r="M82">
            <v>6800</v>
          </cell>
          <cell r="N82">
            <v>12580</v>
          </cell>
          <cell r="O82">
            <v>6800</v>
          </cell>
          <cell r="P82">
            <v>9656</v>
          </cell>
          <cell r="Q82">
            <v>11084</v>
          </cell>
          <cell r="R82">
            <v>12580</v>
          </cell>
          <cell r="S82">
            <v>14008</v>
          </cell>
          <cell r="T82">
            <v>6800</v>
          </cell>
          <cell r="U82">
            <v>9656</v>
          </cell>
          <cell r="V82">
            <v>11084</v>
          </cell>
          <cell r="W82"/>
          <cell r="X82"/>
          <cell r="Y82"/>
          <cell r="Z82"/>
          <cell r="AA82"/>
          <cell r="AB82"/>
          <cell r="AC82"/>
          <cell r="AD82"/>
          <cell r="AE82"/>
          <cell r="AF82"/>
          <cell r="AG82"/>
          <cell r="AH82"/>
          <cell r="AI82"/>
          <cell r="AJ82"/>
          <cell r="AK82"/>
          <cell r="AL82"/>
          <cell r="AM82"/>
          <cell r="AN82"/>
          <cell r="AO82"/>
          <cell r="AP82"/>
          <cell r="AQ82">
            <v>7639</v>
          </cell>
          <cell r="AR82">
            <v>14132</v>
          </cell>
          <cell r="AS82">
            <v>7639</v>
          </cell>
          <cell r="AT82">
            <v>10847</v>
          </cell>
          <cell r="AU82">
            <v>12452</v>
          </cell>
          <cell r="AV82">
            <v>14132</v>
          </cell>
          <cell r="AW82">
            <v>15736</v>
          </cell>
          <cell r="AX82">
            <v>7639</v>
          </cell>
          <cell r="AY82">
            <v>10847</v>
          </cell>
          <cell r="AZ82">
            <v>12452</v>
          </cell>
          <cell r="BA82">
            <v>7994</v>
          </cell>
          <cell r="BB82">
            <v>14789</v>
          </cell>
          <cell r="BC82">
            <v>7994</v>
          </cell>
          <cell r="BD82">
            <v>11351</v>
          </cell>
          <cell r="BE82">
            <v>13030</v>
          </cell>
          <cell r="BF82">
            <v>14789</v>
          </cell>
          <cell r="BG82">
            <v>16468</v>
          </cell>
          <cell r="BH82">
            <v>7994</v>
          </cell>
          <cell r="BI82">
            <v>11351</v>
          </cell>
          <cell r="BJ82">
            <v>13030</v>
          </cell>
          <cell r="BK82">
            <v>8527</v>
          </cell>
          <cell r="BL82">
            <v>15775</v>
          </cell>
          <cell r="BM82">
            <v>8527</v>
          </cell>
          <cell r="BN82">
            <v>12108</v>
          </cell>
          <cell r="BO82">
            <v>13899</v>
          </cell>
          <cell r="BP82">
            <v>15775</v>
          </cell>
          <cell r="BQ82">
            <v>17566</v>
          </cell>
          <cell r="BR82">
            <v>8527</v>
          </cell>
          <cell r="BS82">
            <v>12108</v>
          </cell>
          <cell r="BT82">
            <v>13899</v>
          </cell>
          <cell r="BU82">
            <v>9238</v>
          </cell>
          <cell r="BV82">
            <v>17090</v>
          </cell>
          <cell r="BW82">
            <v>9238</v>
          </cell>
          <cell r="BX82">
            <v>13118</v>
          </cell>
          <cell r="BY82">
            <v>15058</v>
          </cell>
          <cell r="BZ82">
            <v>17090</v>
          </cell>
          <cell r="CA82">
            <v>19030</v>
          </cell>
          <cell r="CB82">
            <v>9238</v>
          </cell>
          <cell r="CC82">
            <v>13118</v>
          </cell>
          <cell r="CD82">
            <v>15058</v>
          </cell>
          <cell r="CE82">
            <v>9948</v>
          </cell>
          <cell r="CF82">
            <v>18404</v>
          </cell>
          <cell r="CG82">
            <v>9948</v>
          </cell>
          <cell r="CH82">
            <v>14126</v>
          </cell>
          <cell r="CI82">
            <v>16215</v>
          </cell>
          <cell r="CJ82">
            <v>18404</v>
          </cell>
          <cell r="CK82">
            <v>20493</v>
          </cell>
          <cell r="CL82">
            <v>9948</v>
          </cell>
          <cell r="CM82">
            <v>14126</v>
          </cell>
          <cell r="CN82">
            <v>16215</v>
          </cell>
          <cell r="CO82">
            <v>10993</v>
          </cell>
          <cell r="CP82">
            <v>20337</v>
          </cell>
          <cell r="CQ82">
            <v>10993</v>
          </cell>
          <cell r="CR82">
            <v>15610</v>
          </cell>
          <cell r="CS82">
            <v>17919</v>
          </cell>
          <cell r="CT82">
            <v>20337</v>
          </cell>
          <cell r="CU82">
            <v>22646</v>
          </cell>
          <cell r="CV82">
            <v>10993</v>
          </cell>
          <cell r="CW82">
            <v>15610</v>
          </cell>
          <cell r="CX82">
            <v>17919</v>
          </cell>
          <cell r="CY82">
            <v>12092</v>
          </cell>
          <cell r="CZ82">
            <v>22370</v>
          </cell>
          <cell r="DA82">
            <v>12092</v>
          </cell>
          <cell r="DB82">
            <v>17171</v>
          </cell>
          <cell r="DC82">
            <v>19710</v>
          </cell>
          <cell r="DD82">
            <v>22370</v>
          </cell>
          <cell r="DE82">
            <v>24910</v>
          </cell>
          <cell r="DF82">
            <v>12092</v>
          </cell>
          <cell r="DG82">
            <v>17171</v>
          </cell>
          <cell r="DH82">
            <v>19710</v>
          </cell>
          <cell r="DI82">
            <v>13543</v>
          </cell>
          <cell r="DJ82">
            <v>25055</v>
          </cell>
          <cell r="DK82">
            <v>13543</v>
          </cell>
          <cell r="DL82">
            <v>19231</v>
          </cell>
          <cell r="DM82">
            <v>22075</v>
          </cell>
          <cell r="DN82">
            <v>25055</v>
          </cell>
          <cell r="DO82">
            <v>27899</v>
          </cell>
          <cell r="DP82">
            <v>13543</v>
          </cell>
          <cell r="DQ82">
            <v>19231</v>
          </cell>
          <cell r="DR82">
            <v>22075</v>
          </cell>
          <cell r="DS82">
            <v>14533</v>
          </cell>
          <cell r="DT82">
            <v>26886</v>
          </cell>
          <cell r="DU82">
            <v>14533</v>
          </cell>
          <cell r="DV82">
            <v>20637</v>
          </cell>
          <cell r="DW82">
            <v>23689</v>
          </cell>
          <cell r="DX82">
            <v>26886</v>
          </cell>
          <cell r="DY82">
            <v>29938</v>
          </cell>
          <cell r="DZ82">
            <v>14533</v>
          </cell>
          <cell r="EA82">
            <v>20637</v>
          </cell>
          <cell r="EB82">
            <v>23689</v>
          </cell>
          <cell r="EC82">
            <v>16314</v>
          </cell>
          <cell r="ED82">
            <v>30181</v>
          </cell>
          <cell r="EE82">
            <v>16314</v>
          </cell>
          <cell r="EF82">
            <v>23166</v>
          </cell>
          <cell r="EG82">
            <v>26592</v>
          </cell>
          <cell r="EH82">
            <v>30181</v>
          </cell>
          <cell r="EI82">
            <v>33607</v>
          </cell>
          <cell r="EJ82">
            <v>16314</v>
          </cell>
          <cell r="EK82">
            <v>23166</v>
          </cell>
          <cell r="EL82">
            <v>26592</v>
          </cell>
          <cell r="EM82">
            <v>17945</v>
          </cell>
          <cell r="EN82">
            <v>33198</v>
          </cell>
          <cell r="EO82">
            <v>17945</v>
          </cell>
          <cell r="EP82">
            <v>25482</v>
          </cell>
          <cell r="EQ82">
            <v>29250</v>
          </cell>
          <cell r="ER82">
            <v>33198</v>
          </cell>
          <cell r="ES82">
            <v>36967</v>
          </cell>
          <cell r="ET82">
            <v>17945</v>
          </cell>
          <cell r="EU82">
            <v>25482</v>
          </cell>
          <cell r="EV82">
            <v>29250</v>
          </cell>
          <cell r="EW82">
            <v>18761</v>
          </cell>
          <cell r="EX82">
            <v>34708</v>
          </cell>
          <cell r="EY82">
            <v>18761</v>
          </cell>
          <cell r="EZ82">
            <v>26641</v>
          </cell>
          <cell r="FA82">
            <v>30580</v>
          </cell>
          <cell r="FB82">
            <v>34708</v>
          </cell>
          <cell r="FC82">
            <v>38648</v>
          </cell>
          <cell r="FD82">
            <v>18761</v>
          </cell>
          <cell r="FE82">
            <v>26641</v>
          </cell>
          <cell r="FF82">
            <v>30580</v>
          </cell>
        </row>
        <row r="83">
          <cell r="A83" t="str">
            <v>V</v>
          </cell>
          <cell r="B83" t="str">
            <v>B</v>
          </cell>
          <cell r="C83">
            <v>7577</v>
          </cell>
          <cell r="D83">
            <v>14018</v>
          </cell>
          <cell r="E83">
            <v>7577</v>
          </cell>
          <cell r="F83">
            <v>10760</v>
          </cell>
          <cell r="G83">
            <v>12351</v>
          </cell>
          <cell r="H83">
            <v>14018</v>
          </cell>
          <cell r="I83">
            <v>15610</v>
          </cell>
          <cell r="J83">
            <v>7577</v>
          </cell>
          <cell r="K83">
            <v>10760</v>
          </cell>
          <cell r="L83">
            <v>12351</v>
          </cell>
          <cell r="M83">
            <v>8296</v>
          </cell>
          <cell r="N83">
            <v>15348</v>
          </cell>
          <cell r="O83">
            <v>8296</v>
          </cell>
          <cell r="P83">
            <v>11780</v>
          </cell>
          <cell r="Q83">
            <v>13522</v>
          </cell>
          <cell r="R83">
            <v>15348</v>
          </cell>
          <cell r="S83">
            <v>17090</v>
          </cell>
          <cell r="T83">
            <v>8296</v>
          </cell>
          <cell r="U83">
            <v>11780</v>
          </cell>
          <cell r="V83">
            <v>13522</v>
          </cell>
          <cell r="W83"/>
          <cell r="X83"/>
          <cell r="Y83"/>
          <cell r="Z83"/>
          <cell r="AA83"/>
          <cell r="AB83"/>
          <cell r="AC83"/>
          <cell r="AD83"/>
          <cell r="AE83"/>
          <cell r="AF83"/>
          <cell r="AG83"/>
          <cell r="AH83"/>
          <cell r="AI83"/>
          <cell r="AJ83"/>
          <cell r="AK83"/>
          <cell r="AL83"/>
          <cell r="AM83"/>
          <cell r="AN83"/>
          <cell r="AO83"/>
          <cell r="AP83"/>
          <cell r="AQ83">
            <v>9320</v>
          </cell>
          <cell r="AR83">
            <v>17241</v>
          </cell>
          <cell r="AS83">
            <v>9320</v>
          </cell>
          <cell r="AT83">
            <v>13233</v>
          </cell>
          <cell r="AU83">
            <v>15191</v>
          </cell>
          <cell r="AV83">
            <v>17241</v>
          </cell>
          <cell r="AW83">
            <v>19198</v>
          </cell>
          <cell r="AX83">
            <v>9320</v>
          </cell>
          <cell r="AY83">
            <v>13233</v>
          </cell>
          <cell r="AZ83">
            <v>15191</v>
          </cell>
          <cell r="BA83">
            <v>9753</v>
          </cell>
          <cell r="BB83">
            <v>18043</v>
          </cell>
          <cell r="BC83">
            <v>9753</v>
          </cell>
          <cell r="BD83">
            <v>13848</v>
          </cell>
          <cell r="BE83">
            <v>15897</v>
          </cell>
          <cell r="BF83">
            <v>18043</v>
          </cell>
          <cell r="BG83">
            <v>20091</v>
          </cell>
          <cell r="BH83">
            <v>9753</v>
          </cell>
          <cell r="BI83">
            <v>13848</v>
          </cell>
          <cell r="BJ83">
            <v>15897</v>
          </cell>
          <cell r="BK83">
            <v>10403</v>
          </cell>
          <cell r="BL83">
            <v>19246</v>
          </cell>
          <cell r="BM83">
            <v>10403</v>
          </cell>
          <cell r="BN83">
            <v>14772</v>
          </cell>
          <cell r="BO83">
            <v>16957</v>
          </cell>
          <cell r="BP83">
            <v>19246</v>
          </cell>
          <cell r="BQ83">
            <v>21431</v>
          </cell>
          <cell r="BR83">
            <v>10403</v>
          </cell>
          <cell r="BS83">
            <v>14772</v>
          </cell>
          <cell r="BT83">
            <v>16957</v>
          </cell>
          <cell r="BU83">
            <v>11270</v>
          </cell>
          <cell r="BV83">
            <v>20850</v>
          </cell>
          <cell r="BW83">
            <v>11270</v>
          </cell>
          <cell r="BX83">
            <v>16004</v>
          </cell>
          <cell r="BY83">
            <v>18371</v>
          </cell>
          <cell r="BZ83">
            <v>20850</v>
          </cell>
          <cell r="CA83">
            <v>23217</v>
          </cell>
          <cell r="CB83">
            <v>11270</v>
          </cell>
          <cell r="CC83">
            <v>16004</v>
          </cell>
          <cell r="CD83">
            <v>18371</v>
          </cell>
          <cell r="CE83">
            <v>12137</v>
          </cell>
          <cell r="CF83">
            <v>22453</v>
          </cell>
          <cell r="CG83">
            <v>12137</v>
          </cell>
          <cell r="CH83">
            <v>17234</v>
          </cell>
          <cell r="CI83">
            <v>19782</v>
          </cell>
          <cell r="CJ83">
            <v>22453</v>
          </cell>
          <cell r="CK83">
            <v>25001</v>
          </cell>
          <cell r="CL83">
            <v>12137</v>
          </cell>
          <cell r="CM83">
            <v>17234</v>
          </cell>
          <cell r="CN83">
            <v>19782</v>
          </cell>
          <cell r="CO83">
            <v>13411</v>
          </cell>
          <cell r="CP83">
            <v>24811</v>
          </cell>
          <cell r="CQ83">
            <v>13411</v>
          </cell>
          <cell r="CR83">
            <v>19044</v>
          </cell>
          <cell r="CS83">
            <v>21861</v>
          </cell>
          <cell r="CT83">
            <v>24811</v>
          </cell>
          <cell r="CU83">
            <v>27628</v>
          </cell>
          <cell r="CV83">
            <v>13411</v>
          </cell>
          <cell r="CW83">
            <v>19044</v>
          </cell>
          <cell r="CX83">
            <v>21861</v>
          </cell>
          <cell r="CY83">
            <v>14752</v>
          </cell>
          <cell r="CZ83">
            <v>27291</v>
          </cell>
          <cell r="DA83">
            <v>14752</v>
          </cell>
          <cell r="DB83">
            <v>20949</v>
          </cell>
          <cell r="DC83">
            <v>24046</v>
          </cell>
          <cell r="DD83">
            <v>27291</v>
          </cell>
          <cell r="DE83">
            <v>30390</v>
          </cell>
          <cell r="DF83">
            <v>14752</v>
          </cell>
          <cell r="DG83">
            <v>20949</v>
          </cell>
          <cell r="DH83">
            <v>24046</v>
          </cell>
          <cell r="DI83">
            <v>16522</v>
          </cell>
          <cell r="DJ83">
            <v>30567</v>
          </cell>
          <cell r="DK83">
            <v>16522</v>
          </cell>
          <cell r="DL83">
            <v>23462</v>
          </cell>
          <cell r="DM83">
            <v>26932</v>
          </cell>
          <cell r="DN83">
            <v>30567</v>
          </cell>
          <cell r="DO83">
            <v>34037</v>
          </cell>
          <cell r="DP83">
            <v>16522</v>
          </cell>
          <cell r="DQ83">
            <v>23462</v>
          </cell>
          <cell r="DR83">
            <v>26932</v>
          </cell>
          <cell r="DS83">
            <v>17730</v>
          </cell>
          <cell r="DT83">
            <v>32801</v>
          </cell>
          <cell r="DU83">
            <v>17730</v>
          </cell>
          <cell r="DV83">
            <v>25177</v>
          </cell>
          <cell r="DW83">
            <v>28901</v>
          </cell>
          <cell r="DX83">
            <v>32801</v>
          </cell>
          <cell r="DY83">
            <v>36524</v>
          </cell>
          <cell r="DZ83">
            <v>17730</v>
          </cell>
          <cell r="EA83">
            <v>25177</v>
          </cell>
          <cell r="EB83">
            <v>28901</v>
          </cell>
          <cell r="EC83">
            <v>19903</v>
          </cell>
          <cell r="ED83">
            <v>36821</v>
          </cell>
          <cell r="EE83">
            <v>19903</v>
          </cell>
          <cell r="EF83">
            <v>28263</v>
          </cell>
          <cell r="EG83">
            <v>32442</v>
          </cell>
          <cell r="EH83">
            <v>36821</v>
          </cell>
          <cell r="EI83">
            <v>41001</v>
          </cell>
          <cell r="EJ83">
            <v>19903</v>
          </cell>
          <cell r="EK83">
            <v>28263</v>
          </cell>
          <cell r="EL83">
            <v>32442</v>
          </cell>
          <cell r="EM83">
            <v>21893</v>
          </cell>
          <cell r="EN83">
            <v>40502</v>
          </cell>
          <cell r="EO83">
            <v>21893</v>
          </cell>
          <cell r="EP83">
            <v>31088</v>
          </cell>
          <cell r="EQ83">
            <v>35685</v>
          </cell>
          <cell r="ER83">
            <v>40502</v>
          </cell>
          <cell r="ES83">
            <v>45100</v>
          </cell>
          <cell r="ET83">
            <v>21893</v>
          </cell>
          <cell r="EU83">
            <v>31088</v>
          </cell>
          <cell r="EV83">
            <v>35685</v>
          </cell>
          <cell r="EW83">
            <v>22888</v>
          </cell>
          <cell r="EX83">
            <v>42344</v>
          </cell>
          <cell r="EY83">
            <v>22888</v>
          </cell>
          <cell r="EZ83">
            <v>32502</v>
          </cell>
          <cell r="FA83">
            <v>37308</v>
          </cell>
          <cell r="FB83">
            <v>42344</v>
          </cell>
          <cell r="FC83">
            <v>47151</v>
          </cell>
          <cell r="FD83">
            <v>22888</v>
          </cell>
          <cell r="FE83">
            <v>32502</v>
          </cell>
          <cell r="FF83">
            <v>37308</v>
          </cell>
        </row>
        <row r="84">
          <cell r="A84" t="str">
            <v>V</v>
          </cell>
          <cell r="B84" t="str">
            <v>A-S</v>
          </cell>
          <cell r="C84">
            <v>8261</v>
          </cell>
          <cell r="D84">
            <v>15282</v>
          </cell>
          <cell r="E84">
            <v>8261</v>
          </cell>
          <cell r="F84">
            <v>11731</v>
          </cell>
          <cell r="G84">
            <v>13465</v>
          </cell>
          <cell r="H84">
            <v>15282</v>
          </cell>
          <cell r="I84">
            <v>17017</v>
          </cell>
          <cell r="J84">
            <v>8261</v>
          </cell>
          <cell r="K84">
            <v>11731</v>
          </cell>
          <cell r="L84">
            <v>13465</v>
          </cell>
          <cell r="M84">
            <v>9044</v>
          </cell>
          <cell r="N84">
            <v>16731</v>
          </cell>
          <cell r="O84">
            <v>9044</v>
          </cell>
          <cell r="P84">
            <v>12842</v>
          </cell>
          <cell r="Q84">
            <v>14742</v>
          </cell>
          <cell r="R84">
            <v>16731</v>
          </cell>
          <cell r="S84">
            <v>18631</v>
          </cell>
          <cell r="T84">
            <v>9044</v>
          </cell>
          <cell r="U84">
            <v>12842</v>
          </cell>
          <cell r="V84">
            <v>14742</v>
          </cell>
          <cell r="W84"/>
          <cell r="X84"/>
          <cell r="Y84"/>
          <cell r="Z84"/>
          <cell r="AA84"/>
          <cell r="AB84"/>
          <cell r="AC84"/>
          <cell r="AD84"/>
          <cell r="AE84"/>
          <cell r="AF84"/>
          <cell r="AG84"/>
          <cell r="AH84"/>
          <cell r="AI84"/>
          <cell r="AJ84"/>
          <cell r="AK84"/>
          <cell r="AL84"/>
          <cell r="AM84"/>
          <cell r="AN84"/>
          <cell r="AO84"/>
          <cell r="AP84"/>
          <cell r="AQ84">
            <v>10160</v>
          </cell>
          <cell r="AR84">
            <v>18796</v>
          </cell>
          <cell r="AS84">
            <v>10160</v>
          </cell>
          <cell r="AT84">
            <v>14427</v>
          </cell>
          <cell r="AU84">
            <v>16561</v>
          </cell>
          <cell r="AV84">
            <v>18796</v>
          </cell>
          <cell r="AW84">
            <v>20929</v>
          </cell>
          <cell r="AX84">
            <v>10160</v>
          </cell>
          <cell r="AY84">
            <v>14427</v>
          </cell>
          <cell r="AZ84">
            <v>16561</v>
          </cell>
          <cell r="BA84">
            <v>10632</v>
          </cell>
          <cell r="BB84">
            <v>19669</v>
          </cell>
          <cell r="BC84">
            <v>10632</v>
          </cell>
          <cell r="BD84">
            <v>15097</v>
          </cell>
          <cell r="BE84">
            <v>17330</v>
          </cell>
          <cell r="BF84">
            <v>19669</v>
          </cell>
          <cell r="BG84">
            <v>21902</v>
          </cell>
          <cell r="BH84">
            <v>10632</v>
          </cell>
          <cell r="BI84">
            <v>15097</v>
          </cell>
          <cell r="BJ84">
            <v>17330</v>
          </cell>
          <cell r="BK84">
            <v>11341</v>
          </cell>
          <cell r="BL84">
            <v>20981</v>
          </cell>
          <cell r="BM84">
            <v>11341</v>
          </cell>
          <cell r="BN84">
            <v>16104</v>
          </cell>
          <cell r="BO84">
            <v>18486</v>
          </cell>
          <cell r="BP84">
            <v>20981</v>
          </cell>
          <cell r="BQ84">
            <v>23363</v>
          </cell>
          <cell r="BR84">
            <v>11341</v>
          </cell>
          <cell r="BS84">
            <v>16104</v>
          </cell>
          <cell r="BT84">
            <v>18486</v>
          </cell>
          <cell r="BU84">
            <v>12287</v>
          </cell>
          <cell r="BV84">
            <v>22730</v>
          </cell>
          <cell r="BW84">
            <v>12287</v>
          </cell>
          <cell r="BX84">
            <v>17447</v>
          </cell>
          <cell r="BY84">
            <v>20027</v>
          </cell>
          <cell r="BZ84">
            <v>22730</v>
          </cell>
          <cell r="CA84">
            <v>25310</v>
          </cell>
          <cell r="CB84">
            <v>12287</v>
          </cell>
          <cell r="CC84">
            <v>17447</v>
          </cell>
          <cell r="CD84">
            <v>20027</v>
          </cell>
          <cell r="CE84">
            <v>13231</v>
          </cell>
          <cell r="CF84">
            <v>24477</v>
          </cell>
          <cell r="CG84">
            <v>13231</v>
          </cell>
          <cell r="CH84">
            <v>18788</v>
          </cell>
          <cell r="CI84">
            <v>21566</v>
          </cell>
          <cell r="CJ84">
            <v>24477</v>
          </cell>
          <cell r="CK84">
            <v>27256</v>
          </cell>
          <cell r="CL84">
            <v>13231</v>
          </cell>
          <cell r="CM84">
            <v>18788</v>
          </cell>
          <cell r="CN84">
            <v>21566</v>
          </cell>
          <cell r="CO84">
            <v>14621</v>
          </cell>
          <cell r="CP84">
            <v>27048</v>
          </cell>
          <cell r="CQ84">
            <v>14621</v>
          </cell>
          <cell r="CR84">
            <v>20761</v>
          </cell>
          <cell r="CS84">
            <v>23832</v>
          </cell>
          <cell r="CT84">
            <v>27048</v>
          </cell>
          <cell r="CU84">
            <v>30119</v>
          </cell>
          <cell r="CV84">
            <v>14621</v>
          </cell>
          <cell r="CW84">
            <v>20761</v>
          </cell>
          <cell r="CX84">
            <v>23832</v>
          </cell>
          <cell r="CY84">
            <v>16082</v>
          </cell>
          <cell r="CZ84">
            <v>29752</v>
          </cell>
          <cell r="DA84">
            <v>16082</v>
          </cell>
          <cell r="DB84">
            <v>22837</v>
          </cell>
          <cell r="DC84">
            <v>26214</v>
          </cell>
          <cell r="DD84">
            <v>29752</v>
          </cell>
          <cell r="DE84">
            <v>33130</v>
          </cell>
          <cell r="DF84">
            <v>16082</v>
          </cell>
          <cell r="DG84">
            <v>22837</v>
          </cell>
          <cell r="DH84">
            <v>26214</v>
          </cell>
          <cell r="DI84">
            <v>18012</v>
          </cell>
          <cell r="DJ84">
            <v>33323</v>
          </cell>
          <cell r="DK84">
            <v>18012</v>
          </cell>
          <cell r="DL84">
            <v>25577</v>
          </cell>
          <cell r="DM84">
            <v>29360</v>
          </cell>
          <cell r="DN84">
            <v>33323</v>
          </cell>
          <cell r="DO84">
            <v>37106</v>
          </cell>
          <cell r="DP84">
            <v>18012</v>
          </cell>
          <cell r="DQ84">
            <v>25577</v>
          </cell>
          <cell r="DR84">
            <v>29360</v>
          </cell>
          <cell r="DS84">
            <v>19329</v>
          </cell>
          <cell r="DT84">
            <v>35758</v>
          </cell>
          <cell r="DU84">
            <v>19329</v>
          </cell>
          <cell r="DV84">
            <v>27447</v>
          </cell>
          <cell r="DW84">
            <v>31506</v>
          </cell>
          <cell r="DX84">
            <v>35758</v>
          </cell>
          <cell r="DY84">
            <v>39818</v>
          </cell>
          <cell r="DZ84">
            <v>19329</v>
          </cell>
          <cell r="EA84">
            <v>27447</v>
          </cell>
          <cell r="EB84">
            <v>31506</v>
          </cell>
          <cell r="EC84">
            <v>21698</v>
          </cell>
          <cell r="ED84">
            <v>40141</v>
          </cell>
          <cell r="EE84">
            <v>21698</v>
          </cell>
          <cell r="EF84">
            <v>30811</v>
          </cell>
          <cell r="EG84">
            <v>35367</v>
          </cell>
          <cell r="EH84">
            <v>40141</v>
          </cell>
          <cell r="EI84">
            <v>44697</v>
          </cell>
          <cell r="EJ84">
            <v>21698</v>
          </cell>
          <cell r="EK84">
            <v>30811</v>
          </cell>
          <cell r="EL84">
            <v>35367</v>
          </cell>
          <cell r="EM84">
            <v>23867</v>
          </cell>
          <cell r="EN84">
            <v>44153</v>
          </cell>
          <cell r="EO84">
            <v>23867</v>
          </cell>
          <cell r="EP84">
            <v>33891</v>
          </cell>
          <cell r="EQ84">
            <v>38903</v>
          </cell>
          <cell r="ER84">
            <v>44153</v>
          </cell>
          <cell r="ES84">
            <v>49166</v>
          </cell>
          <cell r="ET84">
            <v>23867</v>
          </cell>
          <cell r="EU84">
            <v>33891</v>
          </cell>
          <cell r="EV84">
            <v>38903</v>
          </cell>
          <cell r="EW84">
            <v>24952</v>
          </cell>
          <cell r="EX84">
            <v>46162</v>
          </cell>
          <cell r="EY84">
            <v>24952</v>
          </cell>
          <cell r="EZ84">
            <v>35433</v>
          </cell>
          <cell r="FA84">
            <v>40671</v>
          </cell>
          <cell r="FB84">
            <v>46162</v>
          </cell>
          <cell r="FC84">
            <v>51402</v>
          </cell>
          <cell r="FD84">
            <v>24952</v>
          </cell>
          <cell r="FE84">
            <v>35433</v>
          </cell>
          <cell r="FF84">
            <v>40671</v>
          </cell>
        </row>
        <row r="85">
          <cell r="A85" t="str">
            <v>VI</v>
          </cell>
          <cell r="B85" t="str">
            <v>D</v>
          </cell>
          <cell r="C85">
            <v>6536</v>
          </cell>
          <cell r="D85">
            <v>12092</v>
          </cell>
          <cell r="E85">
            <v>6536</v>
          </cell>
          <cell r="F85">
            <v>9281</v>
          </cell>
          <cell r="G85">
            <v>10654</v>
          </cell>
          <cell r="H85">
            <v>12092</v>
          </cell>
          <cell r="I85">
            <v>13464</v>
          </cell>
          <cell r="J85">
            <v>6536</v>
          </cell>
          <cell r="K85">
            <v>9281</v>
          </cell>
          <cell r="L85">
            <v>10654</v>
          </cell>
          <cell r="M85">
            <v>7163</v>
          </cell>
          <cell r="N85">
            <v>13252</v>
          </cell>
          <cell r="O85">
            <v>7163</v>
          </cell>
          <cell r="P85">
            <v>10171</v>
          </cell>
          <cell r="Q85">
            <v>11676</v>
          </cell>
          <cell r="R85">
            <v>13252</v>
          </cell>
          <cell r="S85">
            <v>14756</v>
          </cell>
          <cell r="T85">
            <v>7163</v>
          </cell>
          <cell r="U85">
            <v>10171</v>
          </cell>
          <cell r="V85">
            <v>11676</v>
          </cell>
          <cell r="W85"/>
          <cell r="X85"/>
          <cell r="Y85"/>
          <cell r="Z85"/>
          <cell r="AA85"/>
          <cell r="AB85"/>
          <cell r="AC85"/>
          <cell r="AD85"/>
          <cell r="AE85"/>
          <cell r="AF85"/>
          <cell r="AG85"/>
          <cell r="AH85"/>
          <cell r="AI85"/>
          <cell r="AJ85"/>
          <cell r="AK85"/>
          <cell r="AL85"/>
          <cell r="AM85"/>
          <cell r="AN85"/>
          <cell r="AO85"/>
          <cell r="AP85"/>
          <cell r="AQ85">
            <v>8047</v>
          </cell>
          <cell r="AR85">
            <v>14887</v>
          </cell>
          <cell r="AS85">
            <v>8047</v>
          </cell>
          <cell r="AT85">
            <v>11427</v>
          </cell>
          <cell r="AU85">
            <v>13117</v>
          </cell>
          <cell r="AV85">
            <v>14887</v>
          </cell>
          <cell r="AW85">
            <v>16577</v>
          </cell>
          <cell r="AX85">
            <v>8047</v>
          </cell>
          <cell r="AY85">
            <v>11427</v>
          </cell>
          <cell r="AZ85">
            <v>13117</v>
          </cell>
          <cell r="BA85">
            <v>8421</v>
          </cell>
          <cell r="BB85">
            <v>15579</v>
          </cell>
          <cell r="BC85">
            <v>8421</v>
          </cell>
          <cell r="BD85">
            <v>11958</v>
          </cell>
          <cell r="BE85">
            <v>13726</v>
          </cell>
          <cell r="BF85">
            <v>15579</v>
          </cell>
          <cell r="BG85">
            <v>17347</v>
          </cell>
          <cell r="BH85">
            <v>8421</v>
          </cell>
          <cell r="BI85">
            <v>11958</v>
          </cell>
          <cell r="BJ85">
            <v>13726</v>
          </cell>
          <cell r="BK85">
            <v>8982</v>
          </cell>
          <cell r="BL85">
            <v>16617</v>
          </cell>
          <cell r="BM85">
            <v>8982</v>
          </cell>
          <cell r="BN85">
            <v>12754</v>
          </cell>
          <cell r="BO85">
            <v>14641</v>
          </cell>
          <cell r="BP85">
            <v>16617</v>
          </cell>
          <cell r="BQ85">
            <v>18503</v>
          </cell>
          <cell r="BR85">
            <v>8982</v>
          </cell>
          <cell r="BS85">
            <v>12754</v>
          </cell>
          <cell r="BT85">
            <v>14641</v>
          </cell>
          <cell r="BU85">
            <v>9731</v>
          </cell>
          <cell r="BV85">
            <v>18002</v>
          </cell>
          <cell r="BW85">
            <v>9731</v>
          </cell>
          <cell r="BX85">
            <v>13818</v>
          </cell>
          <cell r="BY85">
            <v>15862</v>
          </cell>
          <cell r="BZ85">
            <v>18002</v>
          </cell>
          <cell r="CA85">
            <v>20046</v>
          </cell>
          <cell r="CB85">
            <v>9731</v>
          </cell>
          <cell r="CC85">
            <v>13818</v>
          </cell>
          <cell r="CD85">
            <v>15862</v>
          </cell>
          <cell r="CE85">
            <v>10479</v>
          </cell>
          <cell r="CF85">
            <v>19386</v>
          </cell>
          <cell r="CG85">
            <v>10479</v>
          </cell>
          <cell r="CH85">
            <v>14880</v>
          </cell>
          <cell r="CI85">
            <v>17081</v>
          </cell>
          <cell r="CJ85">
            <v>19386</v>
          </cell>
          <cell r="CK85">
            <v>21587</v>
          </cell>
          <cell r="CL85">
            <v>10479</v>
          </cell>
          <cell r="CM85">
            <v>14880</v>
          </cell>
          <cell r="CN85">
            <v>17081</v>
          </cell>
          <cell r="CO85">
            <v>11580</v>
          </cell>
          <cell r="CP85">
            <v>21423</v>
          </cell>
          <cell r="CQ85">
            <v>11580</v>
          </cell>
          <cell r="CR85">
            <v>16444</v>
          </cell>
          <cell r="CS85">
            <v>18875</v>
          </cell>
          <cell r="CT85">
            <v>21423</v>
          </cell>
          <cell r="CU85">
            <v>23855</v>
          </cell>
          <cell r="CV85">
            <v>11580</v>
          </cell>
          <cell r="CW85">
            <v>16444</v>
          </cell>
          <cell r="CX85">
            <v>18875</v>
          </cell>
          <cell r="CY85">
            <v>12738</v>
          </cell>
          <cell r="CZ85">
            <v>23565</v>
          </cell>
          <cell r="DA85">
            <v>12738</v>
          </cell>
          <cell r="DB85">
            <v>18088</v>
          </cell>
          <cell r="DC85">
            <v>20763</v>
          </cell>
          <cell r="DD85">
            <v>23565</v>
          </cell>
          <cell r="DE85">
            <v>26240</v>
          </cell>
          <cell r="DF85">
            <v>12738</v>
          </cell>
          <cell r="DG85">
            <v>18088</v>
          </cell>
          <cell r="DH85">
            <v>20763</v>
          </cell>
          <cell r="DI85">
            <v>14267</v>
          </cell>
          <cell r="DJ85">
            <v>26394</v>
          </cell>
          <cell r="DK85">
            <v>14267</v>
          </cell>
          <cell r="DL85">
            <v>20259</v>
          </cell>
          <cell r="DM85">
            <v>23255</v>
          </cell>
          <cell r="DN85">
            <v>26394</v>
          </cell>
          <cell r="DO85">
            <v>29390</v>
          </cell>
          <cell r="DP85">
            <v>14267</v>
          </cell>
          <cell r="DQ85">
            <v>20259</v>
          </cell>
          <cell r="DR85">
            <v>23255</v>
          </cell>
          <cell r="DS85">
            <v>15309</v>
          </cell>
          <cell r="DT85">
            <v>28322</v>
          </cell>
          <cell r="DU85">
            <v>15309</v>
          </cell>
          <cell r="DV85">
            <v>21739</v>
          </cell>
          <cell r="DW85">
            <v>24954</v>
          </cell>
          <cell r="DX85">
            <v>28322</v>
          </cell>
          <cell r="DY85">
            <v>31537</v>
          </cell>
          <cell r="DZ85">
            <v>15309</v>
          </cell>
          <cell r="EA85">
            <v>21739</v>
          </cell>
          <cell r="EB85">
            <v>24954</v>
          </cell>
          <cell r="EC85">
            <v>17185</v>
          </cell>
          <cell r="ED85">
            <v>31792</v>
          </cell>
          <cell r="EE85">
            <v>17185</v>
          </cell>
          <cell r="EF85">
            <v>24403</v>
          </cell>
          <cell r="EG85">
            <v>28012</v>
          </cell>
          <cell r="EH85">
            <v>31792</v>
          </cell>
          <cell r="EI85">
            <v>35401</v>
          </cell>
          <cell r="EJ85">
            <v>17185</v>
          </cell>
          <cell r="EK85">
            <v>24403</v>
          </cell>
          <cell r="EL85">
            <v>28012</v>
          </cell>
          <cell r="EM85">
            <v>18904</v>
          </cell>
          <cell r="EN85">
            <v>34972</v>
          </cell>
          <cell r="EO85">
            <v>18904</v>
          </cell>
          <cell r="EP85">
            <v>26844</v>
          </cell>
          <cell r="EQ85">
            <v>30814</v>
          </cell>
          <cell r="ER85">
            <v>34972</v>
          </cell>
          <cell r="ES85">
            <v>38942</v>
          </cell>
          <cell r="ET85">
            <v>18904</v>
          </cell>
          <cell r="EU85">
            <v>26844</v>
          </cell>
          <cell r="EV85">
            <v>30814</v>
          </cell>
          <cell r="EW85">
            <v>19763</v>
          </cell>
          <cell r="EX85">
            <v>36562</v>
          </cell>
          <cell r="EY85">
            <v>19763</v>
          </cell>
          <cell r="EZ85">
            <v>28063</v>
          </cell>
          <cell r="FA85">
            <v>32214</v>
          </cell>
          <cell r="FB85">
            <v>36562</v>
          </cell>
          <cell r="FC85">
            <v>40712</v>
          </cell>
          <cell r="FD85">
            <v>19763</v>
          </cell>
          <cell r="FE85">
            <v>28063</v>
          </cell>
          <cell r="FF85">
            <v>32214</v>
          </cell>
        </row>
        <row r="86">
          <cell r="A86" t="str">
            <v>VI</v>
          </cell>
          <cell r="B86" t="str">
            <v>B</v>
          </cell>
          <cell r="C86">
            <v>7974</v>
          </cell>
          <cell r="D86">
            <v>14752</v>
          </cell>
          <cell r="E86">
            <v>7974</v>
          </cell>
          <cell r="F86">
            <v>11323</v>
          </cell>
          <cell r="G86">
            <v>12998</v>
          </cell>
          <cell r="H86">
            <v>14752</v>
          </cell>
          <cell r="I86">
            <v>16426</v>
          </cell>
          <cell r="J86">
            <v>7974</v>
          </cell>
          <cell r="K86">
            <v>11323</v>
          </cell>
          <cell r="L86">
            <v>12998</v>
          </cell>
          <cell r="M86">
            <v>8739</v>
          </cell>
          <cell r="N86">
            <v>16167</v>
          </cell>
          <cell r="O86">
            <v>8739</v>
          </cell>
          <cell r="P86">
            <v>12409</v>
          </cell>
          <cell r="Q86">
            <v>14245</v>
          </cell>
          <cell r="R86">
            <v>16167</v>
          </cell>
          <cell r="S86">
            <v>18002</v>
          </cell>
          <cell r="T86">
            <v>8739</v>
          </cell>
          <cell r="U86">
            <v>12409</v>
          </cell>
          <cell r="V86">
            <v>14245</v>
          </cell>
          <cell r="W86"/>
          <cell r="X86"/>
          <cell r="Y86"/>
          <cell r="Z86"/>
          <cell r="AA86"/>
          <cell r="AB86"/>
          <cell r="AC86"/>
          <cell r="AD86"/>
          <cell r="AE86"/>
          <cell r="AF86"/>
          <cell r="AG86"/>
          <cell r="AH86"/>
          <cell r="AI86"/>
          <cell r="AJ86"/>
          <cell r="AK86"/>
          <cell r="AL86"/>
          <cell r="AM86"/>
          <cell r="AN86"/>
          <cell r="AO86"/>
          <cell r="AP86"/>
          <cell r="AQ86">
            <v>9817</v>
          </cell>
          <cell r="AR86">
            <v>18162</v>
          </cell>
          <cell r="AS86">
            <v>9817</v>
          </cell>
          <cell r="AT86">
            <v>13941</v>
          </cell>
          <cell r="AU86">
            <v>16003</v>
          </cell>
          <cell r="AV86">
            <v>18162</v>
          </cell>
          <cell r="AW86">
            <v>20224</v>
          </cell>
          <cell r="AX86">
            <v>9817</v>
          </cell>
          <cell r="AY86">
            <v>13941</v>
          </cell>
          <cell r="AZ86">
            <v>16003</v>
          </cell>
          <cell r="BA86">
            <v>10274</v>
          </cell>
          <cell r="BB86">
            <v>19006</v>
          </cell>
          <cell r="BC86">
            <v>10274</v>
          </cell>
          <cell r="BD86">
            <v>14589</v>
          </cell>
          <cell r="BE86">
            <v>16746</v>
          </cell>
          <cell r="BF86">
            <v>19006</v>
          </cell>
          <cell r="BG86">
            <v>21163</v>
          </cell>
          <cell r="BH86">
            <v>10274</v>
          </cell>
          <cell r="BI86">
            <v>14589</v>
          </cell>
          <cell r="BJ86">
            <v>16746</v>
          </cell>
          <cell r="BK86">
            <v>10958</v>
          </cell>
          <cell r="BL86">
            <v>20273</v>
          </cell>
          <cell r="BM86">
            <v>10958</v>
          </cell>
          <cell r="BN86">
            <v>15560</v>
          </cell>
          <cell r="BO86">
            <v>17862</v>
          </cell>
          <cell r="BP86">
            <v>20273</v>
          </cell>
          <cell r="BQ86">
            <v>22574</v>
          </cell>
          <cell r="BR86">
            <v>10958</v>
          </cell>
          <cell r="BS86">
            <v>15560</v>
          </cell>
          <cell r="BT86">
            <v>17862</v>
          </cell>
          <cell r="BU86">
            <v>11872</v>
          </cell>
          <cell r="BV86">
            <v>21962</v>
          </cell>
          <cell r="BW86">
            <v>11872</v>
          </cell>
          <cell r="BX86">
            <v>16858</v>
          </cell>
          <cell r="BY86">
            <v>19352</v>
          </cell>
          <cell r="BZ86">
            <v>21962</v>
          </cell>
          <cell r="CA86">
            <v>24456</v>
          </cell>
          <cell r="CB86">
            <v>11872</v>
          </cell>
          <cell r="CC86">
            <v>16858</v>
          </cell>
          <cell r="CD86">
            <v>19352</v>
          </cell>
          <cell r="CE86">
            <v>12784</v>
          </cell>
          <cell r="CF86">
            <v>23651</v>
          </cell>
          <cell r="CG86">
            <v>12784</v>
          </cell>
          <cell r="CH86">
            <v>18154</v>
          </cell>
          <cell r="CI86">
            <v>20839</v>
          </cell>
          <cell r="CJ86">
            <v>23651</v>
          </cell>
          <cell r="CK86">
            <v>26336</v>
          </cell>
          <cell r="CL86">
            <v>12784</v>
          </cell>
          <cell r="CM86">
            <v>18154</v>
          </cell>
          <cell r="CN86">
            <v>20839</v>
          </cell>
          <cell r="CO86">
            <v>14128</v>
          </cell>
          <cell r="CP86">
            <v>26136</v>
          </cell>
          <cell r="CQ86">
            <v>14128</v>
          </cell>
          <cell r="CR86">
            <v>20062</v>
          </cell>
          <cell r="CS86">
            <v>23028</v>
          </cell>
          <cell r="CT86">
            <v>26136</v>
          </cell>
          <cell r="CU86">
            <v>29103</v>
          </cell>
          <cell r="CV86">
            <v>14128</v>
          </cell>
          <cell r="CW86">
            <v>20062</v>
          </cell>
          <cell r="CX86">
            <v>23028</v>
          </cell>
          <cell r="CY86">
            <v>15540</v>
          </cell>
          <cell r="CZ86">
            <v>28749</v>
          </cell>
          <cell r="DA86">
            <v>15540</v>
          </cell>
          <cell r="DB86">
            <v>22067</v>
          </cell>
          <cell r="DC86">
            <v>25331</v>
          </cell>
          <cell r="DD86">
            <v>28749</v>
          </cell>
          <cell r="DE86">
            <v>32013</v>
          </cell>
          <cell r="DF86">
            <v>15540</v>
          </cell>
          <cell r="DG86">
            <v>22067</v>
          </cell>
          <cell r="DH86">
            <v>25331</v>
          </cell>
          <cell r="DI86">
            <v>17406</v>
          </cell>
          <cell r="DJ86">
            <v>32201</v>
          </cell>
          <cell r="DK86">
            <v>17406</v>
          </cell>
          <cell r="DL86">
            <v>24716</v>
          </cell>
          <cell r="DM86">
            <v>28371</v>
          </cell>
          <cell r="DN86">
            <v>32201</v>
          </cell>
          <cell r="DO86">
            <v>35856</v>
          </cell>
          <cell r="DP86">
            <v>17406</v>
          </cell>
          <cell r="DQ86">
            <v>24716</v>
          </cell>
          <cell r="DR86">
            <v>28371</v>
          </cell>
          <cell r="DS86">
            <v>18677</v>
          </cell>
          <cell r="DT86">
            <v>34553</v>
          </cell>
          <cell r="DU86">
            <v>18677</v>
          </cell>
          <cell r="DV86">
            <v>26522</v>
          </cell>
          <cell r="DW86">
            <v>30444</v>
          </cell>
          <cell r="DX86">
            <v>34553</v>
          </cell>
          <cell r="DY86">
            <v>38475</v>
          </cell>
          <cell r="DZ86">
            <v>18677</v>
          </cell>
          <cell r="EA86">
            <v>26522</v>
          </cell>
          <cell r="EB86">
            <v>30444</v>
          </cell>
          <cell r="EC86">
            <v>20966</v>
          </cell>
          <cell r="ED86">
            <v>38786</v>
          </cell>
          <cell r="EE86">
            <v>20966</v>
          </cell>
          <cell r="EF86">
            <v>29772</v>
          </cell>
          <cell r="EG86">
            <v>34175</v>
          </cell>
          <cell r="EH86">
            <v>38786</v>
          </cell>
          <cell r="EI86">
            <v>43189</v>
          </cell>
          <cell r="EJ86">
            <v>20966</v>
          </cell>
          <cell r="EK86">
            <v>29772</v>
          </cell>
          <cell r="EL86">
            <v>34175</v>
          </cell>
          <cell r="EM86">
            <v>23063</v>
          </cell>
          <cell r="EN86">
            <v>42666</v>
          </cell>
          <cell r="EO86">
            <v>23063</v>
          </cell>
          <cell r="EP86">
            <v>32750</v>
          </cell>
          <cell r="EQ86">
            <v>37593</v>
          </cell>
          <cell r="ER86">
            <v>42666</v>
          </cell>
          <cell r="ES86">
            <v>47509</v>
          </cell>
          <cell r="ET86">
            <v>23063</v>
          </cell>
          <cell r="EU86">
            <v>32750</v>
          </cell>
          <cell r="EV86">
            <v>37593</v>
          </cell>
          <cell r="EW86">
            <v>24111</v>
          </cell>
          <cell r="EX86">
            <v>44606</v>
          </cell>
          <cell r="EY86">
            <v>24111</v>
          </cell>
          <cell r="EZ86">
            <v>34237</v>
          </cell>
          <cell r="FA86">
            <v>39301</v>
          </cell>
          <cell r="FB86">
            <v>44606</v>
          </cell>
          <cell r="FC86">
            <v>49669</v>
          </cell>
          <cell r="FD86">
            <v>24111</v>
          </cell>
          <cell r="FE86">
            <v>34237</v>
          </cell>
          <cell r="FF86">
            <v>39301</v>
          </cell>
        </row>
        <row r="87">
          <cell r="A87" t="str">
            <v>VI</v>
          </cell>
          <cell r="B87" t="str">
            <v>A-S</v>
          </cell>
          <cell r="C87">
            <v>8693</v>
          </cell>
          <cell r="D87">
            <v>16082</v>
          </cell>
          <cell r="E87">
            <v>8693</v>
          </cell>
          <cell r="F87">
            <v>12344</v>
          </cell>
          <cell r="G87">
            <v>14170</v>
          </cell>
          <cell r="H87">
            <v>16082</v>
          </cell>
          <cell r="I87">
            <v>17907</v>
          </cell>
          <cell r="J87">
            <v>8693</v>
          </cell>
          <cell r="K87">
            <v>12344</v>
          </cell>
          <cell r="L87">
            <v>14170</v>
          </cell>
          <cell r="M87">
            <v>9527</v>
          </cell>
          <cell r="N87">
            <v>17625</v>
          </cell>
          <cell r="O87">
            <v>9527</v>
          </cell>
          <cell r="P87">
            <v>13527</v>
          </cell>
          <cell r="Q87">
            <v>15529</v>
          </cell>
          <cell r="R87">
            <v>17625</v>
          </cell>
          <cell r="S87">
            <v>19625</v>
          </cell>
          <cell r="T87">
            <v>9527</v>
          </cell>
          <cell r="U87">
            <v>13527</v>
          </cell>
          <cell r="V87">
            <v>15529</v>
          </cell>
          <cell r="W87"/>
          <cell r="X87"/>
          <cell r="Y87"/>
          <cell r="Z87"/>
          <cell r="AA87"/>
          <cell r="AB87"/>
          <cell r="AC87"/>
          <cell r="AD87"/>
          <cell r="AE87"/>
          <cell r="AF87"/>
          <cell r="AG87"/>
          <cell r="AH87"/>
          <cell r="AI87"/>
          <cell r="AJ87"/>
          <cell r="AK87"/>
          <cell r="AL87"/>
          <cell r="AM87"/>
          <cell r="AN87"/>
          <cell r="AO87"/>
          <cell r="AP87"/>
          <cell r="AQ87">
            <v>10703</v>
          </cell>
          <cell r="AR87">
            <v>19800</v>
          </cell>
          <cell r="AS87">
            <v>10703</v>
          </cell>
          <cell r="AT87">
            <v>15198</v>
          </cell>
          <cell r="AU87">
            <v>17446</v>
          </cell>
          <cell r="AV87">
            <v>19800</v>
          </cell>
          <cell r="AW87">
            <v>22047</v>
          </cell>
          <cell r="AX87">
            <v>10703</v>
          </cell>
          <cell r="AY87">
            <v>15198</v>
          </cell>
          <cell r="AZ87">
            <v>17446</v>
          </cell>
          <cell r="BA87">
            <v>11200</v>
          </cell>
          <cell r="BB87">
            <v>20720</v>
          </cell>
          <cell r="BC87">
            <v>11200</v>
          </cell>
          <cell r="BD87">
            <v>15904</v>
          </cell>
          <cell r="BE87">
            <v>18256</v>
          </cell>
          <cell r="BF87">
            <v>20720</v>
          </cell>
          <cell r="BG87">
            <v>23072</v>
          </cell>
          <cell r="BH87">
            <v>11200</v>
          </cell>
          <cell r="BI87">
            <v>15904</v>
          </cell>
          <cell r="BJ87">
            <v>18256</v>
          </cell>
          <cell r="BK87">
            <v>11946</v>
          </cell>
          <cell r="BL87">
            <v>22101</v>
          </cell>
          <cell r="BM87">
            <v>11946</v>
          </cell>
          <cell r="BN87">
            <v>16963</v>
          </cell>
          <cell r="BO87">
            <v>19473</v>
          </cell>
          <cell r="BP87">
            <v>22101</v>
          </cell>
          <cell r="BQ87">
            <v>24609</v>
          </cell>
          <cell r="BR87">
            <v>11946</v>
          </cell>
          <cell r="BS87">
            <v>16963</v>
          </cell>
          <cell r="BT87">
            <v>19473</v>
          </cell>
          <cell r="BU87">
            <v>12942</v>
          </cell>
          <cell r="BV87">
            <v>23943</v>
          </cell>
          <cell r="BW87">
            <v>12942</v>
          </cell>
          <cell r="BX87">
            <v>18378</v>
          </cell>
          <cell r="BY87">
            <v>21096</v>
          </cell>
          <cell r="BZ87">
            <v>23943</v>
          </cell>
          <cell r="CA87">
            <v>26661</v>
          </cell>
          <cell r="CB87">
            <v>12942</v>
          </cell>
          <cell r="CC87">
            <v>18378</v>
          </cell>
          <cell r="CD87">
            <v>21096</v>
          </cell>
          <cell r="CE87">
            <v>13937</v>
          </cell>
          <cell r="CF87">
            <v>25783</v>
          </cell>
          <cell r="CG87">
            <v>13937</v>
          </cell>
          <cell r="CH87">
            <v>19790</v>
          </cell>
          <cell r="CI87">
            <v>22718</v>
          </cell>
          <cell r="CJ87">
            <v>25783</v>
          </cell>
          <cell r="CK87">
            <v>28711</v>
          </cell>
          <cell r="CL87">
            <v>13937</v>
          </cell>
          <cell r="CM87">
            <v>19790</v>
          </cell>
          <cell r="CN87">
            <v>22718</v>
          </cell>
          <cell r="CO87">
            <v>15401</v>
          </cell>
          <cell r="CP87">
            <v>28493</v>
          </cell>
          <cell r="CQ87">
            <v>15401</v>
          </cell>
          <cell r="CR87">
            <v>21871</v>
          </cell>
          <cell r="CS87">
            <v>25104</v>
          </cell>
          <cell r="CT87">
            <v>28493</v>
          </cell>
          <cell r="CU87">
            <v>31727</v>
          </cell>
          <cell r="CV87">
            <v>15401</v>
          </cell>
          <cell r="CW87">
            <v>21871</v>
          </cell>
          <cell r="CX87">
            <v>25104</v>
          </cell>
          <cell r="CY87">
            <v>16942</v>
          </cell>
          <cell r="CZ87">
            <v>31341</v>
          </cell>
          <cell r="DA87">
            <v>16942</v>
          </cell>
          <cell r="DB87">
            <v>24057</v>
          </cell>
          <cell r="DC87">
            <v>27615</v>
          </cell>
          <cell r="DD87">
            <v>31341</v>
          </cell>
          <cell r="DE87">
            <v>34899</v>
          </cell>
          <cell r="DF87">
            <v>16942</v>
          </cell>
          <cell r="DG87">
            <v>24057</v>
          </cell>
          <cell r="DH87">
            <v>27615</v>
          </cell>
          <cell r="DI87">
            <v>18975</v>
          </cell>
          <cell r="DJ87">
            <v>35104</v>
          </cell>
          <cell r="DK87">
            <v>18975</v>
          </cell>
          <cell r="DL87">
            <v>26944</v>
          </cell>
          <cell r="DM87">
            <v>30929</v>
          </cell>
          <cell r="DN87">
            <v>35104</v>
          </cell>
          <cell r="DO87">
            <v>39089</v>
          </cell>
          <cell r="DP87">
            <v>18975</v>
          </cell>
          <cell r="DQ87">
            <v>26944</v>
          </cell>
          <cell r="DR87">
            <v>30929</v>
          </cell>
          <cell r="DS87">
            <v>20361</v>
          </cell>
          <cell r="DT87">
            <v>37668</v>
          </cell>
          <cell r="DU87">
            <v>20361</v>
          </cell>
          <cell r="DV87">
            <v>28913</v>
          </cell>
          <cell r="DW87">
            <v>33189</v>
          </cell>
          <cell r="DX87">
            <v>37668</v>
          </cell>
          <cell r="DY87">
            <v>41944</v>
          </cell>
          <cell r="DZ87">
            <v>20361</v>
          </cell>
          <cell r="EA87">
            <v>28913</v>
          </cell>
          <cell r="EB87">
            <v>33189</v>
          </cell>
          <cell r="EC87">
            <v>22856</v>
          </cell>
          <cell r="ED87">
            <v>42283</v>
          </cell>
          <cell r="EE87">
            <v>22856</v>
          </cell>
          <cell r="EF87">
            <v>32456</v>
          </cell>
          <cell r="EG87">
            <v>37256</v>
          </cell>
          <cell r="EH87">
            <v>42283</v>
          </cell>
          <cell r="EI87">
            <v>47083</v>
          </cell>
          <cell r="EJ87">
            <v>22856</v>
          </cell>
          <cell r="EK87">
            <v>32456</v>
          </cell>
          <cell r="EL87">
            <v>37256</v>
          </cell>
          <cell r="EM87">
            <v>25142</v>
          </cell>
          <cell r="EN87">
            <v>46513</v>
          </cell>
          <cell r="EO87">
            <v>25142</v>
          </cell>
          <cell r="EP87">
            <v>35703</v>
          </cell>
          <cell r="EQ87">
            <v>40983</v>
          </cell>
          <cell r="ER87">
            <v>46513</v>
          </cell>
          <cell r="ES87">
            <v>51793</v>
          </cell>
          <cell r="ET87">
            <v>25142</v>
          </cell>
          <cell r="EU87">
            <v>35703</v>
          </cell>
          <cell r="EV87">
            <v>40983</v>
          </cell>
          <cell r="EW87">
            <v>26285</v>
          </cell>
          <cell r="EX87">
            <v>48627</v>
          </cell>
          <cell r="EY87">
            <v>26285</v>
          </cell>
          <cell r="EZ87">
            <v>37324</v>
          </cell>
          <cell r="FA87">
            <v>42845</v>
          </cell>
          <cell r="FB87">
            <v>48627</v>
          </cell>
          <cell r="FC87">
            <v>54147</v>
          </cell>
          <cell r="FD87">
            <v>26285</v>
          </cell>
          <cell r="FE87">
            <v>37324</v>
          </cell>
          <cell r="FF87">
            <v>42845</v>
          </cell>
        </row>
        <row r="88">
          <cell r="A88" t="str">
            <v>VII</v>
          </cell>
          <cell r="B88" t="str">
            <v>D</v>
          </cell>
          <cell r="C88">
            <v>7135</v>
          </cell>
          <cell r="D88">
            <v>13200</v>
          </cell>
          <cell r="E88">
            <v>7135</v>
          </cell>
          <cell r="F88">
            <v>10132</v>
          </cell>
          <cell r="G88">
            <v>11630</v>
          </cell>
          <cell r="H88">
            <v>13200</v>
          </cell>
          <cell r="I88">
            <v>14698</v>
          </cell>
          <cell r="J88">
            <v>7135</v>
          </cell>
          <cell r="K88">
            <v>10132</v>
          </cell>
          <cell r="L88">
            <v>11630</v>
          </cell>
          <cell r="M88">
            <v>7819</v>
          </cell>
          <cell r="N88">
            <v>14465</v>
          </cell>
          <cell r="O88">
            <v>7819</v>
          </cell>
          <cell r="P88">
            <v>11103</v>
          </cell>
          <cell r="Q88">
            <v>12745</v>
          </cell>
          <cell r="R88">
            <v>14465</v>
          </cell>
          <cell r="S88">
            <v>16107</v>
          </cell>
          <cell r="T88">
            <v>7819</v>
          </cell>
          <cell r="U88">
            <v>11103</v>
          </cell>
          <cell r="V88">
            <v>12745</v>
          </cell>
          <cell r="W88"/>
          <cell r="X88"/>
          <cell r="Y88"/>
          <cell r="Z88"/>
          <cell r="AA88"/>
          <cell r="AB88"/>
          <cell r="AC88"/>
          <cell r="AD88"/>
          <cell r="AE88"/>
          <cell r="AF88"/>
          <cell r="AG88"/>
          <cell r="AH88"/>
          <cell r="AI88"/>
          <cell r="AJ88"/>
          <cell r="AK88"/>
          <cell r="AL88"/>
          <cell r="AM88"/>
          <cell r="AN88"/>
          <cell r="AO88"/>
          <cell r="AP88"/>
          <cell r="AQ88">
            <v>8784</v>
          </cell>
          <cell r="AR88">
            <v>16250</v>
          </cell>
          <cell r="AS88">
            <v>8784</v>
          </cell>
          <cell r="AT88">
            <v>12473</v>
          </cell>
          <cell r="AU88">
            <v>14318</v>
          </cell>
          <cell r="AV88">
            <v>16250</v>
          </cell>
          <cell r="AW88">
            <v>18095</v>
          </cell>
          <cell r="AX88">
            <v>8784</v>
          </cell>
          <cell r="AY88">
            <v>12473</v>
          </cell>
          <cell r="AZ88">
            <v>14318</v>
          </cell>
          <cell r="BA88">
            <v>9192</v>
          </cell>
          <cell r="BB88">
            <v>17005</v>
          </cell>
          <cell r="BC88">
            <v>9192</v>
          </cell>
          <cell r="BD88">
            <v>13053</v>
          </cell>
          <cell r="BE88">
            <v>14983</v>
          </cell>
          <cell r="BF88">
            <v>17005</v>
          </cell>
          <cell r="BG88">
            <v>18936</v>
          </cell>
          <cell r="BH88">
            <v>9192</v>
          </cell>
          <cell r="BI88">
            <v>13053</v>
          </cell>
          <cell r="BJ88">
            <v>14983</v>
          </cell>
          <cell r="BK88">
            <v>9805</v>
          </cell>
          <cell r="BL88">
            <v>18139</v>
          </cell>
          <cell r="BM88">
            <v>9805</v>
          </cell>
          <cell r="BN88">
            <v>13923</v>
          </cell>
          <cell r="BO88">
            <v>15982</v>
          </cell>
          <cell r="BP88">
            <v>18139</v>
          </cell>
          <cell r="BQ88">
            <v>20198</v>
          </cell>
          <cell r="BR88">
            <v>9805</v>
          </cell>
          <cell r="BS88">
            <v>13923</v>
          </cell>
          <cell r="BT88">
            <v>15982</v>
          </cell>
          <cell r="BU88">
            <v>10622</v>
          </cell>
          <cell r="BV88">
            <v>19651</v>
          </cell>
          <cell r="BW88">
            <v>10622</v>
          </cell>
          <cell r="BX88">
            <v>15083</v>
          </cell>
          <cell r="BY88">
            <v>17314</v>
          </cell>
          <cell r="BZ88">
            <v>19651</v>
          </cell>
          <cell r="CA88">
            <v>21881</v>
          </cell>
          <cell r="CB88">
            <v>10622</v>
          </cell>
          <cell r="CC88">
            <v>15083</v>
          </cell>
          <cell r="CD88">
            <v>17314</v>
          </cell>
          <cell r="CE88">
            <v>11439</v>
          </cell>
          <cell r="CF88">
            <v>21162</v>
          </cell>
          <cell r="CG88">
            <v>11439</v>
          </cell>
          <cell r="CH88">
            <v>16243</v>
          </cell>
          <cell r="CI88">
            <v>18646</v>
          </cell>
          <cell r="CJ88">
            <v>21162</v>
          </cell>
          <cell r="CK88">
            <v>23564</v>
          </cell>
          <cell r="CL88">
            <v>11439</v>
          </cell>
          <cell r="CM88">
            <v>16243</v>
          </cell>
          <cell r="CN88">
            <v>18646</v>
          </cell>
          <cell r="CO88">
            <v>12640</v>
          </cell>
          <cell r="CP88">
            <v>23384</v>
          </cell>
          <cell r="CQ88">
            <v>12640</v>
          </cell>
          <cell r="CR88">
            <v>17949</v>
          </cell>
          <cell r="CS88">
            <v>20603</v>
          </cell>
          <cell r="CT88">
            <v>23384</v>
          </cell>
          <cell r="CU88">
            <v>26038</v>
          </cell>
          <cell r="CV88">
            <v>12640</v>
          </cell>
          <cell r="CW88">
            <v>17949</v>
          </cell>
          <cell r="CX88">
            <v>20603</v>
          </cell>
          <cell r="CY88">
            <v>13904</v>
          </cell>
          <cell r="CZ88">
            <v>25722</v>
          </cell>
          <cell r="DA88">
            <v>13904</v>
          </cell>
          <cell r="DB88">
            <v>19744</v>
          </cell>
          <cell r="DC88">
            <v>22664</v>
          </cell>
          <cell r="DD88">
            <v>25722</v>
          </cell>
          <cell r="DE88">
            <v>28642</v>
          </cell>
          <cell r="DF88">
            <v>13904</v>
          </cell>
          <cell r="DG88">
            <v>19744</v>
          </cell>
          <cell r="DH88">
            <v>22664</v>
          </cell>
          <cell r="DI88">
            <v>15572</v>
          </cell>
          <cell r="DJ88">
            <v>28808</v>
          </cell>
          <cell r="DK88">
            <v>15572</v>
          </cell>
          <cell r="DL88">
            <v>22112</v>
          </cell>
          <cell r="DM88">
            <v>25382</v>
          </cell>
          <cell r="DN88">
            <v>28808</v>
          </cell>
          <cell r="DO88">
            <v>32078</v>
          </cell>
          <cell r="DP88">
            <v>15572</v>
          </cell>
          <cell r="DQ88">
            <v>22112</v>
          </cell>
          <cell r="DR88">
            <v>25382</v>
          </cell>
          <cell r="DS88">
            <v>16710</v>
          </cell>
          <cell r="DT88">
            <v>30914</v>
          </cell>
          <cell r="DU88">
            <v>16710</v>
          </cell>
          <cell r="DV88">
            <v>23728</v>
          </cell>
          <cell r="DW88">
            <v>27237</v>
          </cell>
          <cell r="DX88">
            <v>30914</v>
          </cell>
          <cell r="DY88">
            <v>34423</v>
          </cell>
          <cell r="DZ88">
            <v>16710</v>
          </cell>
          <cell r="EA88">
            <v>23728</v>
          </cell>
          <cell r="EB88">
            <v>27237</v>
          </cell>
          <cell r="EC88">
            <v>18758</v>
          </cell>
          <cell r="ED88">
            <v>34702</v>
          </cell>
          <cell r="EE88">
            <v>18758</v>
          </cell>
          <cell r="EF88">
            <v>26636</v>
          </cell>
          <cell r="EG88">
            <v>30576</v>
          </cell>
          <cell r="EH88">
            <v>34702</v>
          </cell>
          <cell r="EI88">
            <v>38641</v>
          </cell>
          <cell r="EJ88">
            <v>18758</v>
          </cell>
          <cell r="EK88">
            <v>26636</v>
          </cell>
          <cell r="EL88">
            <v>30576</v>
          </cell>
          <cell r="EM88">
            <v>20634</v>
          </cell>
          <cell r="EN88">
            <v>38173</v>
          </cell>
          <cell r="EO88">
            <v>20634</v>
          </cell>
          <cell r="EP88">
            <v>29300</v>
          </cell>
          <cell r="EQ88">
            <v>33633</v>
          </cell>
          <cell r="ER88">
            <v>38173</v>
          </cell>
          <cell r="ES88">
            <v>42506</v>
          </cell>
          <cell r="ET88">
            <v>20634</v>
          </cell>
          <cell r="EU88">
            <v>29300</v>
          </cell>
          <cell r="EV88">
            <v>33633</v>
          </cell>
          <cell r="EW88">
            <v>21572</v>
          </cell>
          <cell r="EX88">
            <v>39908</v>
          </cell>
          <cell r="EY88">
            <v>21572</v>
          </cell>
          <cell r="EZ88">
            <v>30632</v>
          </cell>
          <cell r="FA88">
            <v>35162</v>
          </cell>
          <cell r="FB88">
            <v>39908</v>
          </cell>
          <cell r="FC88">
            <v>44438</v>
          </cell>
          <cell r="FD88">
            <v>21572</v>
          </cell>
          <cell r="FE88">
            <v>30632</v>
          </cell>
          <cell r="FF88">
            <v>35162</v>
          </cell>
        </row>
        <row r="89">
          <cell r="A89" t="str">
            <v>VII</v>
          </cell>
          <cell r="B89" t="str">
            <v>B</v>
          </cell>
          <cell r="C89">
            <v>8705</v>
          </cell>
          <cell r="D89">
            <v>16104</v>
          </cell>
          <cell r="E89">
            <v>8705</v>
          </cell>
          <cell r="F89">
            <v>12361</v>
          </cell>
          <cell r="G89">
            <v>14189</v>
          </cell>
          <cell r="H89">
            <v>16104</v>
          </cell>
          <cell r="I89">
            <v>17932</v>
          </cell>
          <cell r="J89">
            <v>8705</v>
          </cell>
          <cell r="K89">
            <v>12361</v>
          </cell>
          <cell r="L89">
            <v>14189</v>
          </cell>
          <cell r="M89">
            <v>9539</v>
          </cell>
          <cell r="N89">
            <v>17647</v>
          </cell>
          <cell r="O89">
            <v>9539</v>
          </cell>
          <cell r="P89">
            <v>13546</v>
          </cell>
          <cell r="Q89">
            <v>15549</v>
          </cell>
          <cell r="R89">
            <v>17647</v>
          </cell>
          <cell r="S89">
            <v>19651</v>
          </cell>
          <cell r="T89">
            <v>9539</v>
          </cell>
          <cell r="U89">
            <v>13546</v>
          </cell>
          <cell r="V89">
            <v>15549</v>
          </cell>
          <cell r="W89"/>
          <cell r="X89"/>
          <cell r="Y89"/>
          <cell r="Z89"/>
          <cell r="AA89"/>
          <cell r="AB89"/>
          <cell r="AC89"/>
          <cell r="AD89"/>
          <cell r="AE89"/>
          <cell r="AF89"/>
          <cell r="AG89"/>
          <cell r="AH89"/>
          <cell r="AI89"/>
          <cell r="AJ89"/>
          <cell r="AK89"/>
          <cell r="AL89"/>
          <cell r="AM89"/>
          <cell r="AN89"/>
          <cell r="AO89"/>
          <cell r="AP89"/>
          <cell r="AQ89">
            <v>10716</v>
          </cell>
          <cell r="AR89">
            <v>19825</v>
          </cell>
          <cell r="AS89">
            <v>10716</v>
          </cell>
          <cell r="AT89">
            <v>15217</v>
          </cell>
          <cell r="AU89">
            <v>17468</v>
          </cell>
          <cell r="AV89">
            <v>19825</v>
          </cell>
          <cell r="AW89">
            <v>22076</v>
          </cell>
          <cell r="AX89">
            <v>10716</v>
          </cell>
          <cell r="AY89">
            <v>15217</v>
          </cell>
          <cell r="AZ89">
            <v>17468</v>
          </cell>
          <cell r="BA89">
            <v>11214</v>
          </cell>
          <cell r="BB89">
            <v>20746</v>
          </cell>
          <cell r="BC89">
            <v>11214</v>
          </cell>
          <cell r="BD89">
            <v>15925</v>
          </cell>
          <cell r="BE89">
            <v>18279</v>
          </cell>
          <cell r="BF89">
            <v>20746</v>
          </cell>
          <cell r="BG89">
            <v>23102</v>
          </cell>
          <cell r="BH89">
            <v>11214</v>
          </cell>
          <cell r="BI89">
            <v>15925</v>
          </cell>
          <cell r="BJ89">
            <v>18279</v>
          </cell>
          <cell r="BK89">
            <v>11962</v>
          </cell>
          <cell r="BL89">
            <v>22130</v>
          </cell>
          <cell r="BM89">
            <v>11962</v>
          </cell>
          <cell r="BN89">
            <v>16986</v>
          </cell>
          <cell r="BO89">
            <v>19498</v>
          </cell>
          <cell r="BP89">
            <v>22130</v>
          </cell>
          <cell r="BQ89">
            <v>24642</v>
          </cell>
          <cell r="BR89">
            <v>11962</v>
          </cell>
          <cell r="BS89">
            <v>16986</v>
          </cell>
          <cell r="BT89">
            <v>19498</v>
          </cell>
          <cell r="BU89">
            <v>12959</v>
          </cell>
          <cell r="BV89">
            <v>23974</v>
          </cell>
          <cell r="BW89">
            <v>12959</v>
          </cell>
          <cell r="BX89">
            <v>18401</v>
          </cell>
          <cell r="BY89">
            <v>21123</v>
          </cell>
          <cell r="BZ89">
            <v>23974</v>
          </cell>
          <cell r="CA89">
            <v>26695</v>
          </cell>
          <cell r="CB89">
            <v>12959</v>
          </cell>
          <cell r="CC89">
            <v>18401</v>
          </cell>
          <cell r="CD89">
            <v>21123</v>
          </cell>
          <cell r="CE89">
            <v>13956</v>
          </cell>
          <cell r="CF89">
            <v>25818</v>
          </cell>
          <cell r="CG89">
            <v>13956</v>
          </cell>
          <cell r="CH89">
            <v>19816</v>
          </cell>
          <cell r="CI89">
            <v>22748</v>
          </cell>
          <cell r="CJ89">
            <v>25818</v>
          </cell>
          <cell r="CK89">
            <v>28748</v>
          </cell>
          <cell r="CL89">
            <v>13956</v>
          </cell>
          <cell r="CM89">
            <v>19816</v>
          </cell>
          <cell r="CN89">
            <v>22748</v>
          </cell>
          <cell r="CO89">
            <v>15421</v>
          </cell>
          <cell r="CP89">
            <v>28528</v>
          </cell>
          <cell r="CQ89">
            <v>15421</v>
          </cell>
          <cell r="CR89">
            <v>21898</v>
          </cell>
          <cell r="CS89">
            <v>25136</v>
          </cell>
          <cell r="CT89">
            <v>28528</v>
          </cell>
          <cell r="CU89">
            <v>31766</v>
          </cell>
          <cell r="CV89">
            <v>15421</v>
          </cell>
          <cell r="CW89">
            <v>21898</v>
          </cell>
          <cell r="CX89">
            <v>25136</v>
          </cell>
          <cell r="CY89">
            <v>16963</v>
          </cell>
          <cell r="CZ89">
            <v>31381</v>
          </cell>
          <cell r="DA89">
            <v>16963</v>
          </cell>
          <cell r="DB89">
            <v>24088</v>
          </cell>
          <cell r="DC89">
            <v>27650</v>
          </cell>
          <cell r="DD89">
            <v>31381</v>
          </cell>
          <cell r="DE89">
            <v>34943</v>
          </cell>
          <cell r="DF89">
            <v>16963</v>
          </cell>
          <cell r="DG89">
            <v>24088</v>
          </cell>
          <cell r="DH89">
            <v>27650</v>
          </cell>
          <cell r="DI89">
            <v>18998</v>
          </cell>
          <cell r="DJ89">
            <v>35146</v>
          </cell>
          <cell r="DK89">
            <v>18998</v>
          </cell>
          <cell r="DL89">
            <v>26977</v>
          </cell>
          <cell r="DM89">
            <v>30966</v>
          </cell>
          <cell r="DN89">
            <v>35146</v>
          </cell>
          <cell r="DO89">
            <v>39135</v>
          </cell>
          <cell r="DP89">
            <v>18998</v>
          </cell>
          <cell r="DQ89">
            <v>26977</v>
          </cell>
          <cell r="DR89">
            <v>30966</v>
          </cell>
          <cell r="DS89">
            <v>20386</v>
          </cell>
          <cell r="DT89">
            <v>37715</v>
          </cell>
          <cell r="DU89">
            <v>20386</v>
          </cell>
          <cell r="DV89">
            <v>28948</v>
          </cell>
          <cell r="DW89">
            <v>33229</v>
          </cell>
          <cell r="DX89">
            <v>37715</v>
          </cell>
          <cell r="DY89">
            <v>41996</v>
          </cell>
          <cell r="DZ89">
            <v>20386</v>
          </cell>
          <cell r="EA89">
            <v>28948</v>
          </cell>
          <cell r="EB89">
            <v>33229</v>
          </cell>
          <cell r="EC89">
            <v>22885</v>
          </cell>
          <cell r="ED89">
            <v>42336</v>
          </cell>
          <cell r="EE89">
            <v>22885</v>
          </cell>
          <cell r="EF89">
            <v>32496</v>
          </cell>
          <cell r="EG89">
            <v>37303</v>
          </cell>
          <cell r="EH89">
            <v>42336</v>
          </cell>
          <cell r="EI89">
            <v>47142</v>
          </cell>
          <cell r="EJ89">
            <v>22885</v>
          </cell>
          <cell r="EK89">
            <v>32496</v>
          </cell>
          <cell r="EL89">
            <v>37303</v>
          </cell>
          <cell r="EM89">
            <v>25173</v>
          </cell>
          <cell r="EN89">
            <v>46571</v>
          </cell>
          <cell r="EO89">
            <v>25173</v>
          </cell>
          <cell r="EP89">
            <v>35746</v>
          </cell>
          <cell r="EQ89">
            <v>41032</v>
          </cell>
          <cell r="ER89">
            <v>46571</v>
          </cell>
          <cell r="ES89">
            <v>51857</v>
          </cell>
          <cell r="ET89">
            <v>25173</v>
          </cell>
          <cell r="EU89">
            <v>35746</v>
          </cell>
          <cell r="EV89">
            <v>41032</v>
          </cell>
          <cell r="EW89">
            <v>26318</v>
          </cell>
          <cell r="EX89">
            <v>48688</v>
          </cell>
          <cell r="EY89">
            <v>26318</v>
          </cell>
          <cell r="EZ89">
            <v>37371</v>
          </cell>
          <cell r="FA89">
            <v>42898</v>
          </cell>
          <cell r="FB89">
            <v>48688</v>
          </cell>
          <cell r="FC89">
            <v>54214</v>
          </cell>
          <cell r="FD89">
            <v>26318</v>
          </cell>
          <cell r="FE89">
            <v>37371</v>
          </cell>
          <cell r="FF89">
            <v>42898</v>
          </cell>
        </row>
        <row r="90">
          <cell r="A90" t="str">
            <v>VII</v>
          </cell>
          <cell r="B90" t="str">
            <v>A-S</v>
          </cell>
          <cell r="C90">
            <v>9490</v>
          </cell>
          <cell r="D90">
            <v>17556</v>
          </cell>
          <cell r="E90">
            <v>9490</v>
          </cell>
          <cell r="F90">
            <v>13476</v>
          </cell>
          <cell r="G90">
            <v>15468</v>
          </cell>
          <cell r="H90">
            <v>17556</v>
          </cell>
          <cell r="I90">
            <v>19548</v>
          </cell>
          <cell r="J90">
            <v>9490</v>
          </cell>
          <cell r="K90">
            <v>13476</v>
          </cell>
          <cell r="L90">
            <v>15468</v>
          </cell>
          <cell r="M90">
            <v>10399</v>
          </cell>
          <cell r="N90">
            <v>19238</v>
          </cell>
          <cell r="O90">
            <v>10399</v>
          </cell>
          <cell r="P90">
            <v>14767</v>
          </cell>
          <cell r="Q90">
            <v>16951</v>
          </cell>
          <cell r="R90">
            <v>19238</v>
          </cell>
          <cell r="S90">
            <v>21422</v>
          </cell>
          <cell r="T90">
            <v>10399</v>
          </cell>
          <cell r="U90">
            <v>14767</v>
          </cell>
          <cell r="V90">
            <v>16951</v>
          </cell>
          <cell r="W90"/>
          <cell r="X90"/>
          <cell r="Y90"/>
          <cell r="Z90"/>
          <cell r="AA90"/>
          <cell r="AB90"/>
          <cell r="AC90"/>
          <cell r="AD90"/>
          <cell r="AE90"/>
          <cell r="AF90"/>
          <cell r="AG90"/>
          <cell r="AH90"/>
          <cell r="AI90"/>
          <cell r="AJ90"/>
          <cell r="AK90"/>
          <cell r="AL90"/>
          <cell r="AM90"/>
          <cell r="AN90"/>
          <cell r="AO90"/>
          <cell r="AP90"/>
          <cell r="AQ90">
            <v>11683</v>
          </cell>
          <cell r="AR90">
            <v>21613</v>
          </cell>
          <cell r="AS90">
            <v>11683</v>
          </cell>
          <cell r="AT90">
            <v>16589</v>
          </cell>
          <cell r="AU90">
            <v>19043</v>
          </cell>
          <cell r="AV90">
            <v>21613</v>
          </cell>
          <cell r="AW90">
            <v>24066</v>
          </cell>
          <cell r="AX90">
            <v>11683</v>
          </cell>
          <cell r="AY90">
            <v>16589</v>
          </cell>
          <cell r="AZ90">
            <v>19043</v>
          </cell>
          <cell r="BA90">
            <v>12225</v>
          </cell>
          <cell r="BB90">
            <v>22617</v>
          </cell>
          <cell r="BC90">
            <v>12225</v>
          </cell>
          <cell r="BD90">
            <v>17360</v>
          </cell>
          <cell r="BE90">
            <v>19927</v>
          </cell>
          <cell r="BF90">
            <v>22617</v>
          </cell>
          <cell r="BG90">
            <v>25185</v>
          </cell>
          <cell r="BH90">
            <v>12225</v>
          </cell>
          <cell r="BI90">
            <v>17360</v>
          </cell>
          <cell r="BJ90">
            <v>19927</v>
          </cell>
          <cell r="BK90">
            <v>13041</v>
          </cell>
          <cell r="BL90">
            <v>24125</v>
          </cell>
          <cell r="BM90">
            <v>13041</v>
          </cell>
          <cell r="BN90">
            <v>18518</v>
          </cell>
          <cell r="BO90">
            <v>21256</v>
          </cell>
          <cell r="BP90">
            <v>24125</v>
          </cell>
          <cell r="BQ90">
            <v>26863</v>
          </cell>
          <cell r="BR90">
            <v>13041</v>
          </cell>
          <cell r="BS90">
            <v>18518</v>
          </cell>
          <cell r="BT90">
            <v>21256</v>
          </cell>
          <cell r="BU90">
            <v>14127</v>
          </cell>
          <cell r="BV90">
            <v>26136</v>
          </cell>
          <cell r="BW90">
            <v>14127</v>
          </cell>
          <cell r="BX90">
            <v>20060</v>
          </cell>
          <cell r="BY90">
            <v>23028</v>
          </cell>
          <cell r="BZ90">
            <v>26136</v>
          </cell>
          <cell r="CA90">
            <v>29102</v>
          </cell>
          <cell r="CB90">
            <v>14127</v>
          </cell>
          <cell r="CC90">
            <v>20060</v>
          </cell>
          <cell r="CD90">
            <v>23028</v>
          </cell>
          <cell r="CE90">
            <v>15214</v>
          </cell>
          <cell r="CF90">
            <v>28145</v>
          </cell>
          <cell r="CG90">
            <v>15214</v>
          </cell>
          <cell r="CH90">
            <v>21603</v>
          </cell>
          <cell r="CI90">
            <v>24799</v>
          </cell>
          <cell r="CJ90">
            <v>28145</v>
          </cell>
          <cell r="CK90">
            <v>31340</v>
          </cell>
          <cell r="CL90">
            <v>15214</v>
          </cell>
          <cell r="CM90">
            <v>21603</v>
          </cell>
          <cell r="CN90">
            <v>24799</v>
          </cell>
          <cell r="CO90">
            <v>16811</v>
          </cell>
          <cell r="CP90">
            <v>31101</v>
          </cell>
          <cell r="CQ90">
            <v>16811</v>
          </cell>
          <cell r="CR90">
            <v>23872</v>
          </cell>
          <cell r="CS90">
            <v>27402</v>
          </cell>
          <cell r="CT90">
            <v>31101</v>
          </cell>
          <cell r="CU90">
            <v>34631</v>
          </cell>
          <cell r="CV90">
            <v>16811</v>
          </cell>
          <cell r="CW90">
            <v>23872</v>
          </cell>
          <cell r="CX90">
            <v>27402</v>
          </cell>
          <cell r="CY90">
            <v>18492</v>
          </cell>
          <cell r="CZ90">
            <v>34210</v>
          </cell>
          <cell r="DA90">
            <v>18492</v>
          </cell>
          <cell r="DB90">
            <v>26260</v>
          </cell>
          <cell r="DC90">
            <v>30143</v>
          </cell>
          <cell r="DD90">
            <v>34210</v>
          </cell>
          <cell r="DE90">
            <v>38094</v>
          </cell>
          <cell r="DF90">
            <v>18492</v>
          </cell>
          <cell r="DG90">
            <v>26260</v>
          </cell>
          <cell r="DH90">
            <v>30143</v>
          </cell>
          <cell r="DI90">
            <v>20711</v>
          </cell>
          <cell r="DJ90">
            <v>38315</v>
          </cell>
          <cell r="DK90">
            <v>20711</v>
          </cell>
          <cell r="DL90">
            <v>29409</v>
          </cell>
          <cell r="DM90">
            <v>33758</v>
          </cell>
          <cell r="DN90">
            <v>38315</v>
          </cell>
          <cell r="DO90">
            <v>42664</v>
          </cell>
          <cell r="DP90">
            <v>20711</v>
          </cell>
          <cell r="DQ90">
            <v>29409</v>
          </cell>
          <cell r="DR90">
            <v>33758</v>
          </cell>
          <cell r="DS90">
            <v>22224</v>
          </cell>
          <cell r="DT90">
            <v>41116</v>
          </cell>
          <cell r="DU90">
            <v>22224</v>
          </cell>
          <cell r="DV90">
            <v>31558</v>
          </cell>
          <cell r="DW90">
            <v>36225</v>
          </cell>
          <cell r="DX90">
            <v>41116</v>
          </cell>
          <cell r="DY90">
            <v>45783</v>
          </cell>
          <cell r="DZ90">
            <v>22224</v>
          </cell>
          <cell r="EA90">
            <v>31558</v>
          </cell>
          <cell r="EB90">
            <v>36225</v>
          </cell>
          <cell r="EC90">
            <v>24948</v>
          </cell>
          <cell r="ED90">
            <v>46154</v>
          </cell>
          <cell r="EE90">
            <v>24948</v>
          </cell>
          <cell r="EF90">
            <v>35426</v>
          </cell>
          <cell r="EG90">
            <v>40666</v>
          </cell>
          <cell r="EH90">
            <v>46154</v>
          </cell>
          <cell r="EI90">
            <v>51393</v>
          </cell>
          <cell r="EJ90">
            <v>24948</v>
          </cell>
          <cell r="EK90">
            <v>35426</v>
          </cell>
          <cell r="EL90">
            <v>40666</v>
          </cell>
          <cell r="EM90">
            <v>27443</v>
          </cell>
          <cell r="EN90">
            <v>50770</v>
          </cell>
          <cell r="EO90">
            <v>27443</v>
          </cell>
          <cell r="EP90">
            <v>38969</v>
          </cell>
          <cell r="EQ90">
            <v>44732</v>
          </cell>
          <cell r="ER90">
            <v>50770</v>
          </cell>
          <cell r="ES90">
            <v>56533</v>
          </cell>
          <cell r="ET90">
            <v>27443</v>
          </cell>
          <cell r="EU90">
            <v>38969</v>
          </cell>
          <cell r="EV90">
            <v>44732</v>
          </cell>
          <cell r="EW90">
            <v>28691</v>
          </cell>
          <cell r="EX90">
            <v>53078</v>
          </cell>
          <cell r="EY90">
            <v>28691</v>
          </cell>
          <cell r="EZ90">
            <v>40741</v>
          </cell>
          <cell r="FA90">
            <v>46765</v>
          </cell>
          <cell r="FB90">
            <v>53078</v>
          </cell>
          <cell r="FC90">
            <v>59103</v>
          </cell>
          <cell r="FD90">
            <v>28691</v>
          </cell>
          <cell r="FE90">
            <v>40741</v>
          </cell>
          <cell r="FF90">
            <v>46765</v>
          </cell>
        </row>
        <row r="91">
          <cell r="A91" t="str">
            <v>VIII</v>
          </cell>
          <cell r="B91" t="str">
            <v>D</v>
          </cell>
          <cell r="C91">
            <v>7835</v>
          </cell>
          <cell r="D91">
            <v>14495</v>
          </cell>
          <cell r="E91">
            <v>7835</v>
          </cell>
          <cell r="F91">
            <v>11126</v>
          </cell>
          <cell r="G91">
            <v>12771</v>
          </cell>
          <cell r="H91">
            <v>14495</v>
          </cell>
          <cell r="I91">
            <v>16140</v>
          </cell>
          <cell r="J91">
            <v>7835</v>
          </cell>
          <cell r="K91">
            <v>11126</v>
          </cell>
          <cell r="L91">
            <v>12771</v>
          </cell>
          <cell r="M91">
            <v>8583</v>
          </cell>
          <cell r="N91">
            <v>15879</v>
          </cell>
          <cell r="O91">
            <v>8583</v>
          </cell>
          <cell r="P91">
            <v>12188</v>
          </cell>
          <cell r="Q91">
            <v>13990</v>
          </cell>
          <cell r="R91">
            <v>15879</v>
          </cell>
          <cell r="S91">
            <v>17681</v>
          </cell>
          <cell r="T91">
            <v>8583</v>
          </cell>
          <cell r="U91">
            <v>12188</v>
          </cell>
          <cell r="V91">
            <v>13990</v>
          </cell>
          <cell r="W91"/>
          <cell r="X91"/>
          <cell r="Y91"/>
          <cell r="Z91"/>
          <cell r="AA91"/>
          <cell r="AB91"/>
          <cell r="AC91"/>
          <cell r="AD91"/>
          <cell r="AE91"/>
          <cell r="AF91"/>
          <cell r="AG91"/>
          <cell r="AH91"/>
          <cell r="AI91"/>
          <cell r="AJ91"/>
          <cell r="AK91"/>
          <cell r="AL91"/>
          <cell r="AM91"/>
          <cell r="AN91"/>
          <cell r="AO91"/>
          <cell r="AP91"/>
          <cell r="AQ91">
            <v>9642</v>
          </cell>
          <cell r="AR91">
            <v>17838</v>
          </cell>
          <cell r="AS91">
            <v>9642</v>
          </cell>
          <cell r="AT91">
            <v>13692</v>
          </cell>
          <cell r="AU91">
            <v>15716</v>
          </cell>
          <cell r="AV91">
            <v>17838</v>
          </cell>
          <cell r="AW91">
            <v>19863</v>
          </cell>
          <cell r="AX91">
            <v>9642</v>
          </cell>
          <cell r="AY91">
            <v>13692</v>
          </cell>
          <cell r="AZ91">
            <v>15716</v>
          </cell>
          <cell r="BA91">
            <v>10090</v>
          </cell>
          <cell r="BB91">
            <v>18667</v>
          </cell>
          <cell r="BC91">
            <v>10090</v>
          </cell>
          <cell r="BD91">
            <v>14328</v>
          </cell>
          <cell r="BE91">
            <v>16447</v>
          </cell>
          <cell r="BF91">
            <v>18667</v>
          </cell>
          <cell r="BG91">
            <v>20785</v>
          </cell>
          <cell r="BH91">
            <v>10090</v>
          </cell>
          <cell r="BI91">
            <v>14328</v>
          </cell>
          <cell r="BJ91">
            <v>16447</v>
          </cell>
          <cell r="BK91">
            <v>10763</v>
          </cell>
          <cell r="BL91">
            <v>19912</v>
          </cell>
          <cell r="BM91">
            <v>10763</v>
          </cell>
          <cell r="BN91">
            <v>15283</v>
          </cell>
          <cell r="BO91">
            <v>17544</v>
          </cell>
          <cell r="BP91">
            <v>19912</v>
          </cell>
          <cell r="BQ91">
            <v>22172</v>
          </cell>
          <cell r="BR91">
            <v>10763</v>
          </cell>
          <cell r="BS91">
            <v>15283</v>
          </cell>
          <cell r="BT91">
            <v>17544</v>
          </cell>
          <cell r="BU91">
            <v>11660</v>
          </cell>
          <cell r="BV91">
            <v>21571</v>
          </cell>
          <cell r="BW91">
            <v>11660</v>
          </cell>
          <cell r="BX91">
            <v>16557</v>
          </cell>
          <cell r="BY91">
            <v>19006</v>
          </cell>
          <cell r="BZ91">
            <v>21571</v>
          </cell>
          <cell r="CA91">
            <v>24020</v>
          </cell>
          <cell r="CB91">
            <v>11660</v>
          </cell>
          <cell r="CC91">
            <v>16557</v>
          </cell>
          <cell r="CD91">
            <v>19006</v>
          </cell>
          <cell r="CE91">
            <v>12557</v>
          </cell>
          <cell r="CF91">
            <v>23230</v>
          </cell>
          <cell r="CG91">
            <v>12557</v>
          </cell>
          <cell r="CH91">
            <v>17831</v>
          </cell>
          <cell r="CI91">
            <v>20468</v>
          </cell>
          <cell r="CJ91">
            <v>23230</v>
          </cell>
          <cell r="CK91">
            <v>25867</v>
          </cell>
          <cell r="CL91">
            <v>12557</v>
          </cell>
          <cell r="CM91">
            <v>17831</v>
          </cell>
          <cell r="CN91">
            <v>20468</v>
          </cell>
          <cell r="CO91">
            <v>13875</v>
          </cell>
          <cell r="CP91">
            <v>25669</v>
          </cell>
          <cell r="CQ91">
            <v>13875</v>
          </cell>
          <cell r="CR91">
            <v>19703</v>
          </cell>
          <cell r="CS91">
            <v>22616</v>
          </cell>
          <cell r="CT91">
            <v>25669</v>
          </cell>
          <cell r="CU91">
            <v>28583</v>
          </cell>
          <cell r="CV91">
            <v>13875</v>
          </cell>
          <cell r="CW91">
            <v>19703</v>
          </cell>
          <cell r="CX91">
            <v>22616</v>
          </cell>
          <cell r="CY91">
            <v>15263</v>
          </cell>
          <cell r="CZ91">
            <v>28237</v>
          </cell>
          <cell r="DA91">
            <v>15263</v>
          </cell>
          <cell r="DB91">
            <v>21673</v>
          </cell>
          <cell r="DC91">
            <v>24879</v>
          </cell>
          <cell r="DD91">
            <v>28237</v>
          </cell>
          <cell r="DE91">
            <v>31442</v>
          </cell>
          <cell r="DF91">
            <v>15263</v>
          </cell>
          <cell r="DG91">
            <v>21673</v>
          </cell>
          <cell r="DH91">
            <v>24879</v>
          </cell>
          <cell r="DI91">
            <v>17094</v>
          </cell>
          <cell r="DJ91">
            <v>31624</v>
          </cell>
          <cell r="DK91">
            <v>17094</v>
          </cell>
          <cell r="DL91">
            <v>24273</v>
          </cell>
          <cell r="DM91">
            <v>27863</v>
          </cell>
          <cell r="DN91">
            <v>31624</v>
          </cell>
          <cell r="DO91">
            <v>35214</v>
          </cell>
          <cell r="DP91">
            <v>17094</v>
          </cell>
          <cell r="DQ91">
            <v>24273</v>
          </cell>
          <cell r="DR91">
            <v>27863</v>
          </cell>
          <cell r="DS91">
            <v>18343</v>
          </cell>
          <cell r="DT91">
            <v>33935</v>
          </cell>
          <cell r="DU91">
            <v>18343</v>
          </cell>
          <cell r="DV91">
            <v>26047</v>
          </cell>
          <cell r="DW91">
            <v>29899</v>
          </cell>
          <cell r="DX91">
            <v>33935</v>
          </cell>
          <cell r="DY91">
            <v>37787</v>
          </cell>
          <cell r="DZ91">
            <v>18343</v>
          </cell>
          <cell r="EA91">
            <v>26047</v>
          </cell>
          <cell r="EB91">
            <v>29899</v>
          </cell>
          <cell r="EC91">
            <v>20591</v>
          </cell>
          <cell r="ED91">
            <v>38093</v>
          </cell>
          <cell r="EE91">
            <v>20591</v>
          </cell>
          <cell r="EF91">
            <v>29239</v>
          </cell>
          <cell r="EG91">
            <v>33563</v>
          </cell>
          <cell r="EH91">
            <v>38093</v>
          </cell>
          <cell r="EI91">
            <v>42417</v>
          </cell>
          <cell r="EJ91">
            <v>20591</v>
          </cell>
          <cell r="EK91">
            <v>29239</v>
          </cell>
          <cell r="EL91">
            <v>33563</v>
          </cell>
          <cell r="EM91">
            <v>22650</v>
          </cell>
          <cell r="EN91">
            <v>41903</v>
          </cell>
          <cell r="EO91">
            <v>22650</v>
          </cell>
          <cell r="EP91">
            <v>32163</v>
          </cell>
          <cell r="EQ91">
            <v>36920</v>
          </cell>
          <cell r="ER91">
            <v>41903</v>
          </cell>
          <cell r="ES91">
            <v>46659</v>
          </cell>
          <cell r="ET91">
            <v>22650</v>
          </cell>
          <cell r="EU91">
            <v>32163</v>
          </cell>
          <cell r="EV91">
            <v>36920</v>
          </cell>
          <cell r="EW91">
            <v>23680</v>
          </cell>
          <cell r="EX91">
            <v>43808</v>
          </cell>
          <cell r="EY91">
            <v>23680</v>
          </cell>
          <cell r="EZ91">
            <v>33626</v>
          </cell>
          <cell r="FA91">
            <v>38598</v>
          </cell>
          <cell r="FB91">
            <v>43808</v>
          </cell>
          <cell r="FC91">
            <v>48781</v>
          </cell>
          <cell r="FD91">
            <v>23680</v>
          </cell>
          <cell r="FE91">
            <v>33626</v>
          </cell>
          <cell r="FF91">
            <v>38598</v>
          </cell>
        </row>
        <row r="92">
          <cell r="A92" t="str">
            <v>VIII</v>
          </cell>
          <cell r="B92" t="str">
            <v>B</v>
          </cell>
          <cell r="C92">
            <v>9559</v>
          </cell>
          <cell r="D92">
            <v>17684</v>
          </cell>
          <cell r="E92">
            <v>9559</v>
          </cell>
          <cell r="F92">
            <v>13574</v>
          </cell>
          <cell r="G92">
            <v>15581</v>
          </cell>
          <cell r="H92">
            <v>17684</v>
          </cell>
          <cell r="I92">
            <v>19691</v>
          </cell>
          <cell r="J92">
            <v>9559</v>
          </cell>
          <cell r="K92">
            <v>13574</v>
          </cell>
          <cell r="L92">
            <v>15581</v>
          </cell>
          <cell r="M92">
            <v>10471</v>
          </cell>
          <cell r="N92">
            <v>19372</v>
          </cell>
          <cell r="O92">
            <v>10471</v>
          </cell>
          <cell r="P92">
            <v>14869</v>
          </cell>
          <cell r="Q92">
            <v>17068</v>
          </cell>
          <cell r="R92">
            <v>19372</v>
          </cell>
          <cell r="S92">
            <v>21571</v>
          </cell>
          <cell r="T92">
            <v>10471</v>
          </cell>
          <cell r="U92">
            <v>14869</v>
          </cell>
          <cell r="V92">
            <v>17068</v>
          </cell>
          <cell r="W92"/>
          <cell r="X92"/>
          <cell r="Y92"/>
          <cell r="Z92"/>
          <cell r="AA92"/>
          <cell r="AB92"/>
          <cell r="AC92"/>
          <cell r="AD92"/>
          <cell r="AE92"/>
          <cell r="AF92"/>
          <cell r="AG92"/>
          <cell r="AH92"/>
          <cell r="AI92"/>
          <cell r="AJ92"/>
          <cell r="AK92"/>
          <cell r="AL92"/>
          <cell r="AM92"/>
          <cell r="AN92"/>
          <cell r="AO92"/>
          <cell r="AP92"/>
          <cell r="AQ92">
            <v>11763</v>
          </cell>
          <cell r="AR92">
            <v>21762</v>
          </cell>
          <cell r="AS92">
            <v>11763</v>
          </cell>
          <cell r="AT92">
            <v>16704</v>
          </cell>
          <cell r="AU92">
            <v>19174</v>
          </cell>
          <cell r="AV92">
            <v>21762</v>
          </cell>
          <cell r="AW92">
            <v>24233</v>
          </cell>
          <cell r="AX92">
            <v>11763</v>
          </cell>
          <cell r="AY92">
            <v>16704</v>
          </cell>
          <cell r="AZ92">
            <v>19174</v>
          </cell>
          <cell r="BA92">
            <v>12310</v>
          </cell>
          <cell r="BB92">
            <v>22774</v>
          </cell>
          <cell r="BC92">
            <v>12310</v>
          </cell>
          <cell r="BD92">
            <v>17480</v>
          </cell>
          <cell r="BE92">
            <v>20065</v>
          </cell>
          <cell r="BF92">
            <v>22774</v>
          </cell>
          <cell r="BG92">
            <v>25358</v>
          </cell>
          <cell r="BH92">
            <v>12310</v>
          </cell>
          <cell r="BI92">
            <v>17480</v>
          </cell>
          <cell r="BJ92">
            <v>20065</v>
          </cell>
          <cell r="BK92">
            <v>13131</v>
          </cell>
          <cell r="BL92">
            <v>24293</v>
          </cell>
          <cell r="BM92">
            <v>13131</v>
          </cell>
          <cell r="BN92">
            <v>18645</v>
          </cell>
          <cell r="BO92">
            <v>21404</v>
          </cell>
          <cell r="BP92">
            <v>24293</v>
          </cell>
          <cell r="BQ92">
            <v>27050</v>
          </cell>
          <cell r="BR92">
            <v>13131</v>
          </cell>
          <cell r="BS92">
            <v>18645</v>
          </cell>
          <cell r="BT92">
            <v>21404</v>
          </cell>
          <cell r="BU92">
            <v>14225</v>
          </cell>
          <cell r="BV92">
            <v>26317</v>
          </cell>
          <cell r="BW92">
            <v>14225</v>
          </cell>
          <cell r="BX92">
            <v>20200</v>
          </cell>
          <cell r="BY92">
            <v>23187</v>
          </cell>
          <cell r="BZ92">
            <v>26317</v>
          </cell>
          <cell r="CA92">
            <v>29304</v>
          </cell>
          <cell r="CB92">
            <v>14225</v>
          </cell>
          <cell r="CC92">
            <v>20200</v>
          </cell>
          <cell r="CD92">
            <v>23187</v>
          </cell>
          <cell r="CE92">
            <v>15320</v>
          </cell>
          <cell r="CF92">
            <v>28341</v>
          </cell>
          <cell r="CG92">
            <v>15320</v>
          </cell>
          <cell r="CH92">
            <v>21754</v>
          </cell>
          <cell r="CI92">
            <v>24971</v>
          </cell>
          <cell r="CJ92">
            <v>28341</v>
          </cell>
          <cell r="CK92">
            <v>31558</v>
          </cell>
          <cell r="CL92">
            <v>15320</v>
          </cell>
          <cell r="CM92">
            <v>21754</v>
          </cell>
          <cell r="CN92">
            <v>24971</v>
          </cell>
          <cell r="CO92">
            <v>16928</v>
          </cell>
          <cell r="CP92">
            <v>31316</v>
          </cell>
          <cell r="CQ92">
            <v>16928</v>
          </cell>
          <cell r="CR92">
            <v>24038</v>
          </cell>
          <cell r="CS92">
            <v>27592</v>
          </cell>
          <cell r="CT92">
            <v>31316</v>
          </cell>
          <cell r="CU92">
            <v>34871</v>
          </cell>
          <cell r="CV92">
            <v>16928</v>
          </cell>
          <cell r="CW92">
            <v>24038</v>
          </cell>
          <cell r="CX92">
            <v>27592</v>
          </cell>
          <cell r="CY92">
            <v>18621</v>
          </cell>
          <cell r="CZ92">
            <v>34449</v>
          </cell>
          <cell r="DA92">
            <v>18621</v>
          </cell>
          <cell r="DB92">
            <v>26441</v>
          </cell>
          <cell r="DC92">
            <v>30352</v>
          </cell>
          <cell r="DD92">
            <v>34449</v>
          </cell>
          <cell r="DE92">
            <v>38359</v>
          </cell>
          <cell r="DF92">
            <v>18621</v>
          </cell>
          <cell r="DG92">
            <v>26441</v>
          </cell>
          <cell r="DH92">
            <v>30352</v>
          </cell>
          <cell r="DI92">
            <v>20855</v>
          </cell>
          <cell r="DJ92">
            <v>38581</v>
          </cell>
          <cell r="DK92">
            <v>20855</v>
          </cell>
          <cell r="DL92">
            <v>29613</v>
          </cell>
          <cell r="DM92">
            <v>33993</v>
          </cell>
          <cell r="DN92">
            <v>38581</v>
          </cell>
          <cell r="DO92">
            <v>42961</v>
          </cell>
          <cell r="DP92">
            <v>20855</v>
          </cell>
          <cell r="DQ92">
            <v>29613</v>
          </cell>
          <cell r="DR92">
            <v>33993</v>
          </cell>
          <cell r="DS92">
            <v>22378</v>
          </cell>
          <cell r="DT92">
            <v>41401</v>
          </cell>
          <cell r="DU92">
            <v>22378</v>
          </cell>
          <cell r="DV92">
            <v>31777</v>
          </cell>
          <cell r="DW92">
            <v>36477</v>
          </cell>
          <cell r="DX92">
            <v>41401</v>
          </cell>
          <cell r="DY92">
            <v>46100</v>
          </cell>
          <cell r="DZ92">
            <v>22378</v>
          </cell>
          <cell r="EA92">
            <v>31777</v>
          </cell>
          <cell r="EB92">
            <v>36477</v>
          </cell>
          <cell r="EC92">
            <v>25121</v>
          </cell>
          <cell r="ED92">
            <v>46473</v>
          </cell>
          <cell r="EE92">
            <v>25121</v>
          </cell>
          <cell r="EF92">
            <v>35672</v>
          </cell>
          <cell r="EG92">
            <v>40947</v>
          </cell>
          <cell r="EH92">
            <v>46473</v>
          </cell>
          <cell r="EI92">
            <v>51749</v>
          </cell>
          <cell r="EJ92">
            <v>25121</v>
          </cell>
          <cell r="EK92">
            <v>35672</v>
          </cell>
          <cell r="EL92">
            <v>40947</v>
          </cell>
          <cell r="EM92">
            <v>27633</v>
          </cell>
          <cell r="EN92">
            <v>51122</v>
          </cell>
          <cell r="EO92">
            <v>27633</v>
          </cell>
          <cell r="EP92">
            <v>39239</v>
          </cell>
          <cell r="EQ92">
            <v>45042</v>
          </cell>
          <cell r="ER92">
            <v>51122</v>
          </cell>
          <cell r="ES92">
            <v>56924</v>
          </cell>
          <cell r="ET92">
            <v>27633</v>
          </cell>
          <cell r="EU92">
            <v>39239</v>
          </cell>
          <cell r="EV92">
            <v>45042</v>
          </cell>
          <cell r="EW92">
            <v>28890</v>
          </cell>
          <cell r="EX92">
            <v>53446</v>
          </cell>
          <cell r="EY92">
            <v>28890</v>
          </cell>
          <cell r="EZ92">
            <v>41024</v>
          </cell>
          <cell r="FA92">
            <v>47090</v>
          </cell>
          <cell r="FB92">
            <v>53446</v>
          </cell>
          <cell r="FC92">
            <v>59513</v>
          </cell>
          <cell r="FD92">
            <v>28890</v>
          </cell>
          <cell r="FE92">
            <v>41024</v>
          </cell>
          <cell r="FF92">
            <v>47090</v>
          </cell>
        </row>
        <row r="93">
          <cell r="A93" t="str">
            <v>VIII</v>
          </cell>
          <cell r="B93" t="str">
            <v>A-S</v>
          </cell>
          <cell r="C93">
            <v>10421</v>
          </cell>
          <cell r="D93">
            <v>19278</v>
          </cell>
          <cell r="E93">
            <v>10421</v>
          </cell>
          <cell r="F93">
            <v>14798</v>
          </cell>
          <cell r="G93">
            <v>16985</v>
          </cell>
          <cell r="H93">
            <v>19278</v>
          </cell>
          <cell r="I93">
            <v>21466</v>
          </cell>
          <cell r="J93">
            <v>10421</v>
          </cell>
          <cell r="K93">
            <v>14798</v>
          </cell>
          <cell r="L93">
            <v>16985</v>
          </cell>
          <cell r="M93">
            <v>11415</v>
          </cell>
          <cell r="N93">
            <v>21119</v>
          </cell>
          <cell r="O93">
            <v>11415</v>
          </cell>
          <cell r="P93">
            <v>16210</v>
          </cell>
          <cell r="Q93">
            <v>18607</v>
          </cell>
          <cell r="R93">
            <v>21119</v>
          </cell>
          <cell r="S93">
            <v>23516</v>
          </cell>
          <cell r="T93">
            <v>11415</v>
          </cell>
          <cell r="U93">
            <v>16210</v>
          </cell>
          <cell r="V93">
            <v>18607</v>
          </cell>
          <cell r="W93"/>
          <cell r="X93"/>
          <cell r="Y93"/>
          <cell r="Z93"/>
          <cell r="AA93"/>
          <cell r="AB93"/>
          <cell r="AC93"/>
          <cell r="AD93"/>
          <cell r="AE93"/>
          <cell r="AF93"/>
          <cell r="AG93"/>
          <cell r="AH93"/>
          <cell r="AI93"/>
          <cell r="AJ93"/>
          <cell r="AK93"/>
          <cell r="AL93"/>
          <cell r="AM93"/>
          <cell r="AN93"/>
          <cell r="AO93"/>
          <cell r="AP93"/>
          <cell r="AQ93">
            <v>12824</v>
          </cell>
          <cell r="AR93">
            <v>23725</v>
          </cell>
          <cell r="AS93">
            <v>12824</v>
          </cell>
          <cell r="AT93">
            <v>18210</v>
          </cell>
          <cell r="AU93">
            <v>20902</v>
          </cell>
          <cell r="AV93">
            <v>23725</v>
          </cell>
          <cell r="AW93">
            <v>26418</v>
          </cell>
          <cell r="AX93">
            <v>12824</v>
          </cell>
          <cell r="AY93">
            <v>18210</v>
          </cell>
          <cell r="AZ93">
            <v>20902</v>
          </cell>
          <cell r="BA93">
            <v>13420</v>
          </cell>
          <cell r="BB93">
            <v>24827</v>
          </cell>
          <cell r="BC93">
            <v>13420</v>
          </cell>
          <cell r="BD93">
            <v>19056</v>
          </cell>
          <cell r="BE93">
            <v>21875</v>
          </cell>
          <cell r="BF93">
            <v>24827</v>
          </cell>
          <cell r="BG93">
            <v>27644</v>
          </cell>
          <cell r="BH93">
            <v>13420</v>
          </cell>
          <cell r="BI93">
            <v>19056</v>
          </cell>
          <cell r="BJ93">
            <v>21875</v>
          </cell>
          <cell r="BK93">
            <v>14315</v>
          </cell>
          <cell r="BL93">
            <v>26483</v>
          </cell>
          <cell r="BM93">
            <v>14315</v>
          </cell>
          <cell r="BN93">
            <v>20326</v>
          </cell>
          <cell r="BO93">
            <v>23334</v>
          </cell>
          <cell r="BP93">
            <v>26483</v>
          </cell>
          <cell r="BQ93">
            <v>29489</v>
          </cell>
          <cell r="BR93">
            <v>14315</v>
          </cell>
          <cell r="BS93">
            <v>20326</v>
          </cell>
          <cell r="BT93">
            <v>23334</v>
          </cell>
          <cell r="BU93">
            <v>15508</v>
          </cell>
          <cell r="BV93">
            <v>28689</v>
          </cell>
          <cell r="BW93">
            <v>15508</v>
          </cell>
          <cell r="BX93">
            <v>22021</v>
          </cell>
          <cell r="BY93">
            <v>25278</v>
          </cell>
          <cell r="BZ93">
            <v>28689</v>
          </cell>
          <cell r="CA93">
            <v>31947</v>
          </cell>
          <cell r="CB93">
            <v>15508</v>
          </cell>
          <cell r="CC93">
            <v>22021</v>
          </cell>
          <cell r="CD93">
            <v>25278</v>
          </cell>
          <cell r="CE93">
            <v>16701</v>
          </cell>
          <cell r="CF93">
            <v>30896</v>
          </cell>
          <cell r="CG93">
            <v>16701</v>
          </cell>
          <cell r="CH93">
            <v>23715</v>
          </cell>
          <cell r="CI93">
            <v>27222</v>
          </cell>
          <cell r="CJ93">
            <v>30896</v>
          </cell>
          <cell r="CK93">
            <v>34403</v>
          </cell>
          <cell r="CL93">
            <v>16701</v>
          </cell>
          <cell r="CM93">
            <v>23715</v>
          </cell>
          <cell r="CN93">
            <v>27222</v>
          </cell>
          <cell r="CO93">
            <v>18454</v>
          </cell>
          <cell r="CP93">
            <v>34140</v>
          </cell>
          <cell r="CQ93">
            <v>18454</v>
          </cell>
          <cell r="CR93">
            <v>26205</v>
          </cell>
          <cell r="CS93">
            <v>30079</v>
          </cell>
          <cell r="CT93">
            <v>34140</v>
          </cell>
          <cell r="CU93">
            <v>38015</v>
          </cell>
          <cell r="CV93">
            <v>18454</v>
          </cell>
          <cell r="CW93">
            <v>26205</v>
          </cell>
          <cell r="CX93">
            <v>30079</v>
          </cell>
          <cell r="CY93">
            <v>20300</v>
          </cell>
          <cell r="CZ93">
            <v>37555</v>
          </cell>
          <cell r="DA93">
            <v>20300</v>
          </cell>
          <cell r="DB93">
            <v>28825</v>
          </cell>
          <cell r="DC93">
            <v>33089</v>
          </cell>
          <cell r="DD93">
            <v>37555</v>
          </cell>
          <cell r="DE93">
            <v>41818</v>
          </cell>
          <cell r="DF93">
            <v>20300</v>
          </cell>
          <cell r="DG93">
            <v>28825</v>
          </cell>
          <cell r="DH93">
            <v>33089</v>
          </cell>
          <cell r="DI93">
            <v>22735</v>
          </cell>
          <cell r="DJ93">
            <v>42060</v>
          </cell>
          <cell r="DK93">
            <v>22735</v>
          </cell>
          <cell r="DL93">
            <v>32283</v>
          </cell>
          <cell r="DM93">
            <v>37058</v>
          </cell>
          <cell r="DN93">
            <v>42060</v>
          </cell>
          <cell r="DO93">
            <v>46835</v>
          </cell>
          <cell r="DP93">
            <v>22735</v>
          </cell>
          <cell r="DQ93">
            <v>32283</v>
          </cell>
          <cell r="DR93">
            <v>37058</v>
          </cell>
          <cell r="DS93">
            <v>24396</v>
          </cell>
          <cell r="DT93">
            <v>45134</v>
          </cell>
          <cell r="DU93">
            <v>24396</v>
          </cell>
          <cell r="DV93">
            <v>34643</v>
          </cell>
          <cell r="DW93">
            <v>39766</v>
          </cell>
          <cell r="DX93">
            <v>45134</v>
          </cell>
          <cell r="DY93">
            <v>50257</v>
          </cell>
          <cell r="DZ93">
            <v>24396</v>
          </cell>
          <cell r="EA93">
            <v>34643</v>
          </cell>
          <cell r="EB93">
            <v>39766</v>
          </cell>
          <cell r="EC93">
            <v>27386</v>
          </cell>
          <cell r="ED93">
            <v>50664</v>
          </cell>
          <cell r="EE93">
            <v>27386</v>
          </cell>
          <cell r="EF93">
            <v>38888</v>
          </cell>
          <cell r="EG93">
            <v>44639</v>
          </cell>
          <cell r="EH93">
            <v>50664</v>
          </cell>
          <cell r="EI93">
            <v>56415</v>
          </cell>
          <cell r="EJ93">
            <v>27386</v>
          </cell>
          <cell r="EK93">
            <v>38888</v>
          </cell>
          <cell r="EL93">
            <v>44639</v>
          </cell>
          <cell r="EM93">
            <v>30125</v>
          </cell>
          <cell r="EN93">
            <v>55731</v>
          </cell>
          <cell r="EO93">
            <v>30125</v>
          </cell>
          <cell r="EP93">
            <v>42777</v>
          </cell>
          <cell r="EQ93">
            <v>49104</v>
          </cell>
          <cell r="ER93">
            <v>55731</v>
          </cell>
          <cell r="ES93">
            <v>62056</v>
          </cell>
          <cell r="ET93">
            <v>30125</v>
          </cell>
          <cell r="EU93">
            <v>42777</v>
          </cell>
          <cell r="EV93">
            <v>49104</v>
          </cell>
          <cell r="EW93">
            <v>31494</v>
          </cell>
          <cell r="EX93">
            <v>58265</v>
          </cell>
          <cell r="EY93">
            <v>31494</v>
          </cell>
          <cell r="EZ93">
            <v>44723</v>
          </cell>
          <cell r="FA93">
            <v>51335</v>
          </cell>
          <cell r="FB93">
            <v>58265</v>
          </cell>
          <cell r="FC93">
            <v>64879</v>
          </cell>
          <cell r="FD93">
            <v>31494</v>
          </cell>
          <cell r="FE93">
            <v>44723</v>
          </cell>
          <cell r="FF93">
            <v>51335</v>
          </cell>
        </row>
        <row r="94">
          <cell r="A94" t="str">
            <v>IX</v>
          </cell>
          <cell r="B94" t="str">
            <v>D</v>
          </cell>
          <cell r="C94">
            <v>8553</v>
          </cell>
          <cell r="D94">
            <v>15823</v>
          </cell>
          <cell r="E94">
            <v>8553</v>
          </cell>
          <cell r="F94">
            <v>12145</v>
          </cell>
          <cell r="G94">
            <v>13941</v>
          </cell>
          <cell r="H94">
            <v>15823</v>
          </cell>
          <cell r="I94">
            <v>17619</v>
          </cell>
          <cell r="J94">
            <v>8553</v>
          </cell>
          <cell r="K94">
            <v>12145</v>
          </cell>
          <cell r="L94">
            <v>13941</v>
          </cell>
          <cell r="M94">
            <v>9388</v>
          </cell>
          <cell r="N94">
            <v>17368</v>
          </cell>
          <cell r="O94">
            <v>9388</v>
          </cell>
          <cell r="P94">
            <v>13331</v>
          </cell>
          <cell r="Q94">
            <v>15302</v>
          </cell>
          <cell r="R94">
            <v>17368</v>
          </cell>
          <cell r="S94">
            <v>19339</v>
          </cell>
          <cell r="T94">
            <v>9388</v>
          </cell>
          <cell r="U94">
            <v>13331</v>
          </cell>
          <cell r="V94">
            <v>15302</v>
          </cell>
          <cell r="W94"/>
          <cell r="X94"/>
          <cell r="Y94"/>
          <cell r="Z94"/>
          <cell r="AA94"/>
          <cell r="AB94"/>
          <cell r="AC94"/>
          <cell r="AD94"/>
          <cell r="AE94"/>
          <cell r="AF94"/>
          <cell r="AG94"/>
          <cell r="AH94"/>
          <cell r="AI94"/>
          <cell r="AJ94"/>
          <cell r="AK94"/>
          <cell r="AL94"/>
          <cell r="AM94"/>
          <cell r="AN94"/>
          <cell r="AO94"/>
          <cell r="AP94"/>
          <cell r="AQ94">
            <v>10546</v>
          </cell>
          <cell r="AR94">
            <v>19510</v>
          </cell>
          <cell r="AS94">
            <v>10546</v>
          </cell>
          <cell r="AT94">
            <v>14975</v>
          </cell>
          <cell r="AU94">
            <v>17190</v>
          </cell>
          <cell r="AV94">
            <v>19510</v>
          </cell>
          <cell r="AW94">
            <v>21725</v>
          </cell>
          <cell r="AX94">
            <v>10546</v>
          </cell>
          <cell r="AY94">
            <v>14975</v>
          </cell>
          <cell r="AZ94">
            <v>17190</v>
          </cell>
          <cell r="BA94">
            <v>11037</v>
          </cell>
          <cell r="BB94">
            <v>20418</v>
          </cell>
          <cell r="BC94">
            <v>11037</v>
          </cell>
          <cell r="BD94">
            <v>15673</v>
          </cell>
          <cell r="BE94">
            <v>17990</v>
          </cell>
          <cell r="BF94">
            <v>20418</v>
          </cell>
          <cell r="BG94">
            <v>22736</v>
          </cell>
          <cell r="BH94">
            <v>11037</v>
          </cell>
          <cell r="BI94">
            <v>15673</v>
          </cell>
          <cell r="BJ94">
            <v>17990</v>
          </cell>
          <cell r="BK94">
            <v>11773</v>
          </cell>
          <cell r="BL94">
            <v>21780</v>
          </cell>
          <cell r="BM94">
            <v>11773</v>
          </cell>
          <cell r="BN94">
            <v>16718</v>
          </cell>
          <cell r="BO94">
            <v>19190</v>
          </cell>
          <cell r="BP94">
            <v>21780</v>
          </cell>
          <cell r="BQ94">
            <v>24252</v>
          </cell>
          <cell r="BR94">
            <v>11773</v>
          </cell>
          <cell r="BS94">
            <v>16718</v>
          </cell>
          <cell r="BT94">
            <v>19190</v>
          </cell>
          <cell r="BU94">
            <v>12754</v>
          </cell>
          <cell r="BV94">
            <v>23595</v>
          </cell>
          <cell r="BW94">
            <v>12754</v>
          </cell>
          <cell r="BX94">
            <v>18111</v>
          </cell>
          <cell r="BY94">
            <v>20789</v>
          </cell>
          <cell r="BZ94">
            <v>23595</v>
          </cell>
          <cell r="CA94">
            <v>26273</v>
          </cell>
          <cell r="CB94">
            <v>12754</v>
          </cell>
          <cell r="CC94">
            <v>18111</v>
          </cell>
          <cell r="CD94">
            <v>20789</v>
          </cell>
          <cell r="CE94">
            <v>13735</v>
          </cell>
          <cell r="CF94">
            <v>25410</v>
          </cell>
          <cell r="CG94">
            <v>13735</v>
          </cell>
          <cell r="CH94">
            <v>19504</v>
          </cell>
          <cell r="CI94">
            <v>22388</v>
          </cell>
          <cell r="CJ94">
            <v>25410</v>
          </cell>
          <cell r="CK94">
            <v>28294</v>
          </cell>
          <cell r="CL94">
            <v>13735</v>
          </cell>
          <cell r="CM94">
            <v>19504</v>
          </cell>
          <cell r="CN94">
            <v>22388</v>
          </cell>
          <cell r="CO94">
            <v>15177</v>
          </cell>
          <cell r="CP94">
            <v>28077</v>
          </cell>
          <cell r="CQ94">
            <v>15177</v>
          </cell>
          <cell r="CR94">
            <v>21551</v>
          </cell>
          <cell r="CS94">
            <v>24739</v>
          </cell>
          <cell r="CT94">
            <v>28077</v>
          </cell>
          <cell r="CU94">
            <v>31265</v>
          </cell>
          <cell r="CV94">
            <v>15177</v>
          </cell>
          <cell r="CW94">
            <v>21551</v>
          </cell>
          <cell r="CX94">
            <v>24739</v>
          </cell>
          <cell r="CY94">
            <v>16695</v>
          </cell>
          <cell r="CZ94">
            <v>30886</v>
          </cell>
          <cell r="DA94">
            <v>16695</v>
          </cell>
          <cell r="DB94">
            <v>23707</v>
          </cell>
          <cell r="DC94">
            <v>27213</v>
          </cell>
          <cell r="DD94">
            <v>30886</v>
          </cell>
          <cell r="DE94">
            <v>34392</v>
          </cell>
          <cell r="DF94">
            <v>16695</v>
          </cell>
          <cell r="DG94">
            <v>23707</v>
          </cell>
          <cell r="DH94">
            <v>27213</v>
          </cell>
          <cell r="DI94">
            <v>18698</v>
          </cell>
          <cell r="DJ94">
            <v>34591</v>
          </cell>
          <cell r="DK94">
            <v>18698</v>
          </cell>
          <cell r="DL94">
            <v>26551</v>
          </cell>
          <cell r="DM94">
            <v>30478</v>
          </cell>
          <cell r="DN94">
            <v>34591</v>
          </cell>
          <cell r="DO94">
            <v>38518</v>
          </cell>
          <cell r="DP94">
            <v>18698</v>
          </cell>
          <cell r="DQ94">
            <v>26551</v>
          </cell>
          <cell r="DR94">
            <v>30478</v>
          </cell>
          <cell r="DS94">
            <v>20064</v>
          </cell>
          <cell r="DT94">
            <v>37118</v>
          </cell>
          <cell r="DU94">
            <v>20064</v>
          </cell>
          <cell r="DV94">
            <v>28491</v>
          </cell>
          <cell r="DW94">
            <v>32704</v>
          </cell>
          <cell r="DX94">
            <v>37118</v>
          </cell>
          <cell r="DY94">
            <v>41332</v>
          </cell>
          <cell r="DZ94">
            <v>20064</v>
          </cell>
          <cell r="EA94">
            <v>28491</v>
          </cell>
          <cell r="EB94">
            <v>32704</v>
          </cell>
          <cell r="EC94">
            <v>22523</v>
          </cell>
          <cell r="ED94">
            <v>41668</v>
          </cell>
          <cell r="EE94">
            <v>22523</v>
          </cell>
          <cell r="EF94">
            <v>31983</v>
          </cell>
          <cell r="EG94">
            <v>36712</v>
          </cell>
          <cell r="EH94">
            <v>41668</v>
          </cell>
          <cell r="EI94">
            <v>46397</v>
          </cell>
          <cell r="EJ94">
            <v>22523</v>
          </cell>
          <cell r="EK94">
            <v>31983</v>
          </cell>
          <cell r="EL94">
            <v>36712</v>
          </cell>
          <cell r="EM94">
            <v>24775</v>
          </cell>
          <cell r="EN94">
            <v>45834</v>
          </cell>
          <cell r="EO94">
            <v>24775</v>
          </cell>
          <cell r="EP94">
            <v>35181</v>
          </cell>
          <cell r="EQ94">
            <v>40383</v>
          </cell>
          <cell r="ER94">
            <v>45834</v>
          </cell>
          <cell r="ES94">
            <v>51037</v>
          </cell>
          <cell r="ET94">
            <v>24775</v>
          </cell>
          <cell r="EU94">
            <v>35181</v>
          </cell>
          <cell r="EV94">
            <v>40383</v>
          </cell>
          <cell r="EW94">
            <v>25901</v>
          </cell>
          <cell r="EX94">
            <v>47917</v>
          </cell>
          <cell r="EY94">
            <v>25901</v>
          </cell>
          <cell r="EZ94">
            <v>36779</v>
          </cell>
          <cell r="FA94">
            <v>42219</v>
          </cell>
          <cell r="FB94">
            <v>47917</v>
          </cell>
          <cell r="FC94">
            <v>53356</v>
          </cell>
          <cell r="FD94">
            <v>25901</v>
          </cell>
          <cell r="FE94">
            <v>36779</v>
          </cell>
          <cell r="FF94">
            <v>42219</v>
          </cell>
        </row>
        <row r="95">
          <cell r="A95" t="str">
            <v>IX</v>
          </cell>
          <cell r="B95" t="str">
            <v>B</v>
          </cell>
          <cell r="C95">
            <v>10435</v>
          </cell>
          <cell r="D95">
            <v>19304</v>
          </cell>
          <cell r="E95">
            <v>10435</v>
          </cell>
          <cell r="F95">
            <v>14817</v>
          </cell>
          <cell r="G95">
            <v>17008</v>
          </cell>
          <cell r="H95">
            <v>19304</v>
          </cell>
          <cell r="I95">
            <v>21495</v>
          </cell>
          <cell r="J95">
            <v>10435</v>
          </cell>
          <cell r="K95">
            <v>14817</v>
          </cell>
          <cell r="L95">
            <v>17008</v>
          </cell>
          <cell r="M95">
            <v>11453</v>
          </cell>
          <cell r="N95">
            <v>21189</v>
          </cell>
          <cell r="O95">
            <v>11453</v>
          </cell>
          <cell r="P95">
            <v>16264</v>
          </cell>
          <cell r="Q95">
            <v>18668</v>
          </cell>
          <cell r="R95">
            <v>21189</v>
          </cell>
          <cell r="S95">
            <v>23594</v>
          </cell>
          <cell r="T95">
            <v>11453</v>
          </cell>
          <cell r="U95">
            <v>16264</v>
          </cell>
          <cell r="V95">
            <v>18668</v>
          </cell>
          <cell r="W95"/>
          <cell r="X95"/>
          <cell r="Y95"/>
          <cell r="Z95"/>
          <cell r="AA95"/>
          <cell r="AB95"/>
          <cell r="AC95"/>
          <cell r="AD95"/>
          <cell r="AE95"/>
          <cell r="AF95"/>
          <cell r="AG95"/>
          <cell r="AH95"/>
          <cell r="AI95"/>
          <cell r="AJ95"/>
          <cell r="AK95"/>
          <cell r="AL95"/>
          <cell r="AM95"/>
          <cell r="AN95"/>
          <cell r="AO95"/>
          <cell r="AP95"/>
          <cell r="AQ95">
            <v>12866</v>
          </cell>
          <cell r="AR95">
            <v>23802</v>
          </cell>
          <cell r="AS95">
            <v>12866</v>
          </cell>
          <cell r="AT95">
            <v>18270</v>
          </cell>
          <cell r="AU95">
            <v>20972</v>
          </cell>
          <cell r="AV95">
            <v>23802</v>
          </cell>
          <cell r="AW95">
            <v>26505</v>
          </cell>
          <cell r="AX95">
            <v>12866</v>
          </cell>
          <cell r="AY95">
            <v>18270</v>
          </cell>
          <cell r="AZ95">
            <v>20972</v>
          </cell>
          <cell r="BA95">
            <v>13465</v>
          </cell>
          <cell r="BB95">
            <v>24910</v>
          </cell>
          <cell r="BC95">
            <v>13465</v>
          </cell>
          <cell r="BD95">
            <v>19121</v>
          </cell>
          <cell r="BE95">
            <v>21948</v>
          </cell>
          <cell r="BF95">
            <v>24910</v>
          </cell>
          <cell r="BG95">
            <v>27738</v>
          </cell>
          <cell r="BH95">
            <v>13465</v>
          </cell>
          <cell r="BI95">
            <v>19121</v>
          </cell>
          <cell r="BJ95">
            <v>21948</v>
          </cell>
          <cell r="BK95">
            <v>14363</v>
          </cell>
          <cell r="BL95">
            <v>26572</v>
          </cell>
          <cell r="BM95">
            <v>14363</v>
          </cell>
          <cell r="BN95">
            <v>20396</v>
          </cell>
          <cell r="BO95">
            <v>23412</v>
          </cell>
          <cell r="BP95">
            <v>26572</v>
          </cell>
          <cell r="BQ95">
            <v>29587</v>
          </cell>
          <cell r="BR95">
            <v>14363</v>
          </cell>
          <cell r="BS95">
            <v>20396</v>
          </cell>
          <cell r="BT95">
            <v>23412</v>
          </cell>
          <cell r="BU95">
            <v>15560</v>
          </cell>
          <cell r="BV95">
            <v>28786</v>
          </cell>
          <cell r="BW95">
            <v>15560</v>
          </cell>
          <cell r="BX95">
            <v>22095</v>
          </cell>
          <cell r="BY95">
            <v>25363</v>
          </cell>
          <cell r="BZ95">
            <v>28786</v>
          </cell>
          <cell r="CA95">
            <v>32053</v>
          </cell>
          <cell r="CB95">
            <v>15560</v>
          </cell>
          <cell r="CC95">
            <v>22095</v>
          </cell>
          <cell r="CD95">
            <v>25363</v>
          </cell>
          <cell r="CE95">
            <v>16757</v>
          </cell>
          <cell r="CF95">
            <v>31000</v>
          </cell>
          <cell r="CG95">
            <v>16757</v>
          </cell>
          <cell r="CH95">
            <v>23795</v>
          </cell>
          <cell r="CI95">
            <v>27313</v>
          </cell>
          <cell r="CJ95">
            <v>31000</v>
          </cell>
          <cell r="CK95">
            <v>34519</v>
          </cell>
          <cell r="CL95">
            <v>16757</v>
          </cell>
          <cell r="CM95">
            <v>23795</v>
          </cell>
          <cell r="CN95">
            <v>27313</v>
          </cell>
          <cell r="CO95">
            <v>18516</v>
          </cell>
          <cell r="CP95">
            <v>34254</v>
          </cell>
          <cell r="CQ95">
            <v>18516</v>
          </cell>
          <cell r="CR95">
            <v>26292</v>
          </cell>
          <cell r="CS95">
            <v>30182</v>
          </cell>
          <cell r="CT95">
            <v>34254</v>
          </cell>
          <cell r="CU95">
            <v>38143</v>
          </cell>
          <cell r="CV95">
            <v>18516</v>
          </cell>
          <cell r="CW95">
            <v>26292</v>
          </cell>
          <cell r="CX95">
            <v>30182</v>
          </cell>
          <cell r="CY95">
            <v>20368</v>
          </cell>
          <cell r="CZ95">
            <v>37681</v>
          </cell>
          <cell r="DA95">
            <v>20368</v>
          </cell>
          <cell r="DB95">
            <v>28923</v>
          </cell>
          <cell r="DC95">
            <v>33200</v>
          </cell>
          <cell r="DD95">
            <v>37681</v>
          </cell>
          <cell r="DE95">
            <v>41958</v>
          </cell>
          <cell r="DF95">
            <v>20368</v>
          </cell>
          <cell r="DG95">
            <v>28923</v>
          </cell>
          <cell r="DH95">
            <v>33200</v>
          </cell>
          <cell r="DI95">
            <v>22812</v>
          </cell>
          <cell r="DJ95">
            <v>42201</v>
          </cell>
          <cell r="DK95">
            <v>22812</v>
          </cell>
          <cell r="DL95">
            <v>32392</v>
          </cell>
          <cell r="DM95">
            <v>37183</v>
          </cell>
          <cell r="DN95">
            <v>42201</v>
          </cell>
          <cell r="DO95">
            <v>46992</v>
          </cell>
          <cell r="DP95">
            <v>22812</v>
          </cell>
          <cell r="DQ95">
            <v>32392</v>
          </cell>
          <cell r="DR95">
            <v>37183</v>
          </cell>
          <cell r="DS95">
            <v>24478</v>
          </cell>
          <cell r="DT95">
            <v>45284</v>
          </cell>
          <cell r="DU95">
            <v>24478</v>
          </cell>
          <cell r="DV95">
            <v>34759</v>
          </cell>
          <cell r="DW95">
            <v>39899</v>
          </cell>
          <cell r="DX95">
            <v>45284</v>
          </cell>
          <cell r="DY95">
            <v>50425</v>
          </cell>
          <cell r="DZ95">
            <v>24478</v>
          </cell>
          <cell r="EA95">
            <v>34759</v>
          </cell>
          <cell r="EB95">
            <v>39899</v>
          </cell>
          <cell r="EC95">
            <v>27478</v>
          </cell>
          <cell r="ED95">
            <v>50835</v>
          </cell>
          <cell r="EE95">
            <v>27478</v>
          </cell>
          <cell r="EF95">
            <v>39019</v>
          </cell>
          <cell r="EG95">
            <v>44789</v>
          </cell>
          <cell r="EH95">
            <v>50835</v>
          </cell>
          <cell r="EI95">
            <v>56604</v>
          </cell>
          <cell r="EJ95">
            <v>27478</v>
          </cell>
          <cell r="EK95">
            <v>39019</v>
          </cell>
          <cell r="EL95">
            <v>44789</v>
          </cell>
          <cell r="EM95">
            <v>30226</v>
          </cell>
          <cell r="EN95">
            <v>55917</v>
          </cell>
          <cell r="EO95">
            <v>30226</v>
          </cell>
          <cell r="EP95">
            <v>42921</v>
          </cell>
          <cell r="EQ95">
            <v>49267</v>
          </cell>
          <cell r="ER95">
            <v>55917</v>
          </cell>
          <cell r="ES95">
            <v>62265</v>
          </cell>
          <cell r="ET95">
            <v>30226</v>
          </cell>
          <cell r="EU95">
            <v>42921</v>
          </cell>
          <cell r="EV95">
            <v>49267</v>
          </cell>
          <cell r="EW95">
            <v>31599</v>
          </cell>
          <cell r="EX95">
            <v>58459</v>
          </cell>
          <cell r="EY95">
            <v>31599</v>
          </cell>
          <cell r="EZ95">
            <v>44870</v>
          </cell>
          <cell r="FA95">
            <v>51507</v>
          </cell>
          <cell r="FB95">
            <v>58459</v>
          </cell>
          <cell r="FC95">
            <v>65094</v>
          </cell>
          <cell r="FD95">
            <v>31599</v>
          </cell>
          <cell r="FE95">
            <v>44870</v>
          </cell>
          <cell r="FF95">
            <v>51507</v>
          </cell>
        </row>
        <row r="96">
          <cell r="A96" t="str">
            <v>IX</v>
          </cell>
          <cell r="B96" t="str">
            <v>A-S</v>
          </cell>
          <cell r="C96">
            <v>11375</v>
          </cell>
          <cell r="D96">
            <v>21045</v>
          </cell>
          <cell r="E96">
            <v>11375</v>
          </cell>
          <cell r="F96">
            <v>16153</v>
          </cell>
          <cell r="G96">
            <v>18542</v>
          </cell>
          <cell r="H96">
            <v>21045</v>
          </cell>
          <cell r="I96">
            <v>23433</v>
          </cell>
          <cell r="J96">
            <v>11375</v>
          </cell>
          <cell r="K96">
            <v>16153</v>
          </cell>
          <cell r="L96">
            <v>18542</v>
          </cell>
          <cell r="M96">
            <v>12486</v>
          </cell>
          <cell r="N96">
            <v>23099</v>
          </cell>
          <cell r="O96">
            <v>12486</v>
          </cell>
          <cell r="P96">
            <v>17730</v>
          </cell>
          <cell r="Q96">
            <v>20352</v>
          </cell>
          <cell r="R96">
            <v>23099</v>
          </cell>
          <cell r="S96">
            <v>25721</v>
          </cell>
          <cell r="T96">
            <v>12486</v>
          </cell>
          <cell r="U96">
            <v>17730</v>
          </cell>
          <cell r="V96">
            <v>20352</v>
          </cell>
          <cell r="W96"/>
          <cell r="X96"/>
          <cell r="Y96"/>
          <cell r="Z96"/>
          <cell r="AA96"/>
          <cell r="AB96"/>
          <cell r="AC96"/>
          <cell r="AD96"/>
          <cell r="AE96"/>
          <cell r="AF96"/>
          <cell r="AG96"/>
          <cell r="AH96"/>
          <cell r="AI96"/>
          <cell r="AJ96"/>
          <cell r="AK96"/>
          <cell r="AL96"/>
          <cell r="AM96"/>
          <cell r="AN96"/>
          <cell r="AO96"/>
          <cell r="AP96"/>
          <cell r="AQ96">
            <v>14026</v>
          </cell>
          <cell r="AR96">
            <v>25948</v>
          </cell>
          <cell r="AS96">
            <v>14026</v>
          </cell>
          <cell r="AT96">
            <v>19917</v>
          </cell>
          <cell r="AU96">
            <v>22863</v>
          </cell>
          <cell r="AV96">
            <v>25948</v>
          </cell>
          <cell r="AW96">
            <v>28894</v>
          </cell>
          <cell r="AX96">
            <v>14026</v>
          </cell>
          <cell r="AY96">
            <v>19917</v>
          </cell>
          <cell r="AZ96">
            <v>22863</v>
          </cell>
          <cell r="BA96">
            <v>14679</v>
          </cell>
          <cell r="BB96">
            <v>27156</v>
          </cell>
          <cell r="BC96">
            <v>14679</v>
          </cell>
          <cell r="BD96">
            <v>20845</v>
          </cell>
          <cell r="BE96">
            <v>23927</v>
          </cell>
          <cell r="BF96">
            <v>27156</v>
          </cell>
          <cell r="BG96">
            <v>30239</v>
          </cell>
          <cell r="BH96">
            <v>14679</v>
          </cell>
          <cell r="BI96">
            <v>20845</v>
          </cell>
          <cell r="BJ96">
            <v>23927</v>
          </cell>
          <cell r="BK96">
            <v>15658</v>
          </cell>
          <cell r="BL96">
            <v>28967</v>
          </cell>
          <cell r="BM96">
            <v>15658</v>
          </cell>
          <cell r="BN96">
            <v>22235</v>
          </cell>
          <cell r="BO96">
            <v>25523</v>
          </cell>
          <cell r="BP96">
            <v>28967</v>
          </cell>
          <cell r="BQ96">
            <v>32255</v>
          </cell>
          <cell r="BR96">
            <v>15658</v>
          </cell>
          <cell r="BS96">
            <v>22235</v>
          </cell>
          <cell r="BT96">
            <v>25523</v>
          </cell>
          <cell r="BU96">
            <v>16963</v>
          </cell>
          <cell r="BV96">
            <v>31381</v>
          </cell>
          <cell r="BW96">
            <v>16963</v>
          </cell>
          <cell r="BX96">
            <v>24088</v>
          </cell>
          <cell r="BY96">
            <v>27649</v>
          </cell>
          <cell r="BZ96">
            <v>31381</v>
          </cell>
          <cell r="CA96">
            <v>34943</v>
          </cell>
          <cell r="CB96">
            <v>16963</v>
          </cell>
          <cell r="CC96">
            <v>24088</v>
          </cell>
          <cell r="CD96">
            <v>27649</v>
          </cell>
          <cell r="CE96">
            <v>18268</v>
          </cell>
          <cell r="CF96">
            <v>33795</v>
          </cell>
          <cell r="CG96">
            <v>18268</v>
          </cell>
          <cell r="CH96">
            <v>25940</v>
          </cell>
          <cell r="CI96">
            <v>29776</v>
          </cell>
          <cell r="CJ96">
            <v>33795</v>
          </cell>
          <cell r="CK96">
            <v>37631</v>
          </cell>
          <cell r="CL96">
            <v>18268</v>
          </cell>
          <cell r="CM96">
            <v>25940</v>
          </cell>
          <cell r="CN96">
            <v>29776</v>
          </cell>
          <cell r="CO96">
            <v>20185</v>
          </cell>
          <cell r="CP96">
            <v>37342</v>
          </cell>
          <cell r="CQ96">
            <v>20185</v>
          </cell>
          <cell r="CR96">
            <v>28663</v>
          </cell>
          <cell r="CS96">
            <v>32903</v>
          </cell>
          <cell r="CT96">
            <v>37342</v>
          </cell>
          <cell r="CU96">
            <v>41582</v>
          </cell>
          <cell r="CV96">
            <v>20185</v>
          </cell>
          <cell r="CW96">
            <v>28663</v>
          </cell>
          <cell r="CX96">
            <v>32903</v>
          </cell>
          <cell r="CY96">
            <v>22204</v>
          </cell>
          <cell r="CZ96">
            <v>41078</v>
          </cell>
          <cell r="DA96">
            <v>22204</v>
          </cell>
          <cell r="DB96">
            <v>31530</v>
          </cell>
          <cell r="DC96">
            <v>36193</v>
          </cell>
          <cell r="DD96">
            <v>41078</v>
          </cell>
          <cell r="DE96">
            <v>45741</v>
          </cell>
          <cell r="DF96">
            <v>22204</v>
          </cell>
          <cell r="DG96">
            <v>31530</v>
          </cell>
          <cell r="DH96">
            <v>36193</v>
          </cell>
          <cell r="DI96">
            <v>24868</v>
          </cell>
          <cell r="DJ96">
            <v>46006</v>
          </cell>
          <cell r="DK96">
            <v>24868</v>
          </cell>
          <cell r="DL96">
            <v>35313</v>
          </cell>
          <cell r="DM96">
            <v>40536</v>
          </cell>
          <cell r="DN96">
            <v>46006</v>
          </cell>
          <cell r="DO96">
            <v>51229</v>
          </cell>
          <cell r="DP96">
            <v>24868</v>
          </cell>
          <cell r="DQ96">
            <v>35313</v>
          </cell>
          <cell r="DR96">
            <v>40536</v>
          </cell>
          <cell r="DS96">
            <v>26685</v>
          </cell>
          <cell r="DT96">
            <v>49367</v>
          </cell>
          <cell r="DU96">
            <v>26685</v>
          </cell>
          <cell r="DV96">
            <v>37893</v>
          </cell>
          <cell r="DW96">
            <v>43496</v>
          </cell>
          <cell r="DX96">
            <v>49367</v>
          </cell>
          <cell r="DY96">
            <v>54972</v>
          </cell>
          <cell r="DZ96">
            <v>26685</v>
          </cell>
          <cell r="EA96">
            <v>37893</v>
          </cell>
          <cell r="EB96">
            <v>43496</v>
          </cell>
          <cell r="EC96">
            <v>29956</v>
          </cell>
          <cell r="ED96">
            <v>55418</v>
          </cell>
          <cell r="EE96">
            <v>29956</v>
          </cell>
          <cell r="EF96">
            <v>42537</v>
          </cell>
          <cell r="EG96">
            <v>48827</v>
          </cell>
          <cell r="EH96">
            <v>55418</v>
          </cell>
          <cell r="EI96">
            <v>61708</v>
          </cell>
          <cell r="EJ96">
            <v>29956</v>
          </cell>
          <cell r="EK96">
            <v>42537</v>
          </cell>
          <cell r="EL96">
            <v>48827</v>
          </cell>
          <cell r="EM96">
            <v>32951</v>
          </cell>
          <cell r="EN96">
            <v>60959</v>
          </cell>
          <cell r="EO96">
            <v>32951</v>
          </cell>
          <cell r="EP96">
            <v>46791</v>
          </cell>
          <cell r="EQ96">
            <v>53709</v>
          </cell>
          <cell r="ER96">
            <v>60959</v>
          </cell>
          <cell r="ES96">
            <v>67879</v>
          </cell>
          <cell r="ET96">
            <v>32951</v>
          </cell>
          <cell r="EU96">
            <v>46791</v>
          </cell>
          <cell r="EV96">
            <v>53709</v>
          </cell>
          <cell r="EW96">
            <v>34448</v>
          </cell>
          <cell r="EX96">
            <v>63730</v>
          </cell>
          <cell r="EY96">
            <v>34448</v>
          </cell>
          <cell r="EZ96">
            <v>48916</v>
          </cell>
          <cell r="FA96">
            <v>56151</v>
          </cell>
          <cell r="FB96">
            <v>63730</v>
          </cell>
          <cell r="FC96">
            <v>70963</v>
          </cell>
          <cell r="FD96">
            <v>34448</v>
          </cell>
          <cell r="FE96">
            <v>48916</v>
          </cell>
          <cell r="FF96">
            <v>56151</v>
          </cell>
        </row>
        <row r="97">
          <cell r="A97" t="str">
            <v>X</v>
          </cell>
          <cell r="B97" t="str">
            <v>D</v>
          </cell>
          <cell r="C97">
            <v>9314</v>
          </cell>
          <cell r="D97">
            <v>17231</v>
          </cell>
          <cell r="E97">
            <v>9314</v>
          </cell>
          <cell r="F97">
            <v>13226</v>
          </cell>
          <cell r="G97">
            <v>15182</v>
          </cell>
          <cell r="H97">
            <v>17231</v>
          </cell>
          <cell r="I97">
            <v>19187</v>
          </cell>
          <cell r="J97">
            <v>9314</v>
          </cell>
          <cell r="K97">
            <v>13226</v>
          </cell>
          <cell r="L97">
            <v>15182</v>
          </cell>
          <cell r="M97">
            <v>10203</v>
          </cell>
          <cell r="N97">
            <v>18876</v>
          </cell>
          <cell r="O97">
            <v>10203</v>
          </cell>
          <cell r="P97">
            <v>14488</v>
          </cell>
          <cell r="Q97">
            <v>16631</v>
          </cell>
          <cell r="R97">
            <v>18876</v>
          </cell>
          <cell r="S97">
            <v>21018</v>
          </cell>
          <cell r="T97">
            <v>10203</v>
          </cell>
          <cell r="U97">
            <v>14488</v>
          </cell>
          <cell r="V97">
            <v>16631</v>
          </cell>
          <cell r="W97"/>
          <cell r="X97"/>
          <cell r="Y97"/>
          <cell r="Z97"/>
          <cell r="AA97"/>
          <cell r="AB97"/>
          <cell r="AC97"/>
          <cell r="AD97"/>
          <cell r="AE97"/>
          <cell r="AF97"/>
          <cell r="AG97"/>
          <cell r="AH97"/>
          <cell r="AI97"/>
          <cell r="AJ97"/>
          <cell r="AK97"/>
          <cell r="AL97"/>
          <cell r="AM97"/>
          <cell r="AN97"/>
          <cell r="AO97"/>
          <cell r="AP97"/>
          <cell r="AQ97">
            <v>11462</v>
          </cell>
          <cell r="AR97">
            <v>21205</v>
          </cell>
          <cell r="AS97">
            <v>11462</v>
          </cell>
          <cell r="AT97">
            <v>16276</v>
          </cell>
          <cell r="AU97">
            <v>18683</v>
          </cell>
          <cell r="AV97">
            <v>21205</v>
          </cell>
          <cell r="AW97">
            <v>23612</v>
          </cell>
          <cell r="AX97">
            <v>11462</v>
          </cell>
          <cell r="AY97">
            <v>16276</v>
          </cell>
          <cell r="AZ97">
            <v>18683</v>
          </cell>
          <cell r="BA97">
            <v>11995</v>
          </cell>
          <cell r="BB97">
            <v>22191</v>
          </cell>
          <cell r="BC97">
            <v>11995</v>
          </cell>
          <cell r="BD97">
            <v>17033</v>
          </cell>
          <cell r="BE97">
            <v>19552</v>
          </cell>
          <cell r="BF97">
            <v>22191</v>
          </cell>
          <cell r="BG97">
            <v>24710</v>
          </cell>
          <cell r="BH97">
            <v>11995</v>
          </cell>
          <cell r="BI97">
            <v>17033</v>
          </cell>
          <cell r="BJ97">
            <v>19552</v>
          </cell>
          <cell r="BK97">
            <v>12795</v>
          </cell>
          <cell r="BL97">
            <v>23671</v>
          </cell>
          <cell r="BM97">
            <v>12795</v>
          </cell>
          <cell r="BN97">
            <v>18169</v>
          </cell>
          <cell r="BO97">
            <v>20856</v>
          </cell>
          <cell r="BP97">
            <v>23671</v>
          </cell>
          <cell r="BQ97">
            <v>26358</v>
          </cell>
          <cell r="BR97">
            <v>12795</v>
          </cell>
          <cell r="BS97">
            <v>18169</v>
          </cell>
          <cell r="BT97">
            <v>20856</v>
          </cell>
          <cell r="BU97">
            <v>13861</v>
          </cell>
          <cell r="BV97">
            <v>25643</v>
          </cell>
          <cell r="BW97">
            <v>13861</v>
          </cell>
          <cell r="BX97">
            <v>19683</v>
          </cell>
          <cell r="BY97">
            <v>22593</v>
          </cell>
          <cell r="BZ97">
            <v>25643</v>
          </cell>
          <cell r="CA97">
            <v>28554</v>
          </cell>
          <cell r="CB97">
            <v>13861</v>
          </cell>
          <cell r="CC97">
            <v>19683</v>
          </cell>
          <cell r="CD97">
            <v>22593</v>
          </cell>
          <cell r="CE97">
            <v>14927</v>
          </cell>
          <cell r="CF97">
            <v>27615</v>
          </cell>
          <cell r="CG97">
            <v>14927</v>
          </cell>
          <cell r="CH97">
            <v>21196</v>
          </cell>
          <cell r="CI97">
            <v>24331</v>
          </cell>
          <cell r="CJ97">
            <v>27615</v>
          </cell>
          <cell r="CK97">
            <v>30750</v>
          </cell>
          <cell r="CL97">
            <v>14927</v>
          </cell>
          <cell r="CM97">
            <v>21196</v>
          </cell>
          <cell r="CN97">
            <v>24331</v>
          </cell>
          <cell r="CO97">
            <v>16494</v>
          </cell>
          <cell r="CP97">
            <v>30514</v>
          </cell>
          <cell r="CQ97">
            <v>16494</v>
          </cell>
          <cell r="CR97">
            <v>23421</v>
          </cell>
          <cell r="CS97">
            <v>26885</v>
          </cell>
          <cell r="CT97">
            <v>30514</v>
          </cell>
          <cell r="CU97">
            <v>33978</v>
          </cell>
          <cell r="CV97">
            <v>16494</v>
          </cell>
          <cell r="CW97">
            <v>23421</v>
          </cell>
          <cell r="CX97">
            <v>26885</v>
          </cell>
          <cell r="CY97">
            <v>18143</v>
          </cell>
          <cell r="CZ97">
            <v>33565</v>
          </cell>
          <cell r="DA97">
            <v>18143</v>
          </cell>
          <cell r="DB97">
            <v>25763</v>
          </cell>
          <cell r="DC97">
            <v>29573</v>
          </cell>
          <cell r="DD97">
            <v>33565</v>
          </cell>
          <cell r="DE97">
            <v>37375</v>
          </cell>
          <cell r="DF97">
            <v>18143</v>
          </cell>
          <cell r="DG97">
            <v>25763</v>
          </cell>
          <cell r="DH97">
            <v>29573</v>
          </cell>
          <cell r="DI97">
            <v>20321</v>
          </cell>
          <cell r="DJ97">
            <v>37594</v>
          </cell>
          <cell r="DK97">
            <v>20321</v>
          </cell>
          <cell r="DL97">
            <v>28856</v>
          </cell>
          <cell r="DM97">
            <v>33123</v>
          </cell>
          <cell r="DN97">
            <v>37594</v>
          </cell>
          <cell r="DO97">
            <v>41861</v>
          </cell>
          <cell r="DP97">
            <v>20321</v>
          </cell>
          <cell r="DQ97">
            <v>28856</v>
          </cell>
          <cell r="DR97">
            <v>33123</v>
          </cell>
          <cell r="DS97">
            <v>21805</v>
          </cell>
          <cell r="DT97">
            <v>40339</v>
          </cell>
          <cell r="DU97">
            <v>21805</v>
          </cell>
          <cell r="DV97">
            <v>30963</v>
          </cell>
          <cell r="DW97">
            <v>35542</v>
          </cell>
          <cell r="DX97">
            <v>40339</v>
          </cell>
          <cell r="DY97">
            <v>44918</v>
          </cell>
          <cell r="DZ97">
            <v>21805</v>
          </cell>
          <cell r="EA97">
            <v>30963</v>
          </cell>
          <cell r="EB97">
            <v>35542</v>
          </cell>
          <cell r="EC97">
            <v>24477</v>
          </cell>
          <cell r="ED97">
            <v>45282</v>
          </cell>
          <cell r="EE97">
            <v>24477</v>
          </cell>
          <cell r="EF97">
            <v>34757</v>
          </cell>
          <cell r="EG97">
            <v>39898</v>
          </cell>
          <cell r="EH97">
            <v>45282</v>
          </cell>
          <cell r="EI97">
            <v>50423</v>
          </cell>
          <cell r="EJ97">
            <v>24477</v>
          </cell>
          <cell r="EK97">
            <v>34757</v>
          </cell>
          <cell r="EL97">
            <v>39898</v>
          </cell>
          <cell r="EM97">
            <v>26925</v>
          </cell>
          <cell r="EN97">
            <v>49811</v>
          </cell>
          <cell r="EO97">
            <v>26925</v>
          </cell>
          <cell r="EP97">
            <v>38234</v>
          </cell>
          <cell r="EQ97">
            <v>43888</v>
          </cell>
          <cell r="ER97">
            <v>49811</v>
          </cell>
          <cell r="ES97">
            <v>55466</v>
          </cell>
          <cell r="ET97">
            <v>26925</v>
          </cell>
          <cell r="EU97">
            <v>38234</v>
          </cell>
          <cell r="EV97">
            <v>43888</v>
          </cell>
          <cell r="EW97">
            <v>28149</v>
          </cell>
          <cell r="EX97">
            <v>52076</v>
          </cell>
          <cell r="EY97">
            <v>28149</v>
          </cell>
          <cell r="EZ97">
            <v>39972</v>
          </cell>
          <cell r="FA97">
            <v>45883</v>
          </cell>
          <cell r="FB97">
            <v>52076</v>
          </cell>
          <cell r="FC97">
            <v>57987</v>
          </cell>
          <cell r="FD97">
            <v>28149</v>
          </cell>
          <cell r="FE97">
            <v>39972</v>
          </cell>
          <cell r="FF97">
            <v>45883</v>
          </cell>
        </row>
        <row r="98">
          <cell r="A98" t="str">
            <v>X</v>
          </cell>
          <cell r="B98" t="str">
            <v>B</v>
          </cell>
          <cell r="C98">
            <v>11363</v>
          </cell>
          <cell r="D98">
            <v>21022</v>
          </cell>
          <cell r="E98">
            <v>11363</v>
          </cell>
          <cell r="F98">
            <v>16136</v>
          </cell>
          <cell r="G98">
            <v>18522</v>
          </cell>
          <cell r="H98">
            <v>21022</v>
          </cell>
          <cell r="I98">
            <v>23408</v>
          </cell>
          <cell r="J98">
            <v>11363</v>
          </cell>
          <cell r="K98">
            <v>16136</v>
          </cell>
          <cell r="L98">
            <v>18522</v>
          </cell>
          <cell r="M98">
            <v>12448</v>
          </cell>
          <cell r="N98">
            <v>23029</v>
          </cell>
          <cell r="O98">
            <v>12448</v>
          </cell>
          <cell r="P98">
            <v>17675</v>
          </cell>
          <cell r="Q98">
            <v>20290</v>
          </cell>
          <cell r="R98">
            <v>23029</v>
          </cell>
          <cell r="S98">
            <v>25642</v>
          </cell>
          <cell r="T98">
            <v>12448</v>
          </cell>
          <cell r="U98">
            <v>17675</v>
          </cell>
          <cell r="V98">
            <v>20290</v>
          </cell>
          <cell r="W98"/>
          <cell r="X98"/>
          <cell r="Y98"/>
          <cell r="Z98"/>
          <cell r="AA98"/>
          <cell r="AB98"/>
          <cell r="AC98"/>
          <cell r="AD98"/>
          <cell r="AE98"/>
          <cell r="AF98"/>
          <cell r="AG98"/>
          <cell r="AH98"/>
          <cell r="AI98"/>
          <cell r="AJ98"/>
          <cell r="AK98"/>
          <cell r="AL98"/>
          <cell r="AM98"/>
          <cell r="AN98"/>
          <cell r="AO98"/>
          <cell r="AP98"/>
          <cell r="AQ98">
            <v>13984</v>
          </cell>
          <cell r="AR98">
            <v>25870</v>
          </cell>
          <cell r="AS98">
            <v>13984</v>
          </cell>
          <cell r="AT98">
            <v>19857</v>
          </cell>
          <cell r="AU98">
            <v>22793</v>
          </cell>
          <cell r="AV98">
            <v>25870</v>
          </cell>
          <cell r="AW98">
            <v>28807</v>
          </cell>
          <cell r="AX98">
            <v>13984</v>
          </cell>
          <cell r="AY98">
            <v>19857</v>
          </cell>
          <cell r="AZ98">
            <v>22793</v>
          </cell>
          <cell r="BA98">
            <v>14634</v>
          </cell>
          <cell r="BB98">
            <v>27073</v>
          </cell>
          <cell r="BC98">
            <v>14634</v>
          </cell>
          <cell r="BD98">
            <v>20780</v>
          </cell>
          <cell r="BE98">
            <v>23853</v>
          </cell>
          <cell r="BF98">
            <v>27073</v>
          </cell>
          <cell r="BG98">
            <v>30146</v>
          </cell>
          <cell r="BH98">
            <v>14634</v>
          </cell>
          <cell r="BI98">
            <v>20780</v>
          </cell>
          <cell r="BJ98">
            <v>23853</v>
          </cell>
          <cell r="BK98">
            <v>15610</v>
          </cell>
          <cell r="BL98">
            <v>28879</v>
          </cell>
          <cell r="BM98">
            <v>15610</v>
          </cell>
          <cell r="BN98">
            <v>22166</v>
          </cell>
          <cell r="BO98">
            <v>25444</v>
          </cell>
          <cell r="BP98">
            <v>28879</v>
          </cell>
          <cell r="BQ98">
            <v>32157</v>
          </cell>
          <cell r="BR98">
            <v>15610</v>
          </cell>
          <cell r="BS98">
            <v>22166</v>
          </cell>
          <cell r="BT98">
            <v>25444</v>
          </cell>
          <cell r="BU98">
            <v>16910</v>
          </cell>
          <cell r="BV98">
            <v>31284</v>
          </cell>
          <cell r="BW98">
            <v>16910</v>
          </cell>
          <cell r="BX98">
            <v>24013</v>
          </cell>
          <cell r="BY98">
            <v>27563</v>
          </cell>
          <cell r="BZ98">
            <v>31284</v>
          </cell>
          <cell r="CA98">
            <v>34836</v>
          </cell>
          <cell r="CB98">
            <v>16910</v>
          </cell>
          <cell r="CC98">
            <v>24013</v>
          </cell>
          <cell r="CD98">
            <v>27563</v>
          </cell>
          <cell r="CE98">
            <v>18211</v>
          </cell>
          <cell r="CF98">
            <v>33690</v>
          </cell>
          <cell r="CG98">
            <v>18211</v>
          </cell>
          <cell r="CH98">
            <v>25859</v>
          </cell>
          <cell r="CI98">
            <v>29684</v>
          </cell>
          <cell r="CJ98">
            <v>33690</v>
          </cell>
          <cell r="CK98">
            <v>37515</v>
          </cell>
          <cell r="CL98">
            <v>18211</v>
          </cell>
          <cell r="CM98">
            <v>25859</v>
          </cell>
          <cell r="CN98">
            <v>29684</v>
          </cell>
          <cell r="CO98">
            <v>20123</v>
          </cell>
          <cell r="CP98">
            <v>37227</v>
          </cell>
          <cell r="CQ98">
            <v>20123</v>
          </cell>
          <cell r="CR98">
            <v>28574</v>
          </cell>
          <cell r="CS98">
            <v>32800</v>
          </cell>
          <cell r="CT98">
            <v>37227</v>
          </cell>
          <cell r="CU98">
            <v>41453</v>
          </cell>
          <cell r="CV98">
            <v>20123</v>
          </cell>
          <cell r="CW98">
            <v>28574</v>
          </cell>
          <cell r="CX98">
            <v>32800</v>
          </cell>
          <cell r="CY98">
            <v>22134</v>
          </cell>
          <cell r="CZ98">
            <v>40949</v>
          </cell>
          <cell r="DA98">
            <v>22134</v>
          </cell>
          <cell r="DB98">
            <v>31431</v>
          </cell>
          <cell r="DC98">
            <v>36079</v>
          </cell>
          <cell r="DD98">
            <v>40949</v>
          </cell>
          <cell r="DE98">
            <v>45598</v>
          </cell>
          <cell r="DF98">
            <v>22134</v>
          </cell>
          <cell r="DG98">
            <v>31431</v>
          </cell>
          <cell r="DH98">
            <v>36079</v>
          </cell>
          <cell r="DI98">
            <v>24792</v>
          </cell>
          <cell r="DJ98">
            <v>45865</v>
          </cell>
          <cell r="DK98">
            <v>24792</v>
          </cell>
          <cell r="DL98">
            <v>35204</v>
          </cell>
          <cell r="DM98">
            <v>40410</v>
          </cell>
          <cell r="DN98">
            <v>45865</v>
          </cell>
          <cell r="DO98">
            <v>51070</v>
          </cell>
          <cell r="DP98">
            <v>24792</v>
          </cell>
          <cell r="DQ98">
            <v>35204</v>
          </cell>
          <cell r="DR98">
            <v>40410</v>
          </cell>
          <cell r="DS98">
            <v>26602</v>
          </cell>
          <cell r="DT98">
            <v>49214</v>
          </cell>
          <cell r="DU98">
            <v>26602</v>
          </cell>
          <cell r="DV98">
            <v>37775</v>
          </cell>
          <cell r="DW98">
            <v>43361</v>
          </cell>
          <cell r="DX98">
            <v>49214</v>
          </cell>
          <cell r="DY98">
            <v>54800</v>
          </cell>
          <cell r="DZ98">
            <v>26602</v>
          </cell>
          <cell r="EA98">
            <v>37775</v>
          </cell>
          <cell r="EB98">
            <v>43361</v>
          </cell>
          <cell r="EC98">
            <v>29862</v>
          </cell>
          <cell r="ED98">
            <v>55244</v>
          </cell>
          <cell r="EE98">
            <v>29862</v>
          </cell>
          <cell r="EF98">
            <v>42404</v>
          </cell>
          <cell r="EG98">
            <v>48676</v>
          </cell>
          <cell r="EH98">
            <v>55244</v>
          </cell>
          <cell r="EI98">
            <v>61516</v>
          </cell>
          <cell r="EJ98">
            <v>29862</v>
          </cell>
          <cell r="EK98">
            <v>42404</v>
          </cell>
          <cell r="EL98">
            <v>48676</v>
          </cell>
          <cell r="EM98">
            <v>32849</v>
          </cell>
          <cell r="EN98">
            <v>60769</v>
          </cell>
          <cell r="EO98">
            <v>32849</v>
          </cell>
          <cell r="EP98">
            <v>46645</v>
          </cell>
          <cell r="EQ98">
            <v>53543</v>
          </cell>
          <cell r="ER98">
            <v>60769</v>
          </cell>
          <cell r="ES98">
            <v>67669</v>
          </cell>
          <cell r="ET98">
            <v>32849</v>
          </cell>
          <cell r="EU98">
            <v>46645</v>
          </cell>
          <cell r="EV98">
            <v>53543</v>
          </cell>
          <cell r="EW98">
            <v>34342</v>
          </cell>
          <cell r="EX98">
            <v>63533</v>
          </cell>
          <cell r="EY98">
            <v>34342</v>
          </cell>
          <cell r="EZ98">
            <v>48766</v>
          </cell>
          <cell r="FA98">
            <v>55977</v>
          </cell>
          <cell r="FB98">
            <v>63533</v>
          </cell>
          <cell r="FC98">
            <v>70744</v>
          </cell>
          <cell r="FD98">
            <v>34342</v>
          </cell>
          <cell r="FE98">
            <v>48766</v>
          </cell>
          <cell r="FF98">
            <v>55977</v>
          </cell>
        </row>
        <row r="99">
          <cell r="A99" t="str">
            <v>X</v>
          </cell>
          <cell r="B99" t="str">
            <v>A-S</v>
          </cell>
          <cell r="C99">
            <v>12388</v>
          </cell>
          <cell r="D99">
            <v>22917</v>
          </cell>
          <cell r="E99">
            <v>12388</v>
          </cell>
          <cell r="F99">
            <v>17591</v>
          </cell>
          <cell r="G99">
            <v>20192</v>
          </cell>
          <cell r="H99">
            <v>22917</v>
          </cell>
          <cell r="I99">
            <v>25519</v>
          </cell>
          <cell r="J99">
            <v>12388</v>
          </cell>
          <cell r="K99">
            <v>17591</v>
          </cell>
          <cell r="L99">
            <v>20192</v>
          </cell>
          <cell r="M99">
            <v>13570</v>
          </cell>
          <cell r="N99">
            <v>25105</v>
          </cell>
          <cell r="O99">
            <v>13570</v>
          </cell>
          <cell r="P99">
            <v>19269</v>
          </cell>
          <cell r="Q99">
            <v>22119</v>
          </cell>
          <cell r="R99">
            <v>25105</v>
          </cell>
          <cell r="S99">
            <v>27954</v>
          </cell>
          <cell r="T99">
            <v>13570</v>
          </cell>
          <cell r="U99">
            <v>19269</v>
          </cell>
          <cell r="V99">
            <v>22119</v>
          </cell>
          <cell r="W99"/>
          <cell r="X99"/>
          <cell r="Y99"/>
          <cell r="Z99"/>
          <cell r="AA99"/>
          <cell r="AB99"/>
          <cell r="AC99"/>
          <cell r="AD99"/>
          <cell r="AE99"/>
          <cell r="AF99"/>
          <cell r="AG99"/>
          <cell r="AH99"/>
          <cell r="AI99"/>
          <cell r="AJ99"/>
          <cell r="AK99"/>
          <cell r="AL99"/>
          <cell r="AM99"/>
          <cell r="AN99"/>
          <cell r="AO99"/>
          <cell r="AP99"/>
          <cell r="AQ99">
            <v>15244</v>
          </cell>
          <cell r="AR99">
            <v>28203</v>
          </cell>
          <cell r="AS99">
            <v>15244</v>
          </cell>
          <cell r="AT99">
            <v>21647</v>
          </cell>
          <cell r="AU99">
            <v>24848</v>
          </cell>
          <cell r="AV99">
            <v>28203</v>
          </cell>
          <cell r="AW99">
            <v>31404</v>
          </cell>
          <cell r="AX99">
            <v>15244</v>
          </cell>
          <cell r="AY99">
            <v>21647</v>
          </cell>
          <cell r="AZ99">
            <v>24848</v>
          </cell>
          <cell r="BA99">
            <v>15953</v>
          </cell>
          <cell r="BB99">
            <v>29514</v>
          </cell>
          <cell r="BC99">
            <v>15953</v>
          </cell>
          <cell r="BD99">
            <v>22654</v>
          </cell>
          <cell r="BE99">
            <v>26004</v>
          </cell>
          <cell r="BF99">
            <v>29514</v>
          </cell>
          <cell r="BG99">
            <v>32864</v>
          </cell>
          <cell r="BH99">
            <v>15953</v>
          </cell>
          <cell r="BI99">
            <v>22654</v>
          </cell>
          <cell r="BJ99">
            <v>26004</v>
          </cell>
          <cell r="BK99">
            <v>17017</v>
          </cell>
          <cell r="BL99">
            <v>31482</v>
          </cell>
          <cell r="BM99">
            <v>17017</v>
          </cell>
          <cell r="BN99">
            <v>24165</v>
          </cell>
          <cell r="BO99">
            <v>27738</v>
          </cell>
          <cell r="BP99">
            <v>31482</v>
          </cell>
          <cell r="BQ99">
            <v>35056</v>
          </cell>
          <cell r="BR99">
            <v>17017</v>
          </cell>
          <cell r="BS99">
            <v>24165</v>
          </cell>
          <cell r="BT99">
            <v>27738</v>
          </cell>
          <cell r="BU99">
            <v>18435</v>
          </cell>
          <cell r="BV99">
            <v>34105</v>
          </cell>
          <cell r="BW99">
            <v>18435</v>
          </cell>
          <cell r="BX99">
            <v>26178</v>
          </cell>
          <cell r="BY99">
            <v>30049</v>
          </cell>
          <cell r="BZ99">
            <v>34105</v>
          </cell>
          <cell r="CA99">
            <v>37977</v>
          </cell>
          <cell r="CB99">
            <v>18435</v>
          </cell>
          <cell r="CC99">
            <v>26178</v>
          </cell>
          <cell r="CD99">
            <v>30049</v>
          </cell>
          <cell r="CE99">
            <v>19853</v>
          </cell>
          <cell r="CF99">
            <v>36728</v>
          </cell>
          <cell r="CG99">
            <v>19853</v>
          </cell>
          <cell r="CH99">
            <v>28191</v>
          </cell>
          <cell r="CI99">
            <v>32360</v>
          </cell>
          <cell r="CJ99">
            <v>36728</v>
          </cell>
          <cell r="CK99">
            <v>40898</v>
          </cell>
          <cell r="CL99">
            <v>19853</v>
          </cell>
          <cell r="CM99">
            <v>28191</v>
          </cell>
          <cell r="CN99">
            <v>32360</v>
          </cell>
          <cell r="CO99">
            <v>21937</v>
          </cell>
          <cell r="CP99">
            <v>40584</v>
          </cell>
          <cell r="CQ99">
            <v>21937</v>
          </cell>
          <cell r="CR99">
            <v>31150</v>
          </cell>
          <cell r="CS99">
            <v>35757</v>
          </cell>
          <cell r="CT99">
            <v>40584</v>
          </cell>
          <cell r="CU99">
            <v>45191</v>
          </cell>
          <cell r="CV99">
            <v>21937</v>
          </cell>
          <cell r="CW99">
            <v>31150</v>
          </cell>
          <cell r="CX99">
            <v>35757</v>
          </cell>
          <cell r="CY99">
            <v>24130</v>
          </cell>
          <cell r="CZ99">
            <v>44641</v>
          </cell>
          <cell r="DA99">
            <v>24130</v>
          </cell>
          <cell r="DB99">
            <v>34265</v>
          </cell>
          <cell r="DC99">
            <v>39332</v>
          </cell>
          <cell r="DD99">
            <v>44641</v>
          </cell>
          <cell r="DE99">
            <v>49709</v>
          </cell>
          <cell r="DF99">
            <v>24130</v>
          </cell>
          <cell r="DG99">
            <v>34265</v>
          </cell>
          <cell r="DH99">
            <v>39332</v>
          </cell>
          <cell r="DI99">
            <v>27027</v>
          </cell>
          <cell r="DJ99">
            <v>50000</v>
          </cell>
          <cell r="DK99">
            <v>27027</v>
          </cell>
          <cell r="DL99">
            <v>38378</v>
          </cell>
          <cell r="DM99">
            <v>44054</v>
          </cell>
          <cell r="DN99">
            <v>50000</v>
          </cell>
          <cell r="DO99">
            <v>55675</v>
          </cell>
          <cell r="DP99">
            <v>27027</v>
          </cell>
          <cell r="DQ99">
            <v>38378</v>
          </cell>
          <cell r="DR99">
            <v>44054</v>
          </cell>
          <cell r="DS99">
            <v>29001</v>
          </cell>
          <cell r="DT99">
            <v>53651</v>
          </cell>
          <cell r="DU99">
            <v>29001</v>
          </cell>
          <cell r="DV99">
            <v>41181</v>
          </cell>
          <cell r="DW99">
            <v>47271</v>
          </cell>
          <cell r="DX99">
            <v>53651</v>
          </cell>
          <cell r="DY99">
            <v>59741</v>
          </cell>
          <cell r="DZ99">
            <v>29001</v>
          </cell>
          <cell r="EA99">
            <v>41181</v>
          </cell>
          <cell r="EB99">
            <v>47271</v>
          </cell>
          <cell r="EC99">
            <v>32554</v>
          </cell>
          <cell r="ED99">
            <v>60225</v>
          </cell>
          <cell r="EE99">
            <v>32554</v>
          </cell>
          <cell r="EF99">
            <v>46227</v>
          </cell>
          <cell r="EG99">
            <v>53064</v>
          </cell>
          <cell r="EH99">
            <v>60225</v>
          </cell>
          <cell r="EI99">
            <v>67063</v>
          </cell>
          <cell r="EJ99">
            <v>32554</v>
          </cell>
          <cell r="EK99">
            <v>46227</v>
          </cell>
          <cell r="EL99">
            <v>53064</v>
          </cell>
          <cell r="EM99">
            <v>35810</v>
          </cell>
          <cell r="EN99">
            <v>66249</v>
          </cell>
          <cell r="EO99">
            <v>35810</v>
          </cell>
          <cell r="EP99">
            <v>50851</v>
          </cell>
          <cell r="EQ99">
            <v>58371</v>
          </cell>
          <cell r="ER99">
            <v>66249</v>
          </cell>
          <cell r="ES99">
            <v>73770</v>
          </cell>
          <cell r="ET99">
            <v>35810</v>
          </cell>
          <cell r="EU99">
            <v>50851</v>
          </cell>
          <cell r="EV99">
            <v>58371</v>
          </cell>
          <cell r="EW99">
            <v>37438</v>
          </cell>
          <cell r="EX99">
            <v>69261</v>
          </cell>
          <cell r="EY99">
            <v>37438</v>
          </cell>
          <cell r="EZ99">
            <v>53163</v>
          </cell>
          <cell r="FA99">
            <v>61024</v>
          </cell>
          <cell r="FB99">
            <v>69261</v>
          </cell>
          <cell r="FC99">
            <v>77123</v>
          </cell>
          <cell r="FD99">
            <v>37438</v>
          </cell>
          <cell r="FE99">
            <v>53163</v>
          </cell>
          <cell r="FF99">
            <v>61024</v>
          </cell>
        </row>
        <row r="100">
          <cell r="A100" t="str">
            <v>XI</v>
          </cell>
          <cell r="B100" t="str">
            <v>D</v>
          </cell>
          <cell r="C100">
            <v>10101</v>
          </cell>
          <cell r="D100">
            <v>18687</v>
          </cell>
          <cell r="E100">
            <v>10101</v>
          </cell>
          <cell r="F100">
            <v>14343</v>
          </cell>
          <cell r="G100">
            <v>16465</v>
          </cell>
          <cell r="H100">
            <v>18687</v>
          </cell>
          <cell r="I100">
            <v>20808</v>
          </cell>
          <cell r="J100">
            <v>10101</v>
          </cell>
          <cell r="K100">
            <v>14343</v>
          </cell>
          <cell r="L100">
            <v>16465</v>
          </cell>
          <cell r="M100">
            <v>11017</v>
          </cell>
          <cell r="N100">
            <v>20381</v>
          </cell>
          <cell r="O100">
            <v>11017</v>
          </cell>
          <cell r="P100">
            <v>15644</v>
          </cell>
          <cell r="Q100">
            <v>17958</v>
          </cell>
          <cell r="R100">
            <v>20381</v>
          </cell>
          <cell r="S100">
            <v>22695</v>
          </cell>
          <cell r="T100">
            <v>11017</v>
          </cell>
          <cell r="U100">
            <v>15644</v>
          </cell>
          <cell r="V100">
            <v>17958</v>
          </cell>
          <cell r="W100"/>
          <cell r="X100"/>
          <cell r="Y100"/>
          <cell r="Z100"/>
          <cell r="AA100"/>
          <cell r="AB100"/>
          <cell r="AC100"/>
          <cell r="AD100"/>
          <cell r="AE100"/>
          <cell r="AF100"/>
          <cell r="AG100"/>
          <cell r="AH100"/>
          <cell r="AI100"/>
          <cell r="AJ100"/>
          <cell r="AK100"/>
          <cell r="AL100"/>
          <cell r="AM100"/>
          <cell r="AN100"/>
          <cell r="AO100"/>
          <cell r="AP100"/>
          <cell r="AQ100">
            <v>12376</v>
          </cell>
          <cell r="AR100">
            <v>22896</v>
          </cell>
          <cell r="AS100">
            <v>12376</v>
          </cell>
          <cell r="AT100">
            <v>17574</v>
          </cell>
          <cell r="AU100">
            <v>20173</v>
          </cell>
          <cell r="AV100">
            <v>22896</v>
          </cell>
          <cell r="AW100">
            <v>25495</v>
          </cell>
          <cell r="AX100">
            <v>12376</v>
          </cell>
          <cell r="AY100">
            <v>17574</v>
          </cell>
          <cell r="AZ100">
            <v>20173</v>
          </cell>
          <cell r="BA100">
            <v>12952</v>
          </cell>
          <cell r="BB100">
            <v>23961</v>
          </cell>
          <cell r="BC100">
            <v>12952</v>
          </cell>
          <cell r="BD100">
            <v>18392</v>
          </cell>
          <cell r="BE100">
            <v>21112</v>
          </cell>
          <cell r="BF100">
            <v>23961</v>
          </cell>
          <cell r="BG100">
            <v>26681</v>
          </cell>
          <cell r="BH100">
            <v>12952</v>
          </cell>
          <cell r="BI100">
            <v>18392</v>
          </cell>
          <cell r="BJ100">
            <v>21112</v>
          </cell>
          <cell r="BK100">
            <v>13815</v>
          </cell>
          <cell r="BL100">
            <v>25558</v>
          </cell>
          <cell r="BM100">
            <v>13815</v>
          </cell>
          <cell r="BN100">
            <v>19617</v>
          </cell>
          <cell r="BO100">
            <v>22518</v>
          </cell>
          <cell r="BP100">
            <v>25558</v>
          </cell>
          <cell r="BQ100">
            <v>28459</v>
          </cell>
          <cell r="BR100">
            <v>13815</v>
          </cell>
          <cell r="BS100">
            <v>19617</v>
          </cell>
          <cell r="BT100">
            <v>22518</v>
          </cell>
          <cell r="BU100">
            <v>14967</v>
          </cell>
          <cell r="BV100">
            <v>27689</v>
          </cell>
          <cell r="BW100">
            <v>14967</v>
          </cell>
          <cell r="BX100">
            <v>21253</v>
          </cell>
          <cell r="BY100">
            <v>24396</v>
          </cell>
          <cell r="BZ100">
            <v>27689</v>
          </cell>
          <cell r="CA100">
            <v>30832</v>
          </cell>
          <cell r="CB100">
            <v>14967</v>
          </cell>
          <cell r="CC100">
            <v>21253</v>
          </cell>
          <cell r="CD100">
            <v>24396</v>
          </cell>
          <cell r="CE100">
            <v>16118</v>
          </cell>
          <cell r="CF100">
            <v>29818</v>
          </cell>
          <cell r="CG100">
            <v>16118</v>
          </cell>
          <cell r="CH100">
            <v>22888</v>
          </cell>
          <cell r="CI100">
            <v>26272</v>
          </cell>
          <cell r="CJ100">
            <v>29818</v>
          </cell>
          <cell r="CK100">
            <v>33203</v>
          </cell>
          <cell r="CL100">
            <v>16118</v>
          </cell>
          <cell r="CM100">
            <v>22888</v>
          </cell>
          <cell r="CN100">
            <v>26272</v>
          </cell>
          <cell r="CO100">
            <v>17810</v>
          </cell>
          <cell r="CP100">
            <v>32949</v>
          </cell>
          <cell r="CQ100">
            <v>17810</v>
          </cell>
          <cell r="CR100">
            <v>25290</v>
          </cell>
          <cell r="CS100">
            <v>29030</v>
          </cell>
          <cell r="CT100">
            <v>32949</v>
          </cell>
          <cell r="CU100">
            <v>36689</v>
          </cell>
          <cell r="CV100">
            <v>17810</v>
          </cell>
          <cell r="CW100">
            <v>25290</v>
          </cell>
          <cell r="CX100">
            <v>29030</v>
          </cell>
          <cell r="CY100">
            <v>19591</v>
          </cell>
          <cell r="CZ100">
            <v>36243</v>
          </cell>
          <cell r="DA100">
            <v>19591</v>
          </cell>
          <cell r="DB100">
            <v>27819</v>
          </cell>
          <cell r="DC100">
            <v>31933</v>
          </cell>
          <cell r="DD100">
            <v>36243</v>
          </cell>
          <cell r="DE100">
            <v>40357</v>
          </cell>
          <cell r="DF100">
            <v>19591</v>
          </cell>
          <cell r="DG100">
            <v>27819</v>
          </cell>
          <cell r="DH100">
            <v>31933</v>
          </cell>
          <cell r="DI100">
            <v>21942</v>
          </cell>
          <cell r="DJ100">
            <v>40593</v>
          </cell>
          <cell r="DK100">
            <v>21942</v>
          </cell>
          <cell r="DL100">
            <v>31158</v>
          </cell>
          <cell r="DM100">
            <v>35765</v>
          </cell>
          <cell r="DN100">
            <v>40593</v>
          </cell>
          <cell r="DO100">
            <v>45201</v>
          </cell>
          <cell r="DP100">
            <v>21942</v>
          </cell>
          <cell r="DQ100">
            <v>31158</v>
          </cell>
          <cell r="DR100">
            <v>35765</v>
          </cell>
          <cell r="DS100">
            <v>23545</v>
          </cell>
          <cell r="DT100">
            <v>43558</v>
          </cell>
          <cell r="DU100">
            <v>23545</v>
          </cell>
          <cell r="DV100">
            <v>33434</v>
          </cell>
          <cell r="DW100">
            <v>38378</v>
          </cell>
          <cell r="DX100">
            <v>43558</v>
          </cell>
          <cell r="DY100">
            <v>48503</v>
          </cell>
          <cell r="DZ100">
            <v>23545</v>
          </cell>
          <cell r="EA100">
            <v>33434</v>
          </cell>
          <cell r="EB100">
            <v>38378</v>
          </cell>
          <cell r="EC100">
            <v>26430</v>
          </cell>
          <cell r="ED100">
            <v>48896</v>
          </cell>
          <cell r="EE100">
            <v>26430</v>
          </cell>
          <cell r="EF100">
            <v>37531</v>
          </cell>
          <cell r="EG100">
            <v>43081</v>
          </cell>
          <cell r="EH100">
            <v>48896</v>
          </cell>
          <cell r="EI100">
            <v>54446</v>
          </cell>
          <cell r="EJ100">
            <v>26430</v>
          </cell>
          <cell r="EK100">
            <v>37531</v>
          </cell>
          <cell r="EL100">
            <v>43081</v>
          </cell>
          <cell r="EM100">
            <v>29073</v>
          </cell>
          <cell r="EN100">
            <v>53785</v>
          </cell>
          <cell r="EO100">
            <v>29073</v>
          </cell>
          <cell r="EP100">
            <v>41284</v>
          </cell>
          <cell r="EQ100">
            <v>47389</v>
          </cell>
          <cell r="ER100">
            <v>53785</v>
          </cell>
          <cell r="ES100">
            <v>59890</v>
          </cell>
          <cell r="ET100">
            <v>29073</v>
          </cell>
          <cell r="EU100">
            <v>41284</v>
          </cell>
          <cell r="EV100">
            <v>47389</v>
          </cell>
          <cell r="EW100">
            <v>30395</v>
          </cell>
          <cell r="EX100">
            <v>56231</v>
          </cell>
          <cell r="EY100">
            <v>30395</v>
          </cell>
          <cell r="EZ100">
            <v>43161</v>
          </cell>
          <cell r="FA100">
            <v>49544</v>
          </cell>
          <cell r="FB100">
            <v>56231</v>
          </cell>
          <cell r="FC100">
            <v>62614</v>
          </cell>
          <cell r="FD100">
            <v>30395</v>
          </cell>
          <cell r="FE100">
            <v>43161</v>
          </cell>
          <cell r="FF100">
            <v>49544</v>
          </cell>
        </row>
        <row r="101">
          <cell r="A101" t="str">
            <v>XI</v>
          </cell>
          <cell r="B101" t="str">
            <v>B</v>
          </cell>
          <cell r="C101">
            <v>12323</v>
          </cell>
          <cell r="D101">
            <v>22798</v>
          </cell>
          <cell r="E101">
            <v>12323</v>
          </cell>
          <cell r="F101">
            <v>17498</v>
          </cell>
          <cell r="G101">
            <v>20087</v>
          </cell>
          <cell r="H101">
            <v>22798</v>
          </cell>
          <cell r="I101">
            <v>25386</v>
          </cell>
          <cell r="J101">
            <v>12323</v>
          </cell>
          <cell r="K101">
            <v>17498</v>
          </cell>
          <cell r="L101">
            <v>20087</v>
          </cell>
          <cell r="M101">
            <v>13441</v>
          </cell>
          <cell r="N101">
            <v>24865</v>
          </cell>
          <cell r="O101">
            <v>13441</v>
          </cell>
          <cell r="P101">
            <v>19086</v>
          </cell>
          <cell r="Q101">
            <v>21909</v>
          </cell>
          <cell r="R101">
            <v>24865</v>
          </cell>
          <cell r="S101">
            <v>27688</v>
          </cell>
          <cell r="T101">
            <v>13441</v>
          </cell>
          <cell r="U101">
            <v>19086</v>
          </cell>
          <cell r="V101">
            <v>21909</v>
          </cell>
          <cell r="W101"/>
          <cell r="X101"/>
          <cell r="Y101"/>
          <cell r="Z101"/>
          <cell r="AA101"/>
          <cell r="AB101"/>
          <cell r="AC101"/>
          <cell r="AD101"/>
          <cell r="AE101"/>
          <cell r="AF101"/>
          <cell r="AG101"/>
          <cell r="AH101"/>
          <cell r="AI101"/>
          <cell r="AJ101"/>
          <cell r="AK101"/>
          <cell r="AL101"/>
          <cell r="AM101"/>
          <cell r="AN101"/>
          <cell r="AO101"/>
          <cell r="AP101"/>
          <cell r="AQ101">
            <v>15099</v>
          </cell>
          <cell r="AR101">
            <v>27933</v>
          </cell>
          <cell r="AS101">
            <v>15099</v>
          </cell>
          <cell r="AT101">
            <v>21440</v>
          </cell>
          <cell r="AU101">
            <v>24611</v>
          </cell>
          <cell r="AV101">
            <v>27933</v>
          </cell>
          <cell r="AW101">
            <v>31104</v>
          </cell>
          <cell r="AX101">
            <v>15099</v>
          </cell>
          <cell r="AY101">
            <v>21440</v>
          </cell>
          <cell r="AZ101">
            <v>24611</v>
          </cell>
          <cell r="BA101">
            <v>15801</v>
          </cell>
          <cell r="BB101">
            <v>29232</v>
          </cell>
          <cell r="BC101">
            <v>15801</v>
          </cell>
          <cell r="BD101">
            <v>22438</v>
          </cell>
          <cell r="BE101">
            <v>25757</v>
          </cell>
          <cell r="BF101">
            <v>29232</v>
          </cell>
          <cell r="BG101">
            <v>32551</v>
          </cell>
          <cell r="BH101">
            <v>15801</v>
          </cell>
          <cell r="BI101">
            <v>22438</v>
          </cell>
          <cell r="BJ101">
            <v>25757</v>
          </cell>
          <cell r="BK101">
            <v>16854</v>
          </cell>
          <cell r="BL101">
            <v>31181</v>
          </cell>
          <cell r="BM101">
            <v>16854</v>
          </cell>
          <cell r="BN101">
            <v>23933</v>
          </cell>
          <cell r="BO101">
            <v>27472</v>
          </cell>
          <cell r="BP101">
            <v>31181</v>
          </cell>
          <cell r="BQ101">
            <v>34720</v>
          </cell>
          <cell r="BR101">
            <v>16854</v>
          </cell>
          <cell r="BS101">
            <v>23933</v>
          </cell>
          <cell r="BT101">
            <v>27472</v>
          </cell>
          <cell r="BU101">
            <v>18260</v>
          </cell>
          <cell r="BV101">
            <v>33781</v>
          </cell>
          <cell r="BW101">
            <v>18260</v>
          </cell>
          <cell r="BX101">
            <v>25929</v>
          </cell>
          <cell r="BY101">
            <v>29763</v>
          </cell>
          <cell r="BZ101">
            <v>33781</v>
          </cell>
          <cell r="CA101">
            <v>37615</v>
          </cell>
          <cell r="CB101">
            <v>18260</v>
          </cell>
          <cell r="CC101">
            <v>25929</v>
          </cell>
          <cell r="CD101">
            <v>29763</v>
          </cell>
          <cell r="CE101">
            <v>19664</v>
          </cell>
          <cell r="CF101">
            <v>36378</v>
          </cell>
          <cell r="CG101">
            <v>19664</v>
          </cell>
          <cell r="CH101">
            <v>27923</v>
          </cell>
          <cell r="CI101">
            <v>32052</v>
          </cell>
          <cell r="CJ101">
            <v>36378</v>
          </cell>
          <cell r="CK101">
            <v>40508</v>
          </cell>
          <cell r="CL101">
            <v>19664</v>
          </cell>
          <cell r="CM101">
            <v>27923</v>
          </cell>
          <cell r="CN101">
            <v>32052</v>
          </cell>
          <cell r="CO101">
            <v>21728</v>
          </cell>
          <cell r="CP101">
            <v>40198</v>
          </cell>
          <cell r="CQ101">
            <v>21728</v>
          </cell>
          <cell r="CR101">
            <v>30854</v>
          </cell>
          <cell r="CS101">
            <v>35417</v>
          </cell>
          <cell r="CT101">
            <v>40198</v>
          </cell>
          <cell r="CU101">
            <v>44761</v>
          </cell>
          <cell r="CV101">
            <v>21728</v>
          </cell>
          <cell r="CW101">
            <v>30854</v>
          </cell>
          <cell r="CX101">
            <v>35417</v>
          </cell>
          <cell r="CY101">
            <v>23901</v>
          </cell>
          <cell r="CZ101">
            <v>44216</v>
          </cell>
          <cell r="DA101">
            <v>23901</v>
          </cell>
          <cell r="DB101">
            <v>33939</v>
          </cell>
          <cell r="DC101">
            <v>38958</v>
          </cell>
          <cell r="DD101">
            <v>44216</v>
          </cell>
          <cell r="DE101">
            <v>49236</v>
          </cell>
          <cell r="DF101">
            <v>23901</v>
          </cell>
          <cell r="DG101">
            <v>33939</v>
          </cell>
          <cell r="DH101">
            <v>38958</v>
          </cell>
          <cell r="DI101">
            <v>26769</v>
          </cell>
          <cell r="DJ101">
            <v>49523</v>
          </cell>
          <cell r="DK101">
            <v>26769</v>
          </cell>
          <cell r="DL101">
            <v>38013</v>
          </cell>
          <cell r="DM101">
            <v>43633</v>
          </cell>
          <cell r="DN101">
            <v>49523</v>
          </cell>
          <cell r="DO101">
            <v>55145</v>
          </cell>
          <cell r="DP101">
            <v>26769</v>
          </cell>
          <cell r="DQ101">
            <v>38013</v>
          </cell>
          <cell r="DR101">
            <v>43633</v>
          </cell>
          <cell r="DS101">
            <v>28725</v>
          </cell>
          <cell r="DT101">
            <v>53141</v>
          </cell>
          <cell r="DU101">
            <v>28725</v>
          </cell>
          <cell r="DV101">
            <v>40789</v>
          </cell>
          <cell r="DW101">
            <v>46821</v>
          </cell>
          <cell r="DX101">
            <v>53141</v>
          </cell>
          <cell r="DY101">
            <v>59174</v>
          </cell>
          <cell r="DZ101">
            <v>28725</v>
          </cell>
          <cell r="EA101">
            <v>40789</v>
          </cell>
          <cell r="EB101">
            <v>46821</v>
          </cell>
          <cell r="EC101">
            <v>32245</v>
          </cell>
          <cell r="ED101">
            <v>59653</v>
          </cell>
          <cell r="EE101">
            <v>32245</v>
          </cell>
          <cell r="EF101">
            <v>45788</v>
          </cell>
          <cell r="EG101">
            <v>52559</v>
          </cell>
          <cell r="EH101">
            <v>59653</v>
          </cell>
          <cell r="EI101">
            <v>66424</v>
          </cell>
          <cell r="EJ101">
            <v>32245</v>
          </cell>
          <cell r="EK101">
            <v>45788</v>
          </cell>
          <cell r="EL101">
            <v>52559</v>
          </cell>
          <cell r="EM101">
            <v>35469</v>
          </cell>
          <cell r="EN101">
            <v>65618</v>
          </cell>
          <cell r="EO101">
            <v>35469</v>
          </cell>
          <cell r="EP101">
            <v>50366</v>
          </cell>
          <cell r="EQ101">
            <v>57815</v>
          </cell>
          <cell r="ER101">
            <v>65618</v>
          </cell>
          <cell r="ES101">
            <v>73066</v>
          </cell>
          <cell r="ET101">
            <v>35469</v>
          </cell>
          <cell r="EU101">
            <v>50366</v>
          </cell>
          <cell r="EV101">
            <v>57815</v>
          </cell>
          <cell r="EW101">
            <v>37082</v>
          </cell>
          <cell r="EX101">
            <v>68602</v>
          </cell>
          <cell r="EY101">
            <v>37082</v>
          </cell>
          <cell r="EZ101">
            <v>52656</v>
          </cell>
          <cell r="FA101">
            <v>60444</v>
          </cell>
          <cell r="FB101">
            <v>68602</v>
          </cell>
          <cell r="FC101">
            <v>76389</v>
          </cell>
          <cell r="FD101">
            <v>37082</v>
          </cell>
          <cell r="FE101">
            <v>52656</v>
          </cell>
          <cell r="FF101">
            <v>60444</v>
          </cell>
        </row>
        <row r="102">
          <cell r="A102" t="str">
            <v>XI</v>
          </cell>
          <cell r="B102" t="str">
            <v>A-S</v>
          </cell>
          <cell r="C102">
            <v>13434</v>
          </cell>
          <cell r="D102">
            <v>24854</v>
          </cell>
          <cell r="E102">
            <v>13434</v>
          </cell>
          <cell r="F102">
            <v>19076</v>
          </cell>
          <cell r="G102">
            <v>21898</v>
          </cell>
          <cell r="H102">
            <v>24854</v>
          </cell>
          <cell r="I102">
            <v>27675</v>
          </cell>
          <cell r="J102">
            <v>13434</v>
          </cell>
          <cell r="K102">
            <v>19076</v>
          </cell>
          <cell r="L102">
            <v>21898</v>
          </cell>
          <cell r="M102">
            <v>14653</v>
          </cell>
          <cell r="N102">
            <v>27107</v>
          </cell>
          <cell r="O102">
            <v>14653</v>
          </cell>
          <cell r="P102">
            <v>20807</v>
          </cell>
          <cell r="Q102">
            <v>23884</v>
          </cell>
          <cell r="R102">
            <v>27107</v>
          </cell>
          <cell r="S102">
            <v>30184</v>
          </cell>
          <cell r="T102">
            <v>14653</v>
          </cell>
          <cell r="U102">
            <v>20807</v>
          </cell>
          <cell r="V102">
            <v>23884</v>
          </cell>
          <cell r="W102"/>
          <cell r="X102"/>
          <cell r="Y102"/>
          <cell r="Z102"/>
          <cell r="AA102"/>
          <cell r="AB102"/>
          <cell r="AC102"/>
          <cell r="AD102"/>
          <cell r="AE102"/>
          <cell r="AF102"/>
          <cell r="AG102"/>
          <cell r="AH102"/>
          <cell r="AI102"/>
          <cell r="AJ102"/>
          <cell r="AK102"/>
          <cell r="AL102"/>
          <cell r="AM102"/>
          <cell r="AN102"/>
          <cell r="AO102"/>
          <cell r="AP102"/>
          <cell r="AQ102">
            <v>16460</v>
          </cell>
          <cell r="AR102">
            <v>30452</v>
          </cell>
          <cell r="AS102">
            <v>16460</v>
          </cell>
          <cell r="AT102">
            <v>23373</v>
          </cell>
          <cell r="AU102">
            <v>26830</v>
          </cell>
          <cell r="AV102">
            <v>30452</v>
          </cell>
          <cell r="AW102">
            <v>33908</v>
          </cell>
          <cell r="AX102">
            <v>16460</v>
          </cell>
          <cell r="AY102">
            <v>23373</v>
          </cell>
          <cell r="AZ102">
            <v>26830</v>
          </cell>
          <cell r="BA102">
            <v>17226</v>
          </cell>
          <cell r="BB102">
            <v>31868</v>
          </cell>
          <cell r="BC102">
            <v>17226</v>
          </cell>
          <cell r="BD102">
            <v>24461</v>
          </cell>
          <cell r="BE102">
            <v>28079</v>
          </cell>
          <cell r="BF102">
            <v>31868</v>
          </cell>
          <cell r="BG102">
            <v>35486</v>
          </cell>
          <cell r="BH102">
            <v>17226</v>
          </cell>
          <cell r="BI102">
            <v>24461</v>
          </cell>
          <cell r="BJ102">
            <v>28079</v>
          </cell>
          <cell r="BK102">
            <v>18374</v>
          </cell>
          <cell r="BL102">
            <v>33992</v>
          </cell>
          <cell r="BM102">
            <v>18374</v>
          </cell>
          <cell r="BN102">
            <v>26091</v>
          </cell>
          <cell r="BO102">
            <v>29949</v>
          </cell>
          <cell r="BP102">
            <v>33992</v>
          </cell>
          <cell r="BQ102">
            <v>37850</v>
          </cell>
          <cell r="BR102">
            <v>18374</v>
          </cell>
          <cell r="BS102">
            <v>26091</v>
          </cell>
          <cell r="BT102">
            <v>29949</v>
          </cell>
          <cell r="BU102">
            <v>19906</v>
          </cell>
          <cell r="BV102">
            <v>36826</v>
          </cell>
          <cell r="BW102">
            <v>19906</v>
          </cell>
          <cell r="BX102">
            <v>28266</v>
          </cell>
          <cell r="BY102">
            <v>32447</v>
          </cell>
          <cell r="BZ102">
            <v>36826</v>
          </cell>
          <cell r="CA102">
            <v>41007</v>
          </cell>
          <cell r="CB102">
            <v>19906</v>
          </cell>
          <cell r="CC102">
            <v>28266</v>
          </cell>
          <cell r="CD102">
            <v>32447</v>
          </cell>
          <cell r="CE102">
            <v>21437</v>
          </cell>
          <cell r="CF102">
            <v>39658</v>
          </cell>
          <cell r="CG102">
            <v>21437</v>
          </cell>
          <cell r="CH102">
            <v>30441</v>
          </cell>
          <cell r="CI102">
            <v>34942</v>
          </cell>
          <cell r="CJ102">
            <v>39658</v>
          </cell>
          <cell r="CK102">
            <v>44160</v>
          </cell>
          <cell r="CL102">
            <v>21437</v>
          </cell>
          <cell r="CM102">
            <v>30441</v>
          </cell>
          <cell r="CN102">
            <v>34942</v>
          </cell>
          <cell r="CO102">
            <v>23687</v>
          </cell>
          <cell r="CP102">
            <v>43822</v>
          </cell>
          <cell r="CQ102">
            <v>23687</v>
          </cell>
          <cell r="CR102">
            <v>33636</v>
          </cell>
          <cell r="CS102">
            <v>38610</v>
          </cell>
          <cell r="CT102">
            <v>43822</v>
          </cell>
          <cell r="CU102">
            <v>48796</v>
          </cell>
          <cell r="CV102">
            <v>23687</v>
          </cell>
          <cell r="CW102">
            <v>33636</v>
          </cell>
          <cell r="CX102">
            <v>38610</v>
          </cell>
          <cell r="CY102">
            <v>26056</v>
          </cell>
          <cell r="CZ102">
            <v>48203</v>
          </cell>
          <cell r="DA102">
            <v>26056</v>
          </cell>
          <cell r="DB102">
            <v>36999</v>
          </cell>
          <cell r="DC102">
            <v>42471</v>
          </cell>
          <cell r="DD102">
            <v>48203</v>
          </cell>
          <cell r="DE102">
            <v>53675</v>
          </cell>
          <cell r="DF102">
            <v>26056</v>
          </cell>
          <cell r="DG102">
            <v>36999</v>
          </cell>
          <cell r="DH102">
            <v>42471</v>
          </cell>
          <cell r="DI102">
            <v>29183</v>
          </cell>
          <cell r="DJ102">
            <v>53989</v>
          </cell>
          <cell r="DK102">
            <v>29183</v>
          </cell>
          <cell r="DL102">
            <v>41440</v>
          </cell>
          <cell r="DM102">
            <v>47567</v>
          </cell>
          <cell r="DN102">
            <v>53989</v>
          </cell>
          <cell r="DO102">
            <v>60117</v>
          </cell>
          <cell r="DP102">
            <v>29183</v>
          </cell>
          <cell r="DQ102">
            <v>41440</v>
          </cell>
          <cell r="DR102">
            <v>47567</v>
          </cell>
          <cell r="DS102">
            <v>31315</v>
          </cell>
          <cell r="DT102">
            <v>57932</v>
          </cell>
          <cell r="DU102">
            <v>31315</v>
          </cell>
          <cell r="DV102">
            <v>44467</v>
          </cell>
          <cell r="DW102">
            <v>51043</v>
          </cell>
          <cell r="DX102">
            <v>57932</v>
          </cell>
          <cell r="DY102">
            <v>64509</v>
          </cell>
          <cell r="DZ102">
            <v>31315</v>
          </cell>
          <cell r="EA102">
            <v>44467</v>
          </cell>
          <cell r="EB102">
            <v>51043</v>
          </cell>
          <cell r="EC102">
            <v>35152</v>
          </cell>
          <cell r="ED102">
            <v>65032</v>
          </cell>
          <cell r="EE102">
            <v>35152</v>
          </cell>
          <cell r="EF102">
            <v>49916</v>
          </cell>
          <cell r="EG102">
            <v>57298</v>
          </cell>
          <cell r="EH102">
            <v>65032</v>
          </cell>
          <cell r="EI102">
            <v>72413</v>
          </cell>
          <cell r="EJ102">
            <v>35152</v>
          </cell>
          <cell r="EK102">
            <v>49916</v>
          </cell>
          <cell r="EL102">
            <v>57298</v>
          </cell>
          <cell r="EM102">
            <v>38667</v>
          </cell>
          <cell r="EN102">
            <v>71534</v>
          </cell>
          <cell r="EO102">
            <v>38667</v>
          </cell>
          <cell r="EP102">
            <v>54908</v>
          </cell>
          <cell r="EQ102">
            <v>63027</v>
          </cell>
          <cell r="ER102">
            <v>71534</v>
          </cell>
          <cell r="ES102">
            <v>79654</v>
          </cell>
          <cell r="ET102">
            <v>38667</v>
          </cell>
          <cell r="EU102">
            <v>54908</v>
          </cell>
          <cell r="EV102">
            <v>63027</v>
          </cell>
          <cell r="EW102">
            <v>40425</v>
          </cell>
          <cell r="EX102">
            <v>74787</v>
          </cell>
          <cell r="EY102">
            <v>40425</v>
          </cell>
          <cell r="EZ102">
            <v>57404</v>
          </cell>
          <cell r="FA102">
            <v>65894</v>
          </cell>
          <cell r="FB102">
            <v>74787</v>
          </cell>
          <cell r="FC102">
            <v>83277</v>
          </cell>
          <cell r="FD102">
            <v>40425</v>
          </cell>
          <cell r="FE102">
            <v>57404</v>
          </cell>
          <cell r="FF102">
            <v>65894</v>
          </cell>
        </row>
        <row r="103">
          <cell r="A103" t="str">
            <v>XII</v>
          </cell>
          <cell r="B103" t="str">
            <v>D</v>
          </cell>
          <cell r="C103">
            <v>11119</v>
          </cell>
          <cell r="D103">
            <v>20570</v>
          </cell>
          <cell r="E103">
            <v>11119</v>
          </cell>
          <cell r="F103">
            <v>15789</v>
          </cell>
          <cell r="G103">
            <v>18124</v>
          </cell>
          <cell r="H103">
            <v>20570</v>
          </cell>
          <cell r="I103">
            <v>22905</v>
          </cell>
          <cell r="J103">
            <v>11119</v>
          </cell>
          <cell r="K103">
            <v>15789</v>
          </cell>
          <cell r="L103">
            <v>18124</v>
          </cell>
          <cell r="M103">
            <v>11899</v>
          </cell>
          <cell r="N103">
            <v>22013</v>
          </cell>
          <cell r="O103">
            <v>11899</v>
          </cell>
          <cell r="P103">
            <v>16897</v>
          </cell>
          <cell r="Q103">
            <v>19395</v>
          </cell>
          <cell r="R103">
            <v>22013</v>
          </cell>
          <cell r="S103">
            <v>24512</v>
          </cell>
          <cell r="T103">
            <v>11899</v>
          </cell>
          <cell r="U103">
            <v>16897</v>
          </cell>
          <cell r="V103">
            <v>19395</v>
          </cell>
          <cell r="W103"/>
          <cell r="X103"/>
          <cell r="Y103"/>
          <cell r="Z103"/>
          <cell r="AA103"/>
          <cell r="AB103"/>
          <cell r="AC103"/>
          <cell r="AD103"/>
          <cell r="AE103"/>
          <cell r="AF103"/>
          <cell r="AG103"/>
          <cell r="AH103"/>
          <cell r="AI103"/>
          <cell r="AJ103"/>
          <cell r="AK103"/>
          <cell r="AL103"/>
          <cell r="AM103"/>
          <cell r="AN103"/>
          <cell r="AO103"/>
          <cell r="AP103"/>
          <cell r="AQ103">
            <v>13367</v>
          </cell>
          <cell r="AR103">
            <v>24729</v>
          </cell>
          <cell r="AS103">
            <v>13367</v>
          </cell>
          <cell r="AT103">
            <v>18981</v>
          </cell>
          <cell r="AU103">
            <v>21788</v>
          </cell>
          <cell r="AV103">
            <v>24729</v>
          </cell>
          <cell r="AW103">
            <v>27536</v>
          </cell>
          <cell r="AX103">
            <v>13367</v>
          </cell>
          <cell r="AY103">
            <v>18981</v>
          </cell>
          <cell r="AZ103">
            <v>21788</v>
          </cell>
          <cell r="BA103">
            <v>13989</v>
          </cell>
          <cell r="BB103">
            <v>25880</v>
          </cell>
          <cell r="BC103">
            <v>13989</v>
          </cell>
          <cell r="BD103">
            <v>19864</v>
          </cell>
          <cell r="BE103">
            <v>22802</v>
          </cell>
          <cell r="BF103">
            <v>25880</v>
          </cell>
          <cell r="BG103">
            <v>28817</v>
          </cell>
          <cell r="BH103">
            <v>13989</v>
          </cell>
          <cell r="BI103">
            <v>19864</v>
          </cell>
          <cell r="BJ103">
            <v>22802</v>
          </cell>
          <cell r="BK103">
            <v>14921</v>
          </cell>
          <cell r="BL103">
            <v>27604</v>
          </cell>
          <cell r="BM103">
            <v>14921</v>
          </cell>
          <cell r="BN103">
            <v>21188</v>
          </cell>
          <cell r="BO103">
            <v>24321</v>
          </cell>
          <cell r="BP103">
            <v>27604</v>
          </cell>
          <cell r="BQ103">
            <v>30737</v>
          </cell>
          <cell r="BR103">
            <v>14921</v>
          </cell>
          <cell r="BS103">
            <v>21188</v>
          </cell>
          <cell r="BT103">
            <v>24321</v>
          </cell>
          <cell r="BU103">
            <v>16165</v>
          </cell>
          <cell r="BV103">
            <v>29905</v>
          </cell>
          <cell r="BW103">
            <v>16165</v>
          </cell>
          <cell r="BX103">
            <v>22954</v>
          </cell>
          <cell r="BY103">
            <v>26349</v>
          </cell>
          <cell r="BZ103">
            <v>29905</v>
          </cell>
          <cell r="CA103">
            <v>33300</v>
          </cell>
          <cell r="CB103">
            <v>16165</v>
          </cell>
          <cell r="CC103">
            <v>22954</v>
          </cell>
          <cell r="CD103">
            <v>26349</v>
          </cell>
          <cell r="CE103">
            <v>17408</v>
          </cell>
          <cell r="CF103">
            <v>32205</v>
          </cell>
          <cell r="CG103">
            <v>17408</v>
          </cell>
          <cell r="CH103">
            <v>24719</v>
          </cell>
          <cell r="CI103">
            <v>28375</v>
          </cell>
          <cell r="CJ103">
            <v>32205</v>
          </cell>
          <cell r="CK103">
            <v>35860</v>
          </cell>
          <cell r="CL103">
            <v>17408</v>
          </cell>
          <cell r="CM103">
            <v>24719</v>
          </cell>
          <cell r="CN103">
            <v>28375</v>
          </cell>
          <cell r="CO103">
            <v>19236</v>
          </cell>
          <cell r="CP103">
            <v>35587</v>
          </cell>
          <cell r="CQ103">
            <v>19236</v>
          </cell>
          <cell r="CR103">
            <v>27315</v>
          </cell>
          <cell r="CS103">
            <v>31355</v>
          </cell>
          <cell r="CT103">
            <v>35587</v>
          </cell>
          <cell r="CU103">
            <v>39626</v>
          </cell>
          <cell r="CV103">
            <v>19236</v>
          </cell>
          <cell r="CW103">
            <v>27315</v>
          </cell>
          <cell r="CX103">
            <v>31355</v>
          </cell>
          <cell r="CY103">
            <v>21160</v>
          </cell>
          <cell r="CZ103">
            <v>39146</v>
          </cell>
          <cell r="DA103">
            <v>21160</v>
          </cell>
          <cell r="DB103">
            <v>30047</v>
          </cell>
          <cell r="DC103">
            <v>34491</v>
          </cell>
          <cell r="DD103">
            <v>39146</v>
          </cell>
          <cell r="DE103">
            <v>43590</v>
          </cell>
          <cell r="DF103">
            <v>21160</v>
          </cell>
          <cell r="DG103">
            <v>30047</v>
          </cell>
          <cell r="DH103">
            <v>34491</v>
          </cell>
          <cell r="DI103">
            <v>23699</v>
          </cell>
          <cell r="DJ103">
            <v>43843</v>
          </cell>
          <cell r="DK103">
            <v>23699</v>
          </cell>
          <cell r="DL103">
            <v>33653</v>
          </cell>
          <cell r="DM103">
            <v>38629</v>
          </cell>
          <cell r="DN103">
            <v>43843</v>
          </cell>
          <cell r="DO103">
            <v>48820</v>
          </cell>
          <cell r="DP103">
            <v>23699</v>
          </cell>
          <cell r="DQ103">
            <v>33653</v>
          </cell>
          <cell r="DR103">
            <v>38629</v>
          </cell>
          <cell r="DS103">
            <v>25430</v>
          </cell>
          <cell r="DT103">
            <v>47046</v>
          </cell>
          <cell r="DU103">
            <v>25430</v>
          </cell>
          <cell r="DV103">
            <v>36111</v>
          </cell>
          <cell r="DW103">
            <v>41451</v>
          </cell>
          <cell r="DX103">
            <v>47046</v>
          </cell>
          <cell r="DY103">
            <v>52386</v>
          </cell>
          <cell r="DZ103">
            <v>25430</v>
          </cell>
          <cell r="EA103">
            <v>36111</v>
          </cell>
          <cell r="EB103">
            <v>41451</v>
          </cell>
          <cell r="EC103">
            <v>28546</v>
          </cell>
          <cell r="ED103">
            <v>52810</v>
          </cell>
          <cell r="EE103">
            <v>28546</v>
          </cell>
          <cell r="EF103">
            <v>40535</v>
          </cell>
          <cell r="EG103">
            <v>46530</v>
          </cell>
          <cell r="EH103">
            <v>52810</v>
          </cell>
          <cell r="EI103">
            <v>58805</v>
          </cell>
          <cell r="EJ103">
            <v>28546</v>
          </cell>
          <cell r="EK103">
            <v>40535</v>
          </cell>
          <cell r="EL103">
            <v>46530</v>
          </cell>
          <cell r="EM103">
            <v>31401</v>
          </cell>
          <cell r="EN103">
            <v>58092</v>
          </cell>
          <cell r="EO103">
            <v>31401</v>
          </cell>
          <cell r="EP103">
            <v>44589</v>
          </cell>
          <cell r="EQ103">
            <v>51184</v>
          </cell>
          <cell r="ER103">
            <v>58092</v>
          </cell>
          <cell r="ES103">
            <v>64686</v>
          </cell>
          <cell r="ET103">
            <v>31401</v>
          </cell>
          <cell r="EU103">
            <v>44589</v>
          </cell>
          <cell r="EV103">
            <v>51184</v>
          </cell>
          <cell r="EW103">
            <v>32828</v>
          </cell>
          <cell r="EX103">
            <v>60732</v>
          </cell>
          <cell r="EY103">
            <v>32828</v>
          </cell>
          <cell r="EZ103">
            <v>46616</v>
          </cell>
          <cell r="FA103">
            <v>53510</v>
          </cell>
          <cell r="FB103">
            <v>60732</v>
          </cell>
          <cell r="FC103">
            <v>67626</v>
          </cell>
          <cell r="FD103">
            <v>32828</v>
          </cell>
          <cell r="FE103">
            <v>46616</v>
          </cell>
          <cell r="FF103">
            <v>53510</v>
          </cell>
        </row>
        <row r="104">
          <cell r="A104" t="str">
            <v>XII</v>
          </cell>
          <cell r="B104" t="str">
            <v>B</v>
          </cell>
          <cell r="C104">
            <v>13565</v>
          </cell>
          <cell r="D104">
            <v>25095</v>
          </cell>
          <cell r="E104">
            <v>13565</v>
          </cell>
          <cell r="F104">
            <v>19263</v>
          </cell>
          <cell r="G104">
            <v>22111</v>
          </cell>
          <cell r="H104">
            <v>25095</v>
          </cell>
          <cell r="I104">
            <v>27944</v>
          </cell>
          <cell r="J104">
            <v>13565</v>
          </cell>
          <cell r="K104">
            <v>19263</v>
          </cell>
          <cell r="L104">
            <v>22111</v>
          </cell>
          <cell r="M104">
            <v>14517</v>
          </cell>
          <cell r="N104">
            <v>26856</v>
          </cell>
          <cell r="O104">
            <v>14517</v>
          </cell>
          <cell r="P104">
            <v>20614</v>
          </cell>
          <cell r="Q104">
            <v>23662</v>
          </cell>
          <cell r="R104">
            <v>26856</v>
          </cell>
          <cell r="S104">
            <v>29905</v>
          </cell>
          <cell r="T104">
            <v>14517</v>
          </cell>
          <cell r="U104">
            <v>20614</v>
          </cell>
          <cell r="V104">
            <v>23662</v>
          </cell>
          <cell r="W104"/>
          <cell r="X104"/>
          <cell r="Y104"/>
          <cell r="Z104"/>
          <cell r="AA104"/>
          <cell r="AB104"/>
          <cell r="AC104"/>
          <cell r="AD104"/>
          <cell r="AE104"/>
          <cell r="AF104"/>
          <cell r="AG104"/>
          <cell r="AH104"/>
          <cell r="AI104"/>
          <cell r="AJ104"/>
          <cell r="AK104"/>
          <cell r="AL104"/>
          <cell r="AM104"/>
          <cell r="AN104"/>
          <cell r="AO104"/>
          <cell r="AP104"/>
          <cell r="AQ104">
            <v>16308</v>
          </cell>
          <cell r="AR104">
            <v>30169</v>
          </cell>
          <cell r="AS104">
            <v>16308</v>
          </cell>
          <cell r="AT104">
            <v>23157</v>
          </cell>
          <cell r="AU104">
            <v>26581</v>
          </cell>
          <cell r="AV104">
            <v>30169</v>
          </cell>
          <cell r="AW104">
            <v>33594</v>
          </cell>
          <cell r="AX104">
            <v>16308</v>
          </cell>
          <cell r="AY104">
            <v>23157</v>
          </cell>
          <cell r="AZ104">
            <v>26581</v>
          </cell>
          <cell r="BA104">
            <v>17067</v>
          </cell>
          <cell r="BB104">
            <v>31574</v>
          </cell>
          <cell r="BC104">
            <v>17067</v>
          </cell>
          <cell r="BD104">
            <v>24234</v>
          </cell>
          <cell r="BE104">
            <v>27818</v>
          </cell>
          <cell r="BF104">
            <v>31574</v>
          </cell>
          <cell r="BG104">
            <v>35157</v>
          </cell>
          <cell r="BH104">
            <v>17067</v>
          </cell>
          <cell r="BI104">
            <v>24234</v>
          </cell>
          <cell r="BJ104">
            <v>27818</v>
          </cell>
          <cell r="BK104">
            <v>18204</v>
          </cell>
          <cell r="BL104">
            <v>33677</v>
          </cell>
          <cell r="BM104">
            <v>18204</v>
          </cell>
          <cell r="BN104">
            <v>25849</v>
          </cell>
          <cell r="BO104">
            <v>29672</v>
          </cell>
          <cell r="BP104">
            <v>33677</v>
          </cell>
          <cell r="BQ104">
            <v>37499</v>
          </cell>
          <cell r="BR104">
            <v>18204</v>
          </cell>
          <cell r="BS104">
            <v>25849</v>
          </cell>
          <cell r="BT104">
            <v>29672</v>
          </cell>
          <cell r="BU104">
            <v>19721</v>
          </cell>
          <cell r="BV104">
            <v>36484</v>
          </cell>
          <cell r="BW104">
            <v>19721</v>
          </cell>
          <cell r="BX104">
            <v>28004</v>
          </cell>
          <cell r="BY104">
            <v>32146</v>
          </cell>
          <cell r="BZ104">
            <v>36484</v>
          </cell>
          <cell r="CA104">
            <v>40626</v>
          </cell>
          <cell r="CB104">
            <v>19721</v>
          </cell>
          <cell r="CC104">
            <v>28004</v>
          </cell>
          <cell r="CD104">
            <v>32146</v>
          </cell>
          <cell r="CE104">
            <v>21238</v>
          </cell>
          <cell r="CF104">
            <v>39290</v>
          </cell>
          <cell r="CG104">
            <v>21238</v>
          </cell>
          <cell r="CH104">
            <v>30157</v>
          </cell>
          <cell r="CI104">
            <v>34618</v>
          </cell>
          <cell r="CJ104">
            <v>39290</v>
          </cell>
          <cell r="CK104">
            <v>43749</v>
          </cell>
          <cell r="CL104">
            <v>21238</v>
          </cell>
          <cell r="CM104">
            <v>30157</v>
          </cell>
          <cell r="CN104">
            <v>34618</v>
          </cell>
          <cell r="CO104">
            <v>23468</v>
          </cell>
          <cell r="CP104">
            <v>43416</v>
          </cell>
          <cell r="CQ104">
            <v>23468</v>
          </cell>
          <cell r="CR104">
            <v>33324</v>
          </cell>
          <cell r="CS104">
            <v>38253</v>
          </cell>
          <cell r="CT104">
            <v>43416</v>
          </cell>
          <cell r="CU104">
            <v>48344</v>
          </cell>
          <cell r="CV104">
            <v>23468</v>
          </cell>
          <cell r="CW104">
            <v>33324</v>
          </cell>
          <cell r="CX104">
            <v>38253</v>
          </cell>
          <cell r="CY104">
            <v>25815</v>
          </cell>
          <cell r="CZ104">
            <v>47758</v>
          </cell>
          <cell r="DA104">
            <v>25815</v>
          </cell>
          <cell r="DB104">
            <v>36657</v>
          </cell>
          <cell r="DC104">
            <v>42079</v>
          </cell>
          <cell r="DD104">
            <v>47758</v>
          </cell>
          <cell r="DE104">
            <v>53180</v>
          </cell>
          <cell r="DF104">
            <v>25815</v>
          </cell>
          <cell r="DG104">
            <v>36657</v>
          </cell>
          <cell r="DH104">
            <v>42079</v>
          </cell>
          <cell r="DI104">
            <v>28913</v>
          </cell>
          <cell r="DJ104">
            <v>53488</v>
          </cell>
          <cell r="DK104">
            <v>28913</v>
          </cell>
          <cell r="DL104">
            <v>41057</v>
          </cell>
          <cell r="DM104">
            <v>47127</v>
          </cell>
          <cell r="DN104">
            <v>53488</v>
          </cell>
          <cell r="DO104">
            <v>59560</v>
          </cell>
          <cell r="DP104">
            <v>28913</v>
          </cell>
          <cell r="DQ104">
            <v>41057</v>
          </cell>
          <cell r="DR104">
            <v>47127</v>
          </cell>
          <cell r="DS104">
            <v>31025</v>
          </cell>
          <cell r="DT104">
            <v>57396</v>
          </cell>
          <cell r="DU104">
            <v>31025</v>
          </cell>
          <cell r="DV104">
            <v>44055</v>
          </cell>
          <cell r="DW104">
            <v>50570</v>
          </cell>
          <cell r="DX104">
            <v>57396</v>
          </cell>
          <cell r="DY104">
            <v>63911</v>
          </cell>
          <cell r="DZ104">
            <v>31025</v>
          </cell>
          <cell r="EA104">
            <v>44055</v>
          </cell>
          <cell r="EB104">
            <v>50570</v>
          </cell>
          <cell r="EC104">
            <v>34826</v>
          </cell>
          <cell r="ED104">
            <v>64428</v>
          </cell>
          <cell r="EE104">
            <v>34826</v>
          </cell>
          <cell r="EF104">
            <v>49453</v>
          </cell>
          <cell r="EG104">
            <v>56767</v>
          </cell>
          <cell r="EH104">
            <v>64428</v>
          </cell>
          <cell r="EI104">
            <v>71742</v>
          </cell>
          <cell r="EJ104">
            <v>34826</v>
          </cell>
          <cell r="EK104">
            <v>49453</v>
          </cell>
          <cell r="EL104">
            <v>56767</v>
          </cell>
          <cell r="EM104">
            <v>38309</v>
          </cell>
          <cell r="EN104">
            <v>70872</v>
          </cell>
          <cell r="EO104">
            <v>38309</v>
          </cell>
          <cell r="EP104">
            <v>54399</v>
          </cell>
          <cell r="EQ104">
            <v>62444</v>
          </cell>
          <cell r="ER104">
            <v>70872</v>
          </cell>
          <cell r="ES104">
            <v>78917</v>
          </cell>
          <cell r="ET104">
            <v>38309</v>
          </cell>
          <cell r="EU104">
            <v>54399</v>
          </cell>
          <cell r="EV104">
            <v>62444</v>
          </cell>
          <cell r="EW104">
            <v>40050</v>
          </cell>
          <cell r="EX104">
            <v>74093</v>
          </cell>
          <cell r="EY104">
            <v>40050</v>
          </cell>
          <cell r="EZ104">
            <v>56872</v>
          </cell>
          <cell r="FA104">
            <v>65282</v>
          </cell>
          <cell r="FB104">
            <v>74093</v>
          </cell>
          <cell r="FC104">
            <v>82504</v>
          </cell>
          <cell r="FD104">
            <v>40050</v>
          </cell>
          <cell r="FE104">
            <v>56872</v>
          </cell>
          <cell r="FF104">
            <v>65282</v>
          </cell>
        </row>
        <row r="105">
          <cell r="A105" t="str">
            <v>XII</v>
          </cell>
          <cell r="B105" t="str">
            <v>A-S</v>
          </cell>
          <cell r="C105">
            <v>14788</v>
          </cell>
          <cell r="D105">
            <v>27358</v>
          </cell>
          <cell r="E105">
            <v>14788</v>
          </cell>
          <cell r="F105">
            <v>20999</v>
          </cell>
          <cell r="G105">
            <v>24105</v>
          </cell>
          <cell r="H105">
            <v>27358</v>
          </cell>
          <cell r="I105">
            <v>30464</v>
          </cell>
          <cell r="J105">
            <v>14788</v>
          </cell>
          <cell r="K105">
            <v>20999</v>
          </cell>
          <cell r="L105">
            <v>24105</v>
          </cell>
          <cell r="M105">
            <v>15826</v>
          </cell>
          <cell r="N105">
            <v>29277</v>
          </cell>
          <cell r="O105">
            <v>15826</v>
          </cell>
          <cell r="P105">
            <v>22473</v>
          </cell>
          <cell r="Q105">
            <v>25795</v>
          </cell>
          <cell r="R105">
            <v>29277</v>
          </cell>
          <cell r="S105">
            <v>32601</v>
          </cell>
          <cell r="T105">
            <v>15826</v>
          </cell>
          <cell r="U105">
            <v>22473</v>
          </cell>
          <cell r="V105">
            <v>25795</v>
          </cell>
          <cell r="W105"/>
          <cell r="X105"/>
          <cell r="Y105"/>
          <cell r="Z105"/>
          <cell r="AA105"/>
          <cell r="AB105"/>
          <cell r="AC105"/>
          <cell r="AD105"/>
          <cell r="AE105"/>
          <cell r="AF105"/>
          <cell r="AG105"/>
          <cell r="AH105"/>
          <cell r="AI105"/>
          <cell r="AJ105"/>
          <cell r="AK105"/>
          <cell r="AL105"/>
          <cell r="AM105"/>
          <cell r="AN105"/>
          <cell r="AO105"/>
          <cell r="AP105"/>
          <cell r="AQ105">
            <v>17778</v>
          </cell>
          <cell r="AR105">
            <v>32890</v>
          </cell>
          <cell r="AS105">
            <v>17778</v>
          </cell>
          <cell r="AT105">
            <v>25245</v>
          </cell>
          <cell r="AU105">
            <v>28978</v>
          </cell>
          <cell r="AV105">
            <v>32890</v>
          </cell>
          <cell r="AW105">
            <v>36623</v>
          </cell>
          <cell r="AX105">
            <v>17778</v>
          </cell>
          <cell r="AY105">
            <v>25245</v>
          </cell>
          <cell r="AZ105">
            <v>28978</v>
          </cell>
          <cell r="BA105">
            <v>18605</v>
          </cell>
          <cell r="BB105">
            <v>34420</v>
          </cell>
          <cell r="BC105">
            <v>18605</v>
          </cell>
          <cell r="BD105">
            <v>26419</v>
          </cell>
          <cell r="BE105">
            <v>30327</v>
          </cell>
          <cell r="BF105">
            <v>34420</v>
          </cell>
          <cell r="BG105">
            <v>38327</v>
          </cell>
          <cell r="BH105">
            <v>18605</v>
          </cell>
          <cell r="BI105">
            <v>26419</v>
          </cell>
          <cell r="BJ105">
            <v>30327</v>
          </cell>
          <cell r="BK105">
            <v>19845</v>
          </cell>
          <cell r="BL105">
            <v>36713</v>
          </cell>
          <cell r="BM105">
            <v>19845</v>
          </cell>
          <cell r="BN105">
            <v>28180</v>
          </cell>
          <cell r="BO105">
            <v>32347</v>
          </cell>
          <cell r="BP105">
            <v>36713</v>
          </cell>
          <cell r="BQ105">
            <v>40880</v>
          </cell>
          <cell r="BR105">
            <v>19845</v>
          </cell>
          <cell r="BS105">
            <v>28180</v>
          </cell>
          <cell r="BT105">
            <v>32347</v>
          </cell>
          <cell r="BU105">
            <v>21499</v>
          </cell>
          <cell r="BV105">
            <v>39774</v>
          </cell>
          <cell r="BW105">
            <v>21499</v>
          </cell>
          <cell r="BX105">
            <v>30529</v>
          </cell>
          <cell r="BY105">
            <v>35044</v>
          </cell>
          <cell r="BZ105">
            <v>39774</v>
          </cell>
          <cell r="CA105">
            <v>44289</v>
          </cell>
          <cell r="CB105">
            <v>21499</v>
          </cell>
          <cell r="CC105">
            <v>30529</v>
          </cell>
          <cell r="CD105">
            <v>35044</v>
          </cell>
          <cell r="CE105">
            <v>23153</v>
          </cell>
          <cell r="CF105">
            <v>42833</v>
          </cell>
          <cell r="CG105">
            <v>23153</v>
          </cell>
          <cell r="CH105">
            <v>32876</v>
          </cell>
          <cell r="CI105">
            <v>37739</v>
          </cell>
          <cell r="CJ105">
            <v>42833</v>
          </cell>
          <cell r="CK105">
            <v>47694</v>
          </cell>
          <cell r="CL105">
            <v>23153</v>
          </cell>
          <cell r="CM105">
            <v>32876</v>
          </cell>
          <cell r="CN105">
            <v>37739</v>
          </cell>
          <cell r="CO105">
            <v>25584</v>
          </cell>
          <cell r="CP105">
            <v>47331</v>
          </cell>
          <cell r="CQ105">
            <v>25584</v>
          </cell>
          <cell r="CR105">
            <v>36329</v>
          </cell>
          <cell r="CS105">
            <v>41702</v>
          </cell>
          <cell r="CT105">
            <v>47331</v>
          </cell>
          <cell r="CU105">
            <v>52703</v>
          </cell>
          <cell r="CV105">
            <v>25584</v>
          </cell>
          <cell r="CW105">
            <v>36329</v>
          </cell>
          <cell r="CX105">
            <v>41702</v>
          </cell>
          <cell r="CY105">
            <v>28143</v>
          </cell>
          <cell r="CZ105">
            <v>52064</v>
          </cell>
          <cell r="DA105">
            <v>28143</v>
          </cell>
          <cell r="DB105">
            <v>39963</v>
          </cell>
          <cell r="DC105">
            <v>45873</v>
          </cell>
          <cell r="DD105">
            <v>52064</v>
          </cell>
          <cell r="DE105">
            <v>57975</v>
          </cell>
          <cell r="DF105">
            <v>28143</v>
          </cell>
          <cell r="DG105">
            <v>39963</v>
          </cell>
          <cell r="DH105">
            <v>45873</v>
          </cell>
          <cell r="DI105">
            <v>31520</v>
          </cell>
          <cell r="DJ105">
            <v>58311</v>
          </cell>
          <cell r="DK105">
            <v>31520</v>
          </cell>
          <cell r="DL105">
            <v>44758</v>
          </cell>
          <cell r="DM105">
            <v>51377</v>
          </cell>
          <cell r="DN105">
            <v>58311</v>
          </cell>
          <cell r="DO105">
            <v>64931</v>
          </cell>
          <cell r="DP105">
            <v>31520</v>
          </cell>
          <cell r="DQ105">
            <v>44758</v>
          </cell>
          <cell r="DR105">
            <v>51377</v>
          </cell>
          <cell r="DS105">
            <v>33822</v>
          </cell>
          <cell r="DT105">
            <v>62571</v>
          </cell>
          <cell r="DU105">
            <v>33822</v>
          </cell>
          <cell r="DV105">
            <v>48028</v>
          </cell>
          <cell r="DW105">
            <v>55130</v>
          </cell>
          <cell r="DX105">
            <v>62571</v>
          </cell>
          <cell r="DY105">
            <v>69673</v>
          </cell>
          <cell r="DZ105">
            <v>33822</v>
          </cell>
          <cell r="EA105">
            <v>48028</v>
          </cell>
          <cell r="EB105">
            <v>55130</v>
          </cell>
          <cell r="EC105">
            <v>37966</v>
          </cell>
          <cell r="ED105">
            <v>70237</v>
          </cell>
          <cell r="EE105">
            <v>37966</v>
          </cell>
          <cell r="EF105">
            <v>53912</v>
          </cell>
          <cell r="EG105">
            <v>61885</v>
          </cell>
          <cell r="EH105">
            <v>70237</v>
          </cell>
          <cell r="EI105">
            <v>78211</v>
          </cell>
          <cell r="EJ105">
            <v>37966</v>
          </cell>
          <cell r="EK105">
            <v>53912</v>
          </cell>
          <cell r="EL105">
            <v>61885</v>
          </cell>
          <cell r="EM105">
            <v>41763</v>
          </cell>
          <cell r="EN105">
            <v>77262</v>
          </cell>
          <cell r="EO105">
            <v>41763</v>
          </cell>
          <cell r="EP105">
            <v>59303</v>
          </cell>
          <cell r="EQ105">
            <v>68075</v>
          </cell>
          <cell r="ER105">
            <v>77262</v>
          </cell>
          <cell r="ES105">
            <v>86032</v>
          </cell>
          <cell r="ET105">
            <v>41763</v>
          </cell>
          <cell r="EU105">
            <v>59303</v>
          </cell>
          <cell r="EV105">
            <v>68075</v>
          </cell>
          <cell r="EW105">
            <v>43661</v>
          </cell>
          <cell r="EX105">
            <v>80774</v>
          </cell>
          <cell r="EY105">
            <v>43661</v>
          </cell>
          <cell r="EZ105">
            <v>61999</v>
          </cell>
          <cell r="FA105">
            <v>71168</v>
          </cell>
          <cell r="FB105">
            <v>80774</v>
          </cell>
          <cell r="FC105">
            <v>89943</v>
          </cell>
          <cell r="FD105">
            <v>43661</v>
          </cell>
          <cell r="FE105">
            <v>61999</v>
          </cell>
          <cell r="FF105">
            <v>71168</v>
          </cell>
        </row>
      </sheetData>
      <sheetData sheetId="1"/>
      <sheetData sheetId="2">
        <row r="6">
          <cell r="B6" t="str">
            <v>ASIG. VIANDA COMP. NO REM.</v>
          </cell>
          <cell r="C6" t="str">
            <v>Bono Paz Social CCT Rem</v>
          </cell>
          <cell r="D6" t="str">
            <v>Vianda CCT</v>
          </cell>
          <cell r="E6" t="str">
            <v>Vianda desayuno/merienda</v>
          </cell>
          <cell r="F6" t="str">
            <v>VIANDA MERIENDA</v>
          </cell>
          <cell r="G6" t="str">
            <v>Vianda Expte.</v>
          </cell>
          <cell r="H6" t="str">
            <v>VIANDA ALIMENTACIÓN DIARIA</v>
          </cell>
          <cell r="I6" t="str">
            <v>Hs de viaje</v>
          </cell>
          <cell r="J6" t="str">
            <v>ADIC. ESPERA TRANSPORTE</v>
          </cell>
          <cell r="K6" t="str">
            <v>Adic. Torre (Título II)</v>
          </cell>
          <cell r="L6" t="str">
            <v>Adic. Torre (Título III)</v>
          </cell>
          <cell r="M6" t="str">
            <v>Adic. Torre SPJ</v>
          </cell>
          <cell r="N6" t="str">
            <v>ADIC. TRABAJO EN ALTURA</v>
          </cell>
          <cell r="O6" t="str">
            <v>Ad Yac Prod CCT 643/12</v>
          </cell>
          <cell r="P6" t="str">
            <v>Ad p/disponibilidad Rem</v>
          </cell>
          <cell r="Q6" t="str">
            <v>ADIC. ESPECIAL</v>
          </cell>
          <cell r="R6" t="str">
            <v>ADIC. CHOFER TRANS. PERSONAL</v>
          </cell>
          <cell r="S6" t="str">
            <v>Antigüedad</v>
          </cell>
          <cell r="T6" t="str">
            <v>Guardia Pasiva ART21</v>
          </cell>
          <cell r="U6" t="str">
            <v>PJ - Guardia Pasiva Lunes a Viernes</v>
          </cell>
          <cell r="V6" t="str">
            <v>PJ - Guardia Pasiva Sábado, Domingo y Feriado</v>
          </cell>
          <cell r="W6" t="str">
            <v>Presentismo y Puntualidad</v>
          </cell>
          <cell r="X6" t="str">
            <v>COMPLEM. PRESENTISMO    (1)</v>
          </cell>
          <cell r="Y6" t="str">
            <v>COMPLEM. PRESENTISMO    (2)</v>
          </cell>
          <cell r="Z6" t="str">
            <v>COMPLEM. PRESENTISMO    (3)</v>
          </cell>
          <cell r="AA6" t="str">
            <v>COMPLEM. PRESENTISMO    (4)</v>
          </cell>
          <cell r="AB6" t="str">
            <v>Suplemento Presentismo</v>
          </cell>
          <cell r="AC6" t="str">
            <v>SUBSIDIO FALLECIMIENTO</v>
          </cell>
          <cell r="AD6" t="str">
            <v>Bono Paz Social CCT Rem</v>
          </cell>
          <cell r="AE6" t="str">
            <v>Vianda CCT</v>
          </cell>
          <cell r="AF6" t="str">
            <v>Vianda desayuno/merienda</v>
          </cell>
          <cell r="AG6" t="str">
            <v>VIANDA MERIENDA</v>
          </cell>
          <cell r="AH6" t="str">
            <v>Vianda Expte.</v>
          </cell>
          <cell r="AI6" t="str">
            <v>VIANDA ALIMENTACIÓN DIARIA</v>
          </cell>
          <cell r="AJ6" t="str">
            <v>Hs de viaje</v>
          </cell>
          <cell r="AK6" t="str">
            <v>ADIC. ESPERA TRANSPORTE</v>
          </cell>
          <cell r="AL6" t="str">
            <v>Adic. Torre (Título II)</v>
          </cell>
          <cell r="AM6" t="str">
            <v>Adic. Torre (Título III)</v>
          </cell>
          <cell r="AN6" t="str">
            <v>Adic. Torre SPJ</v>
          </cell>
          <cell r="AO6" t="str">
            <v>ADIC. TRABAJO EN ALTURA</v>
          </cell>
          <cell r="AP6" t="str">
            <v>Ad Yac Prod CCT 643/12</v>
          </cell>
          <cell r="AQ6" t="str">
            <v>Ad p/disponibilidad Rem</v>
          </cell>
          <cell r="AR6" t="str">
            <v>ADIC. ESPECIAL</v>
          </cell>
          <cell r="AS6" t="str">
            <v>ADIC. CHOFER TRANS. PERSONAL</v>
          </cell>
          <cell r="AT6" t="str">
            <v>Antigüedad</v>
          </cell>
          <cell r="AU6" t="str">
            <v>Guardia Pasiva ART21</v>
          </cell>
          <cell r="AV6" t="str">
            <v>PJ - Guardia Pasiva Lunes a Viernes</v>
          </cell>
          <cell r="AW6" t="str">
            <v>PJ - Guardia Pasiva Sábado, Domingo y Feriado</v>
          </cell>
          <cell r="AX6" t="str">
            <v>Presentismo y Puntualidad</v>
          </cell>
          <cell r="AY6" t="str">
            <v>COMPLEM. PRESENTISMO    (1)</v>
          </cell>
          <cell r="AZ6" t="str">
            <v>COMPLEM. PRESENTISMO    (2)</v>
          </cell>
          <cell r="BA6" t="str">
            <v>COMPLEM. PRESENTISMO    (3)</v>
          </cell>
          <cell r="BB6" t="str">
            <v>COMPLEM. PRESENTISMO    (4)</v>
          </cell>
          <cell r="BC6" t="str">
            <v>Suplemento Presentismo</v>
          </cell>
          <cell r="BD6" t="str">
            <v>SUBSIDIO FALLECIMIENTO</v>
          </cell>
          <cell r="BE6" t="str">
            <v>ASIG. VIANDA COMP. NO REM.</v>
          </cell>
          <cell r="BF6" t="str">
            <v>Bono Paz Social CCT Rem</v>
          </cell>
          <cell r="BG6" t="str">
            <v>Vianda CCT</v>
          </cell>
          <cell r="BH6" t="str">
            <v>Vianda desayuno/merienda</v>
          </cell>
          <cell r="BI6" t="str">
            <v>VIANDA MERIENDA</v>
          </cell>
          <cell r="BJ6" t="str">
            <v>Vianda Expte.</v>
          </cell>
          <cell r="BK6" t="str">
            <v>VIANDA ALIMENTACIÓN DIARIA</v>
          </cell>
          <cell r="BL6" t="str">
            <v>Hs de viaje</v>
          </cell>
          <cell r="BM6" t="str">
            <v>ADIC. ESPERA TRANSPORTE</v>
          </cell>
          <cell r="BN6" t="str">
            <v>Adic. Torre (Título II)</v>
          </cell>
          <cell r="BO6" t="str">
            <v>Adic. Torre (Título III)</v>
          </cell>
          <cell r="BP6" t="str">
            <v>Adic. Torre SPJ</v>
          </cell>
          <cell r="BQ6" t="str">
            <v>ADIC. TRABAJO EN ALTURA</v>
          </cell>
          <cell r="BR6" t="str">
            <v>Ad Yac Prod CCT 643/12</v>
          </cell>
          <cell r="BS6" t="str">
            <v>Ad p/disponibilidad Rem</v>
          </cell>
          <cell r="BT6" t="str">
            <v>ADIC. ESPECIAL</v>
          </cell>
          <cell r="BU6" t="str">
            <v>ADIC. CHOFER TRANS. PERSONAL</v>
          </cell>
          <cell r="BV6" t="str">
            <v>Antigüedad</v>
          </cell>
          <cell r="BW6" t="str">
            <v>Guardia Pasiva ART21</v>
          </cell>
          <cell r="BX6" t="str">
            <v>PJ - Guardia Pasiva Lunes a Viernes</v>
          </cell>
          <cell r="BY6" t="str">
            <v>PJ - Guardia Pasiva Sábado, Domingo y Feriado</v>
          </cell>
          <cell r="BZ6" t="str">
            <v>Presentismo y Puntualidad</v>
          </cell>
          <cell r="CA6" t="str">
            <v>COMPLEM. PRESENTISMO    (1)</v>
          </cell>
          <cell r="CB6" t="str">
            <v>COMPLEM. PRESENTISMO    (2)</v>
          </cell>
          <cell r="CC6" t="str">
            <v>COMPLEM. PRESENTISMO    (3)</v>
          </cell>
          <cell r="CD6" t="str">
            <v>COMPLEM. PRESENTISMO    (4)</v>
          </cell>
          <cell r="CE6" t="str">
            <v>Suplemento Presentismo</v>
          </cell>
          <cell r="CF6" t="str">
            <v>SUBSIDIO FALLECIMIENTO</v>
          </cell>
          <cell r="CG6" t="str">
            <v>ASIG. VIANDA COMP. NO REM.</v>
          </cell>
          <cell r="CH6" t="str">
            <v>Bono Paz Social CCT Rem</v>
          </cell>
          <cell r="CI6" t="str">
            <v>Vianda CCT</v>
          </cell>
          <cell r="CJ6" t="str">
            <v>Vianda desayuno/merienda</v>
          </cell>
          <cell r="CK6" t="str">
            <v>VIANDA MERIENDA</v>
          </cell>
          <cell r="CL6" t="str">
            <v>Vianda Expte.</v>
          </cell>
          <cell r="CM6" t="str">
            <v>VIANDA ALIMENTACIÓN DIARIA</v>
          </cell>
          <cell r="CN6" t="str">
            <v>Hs de viaje</v>
          </cell>
          <cell r="CO6" t="str">
            <v>ADIC. ESPERA TRANSPORTE</v>
          </cell>
          <cell r="CP6" t="str">
            <v>Adic. Torre (Título II)</v>
          </cell>
          <cell r="CQ6" t="str">
            <v>Adic. Torre (Título III)</v>
          </cell>
          <cell r="CR6" t="str">
            <v>Adic. Torre SPJ</v>
          </cell>
          <cell r="CS6" t="str">
            <v>ADIC. TRABAJO EN ALTURA</v>
          </cell>
          <cell r="CT6" t="str">
            <v>Ad Yac Prod CCT 643/12</v>
          </cell>
          <cell r="CU6" t="str">
            <v>Ad p/disponibilidad Rem</v>
          </cell>
          <cell r="CV6" t="str">
            <v>ADIC. ESPECIAL</v>
          </cell>
          <cell r="CW6" t="str">
            <v>ADIC. CHOFER TRANS. PERSONAL</v>
          </cell>
          <cell r="CX6" t="str">
            <v>Antigüedad</v>
          </cell>
          <cell r="CY6" t="str">
            <v>Guardia Pasiva ART21</v>
          </cell>
          <cell r="CZ6" t="str">
            <v>PJ - Guardia Pasiva Lunes a Viernes</v>
          </cell>
          <cell r="DA6" t="str">
            <v>PJ - Guardia Pasiva Sábado, Domingo y Feriado</v>
          </cell>
          <cell r="DB6" t="str">
            <v>Presentismo y Puntualidad</v>
          </cell>
          <cell r="DC6" t="str">
            <v>COMPLEM. PRESENTISMO    (1)</v>
          </cell>
          <cell r="DD6" t="str">
            <v>COMPLEM. PRESENTISMO    (2)</v>
          </cell>
          <cell r="DE6" t="str">
            <v>COMPLEM. PRESENTISMO    (3)</v>
          </cell>
          <cell r="DF6" t="str">
            <v>COMPLEM. PRESENTISMO    (4)</v>
          </cell>
          <cell r="DG6" t="str">
            <v>Suplemento Presentismo</v>
          </cell>
          <cell r="DH6" t="str">
            <v>SUBSIDIO FALLECIMIENTO</v>
          </cell>
          <cell r="DI6" t="str">
            <v>ASIG. VIANDA COMP. NO REM.</v>
          </cell>
          <cell r="DJ6" t="str">
            <v>Bono Paz Social CCT Rem</v>
          </cell>
          <cell r="DK6" t="str">
            <v>Vianda CCT</v>
          </cell>
          <cell r="DL6" t="str">
            <v>Vianda desayuno/merienda</v>
          </cell>
          <cell r="DM6" t="str">
            <v>VIANDA MERIENDA</v>
          </cell>
          <cell r="DN6" t="str">
            <v>Vianda Expte.</v>
          </cell>
          <cell r="DO6" t="str">
            <v>VIANDA ALIMENTACIÓN DIARIA</v>
          </cell>
          <cell r="DP6" t="str">
            <v>Hs de viaje</v>
          </cell>
          <cell r="DQ6" t="str">
            <v>ADIC. ESPERA TRANSPORTE</v>
          </cell>
          <cell r="DR6" t="str">
            <v>Adic. Torre (Título II)</v>
          </cell>
          <cell r="DS6" t="str">
            <v>Adic. Torre (Título III)</v>
          </cell>
          <cell r="DT6" t="str">
            <v>Adic. Torre SPJ</v>
          </cell>
          <cell r="DU6" t="str">
            <v>ADIC. TRABAJO EN ALTURA</v>
          </cell>
          <cell r="DV6" t="str">
            <v>Ad Yac Prod CCT 643/12</v>
          </cell>
          <cell r="DW6" t="str">
            <v>Ad p/disponibilidad Rem</v>
          </cell>
          <cell r="DX6" t="str">
            <v>ADIC. ESPECIAL</v>
          </cell>
          <cell r="DY6" t="str">
            <v>ADIC. CHOFER TRANS. PERSONAL</v>
          </cell>
          <cell r="DZ6" t="str">
            <v>Antigüedad</v>
          </cell>
          <cell r="EA6" t="str">
            <v>Guardia Pasiva ART21</v>
          </cell>
          <cell r="EB6" t="str">
            <v>PJ - Guardia Pasiva Lunes a Viernes</v>
          </cell>
          <cell r="EC6" t="str">
            <v>PJ - Guardia Pasiva Sábado, Domingo y Feriado</v>
          </cell>
          <cell r="ED6" t="str">
            <v>Presentismo y Puntualidad</v>
          </cell>
          <cell r="EE6" t="str">
            <v>COMPLEM. PRESENTISMO    (1)</v>
          </cell>
          <cell r="EF6" t="str">
            <v>COMPLEM. PRESENTISMO    (2)</v>
          </cell>
          <cell r="EG6" t="str">
            <v>COMPLEM. PRESENTISMO    (3)</v>
          </cell>
          <cell r="EH6" t="str">
            <v>COMPLEM. PRESENTISMO    (4)</v>
          </cell>
          <cell r="EI6" t="str">
            <v>Suplemento Presentismo</v>
          </cell>
          <cell r="EJ6" t="str">
            <v>SUBSIDIO FALLECIMIENTO</v>
          </cell>
          <cell r="EK6" t="str">
            <v>ASIG. VIANDA COMP. NO REM.</v>
          </cell>
          <cell r="EL6" t="str">
            <v>Bono Paz Social CCT Rem</v>
          </cell>
          <cell r="EM6" t="str">
            <v>Vianda CCT</v>
          </cell>
          <cell r="EN6" t="str">
            <v>Vianda desayuno/merienda</v>
          </cell>
          <cell r="EO6" t="str">
            <v>VIANDA MERIENDA</v>
          </cell>
          <cell r="EP6" t="str">
            <v>Vianda Expte.</v>
          </cell>
          <cell r="EQ6" t="str">
            <v>VIANDA ALIMENTACIÓN DIARIA</v>
          </cell>
          <cell r="ER6" t="str">
            <v>Hs de viaje</v>
          </cell>
          <cell r="ES6" t="str">
            <v>ADIC. ESPERA TRANSPORTE</v>
          </cell>
          <cell r="ET6" t="str">
            <v>Adic. Torre (Título II)</v>
          </cell>
          <cell r="EU6" t="str">
            <v>Adic. Torre (Título III)</v>
          </cell>
          <cell r="EV6" t="str">
            <v>Adic. Torre SPJ</v>
          </cell>
          <cell r="EW6" t="str">
            <v>ADIC. TRABAJO EN ALTURA</v>
          </cell>
          <cell r="EX6" t="str">
            <v>Ad Yac Prod CCT 643/12</v>
          </cell>
          <cell r="EY6" t="str">
            <v>Ad p/disponibilidad Rem</v>
          </cell>
          <cell r="EZ6" t="str">
            <v>ADIC. ESPECIAL</v>
          </cell>
          <cell r="FA6" t="str">
            <v>ADIC. CHOFER TRANS. PERSONAL</v>
          </cell>
          <cell r="FB6" t="str">
            <v>Antigüedad</v>
          </cell>
          <cell r="FC6" t="str">
            <v>Guardia Pasiva ART21</v>
          </cell>
          <cell r="FD6" t="str">
            <v>PJ - Guardia Pasiva Lunes a Viernes</v>
          </cell>
          <cell r="FE6" t="str">
            <v>PJ - Guardia Pasiva Sábado, Domingo y Feriado</v>
          </cell>
          <cell r="FF6" t="str">
            <v>Presentismo y Puntualidad</v>
          </cell>
          <cell r="FG6" t="str">
            <v>COMPLEM. PRESENTISMO    (1)</v>
          </cell>
          <cell r="FH6" t="str">
            <v>COMPLEM. PRESENTISMO    (2)</v>
          </cell>
          <cell r="FI6" t="str">
            <v>COMPLEM. PRESENTISMO    (3)</v>
          </cell>
          <cell r="FJ6" t="str">
            <v>COMPLEM. PRESENTISMO    (4)</v>
          </cell>
          <cell r="FK6" t="str">
            <v>Suplemento Presentismo</v>
          </cell>
          <cell r="FL6" t="str">
            <v>SUBSIDIO FALLECIMIENTO</v>
          </cell>
          <cell r="FM6" t="str">
            <v>ASIG. VIANDA COMP. NO REM.</v>
          </cell>
          <cell r="FN6" t="str">
            <v>Bono Paz Social CCT Rem</v>
          </cell>
          <cell r="FO6" t="str">
            <v>Vianda CCT</v>
          </cell>
          <cell r="FP6" t="str">
            <v>Vianda desayuno/merienda</v>
          </cell>
          <cell r="FQ6" t="str">
            <v>VIANDA MERIENDA</v>
          </cell>
          <cell r="FR6" t="str">
            <v>Vianda Expte.</v>
          </cell>
          <cell r="FS6" t="str">
            <v>VIANDA ALIMENTACIÓN DIARIA</v>
          </cell>
          <cell r="FT6" t="str">
            <v>Hs de viaje</v>
          </cell>
          <cell r="FU6" t="str">
            <v>ADIC. ESPERA TRANSPORTE</v>
          </cell>
          <cell r="FV6" t="str">
            <v>Adic. Torre (Título II)</v>
          </cell>
          <cell r="FW6" t="str">
            <v>Adic. Torre (Título III)</v>
          </cell>
          <cell r="FX6" t="str">
            <v>Adic. Torre SPJ</v>
          </cell>
          <cell r="FY6" t="str">
            <v>ADIC. TRABAJO EN ALTURA</v>
          </cell>
          <cell r="FZ6" t="str">
            <v>Ad Yac Prod CCT 643/12</v>
          </cell>
          <cell r="GA6" t="str">
            <v>Ad p/disponibilidad Rem</v>
          </cell>
          <cell r="GB6" t="str">
            <v>ADIC. ESPECIAL</v>
          </cell>
          <cell r="GC6" t="str">
            <v>ADIC. CHOFER TRANS. PERSONAL</v>
          </cell>
          <cell r="GD6" t="str">
            <v>Antigüedad</v>
          </cell>
          <cell r="GE6" t="str">
            <v>Guardia Pasiva ART21</v>
          </cell>
          <cell r="GF6" t="str">
            <v>PJ - Guardia Pasiva Lunes a Viernes</v>
          </cell>
          <cell r="GG6" t="str">
            <v>PJ - Guardia Pasiva Sábado, Domingo y Feriado</v>
          </cell>
          <cell r="GH6" t="str">
            <v>Presentismo y Puntualidad</v>
          </cell>
          <cell r="GI6" t="str">
            <v>COMPLEM. PRESENTISMO    (1)</v>
          </cell>
          <cell r="GJ6" t="str">
            <v>COMPLEM. PRESENTISMO    (2)</v>
          </cell>
          <cell r="GK6" t="str">
            <v>COMPLEM. PRESENTISMO    (3)</v>
          </cell>
          <cell r="GL6" t="str">
            <v>COMPLEM. PRESENTISMO    (4)</v>
          </cell>
          <cell r="GM6" t="str">
            <v>Suplemento Presentismo</v>
          </cell>
          <cell r="GN6" t="str">
            <v>SUBSIDIO FALLECIMIENTO</v>
          </cell>
          <cell r="GO6" t="str">
            <v>ASIG. VIANDA COMP. NO REM.</v>
          </cell>
          <cell r="GP6" t="str">
            <v>Bono Paz Social CCT Rem</v>
          </cell>
          <cell r="GQ6" t="str">
            <v>Vianda CCT</v>
          </cell>
          <cell r="GR6" t="str">
            <v>Vianda desayuno/merienda</v>
          </cell>
          <cell r="GS6" t="str">
            <v>VIANDA MERIENDA</v>
          </cell>
          <cell r="GT6" t="str">
            <v>Vianda Expte.</v>
          </cell>
          <cell r="GU6" t="str">
            <v>VIANDA ALIMENTACIÓN DIARIA</v>
          </cell>
          <cell r="GV6" t="str">
            <v>Hs de viaje</v>
          </cell>
          <cell r="GW6" t="str">
            <v>ADIC. ESPERA TRANSPORTE</v>
          </cell>
          <cell r="GX6" t="str">
            <v>Adic. Torre (Título II)</v>
          </cell>
          <cell r="GY6" t="str">
            <v>Adic. Torre (Título III)</v>
          </cell>
          <cell r="GZ6" t="str">
            <v>Adic. Torre SPJ</v>
          </cell>
          <cell r="HA6" t="str">
            <v>ADIC. TRABAJO EN ALTURA</v>
          </cell>
          <cell r="HB6" t="str">
            <v>Ad Yac Prod CCT 643/12</v>
          </cell>
          <cell r="HC6" t="str">
            <v>Ad p/disponibilidad Rem</v>
          </cell>
          <cell r="HD6" t="str">
            <v>ADIC. ESPECIAL</v>
          </cell>
          <cell r="HE6" t="str">
            <v>ADIC. CHOFER TRANS. PERSONAL</v>
          </cell>
          <cell r="HF6" t="str">
            <v>Antigüedad</v>
          </cell>
          <cell r="HG6" t="str">
            <v>Guardia Pasiva ART21</v>
          </cell>
          <cell r="HH6" t="str">
            <v>PJ - Guardia Pasiva Lunes a Viernes</v>
          </cell>
          <cell r="HI6" t="str">
            <v>PJ - Guardia Pasiva Sábado, Domingo y Feriado</v>
          </cell>
          <cell r="HJ6" t="str">
            <v>Presentismo y Puntualidad</v>
          </cell>
          <cell r="HK6" t="str">
            <v>COMPLEM. PRESENTISMO    (1)</v>
          </cell>
          <cell r="HL6" t="str">
            <v>COMPLEM. PRESENTISMO    (2)</v>
          </cell>
          <cell r="HM6" t="str">
            <v>COMPLEM. PRESENTISMO    (3)</v>
          </cell>
          <cell r="HN6" t="str">
            <v>COMPLEM. PRESENTISMO    (4)</v>
          </cell>
          <cell r="HO6" t="str">
            <v>Suplemento Presentismo</v>
          </cell>
          <cell r="HP6" t="str">
            <v>SUBSIDIO FALLECIMIENTO</v>
          </cell>
          <cell r="HQ6" t="str">
            <v>ASIG. VIANDA COMP. NO REM.</v>
          </cell>
          <cell r="HR6" t="str">
            <v>Bono Paz Social CCT Rem</v>
          </cell>
          <cell r="HS6" t="str">
            <v>Vianda CCT</v>
          </cell>
          <cell r="HT6" t="str">
            <v>Vianda desayuno/merienda</v>
          </cell>
          <cell r="HU6" t="str">
            <v>VIANDA MERIENDA</v>
          </cell>
          <cell r="HV6" t="str">
            <v>Vianda Expte.</v>
          </cell>
          <cell r="HW6" t="str">
            <v>VIANDA ALIMENTACIÓN DIARIA</v>
          </cell>
          <cell r="HX6" t="str">
            <v>Hs de viaje</v>
          </cell>
          <cell r="HY6" t="str">
            <v>ADIC. ESPERA TRANSPORTE</v>
          </cell>
          <cell r="HZ6" t="str">
            <v>Adic. Torre (Título II)</v>
          </cell>
          <cell r="IA6" t="str">
            <v>Adic. Torre (Título III)</v>
          </cell>
          <cell r="IB6" t="str">
            <v>Adic. Torre SPJ</v>
          </cell>
          <cell r="IC6" t="str">
            <v>ADIC. TRABAJO EN ALTURA</v>
          </cell>
          <cell r="ID6" t="str">
            <v>Ad Yac Prod CCT 643/12</v>
          </cell>
          <cell r="IE6" t="str">
            <v>Ad p/disponibilidad Rem</v>
          </cell>
          <cell r="IF6" t="str">
            <v>ADIC. ESPECIAL</v>
          </cell>
          <cell r="IG6" t="str">
            <v>ADIC. CHOFER TRANS. PERSONAL</v>
          </cell>
          <cell r="IH6" t="str">
            <v>Antigüedad</v>
          </cell>
          <cell r="II6" t="str">
            <v>Guardia Pasiva ART21</v>
          </cell>
          <cell r="IJ6" t="str">
            <v>PJ - Guardia Pasiva Lunes a Viernes</v>
          </cell>
          <cell r="IK6" t="str">
            <v>PJ - Guardia Pasiva Sábado, Domingo y Feriado</v>
          </cell>
          <cell r="IL6" t="str">
            <v>Presentismo y Puntualidad</v>
          </cell>
          <cell r="IM6" t="str">
            <v>COMPLEM. PRESENTISMO    (1)</v>
          </cell>
          <cell r="IN6" t="str">
            <v>COMPLEM. PRESENTISMO    (2)</v>
          </cell>
          <cell r="IO6" t="str">
            <v>COMPLEM. PRESENTISMO    (3)</v>
          </cell>
          <cell r="IP6" t="str">
            <v>COMPLEM. PRESENTISMO    (4)</v>
          </cell>
          <cell r="IQ6" t="str">
            <v>Suplemento Presentismo</v>
          </cell>
          <cell r="IR6" t="str">
            <v>SUBSIDIO FALLECIMIENTO</v>
          </cell>
          <cell r="IS6" t="str">
            <v>ASIG. VIANDA COMP. NO REM.</v>
          </cell>
          <cell r="IT6" t="str">
            <v>Bono Paz Social CCT Rem</v>
          </cell>
          <cell r="IU6" t="str">
            <v>Vianda CCT</v>
          </cell>
          <cell r="IV6" t="str">
            <v>Vianda desayuno/merienda</v>
          </cell>
          <cell r="IW6" t="str">
            <v>VIANDA MERIENDA</v>
          </cell>
          <cell r="IX6" t="str">
            <v>Vianda Expte.</v>
          </cell>
          <cell r="IY6" t="str">
            <v>VIANDA ALIMENTACIÓN DIARIA</v>
          </cell>
          <cell r="IZ6" t="str">
            <v>Hs de viaje</v>
          </cell>
          <cell r="JA6" t="str">
            <v>ADIC. ESPERA TRANSPORTE</v>
          </cell>
          <cell r="JB6" t="str">
            <v>Adic. Torre (Título II)</v>
          </cell>
          <cell r="JC6" t="str">
            <v>Adic. Torre (Título III)</v>
          </cell>
          <cell r="JD6" t="str">
            <v>Adic. Torre SPJ</v>
          </cell>
          <cell r="JE6" t="str">
            <v>ADIC. TRABAJO EN ALTURA</v>
          </cell>
          <cell r="JF6" t="str">
            <v>Ad Yac Prod CCT 643/12</v>
          </cell>
          <cell r="JG6" t="str">
            <v>Ad p/disponibilidad Rem</v>
          </cell>
          <cell r="JH6" t="str">
            <v>ADIC. ESPECIAL</v>
          </cell>
          <cell r="JI6" t="str">
            <v>ADIC. CHOFER TRANS. PERSONAL</v>
          </cell>
          <cell r="JJ6" t="str">
            <v>Antigüedad</v>
          </cell>
          <cell r="JK6" t="str">
            <v>Guardia Pasiva ART21</v>
          </cell>
          <cell r="JL6" t="str">
            <v>PJ - Guardia Pasiva Lunes a Viernes</v>
          </cell>
          <cell r="JM6" t="str">
            <v>PJ - Guardia Pasiva Sábado, Domingo y Feriado</v>
          </cell>
          <cell r="JN6" t="str">
            <v>Presentismo y Puntualidad</v>
          </cell>
          <cell r="JO6" t="str">
            <v>COMPLEM. PRESENTISMO    (1)</v>
          </cell>
          <cell r="JP6" t="str">
            <v>COMPLEM. PRESENTISMO    (2)</v>
          </cell>
          <cell r="JQ6" t="str">
            <v>COMPLEM. PRESENTISMO    (3)</v>
          </cell>
          <cell r="JR6" t="str">
            <v>COMPLEM. PRESENTISMO    (4)</v>
          </cell>
          <cell r="JS6" t="str">
            <v>Suplemento Presentismo</v>
          </cell>
          <cell r="JT6" t="str">
            <v>SUBSIDIO FALLECIMIENTO</v>
          </cell>
          <cell r="JU6" t="str">
            <v>ASIG. VIANDA COMP. NO REM.</v>
          </cell>
          <cell r="JV6" t="str">
            <v>Bono Paz Social CCT Rem</v>
          </cell>
          <cell r="JW6" t="str">
            <v>Vianda CCT</v>
          </cell>
          <cell r="JX6" t="str">
            <v>Vianda desayuno/merienda</v>
          </cell>
          <cell r="JY6" t="str">
            <v>VIANDA MERIENDA</v>
          </cell>
          <cell r="JZ6" t="str">
            <v>Vianda Expte.</v>
          </cell>
          <cell r="KA6" t="str">
            <v>VIANDA ALIMENTACIÓN DIARIA</v>
          </cell>
          <cell r="KB6" t="str">
            <v>Hs de viaje</v>
          </cell>
          <cell r="KC6" t="str">
            <v>ADIC. ESPERA TRANSPORTE</v>
          </cell>
          <cell r="KD6" t="str">
            <v>Adic. Torre (Título II)</v>
          </cell>
          <cell r="KE6" t="str">
            <v>Adic. Torre (Título III)</v>
          </cell>
          <cell r="KF6" t="str">
            <v>Adic. Torre SPJ</v>
          </cell>
          <cell r="KG6" t="str">
            <v>ADIC. TRABAJO EN ALTURA</v>
          </cell>
          <cell r="KH6" t="str">
            <v>Ad Yac Prod CCT 643/12</v>
          </cell>
          <cell r="KI6" t="str">
            <v>Ad p/disponibilidad Rem</v>
          </cell>
          <cell r="KJ6" t="str">
            <v>ADIC. ESPECIAL</v>
          </cell>
          <cell r="KK6" t="str">
            <v>ADIC. CHOFER TRANS. PERSONAL</v>
          </cell>
          <cell r="KL6" t="str">
            <v>Antigüedad</v>
          </cell>
          <cell r="KM6" t="str">
            <v>Guardia Pasiva ART21</v>
          </cell>
          <cell r="KN6" t="str">
            <v>PJ - Guardia Pasiva Lunes a Viernes</v>
          </cell>
          <cell r="KO6" t="str">
            <v>PJ - Guardia Pasiva Sábado, Domingo y Feriado</v>
          </cell>
          <cell r="KP6" t="str">
            <v>Presentismo y Puntualidad</v>
          </cell>
          <cell r="KQ6" t="str">
            <v>COMPLEM. PRESENTISMO    (1)</v>
          </cell>
          <cell r="KR6" t="str">
            <v>COMPLEM. PRESENTISMO    (2)</v>
          </cell>
          <cell r="KS6" t="str">
            <v>COMPLEM. PRESENTISMO    (3)</v>
          </cell>
          <cell r="KT6" t="str">
            <v>COMPLEM. PRESENTISMO    (4)</v>
          </cell>
          <cell r="KU6" t="str">
            <v>Suplemento Presentismo</v>
          </cell>
          <cell r="KV6" t="str">
            <v>SUBSIDIO FALLECIMIENTO</v>
          </cell>
          <cell r="KW6" t="str">
            <v>ASIG. VIANDA COMP. NO REM.</v>
          </cell>
          <cell r="KX6" t="str">
            <v>Bono Paz Social CCT Rem</v>
          </cell>
          <cell r="KY6" t="str">
            <v>Vianda CCT</v>
          </cell>
          <cell r="KZ6" t="str">
            <v>Vianda desayuno/merienda</v>
          </cell>
          <cell r="LA6" t="str">
            <v>VIANDA MERIENDA</v>
          </cell>
          <cell r="LB6" t="str">
            <v>Vianda Expte.</v>
          </cell>
          <cell r="LC6" t="str">
            <v>VIANDA ALIMENTACIÓN DIARIA</v>
          </cell>
          <cell r="LD6" t="str">
            <v>Hs de viaje</v>
          </cell>
          <cell r="LE6" t="str">
            <v>ADIC. ESPERA TRANSPORTE</v>
          </cell>
          <cell r="LF6" t="str">
            <v>Adic. Torre (Título II)</v>
          </cell>
          <cell r="LG6" t="str">
            <v>Adic. Torre (Título III)</v>
          </cell>
          <cell r="LH6" t="str">
            <v>Adic. Torre SPJ</v>
          </cell>
          <cell r="LI6" t="str">
            <v>ADIC. TRABAJO EN ALTURA</v>
          </cell>
          <cell r="LJ6" t="str">
            <v>Ad Yac Prod CCT 643/12</v>
          </cell>
          <cell r="LK6" t="str">
            <v>Ad p/disponibilidad Rem</v>
          </cell>
          <cell r="LL6" t="str">
            <v>ADIC. ESPECIAL</v>
          </cell>
          <cell r="LM6" t="str">
            <v>ADIC. CHOFER TRANS. PERSONAL</v>
          </cell>
          <cell r="LN6" t="str">
            <v>Antigüedad</v>
          </cell>
          <cell r="LO6" t="str">
            <v>Guardia Pasiva ART21</v>
          </cell>
          <cell r="LP6" t="str">
            <v>PJ - Guardia Pasiva Lunes a Viernes</v>
          </cell>
          <cell r="LQ6" t="str">
            <v>PJ - Guardia Pasiva Sábado, Domingo y Feriado</v>
          </cell>
          <cell r="LR6" t="str">
            <v>Presentismo y Puntualidad</v>
          </cell>
          <cell r="LS6" t="str">
            <v>COMPLEM. PRESENTISMO    (1)</v>
          </cell>
          <cell r="LT6" t="str">
            <v>COMPLEM. PRESENTISMO    (2)</v>
          </cell>
          <cell r="LU6" t="str">
            <v>COMPLEM. PRESENTISMO    (3)</v>
          </cell>
          <cell r="LV6" t="str">
            <v>COMPLEM. PRESENTISMO    (4)</v>
          </cell>
          <cell r="LW6" t="str">
            <v>Suplemento Presentismo</v>
          </cell>
          <cell r="LX6" t="str">
            <v>SUBSIDIO FALLECIMIENTO</v>
          </cell>
          <cell r="LY6" t="str">
            <v>ASIG. VIANDA COMP. NO REM.</v>
          </cell>
          <cell r="LZ6" t="str">
            <v>Bono Paz Social CCT Rem</v>
          </cell>
          <cell r="MA6" t="str">
            <v>Vianda CCT</v>
          </cell>
          <cell r="MB6" t="str">
            <v>Vianda desayuno/merienda</v>
          </cell>
          <cell r="MC6" t="str">
            <v>VIANDA MERIENDA</v>
          </cell>
          <cell r="MD6" t="str">
            <v>Vianda Expte.</v>
          </cell>
          <cell r="ME6" t="str">
            <v>VIANDA ALIMENTACIÓN DIARIA</v>
          </cell>
          <cell r="MF6" t="str">
            <v>Hs de viaje</v>
          </cell>
          <cell r="MG6" t="str">
            <v>ADIC. ESPERA TRANSPORTE</v>
          </cell>
          <cell r="MH6" t="str">
            <v>Adic. Torre (Título II)</v>
          </cell>
          <cell r="MI6" t="str">
            <v>Adic. Torre (Título III)</v>
          </cell>
          <cell r="MJ6" t="str">
            <v>Adic. Torre SPJ</v>
          </cell>
          <cell r="MK6" t="str">
            <v>ADIC. TRABAJO EN ALTURA</v>
          </cell>
          <cell r="ML6" t="str">
            <v>Ad Yac Prod CCT 643/12</v>
          </cell>
          <cell r="MM6" t="str">
            <v>Ad p/disponibilidad Rem</v>
          </cell>
          <cell r="MN6" t="str">
            <v>ADIC. ESPECIAL</v>
          </cell>
          <cell r="MO6" t="str">
            <v>ADIC. CHOFER TRANS. PERSONAL</v>
          </cell>
          <cell r="MP6" t="str">
            <v>Antigüedad</v>
          </cell>
          <cell r="MQ6" t="str">
            <v>Guardia Pasiva ART21</v>
          </cell>
          <cell r="MR6" t="str">
            <v>PJ - Guardia Pasiva Lunes a Viernes</v>
          </cell>
          <cell r="MS6" t="str">
            <v>PJ - Guardia Pasiva Sábado, Domingo y Feriado</v>
          </cell>
          <cell r="MT6" t="str">
            <v>Presentismo y Puntualidad</v>
          </cell>
          <cell r="MU6" t="str">
            <v>COMPLEM. PRESENTISMO    (1)</v>
          </cell>
          <cell r="MV6" t="str">
            <v>COMPLEM. PRESENTISMO    (2)</v>
          </cell>
          <cell r="MW6" t="str">
            <v>COMPLEM. PRESENTISMO    (3)</v>
          </cell>
          <cell r="MX6" t="str">
            <v>COMPLEM. PRESENTISMO    (4)</v>
          </cell>
          <cell r="MY6" t="str">
            <v>Suplemento Presentismo</v>
          </cell>
          <cell r="MZ6" t="str">
            <v>SUBSIDIO FALLECIMIENTO</v>
          </cell>
          <cell r="NA6" t="str">
            <v>ASIG. VIANDA COMP. NO REM.</v>
          </cell>
          <cell r="NB6" t="str">
            <v>Bono Paz Social CCT Rem</v>
          </cell>
          <cell r="NC6" t="str">
            <v>Vianda CCT</v>
          </cell>
          <cell r="ND6" t="str">
            <v>Vianda desayuno/merienda</v>
          </cell>
          <cell r="NE6" t="str">
            <v>VIANDA MERIENDA</v>
          </cell>
          <cell r="NF6" t="str">
            <v>Vianda Expte.</v>
          </cell>
          <cell r="NG6" t="str">
            <v>VIANDA ALIMENTACIÓN DIARIA</v>
          </cell>
          <cell r="NH6" t="str">
            <v>Hs de viaje</v>
          </cell>
          <cell r="NI6" t="str">
            <v>ADIC. ESPERA TRANSPORTE</v>
          </cell>
          <cell r="NJ6" t="str">
            <v>Adic. Torre (Título II)</v>
          </cell>
          <cell r="NK6" t="str">
            <v>Adic. Torre (Título III)</v>
          </cell>
          <cell r="NL6" t="str">
            <v>Adic. Torre SPJ</v>
          </cell>
          <cell r="NM6" t="str">
            <v>ADIC. TRABAJO EN ALTURA</v>
          </cell>
          <cell r="NN6" t="str">
            <v>Ad Yac Prod CCT 643/12</v>
          </cell>
          <cell r="NO6" t="str">
            <v>Ad p/disponibilidad Rem</v>
          </cell>
          <cell r="NP6" t="str">
            <v>ADIC. ESPECIAL</v>
          </cell>
          <cell r="NQ6" t="str">
            <v>ADIC. CHOFER TRANS. PERSONAL</v>
          </cell>
          <cell r="NR6" t="str">
            <v>Antigüedad</v>
          </cell>
          <cell r="NS6" t="str">
            <v>Guardia Pasiva ART21</v>
          </cell>
          <cell r="NT6" t="str">
            <v>PJ - Guardia Pasiva Lunes a Viernes</v>
          </cell>
          <cell r="NU6" t="str">
            <v>PJ - Guardia Pasiva Sábado, Domingo y Feriado</v>
          </cell>
          <cell r="NV6" t="str">
            <v>Presentismo y Puntualidad</v>
          </cell>
          <cell r="NW6" t="str">
            <v>COMPLEM. PRESENTISMO    (1)</v>
          </cell>
          <cell r="NX6" t="str">
            <v>COMPLEM. PRESENTISMO    (2)</v>
          </cell>
          <cell r="NY6" t="str">
            <v>COMPLEM. PRESENTISMO    (3)</v>
          </cell>
          <cell r="NZ6" t="str">
            <v>COMPLEM. PRESENTISMO    (4)</v>
          </cell>
          <cell r="OA6" t="str">
            <v>Suplemento Presentismo</v>
          </cell>
          <cell r="OB6" t="str">
            <v>SUBSIDIO FALLECIMIENTO</v>
          </cell>
        </row>
        <row r="7">
          <cell r="B7">
            <v>42917</v>
          </cell>
          <cell r="C7">
            <v>42917</v>
          </cell>
          <cell r="D7">
            <v>42917</v>
          </cell>
          <cell r="E7">
            <v>42917</v>
          </cell>
          <cell r="F7">
            <v>42917</v>
          </cell>
          <cell r="G7">
            <v>42917</v>
          </cell>
          <cell r="H7">
            <v>42917</v>
          </cell>
          <cell r="I7">
            <v>42917</v>
          </cell>
          <cell r="J7">
            <v>42917</v>
          </cell>
          <cell r="K7">
            <v>42917</v>
          </cell>
          <cell r="L7">
            <v>42917</v>
          </cell>
          <cell r="M7">
            <v>42917</v>
          </cell>
          <cell r="N7">
            <v>42917</v>
          </cell>
          <cell r="O7">
            <v>42917</v>
          </cell>
          <cell r="P7">
            <v>42917</v>
          </cell>
          <cell r="Q7">
            <v>42917</v>
          </cell>
          <cell r="R7">
            <v>42917</v>
          </cell>
          <cell r="S7">
            <v>42917</v>
          </cell>
          <cell r="T7">
            <v>42917</v>
          </cell>
          <cell r="U7">
            <v>42917</v>
          </cell>
          <cell r="V7">
            <v>42917</v>
          </cell>
          <cell r="W7">
            <v>42917</v>
          </cell>
          <cell r="X7">
            <v>42917</v>
          </cell>
          <cell r="Y7">
            <v>42917</v>
          </cell>
          <cell r="Z7">
            <v>42917</v>
          </cell>
          <cell r="AA7">
            <v>42917</v>
          </cell>
          <cell r="AB7">
            <v>42917</v>
          </cell>
          <cell r="AC7">
            <v>43009</v>
          </cell>
          <cell r="AD7">
            <v>43009</v>
          </cell>
          <cell r="AE7">
            <v>43009</v>
          </cell>
          <cell r="AF7">
            <v>43009</v>
          </cell>
          <cell r="AG7">
            <v>43009</v>
          </cell>
          <cell r="AH7">
            <v>43009</v>
          </cell>
          <cell r="AI7">
            <v>43009</v>
          </cell>
          <cell r="AJ7">
            <v>43009</v>
          </cell>
          <cell r="AK7">
            <v>43009</v>
          </cell>
          <cell r="AL7">
            <v>43009</v>
          </cell>
          <cell r="AM7">
            <v>43009</v>
          </cell>
          <cell r="AN7">
            <v>43009</v>
          </cell>
          <cell r="AO7">
            <v>43009</v>
          </cell>
          <cell r="AP7">
            <v>43009</v>
          </cell>
          <cell r="AQ7">
            <v>43009</v>
          </cell>
          <cell r="AR7">
            <v>43009</v>
          </cell>
          <cell r="AS7">
            <v>43009</v>
          </cell>
          <cell r="AT7">
            <v>43009</v>
          </cell>
          <cell r="AU7">
            <v>43009</v>
          </cell>
          <cell r="AV7">
            <v>43009</v>
          </cell>
          <cell r="AW7">
            <v>43009</v>
          </cell>
          <cell r="AX7">
            <v>43009</v>
          </cell>
          <cell r="AY7">
            <v>43009</v>
          </cell>
          <cell r="AZ7">
            <v>43009</v>
          </cell>
          <cell r="BA7">
            <v>43009</v>
          </cell>
          <cell r="BB7">
            <v>43009</v>
          </cell>
          <cell r="BC7">
            <v>43009</v>
          </cell>
          <cell r="BD7">
            <v>43009</v>
          </cell>
          <cell r="BE7">
            <v>43191</v>
          </cell>
          <cell r="BF7">
            <v>43191</v>
          </cell>
          <cell r="BG7">
            <v>43191</v>
          </cell>
          <cell r="BH7">
            <v>43191</v>
          </cell>
          <cell r="BI7">
            <v>43191</v>
          </cell>
          <cell r="BJ7">
            <v>43191</v>
          </cell>
          <cell r="BK7">
            <v>43191</v>
          </cell>
          <cell r="BL7">
            <v>43191</v>
          </cell>
          <cell r="BM7">
            <v>43191</v>
          </cell>
          <cell r="BN7">
            <v>43191</v>
          </cell>
          <cell r="BO7">
            <v>43191</v>
          </cell>
          <cell r="BP7">
            <v>43191</v>
          </cell>
          <cell r="BQ7">
            <v>43191</v>
          </cell>
          <cell r="BR7">
            <v>43191</v>
          </cell>
          <cell r="BS7">
            <v>43191</v>
          </cell>
          <cell r="BT7">
            <v>43191</v>
          </cell>
          <cell r="BU7">
            <v>43191</v>
          </cell>
          <cell r="BV7">
            <v>43191</v>
          </cell>
          <cell r="BW7">
            <v>43191</v>
          </cell>
          <cell r="BX7">
            <v>43191</v>
          </cell>
          <cell r="BY7">
            <v>43191</v>
          </cell>
          <cell r="BZ7">
            <v>43191</v>
          </cell>
          <cell r="CA7">
            <v>43191</v>
          </cell>
          <cell r="CB7">
            <v>43191</v>
          </cell>
          <cell r="CC7">
            <v>43191</v>
          </cell>
          <cell r="CD7">
            <v>43191</v>
          </cell>
          <cell r="CE7">
            <v>43191</v>
          </cell>
          <cell r="CF7">
            <v>43191</v>
          </cell>
          <cell r="CG7">
            <v>43282</v>
          </cell>
          <cell r="CH7">
            <v>43282</v>
          </cell>
          <cell r="CI7">
            <v>43282</v>
          </cell>
          <cell r="CJ7">
            <v>43282</v>
          </cell>
          <cell r="CK7">
            <v>43282</v>
          </cell>
          <cell r="CL7">
            <v>43282</v>
          </cell>
          <cell r="CM7">
            <v>43282</v>
          </cell>
          <cell r="CN7">
            <v>43282</v>
          </cell>
          <cell r="CO7">
            <v>43282</v>
          </cell>
          <cell r="CP7">
            <v>43282</v>
          </cell>
          <cell r="CQ7">
            <v>43282</v>
          </cell>
          <cell r="CR7">
            <v>43282</v>
          </cell>
          <cell r="CS7">
            <v>43282</v>
          </cell>
          <cell r="CT7">
            <v>43282</v>
          </cell>
          <cell r="CU7">
            <v>43282</v>
          </cell>
          <cell r="CV7">
            <v>43282</v>
          </cell>
          <cell r="CW7">
            <v>43282</v>
          </cell>
          <cell r="CX7">
            <v>43282</v>
          </cell>
          <cell r="CY7">
            <v>43282</v>
          </cell>
          <cell r="CZ7">
            <v>43282</v>
          </cell>
          <cell r="DA7">
            <v>43282</v>
          </cell>
          <cell r="DB7">
            <v>43282</v>
          </cell>
          <cell r="DC7">
            <v>43282</v>
          </cell>
          <cell r="DD7">
            <v>43282</v>
          </cell>
          <cell r="DE7">
            <v>43282</v>
          </cell>
          <cell r="DF7">
            <v>43282</v>
          </cell>
          <cell r="DG7">
            <v>43282</v>
          </cell>
          <cell r="DH7">
            <v>43282</v>
          </cell>
          <cell r="DI7">
            <v>43374</v>
          </cell>
          <cell r="DJ7">
            <v>43374</v>
          </cell>
          <cell r="DK7">
            <v>43374</v>
          </cell>
          <cell r="DL7">
            <v>43374</v>
          </cell>
          <cell r="DM7">
            <v>43374</v>
          </cell>
          <cell r="DN7">
            <v>43374</v>
          </cell>
          <cell r="DO7">
            <v>43374</v>
          </cell>
          <cell r="DP7">
            <v>43374</v>
          </cell>
          <cell r="DQ7">
            <v>43374</v>
          </cell>
          <cell r="DR7">
            <v>43374</v>
          </cell>
          <cell r="DS7">
            <v>43374</v>
          </cell>
          <cell r="DT7">
            <v>43374</v>
          </cell>
          <cell r="DU7">
            <v>43374</v>
          </cell>
          <cell r="DV7">
            <v>43374</v>
          </cell>
          <cell r="DW7">
            <v>43374</v>
          </cell>
          <cell r="DX7">
            <v>43374</v>
          </cell>
          <cell r="DY7">
            <v>43374</v>
          </cell>
          <cell r="DZ7">
            <v>43374</v>
          </cell>
          <cell r="EA7">
            <v>43374</v>
          </cell>
          <cell r="EB7">
            <v>43374</v>
          </cell>
          <cell r="EC7">
            <v>43374</v>
          </cell>
          <cell r="ED7">
            <v>43374</v>
          </cell>
          <cell r="EE7">
            <v>43374</v>
          </cell>
          <cell r="EF7">
            <v>43374</v>
          </cell>
          <cell r="EG7">
            <v>43374</v>
          </cell>
          <cell r="EH7">
            <v>43374</v>
          </cell>
          <cell r="EI7">
            <v>43374</v>
          </cell>
          <cell r="EJ7">
            <v>43374</v>
          </cell>
          <cell r="EK7">
            <v>43405</v>
          </cell>
          <cell r="EL7">
            <v>43405</v>
          </cell>
          <cell r="EM7">
            <v>43405</v>
          </cell>
          <cell r="EN7">
            <v>43405</v>
          </cell>
          <cell r="EO7">
            <v>43405</v>
          </cell>
          <cell r="EP7">
            <v>43405</v>
          </cell>
          <cell r="EQ7">
            <v>43405</v>
          </cell>
          <cell r="ER7">
            <v>43405</v>
          </cell>
          <cell r="ES7">
            <v>43405</v>
          </cell>
          <cell r="ET7">
            <v>43405</v>
          </cell>
          <cell r="EU7">
            <v>43405</v>
          </cell>
          <cell r="EV7">
            <v>43405</v>
          </cell>
          <cell r="EW7">
            <v>43405</v>
          </cell>
          <cell r="EX7">
            <v>43405</v>
          </cell>
          <cell r="EY7">
            <v>43405</v>
          </cell>
          <cell r="EZ7">
            <v>43405</v>
          </cell>
          <cell r="FA7">
            <v>43405</v>
          </cell>
          <cell r="FB7">
            <v>43405</v>
          </cell>
          <cell r="FC7">
            <v>43405</v>
          </cell>
          <cell r="FD7">
            <v>43405</v>
          </cell>
          <cell r="FE7">
            <v>43405</v>
          </cell>
          <cell r="FF7">
            <v>43405</v>
          </cell>
          <cell r="FG7">
            <v>43405</v>
          </cell>
          <cell r="FH7">
            <v>43405</v>
          </cell>
          <cell r="FI7">
            <v>43405</v>
          </cell>
          <cell r="FJ7">
            <v>43405</v>
          </cell>
          <cell r="FK7">
            <v>43405</v>
          </cell>
          <cell r="FL7">
            <v>43405</v>
          </cell>
          <cell r="FM7">
            <v>43497</v>
          </cell>
          <cell r="FN7">
            <v>43497</v>
          </cell>
          <cell r="FO7">
            <v>43497</v>
          </cell>
          <cell r="FP7">
            <v>43497</v>
          </cell>
          <cell r="FQ7">
            <v>43497</v>
          </cell>
          <cell r="FR7">
            <v>43497</v>
          </cell>
          <cell r="FS7">
            <v>43497</v>
          </cell>
          <cell r="FT7">
            <v>43497</v>
          </cell>
          <cell r="FU7">
            <v>43497</v>
          </cell>
          <cell r="FV7">
            <v>43497</v>
          </cell>
          <cell r="FW7">
            <v>43497</v>
          </cell>
          <cell r="FX7">
            <v>43497</v>
          </cell>
          <cell r="FY7">
            <v>43497</v>
          </cell>
          <cell r="FZ7">
            <v>43497</v>
          </cell>
          <cell r="GA7">
            <v>43497</v>
          </cell>
          <cell r="GB7">
            <v>43497</v>
          </cell>
          <cell r="GC7">
            <v>43497</v>
          </cell>
          <cell r="GD7">
            <v>43497</v>
          </cell>
          <cell r="GE7">
            <v>43497</v>
          </cell>
          <cell r="GF7">
            <v>43497</v>
          </cell>
          <cell r="GG7">
            <v>43497</v>
          </cell>
          <cell r="GH7">
            <v>43497</v>
          </cell>
          <cell r="GI7">
            <v>43497</v>
          </cell>
          <cell r="GJ7">
            <v>43497</v>
          </cell>
          <cell r="GK7">
            <v>43497</v>
          </cell>
          <cell r="GL7">
            <v>43497</v>
          </cell>
          <cell r="GM7">
            <v>43497</v>
          </cell>
          <cell r="GN7">
            <v>43497</v>
          </cell>
          <cell r="GO7">
            <v>43525</v>
          </cell>
          <cell r="GP7">
            <v>43525</v>
          </cell>
          <cell r="GQ7">
            <v>43525</v>
          </cell>
          <cell r="GR7">
            <v>43525</v>
          </cell>
          <cell r="GS7">
            <v>43525</v>
          </cell>
          <cell r="GT7">
            <v>43525</v>
          </cell>
          <cell r="GU7">
            <v>43525</v>
          </cell>
          <cell r="GV7">
            <v>43525</v>
          </cell>
          <cell r="GW7">
            <v>43525</v>
          </cell>
          <cell r="GX7">
            <v>43525</v>
          </cell>
          <cell r="GY7">
            <v>43525</v>
          </cell>
          <cell r="GZ7">
            <v>43525</v>
          </cell>
          <cell r="HA7">
            <v>43525</v>
          </cell>
          <cell r="HB7">
            <v>43525</v>
          </cell>
          <cell r="HC7">
            <v>43525</v>
          </cell>
          <cell r="HD7">
            <v>43525</v>
          </cell>
          <cell r="HE7">
            <v>43525</v>
          </cell>
          <cell r="HF7">
            <v>43525</v>
          </cell>
          <cell r="HG7">
            <v>43525</v>
          </cell>
          <cell r="HH7">
            <v>43525</v>
          </cell>
          <cell r="HI7">
            <v>43525</v>
          </cell>
          <cell r="HJ7">
            <v>43525</v>
          </cell>
          <cell r="HK7">
            <v>43525</v>
          </cell>
          <cell r="HL7">
            <v>43525</v>
          </cell>
          <cell r="HM7">
            <v>43525</v>
          </cell>
          <cell r="HN7">
            <v>43525</v>
          </cell>
          <cell r="HO7">
            <v>43525</v>
          </cell>
          <cell r="HP7">
            <v>43525</v>
          </cell>
          <cell r="HQ7">
            <v>43617</v>
          </cell>
          <cell r="HR7">
            <v>43617</v>
          </cell>
          <cell r="HS7">
            <v>43617</v>
          </cell>
          <cell r="HT7">
            <v>43617</v>
          </cell>
          <cell r="HU7">
            <v>43617</v>
          </cell>
          <cell r="HV7">
            <v>43617</v>
          </cell>
          <cell r="HW7">
            <v>43617</v>
          </cell>
          <cell r="HX7">
            <v>43617</v>
          </cell>
          <cell r="HY7">
            <v>43617</v>
          </cell>
          <cell r="HZ7">
            <v>43617</v>
          </cell>
          <cell r="IA7">
            <v>43617</v>
          </cell>
          <cell r="IB7">
            <v>43617</v>
          </cell>
          <cell r="IC7">
            <v>43617</v>
          </cell>
          <cell r="ID7">
            <v>43617</v>
          </cell>
          <cell r="IE7">
            <v>43617</v>
          </cell>
          <cell r="IF7">
            <v>43617</v>
          </cell>
          <cell r="IG7">
            <v>43617</v>
          </cell>
          <cell r="IH7">
            <v>43617</v>
          </cell>
          <cell r="II7">
            <v>43617</v>
          </cell>
          <cell r="IJ7">
            <v>43617</v>
          </cell>
          <cell r="IK7">
            <v>43617</v>
          </cell>
          <cell r="IL7">
            <v>43617</v>
          </cell>
          <cell r="IM7">
            <v>43617</v>
          </cell>
          <cell r="IN7">
            <v>43617</v>
          </cell>
          <cell r="IO7">
            <v>43617</v>
          </cell>
          <cell r="IP7">
            <v>43617</v>
          </cell>
          <cell r="IQ7">
            <v>43617</v>
          </cell>
          <cell r="IR7">
            <v>43617</v>
          </cell>
          <cell r="IS7">
            <v>43739</v>
          </cell>
          <cell r="IT7">
            <v>43739</v>
          </cell>
          <cell r="IU7">
            <v>43739</v>
          </cell>
          <cell r="IV7">
            <v>43739</v>
          </cell>
          <cell r="IW7">
            <v>43739</v>
          </cell>
          <cell r="IX7">
            <v>43739</v>
          </cell>
          <cell r="IY7">
            <v>43739</v>
          </cell>
          <cell r="IZ7">
            <v>43739</v>
          </cell>
          <cell r="JA7">
            <v>43739</v>
          </cell>
          <cell r="JB7">
            <v>43739</v>
          </cell>
          <cell r="JC7">
            <v>43739</v>
          </cell>
          <cell r="JD7">
            <v>43739</v>
          </cell>
          <cell r="JE7">
            <v>43739</v>
          </cell>
          <cell r="JF7">
            <v>43739</v>
          </cell>
          <cell r="JG7">
            <v>43739</v>
          </cell>
          <cell r="JH7">
            <v>43739</v>
          </cell>
          <cell r="JI7">
            <v>43739</v>
          </cell>
          <cell r="JJ7">
            <v>43739</v>
          </cell>
          <cell r="JK7">
            <v>43739</v>
          </cell>
          <cell r="JL7">
            <v>43739</v>
          </cell>
          <cell r="JM7">
            <v>43739</v>
          </cell>
          <cell r="JN7">
            <v>43739</v>
          </cell>
          <cell r="JO7">
            <v>43739</v>
          </cell>
          <cell r="JP7">
            <v>43739</v>
          </cell>
          <cell r="JQ7">
            <v>43739</v>
          </cell>
          <cell r="JR7">
            <v>43739</v>
          </cell>
          <cell r="JS7">
            <v>43739</v>
          </cell>
          <cell r="JT7">
            <v>43739</v>
          </cell>
          <cell r="JU7">
            <v>43831</v>
          </cell>
          <cell r="JV7">
            <v>43831</v>
          </cell>
          <cell r="JW7">
            <v>43831</v>
          </cell>
          <cell r="JX7">
            <v>43831</v>
          </cell>
          <cell r="JY7">
            <v>43831</v>
          </cell>
          <cell r="JZ7">
            <v>43831</v>
          </cell>
          <cell r="KA7">
            <v>43831</v>
          </cell>
          <cell r="KB7">
            <v>43831</v>
          </cell>
          <cell r="KC7">
            <v>43831</v>
          </cell>
          <cell r="KD7">
            <v>43831</v>
          </cell>
          <cell r="KE7">
            <v>43831</v>
          </cell>
          <cell r="KF7">
            <v>43831</v>
          </cell>
          <cell r="KG7">
            <v>43831</v>
          </cell>
          <cell r="KH7">
            <v>43831</v>
          </cell>
          <cell r="KI7">
            <v>43831</v>
          </cell>
          <cell r="KJ7">
            <v>43831</v>
          </cell>
          <cell r="KK7">
            <v>43831</v>
          </cell>
          <cell r="KL7">
            <v>43831</v>
          </cell>
          <cell r="KM7">
            <v>43831</v>
          </cell>
          <cell r="KN7">
            <v>43831</v>
          </cell>
          <cell r="KO7">
            <v>43831</v>
          </cell>
          <cell r="KP7">
            <v>43831</v>
          </cell>
          <cell r="KQ7">
            <v>43831</v>
          </cell>
          <cell r="KR7">
            <v>43831</v>
          </cell>
          <cell r="KS7">
            <v>43831</v>
          </cell>
          <cell r="KT7">
            <v>43831</v>
          </cell>
          <cell r="KU7">
            <v>43831</v>
          </cell>
          <cell r="KV7">
            <v>43831</v>
          </cell>
          <cell r="KW7">
            <v>44075</v>
          </cell>
          <cell r="KX7">
            <v>44075</v>
          </cell>
          <cell r="KY7">
            <v>44075</v>
          </cell>
          <cell r="KZ7">
            <v>44075</v>
          </cell>
          <cell r="LA7">
            <v>44075</v>
          </cell>
          <cell r="LB7">
            <v>44075</v>
          </cell>
          <cell r="LC7">
            <v>44075</v>
          </cell>
          <cell r="LD7">
            <v>44075</v>
          </cell>
          <cell r="LE7">
            <v>44075</v>
          </cell>
          <cell r="LF7">
            <v>44075</v>
          </cell>
          <cell r="LG7">
            <v>44075</v>
          </cell>
          <cell r="LH7">
            <v>44075</v>
          </cell>
          <cell r="LI7">
            <v>44075</v>
          </cell>
          <cell r="LJ7">
            <v>44075</v>
          </cell>
          <cell r="LK7">
            <v>44075</v>
          </cell>
          <cell r="LL7">
            <v>44075</v>
          </cell>
          <cell r="LM7">
            <v>44075</v>
          </cell>
          <cell r="LN7">
            <v>44075</v>
          </cell>
          <cell r="LO7">
            <v>44075</v>
          </cell>
          <cell r="LP7">
            <v>44075</v>
          </cell>
          <cell r="LQ7">
            <v>44075</v>
          </cell>
          <cell r="LR7">
            <v>44075</v>
          </cell>
          <cell r="LS7">
            <v>44075</v>
          </cell>
          <cell r="LT7">
            <v>44075</v>
          </cell>
          <cell r="LU7">
            <v>44075</v>
          </cell>
          <cell r="LV7">
            <v>44075</v>
          </cell>
          <cell r="LW7">
            <v>44075</v>
          </cell>
          <cell r="LX7">
            <v>44075</v>
          </cell>
          <cell r="LY7">
            <v>44256</v>
          </cell>
          <cell r="LZ7">
            <v>44256</v>
          </cell>
          <cell r="MA7">
            <v>44256</v>
          </cell>
          <cell r="MB7">
            <v>44256</v>
          </cell>
          <cell r="MC7">
            <v>44256</v>
          </cell>
          <cell r="MD7">
            <v>44256</v>
          </cell>
          <cell r="ME7">
            <v>44256</v>
          </cell>
          <cell r="MF7">
            <v>44256</v>
          </cell>
          <cell r="MG7">
            <v>44256</v>
          </cell>
          <cell r="MH7">
            <v>44256</v>
          </cell>
          <cell r="MI7">
            <v>44256</v>
          </cell>
          <cell r="MJ7">
            <v>44256</v>
          </cell>
          <cell r="MK7">
            <v>44256</v>
          </cell>
          <cell r="ML7">
            <v>44256</v>
          </cell>
          <cell r="MM7">
            <v>44256</v>
          </cell>
          <cell r="MN7">
            <v>44256</v>
          </cell>
          <cell r="MO7">
            <v>44256</v>
          </cell>
          <cell r="MP7">
            <v>44256</v>
          </cell>
          <cell r="MQ7">
            <v>44256</v>
          </cell>
          <cell r="MR7">
            <v>44256</v>
          </cell>
          <cell r="MS7">
            <v>44256</v>
          </cell>
          <cell r="MT7">
            <v>44256</v>
          </cell>
          <cell r="MU7">
            <v>44256</v>
          </cell>
          <cell r="MV7">
            <v>44256</v>
          </cell>
          <cell r="MW7">
            <v>44256</v>
          </cell>
          <cell r="MX7">
            <v>44256</v>
          </cell>
          <cell r="MY7">
            <v>44256</v>
          </cell>
          <cell r="MZ7">
            <v>44256</v>
          </cell>
          <cell r="NA7">
            <v>44287</v>
          </cell>
          <cell r="NB7">
            <v>44287</v>
          </cell>
          <cell r="NC7">
            <v>44287</v>
          </cell>
          <cell r="ND7">
            <v>44287</v>
          </cell>
          <cell r="NE7">
            <v>44287</v>
          </cell>
          <cell r="NF7">
            <v>44287</v>
          </cell>
          <cell r="NG7">
            <v>44287</v>
          </cell>
          <cell r="NH7">
            <v>44287</v>
          </cell>
          <cell r="NI7">
            <v>44287</v>
          </cell>
          <cell r="NJ7">
            <v>44287</v>
          </cell>
          <cell r="NK7">
            <v>44287</v>
          </cell>
          <cell r="NL7">
            <v>44287</v>
          </cell>
          <cell r="NM7">
            <v>44287</v>
          </cell>
          <cell r="NN7">
            <v>44287</v>
          </cell>
          <cell r="NO7">
            <v>44287</v>
          </cell>
          <cell r="NP7">
            <v>44287</v>
          </cell>
          <cell r="NQ7">
            <v>44287</v>
          </cell>
          <cell r="NR7">
            <v>44287</v>
          </cell>
          <cell r="NS7">
            <v>44287</v>
          </cell>
          <cell r="NT7">
            <v>44287</v>
          </cell>
          <cell r="NU7">
            <v>44287</v>
          </cell>
          <cell r="NV7">
            <v>44287</v>
          </cell>
          <cell r="NW7">
            <v>44287</v>
          </cell>
          <cell r="NX7">
            <v>44287</v>
          </cell>
          <cell r="NY7">
            <v>44287</v>
          </cell>
          <cell r="NZ7">
            <v>44287</v>
          </cell>
          <cell r="OA7">
            <v>44287</v>
          </cell>
          <cell r="OB7">
            <v>44287</v>
          </cell>
        </row>
        <row r="8">
          <cell r="A8" t="str">
            <v>PETROLERO RN, NQN Y LP (644/12)</v>
          </cell>
          <cell r="B8">
            <v>1846</v>
          </cell>
          <cell r="C8">
            <v>3523</v>
          </cell>
          <cell r="D8">
            <v>262</v>
          </cell>
          <cell r="E8">
            <v>74</v>
          </cell>
          <cell r="F8">
            <v>74</v>
          </cell>
          <cell r="G8">
            <v>262</v>
          </cell>
          <cell r="H8">
            <v>524</v>
          </cell>
          <cell r="I8">
            <v>85</v>
          </cell>
          <cell r="J8" t="str">
            <v>1 hr. Extra + 100%</v>
          </cell>
          <cell r="K8">
            <v>5635</v>
          </cell>
          <cell r="L8">
            <v>5635</v>
          </cell>
          <cell r="M8">
            <v>0</v>
          </cell>
          <cell r="N8">
            <v>1973</v>
          </cell>
          <cell r="O8">
            <v>1973</v>
          </cell>
          <cell r="P8">
            <v>0</v>
          </cell>
          <cell r="Q8">
            <v>1973</v>
          </cell>
          <cell r="R8">
            <v>85</v>
          </cell>
          <cell r="S8">
            <v>308</v>
          </cell>
          <cell r="T8">
            <v>0</v>
          </cell>
          <cell r="U8"/>
          <cell r="V8">
            <v>0.06</v>
          </cell>
          <cell r="W8">
            <v>1202</v>
          </cell>
          <cell r="X8">
            <v>1803</v>
          </cell>
          <cell r="Y8">
            <v>3605</v>
          </cell>
          <cell r="Z8">
            <v>4208</v>
          </cell>
          <cell r="AA8">
            <v>10818</v>
          </cell>
          <cell r="AB8">
            <v>14606</v>
          </cell>
          <cell r="AC8">
            <v>1846</v>
          </cell>
          <cell r="AD8">
            <v>3844</v>
          </cell>
          <cell r="AE8">
            <v>286</v>
          </cell>
          <cell r="AF8">
            <v>80</v>
          </cell>
          <cell r="AG8">
            <v>80</v>
          </cell>
          <cell r="AH8">
            <v>286</v>
          </cell>
          <cell r="AI8">
            <v>572</v>
          </cell>
          <cell r="AJ8">
            <v>92</v>
          </cell>
          <cell r="AK8" t="str">
            <v>1 hr. Extra + 100%</v>
          </cell>
          <cell r="AL8">
            <v>6148</v>
          </cell>
          <cell r="AM8">
            <v>6148</v>
          </cell>
          <cell r="AN8">
            <v>0</v>
          </cell>
          <cell r="AO8">
            <v>0</v>
          </cell>
          <cell r="AP8">
            <v>2153</v>
          </cell>
          <cell r="AQ8">
            <v>2153</v>
          </cell>
          <cell r="AR8">
            <v>0</v>
          </cell>
          <cell r="AS8">
            <v>2153</v>
          </cell>
          <cell r="AT8">
            <v>92</v>
          </cell>
          <cell r="AU8">
            <v>336</v>
          </cell>
          <cell r="AV8">
            <v>0</v>
          </cell>
          <cell r="AW8">
            <v>0</v>
          </cell>
          <cell r="AX8">
            <v>0.06</v>
          </cell>
          <cell r="AY8">
            <v>1312</v>
          </cell>
          <cell r="AZ8">
            <v>1967</v>
          </cell>
          <cell r="BA8">
            <v>3932</v>
          </cell>
          <cell r="BB8">
            <v>4590</v>
          </cell>
          <cell r="BC8">
            <v>11801</v>
          </cell>
          <cell r="BD8">
            <v>15934</v>
          </cell>
          <cell r="BE8">
            <v>1846</v>
          </cell>
          <cell r="BF8">
            <v>4318</v>
          </cell>
          <cell r="BG8">
            <v>321</v>
          </cell>
          <cell r="BH8">
            <v>90</v>
          </cell>
          <cell r="BI8">
            <v>90</v>
          </cell>
          <cell r="BJ8">
            <v>321</v>
          </cell>
          <cell r="BK8">
            <v>642</v>
          </cell>
          <cell r="BL8">
            <v>103</v>
          </cell>
          <cell r="BM8" t="str">
            <v>1 hr. Extra + 100%</v>
          </cell>
          <cell r="BN8">
            <v>6907</v>
          </cell>
          <cell r="BO8">
            <v>6907</v>
          </cell>
          <cell r="BP8">
            <v>0</v>
          </cell>
          <cell r="BQ8">
            <v>0</v>
          </cell>
          <cell r="BR8">
            <v>2419</v>
          </cell>
          <cell r="BS8">
            <v>2419</v>
          </cell>
          <cell r="BT8">
            <v>0</v>
          </cell>
          <cell r="BU8">
            <v>2419</v>
          </cell>
          <cell r="BV8">
            <v>103</v>
          </cell>
          <cell r="BW8">
            <v>377</v>
          </cell>
          <cell r="BX8">
            <v>0</v>
          </cell>
          <cell r="BY8">
            <v>0</v>
          </cell>
          <cell r="BZ8">
            <v>0.06</v>
          </cell>
          <cell r="CA8">
            <v>1474</v>
          </cell>
          <cell r="CB8">
            <v>2210</v>
          </cell>
          <cell r="CC8">
            <v>4417</v>
          </cell>
          <cell r="CD8">
            <v>5156</v>
          </cell>
          <cell r="CE8">
            <v>13257</v>
          </cell>
          <cell r="CF8">
            <v>17900</v>
          </cell>
          <cell r="CG8">
            <v>1846</v>
          </cell>
          <cell r="CH8">
            <v>4519</v>
          </cell>
          <cell r="CI8">
            <v>336</v>
          </cell>
          <cell r="CJ8">
            <v>94</v>
          </cell>
          <cell r="CK8">
            <v>94</v>
          </cell>
          <cell r="CL8">
            <v>336</v>
          </cell>
          <cell r="CM8">
            <v>672</v>
          </cell>
          <cell r="CN8">
            <v>108</v>
          </cell>
          <cell r="CO8" t="str">
            <v>1 hr. Extra + 100%</v>
          </cell>
          <cell r="CP8">
            <v>7228</v>
          </cell>
          <cell r="CQ8">
            <v>7228</v>
          </cell>
          <cell r="CR8"/>
          <cell r="CS8">
            <v>0</v>
          </cell>
          <cell r="CT8">
            <v>2531</v>
          </cell>
          <cell r="CU8">
            <v>2531</v>
          </cell>
          <cell r="CV8">
            <v>0</v>
          </cell>
          <cell r="CW8">
            <v>2531</v>
          </cell>
          <cell r="CX8">
            <v>108</v>
          </cell>
          <cell r="CY8">
            <v>395</v>
          </cell>
          <cell r="CZ8">
            <v>0</v>
          </cell>
          <cell r="DA8">
            <v>0</v>
          </cell>
          <cell r="DB8">
            <v>0.06</v>
          </cell>
          <cell r="DC8">
            <v>1542</v>
          </cell>
          <cell r="DD8">
            <v>2312</v>
          </cell>
          <cell r="DE8">
            <v>4623</v>
          </cell>
          <cell r="DF8">
            <v>5396</v>
          </cell>
          <cell r="DG8">
            <v>13873</v>
          </cell>
          <cell r="DH8">
            <v>18732</v>
          </cell>
          <cell r="DI8">
            <v>1846</v>
          </cell>
          <cell r="DJ8">
            <v>4820</v>
          </cell>
          <cell r="DK8">
            <v>359</v>
          </cell>
          <cell r="DL8">
            <v>100</v>
          </cell>
          <cell r="DM8">
            <v>100</v>
          </cell>
          <cell r="DN8">
            <v>359</v>
          </cell>
          <cell r="DO8">
            <v>718</v>
          </cell>
          <cell r="DP8">
            <v>115</v>
          </cell>
          <cell r="DQ8" t="str">
            <v>1 hr. Extra + 100%</v>
          </cell>
          <cell r="DR8">
            <v>7710</v>
          </cell>
          <cell r="DS8">
            <v>7710</v>
          </cell>
          <cell r="DT8"/>
          <cell r="DU8">
            <v>0</v>
          </cell>
          <cell r="DV8">
            <v>2700</v>
          </cell>
          <cell r="DW8">
            <v>2700</v>
          </cell>
          <cell r="DX8">
            <v>0</v>
          </cell>
          <cell r="DY8">
            <v>2700</v>
          </cell>
          <cell r="DZ8">
            <v>115</v>
          </cell>
          <cell r="EA8">
            <v>421</v>
          </cell>
          <cell r="EB8">
            <v>0</v>
          </cell>
          <cell r="EC8">
            <v>0</v>
          </cell>
          <cell r="ED8">
            <v>0.06</v>
          </cell>
          <cell r="EE8">
            <v>1645</v>
          </cell>
          <cell r="EF8">
            <v>2467</v>
          </cell>
          <cell r="EG8">
            <v>4931</v>
          </cell>
          <cell r="EH8">
            <v>5756</v>
          </cell>
          <cell r="EI8">
            <v>14799</v>
          </cell>
          <cell r="EJ8">
            <v>19981</v>
          </cell>
          <cell r="EK8">
            <v>1846</v>
          </cell>
          <cell r="EL8">
            <v>5222</v>
          </cell>
          <cell r="EM8">
            <v>389</v>
          </cell>
          <cell r="EN8">
            <v>109</v>
          </cell>
          <cell r="EO8">
            <v>109</v>
          </cell>
          <cell r="EP8">
            <v>389</v>
          </cell>
          <cell r="EQ8">
            <v>778</v>
          </cell>
          <cell r="ER8">
            <v>125</v>
          </cell>
          <cell r="ES8" t="str">
            <v>1 hr. Extra + 100%</v>
          </cell>
          <cell r="ET8">
            <v>8352</v>
          </cell>
          <cell r="EU8">
            <v>8352</v>
          </cell>
          <cell r="EV8"/>
          <cell r="EW8">
            <v>0</v>
          </cell>
          <cell r="EX8">
            <v>2925</v>
          </cell>
          <cell r="EY8">
            <v>2925</v>
          </cell>
          <cell r="EZ8">
            <v>0</v>
          </cell>
          <cell r="FA8">
            <v>2925</v>
          </cell>
          <cell r="FB8">
            <v>125</v>
          </cell>
          <cell r="FC8">
            <v>456</v>
          </cell>
          <cell r="FD8">
            <v>0</v>
          </cell>
          <cell r="FE8">
            <v>0</v>
          </cell>
          <cell r="FF8">
            <v>0.06</v>
          </cell>
          <cell r="FG8">
            <v>1782</v>
          </cell>
          <cell r="FH8">
            <v>2672</v>
          </cell>
          <cell r="FI8">
            <v>5342</v>
          </cell>
          <cell r="FJ8">
            <v>6236</v>
          </cell>
          <cell r="FK8">
            <v>16032</v>
          </cell>
          <cell r="FL8">
            <v>21646</v>
          </cell>
          <cell r="FM8">
            <v>1846</v>
          </cell>
          <cell r="FN8">
            <v>5624</v>
          </cell>
          <cell r="FO8">
            <v>418</v>
          </cell>
          <cell r="FP8">
            <v>117</v>
          </cell>
          <cell r="FQ8">
            <v>117</v>
          </cell>
          <cell r="FR8">
            <v>418</v>
          </cell>
          <cell r="FS8">
            <v>836</v>
          </cell>
          <cell r="FT8">
            <v>135</v>
          </cell>
          <cell r="FU8" t="str">
            <v>1 hr. Extra + 100%</v>
          </cell>
          <cell r="FV8">
            <v>8995</v>
          </cell>
          <cell r="FW8">
            <v>8995</v>
          </cell>
          <cell r="FX8"/>
          <cell r="FY8">
            <v>0</v>
          </cell>
          <cell r="FZ8">
            <v>3150</v>
          </cell>
          <cell r="GA8">
            <v>3150</v>
          </cell>
          <cell r="GB8">
            <v>0</v>
          </cell>
          <cell r="GC8">
            <v>3150</v>
          </cell>
          <cell r="GD8">
            <v>135</v>
          </cell>
          <cell r="GE8">
            <v>492</v>
          </cell>
          <cell r="GF8">
            <v>0</v>
          </cell>
          <cell r="GG8">
            <v>0</v>
          </cell>
          <cell r="GH8">
            <v>0.06</v>
          </cell>
          <cell r="GI8">
            <v>1919</v>
          </cell>
          <cell r="GJ8">
            <v>2878</v>
          </cell>
          <cell r="GK8">
            <v>5753</v>
          </cell>
          <cell r="GL8">
            <v>6715</v>
          </cell>
          <cell r="GM8">
            <v>17265</v>
          </cell>
          <cell r="GN8">
            <v>21646</v>
          </cell>
          <cell r="GO8">
            <v>1846</v>
          </cell>
          <cell r="GP8">
            <v>6214</v>
          </cell>
          <cell r="GQ8">
            <v>462</v>
          </cell>
          <cell r="GR8">
            <v>129</v>
          </cell>
          <cell r="GS8">
            <v>129</v>
          </cell>
          <cell r="GT8">
            <v>462</v>
          </cell>
          <cell r="GU8">
            <v>924</v>
          </cell>
          <cell r="GV8">
            <v>149</v>
          </cell>
          <cell r="GW8" t="str">
            <v>1 Hr Ext + 100%</v>
          </cell>
          <cell r="GX8">
            <v>9939</v>
          </cell>
          <cell r="GY8">
            <v>9939</v>
          </cell>
          <cell r="GZ8"/>
          <cell r="HA8"/>
          <cell r="HB8">
            <v>3481</v>
          </cell>
          <cell r="HC8">
            <v>3481</v>
          </cell>
          <cell r="HD8">
            <v>3481</v>
          </cell>
          <cell r="HE8">
            <v>3481</v>
          </cell>
          <cell r="HF8">
            <v>149</v>
          </cell>
          <cell r="HG8">
            <v>543</v>
          </cell>
          <cell r="HH8"/>
          <cell r="HI8"/>
          <cell r="HJ8">
            <v>0.06</v>
          </cell>
          <cell r="HK8">
            <v>2121</v>
          </cell>
          <cell r="HL8">
            <v>3180</v>
          </cell>
          <cell r="HM8">
            <v>6357</v>
          </cell>
          <cell r="HN8">
            <v>7420</v>
          </cell>
          <cell r="HO8">
            <v>19078</v>
          </cell>
          <cell r="HP8">
            <v>25759</v>
          </cell>
          <cell r="HQ8">
            <v>1846</v>
          </cell>
          <cell r="HR8">
            <v>6835</v>
          </cell>
          <cell r="HS8">
            <v>508</v>
          </cell>
          <cell r="HT8">
            <v>142</v>
          </cell>
          <cell r="HU8">
            <v>142</v>
          </cell>
          <cell r="HV8">
            <v>508</v>
          </cell>
          <cell r="HW8">
            <v>1016</v>
          </cell>
          <cell r="HX8">
            <v>164</v>
          </cell>
          <cell r="HY8" t="str">
            <v>1 Hr Ext + 100%</v>
          </cell>
          <cell r="HZ8">
            <v>10933</v>
          </cell>
          <cell r="IA8">
            <v>10933</v>
          </cell>
          <cell r="IB8"/>
          <cell r="IC8"/>
          <cell r="ID8">
            <v>3829</v>
          </cell>
          <cell r="IE8">
            <v>3829</v>
          </cell>
          <cell r="IF8"/>
          <cell r="IG8">
            <v>3829</v>
          </cell>
          <cell r="IH8">
            <v>164</v>
          </cell>
          <cell r="II8">
            <v>597</v>
          </cell>
          <cell r="IJ8"/>
          <cell r="IK8"/>
          <cell r="IL8">
            <v>0.06</v>
          </cell>
          <cell r="IM8">
            <v>2333</v>
          </cell>
          <cell r="IN8">
            <v>3498</v>
          </cell>
          <cell r="IO8">
            <v>6993</v>
          </cell>
          <cell r="IP8">
            <v>8162</v>
          </cell>
          <cell r="IQ8">
            <v>20986</v>
          </cell>
          <cell r="IR8">
            <v>28335</v>
          </cell>
          <cell r="IS8">
            <v>1846</v>
          </cell>
          <cell r="IT8">
            <v>7656</v>
          </cell>
          <cell r="IU8">
            <v>569</v>
          </cell>
          <cell r="IV8">
            <v>159</v>
          </cell>
          <cell r="IW8">
            <v>159</v>
          </cell>
          <cell r="IX8">
            <v>569</v>
          </cell>
          <cell r="IY8">
            <v>1138</v>
          </cell>
          <cell r="IZ8">
            <v>184</v>
          </cell>
          <cell r="JA8" t="str">
            <v>1 Hr Ext + 100%</v>
          </cell>
          <cell r="JB8">
            <v>12245</v>
          </cell>
          <cell r="JC8">
            <v>12245</v>
          </cell>
          <cell r="JD8"/>
          <cell r="JE8"/>
          <cell r="JF8">
            <v>4289</v>
          </cell>
          <cell r="JG8">
            <v>4289</v>
          </cell>
          <cell r="JH8"/>
          <cell r="JI8">
            <v>4289</v>
          </cell>
          <cell r="JJ8">
            <v>184</v>
          </cell>
          <cell r="JK8">
            <v>669</v>
          </cell>
          <cell r="JL8"/>
          <cell r="JM8"/>
          <cell r="JN8">
            <v>0.06</v>
          </cell>
          <cell r="JO8">
            <v>2613</v>
          </cell>
          <cell r="JP8">
            <v>3918</v>
          </cell>
          <cell r="JQ8">
            <v>7832</v>
          </cell>
          <cell r="JR8">
            <v>9141</v>
          </cell>
          <cell r="JS8">
            <v>22703</v>
          </cell>
          <cell r="JT8">
            <v>31795</v>
          </cell>
          <cell r="JU8">
            <v>1846</v>
          </cell>
          <cell r="JV8">
            <v>8215</v>
          </cell>
          <cell r="JW8">
            <v>611</v>
          </cell>
          <cell r="JX8">
            <v>171</v>
          </cell>
          <cell r="JY8">
            <v>171</v>
          </cell>
          <cell r="JZ8">
            <v>611</v>
          </cell>
          <cell r="KA8">
            <v>1222</v>
          </cell>
          <cell r="KB8">
            <v>197</v>
          </cell>
          <cell r="KC8" t="str">
            <v>1 Hr Ext + 100%</v>
          </cell>
          <cell r="KD8">
            <v>13139</v>
          </cell>
          <cell r="KE8">
            <v>13139</v>
          </cell>
          <cell r="KF8"/>
          <cell r="KG8"/>
          <cell r="KH8">
            <v>4602</v>
          </cell>
          <cell r="KI8">
            <v>4602</v>
          </cell>
          <cell r="KJ8"/>
          <cell r="KK8">
            <v>4602</v>
          </cell>
          <cell r="KL8">
            <v>197</v>
          </cell>
          <cell r="KM8">
            <v>718</v>
          </cell>
          <cell r="KN8"/>
          <cell r="KO8"/>
          <cell r="KP8">
            <v>0.06</v>
          </cell>
          <cell r="KQ8">
            <v>2804</v>
          </cell>
          <cell r="KR8">
            <v>4204</v>
          </cell>
          <cell r="KS8">
            <v>8404</v>
          </cell>
          <cell r="KT8">
            <v>9809</v>
          </cell>
          <cell r="KU8">
            <v>24420</v>
          </cell>
          <cell r="KV8">
            <v>34053</v>
          </cell>
          <cell r="KW8">
            <v>1846</v>
          </cell>
          <cell r="KX8">
            <v>9222</v>
          </cell>
          <cell r="KY8">
            <v>686</v>
          </cell>
          <cell r="KZ8">
            <v>191</v>
          </cell>
          <cell r="LA8">
            <v>191</v>
          </cell>
          <cell r="LB8">
            <v>686</v>
          </cell>
          <cell r="LC8">
            <v>1372</v>
          </cell>
          <cell r="LD8">
            <v>221</v>
          </cell>
          <cell r="LE8" t="str">
            <v>1 Hr Ext + 100%</v>
          </cell>
          <cell r="LF8">
            <v>14749</v>
          </cell>
          <cell r="LG8">
            <v>14749</v>
          </cell>
          <cell r="LH8"/>
          <cell r="LI8"/>
          <cell r="LJ8">
            <v>5166</v>
          </cell>
          <cell r="LK8">
            <v>5166</v>
          </cell>
          <cell r="LL8"/>
          <cell r="LM8">
            <v>5166</v>
          </cell>
          <cell r="LN8">
            <v>221</v>
          </cell>
          <cell r="LO8">
            <v>806</v>
          </cell>
          <cell r="LP8"/>
          <cell r="LQ8"/>
          <cell r="LR8">
            <v>0.06</v>
          </cell>
          <cell r="LS8">
            <v>3148</v>
          </cell>
          <cell r="LT8">
            <v>4719</v>
          </cell>
          <cell r="LU8">
            <v>9434</v>
          </cell>
          <cell r="LV8">
            <v>11011</v>
          </cell>
          <cell r="LW8">
            <v>28312</v>
          </cell>
          <cell r="LX8">
            <v>38226</v>
          </cell>
          <cell r="LY8">
            <v>1846</v>
          </cell>
          <cell r="LZ8">
            <v>10144</v>
          </cell>
          <cell r="MA8">
            <v>755</v>
          </cell>
          <cell r="MB8">
            <v>210</v>
          </cell>
          <cell r="MC8">
            <v>210</v>
          </cell>
          <cell r="MD8">
            <v>755</v>
          </cell>
          <cell r="ME8">
            <v>1510</v>
          </cell>
          <cell r="MF8">
            <v>243</v>
          </cell>
          <cell r="MG8" t="str">
            <v>1 Hr Ext + 100%</v>
          </cell>
          <cell r="MH8">
            <v>16224</v>
          </cell>
          <cell r="MI8">
            <v>16224</v>
          </cell>
          <cell r="MJ8"/>
          <cell r="MK8"/>
          <cell r="ML8">
            <v>5682</v>
          </cell>
          <cell r="MM8">
            <v>5683</v>
          </cell>
          <cell r="MN8"/>
          <cell r="MO8">
            <v>5683</v>
          </cell>
          <cell r="MP8">
            <v>243</v>
          </cell>
          <cell r="MQ8">
            <v>886</v>
          </cell>
          <cell r="MR8"/>
          <cell r="MS8"/>
          <cell r="MT8">
            <v>0.06</v>
          </cell>
          <cell r="MU8">
            <v>3463</v>
          </cell>
          <cell r="MV8">
            <v>5191</v>
          </cell>
          <cell r="MW8">
            <v>10337</v>
          </cell>
          <cell r="MX8">
            <v>12112</v>
          </cell>
          <cell r="MY8">
            <v>31103</v>
          </cell>
          <cell r="MZ8">
            <v>42049</v>
          </cell>
          <cell r="NA8">
            <v>1846</v>
          </cell>
          <cell r="NB8">
            <v>10605</v>
          </cell>
          <cell r="NC8">
            <v>789</v>
          </cell>
          <cell r="ND8">
            <v>220</v>
          </cell>
          <cell r="NE8">
            <v>220</v>
          </cell>
          <cell r="NF8">
            <v>789</v>
          </cell>
          <cell r="NG8">
            <v>1578</v>
          </cell>
          <cell r="NH8">
            <v>254</v>
          </cell>
          <cell r="NI8" t="str">
            <v>1 Hr Ext + 100%</v>
          </cell>
          <cell r="NJ8">
            <v>16961</v>
          </cell>
          <cell r="NK8">
            <v>16961</v>
          </cell>
          <cell r="NL8"/>
          <cell r="NM8"/>
          <cell r="NN8">
            <v>5941</v>
          </cell>
          <cell r="NO8">
            <v>5941</v>
          </cell>
          <cell r="NP8"/>
          <cell r="NQ8">
            <v>5941</v>
          </cell>
          <cell r="NR8">
            <v>254</v>
          </cell>
          <cell r="NS8">
            <v>927</v>
          </cell>
          <cell r="NT8"/>
          <cell r="NU8"/>
          <cell r="NV8">
            <v>0.06</v>
          </cell>
          <cell r="NW8">
            <v>3620</v>
          </cell>
          <cell r="NX8">
            <v>5427</v>
          </cell>
          <cell r="NY8">
            <v>10849</v>
          </cell>
          <cell r="NZ8">
            <v>12663</v>
          </cell>
          <cell r="OA8">
            <v>32559</v>
          </cell>
          <cell r="OB8">
            <v>43960</v>
          </cell>
        </row>
        <row r="9">
          <cell r="A9" t="str">
            <v>PETROLERO FASP (643/12)</v>
          </cell>
          <cell r="B9">
            <v>1846</v>
          </cell>
          <cell r="C9">
            <v>3523</v>
          </cell>
          <cell r="D9">
            <v>262</v>
          </cell>
          <cell r="E9">
            <v>74</v>
          </cell>
          <cell r="F9">
            <v>74</v>
          </cell>
          <cell r="G9">
            <v>262</v>
          </cell>
          <cell r="H9">
            <v>524</v>
          </cell>
          <cell r="I9">
            <v>85</v>
          </cell>
          <cell r="J9" t="str">
            <v>1 hr. Extra + 100%</v>
          </cell>
          <cell r="K9">
            <v>5635</v>
          </cell>
          <cell r="L9">
            <v>5635</v>
          </cell>
          <cell r="M9">
            <v>1973</v>
          </cell>
          <cell r="N9">
            <v>1973</v>
          </cell>
          <cell r="O9">
            <v>1973</v>
          </cell>
          <cell r="P9">
            <v>0</v>
          </cell>
          <cell r="Q9">
            <v>1973</v>
          </cell>
          <cell r="R9">
            <v>85</v>
          </cell>
          <cell r="S9">
            <v>308</v>
          </cell>
          <cell r="T9"/>
          <cell r="U9"/>
          <cell r="V9">
            <v>0.06</v>
          </cell>
          <cell r="W9">
            <v>1202</v>
          </cell>
          <cell r="X9">
            <v>1803</v>
          </cell>
          <cell r="Y9">
            <v>3605</v>
          </cell>
          <cell r="Z9">
            <v>4208</v>
          </cell>
          <cell r="AA9">
            <v>10818</v>
          </cell>
          <cell r="AB9">
            <v>0</v>
          </cell>
          <cell r="AC9">
            <v>1846</v>
          </cell>
          <cell r="AD9">
            <v>3844</v>
          </cell>
          <cell r="AE9">
            <v>286</v>
          </cell>
          <cell r="AF9">
            <v>80</v>
          </cell>
          <cell r="AG9">
            <v>80</v>
          </cell>
          <cell r="AH9">
            <v>286</v>
          </cell>
          <cell r="AI9">
            <v>572</v>
          </cell>
          <cell r="AJ9">
            <v>92</v>
          </cell>
          <cell r="AK9" t="str">
            <v>1 hr. Extra + 100%</v>
          </cell>
          <cell r="AL9">
            <v>6148</v>
          </cell>
          <cell r="AM9">
            <v>6148</v>
          </cell>
          <cell r="AN9">
            <v>0</v>
          </cell>
          <cell r="AO9">
            <v>2153</v>
          </cell>
          <cell r="AP9">
            <v>2153</v>
          </cell>
          <cell r="AQ9">
            <v>2153</v>
          </cell>
          <cell r="AR9">
            <v>0</v>
          </cell>
          <cell r="AS9">
            <v>2153</v>
          </cell>
          <cell r="AT9">
            <v>92</v>
          </cell>
          <cell r="AU9">
            <v>336</v>
          </cell>
          <cell r="AV9">
            <v>0</v>
          </cell>
          <cell r="AW9">
            <v>0</v>
          </cell>
          <cell r="AX9">
            <v>0.06</v>
          </cell>
          <cell r="AY9">
            <v>1312</v>
          </cell>
          <cell r="AZ9">
            <v>1967</v>
          </cell>
          <cell r="BA9">
            <v>3932</v>
          </cell>
          <cell r="BB9">
            <v>4590</v>
          </cell>
          <cell r="BC9">
            <v>11801</v>
          </cell>
          <cell r="BD9">
            <v>0</v>
          </cell>
          <cell r="BE9">
            <v>1846</v>
          </cell>
          <cell r="BF9">
            <v>4318</v>
          </cell>
          <cell r="BG9">
            <v>321</v>
          </cell>
          <cell r="BH9">
            <v>90</v>
          </cell>
          <cell r="BI9">
            <v>90</v>
          </cell>
          <cell r="BJ9">
            <v>321</v>
          </cell>
          <cell r="BK9">
            <v>642</v>
          </cell>
          <cell r="BL9">
            <v>103</v>
          </cell>
          <cell r="BM9" t="str">
            <v>1 hr. Extra + 100%</v>
          </cell>
          <cell r="BN9">
            <v>6907</v>
          </cell>
          <cell r="BO9">
            <v>6907</v>
          </cell>
          <cell r="BP9">
            <v>0</v>
          </cell>
          <cell r="BQ9">
            <v>2419</v>
          </cell>
          <cell r="BR9">
            <v>2419</v>
          </cell>
          <cell r="BS9">
            <v>2419</v>
          </cell>
          <cell r="BT9">
            <v>0</v>
          </cell>
          <cell r="BU9">
            <v>2419</v>
          </cell>
          <cell r="BV9">
            <v>103</v>
          </cell>
          <cell r="BW9">
            <v>377</v>
          </cell>
          <cell r="BX9">
            <v>0</v>
          </cell>
          <cell r="BY9">
            <v>0</v>
          </cell>
          <cell r="BZ9">
            <v>0.06</v>
          </cell>
          <cell r="CA9">
            <v>1474</v>
          </cell>
          <cell r="CB9">
            <v>2210</v>
          </cell>
          <cell r="CC9">
            <v>4417</v>
          </cell>
          <cell r="CD9">
            <v>5156</v>
          </cell>
          <cell r="CE9">
            <v>13257</v>
          </cell>
          <cell r="CF9">
            <v>0</v>
          </cell>
          <cell r="CG9">
            <v>1846</v>
          </cell>
          <cell r="CH9">
            <v>4519</v>
          </cell>
          <cell r="CI9">
            <v>336</v>
          </cell>
          <cell r="CJ9">
            <v>94</v>
          </cell>
          <cell r="CK9">
            <v>94</v>
          </cell>
          <cell r="CL9">
            <v>336</v>
          </cell>
          <cell r="CM9">
            <v>672</v>
          </cell>
          <cell r="CN9">
            <v>108</v>
          </cell>
          <cell r="CO9" t="str">
            <v>1 hr. Extra + 100%</v>
          </cell>
          <cell r="CP9">
            <v>7228</v>
          </cell>
          <cell r="CQ9">
            <v>7228</v>
          </cell>
          <cell r="CR9"/>
          <cell r="CS9">
            <v>2531</v>
          </cell>
          <cell r="CT9">
            <v>2531</v>
          </cell>
          <cell r="CU9">
            <v>2531</v>
          </cell>
          <cell r="CV9">
            <v>0</v>
          </cell>
          <cell r="CW9">
            <v>2531</v>
          </cell>
          <cell r="CX9">
            <v>108</v>
          </cell>
          <cell r="CY9">
            <v>395</v>
          </cell>
          <cell r="CZ9">
            <v>0</v>
          </cell>
          <cell r="DA9">
            <v>0</v>
          </cell>
          <cell r="DB9">
            <v>0.06</v>
          </cell>
          <cell r="DC9">
            <v>1542</v>
          </cell>
          <cell r="DD9">
            <v>2312</v>
          </cell>
          <cell r="DE9">
            <v>4623</v>
          </cell>
          <cell r="DF9">
            <v>5396</v>
          </cell>
          <cell r="DG9">
            <v>13873</v>
          </cell>
          <cell r="DH9">
            <v>0</v>
          </cell>
          <cell r="DI9">
            <v>1846</v>
          </cell>
          <cell r="DJ9">
            <v>4820</v>
          </cell>
          <cell r="DK9">
            <v>359</v>
          </cell>
          <cell r="DL9">
            <v>100</v>
          </cell>
          <cell r="DM9">
            <v>100</v>
          </cell>
          <cell r="DN9">
            <v>359</v>
          </cell>
          <cell r="DO9">
            <v>718</v>
          </cell>
          <cell r="DP9">
            <v>115</v>
          </cell>
          <cell r="DQ9" t="str">
            <v>1 hr. Extra + 100%</v>
          </cell>
          <cell r="DR9">
            <v>7710</v>
          </cell>
          <cell r="DS9">
            <v>7710</v>
          </cell>
          <cell r="DT9"/>
          <cell r="DU9">
            <v>2700</v>
          </cell>
          <cell r="DV9">
            <v>2700</v>
          </cell>
          <cell r="DW9">
            <v>2700</v>
          </cell>
          <cell r="DX9">
            <v>0</v>
          </cell>
          <cell r="DY9">
            <v>2700</v>
          </cell>
          <cell r="DZ9">
            <v>115</v>
          </cell>
          <cell r="EA9">
            <v>421</v>
          </cell>
          <cell r="EB9">
            <v>0</v>
          </cell>
          <cell r="EC9">
            <v>0</v>
          </cell>
          <cell r="ED9">
            <v>0.06</v>
          </cell>
          <cell r="EE9">
            <v>1645</v>
          </cell>
          <cell r="EF9">
            <v>2467</v>
          </cell>
          <cell r="EG9">
            <v>4931</v>
          </cell>
          <cell r="EH9">
            <v>5756</v>
          </cell>
          <cell r="EI9">
            <v>14799</v>
          </cell>
          <cell r="EJ9">
            <v>0</v>
          </cell>
          <cell r="EK9">
            <v>1846</v>
          </cell>
          <cell r="EL9">
            <v>5222</v>
          </cell>
          <cell r="EM9">
            <v>389</v>
          </cell>
          <cell r="EN9">
            <v>109</v>
          </cell>
          <cell r="EO9">
            <v>109</v>
          </cell>
          <cell r="EP9">
            <v>389</v>
          </cell>
          <cell r="EQ9">
            <v>778</v>
          </cell>
          <cell r="ER9">
            <v>125</v>
          </cell>
          <cell r="ES9" t="str">
            <v>1 hr. Extra + 100%</v>
          </cell>
          <cell r="ET9">
            <v>8352</v>
          </cell>
          <cell r="EU9">
            <v>8352</v>
          </cell>
          <cell r="EV9"/>
          <cell r="EW9">
            <v>2925</v>
          </cell>
          <cell r="EX9">
            <v>2925</v>
          </cell>
          <cell r="EY9">
            <v>2925</v>
          </cell>
          <cell r="EZ9">
            <v>0</v>
          </cell>
          <cell r="FA9">
            <v>2925</v>
          </cell>
          <cell r="FB9">
            <v>125</v>
          </cell>
          <cell r="FC9">
            <v>456</v>
          </cell>
          <cell r="FD9">
            <v>0</v>
          </cell>
          <cell r="FE9">
            <v>0</v>
          </cell>
          <cell r="FF9">
            <v>0.06</v>
          </cell>
          <cell r="FG9">
            <v>1782</v>
          </cell>
          <cell r="FH9">
            <v>2672</v>
          </cell>
          <cell r="FI9">
            <v>5342</v>
          </cell>
          <cell r="FJ9">
            <v>6236</v>
          </cell>
          <cell r="FK9">
            <v>16032</v>
          </cell>
          <cell r="FL9">
            <v>0</v>
          </cell>
          <cell r="FM9">
            <v>1846</v>
          </cell>
          <cell r="FN9">
            <v>5624</v>
          </cell>
          <cell r="FO9">
            <v>418</v>
          </cell>
          <cell r="FP9">
            <v>117</v>
          </cell>
          <cell r="FQ9">
            <v>117</v>
          </cell>
          <cell r="FR9">
            <v>418</v>
          </cell>
          <cell r="FS9">
            <v>836</v>
          </cell>
          <cell r="FT9">
            <v>135</v>
          </cell>
          <cell r="FU9" t="str">
            <v>1 hr. Extra + 100%</v>
          </cell>
          <cell r="FV9">
            <v>8995</v>
          </cell>
          <cell r="FW9">
            <v>8995</v>
          </cell>
          <cell r="FX9"/>
          <cell r="FY9">
            <v>3150</v>
          </cell>
          <cell r="FZ9">
            <v>3150</v>
          </cell>
          <cell r="GA9">
            <v>3150</v>
          </cell>
          <cell r="GB9">
            <v>0</v>
          </cell>
          <cell r="GC9">
            <v>3150</v>
          </cell>
          <cell r="GD9">
            <v>135</v>
          </cell>
          <cell r="GE9">
            <v>492</v>
          </cell>
          <cell r="GF9">
            <v>0</v>
          </cell>
          <cell r="GG9">
            <v>0</v>
          </cell>
          <cell r="GH9">
            <v>0.06</v>
          </cell>
          <cell r="GI9">
            <v>1919</v>
          </cell>
          <cell r="GJ9">
            <v>2878</v>
          </cell>
          <cell r="GK9">
            <v>5753</v>
          </cell>
          <cell r="GL9">
            <v>6715</v>
          </cell>
          <cell r="GM9">
            <v>17265</v>
          </cell>
          <cell r="GN9">
            <v>0</v>
          </cell>
          <cell r="GO9">
            <v>1846</v>
          </cell>
          <cell r="GP9">
            <v>6214</v>
          </cell>
          <cell r="GQ9">
            <v>462</v>
          </cell>
          <cell r="GR9">
            <v>129</v>
          </cell>
          <cell r="GS9">
            <v>129</v>
          </cell>
          <cell r="GT9">
            <v>462</v>
          </cell>
          <cell r="GU9">
            <v>924</v>
          </cell>
          <cell r="GV9">
            <v>149</v>
          </cell>
          <cell r="GW9" t="str">
            <v>1 Hr Ext + 100%</v>
          </cell>
          <cell r="GX9">
            <v>9939</v>
          </cell>
          <cell r="GY9">
            <v>9939</v>
          </cell>
          <cell r="GZ9">
            <v>0</v>
          </cell>
          <cell r="HA9">
            <v>3481</v>
          </cell>
          <cell r="HB9">
            <v>3481</v>
          </cell>
          <cell r="HC9">
            <v>3481</v>
          </cell>
          <cell r="HD9">
            <v>3481</v>
          </cell>
          <cell r="HE9">
            <v>3481</v>
          </cell>
          <cell r="HF9">
            <v>149</v>
          </cell>
          <cell r="HG9">
            <v>543</v>
          </cell>
          <cell r="HH9">
            <v>0</v>
          </cell>
          <cell r="HI9">
            <v>0</v>
          </cell>
          <cell r="HJ9">
            <v>0.06</v>
          </cell>
          <cell r="HK9">
            <v>2121</v>
          </cell>
          <cell r="HL9">
            <v>3180</v>
          </cell>
          <cell r="HM9">
            <v>6357</v>
          </cell>
          <cell r="HN9">
            <v>7420</v>
          </cell>
          <cell r="HO9">
            <v>19078</v>
          </cell>
          <cell r="HP9"/>
          <cell r="HQ9">
            <v>1846</v>
          </cell>
          <cell r="HR9">
            <v>6835</v>
          </cell>
          <cell r="HS9">
            <v>508</v>
          </cell>
          <cell r="HT9">
            <v>142</v>
          </cell>
          <cell r="HU9">
            <v>142</v>
          </cell>
          <cell r="HV9">
            <v>508</v>
          </cell>
          <cell r="HW9">
            <v>1016</v>
          </cell>
          <cell r="HX9">
            <v>164</v>
          </cell>
          <cell r="HY9" t="str">
            <v>1 Hr Ext + 100%</v>
          </cell>
          <cell r="HZ9">
            <v>10933</v>
          </cell>
          <cell r="IA9">
            <v>10933</v>
          </cell>
          <cell r="IB9">
            <v>0</v>
          </cell>
          <cell r="IC9">
            <v>3829</v>
          </cell>
          <cell r="ID9">
            <v>3829</v>
          </cell>
          <cell r="IE9">
            <v>3829</v>
          </cell>
          <cell r="IF9">
            <v>0</v>
          </cell>
          <cell r="IG9">
            <v>3829</v>
          </cell>
          <cell r="IH9">
            <v>164</v>
          </cell>
          <cell r="II9">
            <v>597</v>
          </cell>
          <cell r="IJ9">
            <v>0</v>
          </cell>
          <cell r="IK9">
            <v>0</v>
          </cell>
          <cell r="IL9">
            <v>0.06</v>
          </cell>
          <cell r="IM9">
            <v>2333</v>
          </cell>
          <cell r="IN9">
            <v>3498</v>
          </cell>
          <cell r="IO9">
            <v>6993</v>
          </cell>
          <cell r="IP9">
            <v>8162</v>
          </cell>
          <cell r="IQ9">
            <v>20986</v>
          </cell>
          <cell r="IR9"/>
          <cell r="IS9">
            <v>1846</v>
          </cell>
          <cell r="IT9">
            <v>7656</v>
          </cell>
          <cell r="IU9">
            <v>569</v>
          </cell>
          <cell r="IV9">
            <v>159</v>
          </cell>
          <cell r="IW9">
            <v>159</v>
          </cell>
          <cell r="IX9">
            <v>569</v>
          </cell>
          <cell r="IY9">
            <v>1138</v>
          </cell>
          <cell r="IZ9">
            <v>184</v>
          </cell>
          <cell r="JA9" t="str">
            <v>1 Hr Ext + 100%</v>
          </cell>
          <cell r="JB9">
            <v>12245</v>
          </cell>
          <cell r="JC9">
            <v>12245</v>
          </cell>
          <cell r="JD9">
            <v>0</v>
          </cell>
          <cell r="JE9">
            <v>4289</v>
          </cell>
          <cell r="JF9">
            <v>4289</v>
          </cell>
          <cell r="JG9">
            <v>4289</v>
          </cell>
          <cell r="JH9">
            <v>0</v>
          </cell>
          <cell r="JI9">
            <v>4289</v>
          </cell>
          <cell r="JJ9">
            <v>184</v>
          </cell>
          <cell r="JK9">
            <v>669</v>
          </cell>
          <cell r="JL9">
            <v>0</v>
          </cell>
          <cell r="JM9">
            <v>0</v>
          </cell>
          <cell r="JN9">
            <v>0.06</v>
          </cell>
          <cell r="JO9">
            <v>2613</v>
          </cell>
          <cell r="JP9">
            <v>3918</v>
          </cell>
          <cell r="JQ9">
            <v>7832</v>
          </cell>
          <cell r="JR9">
            <v>9141</v>
          </cell>
          <cell r="JS9">
            <v>22703</v>
          </cell>
          <cell r="JT9"/>
          <cell r="JU9">
            <v>1846</v>
          </cell>
          <cell r="JV9">
            <v>8215</v>
          </cell>
          <cell r="JW9">
            <v>611</v>
          </cell>
          <cell r="JX9">
            <v>171</v>
          </cell>
          <cell r="JY9">
            <v>171</v>
          </cell>
          <cell r="JZ9">
            <v>611</v>
          </cell>
          <cell r="KA9">
            <v>1222</v>
          </cell>
          <cell r="KB9">
            <v>197</v>
          </cell>
          <cell r="KC9" t="str">
            <v>1 Hr Ext + 100%</v>
          </cell>
          <cell r="KD9">
            <v>13139</v>
          </cell>
          <cell r="KE9">
            <v>13139</v>
          </cell>
          <cell r="KF9">
            <v>0</v>
          </cell>
          <cell r="KG9">
            <v>4602</v>
          </cell>
          <cell r="KH9">
            <v>4602</v>
          </cell>
          <cell r="KI9">
            <v>4602</v>
          </cell>
          <cell r="KJ9">
            <v>0</v>
          </cell>
          <cell r="KK9">
            <v>4602</v>
          </cell>
          <cell r="KL9">
            <v>197</v>
          </cell>
          <cell r="KM9">
            <v>718</v>
          </cell>
          <cell r="KN9">
            <v>0</v>
          </cell>
          <cell r="KO9">
            <v>0</v>
          </cell>
          <cell r="KP9">
            <v>0.06</v>
          </cell>
          <cell r="KQ9">
            <v>2804</v>
          </cell>
          <cell r="KR9">
            <v>4204</v>
          </cell>
          <cell r="KS9">
            <v>8404</v>
          </cell>
          <cell r="KT9">
            <v>9809</v>
          </cell>
          <cell r="KU9">
            <v>24420</v>
          </cell>
          <cell r="KV9"/>
          <cell r="KW9">
            <v>1846</v>
          </cell>
          <cell r="KX9">
            <v>9222</v>
          </cell>
          <cell r="KY9">
            <v>686</v>
          </cell>
          <cell r="KZ9">
            <v>191</v>
          </cell>
          <cell r="LA9">
            <v>191</v>
          </cell>
          <cell r="LB9">
            <v>686</v>
          </cell>
          <cell r="LC9">
            <v>1372</v>
          </cell>
          <cell r="LD9">
            <v>221</v>
          </cell>
          <cell r="LE9" t="str">
            <v>1 Hr Ext + 100%</v>
          </cell>
          <cell r="LF9">
            <v>14749</v>
          </cell>
          <cell r="LG9">
            <v>14749</v>
          </cell>
          <cell r="LH9">
            <v>0</v>
          </cell>
          <cell r="LI9">
            <v>5166</v>
          </cell>
          <cell r="LJ9">
            <v>5166</v>
          </cell>
          <cell r="LK9">
            <v>5166</v>
          </cell>
          <cell r="LL9">
            <v>0</v>
          </cell>
          <cell r="LM9">
            <v>5166</v>
          </cell>
          <cell r="LN9">
            <v>221</v>
          </cell>
          <cell r="LO9">
            <v>806</v>
          </cell>
          <cell r="LP9">
            <v>0</v>
          </cell>
          <cell r="LQ9">
            <v>0</v>
          </cell>
          <cell r="LR9">
            <v>0.06</v>
          </cell>
          <cell r="LS9">
            <v>3148</v>
          </cell>
          <cell r="LT9">
            <v>4719</v>
          </cell>
          <cell r="LU9">
            <v>9434</v>
          </cell>
          <cell r="LV9">
            <v>11011</v>
          </cell>
          <cell r="LW9">
            <v>28312</v>
          </cell>
          <cell r="LX9"/>
          <cell r="LY9">
            <v>1846</v>
          </cell>
          <cell r="LZ9">
            <v>10144</v>
          </cell>
          <cell r="MA9">
            <v>755</v>
          </cell>
          <cell r="MB9">
            <v>210</v>
          </cell>
          <cell r="MC9">
            <v>210</v>
          </cell>
          <cell r="MD9">
            <v>755</v>
          </cell>
          <cell r="ME9">
            <v>1510</v>
          </cell>
          <cell r="MF9">
            <v>243</v>
          </cell>
          <cell r="MG9" t="str">
            <v>1 Hr Ext + 100%</v>
          </cell>
          <cell r="MH9">
            <v>16224</v>
          </cell>
          <cell r="MI9">
            <v>16224</v>
          </cell>
          <cell r="MJ9">
            <v>0</v>
          </cell>
          <cell r="MK9">
            <v>5683</v>
          </cell>
          <cell r="ML9">
            <v>5682</v>
          </cell>
          <cell r="MM9">
            <v>5683</v>
          </cell>
          <cell r="MN9">
            <v>0</v>
          </cell>
          <cell r="MO9">
            <v>5683</v>
          </cell>
          <cell r="MP9">
            <v>243</v>
          </cell>
          <cell r="MQ9">
            <v>886</v>
          </cell>
          <cell r="MR9">
            <v>0</v>
          </cell>
          <cell r="MS9">
            <v>0</v>
          </cell>
          <cell r="MT9">
            <v>0.06</v>
          </cell>
          <cell r="MU9">
            <v>3463</v>
          </cell>
          <cell r="MV9">
            <v>5191</v>
          </cell>
          <cell r="MW9">
            <v>10337</v>
          </cell>
          <cell r="MX9">
            <v>12112</v>
          </cell>
          <cell r="MY9">
            <v>31103</v>
          </cell>
          <cell r="MZ9"/>
          <cell r="NA9">
            <v>1846</v>
          </cell>
          <cell r="NB9">
            <v>10605</v>
          </cell>
          <cell r="NC9">
            <v>789</v>
          </cell>
          <cell r="ND9">
            <v>220</v>
          </cell>
          <cell r="NE9">
            <v>220</v>
          </cell>
          <cell r="NF9">
            <v>789</v>
          </cell>
          <cell r="NG9">
            <v>1578</v>
          </cell>
          <cell r="NH9">
            <v>254</v>
          </cell>
          <cell r="NI9" t="str">
            <v>1 Hr Ext + 100%</v>
          </cell>
          <cell r="NJ9">
            <v>16961</v>
          </cell>
          <cell r="NK9">
            <v>16961</v>
          </cell>
          <cell r="NL9">
            <v>0</v>
          </cell>
          <cell r="NM9">
            <v>5941</v>
          </cell>
          <cell r="NN9">
            <v>5941</v>
          </cell>
          <cell r="NO9">
            <v>5941</v>
          </cell>
          <cell r="NP9">
            <v>0</v>
          </cell>
          <cell r="NQ9">
            <v>5941</v>
          </cell>
          <cell r="NR9">
            <v>254</v>
          </cell>
          <cell r="NS9">
            <v>927</v>
          </cell>
          <cell r="NT9">
            <v>0</v>
          </cell>
          <cell r="NU9">
            <v>0</v>
          </cell>
          <cell r="NV9">
            <v>0.06</v>
          </cell>
          <cell r="NW9">
            <v>3463</v>
          </cell>
          <cell r="NX9">
            <v>5191</v>
          </cell>
          <cell r="NY9">
            <v>10337</v>
          </cell>
          <cell r="NZ9">
            <v>12112</v>
          </cell>
          <cell r="OA9">
            <v>31103</v>
          </cell>
          <cell r="OB9"/>
        </row>
        <row r="10">
          <cell r="A10" t="str">
            <v>PETROLERO CHUBUT (605/10)</v>
          </cell>
          <cell r="B10">
            <v>1846</v>
          </cell>
          <cell r="C10">
            <v>3523</v>
          </cell>
          <cell r="D10">
            <v>262</v>
          </cell>
          <cell r="E10">
            <v>74</v>
          </cell>
          <cell r="F10">
            <v>74</v>
          </cell>
          <cell r="G10">
            <v>262</v>
          </cell>
          <cell r="H10">
            <v>524</v>
          </cell>
          <cell r="I10">
            <v>85</v>
          </cell>
          <cell r="J10" t="str">
            <v>1 hr. Extra + 100%</v>
          </cell>
          <cell r="K10">
            <v>5635</v>
          </cell>
          <cell r="L10">
            <v>5635</v>
          </cell>
          <cell r="M10">
            <v>1973</v>
          </cell>
          <cell r="N10">
            <v>1973</v>
          </cell>
          <cell r="O10">
            <v>1973</v>
          </cell>
          <cell r="P10">
            <v>0</v>
          </cell>
          <cell r="Q10">
            <v>1973</v>
          </cell>
          <cell r="R10">
            <v>85</v>
          </cell>
          <cell r="S10">
            <v>3280</v>
          </cell>
          <cell r="T10">
            <v>0</v>
          </cell>
          <cell r="U10"/>
          <cell r="V10">
            <v>0.06</v>
          </cell>
          <cell r="W10">
            <v>1202</v>
          </cell>
          <cell r="X10">
            <v>1803</v>
          </cell>
          <cell r="Y10">
            <v>3605</v>
          </cell>
          <cell r="Z10">
            <v>4208</v>
          </cell>
          <cell r="AA10">
            <v>10818</v>
          </cell>
          <cell r="AB10">
            <v>5869</v>
          </cell>
          <cell r="AC10">
            <v>1846</v>
          </cell>
          <cell r="AD10">
            <v>3848</v>
          </cell>
          <cell r="AE10">
            <v>286</v>
          </cell>
          <cell r="AF10">
            <v>80</v>
          </cell>
          <cell r="AG10">
            <v>80</v>
          </cell>
          <cell r="AH10">
            <v>286</v>
          </cell>
          <cell r="AI10">
            <v>572</v>
          </cell>
          <cell r="AJ10">
            <v>92</v>
          </cell>
          <cell r="AK10" t="str">
            <v>1 hr. Extra + 100%</v>
          </cell>
          <cell r="AL10">
            <v>6148</v>
          </cell>
          <cell r="AM10">
            <v>6148</v>
          </cell>
          <cell r="AN10">
            <v>0</v>
          </cell>
          <cell r="AO10">
            <v>2153</v>
          </cell>
          <cell r="AP10">
            <v>2153</v>
          </cell>
          <cell r="AQ10">
            <v>2153</v>
          </cell>
          <cell r="AR10">
            <v>0</v>
          </cell>
          <cell r="AS10">
            <v>2153</v>
          </cell>
          <cell r="AT10">
            <v>92</v>
          </cell>
          <cell r="AU10">
            <v>3578</v>
          </cell>
          <cell r="AV10">
            <v>0</v>
          </cell>
          <cell r="AW10">
            <v>0</v>
          </cell>
          <cell r="AX10">
            <v>0.06</v>
          </cell>
          <cell r="AY10">
            <v>1312</v>
          </cell>
          <cell r="AZ10">
            <v>1967</v>
          </cell>
          <cell r="BA10">
            <v>3932</v>
          </cell>
          <cell r="BB10">
            <v>4590</v>
          </cell>
          <cell r="BC10">
            <v>11801</v>
          </cell>
          <cell r="BD10">
            <v>6402</v>
          </cell>
          <cell r="BE10">
            <v>1846</v>
          </cell>
          <cell r="BF10">
            <v>4318</v>
          </cell>
          <cell r="BG10">
            <v>321</v>
          </cell>
          <cell r="BH10">
            <v>90</v>
          </cell>
          <cell r="BI10">
            <v>90</v>
          </cell>
          <cell r="BJ10">
            <v>321</v>
          </cell>
          <cell r="BK10">
            <v>642</v>
          </cell>
          <cell r="BL10">
            <v>103</v>
          </cell>
          <cell r="BM10" t="str">
            <v>1 hr. Extra + 100%</v>
          </cell>
          <cell r="BN10">
            <v>6907</v>
          </cell>
          <cell r="BO10">
            <v>6907</v>
          </cell>
          <cell r="BP10">
            <v>0</v>
          </cell>
          <cell r="BQ10">
            <v>2419</v>
          </cell>
          <cell r="BR10">
            <v>2419</v>
          </cell>
          <cell r="BS10">
            <v>2419</v>
          </cell>
          <cell r="BT10">
            <v>0</v>
          </cell>
          <cell r="BU10">
            <v>2419</v>
          </cell>
          <cell r="BV10">
            <v>103</v>
          </cell>
          <cell r="BW10">
            <v>4019</v>
          </cell>
          <cell r="BX10">
            <v>0</v>
          </cell>
          <cell r="BY10">
            <v>0</v>
          </cell>
          <cell r="BZ10">
            <v>0.06</v>
          </cell>
          <cell r="CA10">
            <v>1474</v>
          </cell>
          <cell r="CB10">
            <v>2210</v>
          </cell>
          <cell r="CC10">
            <v>4417</v>
          </cell>
          <cell r="CD10">
            <v>5156</v>
          </cell>
          <cell r="CE10">
            <v>13257</v>
          </cell>
          <cell r="CF10">
            <v>7192</v>
          </cell>
          <cell r="CG10">
            <v>1846</v>
          </cell>
          <cell r="CH10">
            <v>4519</v>
          </cell>
          <cell r="CI10">
            <v>336</v>
          </cell>
          <cell r="CJ10">
            <v>94</v>
          </cell>
          <cell r="CK10">
            <v>94</v>
          </cell>
          <cell r="CL10">
            <v>336</v>
          </cell>
          <cell r="CM10">
            <v>672</v>
          </cell>
          <cell r="CN10">
            <v>108</v>
          </cell>
          <cell r="CO10" t="str">
            <v>1 hr. Extra + 100%</v>
          </cell>
          <cell r="CP10">
            <v>7228</v>
          </cell>
          <cell r="CQ10">
            <v>7228</v>
          </cell>
          <cell r="CR10"/>
          <cell r="CS10">
            <v>2531</v>
          </cell>
          <cell r="CT10">
            <v>2531</v>
          </cell>
          <cell r="CU10">
            <v>2531</v>
          </cell>
          <cell r="CV10">
            <v>0</v>
          </cell>
          <cell r="CW10">
            <v>2531</v>
          </cell>
          <cell r="CX10">
            <v>108</v>
          </cell>
          <cell r="CY10">
            <v>4206</v>
          </cell>
          <cell r="CZ10">
            <v>0</v>
          </cell>
          <cell r="DA10">
            <v>0</v>
          </cell>
          <cell r="DB10">
            <v>0.06</v>
          </cell>
          <cell r="DC10">
            <v>1542</v>
          </cell>
          <cell r="DD10">
            <v>2312</v>
          </cell>
          <cell r="DE10">
            <v>4623</v>
          </cell>
          <cell r="DF10">
            <v>5396</v>
          </cell>
          <cell r="DG10">
            <v>13873</v>
          </cell>
          <cell r="DH10">
            <v>7526</v>
          </cell>
          <cell r="DI10">
            <v>1846</v>
          </cell>
          <cell r="DJ10">
            <v>4820</v>
          </cell>
          <cell r="DK10">
            <v>359</v>
          </cell>
          <cell r="DL10">
            <v>100</v>
          </cell>
          <cell r="DM10">
            <v>100</v>
          </cell>
          <cell r="DN10">
            <v>359</v>
          </cell>
          <cell r="DO10">
            <v>718</v>
          </cell>
          <cell r="DP10">
            <v>115</v>
          </cell>
          <cell r="DQ10" t="str">
            <v>1 hr. Extra + 100%</v>
          </cell>
          <cell r="DR10">
            <v>7710</v>
          </cell>
          <cell r="DS10">
            <v>7710</v>
          </cell>
          <cell r="DT10"/>
          <cell r="DU10">
            <v>2700</v>
          </cell>
          <cell r="DV10">
            <v>2700</v>
          </cell>
          <cell r="DW10">
            <v>2700</v>
          </cell>
          <cell r="DX10">
            <v>0</v>
          </cell>
          <cell r="DY10">
            <v>2700</v>
          </cell>
          <cell r="DZ10">
            <v>115</v>
          </cell>
          <cell r="EA10">
            <v>4487</v>
          </cell>
          <cell r="EB10">
            <v>0</v>
          </cell>
          <cell r="EC10">
            <v>0</v>
          </cell>
          <cell r="ED10">
            <v>0.06</v>
          </cell>
          <cell r="EE10">
            <v>1645</v>
          </cell>
          <cell r="EF10">
            <v>2467</v>
          </cell>
          <cell r="EG10">
            <v>4931</v>
          </cell>
          <cell r="EH10">
            <v>5756</v>
          </cell>
          <cell r="EI10">
            <v>14799</v>
          </cell>
          <cell r="EJ10">
            <v>8028</v>
          </cell>
          <cell r="EK10">
            <v>1846</v>
          </cell>
          <cell r="EL10">
            <v>5222</v>
          </cell>
          <cell r="EM10">
            <v>389</v>
          </cell>
          <cell r="EN10">
            <v>109</v>
          </cell>
          <cell r="EO10">
            <v>109</v>
          </cell>
          <cell r="EP10">
            <v>389</v>
          </cell>
          <cell r="EQ10">
            <v>778</v>
          </cell>
          <cell r="ER10">
            <v>125</v>
          </cell>
          <cell r="ES10" t="str">
            <v>1 hr. Extra + 100%</v>
          </cell>
          <cell r="ET10">
            <v>8352</v>
          </cell>
          <cell r="EU10">
            <v>8352</v>
          </cell>
          <cell r="EV10"/>
          <cell r="EW10">
            <v>2925</v>
          </cell>
          <cell r="EX10">
            <v>2925</v>
          </cell>
          <cell r="EY10">
            <v>2925</v>
          </cell>
          <cell r="EZ10">
            <v>0</v>
          </cell>
          <cell r="FA10">
            <v>2925</v>
          </cell>
          <cell r="FB10">
            <v>125</v>
          </cell>
          <cell r="FC10">
            <v>4861</v>
          </cell>
          <cell r="FD10">
            <v>0</v>
          </cell>
          <cell r="FE10">
            <v>0</v>
          </cell>
          <cell r="FF10">
            <v>0.06</v>
          </cell>
          <cell r="FG10">
            <v>1782</v>
          </cell>
          <cell r="FH10">
            <v>2672</v>
          </cell>
          <cell r="FI10">
            <v>5342</v>
          </cell>
          <cell r="FJ10">
            <v>6236</v>
          </cell>
          <cell r="FK10">
            <v>16032</v>
          </cell>
          <cell r="FL10">
            <v>8697</v>
          </cell>
          <cell r="FM10">
            <v>1846</v>
          </cell>
          <cell r="FN10">
            <v>5624</v>
          </cell>
          <cell r="FO10">
            <v>418</v>
          </cell>
          <cell r="FP10">
            <v>117</v>
          </cell>
          <cell r="FQ10">
            <v>117</v>
          </cell>
          <cell r="FR10">
            <v>418</v>
          </cell>
          <cell r="FS10">
            <v>836</v>
          </cell>
          <cell r="FT10">
            <v>135</v>
          </cell>
          <cell r="FU10" t="str">
            <v>1 hr. Extra + 100%</v>
          </cell>
          <cell r="FV10">
            <v>8995</v>
          </cell>
          <cell r="FW10">
            <v>8995</v>
          </cell>
          <cell r="FX10"/>
          <cell r="FY10">
            <v>3150</v>
          </cell>
          <cell r="FZ10">
            <v>3150</v>
          </cell>
          <cell r="GA10">
            <v>3150</v>
          </cell>
          <cell r="GB10">
            <v>0</v>
          </cell>
          <cell r="GC10">
            <v>3150</v>
          </cell>
          <cell r="GD10">
            <v>135</v>
          </cell>
          <cell r="GE10">
            <v>5235</v>
          </cell>
          <cell r="GF10">
            <v>0</v>
          </cell>
          <cell r="GG10">
            <v>0</v>
          </cell>
          <cell r="GH10">
            <v>0.06</v>
          </cell>
          <cell r="GI10">
            <v>1919</v>
          </cell>
          <cell r="GJ10">
            <v>2878</v>
          </cell>
          <cell r="GK10">
            <v>5753</v>
          </cell>
          <cell r="GL10">
            <v>6715</v>
          </cell>
          <cell r="GM10">
            <v>17265</v>
          </cell>
          <cell r="GN10">
            <v>8697</v>
          </cell>
          <cell r="GO10">
            <v>1846</v>
          </cell>
          <cell r="GP10">
            <v>6214</v>
          </cell>
          <cell r="GQ10">
            <v>462</v>
          </cell>
          <cell r="GR10">
            <v>129</v>
          </cell>
          <cell r="GS10">
            <v>129</v>
          </cell>
          <cell r="GT10">
            <v>462</v>
          </cell>
          <cell r="GU10">
            <v>924</v>
          </cell>
          <cell r="GV10">
            <v>149</v>
          </cell>
          <cell r="GW10" t="str">
            <v>1 Hr Ext + 100%</v>
          </cell>
          <cell r="GX10">
            <v>9939</v>
          </cell>
          <cell r="GY10">
            <v>9939</v>
          </cell>
          <cell r="GZ10">
            <v>0</v>
          </cell>
          <cell r="HA10">
            <v>3481</v>
          </cell>
          <cell r="HB10">
            <v>3481</v>
          </cell>
          <cell r="HC10">
            <v>3481</v>
          </cell>
          <cell r="HD10">
            <v>3481</v>
          </cell>
          <cell r="HE10">
            <v>3481</v>
          </cell>
          <cell r="HF10">
            <v>149</v>
          </cell>
          <cell r="HG10">
            <v>543</v>
          </cell>
          <cell r="HH10">
            <v>0</v>
          </cell>
          <cell r="HI10">
            <v>0</v>
          </cell>
          <cell r="HJ10">
            <v>0.06</v>
          </cell>
          <cell r="HK10">
            <v>2121</v>
          </cell>
          <cell r="HL10">
            <v>3180</v>
          </cell>
          <cell r="HM10">
            <v>6357</v>
          </cell>
          <cell r="HN10">
            <v>7420</v>
          </cell>
          <cell r="HO10">
            <v>19078</v>
          </cell>
          <cell r="HP10">
            <v>10305</v>
          </cell>
          <cell r="HQ10">
            <v>1846</v>
          </cell>
          <cell r="HR10">
            <v>6835</v>
          </cell>
          <cell r="HS10">
            <v>508</v>
          </cell>
          <cell r="HT10">
            <v>142</v>
          </cell>
          <cell r="HU10">
            <v>142</v>
          </cell>
          <cell r="HV10">
            <v>508</v>
          </cell>
          <cell r="HW10">
            <v>1016</v>
          </cell>
          <cell r="HX10">
            <v>164</v>
          </cell>
          <cell r="HY10" t="str">
            <v>1 Hr Ext + 100%</v>
          </cell>
          <cell r="HZ10">
            <v>10933</v>
          </cell>
          <cell r="IA10">
            <v>10933</v>
          </cell>
          <cell r="IB10">
            <v>0</v>
          </cell>
          <cell r="IC10">
            <v>3829</v>
          </cell>
          <cell r="ID10">
            <v>3829</v>
          </cell>
          <cell r="IE10">
            <v>3829</v>
          </cell>
          <cell r="IF10">
            <v>0</v>
          </cell>
          <cell r="IG10">
            <v>3829</v>
          </cell>
          <cell r="IH10">
            <v>164</v>
          </cell>
          <cell r="II10">
            <v>597</v>
          </cell>
          <cell r="IJ10">
            <v>0</v>
          </cell>
          <cell r="IK10">
            <v>0</v>
          </cell>
          <cell r="IL10">
            <v>0.06</v>
          </cell>
          <cell r="IM10">
            <v>2333</v>
          </cell>
          <cell r="IN10">
            <v>3498</v>
          </cell>
          <cell r="IO10">
            <v>6993</v>
          </cell>
          <cell r="IP10">
            <v>8162</v>
          </cell>
          <cell r="IQ10">
            <v>20986</v>
          </cell>
          <cell r="IR10">
            <v>11385</v>
          </cell>
          <cell r="IS10">
            <v>1846</v>
          </cell>
          <cell r="IT10">
            <v>7656</v>
          </cell>
          <cell r="IU10">
            <v>569</v>
          </cell>
          <cell r="IV10">
            <v>159</v>
          </cell>
          <cell r="IW10">
            <v>159</v>
          </cell>
          <cell r="IX10">
            <v>569</v>
          </cell>
          <cell r="IY10">
            <v>1138</v>
          </cell>
          <cell r="IZ10">
            <v>184</v>
          </cell>
          <cell r="JA10" t="str">
            <v>1 Hr Ext + 100%</v>
          </cell>
          <cell r="JB10">
            <v>12245</v>
          </cell>
          <cell r="JC10">
            <v>12245</v>
          </cell>
          <cell r="JD10">
            <v>0</v>
          </cell>
          <cell r="JE10">
            <v>4289</v>
          </cell>
          <cell r="JF10">
            <v>4289</v>
          </cell>
          <cell r="JG10">
            <v>4289</v>
          </cell>
          <cell r="JH10">
            <v>0</v>
          </cell>
          <cell r="JI10">
            <v>4289</v>
          </cell>
          <cell r="JJ10">
            <v>184</v>
          </cell>
          <cell r="JK10">
            <v>669</v>
          </cell>
          <cell r="JL10">
            <v>0</v>
          </cell>
          <cell r="JM10">
            <v>0</v>
          </cell>
          <cell r="JN10">
            <v>0.06</v>
          </cell>
          <cell r="JO10">
            <v>2613</v>
          </cell>
          <cell r="JP10">
            <v>3918</v>
          </cell>
          <cell r="JQ10">
            <v>7832</v>
          </cell>
          <cell r="JR10">
            <v>9141</v>
          </cell>
          <cell r="JS10">
            <v>22703</v>
          </cell>
          <cell r="JT10">
            <v>12751</v>
          </cell>
          <cell r="JU10">
            <v>1846</v>
          </cell>
          <cell r="JV10">
            <v>8215</v>
          </cell>
          <cell r="JW10">
            <v>611</v>
          </cell>
          <cell r="JX10">
            <v>171</v>
          </cell>
          <cell r="JY10">
            <v>171</v>
          </cell>
          <cell r="JZ10">
            <v>611</v>
          </cell>
          <cell r="KA10">
            <v>1222</v>
          </cell>
          <cell r="KB10">
            <v>197</v>
          </cell>
          <cell r="KC10" t="str">
            <v>1 Hr Ext + 100%</v>
          </cell>
          <cell r="KD10">
            <v>13139</v>
          </cell>
          <cell r="KE10">
            <v>13139</v>
          </cell>
          <cell r="KF10">
            <v>0</v>
          </cell>
          <cell r="KG10">
            <v>4602</v>
          </cell>
          <cell r="KH10">
            <v>4602</v>
          </cell>
          <cell r="KI10">
            <v>4602</v>
          </cell>
          <cell r="KJ10">
            <v>0</v>
          </cell>
          <cell r="KK10">
            <v>4602</v>
          </cell>
          <cell r="KL10">
            <v>197</v>
          </cell>
          <cell r="KM10">
            <v>718</v>
          </cell>
          <cell r="KN10">
            <v>0</v>
          </cell>
          <cell r="KO10">
            <v>0</v>
          </cell>
          <cell r="KP10">
            <v>0.06</v>
          </cell>
          <cell r="KQ10">
            <v>2804</v>
          </cell>
          <cell r="KR10">
            <v>4204</v>
          </cell>
          <cell r="KS10">
            <v>8404</v>
          </cell>
          <cell r="KT10">
            <v>9809</v>
          </cell>
          <cell r="KU10">
            <v>24420</v>
          </cell>
          <cell r="KV10">
            <v>13683</v>
          </cell>
          <cell r="KW10">
            <v>1846</v>
          </cell>
          <cell r="KX10">
            <v>9222</v>
          </cell>
          <cell r="KY10">
            <v>686</v>
          </cell>
          <cell r="KZ10">
            <v>191</v>
          </cell>
          <cell r="LA10">
            <v>191</v>
          </cell>
          <cell r="LB10">
            <v>686</v>
          </cell>
          <cell r="LC10">
            <v>1372</v>
          </cell>
          <cell r="LD10">
            <v>221</v>
          </cell>
          <cell r="LE10" t="str">
            <v>1 Hr Ext + 100%</v>
          </cell>
          <cell r="LF10">
            <v>14749</v>
          </cell>
          <cell r="LG10">
            <v>14749</v>
          </cell>
          <cell r="LH10">
            <v>0</v>
          </cell>
          <cell r="LI10">
            <v>5166</v>
          </cell>
          <cell r="LJ10">
            <v>5166</v>
          </cell>
          <cell r="LK10">
            <v>5166</v>
          </cell>
          <cell r="LL10">
            <v>0</v>
          </cell>
          <cell r="LM10">
            <v>5166</v>
          </cell>
          <cell r="LN10">
            <v>221</v>
          </cell>
          <cell r="LO10">
            <v>806</v>
          </cell>
          <cell r="LP10">
            <v>0</v>
          </cell>
          <cell r="LQ10">
            <v>0</v>
          </cell>
          <cell r="LR10">
            <v>0.06</v>
          </cell>
          <cell r="LS10">
            <v>3148</v>
          </cell>
          <cell r="LT10">
            <v>4719</v>
          </cell>
          <cell r="LU10">
            <v>9434</v>
          </cell>
          <cell r="LV10">
            <v>11011</v>
          </cell>
          <cell r="LW10">
            <v>28312</v>
          </cell>
          <cell r="LX10">
            <v>15359</v>
          </cell>
          <cell r="LY10">
            <v>1846</v>
          </cell>
          <cell r="LZ10">
            <v>10144</v>
          </cell>
          <cell r="MA10">
            <v>755</v>
          </cell>
          <cell r="MB10">
            <v>210</v>
          </cell>
          <cell r="MC10">
            <v>210</v>
          </cell>
          <cell r="MD10">
            <v>755</v>
          </cell>
          <cell r="ME10">
            <v>1510</v>
          </cell>
          <cell r="MF10">
            <v>243</v>
          </cell>
          <cell r="MG10" t="str">
            <v>1 Hr Ext + 100%</v>
          </cell>
          <cell r="MH10">
            <v>16224</v>
          </cell>
          <cell r="MI10">
            <v>16224</v>
          </cell>
          <cell r="MJ10">
            <v>0</v>
          </cell>
          <cell r="MK10">
            <v>5683</v>
          </cell>
          <cell r="ML10">
            <v>5682</v>
          </cell>
          <cell r="MM10">
            <v>5683</v>
          </cell>
          <cell r="MN10">
            <v>0</v>
          </cell>
          <cell r="MO10">
            <v>5683</v>
          </cell>
          <cell r="MP10">
            <v>243</v>
          </cell>
          <cell r="MQ10">
            <v>9441</v>
          </cell>
          <cell r="MR10">
            <v>0</v>
          </cell>
          <cell r="MS10">
            <v>0</v>
          </cell>
          <cell r="MT10">
            <v>0.06</v>
          </cell>
          <cell r="MU10">
            <v>3463</v>
          </cell>
          <cell r="MV10">
            <v>5191</v>
          </cell>
          <cell r="MW10">
            <v>10337</v>
          </cell>
          <cell r="MX10">
            <v>12112</v>
          </cell>
          <cell r="MY10">
            <v>31103</v>
          </cell>
          <cell r="MZ10">
            <v>16895</v>
          </cell>
          <cell r="NA10">
            <v>1846</v>
          </cell>
          <cell r="NB10">
            <v>10605</v>
          </cell>
          <cell r="NC10">
            <v>789</v>
          </cell>
          <cell r="ND10">
            <v>220</v>
          </cell>
          <cell r="NE10">
            <v>220</v>
          </cell>
          <cell r="NF10">
            <v>789</v>
          </cell>
          <cell r="NG10">
            <v>1578</v>
          </cell>
          <cell r="NH10">
            <v>254</v>
          </cell>
          <cell r="NI10" t="str">
            <v>1 Hr Ext + 100%</v>
          </cell>
          <cell r="NJ10">
            <v>16961</v>
          </cell>
          <cell r="NK10">
            <v>16961</v>
          </cell>
          <cell r="NL10">
            <v>0</v>
          </cell>
          <cell r="NM10">
            <v>5941</v>
          </cell>
          <cell r="NN10">
            <v>5941</v>
          </cell>
          <cell r="NO10">
            <v>5941</v>
          </cell>
          <cell r="NP10">
            <v>0</v>
          </cell>
          <cell r="NQ10">
            <v>5941</v>
          </cell>
          <cell r="NR10">
            <v>254</v>
          </cell>
          <cell r="NS10">
            <v>9870</v>
          </cell>
          <cell r="NT10">
            <v>0</v>
          </cell>
          <cell r="NU10">
            <v>0</v>
          </cell>
          <cell r="NV10">
            <v>0.06</v>
          </cell>
          <cell r="NW10">
            <v>3463</v>
          </cell>
          <cell r="NX10">
            <v>5191</v>
          </cell>
          <cell r="NY10">
            <v>10337</v>
          </cell>
          <cell r="NZ10">
            <v>12112</v>
          </cell>
          <cell r="OA10">
            <v>31103</v>
          </cell>
          <cell r="OB10">
            <v>17663</v>
          </cell>
        </row>
        <row r="11">
          <cell r="A11" t="str">
            <v>JERARQUICO NQN (637/11)</v>
          </cell>
          <cell r="B11">
            <v>1846</v>
          </cell>
          <cell r="C11">
            <v>3528</v>
          </cell>
          <cell r="D11">
            <v>262</v>
          </cell>
          <cell r="E11">
            <v>74</v>
          </cell>
          <cell r="F11">
            <v>74</v>
          </cell>
          <cell r="G11">
            <v>262</v>
          </cell>
          <cell r="H11">
            <v>524</v>
          </cell>
          <cell r="I11">
            <v>85</v>
          </cell>
          <cell r="J11">
            <v>226</v>
          </cell>
          <cell r="K11">
            <v>5635</v>
          </cell>
          <cell r="L11">
            <v>5635</v>
          </cell>
          <cell r="M11">
            <v>0</v>
          </cell>
          <cell r="N11">
            <v>1973</v>
          </cell>
          <cell r="O11">
            <v>1973</v>
          </cell>
          <cell r="P11">
            <v>1973</v>
          </cell>
          <cell r="Q11">
            <v>0</v>
          </cell>
          <cell r="R11">
            <v>85</v>
          </cell>
          <cell r="S11">
            <v>0</v>
          </cell>
          <cell r="T11">
            <v>271</v>
          </cell>
          <cell r="U11">
            <v>420</v>
          </cell>
          <cell r="V11">
            <v>1654</v>
          </cell>
          <cell r="W11">
            <v>1654</v>
          </cell>
          <cell r="X11">
            <v>1654</v>
          </cell>
          <cell r="Y11">
            <v>1654</v>
          </cell>
          <cell r="Z11">
            <v>1654</v>
          </cell>
          <cell r="AA11">
            <v>6616</v>
          </cell>
          <cell r="AB11">
            <v>0</v>
          </cell>
          <cell r="AC11">
            <v>1846</v>
          </cell>
          <cell r="AD11">
            <v>3848</v>
          </cell>
          <cell r="AE11">
            <v>286</v>
          </cell>
          <cell r="AF11">
            <v>80</v>
          </cell>
          <cell r="AG11">
            <v>80</v>
          </cell>
          <cell r="AH11">
            <v>286</v>
          </cell>
          <cell r="AI11">
            <v>572</v>
          </cell>
          <cell r="AJ11">
            <v>92</v>
          </cell>
          <cell r="AK11">
            <v>246</v>
          </cell>
          <cell r="AL11">
            <v>0</v>
          </cell>
          <cell r="AM11">
            <v>0</v>
          </cell>
          <cell r="AN11">
            <v>6148</v>
          </cell>
          <cell r="AO11">
            <v>0</v>
          </cell>
          <cell r="AP11">
            <v>2153</v>
          </cell>
          <cell r="AQ11">
            <v>2153</v>
          </cell>
          <cell r="AR11">
            <v>2153</v>
          </cell>
          <cell r="AS11">
            <v>0</v>
          </cell>
          <cell r="AT11">
            <v>92</v>
          </cell>
          <cell r="AU11">
            <v>0</v>
          </cell>
          <cell r="AV11">
            <v>295</v>
          </cell>
          <cell r="AW11">
            <v>458</v>
          </cell>
          <cell r="AX11">
            <v>1805</v>
          </cell>
          <cell r="AY11">
            <v>1805</v>
          </cell>
          <cell r="AZ11">
            <v>1805</v>
          </cell>
          <cell r="BA11">
            <v>1805</v>
          </cell>
          <cell r="BB11">
            <v>1805</v>
          </cell>
          <cell r="BC11">
            <v>7220</v>
          </cell>
          <cell r="BD11">
            <v>0</v>
          </cell>
          <cell r="BE11">
            <v>1846</v>
          </cell>
          <cell r="BF11">
            <v>4323</v>
          </cell>
          <cell r="BG11">
            <v>321</v>
          </cell>
          <cell r="BH11">
            <v>90</v>
          </cell>
          <cell r="BI11">
            <v>90</v>
          </cell>
          <cell r="BJ11">
            <v>321</v>
          </cell>
          <cell r="BK11">
            <v>642</v>
          </cell>
          <cell r="BL11">
            <v>103</v>
          </cell>
          <cell r="BM11">
            <v>276</v>
          </cell>
          <cell r="BN11">
            <v>0</v>
          </cell>
          <cell r="BO11">
            <v>0</v>
          </cell>
          <cell r="BP11">
            <v>6907</v>
          </cell>
          <cell r="BQ11">
            <v>0</v>
          </cell>
          <cell r="BR11">
            <v>2419</v>
          </cell>
          <cell r="BS11">
            <v>2419</v>
          </cell>
          <cell r="BT11">
            <v>2419</v>
          </cell>
          <cell r="BU11">
            <v>0</v>
          </cell>
          <cell r="BV11">
            <v>103</v>
          </cell>
          <cell r="BW11">
            <v>0</v>
          </cell>
          <cell r="BX11">
            <v>331</v>
          </cell>
          <cell r="BY11">
            <v>515</v>
          </cell>
          <cell r="BZ11">
            <v>2028</v>
          </cell>
          <cell r="CA11">
            <v>2028</v>
          </cell>
          <cell r="CB11">
            <v>2028</v>
          </cell>
          <cell r="CC11">
            <v>2028</v>
          </cell>
          <cell r="CD11">
            <v>2028</v>
          </cell>
          <cell r="CE11">
            <v>8112</v>
          </cell>
          <cell r="CF11">
            <v>0</v>
          </cell>
          <cell r="CG11">
            <v>1846</v>
          </cell>
          <cell r="CH11">
            <v>4524</v>
          </cell>
          <cell r="CI11">
            <v>336</v>
          </cell>
          <cell r="CJ11">
            <v>94</v>
          </cell>
          <cell r="CK11">
            <v>94</v>
          </cell>
          <cell r="CL11">
            <v>336</v>
          </cell>
          <cell r="CM11">
            <v>672</v>
          </cell>
          <cell r="CN11">
            <v>108</v>
          </cell>
          <cell r="CO11">
            <v>289</v>
          </cell>
          <cell r="CP11"/>
          <cell r="CQ11"/>
          <cell r="CR11">
            <v>7228</v>
          </cell>
          <cell r="CS11">
            <v>0</v>
          </cell>
          <cell r="CT11">
            <v>2531</v>
          </cell>
          <cell r="CU11">
            <v>2531</v>
          </cell>
          <cell r="CV11">
            <v>2531</v>
          </cell>
          <cell r="CW11">
            <v>0</v>
          </cell>
          <cell r="CX11">
            <v>108</v>
          </cell>
          <cell r="CY11">
            <v>0</v>
          </cell>
          <cell r="CZ11">
            <v>347</v>
          </cell>
          <cell r="DA11">
            <v>538</v>
          </cell>
          <cell r="DB11">
            <v>2122</v>
          </cell>
          <cell r="DC11">
            <v>2122</v>
          </cell>
          <cell r="DD11">
            <v>2122</v>
          </cell>
          <cell r="DE11">
            <v>2122</v>
          </cell>
          <cell r="DF11">
            <v>2122</v>
          </cell>
          <cell r="DG11">
            <v>8488</v>
          </cell>
          <cell r="DH11">
            <v>0</v>
          </cell>
          <cell r="DI11">
            <v>1846</v>
          </cell>
          <cell r="DJ11">
            <v>4825</v>
          </cell>
          <cell r="DK11">
            <v>359</v>
          </cell>
          <cell r="DL11">
            <v>100</v>
          </cell>
          <cell r="DM11">
            <v>100</v>
          </cell>
          <cell r="DN11">
            <v>359</v>
          </cell>
          <cell r="DO11">
            <v>718</v>
          </cell>
          <cell r="DP11">
            <v>115</v>
          </cell>
          <cell r="DQ11">
            <v>308</v>
          </cell>
          <cell r="DR11"/>
          <cell r="DS11"/>
          <cell r="DT11">
            <v>7710</v>
          </cell>
          <cell r="DU11">
            <v>0</v>
          </cell>
          <cell r="DV11">
            <v>2700</v>
          </cell>
          <cell r="DW11">
            <v>2700</v>
          </cell>
          <cell r="DX11">
            <v>2700</v>
          </cell>
          <cell r="DY11">
            <v>0</v>
          </cell>
          <cell r="DZ11">
            <v>115</v>
          </cell>
          <cell r="EA11">
            <v>0</v>
          </cell>
          <cell r="EB11">
            <v>370</v>
          </cell>
          <cell r="EC11">
            <v>574</v>
          </cell>
          <cell r="ED11">
            <v>2263</v>
          </cell>
          <cell r="EE11">
            <v>2263</v>
          </cell>
          <cell r="EF11">
            <v>2263</v>
          </cell>
          <cell r="EG11">
            <v>2263</v>
          </cell>
          <cell r="EH11">
            <v>2263</v>
          </cell>
          <cell r="EI11">
            <v>9052</v>
          </cell>
          <cell r="EJ11">
            <v>0</v>
          </cell>
          <cell r="EK11">
            <v>1846</v>
          </cell>
          <cell r="EL11">
            <v>5228</v>
          </cell>
          <cell r="EM11">
            <v>389</v>
          </cell>
          <cell r="EN11">
            <v>109</v>
          </cell>
          <cell r="EO11">
            <v>109</v>
          </cell>
          <cell r="EP11">
            <v>389</v>
          </cell>
          <cell r="EQ11">
            <v>778</v>
          </cell>
          <cell r="ER11">
            <v>125</v>
          </cell>
          <cell r="ES11">
            <v>334</v>
          </cell>
          <cell r="ET11"/>
          <cell r="EU11"/>
          <cell r="EV11">
            <v>8352</v>
          </cell>
          <cell r="EW11">
            <v>0</v>
          </cell>
          <cell r="EX11">
            <v>2925</v>
          </cell>
          <cell r="EY11">
            <v>2925</v>
          </cell>
          <cell r="EZ11">
            <v>2925</v>
          </cell>
          <cell r="FA11">
            <v>0</v>
          </cell>
          <cell r="FB11">
            <v>125</v>
          </cell>
          <cell r="FC11">
            <v>0</v>
          </cell>
          <cell r="FD11">
            <v>401</v>
          </cell>
          <cell r="FE11">
            <v>622</v>
          </cell>
          <cell r="FF11">
            <v>2452</v>
          </cell>
          <cell r="FG11">
            <v>2452</v>
          </cell>
          <cell r="FH11">
            <v>2452</v>
          </cell>
          <cell r="FI11">
            <v>2452</v>
          </cell>
          <cell r="FJ11">
            <v>2452</v>
          </cell>
          <cell r="FK11">
            <v>9808</v>
          </cell>
          <cell r="FL11">
            <v>0</v>
          </cell>
          <cell r="FM11">
            <v>1846</v>
          </cell>
          <cell r="FN11">
            <v>5630</v>
          </cell>
          <cell r="FO11">
            <v>418</v>
          </cell>
          <cell r="FP11">
            <v>117</v>
          </cell>
          <cell r="FQ11">
            <v>117</v>
          </cell>
          <cell r="FR11">
            <v>418</v>
          </cell>
          <cell r="FS11">
            <v>836</v>
          </cell>
          <cell r="FT11">
            <v>135</v>
          </cell>
          <cell r="FU11">
            <v>360</v>
          </cell>
          <cell r="FV11"/>
          <cell r="FW11"/>
          <cell r="FX11">
            <v>8995</v>
          </cell>
          <cell r="FY11">
            <v>0</v>
          </cell>
          <cell r="FZ11">
            <v>3150</v>
          </cell>
          <cell r="GA11">
            <v>3150</v>
          </cell>
          <cell r="GB11">
            <v>3150</v>
          </cell>
          <cell r="GC11">
            <v>0</v>
          </cell>
          <cell r="GD11">
            <v>135</v>
          </cell>
          <cell r="GE11">
            <v>0</v>
          </cell>
          <cell r="GF11">
            <v>432</v>
          </cell>
          <cell r="GG11">
            <v>670</v>
          </cell>
          <cell r="GH11">
            <v>2641</v>
          </cell>
          <cell r="GI11">
            <v>2641</v>
          </cell>
          <cell r="GJ11">
            <v>2641</v>
          </cell>
          <cell r="GK11">
            <v>2641</v>
          </cell>
          <cell r="GL11">
            <v>2641</v>
          </cell>
          <cell r="GM11">
            <v>10564</v>
          </cell>
          <cell r="GN11">
            <v>0</v>
          </cell>
          <cell r="GO11">
            <v>1846</v>
          </cell>
          <cell r="GP11">
            <v>6221</v>
          </cell>
          <cell r="GQ11">
            <v>462</v>
          </cell>
          <cell r="GR11">
            <v>129</v>
          </cell>
          <cell r="GS11">
            <v>129</v>
          </cell>
          <cell r="GT11">
            <v>462</v>
          </cell>
          <cell r="GU11">
            <v>924</v>
          </cell>
          <cell r="GV11">
            <v>149</v>
          </cell>
          <cell r="GW11">
            <v>398</v>
          </cell>
          <cell r="GX11"/>
          <cell r="GY11"/>
          <cell r="GZ11">
            <v>9939</v>
          </cell>
          <cell r="HA11">
            <v>0</v>
          </cell>
          <cell r="HB11">
            <v>3481</v>
          </cell>
          <cell r="HC11">
            <v>3481</v>
          </cell>
          <cell r="HD11">
            <v>3481</v>
          </cell>
          <cell r="HE11"/>
          <cell r="HF11">
            <v>149</v>
          </cell>
          <cell r="HG11"/>
          <cell r="HH11">
            <v>477</v>
          </cell>
          <cell r="HI11">
            <v>740</v>
          </cell>
          <cell r="HJ11">
            <v>2918</v>
          </cell>
          <cell r="HK11">
            <v>2918</v>
          </cell>
          <cell r="HL11">
            <v>2918</v>
          </cell>
          <cell r="HM11">
            <v>2918</v>
          </cell>
          <cell r="HN11">
            <v>2918</v>
          </cell>
          <cell r="HO11">
            <v>11672</v>
          </cell>
          <cell r="HP11"/>
          <cell r="HQ11">
            <v>1846</v>
          </cell>
          <cell r="HR11">
            <v>6843</v>
          </cell>
          <cell r="HS11">
            <v>508</v>
          </cell>
          <cell r="HT11">
            <v>142</v>
          </cell>
          <cell r="HU11">
            <v>142</v>
          </cell>
          <cell r="HV11">
            <v>508</v>
          </cell>
          <cell r="HW11">
            <v>1016</v>
          </cell>
          <cell r="HX11">
            <v>164</v>
          </cell>
          <cell r="HY11">
            <v>438</v>
          </cell>
          <cell r="HZ11"/>
          <cell r="IA11"/>
          <cell r="IB11">
            <v>10933</v>
          </cell>
          <cell r="IC11"/>
          <cell r="ID11">
            <v>3829</v>
          </cell>
          <cell r="IE11">
            <v>3829</v>
          </cell>
          <cell r="IF11">
            <v>3829</v>
          </cell>
          <cell r="IG11"/>
          <cell r="IH11">
            <v>164</v>
          </cell>
          <cell r="II11"/>
          <cell r="IJ11">
            <v>525</v>
          </cell>
          <cell r="IK11">
            <v>814</v>
          </cell>
          <cell r="IL11">
            <v>3210</v>
          </cell>
          <cell r="IM11">
            <v>3210</v>
          </cell>
          <cell r="IN11">
            <v>3210</v>
          </cell>
          <cell r="IO11">
            <v>3210</v>
          </cell>
          <cell r="IP11">
            <v>3210</v>
          </cell>
          <cell r="IQ11">
            <v>12840</v>
          </cell>
          <cell r="IR11"/>
          <cell r="IS11">
            <v>1846</v>
          </cell>
          <cell r="IT11">
            <v>7664</v>
          </cell>
          <cell r="IU11">
            <v>569</v>
          </cell>
          <cell r="IV11">
            <v>159</v>
          </cell>
          <cell r="IW11">
            <v>159</v>
          </cell>
          <cell r="IX11">
            <v>569</v>
          </cell>
          <cell r="IY11">
            <v>1138</v>
          </cell>
          <cell r="IZ11">
            <v>184</v>
          </cell>
          <cell r="JA11">
            <v>490</v>
          </cell>
          <cell r="JB11">
            <v>12245</v>
          </cell>
          <cell r="JC11">
            <v>12245</v>
          </cell>
          <cell r="JD11">
            <v>12245</v>
          </cell>
          <cell r="JE11"/>
          <cell r="JF11">
            <v>4289</v>
          </cell>
          <cell r="JG11">
            <v>4289</v>
          </cell>
          <cell r="JH11">
            <v>4289</v>
          </cell>
          <cell r="JI11"/>
          <cell r="JJ11">
            <v>184</v>
          </cell>
          <cell r="JK11"/>
          <cell r="JL11">
            <v>588</v>
          </cell>
          <cell r="JM11">
            <v>912</v>
          </cell>
          <cell r="JN11">
            <v>3595</v>
          </cell>
          <cell r="JO11">
            <v>3955</v>
          </cell>
          <cell r="JP11">
            <v>3955</v>
          </cell>
          <cell r="JQ11">
            <v>3955</v>
          </cell>
          <cell r="JR11">
            <v>3955</v>
          </cell>
          <cell r="JS11">
            <v>13888</v>
          </cell>
          <cell r="JT11"/>
          <cell r="JU11">
            <v>1846</v>
          </cell>
          <cell r="JV11">
            <v>8224</v>
          </cell>
          <cell r="JW11">
            <v>611</v>
          </cell>
          <cell r="JX11">
            <v>171</v>
          </cell>
          <cell r="JY11">
            <v>171</v>
          </cell>
          <cell r="JZ11">
            <v>611</v>
          </cell>
          <cell r="KA11">
            <v>1222</v>
          </cell>
          <cell r="KB11">
            <v>197</v>
          </cell>
          <cell r="KC11">
            <v>526</v>
          </cell>
          <cell r="KD11"/>
          <cell r="KE11"/>
          <cell r="KF11">
            <v>13139</v>
          </cell>
          <cell r="KG11"/>
          <cell r="KH11">
            <v>4602</v>
          </cell>
          <cell r="KI11">
            <v>4602</v>
          </cell>
          <cell r="KJ11">
            <v>4602</v>
          </cell>
          <cell r="KK11"/>
          <cell r="KL11">
            <v>197</v>
          </cell>
          <cell r="KM11"/>
          <cell r="KN11">
            <v>631</v>
          </cell>
          <cell r="KO11">
            <v>978</v>
          </cell>
          <cell r="KP11">
            <v>3858</v>
          </cell>
          <cell r="KQ11">
            <v>3858</v>
          </cell>
          <cell r="KR11">
            <v>3858</v>
          </cell>
          <cell r="KS11">
            <v>3858</v>
          </cell>
          <cell r="KT11">
            <v>3858</v>
          </cell>
          <cell r="KU11">
            <v>15432</v>
          </cell>
          <cell r="KV11"/>
          <cell r="KW11">
            <v>1846</v>
          </cell>
          <cell r="KX11">
            <v>9232</v>
          </cell>
          <cell r="KY11">
            <v>686</v>
          </cell>
          <cell r="KZ11">
            <v>191</v>
          </cell>
          <cell r="LA11">
            <v>191</v>
          </cell>
          <cell r="LB11">
            <v>686</v>
          </cell>
          <cell r="LC11">
            <v>1372</v>
          </cell>
          <cell r="LD11">
            <v>221</v>
          </cell>
          <cell r="LE11">
            <v>591</v>
          </cell>
          <cell r="LF11"/>
          <cell r="LG11"/>
          <cell r="LH11">
            <v>14749</v>
          </cell>
          <cell r="LI11"/>
          <cell r="LJ11">
            <v>5166</v>
          </cell>
          <cell r="LK11">
            <v>5166</v>
          </cell>
          <cell r="LL11">
            <v>5166</v>
          </cell>
          <cell r="LM11"/>
          <cell r="LN11">
            <v>221</v>
          </cell>
          <cell r="LO11"/>
          <cell r="LP11">
            <v>708</v>
          </cell>
          <cell r="LQ11">
            <v>1098</v>
          </cell>
          <cell r="LR11">
            <v>4330</v>
          </cell>
          <cell r="LS11">
            <v>4330</v>
          </cell>
          <cell r="LT11">
            <v>4330</v>
          </cell>
          <cell r="LU11">
            <v>4330</v>
          </cell>
          <cell r="LV11">
            <v>4330</v>
          </cell>
          <cell r="LW11">
            <v>17320</v>
          </cell>
          <cell r="LX11"/>
          <cell r="LY11">
            <v>1846</v>
          </cell>
          <cell r="LZ11">
            <v>10155</v>
          </cell>
          <cell r="MA11">
            <v>755</v>
          </cell>
          <cell r="MB11">
            <v>210</v>
          </cell>
          <cell r="MC11">
            <v>210</v>
          </cell>
          <cell r="MD11">
            <v>755</v>
          </cell>
          <cell r="ME11">
            <v>1510</v>
          </cell>
          <cell r="MF11">
            <v>243</v>
          </cell>
          <cell r="MG11">
            <v>650</v>
          </cell>
          <cell r="MH11"/>
          <cell r="MI11"/>
          <cell r="MJ11">
            <v>16224</v>
          </cell>
          <cell r="MK11"/>
          <cell r="ML11">
            <v>5682</v>
          </cell>
          <cell r="MM11">
            <v>5683</v>
          </cell>
          <cell r="MN11">
            <v>5683</v>
          </cell>
          <cell r="MO11"/>
          <cell r="MP11">
            <v>243</v>
          </cell>
          <cell r="MQ11"/>
          <cell r="MR11">
            <v>779</v>
          </cell>
          <cell r="MS11">
            <v>1208</v>
          </cell>
          <cell r="MT11">
            <v>4763</v>
          </cell>
          <cell r="MU11">
            <v>4763</v>
          </cell>
          <cell r="MV11">
            <v>4763</v>
          </cell>
          <cell r="MW11">
            <v>4763</v>
          </cell>
          <cell r="MX11">
            <v>4763</v>
          </cell>
          <cell r="MY11">
            <v>19052</v>
          </cell>
          <cell r="MZ11"/>
          <cell r="NA11">
            <v>1846</v>
          </cell>
          <cell r="NB11">
            <v>10617</v>
          </cell>
          <cell r="NC11">
            <v>789</v>
          </cell>
          <cell r="ND11">
            <v>220</v>
          </cell>
          <cell r="NE11">
            <v>220</v>
          </cell>
          <cell r="NF11">
            <v>789</v>
          </cell>
          <cell r="NG11">
            <v>1578</v>
          </cell>
          <cell r="NH11">
            <v>254</v>
          </cell>
          <cell r="NI11">
            <v>680</v>
          </cell>
          <cell r="NJ11"/>
          <cell r="NK11"/>
          <cell r="NL11">
            <v>16961</v>
          </cell>
          <cell r="NM11"/>
          <cell r="NN11">
            <v>5941</v>
          </cell>
          <cell r="NO11">
            <v>5941</v>
          </cell>
          <cell r="NP11">
            <v>5941</v>
          </cell>
          <cell r="NQ11"/>
          <cell r="NR11">
            <v>254</v>
          </cell>
          <cell r="NS11"/>
          <cell r="NT11">
            <v>814</v>
          </cell>
          <cell r="NU11">
            <v>1263</v>
          </cell>
          <cell r="NV11">
            <v>4980</v>
          </cell>
          <cell r="NW11">
            <v>4980</v>
          </cell>
          <cell r="NX11">
            <v>4980</v>
          </cell>
          <cell r="NY11">
            <v>4980</v>
          </cell>
          <cell r="NZ11">
            <v>4980</v>
          </cell>
          <cell r="OA11">
            <v>19920</v>
          </cell>
          <cell r="OB11"/>
        </row>
        <row r="12">
          <cell r="A12" t="str">
            <v>JERARQUICO CUYO (641/11)</v>
          </cell>
          <cell r="B12">
            <v>1846</v>
          </cell>
          <cell r="C12">
            <v>3528</v>
          </cell>
          <cell r="D12">
            <v>262</v>
          </cell>
          <cell r="E12">
            <v>74</v>
          </cell>
          <cell r="F12">
            <v>74</v>
          </cell>
          <cell r="G12">
            <v>262</v>
          </cell>
          <cell r="H12">
            <v>524</v>
          </cell>
          <cell r="I12">
            <v>85</v>
          </cell>
          <cell r="J12">
            <v>0</v>
          </cell>
          <cell r="K12">
            <v>5635</v>
          </cell>
          <cell r="L12">
            <v>5635</v>
          </cell>
          <cell r="M12">
            <v>0</v>
          </cell>
          <cell r="N12">
            <v>1973</v>
          </cell>
          <cell r="O12">
            <v>1973</v>
          </cell>
          <cell r="P12">
            <v>0</v>
          </cell>
          <cell r="Q12">
            <v>0</v>
          </cell>
          <cell r="R12">
            <v>85</v>
          </cell>
          <cell r="S12">
            <v>0</v>
          </cell>
          <cell r="T12">
            <v>271</v>
          </cell>
          <cell r="U12">
            <v>420</v>
          </cell>
          <cell r="V12">
            <v>1202</v>
          </cell>
          <cell r="W12">
            <v>1505</v>
          </cell>
          <cell r="X12">
            <v>1505</v>
          </cell>
          <cell r="Y12">
            <v>1505</v>
          </cell>
          <cell r="Z12">
            <v>1505</v>
          </cell>
          <cell r="AA12">
            <v>6020</v>
          </cell>
          <cell r="AB12">
            <v>0</v>
          </cell>
          <cell r="AC12">
            <v>1846</v>
          </cell>
          <cell r="AD12">
            <v>3848</v>
          </cell>
          <cell r="AE12">
            <v>286</v>
          </cell>
          <cell r="AF12">
            <v>80</v>
          </cell>
          <cell r="AG12">
            <v>80</v>
          </cell>
          <cell r="AH12">
            <v>286</v>
          </cell>
          <cell r="AI12">
            <v>572</v>
          </cell>
          <cell r="AJ12">
            <v>92</v>
          </cell>
          <cell r="AK12">
            <v>0</v>
          </cell>
          <cell r="AL12">
            <v>0</v>
          </cell>
          <cell r="AM12">
            <v>0</v>
          </cell>
          <cell r="AN12">
            <v>6148</v>
          </cell>
          <cell r="AO12">
            <v>0</v>
          </cell>
          <cell r="AP12">
            <v>2153</v>
          </cell>
          <cell r="AQ12">
            <v>2153</v>
          </cell>
          <cell r="AR12">
            <v>0</v>
          </cell>
          <cell r="AS12">
            <v>0</v>
          </cell>
          <cell r="AT12">
            <v>92</v>
          </cell>
          <cell r="AU12">
            <v>0</v>
          </cell>
          <cell r="AV12">
            <v>295</v>
          </cell>
          <cell r="AW12">
            <v>458</v>
          </cell>
          <cell r="AX12">
            <v>1312</v>
          </cell>
          <cell r="AY12">
            <v>1642</v>
          </cell>
          <cell r="AZ12">
            <v>1642</v>
          </cell>
          <cell r="BA12">
            <v>1642</v>
          </cell>
          <cell r="BB12">
            <v>1642</v>
          </cell>
          <cell r="BC12">
            <v>6568</v>
          </cell>
          <cell r="BD12">
            <v>0</v>
          </cell>
          <cell r="BE12">
            <v>1846</v>
          </cell>
          <cell r="BF12">
            <v>4323</v>
          </cell>
          <cell r="BG12">
            <v>321</v>
          </cell>
          <cell r="BH12">
            <v>90</v>
          </cell>
          <cell r="BI12">
            <v>90</v>
          </cell>
          <cell r="BJ12">
            <v>321</v>
          </cell>
          <cell r="BK12">
            <v>642</v>
          </cell>
          <cell r="BL12">
            <v>103</v>
          </cell>
          <cell r="BM12">
            <v>0</v>
          </cell>
          <cell r="BN12">
            <v>0</v>
          </cell>
          <cell r="BO12">
            <v>0</v>
          </cell>
          <cell r="BP12">
            <v>6907</v>
          </cell>
          <cell r="BQ12">
            <v>0</v>
          </cell>
          <cell r="BR12">
            <v>2419</v>
          </cell>
          <cell r="BS12">
            <v>2419</v>
          </cell>
          <cell r="BT12">
            <v>0</v>
          </cell>
          <cell r="BU12">
            <v>0</v>
          </cell>
          <cell r="BV12">
            <v>103</v>
          </cell>
          <cell r="BW12">
            <v>0</v>
          </cell>
          <cell r="BX12">
            <v>331</v>
          </cell>
          <cell r="BY12">
            <v>515</v>
          </cell>
          <cell r="BZ12">
            <v>1474</v>
          </cell>
          <cell r="CA12">
            <v>1875</v>
          </cell>
          <cell r="CB12">
            <v>1875</v>
          </cell>
          <cell r="CC12">
            <v>1875</v>
          </cell>
          <cell r="CD12">
            <v>1875</v>
          </cell>
          <cell r="CE12">
            <v>7500</v>
          </cell>
          <cell r="CF12">
            <v>0</v>
          </cell>
          <cell r="CG12">
            <v>1846</v>
          </cell>
          <cell r="CH12">
            <v>4524</v>
          </cell>
          <cell r="CI12">
            <v>336</v>
          </cell>
          <cell r="CJ12">
            <v>94</v>
          </cell>
          <cell r="CK12">
            <v>94</v>
          </cell>
          <cell r="CL12">
            <v>336</v>
          </cell>
          <cell r="CM12">
            <v>672</v>
          </cell>
          <cell r="CN12">
            <v>108</v>
          </cell>
          <cell r="CO12">
            <v>0</v>
          </cell>
          <cell r="CP12"/>
          <cell r="CQ12"/>
          <cell r="CR12">
            <v>7228</v>
          </cell>
          <cell r="CS12">
            <v>0</v>
          </cell>
          <cell r="CT12">
            <v>2531</v>
          </cell>
          <cell r="CU12">
            <v>2531</v>
          </cell>
          <cell r="CV12">
            <v>0</v>
          </cell>
          <cell r="CW12">
            <v>0</v>
          </cell>
          <cell r="CX12">
            <v>108</v>
          </cell>
          <cell r="CY12">
            <v>0</v>
          </cell>
          <cell r="CZ12">
            <v>347</v>
          </cell>
          <cell r="DA12">
            <v>538</v>
          </cell>
          <cell r="DB12">
            <v>1542</v>
          </cell>
          <cell r="DC12">
            <v>1930</v>
          </cell>
          <cell r="DD12">
            <v>1930</v>
          </cell>
          <cell r="DE12">
            <v>1930</v>
          </cell>
          <cell r="DF12">
            <v>1930</v>
          </cell>
          <cell r="DG12">
            <v>7720</v>
          </cell>
          <cell r="DH12">
            <v>0</v>
          </cell>
          <cell r="DI12">
            <v>1846</v>
          </cell>
          <cell r="DJ12">
            <v>4825</v>
          </cell>
          <cell r="DK12">
            <v>359</v>
          </cell>
          <cell r="DL12">
            <v>100</v>
          </cell>
          <cell r="DM12">
            <v>100</v>
          </cell>
          <cell r="DN12">
            <v>359</v>
          </cell>
          <cell r="DO12">
            <v>718</v>
          </cell>
          <cell r="DP12">
            <v>115</v>
          </cell>
          <cell r="DQ12">
            <v>0</v>
          </cell>
          <cell r="DR12"/>
          <cell r="DS12"/>
          <cell r="DT12">
            <v>7710</v>
          </cell>
          <cell r="DU12">
            <v>0</v>
          </cell>
          <cell r="DV12">
            <v>2700</v>
          </cell>
          <cell r="DW12">
            <v>2700</v>
          </cell>
          <cell r="DX12">
            <v>0</v>
          </cell>
          <cell r="DY12">
            <v>0</v>
          </cell>
          <cell r="DZ12">
            <v>115</v>
          </cell>
          <cell r="EA12">
            <v>0</v>
          </cell>
          <cell r="EB12">
            <v>370</v>
          </cell>
          <cell r="EC12">
            <v>574</v>
          </cell>
          <cell r="ED12">
            <v>1645</v>
          </cell>
          <cell r="EE12">
            <v>2059</v>
          </cell>
          <cell r="EF12">
            <v>2059</v>
          </cell>
          <cell r="EG12">
            <v>2059</v>
          </cell>
          <cell r="EH12">
            <v>2059</v>
          </cell>
          <cell r="EI12">
            <v>8236</v>
          </cell>
          <cell r="EJ12">
            <v>0</v>
          </cell>
          <cell r="EK12">
            <v>1846</v>
          </cell>
          <cell r="EL12">
            <v>5228</v>
          </cell>
          <cell r="EM12">
            <v>389</v>
          </cell>
          <cell r="EN12">
            <v>109</v>
          </cell>
          <cell r="EO12">
            <v>109</v>
          </cell>
          <cell r="EP12">
            <v>389</v>
          </cell>
          <cell r="EQ12">
            <v>778</v>
          </cell>
          <cell r="ER12">
            <v>125</v>
          </cell>
          <cell r="ES12">
            <v>0</v>
          </cell>
          <cell r="ET12"/>
          <cell r="EU12"/>
          <cell r="EV12">
            <v>8352</v>
          </cell>
          <cell r="EW12">
            <v>0</v>
          </cell>
          <cell r="EX12">
            <v>2925</v>
          </cell>
          <cell r="EY12">
            <v>2925</v>
          </cell>
          <cell r="EZ12">
            <v>0</v>
          </cell>
          <cell r="FA12">
            <v>0</v>
          </cell>
          <cell r="FB12">
            <v>125</v>
          </cell>
          <cell r="FC12">
            <v>0</v>
          </cell>
          <cell r="FD12">
            <v>401</v>
          </cell>
          <cell r="FE12">
            <v>622</v>
          </cell>
          <cell r="FF12">
            <v>1782</v>
          </cell>
          <cell r="FG12">
            <v>2231</v>
          </cell>
          <cell r="FH12">
            <v>2231</v>
          </cell>
          <cell r="FI12">
            <v>2231</v>
          </cell>
          <cell r="FJ12">
            <v>2231</v>
          </cell>
          <cell r="FK12">
            <v>8924</v>
          </cell>
          <cell r="FL12">
            <v>0</v>
          </cell>
          <cell r="FM12">
            <v>1846</v>
          </cell>
          <cell r="FN12">
            <v>5630</v>
          </cell>
          <cell r="FO12">
            <v>418</v>
          </cell>
          <cell r="FP12">
            <v>117</v>
          </cell>
          <cell r="FQ12">
            <v>117</v>
          </cell>
          <cell r="FR12">
            <v>418</v>
          </cell>
          <cell r="FS12">
            <v>836</v>
          </cell>
          <cell r="FT12">
            <v>135</v>
          </cell>
          <cell r="FU12">
            <v>0</v>
          </cell>
          <cell r="FV12"/>
          <cell r="FW12"/>
          <cell r="FX12">
            <v>8995</v>
          </cell>
          <cell r="FY12">
            <v>0</v>
          </cell>
          <cell r="FZ12">
            <v>3150</v>
          </cell>
          <cell r="GA12">
            <v>3150</v>
          </cell>
          <cell r="GB12">
            <v>0</v>
          </cell>
          <cell r="GC12">
            <v>0</v>
          </cell>
          <cell r="GD12">
            <v>135</v>
          </cell>
          <cell r="GE12">
            <v>0</v>
          </cell>
          <cell r="GF12">
            <v>432</v>
          </cell>
          <cell r="GG12">
            <v>670</v>
          </cell>
          <cell r="GH12">
            <v>1919</v>
          </cell>
          <cell r="GI12">
            <v>1919</v>
          </cell>
          <cell r="GJ12">
            <v>1919</v>
          </cell>
          <cell r="GK12">
            <v>1919</v>
          </cell>
          <cell r="GL12">
            <v>1919</v>
          </cell>
          <cell r="GM12">
            <v>7676</v>
          </cell>
          <cell r="GN12">
            <v>0</v>
          </cell>
          <cell r="GO12">
            <v>1846</v>
          </cell>
          <cell r="GP12">
            <v>6221</v>
          </cell>
          <cell r="GQ12">
            <v>462</v>
          </cell>
          <cell r="GR12">
            <v>129</v>
          </cell>
          <cell r="GS12">
            <v>129</v>
          </cell>
          <cell r="GT12">
            <v>462</v>
          </cell>
          <cell r="GU12">
            <v>924</v>
          </cell>
          <cell r="GV12">
            <v>149</v>
          </cell>
          <cell r="GW12"/>
          <cell r="GX12"/>
          <cell r="GY12"/>
          <cell r="GZ12">
            <v>9939</v>
          </cell>
          <cell r="HA12"/>
          <cell r="HB12">
            <v>3481</v>
          </cell>
          <cell r="HC12">
            <v>3481</v>
          </cell>
          <cell r="HD12"/>
          <cell r="HE12"/>
          <cell r="HF12">
            <v>149</v>
          </cell>
          <cell r="HG12">
            <v>0</v>
          </cell>
          <cell r="HH12">
            <v>477</v>
          </cell>
          <cell r="HI12">
            <v>740</v>
          </cell>
          <cell r="HJ12">
            <v>2121</v>
          </cell>
          <cell r="HK12">
            <v>2121</v>
          </cell>
          <cell r="HL12">
            <v>2121</v>
          </cell>
          <cell r="HM12">
            <v>2121</v>
          </cell>
          <cell r="HN12">
            <v>2121</v>
          </cell>
          <cell r="HO12">
            <v>8484</v>
          </cell>
          <cell r="HP12"/>
          <cell r="HQ12">
            <v>1846</v>
          </cell>
          <cell r="HR12">
            <v>6843</v>
          </cell>
          <cell r="HS12">
            <v>508</v>
          </cell>
          <cell r="HT12">
            <v>142</v>
          </cell>
          <cell r="HU12">
            <v>142</v>
          </cell>
          <cell r="HV12">
            <v>508</v>
          </cell>
          <cell r="HW12">
            <v>1016</v>
          </cell>
          <cell r="HX12">
            <v>164</v>
          </cell>
          <cell r="HY12"/>
          <cell r="HZ12"/>
          <cell r="IA12"/>
          <cell r="IB12">
            <v>10933</v>
          </cell>
          <cell r="IC12"/>
          <cell r="ID12">
            <v>3829</v>
          </cell>
          <cell r="IE12">
            <v>3829</v>
          </cell>
          <cell r="IF12"/>
          <cell r="IG12"/>
          <cell r="IH12">
            <v>164</v>
          </cell>
          <cell r="II12">
            <v>0</v>
          </cell>
          <cell r="IJ12">
            <v>525</v>
          </cell>
          <cell r="IK12">
            <v>814</v>
          </cell>
          <cell r="IL12">
            <v>2333</v>
          </cell>
          <cell r="IM12">
            <v>2333</v>
          </cell>
          <cell r="IN12">
            <v>2333</v>
          </cell>
          <cell r="IO12">
            <v>2333</v>
          </cell>
          <cell r="IP12">
            <v>2333</v>
          </cell>
          <cell r="IQ12">
            <v>9332</v>
          </cell>
          <cell r="IR12"/>
          <cell r="IS12">
            <v>1846</v>
          </cell>
          <cell r="IT12">
            <v>7664</v>
          </cell>
          <cell r="IU12">
            <v>569</v>
          </cell>
          <cell r="IV12">
            <v>159</v>
          </cell>
          <cell r="IW12">
            <v>159</v>
          </cell>
          <cell r="IX12">
            <v>569</v>
          </cell>
          <cell r="IY12">
            <v>1138</v>
          </cell>
          <cell r="IZ12">
            <v>184</v>
          </cell>
          <cell r="JA12"/>
          <cell r="JB12"/>
          <cell r="JC12"/>
          <cell r="JD12">
            <v>12245</v>
          </cell>
          <cell r="JE12">
            <v>0</v>
          </cell>
          <cell r="JF12">
            <v>4289</v>
          </cell>
          <cell r="JG12">
            <v>4289</v>
          </cell>
          <cell r="JH12"/>
          <cell r="JI12"/>
          <cell r="JJ12">
            <v>184</v>
          </cell>
          <cell r="JK12">
            <v>0</v>
          </cell>
          <cell r="JL12">
            <v>588</v>
          </cell>
          <cell r="JM12">
            <v>912</v>
          </cell>
          <cell r="JN12">
            <v>3595</v>
          </cell>
          <cell r="JO12">
            <v>3955</v>
          </cell>
          <cell r="JP12">
            <v>3955</v>
          </cell>
          <cell r="JQ12">
            <v>3955</v>
          </cell>
          <cell r="JR12">
            <v>3955</v>
          </cell>
          <cell r="JS12">
            <v>13888</v>
          </cell>
          <cell r="JT12"/>
          <cell r="JU12">
            <v>1846</v>
          </cell>
          <cell r="JV12">
            <v>8224</v>
          </cell>
          <cell r="JW12">
            <v>611</v>
          </cell>
          <cell r="JX12">
            <v>171</v>
          </cell>
          <cell r="JY12">
            <v>171</v>
          </cell>
          <cell r="JZ12">
            <v>611</v>
          </cell>
          <cell r="KA12">
            <v>1222</v>
          </cell>
          <cell r="KB12">
            <v>197</v>
          </cell>
          <cell r="KC12"/>
          <cell r="KD12"/>
          <cell r="KE12"/>
          <cell r="KF12">
            <v>13139</v>
          </cell>
          <cell r="KG12">
            <v>0</v>
          </cell>
          <cell r="KH12">
            <v>4602</v>
          </cell>
          <cell r="KI12">
            <v>4602</v>
          </cell>
          <cell r="KJ12"/>
          <cell r="KK12"/>
          <cell r="KL12">
            <v>197</v>
          </cell>
          <cell r="KM12">
            <v>0</v>
          </cell>
          <cell r="KN12">
            <v>631</v>
          </cell>
          <cell r="KO12">
            <v>978</v>
          </cell>
          <cell r="KP12">
            <v>3858</v>
          </cell>
          <cell r="KQ12">
            <v>3858</v>
          </cell>
          <cell r="KR12">
            <v>3858</v>
          </cell>
          <cell r="KS12">
            <v>3858</v>
          </cell>
          <cell r="KT12">
            <v>3858</v>
          </cell>
          <cell r="KU12">
            <v>15432</v>
          </cell>
          <cell r="KV12"/>
          <cell r="KW12">
            <v>1846</v>
          </cell>
          <cell r="KX12">
            <v>9232</v>
          </cell>
          <cell r="KY12">
            <v>686</v>
          </cell>
          <cell r="KZ12">
            <v>191</v>
          </cell>
          <cell r="LA12">
            <v>191</v>
          </cell>
          <cell r="LB12">
            <v>686</v>
          </cell>
          <cell r="LC12">
            <v>1372</v>
          </cell>
          <cell r="LD12">
            <v>221</v>
          </cell>
          <cell r="LE12"/>
          <cell r="LF12"/>
          <cell r="LG12"/>
          <cell r="LH12">
            <v>14749</v>
          </cell>
          <cell r="LI12">
            <v>0</v>
          </cell>
          <cell r="LJ12">
            <v>5166</v>
          </cell>
          <cell r="LK12">
            <v>5166</v>
          </cell>
          <cell r="LL12"/>
          <cell r="LM12"/>
          <cell r="LN12">
            <v>221</v>
          </cell>
          <cell r="LO12"/>
          <cell r="LP12">
            <v>708</v>
          </cell>
          <cell r="LQ12">
            <v>1098</v>
          </cell>
          <cell r="LR12">
            <v>3148</v>
          </cell>
          <cell r="LS12">
            <v>3939</v>
          </cell>
          <cell r="LT12">
            <v>3939</v>
          </cell>
          <cell r="LU12">
            <v>3939</v>
          </cell>
          <cell r="LV12">
            <v>3939</v>
          </cell>
          <cell r="LW12">
            <v>15756</v>
          </cell>
          <cell r="LX12"/>
          <cell r="LY12">
            <v>1846</v>
          </cell>
          <cell r="LZ12">
            <v>10155</v>
          </cell>
          <cell r="MA12">
            <v>755</v>
          </cell>
          <cell r="MB12">
            <v>210</v>
          </cell>
          <cell r="MC12">
            <v>210</v>
          </cell>
          <cell r="MD12">
            <v>755</v>
          </cell>
          <cell r="ME12">
            <v>1510</v>
          </cell>
          <cell r="MF12">
            <v>243</v>
          </cell>
          <cell r="MG12"/>
          <cell r="MH12"/>
          <cell r="MI12"/>
          <cell r="MJ12">
            <v>16224</v>
          </cell>
          <cell r="MK12"/>
          <cell r="ML12">
            <v>5682</v>
          </cell>
          <cell r="MM12">
            <v>5683</v>
          </cell>
          <cell r="MN12"/>
          <cell r="MO12"/>
          <cell r="MP12">
            <v>243</v>
          </cell>
          <cell r="MQ12"/>
          <cell r="MR12">
            <v>779</v>
          </cell>
          <cell r="MS12">
            <v>1208</v>
          </cell>
          <cell r="MT12">
            <v>3463</v>
          </cell>
          <cell r="MU12">
            <v>4333</v>
          </cell>
          <cell r="MV12">
            <v>4333</v>
          </cell>
          <cell r="MW12">
            <v>4333</v>
          </cell>
          <cell r="MX12">
            <v>4333</v>
          </cell>
          <cell r="MY12">
            <v>17332</v>
          </cell>
          <cell r="MZ12"/>
          <cell r="NA12">
            <v>1846</v>
          </cell>
          <cell r="NB12">
            <v>10617</v>
          </cell>
          <cell r="NC12">
            <v>789</v>
          </cell>
          <cell r="ND12">
            <v>220</v>
          </cell>
          <cell r="NE12">
            <v>220</v>
          </cell>
          <cell r="NF12">
            <v>789</v>
          </cell>
          <cell r="NG12">
            <v>1578</v>
          </cell>
          <cell r="NH12">
            <v>254</v>
          </cell>
          <cell r="NI12"/>
          <cell r="NJ12"/>
          <cell r="NK12"/>
          <cell r="NL12">
            <v>16961</v>
          </cell>
          <cell r="NM12"/>
          <cell r="NN12">
            <v>5941</v>
          </cell>
          <cell r="NO12">
            <v>5941</v>
          </cell>
          <cell r="NP12"/>
          <cell r="NQ12"/>
          <cell r="NR12">
            <v>254</v>
          </cell>
          <cell r="NS12"/>
          <cell r="NT12">
            <v>814</v>
          </cell>
          <cell r="NU12">
            <v>1263</v>
          </cell>
          <cell r="NV12">
            <v>3620</v>
          </cell>
          <cell r="NW12">
            <v>4530</v>
          </cell>
          <cell r="NX12">
            <v>4530</v>
          </cell>
          <cell r="NY12">
            <v>4530</v>
          </cell>
          <cell r="NZ12">
            <v>4530</v>
          </cell>
          <cell r="OA12">
            <v>18120</v>
          </cell>
          <cell r="OB12"/>
        </row>
        <row r="13">
          <cell r="A13" t="str">
            <v>JERARQUICO PAT. AUSTRAL (611/10)</v>
          </cell>
          <cell r="B13">
            <v>1846</v>
          </cell>
          <cell r="C13">
            <v>0.05</v>
          </cell>
          <cell r="D13">
            <v>262</v>
          </cell>
          <cell r="E13">
            <v>131</v>
          </cell>
          <cell r="F13">
            <v>131</v>
          </cell>
          <cell r="G13">
            <v>262</v>
          </cell>
          <cell r="H13">
            <v>524</v>
          </cell>
          <cell r="I13">
            <v>85</v>
          </cell>
          <cell r="J13">
            <v>0</v>
          </cell>
          <cell r="K13">
            <v>5635</v>
          </cell>
          <cell r="L13">
            <v>5635</v>
          </cell>
          <cell r="M13">
            <v>0</v>
          </cell>
          <cell r="N13">
            <v>1973</v>
          </cell>
          <cell r="O13">
            <v>1973</v>
          </cell>
          <cell r="P13">
            <v>0</v>
          </cell>
          <cell r="Q13">
            <v>0</v>
          </cell>
          <cell r="R13">
            <v>85</v>
          </cell>
          <cell r="S13">
            <v>0</v>
          </cell>
          <cell r="T13">
            <v>271</v>
          </cell>
          <cell r="U13">
            <v>420</v>
          </cell>
          <cell r="V13">
            <v>1202</v>
          </cell>
          <cell r="W13">
            <v>1202</v>
          </cell>
          <cell r="X13">
            <v>2406</v>
          </cell>
          <cell r="Y13">
            <v>4208</v>
          </cell>
          <cell r="Z13">
            <v>5110</v>
          </cell>
          <cell r="AA13">
            <v>12926</v>
          </cell>
          <cell r="AB13">
            <v>0</v>
          </cell>
          <cell r="AC13">
            <v>1846</v>
          </cell>
          <cell r="AD13">
            <v>0.05</v>
          </cell>
          <cell r="AE13">
            <v>286</v>
          </cell>
          <cell r="AF13">
            <v>143</v>
          </cell>
          <cell r="AG13">
            <v>71.5</v>
          </cell>
          <cell r="AH13">
            <v>286</v>
          </cell>
          <cell r="AI13">
            <v>572</v>
          </cell>
          <cell r="AJ13">
            <v>92</v>
          </cell>
          <cell r="AK13">
            <v>0</v>
          </cell>
          <cell r="AL13">
            <v>0</v>
          </cell>
          <cell r="AM13">
            <v>0</v>
          </cell>
          <cell r="AN13">
            <v>6148</v>
          </cell>
          <cell r="AO13">
            <v>0</v>
          </cell>
          <cell r="AP13">
            <v>2153</v>
          </cell>
          <cell r="AQ13">
            <v>2153</v>
          </cell>
          <cell r="AR13">
            <v>0</v>
          </cell>
          <cell r="AS13">
            <v>0</v>
          </cell>
          <cell r="AT13">
            <v>92</v>
          </cell>
          <cell r="AU13">
            <v>0</v>
          </cell>
          <cell r="AV13">
            <v>295</v>
          </cell>
          <cell r="AW13">
            <v>458</v>
          </cell>
          <cell r="AX13">
            <v>1312</v>
          </cell>
          <cell r="AY13">
            <v>1312</v>
          </cell>
          <cell r="AZ13">
            <v>2624</v>
          </cell>
          <cell r="BA13">
            <v>4590</v>
          </cell>
          <cell r="BB13">
            <v>5574</v>
          </cell>
          <cell r="BC13">
            <v>14100</v>
          </cell>
          <cell r="BD13">
            <v>0</v>
          </cell>
          <cell r="BE13">
            <v>1846</v>
          </cell>
          <cell r="BF13">
            <v>0.05</v>
          </cell>
          <cell r="BG13">
            <v>321</v>
          </cell>
          <cell r="BH13">
            <v>160.5</v>
          </cell>
          <cell r="BI13">
            <v>160.5</v>
          </cell>
          <cell r="BJ13">
            <v>321</v>
          </cell>
          <cell r="BK13">
            <v>642</v>
          </cell>
          <cell r="BL13">
            <v>103</v>
          </cell>
          <cell r="BM13">
            <v>0</v>
          </cell>
          <cell r="BN13">
            <v>0</v>
          </cell>
          <cell r="BO13">
            <v>0</v>
          </cell>
          <cell r="BP13">
            <v>6907</v>
          </cell>
          <cell r="BQ13">
            <v>0</v>
          </cell>
          <cell r="BR13">
            <v>2419</v>
          </cell>
          <cell r="BS13">
            <v>2419</v>
          </cell>
          <cell r="BT13">
            <v>0</v>
          </cell>
          <cell r="BU13">
            <v>0</v>
          </cell>
          <cell r="BV13">
            <v>103</v>
          </cell>
          <cell r="BW13">
            <v>0</v>
          </cell>
          <cell r="BX13">
            <v>331</v>
          </cell>
          <cell r="BY13">
            <v>515</v>
          </cell>
          <cell r="BZ13">
            <v>1474</v>
          </cell>
          <cell r="CA13">
            <v>1474</v>
          </cell>
          <cell r="CB13">
            <v>2948</v>
          </cell>
          <cell r="CC13">
            <v>5156</v>
          </cell>
          <cell r="CD13">
            <v>6262</v>
          </cell>
          <cell r="CE13">
            <v>15840</v>
          </cell>
          <cell r="CF13">
            <v>0</v>
          </cell>
          <cell r="CG13">
            <v>1846</v>
          </cell>
          <cell r="CH13">
            <v>0.05</v>
          </cell>
          <cell r="CI13">
            <v>336</v>
          </cell>
          <cell r="CJ13">
            <v>168</v>
          </cell>
          <cell r="CK13">
            <v>168</v>
          </cell>
          <cell r="CL13">
            <v>336</v>
          </cell>
          <cell r="CM13">
            <v>672</v>
          </cell>
          <cell r="CN13">
            <v>108</v>
          </cell>
          <cell r="CO13">
            <v>0</v>
          </cell>
          <cell r="CP13"/>
          <cell r="CQ13"/>
          <cell r="CR13">
            <v>7228</v>
          </cell>
          <cell r="CS13">
            <v>0</v>
          </cell>
          <cell r="CT13">
            <v>2531</v>
          </cell>
          <cell r="CU13">
            <v>2531</v>
          </cell>
          <cell r="CV13">
            <v>0</v>
          </cell>
          <cell r="CW13">
            <v>0</v>
          </cell>
          <cell r="CX13">
            <v>108</v>
          </cell>
          <cell r="CY13">
            <v>0</v>
          </cell>
          <cell r="CZ13">
            <v>347</v>
          </cell>
          <cell r="DA13">
            <v>538</v>
          </cell>
          <cell r="DB13">
            <v>1542</v>
          </cell>
          <cell r="DC13">
            <v>1542</v>
          </cell>
          <cell r="DD13">
            <v>3085</v>
          </cell>
          <cell r="DE13">
            <v>5396</v>
          </cell>
          <cell r="DF13">
            <v>6262</v>
          </cell>
          <cell r="DG13">
            <v>16285</v>
          </cell>
          <cell r="DH13">
            <v>0</v>
          </cell>
          <cell r="DI13">
            <v>1846</v>
          </cell>
          <cell r="DJ13">
            <v>0.05</v>
          </cell>
          <cell r="DK13">
            <v>359</v>
          </cell>
          <cell r="DL13">
            <v>179.5</v>
          </cell>
          <cell r="DM13">
            <v>89.75</v>
          </cell>
          <cell r="DN13">
            <v>359</v>
          </cell>
          <cell r="DO13">
            <v>718</v>
          </cell>
          <cell r="DP13">
            <v>115</v>
          </cell>
          <cell r="DQ13">
            <v>0</v>
          </cell>
          <cell r="DR13"/>
          <cell r="DS13"/>
          <cell r="DT13">
            <v>7710</v>
          </cell>
          <cell r="DU13">
            <v>0</v>
          </cell>
          <cell r="DV13">
            <v>2700</v>
          </cell>
          <cell r="DW13">
            <v>2700</v>
          </cell>
          <cell r="DX13">
            <v>0</v>
          </cell>
          <cell r="DY13">
            <v>0</v>
          </cell>
          <cell r="DZ13">
            <v>115</v>
          </cell>
          <cell r="EA13">
            <v>0</v>
          </cell>
          <cell r="EB13">
            <v>370</v>
          </cell>
          <cell r="EC13">
            <v>574</v>
          </cell>
          <cell r="ED13">
            <v>1645</v>
          </cell>
          <cell r="EE13">
            <v>1645</v>
          </cell>
          <cell r="EF13">
            <v>3290</v>
          </cell>
          <cell r="EG13">
            <v>5756</v>
          </cell>
          <cell r="EH13">
            <v>6553</v>
          </cell>
          <cell r="EI13">
            <v>17244</v>
          </cell>
          <cell r="EJ13">
            <v>0</v>
          </cell>
          <cell r="EK13">
            <v>1846</v>
          </cell>
          <cell r="EL13">
            <v>0.05</v>
          </cell>
          <cell r="EM13">
            <v>389</v>
          </cell>
          <cell r="EN13">
            <v>109</v>
          </cell>
          <cell r="EO13">
            <v>109</v>
          </cell>
          <cell r="EP13">
            <v>389</v>
          </cell>
          <cell r="EQ13">
            <v>778</v>
          </cell>
          <cell r="ER13">
            <v>125</v>
          </cell>
          <cell r="ES13">
            <v>0</v>
          </cell>
          <cell r="ET13"/>
          <cell r="EU13"/>
          <cell r="EV13">
            <v>8352</v>
          </cell>
          <cell r="EW13">
            <v>0</v>
          </cell>
          <cell r="EX13">
            <v>2925</v>
          </cell>
          <cell r="EY13">
            <v>2925</v>
          </cell>
          <cell r="EZ13">
            <v>0</v>
          </cell>
          <cell r="FA13">
            <v>0</v>
          </cell>
          <cell r="FB13">
            <v>125</v>
          </cell>
          <cell r="FC13">
            <v>0</v>
          </cell>
          <cell r="FD13">
            <v>401</v>
          </cell>
          <cell r="FE13">
            <v>622</v>
          </cell>
          <cell r="FF13">
            <v>1782</v>
          </cell>
          <cell r="FG13">
            <v>1782</v>
          </cell>
          <cell r="FH13">
            <v>3565</v>
          </cell>
          <cell r="FI13">
            <v>6236</v>
          </cell>
          <cell r="FJ13">
            <v>7572</v>
          </cell>
          <cell r="FK13">
            <v>19155</v>
          </cell>
          <cell r="FL13">
            <v>0</v>
          </cell>
          <cell r="FM13">
            <v>1846</v>
          </cell>
          <cell r="FN13">
            <v>0.05</v>
          </cell>
          <cell r="FO13">
            <v>418</v>
          </cell>
          <cell r="FP13">
            <v>117</v>
          </cell>
          <cell r="FQ13">
            <v>117</v>
          </cell>
          <cell r="FR13">
            <v>418</v>
          </cell>
          <cell r="FS13">
            <v>836</v>
          </cell>
          <cell r="FT13">
            <v>135</v>
          </cell>
          <cell r="FU13">
            <v>0</v>
          </cell>
          <cell r="FV13"/>
          <cell r="FW13"/>
          <cell r="FX13">
            <v>8995</v>
          </cell>
          <cell r="FY13">
            <v>0</v>
          </cell>
          <cell r="FZ13">
            <v>3150</v>
          </cell>
          <cell r="GA13">
            <v>3150</v>
          </cell>
          <cell r="GB13">
            <v>0</v>
          </cell>
          <cell r="GC13">
            <v>0</v>
          </cell>
          <cell r="GD13">
            <v>135</v>
          </cell>
          <cell r="GE13">
            <v>0</v>
          </cell>
          <cell r="GF13">
            <v>432</v>
          </cell>
          <cell r="GG13">
            <v>670</v>
          </cell>
          <cell r="GH13">
            <v>1919</v>
          </cell>
          <cell r="GI13">
            <v>1919</v>
          </cell>
          <cell r="GJ13">
            <v>3839</v>
          </cell>
          <cell r="GK13">
            <v>6715</v>
          </cell>
          <cell r="GL13">
            <v>8155</v>
          </cell>
          <cell r="GM13">
            <v>20628</v>
          </cell>
          <cell r="GN13">
            <v>0</v>
          </cell>
          <cell r="GO13"/>
          <cell r="GP13"/>
          <cell r="GQ13"/>
          <cell r="GR13"/>
          <cell r="GS13"/>
          <cell r="GT13"/>
          <cell r="GU13"/>
          <cell r="GV13"/>
          <cell r="GW13"/>
          <cell r="GX13"/>
          <cell r="GY13"/>
          <cell r="GZ13"/>
          <cell r="HA13"/>
          <cell r="HB13"/>
          <cell r="HC13"/>
          <cell r="HD13"/>
          <cell r="HE13"/>
          <cell r="HF13"/>
          <cell r="HG13"/>
          <cell r="HH13"/>
          <cell r="HI13"/>
          <cell r="HJ13"/>
          <cell r="HK13"/>
          <cell r="HL13"/>
          <cell r="HM13"/>
          <cell r="HN13"/>
          <cell r="HO13"/>
          <cell r="HP13"/>
          <cell r="HQ13"/>
          <cell r="HR13"/>
          <cell r="HS13"/>
          <cell r="HT13"/>
          <cell r="HU13"/>
          <cell r="HV13"/>
          <cell r="HW13"/>
          <cell r="HX13"/>
          <cell r="HY13"/>
          <cell r="HZ13"/>
          <cell r="IA13"/>
          <cell r="IB13"/>
          <cell r="IC13"/>
          <cell r="ID13"/>
          <cell r="IE13"/>
          <cell r="IF13"/>
          <cell r="IG13"/>
          <cell r="IH13"/>
          <cell r="II13"/>
          <cell r="IJ13"/>
          <cell r="IK13"/>
          <cell r="IL13"/>
          <cell r="IM13"/>
          <cell r="IN13"/>
          <cell r="IO13"/>
          <cell r="IP13"/>
          <cell r="IQ13"/>
          <cell r="IR13"/>
          <cell r="IS13"/>
          <cell r="IT13"/>
          <cell r="IU13"/>
          <cell r="IV13"/>
          <cell r="IW13"/>
          <cell r="IX13"/>
          <cell r="IY13"/>
          <cell r="IZ13"/>
          <cell r="JA13"/>
          <cell r="JB13"/>
          <cell r="JC13"/>
          <cell r="JD13"/>
          <cell r="JE13"/>
          <cell r="JF13"/>
          <cell r="JG13"/>
          <cell r="JH13"/>
          <cell r="JI13"/>
          <cell r="JJ13"/>
          <cell r="JK13"/>
          <cell r="JL13"/>
          <cell r="JM13"/>
          <cell r="JN13"/>
          <cell r="JO13"/>
          <cell r="JP13"/>
          <cell r="JQ13"/>
          <cell r="JR13"/>
          <cell r="JS13"/>
          <cell r="JT13"/>
          <cell r="JU13"/>
          <cell r="JV13"/>
          <cell r="JW13"/>
          <cell r="JX13"/>
          <cell r="JY13"/>
          <cell r="JZ13"/>
          <cell r="KA13"/>
          <cell r="KB13"/>
          <cell r="KC13"/>
          <cell r="KD13"/>
          <cell r="KE13"/>
          <cell r="KF13"/>
          <cell r="KG13"/>
          <cell r="KH13"/>
          <cell r="KI13"/>
          <cell r="KJ13"/>
          <cell r="KK13"/>
          <cell r="KL13"/>
          <cell r="KM13"/>
          <cell r="KN13"/>
          <cell r="KO13"/>
          <cell r="KP13"/>
          <cell r="KQ13"/>
          <cell r="KR13"/>
          <cell r="KS13"/>
          <cell r="KT13"/>
          <cell r="KU13"/>
          <cell r="KV13"/>
          <cell r="KW13"/>
          <cell r="KX13"/>
          <cell r="KY13"/>
          <cell r="KZ13"/>
          <cell r="LA13"/>
          <cell r="LB13"/>
          <cell r="LC13"/>
          <cell r="LD13"/>
          <cell r="LE13"/>
          <cell r="LF13"/>
          <cell r="LG13"/>
          <cell r="LH13"/>
          <cell r="LI13"/>
          <cell r="LJ13"/>
          <cell r="LK13"/>
          <cell r="LL13"/>
          <cell r="LM13"/>
          <cell r="LN13"/>
          <cell r="LO13"/>
          <cell r="LP13"/>
          <cell r="LQ13"/>
          <cell r="LR13"/>
          <cell r="LS13"/>
          <cell r="LT13"/>
          <cell r="LU13"/>
          <cell r="LV13"/>
          <cell r="LW13"/>
          <cell r="LX13"/>
          <cell r="LY13"/>
          <cell r="LZ13"/>
          <cell r="MA13"/>
          <cell r="MB13"/>
          <cell r="MC13"/>
          <cell r="MD13"/>
          <cell r="ME13"/>
          <cell r="MF13"/>
          <cell r="MG13"/>
          <cell r="MH13"/>
          <cell r="MI13"/>
          <cell r="MJ13"/>
          <cell r="MK13"/>
          <cell r="ML13"/>
          <cell r="MM13"/>
          <cell r="MN13"/>
          <cell r="MO13"/>
          <cell r="MP13"/>
          <cell r="MQ13"/>
          <cell r="MR13">
            <v>779</v>
          </cell>
          <cell r="MS13">
            <v>1208</v>
          </cell>
          <cell r="MT13"/>
          <cell r="MU13"/>
          <cell r="MV13"/>
          <cell r="MW13"/>
          <cell r="MX13"/>
          <cell r="MY13"/>
          <cell r="MZ13"/>
          <cell r="NA13"/>
          <cell r="NB13"/>
          <cell r="NC13"/>
          <cell r="ND13"/>
          <cell r="NE13"/>
          <cell r="NF13"/>
          <cell r="NG13"/>
          <cell r="NH13"/>
          <cell r="NI13"/>
          <cell r="NJ13"/>
          <cell r="NK13"/>
          <cell r="NL13"/>
          <cell r="NM13"/>
          <cell r="NN13"/>
          <cell r="NO13"/>
          <cell r="NP13"/>
          <cell r="NQ13"/>
          <cell r="NR13"/>
          <cell r="NS13"/>
          <cell r="NT13">
            <v>814</v>
          </cell>
          <cell r="NU13">
            <v>1263</v>
          </cell>
          <cell r="NV13">
            <v>3620</v>
          </cell>
          <cell r="NW13">
            <v>3620</v>
          </cell>
          <cell r="NX13">
            <v>7239</v>
          </cell>
          <cell r="NY13">
            <v>12663</v>
          </cell>
          <cell r="NZ13">
            <v>15378</v>
          </cell>
          <cell r="OA13">
            <v>38900</v>
          </cell>
          <cell r="OB13"/>
        </row>
        <row r="14">
          <cell r="A14" t="str">
            <v>JERARQUICO STA Y JUJUY</v>
          </cell>
          <cell r="B14">
            <v>1846</v>
          </cell>
          <cell r="C14">
            <v>3523</v>
          </cell>
          <cell r="D14">
            <v>262</v>
          </cell>
          <cell r="E14">
            <v>74</v>
          </cell>
          <cell r="F14">
            <v>74</v>
          </cell>
          <cell r="G14">
            <v>262</v>
          </cell>
          <cell r="H14">
            <v>524</v>
          </cell>
          <cell r="I14"/>
          <cell r="J14">
            <v>0</v>
          </cell>
          <cell r="K14">
            <v>5635</v>
          </cell>
          <cell r="L14"/>
          <cell r="M14">
            <v>0</v>
          </cell>
          <cell r="N14">
            <v>1973</v>
          </cell>
          <cell r="O14"/>
          <cell r="P14">
            <v>0</v>
          </cell>
          <cell r="Q14">
            <v>0</v>
          </cell>
          <cell r="R14">
            <v>85</v>
          </cell>
          <cell r="S14">
            <v>0</v>
          </cell>
          <cell r="T14">
            <v>0</v>
          </cell>
          <cell r="U14">
            <v>0</v>
          </cell>
          <cell r="V14">
            <v>1654</v>
          </cell>
          <cell r="W14">
            <v>1654</v>
          </cell>
          <cell r="X14">
            <v>1654</v>
          </cell>
          <cell r="Y14">
            <v>1654</v>
          </cell>
          <cell r="Z14">
            <v>1654</v>
          </cell>
          <cell r="AA14">
            <v>6616</v>
          </cell>
          <cell r="AB14">
            <v>0</v>
          </cell>
          <cell r="AC14">
            <v>1846</v>
          </cell>
          <cell r="AD14">
            <v>3844</v>
          </cell>
          <cell r="AE14">
            <v>286</v>
          </cell>
          <cell r="AF14">
            <v>80</v>
          </cell>
          <cell r="AG14">
            <v>80</v>
          </cell>
          <cell r="AH14">
            <v>286</v>
          </cell>
          <cell r="AI14">
            <v>572</v>
          </cell>
          <cell r="AJ14">
            <v>92</v>
          </cell>
          <cell r="AK14">
            <v>0</v>
          </cell>
          <cell r="AL14">
            <v>0</v>
          </cell>
          <cell r="AM14">
            <v>0</v>
          </cell>
          <cell r="AN14">
            <v>6148</v>
          </cell>
          <cell r="AO14">
            <v>0</v>
          </cell>
          <cell r="AP14">
            <v>2153</v>
          </cell>
          <cell r="AQ14"/>
          <cell r="AR14">
            <v>0</v>
          </cell>
          <cell r="AS14">
            <v>0</v>
          </cell>
          <cell r="AT14">
            <v>92</v>
          </cell>
          <cell r="AU14">
            <v>0</v>
          </cell>
          <cell r="AV14">
            <v>0</v>
          </cell>
          <cell r="AW14">
            <v>0</v>
          </cell>
          <cell r="AX14">
            <v>1805</v>
          </cell>
          <cell r="AY14">
            <v>1805</v>
          </cell>
          <cell r="AZ14">
            <v>1805</v>
          </cell>
          <cell r="BA14">
            <v>1805</v>
          </cell>
          <cell r="BB14">
            <v>1805</v>
          </cell>
          <cell r="BC14">
            <v>7220</v>
          </cell>
          <cell r="BD14">
            <v>0</v>
          </cell>
          <cell r="BE14">
            <v>1846</v>
          </cell>
          <cell r="BF14">
            <v>4318</v>
          </cell>
          <cell r="BG14">
            <v>321</v>
          </cell>
          <cell r="BH14">
            <v>90</v>
          </cell>
          <cell r="BI14">
            <v>90</v>
          </cell>
          <cell r="BJ14">
            <v>321</v>
          </cell>
          <cell r="BK14">
            <v>642</v>
          </cell>
          <cell r="BL14">
            <v>103</v>
          </cell>
          <cell r="BM14">
            <v>0</v>
          </cell>
          <cell r="BN14">
            <v>0</v>
          </cell>
          <cell r="BO14">
            <v>0</v>
          </cell>
          <cell r="BP14">
            <v>6907</v>
          </cell>
          <cell r="BQ14">
            <v>0</v>
          </cell>
          <cell r="BR14">
            <v>2419</v>
          </cell>
          <cell r="BS14"/>
          <cell r="BT14">
            <v>0</v>
          </cell>
          <cell r="BU14">
            <v>0</v>
          </cell>
          <cell r="BV14">
            <v>103</v>
          </cell>
          <cell r="BW14">
            <v>0</v>
          </cell>
          <cell r="BX14">
            <v>0</v>
          </cell>
          <cell r="BY14">
            <v>0</v>
          </cell>
          <cell r="BZ14">
            <v>2028</v>
          </cell>
          <cell r="CA14">
            <v>2028</v>
          </cell>
          <cell r="CB14">
            <v>2028</v>
          </cell>
          <cell r="CC14">
            <v>2028</v>
          </cell>
          <cell r="CD14">
            <v>2028</v>
          </cell>
          <cell r="CE14">
            <v>8112</v>
          </cell>
          <cell r="CF14">
            <v>0</v>
          </cell>
          <cell r="CG14">
            <v>1846</v>
          </cell>
          <cell r="CH14">
            <v>4519</v>
          </cell>
          <cell r="CI14">
            <v>336</v>
          </cell>
          <cell r="CJ14">
            <v>94</v>
          </cell>
          <cell r="CK14">
            <v>94</v>
          </cell>
          <cell r="CL14">
            <v>336</v>
          </cell>
          <cell r="CM14">
            <v>672</v>
          </cell>
          <cell r="CN14">
            <v>108</v>
          </cell>
          <cell r="CO14">
            <v>0</v>
          </cell>
          <cell r="CP14"/>
          <cell r="CQ14"/>
          <cell r="CR14">
            <v>7228</v>
          </cell>
          <cell r="CS14">
            <v>0</v>
          </cell>
          <cell r="CT14">
            <v>2531</v>
          </cell>
          <cell r="CU14"/>
          <cell r="CV14">
            <v>0</v>
          </cell>
          <cell r="CW14">
            <v>0</v>
          </cell>
          <cell r="CX14">
            <v>108</v>
          </cell>
          <cell r="CY14">
            <v>0</v>
          </cell>
          <cell r="CZ14">
            <v>0</v>
          </cell>
          <cell r="DA14">
            <v>0</v>
          </cell>
          <cell r="DB14">
            <v>2122</v>
          </cell>
          <cell r="DC14">
            <v>2122</v>
          </cell>
          <cell r="DD14">
            <v>2122</v>
          </cell>
          <cell r="DE14">
            <v>2122</v>
          </cell>
          <cell r="DF14">
            <v>2122</v>
          </cell>
          <cell r="DG14">
            <v>8488</v>
          </cell>
          <cell r="DH14">
            <v>0</v>
          </cell>
          <cell r="DI14">
            <v>1846</v>
          </cell>
          <cell r="DJ14">
            <v>4820</v>
          </cell>
          <cell r="DK14">
            <v>359</v>
          </cell>
          <cell r="DL14">
            <v>100</v>
          </cell>
          <cell r="DM14">
            <v>100</v>
          </cell>
          <cell r="DN14">
            <v>359</v>
          </cell>
          <cell r="DO14">
            <v>718</v>
          </cell>
          <cell r="DP14">
            <v>115</v>
          </cell>
          <cell r="DQ14">
            <v>0</v>
          </cell>
          <cell r="DR14"/>
          <cell r="DS14"/>
          <cell r="DT14">
            <v>7710</v>
          </cell>
          <cell r="DU14">
            <v>0</v>
          </cell>
          <cell r="DV14">
            <v>2700</v>
          </cell>
          <cell r="DW14"/>
          <cell r="DX14">
            <v>0</v>
          </cell>
          <cell r="DY14">
            <v>0</v>
          </cell>
          <cell r="DZ14">
            <v>115</v>
          </cell>
          <cell r="EA14">
            <v>0</v>
          </cell>
          <cell r="EB14">
            <v>0</v>
          </cell>
          <cell r="EC14">
            <v>0</v>
          </cell>
          <cell r="ED14">
            <v>2263</v>
          </cell>
          <cell r="EE14">
            <v>2263</v>
          </cell>
          <cell r="EF14">
            <v>2263</v>
          </cell>
          <cell r="EG14">
            <v>2263</v>
          </cell>
          <cell r="EH14">
            <v>2263</v>
          </cell>
          <cell r="EI14">
            <v>9052</v>
          </cell>
          <cell r="EJ14">
            <v>0</v>
          </cell>
          <cell r="EK14">
            <v>1846</v>
          </cell>
          <cell r="EL14">
            <v>5222</v>
          </cell>
          <cell r="EM14">
            <v>389</v>
          </cell>
          <cell r="EN14">
            <v>109</v>
          </cell>
          <cell r="EO14">
            <v>109</v>
          </cell>
          <cell r="EP14">
            <v>389</v>
          </cell>
          <cell r="EQ14">
            <v>778</v>
          </cell>
          <cell r="ER14">
            <v>125</v>
          </cell>
          <cell r="ES14">
            <v>0</v>
          </cell>
          <cell r="ET14"/>
          <cell r="EU14"/>
          <cell r="EV14">
            <v>8352</v>
          </cell>
          <cell r="EW14">
            <v>0</v>
          </cell>
          <cell r="EX14">
            <v>2925</v>
          </cell>
          <cell r="EY14"/>
          <cell r="EZ14">
            <v>0</v>
          </cell>
          <cell r="FA14">
            <v>0</v>
          </cell>
          <cell r="FB14">
            <v>125</v>
          </cell>
          <cell r="FC14">
            <v>0</v>
          </cell>
          <cell r="FD14">
            <v>0</v>
          </cell>
          <cell r="FE14">
            <v>0</v>
          </cell>
          <cell r="FF14">
            <v>2452</v>
          </cell>
          <cell r="FG14">
            <v>2263</v>
          </cell>
          <cell r="FH14">
            <v>2263</v>
          </cell>
          <cell r="FI14">
            <v>2263</v>
          </cell>
          <cell r="FJ14">
            <v>2263</v>
          </cell>
          <cell r="FK14">
            <v>9052</v>
          </cell>
          <cell r="FL14">
            <v>0</v>
          </cell>
          <cell r="FM14">
            <v>1846</v>
          </cell>
          <cell r="FN14">
            <v>5624</v>
          </cell>
          <cell r="FO14">
            <v>418</v>
          </cell>
          <cell r="FP14">
            <v>117</v>
          </cell>
          <cell r="FQ14">
            <v>117</v>
          </cell>
          <cell r="FR14">
            <v>418</v>
          </cell>
          <cell r="FS14">
            <v>836</v>
          </cell>
          <cell r="FT14">
            <v>135</v>
          </cell>
          <cell r="FU14">
            <v>0</v>
          </cell>
          <cell r="FV14"/>
          <cell r="FW14"/>
          <cell r="FX14">
            <v>8995</v>
          </cell>
          <cell r="FY14">
            <v>0</v>
          </cell>
          <cell r="FZ14">
            <v>3150</v>
          </cell>
          <cell r="GA14"/>
          <cell r="GB14">
            <v>0</v>
          </cell>
          <cell r="GC14">
            <v>0</v>
          </cell>
          <cell r="GD14">
            <v>135</v>
          </cell>
          <cell r="GE14">
            <v>0</v>
          </cell>
          <cell r="GF14">
            <v>0</v>
          </cell>
          <cell r="GG14">
            <v>0</v>
          </cell>
          <cell r="GH14">
            <v>2641</v>
          </cell>
          <cell r="GI14">
            <v>2641</v>
          </cell>
          <cell r="GJ14">
            <v>2641</v>
          </cell>
          <cell r="GK14">
            <v>2641</v>
          </cell>
          <cell r="GL14">
            <v>2641</v>
          </cell>
          <cell r="GM14">
            <v>10564</v>
          </cell>
          <cell r="GN14">
            <v>0</v>
          </cell>
          <cell r="GO14">
            <v>1846</v>
          </cell>
          <cell r="GP14">
            <v>6214</v>
          </cell>
          <cell r="GQ14">
            <v>462</v>
          </cell>
          <cell r="GR14">
            <v>129</v>
          </cell>
          <cell r="GS14">
            <v>129</v>
          </cell>
          <cell r="GT14">
            <v>462</v>
          </cell>
          <cell r="GU14">
            <v>924</v>
          </cell>
          <cell r="GV14">
            <v>0</v>
          </cell>
          <cell r="GW14">
            <v>0</v>
          </cell>
          <cell r="GX14"/>
          <cell r="GY14"/>
          <cell r="GZ14">
            <v>9939</v>
          </cell>
          <cell r="HA14"/>
          <cell r="HB14">
            <v>3481</v>
          </cell>
          <cell r="HC14"/>
          <cell r="HD14"/>
          <cell r="HE14"/>
          <cell r="HF14">
            <v>149</v>
          </cell>
          <cell r="HG14"/>
          <cell r="HH14"/>
          <cell r="HI14"/>
          <cell r="HJ14">
            <v>2918</v>
          </cell>
          <cell r="HK14">
            <v>2121</v>
          </cell>
          <cell r="HL14">
            <v>2121</v>
          </cell>
          <cell r="HM14">
            <v>2121</v>
          </cell>
          <cell r="HN14">
            <v>2121</v>
          </cell>
          <cell r="HO14">
            <v>8484</v>
          </cell>
          <cell r="HP14"/>
          <cell r="HQ14">
            <v>1846</v>
          </cell>
          <cell r="HR14">
            <v>6835</v>
          </cell>
          <cell r="HS14">
            <v>508</v>
          </cell>
          <cell r="HT14">
            <v>142</v>
          </cell>
          <cell r="HU14">
            <v>142</v>
          </cell>
          <cell r="HV14">
            <v>508</v>
          </cell>
          <cell r="HW14">
            <v>1016</v>
          </cell>
          <cell r="HX14"/>
          <cell r="HY14"/>
          <cell r="HZ14"/>
          <cell r="IA14"/>
          <cell r="IB14">
            <v>10933</v>
          </cell>
          <cell r="IC14"/>
          <cell r="ID14">
            <v>3829</v>
          </cell>
          <cell r="IE14"/>
          <cell r="IF14"/>
          <cell r="IG14"/>
          <cell r="IH14">
            <v>164</v>
          </cell>
          <cell r="II14"/>
          <cell r="IJ14"/>
          <cell r="IK14"/>
          <cell r="IL14">
            <v>2333</v>
          </cell>
          <cell r="IM14">
            <v>2333</v>
          </cell>
          <cell r="IN14">
            <v>2333</v>
          </cell>
          <cell r="IO14">
            <v>2333</v>
          </cell>
          <cell r="IP14">
            <v>2333</v>
          </cell>
          <cell r="IQ14">
            <v>9332</v>
          </cell>
          <cell r="IR14"/>
          <cell r="IS14">
            <v>1846</v>
          </cell>
          <cell r="IT14">
            <v>7656</v>
          </cell>
          <cell r="IU14">
            <v>569</v>
          </cell>
          <cell r="IV14">
            <v>159</v>
          </cell>
          <cell r="IW14">
            <v>159</v>
          </cell>
          <cell r="IX14">
            <v>569</v>
          </cell>
          <cell r="IY14">
            <v>1138</v>
          </cell>
          <cell r="IZ14"/>
          <cell r="JA14"/>
          <cell r="JB14"/>
          <cell r="JC14"/>
          <cell r="JD14">
            <v>12245</v>
          </cell>
          <cell r="JE14"/>
          <cell r="JF14">
            <v>4289</v>
          </cell>
          <cell r="JG14"/>
          <cell r="JH14"/>
          <cell r="JI14"/>
          <cell r="JJ14">
            <v>184</v>
          </cell>
          <cell r="JK14"/>
          <cell r="JL14"/>
          <cell r="JM14"/>
          <cell r="JN14">
            <v>3595</v>
          </cell>
          <cell r="JO14">
            <v>3955</v>
          </cell>
          <cell r="JP14">
            <v>3955</v>
          </cell>
          <cell r="JQ14">
            <v>3955</v>
          </cell>
          <cell r="JR14">
            <v>3955</v>
          </cell>
          <cell r="JS14">
            <v>13888</v>
          </cell>
          <cell r="JT14"/>
          <cell r="JU14">
            <v>1846</v>
          </cell>
          <cell r="JV14">
            <v>8215</v>
          </cell>
          <cell r="JW14">
            <v>611</v>
          </cell>
          <cell r="JX14">
            <v>171</v>
          </cell>
          <cell r="JY14">
            <v>171</v>
          </cell>
          <cell r="JZ14">
            <v>611</v>
          </cell>
          <cell r="KA14">
            <v>1222</v>
          </cell>
          <cell r="KB14"/>
          <cell r="KC14"/>
          <cell r="KD14"/>
          <cell r="KE14"/>
          <cell r="KF14">
            <v>13139</v>
          </cell>
          <cell r="KG14"/>
          <cell r="KH14">
            <v>4602</v>
          </cell>
          <cell r="KI14"/>
          <cell r="KJ14"/>
          <cell r="KK14"/>
          <cell r="KL14">
            <v>197</v>
          </cell>
          <cell r="KM14"/>
          <cell r="KN14"/>
          <cell r="KO14"/>
          <cell r="KP14">
            <v>3858</v>
          </cell>
          <cell r="KQ14">
            <v>3858</v>
          </cell>
          <cell r="KR14">
            <v>3858</v>
          </cell>
          <cell r="KS14">
            <v>3858</v>
          </cell>
          <cell r="KT14">
            <v>3858</v>
          </cell>
          <cell r="KU14">
            <v>15432</v>
          </cell>
          <cell r="KV14"/>
          <cell r="KW14">
            <v>1846</v>
          </cell>
          <cell r="KX14">
            <v>9222</v>
          </cell>
          <cell r="KY14">
            <v>686</v>
          </cell>
          <cell r="KZ14">
            <v>191</v>
          </cell>
          <cell r="LA14">
            <v>191</v>
          </cell>
          <cell r="LB14">
            <v>686</v>
          </cell>
          <cell r="LC14">
            <v>1372</v>
          </cell>
          <cell r="LD14"/>
          <cell r="LE14"/>
          <cell r="LF14"/>
          <cell r="LG14"/>
          <cell r="LH14">
            <v>14749</v>
          </cell>
          <cell r="LI14"/>
          <cell r="LJ14">
            <v>5166</v>
          </cell>
          <cell r="LK14"/>
          <cell r="LL14"/>
          <cell r="LM14"/>
          <cell r="LN14">
            <v>221</v>
          </cell>
          <cell r="LO14"/>
          <cell r="LP14"/>
          <cell r="LQ14"/>
          <cell r="LR14">
            <v>3858</v>
          </cell>
          <cell r="LS14">
            <v>4330</v>
          </cell>
          <cell r="LT14">
            <v>4330</v>
          </cell>
          <cell r="LU14">
            <v>4330</v>
          </cell>
          <cell r="LV14">
            <v>4330</v>
          </cell>
          <cell r="LW14">
            <v>17320</v>
          </cell>
          <cell r="LX14"/>
          <cell r="LY14">
            <v>1846</v>
          </cell>
          <cell r="LZ14">
            <v>10144</v>
          </cell>
          <cell r="MA14">
            <v>755</v>
          </cell>
          <cell r="MB14">
            <v>210</v>
          </cell>
          <cell r="MC14">
            <v>210</v>
          </cell>
          <cell r="MD14">
            <v>755</v>
          </cell>
          <cell r="ME14">
            <v>1510</v>
          </cell>
          <cell r="MF14"/>
          <cell r="MG14"/>
          <cell r="MH14"/>
          <cell r="MI14"/>
          <cell r="MJ14">
            <v>16224</v>
          </cell>
          <cell r="MK14"/>
          <cell r="ML14">
            <v>5682</v>
          </cell>
          <cell r="MM14"/>
          <cell r="MN14"/>
          <cell r="MO14"/>
          <cell r="MP14">
            <v>243</v>
          </cell>
          <cell r="MQ14"/>
          <cell r="MR14"/>
          <cell r="MS14"/>
          <cell r="MT14">
            <v>4763</v>
          </cell>
          <cell r="MU14">
            <v>4763</v>
          </cell>
          <cell r="MV14">
            <v>4763</v>
          </cell>
          <cell r="MW14">
            <v>4763</v>
          </cell>
          <cell r="MX14">
            <v>4763</v>
          </cell>
          <cell r="MY14">
            <v>19052</v>
          </cell>
          <cell r="MZ14"/>
          <cell r="NA14">
            <v>1846</v>
          </cell>
          <cell r="NB14">
            <v>10605</v>
          </cell>
          <cell r="NC14">
            <v>789</v>
          </cell>
          <cell r="ND14">
            <v>220</v>
          </cell>
          <cell r="NE14">
            <v>220</v>
          </cell>
          <cell r="NF14">
            <v>789</v>
          </cell>
          <cell r="NG14">
            <v>1578</v>
          </cell>
          <cell r="NH14"/>
          <cell r="NI14"/>
          <cell r="NJ14"/>
          <cell r="NK14"/>
          <cell r="NL14">
            <v>16961</v>
          </cell>
          <cell r="NM14"/>
          <cell r="NN14">
            <v>5941</v>
          </cell>
          <cell r="NO14"/>
          <cell r="NP14"/>
          <cell r="NQ14"/>
          <cell r="NR14">
            <v>254</v>
          </cell>
          <cell r="NS14"/>
          <cell r="NT14"/>
          <cell r="NU14"/>
          <cell r="NV14">
            <v>4980</v>
          </cell>
          <cell r="NW14">
            <v>4980</v>
          </cell>
          <cell r="NX14">
            <v>4980</v>
          </cell>
          <cell r="NY14">
            <v>4980</v>
          </cell>
          <cell r="NZ14">
            <v>4980</v>
          </cell>
          <cell r="OA14">
            <v>19920</v>
          </cell>
          <cell r="OB14"/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agrama de trabajo"/>
      <sheetName val="MO - Petrolero Privado"/>
      <sheetName val="MO - Personal Jerárquico"/>
      <sheetName val="BD-FCONVENIO"/>
      <sheetName val="Hoja2"/>
      <sheetName val="IVA"/>
      <sheetName val="Costo MO 2017 - RESUMEN"/>
      <sheetName val="Q POZOS"/>
      <sheetName val="BD_ESCALAS"/>
      <sheetName val="BD_ADICIONALES"/>
      <sheetName val="CCT"/>
    </sheetNames>
    <sheetDataSet>
      <sheetData sheetId="0" refreshError="1"/>
      <sheetData sheetId="1">
        <row r="8">
          <cell r="E8" t="str">
            <v>SANTA CRUZ</v>
          </cell>
        </row>
        <row r="10">
          <cell r="E10" t="str">
            <v>643/12</v>
          </cell>
        </row>
      </sheetData>
      <sheetData sheetId="2"/>
      <sheetData sheetId="3"/>
      <sheetData sheetId="4"/>
      <sheetData sheetId="5"/>
      <sheetData sheetId="6"/>
      <sheetData sheetId="7"/>
      <sheetData sheetId="8">
        <row r="7">
          <cell r="C7" t="str">
            <v>CHUBUT</v>
          </cell>
        </row>
      </sheetData>
      <sheetData sheetId="9">
        <row r="6">
          <cell r="D6" t="str">
            <v>ASIG. VIANDA COMP. NO REM.</v>
          </cell>
        </row>
        <row r="8">
          <cell r="B8" t="str">
            <v>NEUQUEN</v>
          </cell>
        </row>
        <row r="9">
          <cell r="B9" t="str">
            <v>MENDOZA</v>
          </cell>
        </row>
        <row r="10">
          <cell r="B10" t="str">
            <v>SALTA</v>
          </cell>
        </row>
        <row r="11">
          <cell r="B11" t="str">
            <v>SANTA CRUZ</v>
          </cell>
        </row>
        <row r="12">
          <cell r="B12" t="str">
            <v>CHUBUT</v>
          </cell>
        </row>
        <row r="13">
          <cell r="B13" t="str">
            <v>NEUQUEN</v>
          </cell>
        </row>
        <row r="14">
          <cell r="B14" t="str">
            <v>MENDOZA</v>
          </cell>
        </row>
        <row r="15">
          <cell r="B15" t="str">
            <v>PAT. AUSTRAL</v>
          </cell>
        </row>
        <row r="16">
          <cell r="B16" t="str">
            <v>SALTA Y JUJUY</v>
          </cell>
        </row>
      </sheetData>
      <sheetData sheetId="10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agrama de trabajo"/>
      <sheetName val="MO - Petrolero Privado"/>
      <sheetName val="MO - Personal Jerárquico"/>
      <sheetName val="BD-FCONVENIO"/>
      <sheetName val="Hoja2"/>
      <sheetName val="IVA"/>
      <sheetName val="Costo MO 2017 - RESUMEN"/>
      <sheetName val="Q POZOS"/>
      <sheetName val="BD_ESCALAS"/>
      <sheetName val="BD_ADICIONALES"/>
      <sheetName val="CCT"/>
    </sheetNames>
    <sheetDataSet>
      <sheetData sheetId="0" refreshError="1"/>
      <sheetData sheetId="1">
        <row r="8">
          <cell r="E8" t="str">
            <v>SANTA CRUZ</v>
          </cell>
        </row>
        <row r="10">
          <cell r="E10" t="str">
            <v>643/12</v>
          </cell>
        </row>
      </sheetData>
      <sheetData sheetId="2"/>
      <sheetData sheetId="3"/>
      <sheetData sheetId="4"/>
      <sheetData sheetId="5"/>
      <sheetData sheetId="6"/>
      <sheetData sheetId="7"/>
      <sheetData sheetId="8">
        <row r="7">
          <cell r="C7" t="str">
            <v>CHUBUT</v>
          </cell>
        </row>
      </sheetData>
      <sheetData sheetId="9">
        <row r="6">
          <cell r="D6" t="str">
            <v>ASIG. VIANDA COMP. NO REM.</v>
          </cell>
        </row>
        <row r="8">
          <cell r="B8" t="str">
            <v>NEUQUEN</v>
          </cell>
        </row>
        <row r="9">
          <cell r="B9" t="str">
            <v>MENDOZA</v>
          </cell>
        </row>
        <row r="10">
          <cell r="B10" t="str">
            <v>SALTA</v>
          </cell>
        </row>
        <row r="11">
          <cell r="B11" t="str">
            <v>SANTA CRUZ</v>
          </cell>
        </row>
        <row r="12">
          <cell r="B12" t="str">
            <v>CHUBUT</v>
          </cell>
        </row>
        <row r="13">
          <cell r="B13" t="str">
            <v>NEUQUEN</v>
          </cell>
        </row>
        <row r="14">
          <cell r="B14" t="str">
            <v>MENDOZA</v>
          </cell>
        </row>
        <row r="15">
          <cell r="B15" t="str">
            <v>PAT. AUSTRAL</v>
          </cell>
        </row>
        <row r="16">
          <cell r="B16" t="str">
            <v>SALTA Y JUJUY</v>
          </cell>
        </row>
      </sheetData>
      <sheetData sheetId="10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DG"/>
      <sheetName val="Cotizaciones"/>
      <sheetName val="Afes"/>
      <sheetName val="Datos Generales"/>
      <sheetName val="Budget"/>
      <sheetName val="Base"/>
      <sheetName val="Resumen"/>
      <sheetName val="Drilling"/>
      <sheetName val="Completion"/>
      <sheetName val="Production Well Equipment"/>
      <sheetName val="Workover Oil-Gas"/>
      <sheetName val="Conversions &amp; Sel. Injection"/>
      <sheetName val="Plants"/>
      <sheetName val="Pipeline Oil-Gas"/>
      <sheetName val="Hardware &amp; Software"/>
      <sheetName val="Studies"/>
      <sheetName val="Testing"/>
      <sheetName val="Enviroment"/>
      <sheetName val="Water Disposal"/>
      <sheetName val="Infraestructure"/>
      <sheetName val="Oil &amp; Gas Line Repair"/>
      <sheetName val="Studies(2)"/>
      <sheetName val="ANALISIS DE CORONAS"/>
      <sheetName val="MEDIOAMBIENTE"/>
      <sheetName val="OLEOD-GASO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 mensual de producción"/>
      <sheetName val="entregas de petróleo y gas"/>
      <sheetName val="recuperación secundaria"/>
      <sheetName val="planta de gas"/>
      <sheetName val="producción por yac-bloques"/>
      <sheetName val="prod. de fluidos-oil"/>
      <sheetName val="prod. de fluidos-gas"/>
      <sheetName val="estadistica de est. de pozos"/>
      <sheetName val="estados de pozos"/>
      <sheetName val="estadistica de inyección"/>
      <sheetName val="estadistica de iny. sumideros"/>
      <sheetName val="estado de pozos secundaria"/>
      <sheetName val="Resumen 1"/>
      <sheetName val="Resumen 2"/>
      <sheetName val="Resumen 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Report"/>
      <sheetName val="API"/>
      <sheetName val="UIB"/>
    </sheetNames>
    <sheetDataSet>
      <sheetData sheetId="0" refreshError="1">
        <row r="3">
          <cell r="R3" t="str">
            <v>1 1/8"</v>
          </cell>
          <cell r="S3">
            <v>1.125</v>
          </cell>
          <cell r="T3">
            <v>0.99401955054989544</v>
          </cell>
          <cell r="U3">
            <v>3.72</v>
          </cell>
          <cell r="AF3">
            <v>3.2808398950100002</v>
          </cell>
        </row>
        <row r="4">
          <cell r="R4" t="str">
            <v>1"</v>
          </cell>
          <cell r="S4">
            <v>1</v>
          </cell>
          <cell r="T4">
            <v>0.78539816339744828</v>
          </cell>
          <cell r="U4">
            <v>2.89</v>
          </cell>
          <cell r="AF4">
            <v>3.6127291999999998E-2</v>
          </cell>
        </row>
        <row r="5">
          <cell r="H5" t="str">
            <v>M-912D-305-192</v>
          </cell>
          <cell r="J5" t="str">
            <v>192</v>
          </cell>
          <cell r="K5" t="str">
            <v>8 1/2</v>
          </cell>
          <cell r="L5">
            <v>8.5</v>
          </cell>
          <cell r="R5" t="str">
            <v>7/8"</v>
          </cell>
          <cell r="S5">
            <v>0.875</v>
          </cell>
          <cell r="T5">
            <v>0.6013204688511713</v>
          </cell>
          <cell r="U5">
            <v>2.1907999999999999</v>
          </cell>
          <cell r="AF5">
            <v>2.2046226199999999</v>
          </cell>
        </row>
        <row r="6">
          <cell r="R6" t="str">
            <v>3/4"</v>
          </cell>
          <cell r="S6">
            <v>0.75</v>
          </cell>
          <cell r="T6">
            <v>0.44178646691106466</v>
          </cell>
          <cell r="U6">
            <v>1.6255999999999999</v>
          </cell>
        </row>
        <row r="7">
          <cell r="D7" t="str">
            <v>2 1/2"</v>
          </cell>
          <cell r="E7">
            <v>250</v>
          </cell>
          <cell r="H7">
            <v>50</v>
          </cell>
        </row>
        <row r="9">
          <cell r="D9">
            <v>600</v>
          </cell>
          <cell r="H9">
            <v>28.8</v>
          </cell>
          <cell r="K9">
            <v>1400</v>
          </cell>
        </row>
        <row r="11">
          <cell r="D11">
            <v>600</v>
          </cell>
        </row>
        <row r="13">
          <cell r="D13">
            <v>120</v>
          </cell>
          <cell r="I13" t="str">
            <v>86-250</v>
          </cell>
          <cell r="J13" t="str">
            <v>condición 2</v>
          </cell>
          <cell r="K13" t="str">
            <v>D</v>
          </cell>
        </row>
        <row r="14">
          <cell r="J14">
            <v>0.8</v>
          </cell>
          <cell r="K14">
            <v>115000</v>
          </cell>
        </row>
        <row r="15">
          <cell r="D15">
            <v>0.9</v>
          </cell>
        </row>
        <row r="16">
          <cell r="H16">
            <v>10</v>
          </cell>
          <cell r="K16">
            <v>25</v>
          </cell>
        </row>
        <row r="17">
          <cell r="D17">
            <v>0.85</v>
          </cell>
        </row>
        <row r="19">
          <cell r="D19">
            <v>1.1499999999999999</v>
          </cell>
        </row>
      </sheetData>
      <sheetData sheetId="1" refreshError="1"/>
      <sheetData sheetId="2" refreshError="1">
        <row r="2">
          <cell r="A2" t="str">
            <v>86-100</v>
          </cell>
          <cell r="B2">
            <v>1</v>
          </cell>
          <cell r="C2">
            <v>2.0579999999999998</v>
          </cell>
          <cell r="D2">
            <v>7.4199999999999995E-7</v>
          </cell>
          <cell r="E2">
            <v>1.151</v>
          </cell>
          <cell r="F2" t="str">
            <v>1"</v>
          </cell>
          <cell r="G2" t="str">
            <v>7/8"</v>
          </cell>
          <cell r="H2" t="str">
            <v>3/4"</v>
          </cell>
          <cell r="J2">
            <v>0.22599999606609344</v>
          </cell>
          <cell r="K2">
            <v>0.23000000417232513</v>
          </cell>
          <cell r="L2">
            <v>0.5429999828338623</v>
          </cell>
          <cell r="M2">
            <v>0</v>
          </cell>
        </row>
        <row r="3">
          <cell r="A3" t="str">
            <v>86-125</v>
          </cell>
          <cell r="B3">
            <v>1.25</v>
          </cell>
          <cell r="C3">
            <v>2.0870000000000002</v>
          </cell>
          <cell r="D3">
            <v>7.3200000000000004E-7</v>
          </cell>
          <cell r="E3">
            <v>1.1559999999999999</v>
          </cell>
          <cell r="F3" t="str">
            <v>1"</v>
          </cell>
          <cell r="G3" t="str">
            <v>7/8"</v>
          </cell>
          <cell r="H3" t="str">
            <v>3/4"</v>
          </cell>
          <cell r="J3">
            <v>0.24300000071525574</v>
          </cell>
          <cell r="K3">
            <v>0.24500000476837158</v>
          </cell>
          <cell r="L3">
            <v>0.51200002431869507</v>
          </cell>
          <cell r="M3">
            <v>0</v>
          </cell>
        </row>
        <row r="4">
          <cell r="A4" t="str">
            <v>86-150</v>
          </cell>
          <cell r="B4">
            <v>1.5</v>
          </cell>
          <cell r="C4">
            <v>2.133</v>
          </cell>
          <cell r="D4">
            <v>7.1699999999999997E-7</v>
          </cell>
          <cell r="E4">
            <v>1.1619999999999999</v>
          </cell>
          <cell r="F4" t="str">
            <v>1"</v>
          </cell>
          <cell r="G4" t="str">
            <v>7/8"</v>
          </cell>
          <cell r="H4" t="str">
            <v>3/4"</v>
          </cell>
          <cell r="J4">
            <v>0.26800000667572021</v>
          </cell>
          <cell r="K4">
            <v>0.27000001072883606</v>
          </cell>
          <cell r="L4">
            <v>0.46299999952316284</v>
          </cell>
          <cell r="M4">
            <v>0</v>
          </cell>
        </row>
        <row r="5">
          <cell r="A5" t="str">
            <v>86-175</v>
          </cell>
          <cell r="B5">
            <v>1.75</v>
          </cell>
          <cell r="C5">
            <v>2.1850000000000001</v>
          </cell>
          <cell r="D5">
            <v>6.6899999999999997E-7</v>
          </cell>
          <cell r="E5">
            <v>1.1639999999999999</v>
          </cell>
          <cell r="F5" t="str">
            <v>1"</v>
          </cell>
          <cell r="G5" t="str">
            <v>7/8"</v>
          </cell>
          <cell r="H5" t="str">
            <v>3/4"</v>
          </cell>
          <cell r="J5">
            <v>0.29399999976158142</v>
          </cell>
          <cell r="K5">
            <v>0.30000001192092896</v>
          </cell>
          <cell r="L5">
            <v>0.40599998831748962</v>
          </cell>
          <cell r="M5">
            <v>0</v>
          </cell>
        </row>
        <row r="6">
          <cell r="A6" t="str">
            <v>86-200</v>
          </cell>
          <cell r="B6">
            <v>2</v>
          </cell>
          <cell r="C6">
            <v>2.2469999999999999</v>
          </cell>
          <cell r="D6">
            <v>6.7899999999999998E-7</v>
          </cell>
          <cell r="E6">
            <v>1.161</v>
          </cell>
          <cell r="F6" t="str">
            <v>1"</v>
          </cell>
          <cell r="G6" t="str">
            <v>7/8"</v>
          </cell>
          <cell r="H6" t="str">
            <v>3/4"</v>
          </cell>
          <cell r="J6">
            <v>0.32800000905990601</v>
          </cell>
          <cell r="K6">
            <v>0.33199998736381531</v>
          </cell>
          <cell r="L6">
            <v>0.33899998664855957</v>
          </cell>
          <cell r="M6">
            <v>0</v>
          </cell>
        </row>
        <row r="7">
          <cell r="A7" t="str">
            <v>86-225</v>
          </cell>
          <cell r="B7">
            <v>2.25</v>
          </cell>
          <cell r="C7">
            <v>2.3149999999999999</v>
          </cell>
          <cell r="D7">
            <v>6.5600000000000005E-7</v>
          </cell>
          <cell r="E7">
            <v>1.153</v>
          </cell>
          <cell r="F7" t="str">
            <v>1"</v>
          </cell>
          <cell r="G7" t="str">
            <v>7/8"</v>
          </cell>
          <cell r="H7" t="str">
            <v>3/4"</v>
          </cell>
          <cell r="J7">
            <v>0.36899998784065247</v>
          </cell>
          <cell r="K7">
            <v>0.36000001430511475</v>
          </cell>
          <cell r="L7">
            <v>0.27099999785423279</v>
          </cell>
          <cell r="M7">
            <v>0</v>
          </cell>
        </row>
        <row r="8">
          <cell r="A8" t="str">
            <v>86-250</v>
          </cell>
          <cell r="B8">
            <v>2.5</v>
          </cell>
          <cell r="C8">
            <v>2.3849999999999998</v>
          </cell>
          <cell r="D8">
            <v>6.3300000000000002E-7</v>
          </cell>
          <cell r="E8">
            <v>1.1379999999999999</v>
          </cell>
          <cell r="F8" t="str">
            <v>1"</v>
          </cell>
          <cell r="G8" t="str">
            <v>7/8"</v>
          </cell>
          <cell r="H8" t="str">
            <v>3/4"</v>
          </cell>
          <cell r="J8">
            <v>0.40599998831748962</v>
          </cell>
          <cell r="K8">
            <v>0.3970000147819519</v>
          </cell>
          <cell r="L8">
            <v>0.19699999690055847</v>
          </cell>
          <cell r="M8">
            <v>0</v>
          </cell>
        </row>
        <row r="9">
          <cell r="A9" t="str">
            <v>86-275</v>
          </cell>
          <cell r="B9">
            <v>2.75</v>
          </cell>
          <cell r="C9">
            <v>2.4550000000000001</v>
          </cell>
          <cell r="D9">
            <v>6.0999999999999998E-7</v>
          </cell>
          <cell r="E9">
            <v>1.119</v>
          </cell>
          <cell r="F9" t="str">
            <v>1"</v>
          </cell>
          <cell r="G9" t="str">
            <v>7/8"</v>
          </cell>
          <cell r="H9" t="str">
            <v>3/4"</v>
          </cell>
          <cell r="J9">
            <v>0.44499999284744263</v>
          </cell>
          <cell r="K9">
            <v>0.43299999833106995</v>
          </cell>
          <cell r="L9">
            <v>0.12200000137090683</v>
          </cell>
          <cell r="M9">
            <v>0</v>
          </cell>
        </row>
        <row r="10">
          <cell r="A10" t="str">
            <v>87-100</v>
          </cell>
          <cell r="B10">
            <v>1</v>
          </cell>
          <cell r="C10">
            <v>2.39</v>
          </cell>
          <cell r="D10">
            <v>6.1200000000000003E-7</v>
          </cell>
          <cell r="E10">
            <v>1.0549999999999999</v>
          </cell>
          <cell r="F10" t="str">
            <v>1"</v>
          </cell>
          <cell r="G10" t="str">
            <v>7/8"</v>
          </cell>
          <cell r="J10">
            <v>0.24300000071525574</v>
          </cell>
          <cell r="K10">
            <v>0.75700002908706665</v>
          </cell>
          <cell r="L10">
            <v>0</v>
          </cell>
          <cell r="M10">
            <v>0</v>
          </cell>
        </row>
        <row r="11">
          <cell r="A11" t="str">
            <v>87-125</v>
          </cell>
          <cell r="B11">
            <v>1.25</v>
          </cell>
          <cell r="C11">
            <v>2.399</v>
          </cell>
          <cell r="D11">
            <v>6.0999999999999998E-7</v>
          </cell>
          <cell r="E11">
            <v>1.0580000000000001</v>
          </cell>
          <cell r="F11" t="str">
            <v>1"</v>
          </cell>
          <cell r="G11" t="str">
            <v>7/8"</v>
          </cell>
          <cell r="J11">
            <v>0.25699999928474426</v>
          </cell>
          <cell r="K11">
            <v>0.74299997091293335</v>
          </cell>
          <cell r="L11">
            <v>0</v>
          </cell>
          <cell r="M11">
            <v>0</v>
          </cell>
        </row>
        <row r="12">
          <cell r="A12" t="str">
            <v>87-150</v>
          </cell>
          <cell r="B12">
            <v>1.5</v>
          </cell>
          <cell r="C12">
            <v>2.4129999999999998</v>
          </cell>
          <cell r="D12">
            <v>6.0699999999999997E-7</v>
          </cell>
          <cell r="E12">
            <v>1.0620000000000001</v>
          </cell>
          <cell r="F12" t="str">
            <v>1"</v>
          </cell>
          <cell r="G12" t="str">
            <v>7/8"</v>
          </cell>
          <cell r="J12">
            <v>0.27700001001358032</v>
          </cell>
          <cell r="K12">
            <v>0.72299998998641968</v>
          </cell>
          <cell r="L12">
            <v>0</v>
          </cell>
          <cell r="M12">
            <v>0</v>
          </cell>
        </row>
        <row r="13">
          <cell r="A13" t="str">
            <v>87-175</v>
          </cell>
          <cell r="B13">
            <v>1.75</v>
          </cell>
          <cell r="C13">
            <v>2.4300000000000002</v>
          </cell>
          <cell r="D13">
            <v>6.0299999999999999E-7</v>
          </cell>
          <cell r="E13">
            <v>1.0660000000000001</v>
          </cell>
          <cell r="F13" t="str">
            <v>1"</v>
          </cell>
          <cell r="G13" t="str">
            <v>7/8"</v>
          </cell>
          <cell r="J13">
            <v>0.30300000309944153</v>
          </cell>
          <cell r="K13">
            <v>0.69700002670288086</v>
          </cell>
          <cell r="L13">
            <v>0</v>
          </cell>
          <cell r="M13">
            <v>0</v>
          </cell>
        </row>
        <row r="14">
          <cell r="A14" t="str">
            <v>87-200</v>
          </cell>
          <cell r="B14">
            <v>2</v>
          </cell>
          <cell r="C14">
            <v>2.4500000000000002</v>
          </cell>
          <cell r="D14">
            <v>5.0800000000000005E-7</v>
          </cell>
          <cell r="E14">
            <v>1.071</v>
          </cell>
          <cell r="F14" t="str">
            <v>1"</v>
          </cell>
          <cell r="G14" t="str">
            <v>7/8"</v>
          </cell>
          <cell r="J14">
            <v>0.33199998736381531</v>
          </cell>
          <cell r="K14">
            <v>0.6679999828338623</v>
          </cell>
          <cell r="L14">
            <v>0</v>
          </cell>
          <cell r="M14">
            <v>0</v>
          </cell>
        </row>
        <row r="15">
          <cell r="A15" t="str">
            <v>87-225</v>
          </cell>
          <cell r="B15">
            <v>2.25</v>
          </cell>
          <cell r="C15">
            <v>2.472</v>
          </cell>
          <cell r="D15">
            <v>5.9400000000000005E-7</v>
          </cell>
          <cell r="E15">
            <v>1.075</v>
          </cell>
          <cell r="F15" t="str">
            <v>1"</v>
          </cell>
          <cell r="G15" t="str">
            <v>7/8"</v>
          </cell>
          <cell r="J15">
            <v>0.36399999260902405</v>
          </cell>
          <cell r="K15">
            <v>0.63599997758865356</v>
          </cell>
          <cell r="L15">
            <v>0</v>
          </cell>
          <cell r="M15">
            <v>0</v>
          </cell>
        </row>
        <row r="16">
          <cell r="A16" t="str">
            <v>87-250</v>
          </cell>
          <cell r="B16">
            <v>2.5</v>
          </cell>
          <cell r="C16">
            <v>2.496</v>
          </cell>
          <cell r="D16">
            <v>5.8800000000000002E-7</v>
          </cell>
          <cell r="E16">
            <v>1.079</v>
          </cell>
          <cell r="F16" t="str">
            <v>1"</v>
          </cell>
          <cell r="G16" t="str">
            <v>7/8"</v>
          </cell>
          <cell r="J16">
            <v>0.39899998903274536</v>
          </cell>
          <cell r="K16">
            <v>0.60100001096725464</v>
          </cell>
          <cell r="L16">
            <v>0</v>
          </cell>
          <cell r="M16">
            <v>0</v>
          </cell>
        </row>
        <row r="17">
          <cell r="A17" t="str">
            <v>87-275</v>
          </cell>
          <cell r="B17">
            <v>2.75</v>
          </cell>
          <cell r="C17">
            <v>2.5230000000000001</v>
          </cell>
          <cell r="D17">
            <v>5.82E-7</v>
          </cell>
          <cell r="E17">
            <v>1.0820000000000001</v>
          </cell>
          <cell r="F17" t="str">
            <v>1"</v>
          </cell>
          <cell r="G17" t="str">
            <v>7/8"</v>
          </cell>
          <cell r="J17">
            <v>0.43900001049041748</v>
          </cell>
          <cell r="K17">
            <v>0.56099998950958252</v>
          </cell>
          <cell r="L17">
            <v>0</v>
          </cell>
          <cell r="M17">
            <v>0</v>
          </cell>
        </row>
        <row r="18">
          <cell r="A18" t="str">
            <v>87-325</v>
          </cell>
          <cell r="B18">
            <v>3.25</v>
          </cell>
          <cell r="C18">
            <v>2.5750000000000002</v>
          </cell>
          <cell r="D18">
            <v>5.7000000000000005E-7</v>
          </cell>
          <cell r="E18">
            <v>1.0840000000000001</v>
          </cell>
          <cell r="F18" t="str">
            <v>1"</v>
          </cell>
          <cell r="G18" t="str">
            <v>7/8"</v>
          </cell>
          <cell r="J18">
            <v>0.51599997282028198</v>
          </cell>
          <cell r="K18">
            <v>0.48399999737739563</v>
          </cell>
          <cell r="L18">
            <v>0</v>
          </cell>
          <cell r="M18">
            <v>0</v>
          </cell>
        </row>
        <row r="19">
          <cell r="A19" t="str">
            <v>87-375</v>
          </cell>
          <cell r="B19">
            <v>3.75</v>
          </cell>
          <cell r="C19">
            <v>2.641</v>
          </cell>
          <cell r="D19">
            <v>5.5599999999999995E-7</v>
          </cell>
          <cell r="E19">
            <v>1.0780000000000001</v>
          </cell>
          <cell r="F19" t="str">
            <v>1"</v>
          </cell>
          <cell r="G19" t="str">
            <v>7/8"</v>
          </cell>
          <cell r="J19">
            <v>0.6119999885559082</v>
          </cell>
          <cell r="K19">
            <v>0.3880000114440918</v>
          </cell>
          <cell r="L19">
            <v>0</v>
          </cell>
          <cell r="M19">
            <v>0</v>
          </cell>
        </row>
        <row r="20">
          <cell r="A20" t="str">
            <v>87-475</v>
          </cell>
          <cell r="B20">
            <v>4.75</v>
          </cell>
          <cell r="C20">
            <v>2.7930000000000001</v>
          </cell>
          <cell r="D20">
            <v>5.2200000000000004E-7</v>
          </cell>
          <cell r="E20">
            <v>1.038</v>
          </cell>
          <cell r="F20" t="str">
            <v>1"</v>
          </cell>
          <cell r="G20" t="str">
            <v>7/8"</v>
          </cell>
          <cell r="J20">
            <v>0.83600002527236938</v>
          </cell>
          <cell r="K20">
            <v>0.164000004529953</v>
          </cell>
          <cell r="L20">
            <v>0</v>
          </cell>
          <cell r="M20">
            <v>0</v>
          </cell>
        </row>
        <row r="21">
          <cell r="A21" t="str">
            <v>88-xxx</v>
          </cell>
          <cell r="C21">
            <v>2.9039999999999999</v>
          </cell>
          <cell r="D21">
            <v>4.9699999999999996E-7</v>
          </cell>
          <cell r="E21">
            <v>1</v>
          </cell>
          <cell r="F21" t="str">
            <v>1"</v>
          </cell>
          <cell r="J21">
            <v>1</v>
          </cell>
          <cell r="K21">
            <v>0</v>
          </cell>
          <cell r="L21">
            <v>0</v>
          </cell>
          <cell r="M21">
            <v>0</v>
          </cell>
        </row>
        <row r="22">
          <cell r="A22" t="str">
            <v>96-100</v>
          </cell>
          <cell r="B22">
            <v>1</v>
          </cell>
          <cell r="C22">
            <v>2.3820000000000001</v>
          </cell>
          <cell r="D22">
            <v>6.7000000000000004E-7</v>
          </cell>
          <cell r="E22">
            <v>1.222</v>
          </cell>
          <cell r="F22" t="str">
            <v>1 1/8"</v>
          </cell>
          <cell r="G22" t="str">
            <v>1"</v>
          </cell>
          <cell r="H22" t="str">
            <v>7/8"</v>
          </cell>
          <cell r="I22" t="str">
            <v>3/4"</v>
          </cell>
          <cell r="J22">
            <v>0.19099999964237213</v>
          </cell>
          <cell r="K22">
            <v>0.19200000166893005</v>
          </cell>
          <cell r="L22">
            <v>0.19499999284744263</v>
          </cell>
          <cell r="M22">
            <v>0.42300000786781311</v>
          </cell>
        </row>
        <row r="23">
          <cell r="A23" t="str">
            <v>96-125</v>
          </cell>
          <cell r="B23">
            <v>1.25</v>
          </cell>
          <cell r="C23">
            <v>2.4350000000000001</v>
          </cell>
          <cell r="D23">
            <v>6.5499999999999998E-7</v>
          </cell>
          <cell r="E23">
            <v>1.224</v>
          </cell>
          <cell r="F23" t="str">
            <v>1 1/8"</v>
          </cell>
          <cell r="G23" t="str">
            <v>1"</v>
          </cell>
          <cell r="H23" t="str">
            <v>7/8"</v>
          </cell>
          <cell r="I23" t="str">
            <v>3/4"</v>
          </cell>
          <cell r="J23">
            <v>0.20499999821186066</v>
          </cell>
          <cell r="K23">
            <v>0.20499999821186066</v>
          </cell>
          <cell r="L23">
            <v>0.2070000022649765</v>
          </cell>
          <cell r="M23">
            <v>0.38299998641014099</v>
          </cell>
        </row>
        <row r="24">
          <cell r="A24" t="str">
            <v>96-150</v>
          </cell>
          <cell r="B24">
            <v>1.5</v>
          </cell>
          <cell r="C24">
            <v>2.5110000000000001</v>
          </cell>
          <cell r="D24">
            <v>6.3300000000000002E-7</v>
          </cell>
          <cell r="E24">
            <v>1.2230000000000001</v>
          </cell>
          <cell r="F24" t="str">
            <v>1 1/8"</v>
          </cell>
          <cell r="G24" t="str">
            <v>1"</v>
          </cell>
          <cell r="H24" t="str">
            <v>7/8"</v>
          </cell>
          <cell r="I24" t="str">
            <v>3/4"</v>
          </cell>
          <cell r="J24">
            <v>0.22400000691413879</v>
          </cell>
          <cell r="K24">
            <v>0.22499999403953552</v>
          </cell>
          <cell r="L24">
            <v>0.22800000011920929</v>
          </cell>
          <cell r="M24">
            <v>0.32300001382827759</v>
          </cell>
        </row>
        <row r="25">
          <cell r="A25" t="str">
            <v>96-175</v>
          </cell>
          <cell r="B25">
            <v>1.75</v>
          </cell>
          <cell r="C25">
            <v>2.6070000000000002</v>
          </cell>
          <cell r="D25">
            <v>6.06E-7</v>
          </cell>
          <cell r="E25">
            <v>1.2130000000000001</v>
          </cell>
          <cell r="F25" t="str">
            <v>1 1/8"</v>
          </cell>
          <cell r="G25" t="str">
            <v>1"</v>
          </cell>
          <cell r="H25" t="str">
            <v>7/8"</v>
          </cell>
          <cell r="I25" t="str">
            <v>3/4"</v>
          </cell>
          <cell r="J25">
            <v>0.24799999594688416</v>
          </cell>
          <cell r="K25">
            <v>0.25</v>
          </cell>
          <cell r="L25">
            <v>0.25099998712539673</v>
          </cell>
          <cell r="M25">
            <v>0.25099998712539673</v>
          </cell>
        </row>
        <row r="26">
          <cell r="A26" t="str">
            <v>96-200</v>
          </cell>
          <cell r="B26">
            <v>2</v>
          </cell>
          <cell r="C26">
            <v>2.7029999999999998</v>
          </cell>
          <cell r="D26">
            <v>5.7800000000000001E-7</v>
          </cell>
          <cell r="E26">
            <v>1.196</v>
          </cell>
          <cell r="F26" t="str">
            <v>1 1/8"</v>
          </cell>
          <cell r="G26" t="str">
            <v>1"</v>
          </cell>
          <cell r="H26" t="str">
            <v>7/8"</v>
          </cell>
          <cell r="I26" t="str">
            <v>3/4"</v>
          </cell>
          <cell r="J26">
            <v>0.27099999785423279</v>
          </cell>
          <cell r="K26">
            <v>0.27900001406669617</v>
          </cell>
          <cell r="L26">
            <v>0.27399998903274536</v>
          </cell>
          <cell r="M26">
            <v>0.17599999904632568</v>
          </cell>
        </row>
        <row r="27">
          <cell r="A27" t="str">
            <v>96-225</v>
          </cell>
          <cell r="B27">
            <v>2.25</v>
          </cell>
          <cell r="C27">
            <v>2.8</v>
          </cell>
          <cell r="D27">
            <v>5.4899999999999995E-7</v>
          </cell>
          <cell r="E27">
            <v>1.1719999999999999</v>
          </cell>
          <cell r="F27" t="str">
            <v>1 1/8"</v>
          </cell>
          <cell r="G27" t="str">
            <v>1"</v>
          </cell>
          <cell r="H27" t="str">
            <v>7/8"</v>
          </cell>
          <cell r="I27" t="str">
            <v>3/4"</v>
          </cell>
          <cell r="J27">
            <v>0.29600000381469727</v>
          </cell>
          <cell r="K27">
            <v>0.30700001120567322</v>
          </cell>
          <cell r="L27">
            <v>0.29800000786781311</v>
          </cell>
          <cell r="M27">
            <v>9.7999997437000275E-2</v>
          </cell>
        </row>
        <row r="28">
          <cell r="A28" t="str">
            <v>97-100</v>
          </cell>
          <cell r="B28">
            <v>1</v>
          </cell>
          <cell r="C28">
            <v>2.645</v>
          </cell>
          <cell r="D28">
            <v>5.68E-7</v>
          </cell>
          <cell r="E28">
            <v>1.1200000000000001</v>
          </cell>
          <cell r="F28" t="str">
            <v>1 1/8"</v>
          </cell>
          <cell r="G28" t="str">
            <v>1"</v>
          </cell>
          <cell r="H28" t="str">
            <v>7/8"</v>
          </cell>
          <cell r="J28">
            <v>0.19699999690055847</v>
          </cell>
          <cell r="K28">
            <v>0.20000000298023224</v>
          </cell>
          <cell r="L28">
            <v>0.6029999852180481</v>
          </cell>
          <cell r="M28">
            <v>0</v>
          </cell>
        </row>
        <row r="29">
          <cell r="A29" t="str">
            <v>97-125</v>
          </cell>
          <cell r="B29">
            <v>1.25</v>
          </cell>
          <cell r="C29">
            <v>2.67</v>
          </cell>
          <cell r="D29">
            <v>5.6300000000000005E-7</v>
          </cell>
          <cell r="E29">
            <v>1.1240000000000001</v>
          </cell>
          <cell r="F29" t="str">
            <v>1 1/8"</v>
          </cell>
          <cell r="G29" t="str">
            <v>1"</v>
          </cell>
          <cell r="H29" t="str">
            <v>7/8"</v>
          </cell>
          <cell r="J29">
            <v>0.20800000429153442</v>
          </cell>
          <cell r="K29">
            <v>0.21199999749660492</v>
          </cell>
          <cell r="L29">
            <v>0.57999998331069946</v>
          </cell>
          <cell r="M29">
            <v>0</v>
          </cell>
        </row>
        <row r="30">
          <cell r="A30" t="str">
            <v>97-150</v>
          </cell>
          <cell r="B30">
            <v>1.5</v>
          </cell>
          <cell r="C30">
            <v>2.7069999999999999</v>
          </cell>
          <cell r="D30">
            <v>5.5599999999999995E-7</v>
          </cell>
          <cell r="E30">
            <v>1.131</v>
          </cell>
          <cell r="F30" t="str">
            <v>1 1/8"</v>
          </cell>
          <cell r="G30" t="str">
            <v>1"</v>
          </cell>
          <cell r="H30" t="str">
            <v>7/8"</v>
          </cell>
          <cell r="J30">
            <v>0.22499999403953552</v>
          </cell>
          <cell r="K30">
            <v>0.23000000417232513</v>
          </cell>
          <cell r="L30">
            <v>0.54500001668930054</v>
          </cell>
          <cell r="M30">
            <v>0</v>
          </cell>
        </row>
        <row r="31">
          <cell r="A31" t="str">
            <v>97-175</v>
          </cell>
          <cell r="B31">
            <v>1.75</v>
          </cell>
          <cell r="C31">
            <v>2.7509999999999999</v>
          </cell>
          <cell r="D31">
            <v>5.4799999999999998E-7</v>
          </cell>
          <cell r="E31">
            <v>1.137</v>
          </cell>
          <cell r="F31" t="str">
            <v>1 1/8"</v>
          </cell>
          <cell r="G31" t="str">
            <v>1"</v>
          </cell>
          <cell r="H31" t="str">
            <v>7/8"</v>
          </cell>
          <cell r="J31">
            <v>0.24500000476837158</v>
          </cell>
          <cell r="K31">
            <v>0.25</v>
          </cell>
          <cell r="L31">
            <v>0.50599998235702515</v>
          </cell>
          <cell r="M31">
            <v>0</v>
          </cell>
        </row>
        <row r="32">
          <cell r="A32" t="str">
            <v>97-200</v>
          </cell>
          <cell r="B32">
            <v>2</v>
          </cell>
          <cell r="C32">
            <v>2.8010000000000002</v>
          </cell>
          <cell r="D32">
            <v>5.3799999999999997E-7</v>
          </cell>
          <cell r="E32">
            <v>1.141</v>
          </cell>
          <cell r="F32" t="str">
            <v>1 1/8"</v>
          </cell>
          <cell r="G32" t="str">
            <v>1"</v>
          </cell>
          <cell r="H32" t="str">
            <v>7/8"</v>
          </cell>
          <cell r="J32">
            <v>0.26800000667572021</v>
          </cell>
          <cell r="K32">
            <v>0.27399998903274536</v>
          </cell>
          <cell r="L32">
            <v>0.45800000429153442</v>
          </cell>
          <cell r="M32">
            <v>0</v>
          </cell>
        </row>
        <row r="33">
          <cell r="A33" t="str">
            <v>97-225</v>
          </cell>
          <cell r="B33">
            <v>2.25</v>
          </cell>
          <cell r="C33">
            <v>2.8559999999999999</v>
          </cell>
          <cell r="D33">
            <v>5.2799999999999996E-7</v>
          </cell>
          <cell r="E33">
            <v>1.143</v>
          </cell>
          <cell r="F33" t="str">
            <v>1 1/8"</v>
          </cell>
          <cell r="G33" t="str">
            <v>1"</v>
          </cell>
          <cell r="H33" t="str">
            <v>7/8"</v>
          </cell>
          <cell r="J33">
            <v>0.29399999976158142</v>
          </cell>
          <cell r="K33">
            <v>0.30199998617172241</v>
          </cell>
          <cell r="L33">
            <v>0.40400001406669617</v>
          </cell>
          <cell r="M33">
            <v>0</v>
          </cell>
        </row>
        <row r="34">
          <cell r="A34" t="str">
            <v>97-250</v>
          </cell>
          <cell r="B34">
            <v>2.5</v>
          </cell>
          <cell r="C34">
            <v>2.9209999999999998</v>
          </cell>
          <cell r="D34">
            <v>5.1500000000000005E-7</v>
          </cell>
          <cell r="E34">
            <v>1.141</v>
          </cell>
          <cell r="F34" t="str">
            <v>1 1/8"</v>
          </cell>
          <cell r="G34" t="str">
            <v>1"</v>
          </cell>
          <cell r="H34" t="str">
            <v>7/8"</v>
          </cell>
          <cell r="J34">
            <v>0.32499998807907104</v>
          </cell>
          <cell r="K34">
            <v>0.33100000023841858</v>
          </cell>
          <cell r="L34">
            <v>0.34400001168251038</v>
          </cell>
          <cell r="M34">
            <v>0</v>
          </cell>
        </row>
        <row r="35">
          <cell r="A35" t="str">
            <v>97-275</v>
          </cell>
          <cell r="B35">
            <v>2.75</v>
          </cell>
          <cell r="C35">
            <v>2.9889999999999999</v>
          </cell>
          <cell r="D35">
            <v>5.0299999999999999E-7</v>
          </cell>
          <cell r="E35">
            <v>1.135</v>
          </cell>
          <cell r="F35" t="str">
            <v>1 1/8"</v>
          </cell>
          <cell r="G35" t="str">
            <v>1"</v>
          </cell>
          <cell r="H35" t="str">
            <v>7/8"</v>
          </cell>
          <cell r="J35">
            <v>0.36100000143051147</v>
          </cell>
          <cell r="K35">
            <v>0.3529999852180481</v>
          </cell>
          <cell r="L35">
            <v>0.28600001335144043</v>
          </cell>
          <cell r="M35">
            <v>0</v>
          </cell>
        </row>
        <row r="36">
          <cell r="A36" t="str">
            <v>97-325</v>
          </cell>
          <cell r="B36">
            <v>3.25</v>
          </cell>
          <cell r="C36">
            <v>3.1320000000000001</v>
          </cell>
          <cell r="D36">
            <v>4.75E-7</v>
          </cell>
          <cell r="E36">
            <v>1.111</v>
          </cell>
          <cell r="F36" t="str">
            <v>1 1/8"</v>
          </cell>
          <cell r="G36" t="str">
            <v>1"</v>
          </cell>
          <cell r="H36" t="str">
            <v>7/8"</v>
          </cell>
          <cell r="J36">
            <v>0.42899999022483826</v>
          </cell>
          <cell r="K36">
            <v>0.41899999976158142</v>
          </cell>
          <cell r="L36">
            <v>0.15199999511241913</v>
          </cell>
          <cell r="M36">
            <v>0</v>
          </cell>
        </row>
        <row r="37">
          <cell r="A37" t="str">
            <v>98-100</v>
          </cell>
          <cell r="B37">
            <v>1</v>
          </cell>
          <cell r="C37">
            <v>3.0680000000000001</v>
          </cell>
          <cell r="D37">
            <v>4.75E-7</v>
          </cell>
          <cell r="E37">
            <v>1.0429999999999999</v>
          </cell>
          <cell r="F37" t="str">
            <v>1 1/8"</v>
          </cell>
          <cell r="G37" t="str">
            <v>1"</v>
          </cell>
          <cell r="J37">
            <v>0.21199999749660492</v>
          </cell>
          <cell r="K37">
            <v>0.78799998760223389</v>
          </cell>
          <cell r="L37">
            <v>0</v>
          </cell>
          <cell r="M37">
            <v>0</v>
          </cell>
        </row>
        <row r="38">
          <cell r="A38" t="str">
            <v>98-125</v>
          </cell>
          <cell r="B38">
            <v>1.25</v>
          </cell>
          <cell r="C38">
            <v>3.0760000000000001</v>
          </cell>
          <cell r="D38">
            <v>4.7399999999999998E-7</v>
          </cell>
          <cell r="E38">
            <v>1.0449999999999999</v>
          </cell>
          <cell r="F38" t="str">
            <v>1 1/8"</v>
          </cell>
          <cell r="G38" t="str">
            <v>1"</v>
          </cell>
          <cell r="J38">
            <v>0.22200000286102295</v>
          </cell>
          <cell r="K38">
            <v>0.77799999713897705</v>
          </cell>
          <cell r="L38">
            <v>0</v>
          </cell>
          <cell r="M38">
            <v>0</v>
          </cell>
        </row>
        <row r="39">
          <cell r="A39" t="str">
            <v>98-150</v>
          </cell>
          <cell r="B39">
            <v>1.5</v>
          </cell>
          <cell r="C39">
            <v>3.089</v>
          </cell>
          <cell r="D39">
            <v>4.7199999999999999E-7</v>
          </cell>
          <cell r="E39">
            <v>1.048</v>
          </cell>
          <cell r="F39" t="str">
            <v>1 1/8"</v>
          </cell>
          <cell r="G39" t="str">
            <v>1"</v>
          </cell>
          <cell r="J39">
            <v>0.23800000548362732</v>
          </cell>
          <cell r="K39">
            <v>0.76200002431869507</v>
          </cell>
          <cell r="L39">
            <v>0</v>
          </cell>
          <cell r="M39">
            <v>0</v>
          </cell>
        </row>
        <row r="40">
          <cell r="A40" t="str">
            <v>98-175</v>
          </cell>
          <cell r="B40">
            <v>1.75</v>
          </cell>
          <cell r="C40">
            <v>3.1030000000000002</v>
          </cell>
          <cell r="D40">
            <v>4.7E-7</v>
          </cell>
          <cell r="E40">
            <v>1.0509999999999999</v>
          </cell>
          <cell r="F40" t="str">
            <v>1 1/8"</v>
          </cell>
          <cell r="G40" t="str">
            <v>1"</v>
          </cell>
          <cell r="J40">
            <v>0.25699999928474426</v>
          </cell>
          <cell r="K40">
            <v>0.74299997091293335</v>
          </cell>
          <cell r="L40">
            <v>0</v>
          </cell>
          <cell r="M40">
            <v>0</v>
          </cell>
        </row>
        <row r="41">
          <cell r="A41" t="str">
            <v>98-200</v>
          </cell>
          <cell r="B41">
            <v>2</v>
          </cell>
          <cell r="C41">
            <v>3.1179999999999999</v>
          </cell>
          <cell r="D41">
            <v>4.6800000000000001E-7</v>
          </cell>
          <cell r="E41">
            <v>1.0549999999999999</v>
          </cell>
          <cell r="F41" t="str">
            <v>1 1/8"</v>
          </cell>
          <cell r="G41" t="str">
            <v>1"</v>
          </cell>
          <cell r="J41">
            <v>0.27700001001358032</v>
          </cell>
          <cell r="K41">
            <v>0.72299998998641968</v>
          </cell>
          <cell r="L41">
            <v>0</v>
          </cell>
          <cell r="M41">
            <v>0</v>
          </cell>
        </row>
        <row r="42">
          <cell r="A42" t="str">
            <v>98-225</v>
          </cell>
          <cell r="B42">
            <v>2.25</v>
          </cell>
          <cell r="C42">
            <v>3.137</v>
          </cell>
          <cell r="D42">
            <v>4.6499999999999999E-7</v>
          </cell>
          <cell r="E42">
            <v>1.0580000000000001</v>
          </cell>
          <cell r="F42" t="str">
            <v>1 1/8"</v>
          </cell>
          <cell r="G42" t="str">
            <v>1"</v>
          </cell>
          <cell r="J42">
            <v>0.30099999904632568</v>
          </cell>
          <cell r="K42">
            <v>0.69900000095367432</v>
          </cell>
          <cell r="L42">
            <v>0</v>
          </cell>
          <cell r="M42">
            <v>0</v>
          </cell>
        </row>
        <row r="43">
          <cell r="A43" t="str">
            <v>98-250</v>
          </cell>
          <cell r="B43">
            <v>2.5</v>
          </cell>
          <cell r="C43">
            <v>3.157</v>
          </cell>
          <cell r="D43">
            <v>4.63E-7</v>
          </cell>
          <cell r="E43">
            <v>1.0620000000000001</v>
          </cell>
          <cell r="F43" t="str">
            <v>1 1/8"</v>
          </cell>
          <cell r="G43" t="str">
            <v>1"</v>
          </cell>
          <cell r="J43">
            <v>0.32699999213218689</v>
          </cell>
          <cell r="K43">
            <v>0.67299997806549072</v>
          </cell>
          <cell r="L43">
            <v>0</v>
          </cell>
          <cell r="M43">
            <v>0</v>
          </cell>
        </row>
        <row r="44">
          <cell r="A44" t="str">
            <v>98-275</v>
          </cell>
          <cell r="B44">
            <v>2.75</v>
          </cell>
          <cell r="C44">
            <v>3.18</v>
          </cell>
          <cell r="D44">
            <v>4.5999999999999999E-7</v>
          </cell>
          <cell r="E44">
            <v>1.0660000000000001</v>
          </cell>
          <cell r="F44" t="str">
            <v>1 1/8"</v>
          </cell>
          <cell r="G44" t="str">
            <v>1"</v>
          </cell>
          <cell r="J44">
            <v>0.35600000619888306</v>
          </cell>
          <cell r="K44">
            <v>0.64399999380111694</v>
          </cell>
          <cell r="L44">
            <v>0</v>
          </cell>
          <cell r="M44">
            <v>0</v>
          </cell>
        </row>
        <row r="45">
          <cell r="A45" t="str">
            <v>98-325</v>
          </cell>
          <cell r="B45">
            <v>3.25</v>
          </cell>
          <cell r="C45">
            <v>3.2309999999999999</v>
          </cell>
          <cell r="D45">
            <v>4.5299999999999999E-7</v>
          </cell>
          <cell r="E45">
            <v>1.071</v>
          </cell>
          <cell r="F45" t="str">
            <v>1 1/8"</v>
          </cell>
          <cell r="G45" t="str">
            <v>1"</v>
          </cell>
          <cell r="J45">
            <v>0.42199999094009399</v>
          </cell>
          <cell r="K45">
            <v>0.57800000905990601</v>
          </cell>
          <cell r="L45">
            <v>0</v>
          </cell>
          <cell r="M45">
            <v>0</v>
          </cell>
        </row>
        <row r="46">
          <cell r="A46" t="str">
            <v>98-375</v>
          </cell>
          <cell r="B46">
            <v>3.75</v>
          </cell>
          <cell r="C46">
            <v>3.2890000000000001</v>
          </cell>
          <cell r="D46">
            <v>4.4499999999999997E-7</v>
          </cell>
          <cell r="E46">
            <v>1.0740000000000001</v>
          </cell>
          <cell r="F46" t="str">
            <v>1 1/8"</v>
          </cell>
          <cell r="G46" t="str">
            <v>1"</v>
          </cell>
          <cell r="J46">
            <v>0.49700000882148743</v>
          </cell>
          <cell r="K46">
            <v>0.50300002098083496</v>
          </cell>
          <cell r="L46">
            <v>0</v>
          </cell>
          <cell r="M46">
            <v>0</v>
          </cell>
        </row>
        <row r="47">
          <cell r="A47" t="str">
            <v>98-475</v>
          </cell>
          <cell r="B47">
            <v>4.75</v>
          </cell>
          <cell r="C47">
            <v>3.4119999999999999</v>
          </cell>
          <cell r="D47">
            <v>4.2800000000000002E-7</v>
          </cell>
          <cell r="E47">
            <v>1.0640000000000001</v>
          </cell>
          <cell r="F47" t="str">
            <v>1 1/8"</v>
          </cell>
          <cell r="G47" t="str">
            <v>1"</v>
          </cell>
          <cell r="J47">
            <v>0.65700000524520874</v>
          </cell>
          <cell r="K47">
            <v>0.34299999475479126</v>
          </cell>
          <cell r="L47">
            <v>0</v>
          </cell>
          <cell r="M47">
            <v>0</v>
          </cell>
        </row>
        <row r="48">
          <cell r="A48" t="str">
            <v>99-xxx</v>
          </cell>
          <cell r="C48">
            <v>3.6760000000000002</v>
          </cell>
          <cell r="D48">
            <v>3.9299999999999999E-7</v>
          </cell>
          <cell r="E48">
            <v>1</v>
          </cell>
          <cell r="F48" t="str">
            <v>1 1/8"</v>
          </cell>
          <cell r="J48">
            <v>1</v>
          </cell>
          <cell r="K48">
            <v>0</v>
          </cell>
          <cell r="L48">
            <v>0</v>
          </cell>
          <cell r="M48">
            <v>0</v>
          </cell>
        </row>
      </sheetData>
      <sheetData sheetId="3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ltima Medicion"/>
      <sheetName val="Sda. F.W.( Pta. Nueva) "/>
      <sheetName val="Sda. API (Pta. Nueva)B.C. "/>
      <sheetName val="Eda API Planta Vieja  "/>
      <sheetName val="Sda API Planta Vieja"/>
      <sheetName val="Metas"/>
      <sheetName val="Pileta Revestida"/>
      <sheetName val="Entrada Tk Bafle"/>
      <sheetName val="Salida Tk Bafle"/>
      <sheetName val="Impulsion Bomba Inyectora"/>
      <sheetName val="Datos Graficos"/>
      <sheetName val="Plano"/>
      <sheetName val="Graficos Bba Inyeccion"/>
      <sheetName val="Historico"/>
      <sheetName val="Costos"/>
      <sheetName val="Sda. API (Pta. Nueva) "/>
      <sheetName val="Entrada API"/>
      <sheetName val="Salida API"/>
      <sheetName val="Planta de Inyeccion - Cerro Dra"/>
    </sheetNames>
    <sheetDataSet>
      <sheetData sheetId="0">
        <row r="2">
          <cell r="V2">
            <v>10</v>
          </cell>
          <cell r="W2">
            <v>1</v>
          </cell>
        </row>
        <row r="3">
          <cell r="V3">
            <v>100</v>
          </cell>
          <cell r="W3">
            <v>2</v>
          </cell>
        </row>
        <row r="4">
          <cell r="V4">
            <v>1000</v>
          </cell>
          <cell r="W4">
            <v>3</v>
          </cell>
        </row>
        <row r="5">
          <cell r="V5">
            <v>10000</v>
          </cell>
          <cell r="W5">
            <v>4</v>
          </cell>
        </row>
      </sheetData>
      <sheetData sheetId="1"/>
      <sheetData sheetId="2"/>
      <sheetData sheetId="3"/>
      <sheetData sheetId="4"/>
      <sheetData sheetId="5"/>
      <sheetData sheetId="6">
        <row r="7">
          <cell r="A7">
            <v>36854</v>
          </cell>
          <cell r="B7">
            <v>19</v>
          </cell>
          <cell r="C7">
            <v>0.9</v>
          </cell>
          <cell r="D7">
            <v>3</v>
          </cell>
          <cell r="E7">
            <v>13</v>
          </cell>
          <cell r="F7">
            <v>100</v>
          </cell>
          <cell r="G7">
            <v>2.2805017103762828</v>
          </cell>
          <cell r="H7">
            <v>7.58</v>
          </cell>
          <cell r="I7">
            <v>50</v>
          </cell>
          <cell r="J7">
            <v>1000</v>
          </cell>
          <cell r="O7">
            <v>30</v>
          </cell>
        </row>
        <row r="8">
          <cell r="A8">
            <v>36871</v>
          </cell>
          <cell r="B8">
            <v>21</v>
          </cell>
          <cell r="C8">
            <v>1.79</v>
          </cell>
          <cell r="D8">
            <v>4.9000000000000004</v>
          </cell>
          <cell r="E8">
            <v>11</v>
          </cell>
          <cell r="F8">
            <v>150</v>
          </cell>
          <cell r="G8">
            <v>2.2271714922048997</v>
          </cell>
          <cell r="H8">
            <v>7.66</v>
          </cell>
          <cell r="I8">
            <v>55</v>
          </cell>
          <cell r="J8">
            <v>1000</v>
          </cell>
          <cell r="O8">
            <v>40</v>
          </cell>
        </row>
        <row r="9">
          <cell r="A9">
            <v>36879</v>
          </cell>
          <cell r="B9">
            <v>16</v>
          </cell>
          <cell r="C9">
            <v>1.2</v>
          </cell>
          <cell r="D9">
            <v>3.6</v>
          </cell>
          <cell r="E9">
            <v>13</v>
          </cell>
          <cell r="F9">
            <v>150</v>
          </cell>
          <cell r="G9">
            <v>2.3142791020597082</v>
          </cell>
          <cell r="H9">
            <v>7.73</v>
          </cell>
          <cell r="I9">
            <v>54</v>
          </cell>
          <cell r="J9">
            <v>1000</v>
          </cell>
          <cell r="O9">
            <v>45</v>
          </cell>
        </row>
        <row r="10">
          <cell r="A10">
            <v>36887</v>
          </cell>
          <cell r="B10">
            <v>36</v>
          </cell>
          <cell r="C10">
            <v>0.57999999999999996</v>
          </cell>
          <cell r="D10">
            <v>5.2</v>
          </cell>
          <cell r="E10">
            <v>10</v>
          </cell>
          <cell r="F10">
            <v>100</v>
          </cell>
          <cell r="G10">
            <v>2.2522522522522523</v>
          </cell>
          <cell r="H10">
            <v>7.71</v>
          </cell>
          <cell r="I10">
            <v>55</v>
          </cell>
          <cell r="J10">
            <v>1000</v>
          </cell>
          <cell r="O10">
            <v>54</v>
          </cell>
        </row>
        <row r="11">
          <cell r="A11">
            <v>36907</v>
          </cell>
          <cell r="B11">
            <v>24</v>
          </cell>
          <cell r="C11">
            <v>0.25</v>
          </cell>
          <cell r="D11">
            <v>5</v>
          </cell>
          <cell r="E11">
            <v>12</v>
          </cell>
          <cell r="F11">
            <v>100</v>
          </cell>
          <cell r="G11">
            <v>2.197802197802198</v>
          </cell>
          <cell r="H11">
            <v>7.79</v>
          </cell>
          <cell r="I11">
            <v>58</v>
          </cell>
          <cell r="J11">
            <v>100</v>
          </cell>
          <cell r="O11">
            <v>2430</v>
          </cell>
        </row>
        <row r="12">
          <cell r="A12">
            <v>36958</v>
          </cell>
          <cell r="C12">
            <v>0.63</v>
          </cell>
          <cell r="D12">
            <v>5.3</v>
          </cell>
          <cell r="E12">
            <v>12</v>
          </cell>
          <cell r="F12">
            <v>200</v>
          </cell>
          <cell r="I12">
            <v>58</v>
          </cell>
          <cell r="J12">
            <v>100</v>
          </cell>
          <cell r="O12">
            <v>75</v>
          </cell>
        </row>
        <row r="13">
          <cell r="A13">
            <v>36984</v>
          </cell>
          <cell r="C13">
            <v>0.65</v>
          </cell>
          <cell r="D13">
            <v>2.5</v>
          </cell>
          <cell r="E13">
            <v>14</v>
          </cell>
          <cell r="F13">
            <v>150</v>
          </cell>
          <cell r="G13">
            <v>2.2271714922048997</v>
          </cell>
          <cell r="H13">
            <v>7.53</v>
          </cell>
          <cell r="I13">
            <v>58</v>
          </cell>
          <cell r="J13">
            <v>100</v>
          </cell>
          <cell r="O13">
            <v>13834</v>
          </cell>
          <cell r="P13" t="str">
            <v xml:space="preserve">se tiró oil a pileta de tierra, </v>
          </cell>
        </row>
        <row r="14">
          <cell r="A14">
            <v>37006</v>
          </cell>
          <cell r="B14">
            <v>30</v>
          </cell>
          <cell r="C14">
            <v>0.22</v>
          </cell>
          <cell r="D14">
            <v>0.6</v>
          </cell>
          <cell r="E14">
            <v>22</v>
          </cell>
          <cell r="F14">
            <v>80</v>
          </cell>
          <cell r="H14">
            <v>7.26</v>
          </cell>
          <cell r="I14">
            <v>50</v>
          </cell>
          <cell r="J14">
            <v>10</v>
          </cell>
          <cell r="O14">
            <v>86</v>
          </cell>
        </row>
        <row r="15">
          <cell r="A15">
            <v>37033</v>
          </cell>
          <cell r="B15">
            <v>22</v>
          </cell>
          <cell r="C15">
            <v>0.15</v>
          </cell>
          <cell r="D15">
            <v>2</v>
          </cell>
          <cell r="E15">
            <v>6</v>
          </cell>
          <cell r="F15">
            <v>25</v>
          </cell>
          <cell r="G15">
            <v>2.3310023310023311</v>
          </cell>
          <cell r="H15">
            <v>7.86</v>
          </cell>
          <cell r="I15">
            <v>55</v>
          </cell>
          <cell r="J15">
            <v>100</v>
          </cell>
          <cell r="O15">
            <v>74</v>
          </cell>
          <cell r="P15" t="str">
            <v xml:space="preserve">pileta con Petroleo </v>
          </cell>
        </row>
        <row r="16">
          <cell r="A16">
            <v>37062</v>
          </cell>
          <cell r="B16">
            <v>28</v>
          </cell>
          <cell r="C16">
            <v>0.15</v>
          </cell>
          <cell r="D16">
            <v>2</v>
          </cell>
          <cell r="E16">
            <v>16</v>
          </cell>
          <cell r="F16">
            <v>10</v>
          </cell>
          <cell r="G16">
            <v>2.169</v>
          </cell>
          <cell r="H16">
            <v>7.55</v>
          </cell>
          <cell r="I16">
            <v>53</v>
          </cell>
          <cell r="J16">
            <v>100</v>
          </cell>
          <cell r="O16">
            <v>179</v>
          </cell>
          <cell r="P16" t="str">
            <v xml:space="preserve">pileta con Petroleo </v>
          </cell>
        </row>
        <row r="17">
          <cell r="A17">
            <v>37089</v>
          </cell>
          <cell r="B17">
            <v>5</v>
          </cell>
          <cell r="C17">
            <v>0.1</v>
          </cell>
          <cell r="D17">
            <v>4</v>
          </cell>
          <cell r="E17">
            <v>26</v>
          </cell>
          <cell r="F17">
            <v>20</v>
          </cell>
          <cell r="G17">
            <v>2.2669999999999999</v>
          </cell>
          <cell r="H17">
            <v>7.63</v>
          </cell>
          <cell r="I17">
            <v>48</v>
          </cell>
          <cell r="J17">
            <v>100</v>
          </cell>
          <cell r="O17">
            <v>360</v>
          </cell>
          <cell r="P17" t="str">
            <v xml:space="preserve">pileta con Petroleo </v>
          </cell>
        </row>
        <row r="18">
          <cell r="A18">
            <v>37144</v>
          </cell>
          <cell r="B18">
            <v>17</v>
          </cell>
          <cell r="C18">
            <v>0.2</v>
          </cell>
          <cell r="D18">
            <v>2</v>
          </cell>
          <cell r="E18">
            <v>11</v>
          </cell>
          <cell r="F18">
            <v>10</v>
          </cell>
          <cell r="G18">
            <v>2.2719999999999998</v>
          </cell>
          <cell r="H18">
            <v>7.82</v>
          </cell>
          <cell r="I18">
            <v>51</v>
          </cell>
          <cell r="J18">
            <v>100</v>
          </cell>
          <cell r="O18">
            <v>126</v>
          </cell>
          <cell r="P18" t="str">
            <v>Fecha de lect.Bact. 27/08/2001</v>
          </cell>
        </row>
        <row r="19">
          <cell r="A19">
            <v>37173</v>
          </cell>
          <cell r="B19">
            <v>22</v>
          </cell>
          <cell r="C19">
            <v>0.3</v>
          </cell>
          <cell r="D19">
            <v>3.5</v>
          </cell>
          <cell r="E19">
            <v>11</v>
          </cell>
          <cell r="F19">
            <v>8</v>
          </cell>
          <cell r="G19">
            <v>2.347</v>
          </cell>
          <cell r="H19">
            <v>8.3699999999999992</v>
          </cell>
          <cell r="I19">
            <v>53</v>
          </cell>
          <cell r="J19">
            <v>100</v>
          </cell>
          <cell r="O19">
            <v>83</v>
          </cell>
        </row>
        <row r="20">
          <cell r="A20">
            <v>37203</v>
          </cell>
          <cell r="B20">
            <v>27</v>
          </cell>
          <cell r="C20">
            <v>0.3</v>
          </cell>
          <cell r="D20">
            <v>2.5</v>
          </cell>
          <cell r="E20">
            <v>13</v>
          </cell>
          <cell r="F20">
            <v>150</v>
          </cell>
          <cell r="G20">
            <v>2.2883</v>
          </cell>
          <cell r="H20">
            <v>7.7</v>
          </cell>
          <cell r="I20">
            <v>58</v>
          </cell>
          <cell r="J20">
            <v>100</v>
          </cell>
          <cell r="O20">
            <v>99</v>
          </cell>
          <cell r="P20" t="str">
            <v xml:space="preserve">se tiró oil a pileta de tierra, </v>
          </cell>
        </row>
        <row r="21">
          <cell r="A21">
            <v>37229</v>
          </cell>
          <cell r="B21">
            <v>21</v>
          </cell>
          <cell r="C21">
            <v>0.1</v>
          </cell>
          <cell r="D21">
            <v>3</v>
          </cell>
          <cell r="E21">
            <v>12</v>
          </cell>
          <cell r="F21">
            <v>800</v>
          </cell>
          <cell r="G21">
            <v>2.415</v>
          </cell>
          <cell r="H21">
            <v>6.5</v>
          </cell>
          <cell r="I21">
            <v>56</v>
          </cell>
          <cell r="J21">
            <v>100</v>
          </cell>
          <cell r="O21">
            <v>73</v>
          </cell>
          <cell r="P21" t="str">
            <v>Lect.Bact.8/11/01</v>
          </cell>
        </row>
        <row r="22">
          <cell r="A22">
            <v>37265</v>
          </cell>
          <cell r="B22">
            <v>27</v>
          </cell>
          <cell r="C22">
            <v>0.35</v>
          </cell>
          <cell r="D22">
            <v>1.5</v>
          </cell>
          <cell r="E22">
            <v>5</v>
          </cell>
          <cell r="F22">
            <v>400</v>
          </cell>
          <cell r="G22">
            <v>2.3363999999999998</v>
          </cell>
          <cell r="H22">
            <v>7.1</v>
          </cell>
          <cell r="I22">
            <v>43</v>
          </cell>
          <cell r="J22">
            <v>100</v>
          </cell>
          <cell r="O22">
            <v>44</v>
          </cell>
          <cell r="P22" t="str">
            <v>Lect.Bact.8/11/01</v>
          </cell>
        </row>
        <row r="23">
          <cell r="A23">
            <v>37288</v>
          </cell>
          <cell r="B23">
            <v>13</v>
          </cell>
          <cell r="C23">
            <v>0.15</v>
          </cell>
          <cell r="D23">
            <v>0.1</v>
          </cell>
          <cell r="E23">
            <v>10</v>
          </cell>
          <cell r="F23">
            <v>100</v>
          </cell>
          <cell r="G23">
            <v>2.4049999999999998</v>
          </cell>
          <cell r="H23">
            <v>7.2</v>
          </cell>
          <cell r="I23">
            <v>74</v>
          </cell>
          <cell r="J23">
            <v>100</v>
          </cell>
          <cell r="O23">
            <v>94</v>
          </cell>
        </row>
        <row r="24">
          <cell r="A24">
            <v>37328</v>
          </cell>
          <cell r="B24">
            <v>9</v>
          </cell>
          <cell r="C24">
            <v>0.1</v>
          </cell>
          <cell r="D24">
            <v>3</v>
          </cell>
          <cell r="E24">
            <v>10</v>
          </cell>
          <cell r="F24">
            <v>10</v>
          </cell>
          <cell r="G24">
            <v>2.3363999999999998</v>
          </cell>
          <cell r="H24">
            <v>7.3</v>
          </cell>
          <cell r="I24">
            <v>54</v>
          </cell>
          <cell r="J24">
            <v>100</v>
          </cell>
          <cell r="O24">
            <v>51</v>
          </cell>
        </row>
        <row r="25">
          <cell r="A25">
            <v>37361</v>
          </cell>
          <cell r="B25">
            <v>12</v>
          </cell>
          <cell r="C25">
            <v>0.1</v>
          </cell>
          <cell r="D25">
            <v>3.5</v>
          </cell>
          <cell r="E25">
            <v>10</v>
          </cell>
          <cell r="F25">
            <v>8</v>
          </cell>
          <cell r="G25">
            <v>2.4508999999999999</v>
          </cell>
          <cell r="H25">
            <v>7.4</v>
          </cell>
          <cell r="I25">
            <v>53</v>
          </cell>
          <cell r="J25">
            <v>1000</v>
          </cell>
          <cell r="O25">
            <v>158</v>
          </cell>
        </row>
        <row r="26">
          <cell r="A26">
            <v>37410</v>
          </cell>
          <cell r="B26">
            <v>13</v>
          </cell>
          <cell r="C26">
            <v>0.15</v>
          </cell>
          <cell r="D26">
            <v>3.5</v>
          </cell>
          <cell r="E26">
            <v>10</v>
          </cell>
          <cell r="F26">
            <v>80</v>
          </cell>
          <cell r="G26">
            <v>2.4937</v>
          </cell>
          <cell r="H26">
            <v>7.1</v>
          </cell>
          <cell r="I26">
            <v>41</v>
          </cell>
          <cell r="J26">
            <v>1000</v>
          </cell>
          <cell r="O26">
            <v>272</v>
          </cell>
        </row>
        <row r="27">
          <cell r="A27">
            <v>37440</v>
          </cell>
          <cell r="B27">
            <v>18</v>
          </cell>
          <cell r="C27">
            <v>0.6</v>
          </cell>
          <cell r="D27">
            <v>1</v>
          </cell>
          <cell r="E27">
            <v>11</v>
          </cell>
          <cell r="F27">
            <v>8</v>
          </cell>
          <cell r="G27">
            <v>2.6315</v>
          </cell>
          <cell r="H27">
            <v>7.1</v>
          </cell>
          <cell r="I27">
            <v>52</v>
          </cell>
          <cell r="J27">
            <v>100</v>
          </cell>
          <cell r="O27">
            <v>106</v>
          </cell>
        </row>
        <row r="28">
          <cell r="A28">
            <v>37470</v>
          </cell>
          <cell r="B28">
            <v>16</v>
          </cell>
          <cell r="C28">
            <v>0.4</v>
          </cell>
          <cell r="D28">
            <v>1</v>
          </cell>
          <cell r="E28">
            <v>14</v>
          </cell>
          <cell r="F28">
            <v>100</v>
          </cell>
          <cell r="G28">
            <v>2.5906699999999998</v>
          </cell>
          <cell r="H28">
            <v>7.3</v>
          </cell>
          <cell r="I28">
            <v>54</v>
          </cell>
          <cell r="J28">
            <v>10000</v>
          </cell>
          <cell r="O28">
            <v>214</v>
          </cell>
        </row>
        <row r="29">
          <cell r="A29">
            <v>37505</v>
          </cell>
          <cell r="B29">
            <v>9</v>
          </cell>
          <cell r="C29">
            <v>0.4</v>
          </cell>
          <cell r="D29">
            <v>2</v>
          </cell>
          <cell r="E29">
            <v>12</v>
          </cell>
          <cell r="F29">
            <v>40</v>
          </cell>
          <cell r="G29">
            <v>2.6595569999999999</v>
          </cell>
          <cell r="H29">
            <v>7</v>
          </cell>
          <cell r="I29">
            <v>50</v>
          </cell>
          <cell r="J29">
            <v>100</v>
          </cell>
          <cell r="O29">
            <v>128</v>
          </cell>
        </row>
        <row r="30">
          <cell r="A30">
            <v>37538</v>
          </cell>
          <cell r="B30">
            <v>7</v>
          </cell>
          <cell r="C30">
            <v>0.4</v>
          </cell>
          <cell r="D30">
            <v>3</v>
          </cell>
          <cell r="E30">
            <v>13</v>
          </cell>
          <cell r="F30">
            <v>150</v>
          </cell>
          <cell r="G30">
            <v>2.7776999999999998</v>
          </cell>
          <cell r="H30">
            <v>7</v>
          </cell>
          <cell r="I30">
            <v>54</v>
          </cell>
          <cell r="J30">
            <v>1000</v>
          </cell>
          <cell r="O30">
            <v>80</v>
          </cell>
        </row>
        <row r="31">
          <cell r="A31">
            <v>37572</v>
          </cell>
          <cell r="B31">
            <v>5</v>
          </cell>
          <cell r="C31">
            <v>0.12</v>
          </cell>
          <cell r="D31">
            <v>1</v>
          </cell>
          <cell r="E31">
            <v>10</v>
          </cell>
          <cell r="F31">
            <v>30</v>
          </cell>
          <cell r="G31">
            <v>2.7855099999999999</v>
          </cell>
          <cell r="H31">
            <v>6.7</v>
          </cell>
          <cell r="I31">
            <v>56</v>
          </cell>
          <cell r="J31">
            <v>100</v>
          </cell>
          <cell r="O31">
            <v>74</v>
          </cell>
        </row>
        <row r="32">
          <cell r="A32">
            <v>37595</v>
          </cell>
          <cell r="B32">
            <v>19</v>
          </cell>
          <cell r="C32">
            <v>1.6</v>
          </cell>
          <cell r="D32">
            <v>1</v>
          </cell>
          <cell r="E32">
            <v>10</v>
          </cell>
          <cell r="F32">
            <v>60</v>
          </cell>
          <cell r="G32">
            <v>2.8248500000000001</v>
          </cell>
          <cell r="H32">
            <v>7</v>
          </cell>
          <cell r="I32">
            <v>57</v>
          </cell>
          <cell r="J32">
            <v>1000</v>
          </cell>
        </row>
        <row r="33">
          <cell r="A33">
            <v>37635</v>
          </cell>
          <cell r="B33">
            <v>14</v>
          </cell>
          <cell r="C33">
            <v>0.19</v>
          </cell>
          <cell r="D33">
            <v>4</v>
          </cell>
          <cell r="E33">
            <v>9</v>
          </cell>
          <cell r="F33">
            <v>80</v>
          </cell>
          <cell r="G33">
            <v>2.5640999999999998</v>
          </cell>
          <cell r="H33">
            <v>7.81</v>
          </cell>
          <cell r="I33">
            <v>57</v>
          </cell>
          <cell r="J33">
            <v>1000</v>
          </cell>
          <cell r="O33">
            <v>208</v>
          </cell>
        </row>
        <row r="34">
          <cell r="A34">
            <v>37658</v>
          </cell>
          <cell r="B34">
            <v>10</v>
          </cell>
          <cell r="C34">
            <v>0.24</v>
          </cell>
          <cell r="D34">
            <v>3</v>
          </cell>
          <cell r="E34">
            <v>10</v>
          </cell>
          <cell r="F34">
            <v>4</v>
          </cell>
          <cell r="G34">
            <v>2.5838999999999999</v>
          </cell>
          <cell r="H34">
            <v>7.6</v>
          </cell>
          <cell r="I34">
            <v>52</v>
          </cell>
          <cell r="J34">
            <v>100</v>
          </cell>
          <cell r="O34">
            <v>60</v>
          </cell>
        </row>
        <row r="35">
          <cell r="A35">
            <v>37705</v>
          </cell>
          <cell r="B35">
            <v>10</v>
          </cell>
          <cell r="C35">
            <v>0.2</v>
          </cell>
          <cell r="D35">
            <v>3</v>
          </cell>
          <cell r="E35">
            <v>9</v>
          </cell>
          <cell r="F35">
            <v>4</v>
          </cell>
          <cell r="G35">
            <v>2.7100200000000001</v>
          </cell>
          <cell r="H35">
            <v>7.4</v>
          </cell>
          <cell r="I35">
            <v>57</v>
          </cell>
          <cell r="J35">
            <v>1000</v>
          </cell>
          <cell r="O35">
            <v>34</v>
          </cell>
        </row>
        <row r="36">
          <cell r="A36">
            <v>37763</v>
          </cell>
          <cell r="B36">
            <v>10</v>
          </cell>
          <cell r="C36">
            <v>0.79</v>
          </cell>
          <cell r="D36">
            <v>3</v>
          </cell>
          <cell r="E36">
            <v>8</v>
          </cell>
          <cell r="F36">
            <v>60</v>
          </cell>
          <cell r="G36">
            <v>3.2258</v>
          </cell>
          <cell r="H36">
            <v>7.79</v>
          </cell>
          <cell r="I36">
            <v>54</v>
          </cell>
          <cell r="J36">
            <v>100</v>
          </cell>
          <cell r="O36">
            <v>407</v>
          </cell>
        </row>
        <row r="37">
          <cell r="A37">
            <v>37805</v>
          </cell>
          <cell r="B37">
            <v>23</v>
          </cell>
          <cell r="C37">
            <v>0.32</v>
          </cell>
          <cell r="D37">
            <v>1.5</v>
          </cell>
          <cell r="E37">
            <v>11</v>
          </cell>
          <cell r="F37">
            <v>6</v>
          </cell>
          <cell r="G37">
            <v>3.3333333333333335</v>
          </cell>
          <cell r="H37">
            <v>7.42</v>
          </cell>
          <cell r="I37">
            <v>52</v>
          </cell>
          <cell r="J37">
            <v>100</v>
          </cell>
          <cell r="O37">
            <v>176</v>
          </cell>
        </row>
        <row r="38">
          <cell r="A38">
            <v>37845</v>
          </cell>
          <cell r="B38">
            <v>17</v>
          </cell>
          <cell r="C38">
            <v>0.16</v>
          </cell>
          <cell r="D38">
            <v>3</v>
          </cell>
          <cell r="E38">
            <v>25</v>
          </cell>
          <cell r="F38">
            <v>2</v>
          </cell>
          <cell r="G38">
            <v>3.1539999999999999</v>
          </cell>
          <cell r="H38">
            <v>7.26</v>
          </cell>
          <cell r="I38">
            <v>67</v>
          </cell>
          <cell r="J38">
            <v>10</v>
          </cell>
          <cell r="O38">
            <v>14</v>
          </cell>
        </row>
        <row r="39">
          <cell r="A39">
            <v>37917</v>
          </cell>
          <cell r="B39">
            <v>14</v>
          </cell>
          <cell r="C39">
            <v>0.1</v>
          </cell>
          <cell r="D39">
            <v>3</v>
          </cell>
          <cell r="E39">
            <v>6</v>
          </cell>
          <cell r="F39">
            <v>8</v>
          </cell>
          <cell r="G39">
            <v>2.4649999999999999</v>
          </cell>
          <cell r="H39">
            <v>7.4</v>
          </cell>
          <cell r="I39">
            <v>55</v>
          </cell>
          <cell r="J39">
            <v>100</v>
          </cell>
          <cell r="O39">
            <v>172</v>
          </cell>
        </row>
        <row r="40">
          <cell r="A40">
            <v>38044</v>
          </cell>
          <cell r="J40">
            <v>100</v>
          </cell>
        </row>
        <row r="41">
          <cell r="A41">
            <v>38083</v>
          </cell>
          <cell r="J41">
            <v>100</v>
          </cell>
        </row>
        <row r="42">
          <cell r="A42">
            <v>38089</v>
          </cell>
          <cell r="J42">
            <v>100</v>
          </cell>
        </row>
        <row r="43">
          <cell r="A43">
            <v>38094</v>
          </cell>
          <cell r="B43">
            <v>15</v>
          </cell>
          <cell r="C43">
            <v>0.41</v>
          </cell>
          <cell r="D43">
            <v>8.4</v>
          </cell>
          <cell r="E43">
            <v>6</v>
          </cell>
          <cell r="F43">
            <v>200</v>
          </cell>
          <cell r="G43">
            <v>2.0750000000000002</v>
          </cell>
          <cell r="H43">
            <v>7.6</v>
          </cell>
          <cell r="I43">
            <v>54</v>
          </cell>
          <cell r="J43">
            <v>10</v>
          </cell>
          <cell r="O43">
            <v>30</v>
          </cell>
        </row>
        <row r="44">
          <cell r="A44">
            <v>38111</v>
          </cell>
          <cell r="J44">
            <v>100</v>
          </cell>
        </row>
        <row r="45">
          <cell r="A45">
            <v>38127</v>
          </cell>
          <cell r="B45">
            <v>12</v>
          </cell>
          <cell r="C45">
            <v>0.57999999999999996</v>
          </cell>
          <cell r="D45">
            <v>5</v>
          </cell>
          <cell r="E45">
            <v>8</v>
          </cell>
          <cell r="F45">
            <v>100</v>
          </cell>
          <cell r="G45">
            <v>2.0569999999999999</v>
          </cell>
          <cell r="H45">
            <v>7.7</v>
          </cell>
          <cell r="I45">
            <v>58</v>
          </cell>
          <cell r="J45">
            <v>100</v>
          </cell>
          <cell r="O45">
            <v>304</v>
          </cell>
        </row>
        <row r="46">
          <cell r="A46">
            <v>38218</v>
          </cell>
          <cell r="B46">
            <v>13</v>
          </cell>
          <cell r="C46">
            <v>0.7</v>
          </cell>
          <cell r="D46">
            <v>3</v>
          </cell>
          <cell r="E46">
            <v>11</v>
          </cell>
          <cell r="F46">
            <v>50</v>
          </cell>
          <cell r="G46">
            <v>2.1644999999999999</v>
          </cell>
          <cell r="H46">
            <v>7.2</v>
          </cell>
          <cell r="I46">
            <v>58</v>
          </cell>
          <cell r="J46">
            <v>10000</v>
          </cell>
          <cell r="O46">
            <v>51</v>
          </cell>
        </row>
        <row r="47">
          <cell r="A47">
            <v>38267</v>
          </cell>
          <cell r="D47">
            <v>4</v>
          </cell>
          <cell r="E47">
            <v>11</v>
          </cell>
          <cell r="F47">
            <v>10</v>
          </cell>
          <cell r="H47">
            <v>7.3</v>
          </cell>
          <cell r="I47">
            <v>52</v>
          </cell>
          <cell r="J47">
            <v>100</v>
          </cell>
          <cell r="O47">
            <v>36</v>
          </cell>
        </row>
        <row r="48">
          <cell r="A48">
            <v>38280</v>
          </cell>
          <cell r="J48">
            <v>1000</v>
          </cell>
        </row>
        <row r="49">
          <cell r="A49">
            <v>38301</v>
          </cell>
          <cell r="D49">
            <v>3</v>
          </cell>
          <cell r="E49">
            <v>8</v>
          </cell>
          <cell r="F49">
            <v>40</v>
          </cell>
          <cell r="H49">
            <v>7.74</v>
          </cell>
          <cell r="I49">
            <v>58</v>
          </cell>
          <cell r="J49">
            <v>100</v>
          </cell>
          <cell r="O49">
            <v>50</v>
          </cell>
        </row>
        <row r="50">
          <cell r="A50">
            <v>38331</v>
          </cell>
          <cell r="D50">
            <v>4</v>
          </cell>
          <cell r="E50">
            <v>5</v>
          </cell>
          <cell r="F50">
            <v>10</v>
          </cell>
          <cell r="H50">
            <v>7.56</v>
          </cell>
          <cell r="I50">
            <v>59</v>
          </cell>
          <cell r="J50">
            <v>10</v>
          </cell>
          <cell r="O50">
            <v>126</v>
          </cell>
        </row>
        <row r="51">
          <cell r="A51">
            <v>38376</v>
          </cell>
          <cell r="B51">
            <v>19</v>
          </cell>
          <cell r="C51">
            <v>0.35</v>
          </cell>
          <cell r="D51">
            <v>4</v>
          </cell>
          <cell r="E51">
            <v>8</v>
          </cell>
          <cell r="F51">
            <v>60</v>
          </cell>
          <cell r="G51">
            <v>2.6522999999999999</v>
          </cell>
          <cell r="H51">
            <v>7.85</v>
          </cell>
          <cell r="I51">
            <v>59</v>
          </cell>
          <cell r="J51">
            <v>100</v>
          </cell>
          <cell r="O51">
            <v>406</v>
          </cell>
        </row>
        <row r="52">
          <cell r="A52">
            <v>38401</v>
          </cell>
          <cell r="B52">
            <v>6</v>
          </cell>
          <cell r="C52">
            <v>0.16</v>
          </cell>
          <cell r="D52">
            <v>4</v>
          </cell>
          <cell r="E52">
            <v>8</v>
          </cell>
          <cell r="F52">
            <v>30</v>
          </cell>
          <cell r="G52">
            <v>2.8010999999999999</v>
          </cell>
          <cell r="H52">
            <v>7.84</v>
          </cell>
          <cell r="I52">
            <v>61</v>
          </cell>
          <cell r="J52">
            <v>100</v>
          </cell>
          <cell r="O52">
            <v>101</v>
          </cell>
        </row>
        <row r="53">
          <cell r="A53">
            <v>38414</v>
          </cell>
          <cell r="B53">
            <v>15</v>
          </cell>
          <cell r="C53">
            <v>0.05</v>
          </cell>
          <cell r="D53">
            <v>3</v>
          </cell>
          <cell r="E53">
            <v>7</v>
          </cell>
          <cell r="F53">
            <v>40</v>
          </cell>
          <cell r="G53">
            <v>2.7172999999999998</v>
          </cell>
          <cell r="H53">
            <v>7.64</v>
          </cell>
          <cell r="I53">
            <v>62</v>
          </cell>
          <cell r="J53">
            <v>10</v>
          </cell>
          <cell r="O53">
            <v>288</v>
          </cell>
        </row>
        <row r="54">
          <cell r="A54">
            <v>38456</v>
          </cell>
          <cell r="D54">
            <v>5</v>
          </cell>
          <cell r="E54">
            <v>9</v>
          </cell>
          <cell r="F54">
            <v>20</v>
          </cell>
          <cell r="H54">
            <v>7.78</v>
          </cell>
          <cell r="I54">
            <v>53</v>
          </cell>
          <cell r="J54">
            <v>1000</v>
          </cell>
          <cell r="O54">
            <v>17</v>
          </cell>
        </row>
      </sheetData>
      <sheetData sheetId="7">
        <row r="7">
          <cell r="A7">
            <v>36854</v>
          </cell>
          <cell r="B7">
            <v>22</v>
          </cell>
          <cell r="C7">
            <v>0.32</v>
          </cell>
          <cell r="D7">
            <v>2.8</v>
          </cell>
          <cell r="E7">
            <v>12</v>
          </cell>
          <cell r="F7">
            <v>0</v>
          </cell>
          <cell r="G7">
            <v>2.1891418563922942</v>
          </cell>
          <cell r="H7">
            <v>7.64</v>
          </cell>
          <cell r="I7">
            <v>56</v>
          </cell>
          <cell r="J7">
            <v>1000</v>
          </cell>
          <cell r="O7">
            <v>44</v>
          </cell>
        </row>
        <row r="8">
          <cell r="A8">
            <v>36871</v>
          </cell>
          <cell r="B8">
            <v>23</v>
          </cell>
          <cell r="C8">
            <v>0.49</v>
          </cell>
          <cell r="D8">
            <v>3.2</v>
          </cell>
          <cell r="E8">
            <v>13</v>
          </cell>
          <cell r="F8">
            <v>0.05</v>
          </cell>
          <cell r="G8">
            <v>2.2123893805309733</v>
          </cell>
          <cell r="H8">
            <v>7.71</v>
          </cell>
          <cell r="I8">
            <v>56</v>
          </cell>
          <cell r="J8">
            <v>1000</v>
          </cell>
          <cell r="O8">
            <v>48</v>
          </cell>
        </row>
        <row r="9">
          <cell r="A9">
            <v>36879</v>
          </cell>
          <cell r="B9">
            <v>20</v>
          </cell>
          <cell r="C9">
            <v>0.26</v>
          </cell>
          <cell r="D9">
            <v>3.15</v>
          </cell>
          <cell r="E9">
            <v>12</v>
          </cell>
          <cell r="F9">
            <v>0</v>
          </cell>
          <cell r="G9">
            <v>2.2381378692927485</v>
          </cell>
          <cell r="H9">
            <v>7.72</v>
          </cell>
          <cell r="I9">
            <v>55</v>
          </cell>
          <cell r="J9">
            <v>1000</v>
          </cell>
          <cell r="O9">
            <v>160</v>
          </cell>
        </row>
        <row r="10">
          <cell r="A10">
            <v>36887</v>
          </cell>
          <cell r="B10">
            <v>36</v>
          </cell>
          <cell r="C10">
            <v>0.28999999999999998</v>
          </cell>
          <cell r="D10">
            <v>4.08</v>
          </cell>
          <cell r="E10">
            <v>10</v>
          </cell>
          <cell r="F10">
            <v>5.0000000000000001E-3</v>
          </cell>
          <cell r="G10">
            <v>2.192982456140351</v>
          </cell>
          <cell r="H10">
            <v>7.72</v>
          </cell>
          <cell r="I10">
            <v>53</v>
          </cell>
          <cell r="J10">
            <v>1000</v>
          </cell>
          <cell r="O10">
            <v>48</v>
          </cell>
        </row>
        <row r="11">
          <cell r="A11">
            <v>36907</v>
          </cell>
          <cell r="B11">
            <v>22</v>
          </cell>
          <cell r="C11">
            <v>0.23</v>
          </cell>
          <cell r="D11">
            <v>5</v>
          </cell>
          <cell r="E11">
            <v>8</v>
          </cell>
          <cell r="F11">
            <v>0.05</v>
          </cell>
          <cell r="G11">
            <v>2.1881838074398248</v>
          </cell>
          <cell r="H11">
            <v>7.8</v>
          </cell>
          <cell r="I11">
            <v>56</v>
          </cell>
          <cell r="J11">
            <v>100</v>
          </cell>
          <cell r="O11">
            <v>2580</v>
          </cell>
        </row>
        <row r="12">
          <cell r="A12">
            <v>36958</v>
          </cell>
          <cell r="C12">
            <v>0.5</v>
          </cell>
          <cell r="D12">
            <v>2.9</v>
          </cell>
          <cell r="E12">
            <v>10</v>
          </cell>
          <cell r="F12">
            <v>250</v>
          </cell>
          <cell r="I12">
            <v>53</v>
          </cell>
          <cell r="J12">
            <v>100</v>
          </cell>
          <cell r="O12">
            <v>74</v>
          </cell>
        </row>
        <row r="13">
          <cell r="A13">
            <v>36964</v>
          </cell>
          <cell r="O13">
            <v>141</v>
          </cell>
        </row>
        <row r="14">
          <cell r="A14">
            <v>36969</v>
          </cell>
          <cell r="O14">
            <v>69</v>
          </cell>
        </row>
        <row r="15">
          <cell r="A15">
            <v>36976</v>
          </cell>
          <cell r="O15">
            <v>212</v>
          </cell>
        </row>
        <row r="16">
          <cell r="A16">
            <v>36984</v>
          </cell>
          <cell r="C16">
            <v>0.65</v>
          </cell>
          <cell r="D16">
            <v>2</v>
          </cell>
          <cell r="E16">
            <v>12</v>
          </cell>
          <cell r="F16">
            <v>150</v>
          </cell>
          <cell r="G16">
            <v>2.1881838074398248</v>
          </cell>
          <cell r="H16">
            <v>7.56</v>
          </cell>
          <cell r="I16">
            <v>57</v>
          </cell>
          <cell r="J16">
            <v>100</v>
          </cell>
          <cell r="O16">
            <v>12030</v>
          </cell>
          <cell r="P16" t="str">
            <v>se tiró y recup. Oil de pileta</v>
          </cell>
        </row>
        <row r="17">
          <cell r="A17">
            <v>37006</v>
          </cell>
          <cell r="B17">
            <v>24</v>
          </cell>
          <cell r="C17">
            <v>0.32</v>
          </cell>
          <cell r="D17">
            <v>2.5</v>
          </cell>
          <cell r="E17">
            <v>26</v>
          </cell>
          <cell r="F17">
            <v>40</v>
          </cell>
          <cell r="H17">
            <v>7.57</v>
          </cell>
          <cell r="I17">
            <v>50</v>
          </cell>
          <cell r="J17">
            <v>100</v>
          </cell>
          <cell r="O17">
            <v>1639</v>
          </cell>
        </row>
        <row r="18">
          <cell r="A18">
            <v>37033</v>
          </cell>
          <cell r="B18">
            <v>16</v>
          </cell>
          <cell r="C18">
            <v>0.1</v>
          </cell>
          <cell r="D18">
            <v>4</v>
          </cell>
          <cell r="E18">
            <v>4</v>
          </cell>
          <cell r="F18">
            <v>500</v>
          </cell>
          <cell r="G18">
            <v>2.3310023310023311</v>
          </cell>
          <cell r="H18">
            <v>7.08</v>
          </cell>
          <cell r="I18">
            <v>54</v>
          </cell>
          <cell r="J18">
            <v>100</v>
          </cell>
          <cell r="O18">
            <v>63</v>
          </cell>
          <cell r="P18" t="str">
            <v xml:space="preserve">pileta con Petroleo </v>
          </cell>
        </row>
        <row r="19">
          <cell r="A19">
            <v>37062</v>
          </cell>
          <cell r="B19">
            <v>22</v>
          </cell>
          <cell r="C19">
            <v>0.2</v>
          </cell>
          <cell r="D19">
            <v>2.5</v>
          </cell>
          <cell r="E19">
            <v>14</v>
          </cell>
          <cell r="F19">
            <v>10</v>
          </cell>
          <cell r="G19">
            <v>2.169</v>
          </cell>
          <cell r="H19">
            <v>7.61</v>
          </cell>
          <cell r="I19">
            <v>51</v>
          </cell>
          <cell r="J19">
            <v>100</v>
          </cell>
          <cell r="O19">
            <v>317</v>
          </cell>
          <cell r="P19" t="str">
            <v xml:space="preserve">pileta con Petroleo </v>
          </cell>
        </row>
        <row r="20">
          <cell r="A20">
            <v>37089</v>
          </cell>
          <cell r="B20">
            <v>4</v>
          </cell>
          <cell r="C20">
            <v>0.1</v>
          </cell>
          <cell r="D20">
            <v>4.5</v>
          </cell>
          <cell r="E20">
            <v>24</v>
          </cell>
          <cell r="F20">
            <v>20</v>
          </cell>
          <cell r="G20">
            <v>2.2679999999999998</v>
          </cell>
          <cell r="H20">
            <v>7.66</v>
          </cell>
          <cell r="I20">
            <v>48</v>
          </cell>
          <cell r="J20">
            <v>100</v>
          </cell>
          <cell r="O20">
            <v>290</v>
          </cell>
          <cell r="P20" t="str">
            <v xml:space="preserve">pileta con Petroleo </v>
          </cell>
        </row>
        <row r="21">
          <cell r="A21">
            <v>37144</v>
          </cell>
          <cell r="B21">
            <v>15</v>
          </cell>
          <cell r="C21">
            <v>0.1</v>
          </cell>
          <cell r="D21">
            <v>2</v>
          </cell>
          <cell r="E21">
            <v>11</v>
          </cell>
          <cell r="F21">
            <v>10</v>
          </cell>
          <cell r="G21">
            <v>2.27</v>
          </cell>
          <cell r="H21">
            <v>7.8</v>
          </cell>
          <cell r="I21">
            <v>50</v>
          </cell>
          <cell r="J21">
            <v>100</v>
          </cell>
          <cell r="O21">
            <v>91</v>
          </cell>
          <cell r="P21" t="str">
            <v>Fecha de lect.Bact. 27/08/2001</v>
          </cell>
        </row>
        <row r="22">
          <cell r="A22">
            <v>37146</v>
          </cell>
          <cell r="O22">
            <v>168</v>
          </cell>
        </row>
        <row r="23">
          <cell r="A23">
            <v>37148</v>
          </cell>
          <cell r="O23">
            <v>98</v>
          </cell>
        </row>
        <row r="24">
          <cell r="A24">
            <v>37151</v>
          </cell>
          <cell r="O24">
            <v>62</v>
          </cell>
        </row>
        <row r="25">
          <cell r="A25">
            <v>37153</v>
          </cell>
          <cell r="O25">
            <v>81</v>
          </cell>
        </row>
        <row r="26">
          <cell r="A26">
            <v>37155</v>
          </cell>
          <cell r="O26">
            <v>85</v>
          </cell>
        </row>
        <row r="27">
          <cell r="A27">
            <v>37158</v>
          </cell>
          <cell r="O27">
            <v>122</v>
          </cell>
        </row>
        <row r="28">
          <cell r="A28">
            <v>37160</v>
          </cell>
          <cell r="O28">
            <v>69</v>
          </cell>
        </row>
        <row r="29">
          <cell r="A29">
            <v>37162</v>
          </cell>
          <cell r="O29">
            <v>59</v>
          </cell>
        </row>
        <row r="30">
          <cell r="A30">
            <v>37173</v>
          </cell>
          <cell r="B30">
            <v>20</v>
          </cell>
          <cell r="C30">
            <v>0.15</v>
          </cell>
          <cell r="D30">
            <v>4</v>
          </cell>
          <cell r="E30">
            <v>12</v>
          </cell>
          <cell r="F30">
            <v>8</v>
          </cell>
          <cell r="G30">
            <v>2.3359999999999999</v>
          </cell>
          <cell r="H30">
            <v>8.11</v>
          </cell>
          <cell r="I30">
            <v>52</v>
          </cell>
          <cell r="J30">
            <v>100</v>
          </cell>
          <cell r="O30">
            <v>48</v>
          </cell>
        </row>
        <row r="31">
          <cell r="A31">
            <v>37175</v>
          </cell>
          <cell r="O31">
            <v>85</v>
          </cell>
        </row>
        <row r="32">
          <cell r="A32">
            <v>37183</v>
          </cell>
          <cell r="O32">
            <v>99</v>
          </cell>
        </row>
        <row r="33">
          <cell r="A33">
            <v>37188</v>
          </cell>
          <cell r="O33">
            <v>457</v>
          </cell>
        </row>
        <row r="34">
          <cell r="A34">
            <v>37203</v>
          </cell>
          <cell r="B34">
            <v>26</v>
          </cell>
          <cell r="C34">
            <v>0.2</v>
          </cell>
          <cell r="D34">
            <v>3</v>
          </cell>
          <cell r="E34">
            <v>14</v>
          </cell>
          <cell r="F34">
            <v>100</v>
          </cell>
          <cell r="G34">
            <v>2.2726999999999999</v>
          </cell>
          <cell r="H34">
            <v>7.4</v>
          </cell>
          <cell r="I34">
            <v>55</v>
          </cell>
          <cell r="J34">
            <v>100</v>
          </cell>
          <cell r="O34">
            <v>138</v>
          </cell>
          <cell r="P34" t="str">
            <v>Fecha de Cult. 29/10</v>
          </cell>
        </row>
        <row r="35">
          <cell r="A35">
            <v>37229</v>
          </cell>
          <cell r="B35">
            <v>23</v>
          </cell>
          <cell r="C35">
            <v>0.2</v>
          </cell>
          <cell r="D35">
            <v>3</v>
          </cell>
          <cell r="E35">
            <v>12</v>
          </cell>
          <cell r="F35">
            <v>8</v>
          </cell>
          <cell r="G35">
            <v>2.4150999999999998</v>
          </cell>
          <cell r="H35">
            <v>6.7</v>
          </cell>
          <cell r="I35">
            <v>52</v>
          </cell>
          <cell r="J35">
            <v>100</v>
          </cell>
          <cell r="O35">
            <v>53</v>
          </cell>
          <cell r="P35" t="str">
            <v>Lect.Bact.8/11/01</v>
          </cell>
        </row>
        <row r="36">
          <cell r="A36">
            <v>37230</v>
          </cell>
          <cell r="M36">
            <v>19</v>
          </cell>
          <cell r="N36">
            <v>20.2</v>
          </cell>
          <cell r="P36" t="str">
            <v>Realizó BAKER</v>
          </cell>
        </row>
        <row r="37">
          <cell r="A37">
            <v>37236</v>
          </cell>
          <cell r="M37">
            <v>21.4</v>
          </cell>
          <cell r="N37">
            <v>25.1</v>
          </cell>
          <cell r="P37" t="str">
            <v>Realizó BAKER</v>
          </cell>
        </row>
        <row r="38">
          <cell r="A38">
            <v>37265</v>
          </cell>
          <cell r="B38">
            <v>29</v>
          </cell>
          <cell r="C38">
            <v>0.5</v>
          </cell>
          <cell r="D38">
            <v>1.5</v>
          </cell>
          <cell r="E38">
            <v>6</v>
          </cell>
          <cell r="F38">
            <v>60</v>
          </cell>
          <cell r="G38">
            <v>2.3094000000000001</v>
          </cell>
          <cell r="H38">
            <v>7.6</v>
          </cell>
          <cell r="I38">
            <v>41</v>
          </cell>
          <cell r="J38">
            <v>100</v>
          </cell>
          <cell r="O38">
            <v>139</v>
          </cell>
          <cell r="P38" t="str">
            <v>Lect.Bact. 8/11/01-O2med.23/01</v>
          </cell>
        </row>
        <row r="39">
          <cell r="A39">
            <v>37288</v>
          </cell>
          <cell r="B39">
            <v>18</v>
          </cell>
          <cell r="C39">
            <v>0.1</v>
          </cell>
          <cell r="D39">
            <v>1</v>
          </cell>
          <cell r="E39">
            <v>8</v>
          </cell>
          <cell r="F39">
            <v>4</v>
          </cell>
          <cell r="G39">
            <v>2.3980000000000001</v>
          </cell>
          <cell r="H39">
            <v>7.3</v>
          </cell>
          <cell r="I39">
            <v>51</v>
          </cell>
          <cell r="J39">
            <v>10</v>
          </cell>
          <cell r="O39">
            <v>59</v>
          </cell>
        </row>
        <row r="40">
          <cell r="A40">
            <v>37298</v>
          </cell>
          <cell r="O40">
            <v>40</v>
          </cell>
        </row>
        <row r="41">
          <cell r="A41">
            <v>37300</v>
          </cell>
          <cell r="O41">
            <v>36</v>
          </cell>
        </row>
        <row r="42">
          <cell r="A42">
            <v>37302</v>
          </cell>
          <cell r="O42">
            <v>44</v>
          </cell>
        </row>
        <row r="43">
          <cell r="A43">
            <v>37305</v>
          </cell>
          <cell r="O43">
            <v>40</v>
          </cell>
        </row>
        <row r="44">
          <cell r="A44">
            <v>37309</v>
          </cell>
          <cell r="O44">
            <v>24</v>
          </cell>
        </row>
        <row r="45">
          <cell r="A45">
            <v>37328</v>
          </cell>
          <cell r="B45">
            <v>13</v>
          </cell>
          <cell r="C45">
            <v>0.1</v>
          </cell>
          <cell r="D45">
            <v>5</v>
          </cell>
          <cell r="E45">
            <v>10</v>
          </cell>
          <cell r="F45">
            <v>10</v>
          </cell>
          <cell r="G45">
            <v>2.3529</v>
          </cell>
          <cell r="H45">
            <v>7.3</v>
          </cell>
          <cell r="I45">
            <v>56</v>
          </cell>
          <cell r="J45">
            <v>100</v>
          </cell>
          <cell r="O45">
            <v>50</v>
          </cell>
        </row>
        <row r="46">
          <cell r="A46">
            <v>37361</v>
          </cell>
          <cell r="B46">
            <v>13</v>
          </cell>
          <cell r="C46">
            <v>0.1</v>
          </cell>
          <cell r="D46">
            <v>4</v>
          </cell>
          <cell r="E46">
            <v>10</v>
          </cell>
          <cell r="F46">
            <v>4</v>
          </cell>
          <cell r="G46">
            <v>2.4037999999999999</v>
          </cell>
          <cell r="H46">
            <v>7.3</v>
          </cell>
          <cell r="I46">
            <v>56</v>
          </cell>
          <cell r="J46">
            <v>100</v>
          </cell>
          <cell r="O46">
            <v>136</v>
          </cell>
        </row>
        <row r="47">
          <cell r="A47">
            <v>37410</v>
          </cell>
          <cell r="B47">
            <v>12</v>
          </cell>
          <cell r="C47">
            <v>0.22</v>
          </cell>
          <cell r="D47">
            <v>4</v>
          </cell>
          <cell r="E47">
            <v>10</v>
          </cell>
          <cell r="F47">
            <v>30</v>
          </cell>
          <cell r="G47">
            <v>2.5640999999999998</v>
          </cell>
          <cell r="H47">
            <v>7.1</v>
          </cell>
          <cell r="I47">
            <v>43</v>
          </cell>
          <cell r="J47">
            <v>100</v>
          </cell>
          <cell r="O47">
            <v>240</v>
          </cell>
        </row>
        <row r="48">
          <cell r="A48">
            <v>37440</v>
          </cell>
          <cell r="B48">
            <v>19</v>
          </cell>
          <cell r="C48">
            <v>0.85</v>
          </cell>
          <cell r="D48">
            <v>0.6</v>
          </cell>
          <cell r="E48">
            <v>11</v>
          </cell>
          <cell r="F48">
            <v>60</v>
          </cell>
          <cell r="G48">
            <v>2.6109</v>
          </cell>
          <cell r="H48">
            <v>7.4</v>
          </cell>
          <cell r="I48">
            <v>52</v>
          </cell>
          <cell r="J48">
            <v>100</v>
          </cell>
          <cell r="O48">
            <v>80</v>
          </cell>
        </row>
        <row r="49">
          <cell r="A49">
            <v>37470</v>
          </cell>
          <cell r="B49">
            <v>17</v>
          </cell>
          <cell r="C49">
            <v>0.2</v>
          </cell>
          <cell r="D49">
            <v>2</v>
          </cell>
          <cell r="E49">
            <v>10</v>
          </cell>
          <cell r="F49">
            <v>200</v>
          </cell>
          <cell r="G49">
            <v>2.5938699999999999</v>
          </cell>
          <cell r="H49">
            <v>7.2</v>
          </cell>
          <cell r="I49">
            <v>53</v>
          </cell>
          <cell r="J49">
            <v>100</v>
          </cell>
          <cell r="O49">
            <v>174</v>
          </cell>
        </row>
        <row r="50">
          <cell r="A50">
            <v>37505</v>
          </cell>
          <cell r="B50">
            <v>8</v>
          </cell>
          <cell r="C50">
            <v>0.34</v>
          </cell>
          <cell r="D50">
            <v>1.5</v>
          </cell>
          <cell r="E50">
            <v>10</v>
          </cell>
          <cell r="F50">
            <v>30</v>
          </cell>
          <cell r="G50">
            <v>2.6737000000000002</v>
          </cell>
          <cell r="H50">
            <v>7</v>
          </cell>
          <cell r="I50">
            <v>50</v>
          </cell>
          <cell r="J50">
            <v>100</v>
          </cell>
          <cell r="O50">
            <v>265</v>
          </cell>
        </row>
        <row r="51">
          <cell r="A51">
            <v>37538</v>
          </cell>
          <cell r="B51">
            <v>8</v>
          </cell>
          <cell r="C51">
            <v>0.41</v>
          </cell>
          <cell r="D51">
            <v>1.2</v>
          </cell>
          <cell r="E51">
            <v>12</v>
          </cell>
          <cell r="F51">
            <v>12</v>
          </cell>
          <cell r="G51">
            <v>2.7776999999999998</v>
          </cell>
          <cell r="H51">
            <v>7.1</v>
          </cell>
          <cell r="I51">
            <v>52</v>
          </cell>
          <cell r="J51">
            <v>1000</v>
          </cell>
          <cell r="O51">
            <v>98</v>
          </cell>
        </row>
        <row r="52">
          <cell r="A52">
            <v>37567</v>
          </cell>
          <cell r="F52">
            <v>40</v>
          </cell>
        </row>
        <row r="53">
          <cell r="A53">
            <v>37572</v>
          </cell>
          <cell r="B53">
            <v>6</v>
          </cell>
          <cell r="C53">
            <v>0.14000000000000001</v>
          </cell>
          <cell r="D53">
            <v>2</v>
          </cell>
          <cell r="E53">
            <v>13</v>
          </cell>
          <cell r="F53">
            <v>40</v>
          </cell>
          <cell r="G53">
            <v>2.80898</v>
          </cell>
          <cell r="H53">
            <v>6.8</v>
          </cell>
          <cell r="I53">
            <v>53</v>
          </cell>
          <cell r="J53">
            <v>100</v>
          </cell>
          <cell r="O53">
            <v>98</v>
          </cell>
        </row>
        <row r="54">
          <cell r="A54">
            <v>37592</v>
          </cell>
          <cell r="O54">
            <v>250.6</v>
          </cell>
        </row>
        <row r="55">
          <cell r="A55">
            <v>37595</v>
          </cell>
          <cell r="B55">
            <v>10</v>
          </cell>
          <cell r="C55">
            <v>0.44</v>
          </cell>
          <cell r="D55">
            <v>0.6</v>
          </cell>
          <cell r="E55">
            <v>10</v>
          </cell>
          <cell r="F55">
            <v>16</v>
          </cell>
          <cell r="G55">
            <v>2.7547999999999999</v>
          </cell>
          <cell r="H55">
            <v>6.9</v>
          </cell>
          <cell r="I55">
            <v>53</v>
          </cell>
          <cell r="J55">
            <v>10000</v>
          </cell>
          <cell r="O55">
            <v>442</v>
          </cell>
        </row>
        <row r="56">
          <cell r="A56">
            <v>37596</v>
          </cell>
          <cell r="O56">
            <v>480</v>
          </cell>
        </row>
        <row r="57">
          <cell r="A57">
            <v>37599</v>
          </cell>
          <cell r="O57">
            <v>442.1</v>
          </cell>
        </row>
        <row r="58">
          <cell r="A58">
            <v>37601</v>
          </cell>
          <cell r="O58">
            <v>155</v>
          </cell>
        </row>
        <row r="59">
          <cell r="A59">
            <v>37606</v>
          </cell>
          <cell r="O59">
            <v>86.5</v>
          </cell>
        </row>
        <row r="60">
          <cell r="A60">
            <v>37610</v>
          </cell>
          <cell r="O60">
            <v>252.9</v>
          </cell>
        </row>
        <row r="61">
          <cell r="A61">
            <v>37613</v>
          </cell>
          <cell r="O61">
            <v>212.3</v>
          </cell>
        </row>
        <row r="62">
          <cell r="A62">
            <v>37635</v>
          </cell>
          <cell r="B62">
            <v>13</v>
          </cell>
          <cell r="C62">
            <v>0.23</v>
          </cell>
          <cell r="D62">
            <v>3</v>
          </cell>
          <cell r="E62">
            <v>8</v>
          </cell>
          <cell r="F62">
            <v>16</v>
          </cell>
          <cell r="G62">
            <v>2.5773000000000001</v>
          </cell>
          <cell r="H62">
            <v>7.76</v>
          </cell>
          <cell r="I62">
            <v>56</v>
          </cell>
          <cell r="J62">
            <v>1000</v>
          </cell>
          <cell r="O62">
            <v>274</v>
          </cell>
        </row>
        <row r="63">
          <cell r="A63">
            <v>37658</v>
          </cell>
          <cell r="B63">
            <v>10</v>
          </cell>
          <cell r="C63">
            <v>0.13</v>
          </cell>
          <cell r="D63">
            <v>4</v>
          </cell>
          <cell r="E63">
            <v>11</v>
          </cell>
          <cell r="F63">
            <v>2</v>
          </cell>
          <cell r="G63">
            <v>2.5706000000000002</v>
          </cell>
          <cell r="H63">
            <v>7.56</v>
          </cell>
          <cell r="I63">
            <v>56</v>
          </cell>
          <cell r="J63">
            <v>100</v>
          </cell>
          <cell r="O63">
            <v>65</v>
          </cell>
        </row>
        <row r="64">
          <cell r="A64">
            <v>37705</v>
          </cell>
          <cell r="B64">
            <v>13</v>
          </cell>
          <cell r="C64">
            <v>0.16</v>
          </cell>
          <cell r="D64">
            <v>2</v>
          </cell>
          <cell r="E64">
            <v>7</v>
          </cell>
          <cell r="F64">
            <v>100</v>
          </cell>
          <cell r="G64">
            <v>2.7100200000000001</v>
          </cell>
          <cell r="H64">
            <v>7.66</v>
          </cell>
          <cell r="I64">
            <v>56</v>
          </cell>
          <cell r="J64">
            <v>1000</v>
          </cell>
          <cell r="O64">
            <v>30</v>
          </cell>
        </row>
        <row r="65">
          <cell r="A65">
            <v>37748</v>
          </cell>
          <cell r="C65">
            <v>0.32</v>
          </cell>
        </row>
        <row r="66">
          <cell r="A66">
            <v>37753</v>
          </cell>
          <cell r="O66">
            <v>70</v>
          </cell>
        </row>
        <row r="67">
          <cell r="A67">
            <v>37763</v>
          </cell>
          <cell r="B67">
            <v>8</v>
          </cell>
          <cell r="C67">
            <v>0.2</v>
          </cell>
          <cell r="D67">
            <v>0.1</v>
          </cell>
          <cell r="E67">
            <v>10</v>
          </cell>
          <cell r="F67">
            <v>4</v>
          </cell>
          <cell r="G67">
            <v>3.2050999999999998</v>
          </cell>
          <cell r="H67">
            <v>7.52</v>
          </cell>
          <cell r="I67">
            <v>51</v>
          </cell>
          <cell r="J67">
            <v>100</v>
          </cell>
          <cell r="O67">
            <v>225</v>
          </cell>
        </row>
        <row r="68">
          <cell r="A68">
            <v>37764</v>
          </cell>
          <cell r="O68">
            <v>171</v>
          </cell>
        </row>
        <row r="69">
          <cell r="A69">
            <v>37769</v>
          </cell>
          <cell r="O69">
            <v>118</v>
          </cell>
        </row>
        <row r="70">
          <cell r="A70">
            <v>37771</v>
          </cell>
          <cell r="O70">
            <v>151.30000000000001</v>
          </cell>
        </row>
        <row r="71">
          <cell r="A71">
            <v>37774</v>
          </cell>
          <cell r="O71">
            <v>176</v>
          </cell>
        </row>
        <row r="72">
          <cell r="A72">
            <v>37776</v>
          </cell>
          <cell r="O72">
            <v>147</v>
          </cell>
        </row>
        <row r="73">
          <cell r="A73">
            <v>37781</v>
          </cell>
          <cell r="O73">
            <v>204</v>
          </cell>
        </row>
        <row r="74">
          <cell r="A74">
            <v>37788</v>
          </cell>
          <cell r="O74">
            <v>63.9</v>
          </cell>
        </row>
        <row r="75">
          <cell r="A75">
            <v>37799</v>
          </cell>
          <cell r="O75">
            <v>203.2</v>
          </cell>
        </row>
        <row r="76">
          <cell r="A76">
            <v>37803</v>
          </cell>
          <cell r="O76">
            <v>448.9</v>
          </cell>
        </row>
        <row r="77">
          <cell r="A77">
            <v>37805</v>
          </cell>
          <cell r="B77">
            <v>16</v>
          </cell>
          <cell r="C77">
            <v>0.36</v>
          </cell>
          <cell r="D77">
            <v>2</v>
          </cell>
          <cell r="E77">
            <v>9</v>
          </cell>
          <cell r="F77">
            <v>2</v>
          </cell>
          <cell r="G77">
            <v>3.3333333333333335</v>
          </cell>
          <cell r="H77">
            <v>7.25</v>
          </cell>
          <cell r="I77">
            <v>52</v>
          </cell>
          <cell r="J77">
            <v>100</v>
          </cell>
          <cell r="O77">
            <v>330</v>
          </cell>
        </row>
        <row r="78">
          <cell r="A78">
            <v>37806</v>
          </cell>
          <cell r="O78">
            <v>223.87</v>
          </cell>
        </row>
        <row r="79">
          <cell r="A79">
            <v>37823</v>
          </cell>
          <cell r="O79">
            <v>148.36000000000001</v>
          </cell>
        </row>
        <row r="80">
          <cell r="A80">
            <v>37827</v>
          </cell>
          <cell r="O80">
            <v>123.7</v>
          </cell>
        </row>
        <row r="81">
          <cell r="A81">
            <v>37834</v>
          </cell>
          <cell r="O81">
            <v>257.27999999999997</v>
          </cell>
        </row>
      </sheetData>
      <sheetData sheetId="8">
        <row r="7">
          <cell r="A7">
            <v>36854</v>
          </cell>
          <cell r="B7">
            <v>26</v>
          </cell>
          <cell r="C7">
            <v>0.95</v>
          </cell>
          <cell r="D7">
            <v>3</v>
          </cell>
          <cell r="E7">
            <v>16</v>
          </cell>
          <cell r="F7">
            <v>0</v>
          </cell>
          <cell r="G7">
            <v>2.2456770716370986</v>
          </cell>
          <cell r="H7">
            <v>7.58</v>
          </cell>
          <cell r="I7">
            <v>56</v>
          </cell>
          <cell r="J7">
            <v>1000</v>
          </cell>
          <cell r="O7">
            <v>43</v>
          </cell>
        </row>
        <row r="8">
          <cell r="A8">
            <v>36871</v>
          </cell>
          <cell r="B8">
            <v>27</v>
          </cell>
          <cell r="C8">
            <v>0.14000000000000001</v>
          </cell>
          <cell r="D8">
            <v>4</v>
          </cell>
          <cell r="E8">
            <v>10</v>
          </cell>
          <cell r="F8">
            <v>0</v>
          </cell>
          <cell r="G8">
            <v>2.2123893805309733</v>
          </cell>
          <cell r="H8">
            <v>7.69</v>
          </cell>
          <cell r="I8">
            <v>55</v>
          </cell>
          <cell r="J8">
            <v>1000</v>
          </cell>
          <cell r="O8">
            <v>26</v>
          </cell>
        </row>
        <row r="9">
          <cell r="A9">
            <v>36879</v>
          </cell>
          <cell r="B9">
            <v>29</v>
          </cell>
          <cell r="C9">
            <v>1.1000000000000001</v>
          </cell>
          <cell r="D9">
            <v>2.6</v>
          </cell>
          <cell r="E9">
            <v>13</v>
          </cell>
          <cell r="F9">
            <v>0</v>
          </cell>
          <cell r="G9">
            <v>2.3174971031286211</v>
          </cell>
          <cell r="H9">
            <v>7.65</v>
          </cell>
          <cell r="I9">
            <v>55</v>
          </cell>
          <cell r="J9">
            <v>1000</v>
          </cell>
          <cell r="O9">
            <v>108</v>
          </cell>
        </row>
        <row r="10">
          <cell r="A10">
            <v>36887</v>
          </cell>
          <cell r="B10">
            <v>34</v>
          </cell>
          <cell r="C10">
            <v>0.2</v>
          </cell>
          <cell r="D10">
            <v>4</v>
          </cell>
          <cell r="E10">
            <v>8</v>
          </cell>
          <cell r="F10">
            <v>0</v>
          </cell>
          <cell r="G10">
            <v>2.1786492374727668</v>
          </cell>
          <cell r="H10">
            <v>7.73</v>
          </cell>
          <cell r="I10">
            <v>53</v>
          </cell>
          <cell r="J10">
            <v>1000</v>
          </cell>
          <cell r="O10">
            <v>44</v>
          </cell>
        </row>
        <row r="11">
          <cell r="A11">
            <v>36907</v>
          </cell>
          <cell r="B11">
            <v>30</v>
          </cell>
          <cell r="C11">
            <v>0.31</v>
          </cell>
          <cell r="D11">
            <v>7</v>
          </cell>
          <cell r="E11">
            <v>14</v>
          </cell>
          <cell r="F11">
            <v>0</v>
          </cell>
          <cell r="G11">
            <v>2.1786492374727668</v>
          </cell>
          <cell r="H11">
            <v>7.84</v>
          </cell>
          <cell r="I11">
            <v>55</v>
          </cell>
          <cell r="J11">
            <v>100</v>
          </cell>
          <cell r="O11">
            <v>432</v>
          </cell>
        </row>
        <row r="12">
          <cell r="A12">
            <v>36958</v>
          </cell>
          <cell r="C12">
            <v>0.55000000000000004</v>
          </cell>
          <cell r="D12">
            <v>2.5</v>
          </cell>
          <cell r="E12">
            <v>10</v>
          </cell>
          <cell r="F12">
            <v>50</v>
          </cell>
          <cell r="I12">
            <v>52</v>
          </cell>
          <cell r="J12">
            <v>100</v>
          </cell>
          <cell r="O12">
            <v>48</v>
          </cell>
        </row>
        <row r="13">
          <cell r="A13">
            <v>36964</v>
          </cell>
          <cell r="O13">
            <v>53</v>
          </cell>
        </row>
        <row r="14">
          <cell r="A14">
            <v>36969</v>
          </cell>
          <cell r="O14">
            <v>36</v>
          </cell>
        </row>
        <row r="15">
          <cell r="A15">
            <v>36976</v>
          </cell>
          <cell r="O15">
            <v>47</v>
          </cell>
        </row>
        <row r="16">
          <cell r="A16">
            <v>36984</v>
          </cell>
          <cell r="C16">
            <v>0.7</v>
          </cell>
          <cell r="D16">
            <v>2</v>
          </cell>
          <cell r="E16">
            <v>12</v>
          </cell>
          <cell r="F16">
            <v>40</v>
          </cell>
          <cell r="G16">
            <v>2.2222222222222223</v>
          </cell>
          <cell r="H16">
            <v>7.55</v>
          </cell>
          <cell r="I16">
            <v>57</v>
          </cell>
          <cell r="J16">
            <v>100</v>
          </cell>
          <cell r="O16">
            <v>69</v>
          </cell>
        </row>
        <row r="17">
          <cell r="A17">
            <v>37006</v>
          </cell>
          <cell r="B17">
            <v>26</v>
          </cell>
          <cell r="C17">
            <v>0.26</v>
          </cell>
          <cell r="D17">
            <v>2</v>
          </cell>
          <cell r="E17">
            <v>26</v>
          </cell>
          <cell r="F17">
            <v>40</v>
          </cell>
          <cell r="H17">
            <v>7.41</v>
          </cell>
          <cell r="I17">
            <v>47</v>
          </cell>
          <cell r="J17">
            <v>100</v>
          </cell>
          <cell r="O17">
            <v>66</v>
          </cell>
        </row>
        <row r="18">
          <cell r="A18">
            <v>37033</v>
          </cell>
          <cell r="B18">
            <v>19</v>
          </cell>
          <cell r="C18">
            <v>0.1</v>
          </cell>
          <cell r="D18">
            <v>4</v>
          </cell>
          <cell r="E18">
            <v>8</v>
          </cell>
          <cell r="F18">
            <v>30</v>
          </cell>
          <cell r="G18">
            <v>2.3310023310023311</v>
          </cell>
          <cell r="H18">
            <v>7.99</v>
          </cell>
          <cell r="I18">
            <v>53</v>
          </cell>
          <cell r="J18">
            <v>100</v>
          </cell>
          <cell r="O18">
            <v>36</v>
          </cell>
        </row>
        <row r="19">
          <cell r="A19">
            <v>37062</v>
          </cell>
          <cell r="B19">
            <v>26</v>
          </cell>
          <cell r="C19">
            <v>0.1</v>
          </cell>
          <cell r="D19">
            <v>2</v>
          </cell>
          <cell r="E19">
            <v>12</v>
          </cell>
          <cell r="F19">
            <v>8</v>
          </cell>
          <cell r="G19">
            <v>2.16</v>
          </cell>
          <cell r="H19">
            <v>7.55</v>
          </cell>
          <cell r="I19">
            <v>51</v>
          </cell>
          <cell r="J19">
            <v>100</v>
          </cell>
          <cell r="O19">
            <v>110</v>
          </cell>
        </row>
        <row r="20">
          <cell r="A20">
            <v>37089</v>
          </cell>
          <cell r="B20">
            <v>4</v>
          </cell>
          <cell r="C20">
            <v>0.15</v>
          </cell>
          <cell r="D20">
            <v>4.5</v>
          </cell>
          <cell r="E20">
            <v>20</v>
          </cell>
          <cell r="F20">
            <v>15</v>
          </cell>
          <cell r="G20">
            <v>2.2599999999999998</v>
          </cell>
          <cell r="H20">
            <v>7.7</v>
          </cell>
          <cell r="I20">
            <v>47</v>
          </cell>
          <cell r="J20">
            <v>100</v>
          </cell>
          <cell r="O20">
            <v>59</v>
          </cell>
        </row>
        <row r="21">
          <cell r="A21">
            <v>37144</v>
          </cell>
          <cell r="B21">
            <v>14</v>
          </cell>
          <cell r="C21">
            <v>0.1</v>
          </cell>
          <cell r="D21">
            <v>2</v>
          </cell>
          <cell r="E21">
            <v>10</v>
          </cell>
          <cell r="F21">
            <v>8</v>
          </cell>
          <cell r="G21">
            <v>2.2679999999999998</v>
          </cell>
          <cell r="H21">
            <v>7.78</v>
          </cell>
          <cell r="I21">
            <v>47</v>
          </cell>
          <cell r="J21">
            <v>100</v>
          </cell>
          <cell r="O21">
            <v>47</v>
          </cell>
          <cell r="P21" t="str">
            <v>Fecha de lect.Bact. 27/08/2001</v>
          </cell>
        </row>
        <row r="22">
          <cell r="A22">
            <v>37146</v>
          </cell>
          <cell r="O22">
            <v>133</v>
          </cell>
        </row>
        <row r="23">
          <cell r="A23">
            <v>37148</v>
          </cell>
          <cell r="O23">
            <v>82</v>
          </cell>
        </row>
        <row r="24">
          <cell r="A24">
            <v>37151</v>
          </cell>
          <cell r="O24">
            <v>50</v>
          </cell>
        </row>
        <row r="25">
          <cell r="A25">
            <v>37153</v>
          </cell>
          <cell r="O25">
            <v>65</v>
          </cell>
        </row>
        <row r="26">
          <cell r="A26">
            <v>37155</v>
          </cell>
          <cell r="O26">
            <v>65</v>
          </cell>
        </row>
        <row r="27">
          <cell r="A27">
            <v>37158</v>
          </cell>
          <cell r="O27">
            <v>67</v>
          </cell>
        </row>
        <row r="28">
          <cell r="A28">
            <v>37160</v>
          </cell>
          <cell r="O28">
            <v>84</v>
          </cell>
        </row>
        <row r="29">
          <cell r="A29">
            <v>37162</v>
          </cell>
          <cell r="O29">
            <v>60</v>
          </cell>
        </row>
        <row r="30">
          <cell r="A30">
            <v>37173</v>
          </cell>
          <cell r="B30">
            <v>24</v>
          </cell>
          <cell r="C30">
            <v>0.6</v>
          </cell>
          <cell r="D30">
            <v>3.5</v>
          </cell>
          <cell r="E30">
            <v>11</v>
          </cell>
          <cell r="F30">
            <v>6</v>
          </cell>
          <cell r="G30">
            <v>2.3250000000000002</v>
          </cell>
          <cell r="H30">
            <v>7.86</v>
          </cell>
          <cell r="I30">
            <v>51</v>
          </cell>
          <cell r="J30">
            <v>100</v>
          </cell>
          <cell r="O30">
            <v>42</v>
          </cell>
        </row>
        <row r="31">
          <cell r="A31">
            <v>37183</v>
          </cell>
          <cell r="O31">
            <v>28</v>
          </cell>
        </row>
        <row r="32">
          <cell r="A32">
            <v>37186</v>
          </cell>
          <cell r="O32">
            <v>245</v>
          </cell>
        </row>
        <row r="33">
          <cell r="A33">
            <v>37188</v>
          </cell>
          <cell r="O33">
            <v>75</v>
          </cell>
        </row>
        <row r="34">
          <cell r="A34">
            <v>37193</v>
          </cell>
          <cell r="O34">
            <v>67</v>
          </cell>
        </row>
        <row r="35">
          <cell r="A35">
            <v>37203</v>
          </cell>
          <cell r="B35">
            <v>25</v>
          </cell>
          <cell r="C35">
            <v>0.1</v>
          </cell>
          <cell r="D35">
            <v>2.5</v>
          </cell>
          <cell r="E35">
            <v>12</v>
          </cell>
          <cell r="F35">
            <v>100</v>
          </cell>
          <cell r="G35">
            <v>2.2988</v>
          </cell>
          <cell r="H35">
            <v>7.4</v>
          </cell>
          <cell r="I35">
            <v>54</v>
          </cell>
          <cell r="J35">
            <v>100</v>
          </cell>
          <cell r="O35">
            <v>67</v>
          </cell>
          <cell r="P35" t="str">
            <v>Fecha de Cult. 29/10</v>
          </cell>
        </row>
        <row r="36">
          <cell r="A36">
            <v>37229</v>
          </cell>
          <cell r="B36">
            <v>15</v>
          </cell>
          <cell r="C36">
            <v>0.1</v>
          </cell>
          <cell r="D36">
            <v>2.5</v>
          </cell>
          <cell r="E36">
            <v>13</v>
          </cell>
          <cell r="F36">
            <v>12</v>
          </cell>
          <cell r="G36">
            <v>2.4213</v>
          </cell>
          <cell r="H36">
            <v>6.8</v>
          </cell>
          <cell r="I36">
            <v>50</v>
          </cell>
          <cell r="J36">
            <v>100</v>
          </cell>
          <cell r="O36">
            <v>31</v>
          </cell>
          <cell r="P36" t="str">
            <v>Lect.Bact. 8/11/01</v>
          </cell>
        </row>
        <row r="37">
          <cell r="A37">
            <v>37265</v>
          </cell>
          <cell r="B37">
            <v>22</v>
          </cell>
          <cell r="C37">
            <v>0.1</v>
          </cell>
          <cell r="D37">
            <v>0</v>
          </cell>
          <cell r="E37">
            <v>4</v>
          </cell>
          <cell r="F37">
            <v>60</v>
          </cell>
          <cell r="G37">
            <v>2.3148</v>
          </cell>
          <cell r="H37">
            <v>7.7</v>
          </cell>
          <cell r="I37">
            <v>41</v>
          </cell>
          <cell r="J37">
            <v>100</v>
          </cell>
          <cell r="O37">
            <v>49</v>
          </cell>
          <cell r="P37" t="str">
            <v>Lect.Bact. 8/11/01-O2med.23/01</v>
          </cell>
        </row>
        <row r="38">
          <cell r="A38">
            <v>37288</v>
          </cell>
          <cell r="B38">
            <v>13</v>
          </cell>
          <cell r="C38">
            <v>0.1</v>
          </cell>
          <cell r="D38">
            <v>0.8</v>
          </cell>
          <cell r="E38">
            <v>10</v>
          </cell>
          <cell r="F38">
            <v>6</v>
          </cell>
          <cell r="G38">
            <v>2.3650000000000002</v>
          </cell>
          <cell r="H38">
            <v>7.3</v>
          </cell>
          <cell r="I38">
            <v>49</v>
          </cell>
          <cell r="J38">
            <v>1000</v>
          </cell>
          <cell r="O38">
            <v>49</v>
          </cell>
        </row>
        <row r="39">
          <cell r="A39">
            <v>37298</v>
          </cell>
          <cell r="O39">
            <v>26</v>
          </cell>
        </row>
        <row r="40">
          <cell r="A40">
            <v>37300</v>
          </cell>
          <cell r="O40">
            <v>32</v>
          </cell>
        </row>
        <row r="41">
          <cell r="A41">
            <v>37302</v>
          </cell>
          <cell r="O41">
            <v>41</v>
          </cell>
        </row>
        <row r="42">
          <cell r="A42">
            <v>37305</v>
          </cell>
          <cell r="O42">
            <v>35</v>
          </cell>
        </row>
        <row r="43">
          <cell r="A43">
            <v>37309</v>
          </cell>
          <cell r="O43">
            <v>24</v>
          </cell>
        </row>
        <row r="44">
          <cell r="A44">
            <v>37328</v>
          </cell>
          <cell r="B44">
            <v>9</v>
          </cell>
          <cell r="C44">
            <v>0.1</v>
          </cell>
          <cell r="D44">
            <v>4.5</v>
          </cell>
          <cell r="E44">
            <v>8</v>
          </cell>
          <cell r="F44">
            <v>14</v>
          </cell>
          <cell r="G44">
            <v>2.3473999999999999</v>
          </cell>
          <cell r="H44">
            <v>7.4</v>
          </cell>
          <cell r="I44">
            <v>55</v>
          </cell>
          <cell r="J44">
            <v>100</v>
          </cell>
          <cell r="O44">
            <v>28</v>
          </cell>
        </row>
        <row r="45">
          <cell r="A45">
            <v>37361</v>
          </cell>
          <cell r="B45">
            <v>12</v>
          </cell>
          <cell r="C45">
            <v>0.1</v>
          </cell>
          <cell r="D45">
            <v>3.5</v>
          </cell>
          <cell r="E45">
            <v>10</v>
          </cell>
          <cell r="F45">
            <v>10</v>
          </cell>
          <cell r="G45">
            <v>2.4449000000000001</v>
          </cell>
          <cell r="H45">
            <v>7.4</v>
          </cell>
          <cell r="I45">
            <v>54</v>
          </cell>
          <cell r="J45">
            <v>100</v>
          </cell>
          <cell r="O45">
            <v>57</v>
          </cell>
        </row>
        <row r="46">
          <cell r="A46">
            <v>37410</v>
          </cell>
          <cell r="B46">
            <v>14</v>
          </cell>
          <cell r="C46">
            <v>0.1</v>
          </cell>
          <cell r="D46">
            <v>4</v>
          </cell>
          <cell r="E46">
            <v>11</v>
          </cell>
          <cell r="F46">
            <v>8</v>
          </cell>
          <cell r="G46">
            <v>2.5973999999999999</v>
          </cell>
          <cell r="H46">
            <v>7.1</v>
          </cell>
          <cell r="I46">
            <v>43</v>
          </cell>
          <cell r="J46">
            <v>1000</v>
          </cell>
          <cell r="O46">
            <v>40</v>
          </cell>
        </row>
        <row r="47">
          <cell r="A47">
            <v>37440</v>
          </cell>
          <cell r="B47">
            <v>18</v>
          </cell>
          <cell r="C47">
            <v>0.8</v>
          </cell>
          <cell r="D47">
            <v>0.4</v>
          </cell>
          <cell r="E47">
            <v>10</v>
          </cell>
          <cell r="F47">
            <v>60</v>
          </cell>
          <cell r="G47">
            <v>2.5909</v>
          </cell>
          <cell r="H47">
            <v>7.2</v>
          </cell>
          <cell r="I47">
            <v>52</v>
          </cell>
          <cell r="J47">
            <v>10</v>
          </cell>
          <cell r="O47">
            <v>64</v>
          </cell>
        </row>
        <row r="48">
          <cell r="A48">
            <v>37470</v>
          </cell>
          <cell r="B48">
            <v>18</v>
          </cell>
          <cell r="C48">
            <v>0.2</v>
          </cell>
          <cell r="D48">
            <v>1.5</v>
          </cell>
          <cell r="E48">
            <v>10</v>
          </cell>
          <cell r="F48">
            <v>4</v>
          </cell>
          <cell r="G48">
            <v>2.5906699999999998</v>
          </cell>
          <cell r="H48">
            <v>7.2</v>
          </cell>
          <cell r="I48">
            <v>53</v>
          </cell>
          <cell r="J48">
            <v>1000</v>
          </cell>
          <cell r="O48">
            <v>57</v>
          </cell>
        </row>
        <row r="49">
          <cell r="A49">
            <v>37505</v>
          </cell>
          <cell r="B49">
            <v>11</v>
          </cell>
          <cell r="C49">
            <v>0.38</v>
          </cell>
          <cell r="D49">
            <v>1.5</v>
          </cell>
          <cell r="E49">
            <v>11</v>
          </cell>
          <cell r="F49">
            <v>30</v>
          </cell>
          <cell r="G49">
            <v>2.6871</v>
          </cell>
          <cell r="H49">
            <v>7</v>
          </cell>
          <cell r="I49">
            <v>50</v>
          </cell>
          <cell r="J49">
            <v>100</v>
          </cell>
          <cell r="O49">
            <v>18</v>
          </cell>
        </row>
        <row r="50">
          <cell r="A50">
            <v>37538</v>
          </cell>
          <cell r="B50">
            <v>10</v>
          </cell>
          <cell r="C50">
            <v>0.57999999999999996</v>
          </cell>
          <cell r="D50">
            <v>1</v>
          </cell>
          <cell r="E50">
            <v>14</v>
          </cell>
          <cell r="F50">
            <v>14</v>
          </cell>
          <cell r="G50">
            <v>2.7776999999999998</v>
          </cell>
          <cell r="H50">
            <v>7.1</v>
          </cell>
          <cell r="I50">
            <v>51</v>
          </cell>
          <cell r="J50">
            <v>10000</v>
          </cell>
          <cell r="O50">
            <v>31</v>
          </cell>
        </row>
        <row r="51">
          <cell r="A51">
            <v>37567</v>
          </cell>
          <cell r="F51">
            <v>60</v>
          </cell>
        </row>
        <row r="52">
          <cell r="A52">
            <v>37572</v>
          </cell>
          <cell r="B52">
            <v>5</v>
          </cell>
          <cell r="C52">
            <v>0.1</v>
          </cell>
          <cell r="D52">
            <v>2.5</v>
          </cell>
          <cell r="E52">
            <v>12</v>
          </cell>
          <cell r="F52">
            <v>80</v>
          </cell>
          <cell r="G52">
            <v>2.8010999999999999</v>
          </cell>
          <cell r="H52">
            <v>7.1</v>
          </cell>
          <cell r="I52">
            <v>53</v>
          </cell>
          <cell r="J52">
            <v>1000</v>
          </cell>
          <cell r="O52">
            <v>28</v>
          </cell>
        </row>
        <row r="53">
          <cell r="A53">
            <v>37592</v>
          </cell>
          <cell r="O53">
            <v>32.6</v>
          </cell>
        </row>
        <row r="54">
          <cell r="A54">
            <v>37595</v>
          </cell>
          <cell r="B54">
            <v>10</v>
          </cell>
          <cell r="C54">
            <v>0.28999999999999998</v>
          </cell>
          <cell r="D54">
            <v>0.8</v>
          </cell>
          <cell r="E54">
            <v>12</v>
          </cell>
          <cell r="F54">
            <v>8</v>
          </cell>
          <cell r="G54">
            <v>2.7624300000000002</v>
          </cell>
          <cell r="H54">
            <v>6.9</v>
          </cell>
          <cell r="I54">
            <v>52</v>
          </cell>
          <cell r="J54">
            <v>1000</v>
          </cell>
          <cell r="O54">
            <v>46</v>
          </cell>
        </row>
        <row r="55">
          <cell r="A55">
            <v>37596</v>
          </cell>
          <cell r="O55">
            <v>89</v>
          </cell>
        </row>
        <row r="56">
          <cell r="A56">
            <v>37599</v>
          </cell>
          <cell r="O56">
            <v>45.7</v>
          </cell>
        </row>
        <row r="57">
          <cell r="A57">
            <v>37601</v>
          </cell>
          <cell r="O57">
            <v>34.799999999999997</v>
          </cell>
        </row>
        <row r="58">
          <cell r="A58">
            <v>37606</v>
          </cell>
          <cell r="O58">
            <v>67</v>
          </cell>
        </row>
        <row r="59">
          <cell r="A59">
            <v>37610</v>
          </cell>
          <cell r="O59">
            <v>30.03</v>
          </cell>
        </row>
        <row r="60">
          <cell r="A60">
            <v>37613</v>
          </cell>
          <cell r="O60">
            <v>148</v>
          </cell>
        </row>
        <row r="61">
          <cell r="A61">
            <v>37635</v>
          </cell>
          <cell r="B61">
            <v>12</v>
          </cell>
          <cell r="C61">
            <v>0.34</v>
          </cell>
          <cell r="D61">
            <v>2.5</v>
          </cell>
          <cell r="E61">
            <v>7</v>
          </cell>
          <cell r="F61">
            <v>18</v>
          </cell>
          <cell r="G61">
            <v>2.5706899999999999</v>
          </cell>
          <cell r="H61">
            <v>7.74</v>
          </cell>
          <cell r="I61">
            <v>57</v>
          </cell>
          <cell r="J61">
            <v>100</v>
          </cell>
          <cell r="O61">
            <v>16</v>
          </cell>
        </row>
        <row r="62">
          <cell r="A62">
            <v>37658</v>
          </cell>
          <cell r="B62">
            <v>11</v>
          </cell>
          <cell r="C62">
            <v>0.16</v>
          </cell>
          <cell r="D62">
            <v>4</v>
          </cell>
          <cell r="E62">
            <v>6</v>
          </cell>
          <cell r="F62">
            <v>4</v>
          </cell>
          <cell r="G62">
            <v>2.5905999999999998</v>
          </cell>
          <cell r="H62">
            <v>7.71</v>
          </cell>
          <cell r="I62">
            <v>54</v>
          </cell>
          <cell r="J62">
            <v>100</v>
          </cell>
          <cell r="O62">
            <v>25</v>
          </cell>
        </row>
        <row r="63">
          <cell r="A63">
            <v>37705</v>
          </cell>
          <cell r="B63">
            <v>11</v>
          </cell>
          <cell r="C63">
            <v>0.2</v>
          </cell>
          <cell r="D63">
            <v>2</v>
          </cell>
          <cell r="E63">
            <v>6</v>
          </cell>
          <cell r="F63">
            <v>30</v>
          </cell>
          <cell r="G63">
            <v>2.7100200000000001</v>
          </cell>
          <cell r="H63">
            <v>7.45</v>
          </cell>
          <cell r="I63">
            <v>57</v>
          </cell>
          <cell r="J63">
            <v>1000</v>
          </cell>
          <cell r="O63">
            <v>7</v>
          </cell>
        </row>
        <row r="64">
          <cell r="A64">
            <v>37748</v>
          </cell>
          <cell r="C64">
            <v>0.75</v>
          </cell>
        </row>
        <row r="65">
          <cell r="A65">
            <v>37753</v>
          </cell>
          <cell r="O65">
            <v>8</v>
          </cell>
        </row>
        <row r="66">
          <cell r="A66">
            <v>37763</v>
          </cell>
          <cell r="B66">
            <v>9</v>
          </cell>
          <cell r="C66">
            <v>0.19</v>
          </cell>
          <cell r="D66">
            <v>2</v>
          </cell>
          <cell r="E66">
            <v>10</v>
          </cell>
          <cell r="F66">
            <v>8</v>
          </cell>
          <cell r="G66">
            <v>3.1644999999999999</v>
          </cell>
          <cell r="H66">
            <v>7.61</v>
          </cell>
          <cell r="I66">
            <v>50</v>
          </cell>
          <cell r="J66">
            <v>100</v>
          </cell>
          <cell r="O66">
            <v>126</v>
          </cell>
        </row>
        <row r="67">
          <cell r="A67">
            <v>37764</v>
          </cell>
          <cell r="O67">
            <v>102</v>
          </cell>
        </row>
        <row r="68">
          <cell r="A68">
            <v>37769</v>
          </cell>
          <cell r="O68">
            <v>51</v>
          </cell>
        </row>
        <row r="69">
          <cell r="A69">
            <v>37771</v>
          </cell>
          <cell r="O69">
            <v>50.4</v>
          </cell>
        </row>
        <row r="70">
          <cell r="A70">
            <v>37774</v>
          </cell>
          <cell r="O70">
            <v>74.3</v>
          </cell>
        </row>
        <row r="71">
          <cell r="A71">
            <v>37776</v>
          </cell>
          <cell r="O71">
            <v>26.1</v>
          </cell>
        </row>
        <row r="72">
          <cell r="A72">
            <v>37781</v>
          </cell>
          <cell r="O72">
            <v>85.3</v>
          </cell>
        </row>
        <row r="73">
          <cell r="A73">
            <v>37788</v>
          </cell>
          <cell r="O73">
            <v>19.899999999999999</v>
          </cell>
        </row>
        <row r="74">
          <cell r="A74">
            <v>37799</v>
          </cell>
          <cell r="O74">
            <v>17.100000000000001</v>
          </cell>
        </row>
        <row r="75">
          <cell r="A75">
            <v>37803</v>
          </cell>
          <cell r="O75">
            <v>100.9</v>
          </cell>
        </row>
        <row r="76">
          <cell r="A76">
            <v>37805</v>
          </cell>
          <cell r="B76">
            <v>14</v>
          </cell>
          <cell r="C76">
            <v>0.17</v>
          </cell>
          <cell r="D76">
            <v>2</v>
          </cell>
          <cell r="E76">
            <v>8</v>
          </cell>
          <cell r="F76">
            <v>4</v>
          </cell>
          <cell r="G76">
            <v>3.3112582781456954</v>
          </cell>
          <cell r="H76">
            <v>7.32</v>
          </cell>
          <cell r="I76">
            <v>51</v>
          </cell>
          <cell r="J76">
            <v>1000</v>
          </cell>
          <cell r="O76">
            <v>77</v>
          </cell>
        </row>
        <row r="77">
          <cell r="A77">
            <v>37806</v>
          </cell>
          <cell r="O77">
            <v>112.8</v>
          </cell>
        </row>
        <row r="78">
          <cell r="A78">
            <v>37823</v>
          </cell>
          <cell r="O78">
            <v>21.44</v>
          </cell>
        </row>
        <row r="79">
          <cell r="A79">
            <v>37827</v>
          </cell>
          <cell r="O79">
            <v>19.809999999999999</v>
          </cell>
        </row>
        <row r="80">
          <cell r="A80">
            <v>37834</v>
          </cell>
          <cell r="O80">
            <v>229.82</v>
          </cell>
        </row>
        <row r="81">
          <cell r="A81">
            <v>37837</v>
          </cell>
          <cell r="O81">
            <v>38.74</v>
          </cell>
        </row>
        <row r="82">
          <cell r="A82">
            <v>37839</v>
          </cell>
          <cell r="O82">
            <v>14.78</v>
          </cell>
        </row>
        <row r="83">
          <cell r="A83">
            <v>37841</v>
          </cell>
          <cell r="O83">
            <v>22.08</v>
          </cell>
        </row>
        <row r="84">
          <cell r="A84">
            <v>37844</v>
          </cell>
          <cell r="O84">
            <v>34.64</v>
          </cell>
        </row>
        <row r="85">
          <cell r="A85">
            <v>37845</v>
          </cell>
          <cell r="B85">
            <v>16</v>
          </cell>
          <cell r="C85">
            <v>0.12</v>
          </cell>
          <cell r="D85">
            <v>5</v>
          </cell>
          <cell r="E85">
            <v>11</v>
          </cell>
          <cell r="F85">
            <v>4</v>
          </cell>
          <cell r="G85">
            <v>3.165</v>
          </cell>
          <cell r="H85">
            <v>7.57</v>
          </cell>
          <cell r="I85">
            <v>53</v>
          </cell>
          <cell r="J85">
            <v>10</v>
          </cell>
          <cell r="O85">
            <v>9</v>
          </cell>
        </row>
        <row r="86">
          <cell r="A86">
            <v>37846</v>
          </cell>
          <cell r="O86">
            <v>15.33</v>
          </cell>
        </row>
        <row r="87">
          <cell r="A87">
            <v>37848</v>
          </cell>
          <cell r="O87">
            <v>74.040000000000006</v>
          </cell>
        </row>
        <row r="88">
          <cell r="A88">
            <v>37853</v>
          </cell>
          <cell r="O88">
            <v>163.68</v>
          </cell>
        </row>
        <row r="89">
          <cell r="A89">
            <v>37858</v>
          </cell>
          <cell r="O89">
            <v>561.12</v>
          </cell>
        </row>
        <row r="90">
          <cell r="A90">
            <v>37860</v>
          </cell>
          <cell r="O90">
            <v>366.52</v>
          </cell>
        </row>
        <row r="91">
          <cell r="A91">
            <v>37861</v>
          </cell>
          <cell r="O91">
            <v>178</v>
          </cell>
        </row>
        <row r="92">
          <cell r="A92">
            <v>37865</v>
          </cell>
          <cell r="O92">
            <v>41.85</v>
          </cell>
        </row>
        <row r="93">
          <cell r="A93">
            <v>37869</v>
          </cell>
          <cell r="O93">
            <v>57.64</v>
          </cell>
        </row>
        <row r="94">
          <cell r="A94">
            <v>37872</v>
          </cell>
          <cell r="O94">
            <v>29.24</v>
          </cell>
        </row>
        <row r="95">
          <cell r="A95">
            <v>37874</v>
          </cell>
          <cell r="O95">
            <v>23.34</v>
          </cell>
        </row>
        <row r="96">
          <cell r="A96">
            <v>37881</v>
          </cell>
          <cell r="O96">
            <v>16.87</v>
          </cell>
        </row>
        <row r="97">
          <cell r="A97">
            <v>37883</v>
          </cell>
          <cell r="O97">
            <v>47.04</v>
          </cell>
        </row>
        <row r="98">
          <cell r="A98">
            <v>37886</v>
          </cell>
          <cell r="O98">
            <v>43.22</v>
          </cell>
        </row>
        <row r="99">
          <cell r="A99">
            <v>37888</v>
          </cell>
          <cell r="O99">
            <v>22.39</v>
          </cell>
        </row>
        <row r="100">
          <cell r="A100">
            <v>37895</v>
          </cell>
          <cell r="O100">
            <v>329</v>
          </cell>
        </row>
        <row r="101">
          <cell r="A101">
            <v>37897</v>
          </cell>
          <cell r="O101">
            <v>43.72</v>
          </cell>
        </row>
        <row r="102">
          <cell r="A102">
            <v>37900</v>
          </cell>
          <cell r="O102">
            <v>79.2</v>
          </cell>
        </row>
        <row r="103">
          <cell r="A103">
            <v>37902</v>
          </cell>
          <cell r="O103">
            <v>151</v>
          </cell>
        </row>
        <row r="104">
          <cell r="A104">
            <v>37904</v>
          </cell>
          <cell r="O104">
            <v>13.96</v>
          </cell>
        </row>
        <row r="105">
          <cell r="A105">
            <v>37907</v>
          </cell>
          <cell r="O105">
            <v>12.08</v>
          </cell>
        </row>
        <row r="106">
          <cell r="A106">
            <v>37909</v>
          </cell>
          <cell r="O106">
            <v>16.12</v>
          </cell>
        </row>
        <row r="107">
          <cell r="A107">
            <v>37911</v>
          </cell>
          <cell r="O107">
            <v>23</v>
          </cell>
        </row>
        <row r="108">
          <cell r="A108">
            <v>37914</v>
          </cell>
          <cell r="O108">
            <v>29</v>
          </cell>
        </row>
        <row r="109">
          <cell r="A109">
            <v>37916</v>
          </cell>
          <cell r="O109">
            <v>24</v>
          </cell>
        </row>
        <row r="110">
          <cell r="A110">
            <v>37917</v>
          </cell>
          <cell r="B110">
            <v>14</v>
          </cell>
          <cell r="C110">
            <v>0.1</v>
          </cell>
          <cell r="D110">
            <v>1.5</v>
          </cell>
          <cell r="E110">
            <v>10</v>
          </cell>
          <cell r="F110">
            <v>14</v>
          </cell>
          <cell r="G110">
            <v>2.4649999999999999</v>
          </cell>
          <cell r="H110">
            <v>7.2</v>
          </cell>
          <cell r="I110">
            <v>52</v>
          </cell>
          <cell r="J110">
            <v>100</v>
          </cell>
          <cell r="O110">
            <v>13</v>
          </cell>
        </row>
        <row r="111">
          <cell r="A111">
            <v>37918</v>
          </cell>
          <cell r="O111">
            <v>15</v>
          </cell>
        </row>
        <row r="112">
          <cell r="A112">
            <v>37923</v>
          </cell>
          <cell r="O112">
            <v>16</v>
          </cell>
        </row>
        <row r="113">
          <cell r="A113">
            <v>37925</v>
          </cell>
          <cell r="O113">
            <v>15.5</v>
          </cell>
        </row>
        <row r="114">
          <cell r="A114">
            <v>37929</v>
          </cell>
          <cell r="O114">
            <v>11</v>
          </cell>
        </row>
        <row r="115">
          <cell r="A115">
            <v>37930</v>
          </cell>
          <cell r="O115">
            <v>84</v>
          </cell>
        </row>
        <row r="116">
          <cell r="A116">
            <v>37932</v>
          </cell>
          <cell r="O116">
            <v>17</v>
          </cell>
        </row>
        <row r="117">
          <cell r="A117">
            <v>37935</v>
          </cell>
          <cell r="O117">
            <v>30</v>
          </cell>
        </row>
        <row r="118">
          <cell r="A118">
            <v>37938</v>
          </cell>
          <cell r="O118">
            <v>36</v>
          </cell>
        </row>
        <row r="119">
          <cell r="A119">
            <v>37939</v>
          </cell>
          <cell r="O119">
            <v>54</v>
          </cell>
        </row>
        <row r="120">
          <cell r="A120">
            <v>37942</v>
          </cell>
          <cell r="O120">
            <v>11</v>
          </cell>
        </row>
        <row r="121">
          <cell r="A121">
            <v>37944</v>
          </cell>
          <cell r="O121">
            <v>21</v>
          </cell>
        </row>
        <row r="122">
          <cell r="A122">
            <v>37949</v>
          </cell>
          <cell r="O122">
            <v>8</v>
          </cell>
        </row>
        <row r="123">
          <cell r="A123">
            <v>37951</v>
          </cell>
          <cell r="O123">
            <v>42</v>
          </cell>
        </row>
        <row r="124">
          <cell r="A124">
            <v>37956</v>
          </cell>
          <cell r="O124">
            <v>24</v>
          </cell>
        </row>
        <row r="125">
          <cell r="A125">
            <v>37958</v>
          </cell>
          <cell r="O125">
            <v>14.5</v>
          </cell>
        </row>
        <row r="126">
          <cell r="A126">
            <v>37960</v>
          </cell>
          <cell r="O126">
            <v>21.1</v>
          </cell>
        </row>
        <row r="127">
          <cell r="A127">
            <v>37964</v>
          </cell>
          <cell r="O127">
            <v>128</v>
          </cell>
        </row>
        <row r="128">
          <cell r="A128">
            <v>37966</v>
          </cell>
          <cell r="O128">
            <v>250</v>
          </cell>
        </row>
        <row r="129">
          <cell r="A129">
            <v>37970</v>
          </cell>
          <cell r="O129">
            <v>55.6</v>
          </cell>
        </row>
        <row r="130">
          <cell r="A130">
            <v>37972</v>
          </cell>
          <cell r="O130">
            <v>20.7</v>
          </cell>
        </row>
        <row r="131">
          <cell r="A131">
            <v>37977</v>
          </cell>
          <cell r="O131">
            <v>80</v>
          </cell>
        </row>
        <row r="132">
          <cell r="A132">
            <v>37978</v>
          </cell>
          <cell r="O132">
            <v>84</v>
          </cell>
        </row>
        <row r="133">
          <cell r="A133">
            <v>37991</v>
          </cell>
          <cell r="O133">
            <v>85</v>
          </cell>
        </row>
        <row r="134">
          <cell r="A134">
            <v>37993</v>
          </cell>
          <cell r="O134">
            <v>23.5</v>
          </cell>
        </row>
        <row r="135">
          <cell r="A135">
            <v>37995</v>
          </cell>
          <cell r="O135">
            <v>51</v>
          </cell>
        </row>
        <row r="136">
          <cell r="A136">
            <v>37998</v>
          </cell>
          <cell r="O136">
            <v>16</v>
          </cell>
        </row>
        <row r="137">
          <cell r="A137">
            <v>38000</v>
          </cell>
          <cell r="O137">
            <v>46</v>
          </cell>
        </row>
        <row r="138">
          <cell r="A138">
            <v>38002</v>
          </cell>
          <cell r="O138">
            <v>35.6</v>
          </cell>
        </row>
        <row r="139">
          <cell r="A139">
            <v>38005</v>
          </cell>
          <cell r="O139">
            <v>48</v>
          </cell>
        </row>
        <row r="140">
          <cell r="A140">
            <v>38009</v>
          </cell>
          <cell r="O140">
            <v>11</v>
          </cell>
        </row>
        <row r="141">
          <cell r="A141">
            <v>38012</v>
          </cell>
          <cell r="O141">
            <v>18</v>
          </cell>
        </row>
        <row r="142">
          <cell r="A142">
            <v>38044</v>
          </cell>
          <cell r="J142">
            <v>10</v>
          </cell>
        </row>
        <row r="143">
          <cell r="A143">
            <v>38019</v>
          </cell>
          <cell r="O143">
            <v>18.399999999999999</v>
          </cell>
        </row>
        <row r="144">
          <cell r="A144">
            <v>38021</v>
          </cell>
          <cell r="O144">
            <v>20.9</v>
          </cell>
        </row>
        <row r="145">
          <cell r="A145">
            <v>38023</v>
          </cell>
          <cell r="O145">
            <v>12.7</v>
          </cell>
        </row>
        <row r="146">
          <cell r="A146">
            <v>38026</v>
          </cell>
          <cell r="O146">
            <v>7.1</v>
          </cell>
        </row>
        <row r="147">
          <cell r="A147">
            <v>38028</v>
          </cell>
          <cell r="O147">
            <v>23</v>
          </cell>
        </row>
        <row r="148">
          <cell r="A148">
            <v>38030</v>
          </cell>
          <cell r="O148">
            <v>13</v>
          </cell>
        </row>
        <row r="149">
          <cell r="A149">
            <v>38033</v>
          </cell>
          <cell r="O149">
            <v>16.3</v>
          </cell>
        </row>
        <row r="150">
          <cell r="A150">
            <v>38035</v>
          </cell>
          <cell r="O150">
            <v>10.8</v>
          </cell>
        </row>
        <row r="151">
          <cell r="A151">
            <v>38037</v>
          </cell>
          <cell r="O151">
            <v>10.6</v>
          </cell>
        </row>
        <row r="152">
          <cell r="A152">
            <v>38040</v>
          </cell>
          <cell r="O152">
            <v>35.6</v>
          </cell>
        </row>
        <row r="153">
          <cell r="A153">
            <v>38044</v>
          </cell>
          <cell r="O153">
            <v>14</v>
          </cell>
        </row>
        <row r="154">
          <cell r="A154">
            <v>38051</v>
          </cell>
          <cell r="O154">
            <v>80</v>
          </cell>
        </row>
        <row r="155">
          <cell r="A155">
            <v>38054</v>
          </cell>
          <cell r="O155">
            <v>17</v>
          </cell>
        </row>
        <row r="156">
          <cell r="A156">
            <v>38056</v>
          </cell>
          <cell r="O156">
            <v>46</v>
          </cell>
        </row>
        <row r="157">
          <cell r="A157">
            <v>38058</v>
          </cell>
          <cell r="O157">
            <v>66</v>
          </cell>
        </row>
        <row r="158">
          <cell r="A158">
            <v>38063</v>
          </cell>
          <cell r="O158">
            <v>10</v>
          </cell>
        </row>
        <row r="159">
          <cell r="A159">
            <v>38065</v>
          </cell>
          <cell r="O159">
            <v>17</v>
          </cell>
        </row>
        <row r="160">
          <cell r="A160">
            <v>38068</v>
          </cell>
          <cell r="O160">
            <v>95</v>
          </cell>
        </row>
        <row r="161">
          <cell r="A161">
            <v>38072</v>
          </cell>
          <cell r="O161">
            <v>150</v>
          </cell>
        </row>
        <row r="162">
          <cell r="A162">
            <v>38076</v>
          </cell>
          <cell r="O162">
            <v>25</v>
          </cell>
        </row>
        <row r="163">
          <cell r="A163">
            <v>38083</v>
          </cell>
          <cell r="J163">
            <v>10</v>
          </cell>
        </row>
        <row r="164">
          <cell r="A164">
            <v>38085</v>
          </cell>
          <cell r="O164">
            <v>35.200000000000003</v>
          </cell>
        </row>
        <row r="165">
          <cell r="A165">
            <v>38087</v>
          </cell>
          <cell r="O165">
            <v>18.399999999999999</v>
          </cell>
        </row>
        <row r="166">
          <cell r="A166">
            <v>38089</v>
          </cell>
          <cell r="J166">
            <v>0</v>
          </cell>
          <cell r="O166">
            <v>26</v>
          </cell>
        </row>
        <row r="167">
          <cell r="A167">
            <v>38091</v>
          </cell>
          <cell r="O167">
            <v>168.8</v>
          </cell>
        </row>
        <row r="168">
          <cell r="A168">
            <v>38093</v>
          </cell>
          <cell r="O168">
            <v>17.2</v>
          </cell>
        </row>
        <row r="169">
          <cell r="A169">
            <v>38094</v>
          </cell>
          <cell r="B169">
            <v>11</v>
          </cell>
          <cell r="C169">
            <v>0.22</v>
          </cell>
          <cell r="D169">
            <v>7.5</v>
          </cell>
          <cell r="E169">
            <v>9</v>
          </cell>
          <cell r="F169">
            <v>12</v>
          </cell>
          <cell r="G169">
            <v>2.0750000000000002</v>
          </cell>
          <cell r="H169">
            <v>7.3</v>
          </cell>
          <cell r="I169">
            <v>56</v>
          </cell>
          <cell r="J169">
            <v>10</v>
          </cell>
          <cell r="O169">
            <v>31</v>
          </cell>
        </row>
        <row r="170">
          <cell r="A170">
            <v>38095</v>
          </cell>
          <cell r="O170">
            <v>16.8</v>
          </cell>
        </row>
        <row r="171">
          <cell r="A171">
            <v>38098</v>
          </cell>
          <cell r="O171">
            <v>43.4</v>
          </cell>
        </row>
        <row r="172">
          <cell r="A172">
            <v>38103</v>
          </cell>
          <cell r="O172">
            <v>30.4</v>
          </cell>
        </row>
        <row r="173">
          <cell r="A173">
            <v>38106</v>
          </cell>
          <cell r="O173">
            <v>14.9</v>
          </cell>
        </row>
        <row r="174">
          <cell r="A174">
            <v>38110</v>
          </cell>
          <cell r="O174">
            <v>28</v>
          </cell>
        </row>
        <row r="175">
          <cell r="A175">
            <v>38111</v>
          </cell>
          <cell r="J175">
            <v>10</v>
          </cell>
          <cell r="O175">
            <v>34</v>
          </cell>
        </row>
        <row r="176">
          <cell r="A176">
            <v>38112</v>
          </cell>
          <cell r="O176">
            <v>20</v>
          </cell>
        </row>
        <row r="177">
          <cell r="A177">
            <v>38114</v>
          </cell>
          <cell r="O177">
            <v>22.5</v>
          </cell>
        </row>
        <row r="178">
          <cell r="A178">
            <v>38117</v>
          </cell>
          <cell r="O178">
            <v>79.2</v>
          </cell>
        </row>
        <row r="179">
          <cell r="A179">
            <v>38119</v>
          </cell>
          <cell r="O179">
            <v>31.8</v>
          </cell>
        </row>
        <row r="180">
          <cell r="A180">
            <v>38121</v>
          </cell>
          <cell r="O180">
            <v>18.5</v>
          </cell>
        </row>
        <row r="181">
          <cell r="A181">
            <v>38124</v>
          </cell>
          <cell r="O181">
            <v>16</v>
          </cell>
        </row>
        <row r="182">
          <cell r="A182">
            <v>38126</v>
          </cell>
          <cell r="O182">
            <v>68</v>
          </cell>
        </row>
        <row r="183">
          <cell r="A183">
            <v>38127</v>
          </cell>
          <cell r="B183">
            <v>15</v>
          </cell>
          <cell r="C183">
            <v>0.32</v>
          </cell>
          <cell r="D183">
            <v>2</v>
          </cell>
          <cell r="E183">
            <v>6</v>
          </cell>
          <cell r="F183">
            <v>1</v>
          </cell>
          <cell r="H183">
            <v>7.7</v>
          </cell>
          <cell r="I183">
            <v>57</v>
          </cell>
          <cell r="J183">
            <v>1000</v>
          </cell>
          <cell r="O183">
            <v>42</v>
          </cell>
        </row>
        <row r="184">
          <cell r="A184">
            <v>38128</v>
          </cell>
          <cell r="O184">
            <v>135</v>
          </cell>
        </row>
        <row r="185">
          <cell r="A185">
            <v>38135</v>
          </cell>
          <cell r="O185">
            <v>90</v>
          </cell>
        </row>
        <row r="186">
          <cell r="A186">
            <v>38140</v>
          </cell>
          <cell r="O186">
            <v>61.2</v>
          </cell>
        </row>
        <row r="187">
          <cell r="A187">
            <v>38147</v>
          </cell>
          <cell r="O187">
            <v>25.62</v>
          </cell>
        </row>
        <row r="188">
          <cell r="A188">
            <v>38149</v>
          </cell>
          <cell r="O188">
            <v>24.6</v>
          </cell>
        </row>
        <row r="189">
          <cell r="A189">
            <v>38152</v>
          </cell>
          <cell r="O189">
            <v>193.63</v>
          </cell>
        </row>
        <row r="190">
          <cell r="A190">
            <v>38156</v>
          </cell>
          <cell r="O190">
            <v>28.14</v>
          </cell>
        </row>
        <row r="191">
          <cell r="A191">
            <v>38159</v>
          </cell>
          <cell r="O191">
            <v>33.880000000000003</v>
          </cell>
        </row>
        <row r="192">
          <cell r="A192">
            <v>38163</v>
          </cell>
          <cell r="O192">
            <v>65.2</v>
          </cell>
        </row>
        <row r="193">
          <cell r="A193">
            <v>38168</v>
          </cell>
          <cell r="O193">
            <v>68.44</v>
          </cell>
        </row>
        <row r="194">
          <cell r="A194">
            <v>38170</v>
          </cell>
          <cell r="O194">
            <v>36.799999999999997</v>
          </cell>
        </row>
        <row r="195">
          <cell r="A195">
            <v>38175</v>
          </cell>
          <cell r="O195">
            <v>16.899999999999999</v>
          </cell>
        </row>
        <row r="196">
          <cell r="A196">
            <v>38176</v>
          </cell>
          <cell r="O196">
            <v>19</v>
          </cell>
        </row>
        <row r="197">
          <cell r="A197">
            <v>38182</v>
          </cell>
          <cell r="O197">
            <v>7</v>
          </cell>
        </row>
        <row r="198">
          <cell r="A198">
            <v>38184</v>
          </cell>
          <cell r="O198">
            <v>13.9</v>
          </cell>
        </row>
        <row r="199">
          <cell r="A199">
            <v>38187</v>
          </cell>
          <cell r="O199">
            <v>16.39</v>
          </cell>
        </row>
        <row r="200">
          <cell r="A200">
            <v>38189</v>
          </cell>
          <cell r="O200">
            <v>36.81</v>
          </cell>
        </row>
        <row r="201">
          <cell r="A201">
            <v>38194</v>
          </cell>
          <cell r="O201">
            <v>40.32</v>
          </cell>
        </row>
        <row r="202">
          <cell r="A202">
            <v>38196</v>
          </cell>
          <cell r="O202">
            <v>5.35</v>
          </cell>
        </row>
        <row r="203">
          <cell r="A203">
            <v>38198</v>
          </cell>
          <cell r="O203">
            <v>31.1</v>
          </cell>
        </row>
        <row r="204">
          <cell r="A204">
            <v>38201</v>
          </cell>
          <cell r="O204">
            <v>14.3</v>
          </cell>
        </row>
        <row r="205">
          <cell r="A205">
            <v>38203</v>
          </cell>
          <cell r="O205">
            <v>8.9</v>
          </cell>
        </row>
        <row r="206">
          <cell r="A206">
            <v>38205</v>
          </cell>
          <cell r="O206">
            <v>47.11</v>
          </cell>
        </row>
        <row r="207">
          <cell r="A207">
            <v>38208</v>
          </cell>
          <cell r="O207">
            <v>9.6</v>
          </cell>
        </row>
        <row r="208">
          <cell r="A208">
            <v>38210</v>
          </cell>
          <cell r="O208">
            <v>19.3</v>
          </cell>
        </row>
        <row r="209">
          <cell r="A209">
            <v>38212</v>
          </cell>
          <cell r="O209">
            <v>5.2</v>
          </cell>
        </row>
        <row r="210">
          <cell r="A210">
            <v>38216</v>
          </cell>
          <cell r="O210">
            <v>32</v>
          </cell>
        </row>
        <row r="211">
          <cell r="A211">
            <v>38218</v>
          </cell>
          <cell r="B211">
            <v>4</v>
          </cell>
          <cell r="C211">
            <v>0.6</v>
          </cell>
          <cell r="D211">
            <v>3</v>
          </cell>
          <cell r="E211">
            <v>10</v>
          </cell>
          <cell r="F211">
            <v>4</v>
          </cell>
          <cell r="G211">
            <v>2.1785999999999999</v>
          </cell>
          <cell r="H211">
            <v>7.6</v>
          </cell>
          <cell r="I211">
            <v>58</v>
          </cell>
          <cell r="J211">
            <v>10</v>
          </cell>
          <cell r="O211">
            <v>13</v>
          </cell>
        </row>
        <row r="212">
          <cell r="A212">
            <v>38219</v>
          </cell>
          <cell r="O212">
            <v>13.5</v>
          </cell>
        </row>
        <row r="213">
          <cell r="A213">
            <v>38222</v>
          </cell>
          <cell r="O213">
            <v>24</v>
          </cell>
        </row>
        <row r="214">
          <cell r="A214">
            <v>38224</v>
          </cell>
          <cell r="O214">
            <v>34</v>
          </cell>
        </row>
        <row r="215">
          <cell r="A215">
            <v>38226</v>
          </cell>
          <cell r="O215">
            <v>10</v>
          </cell>
        </row>
        <row r="216">
          <cell r="A216">
            <v>38229</v>
          </cell>
          <cell r="O216">
            <v>19</v>
          </cell>
        </row>
        <row r="217">
          <cell r="A217">
            <v>38231</v>
          </cell>
          <cell r="O217">
            <v>31.44</v>
          </cell>
          <cell r="P217" t="str">
            <v>Lab. C.D. 31 ppm H.C:</v>
          </cell>
        </row>
        <row r="218">
          <cell r="A218">
            <v>38233</v>
          </cell>
          <cell r="O218">
            <v>9</v>
          </cell>
        </row>
        <row r="219">
          <cell r="A219">
            <v>38236</v>
          </cell>
          <cell r="O219">
            <v>25</v>
          </cell>
        </row>
        <row r="220">
          <cell r="A220">
            <v>38238</v>
          </cell>
          <cell r="O220">
            <v>18</v>
          </cell>
        </row>
        <row r="221">
          <cell r="A221">
            <v>38240</v>
          </cell>
          <cell r="O221">
            <v>23</v>
          </cell>
        </row>
        <row r="222">
          <cell r="A222">
            <v>38243</v>
          </cell>
          <cell r="O222">
            <v>24</v>
          </cell>
        </row>
        <row r="223">
          <cell r="A223">
            <v>38245</v>
          </cell>
          <cell r="O223">
            <v>16</v>
          </cell>
        </row>
        <row r="224">
          <cell r="A224">
            <v>38247</v>
          </cell>
          <cell r="O224">
            <v>9</v>
          </cell>
        </row>
        <row r="225">
          <cell r="A225">
            <v>38252</v>
          </cell>
          <cell r="O225">
            <v>77</v>
          </cell>
        </row>
        <row r="226">
          <cell r="A226">
            <v>38267</v>
          </cell>
          <cell r="D226">
            <v>1.5</v>
          </cell>
          <cell r="E226">
            <v>5</v>
          </cell>
          <cell r="F226">
            <v>4</v>
          </cell>
          <cell r="H226">
            <v>7.4</v>
          </cell>
          <cell r="I226">
            <v>53</v>
          </cell>
          <cell r="J226">
            <v>1000</v>
          </cell>
          <cell r="O226">
            <v>54</v>
          </cell>
        </row>
        <row r="227">
          <cell r="A227">
            <v>38280</v>
          </cell>
          <cell r="J227">
            <v>10</v>
          </cell>
        </row>
        <row r="228">
          <cell r="A228">
            <v>38301</v>
          </cell>
          <cell r="D228">
            <v>2</v>
          </cell>
          <cell r="E228">
            <v>7</v>
          </cell>
          <cell r="F228">
            <v>70</v>
          </cell>
          <cell r="H228">
            <v>7.67</v>
          </cell>
          <cell r="I228">
            <v>58</v>
          </cell>
          <cell r="J228">
            <v>1000</v>
          </cell>
          <cell r="O228">
            <v>32</v>
          </cell>
        </row>
        <row r="229">
          <cell r="A229">
            <v>38324</v>
          </cell>
          <cell r="O229">
            <v>25</v>
          </cell>
        </row>
        <row r="230">
          <cell r="A230">
            <v>38327</v>
          </cell>
          <cell r="O230">
            <v>13</v>
          </cell>
        </row>
        <row r="231">
          <cell r="A231">
            <v>38329</v>
          </cell>
          <cell r="O231">
            <v>11</v>
          </cell>
        </row>
        <row r="232">
          <cell r="A232">
            <v>38331</v>
          </cell>
          <cell r="D232">
            <v>3</v>
          </cell>
          <cell r="E232">
            <v>6</v>
          </cell>
          <cell r="F232">
            <v>50</v>
          </cell>
          <cell r="H232">
            <v>8.1</v>
          </cell>
          <cell r="I232">
            <v>55</v>
          </cell>
          <cell r="J232">
            <v>100</v>
          </cell>
          <cell r="O232">
            <v>30</v>
          </cell>
        </row>
        <row r="233">
          <cell r="A233">
            <v>38338</v>
          </cell>
          <cell r="O233">
            <v>59</v>
          </cell>
        </row>
        <row r="234">
          <cell r="A234">
            <v>38341</v>
          </cell>
          <cell r="O234">
            <v>32.36</v>
          </cell>
        </row>
        <row r="235">
          <cell r="A235">
            <v>38343</v>
          </cell>
          <cell r="O235">
            <v>22.14</v>
          </cell>
        </row>
        <row r="236">
          <cell r="A236">
            <v>38376</v>
          </cell>
          <cell r="B236">
            <v>14</v>
          </cell>
          <cell r="C236">
            <v>0.12</v>
          </cell>
          <cell r="D236">
            <v>5</v>
          </cell>
          <cell r="E236">
            <v>8</v>
          </cell>
          <cell r="F236">
            <v>2</v>
          </cell>
          <cell r="G236">
            <v>2.8010999999999999</v>
          </cell>
          <cell r="H236">
            <v>8.17</v>
          </cell>
          <cell r="I236">
            <v>58</v>
          </cell>
          <cell r="J236">
            <v>0</v>
          </cell>
          <cell r="O236">
            <v>17</v>
          </cell>
        </row>
        <row r="237">
          <cell r="A237">
            <v>38350</v>
          </cell>
          <cell r="O237">
            <v>31.72</v>
          </cell>
        </row>
        <row r="238">
          <cell r="A238">
            <v>38357</v>
          </cell>
          <cell r="O238">
            <v>26</v>
          </cell>
        </row>
        <row r="239">
          <cell r="A239">
            <v>38359</v>
          </cell>
          <cell r="O239">
            <v>26.8</v>
          </cell>
        </row>
        <row r="240">
          <cell r="A240">
            <v>38362</v>
          </cell>
          <cell r="O240">
            <v>17.2</v>
          </cell>
        </row>
        <row r="241">
          <cell r="A241">
            <v>38366</v>
          </cell>
          <cell r="O241">
            <v>13.7</v>
          </cell>
        </row>
        <row r="242">
          <cell r="A242">
            <v>38371</v>
          </cell>
          <cell r="O242">
            <v>28.9</v>
          </cell>
        </row>
        <row r="243">
          <cell r="A243">
            <v>38373</v>
          </cell>
          <cell r="O243">
            <v>12</v>
          </cell>
        </row>
        <row r="244">
          <cell r="A244">
            <v>38376</v>
          </cell>
          <cell r="O244">
            <v>49</v>
          </cell>
        </row>
        <row r="245">
          <cell r="A245">
            <v>38378</v>
          </cell>
          <cell r="O245">
            <v>14.7</v>
          </cell>
        </row>
        <row r="246">
          <cell r="A246">
            <v>38380</v>
          </cell>
          <cell r="O246">
            <v>18.2</v>
          </cell>
        </row>
        <row r="247">
          <cell r="A247">
            <v>38383</v>
          </cell>
          <cell r="O247">
            <v>12.2</v>
          </cell>
        </row>
        <row r="248">
          <cell r="A248">
            <v>38385</v>
          </cell>
          <cell r="O248">
            <v>11</v>
          </cell>
        </row>
        <row r="249">
          <cell r="A249">
            <v>38387</v>
          </cell>
          <cell r="O249">
            <v>10.6</v>
          </cell>
        </row>
        <row r="250">
          <cell r="A250">
            <v>38390</v>
          </cell>
          <cell r="O250">
            <v>16.5</v>
          </cell>
        </row>
        <row r="251">
          <cell r="A251">
            <v>38392</v>
          </cell>
          <cell r="O251">
            <v>20</v>
          </cell>
        </row>
        <row r="252">
          <cell r="A252">
            <v>38394</v>
          </cell>
          <cell r="O252">
            <v>11.1</v>
          </cell>
        </row>
        <row r="253">
          <cell r="A253">
            <v>38397</v>
          </cell>
          <cell r="O253">
            <v>10.3</v>
          </cell>
        </row>
        <row r="254">
          <cell r="A254">
            <v>38399</v>
          </cell>
          <cell r="O254">
            <v>30</v>
          </cell>
        </row>
        <row r="255">
          <cell r="A255">
            <v>38401</v>
          </cell>
          <cell r="B255">
            <v>28</v>
          </cell>
          <cell r="C255">
            <v>0.19</v>
          </cell>
          <cell r="D255">
            <v>4</v>
          </cell>
          <cell r="E255">
            <v>6</v>
          </cell>
          <cell r="F255">
            <v>60</v>
          </cell>
          <cell r="G255">
            <v>2.7776999999999998</v>
          </cell>
          <cell r="H255">
            <v>8.1199999999999992</v>
          </cell>
          <cell r="I255">
            <v>61</v>
          </cell>
          <cell r="J255">
            <v>100</v>
          </cell>
          <cell r="O255">
            <v>5</v>
          </cell>
        </row>
        <row r="256">
          <cell r="A256">
            <v>38404</v>
          </cell>
          <cell r="O256">
            <v>7.16</v>
          </cell>
        </row>
        <row r="257">
          <cell r="A257">
            <v>38406</v>
          </cell>
          <cell r="O257">
            <v>20.399999999999999</v>
          </cell>
        </row>
        <row r="258">
          <cell r="A258">
            <v>38411</v>
          </cell>
          <cell r="O258">
            <v>21.01</v>
          </cell>
        </row>
        <row r="259">
          <cell r="A259">
            <v>38413</v>
          </cell>
          <cell r="O259">
            <v>20</v>
          </cell>
        </row>
        <row r="260">
          <cell r="A260">
            <v>38414</v>
          </cell>
          <cell r="B260">
            <v>22</v>
          </cell>
          <cell r="C260">
            <v>0.1</v>
          </cell>
          <cell r="D260">
            <v>1</v>
          </cell>
          <cell r="E260">
            <v>8</v>
          </cell>
          <cell r="F260">
            <v>150</v>
          </cell>
          <cell r="G260">
            <v>2.7471999999999999</v>
          </cell>
          <cell r="H260">
            <v>7.78</v>
          </cell>
          <cell r="I260">
            <v>58</v>
          </cell>
          <cell r="J260">
            <v>10</v>
          </cell>
          <cell r="O260">
            <v>6</v>
          </cell>
        </row>
        <row r="261">
          <cell r="A261">
            <v>38415</v>
          </cell>
          <cell r="O261">
            <v>37.200000000000003</v>
          </cell>
        </row>
        <row r="262">
          <cell r="A262">
            <v>38418</v>
          </cell>
          <cell r="O262">
            <v>12.7</v>
          </cell>
        </row>
        <row r="263">
          <cell r="A263">
            <v>38420</v>
          </cell>
          <cell r="O263">
            <v>10.6</v>
          </cell>
        </row>
        <row r="264">
          <cell r="A264">
            <v>38425</v>
          </cell>
          <cell r="O264">
            <v>24.82</v>
          </cell>
        </row>
        <row r="265">
          <cell r="A265">
            <v>38427</v>
          </cell>
          <cell r="O265">
            <v>39.15</v>
          </cell>
        </row>
        <row r="266">
          <cell r="A266">
            <v>38429</v>
          </cell>
          <cell r="O266">
            <v>14.62</v>
          </cell>
        </row>
        <row r="267">
          <cell r="A267">
            <v>38432</v>
          </cell>
          <cell r="O267">
            <v>12.85</v>
          </cell>
        </row>
        <row r="268">
          <cell r="A268">
            <v>38434</v>
          </cell>
          <cell r="O268">
            <v>34.86</v>
          </cell>
        </row>
        <row r="269">
          <cell r="A269">
            <v>38439</v>
          </cell>
          <cell r="O269">
            <v>78</v>
          </cell>
        </row>
        <row r="270">
          <cell r="A270">
            <v>38447</v>
          </cell>
          <cell r="O270">
            <v>10.4</v>
          </cell>
        </row>
        <row r="271">
          <cell r="A271">
            <v>38450</v>
          </cell>
          <cell r="O271">
            <v>44.3</v>
          </cell>
        </row>
        <row r="272">
          <cell r="A272">
            <v>38453</v>
          </cell>
          <cell r="O272">
            <v>7.5</v>
          </cell>
        </row>
        <row r="273">
          <cell r="A273">
            <v>38455</v>
          </cell>
          <cell r="O273">
            <v>14</v>
          </cell>
        </row>
        <row r="274">
          <cell r="A274">
            <v>38456</v>
          </cell>
          <cell r="B274" t="str">
            <v>S/M</v>
          </cell>
          <cell r="C274" t="str">
            <v>S/M</v>
          </cell>
          <cell r="D274" t="str">
            <v>S/M</v>
          </cell>
          <cell r="E274" t="str">
            <v>S/M</v>
          </cell>
          <cell r="F274" t="str">
            <v>S/M</v>
          </cell>
          <cell r="G274" t="str">
            <v>S/M</v>
          </cell>
          <cell r="H274" t="str">
            <v>S/M</v>
          </cell>
          <cell r="I274" t="str">
            <v>S/M</v>
          </cell>
          <cell r="J274" t="str">
            <v>S/M</v>
          </cell>
          <cell r="K274" t="str">
            <v>S/M</v>
          </cell>
          <cell r="L274" t="str">
            <v>S/M</v>
          </cell>
          <cell r="M274" t="str">
            <v>S/M</v>
          </cell>
          <cell r="N274" t="str">
            <v>S/M</v>
          </cell>
          <cell r="O274" t="str">
            <v>S/M</v>
          </cell>
          <cell r="P274" t="str">
            <v>S/M</v>
          </cell>
        </row>
        <row r="275">
          <cell r="A275">
            <v>38460</v>
          </cell>
          <cell r="O275">
            <v>5.54</v>
          </cell>
        </row>
        <row r="276">
          <cell r="A276">
            <v>38461</v>
          </cell>
          <cell r="O276">
            <v>17.18</v>
          </cell>
        </row>
        <row r="277">
          <cell r="A277">
            <v>38462</v>
          </cell>
          <cell r="O277">
            <v>16.39</v>
          </cell>
        </row>
        <row r="278">
          <cell r="A278">
            <v>38462</v>
          </cell>
          <cell r="O278">
            <v>156.72</v>
          </cell>
        </row>
        <row r="279">
          <cell r="A279">
            <v>38467</v>
          </cell>
          <cell r="O279">
            <v>28.1</v>
          </cell>
          <cell r="P279" t="str">
            <v>otra muestracon 20.2 ppm de Hc</v>
          </cell>
        </row>
        <row r="280">
          <cell r="A280">
            <v>38468</v>
          </cell>
          <cell r="O280">
            <v>43.1</v>
          </cell>
        </row>
        <row r="281">
          <cell r="A281">
            <v>38485</v>
          </cell>
          <cell r="B281" t="str">
            <v>F/S</v>
          </cell>
          <cell r="C281" t="str">
            <v>F/S</v>
          </cell>
          <cell r="D281" t="str">
            <v>F/S</v>
          </cell>
          <cell r="E281" t="str">
            <v>F/S</v>
          </cell>
          <cell r="F281" t="str">
            <v>F/S</v>
          </cell>
          <cell r="G281" t="str">
            <v>F/S</v>
          </cell>
          <cell r="H281" t="str">
            <v>F/S</v>
          </cell>
          <cell r="I281" t="str">
            <v>F/S</v>
          </cell>
          <cell r="J281" t="str">
            <v>F/S</v>
          </cell>
          <cell r="K281" t="str">
            <v>F/S</v>
          </cell>
          <cell r="L281" t="str">
            <v>F/S</v>
          </cell>
          <cell r="M281" t="str">
            <v>F/S</v>
          </cell>
          <cell r="N281" t="str">
            <v>F/S</v>
          </cell>
          <cell r="O281" t="str">
            <v>F/S</v>
          </cell>
          <cell r="P281" t="str">
            <v>F/S</v>
          </cell>
        </row>
        <row r="282">
          <cell r="A282">
            <v>38505</v>
          </cell>
        </row>
        <row r="283">
          <cell r="A283">
            <v>38506</v>
          </cell>
          <cell r="B283" t="str">
            <v>F/S</v>
          </cell>
          <cell r="C283" t="str">
            <v>F/S</v>
          </cell>
          <cell r="D283" t="str">
            <v>F/S</v>
          </cell>
          <cell r="E283" t="str">
            <v>F/S</v>
          </cell>
          <cell r="F283" t="str">
            <v>F/S</v>
          </cell>
          <cell r="G283" t="str">
            <v>F/S</v>
          </cell>
          <cell r="H283" t="str">
            <v>F/S</v>
          </cell>
          <cell r="I283" t="str">
            <v>F/S</v>
          </cell>
          <cell r="J283" t="str">
            <v>F/S</v>
          </cell>
          <cell r="K283" t="str">
            <v>F/S</v>
          </cell>
          <cell r="L283" t="str">
            <v>F/S</v>
          </cell>
          <cell r="M283" t="str">
            <v>F/S</v>
          </cell>
          <cell r="N283" t="str">
            <v>F/S</v>
          </cell>
          <cell r="O283" t="str">
            <v>F/S</v>
          </cell>
          <cell r="P283" t="str">
            <v>F/S</v>
          </cell>
        </row>
        <row r="284">
          <cell r="A284">
            <v>38509</v>
          </cell>
          <cell r="O284">
            <v>14.9</v>
          </cell>
        </row>
        <row r="285">
          <cell r="A285">
            <v>38511</v>
          </cell>
          <cell r="O285">
            <v>10.6</v>
          </cell>
        </row>
        <row r="286">
          <cell r="A286">
            <v>38519</v>
          </cell>
          <cell r="O286">
            <v>12</v>
          </cell>
        </row>
        <row r="287">
          <cell r="A287">
            <v>38544</v>
          </cell>
          <cell r="D287">
            <v>4</v>
          </cell>
          <cell r="E287">
            <v>4</v>
          </cell>
          <cell r="F287">
            <v>30</v>
          </cell>
          <cell r="H287">
            <v>7.78</v>
          </cell>
          <cell r="I287">
            <v>55</v>
          </cell>
          <cell r="J287">
            <v>1000</v>
          </cell>
          <cell r="O287">
            <v>36</v>
          </cell>
        </row>
        <row r="288">
          <cell r="A288">
            <v>38545</v>
          </cell>
          <cell r="O288">
            <v>9.4</v>
          </cell>
        </row>
        <row r="289">
          <cell r="A289">
            <v>38551</v>
          </cell>
          <cell r="O289">
            <v>29.7</v>
          </cell>
        </row>
        <row r="290">
          <cell r="A290">
            <v>38555</v>
          </cell>
          <cell r="O290">
            <v>16.7</v>
          </cell>
        </row>
        <row r="291">
          <cell r="A291">
            <v>38559</v>
          </cell>
          <cell r="O291">
            <v>12.2</v>
          </cell>
        </row>
        <row r="292">
          <cell r="A292">
            <v>38560</v>
          </cell>
          <cell r="O292">
            <v>25.4</v>
          </cell>
        </row>
        <row r="293">
          <cell r="A293">
            <v>38562</v>
          </cell>
          <cell r="O293">
            <v>25.3</v>
          </cell>
        </row>
        <row r="294">
          <cell r="A294">
            <v>38565</v>
          </cell>
          <cell r="O294">
            <v>22</v>
          </cell>
        </row>
        <row r="295">
          <cell r="A295">
            <v>38567</v>
          </cell>
          <cell r="O295">
            <v>9.5</v>
          </cell>
        </row>
        <row r="296">
          <cell r="A296">
            <v>38569</v>
          </cell>
          <cell r="O296">
            <v>35.1</v>
          </cell>
        </row>
        <row r="297">
          <cell r="A297">
            <v>38574</v>
          </cell>
          <cell r="O297">
            <v>31.4</v>
          </cell>
        </row>
        <row r="298">
          <cell r="A298">
            <v>38576</v>
          </cell>
          <cell r="O298">
            <v>34.5</v>
          </cell>
        </row>
        <row r="299">
          <cell r="A299">
            <v>38581</v>
          </cell>
          <cell r="O299">
            <v>21.2</v>
          </cell>
        </row>
        <row r="300">
          <cell r="A300">
            <v>38583</v>
          </cell>
          <cell r="O300">
            <v>25.4</v>
          </cell>
        </row>
        <row r="301">
          <cell r="A301">
            <v>38586</v>
          </cell>
          <cell r="O301">
            <v>11</v>
          </cell>
        </row>
        <row r="302">
          <cell r="A302">
            <v>38588</v>
          </cell>
          <cell r="D302">
            <v>5</v>
          </cell>
          <cell r="E302">
            <v>4</v>
          </cell>
          <cell r="F302">
            <v>18</v>
          </cell>
          <cell r="H302">
            <v>7.7</v>
          </cell>
          <cell r="I302">
            <v>48</v>
          </cell>
          <cell r="J302">
            <v>100</v>
          </cell>
          <cell r="O302">
            <v>15</v>
          </cell>
          <cell r="P302" t="str">
            <v>Lab. C.D. 14.7ppm H.C:</v>
          </cell>
        </row>
        <row r="303">
          <cell r="A303">
            <v>38590</v>
          </cell>
          <cell r="O303">
            <v>13.4</v>
          </cell>
        </row>
        <row r="304">
          <cell r="A304">
            <v>38593</v>
          </cell>
          <cell r="O304">
            <v>8.7200000000000006</v>
          </cell>
        </row>
        <row r="305">
          <cell r="A305">
            <v>38595</v>
          </cell>
          <cell r="O305">
            <v>11.1</v>
          </cell>
        </row>
        <row r="306">
          <cell r="A306">
            <v>38600</v>
          </cell>
          <cell r="O306">
            <v>7.7</v>
          </cell>
        </row>
        <row r="307">
          <cell r="A307">
            <v>38602</v>
          </cell>
          <cell r="O307">
            <v>15.2</v>
          </cell>
        </row>
        <row r="308">
          <cell r="A308">
            <v>38607</v>
          </cell>
          <cell r="O308">
            <v>10.7</v>
          </cell>
        </row>
        <row r="309">
          <cell r="A309">
            <v>38611</v>
          </cell>
          <cell r="O309">
            <v>6.5</v>
          </cell>
        </row>
        <row r="310">
          <cell r="A310">
            <v>38614</v>
          </cell>
          <cell r="O310">
            <v>19.899999999999999</v>
          </cell>
        </row>
        <row r="311">
          <cell r="A311">
            <v>38616</v>
          </cell>
          <cell r="O311">
            <v>17.5</v>
          </cell>
        </row>
        <row r="312">
          <cell r="A312">
            <v>38621</v>
          </cell>
          <cell r="O312">
            <v>17.600000000000001</v>
          </cell>
        </row>
        <row r="313">
          <cell r="A313">
            <v>38644</v>
          </cell>
          <cell r="O313">
            <v>12.9</v>
          </cell>
        </row>
        <row r="314">
          <cell r="A314">
            <v>38651</v>
          </cell>
          <cell r="O314">
            <v>15.3</v>
          </cell>
        </row>
        <row r="315">
          <cell r="A315">
            <v>38646</v>
          </cell>
          <cell r="D315">
            <v>3</v>
          </cell>
          <cell r="E315">
            <v>8</v>
          </cell>
          <cell r="F315">
            <v>20</v>
          </cell>
          <cell r="H315">
            <v>7.14</v>
          </cell>
          <cell r="I315">
            <v>54</v>
          </cell>
          <cell r="J315">
            <v>1000</v>
          </cell>
          <cell r="O315">
            <v>15</v>
          </cell>
        </row>
        <row r="316">
          <cell r="A316">
            <v>38659</v>
          </cell>
          <cell r="O316">
            <v>37.299999999999997</v>
          </cell>
        </row>
        <row r="317">
          <cell r="A317">
            <v>38672</v>
          </cell>
          <cell r="D317">
            <v>3</v>
          </cell>
          <cell r="E317">
            <v>10</v>
          </cell>
          <cell r="F317">
            <v>10</v>
          </cell>
          <cell r="H317">
            <v>7.49</v>
          </cell>
          <cell r="I317">
            <v>53</v>
          </cell>
          <cell r="J317">
            <v>10000</v>
          </cell>
          <cell r="O317">
            <v>6</v>
          </cell>
        </row>
        <row r="318">
          <cell r="A318">
            <v>38687</v>
          </cell>
          <cell r="O318">
            <v>6.3</v>
          </cell>
        </row>
        <row r="319">
          <cell r="A319">
            <v>38699</v>
          </cell>
          <cell r="O319">
            <v>8.4</v>
          </cell>
        </row>
        <row r="320">
          <cell r="A320">
            <v>38701</v>
          </cell>
          <cell r="D320">
            <v>1</v>
          </cell>
          <cell r="E320">
            <v>7</v>
          </cell>
          <cell r="F320">
            <v>60</v>
          </cell>
          <cell r="H320" t="str">
            <v>7,60</v>
          </cell>
          <cell r="I320">
            <v>55</v>
          </cell>
          <cell r="J320">
            <v>1000</v>
          </cell>
          <cell r="O320">
            <v>13</v>
          </cell>
        </row>
        <row r="321">
          <cell r="A321">
            <v>38707</v>
          </cell>
          <cell r="O321">
            <v>10.1</v>
          </cell>
        </row>
        <row r="322">
          <cell r="A322">
            <v>38729</v>
          </cell>
          <cell r="D322">
            <v>2</v>
          </cell>
          <cell r="E322">
            <v>6</v>
          </cell>
          <cell r="F322">
            <v>8</v>
          </cell>
          <cell r="H322">
            <v>7.48</v>
          </cell>
          <cell r="I322">
            <v>57</v>
          </cell>
          <cell r="J322">
            <v>10</v>
          </cell>
          <cell r="O322">
            <v>17</v>
          </cell>
        </row>
        <row r="323">
          <cell r="A323">
            <v>38737</v>
          </cell>
          <cell r="O323">
            <v>24.1</v>
          </cell>
        </row>
        <row r="324">
          <cell r="A324">
            <v>38763</v>
          </cell>
          <cell r="J324">
            <v>100</v>
          </cell>
        </row>
        <row r="325">
          <cell r="A325">
            <v>38810</v>
          </cell>
          <cell r="J325">
            <v>10</v>
          </cell>
        </row>
        <row r="326">
          <cell r="A326">
            <v>38827</v>
          </cell>
          <cell r="D326">
            <v>3</v>
          </cell>
          <cell r="E326">
            <v>8</v>
          </cell>
          <cell r="F326">
            <v>12</v>
          </cell>
          <cell r="H326">
            <v>7.58</v>
          </cell>
          <cell r="I326">
            <v>58</v>
          </cell>
          <cell r="J326">
            <v>100</v>
          </cell>
          <cell r="O326">
            <v>7</v>
          </cell>
        </row>
        <row r="327">
          <cell r="A327">
            <v>38866</v>
          </cell>
          <cell r="D327">
            <v>2</v>
          </cell>
          <cell r="E327">
            <v>12</v>
          </cell>
          <cell r="F327">
            <v>16</v>
          </cell>
          <cell r="H327">
            <v>7.29</v>
          </cell>
          <cell r="I327">
            <v>52</v>
          </cell>
          <cell r="J327">
            <v>1000</v>
          </cell>
          <cell r="O327">
            <v>5</v>
          </cell>
        </row>
        <row r="328">
          <cell r="A328">
            <v>38883</v>
          </cell>
          <cell r="D328">
            <v>3</v>
          </cell>
          <cell r="E328">
            <v>14</v>
          </cell>
          <cell r="F328">
            <v>12</v>
          </cell>
          <cell r="H328">
            <v>7.46</v>
          </cell>
          <cell r="I328">
            <v>53</v>
          </cell>
          <cell r="J328">
            <v>10000</v>
          </cell>
          <cell r="O328">
            <v>22</v>
          </cell>
        </row>
        <row r="329">
          <cell r="A329">
            <v>38910</v>
          </cell>
          <cell r="D329">
            <v>4</v>
          </cell>
          <cell r="E329">
            <v>11</v>
          </cell>
          <cell r="F329">
            <v>12</v>
          </cell>
          <cell r="H329">
            <v>7.57</v>
          </cell>
          <cell r="I329">
            <v>54</v>
          </cell>
          <cell r="J329">
            <v>100</v>
          </cell>
          <cell r="O329">
            <v>18</v>
          </cell>
        </row>
        <row r="330">
          <cell r="A330">
            <v>38958</v>
          </cell>
          <cell r="D330">
            <v>2</v>
          </cell>
          <cell r="E330">
            <v>10</v>
          </cell>
          <cell r="F330">
            <v>20</v>
          </cell>
          <cell r="H330">
            <v>7.68</v>
          </cell>
          <cell r="I330">
            <v>56</v>
          </cell>
          <cell r="J330">
            <v>100</v>
          </cell>
          <cell r="O330">
            <v>30</v>
          </cell>
        </row>
        <row r="331">
          <cell r="A331">
            <v>38981</v>
          </cell>
          <cell r="D331">
            <v>3</v>
          </cell>
          <cell r="E331">
            <v>8</v>
          </cell>
          <cell r="F331">
            <v>30</v>
          </cell>
          <cell r="H331">
            <v>7.45</v>
          </cell>
          <cell r="I331">
            <v>58</v>
          </cell>
          <cell r="J331">
            <v>1000</v>
          </cell>
          <cell r="O331">
            <v>9</v>
          </cell>
        </row>
        <row r="332">
          <cell r="A332">
            <v>39016</v>
          </cell>
          <cell r="D332">
            <v>2</v>
          </cell>
          <cell r="E332">
            <v>6</v>
          </cell>
          <cell r="F332">
            <v>20</v>
          </cell>
          <cell r="H332">
            <v>7.52</v>
          </cell>
          <cell r="I332">
            <v>56</v>
          </cell>
          <cell r="J332">
            <v>100</v>
          </cell>
          <cell r="O332">
            <v>6</v>
          </cell>
        </row>
        <row r="365">
          <cell r="A365" t="str">
            <v>OBSERVACIONES :</v>
          </cell>
        </row>
      </sheetData>
      <sheetData sheetId="9">
        <row r="4">
          <cell r="A4" t="str">
            <v>FECHA</v>
          </cell>
          <cell r="B4" t="str">
            <v>SO4=</v>
          </cell>
          <cell r="C4" t="str">
            <v>Fe</v>
          </cell>
          <cell r="D4" t="str">
            <v>S=</v>
          </cell>
          <cell r="E4" t="str">
            <v>CO2</v>
          </cell>
          <cell r="F4" t="str">
            <v>O2</v>
          </cell>
          <cell r="G4" t="str">
            <v>Rms.</v>
          </cell>
          <cell r="H4" t="str">
            <v>pH</v>
          </cell>
          <cell r="I4" t="str">
            <v>Temp.</v>
          </cell>
          <cell r="J4" t="str">
            <v>B.S.R.</v>
          </cell>
          <cell r="K4" t="str">
            <v xml:space="preserve">Solidos </v>
          </cell>
          <cell r="L4" t="str">
            <v>Solidos</v>
          </cell>
          <cell r="M4" t="str">
            <v>Organicos</v>
          </cell>
          <cell r="N4" t="str">
            <v>Sólidos Susp. Totales</v>
          </cell>
          <cell r="O4" t="str">
            <v>Oil/W</v>
          </cell>
          <cell r="P4" t="str">
            <v>Ca</v>
          </cell>
          <cell r="Q4" t="str">
            <v>Mg</v>
          </cell>
          <cell r="R4" t="str">
            <v>COH3-</v>
          </cell>
          <cell r="S4" t="str">
            <v>CO3=</v>
          </cell>
          <cell r="T4" t="str">
            <v>SO3=</v>
          </cell>
          <cell r="U4" t="str">
            <v>Observaciones</v>
          </cell>
        </row>
        <row r="5">
          <cell r="K5" t="str">
            <v>Insolubles</v>
          </cell>
          <cell r="L5" t="str">
            <v>Solubles</v>
          </cell>
          <cell r="O5" t="str">
            <v>(Expect)</v>
          </cell>
        </row>
        <row r="6">
          <cell r="B6" t="str">
            <v>mg / l</v>
          </cell>
          <cell r="C6" t="str">
            <v>mg / l</v>
          </cell>
          <cell r="D6" t="str">
            <v>mg / l</v>
          </cell>
          <cell r="E6" t="str">
            <v>mg / l</v>
          </cell>
          <cell r="F6" t="str">
            <v>ppb</v>
          </cell>
          <cell r="G6" t="str">
            <v>ohm/m</v>
          </cell>
          <cell r="I6" t="str">
            <v>°C</v>
          </cell>
          <cell r="J6" t="str">
            <v>col / ml</v>
          </cell>
          <cell r="K6" t="str">
            <v>mg / l</v>
          </cell>
          <cell r="L6" t="str">
            <v>mg / l</v>
          </cell>
          <cell r="M6" t="str">
            <v>mg / l</v>
          </cell>
          <cell r="N6" t="str">
            <v>mg / l</v>
          </cell>
          <cell r="O6" t="str">
            <v>ppm</v>
          </cell>
          <cell r="P6" t="str">
            <v>mg / l</v>
          </cell>
          <cell r="Q6" t="str">
            <v>mg / l</v>
          </cell>
          <cell r="R6" t="str">
            <v>mg / l</v>
          </cell>
          <cell r="S6" t="str">
            <v>mg / l</v>
          </cell>
          <cell r="T6" t="str">
            <v>mg / l</v>
          </cell>
        </row>
        <row r="7">
          <cell r="A7">
            <v>36854</v>
          </cell>
          <cell r="B7">
            <v>28</v>
          </cell>
          <cell r="C7">
            <v>2.56</v>
          </cell>
          <cell r="D7">
            <v>3.54</v>
          </cell>
          <cell r="E7">
            <v>15</v>
          </cell>
          <cell r="F7">
            <v>10</v>
          </cell>
          <cell r="G7">
            <v>2.2153300841825434</v>
          </cell>
          <cell r="H7">
            <v>7.71</v>
          </cell>
          <cell r="I7">
            <v>50</v>
          </cell>
          <cell r="J7">
            <v>1000</v>
          </cell>
          <cell r="K7">
            <v>1.3</v>
          </cell>
          <cell r="L7">
            <v>2.6</v>
          </cell>
          <cell r="M7">
            <v>56</v>
          </cell>
          <cell r="N7">
            <v>60</v>
          </cell>
          <cell r="O7">
            <v>51</v>
          </cell>
        </row>
        <row r="8">
          <cell r="A8">
            <v>36871</v>
          </cell>
          <cell r="B8">
            <v>29</v>
          </cell>
          <cell r="C8">
            <v>2.68</v>
          </cell>
          <cell r="D8">
            <v>4</v>
          </cell>
          <cell r="E8">
            <v>15</v>
          </cell>
          <cell r="G8">
            <v>2.2123893805309733</v>
          </cell>
          <cell r="H8">
            <v>7.73</v>
          </cell>
          <cell r="I8">
            <v>51</v>
          </cell>
          <cell r="J8">
            <v>1000</v>
          </cell>
          <cell r="K8">
            <v>2.8</v>
          </cell>
          <cell r="L8">
            <v>1</v>
          </cell>
          <cell r="M8">
            <v>35</v>
          </cell>
          <cell r="N8">
            <v>36</v>
          </cell>
          <cell r="O8">
            <v>23</v>
          </cell>
        </row>
        <row r="9">
          <cell r="A9">
            <v>36879</v>
          </cell>
          <cell r="B9">
            <v>27</v>
          </cell>
          <cell r="C9">
            <v>2.6</v>
          </cell>
          <cell r="D9">
            <v>2</v>
          </cell>
          <cell r="E9">
            <v>15</v>
          </cell>
          <cell r="G9">
            <v>2.2421524663677128</v>
          </cell>
          <cell r="H9">
            <v>7.68</v>
          </cell>
          <cell r="I9">
            <v>56</v>
          </cell>
          <cell r="J9">
            <v>1000</v>
          </cell>
          <cell r="K9">
            <v>0.8</v>
          </cell>
          <cell r="L9">
            <v>27</v>
          </cell>
          <cell r="M9">
            <v>52</v>
          </cell>
          <cell r="N9">
            <v>80</v>
          </cell>
          <cell r="O9">
            <v>52</v>
          </cell>
        </row>
        <row r="10">
          <cell r="A10">
            <v>36887</v>
          </cell>
          <cell r="B10">
            <v>24</v>
          </cell>
          <cell r="C10">
            <v>0.28000000000000003</v>
          </cell>
          <cell r="D10">
            <v>3.8</v>
          </cell>
          <cell r="E10">
            <v>15</v>
          </cell>
          <cell r="F10">
            <v>40</v>
          </cell>
          <cell r="G10">
            <v>2.2371364653243848</v>
          </cell>
          <cell r="H10">
            <v>7.73</v>
          </cell>
          <cell r="I10">
            <v>55</v>
          </cell>
          <cell r="J10">
            <v>1000</v>
          </cell>
          <cell r="K10">
            <v>2.8</v>
          </cell>
          <cell r="L10">
            <v>1</v>
          </cell>
          <cell r="M10">
            <v>50.75</v>
          </cell>
          <cell r="N10">
            <v>54</v>
          </cell>
          <cell r="O10">
            <v>35</v>
          </cell>
        </row>
        <row r="11">
          <cell r="A11">
            <v>36907</v>
          </cell>
          <cell r="B11">
            <v>35</v>
          </cell>
          <cell r="C11">
            <v>0.38</v>
          </cell>
          <cell r="D11">
            <v>5.5</v>
          </cell>
          <cell r="E11">
            <v>12</v>
          </cell>
          <cell r="G11">
            <v>2.1834061135371181</v>
          </cell>
          <cell r="H11">
            <v>7.78</v>
          </cell>
          <cell r="I11">
            <v>58</v>
          </cell>
          <cell r="K11">
            <v>2.2999999999999998</v>
          </cell>
          <cell r="L11">
            <v>0.5</v>
          </cell>
          <cell r="M11">
            <v>46</v>
          </cell>
          <cell r="N11">
            <v>49</v>
          </cell>
          <cell r="O11">
            <v>52</v>
          </cell>
        </row>
        <row r="12">
          <cell r="A12">
            <v>36924</v>
          </cell>
          <cell r="O12">
            <v>27</v>
          </cell>
        </row>
        <row r="13">
          <cell r="A13">
            <v>36931</v>
          </cell>
          <cell r="O13">
            <v>39</v>
          </cell>
        </row>
        <row r="14">
          <cell r="A14">
            <v>36938</v>
          </cell>
          <cell r="O14">
            <v>41</v>
          </cell>
        </row>
        <row r="15">
          <cell r="A15">
            <v>36945</v>
          </cell>
          <cell r="O15">
            <v>42</v>
          </cell>
        </row>
        <row r="16">
          <cell r="A16">
            <v>36957</v>
          </cell>
          <cell r="O16">
            <v>36</v>
          </cell>
        </row>
        <row r="17">
          <cell r="A17">
            <v>36958</v>
          </cell>
          <cell r="B17">
            <v>12</v>
          </cell>
          <cell r="C17">
            <v>0.48</v>
          </cell>
          <cell r="D17">
            <v>1.81</v>
          </cell>
          <cell r="E17">
            <v>10</v>
          </cell>
          <cell r="F17">
            <v>25</v>
          </cell>
          <cell r="I17">
            <v>50</v>
          </cell>
          <cell r="J17">
            <v>10</v>
          </cell>
          <cell r="O17">
            <v>44</v>
          </cell>
        </row>
        <row r="18">
          <cell r="A18">
            <v>36959</v>
          </cell>
          <cell r="O18">
            <v>21</v>
          </cell>
        </row>
        <row r="19">
          <cell r="A19">
            <v>36962</v>
          </cell>
          <cell r="O19">
            <v>34</v>
          </cell>
        </row>
        <row r="20">
          <cell r="A20">
            <v>36964</v>
          </cell>
          <cell r="O20">
            <v>39</v>
          </cell>
        </row>
        <row r="21">
          <cell r="A21">
            <v>36966</v>
          </cell>
          <cell r="O21">
            <v>26</v>
          </cell>
        </row>
        <row r="22">
          <cell r="A22">
            <v>36969</v>
          </cell>
          <cell r="O22">
            <v>17</v>
          </cell>
        </row>
        <row r="23">
          <cell r="A23">
            <v>36973</v>
          </cell>
          <cell r="O23">
            <v>29</v>
          </cell>
        </row>
        <row r="24">
          <cell r="A24">
            <v>36976</v>
          </cell>
          <cell r="O24">
            <v>25</v>
          </cell>
        </row>
        <row r="25">
          <cell r="A25">
            <v>36978</v>
          </cell>
          <cell r="O25">
            <v>18</v>
          </cell>
        </row>
        <row r="26">
          <cell r="A26">
            <v>36984</v>
          </cell>
          <cell r="C26">
            <v>0.6</v>
          </cell>
          <cell r="D26">
            <v>2</v>
          </cell>
          <cell r="E26">
            <v>10</v>
          </cell>
          <cell r="F26">
            <v>100</v>
          </cell>
          <cell r="G26">
            <v>2.2222222222222223</v>
          </cell>
          <cell r="H26">
            <v>7.51</v>
          </cell>
          <cell r="I26">
            <v>56</v>
          </cell>
          <cell r="J26">
            <v>10</v>
          </cell>
          <cell r="O26">
            <v>36</v>
          </cell>
        </row>
        <row r="27">
          <cell r="A27">
            <v>37006</v>
          </cell>
          <cell r="B27">
            <v>30</v>
          </cell>
          <cell r="C27">
            <v>0.27</v>
          </cell>
          <cell r="D27">
            <v>0.1</v>
          </cell>
          <cell r="E27">
            <v>10</v>
          </cell>
          <cell r="F27">
            <v>90</v>
          </cell>
          <cell r="H27">
            <v>7.8</v>
          </cell>
          <cell r="I27">
            <v>50</v>
          </cell>
          <cell r="J27">
            <v>100</v>
          </cell>
          <cell r="K27">
            <v>1.6</v>
          </cell>
          <cell r="L27">
            <v>0.9</v>
          </cell>
          <cell r="M27">
            <v>15.6</v>
          </cell>
          <cell r="N27">
            <v>18.399999999999999</v>
          </cell>
        </row>
        <row r="28">
          <cell r="A28">
            <v>37033</v>
          </cell>
          <cell r="B28">
            <v>21</v>
          </cell>
          <cell r="C28">
            <v>0.1</v>
          </cell>
          <cell r="D28">
            <v>1.5</v>
          </cell>
          <cell r="E28">
            <v>6</v>
          </cell>
          <cell r="F28">
            <v>250</v>
          </cell>
          <cell r="G28">
            <v>2.347417840375587</v>
          </cell>
          <cell r="H28">
            <v>8.1</v>
          </cell>
          <cell r="I28">
            <v>54</v>
          </cell>
          <cell r="J28">
            <v>100</v>
          </cell>
          <cell r="K28">
            <v>0.3</v>
          </cell>
          <cell r="L28">
            <v>0.8</v>
          </cell>
          <cell r="M28">
            <v>12.9</v>
          </cell>
          <cell r="N28">
            <v>13.9</v>
          </cell>
          <cell r="O28">
            <v>24</v>
          </cell>
        </row>
        <row r="29">
          <cell r="A29">
            <v>37062</v>
          </cell>
          <cell r="B29">
            <v>26</v>
          </cell>
          <cell r="C29">
            <v>0.15</v>
          </cell>
          <cell r="D29">
            <v>0.7</v>
          </cell>
          <cell r="E29">
            <v>12</v>
          </cell>
          <cell r="F29">
            <v>250</v>
          </cell>
          <cell r="G29">
            <v>2.1779999999999999</v>
          </cell>
          <cell r="H29">
            <v>7.97</v>
          </cell>
          <cell r="I29">
            <v>55</v>
          </cell>
          <cell r="J29">
            <v>100</v>
          </cell>
          <cell r="O29">
            <v>57</v>
          </cell>
          <cell r="U29" t="str">
            <v>Durante Junio hay mucho petróleo en pileta porque se tiro por no haber capacidad en Caleta Cordoba</v>
          </cell>
        </row>
        <row r="30">
          <cell r="A30">
            <v>37089</v>
          </cell>
          <cell r="B30">
            <v>9</v>
          </cell>
          <cell r="C30">
            <v>0.1</v>
          </cell>
          <cell r="D30">
            <v>2.5</v>
          </cell>
          <cell r="E30">
            <v>15</v>
          </cell>
          <cell r="F30">
            <v>80</v>
          </cell>
          <cell r="G30">
            <v>2.2519999999999998</v>
          </cell>
          <cell r="H30">
            <v>7.65</v>
          </cell>
          <cell r="I30">
            <v>49</v>
          </cell>
          <cell r="J30">
            <v>100</v>
          </cell>
          <cell r="K30">
            <v>1.6</v>
          </cell>
          <cell r="L30">
            <v>1.3</v>
          </cell>
          <cell r="M30">
            <v>43.3</v>
          </cell>
          <cell r="N30">
            <v>46.1</v>
          </cell>
          <cell r="O30">
            <v>42</v>
          </cell>
        </row>
        <row r="31">
          <cell r="A31">
            <v>37090</v>
          </cell>
          <cell r="O31">
            <v>45</v>
          </cell>
        </row>
        <row r="32">
          <cell r="A32">
            <v>37092</v>
          </cell>
          <cell r="O32">
            <v>54</v>
          </cell>
        </row>
        <row r="33">
          <cell r="A33">
            <v>37106</v>
          </cell>
          <cell r="O33">
            <v>50</v>
          </cell>
        </row>
        <row r="34">
          <cell r="A34">
            <v>37130</v>
          </cell>
          <cell r="O34">
            <v>55</v>
          </cell>
        </row>
        <row r="35">
          <cell r="A35">
            <v>37134</v>
          </cell>
          <cell r="O35">
            <v>89</v>
          </cell>
        </row>
        <row r="36">
          <cell r="A36">
            <v>37137</v>
          </cell>
          <cell r="O36">
            <v>44</v>
          </cell>
        </row>
        <row r="37">
          <cell r="A37">
            <v>37144</v>
          </cell>
          <cell r="B37">
            <v>22</v>
          </cell>
          <cell r="C37">
            <v>0.25</v>
          </cell>
          <cell r="D37">
            <v>2</v>
          </cell>
          <cell r="E37">
            <v>12</v>
          </cell>
          <cell r="F37">
            <v>15</v>
          </cell>
          <cell r="G37">
            <v>2.2669999999999999</v>
          </cell>
          <cell r="H37">
            <v>7.79</v>
          </cell>
          <cell r="I37">
            <v>48</v>
          </cell>
          <cell r="J37">
            <v>10</v>
          </cell>
          <cell r="K37">
            <v>1.9</v>
          </cell>
          <cell r="L37">
            <v>1.1000000000000001</v>
          </cell>
          <cell r="M37">
            <v>32.9</v>
          </cell>
          <cell r="N37">
            <v>35.9</v>
          </cell>
          <cell r="O37">
            <v>48</v>
          </cell>
          <cell r="U37" t="str">
            <v>Fecha de lect.Bact. 27/08/2001</v>
          </cell>
        </row>
        <row r="38">
          <cell r="A38">
            <v>37146</v>
          </cell>
          <cell r="O38">
            <v>67</v>
          </cell>
        </row>
        <row r="39">
          <cell r="A39">
            <v>37148</v>
          </cell>
          <cell r="O39">
            <v>50</v>
          </cell>
        </row>
        <row r="40">
          <cell r="A40">
            <v>37151</v>
          </cell>
          <cell r="O40">
            <v>28</v>
          </cell>
        </row>
        <row r="41">
          <cell r="A41">
            <v>37153</v>
          </cell>
          <cell r="O41">
            <v>37</v>
          </cell>
        </row>
        <row r="42">
          <cell r="A42">
            <v>37155</v>
          </cell>
          <cell r="O42">
            <v>32</v>
          </cell>
        </row>
        <row r="43">
          <cell r="A43">
            <v>37158</v>
          </cell>
          <cell r="O43">
            <v>36</v>
          </cell>
        </row>
        <row r="44">
          <cell r="A44">
            <v>37160</v>
          </cell>
          <cell r="O44">
            <v>25</v>
          </cell>
        </row>
        <row r="45">
          <cell r="A45">
            <v>37173</v>
          </cell>
          <cell r="B45">
            <v>17</v>
          </cell>
          <cell r="C45">
            <v>0.7</v>
          </cell>
          <cell r="D45">
            <v>2.5</v>
          </cell>
          <cell r="E45">
            <v>10</v>
          </cell>
          <cell r="F45">
            <v>6</v>
          </cell>
          <cell r="G45">
            <v>2.3148</v>
          </cell>
          <cell r="H45">
            <v>8.32</v>
          </cell>
          <cell r="I45">
            <v>54</v>
          </cell>
          <cell r="J45">
            <v>10</v>
          </cell>
          <cell r="K45">
            <v>1.2</v>
          </cell>
          <cell r="L45">
            <v>0.8</v>
          </cell>
          <cell r="M45">
            <v>31.5</v>
          </cell>
          <cell r="N45">
            <v>33.5</v>
          </cell>
          <cell r="O45">
            <v>29</v>
          </cell>
        </row>
        <row r="46">
          <cell r="A46">
            <v>37175</v>
          </cell>
          <cell r="O46">
            <v>32</v>
          </cell>
        </row>
        <row r="47">
          <cell r="A47">
            <v>37183</v>
          </cell>
          <cell r="O47">
            <v>16</v>
          </cell>
        </row>
        <row r="48">
          <cell r="A48">
            <v>37186</v>
          </cell>
          <cell r="O48">
            <v>179</v>
          </cell>
        </row>
        <row r="49">
          <cell r="A49">
            <v>37188</v>
          </cell>
          <cell r="O49">
            <v>51</v>
          </cell>
        </row>
        <row r="50">
          <cell r="A50">
            <v>37193</v>
          </cell>
          <cell r="J50">
            <v>1000</v>
          </cell>
          <cell r="O50">
            <v>42</v>
          </cell>
          <cell r="U50" t="str">
            <v>Fecha de Cult. 29/10</v>
          </cell>
        </row>
        <row r="51">
          <cell r="A51">
            <v>37203</v>
          </cell>
          <cell r="B51">
            <v>19</v>
          </cell>
          <cell r="C51">
            <v>0.15</v>
          </cell>
          <cell r="D51">
            <v>2</v>
          </cell>
          <cell r="E51">
            <v>13</v>
          </cell>
          <cell r="F51">
            <v>30</v>
          </cell>
          <cell r="G51">
            <v>2.2778999999999998</v>
          </cell>
          <cell r="H51">
            <v>7.5</v>
          </cell>
          <cell r="I51">
            <v>56</v>
          </cell>
          <cell r="J51">
            <v>1000</v>
          </cell>
          <cell r="K51">
            <v>0.6</v>
          </cell>
          <cell r="L51">
            <v>1.8</v>
          </cell>
          <cell r="M51">
            <v>40.1</v>
          </cell>
          <cell r="N51">
            <v>42.5</v>
          </cell>
          <cell r="O51">
            <v>37</v>
          </cell>
          <cell r="U51" t="str">
            <v>Octubre Petroleo en Pileta</v>
          </cell>
        </row>
        <row r="52">
          <cell r="A52">
            <v>37229</v>
          </cell>
          <cell r="B52">
            <v>18</v>
          </cell>
          <cell r="C52">
            <v>0.15</v>
          </cell>
          <cell r="D52">
            <v>2</v>
          </cell>
          <cell r="E52">
            <v>10</v>
          </cell>
          <cell r="F52">
            <v>12</v>
          </cell>
          <cell r="G52">
            <v>2.3923000000000001</v>
          </cell>
          <cell r="H52">
            <v>6.8</v>
          </cell>
          <cell r="I52">
            <v>54</v>
          </cell>
          <cell r="J52">
            <v>1000</v>
          </cell>
          <cell r="K52">
            <v>1.3</v>
          </cell>
          <cell r="L52">
            <v>2</v>
          </cell>
          <cell r="M52">
            <v>48</v>
          </cell>
          <cell r="N52">
            <v>51.3</v>
          </cell>
          <cell r="O52">
            <v>57</v>
          </cell>
          <cell r="U52" t="str">
            <v>Lect.Bact.8/11/01</v>
          </cell>
        </row>
        <row r="53">
          <cell r="A53">
            <v>37230</v>
          </cell>
          <cell r="M53">
            <v>9.4</v>
          </cell>
          <cell r="N53">
            <v>16.100000000000001</v>
          </cell>
          <cell r="U53" t="str">
            <v>Realizó BAKER</v>
          </cell>
        </row>
        <row r="54">
          <cell r="A54">
            <v>37236</v>
          </cell>
          <cell r="M54">
            <v>12.4</v>
          </cell>
          <cell r="N54">
            <v>18.5</v>
          </cell>
          <cell r="U54" t="str">
            <v>Realizó BAKER</v>
          </cell>
        </row>
        <row r="55">
          <cell r="A55">
            <v>37260</v>
          </cell>
          <cell r="O55">
            <v>32</v>
          </cell>
        </row>
        <row r="56">
          <cell r="A56">
            <v>37265</v>
          </cell>
          <cell r="B56">
            <v>23</v>
          </cell>
          <cell r="C56">
            <v>0.1</v>
          </cell>
          <cell r="D56">
            <v>0</v>
          </cell>
          <cell r="E56">
            <v>10</v>
          </cell>
          <cell r="F56">
            <v>250</v>
          </cell>
          <cell r="G56">
            <v>2.32558</v>
          </cell>
          <cell r="H56">
            <v>7.1</v>
          </cell>
          <cell r="I56">
            <v>42</v>
          </cell>
          <cell r="J56">
            <v>1000</v>
          </cell>
          <cell r="K56">
            <v>1.7</v>
          </cell>
          <cell r="L56">
            <v>1.1000000000000001</v>
          </cell>
          <cell r="M56">
            <v>25.2</v>
          </cell>
          <cell r="N56">
            <v>28</v>
          </cell>
          <cell r="O56">
            <v>40</v>
          </cell>
          <cell r="U56" t="str">
            <v>Lect.Bact. 8/11/01-O2med.23/01</v>
          </cell>
        </row>
        <row r="57">
          <cell r="A57">
            <v>37281</v>
          </cell>
          <cell r="O57">
            <v>7</v>
          </cell>
        </row>
        <row r="58">
          <cell r="A58">
            <v>37284</v>
          </cell>
          <cell r="O58">
            <v>15</v>
          </cell>
        </row>
        <row r="59">
          <cell r="A59">
            <v>37286</v>
          </cell>
          <cell r="O59">
            <v>21</v>
          </cell>
        </row>
        <row r="60">
          <cell r="A60">
            <v>37289</v>
          </cell>
          <cell r="O60">
            <v>30</v>
          </cell>
        </row>
        <row r="61">
          <cell r="A61">
            <v>37291</v>
          </cell>
          <cell r="O61">
            <v>11</v>
          </cell>
        </row>
        <row r="62">
          <cell r="A62">
            <v>37293</v>
          </cell>
          <cell r="O62">
            <v>14</v>
          </cell>
        </row>
        <row r="63">
          <cell r="A63">
            <v>37288</v>
          </cell>
          <cell r="B63">
            <v>15</v>
          </cell>
          <cell r="C63">
            <v>0.1</v>
          </cell>
          <cell r="D63">
            <v>0.9</v>
          </cell>
          <cell r="E63">
            <v>8</v>
          </cell>
          <cell r="F63">
            <v>6</v>
          </cell>
          <cell r="G63">
            <v>2.3450000000000002</v>
          </cell>
          <cell r="H63">
            <v>7.3</v>
          </cell>
          <cell r="I63">
            <v>52</v>
          </cell>
          <cell r="J63">
            <v>1000</v>
          </cell>
          <cell r="K63">
            <v>1.8</v>
          </cell>
          <cell r="L63">
            <v>1</v>
          </cell>
          <cell r="M63">
            <v>22.1</v>
          </cell>
          <cell r="N63">
            <v>24.9</v>
          </cell>
          <cell r="O63">
            <v>41</v>
          </cell>
        </row>
        <row r="64">
          <cell r="A64">
            <v>37295</v>
          </cell>
          <cell r="O64">
            <v>32</v>
          </cell>
        </row>
        <row r="65">
          <cell r="A65">
            <v>37298</v>
          </cell>
          <cell r="O65">
            <v>17</v>
          </cell>
        </row>
        <row r="66">
          <cell r="A66">
            <v>37300</v>
          </cell>
          <cell r="O66">
            <v>29</v>
          </cell>
        </row>
        <row r="67">
          <cell r="A67">
            <v>37302</v>
          </cell>
          <cell r="O67">
            <v>33</v>
          </cell>
        </row>
        <row r="68">
          <cell r="A68">
            <v>37305</v>
          </cell>
          <cell r="O68">
            <v>23</v>
          </cell>
        </row>
        <row r="69">
          <cell r="A69">
            <v>37309</v>
          </cell>
          <cell r="O69">
            <v>14</v>
          </cell>
        </row>
        <row r="70">
          <cell r="A70">
            <v>37314</v>
          </cell>
          <cell r="O70">
            <v>16</v>
          </cell>
        </row>
        <row r="71">
          <cell r="A71">
            <v>37319</v>
          </cell>
          <cell r="O71">
            <v>22</v>
          </cell>
        </row>
        <row r="72">
          <cell r="A72">
            <v>37321</v>
          </cell>
          <cell r="O72">
            <v>91</v>
          </cell>
        </row>
        <row r="73">
          <cell r="A73">
            <v>37322</v>
          </cell>
          <cell r="O73">
            <v>16</v>
          </cell>
        </row>
        <row r="74">
          <cell r="A74">
            <v>37323</v>
          </cell>
          <cell r="O74">
            <v>30</v>
          </cell>
        </row>
        <row r="75">
          <cell r="A75">
            <v>37326</v>
          </cell>
          <cell r="O75">
            <v>40</v>
          </cell>
        </row>
        <row r="76">
          <cell r="A76">
            <v>37327</v>
          </cell>
          <cell r="O76">
            <v>33</v>
          </cell>
        </row>
        <row r="77">
          <cell r="A77">
            <v>37328</v>
          </cell>
          <cell r="B77">
            <v>8</v>
          </cell>
          <cell r="C77">
            <v>0.1</v>
          </cell>
          <cell r="D77">
            <v>3.5</v>
          </cell>
          <cell r="E77">
            <v>10</v>
          </cell>
          <cell r="F77">
            <v>16</v>
          </cell>
          <cell r="G77">
            <v>2.331</v>
          </cell>
          <cell r="H77">
            <v>7.3</v>
          </cell>
          <cell r="I77">
            <v>55</v>
          </cell>
          <cell r="J77">
            <v>1000</v>
          </cell>
          <cell r="K77">
            <v>3</v>
          </cell>
          <cell r="L77">
            <v>1.7</v>
          </cell>
          <cell r="M77">
            <v>36.799999999999997</v>
          </cell>
          <cell r="N77">
            <v>51.5</v>
          </cell>
          <cell r="O77">
            <v>37</v>
          </cell>
          <cell r="P77">
            <v>52</v>
          </cell>
          <cell r="Q77">
            <v>2.88</v>
          </cell>
        </row>
        <row r="78">
          <cell r="A78">
            <v>37333</v>
          </cell>
          <cell r="O78">
            <v>51</v>
          </cell>
        </row>
        <row r="79">
          <cell r="A79">
            <v>37335</v>
          </cell>
          <cell r="O79">
            <v>40</v>
          </cell>
        </row>
        <row r="80">
          <cell r="A80">
            <v>37337</v>
          </cell>
          <cell r="O80">
            <v>44</v>
          </cell>
        </row>
        <row r="81">
          <cell r="A81">
            <v>37340</v>
          </cell>
          <cell r="O81">
            <v>29</v>
          </cell>
        </row>
        <row r="82">
          <cell r="A82">
            <v>37342</v>
          </cell>
          <cell r="O82">
            <v>119</v>
          </cell>
        </row>
        <row r="83">
          <cell r="A83">
            <v>37349</v>
          </cell>
          <cell r="O83">
            <v>52</v>
          </cell>
        </row>
        <row r="84">
          <cell r="A84">
            <v>37351</v>
          </cell>
          <cell r="O84">
            <v>103</v>
          </cell>
        </row>
        <row r="85">
          <cell r="A85">
            <v>37354</v>
          </cell>
          <cell r="O85">
            <v>22</v>
          </cell>
        </row>
        <row r="86">
          <cell r="A86">
            <v>37356</v>
          </cell>
          <cell r="O86">
            <v>132</v>
          </cell>
        </row>
        <row r="87">
          <cell r="A87">
            <v>37358</v>
          </cell>
          <cell r="O87">
            <v>16</v>
          </cell>
        </row>
        <row r="88">
          <cell r="A88">
            <v>37361</v>
          </cell>
          <cell r="B88">
            <v>14</v>
          </cell>
          <cell r="C88">
            <v>0.1</v>
          </cell>
          <cell r="D88">
            <v>2.5</v>
          </cell>
          <cell r="E88">
            <v>11</v>
          </cell>
          <cell r="F88">
            <v>8</v>
          </cell>
          <cell r="G88">
            <v>2.5</v>
          </cell>
          <cell r="H88">
            <v>7.2</v>
          </cell>
          <cell r="I88">
            <v>54</v>
          </cell>
          <cell r="J88">
            <v>100</v>
          </cell>
          <cell r="K88">
            <v>3.8</v>
          </cell>
          <cell r="L88">
            <v>0.6</v>
          </cell>
          <cell r="M88">
            <v>78.400000000000006</v>
          </cell>
          <cell r="N88">
            <v>82.8</v>
          </cell>
          <cell r="O88">
            <v>40</v>
          </cell>
          <cell r="P88">
            <v>64</v>
          </cell>
          <cell r="Q88">
            <v>0</v>
          </cell>
        </row>
        <row r="89">
          <cell r="A89">
            <v>37363</v>
          </cell>
          <cell r="O89">
            <v>91</v>
          </cell>
        </row>
        <row r="90">
          <cell r="A90">
            <v>37365</v>
          </cell>
          <cell r="O90">
            <v>38</v>
          </cell>
        </row>
        <row r="91">
          <cell r="A91">
            <v>37368</v>
          </cell>
          <cell r="O91">
            <v>40</v>
          </cell>
        </row>
        <row r="92">
          <cell r="A92">
            <v>37370</v>
          </cell>
          <cell r="O92">
            <v>35</v>
          </cell>
        </row>
        <row r="93">
          <cell r="A93">
            <v>37372</v>
          </cell>
          <cell r="O93">
            <v>23</v>
          </cell>
        </row>
        <row r="94">
          <cell r="A94">
            <v>37376</v>
          </cell>
          <cell r="O94">
            <v>11</v>
          </cell>
        </row>
        <row r="95">
          <cell r="A95">
            <v>37379</v>
          </cell>
          <cell r="O95">
            <v>13</v>
          </cell>
        </row>
        <row r="96">
          <cell r="A96">
            <v>37382</v>
          </cell>
          <cell r="O96">
            <v>20</v>
          </cell>
        </row>
        <row r="97">
          <cell r="A97">
            <v>37384</v>
          </cell>
          <cell r="O97">
            <v>7</v>
          </cell>
        </row>
        <row r="98">
          <cell r="A98">
            <v>37386</v>
          </cell>
          <cell r="O98">
            <v>6</v>
          </cell>
        </row>
        <row r="99">
          <cell r="A99">
            <v>37389</v>
          </cell>
          <cell r="O99">
            <v>14</v>
          </cell>
        </row>
        <row r="100">
          <cell r="A100">
            <v>37391</v>
          </cell>
          <cell r="O100">
            <v>37</v>
          </cell>
        </row>
        <row r="101">
          <cell r="A101">
            <v>37393</v>
          </cell>
          <cell r="O101">
            <v>8</v>
          </cell>
        </row>
        <row r="102">
          <cell r="A102">
            <v>37395</v>
          </cell>
          <cell r="O102">
            <v>15</v>
          </cell>
        </row>
        <row r="103">
          <cell r="A103">
            <v>37398</v>
          </cell>
          <cell r="O103">
            <v>10</v>
          </cell>
        </row>
        <row r="104">
          <cell r="A104">
            <v>37400</v>
          </cell>
          <cell r="O104">
            <v>17</v>
          </cell>
        </row>
        <row r="105">
          <cell r="A105">
            <v>37403</v>
          </cell>
          <cell r="O105">
            <v>14</v>
          </cell>
        </row>
        <row r="106">
          <cell r="A106">
            <v>37405</v>
          </cell>
          <cell r="O106">
            <v>10</v>
          </cell>
        </row>
        <row r="107">
          <cell r="A107">
            <v>37407</v>
          </cell>
          <cell r="O107">
            <v>32</v>
          </cell>
        </row>
        <row r="108">
          <cell r="A108">
            <v>37410</v>
          </cell>
          <cell r="B108">
            <v>16</v>
          </cell>
          <cell r="C108">
            <v>0.2</v>
          </cell>
          <cell r="D108">
            <v>3.5</v>
          </cell>
          <cell r="E108">
            <v>10</v>
          </cell>
          <cell r="F108">
            <v>600</v>
          </cell>
          <cell r="G108">
            <v>2.6953999999999998</v>
          </cell>
          <cell r="H108">
            <v>7</v>
          </cell>
          <cell r="I108">
            <v>44</v>
          </cell>
          <cell r="J108">
            <v>100</v>
          </cell>
          <cell r="K108">
            <v>1.8</v>
          </cell>
          <cell r="L108">
            <v>1</v>
          </cell>
          <cell r="M108">
            <v>43.1</v>
          </cell>
          <cell r="N108">
            <v>45.9</v>
          </cell>
          <cell r="O108">
            <v>36</v>
          </cell>
          <cell r="P108">
            <v>64</v>
          </cell>
          <cell r="Q108">
            <v>0</v>
          </cell>
        </row>
        <row r="109">
          <cell r="A109">
            <v>37418</v>
          </cell>
          <cell r="O109">
            <v>163</v>
          </cell>
        </row>
        <row r="110">
          <cell r="A110">
            <v>37424</v>
          </cell>
          <cell r="O110">
            <v>17.100000000000001</v>
          </cell>
        </row>
        <row r="111">
          <cell r="A111">
            <v>37426</v>
          </cell>
          <cell r="O111">
            <v>21</v>
          </cell>
        </row>
        <row r="112">
          <cell r="A112">
            <v>37428</v>
          </cell>
          <cell r="O112">
            <v>13.1</v>
          </cell>
        </row>
        <row r="113">
          <cell r="A113">
            <v>37431</v>
          </cell>
          <cell r="O113">
            <v>17.5</v>
          </cell>
        </row>
        <row r="114">
          <cell r="A114">
            <v>37434</v>
          </cell>
          <cell r="O114">
            <v>8.4</v>
          </cell>
        </row>
        <row r="115">
          <cell r="A115">
            <v>37435</v>
          </cell>
          <cell r="O115">
            <v>18.3</v>
          </cell>
        </row>
        <row r="116">
          <cell r="A116">
            <v>37438</v>
          </cell>
          <cell r="O116">
            <v>9.6999999999999993</v>
          </cell>
        </row>
        <row r="117">
          <cell r="A117">
            <v>37440</v>
          </cell>
          <cell r="B117">
            <v>17</v>
          </cell>
          <cell r="C117">
            <v>0.6</v>
          </cell>
          <cell r="D117">
            <v>0.6</v>
          </cell>
          <cell r="E117">
            <v>10</v>
          </cell>
          <cell r="F117">
            <v>600</v>
          </cell>
          <cell r="G117">
            <v>2.6040999999999999</v>
          </cell>
          <cell r="H117">
            <v>7.1</v>
          </cell>
          <cell r="I117">
            <v>54</v>
          </cell>
          <cell r="J117">
            <v>100</v>
          </cell>
          <cell r="K117">
            <v>2.6</v>
          </cell>
          <cell r="L117">
            <v>1.2</v>
          </cell>
          <cell r="M117">
            <v>50.4</v>
          </cell>
          <cell r="N117">
            <v>54.2</v>
          </cell>
          <cell r="O117">
            <v>7.4</v>
          </cell>
          <cell r="P117">
            <v>64</v>
          </cell>
          <cell r="Q117">
            <v>0</v>
          </cell>
        </row>
        <row r="118">
          <cell r="A118">
            <v>37445</v>
          </cell>
          <cell r="O118">
            <v>31</v>
          </cell>
        </row>
        <row r="119">
          <cell r="A119">
            <v>37447</v>
          </cell>
          <cell r="O119">
            <v>10.5</v>
          </cell>
        </row>
        <row r="120">
          <cell r="A120">
            <v>37449</v>
          </cell>
          <cell r="O120">
            <v>17.399999999999999</v>
          </cell>
        </row>
        <row r="121">
          <cell r="A121">
            <v>37452</v>
          </cell>
          <cell r="O121">
            <v>10.8</v>
          </cell>
        </row>
        <row r="122">
          <cell r="A122">
            <v>37454</v>
          </cell>
          <cell r="O122">
            <v>9.8000000000000007</v>
          </cell>
        </row>
        <row r="123">
          <cell r="A123">
            <v>37456</v>
          </cell>
          <cell r="O123">
            <v>25.5</v>
          </cell>
        </row>
        <row r="124">
          <cell r="A124">
            <v>37459</v>
          </cell>
          <cell r="O124">
            <v>17.399999999999999</v>
          </cell>
        </row>
        <row r="125">
          <cell r="A125">
            <v>37461</v>
          </cell>
          <cell r="O125">
            <v>11.4</v>
          </cell>
        </row>
        <row r="126">
          <cell r="A126">
            <v>37463</v>
          </cell>
          <cell r="O126">
            <v>21.4</v>
          </cell>
        </row>
        <row r="127">
          <cell r="A127">
            <v>37470</v>
          </cell>
          <cell r="B127">
            <v>15</v>
          </cell>
          <cell r="C127">
            <v>0.2</v>
          </cell>
          <cell r="D127">
            <v>0.6</v>
          </cell>
          <cell r="E127">
            <v>11</v>
          </cell>
          <cell r="F127">
            <v>50</v>
          </cell>
          <cell r="G127">
            <v>2.5906699999999998</v>
          </cell>
          <cell r="H127">
            <v>7</v>
          </cell>
          <cell r="I127">
            <v>57</v>
          </cell>
          <cell r="J127">
            <v>1000</v>
          </cell>
          <cell r="K127">
            <v>2.2999999999999998</v>
          </cell>
          <cell r="L127">
            <v>1.7</v>
          </cell>
          <cell r="M127">
            <v>38.200000000000003</v>
          </cell>
          <cell r="N127">
            <v>42.2</v>
          </cell>
          <cell r="O127">
            <v>44</v>
          </cell>
          <cell r="P127">
            <v>48</v>
          </cell>
          <cell r="Q127">
            <v>6</v>
          </cell>
        </row>
        <row r="128">
          <cell r="A128">
            <v>37473</v>
          </cell>
          <cell r="O128">
            <v>15.6</v>
          </cell>
        </row>
        <row r="129">
          <cell r="A129">
            <v>37475</v>
          </cell>
          <cell r="O129">
            <v>19.100000000000001</v>
          </cell>
        </row>
        <row r="130">
          <cell r="A130">
            <v>37477</v>
          </cell>
          <cell r="O130">
            <v>25.1</v>
          </cell>
        </row>
        <row r="131">
          <cell r="A131">
            <v>37480</v>
          </cell>
          <cell r="O131">
            <v>14.9</v>
          </cell>
        </row>
        <row r="132">
          <cell r="A132">
            <v>37482</v>
          </cell>
          <cell r="O132">
            <v>27.5</v>
          </cell>
        </row>
        <row r="133">
          <cell r="A133">
            <v>37484</v>
          </cell>
          <cell r="O133">
            <v>19.8</v>
          </cell>
        </row>
        <row r="134">
          <cell r="A134">
            <v>37489</v>
          </cell>
          <cell r="O134">
            <v>25.2</v>
          </cell>
        </row>
        <row r="135">
          <cell r="A135">
            <v>37491</v>
          </cell>
          <cell r="O135">
            <v>9.9</v>
          </cell>
        </row>
        <row r="136">
          <cell r="A136">
            <v>37494</v>
          </cell>
          <cell r="O136">
            <v>18.899999999999999</v>
          </cell>
        </row>
        <row r="137">
          <cell r="A137">
            <v>37496</v>
          </cell>
          <cell r="O137">
            <v>10.9</v>
          </cell>
        </row>
        <row r="138">
          <cell r="A138">
            <v>37498</v>
          </cell>
          <cell r="O138">
            <v>21.7</v>
          </cell>
        </row>
        <row r="139">
          <cell r="A139">
            <v>37501</v>
          </cell>
          <cell r="O139">
            <v>12.8</v>
          </cell>
        </row>
        <row r="140">
          <cell r="A140">
            <v>37503</v>
          </cell>
          <cell r="O140">
            <v>12.1</v>
          </cell>
        </row>
        <row r="141">
          <cell r="A141">
            <v>37505</v>
          </cell>
          <cell r="B141">
            <v>10</v>
          </cell>
          <cell r="C141">
            <v>0.37</v>
          </cell>
          <cell r="D141">
            <v>0.6</v>
          </cell>
          <cell r="E141">
            <v>11</v>
          </cell>
          <cell r="F141">
            <v>80</v>
          </cell>
          <cell r="G141">
            <v>2.8248000000000002</v>
          </cell>
          <cell r="H141">
            <v>7</v>
          </cell>
          <cell r="I141">
            <v>56</v>
          </cell>
          <cell r="J141">
            <v>10</v>
          </cell>
          <cell r="K141">
            <v>3.3</v>
          </cell>
          <cell r="L141">
            <v>0.6</v>
          </cell>
          <cell r="M141">
            <v>50.3</v>
          </cell>
          <cell r="N141">
            <v>54.1</v>
          </cell>
          <cell r="O141">
            <v>19.100000000000001</v>
          </cell>
          <cell r="P141">
            <v>72</v>
          </cell>
          <cell r="Q141">
            <v>0</v>
          </cell>
        </row>
        <row r="142">
          <cell r="A142">
            <v>37508</v>
          </cell>
          <cell r="O142">
            <v>7.3</v>
          </cell>
        </row>
        <row r="143">
          <cell r="A143">
            <v>37510</v>
          </cell>
          <cell r="O143">
            <v>37</v>
          </cell>
        </row>
        <row r="144">
          <cell r="A144">
            <v>37512</v>
          </cell>
          <cell r="O144">
            <v>10</v>
          </cell>
        </row>
        <row r="145">
          <cell r="A145">
            <v>37515</v>
          </cell>
          <cell r="O145">
            <v>30</v>
          </cell>
        </row>
        <row r="146">
          <cell r="A146">
            <v>37517</v>
          </cell>
          <cell r="O146">
            <v>87.6</v>
          </cell>
        </row>
        <row r="147">
          <cell r="A147">
            <v>37519</v>
          </cell>
          <cell r="O147">
            <v>31.8</v>
          </cell>
        </row>
        <row r="148">
          <cell r="A148">
            <v>37524</v>
          </cell>
          <cell r="O148">
            <v>10.1</v>
          </cell>
        </row>
        <row r="149">
          <cell r="A149">
            <v>37526</v>
          </cell>
          <cell r="O149">
            <v>14.8</v>
          </cell>
        </row>
        <row r="150">
          <cell r="A150">
            <v>37529</v>
          </cell>
          <cell r="O150">
            <v>28.8</v>
          </cell>
        </row>
        <row r="151">
          <cell r="A151">
            <v>37531</v>
          </cell>
          <cell r="O151">
            <v>15.9</v>
          </cell>
        </row>
        <row r="152">
          <cell r="A152">
            <v>37533</v>
          </cell>
          <cell r="O152">
            <v>31.8</v>
          </cell>
        </row>
        <row r="153">
          <cell r="A153">
            <v>37536</v>
          </cell>
          <cell r="O153">
            <v>38.9</v>
          </cell>
        </row>
        <row r="154">
          <cell r="A154">
            <v>37538</v>
          </cell>
          <cell r="B154">
            <v>9</v>
          </cell>
          <cell r="C154">
            <v>0.5</v>
          </cell>
          <cell r="D154">
            <v>1.5</v>
          </cell>
          <cell r="E154">
            <v>13</v>
          </cell>
          <cell r="F154">
            <v>40</v>
          </cell>
          <cell r="G154">
            <v>2.77</v>
          </cell>
          <cell r="H154">
            <v>7.1</v>
          </cell>
          <cell r="I154">
            <v>53</v>
          </cell>
          <cell r="J154">
            <v>1000</v>
          </cell>
          <cell r="K154">
            <v>1.7</v>
          </cell>
          <cell r="L154">
            <v>1.5</v>
          </cell>
          <cell r="M154">
            <v>11.2</v>
          </cell>
          <cell r="N154">
            <v>14.3</v>
          </cell>
          <cell r="O154">
            <v>6.5</v>
          </cell>
          <cell r="P154">
            <v>96</v>
          </cell>
          <cell r="Q154">
            <v>0</v>
          </cell>
        </row>
        <row r="155">
          <cell r="A155">
            <v>37540</v>
          </cell>
          <cell r="O155">
            <v>9.5</v>
          </cell>
        </row>
        <row r="156">
          <cell r="A156">
            <v>37544</v>
          </cell>
          <cell r="O156">
            <v>30.9</v>
          </cell>
        </row>
        <row r="157">
          <cell r="A157">
            <v>37545</v>
          </cell>
          <cell r="O157">
            <v>12.04</v>
          </cell>
        </row>
        <row r="158">
          <cell r="A158">
            <v>37547</v>
          </cell>
          <cell r="O158">
            <v>30.06</v>
          </cell>
        </row>
        <row r="159">
          <cell r="A159">
            <v>37550</v>
          </cell>
          <cell r="O159">
            <v>5.2</v>
          </cell>
        </row>
        <row r="160">
          <cell r="A160">
            <v>37552</v>
          </cell>
          <cell r="O160">
            <v>32.799999999999997</v>
          </cell>
        </row>
        <row r="161">
          <cell r="A161">
            <v>37554</v>
          </cell>
          <cell r="O161">
            <v>16</v>
          </cell>
        </row>
        <row r="162">
          <cell r="A162">
            <v>37557</v>
          </cell>
          <cell r="O162">
            <v>37</v>
          </cell>
        </row>
        <row r="163">
          <cell r="A163">
            <v>37559</v>
          </cell>
          <cell r="O163">
            <v>18</v>
          </cell>
        </row>
        <row r="164">
          <cell r="A164">
            <v>37561</v>
          </cell>
          <cell r="O164">
            <v>21.3</v>
          </cell>
        </row>
        <row r="165">
          <cell r="A165">
            <v>37564</v>
          </cell>
          <cell r="O165">
            <v>31</v>
          </cell>
        </row>
        <row r="166">
          <cell r="A166">
            <v>37566</v>
          </cell>
          <cell r="O166">
            <v>19</v>
          </cell>
        </row>
        <row r="167">
          <cell r="A167">
            <v>37567</v>
          </cell>
          <cell r="F167">
            <v>80</v>
          </cell>
        </row>
        <row r="168">
          <cell r="A168">
            <v>37568</v>
          </cell>
          <cell r="O168">
            <v>10.6</v>
          </cell>
        </row>
        <row r="169">
          <cell r="A169">
            <v>37571</v>
          </cell>
          <cell r="O169">
            <v>9.9</v>
          </cell>
        </row>
        <row r="170">
          <cell r="A170">
            <v>37572</v>
          </cell>
          <cell r="B170">
            <v>6</v>
          </cell>
          <cell r="C170">
            <v>0.15</v>
          </cell>
          <cell r="D170">
            <v>2</v>
          </cell>
          <cell r="E170">
            <v>12</v>
          </cell>
          <cell r="F170">
            <v>12</v>
          </cell>
          <cell r="G170">
            <v>2.8328000000000002</v>
          </cell>
          <cell r="H170">
            <v>6.6</v>
          </cell>
          <cell r="I170">
            <v>58</v>
          </cell>
          <cell r="J170">
            <v>100</v>
          </cell>
          <cell r="K170">
            <v>2.2000000000000002</v>
          </cell>
          <cell r="L170">
            <v>1.8</v>
          </cell>
          <cell r="M170">
            <v>20.2</v>
          </cell>
          <cell r="N170">
            <v>24.2</v>
          </cell>
          <cell r="O170">
            <v>15</v>
          </cell>
          <cell r="P170">
            <v>80</v>
          </cell>
          <cell r="Q170">
            <v>0</v>
          </cell>
        </row>
        <row r="171">
          <cell r="A171">
            <v>37573</v>
          </cell>
          <cell r="O171">
            <v>26.6</v>
          </cell>
        </row>
        <row r="172">
          <cell r="A172">
            <v>37575</v>
          </cell>
          <cell r="O172">
            <v>52.3</v>
          </cell>
        </row>
        <row r="173">
          <cell r="A173">
            <v>37578</v>
          </cell>
          <cell r="O173">
            <v>8.8000000000000007</v>
          </cell>
        </row>
        <row r="174">
          <cell r="A174">
            <v>37580</v>
          </cell>
          <cell r="O174">
            <v>29.4</v>
          </cell>
        </row>
        <row r="175">
          <cell r="A175">
            <v>37582</v>
          </cell>
          <cell r="O175">
            <v>23.7</v>
          </cell>
          <cell r="U175">
            <v>474.6</v>
          </cell>
        </row>
        <row r="176">
          <cell r="A176">
            <v>37585</v>
          </cell>
          <cell r="O176">
            <v>29</v>
          </cell>
          <cell r="U176" t="str">
            <v xml:space="preserve">Comienza a dosificar Nalco </v>
          </cell>
        </row>
        <row r="177">
          <cell r="A177">
            <v>37589</v>
          </cell>
          <cell r="O177">
            <v>55.4</v>
          </cell>
        </row>
        <row r="178">
          <cell r="A178">
            <v>37595</v>
          </cell>
          <cell r="B178">
            <v>12</v>
          </cell>
          <cell r="C178">
            <v>0.8</v>
          </cell>
          <cell r="D178">
            <v>0.4</v>
          </cell>
          <cell r="E178">
            <v>10</v>
          </cell>
          <cell r="F178">
            <v>100</v>
          </cell>
          <cell r="G178">
            <v>2.7397</v>
          </cell>
          <cell r="H178">
            <v>6.9</v>
          </cell>
          <cell r="I178">
            <v>53</v>
          </cell>
          <cell r="J178">
            <v>1000</v>
          </cell>
          <cell r="O178">
            <v>27</v>
          </cell>
          <cell r="P178">
            <v>64</v>
          </cell>
          <cell r="Q178">
            <v>0</v>
          </cell>
        </row>
        <row r="179">
          <cell r="A179">
            <v>37592</v>
          </cell>
          <cell r="O179">
            <v>17.899999999999999</v>
          </cell>
        </row>
        <row r="180">
          <cell r="A180">
            <v>37596</v>
          </cell>
          <cell r="O180">
            <v>54</v>
          </cell>
        </row>
        <row r="181">
          <cell r="A181">
            <v>37599</v>
          </cell>
          <cell r="O181">
            <v>26.9</v>
          </cell>
        </row>
        <row r="182">
          <cell r="A182">
            <v>37601</v>
          </cell>
          <cell r="O182">
            <v>23.3</v>
          </cell>
        </row>
        <row r="183">
          <cell r="A183">
            <v>37606</v>
          </cell>
          <cell r="O183">
            <v>46.02</v>
          </cell>
        </row>
        <row r="184">
          <cell r="A184">
            <v>37608</v>
          </cell>
          <cell r="O184">
            <v>22.7</v>
          </cell>
        </row>
        <row r="185">
          <cell r="A185">
            <v>37610</v>
          </cell>
          <cell r="O185">
            <v>21.8</v>
          </cell>
        </row>
        <row r="186">
          <cell r="A186">
            <v>37613</v>
          </cell>
          <cell r="O186">
            <v>52.1</v>
          </cell>
          <cell r="U186" t="str">
            <v>Comienza a dosificar WA-720 y FLW-162</v>
          </cell>
        </row>
        <row r="187">
          <cell r="A187">
            <v>37635</v>
          </cell>
          <cell r="B187">
            <v>13</v>
          </cell>
          <cell r="C187">
            <v>0.27</v>
          </cell>
          <cell r="D187">
            <v>3</v>
          </cell>
          <cell r="E187">
            <v>9</v>
          </cell>
          <cell r="F187">
            <v>20</v>
          </cell>
          <cell r="G187">
            <v>2.5839699999999999</v>
          </cell>
          <cell r="H187">
            <v>7.82</v>
          </cell>
          <cell r="I187">
            <v>60</v>
          </cell>
          <cell r="J187">
            <v>100</v>
          </cell>
          <cell r="K187">
            <v>1.1000000000000001</v>
          </cell>
          <cell r="L187">
            <v>1.4</v>
          </cell>
          <cell r="M187">
            <v>14.9</v>
          </cell>
          <cell r="N187">
            <v>17.399999999999999</v>
          </cell>
          <cell r="O187">
            <v>14</v>
          </cell>
          <cell r="P187">
            <v>72</v>
          </cell>
          <cell r="Q187">
            <v>11</v>
          </cell>
        </row>
        <row r="188">
          <cell r="A188">
            <v>37655</v>
          </cell>
          <cell r="O188">
            <v>21</v>
          </cell>
        </row>
        <row r="189">
          <cell r="A189">
            <v>37657</v>
          </cell>
          <cell r="O189">
            <v>5</v>
          </cell>
        </row>
        <row r="190">
          <cell r="A190">
            <v>37658</v>
          </cell>
          <cell r="B190">
            <v>12</v>
          </cell>
          <cell r="C190">
            <v>0.13</v>
          </cell>
          <cell r="D190">
            <v>2</v>
          </cell>
          <cell r="E190">
            <v>10</v>
          </cell>
          <cell r="F190">
            <v>2</v>
          </cell>
          <cell r="G190">
            <v>2.5838999999999999</v>
          </cell>
          <cell r="H190">
            <v>7.55</v>
          </cell>
          <cell r="I190">
            <v>58</v>
          </cell>
          <cell r="J190">
            <v>100</v>
          </cell>
          <cell r="K190">
            <v>0.2</v>
          </cell>
          <cell r="L190">
            <v>2.1</v>
          </cell>
          <cell r="M190">
            <v>11.4</v>
          </cell>
          <cell r="N190">
            <v>13.6</v>
          </cell>
          <cell r="O190">
            <v>11</v>
          </cell>
          <cell r="P190">
            <v>64</v>
          </cell>
          <cell r="Q190">
            <v>0</v>
          </cell>
        </row>
        <row r="191">
          <cell r="A191">
            <v>37659</v>
          </cell>
          <cell r="O191">
            <v>13</v>
          </cell>
        </row>
        <row r="192">
          <cell r="A192">
            <v>37666</v>
          </cell>
          <cell r="O192">
            <v>23</v>
          </cell>
        </row>
        <row r="193">
          <cell r="A193">
            <v>37669</v>
          </cell>
          <cell r="O193">
            <v>10</v>
          </cell>
        </row>
        <row r="194">
          <cell r="A194">
            <v>37671</v>
          </cell>
          <cell r="O194">
            <v>61</v>
          </cell>
        </row>
        <row r="195">
          <cell r="A195">
            <v>37676</v>
          </cell>
          <cell r="O195">
            <v>47</v>
          </cell>
        </row>
        <row r="196">
          <cell r="A196">
            <v>37678</v>
          </cell>
          <cell r="O196">
            <v>22.48</v>
          </cell>
        </row>
        <row r="197">
          <cell r="A197">
            <v>37683</v>
          </cell>
          <cell r="O197">
            <v>33.4</v>
          </cell>
        </row>
        <row r="198">
          <cell r="A198">
            <v>37685</v>
          </cell>
          <cell r="O198">
            <v>11.8</v>
          </cell>
        </row>
        <row r="199">
          <cell r="A199">
            <v>37690</v>
          </cell>
          <cell r="O199">
            <v>24.26</v>
          </cell>
        </row>
        <row r="200">
          <cell r="A200">
            <v>37692</v>
          </cell>
          <cell r="O200">
            <v>14.6</v>
          </cell>
        </row>
        <row r="201">
          <cell r="A201">
            <v>37694</v>
          </cell>
          <cell r="O201">
            <v>13.6</v>
          </cell>
        </row>
        <row r="202">
          <cell r="A202">
            <v>37697</v>
          </cell>
          <cell r="O202">
            <v>8.9</v>
          </cell>
        </row>
        <row r="203">
          <cell r="A203">
            <v>37699</v>
          </cell>
          <cell r="O203">
            <v>23.42</v>
          </cell>
        </row>
        <row r="204">
          <cell r="A204">
            <v>37701</v>
          </cell>
          <cell r="O204">
            <v>6.25</v>
          </cell>
        </row>
        <row r="205">
          <cell r="A205">
            <v>37704</v>
          </cell>
          <cell r="O205">
            <v>19.739999999999998</v>
          </cell>
        </row>
        <row r="206">
          <cell r="A206">
            <v>37705</v>
          </cell>
          <cell r="B206">
            <v>6</v>
          </cell>
          <cell r="C206">
            <v>0.16</v>
          </cell>
          <cell r="D206">
            <v>2</v>
          </cell>
          <cell r="E206">
            <v>7</v>
          </cell>
          <cell r="F206">
            <v>10</v>
          </cell>
          <cell r="G206">
            <v>2.7027000000000001</v>
          </cell>
          <cell r="H206">
            <v>7.38</v>
          </cell>
          <cell r="I206">
            <v>60</v>
          </cell>
          <cell r="J206">
            <v>1000</v>
          </cell>
          <cell r="K206">
            <v>1.2</v>
          </cell>
          <cell r="L206">
            <v>0.7</v>
          </cell>
          <cell r="M206">
            <v>3.9</v>
          </cell>
          <cell r="N206">
            <v>5.8</v>
          </cell>
          <cell r="O206">
            <v>6</v>
          </cell>
          <cell r="P206">
            <v>72</v>
          </cell>
          <cell r="Q206">
            <v>0</v>
          </cell>
          <cell r="R206">
            <v>158</v>
          </cell>
          <cell r="S206">
            <v>0</v>
          </cell>
        </row>
        <row r="207">
          <cell r="A207">
            <v>37708</v>
          </cell>
          <cell r="O207">
            <v>4.5199999999999996</v>
          </cell>
        </row>
        <row r="208">
          <cell r="A208">
            <v>37720</v>
          </cell>
          <cell r="O208">
            <v>6</v>
          </cell>
        </row>
        <row r="209">
          <cell r="A209">
            <v>37725</v>
          </cell>
          <cell r="O209">
            <v>39.200000000000003</v>
          </cell>
          <cell r="U209" t="str">
            <v>No dosificó FLW-162 por rotura de retención de entrada de bba</v>
          </cell>
        </row>
        <row r="210">
          <cell r="A210">
            <v>37727</v>
          </cell>
          <cell r="O210">
            <v>17.8</v>
          </cell>
        </row>
        <row r="211">
          <cell r="A211">
            <v>37729</v>
          </cell>
          <cell r="O211">
            <v>8.9</v>
          </cell>
        </row>
        <row r="212">
          <cell r="A212">
            <v>37732</v>
          </cell>
          <cell r="O212">
            <v>6.1</v>
          </cell>
        </row>
        <row r="213">
          <cell r="A213">
            <v>37734</v>
          </cell>
          <cell r="O213">
            <v>6.3</v>
          </cell>
        </row>
        <row r="214">
          <cell r="A214">
            <v>37739</v>
          </cell>
          <cell r="O214">
            <v>49</v>
          </cell>
          <cell r="U214" t="str">
            <v>Problemas con el flexible de la bba dosif. Fué cambiado.</v>
          </cell>
        </row>
        <row r="215">
          <cell r="A215">
            <v>37746</v>
          </cell>
          <cell r="O215">
            <v>24</v>
          </cell>
        </row>
        <row r="216">
          <cell r="A216">
            <v>37750</v>
          </cell>
          <cell r="O216">
            <v>23.9</v>
          </cell>
        </row>
        <row r="217">
          <cell r="A217">
            <v>37753</v>
          </cell>
          <cell r="O217">
            <v>6</v>
          </cell>
        </row>
        <row r="218">
          <cell r="A218">
            <v>37760</v>
          </cell>
          <cell r="O218">
            <v>31</v>
          </cell>
          <cell r="U218" t="str">
            <v>No inyectó floculante</v>
          </cell>
        </row>
        <row r="219">
          <cell r="A219">
            <v>37763</v>
          </cell>
          <cell r="B219">
            <v>8</v>
          </cell>
          <cell r="C219">
            <v>0.17</v>
          </cell>
          <cell r="D219">
            <v>1.5</v>
          </cell>
          <cell r="E219">
            <v>8</v>
          </cell>
          <cell r="F219">
            <v>50</v>
          </cell>
          <cell r="G219">
            <v>3.1745999999999999</v>
          </cell>
          <cell r="H219">
            <v>7.48</v>
          </cell>
          <cell r="I219">
            <v>52</v>
          </cell>
          <cell r="J219">
            <v>10</v>
          </cell>
          <cell r="K219">
            <v>5.3</v>
          </cell>
          <cell r="L219">
            <v>3</v>
          </cell>
          <cell r="M219">
            <v>128</v>
          </cell>
          <cell r="N219">
            <v>136.30000000000001</v>
          </cell>
          <cell r="O219">
            <v>110</v>
          </cell>
          <cell r="P219">
            <v>40</v>
          </cell>
          <cell r="Q219">
            <v>17</v>
          </cell>
          <cell r="R219">
            <v>161</v>
          </cell>
          <cell r="U219" t="str">
            <v>Problemas eléctricos en la bba de floculante desde 18/2</v>
          </cell>
        </row>
        <row r="220">
          <cell r="A220">
            <v>37764</v>
          </cell>
          <cell r="O220">
            <v>59</v>
          </cell>
          <cell r="U220" t="str">
            <v>No inyectó floculante</v>
          </cell>
        </row>
        <row r="221">
          <cell r="A221">
            <v>37767</v>
          </cell>
          <cell r="O221">
            <v>54</v>
          </cell>
        </row>
        <row r="222">
          <cell r="A222">
            <v>37769</v>
          </cell>
          <cell r="O222">
            <v>21</v>
          </cell>
        </row>
        <row r="223">
          <cell r="A223">
            <v>37771</v>
          </cell>
          <cell r="O223">
            <v>12.6</v>
          </cell>
        </row>
        <row r="224">
          <cell r="A224">
            <v>37774</v>
          </cell>
          <cell r="O224">
            <v>24</v>
          </cell>
        </row>
        <row r="225">
          <cell r="A225">
            <v>37776</v>
          </cell>
          <cell r="O225">
            <v>10.5</v>
          </cell>
        </row>
        <row r="226">
          <cell r="A226">
            <v>37781</v>
          </cell>
          <cell r="O226">
            <v>64.3</v>
          </cell>
          <cell r="U226" t="str">
            <v>No inyectó floculante</v>
          </cell>
        </row>
        <row r="227">
          <cell r="A227">
            <v>37788</v>
          </cell>
          <cell r="O227">
            <v>6.5</v>
          </cell>
        </row>
        <row r="228">
          <cell r="A228">
            <v>37799</v>
          </cell>
          <cell r="O228">
            <v>14.3</v>
          </cell>
        </row>
        <row r="229">
          <cell r="A229">
            <v>37803</v>
          </cell>
          <cell r="O229">
            <v>53.9</v>
          </cell>
        </row>
        <row r="230">
          <cell r="A230">
            <v>37805</v>
          </cell>
          <cell r="B230">
            <v>19</v>
          </cell>
          <cell r="C230">
            <v>0.17</v>
          </cell>
          <cell r="D230">
            <v>1</v>
          </cell>
          <cell r="E230">
            <v>8</v>
          </cell>
          <cell r="F230">
            <v>2</v>
          </cell>
          <cell r="G230">
            <v>3.3333333333333335</v>
          </cell>
          <cell r="H230">
            <v>7.35</v>
          </cell>
          <cell r="I230">
            <v>57</v>
          </cell>
          <cell r="J230">
            <v>10</v>
          </cell>
          <cell r="K230">
            <v>4</v>
          </cell>
          <cell r="L230">
            <v>1.7</v>
          </cell>
          <cell r="M230">
            <v>59</v>
          </cell>
          <cell r="N230">
            <v>64.8</v>
          </cell>
          <cell r="O230">
            <v>40</v>
          </cell>
          <cell r="P230">
            <v>168</v>
          </cell>
          <cell r="Q230">
            <v>58</v>
          </cell>
          <cell r="R230">
            <v>162</v>
          </cell>
          <cell r="S230">
            <v>0</v>
          </cell>
        </row>
        <row r="231">
          <cell r="A231">
            <v>37806</v>
          </cell>
          <cell r="O231">
            <v>61.46</v>
          </cell>
        </row>
        <row r="232">
          <cell r="A232">
            <v>37823</v>
          </cell>
          <cell r="O232">
            <v>17.440000000000001</v>
          </cell>
        </row>
        <row r="233">
          <cell r="A233">
            <v>37827</v>
          </cell>
          <cell r="O233">
            <v>10.62</v>
          </cell>
        </row>
        <row r="234">
          <cell r="A234">
            <v>37834</v>
          </cell>
          <cell r="O234">
            <v>113.71</v>
          </cell>
        </row>
        <row r="235">
          <cell r="A235">
            <v>37837</v>
          </cell>
          <cell r="O235">
            <v>13.76</v>
          </cell>
        </row>
        <row r="236">
          <cell r="A236">
            <v>37839</v>
          </cell>
          <cell r="O236">
            <v>10.83</v>
          </cell>
        </row>
        <row r="237">
          <cell r="A237">
            <v>37841</v>
          </cell>
          <cell r="O237">
            <v>9.43</v>
          </cell>
        </row>
        <row r="238">
          <cell r="A238">
            <v>37844</v>
          </cell>
          <cell r="O238">
            <v>11.25</v>
          </cell>
        </row>
        <row r="239">
          <cell r="A239">
            <v>37845</v>
          </cell>
          <cell r="B239">
            <v>13</v>
          </cell>
          <cell r="C239">
            <v>0.14000000000000001</v>
          </cell>
          <cell r="D239">
            <v>1</v>
          </cell>
          <cell r="E239">
            <v>10</v>
          </cell>
          <cell r="F239">
            <v>2</v>
          </cell>
          <cell r="G239">
            <v>3.1850000000000001</v>
          </cell>
          <cell r="H239">
            <v>7.08</v>
          </cell>
          <cell r="I239">
            <v>57</v>
          </cell>
          <cell r="J239">
            <v>10</v>
          </cell>
          <cell r="K239">
            <v>4.2</v>
          </cell>
          <cell r="L239">
            <v>1.6</v>
          </cell>
          <cell r="M239">
            <v>13</v>
          </cell>
          <cell r="N239">
            <v>18.8</v>
          </cell>
          <cell r="O239">
            <v>10</v>
          </cell>
          <cell r="P239">
            <v>72</v>
          </cell>
          <cell r="Q239">
            <v>6</v>
          </cell>
          <cell r="R239">
            <v>184</v>
          </cell>
          <cell r="S239">
            <v>0</v>
          </cell>
          <cell r="T239">
            <v>14</v>
          </cell>
        </row>
        <row r="240">
          <cell r="A240">
            <v>37846</v>
          </cell>
          <cell r="O240">
            <v>8.48</v>
          </cell>
        </row>
        <row r="241">
          <cell r="A241">
            <v>37848</v>
          </cell>
          <cell r="O241">
            <v>36.28</v>
          </cell>
        </row>
        <row r="242">
          <cell r="A242">
            <v>37853</v>
          </cell>
          <cell r="O242">
            <v>87.12</v>
          </cell>
        </row>
        <row r="243">
          <cell r="A243">
            <v>37858</v>
          </cell>
          <cell r="O243">
            <v>51.02</v>
          </cell>
        </row>
        <row r="244">
          <cell r="A244">
            <v>37859</v>
          </cell>
          <cell r="O244">
            <v>42.79</v>
          </cell>
        </row>
        <row r="245">
          <cell r="A245">
            <v>37860</v>
          </cell>
          <cell r="O245">
            <v>10.58</v>
          </cell>
        </row>
        <row r="246">
          <cell r="A246">
            <v>37861</v>
          </cell>
          <cell r="O246">
            <v>10.48</v>
          </cell>
        </row>
        <row r="247">
          <cell r="A247">
            <v>37865</v>
          </cell>
          <cell r="O247">
            <v>33.68</v>
          </cell>
        </row>
        <row r="248">
          <cell r="A248">
            <v>37869</v>
          </cell>
          <cell r="O248">
            <v>17.07</v>
          </cell>
        </row>
        <row r="249">
          <cell r="A249">
            <v>37872</v>
          </cell>
          <cell r="O249">
            <v>13.54</v>
          </cell>
        </row>
        <row r="250">
          <cell r="A250">
            <v>37874</v>
          </cell>
          <cell r="O250">
            <v>14.16</v>
          </cell>
        </row>
        <row r="251">
          <cell r="A251">
            <v>37881</v>
          </cell>
          <cell r="O251">
            <v>16.12</v>
          </cell>
        </row>
        <row r="252">
          <cell r="A252">
            <v>37883</v>
          </cell>
          <cell r="O252">
            <v>8.25</v>
          </cell>
        </row>
        <row r="253">
          <cell r="A253">
            <v>37886</v>
          </cell>
          <cell r="O253">
            <v>11.1</v>
          </cell>
        </row>
        <row r="254">
          <cell r="A254">
            <v>37888</v>
          </cell>
          <cell r="O254">
            <v>10.45</v>
          </cell>
        </row>
        <row r="255">
          <cell r="A255">
            <v>37895</v>
          </cell>
          <cell r="O255">
            <v>11.88</v>
          </cell>
        </row>
        <row r="256">
          <cell r="A256">
            <v>37896</v>
          </cell>
          <cell r="O256">
            <v>12</v>
          </cell>
          <cell r="U256" t="str">
            <v>Muestra registrada por Baker</v>
          </cell>
        </row>
        <row r="257">
          <cell r="A257">
            <v>37897</v>
          </cell>
          <cell r="O257">
            <v>10.4</v>
          </cell>
        </row>
        <row r="258">
          <cell r="A258">
            <v>37900</v>
          </cell>
          <cell r="O258">
            <v>56.56</v>
          </cell>
        </row>
        <row r="259">
          <cell r="A259">
            <v>37902</v>
          </cell>
          <cell r="O259">
            <v>111.5</v>
          </cell>
        </row>
        <row r="260">
          <cell r="A260">
            <v>37903</v>
          </cell>
          <cell r="O260">
            <v>4.88</v>
          </cell>
        </row>
        <row r="261">
          <cell r="A261">
            <v>37904</v>
          </cell>
          <cell r="O261">
            <v>8.5500000000000007</v>
          </cell>
        </row>
        <row r="262">
          <cell r="A262">
            <v>37907</v>
          </cell>
          <cell r="O262">
            <v>11.49</v>
          </cell>
        </row>
        <row r="263">
          <cell r="A263">
            <v>37909</v>
          </cell>
          <cell r="O263">
            <v>8.84</v>
          </cell>
        </row>
        <row r="264">
          <cell r="A264">
            <v>37911</v>
          </cell>
          <cell r="O264">
            <v>17.399999999999999</v>
          </cell>
        </row>
        <row r="265">
          <cell r="A265">
            <v>37914</v>
          </cell>
          <cell r="O265">
            <v>19.5</v>
          </cell>
        </row>
        <row r="266">
          <cell r="A266">
            <v>37916</v>
          </cell>
          <cell r="O266">
            <v>16</v>
          </cell>
        </row>
        <row r="267">
          <cell r="A267">
            <v>37917</v>
          </cell>
          <cell r="B267">
            <v>18</v>
          </cell>
          <cell r="C267">
            <v>0.2</v>
          </cell>
          <cell r="D267">
            <v>1.5</v>
          </cell>
          <cell r="E267">
            <v>8</v>
          </cell>
          <cell r="F267">
            <v>30</v>
          </cell>
          <cell r="G267">
            <v>2.347417840375587</v>
          </cell>
          <cell r="H267">
            <v>7.5</v>
          </cell>
          <cell r="I267">
            <v>54</v>
          </cell>
          <cell r="J267">
            <v>100</v>
          </cell>
          <cell r="K267">
            <v>8</v>
          </cell>
          <cell r="L267">
            <v>2.7</v>
          </cell>
          <cell r="M267">
            <v>51</v>
          </cell>
          <cell r="N267">
            <v>61.7</v>
          </cell>
          <cell r="O267">
            <v>68</v>
          </cell>
          <cell r="P267">
            <v>64</v>
          </cell>
          <cell r="Q267">
            <v>6</v>
          </cell>
          <cell r="R267">
            <v>158</v>
          </cell>
          <cell r="S267">
            <v>0</v>
          </cell>
          <cell r="T267">
            <v>10</v>
          </cell>
        </row>
        <row r="268">
          <cell r="A268">
            <v>37918</v>
          </cell>
          <cell r="O268">
            <v>8.5</v>
          </cell>
        </row>
        <row r="269">
          <cell r="A269">
            <v>37923</v>
          </cell>
          <cell r="O269">
            <v>5.4</v>
          </cell>
        </row>
        <row r="270">
          <cell r="A270">
            <v>37925</v>
          </cell>
          <cell r="O270">
            <v>6.2</v>
          </cell>
        </row>
        <row r="271">
          <cell r="A271">
            <v>37929</v>
          </cell>
          <cell r="O271">
            <v>6</v>
          </cell>
        </row>
        <row r="272">
          <cell r="A272">
            <v>37930</v>
          </cell>
          <cell r="O272">
            <v>27</v>
          </cell>
        </row>
        <row r="273">
          <cell r="A273">
            <v>37932</v>
          </cell>
          <cell r="O273">
            <v>11</v>
          </cell>
        </row>
        <row r="274">
          <cell r="A274">
            <v>37935</v>
          </cell>
          <cell r="O274">
            <v>25</v>
          </cell>
        </row>
        <row r="275">
          <cell r="A275">
            <v>37938</v>
          </cell>
          <cell r="O275">
            <v>16</v>
          </cell>
        </row>
        <row r="276">
          <cell r="A276">
            <v>37939</v>
          </cell>
          <cell r="O276">
            <v>31</v>
          </cell>
        </row>
        <row r="277">
          <cell r="A277">
            <v>37942</v>
          </cell>
          <cell r="O277">
            <v>4</v>
          </cell>
        </row>
        <row r="278">
          <cell r="A278">
            <v>37944</v>
          </cell>
          <cell r="O278">
            <v>11</v>
          </cell>
        </row>
        <row r="279">
          <cell r="A279">
            <v>37949</v>
          </cell>
          <cell r="O279">
            <v>3</v>
          </cell>
        </row>
        <row r="280">
          <cell r="A280">
            <v>37951</v>
          </cell>
          <cell r="O280">
            <v>19</v>
          </cell>
        </row>
        <row r="281">
          <cell r="A281">
            <v>37956</v>
          </cell>
          <cell r="O281">
            <v>9</v>
          </cell>
        </row>
        <row r="282">
          <cell r="A282">
            <v>37958</v>
          </cell>
          <cell r="O282">
            <v>13</v>
          </cell>
        </row>
        <row r="283">
          <cell r="A283">
            <v>37960</v>
          </cell>
          <cell r="O283">
            <v>17.5</v>
          </cell>
        </row>
        <row r="284">
          <cell r="A284">
            <v>37964</v>
          </cell>
          <cell r="O284">
            <v>75.7</v>
          </cell>
        </row>
        <row r="285">
          <cell r="A285">
            <v>37966</v>
          </cell>
          <cell r="O285">
            <v>32.4</v>
          </cell>
        </row>
        <row r="286">
          <cell r="A286">
            <v>37970</v>
          </cell>
          <cell r="O286">
            <v>11.3</v>
          </cell>
        </row>
        <row r="287">
          <cell r="A287">
            <v>37972</v>
          </cell>
          <cell r="O287">
            <v>9.5</v>
          </cell>
        </row>
        <row r="288">
          <cell r="A288">
            <v>37977</v>
          </cell>
          <cell r="O288">
            <v>6</v>
          </cell>
        </row>
        <row r="289">
          <cell r="A289">
            <v>37978</v>
          </cell>
          <cell r="O289">
            <v>11.5</v>
          </cell>
        </row>
        <row r="290">
          <cell r="A290">
            <v>37991</v>
          </cell>
          <cell r="O290">
            <v>74</v>
          </cell>
        </row>
        <row r="291">
          <cell r="A291">
            <v>37993</v>
          </cell>
          <cell r="O291">
            <v>5.6</v>
          </cell>
        </row>
        <row r="292">
          <cell r="A292">
            <v>37995</v>
          </cell>
          <cell r="O292">
            <v>33</v>
          </cell>
        </row>
        <row r="293">
          <cell r="A293">
            <v>37998</v>
          </cell>
          <cell r="O293">
            <v>5.7</v>
          </cell>
        </row>
        <row r="294">
          <cell r="A294">
            <v>38000</v>
          </cell>
          <cell r="O294">
            <v>17</v>
          </cell>
        </row>
        <row r="295">
          <cell r="A295">
            <v>38002</v>
          </cell>
          <cell r="O295">
            <v>8.5</v>
          </cell>
        </row>
        <row r="296">
          <cell r="A296">
            <v>38005</v>
          </cell>
          <cell r="O296">
            <v>4.4000000000000004</v>
          </cell>
        </row>
        <row r="297">
          <cell r="A297">
            <v>38009</v>
          </cell>
          <cell r="O297">
            <v>10.1</v>
          </cell>
        </row>
        <row r="298">
          <cell r="A298">
            <v>38012</v>
          </cell>
          <cell r="O298">
            <v>12</v>
          </cell>
        </row>
        <row r="299">
          <cell r="A299">
            <v>38044</v>
          </cell>
          <cell r="J299">
            <v>10</v>
          </cell>
        </row>
        <row r="300">
          <cell r="A300">
            <v>38019</v>
          </cell>
          <cell r="O300">
            <v>8.4</v>
          </cell>
        </row>
        <row r="301">
          <cell r="A301">
            <v>38021</v>
          </cell>
          <cell r="O301">
            <v>8.4</v>
          </cell>
        </row>
        <row r="302">
          <cell r="A302">
            <v>38023</v>
          </cell>
          <cell r="O302">
            <v>6.7</v>
          </cell>
        </row>
        <row r="303">
          <cell r="A303">
            <v>38026</v>
          </cell>
          <cell r="O303">
            <v>6.2</v>
          </cell>
        </row>
        <row r="304">
          <cell r="A304">
            <v>38028</v>
          </cell>
          <cell r="O304">
            <v>23</v>
          </cell>
        </row>
        <row r="305">
          <cell r="A305">
            <v>38030</v>
          </cell>
          <cell r="O305">
            <v>9.8000000000000007</v>
          </cell>
        </row>
        <row r="306">
          <cell r="A306">
            <v>38033</v>
          </cell>
          <cell r="O306">
            <v>13</v>
          </cell>
        </row>
        <row r="307">
          <cell r="A307">
            <v>38035</v>
          </cell>
          <cell r="O307">
            <v>9.3000000000000007</v>
          </cell>
        </row>
        <row r="308">
          <cell r="A308">
            <v>38037</v>
          </cell>
          <cell r="O308">
            <v>7.5</v>
          </cell>
        </row>
        <row r="309">
          <cell r="A309">
            <v>38040</v>
          </cell>
          <cell r="O309">
            <v>18.600000000000001</v>
          </cell>
        </row>
        <row r="310">
          <cell r="A310">
            <v>38044</v>
          </cell>
          <cell r="O310">
            <v>2.2999999999999998</v>
          </cell>
        </row>
        <row r="311">
          <cell r="A311">
            <v>38040</v>
          </cell>
          <cell r="B311">
            <v>11</v>
          </cell>
          <cell r="C311">
            <v>1.1599999999999999</v>
          </cell>
          <cell r="D311">
            <v>2</v>
          </cell>
          <cell r="E311">
            <v>11</v>
          </cell>
          <cell r="F311">
            <v>8</v>
          </cell>
          <cell r="G311">
            <v>3.0209999999999999</v>
          </cell>
          <cell r="H311">
            <v>7.2</v>
          </cell>
          <cell r="I311">
            <v>53</v>
          </cell>
          <cell r="J311">
            <v>10</v>
          </cell>
          <cell r="K311">
            <v>3.6</v>
          </cell>
          <cell r="L311">
            <v>1.2</v>
          </cell>
          <cell r="M311">
            <v>19.899999999999999</v>
          </cell>
          <cell r="N311">
            <v>24.7</v>
          </cell>
          <cell r="P311">
            <v>64</v>
          </cell>
          <cell r="Q311">
            <v>0</v>
          </cell>
          <cell r="R311">
            <v>162</v>
          </cell>
          <cell r="S311">
            <v>0</v>
          </cell>
          <cell r="T311">
            <v>14</v>
          </cell>
          <cell r="U311" t="str">
            <v>Análisis realizado por LAI</v>
          </cell>
        </row>
        <row r="312">
          <cell r="A312">
            <v>38051</v>
          </cell>
          <cell r="O312">
            <v>12.6</v>
          </cell>
        </row>
        <row r="313">
          <cell r="A313">
            <v>38054</v>
          </cell>
          <cell r="O313">
            <v>15</v>
          </cell>
        </row>
        <row r="314">
          <cell r="A314">
            <v>38056</v>
          </cell>
          <cell r="O314">
            <v>15</v>
          </cell>
        </row>
        <row r="315">
          <cell r="A315">
            <v>38058</v>
          </cell>
          <cell r="O315">
            <v>13</v>
          </cell>
        </row>
        <row r="316">
          <cell r="A316">
            <v>38063</v>
          </cell>
          <cell r="O316">
            <v>17</v>
          </cell>
        </row>
        <row r="317">
          <cell r="A317">
            <v>38065</v>
          </cell>
          <cell r="O317">
            <v>19</v>
          </cell>
        </row>
        <row r="318">
          <cell r="A318">
            <v>38068</v>
          </cell>
          <cell r="O318">
            <v>39</v>
          </cell>
        </row>
        <row r="319">
          <cell r="A319">
            <v>38072</v>
          </cell>
          <cell r="O319">
            <v>17</v>
          </cell>
        </row>
        <row r="320">
          <cell r="A320">
            <v>38076</v>
          </cell>
          <cell r="O320">
            <v>20</v>
          </cell>
        </row>
        <row r="321">
          <cell r="A321">
            <v>38083</v>
          </cell>
          <cell r="J321">
            <v>10</v>
          </cell>
        </row>
        <row r="322">
          <cell r="A322">
            <v>38085</v>
          </cell>
          <cell r="O322">
            <v>7</v>
          </cell>
        </row>
        <row r="323">
          <cell r="A323">
            <v>38087</v>
          </cell>
          <cell r="O323">
            <v>15.9</v>
          </cell>
        </row>
        <row r="324">
          <cell r="A324">
            <v>38089</v>
          </cell>
          <cell r="J324">
            <v>100</v>
          </cell>
          <cell r="O324">
            <v>13.8</v>
          </cell>
        </row>
        <row r="325">
          <cell r="A325">
            <v>38091</v>
          </cell>
          <cell r="O325">
            <v>36.6</v>
          </cell>
        </row>
        <row r="326">
          <cell r="A326">
            <v>38093</v>
          </cell>
          <cell r="O326">
            <v>16.3</v>
          </cell>
        </row>
        <row r="327">
          <cell r="A327">
            <v>38094</v>
          </cell>
          <cell r="B327">
            <v>15</v>
          </cell>
          <cell r="C327">
            <v>0.13</v>
          </cell>
          <cell r="D327">
            <v>8.1</v>
          </cell>
          <cell r="E327">
            <v>15</v>
          </cell>
          <cell r="F327">
            <v>18</v>
          </cell>
          <cell r="G327">
            <v>2.0790000000000002</v>
          </cell>
          <cell r="H327">
            <v>7.5</v>
          </cell>
          <cell r="I327">
            <v>61</v>
          </cell>
          <cell r="J327">
            <v>10</v>
          </cell>
          <cell r="K327">
            <v>4.2</v>
          </cell>
          <cell r="L327">
            <v>1</v>
          </cell>
          <cell r="M327">
            <v>49.8</v>
          </cell>
          <cell r="N327">
            <v>55</v>
          </cell>
          <cell r="P327">
            <v>65</v>
          </cell>
          <cell r="Q327">
            <v>0</v>
          </cell>
          <cell r="R327">
            <v>235</v>
          </cell>
          <cell r="S327">
            <v>0</v>
          </cell>
          <cell r="T327">
            <v>13</v>
          </cell>
          <cell r="U327" t="str">
            <v>Análisis realizado por LAI</v>
          </cell>
        </row>
        <row r="328">
          <cell r="A328">
            <v>38095</v>
          </cell>
          <cell r="O328">
            <v>6.7</v>
          </cell>
        </row>
        <row r="329">
          <cell r="A329">
            <v>38098</v>
          </cell>
          <cell r="O329">
            <v>26.8</v>
          </cell>
        </row>
        <row r="330">
          <cell r="A330">
            <v>38103</v>
          </cell>
          <cell r="O330">
            <v>12.7</v>
          </cell>
        </row>
        <row r="331">
          <cell r="A331">
            <v>38106</v>
          </cell>
          <cell r="O331">
            <v>15.2</v>
          </cell>
        </row>
        <row r="332">
          <cell r="A332">
            <v>38107</v>
          </cell>
          <cell r="O332">
            <v>19</v>
          </cell>
        </row>
        <row r="333">
          <cell r="A333">
            <v>38110</v>
          </cell>
          <cell r="O333">
            <v>27.9</v>
          </cell>
        </row>
        <row r="334">
          <cell r="A334">
            <v>38111</v>
          </cell>
          <cell r="J334">
            <v>100</v>
          </cell>
        </row>
        <row r="335">
          <cell r="A335">
            <v>38112</v>
          </cell>
          <cell r="O335">
            <v>19.5</v>
          </cell>
        </row>
        <row r="336">
          <cell r="A336">
            <v>38114</v>
          </cell>
          <cell r="F336">
            <v>14</v>
          </cell>
          <cell r="O336">
            <v>11.4</v>
          </cell>
          <cell r="T336">
            <v>14</v>
          </cell>
        </row>
        <row r="337">
          <cell r="A337">
            <v>38117</v>
          </cell>
          <cell r="O337">
            <v>12.4</v>
          </cell>
        </row>
        <row r="338">
          <cell r="A338">
            <v>38119</v>
          </cell>
          <cell r="O338">
            <v>10.6</v>
          </cell>
        </row>
        <row r="339">
          <cell r="A339">
            <v>38121</v>
          </cell>
          <cell r="O339">
            <v>12.2</v>
          </cell>
        </row>
        <row r="340">
          <cell r="A340">
            <v>38124</v>
          </cell>
          <cell r="O340">
            <v>13.7</v>
          </cell>
        </row>
        <row r="341">
          <cell r="A341">
            <v>38126</v>
          </cell>
          <cell r="O341">
            <v>39.200000000000003</v>
          </cell>
        </row>
        <row r="342">
          <cell r="A342">
            <v>38127</v>
          </cell>
          <cell r="B342">
            <v>15</v>
          </cell>
          <cell r="C342">
            <v>0.2</v>
          </cell>
          <cell r="D342">
            <v>3</v>
          </cell>
          <cell r="E342">
            <v>14</v>
          </cell>
          <cell r="F342">
            <v>4</v>
          </cell>
          <cell r="H342">
            <v>7.15</v>
          </cell>
          <cell r="I342">
            <v>61</v>
          </cell>
          <cell r="J342">
            <v>10</v>
          </cell>
          <cell r="O342">
            <v>82</v>
          </cell>
          <cell r="P342">
            <v>120</v>
          </cell>
          <cell r="Q342">
            <v>0</v>
          </cell>
          <cell r="R342">
            <v>147</v>
          </cell>
          <cell r="S342">
            <v>0</v>
          </cell>
          <cell r="T342">
            <v>10</v>
          </cell>
        </row>
        <row r="343">
          <cell r="A343">
            <v>38128</v>
          </cell>
          <cell r="O343">
            <v>43</v>
          </cell>
        </row>
        <row r="344">
          <cell r="A344">
            <v>38135</v>
          </cell>
          <cell r="O344">
            <v>45.3</v>
          </cell>
        </row>
        <row r="345">
          <cell r="A345">
            <v>38140</v>
          </cell>
          <cell r="O345">
            <v>31.5</v>
          </cell>
        </row>
        <row r="346">
          <cell r="A346">
            <v>38145</v>
          </cell>
          <cell r="O346">
            <v>24</v>
          </cell>
        </row>
        <row r="347">
          <cell r="A347">
            <v>38146</v>
          </cell>
          <cell r="O347">
            <v>17</v>
          </cell>
        </row>
        <row r="348">
          <cell r="A348">
            <v>38147</v>
          </cell>
          <cell r="O348">
            <v>14.19</v>
          </cell>
        </row>
        <row r="349">
          <cell r="A349">
            <v>38149</v>
          </cell>
          <cell r="O349">
            <v>33.700000000000003</v>
          </cell>
        </row>
        <row r="350">
          <cell r="A350">
            <v>38152</v>
          </cell>
          <cell r="O350">
            <v>25.91</v>
          </cell>
        </row>
        <row r="351">
          <cell r="A351">
            <v>38153</v>
          </cell>
          <cell r="F351">
            <v>10</v>
          </cell>
          <cell r="O351">
            <v>18</v>
          </cell>
          <cell r="U351" t="str">
            <v>BAKER</v>
          </cell>
        </row>
        <row r="352">
          <cell r="A352">
            <v>38155</v>
          </cell>
          <cell r="F352">
            <v>8</v>
          </cell>
          <cell r="O352">
            <v>15</v>
          </cell>
          <cell r="U352" t="str">
            <v>BAKER</v>
          </cell>
        </row>
        <row r="353">
          <cell r="A353">
            <v>38156</v>
          </cell>
          <cell r="O353">
            <v>21.19</v>
          </cell>
        </row>
        <row r="354">
          <cell r="A354">
            <v>38159</v>
          </cell>
          <cell r="O354">
            <v>31.92</v>
          </cell>
        </row>
        <row r="355">
          <cell r="A355">
            <v>38160</v>
          </cell>
          <cell r="O355">
            <v>16</v>
          </cell>
          <cell r="U355" t="str">
            <v>BAKER</v>
          </cell>
        </row>
        <row r="356">
          <cell r="A356">
            <v>38161</v>
          </cell>
          <cell r="F356">
            <v>10</v>
          </cell>
          <cell r="U356" t="str">
            <v>BAKER</v>
          </cell>
        </row>
        <row r="357">
          <cell r="A357">
            <v>38162</v>
          </cell>
          <cell r="O357">
            <v>17.5</v>
          </cell>
          <cell r="U357" t="str">
            <v>BAKER</v>
          </cell>
        </row>
        <row r="358">
          <cell r="A358">
            <v>38163</v>
          </cell>
          <cell r="F358">
            <v>10</v>
          </cell>
          <cell r="O358">
            <v>25.7</v>
          </cell>
          <cell r="U358" t="str">
            <v>BAKER</v>
          </cell>
        </row>
        <row r="359">
          <cell r="A359">
            <v>38168</v>
          </cell>
          <cell r="O359">
            <v>9.18</v>
          </cell>
        </row>
        <row r="360">
          <cell r="A360">
            <v>38170</v>
          </cell>
          <cell r="O360">
            <v>32.700000000000003</v>
          </cell>
        </row>
        <row r="361">
          <cell r="A361">
            <v>38172</v>
          </cell>
          <cell r="O361">
            <v>25</v>
          </cell>
        </row>
        <row r="362">
          <cell r="A362">
            <v>38173</v>
          </cell>
          <cell r="O362">
            <v>22</v>
          </cell>
        </row>
        <row r="363">
          <cell r="A363">
            <v>38175</v>
          </cell>
          <cell r="O363">
            <v>98.6</v>
          </cell>
        </row>
        <row r="364">
          <cell r="A364">
            <v>38176</v>
          </cell>
          <cell r="O364">
            <v>48</v>
          </cell>
        </row>
        <row r="365">
          <cell r="A365">
            <v>38182</v>
          </cell>
          <cell r="O365">
            <v>25.7</v>
          </cell>
        </row>
        <row r="366">
          <cell r="A366">
            <v>38184</v>
          </cell>
          <cell r="O366">
            <v>21.46</v>
          </cell>
        </row>
        <row r="367">
          <cell r="A367">
            <v>38187</v>
          </cell>
          <cell r="O367">
            <v>19.920000000000002</v>
          </cell>
        </row>
        <row r="368">
          <cell r="A368">
            <v>38189</v>
          </cell>
          <cell r="O368">
            <v>18.52</v>
          </cell>
        </row>
        <row r="369">
          <cell r="A369">
            <v>38194</v>
          </cell>
          <cell r="O369">
            <v>35.78</v>
          </cell>
        </row>
        <row r="370">
          <cell r="A370">
            <v>38196</v>
          </cell>
          <cell r="O370">
            <v>25.24</v>
          </cell>
          <cell r="U370" t="str">
            <v xml:space="preserve">Se extrae otra Muestra con 22 ppm </v>
          </cell>
        </row>
        <row r="371">
          <cell r="A371">
            <v>38198</v>
          </cell>
          <cell r="O371">
            <v>12.4</v>
          </cell>
        </row>
        <row r="372">
          <cell r="A372">
            <v>38201</v>
          </cell>
          <cell r="O372">
            <v>34.700000000000003</v>
          </cell>
        </row>
        <row r="373">
          <cell r="A373">
            <v>38203</v>
          </cell>
          <cell r="O373">
            <v>18.68</v>
          </cell>
        </row>
        <row r="374">
          <cell r="A374">
            <v>38205</v>
          </cell>
          <cell r="O374">
            <v>19.75</v>
          </cell>
        </row>
        <row r="375">
          <cell r="A375">
            <v>38208</v>
          </cell>
          <cell r="O375">
            <v>10.9</v>
          </cell>
        </row>
        <row r="376">
          <cell r="A376">
            <v>38210</v>
          </cell>
          <cell r="O376">
            <v>30.9</v>
          </cell>
        </row>
        <row r="377">
          <cell r="A377">
            <v>38212</v>
          </cell>
          <cell r="O377">
            <v>44.1</v>
          </cell>
          <cell r="U377" t="str">
            <v xml:space="preserve">Se extrae otra Muestra con 15 ppm </v>
          </cell>
        </row>
        <row r="378">
          <cell r="A378">
            <v>38216</v>
          </cell>
          <cell r="O378">
            <v>92</v>
          </cell>
        </row>
        <row r="379">
          <cell r="A379">
            <v>38217</v>
          </cell>
          <cell r="O379">
            <v>20</v>
          </cell>
        </row>
        <row r="380">
          <cell r="A380">
            <v>38218</v>
          </cell>
          <cell r="B380">
            <v>12</v>
          </cell>
          <cell r="C380">
            <v>0.8</v>
          </cell>
          <cell r="D380">
            <v>1</v>
          </cell>
          <cell r="E380">
            <v>7</v>
          </cell>
          <cell r="F380">
            <v>6</v>
          </cell>
          <cell r="G380">
            <v>2.1739000000000002</v>
          </cell>
          <cell r="H380">
            <v>7.3</v>
          </cell>
          <cell r="I380">
            <v>62</v>
          </cell>
          <cell r="J380">
            <v>10</v>
          </cell>
          <cell r="K380">
            <v>3.7</v>
          </cell>
          <cell r="L380">
            <v>1.3</v>
          </cell>
          <cell r="M380">
            <v>51</v>
          </cell>
          <cell r="N380">
            <v>56</v>
          </cell>
          <cell r="O380">
            <v>18</v>
          </cell>
          <cell r="P380">
            <v>64</v>
          </cell>
          <cell r="Q380">
            <v>0</v>
          </cell>
          <cell r="R380">
            <v>146</v>
          </cell>
          <cell r="S380">
            <v>0</v>
          </cell>
          <cell r="T380">
            <v>20</v>
          </cell>
        </row>
        <row r="381">
          <cell r="A381">
            <v>38219</v>
          </cell>
          <cell r="O381">
            <v>24.6</v>
          </cell>
        </row>
        <row r="382">
          <cell r="A382">
            <v>38222</v>
          </cell>
          <cell r="O382">
            <v>35</v>
          </cell>
        </row>
        <row r="383">
          <cell r="A383">
            <v>38224</v>
          </cell>
          <cell r="O383">
            <v>37</v>
          </cell>
        </row>
        <row r="384">
          <cell r="A384">
            <v>38226</v>
          </cell>
          <cell r="O384">
            <v>6.6</v>
          </cell>
        </row>
        <row r="385">
          <cell r="A385">
            <v>38229</v>
          </cell>
          <cell r="O385">
            <v>17</v>
          </cell>
        </row>
        <row r="386">
          <cell r="A386">
            <v>38231</v>
          </cell>
          <cell r="O386">
            <v>23</v>
          </cell>
          <cell r="U386" t="str">
            <v>Lab. C.D. 23 ppm H.C.</v>
          </cell>
        </row>
        <row r="387">
          <cell r="A387">
            <v>38233</v>
          </cell>
          <cell r="O387">
            <v>5</v>
          </cell>
        </row>
        <row r="388">
          <cell r="A388">
            <v>38236</v>
          </cell>
          <cell r="O388">
            <v>21</v>
          </cell>
        </row>
        <row r="389">
          <cell r="A389">
            <v>38238</v>
          </cell>
          <cell r="O389">
            <v>34</v>
          </cell>
        </row>
        <row r="390">
          <cell r="A390">
            <v>38240</v>
          </cell>
          <cell r="O390">
            <v>54</v>
          </cell>
        </row>
        <row r="391">
          <cell r="A391">
            <v>38243</v>
          </cell>
          <cell r="O391">
            <v>20</v>
          </cell>
        </row>
        <row r="392">
          <cell r="A392">
            <v>38245</v>
          </cell>
          <cell r="O392">
            <v>27</v>
          </cell>
          <cell r="U392" t="str">
            <v>Lab. C.D. 19 ppm H.C.</v>
          </cell>
        </row>
        <row r="393">
          <cell r="A393">
            <v>38247</v>
          </cell>
          <cell r="O393">
            <v>10</v>
          </cell>
          <cell r="U393" t="str">
            <v>Lab. C.D. 6 ppm H.C.</v>
          </cell>
        </row>
        <row r="394">
          <cell r="A394">
            <v>38252</v>
          </cell>
          <cell r="O394">
            <v>35</v>
          </cell>
        </row>
        <row r="395">
          <cell r="A395">
            <v>38257</v>
          </cell>
          <cell r="O395">
            <v>8</v>
          </cell>
        </row>
        <row r="396">
          <cell r="A396">
            <v>38253</v>
          </cell>
          <cell r="O396">
            <v>10</v>
          </cell>
        </row>
        <row r="397">
          <cell r="A397">
            <v>38259</v>
          </cell>
          <cell r="O397">
            <v>46</v>
          </cell>
        </row>
        <row r="398">
          <cell r="A398">
            <v>38261</v>
          </cell>
          <cell r="F398">
            <v>700</v>
          </cell>
          <cell r="I398">
            <v>54</v>
          </cell>
          <cell r="J398">
            <v>10</v>
          </cell>
        </row>
        <row r="399">
          <cell r="A399">
            <v>38264</v>
          </cell>
          <cell r="O399">
            <v>11</v>
          </cell>
        </row>
        <row r="400">
          <cell r="A400">
            <v>38266</v>
          </cell>
          <cell r="O400">
            <v>16</v>
          </cell>
        </row>
        <row r="401">
          <cell r="A401">
            <v>38267</v>
          </cell>
          <cell r="D401">
            <v>3</v>
          </cell>
          <cell r="E401">
            <v>4</v>
          </cell>
          <cell r="F401">
            <v>16</v>
          </cell>
          <cell r="H401">
            <v>7.3</v>
          </cell>
          <cell r="I401">
            <v>54</v>
          </cell>
          <cell r="J401">
            <v>10000</v>
          </cell>
          <cell r="K401">
            <v>6</v>
          </cell>
          <cell r="L401">
            <v>1.6</v>
          </cell>
          <cell r="M401">
            <v>60</v>
          </cell>
          <cell r="N401">
            <v>67.599999999999994</v>
          </cell>
          <cell r="O401">
            <v>64</v>
          </cell>
          <cell r="T401">
            <v>14</v>
          </cell>
        </row>
        <row r="402">
          <cell r="A402">
            <v>38268</v>
          </cell>
          <cell r="O402">
            <v>6</v>
          </cell>
        </row>
        <row r="403">
          <cell r="A403">
            <v>38272</v>
          </cell>
          <cell r="O403">
            <v>45</v>
          </cell>
        </row>
        <row r="404">
          <cell r="A404">
            <v>38273</v>
          </cell>
          <cell r="O404">
            <v>13</v>
          </cell>
        </row>
        <row r="405">
          <cell r="A405">
            <v>38275</v>
          </cell>
          <cell r="O405">
            <v>35</v>
          </cell>
        </row>
        <row r="406">
          <cell r="A406">
            <v>38278</v>
          </cell>
          <cell r="O406">
            <v>13</v>
          </cell>
          <cell r="U406" t="str">
            <v>25ppm en lab. C.D.</v>
          </cell>
        </row>
        <row r="407">
          <cell r="A407">
            <v>38280</v>
          </cell>
          <cell r="J407">
            <v>100</v>
          </cell>
          <cell r="O407">
            <v>3</v>
          </cell>
        </row>
        <row r="408">
          <cell r="A408">
            <v>38285</v>
          </cell>
          <cell r="O408">
            <v>16</v>
          </cell>
          <cell r="U408" t="str">
            <v xml:space="preserve">Otra muestra con 18ppm </v>
          </cell>
        </row>
        <row r="409">
          <cell r="A409">
            <v>38286</v>
          </cell>
          <cell r="O409">
            <v>51</v>
          </cell>
        </row>
        <row r="410">
          <cell r="A410">
            <v>38287</v>
          </cell>
          <cell r="O410">
            <v>12</v>
          </cell>
        </row>
        <row r="411">
          <cell r="A411">
            <v>38288</v>
          </cell>
          <cell r="O411">
            <v>248</v>
          </cell>
        </row>
        <row r="412">
          <cell r="A412">
            <v>38289</v>
          </cell>
          <cell r="O412">
            <v>13</v>
          </cell>
        </row>
        <row r="413">
          <cell r="A413">
            <v>38292</v>
          </cell>
          <cell r="O413">
            <v>20</v>
          </cell>
          <cell r="U413" t="str">
            <v>20ppm en lab. C.D.</v>
          </cell>
        </row>
        <row r="414">
          <cell r="A414">
            <v>38293</v>
          </cell>
          <cell r="O414">
            <v>18</v>
          </cell>
        </row>
        <row r="415">
          <cell r="A415">
            <v>38294</v>
          </cell>
          <cell r="O415">
            <v>20</v>
          </cell>
        </row>
        <row r="416">
          <cell r="A416">
            <v>38295</v>
          </cell>
          <cell r="O416">
            <v>67</v>
          </cell>
        </row>
        <row r="417">
          <cell r="A417">
            <v>38301</v>
          </cell>
          <cell r="D417">
            <v>3</v>
          </cell>
          <cell r="E417">
            <v>8</v>
          </cell>
          <cell r="F417">
            <v>12</v>
          </cell>
          <cell r="H417">
            <v>7.34</v>
          </cell>
          <cell r="I417">
            <v>58</v>
          </cell>
          <cell r="J417">
            <v>10</v>
          </cell>
          <cell r="K417">
            <v>17.7</v>
          </cell>
          <cell r="L417">
            <v>0.2</v>
          </cell>
          <cell r="M417">
            <v>39.6</v>
          </cell>
          <cell r="N417">
            <v>57.5</v>
          </cell>
          <cell r="O417">
            <v>57</v>
          </cell>
        </row>
        <row r="418">
          <cell r="A418">
            <v>38302</v>
          </cell>
          <cell r="O418">
            <v>16</v>
          </cell>
        </row>
        <row r="419">
          <cell r="A419">
            <v>38303</v>
          </cell>
          <cell r="O419">
            <v>68</v>
          </cell>
          <cell r="U419" t="str">
            <v>70ppm en lab. C.D.</v>
          </cell>
        </row>
        <row r="420">
          <cell r="A420">
            <v>38306</v>
          </cell>
          <cell r="O420">
            <v>73</v>
          </cell>
          <cell r="U420" t="str">
            <v>83ppm en lab. C.D.</v>
          </cell>
        </row>
        <row r="421">
          <cell r="A421">
            <v>38307</v>
          </cell>
          <cell r="O421">
            <v>28</v>
          </cell>
        </row>
        <row r="422">
          <cell r="A422">
            <v>38308</v>
          </cell>
          <cell r="O422">
            <v>10</v>
          </cell>
          <cell r="U422" t="str">
            <v>21ppm en lab. C.D.</v>
          </cell>
        </row>
        <row r="423">
          <cell r="A423">
            <v>38313</v>
          </cell>
          <cell r="O423">
            <v>28</v>
          </cell>
        </row>
        <row r="424">
          <cell r="A424">
            <v>38314</v>
          </cell>
          <cell r="O424">
            <v>15</v>
          </cell>
        </row>
        <row r="425">
          <cell r="A425">
            <v>38315</v>
          </cell>
          <cell r="O425">
            <v>12</v>
          </cell>
          <cell r="U425" t="str">
            <v>16.2ppm en lab. C.D.</v>
          </cell>
        </row>
        <row r="426">
          <cell r="A426">
            <v>38316</v>
          </cell>
          <cell r="O426">
            <v>25</v>
          </cell>
        </row>
        <row r="427">
          <cell r="A427">
            <v>38317</v>
          </cell>
          <cell r="O427">
            <v>82</v>
          </cell>
        </row>
        <row r="428">
          <cell r="A428">
            <v>38324</v>
          </cell>
          <cell r="O428">
            <v>13</v>
          </cell>
        </row>
        <row r="429">
          <cell r="A429">
            <v>38327</v>
          </cell>
          <cell r="O429">
            <v>15</v>
          </cell>
        </row>
        <row r="430">
          <cell r="A430">
            <v>38329</v>
          </cell>
          <cell r="O430">
            <v>12</v>
          </cell>
        </row>
        <row r="431">
          <cell r="A431">
            <v>38331</v>
          </cell>
          <cell r="D431">
            <v>1</v>
          </cell>
          <cell r="E431">
            <v>8</v>
          </cell>
          <cell r="F431">
            <v>18</v>
          </cell>
          <cell r="H431">
            <v>7.75</v>
          </cell>
          <cell r="I431">
            <v>58</v>
          </cell>
          <cell r="J431">
            <v>100</v>
          </cell>
          <cell r="K431">
            <v>6.8</v>
          </cell>
          <cell r="L431">
            <v>2.4</v>
          </cell>
          <cell r="M431">
            <v>24.8</v>
          </cell>
          <cell r="N431">
            <v>34</v>
          </cell>
          <cell r="O431">
            <v>18</v>
          </cell>
        </row>
        <row r="432">
          <cell r="A432">
            <v>38338</v>
          </cell>
          <cell r="O432">
            <v>66</v>
          </cell>
          <cell r="U432" t="str">
            <v>65.8ppm en lab. C.D.</v>
          </cell>
        </row>
        <row r="433">
          <cell r="A433">
            <v>38341</v>
          </cell>
          <cell r="O433">
            <v>21</v>
          </cell>
          <cell r="U433" t="str">
            <v>21.8ppm en lab. C.D.</v>
          </cell>
        </row>
        <row r="434">
          <cell r="A434">
            <v>38343</v>
          </cell>
          <cell r="O434">
            <v>25</v>
          </cell>
          <cell r="U434" t="str">
            <v>24.6ppm en lab. C.D.</v>
          </cell>
        </row>
        <row r="435">
          <cell r="A435">
            <v>38350</v>
          </cell>
          <cell r="O435">
            <v>31</v>
          </cell>
          <cell r="U435" t="str">
            <v>30.5ppm en lab. C.D.</v>
          </cell>
        </row>
        <row r="436">
          <cell r="A436">
            <v>38357</v>
          </cell>
          <cell r="O436">
            <v>34</v>
          </cell>
        </row>
        <row r="437">
          <cell r="A437">
            <v>38359</v>
          </cell>
          <cell r="O437">
            <v>32.229999999999997</v>
          </cell>
        </row>
        <row r="438">
          <cell r="A438">
            <v>38362</v>
          </cell>
          <cell r="O438">
            <v>9</v>
          </cell>
          <cell r="U438" t="str">
            <v>92.78ppm en lab. C.D.</v>
          </cell>
        </row>
        <row r="439">
          <cell r="A439">
            <v>38363</v>
          </cell>
          <cell r="O439">
            <v>18</v>
          </cell>
        </row>
        <row r="440">
          <cell r="A440">
            <v>38364</v>
          </cell>
          <cell r="O440">
            <v>25</v>
          </cell>
          <cell r="U440" t="str">
            <v>transferencia resero 29ppm oil</v>
          </cell>
        </row>
        <row r="441">
          <cell r="A441">
            <v>38365</v>
          </cell>
          <cell r="O441">
            <v>23</v>
          </cell>
        </row>
        <row r="442">
          <cell r="A442">
            <v>38366</v>
          </cell>
          <cell r="O442">
            <v>44.98</v>
          </cell>
        </row>
        <row r="443">
          <cell r="A443">
            <v>38369</v>
          </cell>
          <cell r="O443">
            <v>27</v>
          </cell>
        </row>
        <row r="444">
          <cell r="A444">
            <v>38370</v>
          </cell>
          <cell r="O444">
            <v>33</v>
          </cell>
        </row>
        <row r="445">
          <cell r="A445">
            <v>38371</v>
          </cell>
          <cell r="O445">
            <v>29</v>
          </cell>
          <cell r="U445" t="str">
            <v>18.7ppm en lab. C.D.</v>
          </cell>
        </row>
        <row r="446">
          <cell r="A446">
            <v>38372</v>
          </cell>
          <cell r="O446">
            <v>24</v>
          </cell>
        </row>
        <row r="447">
          <cell r="A447">
            <v>38373</v>
          </cell>
          <cell r="O447">
            <v>27</v>
          </cell>
          <cell r="U447" t="str">
            <v>23.6ppm en lab. C.D.</v>
          </cell>
        </row>
        <row r="448">
          <cell r="A448">
            <v>38376</v>
          </cell>
          <cell r="B448">
            <v>16</v>
          </cell>
          <cell r="C448">
            <v>0.1</v>
          </cell>
          <cell r="D448">
            <v>2</v>
          </cell>
          <cell r="E448">
            <v>6</v>
          </cell>
          <cell r="F448">
            <v>2</v>
          </cell>
          <cell r="G448">
            <v>2.8010999999999999</v>
          </cell>
          <cell r="H448">
            <v>8.36</v>
          </cell>
          <cell r="I448">
            <v>57</v>
          </cell>
          <cell r="J448">
            <v>10000</v>
          </cell>
          <cell r="K448">
            <v>3</v>
          </cell>
          <cell r="L448">
            <v>0.8</v>
          </cell>
          <cell r="M448">
            <v>24.8</v>
          </cell>
          <cell r="N448">
            <v>28.6</v>
          </cell>
          <cell r="O448">
            <v>18</v>
          </cell>
          <cell r="P448">
            <v>56</v>
          </cell>
          <cell r="Q448">
            <v>11.52</v>
          </cell>
          <cell r="R448">
            <v>109</v>
          </cell>
          <cell r="S448" t="str">
            <v>*</v>
          </cell>
          <cell r="T448" t="str">
            <v>*</v>
          </cell>
          <cell r="U448" t="str">
            <v>48.6ppm en lab. C.D.</v>
          </cell>
        </row>
        <row r="449">
          <cell r="A449">
            <v>38377</v>
          </cell>
          <cell r="O449">
            <v>17</v>
          </cell>
        </row>
        <row r="450">
          <cell r="A450">
            <v>38378</v>
          </cell>
          <cell r="O450">
            <v>29</v>
          </cell>
          <cell r="U450" t="str">
            <v>5.0ppm en lab. C.D.</v>
          </cell>
        </row>
        <row r="451">
          <cell r="A451">
            <v>38379</v>
          </cell>
          <cell r="O451">
            <v>19</v>
          </cell>
        </row>
        <row r="452">
          <cell r="A452">
            <v>38380</v>
          </cell>
          <cell r="O452">
            <v>15</v>
          </cell>
        </row>
        <row r="453">
          <cell r="A453">
            <v>38383</v>
          </cell>
          <cell r="O453">
            <v>2</v>
          </cell>
          <cell r="U453" t="str">
            <v>1.76ppm en lab. C.D.</v>
          </cell>
        </row>
        <row r="454">
          <cell r="A454">
            <v>38384</v>
          </cell>
          <cell r="O454">
            <v>9</v>
          </cell>
        </row>
        <row r="455">
          <cell r="A455">
            <v>38384</v>
          </cell>
          <cell r="O455">
            <v>5</v>
          </cell>
        </row>
        <row r="456">
          <cell r="A456">
            <v>38385</v>
          </cell>
          <cell r="O456">
            <v>2</v>
          </cell>
          <cell r="U456" t="str">
            <v>3.8ppm en lab. C.D.</v>
          </cell>
        </row>
        <row r="457">
          <cell r="A457">
            <v>38386</v>
          </cell>
          <cell r="O457">
            <v>6</v>
          </cell>
        </row>
        <row r="458">
          <cell r="A458">
            <v>38386</v>
          </cell>
          <cell r="O458">
            <v>2</v>
          </cell>
        </row>
        <row r="459">
          <cell r="A459">
            <v>38387</v>
          </cell>
          <cell r="O459">
            <v>6</v>
          </cell>
        </row>
        <row r="460">
          <cell r="A460">
            <v>38390</v>
          </cell>
          <cell r="O460">
            <v>12.3</v>
          </cell>
        </row>
        <row r="461">
          <cell r="A461">
            <v>38392</v>
          </cell>
          <cell r="O461">
            <v>12.6</v>
          </cell>
        </row>
        <row r="462">
          <cell r="A462">
            <v>38394</v>
          </cell>
          <cell r="O462">
            <v>3.5</v>
          </cell>
        </row>
        <row r="463">
          <cell r="A463">
            <v>38397</v>
          </cell>
          <cell r="O463">
            <v>4.3</v>
          </cell>
        </row>
        <row r="464">
          <cell r="A464">
            <v>38399</v>
          </cell>
          <cell r="O464">
            <v>25</v>
          </cell>
        </row>
        <row r="465">
          <cell r="A465">
            <v>38401</v>
          </cell>
          <cell r="B465">
            <v>9</v>
          </cell>
          <cell r="C465">
            <v>0.2</v>
          </cell>
          <cell r="D465">
            <v>0.4</v>
          </cell>
          <cell r="E465">
            <v>7</v>
          </cell>
          <cell r="F465">
            <v>40</v>
          </cell>
          <cell r="G465">
            <v>2.8248000000000002</v>
          </cell>
          <cell r="H465">
            <v>8.1</v>
          </cell>
          <cell r="I465">
            <v>62</v>
          </cell>
          <cell r="J465">
            <v>10</v>
          </cell>
          <cell r="K465">
            <v>6.4</v>
          </cell>
          <cell r="L465">
            <v>0.8</v>
          </cell>
          <cell r="M465">
            <v>25.4</v>
          </cell>
          <cell r="N465">
            <v>32.6</v>
          </cell>
          <cell r="O465">
            <v>24</v>
          </cell>
          <cell r="P465">
            <v>112</v>
          </cell>
          <cell r="Q465">
            <v>0</v>
          </cell>
          <cell r="R465">
            <v>139</v>
          </cell>
          <cell r="S465" t="str">
            <v>*</v>
          </cell>
          <cell r="T465" t="str">
            <v>*</v>
          </cell>
        </row>
        <row r="466">
          <cell r="A466">
            <v>38404</v>
          </cell>
          <cell r="O466">
            <v>5.67</v>
          </cell>
        </row>
        <row r="467">
          <cell r="A467">
            <v>38406</v>
          </cell>
          <cell r="O467">
            <v>10.41</v>
          </cell>
        </row>
        <row r="468">
          <cell r="A468">
            <v>38411</v>
          </cell>
          <cell r="O468">
            <v>25.46</v>
          </cell>
        </row>
        <row r="469">
          <cell r="A469">
            <v>38413</v>
          </cell>
          <cell r="O469">
            <v>22</v>
          </cell>
        </row>
        <row r="470">
          <cell r="A470">
            <v>38414</v>
          </cell>
          <cell r="B470">
            <v>18</v>
          </cell>
          <cell r="C470">
            <v>0.25</v>
          </cell>
          <cell r="D470">
            <v>2</v>
          </cell>
          <cell r="E470">
            <v>4</v>
          </cell>
          <cell r="F470">
            <v>60</v>
          </cell>
          <cell r="G470">
            <v>2.7770000000000001</v>
          </cell>
          <cell r="H470">
            <v>7.74</v>
          </cell>
          <cell r="I470">
            <v>60</v>
          </cell>
          <cell r="J470">
            <v>10</v>
          </cell>
          <cell r="K470">
            <v>4.5</v>
          </cell>
          <cell r="L470">
            <v>1.3</v>
          </cell>
          <cell r="M470">
            <v>44</v>
          </cell>
          <cell r="N470">
            <v>49.8</v>
          </cell>
          <cell r="O470">
            <v>43</v>
          </cell>
          <cell r="P470">
            <v>96</v>
          </cell>
          <cell r="Q470">
            <v>0</v>
          </cell>
          <cell r="R470">
            <v>144</v>
          </cell>
          <cell r="S470" t="str">
            <v>*</v>
          </cell>
          <cell r="T470" t="str">
            <v>*</v>
          </cell>
        </row>
        <row r="471">
          <cell r="A471">
            <v>38415</v>
          </cell>
          <cell r="O471">
            <v>33.700000000000003</v>
          </cell>
        </row>
        <row r="472">
          <cell r="A472">
            <v>38418</v>
          </cell>
          <cell r="O472">
            <v>24.5</v>
          </cell>
        </row>
        <row r="473">
          <cell r="A473">
            <v>38420</v>
          </cell>
          <cell r="O473">
            <v>6.1</v>
          </cell>
        </row>
        <row r="474">
          <cell r="A474">
            <v>38425</v>
          </cell>
          <cell r="O474">
            <v>21.81</v>
          </cell>
        </row>
        <row r="475">
          <cell r="A475">
            <v>38427</v>
          </cell>
          <cell r="O475">
            <v>75.739999999999995</v>
          </cell>
        </row>
        <row r="476">
          <cell r="A476">
            <v>38429</v>
          </cell>
          <cell r="O476">
            <v>5.07</v>
          </cell>
        </row>
        <row r="477">
          <cell r="A477">
            <v>38432</v>
          </cell>
          <cell r="O477">
            <v>9.25</v>
          </cell>
        </row>
        <row r="478">
          <cell r="A478">
            <v>38434</v>
          </cell>
          <cell r="O478">
            <v>21.54</v>
          </cell>
        </row>
        <row r="479">
          <cell r="A479">
            <v>38439</v>
          </cell>
          <cell r="F479">
            <v>20</v>
          </cell>
          <cell r="O479">
            <v>168</v>
          </cell>
        </row>
        <row r="480">
          <cell r="A480">
            <v>38447</v>
          </cell>
          <cell r="O480">
            <v>12.4</v>
          </cell>
        </row>
        <row r="481">
          <cell r="A481">
            <v>38450</v>
          </cell>
          <cell r="O481">
            <v>11.7</v>
          </cell>
        </row>
        <row r="482">
          <cell r="A482">
            <v>38453</v>
          </cell>
          <cell r="O482">
            <v>6.6</v>
          </cell>
        </row>
        <row r="483">
          <cell r="A483">
            <v>38455</v>
          </cell>
          <cell r="O483">
            <v>15.6</v>
          </cell>
        </row>
        <row r="484">
          <cell r="A484">
            <v>38456</v>
          </cell>
          <cell r="B484">
            <v>12</v>
          </cell>
          <cell r="C484">
            <v>0.36</v>
          </cell>
          <cell r="D484">
            <v>3</v>
          </cell>
          <cell r="E484">
            <v>6</v>
          </cell>
          <cell r="F484">
            <v>30</v>
          </cell>
          <cell r="G484">
            <v>2.6579999999999999</v>
          </cell>
          <cell r="H484">
            <v>7.68</v>
          </cell>
          <cell r="I484">
            <v>56</v>
          </cell>
          <cell r="J484">
            <v>100</v>
          </cell>
          <cell r="K484">
            <v>2.4</v>
          </cell>
          <cell r="L484">
            <v>0.3</v>
          </cell>
          <cell r="M484">
            <v>12.4</v>
          </cell>
          <cell r="N484">
            <v>15.1</v>
          </cell>
          <cell r="O484">
            <v>15</v>
          </cell>
          <cell r="P484">
            <v>102</v>
          </cell>
          <cell r="Q484">
            <v>0</v>
          </cell>
          <cell r="R484">
            <v>154</v>
          </cell>
          <cell r="S484" t="str">
            <v>*</v>
          </cell>
          <cell r="T484" t="str">
            <v>*</v>
          </cell>
        </row>
        <row r="485">
          <cell r="A485">
            <v>38460</v>
          </cell>
          <cell r="O485">
            <v>13.53</v>
          </cell>
        </row>
        <row r="486">
          <cell r="A486">
            <v>38461</v>
          </cell>
          <cell r="O486">
            <v>17.239999999999998</v>
          </cell>
        </row>
        <row r="487">
          <cell r="A487">
            <v>38462</v>
          </cell>
          <cell r="O487">
            <v>8.7200000000000006</v>
          </cell>
          <cell r="U487" t="str">
            <v>Lab. C.D. 40.92</v>
          </cell>
        </row>
        <row r="488">
          <cell r="A488">
            <v>38463</v>
          </cell>
          <cell r="O488">
            <v>11.71</v>
          </cell>
        </row>
        <row r="489">
          <cell r="A489">
            <v>38464</v>
          </cell>
          <cell r="O489">
            <v>4.29</v>
          </cell>
        </row>
        <row r="490">
          <cell r="A490">
            <v>38467</v>
          </cell>
          <cell r="O490">
            <v>24.1</v>
          </cell>
          <cell r="U490" t="str">
            <v>otra muestra con 6.8ppm de Hc</v>
          </cell>
        </row>
        <row r="491">
          <cell r="A491">
            <v>38468</v>
          </cell>
          <cell r="O491">
            <v>32.700000000000003</v>
          </cell>
        </row>
        <row r="492">
          <cell r="A492">
            <v>38470</v>
          </cell>
          <cell r="O492">
            <v>11</v>
          </cell>
        </row>
        <row r="493">
          <cell r="A493">
            <v>38471</v>
          </cell>
          <cell r="O493">
            <v>10</v>
          </cell>
        </row>
        <row r="494">
          <cell r="A494">
            <v>38476</v>
          </cell>
          <cell r="O494">
            <v>29</v>
          </cell>
        </row>
        <row r="495">
          <cell r="A495">
            <v>38478</v>
          </cell>
          <cell r="O495">
            <v>48.5</v>
          </cell>
          <cell r="U495" t="str">
            <v>otra muestra con 31.8ppm de Hc</v>
          </cell>
        </row>
        <row r="496">
          <cell r="A496">
            <v>38481</v>
          </cell>
          <cell r="O496">
            <v>20.399999999999999</v>
          </cell>
        </row>
        <row r="497">
          <cell r="A497">
            <v>38483</v>
          </cell>
          <cell r="O497">
            <v>26.2</v>
          </cell>
        </row>
        <row r="498">
          <cell r="A498">
            <v>38485</v>
          </cell>
          <cell r="B498">
            <v>25</v>
          </cell>
          <cell r="C498">
            <v>0.26</v>
          </cell>
          <cell r="D498">
            <v>3</v>
          </cell>
          <cell r="E498">
            <v>9</v>
          </cell>
          <cell r="F498">
            <v>18</v>
          </cell>
          <cell r="G498">
            <v>2.5630000000000002</v>
          </cell>
          <cell r="H498">
            <v>7.86</v>
          </cell>
          <cell r="I498">
            <v>65</v>
          </cell>
          <cell r="J498">
            <v>100</v>
          </cell>
          <cell r="K498">
            <v>2.8</v>
          </cell>
          <cell r="L498">
            <v>0.2</v>
          </cell>
          <cell r="M498">
            <v>14.7</v>
          </cell>
          <cell r="N498">
            <v>17.7</v>
          </cell>
          <cell r="O498">
            <v>19</v>
          </cell>
          <cell r="P498">
            <v>112</v>
          </cell>
          <cell r="Q498">
            <v>12</v>
          </cell>
          <cell r="R498">
            <v>149</v>
          </cell>
          <cell r="S498" t="str">
            <v>*</v>
          </cell>
          <cell r="T498" t="str">
            <v>*</v>
          </cell>
          <cell r="U498" t="str">
            <v>otra muestra con 19.1ppm de Hc</v>
          </cell>
        </row>
        <row r="499">
          <cell r="A499">
            <v>38495</v>
          </cell>
          <cell r="O499">
            <v>32.85</v>
          </cell>
        </row>
        <row r="500">
          <cell r="A500">
            <v>38498</v>
          </cell>
          <cell r="O500">
            <v>20.47</v>
          </cell>
        </row>
        <row r="501">
          <cell r="A501">
            <v>38502</v>
          </cell>
          <cell r="O501">
            <v>14.4</v>
          </cell>
        </row>
        <row r="502">
          <cell r="A502">
            <v>38506</v>
          </cell>
          <cell r="O502">
            <v>8.18</v>
          </cell>
        </row>
      </sheetData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as"/>
      <sheetName val="Precios Oil"/>
      <sheetName val="Precios Gas"/>
      <sheetName val="Precios LPG"/>
      <sheetName val="Precios y Ventas Gas"/>
      <sheetName val="Unidades de Venta"/>
      <sheetName val="Transporte"/>
      <sheetName val="Valor Regalia Gas"/>
      <sheetName val="Deduc Regalias"/>
      <sheetName val="Datos Para Oil"/>
      <sheetName val="Alícuotas IIBB"/>
      <sheetName val="Unidades Venta BP"/>
      <sheetName val="Producciones"/>
      <sheetName val="Producciones BP"/>
      <sheetName val="Precios Gas (2)"/>
    </sheetNames>
    <sheetDataSet>
      <sheetData sheetId="0" refreshError="1">
        <row r="4">
          <cell r="E4">
            <v>25</v>
          </cell>
          <cell r="I4">
            <v>6.2893081761006284</v>
          </cell>
        </row>
        <row r="5">
          <cell r="E5">
            <v>25</v>
          </cell>
        </row>
        <row r="6">
          <cell r="E6">
            <v>25</v>
          </cell>
        </row>
        <row r="7">
          <cell r="E7">
            <v>25</v>
          </cell>
        </row>
        <row r="8">
          <cell r="E8">
            <v>25</v>
          </cell>
        </row>
        <row r="9">
          <cell r="E9">
            <v>25</v>
          </cell>
        </row>
        <row r="10">
          <cell r="E10">
            <v>25</v>
          </cell>
        </row>
        <row r="11">
          <cell r="E11">
            <v>25</v>
          </cell>
        </row>
        <row r="12">
          <cell r="E12">
            <v>25</v>
          </cell>
        </row>
        <row r="13">
          <cell r="E13">
            <v>25</v>
          </cell>
        </row>
        <row r="14">
          <cell r="E14">
            <v>25</v>
          </cell>
        </row>
        <row r="15">
          <cell r="E15">
            <v>25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"/>
      <sheetName val="Production"/>
      <sheetName val="Output"/>
      <sheetName val="Planilla"/>
      <sheetName val="Resumen Sensibilidad"/>
      <sheetName val="Calcwti"/>
      <sheetName val="Sens Inv"/>
      <sheetName val="Sens Costos"/>
      <sheetName val="Sens Precio"/>
      <sheetName val="Sens Prod"/>
      <sheetName val="Instructivo"/>
    </sheetNames>
    <sheetDataSet>
      <sheetData sheetId="0" refreshError="1">
        <row r="13">
          <cell r="F13">
            <v>3.4139994484293124</v>
          </cell>
        </row>
        <row r="62">
          <cell r="F62">
            <v>0.85</v>
          </cell>
        </row>
        <row r="66">
          <cell r="F66">
            <v>0</v>
          </cell>
        </row>
        <row r="72">
          <cell r="F72">
            <v>0</v>
          </cell>
        </row>
        <row r="74">
          <cell r="F74">
            <v>0</v>
          </cell>
        </row>
      </sheetData>
      <sheetData sheetId="1" refreshError="1">
        <row r="6">
          <cell r="J6">
            <v>273</v>
          </cell>
        </row>
        <row r="7">
          <cell r="G7">
            <v>3050</v>
          </cell>
          <cell r="I7">
            <v>1</v>
          </cell>
        </row>
        <row r="8">
          <cell r="G8">
            <v>3050</v>
          </cell>
          <cell r="I8">
            <v>1</v>
          </cell>
        </row>
        <row r="9">
          <cell r="G9">
            <v>3050</v>
          </cell>
          <cell r="I9">
            <v>1</v>
          </cell>
        </row>
        <row r="10">
          <cell r="G10">
            <v>3050</v>
          </cell>
          <cell r="I10">
            <v>1</v>
          </cell>
        </row>
        <row r="11">
          <cell r="G11">
            <v>3050</v>
          </cell>
          <cell r="I11">
            <v>1</v>
          </cell>
        </row>
        <row r="12">
          <cell r="G12">
            <v>3050</v>
          </cell>
          <cell r="I12">
            <v>1</v>
          </cell>
        </row>
        <row r="13">
          <cell r="G13">
            <v>3050</v>
          </cell>
          <cell r="I13">
            <v>1</v>
          </cell>
        </row>
        <row r="14">
          <cell r="G14">
            <v>3050</v>
          </cell>
          <cell r="I14">
            <v>1</v>
          </cell>
        </row>
        <row r="15">
          <cell r="G15">
            <v>3050</v>
          </cell>
          <cell r="I15">
            <v>1</v>
          </cell>
        </row>
        <row r="16">
          <cell r="G16">
            <v>3050</v>
          </cell>
          <cell r="I16">
            <v>1</v>
          </cell>
        </row>
        <row r="17">
          <cell r="G17">
            <v>3050</v>
          </cell>
          <cell r="I17">
            <v>1</v>
          </cell>
        </row>
        <row r="18">
          <cell r="C18">
            <v>24.333280000000002</v>
          </cell>
          <cell r="D18">
            <v>10</v>
          </cell>
          <cell r="E18">
            <v>7.2999840000000003</v>
          </cell>
          <cell r="F18">
            <v>7.4766424048628419</v>
          </cell>
          <cell r="G18">
            <v>3050</v>
          </cell>
          <cell r="H18">
            <v>34.333280000000002</v>
          </cell>
          <cell r="I18">
            <v>1</v>
          </cell>
        </row>
        <row r="19">
          <cell r="C19">
            <v>39.541580000000003</v>
          </cell>
          <cell r="D19">
            <v>16.25</v>
          </cell>
          <cell r="E19">
            <v>11.862474000000002</v>
          </cell>
          <cell r="F19">
            <v>12.149543907902119</v>
          </cell>
          <cell r="G19">
            <v>3050</v>
          </cell>
          <cell r="H19">
            <v>55.791580000000003</v>
          </cell>
          <cell r="I19">
            <v>1</v>
          </cell>
        </row>
        <row r="20">
          <cell r="C20">
            <v>69.958179999999999</v>
          </cell>
          <cell r="D20">
            <v>28.75</v>
          </cell>
          <cell r="E20">
            <v>20.987454</v>
          </cell>
          <cell r="F20">
            <v>21.495346913980669</v>
          </cell>
          <cell r="G20">
            <v>3050</v>
          </cell>
          <cell r="H20">
            <v>98.708179999999999</v>
          </cell>
          <cell r="I20">
            <v>1</v>
          </cell>
        </row>
        <row r="21">
          <cell r="C21">
            <v>121.6664</v>
          </cell>
          <cell r="D21">
            <v>50</v>
          </cell>
          <cell r="E21">
            <v>36.499919999999996</v>
          </cell>
          <cell r="F21">
            <v>37.383212024314204</v>
          </cell>
          <cell r="G21">
            <v>3050</v>
          </cell>
          <cell r="H21">
            <v>171.66639999999998</v>
          </cell>
          <cell r="I21">
            <v>1</v>
          </cell>
        </row>
        <row r="22">
          <cell r="C22">
            <v>228.12449999999998</v>
          </cell>
          <cell r="D22">
            <v>93.75</v>
          </cell>
          <cell r="E22">
            <v>68.437349999999995</v>
          </cell>
          <cell r="F22">
            <v>70.093522545589138</v>
          </cell>
          <cell r="G22">
            <v>3050</v>
          </cell>
          <cell r="H22">
            <v>321.87449999999995</v>
          </cell>
          <cell r="I22">
            <v>1</v>
          </cell>
        </row>
        <row r="23">
          <cell r="C23">
            <v>252.45778000000001</v>
          </cell>
          <cell r="D23">
            <v>103.75</v>
          </cell>
          <cell r="E23">
            <v>75.737334000000004</v>
          </cell>
          <cell r="F23">
            <v>77.570164950451982</v>
          </cell>
          <cell r="G23">
            <v>3050</v>
          </cell>
          <cell r="H23">
            <v>356.20778000000001</v>
          </cell>
          <cell r="I23">
            <v>1</v>
          </cell>
        </row>
        <row r="24">
          <cell r="C24">
            <v>243.33279999999999</v>
          </cell>
          <cell r="D24">
            <v>172.29262812981457</v>
          </cell>
          <cell r="E24">
            <v>72.999839999999992</v>
          </cell>
          <cell r="F24">
            <v>74.766424048628409</v>
          </cell>
          <cell r="G24">
            <v>3050</v>
          </cell>
          <cell r="H24">
            <v>415.62542812981457</v>
          </cell>
          <cell r="I24">
            <v>1</v>
          </cell>
        </row>
        <row r="25">
          <cell r="C25">
            <v>212.9162</v>
          </cell>
          <cell r="D25">
            <v>598.52064437402714</v>
          </cell>
          <cell r="E25">
            <v>63.874859999999998</v>
          </cell>
          <cell r="F25">
            <v>65.420621042549868</v>
          </cell>
          <cell r="G25">
            <v>3050</v>
          </cell>
          <cell r="H25">
            <v>811.43684437402715</v>
          </cell>
          <cell r="I25">
            <v>1</v>
          </cell>
        </row>
        <row r="26">
          <cell r="C26">
            <v>177.33407664183861</v>
          </cell>
          <cell r="D26">
            <v>761.51864888974603</v>
          </cell>
          <cell r="E26">
            <v>53.200222992551588</v>
          </cell>
          <cell r="F26">
            <v>54.487659585866261</v>
          </cell>
          <cell r="G26">
            <v>3050</v>
          </cell>
          <cell r="H26">
            <v>938.85272553158461</v>
          </cell>
          <cell r="I26">
            <v>1</v>
          </cell>
        </row>
        <row r="27">
          <cell r="C27">
            <v>153.58713213515577</v>
          </cell>
          <cell r="D27">
            <v>1230</v>
          </cell>
          <cell r="E27">
            <v>46.076139640546728</v>
          </cell>
          <cell r="F27">
            <v>47.19117459557355</v>
          </cell>
          <cell r="G27">
            <v>3050</v>
          </cell>
          <cell r="H27">
            <v>1383.5871321351558</v>
          </cell>
          <cell r="I27">
            <v>1</v>
          </cell>
        </row>
        <row r="28">
          <cell r="C28">
            <v>136.42686620844847</v>
          </cell>
          <cell r="D28">
            <v>1764</v>
          </cell>
          <cell r="E28">
            <v>40.928059862534539</v>
          </cell>
          <cell r="F28">
            <v>41.918512138792437</v>
          </cell>
          <cell r="G28">
            <v>3050</v>
          </cell>
          <cell r="H28">
            <v>1900.4268662084485</v>
          </cell>
          <cell r="I28">
            <v>1</v>
          </cell>
        </row>
        <row r="29">
          <cell r="C29">
            <v>123.34902928239745</v>
          </cell>
          <cell r="D29">
            <v>2495</v>
          </cell>
          <cell r="E29">
            <v>37.004708784719234</v>
          </cell>
          <cell r="F29">
            <v>37.90021661409564</v>
          </cell>
          <cell r="G29">
            <v>3050</v>
          </cell>
          <cell r="H29">
            <v>2618.3490292823976</v>
          </cell>
          <cell r="I29">
            <v>1</v>
          </cell>
        </row>
        <row r="30">
          <cell r="C30">
            <v>112.99505934135966</v>
          </cell>
          <cell r="D30">
            <v>2737.00494065864</v>
          </cell>
          <cell r="E30">
            <v>33.898517802407895</v>
          </cell>
          <cell r="F30">
            <v>34.718856323997535</v>
          </cell>
          <cell r="G30">
            <v>3050</v>
          </cell>
          <cell r="H30">
            <v>2850</v>
          </cell>
          <cell r="I30">
            <v>1</v>
          </cell>
        </row>
        <row r="31">
          <cell r="C31">
            <v>104.55894706411743</v>
          </cell>
          <cell r="D31">
            <v>2905.4410529358802</v>
          </cell>
          <cell r="E31">
            <v>31.367684119235228</v>
          </cell>
          <cell r="F31">
            <v>32.126776884472193</v>
          </cell>
          <cell r="G31">
            <v>3050</v>
          </cell>
          <cell r="H31">
            <v>3010</v>
          </cell>
          <cell r="I31">
            <v>1</v>
          </cell>
        </row>
        <row r="32">
          <cell r="C32">
            <v>97.529775516084101</v>
          </cell>
          <cell r="D32">
            <v>2952.4702244839159</v>
          </cell>
          <cell r="E32">
            <v>29.25893265482523</v>
          </cell>
          <cell r="F32">
            <v>29.966993983561121</v>
          </cell>
          <cell r="G32">
            <v>3050</v>
          </cell>
          <cell r="H32">
            <v>3050</v>
          </cell>
          <cell r="I32">
            <v>1</v>
          </cell>
        </row>
        <row r="33">
          <cell r="C33">
            <v>91.566711374059622</v>
          </cell>
          <cell r="D33">
            <v>2958.4332886259403</v>
          </cell>
          <cell r="E33">
            <v>27.470013412217888</v>
          </cell>
          <cell r="F33">
            <v>28.134783191297306</v>
          </cell>
          <cell r="G33">
            <v>3050</v>
          </cell>
          <cell r="H33">
            <v>3050</v>
          </cell>
          <cell r="I33">
            <v>1</v>
          </cell>
        </row>
        <row r="34">
          <cell r="C34">
            <v>86.432949501027224</v>
          </cell>
          <cell r="D34">
            <v>2963.567050498973</v>
          </cell>
          <cell r="E34">
            <v>25.92988485030817</v>
          </cell>
          <cell r="F34">
            <v>26.557383773036303</v>
          </cell>
          <cell r="G34">
            <v>3050</v>
          </cell>
          <cell r="H34">
            <v>3050</v>
          </cell>
          <cell r="I34">
            <v>1</v>
          </cell>
        </row>
        <row r="35">
          <cell r="C35">
            <v>81.958414406300903</v>
          </cell>
          <cell r="D35">
            <v>2968.041585593699</v>
          </cell>
          <cell r="E35">
            <v>24.587524321890271</v>
          </cell>
          <cell r="F35">
            <v>25.182538341952707</v>
          </cell>
          <cell r="G35">
            <v>3050</v>
          </cell>
          <cell r="H35">
            <v>3050</v>
          </cell>
          <cell r="I35">
            <v>1</v>
          </cell>
        </row>
        <row r="36">
          <cell r="C36">
            <v>78.017540844474595</v>
          </cell>
          <cell r="D36">
            <v>2971.9824591555252</v>
          </cell>
          <cell r="E36">
            <v>23.405262253342379</v>
          </cell>
          <cell r="F36">
            <v>23.971665726976287</v>
          </cell>
          <cell r="G36">
            <v>3050</v>
          </cell>
          <cell r="H36">
            <v>3050</v>
          </cell>
          <cell r="I36">
            <v>1</v>
          </cell>
        </row>
        <row r="37">
          <cell r="C37">
            <v>74.515439231660253</v>
          </cell>
          <cell r="D37">
            <v>2975.4845607683396</v>
          </cell>
          <cell r="E37">
            <v>22.354631769498074</v>
          </cell>
          <cell r="F37">
            <v>22.895610159272042</v>
          </cell>
          <cell r="G37">
            <v>3050</v>
          </cell>
          <cell r="H37">
            <v>3050</v>
          </cell>
          <cell r="I37">
            <v>1</v>
          </cell>
        </row>
        <row r="38">
          <cell r="C38">
            <v>71.378955912763814</v>
          </cell>
          <cell r="D38">
            <v>2978.621044087236</v>
          </cell>
          <cell r="E38">
            <v>21.413686773829145</v>
          </cell>
          <cell r="F38">
            <v>21.931894450407228</v>
          </cell>
          <cell r="G38">
            <v>3050</v>
          </cell>
          <cell r="H38">
            <v>3050</v>
          </cell>
          <cell r="I38">
            <v>1</v>
          </cell>
        </row>
        <row r="39">
          <cell r="C39">
            <v>68.550710638567338</v>
          </cell>
          <cell r="D39">
            <v>2981.4492893614329</v>
          </cell>
          <cell r="E39">
            <v>20.565213191570201</v>
          </cell>
          <cell r="F39">
            <v>21.062887947855565</v>
          </cell>
          <cell r="G39">
            <v>3050</v>
          </cell>
          <cell r="H39">
            <v>3050</v>
          </cell>
          <cell r="I39">
            <v>1</v>
          </cell>
        </row>
        <row r="40">
          <cell r="C40">
            <v>65.985009601487775</v>
          </cell>
          <cell r="D40">
            <v>2984.0149903985121</v>
          </cell>
          <cell r="E40">
            <v>19.795502880446332</v>
          </cell>
          <cell r="F40">
            <v>20.274550774567391</v>
          </cell>
          <cell r="G40">
            <v>3050</v>
          </cell>
          <cell r="H40">
            <v>3050</v>
          </cell>
          <cell r="I40">
            <v>1</v>
          </cell>
        </row>
        <row r="41">
          <cell r="C41">
            <v>63.644976501376227</v>
          </cell>
          <cell r="D41">
            <v>2986.3550234986237</v>
          </cell>
          <cell r="E41">
            <v>19.093492950412866</v>
          </cell>
          <cell r="F41">
            <v>19.555552320389548</v>
          </cell>
          <cell r="G41">
            <v>3050</v>
          </cell>
          <cell r="H41">
            <v>3050</v>
          </cell>
          <cell r="I41">
            <v>1</v>
          </cell>
        </row>
        <row r="42">
          <cell r="C42">
            <v>61.500495950151482</v>
          </cell>
          <cell r="D42">
            <v>2988.4995040498484</v>
          </cell>
          <cell r="E42">
            <v>18.450148785045442</v>
          </cell>
          <cell r="F42">
            <v>18.896639332675168</v>
          </cell>
          <cell r="G42">
            <v>3050</v>
          </cell>
          <cell r="H42">
            <v>3050</v>
          </cell>
          <cell r="I42">
            <v>1</v>
          </cell>
        </row>
        <row r="43">
          <cell r="C43">
            <v>59.526711515145593</v>
          </cell>
          <cell r="D43">
            <v>2990.4732884848545</v>
          </cell>
          <cell r="E43">
            <v>17.858013454543677</v>
          </cell>
          <cell r="F43">
            <v>18.290174425156607</v>
          </cell>
          <cell r="G43">
            <v>3050</v>
          </cell>
          <cell r="H43">
            <v>3050</v>
          </cell>
          <cell r="I43">
            <v>1</v>
          </cell>
        </row>
        <row r="44">
          <cell r="C44">
            <v>57.702910438689777</v>
          </cell>
          <cell r="D44">
            <v>2992.2970895613103</v>
          </cell>
          <cell r="E44">
            <v>17.310873131606932</v>
          </cell>
          <cell r="F44">
            <v>17.72979339694076</v>
          </cell>
          <cell r="G44">
            <v>3050</v>
          </cell>
          <cell r="H44">
            <v>3050</v>
          </cell>
          <cell r="I44">
            <v>1</v>
          </cell>
        </row>
        <row r="45">
          <cell r="C45">
            <v>56.011683020200763</v>
          </cell>
          <cell r="D45">
            <v>2993.988316979799</v>
          </cell>
          <cell r="E45">
            <v>16.80350490606023</v>
          </cell>
          <cell r="F45">
            <v>17.21014694429066</v>
          </cell>
          <cell r="G45">
            <v>3050</v>
          </cell>
          <cell r="H45">
            <v>3050</v>
          </cell>
          <cell r="I45">
            <v>1</v>
          </cell>
        </row>
        <row r="46">
          <cell r="C46">
            <v>54.438280406268909</v>
          </cell>
          <cell r="D46">
            <v>2995.5617195937311</v>
          </cell>
          <cell r="E46">
            <v>16.331484121880671</v>
          </cell>
          <cell r="F46">
            <v>16.726703335239804</v>
          </cell>
          <cell r="G46">
            <v>3050</v>
          </cell>
          <cell r="H46">
            <v>3050</v>
          </cell>
          <cell r="I46">
            <v>1</v>
          </cell>
        </row>
        <row r="47">
          <cell r="C47">
            <v>52.970117905149422</v>
          </cell>
          <cell r="D47">
            <v>2997.0298820948506</v>
          </cell>
          <cell r="E47">
            <v>15.891035371544827</v>
          </cell>
          <cell r="F47">
            <v>16.275595798027421</v>
          </cell>
          <cell r="G47">
            <v>3050</v>
          </cell>
          <cell r="H47">
            <v>3050</v>
          </cell>
          <cell r="I47">
            <v>1</v>
          </cell>
        </row>
        <row r="48">
          <cell r="C48">
            <v>51.596386527478096</v>
          </cell>
          <cell r="D48">
            <v>2998.403613472522</v>
          </cell>
          <cell r="E48">
            <v>15.478915958243428</v>
          </cell>
          <cell r="F48">
            <v>15.853503163118024</v>
          </cell>
          <cell r="G48">
            <v>3050</v>
          </cell>
          <cell r="H48">
            <v>3050</v>
          </cell>
          <cell r="I48">
            <v>1</v>
          </cell>
        </row>
        <row r="49">
          <cell r="C49">
            <v>50.307746040616323</v>
          </cell>
          <cell r="D49">
            <v>2999.6922539593838</v>
          </cell>
          <cell r="E49">
            <v>15.092323812184897</v>
          </cell>
          <cell r="F49">
            <v>15.457555551094744</v>
          </cell>
          <cell r="G49">
            <v>3050</v>
          </cell>
          <cell r="H49">
            <v>3050</v>
          </cell>
          <cell r="I49">
            <v>1</v>
          </cell>
        </row>
        <row r="50">
          <cell r="C50">
            <v>49.096080134887984</v>
          </cell>
          <cell r="D50">
            <v>3000.9039198651121</v>
          </cell>
          <cell r="E50">
            <v>14.728824040466394</v>
          </cell>
          <cell r="F50">
            <v>15.085259145049399</v>
          </cell>
          <cell r="G50">
            <v>3050</v>
          </cell>
          <cell r="H50">
            <v>3050</v>
          </cell>
          <cell r="I50">
            <v>1</v>
          </cell>
        </row>
        <row r="51">
          <cell r="C51">
            <v>47.954299427064207</v>
          </cell>
          <cell r="D51">
            <v>3002.0457005729359</v>
          </cell>
          <cell r="E51">
            <v>14.386289828119263</v>
          </cell>
          <cell r="F51">
            <v>14.734435661443017</v>
          </cell>
          <cell r="G51">
            <v>3050</v>
          </cell>
          <cell r="H51">
            <v>3050</v>
          </cell>
          <cell r="I51">
            <v>1</v>
          </cell>
        </row>
        <row r="52">
          <cell r="C52">
            <v>46.876181673071628</v>
          </cell>
          <cell r="D52">
            <v>3003.1238183269284</v>
          </cell>
          <cell r="E52">
            <v>14.062854501921489</v>
          </cell>
          <cell r="F52">
            <v>14.403173253870492</v>
          </cell>
          <cell r="G52">
            <v>3050</v>
          </cell>
          <cell r="H52">
            <v>3050</v>
          </cell>
          <cell r="I52">
            <v>1</v>
          </cell>
        </row>
        <row r="53">
          <cell r="C53">
            <v>45.856241189468676</v>
          </cell>
          <cell r="D53">
            <v>3004.1437588105314</v>
          </cell>
          <cell r="E53">
            <v>13.756872356840603</v>
          </cell>
          <cell r="F53">
            <v>14.089786391509882</v>
          </cell>
          <cell r="G53">
            <v>3050</v>
          </cell>
          <cell r="H53">
            <v>3050</v>
          </cell>
          <cell r="I53">
            <v>1</v>
          </cell>
        </row>
        <row r="54">
          <cell r="G54">
            <v>3050</v>
          </cell>
          <cell r="H54">
            <v>0</v>
          </cell>
          <cell r="I54">
            <v>1</v>
          </cell>
        </row>
        <row r="55">
          <cell r="G55">
            <v>3050</v>
          </cell>
          <cell r="H55">
            <v>0</v>
          </cell>
          <cell r="I55">
            <v>1</v>
          </cell>
        </row>
        <row r="56">
          <cell r="G56">
            <v>3050</v>
          </cell>
          <cell r="H56">
            <v>0</v>
          </cell>
          <cell r="I56">
            <v>1</v>
          </cell>
        </row>
        <row r="57">
          <cell r="G57">
            <v>3050</v>
          </cell>
          <cell r="H57">
            <v>0</v>
          </cell>
          <cell r="I57">
            <v>1</v>
          </cell>
        </row>
        <row r="58">
          <cell r="G58">
            <v>3050</v>
          </cell>
          <cell r="H58">
            <v>0</v>
          </cell>
          <cell r="I58">
            <v>1</v>
          </cell>
        </row>
        <row r="59">
          <cell r="G59">
            <v>3050</v>
          </cell>
          <cell r="H59">
            <v>0</v>
          </cell>
          <cell r="I59">
            <v>1</v>
          </cell>
        </row>
        <row r="60">
          <cell r="G60">
            <v>3050</v>
          </cell>
          <cell r="H60">
            <v>0</v>
          </cell>
          <cell r="I60">
            <v>1</v>
          </cell>
        </row>
        <row r="61">
          <cell r="G61">
            <v>3050</v>
          </cell>
          <cell r="H61">
            <v>0</v>
          </cell>
          <cell r="I61">
            <v>1</v>
          </cell>
        </row>
        <row r="62">
          <cell r="G62">
            <v>3050</v>
          </cell>
          <cell r="H62">
            <v>0</v>
          </cell>
          <cell r="I62">
            <v>1</v>
          </cell>
        </row>
        <row r="63">
          <cell r="G63">
            <v>3050</v>
          </cell>
          <cell r="H63">
            <v>0</v>
          </cell>
          <cell r="I63">
            <v>1</v>
          </cell>
        </row>
        <row r="64">
          <cell r="G64">
            <v>3050</v>
          </cell>
          <cell r="H64">
            <v>0</v>
          </cell>
          <cell r="I64">
            <v>1</v>
          </cell>
        </row>
        <row r="65">
          <cell r="G65">
            <v>3050</v>
          </cell>
          <cell r="H65">
            <v>0</v>
          </cell>
          <cell r="I65">
            <v>1</v>
          </cell>
        </row>
        <row r="66">
          <cell r="G66">
            <v>3050</v>
          </cell>
          <cell r="H66">
            <v>0</v>
          </cell>
          <cell r="I66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m."/>
      <sheetName val="REP2"/>
      <sheetName val="REP 2003"/>
      <sheetName val="AFE Costos"/>
      <sheetName val="Sheet1"/>
      <sheetName val="AFE00 "/>
      <sheetName val="AFE05 Carátula"/>
      <sheetName val="AFE05 Costos"/>
      <sheetName val="Rep 05"/>
      <sheetName val="Inf.Rep01_0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timización"/>
      <sheetName val="Diseño"/>
      <sheetName val="Pozos"/>
      <sheetName val="Configuración"/>
      <sheetName val="Medición"/>
      <sheetName val="Físicos"/>
      <sheetName val="Eléctricos"/>
      <sheetName val="Proceso"/>
      <sheetName val="RIFTS"/>
      <sheetName val="Coef.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12">
          <cell r="J112" t="str">
            <v>Yes</v>
          </cell>
        </row>
        <row r="113">
          <cell r="J113" t="str">
            <v>No</v>
          </cell>
        </row>
        <row r="114">
          <cell r="J114" t="str">
            <v>ERFV</v>
          </cell>
        </row>
        <row r="115">
          <cell r="J115" t="str">
            <v>Invertida</v>
          </cell>
        </row>
        <row r="117">
          <cell r="J117" t="str">
            <v>Yes</v>
          </cell>
        </row>
        <row r="118">
          <cell r="J118" t="str">
            <v>No</v>
          </cell>
        </row>
        <row r="119">
          <cell r="J119" t="str">
            <v>Yes/Parissi</v>
          </cell>
        </row>
        <row r="120">
          <cell r="J120" t="str">
            <v>Parissi</v>
          </cell>
        </row>
        <row r="121">
          <cell r="J121" t="str">
            <v>Yes/ERFV</v>
          </cell>
        </row>
        <row r="122">
          <cell r="J122" t="str">
            <v>ERFV</v>
          </cell>
        </row>
      </sheetData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leccion de recursos"/>
      <sheetName val="Conseptos personal"/>
      <sheetName val="Hoja3"/>
    </sheetNames>
    <sheetDataSet>
      <sheetData sheetId="0"/>
      <sheetData sheetId="1"/>
      <sheetData sheetId="2">
        <row r="2">
          <cell r="A2" t="str">
            <v>Jefe contrato</v>
          </cell>
        </row>
        <row r="3">
          <cell r="A3" t="str">
            <v>Ingeniero de aplicación</v>
          </cell>
        </row>
        <row r="4">
          <cell r="A4" t="str">
            <v>Supervisor de operaciones</v>
          </cell>
        </row>
        <row r="5">
          <cell r="A5" t="str">
            <v>Técnico en SySO</v>
          </cell>
        </row>
        <row r="6">
          <cell r="A6" t="str">
            <v>Técnico laboratorista</v>
          </cell>
        </row>
        <row r="7">
          <cell r="A7" t="str">
            <v>Operador de campo</v>
          </cell>
        </row>
        <row r="8">
          <cell r="A8" t="str">
            <v>Operador de unidad de rellenado</v>
          </cell>
        </row>
        <row r="9">
          <cell r="A9" t="str">
            <v>Operador de logística</v>
          </cell>
        </row>
      </sheetData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aración"/>
      <sheetName val="Pulling"/>
      <sheetName val="Programa"/>
      <sheetName val="AFE01 Caratula"/>
      <sheetName val="AFE Costos"/>
    </sheetNames>
    <sheetDataSet>
      <sheetData sheetId="0" refreshError="1"/>
      <sheetData sheetId="1" refreshError="1">
        <row r="24">
          <cell r="C24">
            <v>37231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P Mant Plantas"/>
      <sheetName val="Template Elementos PEPs"/>
      <sheetName val="Template Definicion de Py"/>
      <sheetName val="Hoja1"/>
      <sheetName val=" Campos"/>
      <sheetName val="Lista de valores"/>
      <sheetName val="Datos JVA"/>
      <sheetName val="CeCos"/>
      <sheetName val="Lista Plantas"/>
      <sheetName val="Lista Plantas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">
          <cell r="D2" t="str">
            <v>AR10BAZ715 - A.P.B.</v>
          </cell>
        </row>
        <row r="3">
          <cell r="D3" t="str">
            <v>AR10APZ500 - Alocaciones</v>
          </cell>
        </row>
        <row r="4">
          <cell r="D4" t="str">
            <v>AR10SRZ500 - Alocaciones</v>
          </cell>
        </row>
        <row r="5">
          <cell r="D5" t="str">
            <v>AR1040Z500 - Alocaciones</v>
          </cell>
        </row>
        <row r="6">
          <cell r="D6" t="str">
            <v>AR1046Z500 - Alocaciones</v>
          </cell>
        </row>
        <row r="7">
          <cell r="D7" t="str">
            <v>AR10BCZ500 - Alocaciones</v>
          </cell>
        </row>
        <row r="8">
          <cell r="D8" t="str">
            <v>AR10CDZ500 - Alocaciones</v>
          </cell>
        </row>
        <row r="9">
          <cell r="D9" t="str">
            <v>AR10CK4500 - Alocaciones</v>
          </cell>
        </row>
        <row r="10">
          <cell r="D10" t="str">
            <v>AR10PIZ500 - Alocaciones</v>
          </cell>
        </row>
        <row r="11">
          <cell r="D11" t="str">
            <v>AR10PMZ500 - Alocaciones</v>
          </cell>
        </row>
        <row r="12">
          <cell r="D12" t="str">
            <v>AR40LE2500 - Alocaciones</v>
          </cell>
        </row>
        <row r="13">
          <cell r="D13" t="str">
            <v>AR10AEZ500 - Alocaciones</v>
          </cell>
        </row>
        <row r="14">
          <cell r="D14" t="str">
            <v>AR10FEZ500 - Alocaciones</v>
          </cell>
        </row>
        <row r="15">
          <cell r="D15" t="str">
            <v>AR10CEZ500 - Alocaciones</v>
          </cell>
        </row>
        <row r="16">
          <cell r="D16" t="str">
            <v>AR10SEZ500 - Alocaciones</v>
          </cell>
        </row>
        <row r="17">
          <cell r="D17" t="str">
            <v>AR11CAZ500 - Alocaciones</v>
          </cell>
        </row>
        <row r="18">
          <cell r="D18" t="str">
            <v>AR11SAZ500 - Alocaciones</v>
          </cell>
        </row>
        <row r="19">
          <cell r="D19" t="str">
            <v>AR11SCZ500 - Alocaciones</v>
          </cell>
        </row>
        <row r="20">
          <cell r="D20" t="str">
            <v>AR12FUZ500 - Alocaciones</v>
          </cell>
        </row>
        <row r="21">
          <cell r="D21" t="str">
            <v>AR12FMZ500 - Alocaciones</v>
          </cell>
        </row>
        <row r="22">
          <cell r="D22" t="str">
            <v>AR13BSZ500 - Alocaciones</v>
          </cell>
        </row>
        <row r="23">
          <cell r="D23" t="str">
            <v>AR40LA2500 - Alocaciones</v>
          </cell>
        </row>
        <row r="24">
          <cell r="D24" t="str">
            <v>AR41ACZ500 - Alocaciones</v>
          </cell>
        </row>
        <row r="25">
          <cell r="D25" t="str">
            <v>AR42AFZ500 - Alocaciones</v>
          </cell>
        </row>
        <row r="26">
          <cell r="D26" t="str">
            <v>AR43GCZ500 - Alocaciones</v>
          </cell>
        </row>
        <row r="27">
          <cell r="D27" t="str">
            <v>AR44GSZ500 - Alocaciones</v>
          </cell>
        </row>
        <row r="28">
          <cell r="D28" t="str">
            <v>BO10OGZ500 - Alocaciones</v>
          </cell>
        </row>
        <row r="29">
          <cell r="D29" t="str">
            <v>BO11CIZ500 - Alocaciones</v>
          </cell>
        </row>
        <row r="30">
          <cell r="D30" t="str">
            <v>BO11CNZ500 - Alocaciones</v>
          </cell>
        </row>
        <row r="31">
          <cell r="D31" t="str">
            <v>CL10CH1500 - Alocaciones</v>
          </cell>
        </row>
        <row r="32">
          <cell r="D32" t="str">
            <v>CL10CC1500 - Alocaciones</v>
          </cell>
        </row>
        <row r="33">
          <cell r="D33" t="str">
            <v>CL10CB1500 - Alocaciones</v>
          </cell>
        </row>
        <row r="34">
          <cell r="D34" t="str">
            <v>AR10CDZ515 - Auditoria</v>
          </cell>
        </row>
        <row r="35">
          <cell r="D35" t="str">
            <v>AR10CK4515 - Auditoria</v>
          </cell>
        </row>
        <row r="36">
          <cell r="D36" t="str">
            <v>AR10ANZ515 - Auditoria</v>
          </cell>
        </row>
        <row r="37">
          <cell r="D37" t="str">
            <v>AR10SNZ515 - Auditoria</v>
          </cell>
        </row>
        <row r="38">
          <cell r="D38" t="str">
            <v>AR104NZ515 - Auditoria</v>
          </cell>
        </row>
        <row r="39">
          <cell r="D39" t="str">
            <v>AR106NZ515 - Auditoria</v>
          </cell>
        </row>
        <row r="40">
          <cell r="D40" t="str">
            <v>AR10BNZ515 - Auditoria</v>
          </cell>
        </row>
        <row r="41">
          <cell r="D41" t="str">
            <v>AR40LE2515 - Auditoria</v>
          </cell>
        </row>
        <row r="42">
          <cell r="D42" t="str">
            <v>AR10AEZ515 - Auditoria</v>
          </cell>
        </row>
        <row r="43">
          <cell r="D43" t="str">
            <v>AR10FEZ515 - Auditoria</v>
          </cell>
        </row>
        <row r="44">
          <cell r="D44" t="str">
            <v>AR10BAZ515 - Auditoria</v>
          </cell>
        </row>
        <row r="45">
          <cell r="D45" t="str">
            <v>AR11CNZ515 - Auditoria</v>
          </cell>
        </row>
        <row r="46">
          <cell r="D46" t="str">
            <v>AR11SAZ515 - Auditoria</v>
          </cell>
        </row>
        <row r="47">
          <cell r="D47" t="str">
            <v>AR40LA2515 - Auditoria</v>
          </cell>
        </row>
        <row r="48">
          <cell r="D48" t="str">
            <v>AR41ACZ515 - Auditoria</v>
          </cell>
        </row>
        <row r="49">
          <cell r="D49" t="str">
            <v>AR42AFZ515 - Auditoria</v>
          </cell>
        </row>
        <row r="50">
          <cell r="D50" t="str">
            <v>CL10CH1515 - Auditoria</v>
          </cell>
        </row>
        <row r="51">
          <cell r="D51" t="str">
            <v>CL10CC1515 - Auditoria</v>
          </cell>
        </row>
        <row r="52">
          <cell r="D52" t="str">
            <v>CL10CB1515 - Auditoria</v>
          </cell>
        </row>
        <row r="53">
          <cell r="D53" t="str">
            <v>AR10CD1010 - Boca de Pozo</v>
          </cell>
        </row>
        <row r="54">
          <cell r="D54" t="str">
            <v>AR10CD2010 - Boca de Pozo</v>
          </cell>
        </row>
        <row r="55">
          <cell r="D55" t="str">
            <v>AR10CD3010 - Boca de Pozo</v>
          </cell>
        </row>
        <row r="56">
          <cell r="D56" t="str">
            <v>AR10CD5010 - Boca de Pozo</v>
          </cell>
        </row>
        <row r="57">
          <cell r="D57" t="str">
            <v>AR10CD7010 - Boca de Pozo</v>
          </cell>
        </row>
        <row r="58">
          <cell r="D58" t="str">
            <v>AR10CD8010 - Boca de Pozo</v>
          </cell>
        </row>
        <row r="59">
          <cell r="D59" t="str">
            <v>AR10CD9010 - Boca de Pozo</v>
          </cell>
        </row>
        <row r="60">
          <cell r="D60" t="str">
            <v>AR10CK4010 - Boca de Pozo</v>
          </cell>
        </row>
        <row r="61">
          <cell r="D61" t="str">
            <v>AR10ANZ010 - Boca de Pozo</v>
          </cell>
        </row>
        <row r="62">
          <cell r="D62" t="str">
            <v>AR10SNZ010 - Boca de Pozo</v>
          </cell>
        </row>
        <row r="63">
          <cell r="D63" t="str">
            <v>AR104NZ010 - Boca de Pozo</v>
          </cell>
        </row>
        <row r="64">
          <cell r="D64" t="str">
            <v>AR106NZ010 - Boca de Pozo</v>
          </cell>
        </row>
        <row r="65">
          <cell r="D65" t="str">
            <v>AR10BNZ010 - Boca de Pozo</v>
          </cell>
        </row>
        <row r="66">
          <cell r="D66" t="str">
            <v>AR40LE1010 - Boca de Pozo</v>
          </cell>
        </row>
        <row r="67">
          <cell r="D67" t="str">
            <v>AR40LE2010 - Boca de Pozo</v>
          </cell>
        </row>
        <row r="68">
          <cell r="D68" t="str">
            <v>AR10AE1010 - Boca de Pozo</v>
          </cell>
        </row>
        <row r="69">
          <cell r="D69" t="str">
            <v>AR10AE2010 - Boca de Pozo</v>
          </cell>
        </row>
        <row r="70">
          <cell r="D70" t="str">
            <v>AR10AE3010 - Boca de Pozo</v>
          </cell>
        </row>
        <row r="71">
          <cell r="D71" t="str">
            <v>AR10AE4010 - Boca de Pozo</v>
          </cell>
        </row>
        <row r="72">
          <cell r="D72" t="str">
            <v>AR10AE5010 - Boca de Pozo</v>
          </cell>
        </row>
        <row r="73">
          <cell r="D73" t="str">
            <v>AR10FEZ010 - Boca de Pozo</v>
          </cell>
        </row>
        <row r="74">
          <cell r="D74" t="str">
            <v>AR11CNZ010 - Boca de Pozo</v>
          </cell>
        </row>
        <row r="75">
          <cell r="D75" t="str">
            <v>AR40LA1010 - Boca de Pozo</v>
          </cell>
        </row>
        <row r="76">
          <cell r="D76" t="str">
            <v>AR40LA2010 - Boca de Pozo</v>
          </cell>
        </row>
        <row r="77">
          <cell r="D77" t="str">
            <v>AR41AC1010 - Boca de Pozo</v>
          </cell>
        </row>
        <row r="78">
          <cell r="D78" t="str">
            <v>AR41AC2010 - Boca de Pozo</v>
          </cell>
        </row>
        <row r="79">
          <cell r="D79" t="str">
            <v>AR41AC3010 - Boca de Pozo</v>
          </cell>
        </row>
        <row r="80">
          <cell r="D80" t="str">
            <v>AR41AC4010 - Boca de Pozo</v>
          </cell>
        </row>
        <row r="81">
          <cell r="D81" t="str">
            <v>AR41AC5010 - Boca de Pozo</v>
          </cell>
        </row>
        <row r="82">
          <cell r="D82" t="str">
            <v>AR42AFZ010 - Boca de Pozo</v>
          </cell>
        </row>
        <row r="83">
          <cell r="D83" t="str">
            <v>BO11CIZ010 - Boca de Pozo</v>
          </cell>
        </row>
        <row r="84">
          <cell r="D84" t="str">
            <v>BO11CNZ010 - Boca de Pozo</v>
          </cell>
        </row>
        <row r="85">
          <cell r="D85" t="str">
            <v>CL10CH1010 - Boca de Pozo</v>
          </cell>
        </row>
        <row r="86">
          <cell r="D86" t="str">
            <v>CL10CC1010 - Boca de Pozo</v>
          </cell>
        </row>
        <row r="87">
          <cell r="D87" t="str">
            <v>CL10CB1010 - Boca de Pozo</v>
          </cell>
        </row>
        <row r="88">
          <cell r="D88" t="str">
            <v>AR10CD1140 - Bombas de profundidad</v>
          </cell>
        </row>
        <row r="89">
          <cell r="D89" t="str">
            <v>AR10CD2140 - Bombas de profundidad</v>
          </cell>
        </row>
        <row r="90">
          <cell r="D90" t="str">
            <v>AR10CD3140 - Bombas de profundidad</v>
          </cell>
        </row>
        <row r="91">
          <cell r="D91" t="str">
            <v>AR10CD5140 - Bombas de profundidad</v>
          </cell>
        </row>
        <row r="92">
          <cell r="D92" t="str">
            <v>AR10CD7140 - Bombas de profundidad</v>
          </cell>
        </row>
        <row r="93">
          <cell r="D93" t="str">
            <v>AR10CD8140 - Bombas de profundidad</v>
          </cell>
        </row>
        <row r="94">
          <cell r="D94" t="str">
            <v>AR10CD9140 - Bombas de profundidad</v>
          </cell>
        </row>
        <row r="95">
          <cell r="D95" t="str">
            <v>AR10CK4140 - Bombas de profundidad</v>
          </cell>
        </row>
        <row r="96">
          <cell r="D96" t="str">
            <v>AR10ANZ140 - Bombas de profundidad</v>
          </cell>
        </row>
        <row r="97">
          <cell r="D97" t="str">
            <v>AR10SNZ140 - Bombas de profundidad</v>
          </cell>
        </row>
        <row r="98">
          <cell r="D98" t="str">
            <v>AR104NZ140 - Bombas de profundidad</v>
          </cell>
        </row>
        <row r="99">
          <cell r="D99" t="str">
            <v>AR106NZ140 - Bombas de profundidad</v>
          </cell>
        </row>
        <row r="100">
          <cell r="D100" t="str">
            <v>AR10BNZ140 - Bombas de profundidad</v>
          </cell>
        </row>
        <row r="101">
          <cell r="D101" t="str">
            <v>AR40LE1140 - Bombas de profundidad</v>
          </cell>
        </row>
        <row r="102">
          <cell r="D102" t="str">
            <v>AR40LE2140 - Bombas de profundidad</v>
          </cell>
        </row>
        <row r="103">
          <cell r="D103" t="str">
            <v>AR10AE1140 - Bombas de profundidad</v>
          </cell>
        </row>
        <row r="104">
          <cell r="D104" t="str">
            <v>AR10AE2140 - Bombas de profundidad</v>
          </cell>
        </row>
        <row r="105">
          <cell r="D105" t="str">
            <v>AR10AE3140 - Bombas de profundidad</v>
          </cell>
        </row>
        <row r="106">
          <cell r="D106" t="str">
            <v>AR10AE4140 - Bombas de profundidad</v>
          </cell>
        </row>
        <row r="107">
          <cell r="D107" t="str">
            <v>AR10AE5140 - Bombas de profundidad</v>
          </cell>
        </row>
        <row r="108">
          <cell r="D108" t="str">
            <v>AR10FEZ140 - Bombas de profundidad</v>
          </cell>
        </row>
        <row r="109">
          <cell r="D109" t="str">
            <v>AR11CNZ140 - Bombas de profundidad</v>
          </cell>
        </row>
        <row r="110">
          <cell r="D110" t="str">
            <v>AR40LA1140 - Bombas de profundidad</v>
          </cell>
        </row>
        <row r="111">
          <cell r="D111" t="str">
            <v>AR40LA2140 - Bombas de profundidad</v>
          </cell>
        </row>
        <row r="112">
          <cell r="D112" t="str">
            <v>AR41AC1140 - Bombas de profundidad</v>
          </cell>
        </row>
        <row r="113">
          <cell r="D113" t="str">
            <v>AR41AC2140 - Bombas de profundidad</v>
          </cell>
        </row>
        <row r="114">
          <cell r="D114" t="str">
            <v>AR41AC3140 - Bombas de profundidad</v>
          </cell>
        </row>
        <row r="115">
          <cell r="D115" t="str">
            <v>AR41AC4140 - Bombas de profundidad</v>
          </cell>
        </row>
        <row r="116">
          <cell r="D116" t="str">
            <v>AR41AC5140 - Bombas de profundidad</v>
          </cell>
        </row>
        <row r="117">
          <cell r="D117" t="str">
            <v>AR42AFZ140 - Bombas de profundidad</v>
          </cell>
        </row>
        <row r="118">
          <cell r="D118" t="str">
            <v>BO11CIZ140 - Bombas de profundidad</v>
          </cell>
        </row>
        <row r="119">
          <cell r="D119" t="str">
            <v>BO11CNZ140 - Bombas de profundidad</v>
          </cell>
        </row>
        <row r="120">
          <cell r="D120" t="str">
            <v>CL10CH1140 - Bombas de profundidad</v>
          </cell>
        </row>
        <row r="121">
          <cell r="D121" t="str">
            <v>CL10CC1140 - Bombas de profundidad</v>
          </cell>
        </row>
        <row r="122">
          <cell r="D122" t="str">
            <v>CL10CB1140 - Bombas de profundidad</v>
          </cell>
        </row>
        <row r="123">
          <cell r="D123" t="str">
            <v>AR10BAZ690 - C.A.B.</v>
          </cell>
        </row>
        <row r="124">
          <cell r="D124" t="str">
            <v>AR10ANZ657 - C.O.O. &amp; Operating VP</v>
          </cell>
        </row>
        <row r="125">
          <cell r="D125" t="str">
            <v>AR10SNZ657 - C.O.O. &amp; Operating VP</v>
          </cell>
        </row>
        <row r="126">
          <cell r="D126" t="str">
            <v>AR104NZ657 - C.O.O. &amp; Operating VP</v>
          </cell>
        </row>
        <row r="127">
          <cell r="D127" t="str">
            <v>AR106NZ657 - C.O.O. &amp; Operating VP</v>
          </cell>
        </row>
        <row r="128">
          <cell r="D128" t="str">
            <v>AR10BNZ657 - C.O.O. &amp; Operating VP</v>
          </cell>
        </row>
        <row r="129">
          <cell r="D129" t="str">
            <v>AR10BAZ665 - C.O.O. &amp; Operating VP</v>
          </cell>
        </row>
        <row r="130">
          <cell r="D130" t="str">
            <v>AR11CNZ657 - C.O.O. &amp; Operating VP</v>
          </cell>
        </row>
        <row r="131">
          <cell r="D131" t="str">
            <v>AR11SAZ657 - C.O.O. &amp; Operating VP</v>
          </cell>
        </row>
        <row r="132">
          <cell r="D132" t="str">
            <v>AR10CD1040 - Caminos, Locac. y mov. de Tierra</v>
          </cell>
        </row>
        <row r="133">
          <cell r="D133" t="str">
            <v>AR10CD2040 - Caminos, Locac. y mov. de Tierra</v>
          </cell>
        </row>
        <row r="134">
          <cell r="D134" t="str">
            <v>AR10CD3040 - Caminos, Locac. y mov. de Tierra</v>
          </cell>
        </row>
        <row r="135">
          <cell r="D135" t="str">
            <v>AR10CD5040 - Caminos, Locac. y mov. de Tierra</v>
          </cell>
        </row>
        <row r="136">
          <cell r="D136" t="str">
            <v>AR10CD7040 - Caminos, Locac. y mov. de Tierra</v>
          </cell>
        </row>
        <row r="137">
          <cell r="D137" t="str">
            <v>AR10CD8040 - Caminos, Locac. y mov. de Tierra</v>
          </cell>
        </row>
        <row r="138">
          <cell r="D138" t="str">
            <v>AR10CD9040 - Caminos, Locac. y mov. de Tierra</v>
          </cell>
        </row>
        <row r="139">
          <cell r="D139" t="str">
            <v>AR10CDE040 - Caminos, Locac. y mov. de Tierra</v>
          </cell>
        </row>
        <row r="140">
          <cell r="D140" t="str">
            <v>AR10CDP040 - Caminos, Locac. y mov. de Tierra</v>
          </cell>
        </row>
        <row r="141">
          <cell r="D141" t="str">
            <v>AR10CK4040 - Caminos, Locac. y mov. de Tierra</v>
          </cell>
        </row>
        <row r="142">
          <cell r="D142" t="str">
            <v>AR10ANZ040 - Caminos, Locac. y mov. de Tierra</v>
          </cell>
        </row>
        <row r="143">
          <cell r="D143" t="str">
            <v>AR10SNZ040 - Caminos, Locac. y mov. de Tierra</v>
          </cell>
        </row>
        <row r="144">
          <cell r="D144" t="str">
            <v>AR104NZ040 - Caminos, Locac. y mov. de Tierra</v>
          </cell>
        </row>
        <row r="145">
          <cell r="D145" t="str">
            <v>AR106NZ040 - Caminos, Locac. y mov. de Tierra</v>
          </cell>
        </row>
        <row r="146">
          <cell r="D146" t="str">
            <v>AR10BNZ040 - Caminos, Locac. y mov. de Tierra</v>
          </cell>
        </row>
        <row r="147">
          <cell r="D147" t="str">
            <v>AR40LE1040 - Caminos, Locac. y mov. de Tierra</v>
          </cell>
        </row>
        <row r="148">
          <cell r="D148" t="str">
            <v>AR40LE2040 - Caminos, Locac. y mov. de Tierra</v>
          </cell>
        </row>
        <row r="149">
          <cell r="D149" t="str">
            <v>AR10AE1040 - Caminos, Locac. y mov. de Tierra</v>
          </cell>
        </row>
        <row r="150">
          <cell r="D150" t="str">
            <v>AR10AE2040 - Caminos, Locac. y mov. de Tierra</v>
          </cell>
        </row>
        <row r="151">
          <cell r="D151" t="str">
            <v>AR10AE3040 - Caminos, Locac. y mov. de Tierra</v>
          </cell>
        </row>
        <row r="152">
          <cell r="D152" t="str">
            <v>AR10AE4040 - Caminos, Locac. y mov. de Tierra</v>
          </cell>
        </row>
        <row r="153">
          <cell r="D153" t="str">
            <v>AR10AE6040 - Caminos, Locac. y mov. de Tierra</v>
          </cell>
        </row>
        <row r="154">
          <cell r="D154" t="str">
            <v>AR10AE7040 - Caminos, Locac. y mov. de Tierra</v>
          </cell>
        </row>
        <row r="155">
          <cell r="D155" t="str">
            <v>AR10AE5040 - Caminos, Locac. y mov. de Tierra</v>
          </cell>
        </row>
        <row r="156">
          <cell r="D156" t="str">
            <v>AR10FEZ040 - Caminos, Locac. y mov. de Tierra</v>
          </cell>
        </row>
        <row r="157">
          <cell r="D157" t="str">
            <v>AR11CNZ040 - Caminos, Locac. y mov. de Tierra</v>
          </cell>
        </row>
        <row r="158">
          <cell r="D158" t="str">
            <v>AR40LA1040 - Caminos, Locac. y mov. de Tierra</v>
          </cell>
        </row>
        <row r="159">
          <cell r="D159" t="str">
            <v>AR40LA2040 - Caminos, Locac. y mov. de Tierra</v>
          </cell>
        </row>
        <row r="160">
          <cell r="D160" t="str">
            <v>AR41AC1040 - Caminos, Locac. y mov. de Tierra</v>
          </cell>
        </row>
        <row r="161">
          <cell r="D161" t="str">
            <v>AR41AC2040 - Caminos, Locac. y mov. de Tierra</v>
          </cell>
        </row>
        <row r="162">
          <cell r="D162" t="str">
            <v>AR41AC3040 - Caminos, Locac. y mov. de Tierra</v>
          </cell>
        </row>
        <row r="163">
          <cell r="D163" t="str">
            <v>AR41AC4040 - Caminos, Locac. y mov. de Tierra</v>
          </cell>
        </row>
        <row r="164">
          <cell r="D164" t="str">
            <v>AR41AC6040 - Caminos, Locac. y mov. de Tierra</v>
          </cell>
        </row>
        <row r="165">
          <cell r="D165" t="str">
            <v>AR41AC7040 - Caminos, Locac. y mov. de Tierra</v>
          </cell>
        </row>
        <row r="166">
          <cell r="D166" t="str">
            <v>AR41AC5040 - Caminos, Locac. y mov. de Tierra</v>
          </cell>
        </row>
        <row r="167">
          <cell r="D167" t="str">
            <v>AR42AFZ040 - Caminos, Locac. y mov. de Tierra</v>
          </cell>
        </row>
        <row r="168">
          <cell r="D168" t="str">
            <v>BO11CIZ040 - Caminos, Locac. y mov. de Tierra</v>
          </cell>
        </row>
        <row r="169">
          <cell r="D169" t="str">
            <v>BO11CNZ040 - Caminos, Locac. y mov. de Tierra</v>
          </cell>
        </row>
        <row r="170">
          <cell r="D170" t="str">
            <v>CL10CH1040 - Caminos, Locac. y mov. de Tierra</v>
          </cell>
        </row>
        <row r="171">
          <cell r="D171" t="str">
            <v>CL10CC1040 - Caminos, Locac. y mov. de Tierra</v>
          </cell>
        </row>
        <row r="172">
          <cell r="D172" t="str">
            <v>CL10CB1040 - Caminos, Locac. y mov. de Tierra</v>
          </cell>
        </row>
        <row r="173">
          <cell r="D173" t="str">
            <v>AR10BAZ740 - Chief Executive Officer(C.E.O)</v>
          </cell>
        </row>
        <row r="174">
          <cell r="D174" t="str">
            <v>AR10BAZ735 - Chief Financial Officer (C.F.O)</v>
          </cell>
        </row>
        <row r="175">
          <cell r="D175" t="str">
            <v>AR10CDZ520 - Comercial</v>
          </cell>
        </row>
        <row r="176">
          <cell r="D176" t="str">
            <v>AR10CK4520 - Comercial</v>
          </cell>
        </row>
        <row r="177">
          <cell r="D177" t="str">
            <v>AR10APZ525 - Controller</v>
          </cell>
        </row>
        <row r="178">
          <cell r="D178" t="str">
            <v>AR10SRZ525 - Controller</v>
          </cell>
        </row>
        <row r="179">
          <cell r="D179" t="str">
            <v>AR1040Z525 - Controller</v>
          </cell>
        </row>
        <row r="180">
          <cell r="D180" t="str">
            <v>AR1046Z525 - Controller</v>
          </cell>
        </row>
        <row r="181">
          <cell r="D181" t="str">
            <v>AR10BCZ525 - Controller</v>
          </cell>
        </row>
        <row r="182">
          <cell r="D182" t="str">
            <v>AR10CDZ525 - Controller</v>
          </cell>
        </row>
        <row r="183">
          <cell r="D183" t="str">
            <v>AR10CK4525 - Controller</v>
          </cell>
        </row>
        <row r="184">
          <cell r="D184" t="str">
            <v>AR10ANZ525 - Controller</v>
          </cell>
        </row>
        <row r="185">
          <cell r="D185" t="str">
            <v>AR10SNZ525 - Controller</v>
          </cell>
        </row>
        <row r="186">
          <cell r="D186" t="str">
            <v>AR104NZ525 - Controller</v>
          </cell>
        </row>
        <row r="187">
          <cell r="D187" t="str">
            <v>AR106NZ525 - Controller</v>
          </cell>
        </row>
        <row r="188">
          <cell r="D188" t="str">
            <v>AR10BNZ525 - Controller</v>
          </cell>
        </row>
        <row r="189">
          <cell r="D189" t="str">
            <v>AR40LE2525 - Controller</v>
          </cell>
        </row>
        <row r="190">
          <cell r="D190" t="str">
            <v>AR10AEZ525 - Controller</v>
          </cell>
        </row>
        <row r="191">
          <cell r="D191" t="str">
            <v>AR10FEZ525 - Controller</v>
          </cell>
        </row>
        <row r="192">
          <cell r="D192" t="str">
            <v>AR10CEZ525 - Controller</v>
          </cell>
        </row>
        <row r="193">
          <cell r="D193" t="str">
            <v>AR10SEZ525 - Controller</v>
          </cell>
        </row>
        <row r="194">
          <cell r="D194" t="str">
            <v>AR10BAZ525 - Controller</v>
          </cell>
        </row>
        <row r="195">
          <cell r="D195" t="str">
            <v>AR11CAZ525 - Controller</v>
          </cell>
        </row>
        <row r="196">
          <cell r="D196" t="str">
            <v>AR11CNZ525 - Controller</v>
          </cell>
        </row>
        <row r="197">
          <cell r="D197" t="str">
            <v>AR11SAZ525 - Controller</v>
          </cell>
        </row>
        <row r="198">
          <cell r="D198" t="str">
            <v>AR12FUZ525 - Controller</v>
          </cell>
        </row>
        <row r="199">
          <cell r="D199" t="str">
            <v>AR12FMZ525 - Controller</v>
          </cell>
        </row>
        <row r="200">
          <cell r="D200" t="str">
            <v>AR13BSZ525 - Controller</v>
          </cell>
        </row>
        <row r="201">
          <cell r="D201" t="str">
            <v>AR40LA2525 - Controller</v>
          </cell>
        </row>
        <row r="202">
          <cell r="D202" t="str">
            <v>AR41ACZ525 - Controller</v>
          </cell>
        </row>
        <row r="203">
          <cell r="D203" t="str">
            <v>AR42AFZ525 - Controller</v>
          </cell>
        </row>
        <row r="204">
          <cell r="D204" t="str">
            <v>AR43GCZ525 - Controller</v>
          </cell>
        </row>
        <row r="205">
          <cell r="D205" t="str">
            <v>AR44GSZ525 - Controller</v>
          </cell>
        </row>
        <row r="206">
          <cell r="D206" t="str">
            <v>BO10OGZ525 - Controller</v>
          </cell>
        </row>
        <row r="207">
          <cell r="D207" t="str">
            <v>BO11CIZ525 - Controller</v>
          </cell>
        </row>
        <row r="208">
          <cell r="D208" t="str">
            <v>BO11CNZ525 - Controller</v>
          </cell>
        </row>
        <row r="209">
          <cell r="D209" t="str">
            <v>CL10CH1525 - Controller</v>
          </cell>
        </row>
        <row r="210">
          <cell r="D210" t="str">
            <v>CL10CC1525 - Controller</v>
          </cell>
        </row>
        <row r="211">
          <cell r="D211" t="str">
            <v>CL10CB1525 - Controller</v>
          </cell>
        </row>
        <row r="212">
          <cell r="D212" t="str">
            <v>AR10CDZ880 - Costos improductivos</v>
          </cell>
        </row>
        <row r="213">
          <cell r="D213" t="str">
            <v>AR10CK4880 - Costos improductivos</v>
          </cell>
        </row>
        <row r="214">
          <cell r="D214" t="str">
            <v>AR10ANZ695 - Desarrollo de mercado</v>
          </cell>
        </row>
        <row r="215">
          <cell r="D215" t="str">
            <v>AR10SNZ695 - Desarrollo de mercado</v>
          </cell>
        </row>
        <row r="216">
          <cell r="D216" t="str">
            <v>AR104NZ695 - Desarrollo de mercado</v>
          </cell>
        </row>
        <row r="217">
          <cell r="D217" t="str">
            <v>AR106NZ695 - Desarrollo de mercado</v>
          </cell>
        </row>
        <row r="218">
          <cell r="D218" t="str">
            <v>AR10BNZ695 - Desarrollo de mercado</v>
          </cell>
        </row>
        <row r="219">
          <cell r="D219" t="str">
            <v>AR10BAZ700 - Desarrollo de mercado</v>
          </cell>
        </row>
        <row r="220">
          <cell r="D220" t="str">
            <v>AR11CNZ695 - Desarrollo de mercado</v>
          </cell>
        </row>
        <row r="221">
          <cell r="D221" t="str">
            <v>AR11SAZ695 - Desarrollo de mercado</v>
          </cell>
        </row>
        <row r="222">
          <cell r="D222" t="str">
            <v>AR10APZ530 - Desarrollo De Reservas</v>
          </cell>
        </row>
        <row r="223">
          <cell r="D223" t="str">
            <v>AR10SRZ530 - Desarrollo De Reservas</v>
          </cell>
        </row>
        <row r="224">
          <cell r="D224" t="str">
            <v>AR1040Z530 - Desarrollo De Reservas</v>
          </cell>
        </row>
        <row r="225">
          <cell r="D225" t="str">
            <v>AR1046Z530 - Desarrollo De Reservas</v>
          </cell>
        </row>
        <row r="226">
          <cell r="D226" t="str">
            <v>AR10BCZ530 - Desarrollo De Reservas</v>
          </cell>
        </row>
        <row r="227">
          <cell r="D227" t="str">
            <v>AR10CDZ530 - Desarrollo De Reservas</v>
          </cell>
        </row>
        <row r="228">
          <cell r="D228" t="str">
            <v>AR10CK4530 - Desarrollo De Reservas</v>
          </cell>
        </row>
        <row r="229">
          <cell r="D229" t="str">
            <v>AR10ANZ530 - Desarrollo De Reservas</v>
          </cell>
        </row>
        <row r="230">
          <cell r="D230" t="str">
            <v>AR10SNZ530 - Desarrollo De Reservas</v>
          </cell>
        </row>
        <row r="231">
          <cell r="D231" t="str">
            <v>AR104NZ530 - Desarrollo De Reservas</v>
          </cell>
        </row>
        <row r="232">
          <cell r="D232" t="str">
            <v>AR106NZ530 - Desarrollo De Reservas</v>
          </cell>
        </row>
        <row r="233">
          <cell r="D233" t="str">
            <v>AR10BNZ530 - Desarrollo De Reservas</v>
          </cell>
        </row>
        <row r="234">
          <cell r="D234" t="str">
            <v>AR40LE2530 - Desarrollo De Reservas</v>
          </cell>
        </row>
        <row r="235">
          <cell r="D235" t="str">
            <v>AR10AEZ530 - Desarrollo De Reservas</v>
          </cell>
        </row>
        <row r="236">
          <cell r="D236" t="str">
            <v>AR10FEZ530 - Desarrollo De Reservas</v>
          </cell>
        </row>
        <row r="237">
          <cell r="D237" t="str">
            <v>AR10CEZ530 - Desarrollo De Reservas</v>
          </cell>
        </row>
        <row r="238">
          <cell r="D238" t="str">
            <v>AR10SEZ530 - Desarrollo De Reservas</v>
          </cell>
        </row>
        <row r="239">
          <cell r="D239" t="str">
            <v>AR10BAZ530 - Desarrollo De Reservas</v>
          </cell>
        </row>
        <row r="240">
          <cell r="D240" t="str">
            <v>AR11CAZ530 - Desarrollo De Reservas</v>
          </cell>
        </row>
        <row r="241">
          <cell r="D241" t="str">
            <v>AR11CNZ530 - Desarrollo De Reservas</v>
          </cell>
        </row>
        <row r="242">
          <cell r="D242" t="str">
            <v>AR11SAZ530 - Desarrollo De Reservas</v>
          </cell>
        </row>
        <row r="243">
          <cell r="D243" t="str">
            <v>AR12FUZ530 - Desarrollo De Reservas</v>
          </cell>
        </row>
        <row r="244">
          <cell r="D244" t="str">
            <v>AR12FMZ530 - Desarrollo De Reservas</v>
          </cell>
        </row>
        <row r="245">
          <cell r="D245" t="str">
            <v>AR13BSZ530 - Desarrollo De Reservas</v>
          </cell>
        </row>
        <row r="246">
          <cell r="D246" t="str">
            <v>AR40LA2530 - Desarrollo De Reservas</v>
          </cell>
        </row>
        <row r="247">
          <cell r="D247" t="str">
            <v>AR41ACZ530 - Desarrollo De Reservas</v>
          </cell>
        </row>
        <row r="248">
          <cell r="D248" t="str">
            <v>AR42AFZ530 - Desarrollo De Reservas</v>
          </cell>
        </row>
        <row r="249">
          <cell r="D249" t="str">
            <v>AR43GCZ530 - Desarrollo De Reservas</v>
          </cell>
        </row>
        <row r="250">
          <cell r="D250" t="str">
            <v>AR44GSZ530 - Desarrollo De Reservas</v>
          </cell>
        </row>
        <row r="251">
          <cell r="D251" t="str">
            <v>BO10OGZ530 - Desarrollo De Reservas</v>
          </cell>
        </row>
        <row r="252">
          <cell r="D252" t="str">
            <v>BO11CIZ530 - Desarrollo De Reservas</v>
          </cell>
        </row>
        <row r="253">
          <cell r="D253" t="str">
            <v>BO11CNZ530 - Desarrollo De Reservas</v>
          </cell>
        </row>
        <row r="254">
          <cell r="D254" t="str">
            <v>CL10CH1530 - Desarrollo De Reservas</v>
          </cell>
        </row>
        <row r="255">
          <cell r="D255" t="str">
            <v>CL10CC1530 - Desarrollo De Reservas</v>
          </cell>
        </row>
        <row r="256">
          <cell r="D256" t="str">
            <v>CL10CB1530 - Desarrollo De Reservas</v>
          </cell>
        </row>
        <row r="257">
          <cell r="D257" t="str">
            <v>AR10CDZ535 - Energía</v>
          </cell>
        </row>
        <row r="258">
          <cell r="D258" t="str">
            <v>AR10CK4535 - Energía</v>
          </cell>
        </row>
        <row r="259">
          <cell r="D259" t="str">
            <v>AR10CD1001 - Eq. Mult. 1</v>
          </cell>
        </row>
        <row r="260">
          <cell r="D260" t="str">
            <v>AR10CD2001 - Eq. Mult. 1</v>
          </cell>
        </row>
        <row r="261">
          <cell r="D261" t="str">
            <v>AR10CD3001 - Eq. Mult. 1</v>
          </cell>
        </row>
        <row r="262">
          <cell r="D262" t="str">
            <v>AR10CD5001 - Eq. Mult. 1</v>
          </cell>
        </row>
        <row r="263">
          <cell r="D263" t="str">
            <v>AR10CD7001 - Eq. Mult. 1</v>
          </cell>
        </row>
        <row r="264">
          <cell r="D264" t="str">
            <v>AR10CD8001 - Eq. Mult. 1</v>
          </cell>
        </row>
        <row r="265">
          <cell r="D265" t="str">
            <v>AR10CD9001 - Eq. Mult. 1</v>
          </cell>
        </row>
        <row r="266">
          <cell r="D266" t="str">
            <v>AR10CDE001 - Eq. Mult. 1</v>
          </cell>
        </row>
        <row r="267">
          <cell r="D267" t="str">
            <v>AR10CDP001 - Eq. Mult. 1</v>
          </cell>
        </row>
        <row r="268">
          <cell r="D268" t="str">
            <v>AR10CK4001 - Eq. Mult. 1</v>
          </cell>
        </row>
        <row r="269">
          <cell r="D269" t="str">
            <v>AR10CD1002 - Eq. Mult. 2</v>
          </cell>
        </row>
        <row r="270">
          <cell r="D270" t="str">
            <v>AR10CD2002 - Eq. Mult. 2</v>
          </cell>
        </row>
        <row r="271">
          <cell r="D271" t="str">
            <v>AR10CD3002 - Eq. Mult. 2</v>
          </cell>
        </row>
        <row r="272">
          <cell r="D272" t="str">
            <v>AR10CD5002 - Eq. Mult. 2</v>
          </cell>
        </row>
        <row r="273">
          <cell r="D273" t="str">
            <v>AR10CD7002 - Eq. Mult. 2</v>
          </cell>
        </row>
        <row r="274">
          <cell r="D274" t="str">
            <v>AR10CD8002 - Eq. Mult. 2</v>
          </cell>
        </row>
        <row r="275">
          <cell r="D275" t="str">
            <v>AR10CD9002 - Eq. Mult. 2</v>
          </cell>
        </row>
        <row r="276">
          <cell r="D276" t="str">
            <v>AR10CDE002 - Eq. Mult. 2</v>
          </cell>
        </row>
        <row r="277">
          <cell r="D277" t="str">
            <v>AR10CDP002 - Eq. Mult. 2</v>
          </cell>
        </row>
        <row r="278">
          <cell r="D278" t="str">
            <v>AR10CK4002 - Eq. Mult. 2</v>
          </cell>
        </row>
        <row r="279">
          <cell r="D279" t="str">
            <v>AR10CD1003 - Eq. Mult. 3</v>
          </cell>
        </row>
        <row r="280">
          <cell r="D280" t="str">
            <v>AR10CD2003 - Eq. Mult. 3</v>
          </cell>
        </row>
        <row r="281">
          <cell r="D281" t="str">
            <v>AR10CD3003 - Eq. Mult. 3</v>
          </cell>
        </row>
        <row r="282">
          <cell r="D282" t="str">
            <v>AR10CD5003 - Eq. Mult. 3</v>
          </cell>
        </row>
        <row r="283">
          <cell r="D283" t="str">
            <v>AR10CD7003 - Eq. Mult. 3</v>
          </cell>
        </row>
        <row r="284">
          <cell r="D284" t="str">
            <v>AR10CD8003 - Eq. Mult. 3</v>
          </cell>
        </row>
        <row r="285">
          <cell r="D285" t="str">
            <v>AR10CD9003 - Eq. Mult. 3</v>
          </cell>
        </row>
        <row r="286">
          <cell r="D286" t="str">
            <v>AR10CK4003 - Eq. Mult. 3</v>
          </cell>
        </row>
        <row r="287">
          <cell r="D287" t="str">
            <v>AR10CD1008 - Eq. Mult. 8</v>
          </cell>
        </row>
        <row r="288">
          <cell r="D288" t="str">
            <v>AR10CD2008 - Eq. Mult. 8</v>
          </cell>
        </row>
        <row r="289">
          <cell r="D289" t="str">
            <v>AR10CD3008 - Eq. Mult. 8</v>
          </cell>
        </row>
        <row r="290">
          <cell r="D290" t="str">
            <v>AR10CD5008 - Eq. Mult. 8</v>
          </cell>
        </row>
        <row r="291">
          <cell r="D291" t="str">
            <v>AR10CD7008 - Eq. Mult. 8</v>
          </cell>
        </row>
        <row r="292">
          <cell r="D292" t="str">
            <v>AR10CD8008 - Eq. Mult. 8</v>
          </cell>
        </row>
        <row r="293">
          <cell r="D293" t="str">
            <v>AR10CD9008 - Eq. Mult. 8</v>
          </cell>
        </row>
        <row r="294">
          <cell r="D294" t="str">
            <v>AR10CK4008 - Eq. Mult. 8</v>
          </cell>
        </row>
        <row r="295">
          <cell r="D295" t="str">
            <v>AR10CD1130 - ESP</v>
          </cell>
        </row>
        <row r="296">
          <cell r="D296" t="str">
            <v>AR10CD2130 - ESP</v>
          </cell>
        </row>
        <row r="297">
          <cell r="D297" t="str">
            <v>AR10CD3130 - ESP</v>
          </cell>
        </row>
        <row r="298">
          <cell r="D298" t="str">
            <v>AR10CD5130 - ESP</v>
          </cell>
        </row>
        <row r="299">
          <cell r="D299" t="str">
            <v>AR10CD7130 - ESP</v>
          </cell>
        </row>
        <row r="300">
          <cell r="D300" t="str">
            <v>AR10CD8130 - ESP</v>
          </cell>
        </row>
        <row r="301">
          <cell r="D301" t="str">
            <v>AR10CD9130 - ESP</v>
          </cell>
        </row>
        <row r="302">
          <cell r="D302" t="str">
            <v>AR10CK4130 - ESP</v>
          </cell>
        </row>
        <row r="303">
          <cell r="D303" t="str">
            <v>AR10ANZ130 - ESP</v>
          </cell>
        </row>
        <row r="304">
          <cell r="D304" t="str">
            <v>AR10SNZ130 - ESP</v>
          </cell>
        </row>
        <row r="305">
          <cell r="D305" t="str">
            <v>AR104NZ130 - ESP</v>
          </cell>
        </row>
        <row r="306">
          <cell r="D306" t="str">
            <v>AR106NZ130 - ESP</v>
          </cell>
        </row>
        <row r="307">
          <cell r="D307" t="str">
            <v>AR10BNZ130 - ESP</v>
          </cell>
        </row>
        <row r="308">
          <cell r="D308" t="str">
            <v>AR40LE1130 - ESP</v>
          </cell>
        </row>
        <row r="309">
          <cell r="D309" t="str">
            <v>AR40LE2130 - ESP</v>
          </cell>
        </row>
        <row r="310">
          <cell r="D310" t="str">
            <v>AR10AE1130 - ESP</v>
          </cell>
        </row>
        <row r="311">
          <cell r="D311" t="str">
            <v>AR10AE2130 - ESP</v>
          </cell>
        </row>
        <row r="312">
          <cell r="D312" t="str">
            <v>AR10AE3130 - ESP</v>
          </cell>
        </row>
        <row r="313">
          <cell r="D313" t="str">
            <v>AR10AE4130 - ESP</v>
          </cell>
        </row>
        <row r="314">
          <cell r="D314" t="str">
            <v>AR10AE5130 - ESP</v>
          </cell>
        </row>
        <row r="315">
          <cell r="D315" t="str">
            <v>AR10FEZ130 - ESP</v>
          </cell>
        </row>
        <row r="316">
          <cell r="D316" t="str">
            <v>AR11CNZ130 - ESP</v>
          </cell>
        </row>
        <row r="317">
          <cell r="D317" t="str">
            <v>AR40LA1130 - ESP</v>
          </cell>
        </row>
        <row r="318">
          <cell r="D318" t="str">
            <v>AR40LA2130 - ESP</v>
          </cell>
        </row>
        <row r="319">
          <cell r="D319" t="str">
            <v>AR41AC1130 - ESP</v>
          </cell>
        </row>
        <row r="320">
          <cell r="D320" t="str">
            <v>AR41AC2130 - ESP</v>
          </cell>
        </row>
        <row r="321">
          <cell r="D321" t="str">
            <v>AR41AC3130 - ESP</v>
          </cell>
        </row>
        <row r="322">
          <cell r="D322" t="str">
            <v>AR41AC4130 - ESP</v>
          </cell>
        </row>
        <row r="323">
          <cell r="D323" t="str">
            <v>AR41AC5130 - ESP</v>
          </cell>
        </row>
        <row r="324">
          <cell r="D324" t="str">
            <v>AR42AFZ130 - ESP</v>
          </cell>
        </row>
        <row r="325">
          <cell r="D325" t="str">
            <v>BO11CIZ130 - ESP</v>
          </cell>
        </row>
        <row r="326">
          <cell r="D326" t="str">
            <v>BO11CNZ130 - ESP</v>
          </cell>
        </row>
        <row r="327">
          <cell r="D327" t="str">
            <v>CL10CH1130 - ESP</v>
          </cell>
        </row>
        <row r="328">
          <cell r="D328" t="str">
            <v>CL10CC1130 - ESP</v>
          </cell>
        </row>
        <row r="329">
          <cell r="D329" t="str">
            <v>CL10CB1130 - ESP</v>
          </cell>
        </row>
        <row r="330">
          <cell r="D330" t="str">
            <v>AR10CDZ540 - Excelencia Operativa</v>
          </cell>
        </row>
        <row r="331">
          <cell r="D331" t="str">
            <v>AR10CK4540 - Excelencia Operativa</v>
          </cell>
        </row>
        <row r="332">
          <cell r="D332" t="str">
            <v>AR10APZ675 - Exploración</v>
          </cell>
        </row>
        <row r="333">
          <cell r="D333" t="str">
            <v>AR10SRZ675 - Exploración</v>
          </cell>
        </row>
        <row r="334">
          <cell r="D334" t="str">
            <v>AR1040Z675 - Exploración</v>
          </cell>
        </row>
        <row r="335">
          <cell r="D335" t="str">
            <v>AR1046Z675 - Exploración</v>
          </cell>
        </row>
        <row r="336">
          <cell r="D336" t="str">
            <v>AR10BCZ675 - Exploración</v>
          </cell>
        </row>
        <row r="337">
          <cell r="D337" t="str">
            <v>AR10ANZ670 - Exploración</v>
          </cell>
        </row>
        <row r="338">
          <cell r="D338" t="str">
            <v>AR10SNZ670 - Exploración</v>
          </cell>
        </row>
        <row r="339">
          <cell r="D339" t="str">
            <v>AR104NZ670 - Exploración</v>
          </cell>
        </row>
        <row r="340">
          <cell r="D340" t="str">
            <v>AR106NZ670 - Exploración</v>
          </cell>
        </row>
        <row r="341">
          <cell r="D341" t="str">
            <v>AR10BNZ670 - Exploración</v>
          </cell>
        </row>
        <row r="342">
          <cell r="D342" t="str">
            <v>AR40LE2675 - Exploración</v>
          </cell>
        </row>
        <row r="343">
          <cell r="D343" t="str">
            <v>AR10AEZ675 - Exploración</v>
          </cell>
        </row>
        <row r="344">
          <cell r="D344" t="str">
            <v>AR10FEZ675 - Exploración</v>
          </cell>
        </row>
        <row r="345">
          <cell r="D345" t="str">
            <v>AR10CEZ675 - Exploración</v>
          </cell>
        </row>
        <row r="346">
          <cell r="D346" t="str">
            <v>AR10SEZ675 - Exploración</v>
          </cell>
        </row>
        <row r="347">
          <cell r="D347" t="str">
            <v>AR10BAZ675 - Exploración</v>
          </cell>
        </row>
        <row r="348">
          <cell r="D348" t="str">
            <v>AR11CAZ675 - Exploración</v>
          </cell>
        </row>
        <row r="349">
          <cell r="D349" t="str">
            <v>AR11CNZ670 - Exploración</v>
          </cell>
        </row>
        <row r="350">
          <cell r="D350" t="str">
            <v>AR11SAZ670 - Exploración</v>
          </cell>
        </row>
        <row r="351">
          <cell r="D351" t="str">
            <v>AR12FUZ675 - Exploración</v>
          </cell>
        </row>
        <row r="352">
          <cell r="D352" t="str">
            <v>AR12FMZ675 - Exploración</v>
          </cell>
        </row>
        <row r="353">
          <cell r="D353" t="str">
            <v>AR13BSZ675 - Exploración</v>
          </cell>
        </row>
        <row r="354">
          <cell r="D354" t="str">
            <v>AR40LA2675 - Exploración</v>
          </cell>
        </row>
        <row r="355">
          <cell r="D355" t="str">
            <v>AR41ACZ675 - Exploración</v>
          </cell>
        </row>
        <row r="356">
          <cell r="D356" t="str">
            <v>AR42AFZ675 - Exploración</v>
          </cell>
        </row>
        <row r="357">
          <cell r="D357" t="str">
            <v>AR43GCZ675 - Exploración</v>
          </cell>
        </row>
        <row r="358">
          <cell r="D358" t="str">
            <v>AR44GSZ675 - Exploración</v>
          </cell>
        </row>
        <row r="359">
          <cell r="D359" t="str">
            <v>BO10OGZ675 - Exploración</v>
          </cell>
        </row>
        <row r="360">
          <cell r="D360" t="str">
            <v>BO11CIZ675 - Exploración</v>
          </cell>
        </row>
        <row r="361">
          <cell r="D361" t="str">
            <v>BO11CNZ675 - Exploración</v>
          </cell>
        </row>
        <row r="362">
          <cell r="D362" t="str">
            <v>CL10CH1675 - Exploración</v>
          </cell>
        </row>
        <row r="363">
          <cell r="D363" t="str">
            <v>CL10CC1675 - Exploración</v>
          </cell>
        </row>
        <row r="364">
          <cell r="D364" t="str">
            <v>CL10CB1675 - Exploración</v>
          </cell>
        </row>
        <row r="365">
          <cell r="D365" t="str">
            <v>AR10ANZ715 - Finanzas Corporativas de Capital</v>
          </cell>
        </row>
        <row r="366">
          <cell r="D366" t="str">
            <v>AR10SNZ715 - Finanzas Corporativas de Capital</v>
          </cell>
        </row>
        <row r="367">
          <cell r="D367" t="str">
            <v>AR104NZ715 - Finanzas Corporativas de Capital</v>
          </cell>
        </row>
        <row r="368">
          <cell r="D368" t="str">
            <v>AR106NZ715 - Finanzas Corporativas de Capital</v>
          </cell>
        </row>
        <row r="369">
          <cell r="D369" t="str">
            <v>AR10BNZ715 - Finanzas Corporativas de Capital</v>
          </cell>
        </row>
        <row r="370">
          <cell r="D370" t="str">
            <v>AR10BAZ720 - Finanzas Corporativas de Capital</v>
          </cell>
        </row>
        <row r="371">
          <cell r="D371" t="str">
            <v>AR11CNZ715 - Finanzas Corporativas de Capital</v>
          </cell>
        </row>
        <row r="372">
          <cell r="D372" t="str">
            <v>AR11SAZ715 - Finanzas Corporativas de Capital</v>
          </cell>
        </row>
        <row r="373">
          <cell r="D373" t="str">
            <v>AR10APZ545 - Finanzas Y Planeamiento</v>
          </cell>
        </row>
        <row r="374">
          <cell r="D374" t="str">
            <v>AR10SRZ545 - Finanzas Y Planeamiento</v>
          </cell>
        </row>
        <row r="375">
          <cell r="D375" t="str">
            <v>AR1040Z545 - Finanzas Y Planeamiento</v>
          </cell>
        </row>
        <row r="376">
          <cell r="D376" t="str">
            <v>AR1046Z545 - Finanzas Y Planeamiento</v>
          </cell>
        </row>
        <row r="377">
          <cell r="D377" t="str">
            <v>AR10BCZ545 - Finanzas Y Planeamiento</v>
          </cell>
        </row>
        <row r="378">
          <cell r="D378" t="str">
            <v>AR10CDZ545 - Finanzas Y Planeamiento</v>
          </cell>
        </row>
        <row r="379">
          <cell r="D379" t="str">
            <v>AR10CK4545 - Finanzas Y Planeamiento</v>
          </cell>
        </row>
        <row r="380">
          <cell r="D380" t="str">
            <v>AR10ANZ545 - Finanzas Y Planeamiento</v>
          </cell>
        </row>
        <row r="381">
          <cell r="D381" t="str">
            <v>AR10SNZ545 - Finanzas Y Planeamiento</v>
          </cell>
        </row>
        <row r="382">
          <cell r="D382" t="str">
            <v>AR104NZ545 - Finanzas Y Planeamiento</v>
          </cell>
        </row>
        <row r="383">
          <cell r="D383" t="str">
            <v>AR106NZ545 - Finanzas Y Planeamiento</v>
          </cell>
        </row>
        <row r="384">
          <cell r="D384" t="str">
            <v>AR10BNZ545 - Finanzas Y Planeamiento</v>
          </cell>
        </row>
        <row r="385">
          <cell r="D385" t="str">
            <v>AR40LE2545 - Finanzas Y Planeamiento</v>
          </cell>
        </row>
        <row r="386">
          <cell r="D386" t="str">
            <v>AR10FEZ545 - Finanzas Y Planeamiento</v>
          </cell>
        </row>
        <row r="387">
          <cell r="D387" t="str">
            <v>AR10CEZ545 - Finanzas Y Planeamiento</v>
          </cell>
        </row>
        <row r="388">
          <cell r="D388" t="str">
            <v>AR10SEZ545 - Finanzas Y Planeamiento</v>
          </cell>
        </row>
        <row r="389">
          <cell r="D389" t="str">
            <v>AR10BAZ545 - Finanzas Y Planeamiento</v>
          </cell>
        </row>
        <row r="390">
          <cell r="D390" t="str">
            <v>AR11CAZ545 - Finanzas Y Planeamiento</v>
          </cell>
        </row>
        <row r="391">
          <cell r="D391" t="str">
            <v>AR11CNZ545 - Finanzas Y Planeamiento</v>
          </cell>
        </row>
        <row r="392">
          <cell r="D392" t="str">
            <v>AR11SAZ545 - Finanzas Y Planeamiento</v>
          </cell>
        </row>
        <row r="393">
          <cell r="D393" t="str">
            <v>AR12FUZ545 - Finanzas Y Planeamiento</v>
          </cell>
        </row>
        <row r="394">
          <cell r="D394" t="str">
            <v>AR12FMZ545 - Finanzas Y Planeamiento</v>
          </cell>
        </row>
        <row r="395">
          <cell r="D395" t="str">
            <v>AR13BSZ545 - Finanzas Y Planeamiento</v>
          </cell>
        </row>
        <row r="396">
          <cell r="D396" t="str">
            <v>AR40LA2545 - Finanzas Y Planeamiento</v>
          </cell>
        </row>
        <row r="397">
          <cell r="D397" t="str">
            <v>AR42AFZ545 - Finanzas Y Planeamiento</v>
          </cell>
        </row>
        <row r="398">
          <cell r="D398" t="str">
            <v>AR43GCZ545 - Finanzas Y Planeamiento</v>
          </cell>
        </row>
        <row r="399">
          <cell r="D399" t="str">
            <v>AR44GSZ545 - Finanzas Y Planeamiento</v>
          </cell>
        </row>
        <row r="400">
          <cell r="D400" t="str">
            <v>BO10OGZ545 - Finanzas Y Planeamiento</v>
          </cell>
        </row>
        <row r="401">
          <cell r="D401" t="str">
            <v>BO11CIZ545 - Finanzas Y Planeamiento</v>
          </cell>
        </row>
        <row r="402">
          <cell r="D402" t="str">
            <v>BO11CNZ545 - Finanzas Y Planeamiento</v>
          </cell>
        </row>
        <row r="403">
          <cell r="D403" t="str">
            <v>CL10CH1545 - Finanzas Y Planeamiento</v>
          </cell>
        </row>
        <row r="404">
          <cell r="D404" t="str">
            <v>CL10CC1545 - Finanzas Y Planeamiento</v>
          </cell>
        </row>
        <row r="405">
          <cell r="D405" t="str">
            <v>CL10CB1545 - Finanzas Y Planeamiento</v>
          </cell>
        </row>
        <row r="406">
          <cell r="D406" t="str">
            <v>AR10APZ860 - Gas</v>
          </cell>
        </row>
        <row r="407">
          <cell r="D407" t="str">
            <v>AR10SRZ860 - Gas</v>
          </cell>
        </row>
        <row r="408">
          <cell r="D408" t="str">
            <v>AR11CAZ860 - Gas</v>
          </cell>
        </row>
        <row r="409">
          <cell r="D409" t="str">
            <v>AR10CD1160 - Gas lift</v>
          </cell>
        </row>
        <row r="410">
          <cell r="D410" t="str">
            <v>AR10CD2160 - Gas lift</v>
          </cell>
        </row>
        <row r="411">
          <cell r="D411" t="str">
            <v>AR10CD3160 - Gas lift</v>
          </cell>
        </row>
        <row r="412">
          <cell r="D412" t="str">
            <v>AR10CD5160 - Gas lift</v>
          </cell>
        </row>
        <row r="413">
          <cell r="D413" t="str">
            <v>AR10CD7160 - Gas lift</v>
          </cell>
        </row>
        <row r="414">
          <cell r="D414" t="str">
            <v>AR10CD8160 - Gas lift</v>
          </cell>
        </row>
        <row r="415">
          <cell r="D415" t="str">
            <v>AR10CD9160 - Gas lift</v>
          </cell>
        </row>
        <row r="416">
          <cell r="D416" t="str">
            <v>AR10CK4160 - Gas lift</v>
          </cell>
        </row>
        <row r="417">
          <cell r="D417" t="str">
            <v>AR10ANZ160 - Gas lift</v>
          </cell>
        </row>
        <row r="418">
          <cell r="D418" t="str">
            <v>AR10SNZ160 - Gas lift</v>
          </cell>
        </row>
        <row r="419">
          <cell r="D419" t="str">
            <v>AR104NZ160 - Gas lift</v>
          </cell>
        </row>
        <row r="420">
          <cell r="D420" t="str">
            <v>AR106NZ160 - Gas lift</v>
          </cell>
        </row>
        <row r="421">
          <cell r="D421" t="str">
            <v>AR10BNZ160 - Gas lift</v>
          </cell>
        </row>
        <row r="422">
          <cell r="D422" t="str">
            <v>AR40LE1160 - Gas lift</v>
          </cell>
        </row>
        <row r="423">
          <cell r="D423" t="str">
            <v>AR40LE2160 - Gas lift</v>
          </cell>
        </row>
        <row r="424">
          <cell r="D424" t="str">
            <v>AR10AE1160 - Gas lift</v>
          </cell>
        </row>
        <row r="425">
          <cell r="D425" t="str">
            <v>AR10AE2160 - Gas lift</v>
          </cell>
        </row>
        <row r="426">
          <cell r="D426" t="str">
            <v>AR10AE3160 - Gas lift</v>
          </cell>
        </row>
        <row r="427">
          <cell r="D427" t="str">
            <v>AR10AE4160 - Gas lift</v>
          </cell>
        </row>
        <row r="428">
          <cell r="D428" t="str">
            <v>AR10AE5160 - Gas lift</v>
          </cell>
        </row>
        <row r="429">
          <cell r="D429" t="str">
            <v>AR10FEZ160 - Gas lift</v>
          </cell>
        </row>
        <row r="430">
          <cell r="D430" t="str">
            <v>AR11CNZ160 - Gas lift</v>
          </cell>
        </row>
        <row r="431">
          <cell r="D431" t="str">
            <v>AR40LA1160 - Gas lift</v>
          </cell>
        </row>
        <row r="432">
          <cell r="D432" t="str">
            <v>AR40LA2160 - Gas lift</v>
          </cell>
        </row>
        <row r="433">
          <cell r="D433" t="str">
            <v>AR41AC1160 - Gas lift</v>
          </cell>
        </row>
        <row r="434">
          <cell r="D434" t="str">
            <v>AR41AC2160 - Gas lift</v>
          </cell>
        </row>
        <row r="435">
          <cell r="D435" t="str">
            <v>AR41AC3160 - Gas lift</v>
          </cell>
        </row>
        <row r="436">
          <cell r="D436" t="str">
            <v>AR41AC4160 - Gas lift</v>
          </cell>
        </row>
        <row r="437">
          <cell r="D437" t="str">
            <v>AR41AC5160 - Gas lift</v>
          </cell>
        </row>
        <row r="438">
          <cell r="D438" t="str">
            <v>AR42AFZ160 - Gas lift</v>
          </cell>
        </row>
        <row r="439">
          <cell r="D439" t="str">
            <v>BO11CIZ160 - Gas lift</v>
          </cell>
        </row>
        <row r="440">
          <cell r="D440" t="str">
            <v>BO11CNZ160 - Gas lift</v>
          </cell>
        </row>
        <row r="441">
          <cell r="D441" t="str">
            <v>CL10CH1160 - Gas lift</v>
          </cell>
        </row>
        <row r="442">
          <cell r="D442" t="str">
            <v>CL10CC1160 - Gas lift</v>
          </cell>
        </row>
        <row r="443">
          <cell r="D443" t="str">
            <v>CL10CB1160 - Gas lift</v>
          </cell>
        </row>
        <row r="444">
          <cell r="D444" t="str">
            <v>AR10LAZ860 - Gas Transportation</v>
          </cell>
        </row>
        <row r="445">
          <cell r="D445" t="str">
            <v>AR10ACZ860 - Gas Transportation</v>
          </cell>
        </row>
        <row r="446">
          <cell r="D446" t="str">
            <v>AR10GCZ860 - Gas Transportation</v>
          </cell>
        </row>
        <row r="447">
          <cell r="D447" t="str">
            <v>AR10GSZ860 - Gas Transportation</v>
          </cell>
        </row>
        <row r="448">
          <cell r="D448" t="str">
            <v>AR10CD1860 - Gas Transportation</v>
          </cell>
        </row>
        <row r="449">
          <cell r="D449" t="str">
            <v>AR10CD2860 - Gas Transportation</v>
          </cell>
        </row>
        <row r="450">
          <cell r="D450" t="str">
            <v>AR10CD3860 - Gas Transportation</v>
          </cell>
        </row>
        <row r="451">
          <cell r="D451" t="str">
            <v>AR10CD5860 - Gas Transportation</v>
          </cell>
        </row>
        <row r="452">
          <cell r="D452" t="str">
            <v>AR10CD7860 - Gas Transportation</v>
          </cell>
        </row>
        <row r="453">
          <cell r="D453" t="str">
            <v>AR10CD8860 - Gas Transportation</v>
          </cell>
        </row>
        <row r="454">
          <cell r="D454" t="str">
            <v>AR10CD9860 - Gas Transportation</v>
          </cell>
        </row>
        <row r="455">
          <cell r="D455" t="str">
            <v>AR10CDZ860 - Gas Transportation</v>
          </cell>
        </row>
        <row r="456">
          <cell r="D456" t="str">
            <v>AR10CK4860 - Gas Transportation</v>
          </cell>
        </row>
        <row r="457">
          <cell r="D457" t="str">
            <v>AR10ANZ860 - Gas Transportation</v>
          </cell>
        </row>
        <row r="458">
          <cell r="D458" t="str">
            <v>AR10SNZ860 - Gas Transportation</v>
          </cell>
        </row>
        <row r="459">
          <cell r="D459" t="str">
            <v>AR40LE2860 - Gas Transportation</v>
          </cell>
        </row>
        <row r="460">
          <cell r="D460" t="str">
            <v>AR10AEZ860 - Gas Transportation</v>
          </cell>
        </row>
        <row r="461">
          <cell r="D461" t="str">
            <v>AR11CNZ860 - Gas Transportation</v>
          </cell>
        </row>
        <row r="462">
          <cell r="D462" t="str">
            <v>AR11SAZ860 - Gas Transportation</v>
          </cell>
        </row>
        <row r="463">
          <cell r="D463" t="str">
            <v>AR12FUZ860 - Gas Transportation</v>
          </cell>
        </row>
        <row r="464">
          <cell r="D464" t="str">
            <v>AR12FMZ860 - Gas Transportation</v>
          </cell>
        </row>
        <row r="465">
          <cell r="D465" t="str">
            <v>AR40LA2860 - Gas Transportation</v>
          </cell>
        </row>
        <row r="466">
          <cell r="D466" t="str">
            <v>AR41ACZ860 - Gas Transportation</v>
          </cell>
        </row>
        <row r="467">
          <cell r="D467" t="str">
            <v>CL10CH1860 - Gas Transportation</v>
          </cell>
        </row>
        <row r="468">
          <cell r="D468" t="str">
            <v>CL10CC1860 - Gas Transportation</v>
          </cell>
        </row>
        <row r="469">
          <cell r="D469" t="str">
            <v>CL10CB1860 - Gas Transportation</v>
          </cell>
        </row>
        <row r="470">
          <cell r="D470" t="str">
            <v>AR10BAZ725 - Gcia de aseg. del desarrollo</v>
          </cell>
        </row>
        <row r="471">
          <cell r="D471" t="str">
            <v>AR10CD1910 - Geofísica</v>
          </cell>
        </row>
        <row r="472">
          <cell r="D472" t="str">
            <v>AR10CD2910 - Geofísica</v>
          </cell>
        </row>
        <row r="473">
          <cell r="D473" t="str">
            <v>AR10CD3910 - Geofísica</v>
          </cell>
        </row>
        <row r="474">
          <cell r="D474" t="str">
            <v>AR10CD5910 - Geofísica</v>
          </cell>
        </row>
        <row r="475">
          <cell r="D475" t="str">
            <v>AR10CD7910 - Geofísica</v>
          </cell>
        </row>
        <row r="476">
          <cell r="D476" t="str">
            <v>AR10CD8910 - Geofísica</v>
          </cell>
        </row>
        <row r="477">
          <cell r="D477" t="str">
            <v>AR10CD9910 - Geofísica</v>
          </cell>
        </row>
        <row r="478">
          <cell r="D478" t="str">
            <v>AR10CDZ910 - Geofísica</v>
          </cell>
        </row>
        <row r="479">
          <cell r="D479" t="str">
            <v>AR10CK4910 - Geofísica</v>
          </cell>
        </row>
        <row r="480">
          <cell r="D480" t="str">
            <v>AR10PIZ910 - Geofísica</v>
          </cell>
        </row>
        <row r="481">
          <cell r="D481" t="str">
            <v>AR10PMZ910 - Geofísica</v>
          </cell>
        </row>
        <row r="482">
          <cell r="D482" t="str">
            <v>AR10ANZ910 - Geofísica</v>
          </cell>
        </row>
        <row r="483">
          <cell r="D483" t="str">
            <v>AR10SNZ910 - Geofísica</v>
          </cell>
        </row>
        <row r="484">
          <cell r="D484" t="str">
            <v>AR104NZ910 - Geofísica</v>
          </cell>
        </row>
        <row r="485">
          <cell r="D485" t="str">
            <v>AR106NZ910 - Geofísica</v>
          </cell>
        </row>
        <row r="486">
          <cell r="D486" t="str">
            <v>AR10BNZ910 - Geofísica</v>
          </cell>
        </row>
        <row r="487">
          <cell r="D487" t="str">
            <v>AR40LE1910 - Geofísica</v>
          </cell>
        </row>
        <row r="488">
          <cell r="D488" t="str">
            <v>AR40LE2910 - Geofísica</v>
          </cell>
        </row>
        <row r="489">
          <cell r="D489" t="str">
            <v>AR40LE2910 - Geofísica</v>
          </cell>
        </row>
        <row r="490">
          <cell r="D490" t="str">
            <v>AR10AE1910 - Geofísica</v>
          </cell>
        </row>
        <row r="491">
          <cell r="D491" t="str">
            <v>AR10AE2910 - Geofísica</v>
          </cell>
        </row>
        <row r="492">
          <cell r="D492" t="str">
            <v>AR10AE3910 - Geofísica</v>
          </cell>
        </row>
        <row r="493">
          <cell r="D493" t="str">
            <v>AR10AE4910 - Geofísica</v>
          </cell>
        </row>
        <row r="494">
          <cell r="D494" t="str">
            <v>AR10AE5910 - Geofísica</v>
          </cell>
        </row>
        <row r="495">
          <cell r="D495" t="str">
            <v>AR10AEZ910 - Geofísica</v>
          </cell>
        </row>
        <row r="496">
          <cell r="D496" t="str">
            <v>AR10CEZ910 - Geofísica</v>
          </cell>
        </row>
        <row r="497">
          <cell r="D497" t="str">
            <v>AR10SEZ910 - Geofísica</v>
          </cell>
        </row>
        <row r="498">
          <cell r="D498" t="str">
            <v>AR11CNZ910 - Geofísica</v>
          </cell>
        </row>
        <row r="499">
          <cell r="D499" t="str">
            <v>AR13BSZ910 - Geofísica</v>
          </cell>
        </row>
        <row r="500">
          <cell r="D500" t="str">
            <v>AR40LA1910 - Geofísica</v>
          </cell>
        </row>
        <row r="501">
          <cell r="D501" t="str">
            <v>AR40LA2910 - Geofísica</v>
          </cell>
        </row>
        <row r="502">
          <cell r="D502" t="str">
            <v>AR40LA2910 - Geofísica</v>
          </cell>
        </row>
        <row r="503">
          <cell r="D503" t="str">
            <v>AR41AC1910 - Geofísica</v>
          </cell>
        </row>
        <row r="504">
          <cell r="D504" t="str">
            <v>AR41AC2910 - Geofísica</v>
          </cell>
        </row>
        <row r="505">
          <cell r="D505" t="str">
            <v>AR41AC3910 - Geofísica</v>
          </cell>
        </row>
        <row r="506">
          <cell r="D506" t="str">
            <v>AR41AC4910 - Geofísica</v>
          </cell>
        </row>
        <row r="507">
          <cell r="D507" t="str">
            <v>AR41AC5910 - Geofísica</v>
          </cell>
        </row>
        <row r="508">
          <cell r="D508" t="str">
            <v>AR41ACZ910 - Geofísica</v>
          </cell>
        </row>
        <row r="509">
          <cell r="D509" t="str">
            <v>AR43GCZ910 - Geofísica</v>
          </cell>
        </row>
        <row r="510">
          <cell r="D510" t="str">
            <v>AR44GSZ910 - Geofísica</v>
          </cell>
        </row>
        <row r="511">
          <cell r="D511" t="str">
            <v>BO11CIZ910 - Geofísica</v>
          </cell>
        </row>
        <row r="512">
          <cell r="D512" t="str">
            <v>BO11CNZ910 - Geofísica</v>
          </cell>
        </row>
        <row r="513">
          <cell r="D513" t="str">
            <v>CL10CH1910 - Geofísica</v>
          </cell>
        </row>
        <row r="514">
          <cell r="D514" t="str">
            <v>CL10CC1910 - Geofísica</v>
          </cell>
        </row>
        <row r="515">
          <cell r="D515" t="str">
            <v>CL10CB1910 - Geofísica</v>
          </cell>
        </row>
        <row r="516">
          <cell r="D516" t="str">
            <v>AR10CD1905 - Geología</v>
          </cell>
        </row>
        <row r="517">
          <cell r="D517" t="str">
            <v>AR10CD2905 - Geología</v>
          </cell>
        </row>
        <row r="518">
          <cell r="D518" t="str">
            <v>AR10CD3905 - Geología</v>
          </cell>
        </row>
        <row r="519">
          <cell r="D519" t="str">
            <v>AR10CD5905 - Geología</v>
          </cell>
        </row>
        <row r="520">
          <cell r="D520" t="str">
            <v>AR10CD7905 - Geología</v>
          </cell>
        </row>
        <row r="521">
          <cell r="D521" t="str">
            <v>AR10CD8905 - Geología</v>
          </cell>
        </row>
        <row r="522">
          <cell r="D522" t="str">
            <v>AR10CD9905 - Geología</v>
          </cell>
        </row>
        <row r="523">
          <cell r="D523" t="str">
            <v>AR10CDZ905 - Geología</v>
          </cell>
        </row>
        <row r="524">
          <cell r="D524" t="str">
            <v>AR10CK4905 - Geología</v>
          </cell>
        </row>
        <row r="525">
          <cell r="D525" t="str">
            <v>AR10PIZ905 - Geología</v>
          </cell>
        </row>
        <row r="526">
          <cell r="D526" t="str">
            <v>AR10PMZ905 - Geología</v>
          </cell>
        </row>
        <row r="527">
          <cell r="D527" t="str">
            <v>AR10ANZ905 - Geología</v>
          </cell>
        </row>
        <row r="528">
          <cell r="D528" t="str">
            <v>AR10SNZ905 - Geología</v>
          </cell>
        </row>
        <row r="529">
          <cell r="D529" t="str">
            <v>AR104NZ905 - Geología</v>
          </cell>
        </row>
        <row r="530">
          <cell r="D530" t="str">
            <v>AR106NZ905 - Geología</v>
          </cell>
        </row>
        <row r="531">
          <cell r="D531" t="str">
            <v>AR10BNZ905 - Geología</v>
          </cell>
        </row>
        <row r="532">
          <cell r="D532" t="str">
            <v>AR40LE1905 - Geología</v>
          </cell>
        </row>
        <row r="533">
          <cell r="D533" t="str">
            <v>AR40LE2905 - Geología</v>
          </cell>
        </row>
        <row r="534">
          <cell r="D534" t="str">
            <v>AR40LE2905 - Geología</v>
          </cell>
        </row>
        <row r="535">
          <cell r="D535" t="str">
            <v>AR10AE1905 - Geología</v>
          </cell>
        </row>
        <row r="536">
          <cell r="D536" t="str">
            <v>AR10AE2905 - Geología</v>
          </cell>
        </row>
        <row r="537">
          <cell r="D537" t="str">
            <v>AR10AE3905 - Geología</v>
          </cell>
        </row>
        <row r="538">
          <cell r="D538" t="str">
            <v>AR10AE4905 - Geología</v>
          </cell>
        </row>
        <row r="539">
          <cell r="D539" t="str">
            <v>AR10AE5905 - Geología</v>
          </cell>
        </row>
        <row r="540">
          <cell r="D540" t="str">
            <v>AR10AEZ905 - Geología</v>
          </cell>
        </row>
        <row r="541">
          <cell r="D541" t="str">
            <v>AR10CEZ905 - Geología</v>
          </cell>
        </row>
        <row r="542">
          <cell r="D542" t="str">
            <v>AR10SEZ905 - Geología</v>
          </cell>
        </row>
        <row r="543">
          <cell r="D543" t="str">
            <v>AR11CNZ905 - Geología</v>
          </cell>
        </row>
        <row r="544">
          <cell r="D544" t="str">
            <v>AR13BSZ905 - Geología</v>
          </cell>
        </row>
        <row r="545">
          <cell r="D545" t="str">
            <v>AR40LA1905 - Geología</v>
          </cell>
        </row>
        <row r="546">
          <cell r="D546" t="str">
            <v>AR40LA2905 - Geología</v>
          </cell>
        </row>
        <row r="547">
          <cell r="D547" t="str">
            <v>AR40LA2905 - Geología</v>
          </cell>
        </row>
        <row r="548">
          <cell r="D548" t="str">
            <v>AR41AC1905 - Geología</v>
          </cell>
        </row>
        <row r="549">
          <cell r="D549" t="str">
            <v>AR41AC2905 - Geología</v>
          </cell>
        </row>
        <row r="550">
          <cell r="D550" t="str">
            <v>AR41AC3905 - Geología</v>
          </cell>
        </row>
        <row r="551">
          <cell r="D551" t="str">
            <v>AR41AC4905 - Geología</v>
          </cell>
        </row>
        <row r="552">
          <cell r="D552" t="str">
            <v>AR41AC5905 - Geología</v>
          </cell>
        </row>
        <row r="553">
          <cell r="D553" t="str">
            <v>AR41ACZ905 - Geología</v>
          </cell>
        </row>
        <row r="554">
          <cell r="D554" t="str">
            <v>AR43GCZ905 - Geología</v>
          </cell>
        </row>
        <row r="555">
          <cell r="D555" t="str">
            <v>AR44GSZ905 - Geología</v>
          </cell>
        </row>
        <row r="556">
          <cell r="D556" t="str">
            <v>BO11CIZ905 - Geología</v>
          </cell>
        </row>
        <row r="557">
          <cell r="D557" t="str">
            <v>BO11CNZ905 - Geología</v>
          </cell>
        </row>
        <row r="558">
          <cell r="D558" t="str">
            <v>CL10CH1905 - Geología</v>
          </cell>
        </row>
        <row r="559">
          <cell r="D559" t="str">
            <v>CL10CC1905 - Geología</v>
          </cell>
        </row>
        <row r="560">
          <cell r="D560" t="str">
            <v>CL10CB1905 - Geología</v>
          </cell>
        </row>
        <row r="561">
          <cell r="D561" t="str">
            <v>AR10CDZ550 - Gerencia De Servicios</v>
          </cell>
        </row>
        <row r="562">
          <cell r="D562" t="str">
            <v>AR10CK4550 - Gerencia De Servicios</v>
          </cell>
        </row>
        <row r="563">
          <cell r="D563" t="str">
            <v>AR10CDZ555 - Gerencia U.G.</v>
          </cell>
        </row>
        <row r="564">
          <cell r="D564" t="str">
            <v>AR10CK4555 - Gerencia U.G.</v>
          </cell>
        </row>
        <row r="565">
          <cell r="D565" t="str">
            <v>AR10CD1810 - Gestión de residuos</v>
          </cell>
        </row>
        <row r="566">
          <cell r="D566" t="str">
            <v>AR10CD2810 - Gestión de residuos</v>
          </cell>
        </row>
        <row r="567">
          <cell r="D567" t="str">
            <v>AR10CD3810 - Gestión de residuos</v>
          </cell>
        </row>
        <row r="568">
          <cell r="D568" t="str">
            <v>AR10CD5810 - Gestión de residuos</v>
          </cell>
        </row>
        <row r="569">
          <cell r="D569" t="str">
            <v>AR10CD7810 - Gestión de residuos</v>
          </cell>
        </row>
        <row r="570">
          <cell r="D570" t="str">
            <v>AR10CD8810 - Gestión de residuos</v>
          </cell>
        </row>
        <row r="571">
          <cell r="D571" t="str">
            <v>AR10CD9810 - Gestión de residuos</v>
          </cell>
        </row>
        <row r="572">
          <cell r="D572" t="str">
            <v>AR10CDE810 - Gestión de residuos</v>
          </cell>
        </row>
        <row r="573">
          <cell r="D573" t="str">
            <v>AR10CDP810 - Gestión de residuos</v>
          </cell>
        </row>
        <row r="574">
          <cell r="D574" t="str">
            <v>AR10CDZ810 - Gestión de residuos</v>
          </cell>
        </row>
        <row r="575">
          <cell r="D575" t="str">
            <v>AR10CK4810 - Gestión de residuos</v>
          </cell>
        </row>
        <row r="576">
          <cell r="D576" t="str">
            <v>AR10ANZ810 - Gestión de residuos</v>
          </cell>
        </row>
        <row r="577">
          <cell r="D577" t="str">
            <v>AR10SNZ810 - Gestión de residuos</v>
          </cell>
        </row>
        <row r="578">
          <cell r="D578" t="str">
            <v>AR10SNZ810 - Gestión de residuos</v>
          </cell>
        </row>
        <row r="579">
          <cell r="D579" t="str">
            <v>AR106NZ810 - Gestión de residuos</v>
          </cell>
        </row>
        <row r="580">
          <cell r="D580" t="str">
            <v>AR10BNZ810 - Gestión de residuos</v>
          </cell>
        </row>
        <row r="581">
          <cell r="D581" t="str">
            <v>AR40LE1810 - Gestión de residuos</v>
          </cell>
        </row>
        <row r="582">
          <cell r="D582" t="str">
            <v>AR40LE2810 - Gestión de residuos</v>
          </cell>
        </row>
        <row r="583">
          <cell r="D583" t="str">
            <v>AR40LE2810 - Gestión de residuos</v>
          </cell>
        </row>
        <row r="584">
          <cell r="D584" t="str">
            <v>AR10AE1810 - Gestión de residuos</v>
          </cell>
        </row>
        <row r="585">
          <cell r="D585" t="str">
            <v>AR10AE2810 - Gestión de residuos</v>
          </cell>
        </row>
        <row r="586">
          <cell r="D586" t="str">
            <v>AR10AE3810 - Gestión de residuos</v>
          </cell>
        </row>
        <row r="587">
          <cell r="D587" t="str">
            <v>AR10AE4810 - Gestión de residuos</v>
          </cell>
        </row>
        <row r="588">
          <cell r="D588" t="str">
            <v>AR10AE6810 - Gestión de residuos</v>
          </cell>
        </row>
        <row r="589">
          <cell r="D589" t="str">
            <v>AR10AE7810 - Gestión de residuos</v>
          </cell>
        </row>
        <row r="590">
          <cell r="D590" t="str">
            <v>AR10AE5810 - Gestión de residuos</v>
          </cell>
        </row>
        <row r="591">
          <cell r="D591" t="str">
            <v>AR10AEZ810 - Gestión de residuos</v>
          </cell>
        </row>
        <row r="592">
          <cell r="D592" t="str">
            <v>AR10CEZ810 - Gestión de residuos</v>
          </cell>
        </row>
        <row r="593">
          <cell r="D593" t="str">
            <v>AR10SEZ810 - Gestión de residuos</v>
          </cell>
        </row>
        <row r="594">
          <cell r="D594" t="str">
            <v>AR11CNZ810 - Gestión de residuos</v>
          </cell>
        </row>
        <row r="595">
          <cell r="D595" t="str">
            <v>AR11SAZ810 - Gestión de residuos</v>
          </cell>
        </row>
        <row r="596">
          <cell r="D596" t="str">
            <v>AR13BSZ810 - Gestión de residuos</v>
          </cell>
        </row>
        <row r="597">
          <cell r="D597" t="str">
            <v>AR40LA1810 - Gestión de residuos</v>
          </cell>
        </row>
        <row r="598">
          <cell r="D598" t="str">
            <v>AR40LA2810 - Gestión de residuos</v>
          </cell>
        </row>
        <row r="599">
          <cell r="D599" t="str">
            <v>AR40LA2810 - Gestión de residuos</v>
          </cell>
        </row>
        <row r="600">
          <cell r="D600" t="str">
            <v>AR41AC1810 - Gestión de residuos</v>
          </cell>
        </row>
        <row r="601">
          <cell r="D601" t="str">
            <v>AR41AC2810 - Gestión de residuos</v>
          </cell>
        </row>
        <row r="602">
          <cell r="D602" t="str">
            <v>AR41AC3810 - Gestión de residuos</v>
          </cell>
        </row>
        <row r="603">
          <cell r="D603" t="str">
            <v>AR41AC4810 - Gestión de residuos</v>
          </cell>
        </row>
        <row r="604">
          <cell r="D604" t="str">
            <v>AR41AC6810 - Gestión de residuos</v>
          </cell>
        </row>
        <row r="605">
          <cell r="D605" t="str">
            <v>AR41AC7810 - Gestión de residuos</v>
          </cell>
        </row>
        <row r="606">
          <cell r="D606" t="str">
            <v>AR41AC5810 - Gestión de residuos</v>
          </cell>
        </row>
        <row r="607">
          <cell r="D607" t="str">
            <v>AR41ACZ810 - Gestión de residuos</v>
          </cell>
        </row>
        <row r="608">
          <cell r="D608" t="str">
            <v>AR43GCZ810 - Gestión de residuos</v>
          </cell>
        </row>
        <row r="609">
          <cell r="D609" t="str">
            <v>AR44GSZ810 - Gestión de residuos</v>
          </cell>
        </row>
        <row r="610">
          <cell r="D610" t="str">
            <v>BO11CIZ810 - Gestión de residuos</v>
          </cell>
        </row>
        <row r="611">
          <cell r="D611" t="str">
            <v>BO11CNZ810 - Gestión de residuos</v>
          </cell>
        </row>
        <row r="612">
          <cell r="D612" t="str">
            <v>CL10CH1810 - Gestión de residuos</v>
          </cell>
        </row>
        <row r="613">
          <cell r="D613" t="str">
            <v>CL10CC1810 - Gestión de residuos</v>
          </cell>
        </row>
        <row r="614">
          <cell r="D614" t="str">
            <v>CL10CB1810 - Gestión de residuos</v>
          </cell>
        </row>
        <row r="615">
          <cell r="D615" t="str">
            <v>AR10APZ565 - Inf. Technology</v>
          </cell>
        </row>
        <row r="616">
          <cell r="D616" t="str">
            <v>AR10SRZ565 - Inf. Technology</v>
          </cell>
        </row>
        <row r="617">
          <cell r="D617" t="str">
            <v>AR1040Z565 - Inf. Technology</v>
          </cell>
        </row>
        <row r="618">
          <cell r="D618" t="str">
            <v>AR1046Z565 - Inf. Technology</v>
          </cell>
        </row>
        <row r="619">
          <cell r="D619" t="str">
            <v>AR10BCZ565 - Inf. Technology</v>
          </cell>
        </row>
        <row r="620">
          <cell r="D620" t="str">
            <v>AR10CDZ565 - Inf. Technology</v>
          </cell>
        </row>
        <row r="621">
          <cell r="D621" t="str">
            <v>AR10CK4565 - Inf. Technology</v>
          </cell>
        </row>
        <row r="622">
          <cell r="D622" t="str">
            <v>AR40LE2565 - Inf. Technology</v>
          </cell>
        </row>
        <row r="623">
          <cell r="D623" t="str">
            <v>AR10AEZ565 - Inf. Technology</v>
          </cell>
        </row>
        <row r="624">
          <cell r="D624" t="str">
            <v>AR10FEZ565 - Inf. Technology</v>
          </cell>
        </row>
        <row r="625">
          <cell r="D625" t="str">
            <v>AR10CEZ565 - Inf. Technology</v>
          </cell>
        </row>
        <row r="626">
          <cell r="D626" t="str">
            <v>AR10SEZ565 - Inf. Technology</v>
          </cell>
        </row>
        <row r="627">
          <cell r="D627" t="str">
            <v>AR11CAZ565 - Inf. Technology</v>
          </cell>
        </row>
        <row r="628">
          <cell r="D628" t="str">
            <v>AR40LA2565 - Inf. Technology</v>
          </cell>
        </row>
        <row r="629">
          <cell r="D629" t="str">
            <v>AR41ACZ565 - Inf. Technology</v>
          </cell>
        </row>
        <row r="630">
          <cell r="D630" t="str">
            <v>AR42AFZ565 - Inf. Technology</v>
          </cell>
        </row>
        <row r="631">
          <cell r="D631" t="str">
            <v>AR43GCZ565 - Inf. Technology</v>
          </cell>
        </row>
        <row r="632">
          <cell r="D632" t="str">
            <v>AR44GSZ565 - Inf. Technology</v>
          </cell>
        </row>
        <row r="633">
          <cell r="D633" t="str">
            <v>BO10OGZ565 - Inf. Technology</v>
          </cell>
        </row>
        <row r="634">
          <cell r="D634" t="str">
            <v>BO11CIZ565 - Inf. Technology</v>
          </cell>
        </row>
        <row r="635">
          <cell r="D635" t="str">
            <v>BO11CNZ565 - Inf. Technology</v>
          </cell>
        </row>
        <row r="636">
          <cell r="D636" t="str">
            <v>CL10CH1565 - Inf. Technology</v>
          </cell>
        </row>
        <row r="637">
          <cell r="D637" t="str">
            <v>CL10CC1565 - Inf. Technology</v>
          </cell>
        </row>
        <row r="638">
          <cell r="D638" t="str">
            <v>CL10CB1565 - Inf. Technology</v>
          </cell>
        </row>
        <row r="639">
          <cell r="D639" t="str">
            <v>AR10APZ656 - Information Tech.</v>
          </cell>
        </row>
        <row r="640">
          <cell r="D640" t="str">
            <v>AR10SRZ656 - Information Tech.</v>
          </cell>
        </row>
        <row r="641">
          <cell r="D641" t="str">
            <v>AR1040Z656 - Information Tech.</v>
          </cell>
        </row>
        <row r="642">
          <cell r="D642" t="str">
            <v>AR1046Z656 - Information Tech.</v>
          </cell>
        </row>
        <row r="643">
          <cell r="D643" t="str">
            <v>AR10BCZ656 - Information Tech.</v>
          </cell>
        </row>
        <row r="644">
          <cell r="D644" t="str">
            <v>AR10ANZ660 - Information Tech.</v>
          </cell>
        </row>
        <row r="645">
          <cell r="D645" t="str">
            <v>AR10SNZ660 - Information Tech.</v>
          </cell>
        </row>
        <row r="646">
          <cell r="D646" t="str">
            <v>AR104NZ660 - Information Tech.</v>
          </cell>
        </row>
        <row r="647">
          <cell r="D647" t="str">
            <v>AR106NZ660 - Information Tech.</v>
          </cell>
        </row>
        <row r="648">
          <cell r="D648" t="str">
            <v>AR10BNZ660 - Information Tech.</v>
          </cell>
        </row>
        <row r="649">
          <cell r="D649" t="str">
            <v>AR40LE2656 - Information Tech.</v>
          </cell>
        </row>
        <row r="650">
          <cell r="D650" t="str">
            <v>AR10AEZ656 - Information Tech.</v>
          </cell>
        </row>
        <row r="651">
          <cell r="D651" t="str">
            <v>AR10FEZ656 - Information Tech.</v>
          </cell>
        </row>
        <row r="652">
          <cell r="D652" t="str">
            <v>AR10CEZ656 - Information Tech.</v>
          </cell>
        </row>
        <row r="653">
          <cell r="D653" t="str">
            <v>AR10SEZ656 - Information Tech.</v>
          </cell>
        </row>
        <row r="654">
          <cell r="D654" t="str">
            <v>AR10BAZ656 - Information Tech.</v>
          </cell>
        </row>
        <row r="655">
          <cell r="D655" t="str">
            <v>AR11CAZ656 - Information Tech.</v>
          </cell>
        </row>
        <row r="656">
          <cell r="D656" t="str">
            <v>AR11CNZ660 - Information Tech.</v>
          </cell>
        </row>
        <row r="657">
          <cell r="D657" t="str">
            <v>AR11SAZ660 - Information Tech.</v>
          </cell>
        </row>
        <row r="658">
          <cell r="D658" t="str">
            <v>AR40LA2656 - Information Tech.</v>
          </cell>
        </row>
        <row r="659">
          <cell r="D659" t="str">
            <v>AR41ACZ656 - Information Tech.</v>
          </cell>
        </row>
        <row r="660">
          <cell r="D660" t="str">
            <v>AR42AFZ656 - Information Tech.</v>
          </cell>
        </row>
        <row r="661">
          <cell r="D661" t="str">
            <v>AR43GCZ656 - Information Tech.</v>
          </cell>
        </row>
        <row r="662">
          <cell r="D662" t="str">
            <v>AR44GSZ656 - Information Tech.</v>
          </cell>
        </row>
        <row r="663">
          <cell r="D663" t="str">
            <v>BO10OGZ656 - Information Tech.</v>
          </cell>
        </row>
        <row r="664">
          <cell r="D664" t="str">
            <v>BO11CIZ656 - Information Tech.</v>
          </cell>
        </row>
        <row r="665">
          <cell r="D665" t="str">
            <v>BO11CNZ656 - Information Tech.</v>
          </cell>
        </row>
        <row r="666">
          <cell r="D666" t="str">
            <v>CL10CH1656 - Information Tech.</v>
          </cell>
        </row>
        <row r="667">
          <cell r="D667" t="str">
            <v>CL10CC1656 - Information Tech.</v>
          </cell>
        </row>
        <row r="668">
          <cell r="D668" t="str">
            <v>CL10CB1656 - Information Tech.</v>
          </cell>
        </row>
        <row r="669">
          <cell r="D669" t="str">
            <v xml:space="preserve">AR10CDZ570 - Ing De Prod Y Recup Sec </v>
          </cell>
        </row>
        <row r="670">
          <cell r="D670" t="str">
            <v xml:space="preserve">AR10CK4570 - Ing De Prod Y Recup Sec </v>
          </cell>
        </row>
        <row r="671">
          <cell r="D671" t="str">
            <v>AR10ANZ705 - Ingeniería de Procesos y Pro P</v>
          </cell>
        </row>
        <row r="672">
          <cell r="D672" t="str">
            <v>AR10SNZ705 - Ingeniería de Procesos y Pro P</v>
          </cell>
        </row>
        <row r="673">
          <cell r="D673" t="str">
            <v>AR104NZ705 - Ingeniería de Procesos y Pro P</v>
          </cell>
        </row>
        <row r="674">
          <cell r="D674" t="str">
            <v>AR106NZ705 - Ingeniería de Procesos y Pro P</v>
          </cell>
        </row>
        <row r="675">
          <cell r="D675" t="str">
            <v>AR10BNZ705 - Ingeniería de Procesos y Pro P</v>
          </cell>
        </row>
        <row r="676">
          <cell r="D676" t="str">
            <v>AR10BAZ710 - Ingeniería de Procesos y Pro P</v>
          </cell>
        </row>
        <row r="677">
          <cell r="D677" t="str">
            <v>AR11CNZ705 - Ingeniería de Procesos y Pro P</v>
          </cell>
        </row>
        <row r="678">
          <cell r="D678" t="str">
            <v>AR11SAZ705 - Ingeniería de Procesos y Pro P</v>
          </cell>
        </row>
        <row r="679">
          <cell r="D679" t="str">
            <v>AR10CDZ575 - Ingenieria De Procesos y Proy (GIPP)</v>
          </cell>
        </row>
        <row r="680">
          <cell r="D680" t="str">
            <v>AR10CK4575 - Ingenieria De Procesos y Proy (GIPP)</v>
          </cell>
        </row>
        <row r="681">
          <cell r="D681" t="str">
            <v>AR10CD1100 - Ingeniería de producción &amp; Recuperación Secundaria</v>
          </cell>
        </row>
        <row r="682">
          <cell r="D682" t="str">
            <v>AR10CD2100 - Ingeniería de producción &amp; Recuperación Secundaria</v>
          </cell>
        </row>
        <row r="683">
          <cell r="D683" t="str">
            <v>AR10CD3100 - Ingeniería de producción &amp; Recuperación Secundaria</v>
          </cell>
        </row>
        <row r="684">
          <cell r="D684" t="str">
            <v>AR10CD5100 - Ingeniería de producción &amp; Recuperación Secundaria</v>
          </cell>
        </row>
        <row r="685">
          <cell r="D685" t="str">
            <v>AR10CD7100 - Ingeniería de producción &amp; Recuperación Secundaria</v>
          </cell>
        </row>
        <row r="686">
          <cell r="D686" t="str">
            <v>AR10CD8100 - Ingeniería de producción &amp; Recuperación Secundaria</v>
          </cell>
        </row>
        <row r="687">
          <cell r="D687" t="str">
            <v>AR10CD9100 - Ingeniería de producción &amp; Recuperación Secundaria</v>
          </cell>
        </row>
        <row r="688">
          <cell r="D688" t="str">
            <v>AR10CK4100 - Ingeniería de producción &amp; Recuperación Secundaria</v>
          </cell>
        </row>
        <row r="689">
          <cell r="D689" t="str">
            <v>AR10ANZ100 - Ingeniería de producción &amp; Recuperación Secundaria</v>
          </cell>
        </row>
        <row r="690">
          <cell r="D690" t="str">
            <v>AR10SNZ100 - Ingeniería de producción &amp; Recuperación Secundaria</v>
          </cell>
        </row>
        <row r="691">
          <cell r="D691" t="str">
            <v>AR104NZ100 - Ingeniería de producción &amp; Recuperación Secundaria</v>
          </cell>
        </row>
        <row r="692">
          <cell r="D692" t="str">
            <v>AR106NZ100 - Ingeniería de producción &amp; Recuperación Secundaria</v>
          </cell>
        </row>
        <row r="693">
          <cell r="D693" t="str">
            <v>AR10BNZ100 - Ingeniería de producción &amp; Recuperación Secundaria</v>
          </cell>
        </row>
        <row r="694">
          <cell r="D694" t="str">
            <v>AR40LE1100 - Ingeniería de producción &amp; Recuperación Secundaria</v>
          </cell>
        </row>
        <row r="695">
          <cell r="D695" t="str">
            <v>AR40LE2100 - Ingeniería de producción &amp; Recuperación Secundaria</v>
          </cell>
        </row>
        <row r="696">
          <cell r="D696" t="str">
            <v>AR10AE1100 - Ingeniería de producción &amp; Recuperación Secundaria</v>
          </cell>
        </row>
        <row r="697">
          <cell r="D697" t="str">
            <v>AR10AE2100 - Ingeniería de producción &amp; Recuperación Secundaria</v>
          </cell>
        </row>
        <row r="698">
          <cell r="D698" t="str">
            <v>AR10AE3100 - Ingeniería de producción &amp; Recuperación Secundaria</v>
          </cell>
        </row>
        <row r="699">
          <cell r="D699" t="str">
            <v>AR10AE4100 - Ingeniería de producción &amp; Recuperación Secundaria</v>
          </cell>
        </row>
        <row r="700">
          <cell r="D700" t="str">
            <v>AR10AE5100 - Ingeniería de producción &amp; Recuperación Secundaria</v>
          </cell>
        </row>
        <row r="701">
          <cell r="D701" t="str">
            <v>AR10FEZ100 - Ingeniería de producción &amp; Recuperación Secundaria</v>
          </cell>
        </row>
        <row r="702">
          <cell r="D702" t="str">
            <v>AR11CNZ100 - Ingeniería de producción &amp; Recuperación Secundaria</v>
          </cell>
        </row>
        <row r="703">
          <cell r="D703" t="str">
            <v>AR40LA1100 - Ingeniería de producción &amp; Recuperación Secundaria</v>
          </cell>
        </row>
        <row r="704">
          <cell r="D704" t="str">
            <v>AR40LA2100 - Ingeniería de producción &amp; Recuperación Secundaria</v>
          </cell>
        </row>
        <row r="705">
          <cell r="D705" t="str">
            <v>AR41AC1100 - Ingeniería de producción &amp; Recuperación Secundaria</v>
          </cell>
        </row>
        <row r="706">
          <cell r="D706" t="str">
            <v>AR41AC2100 - Ingeniería de producción &amp; Recuperación Secundaria</v>
          </cell>
        </row>
        <row r="707">
          <cell r="D707" t="str">
            <v>AR41AC3100 - Ingeniería de producción &amp; Recuperación Secundaria</v>
          </cell>
        </row>
        <row r="708">
          <cell r="D708" t="str">
            <v>AR41AC4100 - Ingeniería de producción &amp; Recuperación Secundaria</v>
          </cell>
        </row>
        <row r="709">
          <cell r="D709" t="str">
            <v>AR41AC5100 - Ingeniería de producción &amp; Recuperación Secundaria</v>
          </cell>
        </row>
        <row r="710">
          <cell r="D710" t="str">
            <v>AR42AFZ100 - Ingeniería de producción &amp; Recuperación Secundaria</v>
          </cell>
        </row>
        <row r="711">
          <cell r="D711" t="str">
            <v>BO11CIZ100 - Ingeniería de producción &amp; Recuperación Secundaria</v>
          </cell>
        </row>
        <row r="712">
          <cell r="D712" t="str">
            <v>BO11CNZ100 - Ingeniería de producción &amp; Recuperación Secundaria</v>
          </cell>
        </row>
        <row r="713">
          <cell r="D713" t="str">
            <v>CL10CH1100 - Ingeniería de producción &amp; Recuperación Secundaria</v>
          </cell>
        </row>
        <row r="714">
          <cell r="D714" t="str">
            <v>CL10CC1100 - Ingeniería de producción &amp; Recuperación Secundaria</v>
          </cell>
        </row>
        <row r="715">
          <cell r="D715" t="str">
            <v>CL10CB1100 - Ingeniería de producción &amp; Recuperación Secundaria</v>
          </cell>
        </row>
        <row r="716">
          <cell r="D716" t="str">
            <v>AR10CD1030 - Instalaciones de Superficie</v>
          </cell>
        </row>
        <row r="717">
          <cell r="D717" t="str">
            <v>AR10CD2030 - Instalaciones de Superficie</v>
          </cell>
        </row>
        <row r="718">
          <cell r="D718" t="str">
            <v>AR10CD3030 - Instalaciones de Superficie</v>
          </cell>
        </row>
        <row r="719">
          <cell r="D719" t="str">
            <v>AR10CD5030 - Instalaciones de Superficie</v>
          </cell>
        </row>
        <row r="720">
          <cell r="D720" t="str">
            <v>AR10CD7030 - Instalaciones de Superficie</v>
          </cell>
        </row>
        <row r="721">
          <cell r="D721" t="str">
            <v>AR10CD8030 - Instalaciones de Superficie</v>
          </cell>
        </row>
        <row r="722">
          <cell r="D722" t="str">
            <v>AR10CD9030 - Instalaciones de Superficie</v>
          </cell>
        </row>
        <row r="723">
          <cell r="D723" t="str">
            <v>AR10CDE030 - Instalaciones de Superficie</v>
          </cell>
        </row>
        <row r="724">
          <cell r="D724" t="str">
            <v>AR10CDP030 - Instalaciones de Superficie</v>
          </cell>
        </row>
        <row r="725">
          <cell r="D725" t="str">
            <v>AR10CK4030 - Instalaciones de Superficie</v>
          </cell>
        </row>
        <row r="726">
          <cell r="D726" t="str">
            <v>AR10ANZ030 - Instalaciones de Superficie</v>
          </cell>
        </row>
        <row r="727">
          <cell r="D727" t="str">
            <v>AR10SNZ030 - Instalaciones de Superficie</v>
          </cell>
        </row>
        <row r="728">
          <cell r="D728" t="str">
            <v>AR104NZ030 - Instalaciones de Superficie</v>
          </cell>
        </row>
        <row r="729">
          <cell r="D729" t="str">
            <v>AR106NZ030 - Instalaciones de Superficie</v>
          </cell>
        </row>
        <row r="730">
          <cell r="D730" t="str">
            <v>AR10BNZ030 - Instalaciones de Superficie</v>
          </cell>
        </row>
        <row r="731">
          <cell r="D731" t="str">
            <v>AR40LE1030 - Instalaciones de Superficie</v>
          </cell>
        </row>
        <row r="732">
          <cell r="D732" t="str">
            <v>AR40LE2030 - Instalaciones de Superficie</v>
          </cell>
        </row>
        <row r="733">
          <cell r="D733" t="str">
            <v>AR10AE1030 - Instalaciones de Superficie</v>
          </cell>
        </row>
        <row r="734">
          <cell r="D734" t="str">
            <v>AR10AE2030 - Instalaciones de Superficie</v>
          </cell>
        </row>
        <row r="735">
          <cell r="D735" t="str">
            <v>AR10AE3030 - Instalaciones de Superficie</v>
          </cell>
        </row>
        <row r="736">
          <cell r="D736" t="str">
            <v>AR10AE4030 - Instalaciones de Superficie</v>
          </cell>
        </row>
        <row r="737">
          <cell r="D737" t="str">
            <v>AR10AE6030 - Instalaciones de Superficie</v>
          </cell>
        </row>
        <row r="738">
          <cell r="D738" t="str">
            <v>AR10AE7030 - Instalaciones de Superficie</v>
          </cell>
        </row>
        <row r="739">
          <cell r="D739" t="str">
            <v>AR10AE5030 - Instalaciones de Superficie</v>
          </cell>
        </row>
        <row r="740">
          <cell r="D740" t="str">
            <v>AR10FEZ030 - Instalaciones de Superficie</v>
          </cell>
        </row>
        <row r="741">
          <cell r="D741" t="str">
            <v>AR11CNZ030 - Instalaciones de Superficie</v>
          </cell>
        </row>
        <row r="742">
          <cell r="D742" t="str">
            <v>AR40LA1030 - Instalaciones de Superficie</v>
          </cell>
        </row>
        <row r="743">
          <cell r="D743" t="str">
            <v>AR40LA2030 - Instalaciones de Superficie</v>
          </cell>
        </row>
        <row r="744">
          <cell r="D744" t="str">
            <v>AR41AC1030 - Instalaciones de Superficie</v>
          </cell>
        </row>
        <row r="745">
          <cell r="D745" t="str">
            <v>AR41AC2030 - Instalaciones de Superficie</v>
          </cell>
        </row>
        <row r="746">
          <cell r="D746" t="str">
            <v>AR41AC3030 - Instalaciones de Superficie</v>
          </cell>
        </row>
        <row r="747">
          <cell r="D747" t="str">
            <v>AR41AC4030 - Instalaciones de Superficie</v>
          </cell>
        </row>
        <row r="748">
          <cell r="D748" t="str">
            <v>AR41AC6030 - Instalaciones de Superficie</v>
          </cell>
        </row>
        <row r="749">
          <cell r="D749" t="str">
            <v>AR41AC7030 - Instalaciones de Superficie</v>
          </cell>
        </row>
        <row r="750">
          <cell r="D750" t="str">
            <v>AR41AC5030 - Instalaciones de Superficie</v>
          </cell>
        </row>
        <row r="751">
          <cell r="D751" t="str">
            <v>AR42AFZ030 - Instalaciones de Superficie</v>
          </cell>
        </row>
        <row r="752">
          <cell r="D752" t="str">
            <v>BO11CIZ030 - Instalaciones de Superficie</v>
          </cell>
        </row>
        <row r="753">
          <cell r="D753" t="str">
            <v>BO11CNZ030 - Instalaciones de Superficie</v>
          </cell>
        </row>
        <row r="754">
          <cell r="D754" t="str">
            <v>CL10CH1030 - Instalaciones de Superficie</v>
          </cell>
        </row>
        <row r="755">
          <cell r="D755" t="str">
            <v>CL10CC1030 - Instalaciones de Superficie</v>
          </cell>
        </row>
        <row r="756">
          <cell r="D756" t="str">
            <v>CL10CB1030 - Instalaciones de Superficie</v>
          </cell>
        </row>
        <row r="757">
          <cell r="D757" t="str">
            <v>AR10CD1200 - Integridad &amp; Corrosión</v>
          </cell>
        </row>
        <row r="758">
          <cell r="D758" t="str">
            <v>AR10CD2200 - Integridad &amp; Corrosión</v>
          </cell>
        </row>
        <row r="759">
          <cell r="D759" t="str">
            <v>AR10CD3200 - Integridad &amp; Corrosión</v>
          </cell>
        </row>
        <row r="760">
          <cell r="D760" t="str">
            <v>AR10CD5200 - Integridad &amp; Corrosión</v>
          </cell>
        </row>
        <row r="761">
          <cell r="D761" t="str">
            <v>AR10CD7200 - Integridad &amp; Corrosión</v>
          </cell>
        </row>
        <row r="762">
          <cell r="D762" t="str">
            <v>AR10CD8200 - Integridad &amp; Corrosión</v>
          </cell>
        </row>
        <row r="763">
          <cell r="D763" t="str">
            <v>AR10CD9200 - Integridad &amp; Corrosión</v>
          </cell>
        </row>
        <row r="764">
          <cell r="D764" t="str">
            <v>AR10CDE200 - Integridad &amp; Corrosión</v>
          </cell>
        </row>
        <row r="765">
          <cell r="D765" t="str">
            <v>AR10CDP200 - Integridad &amp; Corrosión</v>
          </cell>
        </row>
        <row r="766">
          <cell r="D766" t="str">
            <v>AR10CK4200 - Integridad &amp; Corrosión</v>
          </cell>
        </row>
        <row r="767">
          <cell r="D767" t="str">
            <v>AR10ANZ200 - Integridad &amp; Corrosión</v>
          </cell>
        </row>
        <row r="768">
          <cell r="D768" t="str">
            <v>AR10SNZ200 - Integridad &amp; Corrosión</v>
          </cell>
        </row>
        <row r="769">
          <cell r="D769" t="str">
            <v>AR104NZ200 - Integridad &amp; Corrosión</v>
          </cell>
        </row>
        <row r="770">
          <cell r="D770" t="str">
            <v>AR106NZ200 - Integridad &amp; Corrosión</v>
          </cell>
        </row>
        <row r="771">
          <cell r="D771" t="str">
            <v>AR10BNZ200 - Integridad &amp; Corrosión</v>
          </cell>
        </row>
        <row r="772">
          <cell r="D772" t="str">
            <v>AR40LE1200 - Integridad &amp; Corrosión</v>
          </cell>
        </row>
        <row r="773">
          <cell r="D773" t="str">
            <v>AR40LE2200 - Integridad &amp; Corrosión</v>
          </cell>
        </row>
        <row r="774">
          <cell r="D774" t="str">
            <v>AR10AE1200 - Integridad &amp; Corrosión</v>
          </cell>
        </row>
        <row r="775">
          <cell r="D775" t="str">
            <v>AR10AE2200 - Integridad &amp; Corrosión</v>
          </cell>
        </row>
        <row r="776">
          <cell r="D776" t="str">
            <v>AR10AE3200 - Integridad &amp; Corrosión</v>
          </cell>
        </row>
        <row r="777">
          <cell r="D777" t="str">
            <v>AR10AE4200 - Integridad &amp; Corrosión</v>
          </cell>
        </row>
        <row r="778">
          <cell r="D778" t="str">
            <v>AR10AE6200 - Integridad &amp; Corrosión</v>
          </cell>
        </row>
        <row r="779">
          <cell r="D779" t="str">
            <v>AR10AE7200 - Integridad &amp; Corrosión</v>
          </cell>
        </row>
        <row r="780">
          <cell r="D780" t="str">
            <v>AR10AE5200 - Integridad &amp; Corrosión</v>
          </cell>
        </row>
        <row r="781">
          <cell r="D781" t="str">
            <v>AR10FEZ200 - Integridad &amp; Corrosión</v>
          </cell>
        </row>
        <row r="782">
          <cell r="D782" t="str">
            <v>AR11CNZ200 - Integridad &amp; Corrosión</v>
          </cell>
        </row>
        <row r="783">
          <cell r="D783" t="str">
            <v>AR40LA1200 - Integridad &amp; Corrosión</v>
          </cell>
        </row>
        <row r="784">
          <cell r="D784" t="str">
            <v>AR40LA2200 - Integridad &amp; Corrosión</v>
          </cell>
        </row>
        <row r="785">
          <cell r="D785" t="str">
            <v>AR41AC1200 - Integridad &amp; Corrosión</v>
          </cell>
        </row>
        <row r="786">
          <cell r="D786" t="str">
            <v>AR41AC2200 - Integridad &amp; Corrosión</v>
          </cell>
        </row>
        <row r="787">
          <cell r="D787" t="str">
            <v>AR41AC3200 - Integridad &amp; Corrosión</v>
          </cell>
        </row>
        <row r="788">
          <cell r="D788" t="str">
            <v>AR41AC4200 - Integridad &amp; Corrosión</v>
          </cell>
        </row>
        <row r="789">
          <cell r="D789" t="str">
            <v>AR41AC6200 - Integridad &amp; Corrosión</v>
          </cell>
        </row>
        <row r="790">
          <cell r="D790" t="str">
            <v>AR41AC7200 - Integridad &amp; Corrosión</v>
          </cell>
        </row>
        <row r="791">
          <cell r="D791" t="str">
            <v>AR41AC5200 - Integridad &amp; Corrosión</v>
          </cell>
        </row>
        <row r="792">
          <cell r="D792" t="str">
            <v>AR42AFZ200 - Integridad &amp; Corrosión</v>
          </cell>
        </row>
        <row r="793">
          <cell r="D793" t="str">
            <v>BO11CIZ200 - Integridad &amp; Corrosión</v>
          </cell>
        </row>
        <row r="794">
          <cell r="D794" t="str">
            <v>BO11CNZ200 - Integridad &amp; Corrosión</v>
          </cell>
        </row>
        <row r="795">
          <cell r="D795" t="str">
            <v>CL10CH1200 - Integridad &amp; Corrosión</v>
          </cell>
        </row>
        <row r="796">
          <cell r="D796" t="str">
            <v>CL10CC1200 - Integridad &amp; Corrosión</v>
          </cell>
        </row>
        <row r="797">
          <cell r="D797" t="str">
            <v>CL10CB1200 - Integridad &amp; Corrosión</v>
          </cell>
        </row>
        <row r="798">
          <cell r="D798" t="str">
            <v>AR10CDZ580 - Integridad y Procesos</v>
          </cell>
        </row>
        <row r="799">
          <cell r="D799" t="str">
            <v>AR10CK4580 - Integridad y Procesos</v>
          </cell>
        </row>
        <row r="800">
          <cell r="D800" t="str">
            <v>AR10CD1020 - Lineas de Cond. De Prod P/G/A</v>
          </cell>
        </row>
        <row r="801">
          <cell r="D801" t="str">
            <v>AR10CD2020 - Lineas de Cond. De Prod P/G/A</v>
          </cell>
        </row>
        <row r="802">
          <cell r="D802" t="str">
            <v>AR10CD3020 - Lineas de Cond. De Prod P/G/A</v>
          </cell>
        </row>
        <row r="803">
          <cell r="D803" t="str">
            <v>AR10CD5020 - Lineas de Cond. De Prod P/G/A</v>
          </cell>
        </row>
        <row r="804">
          <cell r="D804" t="str">
            <v>AR10CD7020 - Lineas de Cond. De Prod P/G/A</v>
          </cell>
        </row>
        <row r="805">
          <cell r="D805" t="str">
            <v>AR10CD8020 - Lineas de Cond. De Prod P/G/A</v>
          </cell>
        </row>
        <row r="806">
          <cell r="D806" t="str">
            <v>AR10CD9020 - Lineas de Cond. De Prod P/G/A</v>
          </cell>
        </row>
        <row r="807">
          <cell r="D807" t="str">
            <v>AR10CDP020 - Lineas de Cond. De Prod P/G/A</v>
          </cell>
        </row>
        <row r="808">
          <cell r="D808" t="str">
            <v>AR10CK4020 - Lineas de Cond. De Prod P/G/A</v>
          </cell>
        </row>
        <row r="809">
          <cell r="D809" t="str">
            <v>AR10ANZ020 - Lineas de Cond. De Prod P/G/A</v>
          </cell>
        </row>
        <row r="810">
          <cell r="D810" t="str">
            <v>AR10SNZ020 - Lineas de Cond. De Prod P/G/A</v>
          </cell>
        </row>
        <row r="811">
          <cell r="D811" t="str">
            <v>AR104NZ020 - Lineas de Cond. De Prod P/G/A</v>
          </cell>
        </row>
        <row r="812">
          <cell r="D812" t="str">
            <v>AR106NZ020 - Lineas de Cond. De Prod P/G/A</v>
          </cell>
        </row>
        <row r="813">
          <cell r="D813" t="str">
            <v>AR10BNZ020 - Lineas de Cond. De Prod P/G/A</v>
          </cell>
        </row>
        <row r="814">
          <cell r="D814" t="str">
            <v>AR40LE1020 - Lineas de Cond. De Prod P/G/A</v>
          </cell>
        </row>
        <row r="815">
          <cell r="D815" t="str">
            <v>AR40LE2020 - Lineas de Cond. De Prod P/G/A</v>
          </cell>
        </row>
        <row r="816">
          <cell r="D816" t="str">
            <v>AR10AE1020 - Lineas de Cond. De Prod P/G/A</v>
          </cell>
        </row>
        <row r="817">
          <cell r="D817" t="str">
            <v>AR10AE2020 - Lineas de Cond. De Prod P/G/A</v>
          </cell>
        </row>
        <row r="818">
          <cell r="D818" t="str">
            <v>AR10AE3020 - Lineas de Cond. De Prod P/G/A</v>
          </cell>
        </row>
        <row r="819">
          <cell r="D819" t="str">
            <v>AR10AE4020 - Lineas de Cond. De Prod P/G/A</v>
          </cell>
        </row>
        <row r="820">
          <cell r="D820" t="str">
            <v>AR10AE6020 - Lineas de Cond. De Prod P/G/A</v>
          </cell>
        </row>
        <row r="821">
          <cell r="D821" t="str">
            <v>AR10AE7020 - Lineas de Cond. De Prod P/G/A</v>
          </cell>
        </row>
        <row r="822">
          <cell r="D822" t="str">
            <v>AR10AE5020 - Lineas de Cond. De Prod P/G/A</v>
          </cell>
        </row>
        <row r="823">
          <cell r="D823" t="str">
            <v>AR10FEZ020 - Lineas de Cond. De Prod P/G/A</v>
          </cell>
        </row>
        <row r="824">
          <cell r="D824" t="str">
            <v>AR11CNZ020 - Lineas de Cond. De Prod P/G/A</v>
          </cell>
        </row>
        <row r="825">
          <cell r="D825" t="str">
            <v>AR40LA1020 - Lineas de Cond. De Prod P/G/A</v>
          </cell>
        </row>
        <row r="826">
          <cell r="D826" t="str">
            <v>AR40LA2020 - Lineas de Cond. De Prod P/G/A</v>
          </cell>
        </row>
        <row r="827">
          <cell r="D827" t="str">
            <v>AR41AC1020 - Lineas de Cond. De Prod P/G/A</v>
          </cell>
        </row>
        <row r="828">
          <cell r="D828" t="str">
            <v>AR41AC2020 - Lineas de Cond. De Prod P/G/A</v>
          </cell>
        </row>
        <row r="829">
          <cell r="D829" t="str">
            <v>AR41AC3020 - Lineas de Cond. De Prod P/G/A</v>
          </cell>
        </row>
        <row r="830">
          <cell r="D830" t="str">
            <v>AR41AC4020 - Lineas de Cond. De Prod P/G/A</v>
          </cell>
        </row>
        <row r="831">
          <cell r="D831" t="str">
            <v>AR41AC6020 - Lineas de Cond. De Prod P/G/A</v>
          </cell>
        </row>
        <row r="832">
          <cell r="D832" t="str">
            <v>AR41AC7020 - Lineas de Cond. De Prod P/G/A</v>
          </cell>
        </row>
        <row r="833">
          <cell r="D833" t="str">
            <v>AR41AC5020 - Lineas de Cond. De Prod P/G/A</v>
          </cell>
        </row>
        <row r="834">
          <cell r="D834" t="str">
            <v>AR42AFZ020 - Lineas de Cond. De Prod P/G/A</v>
          </cell>
        </row>
        <row r="835">
          <cell r="D835" t="str">
            <v>BO11CIZ020 - Lineas de Cond. De Prod P/G/A</v>
          </cell>
        </row>
        <row r="836">
          <cell r="D836" t="str">
            <v>BO11CNZ020 - Lineas de Cond. De Prod P/G/A</v>
          </cell>
        </row>
        <row r="837">
          <cell r="D837" t="str">
            <v>CL10CH1020 - Lineas de Cond. De Prod P/G/A</v>
          </cell>
        </row>
        <row r="838">
          <cell r="D838" t="str">
            <v>CL10CC1020 - Lineas de Cond. De Prod P/G/A</v>
          </cell>
        </row>
        <row r="839">
          <cell r="D839" t="str">
            <v>CL10CB1020 - Lineas de Cond. De Prod P/G/A</v>
          </cell>
        </row>
        <row r="840">
          <cell r="D840" t="str">
            <v>AR10APZ585 - Logística - Soporte y Ss. de negocios</v>
          </cell>
        </row>
        <row r="841">
          <cell r="D841" t="str">
            <v>AR10SRZ585 - Logística - Soporte y Ss. de negocios</v>
          </cell>
        </row>
        <row r="842">
          <cell r="D842" t="str">
            <v>AR10CDZ585 - Logística - Soporte y Ss. de negocios</v>
          </cell>
        </row>
        <row r="843">
          <cell r="D843" t="str">
            <v>AR10CK4585 - Logística - Soporte y Ss. de negocios</v>
          </cell>
        </row>
        <row r="844">
          <cell r="D844" t="str">
            <v>AR10ANZ585 - Logística - Soporte y Ss. de negocios</v>
          </cell>
        </row>
        <row r="845">
          <cell r="D845" t="str">
            <v>AR10SNZ585 - Logística - Soporte y Ss. de negocios</v>
          </cell>
        </row>
        <row r="846">
          <cell r="D846" t="str">
            <v>AR104NZ585 - Logística - Soporte y Ss. de negocios</v>
          </cell>
        </row>
        <row r="847">
          <cell r="D847" t="str">
            <v>AR106NZ585 - Logística - Soporte y Ss. de negocios</v>
          </cell>
        </row>
        <row r="848">
          <cell r="D848" t="str">
            <v>AR10BNZ585 - Logística - Soporte y Ss. de negocios</v>
          </cell>
        </row>
        <row r="849">
          <cell r="D849" t="str">
            <v>AR40LE2585 - Logística - Soporte y Ss. de negocios</v>
          </cell>
        </row>
        <row r="850">
          <cell r="D850" t="str">
            <v>AR10AEZ585 - Logística - Soporte y Ss. de negocios</v>
          </cell>
        </row>
        <row r="851">
          <cell r="D851" t="str">
            <v>AR10FEZ585 - Logística - Soporte y Ss. de negocios</v>
          </cell>
        </row>
        <row r="852">
          <cell r="D852" t="str">
            <v>AR10CEZ585 - Logística - Soporte y Ss. de negocios</v>
          </cell>
        </row>
        <row r="853">
          <cell r="D853" t="str">
            <v>AR10SEZ585 - Logística - Soporte y Ss. de negocios</v>
          </cell>
        </row>
        <row r="854">
          <cell r="D854" t="str">
            <v>AR10BAZ585 - Logística - Soporte y Ss. de negocios</v>
          </cell>
        </row>
        <row r="855">
          <cell r="D855" t="str">
            <v>AR11CAZ585 - Logística - Soporte y Ss. de negocios</v>
          </cell>
        </row>
        <row r="856">
          <cell r="D856" t="str">
            <v>AR11CAZ585 - Logística - Soporte y Ss. de negocios</v>
          </cell>
        </row>
        <row r="857">
          <cell r="D857" t="str">
            <v>AR11CNZ585 - Logística - Soporte y Ss. de negocios</v>
          </cell>
        </row>
        <row r="858">
          <cell r="D858" t="str">
            <v>AR11SAZ585 - Logística - Soporte y Ss. de negocios</v>
          </cell>
        </row>
        <row r="859">
          <cell r="D859" t="str">
            <v>AR12FUZ585 - Logística - Soporte y Ss. de negocios</v>
          </cell>
        </row>
        <row r="860">
          <cell r="D860" t="str">
            <v>AR12FMZ585 - Logística - Soporte y Ss. de negocios</v>
          </cell>
        </row>
        <row r="861">
          <cell r="D861" t="str">
            <v>AR13BSZ585 - Logística - Soporte y Ss. de negocios</v>
          </cell>
        </row>
        <row r="862">
          <cell r="D862" t="str">
            <v>AR40LA2585 - Logística - Soporte y Ss. de negocios</v>
          </cell>
        </row>
        <row r="863">
          <cell r="D863" t="str">
            <v>AR41ACZ585 - Logística - Soporte y Ss. de negocios</v>
          </cell>
        </row>
        <row r="864">
          <cell r="D864" t="str">
            <v>AR42AFZ585 - Logística - Soporte y Ss. de negocios</v>
          </cell>
        </row>
        <row r="865">
          <cell r="D865" t="str">
            <v>AR43GCZ585 - Logística - Soporte y Ss. de negocios</v>
          </cell>
        </row>
        <row r="866">
          <cell r="D866" t="str">
            <v>AR44GSZ585 - Logística - Soporte y Ss. de negocios</v>
          </cell>
        </row>
        <row r="867">
          <cell r="D867" t="str">
            <v>BO10OGZ585 - Logística - Soporte y Ss. de negocios</v>
          </cell>
        </row>
        <row r="868">
          <cell r="D868" t="str">
            <v>BO11CIZ585 - Logística - Soporte y Ss. de negocios</v>
          </cell>
        </row>
        <row r="869">
          <cell r="D869" t="str">
            <v>BO11CNZ585 - Logística - Soporte y Ss. de negocios</v>
          </cell>
        </row>
        <row r="870">
          <cell r="D870" t="str">
            <v>CL10CH1585 - Logística - Soporte y Ss. de negocios</v>
          </cell>
        </row>
        <row r="871">
          <cell r="D871" t="str">
            <v>CL10CC1585 - Logística - Soporte y Ss. de negocios</v>
          </cell>
        </row>
        <row r="872">
          <cell r="D872" t="str">
            <v>CL10CB1585 - Logística - Soporte y Ss. de negocios</v>
          </cell>
        </row>
        <row r="873">
          <cell r="D873" t="str">
            <v>AR10CDZ590 - Mantenimiento</v>
          </cell>
        </row>
        <row r="874">
          <cell r="D874" t="str">
            <v>AR10CK4590 - Mantenimiento</v>
          </cell>
        </row>
        <row r="875">
          <cell r="D875" t="str">
            <v>AR10CD1220 - Mantenimiento AIB</v>
          </cell>
        </row>
        <row r="876">
          <cell r="D876" t="str">
            <v>AR10CD2220 - Mantenimiento AIB</v>
          </cell>
        </row>
        <row r="877">
          <cell r="D877" t="str">
            <v>AR10CD3220 - Mantenimiento AIB</v>
          </cell>
        </row>
        <row r="878">
          <cell r="D878" t="str">
            <v>AR10CD5220 - Mantenimiento AIB</v>
          </cell>
        </row>
        <row r="879">
          <cell r="D879" t="str">
            <v>AR10CD7220 - Mantenimiento AIB</v>
          </cell>
        </row>
        <row r="880">
          <cell r="D880" t="str">
            <v>AR10CD8220 - Mantenimiento AIB</v>
          </cell>
        </row>
        <row r="881">
          <cell r="D881" t="str">
            <v>AR10CD9220 - Mantenimiento AIB</v>
          </cell>
        </row>
        <row r="882">
          <cell r="D882" t="str">
            <v>AR10CK4220 - Mantenimiento AIB</v>
          </cell>
        </row>
        <row r="883">
          <cell r="D883" t="str">
            <v>AR10ANZ220 - Mantenimiento AIB</v>
          </cell>
        </row>
        <row r="884">
          <cell r="D884" t="str">
            <v>AR10SNZ220 - Mantenimiento AIB</v>
          </cell>
        </row>
        <row r="885">
          <cell r="D885" t="str">
            <v>AR104NZ220 - Mantenimiento AIB</v>
          </cell>
        </row>
        <row r="886">
          <cell r="D886" t="str">
            <v>AR106NZ220 - Mantenimiento AIB</v>
          </cell>
        </row>
        <row r="887">
          <cell r="D887" t="str">
            <v>AR10BNZ220 - Mantenimiento AIB</v>
          </cell>
        </row>
        <row r="888">
          <cell r="D888" t="str">
            <v>AR40LE1220 - Mantenimiento AIB</v>
          </cell>
        </row>
        <row r="889">
          <cell r="D889" t="str">
            <v>AR40LE2220 - Mantenimiento AIB</v>
          </cell>
        </row>
        <row r="890">
          <cell r="D890" t="str">
            <v>AR10AE1220 - Mantenimiento AIB</v>
          </cell>
        </row>
        <row r="891">
          <cell r="D891" t="str">
            <v>AR10AE2220 - Mantenimiento AIB</v>
          </cell>
        </row>
        <row r="892">
          <cell r="D892" t="str">
            <v>AR10AE3220 - Mantenimiento AIB</v>
          </cell>
        </row>
        <row r="893">
          <cell r="D893" t="str">
            <v>AR10AE4220 - Mantenimiento AIB</v>
          </cell>
        </row>
        <row r="894">
          <cell r="D894" t="str">
            <v>AR10AE6220 - Mantenimiento AIB</v>
          </cell>
        </row>
        <row r="895">
          <cell r="D895" t="str">
            <v>AR10AE7220 - Mantenimiento AIB</v>
          </cell>
        </row>
        <row r="896">
          <cell r="D896" t="str">
            <v>AR10AE5220 - Mantenimiento AIB</v>
          </cell>
        </row>
        <row r="897">
          <cell r="D897" t="str">
            <v>AR10FEZ220 - Mantenimiento AIB</v>
          </cell>
        </row>
        <row r="898">
          <cell r="D898" t="str">
            <v>AR11CNZ220 - Mantenimiento AIB</v>
          </cell>
        </row>
        <row r="899">
          <cell r="D899" t="str">
            <v>AR40LA1220 - Mantenimiento AIB</v>
          </cell>
        </row>
        <row r="900">
          <cell r="D900" t="str">
            <v>AR40LA2220 - Mantenimiento AIB</v>
          </cell>
        </row>
        <row r="901">
          <cell r="D901" t="str">
            <v>AR41AC1220 - Mantenimiento AIB</v>
          </cell>
        </row>
        <row r="902">
          <cell r="D902" t="str">
            <v>AR41AC2220 - Mantenimiento AIB</v>
          </cell>
        </row>
        <row r="903">
          <cell r="D903" t="str">
            <v>AR41AC3220 - Mantenimiento AIB</v>
          </cell>
        </row>
        <row r="904">
          <cell r="D904" t="str">
            <v>AR41AC4220 - Mantenimiento AIB</v>
          </cell>
        </row>
        <row r="905">
          <cell r="D905" t="str">
            <v>AR41AC6220 - Mantenimiento AIB</v>
          </cell>
        </row>
        <row r="906">
          <cell r="D906" t="str">
            <v>AR41AC7220 - Mantenimiento AIB</v>
          </cell>
        </row>
        <row r="907">
          <cell r="D907" t="str">
            <v>AR41AC5220 - Mantenimiento AIB</v>
          </cell>
        </row>
        <row r="908">
          <cell r="D908" t="str">
            <v>AR42AFZ220 - Mantenimiento AIB</v>
          </cell>
        </row>
        <row r="909">
          <cell r="D909" t="str">
            <v>BO11CIZ220 - Mantenimiento AIB</v>
          </cell>
        </row>
        <row r="910">
          <cell r="D910" t="str">
            <v>BO11CNZ220 - Mantenimiento AIB</v>
          </cell>
        </row>
        <row r="911">
          <cell r="D911" t="str">
            <v>CL10CH1220 - Mantenimiento AIB</v>
          </cell>
        </row>
        <row r="912">
          <cell r="D912" t="str">
            <v>CL10CC1220 - Mantenimiento AIB</v>
          </cell>
        </row>
        <row r="913">
          <cell r="D913" t="str">
            <v>CL10CB1220 - Mantenimiento AIB</v>
          </cell>
        </row>
        <row r="914">
          <cell r="D914" t="str">
            <v>AR10CD1210 - Mantenimiento Automatización</v>
          </cell>
        </row>
        <row r="915">
          <cell r="D915" t="str">
            <v>AR10CD2210 - Mantenimiento Automatización</v>
          </cell>
        </row>
        <row r="916">
          <cell r="D916" t="str">
            <v>AR10CD3210 - Mantenimiento Automatización</v>
          </cell>
        </row>
        <row r="917">
          <cell r="D917" t="str">
            <v>AR10CD5210 - Mantenimiento Automatización</v>
          </cell>
        </row>
        <row r="918">
          <cell r="D918" t="str">
            <v>AR10CD7210 - Mantenimiento Automatización</v>
          </cell>
        </row>
        <row r="919">
          <cell r="D919" t="str">
            <v>AR10CD8210 - Mantenimiento Automatización</v>
          </cell>
        </row>
        <row r="920">
          <cell r="D920" t="str">
            <v>AR10CD9210 - Mantenimiento Automatización</v>
          </cell>
        </row>
        <row r="921">
          <cell r="D921" t="str">
            <v>AR10CDE210 - Mantenimiento Automatización</v>
          </cell>
        </row>
        <row r="922">
          <cell r="D922" t="str">
            <v>AR10CDP210 - Mantenimiento Automatización</v>
          </cell>
        </row>
        <row r="923">
          <cell r="D923" t="str">
            <v>AR10CK4210 - Mantenimiento Automatización</v>
          </cell>
        </row>
        <row r="924">
          <cell r="D924" t="str">
            <v>AR10ANZ210 - Mantenimiento Automatización</v>
          </cell>
        </row>
        <row r="925">
          <cell r="D925" t="str">
            <v>AR10SNZ210 - Mantenimiento Automatización</v>
          </cell>
        </row>
        <row r="926">
          <cell r="D926" t="str">
            <v>AR104NZ210 - Mantenimiento Automatización</v>
          </cell>
        </row>
        <row r="927">
          <cell r="D927" t="str">
            <v>AR106NZ210 - Mantenimiento Automatización</v>
          </cell>
        </row>
        <row r="928">
          <cell r="D928" t="str">
            <v>AR10BNZ210 - Mantenimiento Automatización</v>
          </cell>
        </row>
        <row r="929">
          <cell r="D929" t="str">
            <v>AR40LE1210 - Mantenimiento Automatización</v>
          </cell>
        </row>
        <row r="930">
          <cell r="D930" t="str">
            <v>AR40LE2210 - Mantenimiento Automatización</v>
          </cell>
        </row>
        <row r="931">
          <cell r="D931" t="str">
            <v>AR10AE1210 - Mantenimiento Automatización</v>
          </cell>
        </row>
        <row r="932">
          <cell r="D932" t="str">
            <v>AR10AE2210 - Mantenimiento Automatización</v>
          </cell>
        </row>
        <row r="933">
          <cell r="D933" t="str">
            <v>AR10AE3210 - Mantenimiento Automatización</v>
          </cell>
        </row>
        <row r="934">
          <cell r="D934" t="str">
            <v>AR10AE4210 - Mantenimiento Automatización</v>
          </cell>
        </row>
        <row r="935">
          <cell r="D935" t="str">
            <v>AR10AE6210 - Mantenimiento Automatización</v>
          </cell>
        </row>
        <row r="936">
          <cell r="D936" t="str">
            <v>AR10AE7210 - Mantenimiento Automatización</v>
          </cell>
        </row>
        <row r="937">
          <cell r="D937" t="str">
            <v>AR10AE5210 - Mantenimiento Automatización</v>
          </cell>
        </row>
        <row r="938">
          <cell r="D938" t="str">
            <v>AR10FEZ210 - Mantenimiento Automatización</v>
          </cell>
        </row>
        <row r="939">
          <cell r="D939" t="str">
            <v>AR11CNZ210 - Mantenimiento Automatización</v>
          </cell>
        </row>
        <row r="940">
          <cell r="D940" t="str">
            <v>AR40LA1210 - Mantenimiento Automatización</v>
          </cell>
        </row>
        <row r="941">
          <cell r="D941" t="str">
            <v>AR40LA2210 - Mantenimiento Automatización</v>
          </cell>
        </row>
        <row r="942">
          <cell r="D942" t="str">
            <v>AR41AC1210 - Mantenimiento Automatización</v>
          </cell>
        </row>
        <row r="943">
          <cell r="D943" t="str">
            <v>AR41AC2210 - Mantenimiento Automatización</v>
          </cell>
        </row>
        <row r="944">
          <cell r="D944" t="str">
            <v>AR41AC3210 - Mantenimiento Automatización</v>
          </cell>
        </row>
        <row r="945">
          <cell r="D945" t="str">
            <v>AR41AC4210 - Mantenimiento Automatización</v>
          </cell>
        </row>
        <row r="946">
          <cell r="D946" t="str">
            <v>AR41AC6210 - Mantenimiento Automatización</v>
          </cell>
        </row>
        <row r="947">
          <cell r="D947" t="str">
            <v>AR41AC7210 - Mantenimiento Automatización</v>
          </cell>
        </row>
        <row r="948">
          <cell r="D948" t="str">
            <v>AR41AC5210 - Mantenimiento Automatización</v>
          </cell>
        </row>
        <row r="949">
          <cell r="D949" t="str">
            <v>AR42AFZ210 - Mantenimiento Automatización</v>
          </cell>
        </row>
        <row r="950">
          <cell r="D950" t="str">
            <v>BO11CIZ210 - Mantenimiento Automatización</v>
          </cell>
        </row>
        <row r="951">
          <cell r="D951" t="str">
            <v>BO11CNZ210 - Mantenimiento Automatización</v>
          </cell>
        </row>
        <row r="952">
          <cell r="D952" t="str">
            <v>CL10CH1210 - Mantenimiento Automatización</v>
          </cell>
        </row>
        <row r="953">
          <cell r="D953" t="str">
            <v>CL10CC1210 - Mantenimiento Automatización</v>
          </cell>
        </row>
        <row r="954">
          <cell r="D954" t="str">
            <v>CL10CB1210 - Mantenimiento Automatización</v>
          </cell>
        </row>
        <row r="955">
          <cell r="D955" t="str">
            <v>AR10CD1270 - Mantenimiento de Ductos</v>
          </cell>
        </row>
        <row r="956">
          <cell r="D956" t="str">
            <v>AR10CD2270 - Mantenimiento de Ductos</v>
          </cell>
        </row>
        <row r="957">
          <cell r="D957" t="str">
            <v>AR10CD3270 - Mantenimiento de Ductos</v>
          </cell>
        </row>
        <row r="958">
          <cell r="D958" t="str">
            <v>AR10CD5270 - Mantenimiento de Ductos</v>
          </cell>
        </row>
        <row r="959">
          <cell r="D959" t="str">
            <v>AR10CD7270 - Mantenimiento de Ductos</v>
          </cell>
        </row>
        <row r="960">
          <cell r="D960" t="str">
            <v>AR10CD8270 - Mantenimiento de Ductos</v>
          </cell>
        </row>
        <row r="961">
          <cell r="D961" t="str">
            <v>AR10CD9270 - Mantenimiento de Ductos</v>
          </cell>
        </row>
        <row r="962">
          <cell r="D962" t="str">
            <v>AR10CDP270 - Mantenimiento de Ductos</v>
          </cell>
        </row>
        <row r="963">
          <cell r="D963" t="str">
            <v>AR10CK4270 - Mantenimiento de Ductos</v>
          </cell>
        </row>
        <row r="964">
          <cell r="D964" t="str">
            <v>AR10ANZ270 - Mantenimiento de Ductos</v>
          </cell>
        </row>
        <row r="965">
          <cell r="D965" t="str">
            <v>AR10SNZ270 - Mantenimiento de Ductos</v>
          </cell>
        </row>
        <row r="966">
          <cell r="D966" t="str">
            <v>AR104NZ270 - Mantenimiento de Ductos</v>
          </cell>
        </row>
        <row r="967">
          <cell r="D967" t="str">
            <v>AR106NZ270 - Mantenimiento de Ductos</v>
          </cell>
        </row>
        <row r="968">
          <cell r="D968" t="str">
            <v>AR10BNZ270 - Mantenimiento de Ductos</v>
          </cell>
        </row>
        <row r="969">
          <cell r="D969" t="str">
            <v>AR40LE1270 - Mantenimiento de Ductos</v>
          </cell>
        </row>
        <row r="970">
          <cell r="D970" t="str">
            <v>AR40LE2270 - Mantenimiento de Ductos</v>
          </cell>
        </row>
        <row r="971">
          <cell r="D971" t="str">
            <v>AR10AE1270 - Mantenimiento de Ductos</v>
          </cell>
        </row>
        <row r="972">
          <cell r="D972" t="str">
            <v>AR10AE2270 - Mantenimiento de Ductos</v>
          </cell>
        </row>
        <row r="973">
          <cell r="D973" t="str">
            <v>AR10AE3270 - Mantenimiento de Ductos</v>
          </cell>
        </row>
        <row r="974">
          <cell r="D974" t="str">
            <v>AR10AE4270 - Mantenimiento de Ductos</v>
          </cell>
        </row>
        <row r="975">
          <cell r="D975" t="str">
            <v>AR10AE6270 - Mantenimiento de Ductos</v>
          </cell>
        </row>
        <row r="976">
          <cell r="D976" t="str">
            <v>AR10AE7270 - Mantenimiento de Ductos</v>
          </cell>
        </row>
        <row r="977">
          <cell r="D977" t="str">
            <v>AR10AE5270 - Mantenimiento de Ductos</v>
          </cell>
        </row>
        <row r="978">
          <cell r="D978" t="str">
            <v>AR10FEZ270 - Mantenimiento de Ductos</v>
          </cell>
        </row>
        <row r="979">
          <cell r="D979" t="str">
            <v>AR11CNZ270 - Mantenimiento de Ductos</v>
          </cell>
        </row>
        <row r="980">
          <cell r="D980" t="str">
            <v>AR40LA1270 - Mantenimiento de Ductos</v>
          </cell>
        </row>
        <row r="981">
          <cell r="D981" t="str">
            <v>AR40LA2270 - Mantenimiento de Ductos</v>
          </cell>
        </row>
        <row r="982">
          <cell r="D982" t="str">
            <v>AR41AC1270 - Mantenimiento de Ductos</v>
          </cell>
        </row>
        <row r="983">
          <cell r="D983" t="str">
            <v>AR41AC2270 - Mantenimiento de Ductos</v>
          </cell>
        </row>
        <row r="984">
          <cell r="D984" t="str">
            <v>AR41AC3270 - Mantenimiento de Ductos</v>
          </cell>
        </row>
        <row r="985">
          <cell r="D985" t="str">
            <v>AR41AC4270 - Mantenimiento de Ductos</v>
          </cell>
        </row>
        <row r="986">
          <cell r="D986" t="str">
            <v>AR41AC6270 - Mantenimiento de Ductos</v>
          </cell>
        </row>
        <row r="987">
          <cell r="D987" t="str">
            <v>AR41AC7270 - Mantenimiento de Ductos</v>
          </cell>
        </row>
        <row r="988">
          <cell r="D988" t="str">
            <v>AR41AC5270 - Mantenimiento de Ductos</v>
          </cell>
        </row>
        <row r="989">
          <cell r="D989" t="str">
            <v>AR42AFZ270 - Mantenimiento de Ductos</v>
          </cell>
        </row>
        <row r="990">
          <cell r="D990" t="str">
            <v>BO11CIZ270 - Mantenimiento de Ductos</v>
          </cell>
        </row>
        <row r="991">
          <cell r="D991" t="str">
            <v>BO11CNZ270 - Mantenimiento de Ductos</v>
          </cell>
        </row>
        <row r="992">
          <cell r="D992" t="str">
            <v>CL10CH1270 - Mantenimiento de Ductos</v>
          </cell>
        </row>
        <row r="993">
          <cell r="D993" t="str">
            <v>CL10CC1270 - Mantenimiento de Ductos</v>
          </cell>
        </row>
        <row r="994">
          <cell r="D994" t="str">
            <v>CL10CB1270 - Mantenimiento de Ductos</v>
          </cell>
        </row>
        <row r="995">
          <cell r="D995" t="str">
            <v>AR10CD1280 - Mantenimiento de Otras plantas</v>
          </cell>
        </row>
        <row r="996">
          <cell r="D996" t="str">
            <v>AR10CD2280 - Mantenimiento de Otras plantas</v>
          </cell>
        </row>
        <row r="997">
          <cell r="D997" t="str">
            <v>AR10CD3280 - Mantenimiento de Otras plantas</v>
          </cell>
        </row>
        <row r="998">
          <cell r="D998" t="str">
            <v>AR10CD5280 - Mantenimiento de Otras plantas</v>
          </cell>
        </row>
        <row r="999">
          <cell r="D999" t="str">
            <v>AR10CD7280 - Mantenimiento de Otras plantas</v>
          </cell>
        </row>
        <row r="1000">
          <cell r="D1000" t="str">
            <v>AR10CD8280 - Mantenimiento de Otras plantas</v>
          </cell>
        </row>
        <row r="1001">
          <cell r="D1001" t="str">
            <v>AR10CD9280 - Mantenimiento de Otras plantas</v>
          </cell>
        </row>
        <row r="1002">
          <cell r="D1002" t="str">
            <v>AR10CDP280 - Mantenimiento de Otras plantas</v>
          </cell>
        </row>
        <row r="1003">
          <cell r="D1003" t="str">
            <v>AR10CK4280 - Mantenimiento de Otras plantas</v>
          </cell>
        </row>
        <row r="1004">
          <cell r="D1004" t="str">
            <v>AR10ANZ280 - Mantenimiento de Otras plantas</v>
          </cell>
        </row>
        <row r="1005">
          <cell r="D1005" t="str">
            <v>AR10SNZ280 - Mantenimiento de Otras plantas</v>
          </cell>
        </row>
        <row r="1006">
          <cell r="D1006" t="str">
            <v>AR104NZ280 - Mantenimiento de Otras plantas</v>
          </cell>
        </row>
        <row r="1007">
          <cell r="D1007" t="str">
            <v>AR106NZ280 - Mantenimiento de Otras plantas</v>
          </cell>
        </row>
        <row r="1008">
          <cell r="D1008" t="str">
            <v>AR10BNZ280 - Mantenimiento de Otras plantas</v>
          </cell>
        </row>
        <row r="1009">
          <cell r="D1009" t="str">
            <v>AR40LE1280 - Mantenimiento de Otras plantas</v>
          </cell>
        </row>
        <row r="1010">
          <cell r="D1010" t="str">
            <v>AR40LE2280 - Mantenimiento de Otras plantas</v>
          </cell>
        </row>
        <row r="1011">
          <cell r="D1011" t="str">
            <v>AR10AE1280 - Mantenimiento de Otras plantas</v>
          </cell>
        </row>
        <row r="1012">
          <cell r="D1012" t="str">
            <v>AR10AE2280 - Mantenimiento de Otras plantas</v>
          </cell>
        </row>
        <row r="1013">
          <cell r="D1013" t="str">
            <v>AR10AE3280 - Mantenimiento de Otras plantas</v>
          </cell>
        </row>
        <row r="1014">
          <cell r="D1014" t="str">
            <v>AR10AE4280 - Mantenimiento de Otras plantas</v>
          </cell>
        </row>
        <row r="1015">
          <cell r="D1015" t="str">
            <v>AR10AE6280 - Mantenimiento de Otras plantas</v>
          </cell>
        </row>
        <row r="1016">
          <cell r="D1016" t="str">
            <v>AR10AE7280 - Mantenimiento de Otras plantas</v>
          </cell>
        </row>
        <row r="1017">
          <cell r="D1017" t="str">
            <v>AR10AE5280 - Mantenimiento de Otras plantas</v>
          </cell>
        </row>
        <row r="1018">
          <cell r="D1018" t="str">
            <v>AR10FEZ280 - Mantenimiento de Otras plantas</v>
          </cell>
        </row>
        <row r="1019">
          <cell r="D1019" t="str">
            <v>AR11CNZ280 - Mantenimiento de Otras plantas</v>
          </cell>
        </row>
        <row r="1020">
          <cell r="D1020" t="str">
            <v>AR40LA1280 - Mantenimiento de Otras plantas</v>
          </cell>
        </row>
        <row r="1021">
          <cell r="D1021" t="str">
            <v>AR40LA2280 - Mantenimiento de Otras plantas</v>
          </cell>
        </row>
        <row r="1022">
          <cell r="D1022" t="str">
            <v>AR41AC1280 - Mantenimiento de Otras plantas</v>
          </cell>
        </row>
        <row r="1023">
          <cell r="D1023" t="str">
            <v>AR41AC2280 - Mantenimiento de Otras plantas</v>
          </cell>
        </row>
        <row r="1024">
          <cell r="D1024" t="str">
            <v>AR41AC3280 - Mantenimiento de Otras plantas</v>
          </cell>
        </row>
        <row r="1025">
          <cell r="D1025" t="str">
            <v>AR41AC4280 - Mantenimiento de Otras plantas</v>
          </cell>
        </row>
        <row r="1026">
          <cell r="D1026" t="str">
            <v>AR41AC6280 - Mantenimiento de Otras plantas</v>
          </cell>
        </row>
        <row r="1027">
          <cell r="D1027" t="str">
            <v>AR41AC7280 - Mantenimiento de Otras plantas</v>
          </cell>
        </row>
        <row r="1028">
          <cell r="D1028" t="str">
            <v>AR41AC5280 - Mantenimiento de Otras plantas</v>
          </cell>
        </row>
        <row r="1029">
          <cell r="D1029" t="str">
            <v>AR42AFZ280 - Mantenimiento de Otras plantas</v>
          </cell>
        </row>
        <row r="1030">
          <cell r="D1030" t="str">
            <v>BO11CIZ280 - Mantenimiento de Otras plantas</v>
          </cell>
        </row>
        <row r="1031">
          <cell r="D1031" t="str">
            <v>BO11CNZ280 - Mantenimiento de Otras plantas</v>
          </cell>
        </row>
        <row r="1032">
          <cell r="D1032" t="str">
            <v>CL10CH1280 - Mantenimiento de Otras plantas</v>
          </cell>
        </row>
        <row r="1033">
          <cell r="D1033" t="str">
            <v>CL10CC1280 - Mantenimiento de Otras plantas</v>
          </cell>
        </row>
        <row r="1034">
          <cell r="D1034" t="str">
            <v>CL10CB1280 - Mantenimiento de Otras plantas</v>
          </cell>
        </row>
        <row r="1035">
          <cell r="D1035" t="str">
            <v>AR10CD1290 - Mantenimiento Distribución Eléctrica</v>
          </cell>
        </row>
        <row r="1036">
          <cell r="D1036" t="str">
            <v>AR10CD2290 - Mantenimiento Distribución Eléctrica</v>
          </cell>
        </row>
        <row r="1037">
          <cell r="D1037" t="str">
            <v>AR10CD3290 - Mantenimiento Distribución Eléctrica</v>
          </cell>
        </row>
        <row r="1038">
          <cell r="D1038" t="str">
            <v>AR10CD5290 - Mantenimiento Distribución Eléctrica</v>
          </cell>
        </row>
        <row r="1039">
          <cell r="D1039" t="str">
            <v>AR10CD7290 - Mantenimiento Distribución Eléctrica</v>
          </cell>
        </row>
        <row r="1040">
          <cell r="D1040" t="str">
            <v>AR10CD8290 - Mantenimiento Distribución Eléctrica</v>
          </cell>
        </row>
        <row r="1041">
          <cell r="D1041" t="str">
            <v>AR10CD9290 - Mantenimiento Distribución Eléctrica</v>
          </cell>
        </row>
        <row r="1042">
          <cell r="D1042" t="str">
            <v>AR10CDE290 - Mantenimiento Distribución Eléctrica</v>
          </cell>
        </row>
        <row r="1043">
          <cell r="D1043" t="str">
            <v>AR10CK4290 - Mantenimiento Distribución Eléctrica</v>
          </cell>
        </row>
        <row r="1044">
          <cell r="D1044" t="str">
            <v>AR10ANZ290 - Mantenimiento Distribución Eléctrica</v>
          </cell>
        </row>
        <row r="1045">
          <cell r="D1045" t="str">
            <v>AR10SNZ290 - Mantenimiento Distribución Eléctrica</v>
          </cell>
        </row>
        <row r="1046">
          <cell r="D1046" t="str">
            <v>AR104NZ290 - Mantenimiento Distribución Eléctrica</v>
          </cell>
        </row>
        <row r="1047">
          <cell r="D1047" t="str">
            <v>AR106NZ290 - Mantenimiento Distribución Eléctrica</v>
          </cell>
        </row>
        <row r="1048">
          <cell r="D1048" t="str">
            <v>AR10BNZ290 - Mantenimiento Distribución Eléctrica</v>
          </cell>
        </row>
        <row r="1049">
          <cell r="D1049" t="str">
            <v>AR40LE1290 - Mantenimiento Distribución Eléctrica</v>
          </cell>
        </row>
        <row r="1050">
          <cell r="D1050" t="str">
            <v>AR40LE2290 - Mantenimiento Distribución Eléctrica</v>
          </cell>
        </row>
        <row r="1051">
          <cell r="D1051" t="str">
            <v>AR10AE1290 - Mantenimiento Distribución Eléctrica</v>
          </cell>
        </row>
        <row r="1052">
          <cell r="D1052" t="str">
            <v>AR10AE2290 - Mantenimiento Distribución Eléctrica</v>
          </cell>
        </row>
        <row r="1053">
          <cell r="D1053" t="str">
            <v>AR10AE3290 - Mantenimiento Distribución Eléctrica</v>
          </cell>
        </row>
        <row r="1054">
          <cell r="D1054" t="str">
            <v>AR10AE4290 - Mantenimiento Distribución Eléctrica</v>
          </cell>
        </row>
        <row r="1055">
          <cell r="D1055" t="str">
            <v>AR10AE6290 - Mantenimiento Distribución Eléctrica</v>
          </cell>
        </row>
        <row r="1056">
          <cell r="D1056" t="str">
            <v>AR10AE7290 - Mantenimiento Distribución Eléctrica</v>
          </cell>
        </row>
        <row r="1057">
          <cell r="D1057" t="str">
            <v>AR10AE5290 - Mantenimiento Distribución Eléctrica</v>
          </cell>
        </row>
        <row r="1058">
          <cell r="D1058" t="str">
            <v>AR10FEZ290 - Mantenimiento Distribución Eléctrica</v>
          </cell>
        </row>
        <row r="1059">
          <cell r="D1059" t="str">
            <v>AR11CNZ290 - Mantenimiento Distribución Eléctrica</v>
          </cell>
        </row>
        <row r="1060">
          <cell r="D1060" t="str">
            <v>AR40LA1290 - Mantenimiento Distribución Eléctrica</v>
          </cell>
        </row>
        <row r="1061">
          <cell r="D1061" t="str">
            <v>AR40LA2290 - Mantenimiento Distribución Eléctrica</v>
          </cell>
        </row>
        <row r="1062">
          <cell r="D1062" t="str">
            <v>AR41AC1290 - Mantenimiento Distribución Eléctrica</v>
          </cell>
        </row>
        <row r="1063">
          <cell r="D1063" t="str">
            <v>AR41AC2290 - Mantenimiento Distribución Eléctrica</v>
          </cell>
        </row>
        <row r="1064">
          <cell r="D1064" t="str">
            <v>AR41AC3290 - Mantenimiento Distribución Eléctrica</v>
          </cell>
        </row>
        <row r="1065">
          <cell r="D1065" t="str">
            <v>AR41AC4290 - Mantenimiento Distribución Eléctrica</v>
          </cell>
        </row>
        <row r="1066">
          <cell r="D1066" t="str">
            <v>AR41AC6290 - Mantenimiento Distribución Eléctrica</v>
          </cell>
        </row>
        <row r="1067">
          <cell r="D1067" t="str">
            <v>AR41AC7290 - Mantenimiento Distribución Eléctrica</v>
          </cell>
        </row>
        <row r="1068">
          <cell r="D1068" t="str">
            <v>AR41AC5290 - Mantenimiento Distribución Eléctrica</v>
          </cell>
        </row>
        <row r="1069">
          <cell r="D1069" t="str">
            <v>AR42AFZ290 - Mantenimiento Distribución Eléctrica</v>
          </cell>
        </row>
        <row r="1070">
          <cell r="D1070" t="str">
            <v>BO11CIZ290 - Mantenimiento Distribución Eléctrica</v>
          </cell>
        </row>
        <row r="1071">
          <cell r="D1071" t="str">
            <v>BO11CNZ290 - Mantenimiento Distribución Eléctrica</v>
          </cell>
        </row>
        <row r="1072">
          <cell r="D1072" t="str">
            <v>CL10CH1290 - Mantenimiento Distribución Eléctrica</v>
          </cell>
        </row>
        <row r="1073">
          <cell r="D1073" t="str">
            <v>CL10CC1290 - Mantenimiento Distribución Eléctrica</v>
          </cell>
        </row>
        <row r="1074">
          <cell r="D1074" t="str">
            <v>CL10CB1290 - Mantenimiento Distribución Eléctrica</v>
          </cell>
        </row>
        <row r="1075">
          <cell r="D1075" t="str">
            <v>AR10CD1300 - Mantenimiento Generación Eléctrica</v>
          </cell>
        </row>
        <row r="1076">
          <cell r="D1076" t="str">
            <v>AR10CD2300 - Mantenimiento Generación Eléctrica</v>
          </cell>
        </row>
        <row r="1077">
          <cell r="D1077" t="str">
            <v>AR10CD3300 - Mantenimiento Generación Eléctrica</v>
          </cell>
        </row>
        <row r="1078">
          <cell r="D1078" t="str">
            <v>AR10CD5300 - Mantenimiento Generación Eléctrica</v>
          </cell>
        </row>
        <row r="1079">
          <cell r="D1079" t="str">
            <v>AR10CD7300 - Mantenimiento Generación Eléctrica</v>
          </cell>
        </row>
        <row r="1080">
          <cell r="D1080" t="str">
            <v>AR10CD8300 - Mantenimiento Generación Eléctrica</v>
          </cell>
        </row>
        <row r="1081">
          <cell r="D1081" t="str">
            <v>AR10CD9300 - Mantenimiento Generación Eléctrica</v>
          </cell>
        </row>
        <row r="1082">
          <cell r="D1082" t="str">
            <v>AR10CDE300 - Mantenimiento Generación Eléctrica</v>
          </cell>
        </row>
        <row r="1083">
          <cell r="D1083" t="str">
            <v>AR10CK4300 - Mantenimiento Generación Eléctrica</v>
          </cell>
        </row>
        <row r="1084">
          <cell r="D1084" t="str">
            <v>AR10ANZ300 - Mantenimiento Generación Eléctrica</v>
          </cell>
        </row>
        <row r="1085">
          <cell r="D1085" t="str">
            <v>AR10SNZ300 - Mantenimiento Generación Eléctrica</v>
          </cell>
        </row>
        <row r="1086">
          <cell r="D1086" t="str">
            <v>AR104NZ300 - Mantenimiento Generación Eléctrica</v>
          </cell>
        </row>
        <row r="1087">
          <cell r="D1087" t="str">
            <v>AR106NZ300 - Mantenimiento Generación Eléctrica</v>
          </cell>
        </row>
        <row r="1088">
          <cell r="D1088" t="str">
            <v>AR10BNZ300 - Mantenimiento Generación Eléctrica</v>
          </cell>
        </row>
        <row r="1089">
          <cell r="D1089" t="str">
            <v>AR40LE1300 - Mantenimiento Generación Eléctrica</v>
          </cell>
        </row>
        <row r="1090">
          <cell r="D1090" t="str">
            <v>AR40LE2300 - Mantenimiento Generación Eléctrica</v>
          </cell>
        </row>
        <row r="1091">
          <cell r="D1091" t="str">
            <v>AR10AE1300 - Mantenimiento Generación Eléctrica</v>
          </cell>
        </row>
        <row r="1092">
          <cell r="D1092" t="str">
            <v>AR10AE2300 - Mantenimiento Generación Eléctrica</v>
          </cell>
        </row>
        <row r="1093">
          <cell r="D1093" t="str">
            <v>AR10AE3300 - Mantenimiento Generación Eléctrica</v>
          </cell>
        </row>
        <row r="1094">
          <cell r="D1094" t="str">
            <v>AR10AE4300 - Mantenimiento Generación Eléctrica</v>
          </cell>
        </row>
        <row r="1095">
          <cell r="D1095" t="str">
            <v>AR10AE6300 - Mantenimiento Generación Eléctrica</v>
          </cell>
        </row>
        <row r="1096">
          <cell r="D1096" t="str">
            <v>AR10AE7300 - Mantenimiento Generación Eléctrica</v>
          </cell>
        </row>
        <row r="1097">
          <cell r="D1097" t="str">
            <v>AR10AE5300 - Mantenimiento Generación Eléctrica</v>
          </cell>
        </row>
        <row r="1098">
          <cell r="D1098" t="str">
            <v>AR10FEZ300 - Mantenimiento Generación Eléctrica</v>
          </cell>
        </row>
        <row r="1099">
          <cell r="D1099" t="str">
            <v>AR11CNZ300 - Mantenimiento Generación Eléctrica</v>
          </cell>
        </row>
        <row r="1100">
          <cell r="D1100" t="str">
            <v>AR40LA1300 - Mantenimiento Generación Eléctrica</v>
          </cell>
        </row>
        <row r="1101">
          <cell r="D1101" t="str">
            <v>AR40LA2300 - Mantenimiento Generación Eléctrica</v>
          </cell>
        </row>
        <row r="1102">
          <cell r="D1102" t="str">
            <v>AR41AC1300 - Mantenimiento Generación Eléctrica</v>
          </cell>
        </row>
        <row r="1103">
          <cell r="D1103" t="str">
            <v>AR41AC2300 - Mantenimiento Generación Eléctrica</v>
          </cell>
        </row>
        <row r="1104">
          <cell r="D1104" t="str">
            <v>AR41AC3300 - Mantenimiento Generación Eléctrica</v>
          </cell>
        </row>
        <row r="1105">
          <cell r="D1105" t="str">
            <v>AR41AC4300 - Mantenimiento Generación Eléctrica</v>
          </cell>
        </row>
        <row r="1106">
          <cell r="D1106" t="str">
            <v>AR41AC6300 - Mantenimiento Generación Eléctrica</v>
          </cell>
        </row>
        <row r="1107">
          <cell r="D1107" t="str">
            <v>AR41AC7300 - Mantenimiento Generación Eléctrica</v>
          </cell>
        </row>
        <row r="1108">
          <cell r="D1108" t="str">
            <v>AR41AC5300 - Mantenimiento Generación Eléctrica</v>
          </cell>
        </row>
        <row r="1109">
          <cell r="D1109" t="str">
            <v>AR42AFZ300 - Mantenimiento Generación Eléctrica</v>
          </cell>
        </row>
        <row r="1110">
          <cell r="D1110" t="str">
            <v>BO11CIZ300 - Mantenimiento Generación Eléctrica</v>
          </cell>
        </row>
        <row r="1111">
          <cell r="D1111" t="str">
            <v>BO11CNZ300 - Mantenimiento Generación Eléctrica</v>
          </cell>
        </row>
        <row r="1112">
          <cell r="D1112" t="str">
            <v>CL10CH1300 - Mantenimiento Generación Eléctrica</v>
          </cell>
        </row>
        <row r="1113">
          <cell r="D1113" t="str">
            <v>CL10CC1300 - Mantenimiento Generación Eléctrica</v>
          </cell>
        </row>
        <row r="1114">
          <cell r="D1114" t="str">
            <v>CL10CB1300 - Mantenimiento Generación Eléctrica</v>
          </cell>
        </row>
        <row r="1115">
          <cell r="D1115" t="str">
            <v>AR10CD1240 - Mantenimiento PIAS</v>
          </cell>
        </row>
        <row r="1116">
          <cell r="D1116" t="str">
            <v>AR10CD2240 - Mantenimiento PIAS</v>
          </cell>
        </row>
        <row r="1117">
          <cell r="D1117" t="str">
            <v>AR10CD3240 - Mantenimiento PIAS</v>
          </cell>
        </row>
        <row r="1118">
          <cell r="D1118" t="str">
            <v>AR10CD5240 - Mantenimiento PIAS</v>
          </cell>
        </row>
        <row r="1119">
          <cell r="D1119" t="str">
            <v>AR10CD7240 - Mantenimiento PIAS</v>
          </cell>
        </row>
        <row r="1120">
          <cell r="D1120" t="str">
            <v>AR10CD8240 - Mantenimiento PIAS</v>
          </cell>
        </row>
        <row r="1121">
          <cell r="D1121" t="str">
            <v>AR10CD9240 - Mantenimiento PIAS</v>
          </cell>
        </row>
        <row r="1122">
          <cell r="D1122" t="str">
            <v>AR10CK4240 - Mantenimiento PIAS</v>
          </cell>
        </row>
        <row r="1123">
          <cell r="D1123" t="str">
            <v>AR10ANZ240 - Mantenimiento PIAS</v>
          </cell>
        </row>
        <row r="1124">
          <cell r="D1124" t="str">
            <v>AR10SNZ240 - Mantenimiento PIAS</v>
          </cell>
        </row>
        <row r="1125">
          <cell r="D1125" t="str">
            <v>AR104NZ240 - Mantenimiento PIAS</v>
          </cell>
        </row>
        <row r="1126">
          <cell r="D1126" t="str">
            <v>AR106NZ240 - Mantenimiento PIAS</v>
          </cell>
        </row>
        <row r="1127">
          <cell r="D1127" t="str">
            <v>AR10BNZ240 - Mantenimiento PIAS</v>
          </cell>
        </row>
        <row r="1128">
          <cell r="D1128" t="str">
            <v>AR40LE1240 - Mantenimiento PIAS</v>
          </cell>
        </row>
        <row r="1129">
          <cell r="D1129" t="str">
            <v>AR40LE2240 - Mantenimiento PIAS</v>
          </cell>
        </row>
        <row r="1130">
          <cell r="D1130" t="str">
            <v>AR10AE1240 - Mantenimiento PIAS</v>
          </cell>
        </row>
        <row r="1131">
          <cell r="D1131" t="str">
            <v>AR10AE2240 - Mantenimiento PIAS</v>
          </cell>
        </row>
        <row r="1132">
          <cell r="D1132" t="str">
            <v>AR10AE3240 - Mantenimiento PIAS</v>
          </cell>
        </row>
        <row r="1133">
          <cell r="D1133" t="str">
            <v>AR10AE4240 - Mantenimiento PIAS</v>
          </cell>
        </row>
        <row r="1134">
          <cell r="D1134" t="str">
            <v>AR10AE6240 - Mantenimiento PIAS</v>
          </cell>
        </row>
        <row r="1135">
          <cell r="D1135" t="str">
            <v>AR10AE7240 - Mantenimiento PIAS</v>
          </cell>
        </row>
        <row r="1136">
          <cell r="D1136" t="str">
            <v>AR10AE5240 - Mantenimiento PIAS</v>
          </cell>
        </row>
        <row r="1137">
          <cell r="D1137" t="str">
            <v>AR10FEZ240 - Mantenimiento PIAS</v>
          </cell>
        </row>
        <row r="1138">
          <cell r="D1138" t="str">
            <v>AR11CNZ240 - Mantenimiento PIAS</v>
          </cell>
        </row>
        <row r="1139">
          <cell r="D1139" t="str">
            <v>AR40LA1240 - Mantenimiento PIAS</v>
          </cell>
        </row>
        <row r="1140">
          <cell r="D1140" t="str">
            <v>AR40LA2240 - Mantenimiento PIAS</v>
          </cell>
        </row>
        <row r="1141">
          <cell r="D1141" t="str">
            <v>AR41AC1240 - Mantenimiento PIAS</v>
          </cell>
        </row>
        <row r="1142">
          <cell r="D1142" t="str">
            <v>AR41AC2240 - Mantenimiento PIAS</v>
          </cell>
        </row>
        <row r="1143">
          <cell r="D1143" t="str">
            <v>AR41AC3240 - Mantenimiento PIAS</v>
          </cell>
        </row>
        <row r="1144">
          <cell r="D1144" t="str">
            <v>AR41AC4240 - Mantenimiento PIAS</v>
          </cell>
        </row>
        <row r="1145">
          <cell r="D1145" t="str">
            <v>AR41AC6240 - Mantenimiento PIAS</v>
          </cell>
        </row>
        <row r="1146">
          <cell r="D1146" t="str">
            <v>AR41AC7240 - Mantenimiento PIAS</v>
          </cell>
        </row>
        <row r="1147">
          <cell r="D1147" t="str">
            <v>AR41AC5240 - Mantenimiento PIAS</v>
          </cell>
        </row>
        <row r="1148">
          <cell r="D1148" t="str">
            <v>AR42AFZ240 - Mantenimiento PIAS</v>
          </cell>
        </row>
        <row r="1149">
          <cell r="D1149" t="str">
            <v>BO11CIZ240 - Mantenimiento PIAS</v>
          </cell>
        </row>
        <row r="1150">
          <cell r="D1150" t="str">
            <v>BO11CNZ240 - Mantenimiento PIAS</v>
          </cell>
        </row>
        <row r="1151">
          <cell r="D1151" t="str">
            <v>CL10CH1240 - Mantenimiento PIAS</v>
          </cell>
        </row>
        <row r="1152">
          <cell r="D1152" t="str">
            <v>CL10CC1240 - Mantenimiento PIAS</v>
          </cell>
        </row>
        <row r="1153">
          <cell r="D1153" t="str">
            <v>CL10CB1240 - Mantenimiento PIAS</v>
          </cell>
        </row>
        <row r="1154">
          <cell r="D1154" t="str">
            <v>AR10CD1250 - Mantenimiento Plantas Compresión</v>
          </cell>
        </row>
        <row r="1155">
          <cell r="D1155" t="str">
            <v>AR10CD2250 - Mantenimiento Plantas Compresión</v>
          </cell>
        </row>
        <row r="1156">
          <cell r="D1156" t="str">
            <v>AR10CD3250 - Mantenimiento Plantas Compresión</v>
          </cell>
        </row>
        <row r="1157">
          <cell r="D1157" t="str">
            <v>AR10CD5250 - Mantenimiento Plantas Compresión</v>
          </cell>
        </row>
        <row r="1158">
          <cell r="D1158" t="str">
            <v>AR10CD7250 - Mantenimiento Plantas Compresión</v>
          </cell>
        </row>
        <row r="1159">
          <cell r="D1159" t="str">
            <v>AR10CD8250 - Mantenimiento Plantas Compresión</v>
          </cell>
        </row>
        <row r="1160">
          <cell r="D1160" t="str">
            <v>AR10CD9250 - Mantenimiento Plantas Compresión</v>
          </cell>
        </row>
        <row r="1161">
          <cell r="D1161" t="str">
            <v>AR10CDP250 - Mantenimiento Plantas Compresión</v>
          </cell>
        </row>
        <row r="1162">
          <cell r="D1162" t="str">
            <v>AR10CK4250 - Mantenimiento Plantas Compresión</v>
          </cell>
        </row>
        <row r="1163">
          <cell r="D1163" t="str">
            <v>AR10ANZ250 - Mantenimiento Plantas Compresión</v>
          </cell>
        </row>
        <row r="1164">
          <cell r="D1164" t="str">
            <v>AR10SNZ250 - Mantenimiento Plantas Compresión</v>
          </cell>
        </row>
        <row r="1165">
          <cell r="D1165" t="str">
            <v>AR104NZ250 - Mantenimiento Plantas Compresión</v>
          </cell>
        </row>
        <row r="1166">
          <cell r="D1166" t="str">
            <v>AR106NZ250 - Mantenimiento Plantas Compresión</v>
          </cell>
        </row>
        <row r="1167">
          <cell r="D1167" t="str">
            <v>AR10BNZ250 - Mantenimiento Plantas Compresión</v>
          </cell>
        </row>
        <row r="1168">
          <cell r="D1168" t="str">
            <v>AR40LE1250 - Mantenimiento Plantas Compresión</v>
          </cell>
        </row>
        <row r="1169">
          <cell r="D1169" t="str">
            <v>AR40LE2250 - Mantenimiento Plantas Compresión</v>
          </cell>
        </row>
        <row r="1170">
          <cell r="D1170" t="str">
            <v>AR10AE1250 - Mantenimiento Plantas Compresión</v>
          </cell>
        </row>
        <row r="1171">
          <cell r="D1171" t="str">
            <v>AR10AE2250 - Mantenimiento Plantas Compresión</v>
          </cell>
        </row>
        <row r="1172">
          <cell r="D1172" t="str">
            <v>AR10AE3250 - Mantenimiento Plantas Compresión</v>
          </cell>
        </row>
        <row r="1173">
          <cell r="D1173" t="str">
            <v>AR10AE4250 - Mantenimiento Plantas Compresión</v>
          </cell>
        </row>
        <row r="1174">
          <cell r="D1174" t="str">
            <v>AR10AE6250 - Mantenimiento Plantas Compresión</v>
          </cell>
        </row>
        <row r="1175">
          <cell r="D1175" t="str">
            <v>AR10AE7250 - Mantenimiento Plantas Compresión</v>
          </cell>
        </row>
        <row r="1176">
          <cell r="D1176" t="str">
            <v>AR10AE5250 - Mantenimiento Plantas Compresión</v>
          </cell>
        </row>
        <row r="1177">
          <cell r="D1177" t="str">
            <v>AR10FEZ250 - Mantenimiento Plantas Compresión</v>
          </cell>
        </row>
        <row r="1178">
          <cell r="D1178" t="str">
            <v>AR11CNZ250 - Mantenimiento Plantas Compresión</v>
          </cell>
        </row>
        <row r="1179">
          <cell r="D1179" t="str">
            <v>AR40LA1250 - Mantenimiento Plantas Compresión</v>
          </cell>
        </row>
        <row r="1180">
          <cell r="D1180" t="str">
            <v>AR40LA2250 - Mantenimiento Plantas Compresión</v>
          </cell>
        </row>
        <row r="1181">
          <cell r="D1181" t="str">
            <v>AR41AC1250 - Mantenimiento Plantas Compresión</v>
          </cell>
        </row>
        <row r="1182">
          <cell r="D1182" t="str">
            <v>AR41AC2250 - Mantenimiento Plantas Compresión</v>
          </cell>
        </row>
        <row r="1183">
          <cell r="D1183" t="str">
            <v>AR41AC3250 - Mantenimiento Plantas Compresión</v>
          </cell>
        </row>
        <row r="1184">
          <cell r="D1184" t="str">
            <v>AR41AC4250 - Mantenimiento Plantas Compresión</v>
          </cell>
        </row>
        <row r="1185">
          <cell r="D1185" t="str">
            <v>AR41AC6250 - Mantenimiento Plantas Compresión</v>
          </cell>
        </row>
        <row r="1186">
          <cell r="D1186" t="str">
            <v>AR41AC7250 - Mantenimiento Plantas Compresión</v>
          </cell>
        </row>
        <row r="1187">
          <cell r="D1187" t="str">
            <v>AR41AC5250 - Mantenimiento Plantas Compresión</v>
          </cell>
        </row>
        <row r="1188">
          <cell r="D1188" t="str">
            <v>AR42AFZ250 - Mantenimiento Plantas Compresión</v>
          </cell>
        </row>
        <row r="1189">
          <cell r="D1189" t="str">
            <v>BO11CIZ250 - Mantenimiento Plantas Compresión</v>
          </cell>
        </row>
        <row r="1190">
          <cell r="D1190" t="str">
            <v>BO11CNZ250 - Mantenimiento Plantas Compresión</v>
          </cell>
        </row>
        <row r="1191">
          <cell r="D1191" t="str">
            <v>CL10CH1250 - Mantenimiento Plantas Compresión</v>
          </cell>
        </row>
        <row r="1192">
          <cell r="D1192" t="str">
            <v>CL10CC1250 - Mantenimiento Plantas Compresión</v>
          </cell>
        </row>
        <row r="1193">
          <cell r="D1193" t="str">
            <v>CL10CB1250 - Mantenimiento Plantas Compresión</v>
          </cell>
        </row>
        <row r="1194">
          <cell r="D1194" t="str">
            <v>AR10CD1230 - Mantenimiento Plantas Tratamiento</v>
          </cell>
        </row>
        <row r="1195">
          <cell r="D1195" t="str">
            <v>AR10CD2230 - Mantenimiento Plantas Tratamiento</v>
          </cell>
        </row>
        <row r="1196">
          <cell r="D1196" t="str">
            <v>AR10CD3230 - Mantenimiento Plantas Tratamiento</v>
          </cell>
        </row>
        <row r="1197">
          <cell r="D1197" t="str">
            <v>AR10CD5230 - Mantenimiento Plantas Tratamiento</v>
          </cell>
        </row>
        <row r="1198">
          <cell r="D1198" t="str">
            <v>AR10CD7230 - Mantenimiento Plantas Tratamiento</v>
          </cell>
        </row>
        <row r="1199">
          <cell r="D1199" t="str">
            <v>AR10CD8230 - Mantenimiento Plantas Tratamiento</v>
          </cell>
        </row>
        <row r="1200">
          <cell r="D1200" t="str">
            <v>AR10CD9230 - Mantenimiento Plantas Tratamiento</v>
          </cell>
        </row>
        <row r="1201">
          <cell r="D1201" t="str">
            <v>AR10CDP230 - Mantenimiento Plantas Tratamiento</v>
          </cell>
        </row>
        <row r="1202">
          <cell r="D1202" t="str">
            <v>AR10CK4230 - Mantenimiento Plantas Tratamiento</v>
          </cell>
        </row>
        <row r="1203">
          <cell r="D1203" t="str">
            <v>AR10ANZ230 - Mantenimiento Plantas Tratamiento</v>
          </cell>
        </row>
        <row r="1204">
          <cell r="D1204" t="str">
            <v>AR10SNZ230 - Mantenimiento Plantas Tratamiento</v>
          </cell>
        </row>
        <row r="1205">
          <cell r="D1205" t="str">
            <v>AR104NZ230 - Mantenimiento Plantas Tratamiento</v>
          </cell>
        </row>
        <row r="1206">
          <cell r="D1206" t="str">
            <v>AR106NZ230 - Mantenimiento Plantas Tratamiento</v>
          </cell>
        </row>
        <row r="1207">
          <cell r="D1207" t="str">
            <v>AR10BNZ230 - Mantenimiento Plantas Tratamiento</v>
          </cell>
        </row>
        <row r="1208">
          <cell r="D1208" t="str">
            <v>AR40LE1230 - Mantenimiento Plantas Tratamiento</v>
          </cell>
        </row>
        <row r="1209">
          <cell r="D1209" t="str">
            <v>AR40LE2230 - Mantenimiento Plantas Tratamiento</v>
          </cell>
        </row>
        <row r="1210">
          <cell r="D1210" t="str">
            <v>AR10AE1230 - Mantenimiento Plantas Tratamiento</v>
          </cell>
        </row>
        <row r="1211">
          <cell r="D1211" t="str">
            <v>AR10AE2230 - Mantenimiento Plantas Tratamiento</v>
          </cell>
        </row>
        <row r="1212">
          <cell r="D1212" t="str">
            <v>AR10AE3230 - Mantenimiento Plantas Tratamiento</v>
          </cell>
        </row>
        <row r="1213">
          <cell r="D1213" t="str">
            <v>AR10AE4230 - Mantenimiento Plantas Tratamiento</v>
          </cell>
        </row>
        <row r="1214">
          <cell r="D1214" t="str">
            <v>AR10AE6230 - Mantenimiento Plantas Tratamiento</v>
          </cell>
        </row>
        <row r="1215">
          <cell r="D1215" t="str">
            <v>AR10AE7230 - Mantenimiento Plantas Tratamiento</v>
          </cell>
        </row>
        <row r="1216">
          <cell r="D1216" t="str">
            <v>AR10AE5230 - Mantenimiento Plantas Tratamiento</v>
          </cell>
        </row>
        <row r="1217">
          <cell r="D1217" t="str">
            <v>AR10FEZ230 - Mantenimiento Plantas Tratamiento</v>
          </cell>
        </row>
        <row r="1218">
          <cell r="D1218" t="str">
            <v>AR11CNZ230 - Mantenimiento Plantas Tratamiento</v>
          </cell>
        </row>
        <row r="1219">
          <cell r="D1219" t="str">
            <v>AR40LA1230 - Mantenimiento Plantas Tratamiento</v>
          </cell>
        </row>
        <row r="1220">
          <cell r="D1220" t="str">
            <v>AR40LA2230 - Mantenimiento Plantas Tratamiento</v>
          </cell>
        </row>
        <row r="1221">
          <cell r="D1221" t="str">
            <v>AR41AC1230 - Mantenimiento Plantas Tratamiento</v>
          </cell>
        </row>
        <row r="1222">
          <cell r="D1222" t="str">
            <v>AR41AC2230 - Mantenimiento Plantas Tratamiento</v>
          </cell>
        </row>
        <row r="1223">
          <cell r="D1223" t="str">
            <v>AR41AC3230 - Mantenimiento Plantas Tratamiento</v>
          </cell>
        </row>
        <row r="1224">
          <cell r="D1224" t="str">
            <v>AR41AC4230 - Mantenimiento Plantas Tratamiento</v>
          </cell>
        </row>
        <row r="1225">
          <cell r="D1225" t="str">
            <v>AR41AC6230 - Mantenimiento Plantas Tratamiento</v>
          </cell>
        </row>
        <row r="1226">
          <cell r="D1226" t="str">
            <v>AR41AC7230 - Mantenimiento Plantas Tratamiento</v>
          </cell>
        </row>
        <row r="1227">
          <cell r="D1227" t="str">
            <v>AR41AC5230 - Mantenimiento Plantas Tratamiento</v>
          </cell>
        </row>
        <row r="1228">
          <cell r="D1228" t="str">
            <v>AR42AFZ230 - Mantenimiento Plantas Tratamiento</v>
          </cell>
        </row>
        <row r="1229">
          <cell r="D1229" t="str">
            <v>BO11CIZ230 - Mantenimiento Plantas Tratamiento</v>
          </cell>
        </row>
        <row r="1230">
          <cell r="D1230" t="str">
            <v>BO11CNZ230 - Mantenimiento Plantas Tratamiento</v>
          </cell>
        </row>
        <row r="1231">
          <cell r="D1231" t="str">
            <v>CL10CH1230 - Mantenimiento Plantas Tratamiento</v>
          </cell>
        </row>
        <row r="1232">
          <cell r="D1232" t="str">
            <v>CL10CC1230 - Mantenimiento Plantas Tratamiento</v>
          </cell>
        </row>
        <row r="1233">
          <cell r="D1233" t="str">
            <v>CL10CB1230 - Mantenimiento Plantas Tratamiento</v>
          </cell>
        </row>
        <row r="1234">
          <cell r="D1234" t="str">
            <v>AR10CD1260 - Mantenimiento Vehiculos</v>
          </cell>
        </row>
        <row r="1235">
          <cell r="D1235" t="str">
            <v>AR10CD2260 - Mantenimiento Vehiculos</v>
          </cell>
        </row>
        <row r="1236">
          <cell r="D1236" t="str">
            <v>AR10CD3260 - Mantenimiento Vehiculos</v>
          </cell>
        </row>
        <row r="1237">
          <cell r="D1237" t="str">
            <v>AR10CD5260 - Mantenimiento Vehiculos</v>
          </cell>
        </row>
        <row r="1238">
          <cell r="D1238" t="str">
            <v>AR10CD7260 - Mantenimiento Vehiculos</v>
          </cell>
        </row>
        <row r="1239">
          <cell r="D1239" t="str">
            <v>AR10CD8260 - Mantenimiento Vehiculos</v>
          </cell>
        </row>
        <row r="1240">
          <cell r="D1240" t="str">
            <v>AR10CD9260 - Mantenimiento Vehiculos</v>
          </cell>
        </row>
        <row r="1241">
          <cell r="D1241" t="str">
            <v>AR10CDP260 - Mantenimiento Vehiculos</v>
          </cell>
        </row>
        <row r="1242">
          <cell r="D1242" t="str">
            <v>AR10CK4260 - Mantenimiento Vehiculos</v>
          </cell>
        </row>
        <row r="1243">
          <cell r="D1243" t="str">
            <v>AR10ANZ260 - Mantenimiento Vehiculos</v>
          </cell>
        </row>
        <row r="1244">
          <cell r="D1244" t="str">
            <v>AR10SNZ260 - Mantenimiento Vehiculos</v>
          </cell>
        </row>
        <row r="1245">
          <cell r="D1245" t="str">
            <v>AR104NZ260 - Mantenimiento Vehiculos</v>
          </cell>
        </row>
        <row r="1246">
          <cell r="D1246" t="str">
            <v>AR106NZ260 - Mantenimiento Vehiculos</v>
          </cell>
        </row>
        <row r="1247">
          <cell r="D1247" t="str">
            <v>AR10BNZ260 - Mantenimiento Vehiculos</v>
          </cell>
        </row>
        <row r="1248">
          <cell r="D1248" t="str">
            <v>AR40LE1260 - Mantenimiento Vehiculos</v>
          </cell>
        </row>
        <row r="1249">
          <cell r="D1249" t="str">
            <v>AR40LE2260 - Mantenimiento Vehiculos</v>
          </cell>
        </row>
        <row r="1250">
          <cell r="D1250" t="str">
            <v>AR10AE1260 - Mantenimiento Vehiculos</v>
          </cell>
        </row>
        <row r="1251">
          <cell r="D1251" t="str">
            <v>AR10AE2260 - Mantenimiento Vehiculos</v>
          </cell>
        </row>
        <row r="1252">
          <cell r="D1252" t="str">
            <v>AR10AE3260 - Mantenimiento Vehiculos</v>
          </cell>
        </row>
        <row r="1253">
          <cell r="D1253" t="str">
            <v>AR10AE4260 - Mantenimiento Vehiculos</v>
          </cell>
        </row>
        <row r="1254">
          <cell r="D1254" t="str">
            <v>AR10AE6260 - Mantenimiento Vehiculos</v>
          </cell>
        </row>
        <row r="1255">
          <cell r="D1255" t="str">
            <v>AR10AE7260 - Mantenimiento Vehiculos</v>
          </cell>
        </row>
        <row r="1256">
          <cell r="D1256" t="str">
            <v>AR10AE5260 - Mantenimiento Vehiculos</v>
          </cell>
        </row>
        <row r="1257">
          <cell r="D1257" t="str">
            <v>AR10FEZ260 - Mantenimiento Vehiculos</v>
          </cell>
        </row>
        <row r="1258">
          <cell r="D1258" t="str">
            <v>AR11CNZ260 - Mantenimiento Vehiculos</v>
          </cell>
        </row>
        <row r="1259">
          <cell r="D1259" t="str">
            <v>AR40LA1260 - Mantenimiento Vehiculos</v>
          </cell>
        </row>
        <row r="1260">
          <cell r="D1260" t="str">
            <v>AR40LA2260 - Mantenimiento Vehiculos</v>
          </cell>
        </row>
        <row r="1261">
          <cell r="D1261" t="str">
            <v>AR41AC1260 - Mantenimiento Vehiculos</v>
          </cell>
        </row>
        <row r="1262">
          <cell r="D1262" t="str">
            <v>AR41AC2260 - Mantenimiento Vehiculos</v>
          </cell>
        </row>
        <row r="1263">
          <cell r="D1263" t="str">
            <v>AR41AC3260 - Mantenimiento Vehiculos</v>
          </cell>
        </row>
        <row r="1264">
          <cell r="D1264" t="str">
            <v>AR41AC4260 - Mantenimiento Vehiculos</v>
          </cell>
        </row>
        <row r="1265">
          <cell r="D1265" t="str">
            <v>AR41AC6260 - Mantenimiento Vehiculos</v>
          </cell>
        </row>
        <row r="1266">
          <cell r="D1266" t="str">
            <v>AR41AC7260 - Mantenimiento Vehiculos</v>
          </cell>
        </row>
        <row r="1267">
          <cell r="D1267" t="str">
            <v>AR41AC5260 - Mantenimiento Vehiculos</v>
          </cell>
        </row>
        <row r="1268">
          <cell r="D1268" t="str">
            <v>AR42AFZ260 - Mantenimiento Vehiculos</v>
          </cell>
        </row>
        <row r="1269">
          <cell r="D1269" t="str">
            <v>BO11CIZ260 - Mantenimiento Vehiculos</v>
          </cell>
        </row>
        <row r="1270">
          <cell r="D1270" t="str">
            <v>BO11CNZ260 - Mantenimiento Vehiculos</v>
          </cell>
        </row>
        <row r="1271">
          <cell r="D1271" t="str">
            <v>CL10CH1260 - Mantenimiento Vehiculos</v>
          </cell>
        </row>
        <row r="1272">
          <cell r="D1272" t="str">
            <v>CL10CC1260 - Mantenimiento Vehiculos</v>
          </cell>
        </row>
        <row r="1273">
          <cell r="D1273" t="str">
            <v>CL10CB1260 - Mantenimiento Vehiculos</v>
          </cell>
        </row>
        <row r="1274">
          <cell r="D1274" t="str">
            <v>AR10APZ595 - Medio Ambiente</v>
          </cell>
        </row>
        <row r="1275">
          <cell r="D1275" t="str">
            <v>AR10SRZ595 - Medio Ambiente</v>
          </cell>
        </row>
        <row r="1276">
          <cell r="D1276" t="str">
            <v>AR1040Z595 - Medio Ambiente</v>
          </cell>
        </row>
        <row r="1277">
          <cell r="D1277" t="str">
            <v>AR1046Z595 - Medio Ambiente</v>
          </cell>
        </row>
        <row r="1278">
          <cell r="D1278" t="str">
            <v>AR10BCZ595 - Medio Ambiente</v>
          </cell>
        </row>
        <row r="1279">
          <cell r="D1279" t="str">
            <v>AR10CDZ595 - Medio Ambiente</v>
          </cell>
        </row>
        <row r="1280">
          <cell r="D1280" t="str">
            <v>AR10CK4595 - Medio Ambiente</v>
          </cell>
        </row>
        <row r="1281">
          <cell r="D1281" t="str">
            <v>AR10ANZ595 - Medio Ambiente</v>
          </cell>
        </row>
        <row r="1282">
          <cell r="D1282" t="str">
            <v>AR10SNZ595 - Medio Ambiente</v>
          </cell>
        </row>
        <row r="1283">
          <cell r="D1283" t="str">
            <v>AR104NZ595 - Medio Ambiente</v>
          </cell>
        </row>
        <row r="1284">
          <cell r="D1284" t="str">
            <v>AR106NZ595 - Medio Ambiente</v>
          </cell>
        </row>
        <row r="1285">
          <cell r="D1285" t="str">
            <v>AR10BNZ595 - Medio Ambiente</v>
          </cell>
        </row>
        <row r="1286">
          <cell r="D1286" t="str">
            <v>AR40LE2595 - Medio Ambiente</v>
          </cell>
        </row>
        <row r="1287">
          <cell r="D1287" t="str">
            <v>AR10AEZ595 - Medio Ambiente</v>
          </cell>
        </row>
        <row r="1288">
          <cell r="D1288" t="str">
            <v>AR10FEZ595 - Medio Ambiente</v>
          </cell>
        </row>
        <row r="1289">
          <cell r="D1289" t="str">
            <v>AR10BAZ595 - Medio Ambiente</v>
          </cell>
        </row>
        <row r="1290">
          <cell r="D1290" t="str">
            <v>AR11CNZ595 - Medio Ambiente</v>
          </cell>
        </row>
        <row r="1291">
          <cell r="D1291" t="str">
            <v>AR11SAZ595 - Medio Ambiente</v>
          </cell>
        </row>
        <row r="1292">
          <cell r="D1292" t="str">
            <v>AR12FUZ595 - Medio Ambiente</v>
          </cell>
        </row>
        <row r="1293">
          <cell r="D1293" t="str">
            <v>AR12FMZ595 - Medio Ambiente</v>
          </cell>
        </row>
        <row r="1294">
          <cell r="D1294" t="str">
            <v>AR13BSZ595 - Medio Ambiente</v>
          </cell>
        </row>
        <row r="1295">
          <cell r="D1295" t="str">
            <v>AR40LA2595 - Medio Ambiente</v>
          </cell>
        </row>
        <row r="1296">
          <cell r="D1296" t="str">
            <v>AR41ACZ595 - Medio Ambiente</v>
          </cell>
        </row>
        <row r="1297">
          <cell r="D1297" t="str">
            <v>AR42AFZ595 - Medio Ambiente</v>
          </cell>
        </row>
        <row r="1298">
          <cell r="D1298" t="str">
            <v>CL10CH1595 - Medio Ambiente</v>
          </cell>
        </row>
        <row r="1299">
          <cell r="D1299" t="str">
            <v>CL10CC1595 - Medio Ambiente</v>
          </cell>
        </row>
        <row r="1300">
          <cell r="D1300" t="str">
            <v>CL10CB1595 - Medio Ambiente</v>
          </cell>
        </row>
        <row r="1301">
          <cell r="D1301" t="str">
            <v>AR10APZ850 - Oil</v>
          </cell>
        </row>
        <row r="1302">
          <cell r="D1302" t="str">
            <v>AR10SRZ850 - Oil</v>
          </cell>
        </row>
        <row r="1303">
          <cell r="D1303" t="str">
            <v>AR11CAZ850 - Oil</v>
          </cell>
        </row>
        <row r="1304">
          <cell r="D1304" t="str">
            <v>AR10LAZ850 - Oil Transportation</v>
          </cell>
        </row>
        <row r="1305">
          <cell r="D1305" t="str">
            <v>AR10ACZ850 - Oil Transportation</v>
          </cell>
        </row>
        <row r="1306">
          <cell r="D1306" t="str">
            <v>AR10GCZ850 - Oil Transportation</v>
          </cell>
        </row>
        <row r="1307">
          <cell r="D1307" t="str">
            <v>AR10GSZ850 - Oil Transportation</v>
          </cell>
        </row>
        <row r="1308">
          <cell r="D1308" t="str">
            <v>AR10CD1850 - Oil Transportation</v>
          </cell>
        </row>
        <row r="1309">
          <cell r="D1309" t="str">
            <v>AR10CD2850 - Oil Transportation</v>
          </cell>
        </row>
        <row r="1310">
          <cell r="D1310" t="str">
            <v>AR10CD3850 - Oil Transportation</v>
          </cell>
        </row>
        <row r="1311">
          <cell r="D1311" t="str">
            <v>AR10CD5850 - Oil Transportation</v>
          </cell>
        </row>
        <row r="1312">
          <cell r="D1312" t="str">
            <v>AR10CD7850 - Oil Transportation</v>
          </cell>
        </row>
        <row r="1313">
          <cell r="D1313" t="str">
            <v>AR10CD8850 - Oil Transportation</v>
          </cell>
        </row>
        <row r="1314">
          <cell r="D1314" t="str">
            <v>AR10CD9850 - Oil Transportation</v>
          </cell>
        </row>
        <row r="1315">
          <cell r="D1315" t="str">
            <v>AR10CDZ850 - Oil Transportation</v>
          </cell>
        </row>
        <row r="1316">
          <cell r="D1316" t="str">
            <v>AR10CK4850 - Oil Transportation</v>
          </cell>
        </row>
        <row r="1317">
          <cell r="D1317" t="str">
            <v>AR10ANZ850 - Oil Transportation</v>
          </cell>
        </row>
        <row r="1318">
          <cell r="D1318" t="str">
            <v>AR10SNZ850 - Oil Transportation</v>
          </cell>
        </row>
        <row r="1319">
          <cell r="D1319" t="str">
            <v>AR40LE2850 - Oil Transportation</v>
          </cell>
        </row>
        <row r="1320">
          <cell r="D1320" t="str">
            <v>AR10AEZ850 - Oil Transportation</v>
          </cell>
        </row>
        <row r="1321">
          <cell r="D1321" t="str">
            <v>AR11CNZ850 - Oil Transportation</v>
          </cell>
        </row>
        <row r="1322">
          <cell r="D1322" t="str">
            <v>AR11SAZ850 - Oil Transportation</v>
          </cell>
        </row>
        <row r="1323">
          <cell r="D1323" t="str">
            <v>AR12FUZ850 - Oil Transportation</v>
          </cell>
        </row>
        <row r="1324">
          <cell r="D1324" t="str">
            <v>AR12FMZ850 - Oil Transportation</v>
          </cell>
        </row>
        <row r="1325">
          <cell r="D1325" t="str">
            <v>AR40LA2850 - Oil Transportation</v>
          </cell>
        </row>
        <row r="1326">
          <cell r="D1326" t="str">
            <v>AR41ACZ850 - Oil Transportation</v>
          </cell>
        </row>
        <row r="1327">
          <cell r="D1327" t="str">
            <v>CL10CH1850 - Oil Transportation</v>
          </cell>
        </row>
        <row r="1328">
          <cell r="D1328" t="str">
            <v>CL10CC1850 - Oil Transportation</v>
          </cell>
        </row>
        <row r="1329">
          <cell r="D1329" t="str">
            <v>CL10CB1850 - Oil Transportation</v>
          </cell>
        </row>
        <row r="1330">
          <cell r="D1330" t="str">
            <v>AR10APZ657 - Op., Tecnal, Seg y Microinformatica</v>
          </cell>
        </row>
        <row r="1331">
          <cell r="D1331" t="str">
            <v>AR10SRZ657 - Op., Tecnal, Seg y Microinformatica</v>
          </cell>
        </row>
        <row r="1332">
          <cell r="D1332" t="str">
            <v>AR1040Z657 - Op., Tecnal, Seg y Microinformatica</v>
          </cell>
        </row>
        <row r="1333">
          <cell r="D1333" t="str">
            <v>AR1046Z657 - Op., Tecnal, Seg y Microinformatica</v>
          </cell>
        </row>
        <row r="1334">
          <cell r="D1334" t="str">
            <v>AR10BCZ657 - Op., Tecnal, Seg y Microinformatica</v>
          </cell>
        </row>
        <row r="1335">
          <cell r="D1335" t="str">
            <v>AR40LE2657 - Op., Tecnal, Seg y Microinformatica</v>
          </cell>
        </row>
        <row r="1336">
          <cell r="D1336" t="str">
            <v>AR10AEZ657 - Op., Tecnal, Seg y Microinformatica</v>
          </cell>
        </row>
        <row r="1337">
          <cell r="D1337" t="str">
            <v>AR10FEZ657 - Op., Tecnal, Seg y Microinformatica</v>
          </cell>
        </row>
        <row r="1338">
          <cell r="D1338" t="str">
            <v>AR10CEZ657 - Op., Tecnal, Seg y Microinformatica</v>
          </cell>
        </row>
        <row r="1339">
          <cell r="D1339" t="str">
            <v>AR10SEZ657 - Op., Tecnal, Seg y Microinformatica</v>
          </cell>
        </row>
        <row r="1340">
          <cell r="D1340" t="str">
            <v>AR10BAZ657 - Op., Tecnal, Seg y Microinformatica</v>
          </cell>
        </row>
        <row r="1341">
          <cell r="D1341" t="str">
            <v>AR11CAZ657 - Op., Tecnal, Seg y Microinformatica</v>
          </cell>
        </row>
        <row r="1342">
          <cell r="D1342" t="str">
            <v>AR12FUZ657 - Op., Tecnal, Seg y Microinformatica</v>
          </cell>
        </row>
        <row r="1343">
          <cell r="D1343" t="str">
            <v>AR12FMZ657 - Op., Tecnal, Seg y Microinformatica</v>
          </cell>
        </row>
        <row r="1344">
          <cell r="D1344" t="str">
            <v>AR13BSZ657 - Op., Tecnal, Seg y Microinformatica</v>
          </cell>
        </row>
        <row r="1345">
          <cell r="D1345" t="str">
            <v>AR40LA2657 - Op., Tecnal, Seg y Microinformatica</v>
          </cell>
        </row>
        <row r="1346">
          <cell r="D1346" t="str">
            <v>AR41ACZ657 - Op., Tecnal, Seg y Microinformatica</v>
          </cell>
        </row>
        <row r="1347">
          <cell r="D1347" t="str">
            <v>AR42AFZ657 - Op., Tecnal, Seg y Microinformatica</v>
          </cell>
        </row>
        <row r="1348">
          <cell r="D1348" t="str">
            <v>AR43GCZ657 - Op., Tecnal, Seg y Microinformatica</v>
          </cell>
        </row>
        <row r="1349">
          <cell r="D1349" t="str">
            <v>AR44GSZ657 - Op., Tecnal, Seg y Microinformatica</v>
          </cell>
        </row>
        <row r="1350">
          <cell r="D1350" t="str">
            <v>BO10OGZ657 - Op., Tecnal, Seg y Microinformatica</v>
          </cell>
        </row>
        <row r="1351">
          <cell r="D1351" t="str">
            <v>BO11CIZ657 - Op., Tecnal, Seg y Microinformatica</v>
          </cell>
        </row>
        <row r="1352">
          <cell r="D1352" t="str">
            <v>BO11CNZ657 - Op., Tecnal, Seg y Microinformatica</v>
          </cell>
        </row>
        <row r="1353">
          <cell r="D1353" t="str">
            <v>CL10CH1657 - Op., Tecnal, Seg y Microinformatica</v>
          </cell>
        </row>
        <row r="1354">
          <cell r="D1354" t="str">
            <v>CL10CC1657 - Op., Tecnal, Seg y Microinformatica</v>
          </cell>
        </row>
        <row r="1355">
          <cell r="D1355" t="str">
            <v>CL10CB1657 - Op., Tecnal, Seg y Microinformatica</v>
          </cell>
        </row>
        <row r="1356">
          <cell r="D1356" t="str">
            <v>AR10ANZ000 - Operación del distrito</v>
          </cell>
        </row>
        <row r="1357">
          <cell r="D1357" t="str">
            <v>AR10SNZ000 - Operación del distrito</v>
          </cell>
        </row>
        <row r="1358">
          <cell r="D1358" t="str">
            <v>AR104NZ000 - Operación del distrito</v>
          </cell>
        </row>
        <row r="1359">
          <cell r="D1359" t="str">
            <v>AR106NZ000 - Operación del distrito</v>
          </cell>
        </row>
        <row r="1360">
          <cell r="D1360" t="str">
            <v>AR10BNZ000 - Operación del distrito</v>
          </cell>
        </row>
        <row r="1361">
          <cell r="D1361" t="str">
            <v>AR11CNZ000 - Operación del distrito</v>
          </cell>
        </row>
        <row r="1362">
          <cell r="D1362" t="str">
            <v>AR10CDZ600 - Operaciones de Petróleo</v>
          </cell>
        </row>
        <row r="1363">
          <cell r="D1363" t="str">
            <v>AR10CK4600 - Operaciones de Petróleo</v>
          </cell>
        </row>
        <row r="1364">
          <cell r="D1364" t="str">
            <v>AR10AEZ600 - Operaciones de Petróleo</v>
          </cell>
        </row>
        <row r="1365">
          <cell r="D1365" t="str">
            <v>AR41ACZ600 - Operaciones de Petróleo</v>
          </cell>
        </row>
        <row r="1366">
          <cell r="D1366" t="str">
            <v>AR10CD1150 - PCP</v>
          </cell>
        </row>
        <row r="1367">
          <cell r="D1367" t="str">
            <v>AR10CD2150 - PCP</v>
          </cell>
        </row>
        <row r="1368">
          <cell r="D1368" t="str">
            <v>AR10CD3150 - PCP</v>
          </cell>
        </row>
        <row r="1369">
          <cell r="D1369" t="str">
            <v>AR10CD5150 - PCP</v>
          </cell>
        </row>
        <row r="1370">
          <cell r="D1370" t="str">
            <v>AR10CD7150 - PCP</v>
          </cell>
        </row>
        <row r="1371">
          <cell r="D1371" t="str">
            <v>AR10CD8150 - PCP</v>
          </cell>
        </row>
        <row r="1372">
          <cell r="D1372" t="str">
            <v>AR10CD9150 - PCP</v>
          </cell>
        </row>
        <row r="1373">
          <cell r="D1373" t="str">
            <v>AR10CK4150 - PCP</v>
          </cell>
        </row>
        <row r="1374">
          <cell r="D1374" t="str">
            <v>AR10ANZ150 - PCP</v>
          </cell>
        </row>
        <row r="1375">
          <cell r="D1375" t="str">
            <v>AR10SNZ150 - PCP</v>
          </cell>
        </row>
        <row r="1376">
          <cell r="D1376" t="str">
            <v>AR104NZ150 - PCP</v>
          </cell>
        </row>
        <row r="1377">
          <cell r="D1377" t="str">
            <v>AR106NZ150 - PCP</v>
          </cell>
        </row>
        <row r="1378">
          <cell r="D1378" t="str">
            <v>AR10BNZ150 - PCP</v>
          </cell>
        </row>
        <row r="1379">
          <cell r="D1379" t="str">
            <v>AR40LE1150 - PCP</v>
          </cell>
        </row>
        <row r="1380">
          <cell r="D1380" t="str">
            <v>AR40LE2150 - PCP</v>
          </cell>
        </row>
        <row r="1381">
          <cell r="D1381" t="str">
            <v>AR10AE1150 - PCP</v>
          </cell>
        </row>
        <row r="1382">
          <cell r="D1382" t="str">
            <v>AR10AE2150 - PCP</v>
          </cell>
        </row>
        <row r="1383">
          <cell r="D1383" t="str">
            <v>AR10AE3150 - PCP</v>
          </cell>
        </row>
        <row r="1384">
          <cell r="D1384" t="str">
            <v>AR10AE4150 - PCP</v>
          </cell>
        </row>
        <row r="1385">
          <cell r="D1385" t="str">
            <v>AR10AE5150 - PCP</v>
          </cell>
        </row>
        <row r="1386">
          <cell r="D1386" t="str">
            <v>AR10FEZ150 - PCP</v>
          </cell>
        </row>
        <row r="1387">
          <cell r="D1387" t="str">
            <v>AR11CNZ150 - PCP</v>
          </cell>
        </row>
        <row r="1388">
          <cell r="D1388" t="str">
            <v>AR40LA1150 - PCP</v>
          </cell>
        </row>
        <row r="1389">
          <cell r="D1389" t="str">
            <v>AR40LA2150 - PCP</v>
          </cell>
        </row>
        <row r="1390">
          <cell r="D1390" t="str">
            <v>AR41AC1150 - PCP</v>
          </cell>
        </row>
        <row r="1391">
          <cell r="D1391" t="str">
            <v>AR41AC2150 - PCP</v>
          </cell>
        </row>
        <row r="1392">
          <cell r="D1392" t="str">
            <v>AR41AC3150 - PCP</v>
          </cell>
        </row>
        <row r="1393">
          <cell r="D1393" t="str">
            <v>AR41AC4150 - PCP</v>
          </cell>
        </row>
        <row r="1394">
          <cell r="D1394" t="str">
            <v>AR41AC5150 - PCP</v>
          </cell>
        </row>
        <row r="1395">
          <cell r="D1395" t="str">
            <v>AR42AFZ150 - PCP</v>
          </cell>
        </row>
        <row r="1396">
          <cell r="D1396" t="str">
            <v>BO11CIZ150 - PCP</v>
          </cell>
        </row>
        <row r="1397">
          <cell r="D1397" t="str">
            <v>BO11CNZ150 - PCP</v>
          </cell>
        </row>
        <row r="1398">
          <cell r="D1398" t="str">
            <v>CL10CH1150 - PCP</v>
          </cell>
        </row>
        <row r="1399">
          <cell r="D1399" t="str">
            <v>CL10CC1150 - PCP</v>
          </cell>
        </row>
        <row r="1400">
          <cell r="D1400" t="str">
            <v>CL10CB1150 - PCP</v>
          </cell>
        </row>
        <row r="1401">
          <cell r="D1401" t="str">
            <v>AR10APZ685 - Perforación</v>
          </cell>
        </row>
        <row r="1402">
          <cell r="D1402" t="str">
            <v>AR10SRZ685 - Perforación</v>
          </cell>
        </row>
        <row r="1403">
          <cell r="D1403" t="str">
            <v>AR1040Z685 - Perforación</v>
          </cell>
        </row>
        <row r="1404">
          <cell r="D1404" t="str">
            <v>AR1046Z685 - Perforación</v>
          </cell>
        </row>
        <row r="1405">
          <cell r="D1405" t="str">
            <v>AR10BCZ685 - Perforación</v>
          </cell>
        </row>
        <row r="1406">
          <cell r="D1406" t="str">
            <v>AR10ANZ680 - Perforación</v>
          </cell>
        </row>
        <row r="1407">
          <cell r="D1407" t="str">
            <v>AR10SNZ680 - Perforación</v>
          </cell>
        </row>
        <row r="1408">
          <cell r="D1408" t="str">
            <v>AR104NZ680 - Perforación</v>
          </cell>
        </row>
        <row r="1409">
          <cell r="D1409" t="str">
            <v>AR106NZ680 - Perforación</v>
          </cell>
        </row>
        <row r="1410">
          <cell r="D1410" t="str">
            <v>AR10BNZ680 - Perforación</v>
          </cell>
        </row>
        <row r="1411">
          <cell r="D1411" t="str">
            <v>AR40LE2685 - Perforación</v>
          </cell>
        </row>
        <row r="1412">
          <cell r="D1412" t="str">
            <v>AR10AEZ685 - Perforación</v>
          </cell>
        </row>
        <row r="1413">
          <cell r="D1413" t="str">
            <v>AR10FEZ685 - Perforación</v>
          </cell>
        </row>
        <row r="1414">
          <cell r="D1414" t="str">
            <v>AR10CEZ685 - Perforación</v>
          </cell>
        </row>
        <row r="1415">
          <cell r="D1415" t="str">
            <v>AR10SEZ685 - Perforación</v>
          </cell>
        </row>
        <row r="1416">
          <cell r="D1416" t="str">
            <v>AR10BAZ685 - Perforación</v>
          </cell>
        </row>
        <row r="1417">
          <cell r="D1417" t="str">
            <v>AR11CAZ685 - Perforación</v>
          </cell>
        </row>
        <row r="1418">
          <cell r="D1418" t="str">
            <v>AR11CNZ680 - Perforación</v>
          </cell>
        </row>
        <row r="1419">
          <cell r="D1419" t="str">
            <v>AR11SAZ680 - Perforación</v>
          </cell>
        </row>
        <row r="1420">
          <cell r="D1420" t="str">
            <v>AR12FUZ685 - Perforación</v>
          </cell>
        </row>
        <row r="1421">
          <cell r="D1421" t="str">
            <v>AR12FMZ685 - Perforación</v>
          </cell>
        </row>
        <row r="1422">
          <cell r="D1422" t="str">
            <v>AR13BSZ685 - Perforación</v>
          </cell>
        </row>
        <row r="1423">
          <cell r="D1423" t="str">
            <v>AR40LA2685 - Perforación</v>
          </cell>
        </row>
        <row r="1424">
          <cell r="D1424" t="str">
            <v>AR41ACZ685 - Perforación</v>
          </cell>
        </row>
        <row r="1425">
          <cell r="D1425" t="str">
            <v>AR42AFZ685 - Perforación</v>
          </cell>
        </row>
        <row r="1426">
          <cell r="D1426" t="str">
            <v>AR43GCZ685 - Perforación</v>
          </cell>
        </row>
        <row r="1427">
          <cell r="D1427" t="str">
            <v>AR44GSZ685 - Perforación</v>
          </cell>
        </row>
        <row r="1428">
          <cell r="D1428" t="str">
            <v>BO10OGZ685 - Perforación</v>
          </cell>
        </row>
        <row r="1429">
          <cell r="D1429" t="str">
            <v>BO11CIZ685 - Perforación</v>
          </cell>
        </row>
        <row r="1430">
          <cell r="D1430" t="str">
            <v>BO11CNZ685 - Perforación</v>
          </cell>
        </row>
        <row r="1431">
          <cell r="D1431" t="str">
            <v>CL10CH1685 - Perforación</v>
          </cell>
        </row>
        <row r="1432">
          <cell r="D1432" t="str">
            <v>CL10CC1685 - Perforación</v>
          </cell>
        </row>
        <row r="1433">
          <cell r="D1433" t="str">
            <v>CL10CB1685 - Perforación</v>
          </cell>
        </row>
        <row r="1434">
          <cell r="D1434" t="str">
            <v>AR10APZ605 - Perforacion y Completación</v>
          </cell>
        </row>
        <row r="1435">
          <cell r="D1435" t="str">
            <v>AR10SRZ605 - Perforacion y Completación</v>
          </cell>
        </row>
        <row r="1436">
          <cell r="D1436" t="str">
            <v>AR1040Z605 - Perforacion y Completación</v>
          </cell>
        </row>
        <row r="1437">
          <cell r="D1437" t="str">
            <v>AR1046Z605 - Perforacion y Completación</v>
          </cell>
        </row>
        <row r="1438">
          <cell r="D1438" t="str">
            <v>AR10BCZ605 - Perforacion y Completación</v>
          </cell>
        </row>
        <row r="1439">
          <cell r="D1439" t="str">
            <v>AR10CDZ605 - Perforacion y Completación</v>
          </cell>
        </row>
        <row r="1440">
          <cell r="D1440" t="str">
            <v>AR10CK4605 - Perforacion y Completación</v>
          </cell>
        </row>
        <row r="1441">
          <cell r="D1441" t="str">
            <v>AR40LE2605 - Perforacion y Completación</v>
          </cell>
        </row>
        <row r="1442">
          <cell r="D1442" t="str">
            <v>AR10AEZ605 - Perforacion y Completación</v>
          </cell>
        </row>
        <row r="1443">
          <cell r="D1443" t="str">
            <v>AR10FEZ605 - Perforacion y Completación</v>
          </cell>
        </row>
        <row r="1444">
          <cell r="D1444" t="str">
            <v>AR10CEZ605 - Perforacion y Completación</v>
          </cell>
        </row>
        <row r="1445">
          <cell r="D1445" t="str">
            <v>AR10SEZ605 - Perforacion y Completación</v>
          </cell>
        </row>
        <row r="1446">
          <cell r="D1446" t="str">
            <v>AR11CAZ605 - Perforacion y Completación</v>
          </cell>
        </row>
        <row r="1447">
          <cell r="D1447" t="str">
            <v>AR40LA2605 - Perforacion y Completación</v>
          </cell>
        </row>
        <row r="1448">
          <cell r="D1448" t="str">
            <v>AR41ACZ605 - Perforacion y Completación</v>
          </cell>
        </row>
        <row r="1449">
          <cell r="D1449" t="str">
            <v>AR42AFZ605 - Perforacion y Completación</v>
          </cell>
        </row>
        <row r="1450">
          <cell r="D1450" t="str">
            <v>AR43GCZ605 - Perforacion y Completación</v>
          </cell>
        </row>
        <row r="1451">
          <cell r="D1451" t="str">
            <v>AR44GSZ605 - Perforacion y Completación</v>
          </cell>
        </row>
        <row r="1452">
          <cell r="D1452" t="str">
            <v>BO10OGZ605 - Perforacion y Completación</v>
          </cell>
        </row>
        <row r="1453">
          <cell r="D1453" t="str">
            <v>BO11CIZ605 - Perforacion y Completación</v>
          </cell>
        </row>
        <row r="1454">
          <cell r="D1454" t="str">
            <v>BO11CNZ605 - Perforacion y Completación</v>
          </cell>
        </row>
        <row r="1455">
          <cell r="D1455" t="str">
            <v>CL10CH1605 - Perforacion y Completación</v>
          </cell>
        </row>
        <row r="1456">
          <cell r="D1456" t="str">
            <v>CL10CC1605 - Perforacion y Completación</v>
          </cell>
        </row>
        <row r="1457">
          <cell r="D1457" t="str">
            <v>CL10CB1605 - Perforacion y Completación</v>
          </cell>
        </row>
        <row r="1458">
          <cell r="D1458" t="str">
            <v>AR10APZ610 - Planeam. Econ. &amp; Ev. Negocios</v>
          </cell>
        </row>
        <row r="1459">
          <cell r="D1459" t="str">
            <v>AR10SRZ610 - Planeam. Econ. &amp; Ev. Negocios</v>
          </cell>
        </row>
        <row r="1460">
          <cell r="D1460" t="str">
            <v>AR1040Z610 - Planeam. Econ. &amp; Ev. Negocios</v>
          </cell>
        </row>
        <row r="1461">
          <cell r="D1461" t="str">
            <v>AR1046Z610 - Planeam. Econ. &amp; Ev. Negocios</v>
          </cell>
        </row>
        <row r="1462">
          <cell r="D1462" t="str">
            <v>AR10BCZ610 - Planeam. Econ. &amp; Ev. Negocios</v>
          </cell>
        </row>
        <row r="1463">
          <cell r="D1463" t="str">
            <v>AR10CDZ610 - Planeam. Econ. &amp; Ev. Negocios</v>
          </cell>
        </row>
        <row r="1464">
          <cell r="D1464" t="str">
            <v>AR10CK4610 - Planeam. Econ. &amp; Ev. Negocios</v>
          </cell>
        </row>
        <row r="1465">
          <cell r="D1465" t="str">
            <v>AR10ANZ610 - Planeam. Econ. &amp; Ev. Negocios</v>
          </cell>
        </row>
        <row r="1466">
          <cell r="D1466" t="str">
            <v>AR10SNZ610 - Planeam. Econ. &amp; Ev. Negocios</v>
          </cell>
        </row>
        <row r="1467">
          <cell r="D1467" t="str">
            <v>AR104NZ610 - Planeam. Econ. &amp; Ev. Negocios</v>
          </cell>
        </row>
        <row r="1468">
          <cell r="D1468" t="str">
            <v>AR106NZ610 - Planeam. Econ. &amp; Ev. Negocios</v>
          </cell>
        </row>
        <row r="1469">
          <cell r="D1469" t="str">
            <v>AR10BNZ610 - Planeam. Econ. &amp; Ev. Negocios</v>
          </cell>
        </row>
        <row r="1470">
          <cell r="D1470" t="str">
            <v>AR40LE2610 - Planeam. Econ. &amp; Ev. Negocios</v>
          </cell>
        </row>
        <row r="1471">
          <cell r="D1471" t="str">
            <v>AR10AEZ610 - Planeam. Econ. &amp; Ev. Negocios</v>
          </cell>
        </row>
        <row r="1472">
          <cell r="D1472" t="str">
            <v>AR10FEZ610 - Planeam. Econ. &amp; Ev. Negocios</v>
          </cell>
        </row>
        <row r="1473">
          <cell r="D1473" t="str">
            <v>AR10CEZ610 - Planeam. Econ. &amp; Ev. Negocios</v>
          </cell>
        </row>
        <row r="1474">
          <cell r="D1474" t="str">
            <v>AR10SEZ610 - Planeam. Econ. &amp; Ev. Negocios</v>
          </cell>
        </row>
        <row r="1475">
          <cell r="D1475" t="str">
            <v>AR10BAZ610 - Planeam. Econ. &amp; Ev. Negocios</v>
          </cell>
        </row>
        <row r="1476">
          <cell r="D1476" t="str">
            <v>AR11CAZ610 - Planeam. Econ. &amp; Ev. Negocios</v>
          </cell>
        </row>
        <row r="1477">
          <cell r="D1477" t="str">
            <v>AR11CNZ610 - Planeam. Econ. &amp; Ev. Negocios</v>
          </cell>
        </row>
        <row r="1478">
          <cell r="D1478" t="str">
            <v>AR11SAZ610 - Planeam. Econ. &amp; Ev. Negocios</v>
          </cell>
        </row>
        <row r="1479">
          <cell r="D1479" t="str">
            <v>AR12FUZ610 - Planeam. Econ. &amp; Ev. Negocios</v>
          </cell>
        </row>
        <row r="1480">
          <cell r="D1480" t="str">
            <v>AR12FMZ610 - Planeam. Econ. &amp; Ev. Negocios</v>
          </cell>
        </row>
        <row r="1481">
          <cell r="D1481" t="str">
            <v>AR13BSZ610 - Planeam. Econ. &amp; Ev. Negocios</v>
          </cell>
        </row>
        <row r="1482">
          <cell r="D1482" t="str">
            <v>AR40LA2610 - Planeam. Econ. &amp; Ev. Negocios</v>
          </cell>
        </row>
        <row r="1483">
          <cell r="D1483" t="str">
            <v>AR41ACZ610 - Planeam. Econ. &amp; Ev. Negocios</v>
          </cell>
        </row>
        <row r="1484">
          <cell r="D1484" t="str">
            <v>AR42AFZ610 - Planeam. Econ. &amp; Ev. Negocios</v>
          </cell>
        </row>
        <row r="1485">
          <cell r="D1485" t="str">
            <v>AR43GCZ610 - Planeam. Econ. &amp; Ev. Negocios</v>
          </cell>
        </row>
        <row r="1486">
          <cell r="D1486" t="str">
            <v>AR44GSZ610 - Planeam. Econ. &amp; Ev. Negocios</v>
          </cell>
        </row>
        <row r="1487">
          <cell r="D1487" t="str">
            <v>BO10OGZ610 - Planeam. Econ. &amp; Ev. Negocios</v>
          </cell>
        </row>
        <row r="1488">
          <cell r="D1488" t="str">
            <v>BO11CIZ610 - Planeam. Econ. &amp; Ev. Negocios</v>
          </cell>
        </row>
        <row r="1489">
          <cell r="D1489" t="str">
            <v>BO11CNZ610 - Planeam. Econ. &amp; Ev. Negocios</v>
          </cell>
        </row>
        <row r="1490">
          <cell r="D1490" t="str">
            <v>CL10CH1610 - Planeam. Econ. &amp; Ev. Negocios</v>
          </cell>
        </row>
        <row r="1491">
          <cell r="D1491" t="str">
            <v>CL10CC1610 - Planeam. Econ. &amp; Ev. Negocios</v>
          </cell>
        </row>
        <row r="1492">
          <cell r="D1492" t="str">
            <v>CL10CB1610 - Planeam. Econ. &amp; Ev. Negocios</v>
          </cell>
        </row>
        <row r="1493">
          <cell r="D1493" t="str">
            <v>AR10CD1170 - Plunger lift</v>
          </cell>
        </row>
        <row r="1494">
          <cell r="D1494" t="str">
            <v>AR10CD2170 - Plunger lift</v>
          </cell>
        </row>
        <row r="1495">
          <cell r="D1495" t="str">
            <v>AR10CD3170 - Plunger lift</v>
          </cell>
        </row>
        <row r="1496">
          <cell r="D1496" t="str">
            <v>AR10CD5170 - Plunger lift</v>
          </cell>
        </row>
        <row r="1497">
          <cell r="D1497" t="str">
            <v>AR10CD7170 - Plunger lift</v>
          </cell>
        </row>
        <row r="1498">
          <cell r="D1498" t="str">
            <v>AR10CD8170 - Plunger lift</v>
          </cell>
        </row>
        <row r="1499">
          <cell r="D1499" t="str">
            <v>AR10CD9170 - Plunger lift</v>
          </cell>
        </row>
        <row r="1500">
          <cell r="D1500" t="str">
            <v>AR10CK4170 - Plunger lift</v>
          </cell>
        </row>
        <row r="1501">
          <cell r="D1501" t="str">
            <v>AR10ANZ170 - Plunger lift</v>
          </cell>
        </row>
        <row r="1502">
          <cell r="D1502" t="str">
            <v>AR10SNZ170 - Plunger lift</v>
          </cell>
        </row>
        <row r="1503">
          <cell r="D1503" t="str">
            <v>AR104NZ170 - Plunger lift</v>
          </cell>
        </row>
        <row r="1504">
          <cell r="D1504" t="str">
            <v>AR106NZ170 - Plunger lift</v>
          </cell>
        </row>
        <row r="1505">
          <cell r="D1505" t="str">
            <v>AR10BNZ170 - Plunger lift</v>
          </cell>
        </row>
        <row r="1506">
          <cell r="D1506" t="str">
            <v>AR40LE1170 - Plunger lift</v>
          </cell>
        </row>
        <row r="1507">
          <cell r="D1507" t="str">
            <v>AR40LE2170 - Plunger lift</v>
          </cell>
        </row>
        <row r="1508">
          <cell r="D1508" t="str">
            <v>AR10AE1170 - Plunger lift</v>
          </cell>
        </row>
        <row r="1509">
          <cell r="D1509" t="str">
            <v>AR10AE2170 - Plunger lift</v>
          </cell>
        </row>
        <row r="1510">
          <cell r="D1510" t="str">
            <v>AR10AE3170 - Plunger lift</v>
          </cell>
        </row>
        <row r="1511">
          <cell r="D1511" t="str">
            <v>AR10AE4170 - Plunger lift</v>
          </cell>
        </row>
        <row r="1512">
          <cell r="D1512" t="str">
            <v>AR10AE5170 - Plunger lift</v>
          </cell>
        </row>
        <row r="1513">
          <cell r="D1513" t="str">
            <v>AR10FEZ170 - Plunger lift</v>
          </cell>
        </row>
        <row r="1514">
          <cell r="D1514" t="str">
            <v>AR11CNZ170 - Plunger lift</v>
          </cell>
        </row>
        <row r="1515">
          <cell r="D1515" t="str">
            <v>AR40LA1170 - Plunger lift</v>
          </cell>
        </row>
        <row r="1516">
          <cell r="D1516" t="str">
            <v>AR40LA2170 - Plunger lift</v>
          </cell>
        </row>
        <row r="1517">
          <cell r="D1517" t="str">
            <v>AR41AC1170 - Plunger lift</v>
          </cell>
        </row>
        <row r="1518">
          <cell r="D1518" t="str">
            <v>AR41AC2170 - Plunger lift</v>
          </cell>
        </row>
        <row r="1519">
          <cell r="D1519" t="str">
            <v>AR41AC3170 - Plunger lift</v>
          </cell>
        </row>
        <row r="1520">
          <cell r="D1520" t="str">
            <v>AR41AC4170 - Plunger lift</v>
          </cell>
        </row>
        <row r="1521">
          <cell r="D1521" t="str">
            <v>AR41AC5170 - Plunger lift</v>
          </cell>
        </row>
        <row r="1522">
          <cell r="D1522" t="str">
            <v>AR42AFZ170 - Plunger lift</v>
          </cell>
        </row>
        <row r="1523">
          <cell r="D1523" t="str">
            <v>BO11CIZ170 - Plunger lift</v>
          </cell>
        </row>
        <row r="1524">
          <cell r="D1524" t="str">
            <v>BO11CNZ170 - Plunger lift</v>
          </cell>
        </row>
        <row r="1525">
          <cell r="D1525" t="str">
            <v>CL10CH1170 - Plunger lift</v>
          </cell>
        </row>
        <row r="1526">
          <cell r="D1526" t="str">
            <v>CL10CC1170 - Plunger lift</v>
          </cell>
        </row>
        <row r="1527">
          <cell r="D1527" t="str">
            <v>CL10CB1170 - Plunger lift</v>
          </cell>
        </row>
        <row r="1528">
          <cell r="D1528" t="str">
            <v>AR10CDZ615 - Prensa</v>
          </cell>
        </row>
        <row r="1529">
          <cell r="D1529" t="str">
            <v>AR10CK4615 - Prensa</v>
          </cell>
        </row>
        <row r="1530">
          <cell r="D1530" t="str">
            <v>AR40LE2615 - Prensa</v>
          </cell>
        </row>
        <row r="1531">
          <cell r="D1531" t="str">
            <v>AR10AEZ615 - Prensa</v>
          </cell>
        </row>
        <row r="1532">
          <cell r="D1532" t="str">
            <v>AR10FEZ615 - Prensa</v>
          </cell>
        </row>
        <row r="1533">
          <cell r="D1533" t="str">
            <v>AR10CEZ615 - Prensa</v>
          </cell>
        </row>
        <row r="1534">
          <cell r="D1534" t="str">
            <v>AR10SEZ615 - Prensa</v>
          </cell>
        </row>
        <row r="1535">
          <cell r="D1535" t="str">
            <v>AR11CAZ615 - Prensa</v>
          </cell>
        </row>
        <row r="1536">
          <cell r="D1536" t="str">
            <v>AR40LA2615 - Prensa</v>
          </cell>
        </row>
        <row r="1537">
          <cell r="D1537" t="str">
            <v>AR41ACZ615 - Prensa</v>
          </cell>
        </row>
        <row r="1538">
          <cell r="D1538" t="str">
            <v>AR42AFZ615 - Prensa</v>
          </cell>
        </row>
        <row r="1539">
          <cell r="D1539" t="str">
            <v>AR43GCZ615 - Prensa</v>
          </cell>
        </row>
        <row r="1540">
          <cell r="D1540" t="str">
            <v>AR44GSZ615 - Prensa</v>
          </cell>
        </row>
        <row r="1541">
          <cell r="D1541" t="str">
            <v>BO10OGZ615 - Prensa</v>
          </cell>
        </row>
        <row r="1542">
          <cell r="D1542" t="str">
            <v>BO11CIZ615 - Prensa</v>
          </cell>
        </row>
        <row r="1543">
          <cell r="D1543" t="str">
            <v>BO11CNZ615 - Prensa</v>
          </cell>
        </row>
        <row r="1544">
          <cell r="D1544" t="str">
            <v>CL10CH1615 - Prensa</v>
          </cell>
        </row>
        <row r="1545">
          <cell r="D1545" t="str">
            <v>CL10CC1615 - Prensa</v>
          </cell>
        </row>
        <row r="1546">
          <cell r="D1546" t="str">
            <v>CL10CB1615 - Prensa</v>
          </cell>
        </row>
        <row r="1547">
          <cell r="D1547" t="str">
            <v>AR10CD1000 - Programación y operación gral. Distrito</v>
          </cell>
        </row>
        <row r="1548">
          <cell r="D1548" t="str">
            <v>AR10CD2000 - Programación y operación gral. Distrito</v>
          </cell>
        </row>
        <row r="1549">
          <cell r="D1549" t="str">
            <v>AR10CD3000 - Programación y operación gral. Distrito</v>
          </cell>
        </row>
        <row r="1550">
          <cell r="D1550" t="str">
            <v>AR10CD5000 - Programación y operación gral. Distrito</v>
          </cell>
        </row>
        <row r="1551">
          <cell r="D1551" t="str">
            <v>AR10CD7000 - Programación y operación gral. Distrito</v>
          </cell>
        </row>
        <row r="1552">
          <cell r="D1552" t="str">
            <v>AR10CD8000 - Programación y operación gral. Distrito</v>
          </cell>
        </row>
        <row r="1553">
          <cell r="D1553" t="str">
            <v>AR10CD9000 - Programación y operación gral. Distrito</v>
          </cell>
        </row>
        <row r="1554">
          <cell r="D1554" t="str">
            <v>AR10CDE000 - Programación y operación gral. Distrito</v>
          </cell>
        </row>
        <row r="1555">
          <cell r="D1555" t="str">
            <v>AR10CDP000 - Programación y operación gral. Distrito</v>
          </cell>
        </row>
        <row r="1556">
          <cell r="D1556" t="str">
            <v>AR10CDZ000 - Programación y operación gral. Distrito</v>
          </cell>
        </row>
        <row r="1557">
          <cell r="D1557" t="str">
            <v>AR10CK4000 - Programación y operación gral. Distrito</v>
          </cell>
        </row>
        <row r="1558">
          <cell r="D1558" t="str">
            <v>AR40LE1000 - Programación y operación gral. Distrito</v>
          </cell>
        </row>
        <row r="1559">
          <cell r="D1559" t="str">
            <v>AR40LE2000 - Programación y operación gral. Distrito</v>
          </cell>
        </row>
        <row r="1560">
          <cell r="D1560" t="str">
            <v>AR40LE2000 - Programación y operación gral. Distrito</v>
          </cell>
        </row>
        <row r="1561">
          <cell r="D1561" t="str">
            <v>AR10AE1000 - Programación y operación gral. Distrito</v>
          </cell>
        </row>
        <row r="1562">
          <cell r="D1562" t="str">
            <v>AR10AE2000 - Programación y operación gral. Distrito</v>
          </cell>
        </row>
        <row r="1563">
          <cell r="D1563" t="str">
            <v>AR10AE3000 - Programación y operación gral. Distrito</v>
          </cell>
        </row>
        <row r="1564">
          <cell r="D1564" t="str">
            <v>AR10AE4000 - Programación y operación gral. Distrito</v>
          </cell>
        </row>
        <row r="1565">
          <cell r="D1565" t="str">
            <v>AR10AE5000 - Programación y operación gral. Distrito</v>
          </cell>
        </row>
        <row r="1566">
          <cell r="D1566" t="str">
            <v>AR10FEZ000 - Programación y operación gral. Distrito</v>
          </cell>
        </row>
        <row r="1567">
          <cell r="D1567" t="str">
            <v>AR40LA1000 - Programación y operación gral. Distrito</v>
          </cell>
        </row>
        <row r="1568">
          <cell r="D1568" t="str">
            <v>AR40LA2000 - Programación y operación gral. Distrito</v>
          </cell>
        </row>
        <row r="1569">
          <cell r="D1569" t="str">
            <v>AR40LA2000 - Programación y operación gral. Distrito</v>
          </cell>
        </row>
        <row r="1570">
          <cell r="D1570" t="str">
            <v>AR41AC1000 - Programación y operación gral. Distrito</v>
          </cell>
        </row>
        <row r="1571">
          <cell r="D1571" t="str">
            <v>AR41AC2000 - Programación y operación gral. Distrito</v>
          </cell>
        </row>
        <row r="1572">
          <cell r="D1572" t="str">
            <v>AR41AC3000 - Programación y operación gral. Distrito</v>
          </cell>
        </row>
        <row r="1573">
          <cell r="D1573" t="str">
            <v>AR41AC4000 - Programación y operación gral. Distrito</v>
          </cell>
        </row>
        <row r="1574">
          <cell r="D1574" t="str">
            <v>AR41AC5000 - Programación y operación gral. Distrito</v>
          </cell>
        </row>
        <row r="1575">
          <cell r="D1575" t="str">
            <v>AR42AFZ000 - Programación y operación gral. Distrito</v>
          </cell>
        </row>
        <row r="1576">
          <cell r="D1576" t="str">
            <v>BO11CIZ000 - Programación y operación gral. Distrito</v>
          </cell>
        </row>
        <row r="1577">
          <cell r="D1577" t="str">
            <v>BO11CNZ000 - Programación y operación gral. Distrito</v>
          </cell>
        </row>
        <row r="1578">
          <cell r="D1578" t="str">
            <v>CL10CH1000 - Programación y operación gral. Distrito</v>
          </cell>
        </row>
        <row r="1579">
          <cell r="D1579" t="str">
            <v>CL10CC1000 - Programación y operación gral. Distrito</v>
          </cell>
        </row>
        <row r="1580">
          <cell r="D1580" t="str">
            <v>CL10CB1000 - Programación y operación gral. Distrito</v>
          </cell>
        </row>
        <row r="1581">
          <cell r="D1581" t="str">
            <v>AR10CDZ620 - Proyectos y Obras (GPI)</v>
          </cell>
        </row>
        <row r="1582">
          <cell r="D1582" t="str">
            <v>AR10CK4620 - Proyectos y Obras (GPI)</v>
          </cell>
        </row>
        <row r="1583">
          <cell r="D1583" t="str">
            <v>AR10CDZ625 - Recursos Humanos</v>
          </cell>
        </row>
        <row r="1584">
          <cell r="D1584" t="str">
            <v>AR10CK4625 - Recursos Humanos</v>
          </cell>
        </row>
        <row r="1585">
          <cell r="D1585" t="str">
            <v>AR10ANZ625 - Recursos Humanos</v>
          </cell>
        </row>
        <row r="1586">
          <cell r="D1586" t="str">
            <v>AR10SNZ625 - Recursos Humanos</v>
          </cell>
        </row>
        <row r="1587">
          <cell r="D1587" t="str">
            <v>AR104NZ625 - Recursos Humanos</v>
          </cell>
        </row>
        <row r="1588">
          <cell r="D1588" t="str">
            <v>AR106NZ625 - Recursos Humanos</v>
          </cell>
        </row>
        <row r="1589">
          <cell r="D1589" t="str">
            <v>AR10BNZ625 - Recursos Humanos</v>
          </cell>
        </row>
        <row r="1590">
          <cell r="D1590" t="str">
            <v>AR40LE2625 - Recursos Humanos</v>
          </cell>
        </row>
        <row r="1591">
          <cell r="D1591" t="str">
            <v>AR10AEZ625 - Recursos Humanos</v>
          </cell>
        </row>
        <row r="1592">
          <cell r="D1592" t="str">
            <v>AR10FEZ625 - Recursos Humanos</v>
          </cell>
        </row>
        <row r="1593">
          <cell r="D1593" t="str">
            <v>AR10CEZ625 - Recursos Humanos</v>
          </cell>
        </row>
        <row r="1594">
          <cell r="D1594" t="str">
            <v>AR10SEZ625 - Recursos Humanos</v>
          </cell>
        </row>
        <row r="1595">
          <cell r="D1595" t="str">
            <v>AR10BAZ625 - Recursos Humanos</v>
          </cell>
        </row>
        <row r="1596">
          <cell r="D1596" t="str">
            <v>AR11CAZ625 - Recursos Humanos</v>
          </cell>
        </row>
        <row r="1597">
          <cell r="D1597" t="str">
            <v>AR11CNZ625 - Recursos Humanos</v>
          </cell>
        </row>
        <row r="1598">
          <cell r="D1598" t="str">
            <v>AR11SAZ625 - Recursos Humanos</v>
          </cell>
        </row>
        <row r="1599">
          <cell r="D1599" t="str">
            <v>AR40LA2625 - Recursos Humanos</v>
          </cell>
        </row>
        <row r="1600">
          <cell r="D1600" t="str">
            <v>AR41ACZ625 - Recursos Humanos</v>
          </cell>
        </row>
        <row r="1601">
          <cell r="D1601" t="str">
            <v>AR42AFZ625 - Recursos Humanos</v>
          </cell>
        </row>
        <row r="1602">
          <cell r="D1602" t="str">
            <v>AR43GCZ625 - Recursos Humanos</v>
          </cell>
        </row>
        <row r="1603">
          <cell r="D1603" t="str">
            <v>AR44GSZ625 - Recursos Humanos</v>
          </cell>
        </row>
        <row r="1604">
          <cell r="D1604" t="str">
            <v>BO10OGZ625 - Recursos Humanos</v>
          </cell>
        </row>
        <row r="1605">
          <cell r="D1605" t="str">
            <v>BO11CIZ625 - Recursos Humanos</v>
          </cell>
        </row>
        <row r="1606">
          <cell r="D1606" t="str">
            <v>BO11CNZ625 - Recursos Humanos</v>
          </cell>
        </row>
        <row r="1607">
          <cell r="D1607" t="str">
            <v>CL10CH1625 - Recursos Humanos</v>
          </cell>
        </row>
        <row r="1608">
          <cell r="D1608" t="str">
            <v>CL10CC1625 - Recursos Humanos</v>
          </cell>
        </row>
        <row r="1609">
          <cell r="D1609" t="str">
            <v>CL10CB1625 - Recursos Humanos</v>
          </cell>
        </row>
        <row r="1610">
          <cell r="D1610" t="str">
            <v>AR10CDZ630 - Relaciones Laborales</v>
          </cell>
        </row>
        <row r="1611">
          <cell r="D1611" t="str">
            <v>AR10CK4630 - Relaciones Laborales</v>
          </cell>
        </row>
        <row r="1612">
          <cell r="D1612" t="str">
            <v>AR40LE2630 - Relaciones Laborales</v>
          </cell>
        </row>
        <row r="1613">
          <cell r="D1613" t="str">
            <v>AR10AEZ630 - Relaciones Laborales</v>
          </cell>
        </row>
        <row r="1614">
          <cell r="D1614" t="str">
            <v>AR10FEZ630 - Relaciones Laborales</v>
          </cell>
        </row>
        <row r="1615">
          <cell r="D1615" t="str">
            <v>AR10CEZ630 - Relaciones Laborales</v>
          </cell>
        </row>
        <row r="1616">
          <cell r="D1616" t="str">
            <v>AR10SEZ630 - Relaciones Laborales</v>
          </cell>
        </row>
        <row r="1617">
          <cell r="D1617" t="str">
            <v>AR10BAZ630 - Relaciones Laborales</v>
          </cell>
        </row>
        <row r="1618">
          <cell r="D1618" t="str">
            <v>AR11CAZ630 - Relaciones Laborales</v>
          </cell>
        </row>
        <row r="1619">
          <cell r="D1619" t="str">
            <v>AR40LA2630 - Relaciones Laborales</v>
          </cell>
        </row>
        <row r="1620">
          <cell r="D1620" t="str">
            <v>AR41ACZ630 - Relaciones Laborales</v>
          </cell>
        </row>
        <row r="1621">
          <cell r="D1621" t="str">
            <v>AR42AFZ630 - Relaciones Laborales</v>
          </cell>
        </row>
        <row r="1622">
          <cell r="D1622" t="str">
            <v>AR43GCZ630 - Relaciones Laborales</v>
          </cell>
        </row>
        <row r="1623">
          <cell r="D1623" t="str">
            <v>AR44GSZ630 - Relaciones Laborales</v>
          </cell>
        </row>
        <row r="1624">
          <cell r="D1624" t="str">
            <v>BO10OGZ630 - Relaciones Laborales</v>
          </cell>
        </row>
        <row r="1625">
          <cell r="D1625" t="str">
            <v>BO11CIZ630 - Relaciones Laborales</v>
          </cell>
        </row>
        <row r="1626">
          <cell r="D1626" t="str">
            <v>BO11CNZ630 - Relaciones Laborales</v>
          </cell>
        </row>
        <row r="1627">
          <cell r="D1627" t="str">
            <v>CL10CH1630 - Relaciones Laborales</v>
          </cell>
        </row>
        <row r="1628">
          <cell r="D1628" t="str">
            <v>CL10CC1630 - Relaciones Laborales</v>
          </cell>
        </row>
        <row r="1629">
          <cell r="D1629" t="str">
            <v>CL10CB1630 - Relaciones Laborales</v>
          </cell>
        </row>
        <row r="1630">
          <cell r="D1630" t="str">
            <v>AR10CD1800 - Remediación ambiental</v>
          </cell>
        </row>
        <row r="1631">
          <cell r="D1631" t="str">
            <v>AR10CD2800 - Remediación ambiental</v>
          </cell>
        </row>
        <row r="1632">
          <cell r="D1632" t="str">
            <v>AR10CD3800 - Remediación ambiental</v>
          </cell>
        </row>
        <row r="1633">
          <cell r="D1633" t="str">
            <v>AR10CD5800 - Remediación ambiental</v>
          </cell>
        </row>
        <row r="1634">
          <cell r="D1634" t="str">
            <v>AR10CD7800 - Remediación ambiental</v>
          </cell>
        </row>
        <row r="1635">
          <cell r="D1635" t="str">
            <v>AR10CD8800 - Remediación ambiental</v>
          </cell>
        </row>
        <row r="1636">
          <cell r="D1636" t="str">
            <v>AR10CD9800 - Remediación ambiental</v>
          </cell>
        </row>
        <row r="1637">
          <cell r="D1637" t="str">
            <v>AR10CDE800 - Remediación ambiental</v>
          </cell>
        </row>
        <row r="1638">
          <cell r="D1638" t="str">
            <v>AR10CDP800 - Remediación ambiental</v>
          </cell>
        </row>
        <row r="1639">
          <cell r="D1639" t="str">
            <v>AR10CDZ800 - Remediación ambiental</v>
          </cell>
        </row>
        <row r="1640">
          <cell r="D1640" t="str">
            <v>AR10CK4800 - Remediación ambiental</v>
          </cell>
        </row>
        <row r="1641">
          <cell r="D1641" t="str">
            <v>AR10ANZ800 - Remediación ambiental</v>
          </cell>
        </row>
        <row r="1642">
          <cell r="D1642" t="str">
            <v>AR10SNZ800 - Remediación ambiental</v>
          </cell>
        </row>
        <row r="1643">
          <cell r="D1643" t="str">
            <v>AR10SNZ800 - Remediación ambiental</v>
          </cell>
        </row>
        <row r="1644">
          <cell r="D1644" t="str">
            <v>AR106NZ800 - Remediación ambiental</v>
          </cell>
        </row>
        <row r="1645">
          <cell r="D1645" t="str">
            <v>AR10BNZ800 - Remediación ambiental</v>
          </cell>
        </row>
        <row r="1646">
          <cell r="D1646" t="str">
            <v>AR40LE1800 - Remediación ambiental</v>
          </cell>
        </row>
        <row r="1647">
          <cell r="D1647" t="str">
            <v>AR40LE2800 - Remediación ambiental</v>
          </cell>
        </row>
        <row r="1648">
          <cell r="D1648" t="str">
            <v>AR40LE2800 - Remediación ambiental</v>
          </cell>
        </row>
        <row r="1649">
          <cell r="D1649" t="str">
            <v>AR10AE1800 - Remediación ambiental</v>
          </cell>
        </row>
        <row r="1650">
          <cell r="D1650" t="str">
            <v>AR10AE2800 - Remediación ambiental</v>
          </cell>
        </row>
        <row r="1651">
          <cell r="D1651" t="str">
            <v>AR10AE3800 - Remediación ambiental</v>
          </cell>
        </row>
        <row r="1652">
          <cell r="D1652" t="str">
            <v>AR10AE4800 - Remediación ambiental</v>
          </cell>
        </row>
        <row r="1653">
          <cell r="D1653" t="str">
            <v>AR10AE6800 - Remediación ambiental</v>
          </cell>
        </row>
        <row r="1654">
          <cell r="D1654" t="str">
            <v>AR10AE7800 - Remediación ambiental</v>
          </cell>
        </row>
        <row r="1655">
          <cell r="D1655" t="str">
            <v>AR10AE5800 - Remediación ambiental</v>
          </cell>
        </row>
        <row r="1656">
          <cell r="D1656" t="str">
            <v>AR10AEZ800 - Remediación ambiental</v>
          </cell>
        </row>
        <row r="1657">
          <cell r="D1657" t="str">
            <v>AR10CEZ800 - Remediación ambiental</v>
          </cell>
        </row>
        <row r="1658">
          <cell r="D1658" t="str">
            <v>AR10SEZ800 - Remediación ambiental</v>
          </cell>
        </row>
        <row r="1659">
          <cell r="D1659" t="str">
            <v>AR11CNZ800 - Remediación ambiental</v>
          </cell>
        </row>
        <row r="1660">
          <cell r="D1660" t="str">
            <v>AR11SAZ800 - Remediación ambiental</v>
          </cell>
        </row>
        <row r="1661">
          <cell r="D1661" t="str">
            <v>AR13BSZ800 - Remediación ambiental</v>
          </cell>
        </row>
        <row r="1662">
          <cell r="D1662" t="str">
            <v>AR40LA1800 - Remediación ambiental</v>
          </cell>
        </row>
        <row r="1663">
          <cell r="D1663" t="str">
            <v>AR40LA2800 - Remediación ambiental</v>
          </cell>
        </row>
        <row r="1664">
          <cell r="D1664" t="str">
            <v>AR40LA2800 - Remediación ambiental</v>
          </cell>
        </row>
        <row r="1665">
          <cell r="D1665" t="str">
            <v>AR41AC1800 - Remediación ambiental</v>
          </cell>
        </row>
        <row r="1666">
          <cell r="D1666" t="str">
            <v>AR41AC2800 - Remediación ambiental</v>
          </cell>
        </row>
        <row r="1667">
          <cell r="D1667" t="str">
            <v>AR41AC3800 - Remediación ambiental</v>
          </cell>
        </row>
        <row r="1668">
          <cell r="D1668" t="str">
            <v>AR41AC4800 - Remediación ambiental</v>
          </cell>
        </row>
        <row r="1669">
          <cell r="D1669" t="str">
            <v>AR41AC6800 - Remediación ambiental</v>
          </cell>
        </row>
        <row r="1670">
          <cell r="D1670" t="str">
            <v>AR41AC7800 - Remediación ambiental</v>
          </cell>
        </row>
        <row r="1671">
          <cell r="D1671" t="str">
            <v>AR41AC5800 - Remediación ambiental</v>
          </cell>
        </row>
        <row r="1672">
          <cell r="D1672" t="str">
            <v>AR41ACZ800 - Remediación ambiental</v>
          </cell>
        </row>
        <row r="1673">
          <cell r="D1673" t="str">
            <v>AR43GCZ800 - Remediación ambiental</v>
          </cell>
        </row>
        <row r="1674">
          <cell r="D1674" t="str">
            <v>AR44GSZ800 - Remediación ambiental</v>
          </cell>
        </row>
        <row r="1675">
          <cell r="D1675" t="str">
            <v>BO11CIZ800 - Remediación ambiental</v>
          </cell>
        </row>
        <row r="1676">
          <cell r="D1676" t="str">
            <v>BO11CNZ800 - Remediación ambiental</v>
          </cell>
        </row>
        <row r="1677">
          <cell r="D1677" t="str">
            <v>CL10CH1800 - Remediación ambiental</v>
          </cell>
        </row>
        <row r="1678">
          <cell r="D1678" t="str">
            <v>CL10CC1800 - Remediación ambiental</v>
          </cell>
        </row>
        <row r="1679">
          <cell r="D1679" t="str">
            <v>CL10CB1800 - Remediación ambiental</v>
          </cell>
        </row>
        <row r="1680">
          <cell r="D1680" t="str">
            <v>AR10CD1120 - Servicios a pozos inyectores</v>
          </cell>
        </row>
        <row r="1681">
          <cell r="D1681" t="str">
            <v>AR10CD2120 - Servicios a pozos inyectores</v>
          </cell>
        </row>
        <row r="1682">
          <cell r="D1682" t="str">
            <v>AR10CD3120 - Servicios a pozos inyectores</v>
          </cell>
        </row>
        <row r="1683">
          <cell r="D1683" t="str">
            <v>AR10CD5120 - Servicios a pozos inyectores</v>
          </cell>
        </row>
        <row r="1684">
          <cell r="D1684" t="str">
            <v>AR10CD7120 - Servicios a pozos inyectores</v>
          </cell>
        </row>
        <row r="1685">
          <cell r="D1685" t="str">
            <v>AR10CD8120 - Servicios a pozos inyectores</v>
          </cell>
        </row>
        <row r="1686">
          <cell r="D1686" t="str">
            <v>AR10CD9120 - Servicios a pozos inyectores</v>
          </cell>
        </row>
        <row r="1687">
          <cell r="D1687" t="str">
            <v>AR10CK4120 - Servicios a pozos inyectores</v>
          </cell>
        </row>
        <row r="1688">
          <cell r="D1688" t="str">
            <v>AR10ANZ120 - Servicios a pozos inyectores</v>
          </cell>
        </row>
        <row r="1689">
          <cell r="D1689" t="str">
            <v>AR10SNZ120 - Servicios a pozos inyectores</v>
          </cell>
        </row>
        <row r="1690">
          <cell r="D1690" t="str">
            <v>AR104NZ120 - Servicios a pozos inyectores</v>
          </cell>
        </row>
        <row r="1691">
          <cell r="D1691" t="str">
            <v>AR106NZ120 - Servicios a pozos inyectores</v>
          </cell>
        </row>
        <row r="1692">
          <cell r="D1692" t="str">
            <v>AR10BNZ120 - Servicios a pozos inyectores</v>
          </cell>
        </row>
        <row r="1693">
          <cell r="D1693" t="str">
            <v>AR40LE1120 - Servicios a pozos inyectores</v>
          </cell>
        </row>
        <row r="1694">
          <cell r="D1694" t="str">
            <v>AR40LE2120 - Servicios a pozos inyectores</v>
          </cell>
        </row>
        <row r="1695">
          <cell r="D1695" t="str">
            <v>AR10AE1120 - Servicios a pozos inyectores</v>
          </cell>
        </row>
        <row r="1696">
          <cell r="D1696" t="str">
            <v>AR10AE2120 - Servicios a pozos inyectores</v>
          </cell>
        </row>
        <row r="1697">
          <cell r="D1697" t="str">
            <v>AR10AE3120 - Servicios a pozos inyectores</v>
          </cell>
        </row>
        <row r="1698">
          <cell r="D1698" t="str">
            <v>AR10AE4120 - Servicios a pozos inyectores</v>
          </cell>
        </row>
        <row r="1699">
          <cell r="D1699" t="str">
            <v>AR10AE5120 - Servicios a pozos inyectores</v>
          </cell>
        </row>
        <row r="1700">
          <cell r="D1700" t="str">
            <v>AR10FEZ120 - Servicios a pozos inyectores</v>
          </cell>
        </row>
        <row r="1701">
          <cell r="D1701" t="str">
            <v>AR11CNZ120 - Servicios a pozos inyectores</v>
          </cell>
        </row>
        <row r="1702">
          <cell r="D1702" t="str">
            <v>AR40LA1120 - Servicios a pozos inyectores</v>
          </cell>
        </row>
        <row r="1703">
          <cell r="D1703" t="str">
            <v>AR40LA2120 - Servicios a pozos inyectores</v>
          </cell>
        </row>
        <row r="1704">
          <cell r="D1704" t="str">
            <v>AR41AC1120 - Servicios a pozos inyectores</v>
          </cell>
        </row>
        <row r="1705">
          <cell r="D1705" t="str">
            <v>AR41AC2120 - Servicios a pozos inyectores</v>
          </cell>
        </row>
        <row r="1706">
          <cell r="D1706" t="str">
            <v>AR41AC3120 - Servicios a pozos inyectores</v>
          </cell>
        </row>
        <row r="1707">
          <cell r="D1707" t="str">
            <v>AR41AC4120 - Servicios a pozos inyectores</v>
          </cell>
        </row>
        <row r="1708">
          <cell r="D1708" t="str">
            <v>AR41AC5120 - Servicios a pozos inyectores</v>
          </cell>
        </row>
        <row r="1709">
          <cell r="D1709" t="str">
            <v>AR42AFZ120 - Servicios a pozos inyectores</v>
          </cell>
        </row>
        <row r="1710">
          <cell r="D1710" t="str">
            <v>BO11CIZ120 - Servicios a pozos inyectores</v>
          </cell>
        </row>
        <row r="1711">
          <cell r="D1711" t="str">
            <v>BO11CNZ120 - Servicios a pozos inyectores</v>
          </cell>
        </row>
        <row r="1712">
          <cell r="D1712" t="str">
            <v>CL10CH1120 - Servicios a pozos inyectores</v>
          </cell>
        </row>
        <row r="1713">
          <cell r="D1713" t="str">
            <v>CL10CC1120 - Servicios a pozos inyectores</v>
          </cell>
        </row>
        <row r="1714">
          <cell r="D1714" t="str">
            <v>CL10CB1120 - Servicios a pozos inyectores</v>
          </cell>
        </row>
        <row r="1715">
          <cell r="D1715" t="str">
            <v>AR10CD1110 - Servicios a pozos productores</v>
          </cell>
        </row>
        <row r="1716">
          <cell r="D1716" t="str">
            <v>AR10CD2110 - Servicios a pozos productores</v>
          </cell>
        </row>
        <row r="1717">
          <cell r="D1717" t="str">
            <v>AR10CD3110 - Servicios a pozos productores</v>
          </cell>
        </row>
        <row r="1718">
          <cell r="D1718" t="str">
            <v>AR10CD5110 - Servicios a pozos productores</v>
          </cell>
        </row>
        <row r="1719">
          <cell r="D1719" t="str">
            <v>AR10CD7110 - Servicios a pozos productores</v>
          </cell>
        </row>
        <row r="1720">
          <cell r="D1720" t="str">
            <v>AR10CD8110 - Servicios a pozos productores</v>
          </cell>
        </row>
        <row r="1721">
          <cell r="D1721" t="str">
            <v>AR10CD9110 - Servicios a pozos productores</v>
          </cell>
        </row>
        <row r="1722">
          <cell r="D1722" t="str">
            <v>AR10CK4110 - Servicios a pozos productores</v>
          </cell>
        </row>
        <row r="1723">
          <cell r="D1723" t="str">
            <v>AR10ANZ110 - Servicios a pozos productores</v>
          </cell>
        </row>
        <row r="1724">
          <cell r="D1724" t="str">
            <v>AR10SNZ110 - Servicios a pozos productores</v>
          </cell>
        </row>
        <row r="1725">
          <cell r="D1725" t="str">
            <v>AR104NZ110 - Servicios a pozos productores</v>
          </cell>
        </row>
        <row r="1726">
          <cell r="D1726" t="str">
            <v>AR106NZ110 - Servicios a pozos productores</v>
          </cell>
        </row>
        <row r="1727">
          <cell r="D1727" t="str">
            <v>AR10BNZ110 - Servicios a pozos productores</v>
          </cell>
        </row>
        <row r="1728">
          <cell r="D1728" t="str">
            <v>AR40LE1110 - Servicios a pozos productores</v>
          </cell>
        </row>
        <row r="1729">
          <cell r="D1729" t="str">
            <v>AR40LE2110 - Servicios a pozos productores</v>
          </cell>
        </row>
        <row r="1730">
          <cell r="D1730" t="str">
            <v>AR10AE1110 - Servicios a pozos productores</v>
          </cell>
        </row>
        <row r="1731">
          <cell r="D1731" t="str">
            <v>AR10AE2110 - Servicios a pozos productores</v>
          </cell>
        </row>
        <row r="1732">
          <cell r="D1732" t="str">
            <v>AR10AE3110 - Servicios a pozos productores</v>
          </cell>
        </row>
        <row r="1733">
          <cell r="D1733" t="str">
            <v>AR10AE4110 - Servicios a pozos productores</v>
          </cell>
        </row>
        <row r="1734">
          <cell r="D1734" t="str">
            <v>AR10AE5110 - Servicios a pozos productores</v>
          </cell>
        </row>
        <row r="1735">
          <cell r="D1735" t="str">
            <v>AR10FEZ110 - Servicios a pozos productores</v>
          </cell>
        </row>
        <row r="1736">
          <cell r="D1736" t="str">
            <v>AR11CNZ110 - Servicios a pozos productores</v>
          </cell>
        </row>
        <row r="1737">
          <cell r="D1737" t="str">
            <v>AR40LA1110 - Servicios a pozos productores</v>
          </cell>
        </row>
        <row r="1738">
          <cell r="D1738" t="str">
            <v>AR40LA2110 - Servicios a pozos productores</v>
          </cell>
        </row>
        <row r="1739">
          <cell r="D1739" t="str">
            <v>AR41AC1110 - Servicios a pozos productores</v>
          </cell>
        </row>
        <row r="1740">
          <cell r="D1740" t="str">
            <v>AR41AC2110 - Servicios a pozos productores</v>
          </cell>
        </row>
        <row r="1741">
          <cell r="D1741" t="str">
            <v>AR41AC3110 - Servicios a pozos productores</v>
          </cell>
        </row>
        <row r="1742">
          <cell r="D1742" t="str">
            <v>AR41AC4110 - Servicios a pozos productores</v>
          </cell>
        </row>
        <row r="1743">
          <cell r="D1743" t="str">
            <v>AR41AC5110 - Servicios a pozos productores</v>
          </cell>
        </row>
        <row r="1744">
          <cell r="D1744" t="str">
            <v>AR42AFZ110 - Servicios a pozos productores</v>
          </cell>
        </row>
        <row r="1745">
          <cell r="D1745" t="str">
            <v>BO11CIZ110 - Servicios a pozos productores</v>
          </cell>
        </row>
        <row r="1746">
          <cell r="D1746" t="str">
            <v>BO11CNZ110 - Servicios a pozos productores</v>
          </cell>
        </row>
        <row r="1747">
          <cell r="D1747" t="str">
            <v>CL10CH1110 - Servicios a pozos productores</v>
          </cell>
        </row>
        <row r="1748">
          <cell r="D1748" t="str">
            <v>CL10CC1110 - Servicios a pozos productores</v>
          </cell>
        </row>
        <row r="1749">
          <cell r="D1749" t="str">
            <v>CL10CB1110 - Servicios a pozos productores</v>
          </cell>
        </row>
        <row r="1750">
          <cell r="D1750" t="str">
            <v>AR10CDZ650 - Servicios De Pozos</v>
          </cell>
        </row>
        <row r="1751">
          <cell r="D1751" t="str">
            <v>AR10CK4650 - Servicios De Pozos</v>
          </cell>
        </row>
        <row r="1752">
          <cell r="D1752" t="str">
            <v>AR10CD1410 - Servicios logísticos</v>
          </cell>
        </row>
        <row r="1753">
          <cell r="D1753" t="str">
            <v>AR10CD2410 - Servicios logísticos</v>
          </cell>
        </row>
        <row r="1754">
          <cell r="D1754" t="str">
            <v>AR10CD3410 - Servicios logísticos</v>
          </cell>
        </row>
        <row r="1755">
          <cell r="D1755" t="str">
            <v>AR10CD5410 - Servicios logísticos</v>
          </cell>
        </row>
        <row r="1756">
          <cell r="D1756" t="str">
            <v>AR10CD7410 - Servicios logísticos</v>
          </cell>
        </row>
        <row r="1757">
          <cell r="D1757" t="str">
            <v>AR10CD8410 - Servicios logísticos</v>
          </cell>
        </row>
        <row r="1758">
          <cell r="D1758" t="str">
            <v>AR10CD9410 - Servicios logísticos</v>
          </cell>
        </row>
        <row r="1759">
          <cell r="D1759" t="str">
            <v>AR10CDE410 - Servicios logísticos</v>
          </cell>
        </row>
        <row r="1760">
          <cell r="D1760" t="str">
            <v>AR10CDP410 - Servicios logísticos</v>
          </cell>
        </row>
        <row r="1761">
          <cell r="D1761" t="str">
            <v>AR10CDZ410 - Servicios logísticos</v>
          </cell>
        </row>
        <row r="1762">
          <cell r="D1762" t="str">
            <v>AR10CK4410 - Servicios logísticos</v>
          </cell>
        </row>
        <row r="1763">
          <cell r="D1763" t="str">
            <v>AR10ANZ410 - Servicios logísticos</v>
          </cell>
        </row>
        <row r="1764">
          <cell r="D1764" t="str">
            <v>AR10SNZ410 - Servicios logísticos</v>
          </cell>
        </row>
        <row r="1765">
          <cell r="D1765" t="str">
            <v>AR104NZ410 - Servicios logísticos</v>
          </cell>
        </row>
        <row r="1766">
          <cell r="D1766" t="str">
            <v>AR106NZ410 - Servicios logísticos</v>
          </cell>
        </row>
        <row r="1767">
          <cell r="D1767" t="str">
            <v>AR10BNZ410 - Servicios logísticos</v>
          </cell>
        </row>
        <row r="1768">
          <cell r="D1768" t="str">
            <v>AR40LE1410 - Servicios logísticos</v>
          </cell>
        </row>
        <row r="1769">
          <cell r="D1769" t="str">
            <v>AR40LE2410 - Servicios logísticos</v>
          </cell>
        </row>
        <row r="1770">
          <cell r="D1770" t="str">
            <v>AR40LE2410 - Servicios logísticos</v>
          </cell>
        </row>
        <row r="1771">
          <cell r="D1771" t="str">
            <v>AR10AE1410 - Servicios logísticos</v>
          </cell>
        </row>
        <row r="1772">
          <cell r="D1772" t="str">
            <v>AR10AE2410 - Servicios logísticos</v>
          </cell>
        </row>
        <row r="1773">
          <cell r="D1773" t="str">
            <v>AR10AE3410 - Servicios logísticos</v>
          </cell>
        </row>
        <row r="1774">
          <cell r="D1774" t="str">
            <v>AR10AE4410 - Servicios logísticos</v>
          </cell>
        </row>
        <row r="1775">
          <cell r="D1775" t="str">
            <v>AR10AE6410 - Servicios logísticos</v>
          </cell>
        </row>
        <row r="1776">
          <cell r="D1776" t="str">
            <v>AR10AE7410 - Servicios logísticos</v>
          </cell>
        </row>
        <row r="1777">
          <cell r="D1777" t="str">
            <v>AR10AE5410 - Servicios logísticos</v>
          </cell>
        </row>
        <row r="1778">
          <cell r="D1778" t="str">
            <v>AR10AEZ410 - Servicios logísticos</v>
          </cell>
        </row>
        <row r="1779">
          <cell r="D1779" t="str">
            <v>AR10FEZ410 - Servicios logísticos</v>
          </cell>
        </row>
        <row r="1780">
          <cell r="D1780" t="str">
            <v>AR11CNZ410 - Servicios logísticos</v>
          </cell>
        </row>
        <row r="1781">
          <cell r="D1781" t="str">
            <v>AR40LA1410 - Servicios logísticos</v>
          </cell>
        </row>
        <row r="1782">
          <cell r="D1782" t="str">
            <v>AR40LA2410 - Servicios logísticos</v>
          </cell>
        </row>
        <row r="1783">
          <cell r="D1783" t="str">
            <v>AR40LA2410 - Servicios logísticos</v>
          </cell>
        </row>
        <row r="1784">
          <cell r="D1784" t="str">
            <v>AR41AC1410 - Servicios logísticos</v>
          </cell>
        </row>
        <row r="1785">
          <cell r="D1785" t="str">
            <v>AR41AC2410 - Servicios logísticos</v>
          </cell>
        </row>
        <row r="1786">
          <cell r="D1786" t="str">
            <v>AR41AC3410 - Servicios logísticos</v>
          </cell>
        </row>
        <row r="1787">
          <cell r="D1787" t="str">
            <v>AR41AC4410 - Servicios logísticos</v>
          </cell>
        </row>
        <row r="1788">
          <cell r="D1788" t="str">
            <v>AR41AC6410 - Servicios logísticos</v>
          </cell>
        </row>
        <row r="1789">
          <cell r="D1789" t="str">
            <v>AR41AC7410 - Servicios logísticos</v>
          </cell>
        </row>
        <row r="1790">
          <cell r="D1790" t="str">
            <v>AR41AC5410 - Servicios logísticos</v>
          </cell>
        </row>
        <row r="1791">
          <cell r="D1791" t="str">
            <v>AR41ACZ410 - Servicios logísticos</v>
          </cell>
        </row>
        <row r="1792">
          <cell r="D1792" t="str">
            <v>AR42AFZ410 - Servicios logísticos</v>
          </cell>
        </row>
        <row r="1793">
          <cell r="D1793" t="str">
            <v>BO11CIZ410 - Servicios logísticos</v>
          </cell>
        </row>
        <row r="1794">
          <cell r="D1794" t="str">
            <v>BO11CNZ410 - Servicios logísticos</v>
          </cell>
        </row>
        <row r="1795">
          <cell r="D1795" t="str">
            <v>CL10CH1410 - Servicios logísticos</v>
          </cell>
        </row>
        <row r="1796">
          <cell r="D1796" t="str">
            <v>CL10CC1410 - Servicios logísticos</v>
          </cell>
        </row>
        <row r="1797">
          <cell r="D1797" t="str">
            <v>CL10CB1410 - Servicios logísticos</v>
          </cell>
        </row>
        <row r="1798">
          <cell r="D1798" t="str">
            <v>AR10APZ655 - Telecomunicaciones</v>
          </cell>
        </row>
        <row r="1799">
          <cell r="D1799" t="str">
            <v>AR10SRZ655 - Telecomunicaciones</v>
          </cell>
        </row>
        <row r="1800">
          <cell r="D1800" t="str">
            <v>AR1040Z655 - Telecomunicaciones</v>
          </cell>
        </row>
        <row r="1801">
          <cell r="D1801" t="str">
            <v>AR1046Z655 - Telecomunicaciones</v>
          </cell>
        </row>
        <row r="1802">
          <cell r="D1802" t="str">
            <v>AR10BCZ655 - Telecomunicaciones</v>
          </cell>
        </row>
        <row r="1803">
          <cell r="D1803" t="str">
            <v>AR10CDZ655 - Telecomunicaciones</v>
          </cell>
        </row>
        <row r="1804">
          <cell r="D1804" t="str">
            <v>AR10CK4655 - Telecomunicaciones</v>
          </cell>
        </row>
        <row r="1805">
          <cell r="D1805" t="str">
            <v>AR40LE2655 - Telecomunicaciones</v>
          </cell>
        </row>
        <row r="1806">
          <cell r="D1806" t="str">
            <v>AR10AEZ655 - Telecomunicaciones</v>
          </cell>
        </row>
        <row r="1807">
          <cell r="D1807" t="str">
            <v>AR10FEZ655 - Telecomunicaciones</v>
          </cell>
        </row>
        <row r="1808">
          <cell r="D1808" t="str">
            <v>AR10CEZ655 - Telecomunicaciones</v>
          </cell>
        </row>
        <row r="1809">
          <cell r="D1809" t="str">
            <v>AR10SEZ655 - Telecomunicaciones</v>
          </cell>
        </row>
        <row r="1810">
          <cell r="D1810" t="str">
            <v>AR10BAZ655 - Telecomunicaciones</v>
          </cell>
        </row>
        <row r="1811">
          <cell r="D1811" t="str">
            <v>AR11CAZ655 - Telecomunicaciones</v>
          </cell>
        </row>
        <row r="1812">
          <cell r="D1812" t="str">
            <v>AR40LA2655 - Telecomunicaciones</v>
          </cell>
        </row>
        <row r="1813">
          <cell r="D1813" t="str">
            <v>AR41ACZ655 - Telecomunicaciones</v>
          </cell>
        </row>
        <row r="1814">
          <cell r="D1814" t="str">
            <v>AR42AFZ655 - Telecomunicaciones</v>
          </cell>
        </row>
        <row r="1815">
          <cell r="D1815" t="str">
            <v>AR43GCZ655 - Telecomunicaciones</v>
          </cell>
        </row>
        <row r="1816">
          <cell r="D1816" t="str">
            <v>AR44GSZ655 - Telecomunicaciones</v>
          </cell>
        </row>
        <row r="1817">
          <cell r="D1817" t="str">
            <v>BO10OGZ655 - Telecomunicaciones</v>
          </cell>
        </row>
        <row r="1818">
          <cell r="D1818" t="str">
            <v>BO11CIZ655 - Telecomunicaciones</v>
          </cell>
        </row>
        <row r="1819">
          <cell r="D1819" t="str">
            <v>BO11CNZ655 - Telecomunicaciones</v>
          </cell>
        </row>
        <row r="1820">
          <cell r="D1820" t="str">
            <v>CL10CH1655 - Telecomunicaciones</v>
          </cell>
        </row>
        <row r="1821">
          <cell r="D1821" t="str">
            <v>CL10CC1655 - Telecomunicaciones</v>
          </cell>
        </row>
        <row r="1822">
          <cell r="D1822" t="str">
            <v>CL10CB1655 - Telecomunicaciones</v>
          </cell>
        </row>
        <row r="1823">
          <cell r="D1823" t="str">
            <v>AR40LE2670 - VP de Operaciones de Gas</v>
          </cell>
        </row>
        <row r="1824">
          <cell r="D1824" t="str">
            <v>AR10AEZ670 - VP de Operaciones de Gas</v>
          </cell>
        </row>
        <row r="1825">
          <cell r="D1825" t="str">
            <v>AR10FEZ670 - VP de Operaciones de Gas</v>
          </cell>
        </row>
        <row r="1826">
          <cell r="D1826" t="str">
            <v>AR10CEZ670 - VP de Operaciones de Gas</v>
          </cell>
        </row>
        <row r="1827">
          <cell r="D1827" t="str">
            <v>AR10SEZ670 - VP de Operaciones de Gas</v>
          </cell>
        </row>
        <row r="1828">
          <cell r="D1828" t="str">
            <v>AR10BAZ670 - VP de Operaciones de Gas</v>
          </cell>
        </row>
        <row r="1829">
          <cell r="D1829" t="str">
            <v>AR11CAZ670 - VP de Operaciones de Gas</v>
          </cell>
        </row>
        <row r="1830">
          <cell r="D1830" t="str">
            <v>AR40LA2670 - VP de Operaciones de Gas</v>
          </cell>
        </row>
        <row r="1831">
          <cell r="D1831" t="str">
            <v>AR41ACZ670 - VP de Operaciones de Gas</v>
          </cell>
        </row>
        <row r="1832">
          <cell r="D1832" t="str">
            <v>AR42AFZ670 - VP de Operaciones de Gas</v>
          </cell>
        </row>
        <row r="1833">
          <cell r="D1833" t="str">
            <v>AR43GCZ670 - VP de Operaciones de Gas</v>
          </cell>
        </row>
        <row r="1834">
          <cell r="D1834" t="str">
            <v>AR44GSZ670 - VP de Operaciones de Gas</v>
          </cell>
        </row>
        <row r="1835">
          <cell r="D1835" t="str">
            <v>BO10OGZ670 - VP de Operaciones de Gas</v>
          </cell>
        </row>
        <row r="1836">
          <cell r="D1836" t="str">
            <v>BO11CIZ670 - VP de Operaciones de Gas</v>
          </cell>
        </row>
        <row r="1837">
          <cell r="D1837" t="str">
            <v>BO11CNZ670 - VP de Operaciones de Gas</v>
          </cell>
        </row>
        <row r="1838">
          <cell r="D1838" t="str">
            <v>CL10CH1670 - VP de Operaciones de Gas</v>
          </cell>
        </row>
        <row r="1839">
          <cell r="D1839" t="str">
            <v>CL10CC1670 - VP de Operaciones de Gas</v>
          </cell>
        </row>
        <row r="1840">
          <cell r="D1840" t="str">
            <v>CL10CB1670 - VP de Operaciones de Gas</v>
          </cell>
        </row>
        <row r="1841">
          <cell r="D1841" t="str">
            <v>AR10BAZ680 - VP desarrollo de Negocios</v>
          </cell>
        </row>
        <row r="1842">
          <cell r="D1842" t="str">
            <v>AR10BAZ745 - VP Op. Offshore</v>
          </cell>
        </row>
      </sheetData>
      <sheetData sheetId="8"/>
      <sheetData sheetId="9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GRAMA"/>
      <sheetName val="CHART"/>
      <sheetName val="WO 1"/>
      <sheetName val="WO 2"/>
      <sheetName val="TI 1"/>
      <sheetName val="Datos"/>
      <sheetName val="Production"/>
      <sheetName val="Planilla"/>
      <sheetName val="Output"/>
      <sheetName val="Sens"/>
      <sheetName val="Instructivo"/>
    </sheetNames>
    <sheetDataSet>
      <sheetData sheetId="0" refreshError="1"/>
      <sheetData sheetId="1" refreshError="1"/>
      <sheetData sheetId="2" refreshError="1">
        <row r="53">
          <cell r="Q53">
            <v>2.9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>
        <row r="8">
          <cell r="BG8">
            <v>59.900348735632186</v>
          </cell>
          <cell r="BH8">
            <v>9.9999999999999995E-7</v>
          </cell>
        </row>
        <row r="9">
          <cell r="B9">
            <v>1</v>
          </cell>
          <cell r="C9">
            <v>12</v>
          </cell>
          <cell r="BG9">
            <v>0</v>
          </cell>
          <cell r="BH9">
            <v>0</v>
          </cell>
          <cell r="BI9">
            <v>0</v>
          </cell>
          <cell r="BJ9">
            <v>1.3541754761615554</v>
          </cell>
          <cell r="BK9">
            <v>0</v>
          </cell>
          <cell r="BL9">
            <v>0</v>
          </cell>
          <cell r="BM9">
            <v>0</v>
          </cell>
        </row>
        <row r="10">
          <cell r="B10">
            <v>2</v>
          </cell>
          <cell r="C10">
            <v>12</v>
          </cell>
          <cell r="BG10">
            <v>0</v>
          </cell>
          <cell r="BH10">
            <v>0</v>
          </cell>
          <cell r="BI10">
            <v>0</v>
          </cell>
          <cell r="BJ10">
            <v>1.0210576139694219</v>
          </cell>
          <cell r="BK10">
            <v>0</v>
          </cell>
          <cell r="BL10">
            <v>0</v>
          </cell>
          <cell r="BM10">
            <v>0</v>
          </cell>
        </row>
        <row r="11">
          <cell r="B11">
            <v>3</v>
          </cell>
          <cell r="C11">
            <v>12</v>
          </cell>
          <cell r="BG11">
            <v>0</v>
          </cell>
          <cell r="BH11">
            <v>0</v>
          </cell>
          <cell r="BI11">
            <v>0</v>
          </cell>
          <cell r="BJ11">
            <v>0.80124098557855672</v>
          </cell>
          <cell r="BK11">
            <v>0</v>
          </cell>
          <cell r="BL11">
            <v>0</v>
          </cell>
          <cell r="BM11">
            <v>0</v>
          </cell>
        </row>
        <row r="12">
          <cell r="B12">
            <v>4</v>
          </cell>
          <cell r="C12">
            <v>12</v>
          </cell>
          <cell r="BG12">
            <v>0</v>
          </cell>
          <cell r="BH12">
            <v>0</v>
          </cell>
          <cell r="BI12">
            <v>0</v>
          </cell>
          <cell r="BJ12">
            <v>0.62874720112524696</v>
          </cell>
          <cell r="BK12">
            <v>0</v>
          </cell>
          <cell r="BL12">
            <v>0</v>
          </cell>
          <cell r="BM12">
            <v>0</v>
          </cell>
        </row>
        <row r="13">
          <cell r="B13">
            <v>5</v>
          </cell>
          <cell r="C13">
            <v>12</v>
          </cell>
          <cell r="BG13">
            <v>0</v>
          </cell>
          <cell r="BH13">
            <v>0</v>
          </cell>
          <cell r="BI13">
            <v>0</v>
          </cell>
          <cell r="BJ13">
            <v>0.49338844372442914</v>
          </cell>
          <cell r="BK13">
            <v>0</v>
          </cell>
          <cell r="BL13">
            <v>0</v>
          </cell>
          <cell r="BM13">
            <v>0</v>
          </cell>
        </row>
      </sheetData>
      <sheetData sheetId="8" refreshError="1"/>
      <sheetData sheetId="9" refreshError="1"/>
      <sheetData sheetId="1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.RDO.BUDGET 99"/>
      <sheetName val="RESUMEN BUDGET 99"/>
      <sheetName val="RESUMEN INV CAP"/>
      <sheetName val="RESUMEN INV NO CAP"/>
      <sheetName val="RESUMEN INV EXPLORA"/>
      <sheetName val="INV. TOTAL"/>
      <sheetName val="501"/>
      <sheetName val="501 Aclara"/>
      <sheetName val="505"/>
      <sheetName val="505 Aclara"/>
      <sheetName val="506"/>
      <sheetName val="506 Aclara"/>
      <sheetName val="507"/>
      <sheetName val="507 Aclara"/>
      <sheetName val="510"/>
      <sheetName val="510 Aclara"/>
      <sheetName val="514"/>
      <sheetName val="514 Aclara"/>
      <sheetName val="500"/>
      <sheetName val="500 Aclara"/>
      <sheetName val="INV. EXP TOTAL"/>
      <sheetName val="501 Exp"/>
      <sheetName val="501 Exp Aclara"/>
      <sheetName val="505 Exp"/>
      <sheetName val="505 Exp Aclara"/>
      <sheetName val="506 Exp"/>
      <sheetName val="506 Exp Aclara"/>
      <sheetName val="Budget 2000 Vs. Fct 8+4 "/>
      <sheetName val="RESUMEN PROD"/>
      <sheetName val="PROD TOTAL"/>
      <sheetName val="PROD DIA Y MES"/>
      <sheetName val="PRECIOS GAS"/>
      <sheetName val="PRECIOS OIL"/>
      <sheetName val="CASHFLO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1">
          <cell r="N1" t="str">
            <v>U$S 000</v>
          </cell>
        </row>
        <row r="2">
          <cell r="A2" t="str">
            <v>INVESTMENT AND DEVELOPMENT PLAN YEAR 2000</v>
          </cell>
        </row>
        <row r="3">
          <cell r="A3" t="str">
            <v>NEUQUEN OFFICE - BUDGET 2000</v>
          </cell>
        </row>
        <row r="6">
          <cell r="B6" t="str">
            <v>Jan</v>
          </cell>
          <cell r="C6" t="str">
            <v>Feb</v>
          </cell>
          <cell r="D6" t="str">
            <v>Mar</v>
          </cell>
          <cell r="E6" t="str">
            <v>Apr</v>
          </cell>
          <cell r="F6" t="str">
            <v>May</v>
          </cell>
          <cell r="G6" t="str">
            <v>Jun</v>
          </cell>
          <cell r="H6" t="str">
            <v>Jul</v>
          </cell>
          <cell r="I6" t="str">
            <v>Aug</v>
          </cell>
          <cell r="J6" t="str">
            <v>Sep</v>
          </cell>
          <cell r="K6" t="str">
            <v>Oct</v>
          </cell>
          <cell r="L6" t="str">
            <v>Nov</v>
          </cell>
          <cell r="M6" t="str">
            <v>Dec</v>
          </cell>
          <cell r="N6" t="str">
            <v>Total</v>
          </cell>
        </row>
        <row r="8">
          <cell r="A8" t="str">
            <v>Drilling &amp; Completion</v>
          </cell>
          <cell r="N8">
            <v>0</v>
          </cell>
        </row>
        <row r="9">
          <cell r="N9">
            <v>0</v>
          </cell>
        </row>
        <row r="11">
          <cell r="A11" t="str">
            <v>Prod. Well Equipment</v>
          </cell>
          <cell r="N11">
            <v>0</v>
          </cell>
        </row>
        <row r="12">
          <cell r="N12">
            <v>0</v>
          </cell>
        </row>
        <row r="14">
          <cell r="A14" t="str">
            <v>Plants</v>
          </cell>
          <cell r="B14">
            <v>0</v>
          </cell>
          <cell r="C14">
            <v>0</v>
          </cell>
          <cell r="D14">
            <v>100</v>
          </cell>
          <cell r="E14">
            <v>100</v>
          </cell>
          <cell r="F14">
            <v>100</v>
          </cell>
          <cell r="G14">
            <v>100</v>
          </cell>
          <cell r="H14">
            <v>100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500</v>
          </cell>
        </row>
        <row r="15">
          <cell r="A15" t="str">
            <v xml:space="preserve">        Neuquén Base</v>
          </cell>
          <cell r="D15">
            <v>100</v>
          </cell>
          <cell r="E15">
            <v>100</v>
          </cell>
          <cell r="F15">
            <v>100</v>
          </cell>
          <cell r="G15">
            <v>100</v>
          </cell>
          <cell r="H15">
            <v>100</v>
          </cell>
          <cell r="N15">
            <v>500</v>
          </cell>
        </row>
        <row r="16">
          <cell r="A16" t="str">
            <v xml:space="preserve">        Injection</v>
          </cell>
          <cell r="N16">
            <v>0</v>
          </cell>
        </row>
        <row r="17">
          <cell r="A17" t="str">
            <v xml:space="preserve">        Gasoline Line</v>
          </cell>
          <cell r="N17">
            <v>0</v>
          </cell>
        </row>
        <row r="18">
          <cell r="A18" t="str">
            <v xml:space="preserve">        Gas Plant</v>
          </cell>
          <cell r="N18">
            <v>0</v>
          </cell>
        </row>
        <row r="19">
          <cell r="A19" t="str">
            <v xml:space="preserve">        Deferred</v>
          </cell>
          <cell r="N19">
            <v>0</v>
          </cell>
        </row>
        <row r="21">
          <cell r="A21" t="str">
            <v>Gas Project</v>
          </cell>
          <cell r="N21">
            <v>0</v>
          </cell>
        </row>
        <row r="23">
          <cell r="A23" t="str">
            <v>Gas Lift / Plunger Lift</v>
          </cell>
          <cell r="N23">
            <v>0</v>
          </cell>
        </row>
        <row r="24">
          <cell r="N24">
            <v>0</v>
          </cell>
        </row>
        <row r="26">
          <cell r="A26" t="str">
            <v>Vehicles</v>
          </cell>
          <cell r="D26">
            <v>36</v>
          </cell>
          <cell r="N26">
            <v>36</v>
          </cell>
        </row>
        <row r="27">
          <cell r="D27">
            <v>2</v>
          </cell>
          <cell r="N27">
            <v>2</v>
          </cell>
        </row>
        <row r="29">
          <cell r="A29" t="str">
            <v>Miscellaneous</v>
          </cell>
          <cell r="B29">
            <v>5.7</v>
          </cell>
          <cell r="C29">
            <v>43.5</v>
          </cell>
          <cell r="N29">
            <v>49.2</v>
          </cell>
        </row>
        <row r="30">
          <cell r="N30">
            <v>0</v>
          </cell>
        </row>
        <row r="31">
          <cell r="A31" t="str">
            <v>Total Capitalized</v>
          </cell>
          <cell r="B31">
            <v>5.7</v>
          </cell>
          <cell r="C31">
            <v>43.5</v>
          </cell>
          <cell r="D31">
            <v>136</v>
          </cell>
          <cell r="E31">
            <v>100</v>
          </cell>
          <cell r="F31">
            <v>100</v>
          </cell>
          <cell r="G31">
            <v>100</v>
          </cell>
          <cell r="H31">
            <v>100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585.20000000000005</v>
          </cell>
        </row>
        <row r="33">
          <cell r="A33" t="str">
            <v>Workovers</v>
          </cell>
          <cell r="N33">
            <v>0</v>
          </cell>
        </row>
        <row r="34">
          <cell r="N34">
            <v>0</v>
          </cell>
        </row>
        <row r="36">
          <cell r="A36" t="str">
            <v>Conversions &amp; Sel. Inyec.</v>
          </cell>
          <cell r="N36">
            <v>0</v>
          </cell>
        </row>
        <row r="37">
          <cell r="N37">
            <v>0</v>
          </cell>
        </row>
        <row r="39">
          <cell r="A39" t="str">
            <v>Water Disposal System</v>
          </cell>
          <cell r="N39">
            <v>0</v>
          </cell>
        </row>
        <row r="40">
          <cell r="N40">
            <v>0</v>
          </cell>
        </row>
        <row r="42">
          <cell r="A42" t="str">
            <v>Repair Oil &amp; Gas Line</v>
          </cell>
          <cell r="N42">
            <v>0</v>
          </cell>
        </row>
        <row r="44">
          <cell r="A44" t="str">
            <v>Core Analysis</v>
          </cell>
          <cell r="N44">
            <v>0</v>
          </cell>
        </row>
        <row r="46">
          <cell r="A46" t="str">
            <v>Testing</v>
          </cell>
          <cell r="N46">
            <v>0</v>
          </cell>
        </row>
        <row r="49">
          <cell r="A49" t="str">
            <v>Enviroment</v>
          </cell>
          <cell r="N49">
            <v>0</v>
          </cell>
        </row>
        <row r="52">
          <cell r="A52" t="str">
            <v>Road &amp; Dirt Works</v>
          </cell>
          <cell r="N52">
            <v>0</v>
          </cell>
        </row>
        <row r="54">
          <cell r="A54" t="str">
            <v>Miscellaneous Studies</v>
          </cell>
          <cell r="N54">
            <v>0</v>
          </cell>
        </row>
        <row r="56">
          <cell r="A56" t="str">
            <v>Miscellaneous</v>
          </cell>
          <cell r="N56">
            <v>0</v>
          </cell>
        </row>
        <row r="58">
          <cell r="A58" t="str">
            <v>Abandoned Well</v>
          </cell>
          <cell r="N58">
            <v>0</v>
          </cell>
        </row>
        <row r="60">
          <cell r="A60" t="str">
            <v>Total Non Capitalized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</row>
        <row r="61">
          <cell r="A61" t="str">
            <v>Total Investiments</v>
          </cell>
          <cell r="B61">
            <v>5.7</v>
          </cell>
          <cell r="C61">
            <v>43.5</v>
          </cell>
          <cell r="D61">
            <v>136</v>
          </cell>
          <cell r="E61">
            <v>100</v>
          </cell>
          <cell r="F61">
            <v>100</v>
          </cell>
          <cell r="G61">
            <v>100</v>
          </cell>
          <cell r="H61">
            <v>100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585.20000000000005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EF. C"/>
      <sheetName val="COEF_ C"/>
      <sheetName val="Informe"/>
      <sheetName val="AREA100"/>
      <sheetName val="AREA200"/>
      <sheetName val="AREA300"/>
      <sheetName val="AREA400"/>
      <sheetName val="AREA600"/>
      <sheetName val="AREA700"/>
      <sheetName val="AREA900"/>
      <sheetName val="AREA1000"/>
      <sheetName val="AREA1100"/>
      <sheetName val="AREA1200"/>
      <sheetName val="AREA1300"/>
      <sheetName val="AREA1400"/>
      <sheetName val="AREA1500"/>
      <sheetName val="AREA1600"/>
      <sheetName val="instrumentos"/>
      <sheetName val="PPIO."/>
      <sheetName val="Hoja1"/>
      <sheetName val="EQUIPOS"/>
      <sheetName val="PLANTA DE ALCOHOL"/>
      <sheetName val="INSTRUMENTOS DE SERVICIO"/>
      <sheetName val="CLORINADOR, ABLANDADOR Y CALENT"/>
      <sheetName val="Caratula"/>
      <sheetName val="Graficos LRP"/>
      <sheetName val="PE 2005-2009"/>
      <sheetName val="COEF__C"/>
      <sheetName val="COEF__C1"/>
      <sheetName val="Base"/>
      <sheetName val="Sheet 2"/>
    </sheetNames>
    <sheetDataSet>
      <sheetData sheetId="0" refreshError="1">
        <row r="5">
          <cell r="A5">
            <v>1.01</v>
          </cell>
          <cell r="B5">
            <v>317</v>
          </cell>
        </row>
        <row r="6">
          <cell r="A6">
            <v>1.02</v>
          </cell>
          <cell r="B6">
            <v>318</v>
          </cell>
        </row>
        <row r="7">
          <cell r="A7">
            <v>1.03</v>
          </cell>
          <cell r="B7">
            <v>319</v>
          </cell>
        </row>
        <row r="8">
          <cell r="A8">
            <v>1.04</v>
          </cell>
          <cell r="B8">
            <v>320</v>
          </cell>
        </row>
        <row r="9">
          <cell r="A9">
            <v>1.05</v>
          </cell>
          <cell r="B9">
            <v>321</v>
          </cell>
        </row>
        <row r="10">
          <cell r="A10">
            <v>1.06</v>
          </cell>
          <cell r="B10">
            <v>322</v>
          </cell>
        </row>
        <row r="11">
          <cell r="A11">
            <v>1.07</v>
          </cell>
          <cell r="B11">
            <v>323</v>
          </cell>
        </row>
        <row r="12">
          <cell r="A12">
            <v>1.08</v>
          </cell>
          <cell r="B12">
            <v>325</v>
          </cell>
        </row>
        <row r="13">
          <cell r="A13">
            <v>1.0900000000000001</v>
          </cell>
          <cell r="B13">
            <v>326</v>
          </cell>
        </row>
        <row r="14">
          <cell r="A14">
            <v>1.1000000000000001</v>
          </cell>
          <cell r="B14">
            <v>327</v>
          </cell>
        </row>
        <row r="15">
          <cell r="A15">
            <v>1.1100000000000001</v>
          </cell>
          <cell r="B15">
            <v>328</v>
          </cell>
        </row>
        <row r="16">
          <cell r="A16">
            <v>1.1200000000000001</v>
          </cell>
          <cell r="B16">
            <v>329</v>
          </cell>
        </row>
        <row r="17">
          <cell r="A17">
            <v>1.1299999999999999</v>
          </cell>
          <cell r="B17">
            <v>330</v>
          </cell>
        </row>
        <row r="18">
          <cell r="A18">
            <v>1.1399999999999999</v>
          </cell>
          <cell r="B18">
            <v>331</v>
          </cell>
        </row>
        <row r="19">
          <cell r="A19">
            <v>1.1499999999999999</v>
          </cell>
          <cell r="B19">
            <v>332</v>
          </cell>
        </row>
        <row r="20">
          <cell r="A20">
            <v>1.1599999999999999</v>
          </cell>
          <cell r="B20">
            <v>333</v>
          </cell>
        </row>
        <row r="21">
          <cell r="A21">
            <v>1.17</v>
          </cell>
          <cell r="B21">
            <v>334</v>
          </cell>
        </row>
        <row r="22">
          <cell r="A22">
            <v>1.18</v>
          </cell>
          <cell r="B22">
            <v>335</v>
          </cell>
        </row>
        <row r="23">
          <cell r="A23">
            <v>1.19</v>
          </cell>
          <cell r="B23">
            <v>336</v>
          </cell>
        </row>
        <row r="24">
          <cell r="A24">
            <v>1.2</v>
          </cell>
          <cell r="B24">
            <v>337</v>
          </cell>
        </row>
        <row r="25">
          <cell r="A25">
            <v>1.21</v>
          </cell>
          <cell r="B25">
            <v>338</v>
          </cell>
        </row>
        <row r="26">
          <cell r="A26">
            <v>1.22</v>
          </cell>
          <cell r="B26">
            <v>339</v>
          </cell>
        </row>
        <row r="27">
          <cell r="A27">
            <v>1.23</v>
          </cell>
          <cell r="B27">
            <v>340</v>
          </cell>
        </row>
        <row r="28">
          <cell r="A28">
            <v>1.24</v>
          </cell>
          <cell r="B28">
            <v>341</v>
          </cell>
        </row>
        <row r="29">
          <cell r="A29">
            <v>1.25</v>
          </cell>
          <cell r="B29">
            <v>342</v>
          </cell>
        </row>
        <row r="30">
          <cell r="A30">
            <v>1.26</v>
          </cell>
          <cell r="B30">
            <v>343</v>
          </cell>
        </row>
        <row r="31">
          <cell r="A31">
            <v>1.27</v>
          </cell>
          <cell r="B31">
            <v>344</v>
          </cell>
        </row>
        <row r="32">
          <cell r="A32">
            <v>1.28</v>
          </cell>
          <cell r="B32">
            <v>345</v>
          </cell>
        </row>
        <row r="33">
          <cell r="A33">
            <v>1.29</v>
          </cell>
          <cell r="B33">
            <v>346</v>
          </cell>
        </row>
        <row r="34">
          <cell r="A34">
            <v>1.3</v>
          </cell>
          <cell r="B34">
            <v>347</v>
          </cell>
        </row>
        <row r="35">
          <cell r="A35">
            <v>1.31</v>
          </cell>
          <cell r="B35">
            <v>348</v>
          </cell>
        </row>
        <row r="36">
          <cell r="A36">
            <v>1.32</v>
          </cell>
          <cell r="B36">
            <v>349</v>
          </cell>
        </row>
        <row r="37">
          <cell r="A37">
            <v>1.33</v>
          </cell>
          <cell r="B37">
            <v>350</v>
          </cell>
        </row>
        <row r="38">
          <cell r="A38">
            <v>1.34</v>
          </cell>
          <cell r="B38">
            <v>351</v>
          </cell>
        </row>
        <row r="39">
          <cell r="A39">
            <v>1.35</v>
          </cell>
          <cell r="B39">
            <v>352</v>
          </cell>
        </row>
        <row r="40">
          <cell r="A40">
            <v>1.36</v>
          </cell>
          <cell r="B40">
            <v>353</v>
          </cell>
        </row>
        <row r="41">
          <cell r="A41">
            <v>1.37</v>
          </cell>
          <cell r="B41">
            <v>353</v>
          </cell>
        </row>
        <row r="42">
          <cell r="A42">
            <v>1.38</v>
          </cell>
          <cell r="B42">
            <v>354</v>
          </cell>
        </row>
        <row r="43">
          <cell r="A43">
            <v>1.39</v>
          </cell>
          <cell r="B43">
            <v>355</v>
          </cell>
        </row>
        <row r="44">
          <cell r="A44">
            <v>1.4</v>
          </cell>
          <cell r="B44">
            <v>356</v>
          </cell>
        </row>
        <row r="45">
          <cell r="A45">
            <v>1.41</v>
          </cell>
          <cell r="B45">
            <v>357</v>
          </cell>
        </row>
        <row r="46">
          <cell r="A46">
            <v>1.42</v>
          </cell>
          <cell r="B46">
            <v>358</v>
          </cell>
        </row>
        <row r="47">
          <cell r="A47">
            <v>1.43</v>
          </cell>
          <cell r="B47">
            <v>359</v>
          </cell>
        </row>
        <row r="48">
          <cell r="A48">
            <v>1.44</v>
          </cell>
          <cell r="B48">
            <v>360</v>
          </cell>
        </row>
        <row r="49">
          <cell r="A49">
            <v>1.45</v>
          </cell>
          <cell r="B49">
            <v>360</v>
          </cell>
        </row>
        <row r="50">
          <cell r="A50">
            <v>1.46</v>
          </cell>
          <cell r="B50">
            <v>361</v>
          </cell>
        </row>
        <row r="51">
          <cell r="A51">
            <v>1.47</v>
          </cell>
          <cell r="B51">
            <v>362</v>
          </cell>
        </row>
        <row r="52">
          <cell r="A52">
            <v>1.48</v>
          </cell>
          <cell r="B52">
            <v>363</v>
          </cell>
        </row>
        <row r="53">
          <cell r="A53">
            <v>1.49</v>
          </cell>
          <cell r="B53">
            <v>364</v>
          </cell>
        </row>
        <row r="54">
          <cell r="A54">
            <v>1.5</v>
          </cell>
          <cell r="B54">
            <v>365</v>
          </cell>
        </row>
        <row r="55">
          <cell r="A55">
            <v>1.51</v>
          </cell>
          <cell r="B55">
            <v>365</v>
          </cell>
        </row>
        <row r="56">
          <cell r="A56">
            <v>1.52</v>
          </cell>
          <cell r="B56">
            <v>366</v>
          </cell>
        </row>
        <row r="57">
          <cell r="A57">
            <v>1.53</v>
          </cell>
          <cell r="B57">
            <v>367</v>
          </cell>
        </row>
        <row r="58">
          <cell r="A58">
            <v>1.54</v>
          </cell>
          <cell r="B58">
            <v>368</v>
          </cell>
        </row>
        <row r="59">
          <cell r="A59">
            <v>1.55</v>
          </cell>
          <cell r="B59">
            <v>369</v>
          </cell>
        </row>
        <row r="60">
          <cell r="A60">
            <v>1.56</v>
          </cell>
          <cell r="B60">
            <v>369</v>
          </cell>
        </row>
        <row r="61">
          <cell r="A61">
            <v>1.57</v>
          </cell>
          <cell r="B61">
            <v>370</v>
          </cell>
        </row>
        <row r="62">
          <cell r="A62">
            <v>1.58</v>
          </cell>
          <cell r="B62">
            <v>371</v>
          </cell>
        </row>
        <row r="63">
          <cell r="A63">
            <v>1.59</v>
          </cell>
          <cell r="B63">
            <v>372</v>
          </cell>
        </row>
        <row r="64">
          <cell r="A64">
            <v>1.6</v>
          </cell>
          <cell r="B64">
            <v>373</v>
          </cell>
        </row>
        <row r="65">
          <cell r="A65">
            <v>1.61</v>
          </cell>
          <cell r="B65">
            <v>373</v>
          </cell>
        </row>
        <row r="66">
          <cell r="A66">
            <v>1.62</v>
          </cell>
          <cell r="B66">
            <v>374</v>
          </cell>
        </row>
        <row r="67">
          <cell r="A67">
            <v>1.63</v>
          </cell>
          <cell r="B67">
            <v>375</v>
          </cell>
        </row>
        <row r="68">
          <cell r="A68">
            <v>1.64</v>
          </cell>
          <cell r="B68">
            <v>376</v>
          </cell>
        </row>
        <row r="69">
          <cell r="A69">
            <v>1.65</v>
          </cell>
          <cell r="B69">
            <v>376</v>
          </cell>
        </row>
        <row r="70">
          <cell r="A70">
            <v>1.66</v>
          </cell>
          <cell r="B70">
            <v>377</v>
          </cell>
        </row>
        <row r="71">
          <cell r="A71">
            <v>1.67</v>
          </cell>
          <cell r="B71">
            <v>378</v>
          </cell>
        </row>
        <row r="72">
          <cell r="A72">
            <v>1.68</v>
          </cell>
          <cell r="B72">
            <v>379</v>
          </cell>
        </row>
        <row r="73">
          <cell r="A73">
            <v>1.69</v>
          </cell>
          <cell r="B73">
            <v>379</v>
          </cell>
        </row>
        <row r="74">
          <cell r="A74">
            <v>1.7</v>
          </cell>
          <cell r="B74">
            <v>380</v>
          </cell>
        </row>
        <row r="75">
          <cell r="A75">
            <v>1.71</v>
          </cell>
          <cell r="B75">
            <v>381</v>
          </cell>
        </row>
        <row r="76">
          <cell r="A76">
            <v>1.72</v>
          </cell>
          <cell r="B76">
            <v>382</v>
          </cell>
        </row>
        <row r="77">
          <cell r="A77">
            <v>1.73</v>
          </cell>
          <cell r="B77">
            <v>382</v>
          </cell>
        </row>
        <row r="78">
          <cell r="A78">
            <v>1.74</v>
          </cell>
          <cell r="B78">
            <v>383</v>
          </cell>
        </row>
        <row r="79">
          <cell r="A79">
            <v>1.75</v>
          </cell>
          <cell r="B79">
            <v>384</v>
          </cell>
        </row>
        <row r="80">
          <cell r="A80">
            <v>1.76</v>
          </cell>
          <cell r="B80">
            <v>384</v>
          </cell>
        </row>
        <row r="81">
          <cell r="A81">
            <v>1.77</v>
          </cell>
          <cell r="B81">
            <v>385</v>
          </cell>
        </row>
        <row r="82">
          <cell r="A82">
            <v>1.78</v>
          </cell>
          <cell r="B82">
            <v>386</v>
          </cell>
        </row>
        <row r="83">
          <cell r="A83">
            <v>1.79</v>
          </cell>
          <cell r="B83">
            <v>386</v>
          </cell>
        </row>
        <row r="84">
          <cell r="A84">
            <v>1.8</v>
          </cell>
          <cell r="B84">
            <v>387</v>
          </cell>
        </row>
        <row r="85">
          <cell r="A85">
            <v>1.81</v>
          </cell>
          <cell r="B85">
            <v>388</v>
          </cell>
        </row>
        <row r="86">
          <cell r="A86">
            <v>1.82</v>
          </cell>
          <cell r="B86">
            <v>389</v>
          </cell>
        </row>
        <row r="87">
          <cell r="A87">
            <v>1.83</v>
          </cell>
          <cell r="B87">
            <v>389</v>
          </cell>
        </row>
        <row r="88">
          <cell r="A88">
            <v>1.84</v>
          </cell>
          <cell r="B88">
            <v>390</v>
          </cell>
        </row>
        <row r="89">
          <cell r="A89">
            <v>1.85</v>
          </cell>
          <cell r="B89">
            <v>391</v>
          </cell>
        </row>
        <row r="90">
          <cell r="A90">
            <v>1.86</v>
          </cell>
          <cell r="B90">
            <v>391</v>
          </cell>
        </row>
        <row r="91">
          <cell r="A91">
            <v>1.87</v>
          </cell>
          <cell r="B91">
            <v>392</v>
          </cell>
        </row>
        <row r="92">
          <cell r="A92">
            <v>1.88</v>
          </cell>
          <cell r="B92">
            <v>393</v>
          </cell>
        </row>
        <row r="93">
          <cell r="A93">
            <v>1.89</v>
          </cell>
          <cell r="B93">
            <v>393</v>
          </cell>
        </row>
        <row r="94">
          <cell r="A94">
            <v>1.9</v>
          </cell>
          <cell r="B94">
            <v>394</v>
          </cell>
        </row>
        <row r="95">
          <cell r="A95">
            <v>1.91</v>
          </cell>
          <cell r="B95">
            <v>395</v>
          </cell>
        </row>
        <row r="96">
          <cell r="A96">
            <v>1.92</v>
          </cell>
          <cell r="B96">
            <v>395</v>
          </cell>
        </row>
        <row r="97">
          <cell r="A97">
            <v>1.93</v>
          </cell>
          <cell r="B97">
            <v>396</v>
          </cell>
        </row>
        <row r="98">
          <cell r="A98">
            <v>1.94</v>
          </cell>
          <cell r="B98">
            <v>397</v>
          </cell>
        </row>
        <row r="99">
          <cell r="A99">
            <v>1.95</v>
          </cell>
          <cell r="B99">
            <v>397</v>
          </cell>
        </row>
        <row r="100">
          <cell r="A100">
            <v>1.96</v>
          </cell>
          <cell r="B100">
            <v>398</v>
          </cell>
        </row>
        <row r="101">
          <cell r="A101">
            <v>1.97</v>
          </cell>
          <cell r="B101">
            <v>398</v>
          </cell>
        </row>
        <row r="102">
          <cell r="A102">
            <v>1.98</v>
          </cell>
          <cell r="B102">
            <v>399</v>
          </cell>
        </row>
        <row r="103">
          <cell r="A103">
            <v>1.99</v>
          </cell>
          <cell r="B103">
            <v>400</v>
          </cell>
        </row>
        <row r="104">
          <cell r="A104">
            <v>2</v>
          </cell>
          <cell r="B104">
            <v>400</v>
          </cell>
        </row>
      </sheetData>
      <sheetData sheetId="1">
        <row r="5">
          <cell r="A5">
            <v>1.01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as"/>
      <sheetName val="501 Base"/>
      <sheetName val="501"/>
      <sheetName val="501 Aclara"/>
      <sheetName val="Pasaje Budget Plus"/>
    </sheetNames>
    <sheetDataSet>
      <sheetData sheetId="0" refreshError="1">
        <row r="4">
          <cell r="D4">
            <v>3</v>
          </cell>
        </row>
        <row r="5">
          <cell r="D5">
            <v>3</v>
          </cell>
        </row>
        <row r="6">
          <cell r="D6">
            <v>3</v>
          </cell>
        </row>
        <row r="7">
          <cell r="D7">
            <v>3</v>
          </cell>
        </row>
        <row r="8">
          <cell r="D8">
            <v>3</v>
          </cell>
        </row>
        <row r="9">
          <cell r="D9">
            <v>3</v>
          </cell>
        </row>
        <row r="10">
          <cell r="D10">
            <v>3</v>
          </cell>
        </row>
        <row r="11">
          <cell r="D11">
            <v>3</v>
          </cell>
        </row>
        <row r="12">
          <cell r="D12">
            <v>3</v>
          </cell>
        </row>
        <row r="13">
          <cell r="D13">
            <v>3</v>
          </cell>
        </row>
        <row r="14">
          <cell r="D14">
            <v>3</v>
          </cell>
        </row>
        <row r="15">
          <cell r="D15">
            <v>3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PQB"/>
      <sheetName val="API"/>
      <sheetName val="MF"/>
      <sheetName val="Obras"/>
      <sheetName val="DAT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1">
          <cell r="A1" t="str">
            <v>Cód. Cliente</v>
          </cell>
          <cell r="B1" t="str">
            <v>Descripción</v>
          </cell>
        </row>
        <row r="2">
          <cell r="A2">
            <v>1</v>
          </cell>
          <cell r="B2" t="str">
            <v>YPF</v>
          </cell>
        </row>
        <row r="3">
          <cell r="A3">
            <v>4</v>
          </cell>
          <cell r="B3" t="str">
            <v>Petrobras</v>
          </cell>
        </row>
        <row r="4">
          <cell r="A4">
            <v>22</v>
          </cell>
          <cell r="B4" t="str">
            <v>PUESTO H.U.T.E.</v>
          </cell>
        </row>
        <row r="5">
          <cell r="A5">
            <v>30</v>
          </cell>
          <cell r="B5" t="str">
            <v>PAE</v>
          </cell>
        </row>
        <row r="6">
          <cell r="A6">
            <v>35</v>
          </cell>
          <cell r="B6" t="str">
            <v>Pluspetrol</v>
          </cell>
        </row>
        <row r="7">
          <cell r="A7">
            <v>36</v>
          </cell>
          <cell r="B7" t="str">
            <v>Chevron</v>
          </cell>
        </row>
        <row r="8">
          <cell r="A8">
            <v>43</v>
          </cell>
          <cell r="B8" t="str">
            <v>San Jorge</v>
          </cell>
        </row>
        <row r="9">
          <cell r="A9">
            <v>48</v>
          </cell>
          <cell r="B9" t="str">
            <v>Tecpetrol</v>
          </cell>
        </row>
        <row r="10">
          <cell r="A10">
            <v>52</v>
          </cell>
          <cell r="B10" t="str">
            <v>Total San Roque</v>
          </cell>
        </row>
        <row r="11">
          <cell r="A11">
            <v>53</v>
          </cell>
          <cell r="B11" t="str">
            <v>Total A.Pichana</v>
          </cell>
        </row>
        <row r="12">
          <cell r="A12">
            <v>59</v>
          </cell>
          <cell r="B12" t="str">
            <v>Tecpetrol</v>
          </cell>
        </row>
        <row r="13">
          <cell r="A13">
            <v>114</v>
          </cell>
          <cell r="B13" t="str">
            <v>Apache</v>
          </cell>
        </row>
        <row r="14">
          <cell r="A14">
            <v>460</v>
          </cell>
          <cell r="B14" t="str">
            <v>MEDANITO</v>
          </cell>
        </row>
        <row r="15">
          <cell r="A15">
            <v>553</v>
          </cell>
          <cell r="B15" t="str">
            <v>Petrobras SCH</v>
          </cell>
        </row>
        <row r="16">
          <cell r="A16">
            <v>569</v>
          </cell>
          <cell r="B16" t="str">
            <v>Chevron</v>
          </cell>
        </row>
        <row r="17">
          <cell r="A17">
            <v>676</v>
          </cell>
          <cell r="B17" t="str">
            <v>Petrobras ADLA</v>
          </cell>
        </row>
        <row r="18">
          <cell r="A18">
            <v>744</v>
          </cell>
          <cell r="B18" t="str">
            <v>CIC Resourses</v>
          </cell>
        </row>
        <row r="19">
          <cell r="A19">
            <v>773</v>
          </cell>
          <cell r="B19" t="str">
            <v>CRI Holding - soc minas</v>
          </cell>
        </row>
        <row r="20">
          <cell r="A20">
            <v>776</v>
          </cell>
          <cell r="B20" t="str">
            <v>Energial UTE</v>
          </cell>
        </row>
        <row r="21">
          <cell r="A21">
            <v>786</v>
          </cell>
          <cell r="B21" t="str">
            <v>Interenergy</v>
          </cell>
        </row>
        <row r="22">
          <cell r="A22">
            <v>791</v>
          </cell>
          <cell r="B22" t="str">
            <v>Petrolífera</v>
          </cell>
        </row>
        <row r="23">
          <cell r="A23">
            <v>875</v>
          </cell>
          <cell r="B23" t="str">
            <v>ROCH</v>
          </cell>
        </row>
        <row r="24">
          <cell r="A24">
            <v>918</v>
          </cell>
          <cell r="B24" t="str">
            <v>PCP OIL TOOLS</v>
          </cell>
        </row>
        <row r="25">
          <cell r="A25">
            <v>935</v>
          </cell>
          <cell r="B25" t="str">
            <v>Medanito SA Cañuelas</v>
          </cell>
        </row>
        <row r="26">
          <cell r="A26">
            <v>940</v>
          </cell>
          <cell r="B26" t="str">
            <v>ROCH-COIRON</v>
          </cell>
        </row>
        <row r="27">
          <cell r="A27">
            <v>975</v>
          </cell>
          <cell r="B27" t="str">
            <v>GNN ENERGIAL UTE</v>
          </cell>
        </row>
        <row r="28">
          <cell r="A28">
            <v>994</v>
          </cell>
          <cell r="B28" t="str">
            <v>ENARSA</v>
          </cell>
        </row>
      </sheetData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PQB"/>
      <sheetName val="API"/>
      <sheetName val="MF"/>
      <sheetName val="Obras"/>
      <sheetName val="DAT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1">
          <cell r="A1" t="str">
            <v>Cód. Cliente</v>
          </cell>
          <cell r="B1" t="str">
            <v>Descripción</v>
          </cell>
        </row>
        <row r="2">
          <cell r="A2">
            <v>1</v>
          </cell>
          <cell r="B2" t="str">
            <v>YPF</v>
          </cell>
        </row>
        <row r="3">
          <cell r="A3">
            <v>4</v>
          </cell>
          <cell r="B3" t="str">
            <v>Petrobras</v>
          </cell>
        </row>
        <row r="4">
          <cell r="A4">
            <v>22</v>
          </cell>
          <cell r="B4" t="str">
            <v>PUESTO H.U.T.E.</v>
          </cell>
        </row>
        <row r="5">
          <cell r="A5">
            <v>30</v>
          </cell>
          <cell r="B5" t="str">
            <v>PAE</v>
          </cell>
        </row>
        <row r="6">
          <cell r="A6">
            <v>35</v>
          </cell>
          <cell r="B6" t="str">
            <v>Pluspetrol</v>
          </cell>
        </row>
        <row r="7">
          <cell r="A7">
            <v>36</v>
          </cell>
          <cell r="B7" t="str">
            <v>Chevron</v>
          </cell>
        </row>
        <row r="8">
          <cell r="A8">
            <v>43</v>
          </cell>
          <cell r="B8" t="str">
            <v>San Jorge</v>
          </cell>
        </row>
        <row r="9">
          <cell r="A9">
            <v>48</v>
          </cell>
          <cell r="B9" t="str">
            <v>Tecpetrol</v>
          </cell>
        </row>
        <row r="10">
          <cell r="A10">
            <v>52</v>
          </cell>
          <cell r="B10" t="str">
            <v>Total San Roque</v>
          </cell>
        </row>
        <row r="11">
          <cell r="A11">
            <v>53</v>
          </cell>
          <cell r="B11" t="str">
            <v>Total A.Pichana</v>
          </cell>
        </row>
        <row r="12">
          <cell r="A12">
            <v>59</v>
          </cell>
          <cell r="B12" t="str">
            <v>Tecpetrol</v>
          </cell>
        </row>
        <row r="13">
          <cell r="A13">
            <v>114</v>
          </cell>
          <cell r="B13" t="str">
            <v>Apache</v>
          </cell>
        </row>
        <row r="14">
          <cell r="A14">
            <v>460</v>
          </cell>
          <cell r="B14" t="str">
            <v>MEDANITO</v>
          </cell>
        </row>
        <row r="15">
          <cell r="A15">
            <v>553</v>
          </cell>
          <cell r="B15" t="str">
            <v>Petrobras SCH</v>
          </cell>
        </row>
        <row r="16">
          <cell r="A16">
            <v>569</v>
          </cell>
          <cell r="B16" t="str">
            <v>Chevron</v>
          </cell>
        </row>
        <row r="17">
          <cell r="A17">
            <v>676</v>
          </cell>
          <cell r="B17" t="str">
            <v>Petrobras ADLA</v>
          </cell>
        </row>
        <row r="18">
          <cell r="A18">
            <v>744</v>
          </cell>
          <cell r="B18" t="str">
            <v>CIC Resourses</v>
          </cell>
        </row>
        <row r="19">
          <cell r="A19">
            <v>773</v>
          </cell>
          <cell r="B19" t="str">
            <v>CRI Holding - soc minas</v>
          </cell>
        </row>
        <row r="20">
          <cell r="A20">
            <v>776</v>
          </cell>
          <cell r="B20" t="str">
            <v>Energial UTE</v>
          </cell>
        </row>
        <row r="21">
          <cell r="A21">
            <v>786</v>
          </cell>
          <cell r="B21" t="str">
            <v>Interenergy</v>
          </cell>
        </row>
        <row r="22">
          <cell r="A22">
            <v>791</v>
          </cell>
          <cell r="B22" t="str">
            <v>Petrolífera</v>
          </cell>
        </row>
        <row r="23">
          <cell r="A23">
            <v>875</v>
          </cell>
          <cell r="B23" t="str">
            <v>ROCH</v>
          </cell>
        </row>
        <row r="24">
          <cell r="A24">
            <v>918</v>
          </cell>
          <cell r="B24" t="str">
            <v>PCP OIL TOOLS</v>
          </cell>
        </row>
        <row r="25">
          <cell r="A25">
            <v>935</v>
          </cell>
          <cell r="B25" t="str">
            <v>Medanito SA Cañuelas</v>
          </cell>
        </row>
        <row r="26">
          <cell r="A26">
            <v>940</v>
          </cell>
          <cell r="B26" t="str">
            <v>ROCH-COIRON</v>
          </cell>
        </row>
        <row r="27">
          <cell r="A27">
            <v>975</v>
          </cell>
          <cell r="B27" t="str">
            <v>GNN ENERGIAL UTE</v>
          </cell>
        </row>
        <row r="28">
          <cell r="A28">
            <v>994</v>
          </cell>
          <cell r="B28" t="str">
            <v>ENARSA</v>
          </cell>
        </row>
      </sheetData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Hoja3"/>
    </sheetNames>
    <sheetDataSet>
      <sheetData sheetId="0">
        <row r="55">
          <cell r="B55" t="str">
            <v>YPF S.A</v>
          </cell>
        </row>
        <row r="56">
          <cell r="B56" t="str">
            <v>Central International Corporation</v>
          </cell>
        </row>
        <row r="57">
          <cell r="B57" t="str">
            <v>El Medanito</v>
          </cell>
        </row>
        <row r="58">
          <cell r="B58" t="str">
            <v>Punta Barda</v>
          </cell>
        </row>
        <row r="59">
          <cell r="B59" t="str">
            <v>Señal Picada</v>
          </cell>
        </row>
        <row r="60">
          <cell r="B60" t="str">
            <v>Volcán Auca Mahiuida</v>
          </cell>
        </row>
        <row r="61">
          <cell r="B61" t="str">
            <v>Señal Cerro Bayo</v>
          </cell>
        </row>
        <row r="62">
          <cell r="B62" t="str">
            <v>Cerro Hamaca Oeste</v>
          </cell>
        </row>
        <row r="63">
          <cell r="B63" t="str">
            <v>Bajo del Piche</v>
          </cell>
        </row>
        <row r="64">
          <cell r="B64" t="str">
            <v>Barranca los Loros</v>
          </cell>
        </row>
        <row r="65">
          <cell r="B65" t="str">
            <v>Catriel Oeste</v>
          </cell>
        </row>
      </sheetData>
      <sheetData sheetId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Hoja3"/>
    </sheetNames>
    <sheetDataSet>
      <sheetData sheetId="0">
        <row r="55">
          <cell r="B55" t="str">
            <v>YPF S.A</v>
          </cell>
        </row>
        <row r="56">
          <cell r="B56" t="str">
            <v>Central International Corporation</v>
          </cell>
        </row>
        <row r="57">
          <cell r="B57" t="str">
            <v>El Medanito</v>
          </cell>
        </row>
        <row r="58">
          <cell r="B58" t="str">
            <v>Punta Barda</v>
          </cell>
        </row>
        <row r="59">
          <cell r="B59" t="str">
            <v>Señal Picada</v>
          </cell>
        </row>
        <row r="60">
          <cell r="B60" t="str">
            <v>Volcán Auca Mahiuida</v>
          </cell>
        </row>
        <row r="61">
          <cell r="B61" t="str">
            <v>Señal Cerro Bayo</v>
          </cell>
        </row>
        <row r="62">
          <cell r="B62" t="str">
            <v>Cerro Hamaca Oeste</v>
          </cell>
        </row>
        <row r="63">
          <cell r="B63" t="str">
            <v>Bajo del Piche</v>
          </cell>
        </row>
        <row r="64">
          <cell r="B64" t="str">
            <v>Barranca los Loros</v>
          </cell>
        </row>
        <row r="65">
          <cell r="B65" t="str">
            <v>Catriel Oeste</v>
          </cell>
        </row>
      </sheetData>
      <sheetData sheetId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O"/>
      <sheetName val="Diagrama de trabajo"/>
      <sheetName val="MO - Rotativo 12hs x turno (A)"/>
      <sheetName val="MO - Diurno 12hs (B)"/>
      <sheetName val="BD- BASICOS"/>
    </sheetNames>
    <sheetDataSet>
      <sheetData sheetId="0">
        <row r="7">
          <cell r="D7" t="str">
            <v>Etapa N° 1</v>
          </cell>
        </row>
      </sheetData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O"/>
      <sheetName val="Diagrama de trabajo"/>
      <sheetName val="MO - Rotativo 12hs x turno (A)"/>
      <sheetName val="MO - Diurno 12hs (B)"/>
      <sheetName val="BD- BASICOS"/>
    </sheetNames>
    <sheetDataSet>
      <sheetData sheetId="0">
        <row r="7">
          <cell r="D7" t="str">
            <v>Etapa N° 1</v>
          </cell>
        </row>
      </sheetData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agrama de trabajo"/>
      <sheetName val="FUERA DE CONVENIO"/>
      <sheetName val="P. PRIVADO"/>
      <sheetName val="P. JERARQUICO"/>
      <sheetName val="BD_ESCALAS.PETROLERO"/>
      <sheetName val="BD_ADICIONALES.PETROLERO"/>
      <sheetName val="BD_ESCALAS.UOCRA"/>
      <sheetName val="BD_ADICIONALES.FC"/>
      <sheetName val="BD_ZONAS"/>
      <sheetName val="IVA"/>
    </sheetNames>
    <sheetDataSet>
      <sheetData sheetId="0"/>
      <sheetData sheetId="1">
        <row r="8">
          <cell r="D8">
            <v>43191</v>
          </cell>
        </row>
      </sheetData>
      <sheetData sheetId="2"/>
      <sheetData sheetId="3"/>
      <sheetData sheetId="4"/>
      <sheetData sheetId="5"/>
      <sheetData sheetId="6"/>
      <sheetData sheetId="7">
        <row r="6">
          <cell r="B6">
            <v>42917</v>
          </cell>
          <cell r="C6">
            <v>43009</v>
          </cell>
          <cell r="D6">
            <v>43191</v>
          </cell>
          <cell r="E6"/>
          <cell r="F6"/>
          <cell r="G6"/>
          <cell r="H6"/>
          <cell r="I6"/>
          <cell r="J6"/>
        </row>
        <row r="7">
          <cell r="A7" t="str">
            <v>Vianda Ayuda Alimentaria</v>
          </cell>
          <cell r="B7">
            <v>262</v>
          </cell>
          <cell r="C7">
            <v>286</v>
          </cell>
          <cell r="D7">
            <v>321</v>
          </cell>
          <cell r="E7"/>
          <cell r="F7"/>
          <cell r="G7"/>
          <cell r="H7"/>
          <cell r="I7"/>
          <cell r="J7"/>
        </row>
        <row r="8">
          <cell r="A8" t="str">
            <v>Asig. Vianda Comp. No Rem.</v>
          </cell>
          <cell r="B8">
            <v>1846</v>
          </cell>
          <cell r="C8">
            <v>1846</v>
          </cell>
          <cell r="D8">
            <v>1846</v>
          </cell>
          <cell r="E8"/>
          <cell r="F8"/>
          <cell r="G8"/>
          <cell r="H8"/>
          <cell r="I8"/>
          <cell r="J8"/>
        </row>
        <row r="9">
          <cell r="A9"/>
          <cell r="B9"/>
          <cell r="C9"/>
          <cell r="D9"/>
          <cell r="E9"/>
          <cell r="F9"/>
          <cell r="G9"/>
          <cell r="H9"/>
          <cell r="I9"/>
          <cell r="J9"/>
        </row>
        <row r="10">
          <cell r="A10"/>
          <cell r="B10"/>
          <cell r="C10"/>
          <cell r="D10"/>
          <cell r="E10"/>
          <cell r="F10"/>
          <cell r="G10"/>
          <cell r="H10"/>
          <cell r="I10"/>
          <cell r="J10"/>
        </row>
        <row r="11">
          <cell r="A11"/>
          <cell r="B11"/>
          <cell r="C11"/>
          <cell r="D11"/>
          <cell r="E11"/>
          <cell r="F11"/>
          <cell r="G11"/>
          <cell r="H11"/>
          <cell r="I11"/>
          <cell r="J11"/>
        </row>
        <row r="12">
          <cell r="A12"/>
          <cell r="B12"/>
          <cell r="C12"/>
          <cell r="D12"/>
          <cell r="E12"/>
          <cell r="F12"/>
          <cell r="G12"/>
          <cell r="H12"/>
          <cell r="I12"/>
          <cell r="J12"/>
        </row>
        <row r="13">
          <cell r="A13"/>
          <cell r="B13"/>
          <cell r="C13"/>
          <cell r="D13"/>
          <cell r="E13"/>
          <cell r="F13"/>
          <cell r="G13"/>
          <cell r="H13"/>
          <cell r="I13"/>
          <cell r="J13"/>
        </row>
      </sheetData>
      <sheetData sheetId="8"/>
      <sheetData sheetId="9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agrama de trabajo"/>
      <sheetName val="FUERA DE CONVENIO"/>
      <sheetName val="P. PRIVADO"/>
      <sheetName val="P. JERARQUICO"/>
      <sheetName val="BD_ESCALAS.PETROLERO"/>
      <sheetName val="BD_ADICIONALES.PETROLERO"/>
      <sheetName val="BD_ESCALAS.UOCRA"/>
      <sheetName val="BD_ADICIONALES.FC"/>
      <sheetName val="BD_ZONAS"/>
      <sheetName val="IVA"/>
    </sheetNames>
    <sheetDataSet>
      <sheetData sheetId="0"/>
      <sheetData sheetId="1">
        <row r="8">
          <cell r="D8">
            <v>43191</v>
          </cell>
        </row>
      </sheetData>
      <sheetData sheetId="2"/>
      <sheetData sheetId="3"/>
      <sheetData sheetId="4"/>
      <sheetData sheetId="5"/>
      <sheetData sheetId="6"/>
      <sheetData sheetId="7">
        <row r="6">
          <cell r="B6">
            <v>42917</v>
          </cell>
          <cell r="C6">
            <v>43009</v>
          </cell>
          <cell r="D6">
            <v>43191</v>
          </cell>
          <cell r="E6"/>
          <cell r="F6"/>
          <cell r="G6"/>
          <cell r="H6"/>
          <cell r="I6"/>
          <cell r="J6"/>
        </row>
        <row r="7">
          <cell r="A7" t="str">
            <v>Vianda Ayuda Alimentaria</v>
          </cell>
          <cell r="B7">
            <v>262</v>
          </cell>
          <cell r="C7">
            <v>286</v>
          </cell>
          <cell r="D7">
            <v>321</v>
          </cell>
          <cell r="E7"/>
          <cell r="F7"/>
          <cell r="G7"/>
          <cell r="H7"/>
          <cell r="I7"/>
          <cell r="J7"/>
        </row>
        <row r="8">
          <cell r="A8" t="str">
            <v>Asig. Vianda Comp. No Rem.</v>
          </cell>
          <cell r="B8">
            <v>1846</v>
          </cell>
          <cell r="C8">
            <v>1846</v>
          </cell>
          <cell r="D8">
            <v>1846</v>
          </cell>
          <cell r="E8"/>
          <cell r="F8"/>
          <cell r="G8"/>
          <cell r="H8"/>
          <cell r="I8"/>
          <cell r="J8"/>
        </row>
        <row r="9">
          <cell r="A9"/>
          <cell r="B9"/>
          <cell r="C9"/>
          <cell r="D9"/>
          <cell r="E9"/>
          <cell r="F9"/>
          <cell r="G9"/>
          <cell r="H9"/>
          <cell r="I9"/>
          <cell r="J9"/>
        </row>
        <row r="10">
          <cell r="A10"/>
          <cell r="B10"/>
          <cell r="C10"/>
          <cell r="D10"/>
          <cell r="E10"/>
          <cell r="F10"/>
          <cell r="G10"/>
          <cell r="H10"/>
          <cell r="I10"/>
          <cell r="J10"/>
        </row>
        <row r="11">
          <cell r="A11"/>
          <cell r="B11"/>
          <cell r="C11"/>
          <cell r="D11"/>
          <cell r="E11"/>
          <cell r="F11"/>
          <cell r="G11"/>
          <cell r="H11"/>
          <cell r="I11"/>
          <cell r="J11"/>
        </row>
        <row r="12">
          <cell r="A12"/>
          <cell r="B12"/>
          <cell r="C12"/>
          <cell r="D12"/>
          <cell r="E12"/>
          <cell r="F12"/>
          <cell r="G12"/>
          <cell r="H12"/>
          <cell r="I12"/>
          <cell r="J12"/>
        </row>
        <row r="13">
          <cell r="A13"/>
          <cell r="B13"/>
          <cell r="C13"/>
          <cell r="D13"/>
          <cell r="E13"/>
          <cell r="F13"/>
          <cell r="G13"/>
          <cell r="H13"/>
          <cell r="I13"/>
          <cell r="J13"/>
        </row>
      </sheetData>
      <sheetData sheetId="8"/>
      <sheetData sheetId="9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TPO0197"/>
      <sheetName val="PDBase"/>
    </sheetNames>
    <sheetDataSet>
      <sheetData sheetId="0" refreshError="1"/>
      <sheetData sheetId="1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e"/>
      <sheetName val="Cuadros EFirma"/>
      <sheetName val="Información de Cabecera"/>
      <sheetName val="INMUEBLES EQUIPOS Y RODADOS"/>
      <sheetName val="MANO DE OBRA"/>
      <sheetName val="MATERIALES-INSUMOS"/>
      <sheetName val="COMB-LUB-NEUM-MANT"/>
      <sheetName val="RESUMEN"/>
      <sheetName val="APROPIACION A TARIFAS"/>
      <sheetName val="Análisis"/>
      <sheetName val="Analisis Ajustes"/>
      <sheetName val="Aplicación Indices"/>
      <sheetName val="Directos - Indirectos"/>
      <sheetName val="Validaciones"/>
      <sheetName val="Datos Indices"/>
      <sheetName val="Hoja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79">
          <cell r="B79" t="str">
            <v>Dólar</v>
          </cell>
        </row>
        <row r="80">
          <cell r="B80" t="str">
            <v>Gasoil</v>
          </cell>
        </row>
        <row r="81">
          <cell r="B81" t="str">
            <v>Ipim</v>
          </cell>
        </row>
        <row r="82">
          <cell r="B82" t="str">
            <v>Vehículos</v>
          </cell>
        </row>
        <row r="83">
          <cell r="B83" t="str">
            <v>WPU06 Pesificado</v>
          </cell>
        </row>
      </sheetData>
      <sheetData sheetId="14" refreshError="1"/>
      <sheetData sheetId="1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e"/>
      <sheetName val="Cuadros EFirma"/>
      <sheetName val="Información de Cabecera"/>
      <sheetName val="INMUEBLES EQUIPOS Y RODADOS"/>
      <sheetName val="MANO DE OBRA"/>
      <sheetName val="MATERIALES-INSUMOS"/>
      <sheetName val="COMB-LUB-NEUM-MANT"/>
      <sheetName val="RESUMEN"/>
      <sheetName val="APROPIACION A TARIFAS"/>
      <sheetName val="Análisis"/>
      <sheetName val="Analisis Ajustes"/>
      <sheetName val="Aplicación Indices"/>
      <sheetName val="Directos - Indirectos"/>
      <sheetName val="Validaciones"/>
      <sheetName val="Datos Indices"/>
      <sheetName val="Hoja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79">
          <cell r="B79" t="str">
            <v>Dólar</v>
          </cell>
        </row>
        <row r="80">
          <cell r="B80" t="str">
            <v>Gasoil</v>
          </cell>
        </row>
        <row r="81">
          <cell r="B81" t="str">
            <v>Ipim</v>
          </cell>
        </row>
        <row r="82">
          <cell r="B82" t="str">
            <v>Vehículos</v>
          </cell>
        </row>
        <row r="83">
          <cell r="B83" t="str">
            <v>WPU06 Pesificado</v>
          </cell>
        </row>
      </sheetData>
      <sheetData sheetId="14" refreshError="1"/>
      <sheetData sheetId="1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MUEBLES EQUIPOS Y RODADOS"/>
      <sheetName val="MANO DE OBRA"/>
      <sheetName val="MATERIALES-INSUMOS"/>
      <sheetName val="COMB-LUB-NEUM-MANT"/>
      <sheetName val="RESUMEN"/>
      <sheetName val="APROPIACION A TARIFAS"/>
      <sheetName val="ANALISIS"/>
      <sheetName val="DIRECTOS - INDIRECTOS"/>
      <sheetName val="Notas"/>
      <sheetName val="Validaciones"/>
      <sheetName val="Hoja4"/>
      <sheetName val="Hoja5"/>
    </sheetNames>
    <sheetDataSet>
      <sheetData sheetId="0">
        <row r="4">
          <cell r="C4" t="str">
            <v>Bolland y Cia SA</v>
          </cell>
        </row>
      </sheetData>
      <sheetData sheetId="1" refreshError="1"/>
      <sheetData sheetId="2" refreshError="1"/>
      <sheetData sheetId="3" refreshError="1"/>
      <sheetData sheetId="4">
        <row r="35">
          <cell r="C35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>
        <row r="4">
          <cell r="B4" t="str">
            <v>Geofísica</v>
          </cell>
          <cell r="D4" t="str">
            <v>ATE - Asociación Trabajadores del Estado</v>
          </cell>
          <cell r="F4" t="str">
            <v>396/04</v>
          </cell>
        </row>
        <row r="5">
          <cell r="B5" t="str">
            <v>Operaciones Especiales</v>
          </cell>
          <cell r="D5" t="str">
            <v>Autónomo</v>
          </cell>
          <cell r="F5" t="str">
            <v>536/08</v>
          </cell>
        </row>
        <row r="6">
          <cell r="B6" t="str">
            <v>Perforación</v>
          </cell>
          <cell r="D6" t="str">
            <v>Camionero - CH</v>
          </cell>
          <cell r="F6" t="str">
            <v>537/08</v>
          </cell>
        </row>
        <row r="7">
          <cell r="B7" t="str">
            <v>Producción</v>
          </cell>
          <cell r="D7" t="str">
            <v>Camionero - Neuquén y Río Negro</v>
          </cell>
          <cell r="F7" t="str">
            <v>511/07</v>
          </cell>
        </row>
        <row r="8">
          <cell r="B8" t="str">
            <v>Servicios Generales</v>
          </cell>
          <cell r="D8" t="str">
            <v>Camionero - Sta Cruz</v>
          </cell>
          <cell r="F8" t="str">
            <v>587/08</v>
          </cell>
        </row>
        <row r="9">
          <cell r="D9" t="str">
            <v>F.A.T.I.Q.Y.P. - Federación Argentina De Trabajadores De Industrias Químicas Y Petroquímicas</v>
          </cell>
          <cell r="F9" t="str">
            <v>605/10</v>
          </cell>
        </row>
        <row r="10">
          <cell r="D10" t="str">
            <v>FAECYS - Empleados de Comercio y Servicios</v>
          </cell>
          <cell r="F10" t="str">
            <v>Fuera de convenio</v>
          </cell>
        </row>
        <row r="11">
          <cell r="B11" t="str">
            <v>Buenos Aires</v>
          </cell>
          <cell r="D11" t="str">
            <v>Fuera de Convenio</v>
          </cell>
          <cell r="F11" t="str">
            <v>Otro (detallar)</v>
          </cell>
        </row>
        <row r="12">
          <cell r="B12" t="str">
            <v>Chubut</v>
          </cell>
          <cell r="D12" t="str">
            <v>Monotributista</v>
          </cell>
        </row>
        <row r="13">
          <cell r="B13" t="str">
            <v>Mendoza</v>
          </cell>
          <cell r="D13" t="str">
            <v>Pasante</v>
          </cell>
        </row>
        <row r="14">
          <cell r="B14" t="str">
            <v>Neuquén</v>
          </cell>
          <cell r="D14" t="str">
            <v>PJ - Petroleros Jerárquicos CH</v>
          </cell>
        </row>
        <row r="15">
          <cell r="B15" t="str">
            <v>Río Negro</v>
          </cell>
          <cell r="D15" t="str">
            <v>PJ - Petroleros Jerárquicos MZA</v>
          </cell>
        </row>
        <row r="16">
          <cell r="B16" t="str">
            <v>Salta</v>
          </cell>
          <cell r="D16" t="str">
            <v>PJ - Petroleros Jerárquicos Neuquén y Río Negro</v>
          </cell>
        </row>
        <row r="17">
          <cell r="B17" t="str">
            <v>Santa Cruz</v>
          </cell>
          <cell r="D17" t="str">
            <v xml:space="preserve">PJ - Petroleros Jerárquicos Sta Cruz </v>
          </cell>
        </row>
        <row r="18">
          <cell r="D18" t="str">
            <v>PP - Petroleros Privados CH</v>
          </cell>
        </row>
        <row r="19">
          <cell r="F19" t="str">
            <v>Inmueble Liviano</v>
          </cell>
        </row>
        <row r="20">
          <cell r="F20" t="str">
            <v>Inmueble Mampostería</v>
          </cell>
        </row>
        <row r="21">
          <cell r="D21" t="str">
            <v>PP - Petroleros Privados MZA</v>
          </cell>
          <cell r="F21" t="str">
            <v>Rodados</v>
          </cell>
        </row>
        <row r="22">
          <cell r="D22" t="str">
            <v>PP - Petroleros Privados Neuquén y Río Negro</v>
          </cell>
          <cell r="F22" t="str">
            <v>Equipo pesado</v>
          </cell>
        </row>
        <row r="23">
          <cell r="B23" t="str">
            <v>UNAO</v>
          </cell>
          <cell r="D23" t="str">
            <v>PP - Petroleros Privados Sta Cruz</v>
          </cell>
          <cell r="F23" t="str">
            <v>Herramientas</v>
          </cell>
        </row>
        <row r="24">
          <cell r="B24" t="str">
            <v>UNAS</v>
          </cell>
          <cell r="D24" t="str">
            <v>Régimen Especial Ley 27360 (Agrario)</v>
          </cell>
        </row>
        <row r="25">
          <cell r="B25" t="str">
            <v>BA</v>
          </cell>
          <cell r="D25" t="str">
            <v>Seguridad y Vigilancia</v>
          </cell>
        </row>
        <row r="26">
          <cell r="D26" t="str">
            <v>SI.PE.MOM - Sindicato Del Personal De Micros Y Ómnibus De Mendoza</v>
          </cell>
        </row>
        <row r="27">
          <cell r="D27" t="str">
            <v>Sindicato Del Personal De Obras Y Servicios Sanitarios</v>
          </cell>
        </row>
        <row r="28">
          <cell r="B28" t="str">
            <v>Si</v>
          </cell>
          <cell r="D28" t="str">
            <v>SMATA</v>
          </cell>
        </row>
        <row r="29">
          <cell r="B29" t="str">
            <v>No</v>
          </cell>
          <cell r="D29" t="str">
            <v>SUPEH</v>
          </cell>
        </row>
        <row r="30">
          <cell r="D30" t="str">
            <v>U.E.C.A.R.A. - Unión Empleados de la Construcción y Afines de la República Argentina</v>
          </cell>
        </row>
        <row r="31">
          <cell r="D31" t="str">
            <v>U.T.A. - Unión Tranviarios Automotor</v>
          </cell>
        </row>
        <row r="32">
          <cell r="D32" t="str">
            <v>U.T.A.C.E.T.A.P.O.</v>
          </cell>
        </row>
        <row r="33">
          <cell r="D33" t="str">
            <v>UOCRA - CH</v>
          </cell>
        </row>
        <row r="34">
          <cell r="B34" t="str">
            <v>Activo</v>
          </cell>
          <cell r="D34" t="str">
            <v>UOCRA - MZA</v>
          </cell>
        </row>
        <row r="35">
          <cell r="B35" t="str">
            <v>Stand By</v>
          </cell>
          <cell r="D35" t="str">
            <v>UOCRA - Neuquen y Rio Negro</v>
          </cell>
        </row>
        <row r="36">
          <cell r="D36" t="str">
            <v>UOCRA - Sta Cruz</v>
          </cell>
        </row>
        <row r="37">
          <cell r="D37" t="str">
            <v>UOM</v>
          </cell>
        </row>
        <row r="38">
          <cell r="D38" t="str">
            <v>UOYEP - Unión Obreros Y Empleados Plásticos</v>
          </cell>
        </row>
        <row r="39">
          <cell r="B39" t="str">
            <v>Directa</v>
          </cell>
        </row>
        <row r="40">
          <cell r="B40" t="str">
            <v>Indirecta</v>
          </cell>
        </row>
        <row r="41">
          <cell r="B41" t="str">
            <v>Indirecta Overhead</v>
          </cell>
        </row>
        <row r="42">
          <cell r="B42" t="str">
            <v>Coordinación Overhead</v>
          </cell>
        </row>
        <row r="51">
          <cell r="B51">
            <v>1</v>
          </cell>
        </row>
        <row r="52">
          <cell r="B52">
            <v>2</v>
          </cell>
        </row>
        <row r="53">
          <cell r="B53">
            <v>3</v>
          </cell>
        </row>
        <row r="54">
          <cell r="B54">
            <v>5</v>
          </cell>
        </row>
        <row r="55">
          <cell r="B55" t="str">
            <v>CA</v>
          </cell>
        </row>
        <row r="56">
          <cell r="B56" t="str">
            <v>MN</v>
          </cell>
        </row>
        <row r="57">
          <cell r="B57" t="str">
            <v>MS</v>
          </cell>
        </row>
        <row r="61">
          <cell r="B61" t="str">
            <v>Directo</v>
          </cell>
        </row>
        <row r="62">
          <cell r="B62" t="str">
            <v>Indirecto</v>
          </cell>
        </row>
        <row r="69">
          <cell r="B69" t="str">
            <v>Insumos Consumibles</v>
          </cell>
        </row>
        <row r="70">
          <cell r="B70" t="str">
            <v>Herramientas</v>
          </cell>
        </row>
        <row r="71">
          <cell r="B71" t="str">
            <v>Instrumentos</v>
          </cell>
        </row>
        <row r="72">
          <cell r="B72" t="str">
            <v>Materiales</v>
          </cell>
        </row>
        <row r="73">
          <cell r="B73" t="str">
            <v>Gastos de Personal</v>
          </cell>
        </row>
      </sheetData>
      <sheetData sheetId="10" refreshError="1"/>
      <sheetData sheetId="11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MUEBLES EQUIPOS Y RODADOS"/>
      <sheetName val="MANO DE OBRA"/>
      <sheetName val="MATERIALES-INSUMOS"/>
      <sheetName val="COMB-LUB-NEUM-MANT"/>
      <sheetName val="RESUMEN"/>
      <sheetName val="APROPIACION A TARIFAS"/>
      <sheetName val="ANALISIS"/>
      <sheetName val="DIRECTOS - INDIRECTOS"/>
      <sheetName val="Notas"/>
      <sheetName val="Validaciones"/>
      <sheetName val="Hoja4"/>
      <sheetName val="Hoja5"/>
    </sheetNames>
    <sheetDataSet>
      <sheetData sheetId="0">
        <row r="4">
          <cell r="C4" t="str">
            <v>Bolland y Cia SA</v>
          </cell>
        </row>
      </sheetData>
      <sheetData sheetId="1" refreshError="1"/>
      <sheetData sheetId="2" refreshError="1"/>
      <sheetData sheetId="3" refreshError="1"/>
      <sheetData sheetId="4">
        <row r="35">
          <cell r="C35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>
        <row r="4">
          <cell r="B4" t="str">
            <v>Geofísica</v>
          </cell>
          <cell r="D4" t="str">
            <v>ATE - Asociación Trabajadores del Estado</v>
          </cell>
          <cell r="F4" t="str">
            <v>396/04</v>
          </cell>
        </row>
        <row r="5">
          <cell r="B5" t="str">
            <v>Operaciones Especiales</v>
          </cell>
          <cell r="D5" t="str">
            <v>Autónomo</v>
          </cell>
          <cell r="F5" t="str">
            <v>536/08</v>
          </cell>
        </row>
        <row r="6">
          <cell r="B6" t="str">
            <v>Perforación</v>
          </cell>
          <cell r="D6" t="str">
            <v>Camionero - CH</v>
          </cell>
          <cell r="F6" t="str">
            <v>537/08</v>
          </cell>
        </row>
        <row r="7">
          <cell r="B7" t="str">
            <v>Producción</v>
          </cell>
          <cell r="D7" t="str">
            <v>Camionero - Neuquén y Río Negro</v>
          </cell>
          <cell r="F7" t="str">
            <v>511/07</v>
          </cell>
        </row>
        <row r="8">
          <cell r="B8" t="str">
            <v>Servicios Generales</v>
          </cell>
          <cell r="D8" t="str">
            <v>Camionero - Sta Cruz</v>
          </cell>
          <cell r="F8" t="str">
            <v>587/08</v>
          </cell>
        </row>
        <row r="9">
          <cell r="D9" t="str">
            <v>F.A.T.I.Q.Y.P. - Federación Argentina De Trabajadores De Industrias Químicas Y Petroquímicas</v>
          </cell>
          <cell r="F9" t="str">
            <v>605/10</v>
          </cell>
        </row>
        <row r="10">
          <cell r="D10" t="str">
            <v>FAECYS - Empleados de Comercio y Servicios</v>
          </cell>
          <cell r="F10" t="str">
            <v>Fuera de convenio</v>
          </cell>
        </row>
        <row r="11">
          <cell r="B11" t="str">
            <v>Buenos Aires</v>
          </cell>
          <cell r="D11" t="str">
            <v>Fuera de Convenio</v>
          </cell>
          <cell r="F11" t="str">
            <v>Otro (detallar)</v>
          </cell>
        </row>
        <row r="12">
          <cell r="B12" t="str">
            <v>Chubut</v>
          </cell>
          <cell r="D12" t="str">
            <v>Monotributista</v>
          </cell>
        </row>
        <row r="13">
          <cell r="B13" t="str">
            <v>Mendoza</v>
          </cell>
          <cell r="D13" t="str">
            <v>Pasante</v>
          </cell>
        </row>
        <row r="14">
          <cell r="B14" t="str">
            <v>Neuquén</v>
          </cell>
          <cell r="D14" t="str">
            <v>PJ - Petroleros Jerárquicos CH</v>
          </cell>
        </row>
        <row r="15">
          <cell r="B15" t="str">
            <v>Río Negro</v>
          </cell>
          <cell r="D15" t="str">
            <v>PJ - Petroleros Jerárquicos MZA</v>
          </cell>
        </row>
        <row r="16">
          <cell r="B16" t="str">
            <v>Salta</v>
          </cell>
          <cell r="D16" t="str">
            <v>PJ - Petroleros Jerárquicos Neuquén y Río Negro</v>
          </cell>
        </row>
        <row r="17">
          <cell r="B17" t="str">
            <v>Santa Cruz</v>
          </cell>
          <cell r="D17" t="str">
            <v xml:space="preserve">PJ - Petroleros Jerárquicos Sta Cruz </v>
          </cell>
        </row>
        <row r="18">
          <cell r="D18" t="str">
            <v>PP - Petroleros Privados CH</v>
          </cell>
        </row>
        <row r="19">
          <cell r="F19" t="str">
            <v>Inmueble Liviano</v>
          </cell>
        </row>
        <row r="20">
          <cell r="F20" t="str">
            <v>Inmueble Mampostería</v>
          </cell>
        </row>
        <row r="21">
          <cell r="D21" t="str">
            <v>PP - Petroleros Privados MZA</v>
          </cell>
          <cell r="F21" t="str">
            <v>Rodados</v>
          </cell>
        </row>
        <row r="22">
          <cell r="D22" t="str">
            <v>PP - Petroleros Privados Neuquén y Río Negro</v>
          </cell>
          <cell r="F22" t="str">
            <v>Equipo pesado</v>
          </cell>
        </row>
        <row r="23">
          <cell r="B23" t="str">
            <v>UNAO</v>
          </cell>
          <cell r="D23" t="str">
            <v>PP - Petroleros Privados Sta Cruz</v>
          </cell>
          <cell r="F23" t="str">
            <v>Herramientas</v>
          </cell>
        </row>
        <row r="24">
          <cell r="B24" t="str">
            <v>UNAS</v>
          </cell>
          <cell r="D24" t="str">
            <v>Régimen Especial Ley 27360 (Agrario)</v>
          </cell>
        </row>
        <row r="25">
          <cell r="B25" t="str">
            <v>BA</v>
          </cell>
          <cell r="D25" t="str">
            <v>Seguridad y Vigilancia</v>
          </cell>
        </row>
        <row r="26">
          <cell r="D26" t="str">
            <v>SI.PE.MOM - Sindicato Del Personal De Micros Y Ómnibus De Mendoza</v>
          </cell>
        </row>
        <row r="27">
          <cell r="D27" t="str">
            <v>Sindicato Del Personal De Obras Y Servicios Sanitarios</v>
          </cell>
        </row>
        <row r="28">
          <cell r="B28" t="str">
            <v>Si</v>
          </cell>
          <cell r="D28" t="str">
            <v>SMATA</v>
          </cell>
        </row>
        <row r="29">
          <cell r="B29" t="str">
            <v>No</v>
          </cell>
          <cell r="D29" t="str">
            <v>SUPEH</v>
          </cell>
        </row>
        <row r="30">
          <cell r="D30" t="str">
            <v>U.E.C.A.R.A. - Unión Empleados de la Construcción y Afines de la República Argentina</v>
          </cell>
        </row>
        <row r="31">
          <cell r="D31" t="str">
            <v>U.T.A. - Unión Tranviarios Automotor</v>
          </cell>
        </row>
        <row r="32">
          <cell r="D32" t="str">
            <v>U.T.A.C.E.T.A.P.O.</v>
          </cell>
        </row>
        <row r="33">
          <cell r="D33" t="str">
            <v>UOCRA - CH</v>
          </cell>
        </row>
        <row r="34">
          <cell r="B34" t="str">
            <v>Activo</v>
          </cell>
          <cell r="D34" t="str">
            <v>UOCRA - MZA</v>
          </cell>
        </row>
        <row r="35">
          <cell r="B35" t="str">
            <v>Stand By</v>
          </cell>
          <cell r="D35" t="str">
            <v>UOCRA - Neuquen y Rio Negro</v>
          </cell>
        </row>
        <row r="36">
          <cell r="D36" t="str">
            <v>UOCRA - Sta Cruz</v>
          </cell>
        </row>
        <row r="37">
          <cell r="D37" t="str">
            <v>UOM</v>
          </cell>
        </row>
        <row r="38">
          <cell r="D38" t="str">
            <v>UOYEP - Unión Obreros Y Empleados Plásticos</v>
          </cell>
        </row>
        <row r="39">
          <cell r="B39" t="str">
            <v>Directa</v>
          </cell>
        </row>
        <row r="40">
          <cell r="B40" t="str">
            <v>Indirecta</v>
          </cell>
        </row>
        <row r="41">
          <cell r="B41" t="str">
            <v>Indirecta Overhead</v>
          </cell>
        </row>
        <row r="42">
          <cell r="B42" t="str">
            <v>Coordinación Overhead</v>
          </cell>
        </row>
        <row r="51">
          <cell r="B51">
            <v>1</v>
          </cell>
        </row>
        <row r="52">
          <cell r="B52">
            <v>2</v>
          </cell>
        </row>
        <row r="53">
          <cell r="B53">
            <v>3</v>
          </cell>
        </row>
        <row r="54">
          <cell r="B54">
            <v>5</v>
          </cell>
        </row>
        <row r="55">
          <cell r="B55" t="str">
            <v>CA</v>
          </cell>
        </row>
        <row r="56">
          <cell r="B56" t="str">
            <v>MN</v>
          </cell>
        </row>
        <row r="57">
          <cell r="B57" t="str">
            <v>MS</v>
          </cell>
        </row>
        <row r="61">
          <cell r="B61" t="str">
            <v>Directo</v>
          </cell>
        </row>
        <row r="62">
          <cell r="B62" t="str">
            <v>Indirecto</v>
          </cell>
        </row>
        <row r="69">
          <cell r="B69" t="str">
            <v>Insumos Consumibles</v>
          </cell>
        </row>
        <row r="70">
          <cell r="B70" t="str">
            <v>Herramientas</v>
          </cell>
        </row>
        <row r="71">
          <cell r="B71" t="str">
            <v>Instrumentos</v>
          </cell>
        </row>
        <row r="72">
          <cell r="B72" t="str">
            <v>Materiales</v>
          </cell>
        </row>
        <row r="73">
          <cell r="B73" t="str">
            <v>Gastos de Personal</v>
          </cell>
        </row>
      </sheetData>
      <sheetData sheetId="10" refreshError="1"/>
      <sheetData sheetId="11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agrama de trabajo"/>
      <sheetName val="FUERA DE CONVENIO"/>
      <sheetName val="JERARQUICO"/>
      <sheetName val="PP YACIMIENTO"/>
      <sheetName val="PP REFINERIA"/>
      <sheetName val="UOCRA PETROLERO"/>
      <sheetName val="UOCRA REFINERIA"/>
      <sheetName val="BD_ESCALAS.PETROLERO"/>
      <sheetName val="BD_ADICIONALES.PETROLERO"/>
      <sheetName val="BD_ESCALAS.UOCRA"/>
      <sheetName val="BD_ADICIONALES.FC"/>
      <sheetName val="BD_ZONAS"/>
      <sheetName val="IVA"/>
    </sheetNames>
    <sheetDataSet>
      <sheetData sheetId="0" refreshError="1"/>
      <sheetData sheetId="1">
        <row r="8">
          <cell r="D8">
            <v>43497</v>
          </cell>
        </row>
      </sheetData>
      <sheetData sheetId="2"/>
      <sheetData sheetId="3" refreshError="1"/>
      <sheetData sheetId="4" refreshError="1"/>
      <sheetData sheetId="5">
        <row r="8">
          <cell r="D8">
            <v>43405</v>
          </cell>
        </row>
      </sheetData>
      <sheetData sheetId="6" refreshError="1"/>
      <sheetData sheetId="7">
        <row r="7">
          <cell r="C7" t="str">
            <v>PETROLERO CHUBUT (605/10)</v>
          </cell>
        </row>
      </sheetData>
      <sheetData sheetId="8">
        <row r="6">
          <cell r="B6" t="str">
            <v>ASIG. VIANDA COMP. NO REM.</v>
          </cell>
        </row>
      </sheetData>
      <sheetData sheetId="9">
        <row r="103">
          <cell r="B103" t="str">
            <v>AYUDANTE</v>
          </cell>
        </row>
      </sheetData>
      <sheetData sheetId="10">
        <row r="6">
          <cell r="B6">
            <v>42917</v>
          </cell>
        </row>
      </sheetData>
      <sheetData sheetId="11" refreshError="1"/>
      <sheetData sheetId="12">
        <row r="6">
          <cell r="C6">
            <v>2018</v>
          </cell>
          <cell r="D6">
            <v>2019</v>
          </cell>
          <cell r="E6">
            <v>2020</v>
          </cell>
          <cell r="F6">
            <v>2021</v>
          </cell>
          <cell r="G6">
            <v>2022</v>
          </cell>
        </row>
        <row r="7">
          <cell r="B7" t="str">
            <v>Seleccionar Jurisdicción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</row>
        <row r="8">
          <cell r="B8" t="str">
            <v>Ciudad Autónoma de Buenos Aires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</row>
        <row r="9">
          <cell r="B9" t="str">
            <v>Gran Buenos Aires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</row>
        <row r="10">
          <cell r="B10" t="str">
            <v>Tercer Cinturón del G.B.A.</v>
          </cell>
          <cell r="C10">
            <v>-8.5000000000000006E-3</v>
          </cell>
          <cell r="D10">
            <v>-6.4999999999999997E-3</v>
          </cell>
          <cell r="E10">
            <v>-4.4999999999999997E-3</v>
          </cell>
          <cell r="F10">
            <v>-2E-3</v>
          </cell>
          <cell r="G10">
            <v>0</v>
          </cell>
        </row>
        <row r="11">
          <cell r="B11" t="str">
            <v>Resto de Buenos Aires</v>
          </cell>
          <cell r="C11">
            <v>-1.9E-2</v>
          </cell>
          <cell r="D11">
            <v>-1.4500000000000001E-2</v>
          </cell>
          <cell r="E11">
            <v>-9.4999999999999998E-3</v>
          </cell>
          <cell r="F11">
            <v>-5.0000000000000001E-3</v>
          </cell>
          <cell r="G11">
            <v>0</v>
          </cell>
        </row>
        <row r="12">
          <cell r="B12" t="str">
            <v>Buenos Aires - Patagones</v>
          </cell>
          <cell r="C12">
            <v>-2.9499999999999998E-2</v>
          </cell>
          <cell r="D12">
            <v>-2.1999999999999999E-2</v>
          </cell>
          <cell r="E12">
            <v>-1.4999999999999999E-2</v>
          </cell>
          <cell r="F12">
            <v>-7.4999999999999997E-3</v>
          </cell>
          <cell r="G12">
            <v>0</v>
          </cell>
        </row>
        <row r="13">
          <cell r="B13" t="str">
            <v>Buenos Aires - Carmen de Patagones</v>
          </cell>
          <cell r="C13">
            <v>-0.04</v>
          </cell>
          <cell r="D13">
            <v>-0.03</v>
          </cell>
          <cell r="E13">
            <v>-0.02</v>
          </cell>
          <cell r="F13">
            <v>-0.01</v>
          </cell>
          <cell r="G13">
            <v>0</v>
          </cell>
        </row>
        <row r="14">
          <cell r="B14" t="str">
            <v>Córdoba - Cruz del Eje</v>
          </cell>
          <cell r="C14">
            <v>-5.0500000000000003E-2</v>
          </cell>
          <cell r="D14">
            <v>-3.7999999999999999E-2</v>
          </cell>
          <cell r="E14">
            <v>-2.5499999999999998E-2</v>
          </cell>
          <cell r="F14">
            <v>-1.2500000000000001E-2</v>
          </cell>
          <cell r="G14">
            <v>0</v>
          </cell>
        </row>
        <row r="15">
          <cell r="B15" t="str">
            <v>Buenos Aires - Villarino</v>
          </cell>
          <cell r="C15">
            <v>-2.9499999999999998E-2</v>
          </cell>
          <cell r="D15">
            <v>-2.1999999999999999E-2</v>
          </cell>
          <cell r="E15">
            <v>-1.4999999999999999E-2</v>
          </cell>
          <cell r="F15">
            <v>-7.4999999999999997E-3</v>
          </cell>
          <cell r="G15">
            <v>0</v>
          </cell>
        </row>
        <row r="16">
          <cell r="B16" t="str">
            <v>Gran Catamarca</v>
          </cell>
          <cell r="C16">
            <v>-7.5999999999999998E-2</v>
          </cell>
          <cell r="D16">
            <v>-5.7000000000000002E-2</v>
          </cell>
          <cell r="E16">
            <v>-3.7999999999999999E-2</v>
          </cell>
          <cell r="F16">
            <v>-1.9E-2</v>
          </cell>
          <cell r="G16">
            <v>0</v>
          </cell>
        </row>
        <row r="17">
          <cell r="B17" t="str">
            <v>Resto de Catamarca</v>
          </cell>
          <cell r="C17">
            <v>-8.6499999999999994E-2</v>
          </cell>
          <cell r="D17">
            <v>-6.5000000000000002E-2</v>
          </cell>
          <cell r="E17">
            <v>-4.2999999999999997E-2</v>
          </cell>
          <cell r="F17">
            <v>-2.1499999999999998E-2</v>
          </cell>
          <cell r="G17">
            <v>0</v>
          </cell>
        </row>
        <row r="18">
          <cell r="B18" t="str">
            <v>Ciudad de Corrientes</v>
          </cell>
          <cell r="C18">
            <v>-9.7000000000000003E-2</v>
          </cell>
          <cell r="D18">
            <v>-7.2999999999999995E-2</v>
          </cell>
          <cell r="E18">
            <v>-4.8500000000000001E-2</v>
          </cell>
          <cell r="F18">
            <v>-2.4500000000000001E-2</v>
          </cell>
          <cell r="G18">
            <v>0</v>
          </cell>
        </row>
        <row r="19">
          <cell r="B19" t="str">
            <v>Formosa - Ciudad de Formosa</v>
          </cell>
          <cell r="C19">
            <v>-0.1075</v>
          </cell>
          <cell r="D19">
            <v>-8.0500000000000002E-2</v>
          </cell>
          <cell r="E19">
            <v>-5.3999999999999999E-2</v>
          </cell>
          <cell r="F19">
            <v>-2.7E-2</v>
          </cell>
          <cell r="G19">
            <v>0</v>
          </cell>
        </row>
        <row r="20">
          <cell r="B20" t="str">
            <v>Córdoba - Sobremonte</v>
          </cell>
          <cell r="C20">
            <v>-7.5999999999999998E-2</v>
          </cell>
          <cell r="D20">
            <v>-5.7000000000000002E-2</v>
          </cell>
          <cell r="E20">
            <v>-3.7999999999999999E-2</v>
          </cell>
          <cell r="F20">
            <v>-1.9E-2</v>
          </cell>
          <cell r="G20">
            <v>0</v>
          </cell>
        </row>
        <row r="21">
          <cell r="B21" t="str">
            <v>Resto de Chaco</v>
          </cell>
          <cell r="C21">
            <v>-0.11799999999999999</v>
          </cell>
          <cell r="D21">
            <v>-8.8499999999999995E-2</v>
          </cell>
          <cell r="E21">
            <v>-5.8999999999999997E-2</v>
          </cell>
          <cell r="F21">
            <v>-2.9499999999999998E-2</v>
          </cell>
          <cell r="G21">
            <v>0</v>
          </cell>
        </row>
        <row r="22">
          <cell r="B22" t="str">
            <v>Córdoba - Río Seco</v>
          </cell>
          <cell r="C22">
            <v>-7.5999999999999998E-2</v>
          </cell>
          <cell r="D22">
            <v>-5.7000000000000002E-2</v>
          </cell>
          <cell r="E22">
            <v>-3.7999999999999999E-2</v>
          </cell>
          <cell r="F22">
            <v>-1.9E-2</v>
          </cell>
          <cell r="G22">
            <v>0</v>
          </cell>
        </row>
        <row r="23">
          <cell r="B23" t="str">
            <v>Córdoba - Tulumba</v>
          </cell>
          <cell r="C23">
            <v>-7.5999999999999998E-2</v>
          </cell>
          <cell r="D23">
            <v>-5.7000000000000002E-2</v>
          </cell>
          <cell r="E23">
            <v>-3.7999999999999999E-2</v>
          </cell>
          <cell r="F23">
            <v>-1.9E-2</v>
          </cell>
          <cell r="G23">
            <v>0</v>
          </cell>
        </row>
        <row r="24">
          <cell r="B24" t="str">
            <v>Córdoba - Minas</v>
          </cell>
          <cell r="C24">
            <v>-5.0500000000000003E-2</v>
          </cell>
          <cell r="D24">
            <v>-3.7999999999999999E-2</v>
          </cell>
          <cell r="E24">
            <v>-2.5499999999999998E-2</v>
          </cell>
          <cell r="F24">
            <v>-1.2500000000000001E-2</v>
          </cell>
          <cell r="G24">
            <v>0</v>
          </cell>
        </row>
        <row r="25">
          <cell r="B25" t="str">
            <v>Córdoba - Pocho</v>
          </cell>
          <cell r="C25">
            <v>-5.0500000000000003E-2</v>
          </cell>
          <cell r="D25">
            <v>-3.7999999999999999E-2</v>
          </cell>
          <cell r="E25">
            <v>-2.5499999999999998E-2</v>
          </cell>
          <cell r="F25">
            <v>-1.2500000000000001E-2</v>
          </cell>
          <cell r="G25">
            <v>0</v>
          </cell>
        </row>
        <row r="26">
          <cell r="B26" t="str">
            <v>Córdoba - San Alberto</v>
          </cell>
          <cell r="C26">
            <v>-5.0500000000000003E-2</v>
          </cell>
          <cell r="D26">
            <v>-3.7999999999999999E-2</v>
          </cell>
          <cell r="E26">
            <v>-2.5499999999999998E-2</v>
          </cell>
          <cell r="F26">
            <v>-1.2500000000000001E-2</v>
          </cell>
          <cell r="G26">
            <v>0</v>
          </cell>
        </row>
        <row r="27">
          <cell r="B27" t="str">
            <v>Córdoba - San Javier</v>
          </cell>
          <cell r="C27">
            <v>-5.0500000000000003E-2</v>
          </cell>
          <cell r="D27">
            <v>-3.7999999999999999E-2</v>
          </cell>
          <cell r="E27">
            <v>-2.5499999999999998E-2</v>
          </cell>
          <cell r="F27">
            <v>-1.2500000000000001E-2</v>
          </cell>
          <cell r="G27">
            <v>0</v>
          </cell>
        </row>
        <row r="28">
          <cell r="B28" t="str">
            <v>Gran Córdoba</v>
          </cell>
          <cell r="C28">
            <v>-1.9E-2</v>
          </cell>
          <cell r="D28">
            <v>-1.4500000000000001E-2</v>
          </cell>
          <cell r="E28">
            <v>-9.4999999999999998E-3</v>
          </cell>
          <cell r="F28">
            <v>-5.0000000000000001E-3</v>
          </cell>
          <cell r="G28">
            <v>0</v>
          </cell>
        </row>
        <row r="29">
          <cell r="B29" t="str">
            <v>Resto de Córdoba</v>
          </cell>
          <cell r="C29">
            <v>-2.9499999999999998E-2</v>
          </cell>
          <cell r="D29">
            <v>-2.1999999999999999E-2</v>
          </cell>
          <cell r="E29">
            <v>-1.4999999999999999E-2</v>
          </cell>
          <cell r="F29">
            <v>-7.4999999999999997E-3</v>
          </cell>
          <cell r="G29">
            <v>0</v>
          </cell>
        </row>
        <row r="30">
          <cell r="B30" t="str">
            <v>Corrientes - Esquina</v>
          </cell>
          <cell r="C30">
            <v>-7.5999999999999998E-2</v>
          </cell>
          <cell r="D30">
            <v>-5.7000000000000002E-2</v>
          </cell>
          <cell r="E30">
            <v>-3.7999999999999999E-2</v>
          </cell>
          <cell r="F30">
            <v>-1.9E-2</v>
          </cell>
          <cell r="G30">
            <v>0</v>
          </cell>
        </row>
        <row r="31">
          <cell r="B31" t="str">
            <v>Corrientes - Sauce</v>
          </cell>
          <cell r="C31">
            <v>-7.5999999999999998E-2</v>
          </cell>
          <cell r="D31">
            <v>-5.7000000000000002E-2</v>
          </cell>
          <cell r="E31">
            <v>-3.7999999999999999E-2</v>
          </cell>
          <cell r="F31">
            <v>-1.9E-2</v>
          </cell>
          <cell r="G31">
            <v>0</v>
          </cell>
        </row>
        <row r="32">
          <cell r="B32" t="str">
            <v>Corrientes - Curuzú Cuatiá</v>
          </cell>
          <cell r="C32">
            <v>-7.5999999999999998E-2</v>
          </cell>
          <cell r="D32">
            <v>-5.7000000000000002E-2</v>
          </cell>
          <cell r="E32">
            <v>-3.7999999999999999E-2</v>
          </cell>
          <cell r="F32">
            <v>-1.9E-2</v>
          </cell>
          <cell r="G32">
            <v>0</v>
          </cell>
        </row>
        <row r="33">
          <cell r="B33" t="str">
            <v>Corrientes - Monte Caseros</v>
          </cell>
          <cell r="C33">
            <v>-7.5999999999999998E-2</v>
          </cell>
          <cell r="D33">
            <v>-5.7000000000000002E-2</v>
          </cell>
          <cell r="E33">
            <v>-3.7999999999999999E-2</v>
          </cell>
          <cell r="F33">
            <v>-1.9E-2</v>
          </cell>
          <cell r="G33">
            <v>0</v>
          </cell>
        </row>
        <row r="34">
          <cell r="B34" t="str">
            <v>Resto de Corrientes</v>
          </cell>
          <cell r="C34">
            <v>-9.7000000000000003E-2</v>
          </cell>
          <cell r="D34">
            <v>-7.2999999999999995E-2</v>
          </cell>
          <cell r="E34">
            <v>-4.8500000000000001E-2</v>
          </cell>
          <cell r="F34">
            <v>-2.4500000000000001E-2</v>
          </cell>
          <cell r="G34">
            <v>0</v>
          </cell>
        </row>
        <row r="35">
          <cell r="B35" t="str">
            <v>Gran Resistencia</v>
          </cell>
          <cell r="C35">
            <v>-9.7000000000000003E-2</v>
          </cell>
          <cell r="D35">
            <v>-7.2999999999999995E-2</v>
          </cell>
          <cell r="E35">
            <v>-4.8500000000000001E-2</v>
          </cell>
          <cell r="F35">
            <v>-2.4500000000000001E-2</v>
          </cell>
          <cell r="G35">
            <v>0</v>
          </cell>
        </row>
        <row r="36">
          <cell r="B36" t="str">
            <v>Chubut - Rawson Trelew</v>
          </cell>
          <cell r="C36">
            <v>-7.5999999999999998E-2</v>
          </cell>
          <cell r="D36">
            <v>-5.7000000000000002E-2</v>
          </cell>
          <cell r="E36">
            <v>-3.7999999999999999E-2</v>
          </cell>
          <cell r="F36">
            <v>-1.9E-2</v>
          </cell>
          <cell r="G36">
            <v>0</v>
          </cell>
        </row>
        <row r="37">
          <cell r="B37" t="str">
            <v>Resto de Chubut</v>
          </cell>
          <cell r="C37">
            <v>-8.6499999999999994E-2</v>
          </cell>
          <cell r="D37">
            <v>-6.5000000000000002E-2</v>
          </cell>
          <cell r="E37">
            <v>-4.2999999999999997E-2</v>
          </cell>
          <cell r="F37">
            <v>-2.1499999999999998E-2</v>
          </cell>
          <cell r="G37">
            <v>0</v>
          </cell>
        </row>
        <row r="38">
          <cell r="B38" t="str">
            <v>Entre Ríos - Federación</v>
          </cell>
          <cell r="C38">
            <v>-7.5999999999999998E-2</v>
          </cell>
          <cell r="D38">
            <v>-5.7000000000000002E-2</v>
          </cell>
          <cell r="E38">
            <v>-3.7999999999999999E-2</v>
          </cell>
          <cell r="F38">
            <v>-1.9E-2</v>
          </cell>
          <cell r="G38">
            <v>0</v>
          </cell>
        </row>
        <row r="39">
          <cell r="B39" t="str">
            <v>Entre Ríos - Feliciano</v>
          </cell>
          <cell r="C39">
            <v>-7.5999999999999998E-2</v>
          </cell>
          <cell r="D39">
            <v>-5.7000000000000002E-2</v>
          </cell>
          <cell r="E39">
            <v>-3.7999999999999999E-2</v>
          </cell>
          <cell r="F39">
            <v>-1.9E-2</v>
          </cell>
          <cell r="G39">
            <v>0</v>
          </cell>
        </row>
        <row r="40">
          <cell r="B40" t="str">
            <v>Entre Ríos - Paraná</v>
          </cell>
          <cell r="C40">
            <v>-2.9499999999999998E-2</v>
          </cell>
          <cell r="D40">
            <v>-2.1999999999999999E-2</v>
          </cell>
          <cell r="E40">
            <v>-1.4999999999999999E-2</v>
          </cell>
          <cell r="F40">
            <v>-7.4999999999999997E-3</v>
          </cell>
          <cell r="G40">
            <v>0</v>
          </cell>
        </row>
        <row r="41">
          <cell r="B41" t="str">
            <v>Resto de Entre Ríos</v>
          </cell>
          <cell r="C41">
            <v>-0.04</v>
          </cell>
          <cell r="D41">
            <v>-0.03</v>
          </cell>
          <cell r="E41">
            <v>-0.02</v>
          </cell>
          <cell r="F41">
            <v>-0.01</v>
          </cell>
          <cell r="G41">
            <v>0</v>
          </cell>
        </row>
        <row r="42">
          <cell r="B42" t="str">
            <v>Jujuy - Ciudad de Jujuy</v>
          </cell>
          <cell r="C42">
            <v>-9.7000000000000003E-2</v>
          </cell>
          <cell r="D42">
            <v>-7.2999999999999995E-2</v>
          </cell>
          <cell r="E42">
            <v>-4.8500000000000001E-2</v>
          </cell>
          <cell r="F42">
            <v>-2.4500000000000001E-2</v>
          </cell>
          <cell r="G42">
            <v>0</v>
          </cell>
        </row>
        <row r="43">
          <cell r="B43" t="str">
            <v>Resto de Jujuy</v>
          </cell>
          <cell r="C43">
            <v>-0.1075</v>
          </cell>
          <cell r="D43">
            <v>-8.0500000000000002E-2</v>
          </cell>
          <cell r="E43">
            <v>-5.3999999999999999E-2</v>
          </cell>
          <cell r="F43">
            <v>-2.7E-2</v>
          </cell>
          <cell r="G43">
            <v>0</v>
          </cell>
        </row>
        <row r="44">
          <cell r="B44" t="str">
            <v>La Pampa - Chicalco</v>
          </cell>
          <cell r="C44">
            <v>-5.0500000000000003E-2</v>
          </cell>
          <cell r="D44">
            <v>-3.7999999999999999E-2</v>
          </cell>
          <cell r="E44">
            <v>-2.5499999999999998E-2</v>
          </cell>
          <cell r="F44">
            <v>-1.2500000000000001E-2</v>
          </cell>
          <cell r="G44">
            <v>0</v>
          </cell>
        </row>
        <row r="45">
          <cell r="B45" t="str">
            <v>La Pampa - Chalileo</v>
          </cell>
          <cell r="C45">
            <v>-5.0500000000000003E-2</v>
          </cell>
          <cell r="D45">
            <v>-3.7999999999999999E-2</v>
          </cell>
          <cell r="E45">
            <v>-2.5499999999999998E-2</v>
          </cell>
          <cell r="F45">
            <v>-1.2500000000000001E-2</v>
          </cell>
          <cell r="G45">
            <v>0</v>
          </cell>
        </row>
        <row r="46">
          <cell r="B46" t="str">
            <v>La Pampa - Puelén</v>
          </cell>
          <cell r="C46">
            <v>-5.0500000000000003E-2</v>
          </cell>
          <cell r="D46">
            <v>-3.7999999999999999E-2</v>
          </cell>
          <cell r="E46">
            <v>-2.5499999999999998E-2</v>
          </cell>
          <cell r="F46">
            <v>-1.2500000000000001E-2</v>
          </cell>
          <cell r="G46">
            <v>0</v>
          </cell>
        </row>
        <row r="47">
          <cell r="B47" t="str">
            <v>La Pampa - Limay Mauhida</v>
          </cell>
          <cell r="C47">
            <v>-5.0500000000000003E-2</v>
          </cell>
          <cell r="D47">
            <v>-3.7999999999999999E-2</v>
          </cell>
          <cell r="E47">
            <v>-2.5499999999999998E-2</v>
          </cell>
          <cell r="F47">
            <v>-1.2500000000000001E-2</v>
          </cell>
          <cell r="G47">
            <v>0</v>
          </cell>
        </row>
        <row r="48">
          <cell r="B48" t="str">
            <v>La Pampa - Curacó</v>
          </cell>
          <cell r="C48">
            <v>-5.0500000000000003E-2</v>
          </cell>
          <cell r="D48">
            <v>-3.7999999999999999E-2</v>
          </cell>
          <cell r="E48">
            <v>-2.5499999999999998E-2</v>
          </cell>
          <cell r="F48">
            <v>-1.2500000000000001E-2</v>
          </cell>
          <cell r="G48">
            <v>0</v>
          </cell>
        </row>
        <row r="49">
          <cell r="B49" t="str">
            <v>La Pampa - Lihuel Calel</v>
          </cell>
          <cell r="C49">
            <v>-5.0500000000000003E-2</v>
          </cell>
          <cell r="D49">
            <v>-3.7999999999999999E-2</v>
          </cell>
          <cell r="E49">
            <v>-2.5499999999999998E-2</v>
          </cell>
          <cell r="F49">
            <v>-1.2500000000000001E-2</v>
          </cell>
          <cell r="G49">
            <v>0</v>
          </cell>
        </row>
        <row r="50">
          <cell r="B50" t="str">
            <v>La Pampa - Santa Rosa y Toay</v>
          </cell>
          <cell r="C50">
            <v>-2.9499999999999998E-2</v>
          </cell>
          <cell r="D50">
            <v>-2.1999999999999999E-2</v>
          </cell>
          <cell r="E50">
            <v>-1.4999999999999999E-2</v>
          </cell>
          <cell r="F50">
            <v>-7.4999999999999997E-3</v>
          </cell>
          <cell r="G50">
            <v>0</v>
          </cell>
        </row>
        <row r="51">
          <cell r="B51" t="str">
            <v>Resto de La Pampa</v>
          </cell>
          <cell r="C51">
            <v>-0.04</v>
          </cell>
          <cell r="D51">
            <v>-0.03</v>
          </cell>
          <cell r="E51">
            <v>-0.02</v>
          </cell>
          <cell r="F51">
            <v>-0.01</v>
          </cell>
          <cell r="G51">
            <v>0</v>
          </cell>
        </row>
        <row r="52">
          <cell r="B52" t="str">
            <v>Ciudad de La Rioja</v>
          </cell>
          <cell r="C52">
            <v>-7.5999999999999998E-2</v>
          </cell>
          <cell r="D52">
            <v>-5.7000000000000002E-2</v>
          </cell>
          <cell r="E52">
            <v>-3.7999999999999999E-2</v>
          </cell>
          <cell r="F52">
            <v>-1.9E-2</v>
          </cell>
          <cell r="G52">
            <v>0</v>
          </cell>
        </row>
        <row r="53">
          <cell r="B53" t="str">
            <v>Resto de La Rioja</v>
          </cell>
          <cell r="C53">
            <v>-8.6499999999999994E-2</v>
          </cell>
          <cell r="D53">
            <v>-6.5000000000000002E-2</v>
          </cell>
          <cell r="E53">
            <v>-4.2999999999999997E-2</v>
          </cell>
          <cell r="F53">
            <v>-2.1499999999999998E-2</v>
          </cell>
          <cell r="G53">
            <v>0</v>
          </cell>
        </row>
        <row r="54">
          <cell r="B54" t="str">
            <v>Gran Mendoza</v>
          </cell>
          <cell r="C54">
            <v>-0.04</v>
          </cell>
          <cell r="D54">
            <v>-0.03</v>
          </cell>
          <cell r="E54">
            <v>-0.02</v>
          </cell>
          <cell r="F54">
            <v>-0.01</v>
          </cell>
          <cell r="G54">
            <v>0</v>
          </cell>
        </row>
        <row r="55">
          <cell r="B55" t="str">
            <v>Resto de Mendoza</v>
          </cell>
          <cell r="C55">
            <v>-5.0500000000000003E-2</v>
          </cell>
          <cell r="D55">
            <v>-3.7999999999999999E-2</v>
          </cell>
          <cell r="E55">
            <v>-2.5499999999999998E-2</v>
          </cell>
          <cell r="F55">
            <v>-1.2500000000000001E-2</v>
          </cell>
          <cell r="G55">
            <v>0</v>
          </cell>
        </row>
        <row r="56">
          <cell r="B56" t="str">
            <v>Misiones - Posadas</v>
          </cell>
          <cell r="C56">
            <v>-9.7000000000000003E-2</v>
          </cell>
          <cell r="D56">
            <v>-7.2999999999999995E-2</v>
          </cell>
          <cell r="E56">
            <v>-4.8500000000000001E-2</v>
          </cell>
          <cell r="F56">
            <v>-2.4500000000000001E-2</v>
          </cell>
          <cell r="G56">
            <v>0</v>
          </cell>
        </row>
        <row r="57">
          <cell r="B57" t="str">
            <v>Resto de Misiones</v>
          </cell>
          <cell r="C57">
            <v>-0.1075</v>
          </cell>
          <cell r="D57">
            <v>-8.0500000000000002E-2</v>
          </cell>
          <cell r="E57">
            <v>-5.3999999999999999E-2</v>
          </cell>
          <cell r="F57">
            <v>-2.7E-2</v>
          </cell>
          <cell r="G57">
            <v>0</v>
          </cell>
        </row>
        <row r="58">
          <cell r="B58" t="str">
            <v>Ciudad Neuquén/Plottier</v>
          </cell>
          <cell r="C58">
            <v>-0.04</v>
          </cell>
          <cell r="D58">
            <v>-0.03</v>
          </cell>
          <cell r="E58">
            <v>-0.02</v>
          </cell>
          <cell r="F58">
            <v>-0.01</v>
          </cell>
          <cell r="G58">
            <v>0</v>
          </cell>
        </row>
        <row r="59">
          <cell r="B59" t="str">
            <v>Neuquén - Centenario</v>
          </cell>
          <cell r="C59">
            <v>-0.04</v>
          </cell>
          <cell r="D59">
            <v>-0.03</v>
          </cell>
          <cell r="E59">
            <v>-0.02</v>
          </cell>
          <cell r="F59">
            <v>-0.01</v>
          </cell>
          <cell r="G59">
            <v>0</v>
          </cell>
        </row>
        <row r="60">
          <cell r="B60" t="str">
            <v>Neuquén - Cutralcó</v>
          </cell>
          <cell r="C60">
            <v>-8.6499999999999994E-2</v>
          </cell>
          <cell r="D60">
            <v>-6.5000000000000002E-2</v>
          </cell>
          <cell r="E60">
            <v>-4.2999999999999997E-2</v>
          </cell>
          <cell r="F60">
            <v>-2.1499999999999998E-2</v>
          </cell>
          <cell r="G60">
            <v>0</v>
          </cell>
        </row>
        <row r="61">
          <cell r="B61" t="str">
            <v>Neuquén - Plaza Huincul</v>
          </cell>
          <cell r="C61">
            <v>-8.6499999999999994E-2</v>
          </cell>
          <cell r="D61">
            <v>-6.5000000000000002E-2</v>
          </cell>
          <cell r="E61">
            <v>-4.2999999999999997E-2</v>
          </cell>
          <cell r="F61">
            <v>-2.1499999999999998E-2</v>
          </cell>
          <cell r="G61">
            <v>0</v>
          </cell>
        </row>
        <row r="62">
          <cell r="B62" t="str">
            <v>Resto de Neuquén</v>
          </cell>
          <cell r="C62">
            <v>-5.0500000000000003E-2</v>
          </cell>
          <cell r="D62">
            <v>-3.7999999999999999E-2</v>
          </cell>
          <cell r="E62">
            <v>-2.5499999999999998E-2</v>
          </cell>
          <cell r="F62">
            <v>-1.2500000000000001E-2</v>
          </cell>
          <cell r="G62">
            <v>0</v>
          </cell>
        </row>
        <row r="63">
          <cell r="B63" t="str">
            <v>Río Negro sur hasta Paralelo 42</v>
          </cell>
          <cell r="C63">
            <v>-8.6499999999999994E-2</v>
          </cell>
          <cell r="D63">
            <v>-6.5000000000000002E-2</v>
          </cell>
          <cell r="E63">
            <v>-4.2999999999999997E-2</v>
          </cell>
          <cell r="F63">
            <v>-2.1499999999999998E-2</v>
          </cell>
          <cell r="G63">
            <v>0</v>
          </cell>
        </row>
        <row r="64">
          <cell r="B64" t="str">
            <v>Río Negro - Viedma</v>
          </cell>
          <cell r="C64">
            <v>-0.04</v>
          </cell>
          <cell r="D64">
            <v>-0.03</v>
          </cell>
          <cell r="E64">
            <v>-0.02</v>
          </cell>
          <cell r="F64">
            <v>-0.01</v>
          </cell>
          <cell r="G64">
            <v>0</v>
          </cell>
        </row>
        <row r="65">
          <cell r="B65" t="str">
            <v>Río Negro - Alto Valle</v>
          </cell>
          <cell r="C65">
            <v>-0.04</v>
          </cell>
          <cell r="D65">
            <v>-0.03</v>
          </cell>
          <cell r="E65">
            <v>-0.02</v>
          </cell>
          <cell r="F65">
            <v>-0.01</v>
          </cell>
          <cell r="G65">
            <v>0</v>
          </cell>
        </row>
        <row r="66">
          <cell r="B66" t="str">
            <v>Resto de Río Negro</v>
          </cell>
          <cell r="C66">
            <v>-5.0500000000000003E-2</v>
          </cell>
          <cell r="D66">
            <v>-3.7999999999999999E-2</v>
          </cell>
          <cell r="E66">
            <v>-2.5499999999999998E-2</v>
          </cell>
          <cell r="F66">
            <v>-1.2500000000000001E-2</v>
          </cell>
          <cell r="G66">
            <v>0</v>
          </cell>
        </row>
        <row r="67">
          <cell r="B67" t="str">
            <v>Gran Salta</v>
          </cell>
          <cell r="C67">
            <v>-9.7000000000000003E-2</v>
          </cell>
          <cell r="D67">
            <v>-7.2999999999999995E-2</v>
          </cell>
          <cell r="E67">
            <v>-4.8500000000000001E-2</v>
          </cell>
          <cell r="F67">
            <v>-2.4500000000000001E-2</v>
          </cell>
          <cell r="G67">
            <v>0</v>
          </cell>
        </row>
        <row r="68">
          <cell r="B68" t="str">
            <v>Resto de Salta</v>
          </cell>
          <cell r="C68">
            <v>-0.1075</v>
          </cell>
          <cell r="D68">
            <v>-8.0500000000000002E-2</v>
          </cell>
          <cell r="E68">
            <v>-5.3999999999999999E-2</v>
          </cell>
          <cell r="F68">
            <v>-2.7E-2</v>
          </cell>
          <cell r="G68">
            <v>0</v>
          </cell>
        </row>
        <row r="69">
          <cell r="B69" t="str">
            <v>Gran San Juan</v>
          </cell>
          <cell r="C69">
            <v>-5.0500000000000003E-2</v>
          </cell>
          <cell r="D69">
            <v>-3.7999999999999999E-2</v>
          </cell>
          <cell r="E69">
            <v>-2.5499999999999998E-2</v>
          </cell>
          <cell r="F69">
            <v>-1.2500000000000001E-2</v>
          </cell>
          <cell r="G69">
            <v>0</v>
          </cell>
        </row>
        <row r="70">
          <cell r="B70" t="str">
            <v>Resto de San Juan</v>
          </cell>
          <cell r="C70">
            <v>-7.5999999999999998E-2</v>
          </cell>
          <cell r="D70">
            <v>-5.7000000000000002E-2</v>
          </cell>
          <cell r="E70">
            <v>-3.7999999999999999E-2</v>
          </cell>
          <cell r="F70">
            <v>-1.9E-2</v>
          </cell>
          <cell r="G70">
            <v>0</v>
          </cell>
        </row>
        <row r="71">
          <cell r="B71" t="str">
            <v>Ciudad de San Luis</v>
          </cell>
          <cell r="C71">
            <v>-0.04</v>
          </cell>
          <cell r="D71">
            <v>-0.03</v>
          </cell>
          <cell r="E71">
            <v>-0.02</v>
          </cell>
          <cell r="F71">
            <v>-0.01</v>
          </cell>
          <cell r="G71">
            <v>0</v>
          </cell>
        </row>
        <row r="72">
          <cell r="B72" t="str">
            <v>Resto de San Luis</v>
          </cell>
          <cell r="C72">
            <v>-5.0500000000000003E-2</v>
          </cell>
          <cell r="D72">
            <v>-3.7999999999999999E-2</v>
          </cell>
          <cell r="E72">
            <v>-2.5499999999999998E-2</v>
          </cell>
          <cell r="F72">
            <v>-1.2500000000000001E-2</v>
          </cell>
          <cell r="G72">
            <v>0</v>
          </cell>
        </row>
        <row r="73">
          <cell r="B73" t="str">
            <v>Santa Cruz - Caleta Olivia</v>
          </cell>
          <cell r="C73">
            <v>-8.6499999999999994E-2</v>
          </cell>
          <cell r="D73">
            <v>-6.5000000000000002E-2</v>
          </cell>
          <cell r="E73">
            <v>-4.2999999999999997E-2</v>
          </cell>
          <cell r="F73">
            <v>-2.1499999999999998E-2</v>
          </cell>
          <cell r="G73">
            <v>0</v>
          </cell>
        </row>
        <row r="74">
          <cell r="B74" t="str">
            <v>Santa Cruz - Río Gallegos</v>
          </cell>
          <cell r="C74">
            <v>-8.6499999999999994E-2</v>
          </cell>
          <cell r="D74">
            <v>-6.5000000000000002E-2</v>
          </cell>
          <cell r="E74">
            <v>-4.2999999999999997E-2</v>
          </cell>
          <cell r="F74">
            <v>-2.1499999999999998E-2</v>
          </cell>
          <cell r="G74">
            <v>0</v>
          </cell>
        </row>
        <row r="75">
          <cell r="B75" t="str">
            <v>Resto de Santa Cruz</v>
          </cell>
          <cell r="C75">
            <v>-9.7000000000000003E-2</v>
          </cell>
          <cell r="D75">
            <v>-7.2999999999999995E-2</v>
          </cell>
          <cell r="E75">
            <v>-4.8500000000000001E-2</v>
          </cell>
          <cell r="F75">
            <v>-2.4500000000000001E-2</v>
          </cell>
          <cell r="G75">
            <v>0</v>
          </cell>
        </row>
        <row r="76">
          <cell r="B76" t="str">
            <v>Santa Fe - General Obligado</v>
          </cell>
          <cell r="C76">
            <v>-7.5999999999999998E-2</v>
          </cell>
          <cell r="D76">
            <v>-5.7000000000000002E-2</v>
          </cell>
          <cell r="E76">
            <v>-3.7999999999999999E-2</v>
          </cell>
          <cell r="F76">
            <v>-1.9E-2</v>
          </cell>
          <cell r="G76">
            <v>0</v>
          </cell>
        </row>
        <row r="77">
          <cell r="B77" t="str">
            <v>Santa Fe - San Javier</v>
          </cell>
          <cell r="C77">
            <v>-7.5999999999999998E-2</v>
          </cell>
          <cell r="D77">
            <v>-5.7000000000000002E-2</v>
          </cell>
          <cell r="E77">
            <v>-3.7999999999999999E-2</v>
          </cell>
          <cell r="F77">
            <v>-1.9E-2</v>
          </cell>
          <cell r="G77">
            <v>0</v>
          </cell>
        </row>
        <row r="78">
          <cell r="B78" t="str">
            <v>Santa Fe y Santo Tomé</v>
          </cell>
          <cell r="C78">
            <v>-2.9499999999999998E-2</v>
          </cell>
          <cell r="D78">
            <v>-2.1999999999999999E-2</v>
          </cell>
          <cell r="E78">
            <v>-1.4999999999999999E-2</v>
          </cell>
          <cell r="F78">
            <v>-7.4999999999999997E-3</v>
          </cell>
          <cell r="G78">
            <v>0</v>
          </cell>
        </row>
        <row r="79">
          <cell r="B79" t="str">
            <v>Santa Fe - 9 de Julio</v>
          </cell>
          <cell r="C79">
            <v>-7.5999999999999998E-2</v>
          </cell>
          <cell r="D79">
            <v>-5.7000000000000002E-2</v>
          </cell>
          <cell r="E79">
            <v>-3.7999999999999999E-2</v>
          </cell>
          <cell r="F79">
            <v>-1.9E-2</v>
          </cell>
          <cell r="G79">
            <v>0</v>
          </cell>
        </row>
        <row r="80">
          <cell r="B80" t="str">
            <v>Santa Fe - Vera</v>
          </cell>
          <cell r="C80">
            <v>-7.5999999999999998E-2</v>
          </cell>
          <cell r="D80">
            <v>-5.7000000000000002E-2</v>
          </cell>
          <cell r="E80">
            <v>-3.7999999999999999E-2</v>
          </cell>
          <cell r="F80">
            <v>-1.9E-2</v>
          </cell>
          <cell r="G80">
            <v>0</v>
          </cell>
        </row>
        <row r="81">
          <cell r="B81" t="str">
            <v>Resto de Santa Fe</v>
          </cell>
          <cell r="C81">
            <v>-2.9499999999999998E-2</v>
          </cell>
          <cell r="D81">
            <v>-2.1999999999999999E-2</v>
          </cell>
          <cell r="E81">
            <v>-1.4999999999999999E-2</v>
          </cell>
          <cell r="F81">
            <v>-7.4999999999999997E-3</v>
          </cell>
          <cell r="G81">
            <v>0</v>
          </cell>
        </row>
        <row r="82">
          <cell r="B82" t="str">
            <v>Ciudad de Santiago del Estero y La Banda</v>
          </cell>
          <cell r="C82">
            <v>-0.1075</v>
          </cell>
          <cell r="D82">
            <v>-8.0500000000000002E-2</v>
          </cell>
          <cell r="E82">
            <v>-5.3999999999999999E-2</v>
          </cell>
          <cell r="F82">
            <v>-2.7E-2</v>
          </cell>
          <cell r="G82">
            <v>0</v>
          </cell>
        </row>
        <row r="83">
          <cell r="B83" t="str">
            <v>Santiago del Estero - Ojo de Agua</v>
          </cell>
          <cell r="C83">
            <v>-7.5999999999999998E-2</v>
          </cell>
          <cell r="D83">
            <v>-5.7000000000000002E-2</v>
          </cell>
          <cell r="E83">
            <v>-3.7999999999999999E-2</v>
          </cell>
          <cell r="F83">
            <v>-1.9E-2</v>
          </cell>
          <cell r="G83">
            <v>0</v>
          </cell>
        </row>
        <row r="84">
          <cell r="B84" t="str">
            <v>Santiago del Estero - Quebrachos</v>
          </cell>
          <cell r="C84">
            <v>-7.5999999999999998E-2</v>
          </cell>
          <cell r="D84">
            <v>-5.7000000000000002E-2</v>
          </cell>
          <cell r="E84">
            <v>-3.7999999999999999E-2</v>
          </cell>
          <cell r="F84">
            <v>-1.9E-2</v>
          </cell>
          <cell r="G84">
            <v>0</v>
          </cell>
        </row>
        <row r="85">
          <cell r="B85" t="str">
            <v>Santiago del Estero - Rivadavia</v>
          </cell>
          <cell r="C85">
            <v>-7.5999999999999998E-2</v>
          </cell>
          <cell r="D85">
            <v>-5.7000000000000002E-2</v>
          </cell>
          <cell r="E85">
            <v>-3.7999999999999999E-2</v>
          </cell>
          <cell r="F85">
            <v>-1.9E-2</v>
          </cell>
          <cell r="G85">
            <v>0</v>
          </cell>
        </row>
        <row r="86">
          <cell r="B86" t="str">
            <v>Tierra del Fuego - Río Grande</v>
          </cell>
          <cell r="C86">
            <v>-8.6499999999999994E-2</v>
          </cell>
          <cell r="D86">
            <v>-6.5000000000000002E-2</v>
          </cell>
          <cell r="E86">
            <v>-4.2999999999999997E-2</v>
          </cell>
          <cell r="F86">
            <v>-2.1499999999999998E-2</v>
          </cell>
          <cell r="G86">
            <v>0</v>
          </cell>
        </row>
        <row r="87">
          <cell r="B87" t="str">
            <v>Tierra del Fuego - Ushuaia</v>
          </cell>
          <cell r="C87">
            <v>-8.6499999999999994E-2</v>
          </cell>
          <cell r="D87">
            <v>-6.5000000000000002E-2</v>
          </cell>
          <cell r="E87">
            <v>-4.2999999999999997E-2</v>
          </cell>
          <cell r="F87">
            <v>-2.1499999999999998E-2</v>
          </cell>
          <cell r="G87">
            <v>0</v>
          </cell>
        </row>
        <row r="88">
          <cell r="B88" t="str">
            <v>Resto de Tierra del Fuego</v>
          </cell>
          <cell r="C88">
            <v>-9.7000000000000003E-2</v>
          </cell>
          <cell r="D88">
            <v>-7.2999999999999995E-2</v>
          </cell>
          <cell r="E88">
            <v>-4.8500000000000001E-2</v>
          </cell>
          <cell r="F88">
            <v>-2.4500000000000001E-2</v>
          </cell>
          <cell r="G88">
            <v>0</v>
          </cell>
        </row>
        <row r="89">
          <cell r="B89" t="str">
            <v>Gran Tucumán</v>
          </cell>
          <cell r="C89">
            <v>-7.5999999999999998E-2</v>
          </cell>
          <cell r="D89">
            <v>-5.7000000000000002E-2</v>
          </cell>
          <cell r="E89">
            <v>-3.7999999999999999E-2</v>
          </cell>
          <cell r="F89">
            <v>-1.9E-2</v>
          </cell>
          <cell r="G89">
            <v>0</v>
          </cell>
        </row>
        <row r="90">
          <cell r="B90" t="str">
            <v>Resto de Tucumán</v>
          </cell>
          <cell r="C90">
            <v>-8.6499999999999994E-2</v>
          </cell>
          <cell r="D90">
            <v>-6.5000000000000002E-2</v>
          </cell>
          <cell r="E90">
            <v>-4.2999999999999997E-2</v>
          </cell>
          <cell r="F90">
            <v>-2.1499999999999998E-2</v>
          </cell>
          <cell r="G90">
            <v>0</v>
          </cell>
        </row>
      </sheetData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agrama de trabajo"/>
      <sheetName val="FUERA DE CONVENIO"/>
      <sheetName val="JERARQUICO"/>
      <sheetName val="PP YACIMIENTO"/>
      <sheetName val="PP REFINERIA"/>
      <sheetName val="UOCRA PETROLERO"/>
      <sheetName val="UOCRA REFINERIA"/>
      <sheetName val="BD_ESCALAS.PETROLERO"/>
      <sheetName val="BD_ADICIONALES.PETROLERO"/>
      <sheetName val="BD_ESCALAS.UOCRA"/>
      <sheetName val="BD_ADICIONALES.FC"/>
      <sheetName val="BD_ZONAS"/>
      <sheetName val="IVA"/>
    </sheetNames>
    <sheetDataSet>
      <sheetData sheetId="0" refreshError="1"/>
      <sheetData sheetId="1">
        <row r="8">
          <cell r="D8">
            <v>43497</v>
          </cell>
        </row>
      </sheetData>
      <sheetData sheetId="2"/>
      <sheetData sheetId="3" refreshError="1"/>
      <sheetData sheetId="4" refreshError="1"/>
      <sheetData sheetId="5">
        <row r="8">
          <cell r="D8">
            <v>43405</v>
          </cell>
        </row>
      </sheetData>
      <sheetData sheetId="6" refreshError="1"/>
      <sheetData sheetId="7">
        <row r="7">
          <cell r="C7" t="str">
            <v>PETROLERO CHUBUT (605/10)</v>
          </cell>
        </row>
      </sheetData>
      <sheetData sheetId="8">
        <row r="6">
          <cell r="B6" t="str">
            <v>ASIG. VIANDA COMP. NO REM.</v>
          </cell>
        </row>
      </sheetData>
      <sheetData sheetId="9">
        <row r="103">
          <cell r="B103" t="str">
            <v>AYUDANTE</v>
          </cell>
        </row>
      </sheetData>
      <sheetData sheetId="10">
        <row r="6">
          <cell r="B6">
            <v>42917</v>
          </cell>
        </row>
      </sheetData>
      <sheetData sheetId="11" refreshError="1"/>
      <sheetData sheetId="12">
        <row r="6">
          <cell r="C6">
            <v>2018</v>
          </cell>
          <cell r="D6">
            <v>2019</v>
          </cell>
          <cell r="E6">
            <v>2020</v>
          </cell>
          <cell r="F6">
            <v>2021</v>
          </cell>
          <cell r="G6">
            <v>2022</v>
          </cell>
        </row>
        <row r="7">
          <cell r="B7" t="str">
            <v>Seleccionar Jurisdicción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</row>
        <row r="8">
          <cell r="B8" t="str">
            <v>Ciudad Autónoma de Buenos Aires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</row>
        <row r="9">
          <cell r="B9" t="str">
            <v>Gran Buenos Aires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</row>
        <row r="10">
          <cell r="B10" t="str">
            <v>Tercer Cinturón del G.B.A.</v>
          </cell>
          <cell r="C10">
            <v>-8.5000000000000006E-3</v>
          </cell>
          <cell r="D10">
            <v>-6.4999999999999997E-3</v>
          </cell>
          <cell r="E10">
            <v>-4.4999999999999997E-3</v>
          </cell>
          <cell r="F10">
            <v>-2E-3</v>
          </cell>
          <cell r="G10">
            <v>0</v>
          </cell>
        </row>
        <row r="11">
          <cell r="B11" t="str">
            <v>Resto de Buenos Aires</v>
          </cell>
          <cell r="C11">
            <v>-1.9E-2</v>
          </cell>
          <cell r="D11">
            <v>-1.4500000000000001E-2</v>
          </cell>
          <cell r="E11">
            <v>-9.4999999999999998E-3</v>
          </cell>
          <cell r="F11">
            <v>-5.0000000000000001E-3</v>
          </cell>
          <cell r="G11">
            <v>0</v>
          </cell>
        </row>
        <row r="12">
          <cell r="B12" t="str">
            <v>Buenos Aires - Patagones</v>
          </cell>
          <cell r="C12">
            <v>-2.9499999999999998E-2</v>
          </cell>
          <cell r="D12">
            <v>-2.1999999999999999E-2</v>
          </cell>
          <cell r="E12">
            <v>-1.4999999999999999E-2</v>
          </cell>
          <cell r="F12">
            <v>-7.4999999999999997E-3</v>
          </cell>
          <cell r="G12">
            <v>0</v>
          </cell>
        </row>
        <row r="13">
          <cell r="B13" t="str">
            <v>Buenos Aires - Carmen de Patagones</v>
          </cell>
          <cell r="C13">
            <v>-0.04</v>
          </cell>
          <cell r="D13">
            <v>-0.03</v>
          </cell>
          <cell r="E13">
            <v>-0.02</v>
          </cell>
          <cell r="F13">
            <v>-0.01</v>
          </cell>
          <cell r="G13">
            <v>0</v>
          </cell>
        </row>
        <row r="14">
          <cell r="B14" t="str">
            <v>Córdoba - Cruz del Eje</v>
          </cell>
          <cell r="C14">
            <v>-5.0500000000000003E-2</v>
          </cell>
          <cell r="D14">
            <v>-3.7999999999999999E-2</v>
          </cell>
          <cell r="E14">
            <v>-2.5499999999999998E-2</v>
          </cell>
          <cell r="F14">
            <v>-1.2500000000000001E-2</v>
          </cell>
          <cell r="G14">
            <v>0</v>
          </cell>
        </row>
        <row r="15">
          <cell r="B15" t="str">
            <v>Buenos Aires - Villarino</v>
          </cell>
          <cell r="C15">
            <v>-2.9499999999999998E-2</v>
          </cell>
          <cell r="D15">
            <v>-2.1999999999999999E-2</v>
          </cell>
          <cell r="E15">
            <v>-1.4999999999999999E-2</v>
          </cell>
          <cell r="F15">
            <v>-7.4999999999999997E-3</v>
          </cell>
          <cell r="G15">
            <v>0</v>
          </cell>
        </row>
        <row r="16">
          <cell r="B16" t="str">
            <v>Gran Catamarca</v>
          </cell>
          <cell r="C16">
            <v>-7.5999999999999998E-2</v>
          </cell>
          <cell r="D16">
            <v>-5.7000000000000002E-2</v>
          </cell>
          <cell r="E16">
            <v>-3.7999999999999999E-2</v>
          </cell>
          <cell r="F16">
            <v>-1.9E-2</v>
          </cell>
          <cell r="G16">
            <v>0</v>
          </cell>
        </row>
        <row r="17">
          <cell r="B17" t="str">
            <v>Resto de Catamarca</v>
          </cell>
          <cell r="C17">
            <v>-8.6499999999999994E-2</v>
          </cell>
          <cell r="D17">
            <v>-6.5000000000000002E-2</v>
          </cell>
          <cell r="E17">
            <v>-4.2999999999999997E-2</v>
          </cell>
          <cell r="F17">
            <v>-2.1499999999999998E-2</v>
          </cell>
          <cell r="G17">
            <v>0</v>
          </cell>
        </row>
        <row r="18">
          <cell r="B18" t="str">
            <v>Ciudad de Corrientes</v>
          </cell>
          <cell r="C18">
            <v>-9.7000000000000003E-2</v>
          </cell>
          <cell r="D18">
            <v>-7.2999999999999995E-2</v>
          </cell>
          <cell r="E18">
            <v>-4.8500000000000001E-2</v>
          </cell>
          <cell r="F18">
            <v>-2.4500000000000001E-2</v>
          </cell>
          <cell r="G18">
            <v>0</v>
          </cell>
        </row>
        <row r="19">
          <cell r="B19" t="str">
            <v>Formosa - Ciudad de Formosa</v>
          </cell>
          <cell r="C19">
            <v>-0.1075</v>
          </cell>
          <cell r="D19">
            <v>-8.0500000000000002E-2</v>
          </cell>
          <cell r="E19">
            <v>-5.3999999999999999E-2</v>
          </cell>
          <cell r="F19">
            <v>-2.7E-2</v>
          </cell>
          <cell r="G19">
            <v>0</v>
          </cell>
        </row>
        <row r="20">
          <cell r="B20" t="str">
            <v>Córdoba - Sobremonte</v>
          </cell>
          <cell r="C20">
            <v>-7.5999999999999998E-2</v>
          </cell>
          <cell r="D20">
            <v>-5.7000000000000002E-2</v>
          </cell>
          <cell r="E20">
            <v>-3.7999999999999999E-2</v>
          </cell>
          <cell r="F20">
            <v>-1.9E-2</v>
          </cell>
          <cell r="G20">
            <v>0</v>
          </cell>
        </row>
        <row r="21">
          <cell r="B21" t="str">
            <v>Resto de Chaco</v>
          </cell>
          <cell r="C21">
            <v>-0.11799999999999999</v>
          </cell>
          <cell r="D21">
            <v>-8.8499999999999995E-2</v>
          </cell>
          <cell r="E21">
            <v>-5.8999999999999997E-2</v>
          </cell>
          <cell r="F21">
            <v>-2.9499999999999998E-2</v>
          </cell>
          <cell r="G21">
            <v>0</v>
          </cell>
        </row>
        <row r="22">
          <cell r="B22" t="str">
            <v>Córdoba - Río Seco</v>
          </cell>
          <cell r="C22">
            <v>-7.5999999999999998E-2</v>
          </cell>
          <cell r="D22">
            <v>-5.7000000000000002E-2</v>
          </cell>
          <cell r="E22">
            <v>-3.7999999999999999E-2</v>
          </cell>
          <cell r="F22">
            <v>-1.9E-2</v>
          </cell>
          <cell r="G22">
            <v>0</v>
          </cell>
        </row>
        <row r="23">
          <cell r="B23" t="str">
            <v>Córdoba - Tulumba</v>
          </cell>
          <cell r="C23">
            <v>-7.5999999999999998E-2</v>
          </cell>
          <cell r="D23">
            <v>-5.7000000000000002E-2</v>
          </cell>
          <cell r="E23">
            <v>-3.7999999999999999E-2</v>
          </cell>
          <cell r="F23">
            <v>-1.9E-2</v>
          </cell>
          <cell r="G23">
            <v>0</v>
          </cell>
        </row>
        <row r="24">
          <cell r="B24" t="str">
            <v>Córdoba - Minas</v>
          </cell>
          <cell r="C24">
            <v>-5.0500000000000003E-2</v>
          </cell>
          <cell r="D24">
            <v>-3.7999999999999999E-2</v>
          </cell>
          <cell r="E24">
            <v>-2.5499999999999998E-2</v>
          </cell>
          <cell r="F24">
            <v>-1.2500000000000001E-2</v>
          </cell>
          <cell r="G24">
            <v>0</v>
          </cell>
        </row>
        <row r="25">
          <cell r="B25" t="str">
            <v>Córdoba - Pocho</v>
          </cell>
          <cell r="C25">
            <v>-5.0500000000000003E-2</v>
          </cell>
          <cell r="D25">
            <v>-3.7999999999999999E-2</v>
          </cell>
          <cell r="E25">
            <v>-2.5499999999999998E-2</v>
          </cell>
          <cell r="F25">
            <v>-1.2500000000000001E-2</v>
          </cell>
          <cell r="G25">
            <v>0</v>
          </cell>
        </row>
        <row r="26">
          <cell r="B26" t="str">
            <v>Córdoba - San Alberto</v>
          </cell>
          <cell r="C26">
            <v>-5.0500000000000003E-2</v>
          </cell>
          <cell r="D26">
            <v>-3.7999999999999999E-2</v>
          </cell>
          <cell r="E26">
            <v>-2.5499999999999998E-2</v>
          </cell>
          <cell r="F26">
            <v>-1.2500000000000001E-2</v>
          </cell>
          <cell r="G26">
            <v>0</v>
          </cell>
        </row>
        <row r="27">
          <cell r="B27" t="str">
            <v>Córdoba - San Javier</v>
          </cell>
          <cell r="C27">
            <v>-5.0500000000000003E-2</v>
          </cell>
          <cell r="D27">
            <v>-3.7999999999999999E-2</v>
          </cell>
          <cell r="E27">
            <v>-2.5499999999999998E-2</v>
          </cell>
          <cell r="F27">
            <v>-1.2500000000000001E-2</v>
          </cell>
          <cell r="G27">
            <v>0</v>
          </cell>
        </row>
        <row r="28">
          <cell r="B28" t="str">
            <v>Gran Córdoba</v>
          </cell>
          <cell r="C28">
            <v>-1.9E-2</v>
          </cell>
          <cell r="D28">
            <v>-1.4500000000000001E-2</v>
          </cell>
          <cell r="E28">
            <v>-9.4999999999999998E-3</v>
          </cell>
          <cell r="F28">
            <v>-5.0000000000000001E-3</v>
          </cell>
          <cell r="G28">
            <v>0</v>
          </cell>
        </row>
        <row r="29">
          <cell r="B29" t="str">
            <v>Resto de Córdoba</v>
          </cell>
          <cell r="C29">
            <v>-2.9499999999999998E-2</v>
          </cell>
          <cell r="D29">
            <v>-2.1999999999999999E-2</v>
          </cell>
          <cell r="E29">
            <v>-1.4999999999999999E-2</v>
          </cell>
          <cell r="F29">
            <v>-7.4999999999999997E-3</v>
          </cell>
          <cell r="G29">
            <v>0</v>
          </cell>
        </row>
        <row r="30">
          <cell r="B30" t="str">
            <v>Corrientes - Esquina</v>
          </cell>
          <cell r="C30">
            <v>-7.5999999999999998E-2</v>
          </cell>
          <cell r="D30">
            <v>-5.7000000000000002E-2</v>
          </cell>
          <cell r="E30">
            <v>-3.7999999999999999E-2</v>
          </cell>
          <cell r="F30">
            <v>-1.9E-2</v>
          </cell>
          <cell r="G30">
            <v>0</v>
          </cell>
        </row>
        <row r="31">
          <cell r="B31" t="str">
            <v>Corrientes - Sauce</v>
          </cell>
          <cell r="C31">
            <v>-7.5999999999999998E-2</v>
          </cell>
          <cell r="D31">
            <v>-5.7000000000000002E-2</v>
          </cell>
          <cell r="E31">
            <v>-3.7999999999999999E-2</v>
          </cell>
          <cell r="F31">
            <v>-1.9E-2</v>
          </cell>
          <cell r="G31">
            <v>0</v>
          </cell>
        </row>
        <row r="32">
          <cell r="B32" t="str">
            <v>Corrientes - Curuzú Cuatiá</v>
          </cell>
          <cell r="C32">
            <v>-7.5999999999999998E-2</v>
          </cell>
          <cell r="D32">
            <v>-5.7000000000000002E-2</v>
          </cell>
          <cell r="E32">
            <v>-3.7999999999999999E-2</v>
          </cell>
          <cell r="F32">
            <v>-1.9E-2</v>
          </cell>
          <cell r="G32">
            <v>0</v>
          </cell>
        </row>
        <row r="33">
          <cell r="B33" t="str">
            <v>Corrientes - Monte Caseros</v>
          </cell>
          <cell r="C33">
            <v>-7.5999999999999998E-2</v>
          </cell>
          <cell r="D33">
            <v>-5.7000000000000002E-2</v>
          </cell>
          <cell r="E33">
            <v>-3.7999999999999999E-2</v>
          </cell>
          <cell r="F33">
            <v>-1.9E-2</v>
          </cell>
          <cell r="G33">
            <v>0</v>
          </cell>
        </row>
        <row r="34">
          <cell r="B34" t="str">
            <v>Resto de Corrientes</v>
          </cell>
          <cell r="C34">
            <v>-9.7000000000000003E-2</v>
          </cell>
          <cell r="D34">
            <v>-7.2999999999999995E-2</v>
          </cell>
          <cell r="E34">
            <v>-4.8500000000000001E-2</v>
          </cell>
          <cell r="F34">
            <v>-2.4500000000000001E-2</v>
          </cell>
          <cell r="G34">
            <v>0</v>
          </cell>
        </row>
        <row r="35">
          <cell r="B35" t="str">
            <v>Gran Resistencia</v>
          </cell>
          <cell r="C35">
            <v>-9.7000000000000003E-2</v>
          </cell>
          <cell r="D35">
            <v>-7.2999999999999995E-2</v>
          </cell>
          <cell r="E35">
            <v>-4.8500000000000001E-2</v>
          </cell>
          <cell r="F35">
            <v>-2.4500000000000001E-2</v>
          </cell>
          <cell r="G35">
            <v>0</v>
          </cell>
        </row>
        <row r="36">
          <cell r="B36" t="str">
            <v>Chubut - Rawson Trelew</v>
          </cell>
          <cell r="C36">
            <v>-7.5999999999999998E-2</v>
          </cell>
          <cell r="D36">
            <v>-5.7000000000000002E-2</v>
          </cell>
          <cell r="E36">
            <v>-3.7999999999999999E-2</v>
          </cell>
          <cell r="F36">
            <v>-1.9E-2</v>
          </cell>
          <cell r="G36">
            <v>0</v>
          </cell>
        </row>
        <row r="37">
          <cell r="B37" t="str">
            <v>Resto de Chubut</v>
          </cell>
          <cell r="C37">
            <v>-8.6499999999999994E-2</v>
          </cell>
          <cell r="D37">
            <v>-6.5000000000000002E-2</v>
          </cell>
          <cell r="E37">
            <v>-4.2999999999999997E-2</v>
          </cell>
          <cell r="F37">
            <v>-2.1499999999999998E-2</v>
          </cell>
          <cell r="G37">
            <v>0</v>
          </cell>
        </row>
        <row r="38">
          <cell r="B38" t="str">
            <v>Entre Ríos - Federación</v>
          </cell>
          <cell r="C38">
            <v>-7.5999999999999998E-2</v>
          </cell>
          <cell r="D38">
            <v>-5.7000000000000002E-2</v>
          </cell>
          <cell r="E38">
            <v>-3.7999999999999999E-2</v>
          </cell>
          <cell r="F38">
            <v>-1.9E-2</v>
          </cell>
          <cell r="G38">
            <v>0</v>
          </cell>
        </row>
        <row r="39">
          <cell r="B39" t="str">
            <v>Entre Ríos - Feliciano</v>
          </cell>
          <cell r="C39">
            <v>-7.5999999999999998E-2</v>
          </cell>
          <cell r="D39">
            <v>-5.7000000000000002E-2</v>
          </cell>
          <cell r="E39">
            <v>-3.7999999999999999E-2</v>
          </cell>
          <cell r="F39">
            <v>-1.9E-2</v>
          </cell>
          <cell r="G39">
            <v>0</v>
          </cell>
        </row>
        <row r="40">
          <cell r="B40" t="str">
            <v>Entre Ríos - Paraná</v>
          </cell>
          <cell r="C40">
            <v>-2.9499999999999998E-2</v>
          </cell>
          <cell r="D40">
            <v>-2.1999999999999999E-2</v>
          </cell>
          <cell r="E40">
            <v>-1.4999999999999999E-2</v>
          </cell>
          <cell r="F40">
            <v>-7.4999999999999997E-3</v>
          </cell>
          <cell r="G40">
            <v>0</v>
          </cell>
        </row>
        <row r="41">
          <cell r="B41" t="str">
            <v>Resto de Entre Ríos</v>
          </cell>
          <cell r="C41">
            <v>-0.04</v>
          </cell>
          <cell r="D41">
            <v>-0.03</v>
          </cell>
          <cell r="E41">
            <v>-0.02</v>
          </cell>
          <cell r="F41">
            <v>-0.01</v>
          </cell>
          <cell r="G41">
            <v>0</v>
          </cell>
        </row>
        <row r="42">
          <cell r="B42" t="str">
            <v>Jujuy - Ciudad de Jujuy</v>
          </cell>
          <cell r="C42">
            <v>-9.7000000000000003E-2</v>
          </cell>
          <cell r="D42">
            <v>-7.2999999999999995E-2</v>
          </cell>
          <cell r="E42">
            <v>-4.8500000000000001E-2</v>
          </cell>
          <cell r="F42">
            <v>-2.4500000000000001E-2</v>
          </cell>
          <cell r="G42">
            <v>0</v>
          </cell>
        </row>
        <row r="43">
          <cell r="B43" t="str">
            <v>Resto de Jujuy</v>
          </cell>
          <cell r="C43">
            <v>-0.1075</v>
          </cell>
          <cell r="D43">
            <v>-8.0500000000000002E-2</v>
          </cell>
          <cell r="E43">
            <v>-5.3999999999999999E-2</v>
          </cell>
          <cell r="F43">
            <v>-2.7E-2</v>
          </cell>
          <cell r="G43">
            <v>0</v>
          </cell>
        </row>
        <row r="44">
          <cell r="B44" t="str">
            <v>La Pampa - Chicalco</v>
          </cell>
          <cell r="C44">
            <v>-5.0500000000000003E-2</v>
          </cell>
          <cell r="D44">
            <v>-3.7999999999999999E-2</v>
          </cell>
          <cell r="E44">
            <v>-2.5499999999999998E-2</v>
          </cell>
          <cell r="F44">
            <v>-1.2500000000000001E-2</v>
          </cell>
          <cell r="G44">
            <v>0</v>
          </cell>
        </row>
        <row r="45">
          <cell r="B45" t="str">
            <v>La Pampa - Chalileo</v>
          </cell>
          <cell r="C45">
            <v>-5.0500000000000003E-2</v>
          </cell>
          <cell r="D45">
            <v>-3.7999999999999999E-2</v>
          </cell>
          <cell r="E45">
            <v>-2.5499999999999998E-2</v>
          </cell>
          <cell r="F45">
            <v>-1.2500000000000001E-2</v>
          </cell>
          <cell r="G45">
            <v>0</v>
          </cell>
        </row>
        <row r="46">
          <cell r="B46" t="str">
            <v>La Pampa - Puelén</v>
          </cell>
          <cell r="C46">
            <v>-5.0500000000000003E-2</v>
          </cell>
          <cell r="D46">
            <v>-3.7999999999999999E-2</v>
          </cell>
          <cell r="E46">
            <v>-2.5499999999999998E-2</v>
          </cell>
          <cell r="F46">
            <v>-1.2500000000000001E-2</v>
          </cell>
          <cell r="G46">
            <v>0</v>
          </cell>
        </row>
        <row r="47">
          <cell r="B47" t="str">
            <v>La Pampa - Limay Mauhida</v>
          </cell>
          <cell r="C47">
            <v>-5.0500000000000003E-2</v>
          </cell>
          <cell r="D47">
            <v>-3.7999999999999999E-2</v>
          </cell>
          <cell r="E47">
            <v>-2.5499999999999998E-2</v>
          </cell>
          <cell r="F47">
            <v>-1.2500000000000001E-2</v>
          </cell>
          <cell r="G47">
            <v>0</v>
          </cell>
        </row>
        <row r="48">
          <cell r="B48" t="str">
            <v>La Pampa - Curacó</v>
          </cell>
          <cell r="C48">
            <v>-5.0500000000000003E-2</v>
          </cell>
          <cell r="D48">
            <v>-3.7999999999999999E-2</v>
          </cell>
          <cell r="E48">
            <v>-2.5499999999999998E-2</v>
          </cell>
          <cell r="F48">
            <v>-1.2500000000000001E-2</v>
          </cell>
          <cell r="G48">
            <v>0</v>
          </cell>
        </row>
        <row r="49">
          <cell r="B49" t="str">
            <v>La Pampa - Lihuel Calel</v>
          </cell>
          <cell r="C49">
            <v>-5.0500000000000003E-2</v>
          </cell>
          <cell r="D49">
            <v>-3.7999999999999999E-2</v>
          </cell>
          <cell r="E49">
            <v>-2.5499999999999998E-2</v>
          </cell>
          <cell r="F49">
            <v>-1.2500000000000001E-2</v>
          </cell>
          <cell r="G49">
            <v>0</v>
          </cell>
        </row>
        <row r="50">
          <cell r="B50" t="str">
            <v>La Pampa - Santa Rosa y Toay</v>
          </cell>
          <cell r="C50">
            <v>-2.9499999999999998E-2</v>
          </cell>
          <cell r="D50">
            <v>-2.1999999999999999E-2</v>
          </cell>
          <cell r="E50">
            <v>-1.4999999999999999E-2</v>
          </cell>
          <cell r="F50">
            <v>-7.4999999999999997E-3</v>
          </cell>
          <cell r="G50">
            <v>0</v>
          </cell>
        </row>
        <row r="51">
          <cell r="B51" t="str">
            <v>Resto de La Pampa</v>
          </cell>
          <cell r="C51">
            <v>-0.04</v>
          </cell>
          <cell r="D51">
            <v>-0.03</v>
          </cell>
          <cell r="E51">
            <v>-0.02</v>
          </cell>
          <cell r="F51">
            <v>-0.01</v>
          </cell>
          <cell r="G51">
            <v>0</v>
          </cell>
        </row>
        <row r="52">
          <cell r="B52" t="str">
            <v>Ciudad de La Rioja</v>
          </cell>
          <cell r="C52">
            <v>-7.5999999999999998E-2</v>
          </cell>
          <cell r="D52">
            <v>-5.7000000000000002E-2</v>
          </cell>
          <cell r="E52">
            <v>-3.7999999999999999E-2</v>
          </cell>
          <cell r="F52">
            <v>-1.9E-2</v>
          </cell>
          <cell r="G52">
            <v>0</v>
          </cell>
        </row>
        <row r="53">
          <cell r="B53" t="str">
            <v>Resto de La Rioja</v>
          </cell>
          <cell r="C53">
            <v>-8.6499999999999994E-2</v>
          </cell>
          <cell r="D53">
            <v>-6.5000000000000002E-2</v>
          </cell>
          <cell r="E53">
            <v>-4.2999999999999997E-2</v>
          </cell>
          <cell r="F53">
            <v>-2.1499999999999998E-2</v>
          </cell>
          <cell r="G53">
            <v>0</v>
          </cell>
        </row>
        <row r="54">
          <cell r="B54" t="str">
            <v>Gran Mendoza</v>
          </cell>
          <cell r="C54">
            <v>-0.04</v>
          </cell>
          <cell r="D54">
            <v>-0.03</v>
          </cell>
          <cell r="E54">
            <v>-0.02</v>
          </cell>
          <cell r="F54">
            <v>-0.01</v>
          </cell>
          <cell r="G54">
            <v>0</v>
          </cell>
        </row>
        <row r="55">
          <cell r="B55" t="str">
            <v>Resto de Mendoza</v>
          </cell>
          <cell r="C55">
            <v>-5.0500000000000003E-2</v>
          </cell>
          <cell r="D55">
            <v>-3.7999999999999999E-2</v>
          </cell>
          <cell r="E55">
            <v>-2.5499999999999998E-2</v>
          </cell>
          <cell r="F55">
            <v>-1.2500000000000001E-2</v>
          </cell>
          <cell r="G55">
            <v>0</v>
          </cell>
        </row>
        <row r="56">
          <cell r="B56" t="str">
            <v>Misiones - Posadas</v>
          </cell>
          <cell r="C56">
            <v>-9.7000000000000003E-2</v>
          </cell>
          <cell r="D56">
            <v>-7.2999999999999995E-2</v>
          </cell>
          <cell r="E56">
            <v>-4.8500000000000001E-2</v>
          </cell>
          <cell r="F56">
            <v>-2.4500000000000001E-2</v>
          </cell>
          <cell r="G56">
            <v>0</v>
          </cell>
        </row>
        <row r="57">
          <cell r="B57" t="str">
            <v>Resto de Misiones</v>
          </cell>
          <cell r="C57">
            <v>-0.1075</v>
          </cell>
          <cell r="D57">
            <v>-8.0500000000000002E-2</v>
          </cell>
          <cell r="E57">
            <v>-5.3999999999999999E-2</v>
          </cell>
          <cell r="F57">
            <v>-2.7E-2</v>
          </cell>
          <cell r="G57">
            <v>0</v>
          </cell>
        </row>
        <row r="58">
          <cell r="B58" t="str">
            <v>Ciudad Neuquén/Plottier</v>
          </cell>
          <cell r="C58">
            <v>-0.04</v>
          </cell>
          <cell r="D58">
            <v>-0.03</v>
          </cell>
          <cell r="E58">
            <v>-0.02</v>
          </cell>
          <cell r="F58">
            <v>-0.01</v>
          </cell>
          <cell r="G58">
            <v>0</v>
          </cell>
        </row>
        <row r="59">
          <cell r="B59" t="str">
            <v>Neuquén - Centenario</v>
          </cell>
          <cell r="C59">
            <v>-0.04</v>
          </cell>
          <cell r="D59">
            <v>-0.03</v>
          </cell>
          <cell r="E59">
            <v>-0.02</v>
          </cell>
          <cell r="F59">
            <v>-0.01</v>
          </cell>
          <cell r="G59">
            <v>0</v>
          </cell>
        </row>
        <row r="60">
          <cell r="B60" t="str">
            <v>Neuquén - Cutralcó</v>
          </cell>
          <cell r="C60">
            <v>-8.6499999999999994E-2</v>
          </cell>
          <cell r="D60">
            <v>-6.5000000000000002E-2</v>
          </cell>
          <cell r="E60">
            <v>-4.2999999999999997E-2</v>
          </cell>
          <cell r="F60">
            <v>-2.1499999999999998E-2</v>
          </cell>
          <cell r="G60">
            <v>0</v>
          </cell>
        </row>
        <row r="61">
          <cell r="B61" t="str">
            <v>Neuquén - Plaza Huincul</v>
          </cell>
          <cell r="C61">
            <v>-8.6499999999999994E-2</v>
          </cell>
          <cell r="D61">
            <v>-6.5000000000000002E-2</v>
          </cell>
          <cell r="E61">
            <v>-4.2999999999999997E-2</v>
          </cell>
          <cell r="F61">
            <v>-2.1499999999999998E-2</v>
          </cell>
          <cell r="G61">
            <v>0</v>
          </cell>
        </row>
        <row r="62">
          <cell r="B62" t="str">
            <v>Resto de Neuquén</v>
          </cell>
          <cell r="C62">
            <v>-5.0500000000000003E-2</v>
          </cell>
          <cell r="D62">
            <v>-3.7999999999999999E-2</v>
          </cell>
          <cell r="E62">
            <v>-2.5499999999999998E-2</v>
          </cell>
          <cell r="F62">
            <v>-1.2500000000000001E-2</v>
          </cell>
          <cell r="G62">
            <v>0</v>
          </cell>
        </row>
        <row r="63">
          <cell r="B63" t="str">
            <v>Río Negro sur hasta Paralelo 42</v>
          </cell>
          <cell r="C63">
            <v>-8.6499999999999994E-2</v>
          </cell>
          <cell r="D63">
            <v>-6.5000000000000002E-2</v>
          </cell>
          <cell r="E63">
            <v>-4.2999999999999997E-2</v>
          </cell>
          <cell r="F63">
            <v>-2.1499999999999998E-2</v>
          </cell>
          <cell r="G63">
            <v>0</v>
          </cell>
        </row>
        <row r="64">
          <cell r="B64" t="str">
            <v>Río Negro - Viedma</v>
          </cell>
          <cell r="C64">
            <v>-0.04</v>
          </cell>
          <cell r="D64">
            <v>-0.03</v>
          </cell>
          <cell r="E64">
            <v>-0.02</v>
          </cell>
          <cell r="F64">
            <v>-0.01</v>
          </cell>
          <cell r="G64">
            <v>0</v>
          </cell>
        </row>
        <row r="65">
          <cell r="B65" t="str">
            <v>Río Negro - Alto Valle</v>
          </cell>
          <cell r="C65">
            <v>-0.04</v>
          </cell>
          <cell r="D65">
            <v>-0.03</v>
          </cell>
          <cell r="E65">
            <v>-0.02</v>
          </cell>
          <cell r="F65">
            <v>-0.01</v>
          </cell>
          <cell r="G65">
            <v>0</v>
          </cell>
        </row>
        <row r="66">
          <cell r="B66" t="str">
            <v>Resto de Río Negro</v>
          </cell>
          <cell r="C66">
            <v>-5.0500000000000003E-2</v>
          </cell>
          <cell r="D66">
            <v>-3.7999999999999999E-2</v>
          </cell>
          <cell r="E66">
            <v>-2.5499999999999998E-2</v>
          </cell>
          <cell r="F66">
            <v>-1.2500000000000001E-2</v>
          </cell>
          <cell r="G66">
            <v>0</v>
          </cell>
        </row>
        <row r="67">
          <cell r="B67" t="str">
            <v>Gran Salta</v>
          </cell>
          <cell r="C67">
            <v>-9.7000000000000003E-2</v>
          </cell>
          <cell r="D67">
            <v>-7.2999999999999995E-2</v>
          </cell>
          <cell r="E67">
            <v>-4.8500000000000001E-2</v>
          </cell>
          <cell r="F67">
            <v>-2.4500000000000001E-2</v>
          </cell>
          <cell r="G67">
            <v>0</v>
          </cell>
        </row>
        <row r="68">
          <cell r="B68" t="str">
            <v>Resto de Salta</v>
          </cell>
          <cell r="C68">
            <v>-0.1075</v>
          </cell>
          <cell r="D68">
            <v>-8.0500000000000002E-2</v>
          </cell>
          <cell r="E68">
            <v>-5.3999999999999999E-2</v>
          </cell>
          <cell r="F68">
            <v>-2.7E-2</v>
          </cell>
          <cell r="G68">
            <v>0</v>
          </cell>
        </row>
        <row r="69">
          <cell r="B69" t="str">
            <v>Gran San Juan</v>
          </cell>
          <cell r="C69">
            <v>-5.0500000000000003E-2</v>
          </cell>
          <cell r="D69">
            <v>-3.7999999999999999E-2</v>
          </cell>
          <cell r="E69">
            <v>-2.5499999999999998E-2</v>
          </cell>
          <cell r="F69">
            <v>-1.2500000000000001E-2</v>
          </cell>
          <cell r="G69">
            <v>0</v>
          </cell>
        </row>
        <row r="70">
          <cell r="B70" t="str">
            <v>Resto de San Juan</v>
          </cell>
          <cell r="C70">
            <v>-7.5999999999999998E-2</v>
          </cell>
          <cell r="D70">
            <v>-5.7000000000000002E-2</v>
          </cell>
          <cell r="E70">
            <v>-3.7999999999999999E-2</v>
          </cell>
          <cell r="F70">
            <v>-1.9E-2</v>
          </cell>
          <cell r="G70">
            <v>0</v>
          </cell>
        </row>
        <row r="71">
          <cell r="B71" t="str">
            <v>Ciudad de San Luis</v>
          </cell>
          <cell r="C71">
            <v>-0.04</v>
          </cell>
          <cell r="D71">
            <v>-0.03</v>
          </cell>
          <cell r="E71">
            <v>-0.02</v>
          </cell>
          <cell r="F71">
            <v>-0.01</v>
          </cell>
          <cell r="G71">
            <v>0</v>
          </cell>
        </row>
        <row r="72">
          <cell r="B72" t="str">
            <v>Resto de San Luis</v>
          </cell>
          <cell r="C72">
            <v>-5.0500000000000003E-2</v>
          </cell>
          <cell r="D72">
            <v>-3.7999999999999999E-2</v>
          </cell>
          <cell r="E72">
            <v>-2.5499999999999998E-2</v>
          </cell>
          <cell r="F72">
            <v>-1.2500000000000001E-2</v>
          </cell>
          <cell r="G72">
            <v>0</v>
          </cell>
        </row>
        <row r="73">
          <cell r="B73" t="str">
            <v>Santa Cruz - Caleta Olivia</v>
          </cell>
          <cell r="C73">
            <v>-8.6499999999999994E-2</v>
          </cell>
          <cell r="D73">
            <v>-6.5000000000000002E-2</v>
          </cell>
          <cell r="E73">
            <v>-4.2999999999999997E-2</v>
          </cell>
          <cell r="F73">
            <v>-2.1499999999999998E-2</v>
          </cell>
          <cell r="G73">
            <v>0</v>
          </cell>
        </row>
        <row r="74">
          <cell r="B74" t="str">
            <v>Santa Cruz - Río Gallegos</v>
          </cell>
          <cell r="C74">
            <v>-8.6499999999999994E-2</v>
          </cell>
          <cell r="D74">
            <v>-6.5000000000000002E-2</v>
          </cell>
          <cell r="E74">
            <v>-4.2999999999999997E-2</v>
          </cell>
          <cell r="F74">
            <v>-2.1499999999999998E-2</v>
          </cell>
          <cell r="G74">
            <v>0</v>
          </cell>
        </row>
        <row r="75">
          <cell r="B75" t="str">
            <v>Resto de Santa Cruz</v>
          </cell>
          <cell r="C75">
            <v>-9.7000000000000003E-2</v>
          </cell>
          <cell r="D75">
            <v>-7.2999999999999995E-2</v>
          </cell>
          <cell r="E75">
            <v>-4.8500000000000001E-2</v>
          </cell>
          <cell r="F75">
            <v>-2.4500000000000001E-2</v>
          </cell>
          <cell r="G75">
            <v>0</v>
          </cell>
        </row>
        <row r="76">
          <cell r="B76" t="str">
            <v>Santa Fe - General Obligado</v>
          </cell>
          <cell r="C76">
            <v>-7.5999999999999998E-2</v>
          </cell>
          <cell r="D76">
            <v>-5.7000000000000002E-2</v>
          </cell>
          <cell r="E76">
            <v>-3.7999999999999999E-2</v>
          </cell>
          <cell r="F76">
            <v>-1.9E-2</v>
          </cell>
          <cell r="G76">
            <v>0</v>
          </cell>
        </row>
        <row r="77">
          <cell r="B77" t="str">
            <v>Santa Fe - San Javier</v>
          </cell>
          <cell r="C77">
            <v>-7.5999999999999998E-2</v>
          </cell>
          <cell r="D77">
            <v>-5.7000000000000002E-2</v>
          </cell>
          <cell r="E77">
            <v>-3.7999999999999999E-2</v>
          </cell>
          <cell r="F77">
            <v>-1.9E-2</v>
          </cell>
          <cell r="G77">
            <v>0</v>
          </cell>
        </row>
        <row r="78">
          <cell r="B78" t="str">
            <v>Santa Fe y Santo Tomé</v>
          </cell>
          <cell r="C78">
            <v>-2.9499999999999998E-2</v>
          </cell>
          <cell r="D78">
            <v>-2.1999999999999999E-2</v>
          </cell>
          <cell r="E78">
            <v>-1.4999999999999999E-2</v>
          </cell>
          <cell r="F78">
            <v>-7.4999999999999997E-3</v>
          </cell>
          <cell r="G78">
            <v>0</v>
          </cell>
        </row>
        <row r="79">
          <cell r="B79" t="str">
            <v>Santa Fe - 9 de Julio</v>
          </cell>
          <cell r="C79">
            <v>-7.5999999999999998E-2</v>
          </cell>
          <cell r="D79">
            <v>-5.7000000000000002E-2</v>
          </cell>
          <cell r="E79">
            <v>-3.7999999999999999E-2</v>
          </cell>
          <cell r="F79">
            <v>-1.9E-2</v>
          </cell>
          <cell r="G79">
            <v>0</v>
          </cell>
        </row>
        <row r="80">
          <cell r="B80" t="str">
            <v>Santa Fe - Vera</v>
          </cell>
          <cell r="C80">
            <v>-7.5999999999999998E-2</v>
          </cell>
          <cell r="D80">
            <v>-5.7000000000000002E-2</v>
          </cell>
          <cell r="E80">
            <v>-3.7999999999999999E-2</v>
          </cell>
          <cell r="F80">
            <v>-1.9E-2</v>
          </cell>
          <cell r="G80">
            <v>0</v>
          </cell>
        </row>
        <row r="81">
          <cell r="B81" t="str">
            <v>Resto de Santa Fe</v>
          </cell>
          <cell r="C81">
            <v>-2.9499999999999998E-2</v>
          </cell>
          <cell r="D81">
            <v>-2.1999999999999999E-2</v>
          </cell>
          <cell r="E81">
            <v>-1.4999999999999999E-2</v>
          </cell>
          <cell r="F81">
            <v>-7.4999999999999997E-3</v>
          </cell>
          <cell r="G81">
            <v>0</v>
          </cell>
        </row>
        <row r="82">
          <cell r="B82" t="str">
            <v>Ciudad de Santiago del Estero y La Banda</v>
          </cell>
          <cell r="C82">
            <v>-0.1075</v>
          </cell>
          <cell r="D82">
            <v>-8.0500000000000002E-2</v>
          </cell>
          <cell r="E82">
            <v>-5.3999999999999999E-2</v>
          </cell>
          <cell r="F82">
            <v>-2.7E-2</v>
          </cell>
          <cell r="G82">
            <v>0</v>
          </cell>
        </row>
        <row r="83">
          <cell r="B83" t="str">
            <v>Santiago del Estero - Ojo de Agua</v>
          </cell>
          <cell r="C83">
            <v>-7.5999999999999998E-2</v>
          </cell>
          <cell r="D83">
            <v>-5.7000000000000002E-2</v>
          </cell>
          <cell r="E83">
            <v>-3.7999999999999999E-2</v>
          </cell>
          <cell r="F83">
            <v>-1.9E-2</v>
          </cell>
          <cell r="G83">
            <v>0</v>
          </cell>
        </row>
        <row r="84">
          <cell r="B84" t="str">
            <v>Santiago del Estero - Quebrachos</v>
          </cell>
          <cell r="C84">
            <v>-7.5999999999999998E-2</v>
          </cell>
          <cell r="D84">
            <v>-5.7000000000000002E-2</v>
          </cell>
          <cell r="E84">
            <v>-3.7999999999999999E-2</v>
          </cell>
          <cell r="F84">
            <v>-1.9E-2</v>
          </cell>
          <cell r="G84">
            <v>0</v>
          </cell>
        </row>
        <row r="85">
          <cell r="B85" t="str">
            <v>Santiago del Estero - Rivadavia</v>
          </cell>
          <cell r="C85">
            <v>-7.5999999999999998E-2</v>
          </cell>
          <cell r="D85">
            <v>-5.7000000000000002E-2</v>
          </cell>
          <cell r="E85">
            <v>-3.7999999999999999E-2</v>
          </cell>
          <cell r="F85">
            <v>-1.9E-2</v>
          </cell>
          <cell r="G85">
            <v>0</v>
          </cell>
        </row>
        <row r="86">
          <cell r="B86" t="str">
            <v>Tierra del Fuego - Río Grande</v>
          </cell>
          <cell r="C86">
            <v>-8.6499999999999994E-2</v>
          </cell>
          <cell r="D86">
            <v>-6.5000000000000002E-2</v>
          </cell>
          <cell r="E86">
            <v>-4.2999999999999997E-2</v>
          </cell>
          <cell r="F86">
            <v>-2.1499999999999998E-2</v>
          </cell>
          <cell r="G86">
            <v>0</v>
          </cell>
        </row>
        <row r="87">
          <cell r="B87" t="str">
            <v>Tierra del Fuego - Ushuaia</v>
          </cell>
          <cell r="C87">
            <v>-8.6499999999999994E-2</v>
          </cell>
          <cell r="D87">
            <v>-6.5000000000000002E-2</v>
          </cell>
          <cell r="E87">
            <v>-4.2999999999999997E-2</v>
          </cell>
          <cell r="F87">
            <v>-2.1499999999999998E-2</v>
          </cell>
          <cell r="G87">
            <v>0</v>
          </cell>
        </row>
        <row r="88">
          <cell r="B88" t="str">
            <v>Resto de Tierra del Fuego</v>
          </cell>
          <cell r="C88">
            <v>-9.7000000000000003E-2</v>
          </cell>
          <cell r="D88">
            <v>-7.2999999999999995E-2</v>
          </cell>
          <cell r="E88">
            <v>-4.8500000000000001E-2</v>
          </cell>
          <cell r="F88">
            <v>-2.4500000000000001E-2</v>
          </cell>
          <cell r="G88">
            <v>0</v>
          </cell>
        </row>
        <row r="89">
          <cell r="B89" t="str">
            <v>Gran Tucumán</v>
          </cell>
          <cell r="C89">
            <v>-7.5999999999999998E-2</v>
          </cell>
          <cell r="D89">
            <v>-5.7000000000000002E-2</v>
          </cell>
          <cell r="E89">
            <v>-3.7999999999999999E-2</v>
          </cell>
          <cell r="F89">
            <v>-1.9E-2</v>
          </cell>
          <cell r="G89">
            <v>0</v>
          </cell>
        </row>
        <row r="90">
          <cell r="B90" t="str">
            <v>Resto de Tucumán</v>
          </cell>
          <cell r="C90">
            <v>-8.6499999999999994E-2</v>
          </cell>
          <cell r="D90">
            <v>-6.5000000000000002E-2</v>
          </cell>
          <cell r="E90">
            <v>-4.2999999999999997E-2</v>
          </cell>
          <cell r="F90">
            <v>-2.1499999999999998E-2</v>
          </cell>
          <cell r="G90">
            <v>0</v>
          </cell>
        </row>
      </sheetData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ciones"/>
      <sheetName val="Resumen"/>
      <sheetName val="Tiempos y Costos por Fase"/>
      <sheetName val="Tiempos"/>
      <sheetName val="Gráficos"/>
      <sheetName val="Costos"/>
      <sheetName val="Resultados"/>
      <sheetName val="Dat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6">
          <cell r="G6" t="str">
            <v>ACONDICIONAR EL POZO</v>
          </cell>
          <cell r="K6" t="str">
            <v>Horas</v>
          </cell>
        </row>
        <row r="7">
          <cell r="G7" t="str">
            <v>BAJAR INSTALACION</v>
          </cell>
          <cell r="K7" t="str">
            <v>Dias</v>
          </cell>
        </row>
        <row r="8">
          <cell r="G8" t="str">
            <v>CASING / CEMENTACION</v>
          </cell>
          <cell r="K8" t="str">
            <v>mts/hrs</v>
          </cell>
        </row>
        <row r="9">
          <cell r="G9" t="str">
            <v>CONECTAR / DESCONECTAR RISER</v>
          </cell>
          <cell r="K9" t="str">
            <v>mts/dia</v>
          </cell>
        </row>
        <row r="10">
          <cell r="G10" t="str">
            <v>ENSAYOS DE POZO</v>
          </cell>
          <cell r="K10" t="str">
            <v>hrs/mts</v>
          </cell>
        </row>
        <row r="11">
          <cell r="G11" t="str">
            <v>ESTIMULACION</v>
          </cell>
        </row>
        <row r="12">
          <cell r="G12" t="str">
            <v>EVALUACION DE FORMACION</v>
          </cell>
        </row>
        <row r="13">
          <cell r="G13" t="str">
            <v>LOGGING P/ DIAGNOSTICO</v>
          </cell>
        </row>
        <row r="14">
          <cell r="G14" t="str">
            <v>MODIFICACIONES O REPARACIONES DE EQUIPO</v>
          </cell>
        </row>
        <row r="15">
          <cell r="G15" t="str">
            <v>MONTA / DESMONTA / TRANSPORTA / DESLIZA</v>
          </cell>
        </row>
        <row r="16">
          <cell r="G16" t="str">
            <v>PERFORACION</v>
          </cell>
        </row>
        <row r="17">
          <cell r="G17" t="str">
            <v>PREPARACION DE LOCACION</v>
          </cell>
        </row>
        <row r="18">
          <cell r="G18" t="str">
            <v>PROBLEMAS APRISIONAMIENTO Y PESCA</v>
          </cell>
        </row>
        <row r="19">
          <cell r="G19" t="str">
            <v>PROBLEMAS CONTROL DE POZO</v>
          </cell>
        </row>
        <row r="20">
          <cell r="G20" t="str">
            <v>PROBLEMAS DE SIDETRACK</v>
          </cell>
        </row>
        <row r="21">
          <cell r="G21" t="str">
            <v>PROBLEMAS ENTUB,CEMENT Y LOGGING</v>
          </cell>
        </row>
        <row r="22">
          <cell r="G22" t="str">
            <v>PROBLEMAS PERDIDA DE CIRCULACION</v>
          </cell>
        </row>
        <row r="23">
          <cell r="G23" t="str">
            <v>PROBLEMAS, ACONDICIONAR EL POZO</v>
          </cell>
        </row>
        <row r="24">
          <cell r="G24" t="str">
            <v>PUNZADOS</v>
          </cell>
        </row>
        <row r="25">
          <cell r="G25" t="str">
            <v>RESTAURAR LOCACION</v>
          </cell>
        </row>
        <row r="26">
          <cell r="G26" t="str">
            <v>SACAR INSTALACION EXISTENTE</v>
          </cell>
        </row>
        <row r="27">
          <cell r="G27" t="str">
            <v>SALUD, SEGURIDAD Y MEDIO AMBIENTE</v>
          </cell>
        </row>
        <row r="28">
          <cell r="G28" t="str">
            <v>TAPONAR Y ABANDONAR / ABANDONO TEMPORAL</v>
          </cell>
        </row>
        <row r="29">
          <cell r="G29" t="str">
            <v>TRABAJOS DE PRODUCCION</v>
          </cell>
        </row>
      </sheetData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DAT"/>
      <sheetName val="BASE-API"/>
      <sheetName val="BD NUEVA"/>
      <sheetName val="ESPARRAGOS - RJ"/>
      <sheetName val="PESO CAÑERIA"/>
      <sheetName val="VOL.AGUA"/>
      <sheetName val="Datos"/>
      <sheetName val="RESUMEN GRAL"/>
      <sheetName val="#¡REF"/>
      <sheetName val="AC.CO.#150"/>
      <sheetName val="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"/>
      <sheetName val="Production"/>
      <sheetName val="Acelerated"/>
      <sheetName val="Planilla"/>
      <sheetName val="Output"/>
      <sheetName val="Sens"/>
    </sheetNames>
    <sheetDataSet>
      <sheetData sheetId="0" refreshError="1">
        <row r="48">
          <cell r="F48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leases Details"/>
      <sheetName val="Macro1"/>
    </sheetNames>
    <sheetDataSet>
      <sheetData sheetId="0"/>
      <sheetData sheetId="1"/>
      <sheetData sheetId="2">
        <row r="314">
          <cell r="A314" t="str">
            <v>Recover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"/>
      <sheetName val="Production"/>
      <sheetName val="Output"/>
      <sheetName val="Planilla"/>
      <sheetName val="Resumen Sensibilidad"/>
      <sheetName val="Calcwti"/>
      <sheetName val="Sens Inv"/>
      <sheetName val="Sens Costos"/>
      <sheetName val="Sens Precio"/>
      <sheetName val="Sens Prod"/>
      <sheetName val="Instructivo"/>
    </sheetNames>
    <sheetDataSet>
      <sheetData sheetId="0" refreshError="1">
        <row r="42">
          <cell r="Q42">
            <v>0.15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FE00"/>
      <sheetName val="Conversion to Injector-AFE"/>
      <sheetName val="ce23"/>
      <sheetName val="programa4-8-04"/>
      <sheetName val="InfConv"/>
      <sheetName val="WO2008"/>
      <sheetName val="Caratula AFE2008"/>
      <sheetName val="Conversion to Injector-AFE004"/>
      <sheetName val="InfPull_10_08"/>
      <sheetName val="WO2009"/>
      <sheetName val="Caratula AFE2009"/>
      <sheetName val="Conversion to Injector-AFE-2009"/>
      <sheetName val="InfTer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3"/>
      <sheetName val="Controles1"/>
      <sheetName val="Controles2"/>
      <sheetName val="Promedio"/>
      <sheetName val="General"/>
      <sheetName val="COSTOS Catriel ZONA I y II"/>
      <sheetName val="Certificación ZONA I y II"/>
      <sheetName val="COSTOS Zona VAM"/>
      <sheetName val="Certificación Zona VAM"/>
      <sheetName val="CM 4900053155 (Zona Sur) "/>
      <sheetName val="CM 4900053155 (Zona Norte) "/>
      <sheetName val="ENERO 2016"/>
      <sheetName val="COSTOS"/>
      <sheetName val="Tarifas"/>
      <sheetName val="Informe Mensual"/>
      <sheetName val="Hoja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3"/>
      <sheetName val="Controles1"/>
      <sheetName val="Controles2"/>
      <sheetName val="Promedio"/>
      <sheetName val="General"/>
      <sheetName val="COSTOS Catriel ZONA I y II"/>
      <sheetName val="Certificación ZONA I y II"/>
      <sheetName val="COSTOS Zona VAM"/>
      <sheetName val="Certificación Zona VAM"/>
      <sheetName val="CM 4900053155 (Zona Sur) "/>
      <sheetName val="CM 4900053155 (Zona Norte) "/>
      <sheetName val="Abril 2014"/>
      <sheetName val="COSTOS"/>
      <sheetName val="Tarifas"/>
      <sheetName val="Informe Mensual"/>
      <sheetName val="Hoja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e"/>
      <sheetName val="Cuadros EFirma"/>
      <sheetName val="INMUEBLES EQUIPOS Y RODADOS"/>
      <sheetName val="MANO DE OBRA DICIEMBRE-11"/>
      <sheetName val="MANO DE OBRA"/>
      <sheetName val="MATERIALES-INSUMOS"/>
      <sheetName val="COMB-LUB-NEUM-MANT"/>
      <sheetName val="RESUMEN"/>
      <sheetName val="APROPIACION A TARIFAS"/>
      <sheetName val="Análisis"/>
      <sheetName val="Analisis Ajustes"/>
      <sheetName val="Aplicación Indices"/>
      <sheetName val="Directos - Indirectos"/>
      <sheetName val="Validaciones"/>
      <sheetName val="Datos Indic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46">
          <cell r="B46" t="str">
            <v>Liso</v>
          </cell>
        </row>
        <row r="47">
          <cell r="B47" t="str">
            <v>Taco</v>
          </cell>
        </row>
      </sheetData>
      <sheetData sheetId="14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agrama de trabajo"/>
      <sheetName val="FUERA DE CONVENIO"/>
      <sheetName val="UOCRA"/>
      <sheetName val="P. PRIVADO"/>
      <sheetName val="P. JERARQUICO"/>
      <sheetName val="BD_ESCALAS.PETROLERO"/>
      <sheetName val="BD_ADICIONALES.PETROLERO"/>
      <sheetName val="BD_ESCALAS.UOCRA"/>
      <sheetName val="BD_ADICIONALES.FC"/>
      <sheetName val="BD_ZONAS"/>
      <sheetName val="IVA"/>
    </sheetNames>
    <sheetDataSet>
      <sheetData sheetId="0"/>
      <sheetData sheetId="1">
        <row r="8">
          <cell r="D8">
            <v>43405</v>
          </cell>
        </row>
      </sheetData>
      <sheetData sheetId="2">
        <row r="8">
          <cell r="D8">
            <v>43374</v>
          </cell>
        </row>
      </sheetData>
      <sheetData sheetId="3"/>
      <sheetData sheetId="4"/>
      <sheetData sheetId="5">
        <row r="7">
          <cell r="BA7" t="str">
            <v>PETROLERO CHUBUT (605/10)</v>
          </cell>
        </row>
      </sheetData>
      <sheetData sheetId="6">
        <row r="6">
          <cell r="BE6" t="str">
            <v>ASIG. VIANDA COMP. NO REM.</v>
          </cell>
        </row>
      </sheetData>
      <sheetData sheetId="7">
        <row r="103">
          <cell r="B103" t="str">
            <v>AYUDANTE</v>
          </cell>
          <cell r="C103">
            <v>42736</v>
          </cell>
          <cell r="D103" t="str">
            <v>Zona 1</v>
          </cell>
          <cell r="E103">
            <v>39.01</v>
          </cell>
          <cell r="F103">
            <v>0</v>
          </cell>
          <cell r="G103">
            <v>68.12</v>
          </cell>
          <cell r="H103">
            <v>179.4</v>
          </cell>
          <cell r="I103">
            <v>0</v>
          </cell>
          <cell r="J103">
            <v>226.58</v>
          </cell>
          <cell r="K103">
            <v>3206.15</v>
          </cell>
        </row>
        <row r="104">
          <cell r="B104" t="str">
            <v>MEDIO OFICIAL</v>
          </cell>
          <cell r="C104">
            <v>42736</v>
          </cell>
          <cell r="D104" t="str">
            <v>Zona 1</v>
          </cell>
          <cell r="E104">
            <v>42.39</v>
          </cell>
          <cell r="F104">
            <v>0</v>
          </cell>
          <cell r="G104">
            <v>68.12</v>
          </cell>
          <cell r="H104">
            <v>179.4</v>
          </cell>
          <cell r="I104">
            <v>0</v>
          </cell>
          <cell r="J104">
            <v>226.58</v>
          </cell>
          <cell r="K104">
            <v>3206.15</v>
          </cell>
        </row>
        <row r="105">
          <cell r="B105" t="str">
            <v>OFICIAL</v>
          </cell>
          <cell r="C105">
            <v>42736</v>
          </cell>
          <cell r="D105" t="str">
            <v>Zona 1</v>
          </cell>
          <cell r="E105">
            <v>45.99</v>
          </cell>
          <cell r="F105">
            <v>0</v>
          </cell>
          <cell r="G105">
            <v>68.12</v>
          </cell>
          <cell r="H105">
            <v>179.4</v>
          </cell>
          <cell r="I105">
            <v>0</v>
          </cell>
          <cell r="J105">
            <v>226.58</v>
          </cell>
          <cell r="K105">
            <v>3206.15</v>
          </cell>
        </row>
        <row r="106">
          <cell r="B106" t="str">
            <v>OFICIAL BOLLAND</v>
          </cell>
          <cell r="C106">
            <v>42736</v>
          </cell>
          <cell r="D106" t="str">
            <v>Zona 1</v>
          </cell>
          <cell r="E106">
            <v>54</v>
          </cell>
          <cell r="F106">
            <v>0</v>
          </cell>
          <cell r="G106">
            <v>68.12</v>
          </cell>
          <cell r="H106">
            <v>179.4</v>
          </cell>
          <cell r="I106">
            <v>0</v>
          </cell>
          <cell r="J106">
            <v>226.58</v>
          </cell>
          <cell r="K106">
            <v>3206.15</v>
          </cell>
        </row>
        <row r="107">
          <cell r="B107" t="str">
            <v>OFICIAL ESPECIALIZADO</v>
          </cell>
          <cell r="C107">
            <v>42736</v>
          </cell>
          <cell r="D107" t="str">
            <v>Zona 1</v>
          </cell>
          <cell r="E107">
            <v>54</v>
          </cell>
          <cell r="F107">
            <v>0</v>
          </cell>
          <cell r="G107">
            <v>68.12</v>
          </cell>
          <cell r="H107">
            <v>179.4</v>
          </cell>
          <cell r="I107">
            <v>0</v>
          </cell>
          <cell r="J107">
            <v>226.58</v>
          </cell>
          <cell r="K107">
            <v>3206.15</v>
          </cell>
        </row>
        <row r="108">
          <cell r="B108" t="str">
            <v>AYUDANTE</v>
          </cell>
          <cell r="C108">
            <v>42736</v>
          </cell>
          <cell r="D108" t="str">
            <v>Zona 2</v>
          </cell>
          <cell r="E108">
            <v>39.01</v>
          </cell>
          <cell r="F108">
            <v>6.63</v>
          </cell>
          <cell r="G108">
            <v>76.430000000000007</v>
          </cell>
          <cell r="H108">
            <v>179.4</v>
          </cell>
          <cell r="I108">
            <v>74.75</v>
          </cell>
          <cell r="J108">
            <v>226.58</v>
          </cell>
          <cell r="K108">
            <v>3206.15</v>
          </cell>
        </row>
        <row r="109">
          <cell r="B109" t="str">
            <v>MEDIO OFICIAL</v>
          </cell>
          <cell r="C109">
            <v>42736</v>
          </cell>
          <cell r="D109" t="str">
            <v>Zona 2</v>
          </cell>
          <cell r="E109">
            <v>42.39</v>
          </cell>
          <cell r="F109">
            <v>7.22</v>
          </cell>
          <cell r="G109">
            <v>76.430000000000007</v>
          </cell>
          <cell r="H109">
            <v>179.4</v>
          </cell>
          <cell r="I109">
            <v>74.75</v>
          </cell>
          <cell r="J109">
            <v>226.58</v>
          </cell>
          <cell r="K109">
            <v>3206.15</v>
          </cell>
        </row>
        <row r="110">
          <cell r="B110" t="str">
            <v>OFICIAL</v>
          </cell>
          <cell r="C110">
            <v>42736</v>
          </cell>
          <cell r="D110" t="str">
            <v>Zona 2</v>
          </cell>
          <cell r="E110">
            <v>45.99</v>
          </cell>
          <cell r="F110">
            <v>7.83</v>
          </cell>
          <cell r="G110">
            <v>76.430000000000007</v>
          </cell>
          <cell r="H110">
            <v>179.4</v>
          </cell>
          <cell r="I110">
            <v>74.75</v>
          </cell>
          <cell r="J110">
            <v>226.58</v>
          </cell>
          <cell r="K110">
            <v>3206.15</v>
          </cell>
        </row>
        <row r="111">
          <cell r="B111" t="str">
            <v>OFICIAL BOLLAND</v>
          </cell>
          <cell r="C111">
            <v>42736</v>
          </cell>
          <cell r="D111" t="str">
            <v>Zona 2</v>
          </cell>
          <cell r="E111">
            <v>54</v>
          </cell>
          <cell r="F111">
            <v>9.19</v>
          </cell>
          <cell r="G111">
            <v>76.430000000000007</v>
          </cell>
          <cell r="H111">
            <v>179.4</v>
          </cell>
          <cell r="I111">
            <v>74.75</v>
          </cell>
          <cell r="J111">
            <v>226.58</v>
          </cell>
          <cell r="K111">
            <v>3206.15</v>
          </cell>
        </row>
        <row r="112">
          <cell r="B112" t="str">
            <v>OFICIAL ESPECIALIZADO</v>
          </cell>
          <cell r="C112">
            <v>42736</v>
          </cell>
          <cell r="D112" t="str">
            <v>Zona 2</v>
          </cell>
          <cell r="E112">
            <v>54</v>
          </cell>
          <cell r="F112">
            <v>9.19</v>
          </cell>
          <cell r="G112">
            <v>76.430000000000007</v>
          </cell>
          <cell r="H112">
            <v>179.4</v>
          </cell>
          <cell r="I112">
            <v>74.75</v>
          </cell>
          <cell r="J112">
            <v>226.58</v>
          </cell>
          <cell r="K112">
            <v>3206.15</v>
          </cell>
        </row>
        <row r="113">
          <cell r="B113" t="str">
            <v>AYUDANTE</v>
          </cell>
          <cell r="C113">
            <v>42736</v>
          </cell>
          <cell r="D113" t="str">
            <v>Zona 3</v>
          </cell>
          <cell r="E113">
            <v>39.01</v>
          </cell>
          <cell r="F113">
            <v>31.98</v>
          </cell>
          <cell r="G113">
            <v>76.430000000000007</v>
          </cell>
          <cell r="H113">
            <v>179.4</v>
          </cell>
          <cell r="I113">
            <v>74.75</v>
          </cell>
          <cell r="J113">
            <v>320.63</v>
          </cell>
          <cell r="K113">
            <v>3206.15</v>
          </cell>
        </row>
        <row r="114">
          <cell r="B114" t="str">
            <v>MEDIO OFICIAL</v>
          </cell>
          <cell r="C114">
            <v>42736</v>
          </cell>
          <cell r="D114" t="str">
            <v>Zona 3</v>
          </cell>
          <cell r="E114">
            <v>42.39</v>
          </cell>
          <cell r="F114">
            <v>34.76</v>
          </cell>
          <cell r="G114">
            <v>76.430000000000007</v>
          </cell>
          <cell r="H114">
            <v>179.4</v>
          </cell>
          <cell r="I114">
            <v>74.75</v>
          </cell>
          <cell r="J114">
            <v>320.63</v>
          </cell>
          <cell r="K114">
            <v>3206.15</v>
          </cell>
        </row>
        <row r="115">
          <cell r="B115" t="str">
            <v>OFICIAL</v>
          </cell>
          <cell r="C115">
            <v>42736</v>
          </cell>
          <cell r="D115" t="str">
            <v>Zona 3</v>
          </cell>
          <cell r="E115">
            <v>45.99</v>
          </cell>
          <cell r="F115">
            <v>37.71</v>
          </cell>
          <cell r="G115">
            <v>76.430000000000007</v>
          </cell>
          <cell r="H115">
            <v>179.4</v>
          </cell>
          <cell r="I115">
            <v>74.75</v>
          </cell>
          <cell r="J115">
            <v>320.63</v>
          </cell>
          <cell r="K115">
            <v>3206.15</v>
          </cell>
        </row>
        <row r="116">
          <cell r="B116" t="str">
            <v>OFICIAL BOLLAND</v>
          </cell>
          <cell r="C116">
            <v>42736</v>
          </cell>
          <cell r="D116" t="str">
            <v>Zona 3</v>
          </cell>
          <cell r="E116">
            <v>54</v>
          </cell>
          <cell r="F116">
            <v>44.28</v>
          </cell>
          <cell r="G116">
            <v>76.430000000000007</v>
          </cell>
          <cell r="H116">
            <v>179.4</v>
          </cell>
          <cell r="I116">
            <v>74.75</v>
          </cell>
          <cell r="J116">
            <v>320.63</v>
          </cell>
          <cell r="K116">
            <v>3206.15</v>
          </cell>
        </row>
        <row r="117">
          <cell r="B117" t="str">
            <v>OFICIAL ESPECIALIZADO</v>
          </cell>
          <cell r="C117">
            <v>42736</v>
          </cell>
          <cell r="D117" t="str">
            <v>Zona 3</v>
          </cell>
          <cell r="E117">
            <v>54</v>
          </cell>
          <cell r="F117">
            <v>44.28</v>
          </cell>
          <cell r="G117">
            <v>76.430000000000007</v>
          </cell>
          <cell r="H117">
            <v>179.4</v>
          </cell>
          <cell r="I117">
            <v>74.75</v>
          </cell>
          <cell r="J117">
            <v>320.63</v>
          </cell>
          <cell r="K117">
            <v>3206.15</v>
          </cell>
        </row>
        <row r="118">
          <cell r="B118" t="str">
            <v>AYUDANTE</v>
          </cell>
          <cell r="C118">
            <v>42736</v>
          </cell>
          <cell r="D118" t="str">
            <v>Zona 4</v>
          </cell>
          <cell r="E118">
            <v>39.01</v>
          </cell>
          <cell r="F118">
            <v>39.01</v>
          </cell>
          <cell r="G118">
            <v>76.430000000000007</v>
          </cell>
          <cell r="H118">
            <v>179.4</v>
          </cell>
          <cell r="I118">
            <v>74.75</v>
          </cell>
          <cell r="J118">
            <v>270.14</v>
          </cell>
          <cell r="K118">
            <v>3206.15</v>
          </cell>
        </row>
        <row r="119">
          <cell r="B119" t="str">
            <v>MEDIO OFICIAL</v>
          </cell>
          <cell r="C119">
            <v>42736</v>
          </cell>
          <cell r="D119" t="str">
            <v>Zona 4</v>
          </cell>
          <cell r="E119">
            <v>42.39</v>
          </cell>
          <cell r="F119">
            <v>42.39</v>
          </cell>
          <cell r="G119">
            <v>76.430000000000007</v>
          </cell>
          <cell r="H119">
            <v>179.4</v>
          </cell>
          <cell r="I119">
            <v>74.75</v>
          </cell>
          <cell r="J119">
            <v>270.14</v>
          </cell>
          <cell r="K119">
            <v>3206.15</v>
          </cell>
        </row>
        <row r="120">
          <cell r="B120" t="str">
            <v>OFICIAL</v>
          </cell>
          <cell r="C120">
            <v>42736</v>
          </cell>
          <cell r="D120" t="str">
            <v>Zona 4</v>
          </cell>
          <cell r="E120">
            <v>45.99</v>
          </cell>
          <cell r="F120">
            <v>45.99</v>
          </cell>
          <cell r="G120">
            <v>76.430000000000007</v>
          </cell>
          <cell r="H120">
            <v>179.4</v>
          </cell>
          <cell r="I120">
            <v>74.75</v>
          </cell>
          <cell r="J120">
            <v>270.14</v>
          </cell>
          <cell r="K120">
            <v>3206.15</v>
          </cell>
        </row>
        <row r="121">
          <cell r="B121" t="str">
            <v>OFICIAL BOLLAND</v>
          </cell>
          <cell r="C121">
            <v>42736</v>
          </cell>
          <cell r="D121" t="str">
            <v>Zona 4</v>
          </cell>
          <cell r="E121">
            <v>54</v>
          </cell>
          <cell r="F121">
            <v>54</v>
          </cell>
          <cell r="G121">
            <v>76.430000000000007</v>
          </cell>
          <cell r="H121">
            <v>179.4</v>
          </cell>
          <cell r="I121">
            <v>74.75</v>
          </cell>
          <cell r="J121">
            <v>270.14</v>
          </cell>
          <cell r="K121">
            <v>3206.15</v>
          </cell>
        </row>
        <row r="122">
          <cell r="B122" t="str">
            <v>OFICIAL ESPECIALIZADO</v>
          </cell>
          <cell r="C122">
            <v>42736</v>
          </cell>
          <cell r="D122" t="str">
            <v>Zona 4</v>
          </cell>
          <cell r="E122">
            <v>54</v>
          </cell>
          <cell r="F122">
            <v>54</v>
          </cell>
          <cell r="G122">
            <v>76.430000000000007</v>
          </cell>
          <cell r="H122">
            <v>179.4</v>
          </cell>
          <cell r="I122">
            <v>74.75</v>
          </cell>
          <cell r="J122">
            <v>270.14</v>
          </cell>
          <cell r="K122">
            <v>3206.15</v>
          </cell>
        </row>
        <row r="123">
          <cell r="B123" t="str">
            <v>AYUDANTE</v>
          </cell>
          <cell r="C123">
            <v>42917</v>
          </cell>
          <cell r="D123" t="str">
            <v>Zona 1</v>
          </cell>
          <cell r="E123">
            <v>42.91</v>
          </cell>
          <cell r="F123">
            <v>0</v>
          </cell>
          <cell r="G123">
            <v>74.930000000000007</v>
          </cell>
          <cell r="H123">
            <v>197.34</v>
          </cell>
          <cell r="I123">
            <v>0</v>
          </cell>
          <cell r="J123">
            <v>249.24</v>
          </cell>
          <cell r="K123">
            <v>3526.77</v>
          </cell>
        </row>
        <row r="124">
          <cell r="B124" t="str">
            <v>MEDIO OFICIAL</v>
          </cell>
          <cell r="C124">
            <v>42917</v>
          </cell>
          <cell r="D124" t="str">
            <v>Zona 1</v>
          </cell>
          <cell r="E124">
            <v>46.63</v>
          </cell>
          <cell r="F124">
            <v>0</v>
          </cell>
          <cell r="G124">
            <v>74.930000000000007</v>
          </cell>
          <cell r="H124">
            <v>197.34</v>
          </cell>
          <cell r="I124">
            <v>0</v>
          </cell>
          <cell r="J124">
            <v>249.24</v>
          </cell>
          <cell r="K124">
            <v>3526.77</v>
          </cell>
        </row>
        <row r="125">
          <cell r="B125" t="str">
            <v>OFICIAL</v>
          </cell>
          <cell r="C125">
            <v>42917</v>
          </cell>
          <cell r="D125" t="str">
            <v>Zona 1</v>
          </cell>
          <cell r="E125">
            <v>50.59</v>
          </cell>
          <cell r="F125">
            <v>0</v>
          </cell>
          <cell r="G125">
            <v>74.930000000000007</v>
          </cell>
          <cell r="H125">
            <v>197.34</v>
          </cell>
          <cell r="I125">
            <v>0</v>
          </cell>
          <cell r="J125">
            <v>249.24</v>
          </cell>
          <cell r="K125">
            <v>3526.77</v>
          </cell>
        </row>
        <row r="126">
          <cell r="B126" t="str">
            <v>OFICIAL BOLLAND</v>
          </cell>
          <cell r="C126">
            <v>42917</v>
          </cell>
          <cell r="D126" t="str">
            <v>Zona 1</v>
          </cell>
          <cell r="E126">
            <v>59.4</v>
          </cell>
          <cell r="F126">
            <v>0</v>
          </cell>
          <cell r="G126">
            <v>74.930000000000007</v>
          </cell>
          <cell r="H126">
            <v>197.34</v>
          </cell>
          <cell r="I126">
            <v>0</v>
          </cell>
          <cell r="J126">
            <v>249.24</v>
          </cell>
          <cell r="K126">
            <v>3526.77</v>
          </cell>
        </row>
        <row r="127">
          <cell r="B127" t="str">
            <v>OFICIAL ESPECIALIZADO</v>
          </cell>
          <cell r="C127">
            <v>42917</v>
          </cell>
          <cell r="D127" t="str">
            <v>Zona 1</v>
          </cell>
          <cell r="E127">
            <v>59.4</v>
          </cell>
          <cell r="F127">
            <v>0</v>
          </cell>
          <cell r="G127">
            <v>74.930000000000007</v>
          </cell>
          <cell r="H127">
            <v>197.34</v>
          </cell>
          <cell r="I127">
            <v>0</v>
          </cell>
          <cell r="J127">
            <v>249.24</v>
          </cell>
          <cell r="K127">
            <v>3526.77</v>
          </cell>
        </row>
        <row r="128">
          <cell r="B128" t="str">
            <v>AYUDANTE</v>
          </cell>
          <cell r="C128">
            <v>42917</v>
          </cell>
          <cell r="D128" t="str">
            <v>Zona 2</v>
          </cell>
          <cell r="E128">
            <v>42.91</v>
          </cell>
          <cell r="F128">
            <v>7.29</v>
          </cell>
          <cell r="G128">
            <v>84.07</v>
          </cell>
          <cell r="H128">
            <v>197.34</v>
          </cell>
          <cell r="I128">
            <v>82.23</v>
          </cell>
          <cell r="J128">
            <v>249.24</v>
          </cell>
          <cell r="K128">
            <v>3526.77</v>
          </cell>
        </row>
        <row r="129">
          <cell r="B129" t="str">
            <v>MEDIO OFICIAL</v>
          </cell>
          <cell r="C129">
            <v>42917</v>
          </cell>
          <cell r="D129" t="str">
            <v>Zona 2</v>
          </cell>
          <cell r="E129">
            <v>46.63</v>
          </cell>
          <cell r="F129">
            <v>7.94</v>
          </cell>
          <cell r="G129">
            <v>84.07</v>
          </cell>
          <cell r="H129">
            <v>197.34</v>
          </cell>
          <cell r="I129">
            <v>82.23</v>
          </cell>
          <cell r="J129">
            <v>249.24</v>
          </cell>
          <cell r="K129">
            <v>3526.77</v>
          </cell>
        </row>
        <row r="130">
          <cell r="B130" t="str">
            <v>OFICIAL</v>
          </cell>
          <cell r="C130">
            <v>42917</v>
          </cell>
          <cell r="D130" t="str">
            <v>Zona 2</v>
          </cell>
          <cell r="E130">
            <v>50.59</v>
          </cell>
          <cell r="F130">
            <v>8.61</v>
          </cell>
          <cell r="G130">
            <v>84.07</v>
          </cell>
          <cell r="H130">
            <v>197.34</v>
          </cell>
          <cell r="I130">
            <v>82.23</v>
          </cell>
          <cell r="J130">
            <v>249.24</v>
          </cell>
          <cell r="K130">
            <v>3526.77</v>
          </cell>
        </row>
        <row r="131">
          <cell r="B131" t="str">
            <v>OFICIAL BOLLAND</v>
          </cell>
          <cell r="C131">
            <v>42917</v>
          </cell>
          <cell r="D131" t="str">
            <v>Zona 2</v>
          </cell>
          <cell r="E131">
            <v>59.4</v>
          </cell>
          <cell r="F131">
            <v>10.11</v>
          </cell>
          <cell r="G131">
            <v>84.07</v>
          </cell>
          <cell r="H131">
            <v>197.34</v>
          </cell>
          <cell r="I131">
            <v>82.23</v>
          </cell>
          <cell r="J131">
            <v>249.24</v>
          </cell>
          <cell r="K131">
            <v>3526.77</v>
          </cell>
        </row>
        <row r="132">
          <cell r="B132" t="str">
            <v>OFICIAL ESPECIALIZADO</v>
          </cell>
          <cell r="C132">
            <v>42917</v>
          </cell>
          <cell r="D132" t="str">
            <v>Zona 2</v>
          </cell>
          <cell r="E132">
            <v>59.4</v>
          </cell>
          <cell r="F132">
            <v>10.11</v>
          </cell>
          <cell r="G132">
            <v>84.07</v>
          </cell>
          <cell r="H132">
            <v>197.34</v>
          </cell>
          <cell r="I132">
            <v>82.23</v>
          </cell>
          <cell r="J132">
            <v>249.24</v>
          </cell>
          <cell r="K132">
            <v>3526.77</v>
          </cell>
        </row>
        <row r="133">
          <cell r="B133" t="str">
            <v>AYUDANTE</v>
          </cell>
          <cell r="C133">
            <v>42917</v>
          </cell>
          <cell r="D133" t="str">
            <v>Zona 3</v>
          </cell>
          <cell r="E133">
            <v>42.91</v>
          </cell>
          <cell r="F133">
            <v>35.18</v>
          </cell>
          <cell r="G133">
            <v>84.07</v>
          </cell>
          <cell r="H133">
            <v>197.34</v>
          </cell>
          <cell r="I133">
            <v>82.23</v>
          </cell>
          <cell r="J133">
            <v>352.69</v>
          </cell>
          <cell r="K133">
            <v>3526.77</v>
          </cell>
        </row>
        <row r="134">
          <cell r="B134" t="str">
            <v>MEDIO OFICIAL</v>
          </cell>
          <cell r="C134">
            <v>42917</v>
          </cell>
          <cell r="D134" t="str">
            <v>Zona 3</v>
          </cell>
          <cell r="E134">
            <v>46.63</v>
          </cell>
          <cell r="F134">
            <v>38.24</v>
          </cell>
          <cell r="G134">
            <v>84.07</v>
          </cell>
          <cell r="H134">
            <v>197.34</v>
          </cell>
          <cell r="I134">
            <v>82.23</v>
          </cell>
          <cell r="J134">
            <v>352.69</v>
          </cell>
          <cell r="K134">
            <v>3526.77</v>
          </cell>
        </row>
        <row r="135">
          <cell r="B135" t="str">
            <v>OFICIAL</v>
          </cell>
          <cell r="C135">
            <v>42917</v>
          </cell>
          <cell r="D135" t="str">
            <v>Zona 3</v>
          </cell>
          <cell r="E135">
            <v>50.59</v>
          </cell>
          <cell r="F135">
            <v>41.48</v>
          </cell>
          <cell r="G135">
            <v>84.07</v>
          </cell>
          <cell r="H135">
            <v>197.34</v>
          </cell>
          <cell r="I135">
            <v>82.23</v>
          </cell>
          <cell r="J135">
            <v>352.69</v>
          </cell>
          <cell r="K135">
            <v>3526.77</v>
          </cell>
        </row>
        <row r="136">
          <cell r="B136" t="str">
            <v>OFICIAL BOLLAND</v>
          </cell>
          <cell r="C136">
            <v>42917</v>
          </cell>
          <cell r="D136" t="str">
            <v>Zona 3</v>
          </cell>
          <cell r="E136">
            <v>59.4</v>
          </cell>
          <cell r="F136">
            <v>48.71</v>
          </cell>
          <cell r="G136">
            <v>84.07</v>
          </cell>
          <cell r="H136">
            <v>197.34</v>
          </cell>
          <cell r="I136">
            <v>82.23</v>
          </cell>
          <cell r="J136">
            <v>352.69</v>
          </cell>
          <cell r="K136">
            <v>3526.77</v>
          </cell>
        </row>
        <row r="137">
          <cell r="B137" t="str">
            <v>OFICIAL ESPECIALIZADO</v>
          </cell>
          <cell r="C137">
            <v>42917</v>
          </cell>
          <cell r="D137" t="str">
            <v>Zona 3</v>
          </cell>
          <cell r="E137">
            <v>59.4</v>
          </cell>
          <cell r="F137">
            <v>48.71</v>
          </cell>
          <cell r="G137">
            <v>84.07</v>
          </cell>
          <cell r="H137">
            <v>197.34</v>
          </cell>
          <cell r="I137">
            <v>82.23</v>
          </cell>
          <cell r="J137">
            <v>352.69</v>
          </cell>
          <cell r="K137">
            <v>3526.77</v>
          </cell>
        </row>
        <row r="138">
          <cell r="B138" t="str">
            <v>AYUDANTE</v>
          </cell>
          <cell r="C138">
            <v>42917</v>
          </cell>
          <cell r="D138" t="str">
            <v>Zona 4</v>
          </cell>
          <cell r="E138">
            <v>42.91</v>
          </cell>
          <cell r="F138">
            <v>42.91</v>
          </cell>
          <cell r="G138">
            <v>84.07</v>
          </cell>
          <cell r="H138">
            <v>197.34</v>
          </cell>
          <cell r="I138">
            <v>82.23</v>
          </cell>
          <cell r="J138">
            <v>297.14999999999998</v>
          </cell>
          <cell r="K138">
            <v>3526.77</v>
          </cell>
        </row>
        <row r="139">
          <cell r="B139" t="str">
            <v>MEDIO OFICIAL</v>
          </cell>
          <cell r="C139">
            <v>42917</v>
          </cell>
          <cell r="D139" t="str">
            <v>Zona 4</v>
          </cell>
          <cell r="E139">
            <v>46.63</v>
          </cell>
          <cell r="F139">
            <v>46.63</v>
          </cell>
          <cell r="G139">
            <v>84.07</v>
          </cell>
          <cell r="H139">
            <v>197.34</v>
          </cell>
          <cell r="I139">
            <v>82.23</v>
          </cell>
          <cell r="J139">
            <v>297.14999999999998</v>
          </cell>
          <cell r="K139">
            <v>3526.77</v>
          </cell>
        </row>
        <row r="140">
          <cell r="B140" t="str">
            <v>OFICIAL</v>
          </cell>
          <cell r="C140">
            <v>42917</v>
          </cell>
          <cell r="D140" t="str">
            <v>Zona 4</v>
          </cell>
          <cell r="E140">
            <v>50.59</v>
          </cell>
          <cell r="F140">
            <v>50.59</v>
          </cell>
          <cell r="G140">
            <v>84.07</v>
          </cell>
          <cell r="H140">
            <v>197.34</v>
          </cell>
          <cell r="I140">
            <v>82.23</v>
          </cell>
          <cell r="J140">
            <v>297.14999999999998</v>
          </cell>
          <cell r="K140">
            <v>3526.77</v>
          </cell>
        </row>
        <row r="141">
          <cell r="B141" t="str">
            <v>OFICIAL BOLLAND</v>
          </cell>
          <cell r="C141">
            <v>42917</v>
          </cell>
          <cell r="D141" t="str">
            <v>Zona 4</v>
          </cell>
          <cell r="E141">
            <v>59.4</v>
          </cell>
          <cell r="F141">
            <v>59.4</v>
          </cell>
          <cell r="G141">
            <v>84.07</v>
          </cell>
          <cell r="H141">
            <v>197.34</v>
          </cell>
          <cell r="I141">
            <v>82.23</v>
          </cell>
          <cell r="J141">
            <v>297.14999999999998</v>
          </cell>
          <cell r="K141">
            <v>3526.77</v>
          </cell>
        </row>
        <row r="142">
          <cell r="B142" t="str">
            <v>OFICIAL ESPECIALIZADO</v>
          </cell>
          <cell r="C142">
            <v>42917</v>
          </cell>
          <cell r="D142" t="str">
            <v>Zona 4</v>
          </cell>
          <cell r="E142">
            <v>59.4</v>
          </cell>
          <cell r="F142">
            <v>59.4</v>
          </cell>
          <cell r="G142">
            <v>84.07</v>
          </cell>
          <cell r="H142">
            <v>197.34</v>
          </cell>
          <cell r="I142">
            <v>82.23</v>
          </cell>
          <cell r="J142">
            <v>297.14999999999998</v>
          </cell>
          <cell r="K142">
            <v>3526.77</v>
          </cell>
        </row>
        <row r="143">
          <cell r="B143" t="str">
            <v>AYUDANTE</v>
          </cell>
          <cell r="C143">
            <v>43009</v>
          </cell>
          <cell r="D143" t="str">
            <v>Zona 1</v>
          </cell>
          <cell r="E143">
            <v>46.81</v>
          </cell>
          <cell r="F143">
            <v>0</v>
          </cell>
          <cell r="G143">
            <v>81.739999999999995</v>
          </cell>
          <cell r="H143">
            <v>215.28</v>
          </cell>
          <cell r="I143">
            <v>0</v>
          </cell>
          <cell r="J143">
            <v>271.89999999999998</v>
          </cell>
          <cell r="K143">
            <v>3847.38</v>
          </cell>
        </row>
        <row r="144">
          <cell r="B144" t="str">
            <v>MEDIO OFICIAL</v>
          </cell>
          <cell r="C144">
            <v>43009</v>
          </cell>
          <cell r="D144" t="str">
            <v>Zona 1</v>
          </cell>
          <cell r="E144">
            <v>50.87</v>
          </cell>
          <cell r="F144">
            <v>0</v>
          </cell>
          <cell r="G144">
            <v>81.739999999999995</v>
          </cell>
          <cell r="H144">
            <v>215.28</v>
          </cell>
          <cell r="I144">
            <v>0</v>
          </cell>
          <cell r="J144">
            <v>271.89999999999998</v>
          </cell>
          <cell r="K144">
            <v>3847.38</v>
          </cell>
        </row>
        <row r="145">
          <cell r="B145" t="str">
            <v>OFICIAL</v>
          </cell>
          <cell r="C145">
            <v>43009</v>
          </cell>
          <cell r="D145" t="str">
            <v>Zona 1</v>
          </cell>
          <cell r="E145">
            <v>55.19</v>
          </cell>
          <cell r="F145">
            <v>0</v>
          </cell>
          <cell r="G145">
            <v>81.739999999999995</v>
          </cell>
          <cell r="H145">
            <v>215.28</v>
          </cell>
          <cell r="I145">
            <v>0</v>
          </cell>
          <cell r="J145">
            <v>271.89999999999998</v>
          </cell>
          <cell r="K145">
            <v>3847.38</v>
          </cell>
        </row>
        <row r="146">
          <cell r="B146" t="str">
            <v>OFICIAL BOLLAND</v>
          </cell>
          <cell r="C146">
            <v>43009</v>
          </cell>
          <cell r="D146" t="str">
            <v>Zona 1</v>
          </cell>
          <cell r="E146">
            <v>64.8</v>
          </cell>
          <cell r="F146">
            <v>0</v>
          </cell>
          <cell r="G146">
            <v>81.739999999999995</v>
          </cell>
          <cell r="H146">
            <v>215.28</v>
          </cell>
          <cell r="I146">
            <v>0</v>
          </cell>
          <cell r="J146">
            <v>271.89999999999998</v>
          </cell>
          <cell r="K146">
            <v>3847.38</v>
          </cell>
        </row>
        <row r="147">
          <cell r="B147" t="str">
            <v>OFICIAL ESPECIALIZADO</v>
          </cell>
          <cell r="C147">
            <v>43009</v>
          </cell>
          <cell r="D147" t="str">
            <v>Zona 1</v>
          </cell>
          <cell r="E147">
            <v>64.8</v>
          </cell>
          <cell r="F147">
            <v>0</v>
          </cell>
          <cell r="G147">
            <v>81.739999999999995</v>
          </cell>
          <cell r="H147">
            <v>215.28</v>
          </cell>
          <cell r="I147">
            <v>0</v>
          </cell>
          <cell r="J147">
            <v>271.89999999999998</v>
          </cell>
          <cell r="K147">
            <v>3847.38</v>
          </cell>
        </row>
        <row r="148">
          <cell r="B148" t="str">
            <v>SERENO</v>
          </cell>
          <cell r="C148">
            <v>43009</v>
          </cell>
          <cell r="D148" t="str">
            <v>Zona 1</v>
          </cell>
          <cell r="E148">
            <v>8521.5499999999993</v>
          </cell>
          <cell r="G148">
            <v>81.739999999999995</v>
          </cell>
          <cell r="H148">
            <v>215.28</v>
          </cell>
          <cell r="I148">
            <v>0</v>
          </cell>
          <cell r="J148">
            <v>271.89999999999998</v>
          </cell>
          <cell r="K148">
            <v>3847.38</v>
          </cell>
        </row>
        <row r="149">
          <cell r="B149" t="str">
            <v>AYUDANTE</v>
          </cell>
          <cell r="C149">
            <v>43009</v>
          </cell>
          <cell r="D149" t="str">
            <v>Zona 2</v>
          </cell>
          <cell r="E149">
            <v>46.81</v>
          </cell>
          <cell r="F149">
            <v>7.96</v>
          </cell>
          <cell r="G149">
            <v>91.72</v>
          </cell>
          <cell r="H149">
            <v>215.28</v>
          </cell>
          <cell r="I149">
            <v>89.7</v>
          </cell>
          <cell r="J149">
            <v>271.89999999999998</v>
          </cell>
          <cell r="K149">
            <v>3847.38</v>
          </cell>
        </row>
        <row r="150">
          <cell r="B150" t="str">
            <v>MEDIO OFICIAL</v>
          </cell>
          <cell r="C150">
            <v>43009</v>
          </cell>
          <cell r="D150" t="str">
            <v>Zona 2</v>
          </cell>
          <cell r="E150">
            <v>50.87</v>
          </cell>
          <cell r="F150">
            <v>8.66</v>
          </cell>
          <cell r="G150">
            <v>91.72</v>
          </cell>
          <cell r="H150">
            <v>215.28</v>
          </cell>
          <cell r="I150">
            <v>89.7</v>
          </cell>
          <cell r="J150">
            <v>271.89999999999998</v>
          </cell>
          <cell r="K150">
            <v>3847.38</v>
          </cell>
        </row>
        <row r="151">
          <cell r="B151" t="str">
            <v>OFICIAL</v>
          </cell>
          <cell r="C151">
            <v>43009</v>
          </cell>
          <cell r="D151" t="str">
            <v>Zona 2</v>
          </cell>
          <cell r="E151">
            <v>55.19</v>
          </cell>
          <cell r="F151">
            <v>9.4</v>
          </cell>
          <cell r="G151">
            <v>91.72</v>
          </cell>
          <cell r="H151">
            <v>215.28</v>
          </cell>
          <cell r="I151">
            <v>89.7</v>
          </cell>
          <cell r="J151">
            <v>271.89999999999998</v>
          </cell>
          <cell r="K151">
            <v>3847.38</v>
          </cell>
        </row>
        <row r="152">
          <cell r="B152" t="str">
            <v>OFICIAL BOLLAND</v>
          </cell>
          <cell r="C152">
            <v>43009</v>
          </cell>
          <cell r="D152" t="str">
            <v>Zona 2</v>
          </cell>
          <cell r="E152">
            <v>64.8</v>
          </cell>
          <cell r="F152">
            <v>11.03</v>
          </cell>
          <cell r="G152">
            <v>91.72</v>
          </cell>
          <cell r="H152">
            <v>215.28</v>
          </cell>
          <cell r="I152">
            <v>89.7</v>
          </cell>
          <cell r="J152">
            <v>271.89999999999998</v>
          </cell>
          <cell r="K152">
            <v>3847.38</v>
          </cell>
        </row>
        <row r="153">
          <cell r="B153" t="str">
            <v>OFICIAL ESPECIALIZADO</v>
          </cell>
          <cell r="C153">
            <v>43009</v>
          </cell>
          <cell r="D153" t="str">
            <v>Zona 2</v>
          </cell>
          <cell r="E153">
            <v>64.8</v>
          </cell>
          <cell r="F153">
            <v>11.03</v>
          </cell>
          <cell r="G153">
            <v>91.72</v>
          </cell>
          <cell r="H153">
            <v>215.28</v>
          </cell>
          <cell r="I153">
            <v>89.7</v>
          </cell>
          <cell r="J153">
            <v>271.89999999999998</v>
          </cell>
          <cell r="K153">
            <v>3847.38</v>
          </cell>
        </row>
        <row r="154">
          <cell r="B154" t="str">
            <v>SERENO</v>
          </cell>
          <cell r="C154">
            <v>43009</v>
          </cell>
          <cell r="D154" t="str">
            <v>Zona 2</v>
          </cell>
          <cell r="E154">
            <v>8521.5499999999993</v>
          </cell>
          <cell r="F154">
            <v>1448.7</v>
          </cell>
          <cell r="G154">
            <v>91.72</v>
          </cell>
          <cell r="H154">
            <v>215.28</v>
          </cell>
          <cell r="I154">
            <v>89.7</v>
          </cell>
          <cell r="J154">
            <v>271.89999999999998</v>
          </cell>
          <cell r="K154">
            <v>3847.38</v>
          </cell>
        </row>
        <row r="155">
          <cell r="B155" t="str">
            <v>AYUDANTE</v>
          </cell>
          <cell r="C155">
            <v>43009</v>
          </cell>
          <cell r="D155" t="str">
            <v>Zona 3</v>
          </cell>
          <cell r="E155">
            <v>46.81</v>
          </cell>
          <cell r="F155">
            <v>38.380000000000003</v>
          </cell>
          <cell r="G155">
            <v>91.72</v>
          </cell>
          <cell r="H155">
            <v>215.28</v>
          </cell>
          <cell r="I155">
            <v>89.7</v>
          </cell>
          <cell r="J155">
            <v>384.76</v>
          </cell>
          <cell r="K155">
            <v>3847.38</v>
          </cell>
        </row>
        <row r="156">
          <cell r="B156" t="str">
            <v>MEDIO OFICIAL</v>
          </cell>
          <cell r="C156">
            <v>43009</v>
          </cell>
          <cell r="D156" t="str">
            <v>Zona 3</v>
          </cell>
          <cell r="E156">
            <v>50.87</v>
          </cell>
          <cell r="F156">
            <v>41.71</v>
          </cell>
          <cell r="G156">
            <v>91.72</v>
          </cell>
          <cell r="H156">
            <v>215.28</v>
          </cell>
          <cell r="I156">
            <v>89.7</v>
          </cell>
          <cell r="J156">
            <v>384.76</v>
          </cell>
          <cell r="K156">
            <v>3847.38</v>
          </cell>
        </row>
        <row r="157">
          <cell r="B157" t="str">
            <v>OFICIAL</v>
          </cell>
          <cell r="C157">
            <v>43009</v>
          </cell>
          <cell r="D157" t="str">
            <v>Zona 3</v>
          </cell>
          <cell r="E157">
            <v>55.19</v>
          </cell>
          <cell r="F157">
            <v>45.25</v>
          </cell>
          <cell r="G157">
            <v>91.72</v>
          </cell>
          <cell r="H157">
            <v>215.28</v>
          </cell>
          <cell r="I157">
            <v>89.7</v>
          </cell>
          <cell r="J157">
            <v>384.76</v>
          </cell>
          <cell r="K157">
            <v>3847.38</v>
          </cell>
        </row>
        <row r="158">
          <cell r="B158" t="str">
            <v>OFICIAL BOLLAND</v>
          </cell>
          <cell r="C158">
            <v>43009</v>
          </cell>
          <cell r="D158" t="str">
            <v>Zona 3</v>
          </cell>
          <cell r="E158">
            <v>64.8</v>
          </cell>
          <cell r="F158">
            <v>53.14</v>
          </cell>
          <cell r="G158">
            <v>91.72</v>
          </cell>
          <cell r="H158">
            <v>215.28</v>
          </cell>
          <cell r="I158">
            <v>89.7</v>
          </cell>
          <cell r="J158">
            <v>384.76</v>
          </cell>
          <cell r="K158">
            <v>3847.38</v>
          </cell>
        </row>
        <row r="159">
          <cell r="B159" t="str">
            <v>OFICIAL ESPECIALIZADO</v>
          </cell>
          <cell r="C159">
            <v>43009</v>
          </cell>
          <cell r="D159" t="str">
            <v>Zona 3</v>
          </cell>
          <cell r="E159">
            <v>64.8</v>
          </cell>
          <cell r="F159">
            <v>53.14</v>
          </cell>
          <cell r="G159">
            <v>91.72</v>
          </cell>
          <cell r="H159">
            <v>215.28</v>
          </cell>
          <cell r="I159">
            <v>89.7</v>
          </cell>
          <cell r="J159">
            <v>384.76</v>
          </cell>
          <cell r="K159">
            <v>3847.38</v>
          </cell>
        </row>
        <row r="160">
          <cell r="B160" t="str">
            <v>SERENO</v>
          </cell>
          <cell r="C160">
            <v>43009</v>
          </cell>
          <cell r="D160" t="str">
            <v>Zona 3</v>
          </cell>
          <cell r="E160">
            <v>8521.5499999999993</v>
          </cell>
          <cell r="F160">
            <v>6987.7</v>
          </cell>
          <cell r="G160">
            <v>91.72</v>
          </cell>
          <cell r="H160">
            <v>215.28</v>
          </cell>
          <cell r="I160">
            <v>89.7</v>
          </cell>
          <cell r="J160">
            <v>384.76</v>
          </cell>
          <cell r="K160">
            <v>3847.38</v>
          </cell>
        </row>
        <row r="161">
          <cell r="B161" t="str">
            <v>AYUDANTE</v>
          </cell>
          <cell r="C161">
            <v>43009</v>
          </cell>
          <cell r="D161" t="str">
            <v>Zona 4</v>
          </cell>
          <cell r="E161">
            <v>46.81</v>
          </cell>
          <cell r="F161">
            <v>46.81</v>
          </cell>
          <cell r="G161">
            <v>91.72</v>
          </cell>
          <cell r="H161">
            <v>215.28</v>
          </cell>
          <cell r="I161">
            <v>89.7</v>
          </cell>
          <cell r="J161">
            <v>324.17</v>
          </cell>
          <cell r="K161">
            <v>3847.38</v>
          </cell>
        </row>
        <row r="162">
          <cell r="B162" t="str">
            <v>MEDIO OFICIAL</v>
          </cell>
          <cell r="C162">
            <v>43009</v>
          </cell>
          <cell r="D162" t="str">
            <v>Zona 4</v>
          </cell>
          <cell r="E162">
            <v>50.87</v>
          </cell>
          <cell r="F162">
            <v>50.87</v>
          </cell>
          <cell r="G162">
            <v>91.72</v>
          </cell>
          <cell r="H162">
            <v>215.28</v>
          </cell>
          <cell r="I162">
            <v>89.7</v>
          </cell>
          <cell r="J162">
            <v>324.17</v>
          </cell>
          <cell r="K162">
            <v>3847.38</v>
          </cell>
        </row>
        <row r="163">
          <cell r="B163" t="str">
            <v>OFICIAL</v>
          </cell>
          <cell r="C163">
            <v>43009</v>
          </cell>
          <cell r="D163" t="str">
            <v>Zona 4</v>
          </cell>
          <cell r="E163">
            <v>55.19</v>
          </cell>
          <cell r="F163">
            <v>55.19</v>
          </cell>
          <cell r="G163">
            <v>91.72</v>
          </cell>
          <cell r="H163">
            <v>215.28</v>
          </cell>
          <cell r="I163">
            <v>89.7</v>
          </cell>
          <cell r="J163">
            <v>324.17</v>
          </cell>
          <cell r="K163">
            <v>3847.38</v>
          </cell>
        </row>
        <row r="164">
          <cell r="B164" t="str">
            <v>OFICIAL BOLLAND</v>
          </cell>
          <cell r="C164">
            <v>43009</v>
          </cell>
          <cell r="D164" t="str">
            <v>Zona 4</v>
          </cell>
          <cell r="E164">
            <v>64.8</v>
          </cell>
          <cell r="F164">
            <v>64.8</v>
          </cell>
          <cell r="G164">
            <v>91.72</v>
          </cell>
          <cell r="H164">
            <v>215.28</v>
          </cell>
          <cell r="I164">
            <v>89.7</v>
          </cell>
          <cell r="J164">
            <v>324.17</v>
          </cell>
          <cell r="K164">
            <v>3847.38</v>
          </cell>
        </row>
        <row r="165">
          <cell r="B165" t="str">
            <v>OFICIAL ESPECIALIZADO</v>
          </cell>
          <cell r="C165">
            <v>43009</v>
          </cell>
          <cell r="D165" t="str">
            <v>Zona 4</v>
          </cell>
          <cell r="E165">
            <v>64.8</v>
          </cell>
          <cell r="F165">
            <v>64.8</v>
          </cell>
          <cell r="G165">
            <v>91.72</v>
          </cell>
          <cell r="H165">
            <v>215.28</v>
          </cell>
          <cell r="I165">
            <v>89.7</v>
          </cell>
          <cell r="J165">
            <v>324.17</v>
          </cell>
          <cell r="K165">
            <v>3847.38</v>
          </cell>
        </row>
        <row r="166">
          <cell r="B166" t="str">
            <v>SERENO</v>
          </cell>
          <cell r="C166">
            <v>43009</v>
          </cell>
          <cell r="D166" t="str">
            <v>Zona 4</v>
          </cell>
          <cell r="E166">
            <v>8521.5499999999993</v>
          </cell>
          <cell r="F166">
            <v>8521.5499999999993</v>
          </cell>
          <cell r="G166">
            <v>91.72</v>
          </cell>
          <cell r="H166">
            <v>215.28</v>
          </cell>
          <cell r="I166">
            <v>89.7</v>
          </cell>
          <cell r="J166">
            <v>324.17</v>
          </cell>
          <cell r="K166">
            <v>3847.38</v>
          </cell>
        </row>
        <row r="167">
          <cell r="B167" t="str">
            <v>AYUDANTE</v>
          </cell>
          <cell r="C167">
            <v>43160</v>
          </cell>
          <cell r="D167" t="str">
            <v>Zona 1</v>
          </cell>
          <cell r="E167">
            <v>48.92</v>
          </cell>
          <cell r="F167">
            <v>0</v>
          </cell>
          <cell r="G167">
            <v>85.42</v>
          </cell>
          <cell r="H167">
            <v>224.97</v>
          </cell>
          <cell r="I167">
            <v>0</v>
          </cell>
          <cell r="J167">
            <v>284.14</v>
          </cell>
          <cell r="K167">
            <v>4020.5</v>
          </cell>
        </row>
        <row r="168">
          <cell r="B168" t="str">
            <v>MEDIO OFICIAL</v>
          </cell>
          <cell r="C168">
            <v>43160</v>
          </cell>
          <cell r="D168" t="str">
            <v>Zona 1</v>
          </cell>
          <cell r="E168">
            <v>53.17</v>
          </cell>
          <cell r="F168">
            <v>0</v>
          </cell>
          <cell r="G168">
            <v>85.42</v>
          </cell>
          <cell r="H168">
            <v>224.97</v>
          </cell>
          <cell r="I168">
            <v>0</v>
          </cell>
          <cell r="J168">
            <v>284.14</v>
          </cell>
          <cell r="K168">
            <v>4020.5</v>
          </cell>
        </row>
        <row r="169">
          <cell r="B169" t="str">
            <v>OFICIAL</v>
          </cell>
          <cell r="C169">
            <v>43160</v>
          </cell>
          <cell r="D169" t="str">
            <v>Zona 1</v>
          </cell>
          <cell r="E169">
            <v>57.66</v>
          </cell>
          <cell r="F169">
            <v>0</v>
          </cell>
          <cell r="G169">
            <v>85.42</v>
          </cell>
          <cell r="H169">
            <v>224.97</v>
          </cell>
          <cell r="I169">
            <v>0</v>
          </cell>
          <cell r="J169">
            <v>284.14</v>
          </cell>
          <cell r="K169">
            <v>4020.5</v>
          </cell>
        </row>
        <row r="170">
          <cell r="B170" t="str">
            <v>OFICIAL BOLLAND</v>
          </cell>
          <cell r="C170">
            <v>43160</v>
          </cell>
          <cell r="D170" t="str">
            <v>Zona 1</v>
          </cell>
          <cell r="E170">
            <v>67.72</v>
          </cell>
          <cell r="F170">
            <v>0</v>
          </cell>
          <cell r="G170">
            <v>85.42</v>
          </cell>
          <cell r="H170">
            <v>224.97</v>
          </cell>
          <cell r="I170">
            <v>0</v>
          </cell>
          <cell r="J170">
            <v>284.14</v>
          </cell>
          <cell r="K170">
            <v>4020.5</v>
          </cell>
        </row>
        <row r="171">
          <cell r="B171" t="str">
            <v>OFICIAL ESPECIALIZADO</v>
          </cell>
          <cell r="C171">
            <v>43160</v>
          </cell>
          <cell r="D171" t="str">
            <v>Zona 1</v>
          </cell>
          <cell r="E171">
            <v>67.72</v>
          </cell>
          <cell r="F171">
            <v>0</v>
          </cell>
          <cell r="G171">
            <v>85.42</v>
          </cell>
          <cell r="H171">
            <v>224.97</v>
          </cell>
          <cell r="I171">
            <v>0</v>
          </cell>
          <cell r="J171">
            <v>284.14</v>
          </cell>
          <cell r="K171">
            <v>4020.5</v>
          </cell>
        </row>
        <row r="172">
          <cell r="B172" t="str">
            <v>SERENO</v>
          </cell>
          <cell r="C172">
            <v>43160</v>
          </cell>
          <cell r="D172" t="str">
            <v>Zona 1</v>
          </cell>
          <cell r="E172">
            <v>8905.02</v>
          </cell>
          <cell r="F172">
            <v>0</v>
          </cell>
          <cell r="G172">
            <v>85.42</v>
          </cell>
          <cell r="H172">
            <v>224.97</v>
          </cell>
          <cell r="I172">
            <v>0</v>
          </cell>
          <cell r="J172">
            <v>284.14</v>
          </cell>
          <cell r="K172">
            <v>4020.5</v>
          </cell>
        </row>
        <row r="173">
          <cell r="B173" t="str">
            <v>AYUDANTE</v>
          </cell>
          <cell r="C173">
            <v>43160</v>
          </cell>
          <cell r="D173" t="str">
            <v>Zona 2</v>
          </cell>
          <cell r="E173">
            <v>48.92</v>
          </cell>
          <cell r="F173">
            <v>8.31</v>
          </cell>
          <cell r="G173">
            <v>95.83</v>
          </cell>
          <cell r="H173">
            <v>224.97</v>
          </cell>
          <cell r="I173">
            <v>93.74</v>
          </cell>
          <cell r="J173">
            <v>284.14</v>
          </cell>
          <cell r="K173">
            <v>4020.5</v>
          </cell>
        </row>
        <row r="174">
          <cell r="B174" t="str">
            <v>MEDIO OFICIAL</v>
          </cell>
          <cell r="C174">
            <v>43160</v>
          </cell>
          <cell r="D174" t="str">
            <v>Zona 2</v>
          </cell>
          <cell r="E174">
            <v>53.17</v>
          </cell>
          <cell r="F174">
            <v>9.0399999999999991</v>
          </cell>
          <cell r="G174">
            <v>95.83</v>
          </cell>
          <cell r="H174">
            <v>224.97</v>
          </cell>
          <cell r="I174">
            <v>93.74</v>
          </cell>
          <cell r="J174">
            <v>284.14</v>
          </cell>
          <cell r="K174">
            <v>4020.5</v>
          </cell>
        </row>
        <row r="175">
          <cell r="B175" t="str">
            <v>OFICIAL</v>
          </cell>
          <cell r="C175">
            <v>43160</v>
          </cell>
          <cell r="D175" t="str">
            <v>Zona 2</v>
          </cell>
          <cell r="E175">
            <v>57.66</v>
          </cell>
          <cell r="F175">
            <v>9.81</v>
          </cell>
          <cell r="G175">
            <v>95.83</v>
          </cell>
          <cell r="H175">
            <v>224.97</v>
          </cell>
          <cell r="I175">
            <v>93.74</v>
          </cell>
          <cell r="J175">
            <v>284.14</v>
          </cell>
          <cell r="K175">
            <v>4020.5</v>
          </cell>
        </row>
        <row r="176">
          <cell r="B176" t="str">
            <v>OFICIAL BOLLAND</v>
          </cell>
          <cell r="C176">
            <v>43160</v>
          </cell>
          <cell r="D176" t="str">
            <v>Zona 2</v>
          </cell>
          <cell r="E176">
            <v>67.72</v>
          </cell>
          <cell r="F176">
            <v>11.51</v>
          </cell>
          <cell r="G176">
            <v>95.83</v>
          </cell>
          <cell r="H176">
            <v>224.97</v>
          </cell>
          <cell r="I176">
            <v>93.74</v>
          </cell>
          <cell r="J176">
            <v>284.14</v>
          </cell>
          <cell r="K176">
            <v>4020.5</v>
          </cell>
        </row>
        <row r="177">
          <cell r="B177" t="str">
            <v>OFICIAL ESPECIALIZADO</v>
          </cell>
          <cell r="C177">
            <v>43160</v>
          </cell>
          <cell r="D177" t="str">
            <v>Zona 2</v>
          </cell>
          <cell r="E177">
            <v>67.72</v>
          </cell>
          <cell r="F177">
            <v>11.51</v>
          </cell>
          <cell r="G177">
            <v>95.83</v>
          </cell>
          <cell r="H177">
            <v>224.97</v>
          </cell>
          <cell r="I177">
            <v>93.74</v>
          </cell>
          <cell r="J177">
            <v>284.14</v>
          </cell>
          <cell r="K177">
            <v>4020.5</v>
          </cell>
        </row>
        <row r="178">
          <cell r="B178" t="str">
            <v>SERENO</v>
          </cell>
          <cell r="C178">
            <v>43160</v>
          </cell>
          <cell r="D178" t="str">
            <v>Zona 2</v>
          </cell>
          <cell r="E178">
            <v>8905.02</v>
          </cell>
          <cell r="F178">
            <v>1513.87</v>
          </cell>
          <cell r="G178">
            <v>95.83</v>
          </cell>
          <cell r="H178">
            <v>224.97</v>
          </cell>
          <cell r="I178">
            <v>93.74</v>
          </cell>
          <cell r="J178">
            <v>284.14</v>
          </cell>
          <cell r="K178">
            <v>4020.5</v>
          </cell>
        </row>
        <row r="179">
          <cell r="B179" t="str">
            <v>AYUDANTE</v>
          </cell>
          <cell r="C179">
            <v>43160</v>
          </cell>
          <cell r="D179" t="str">
            <v>Zona 3</v>
          </cell>
          <cell r="E179">
            <v>48.92</v>
          </cell>
          <cell r="F179">
            <v>40.119999999999997</v>
          </cell>
          <cell r="G179">
            <v>95.83</v>
          </cell>
          <cell r="H179">
            <v>224.97</v>
          </cell>
          <cell r="I179">
            <v>93.74</v>
          </cell>
          <cell r="J179">
            <v>402.07</v>
          </cell>
          <cell r="K179">
            <v>4020.5</v>
          </cell>
        </row>
        <row r="180">
          <cell r="B180" t="str">
            <v>MEDIO OFICIAL</v>
          </cell>
          <cell r="C180">
            <v>43160</v>
          </cell>
          <cell r="D180" t="str">
            <v>Zona 3</v>
          </cell>
          <cell r="E180">
            <v>53.17</v>
          </cell>
          <cell r="F180">
            <v>43.58</v>
          </cell>
          <cell r="G180">
            <v>95.83</v>
          </cell>
          <cell r="H180">
            <v>224.97</v>
          </cell>
          <cell r="I180">
            <v>93.74</v>
          </cell>
          <cell r="J180">
            <v>402.07</v>
          </cell>
          <cell r="K180">
            <v>4020.5</v>
          </cell>
        </row>
        <row r="181">
          <cell r="B181" t="str">
            <v>OFICIAL</v>
          </cell>
          <cell r="C181">
            <v>43160</v>
          </cell>
          <cell r="D181" t="str">
            <v>Zona 3</v>
          </cell>
          <cell r="E181">
            <v>57.66</v>
          </cell>
          <cell r="F181">
            <v>47.29</v>
          </cell>
          <cell r="G181">
            <v>95.83</v>
          </cell>
          <cell r="H181">
            <v>224.97</v>
          </cell>
          <cell r="I181">
            <v>93.74</v>
          </cell>
          <cell r="J181">
            <v>402.07</v>
          </cell>
          <cell r="K181">
            <v>4020.5</v>
          </cell>
        </row>
        <row r="182">
          <cell r="B182" t="str">
            <v>OFICIAL BOLLAND</v>
          </cell>
          <cell r="C182">
            <v>43160</v>
          </cell>
          <cell r="D182" t="str">
            <v>Zona 3</v>
          </cell>
          <cell r="E182">
            <v>67.72</v>
          </cell>
          <cell r="F182">
            <v>55.53</v>
          </cell>
          <cell r="G182">
            <v>95.83</v>
          </cell>
          <cell r="H182">
            <v>224.97</v>
          </cell>
          <cell r="I182">
            <v>93.74</v>
          </cell>
          <cell r="J182">
            <v>402.07</v>
          </cell>
          <cell r="K182">
            <v>4020.5</v>
          </cell>
        </row>
        <row r="183">
          <cell r="B183" t="str">
            <v>OFICIAL ESPECIALIZADO</v>
          </cell>
          <cell r="C183">
            <v>43160</v>
          </cell>
          <cell r="D183" t="str">
            <v>Zona 3</v>
          </cell>
          <cell r="E183">
            <v>67.72</v>
          </cell>
          <cell r="F183">
            <v>55.53</v>
          </cell>
          <cell r="G183">
            <v>95.83</v>
          </cell>
          <cell r="H183">
            <v>224.97</v>
          </cell>
          <cell r="I183">
            <v>93.74</v>
          </cell>
          <cell r="J183">
            <v>402.07</v>
          </cell>
          <cell r="K183">
            <v>4020.5</v>
          </cell>
        </row>
        <row r="184">
          <cell r="B184" t="str">
            <v>SERENO</v>
          </cell>
          <cell r="C184">
            <v>43160</v>
          </cell>
          <cell r="D184" t="str">
            <v>Zona 3</v>
          </cell>
          <cell r="E184">
            <v>8905.02</v>
          </cell>
          <cell r="F184">
            <v>7302.13</v>
          </cell>
          <cell r="G184">
            <v>95.83</v>
          </cell>
          <cell r="H184">
            <v>224.97</v>
          </cell>
          <cell r="I184">
            <v>93.74</v>
          </cell>
          <cell r="J184">
            <v>402.07</v>
          </cell>
          <cell r="K184">
            <v>4020.5</v>
          </cell>
        </row>
        <row r="185">
          <cell r="B185" t="str">
            <v>AYUDANTE</v>
          </cell>
          <cell r="C185">
            <v>43160</v>
          </cell>
          <cell r="D185" t="str">
            <v>Zona 4</v>
          </cell>
          <cell r="E185">
            <v>48.92</v>
          </cell>
          <cell r="F185">
            <v>48.92</v>
          </cell>
          <cell r="G185">
            <v>95.83</v>
          </cell>
          <cell r="H185">
            <v>224.97</v>
          </cell>
          <cell r="I185">
            <v>93.74</v>
          </cell>
          <cell r="J185">
            <v>338.77</v>
          </cell>
          <cell r="K185">
            <v>4020.5</v>
          </cell>
        </row>
        <row r="186">
          <cell r="B186" t="str">
            <v>MEDIO OFICIAL</v>
          </cell>
          <cell r="C186">
            <v>43160</v>
          </cell>
          <cell r="D186" t="str">
            <v>Zona 4</v>
          </cell>
          <cell r="E186">
            <v>53.17</v>
          </cell>
          <cell r="F186">
            <v>53.17</v>
          </cell>
          <cell r="G186">
            <v>95.83</v>
          </cell>
          <cell r="H186">
            <v>224.97</v>
          </cell>
          <cell r="I186">
            <v>93.74</v>
          </cell>
          <cell r="J186">
            <v>338.77</v>
          </cell>
          <cell r="K186">
            <v>4020.5</v>
          </cell>
        </row>
        <row r="187">
          <cell r="B187" t="str">
            <v>OFICIAL</v>
          </cell>
          <cell r="C187">
            <v>43160</v>
          </cell>
          <cell r="D187" t="str">
            <v>Zona 4</v>
          </cell>
          <cell r="E187">
            <v>57.66</v>
          </cell>
          <cell r="F187">
            <v>57.66</v>
          </cell>
          <cell r="G187">
            <v>95.83</v>
          </cell>
          <cell r="H187">
            <v>224.97</v>
          </cell>
          <cell r="I187">
            <v>93.74</v>
          </cell>
          <cell r="J187">
            <v>338.77</v>
          </cell>
          <cell r="K187">
            <v>4020.5</v>
          </cell>
        </row>
        <row r="188">
          <cell r="B188" t="str">
            <v>OFICIAL BOLLAND</v>
          </cell>
          <cell r="C188">
            <v>43160</v>
          </cell>
          <cell r="D188" t="str">
            <v>Zona 4</v>
          </cell>
          <cell r="E188">
            <v>67.72</v>
          </cell>
          <cell r="F188">
            <v>67.72</v>
          </cell>
          <cell r="G188">
            <v>95.83</v>
          </cell>
          <cell r="H188">
            <v>224.97</v>
          </cell>
          <cell r="I188">
            <v>93.74</v>
          </cell>
          <cell r="J188">
            <v>338.77</v>
          </cell>
          <cell r="K188">
            <v>4020.5</v>
          </cell>
        </row>
        <row r="189">
          <cell r="B189" t="str">
            <v>OFICIAL ESPECIALIZADO</v>
          </cell>
          <cell r="C189">
            <v>43160</v>
          </cell>
          <cell r="D189" t="str">
            <v>Zona 4</v>
          </cell>
          <cell r="E189">
            <v>67.72</v>
          </cell>
          <cell r="F189">
            <v>67.72</v>
          </cell>
          <cell r="G189">
            <v>95.83</v>
          </cell>
          <cell r="H189">
            <v>224.97</v>
          </cell>
          <cell r="I189">
            <v>93.74</v>
          </cell>
          <cell r="J189">
            <v>338.77</v>
          </cell>
          <cell r="K189">
            <v>4020.5</v>
          </cell>
        </row>
        <row r="190">
          <cell r="B190" t="str">
            <v>SERENO</v>
          </cell>
          <cell r="C190">
            <v>43160</v>
          </cell>
          <cell r="D190" t="str">
            <v>Zona 4</v>
          </cell>
          <cell r="E190">
            <v>8905.02</v>
          </cell>
          <cell r="F190">
            <v>8905.02</v>
          </cell>
          <cell r="G190">
            <v>95.83</v>
          </cell>
          <cell r="H190">
            <v>224.97</v>
          </cell>
          <cell r="I190">
            <v>93.74</v>
          </cell>
          <cell r="J190">
            <v>338.77</v>
          </cell>
          <cell r="K190">
            <v>4020.5</v>
          </cell>
        </row>
        <row r="191">
          <cell r="B191" t="str">
            <v>AYUDANTE</v>
          </cell>
          <cell r="C191">
            <v>43191</v>
          </cell>
          <cell r="D191" t="str">
            <v>Zona 1</v>
          </cell>
          <cell r="E191">
            <v>56.26</v>
          </cell>
          <cell r="F191">
            <v>0</v>
          </cell>
          <cell r="G191">
            <v>98.24</v>
          </cell>
          <cell r="H191">
            <v>258.70999999999998</v>
          </cell>
          <cell r="I191">
            <v>0</v>
          </cell>
          <cell r="J191">
            <v>326.77</v>
          </cell>
          <cell r="K191">
            <v>4623.57</v>
          </cell>
        </row>
        <row r="192">
          <cell r="B192" t="str">
            <v>MEDIO OFICIAL</v>
          </cell>
          <cell r="C192">
            <v>43191</v>
          </cell>
          <cell r="D192" t="str">
            <v>Zona 1</v>
          </cell>
          <cell r="E192">
            <v>61.15</v>
          </cell>
          <cell r="F192">
            <v>0</v>
          </cell>
          <cell r="G192">
            <v>98.24</v>
          </cell>
          <cell r="H192">
            <v>258.70999999999998</v>
          </cell>
          <cell r="I192">
            <v>0</v>
          </cell>
          <cell r="J192">
            <v>326.77</v>
          </cell>
          <cell r="K192">
            <v>4623.57</v>
          </cell>
        </row>
        <row r="193">
          <cell r="B193" t="str">
            <v>OFICIAL</v>
          </cell>
          <cell r="C193">
            <v>43191</v>
          </cell>
          <cell r="D193" t="str">
            <v>Zona 1</v>
          </cell>
          <cell r="E193">
            <v>66.31</v>
          </cell>
          <cell r="F193">
            <v>0</v>
          </cell>
          <cell r="G193">
            <v>98.24</v>
          </cell>
          <cell r="H193">
            <v>258.70999999999998</v>
          </cell>
          <cell r="I193">
            <v>0</v>
          </cell>
          <cell r="J193">
            <v>326.77</v>
          </cell>
          <cell r="K193">
            <v>4623.57</v>
          </cell>
        </row>
        <row r="194">
          <cell r="B194" t="str">
            <v>OFICIAL BOLLAND</v>
          </cell>
          <cell r="C194">
            <v>43191</v>
          </cell>
          <cell r="D194" t="str">
            <v>Zona 1</v>
          </cell>
          <cell r="E194">
            <v>66.31</v>
          </cell>
          <cell r="G194">
            <v>98.24</v>
          </cell>
          <cell r="H194">
            <v>258.70999999999998</v>
          </cell>
          <cell r="I194">
            <v>0</v>
          </cell>
          <cell r="J194">
            <v>326.77</v>
          </cell>
          <cell r="K194">
            <v>4623.57</v>
          </cell>
        </row>
        <row r="195">
          <cell r="B195" t="str">
            <v>OFICIAL ESPECIALIZADO</v>
          </cell>
          <cell r="C195">
            <v>43191</v>
          </cell>
          <cell r="D195" t="str">
            <v>Zona 1</v>
          </cell>
          <cell r="E195">
            <v>77.87</v>
          </cell>
          <cell r="F195">
            <v>0</v>
          </cell>
          <cell r="G195">
            <v>98.24</v>
          </cell>
          <cell r="H195">
            <v>258.70999999999998</v>
          </cell>
          <cell r="I195">
            <v>0</v>
          </cell>
          <cell r="J195">
            <v>326.77</v>
          </cell>
          <cell r="K195">
            <v>4623.57</v>
          </cell>
        </row>
        <row r="196">
          <cell r="B196" t="str">
            <v>SERENO</v>
          </cell>
          <cell r="C196">
            <v>43191</v>
          </cell>
          <cell r="D196" t="str">
            <v>Zona 1</v>
          </cell>
          <cell r="E196">
            <v>10240</v>
          </cell>
          <cell r="F196">
            <v>0</v>
          </cell>
          <cell r="G196">
            <v>98.24</v>
          </cell>
          <cell r="H196">
            <v>258.70999999999998</v>
          </cell>
          <cell r="I196">
            <v>0</v>
          </cell>
          <cell r="J196">
            <v>326.77</v>
          </cell>
          <cell r="K196">
            <v>4623.57</v>
          </cell>
        </row>
        <row r="197">
          <cell r="B197" t="str">
            <v>AYUDANTE</v>
          </cell>
          <cell r="C197">
            <v>43191</v>
          </cell>
          <cell r="D197" t="str">
            <v>Zona 2</v>
          </cell>
          <cell r="E197">
            <v>56.26</v>
          </cell>
          <cell r="F197">
            <v>9.56</v>
          </cell>
          <cell r="G197">
            <v>110.21</v>
          </cell>
          <cell r="H197">
            <v>258.70999999999998</v>
          </cell>
          <cell r="I197">
            <v>107.8</v>
          </cell>
          <cell r="J197">
            <v>326.77</v>
          </cell>
          <cell r="K197">
            <v>4623.57</v>
          </cell>
        </row>
        <row r="198">
          <cell r="B198" t="str">
            <v>MEDIO OFICIAL</v>
          </cell>
          <cell r="C198">
            <v>43191</v>
          </cell>
          <cell r="D198" t="str">
            <v>Zona 2</v>
          </cell>
          <cell r="E198">
            <v>61.15</v>
          </cell>
          <cell r="F198">
            <v>10.4</v>
          </cell>
          <cell r="G198">
            <v>110.21</v>
          </cell>
          <cell r="H198">
            <v>258.70999999999998</v>
          </cell>
          <cell r="I198">
            <v>107.8</v>
          </cell>
          <cell r="J198">
            <v>326.77</v>
          </cell>
          <cell r="K198">
            <v>4623.57</v>
          </cell>
        </row>
        <row r="199">
          <cell r="B199" t="str">
            <v>OFICIAL</v>
          </cell>
          <cell r="C199">
            <v>43191</v>
          </cell>
          <cell r="D199" t="str">
            <v>Zona 2</v>
          </cell>
          <cell r="E199">
            <v>66.31</v>
          </cell>
          <cell r="F199">
            <v>11.28</v>
          </cell>
          <cell r="G199">
            <v>110.21</v>
          </cell>
          <cell r="H199">
            <v>258.70999999999998</v>
          </cell>
          <cell r="I199">
            <v>107.8</v>
          </cell>
          <cell r="J199">
            <v>326.77</v>
          </cell>
          <cell r="K199">
            <v>4623.57</v>
          </cell>
        </row>
        <row r="200">
          <cell r="B200" t="str">
            <v>OFICIAL BOLLAND</v>
          </cell>
          <cell r="C200">
            <v>43191</v>
          </cell>
          <cell r="D200" t="str">
            <v>Zona 2</v>
          </cell>
          <cell r="E200">
            <v>66.31</v>
          </cell>
          <cell r="F200">
            <v>11.28</v>
          </cell>
          <cell r="G200">
            <v>110.21</v>
          </cell>
          <cell r="H200">
            <v>258.70999999999998</v>
          </cell>
          <cell r="I200">
            <v>107.8</v>
          </cell>
          <cell r="J200">
            <v>326.77</v>
          </cell>
          <cell r="K200">
            <v>4623.57</v>
          </cell>
        </row>
        <row r="201">
          <cell r="B201" t="str">
            <v>OFICIAL ESPECIALIZADO</v>
          </cell>
          <cell r="C201">
            <v>43191</v>
          </cell>
          <cell r="D201" t="str">
            <v>Zona 2</v>
          </cell>
          <cell r="E201">
            <v>77.87</v>
          </cell>
          <cell r="F201">
            <v>13.24</v>
          </cell>
          <cell r="G201">
            <v>110.21</v>
          </cell>
          <cell r="H201">
            <v>258.70999999999998</v>
          </cell>
          <cell r="I201">
            <v>107.8</v>
          </cell>
          <cell r="J201">
            <v>326.77</v>
          </cell>
          <cell r="K201">
            <v>4623.57</v>
          </cell>
        </row>
        <row r="202">
          <cell r="B202" t="str">
            <v>SERENO</v>
          </cell>
          <cell r="C202">
            <v>43191</v>
          </cell>
          <cell r="D202" t="str">
            <v>Zona 2</v>
          </cell>
          <cell r="E202">
            <v>10240</v>
          </cell>
          <cell r="F202">
            <v>1740.95</v>
          </cell>
          <cell r="G202">
            <v>110.21</v>
          </cell>
          <cell r="H202">
            <v>258.70999999999998</v>
          </cell>
          <cell r="I202">
            <v>107.8</v>
          </cell>
          <cell r="J202">
            <v>326.77</v>
          </cell>
          <cell r="K202">
            <v>4623.57</v>
          </cell>
        </row>
        <row r="203">
          <cell r="B203" t="str">
            <v>AYUDANTE</v>
          </cell>
          <cell r="C203">
            <v>43191</v>
          </cell>
          <cell r="D203" t="str">
            <v>Zona 3</v>
          </cell>
          <cell r="E203">
            <v>56.26</v>
          </cell>
          <cell r="F203">
            <v>46.13</v>
          </cell>
          <cell r="G203">
            <v>110.21</v>
          </cell>
          <cell r="H203">
            <v>258.70999999999998</v>
          </cell>
          <cell r="I203">
            <v>107.8</v>
          </cell>
          <cell r="J203">
            <v>462.38</v>
          </cell>
          <cell r="K203">
            <v>4623.57</v>
          </cell>
        </row>
        <row r="204">
          <cell r="B204" t="str">
            <v>MEDIO OFICIAL</v>
          </cell>
          <cell r="C204">
            <v>43191</v>
          </cell>
          <cell r="D204" t="str">
            <v>Zona 3</v>
          </cell>
          <cell r="E204">
            <v>61.15</v>
          </cell>
          <cell r="F204">
            <v>50.11</v>
          </cell>
          <cell r="G204">
            <v>110.21</v>
          </cell>
          <cell r="H204">
            <v>258.70999999999998</v>
          </cell>
          <cell r="I204">
            <v>107.8</v>
          </cell>
          <cell r="J204">
            <v>462.38</v>
          </cell>
          <cell r="K204">
            <v>4623.57</v>
          </cell>
        </row>
        <row r="205">
          <cell r="B205" t="str">
            <v>OFICIAL</v>
          </cell>
          <cell r="C205">
            <v>43191</v>
          </cell>
          <cell r="D205" t="str">
            <v>Zona 3</v>
          </cell>
          <cell r="E205">
            <v>66.31</v>
          </cell>
          <cell r="F205">
            <v>54.38</v>
          </cell>
          <cell r="G205">
            <v>110.21</v>
          </cell>
          <cell r="H205">
            <v>258.70999999999998</v>
          </cell>
          <cell r="I205">
            <v>107.8</v>
          </cell>
          <cell r="J205">
            <v>462.38</v>
          </cell>
          <cell r="K205">
            <v>4623.57</v>
          </cell>
        </row>
        <row r="206">
          <cell r="B206" t="str">
            <v>OFICIAL BOLLAND</v>
          </cell>
          <cell r="C206">
            <v>43191</v>
          </cell>
          <cell r="D206" t="str">
            <v>Zona 3</v>
          </cell>
          <cell r="E206">
            <v>66.31</v>
          </cell>
          <cell r="F206">
            <v>54.38</v>
          </cell>
          <cell r="G206">
            <v>110.21</v>
          </cell>
          <cell r="H206">
            <v>258.70999999999998</v>
          </cell>
          <cell r="I206">
            <v>107.8</v>
          </cell>
          <cell r="J206">
            <v>462.38</v>
          </cell>
          <cell r="K206">
            <v>4623.57</v>
          </cell>
        </row>
        <row r="207">
          <cell r="B207" t="str">
            <v>OFICIAL ESPECIALIZADO</v>
          </cell>
          <cell r="C207">
            <v>43191</v>
          </cell>
          <cell r="D207" t="str">
            <v>Zona 3</v>
          </cell>
          <cell r="E207">
            <v>77.87</v>
          </cell>
          <cell r="F207">
            <v>63.86</v>
          </cell>
          <cell r="G207">
            <v>110.21</v>
          </cell>
          <cell r="H207">
            <v>258.70999999999998</v>
          </cell>
          <cell r="I207">
            <v>107.8</v>
          </cell>
          <cell r="J207">
            <v>462.38</v>
          </cell>
          <cell r="K207">
            <v>4623.57</v>
          </cell>
        </row>
        <row r="208">
          <cell r="B208" t="str">
            <v>SERENO</v>
          </cell>
          <cell r="C208">
            <v>43191</v>
          </cell>
          <cell r="D208" t="str">
            <v>Zona 3</v>
          </cell>
          <cell r="E208">
            <v>10240</v>
          </cell>
          <cell r="F208">
            <v>8397.4500000000007</v>
          </cell>
          <cell r="G208">
            <v>110.21</v>
          </cell>
          <cell r="H208">
            <v>258.70999999999998</v>
          </cell>
          <cell r="I208">
            <v>107.8</v>
          </cell>
          <cell r="J208">
            <v>462.38</v>
          </cell>
          <cell r="K208">
            <v>4623.57</v>
          </cell>
        </row>
        <row r="209">
          <cell r="B209" t="str">
            <v>AYUDANTE</v>
          </cell>
          <cell r="C209">
            <v>43191</v>
          </cell>
          <cell r="D209" t="str">
            <v>Zona 4</v>
          </cell>
          <cell r="E209">
            <v>56.26</v>
          </cell>
          <cell r="F209">
            <v>56.26</v>
          </cell>
          <cell r="G209">
            <v>110.21</v>
          </cell>
          <cell r="H209">
            <v>258.70999999999998</v>
          </cell>
          <cell r="I209">
            <v>107.8</v>
          </cell>
          <cell r="J209">
            <v>389.58</v>
          </cell>
          <cell r="K209">
            <v>4623.57</v>
          </cell>
        </row>
        <row r="210">
          <cell r="B210" t="str">
            <v>MEDIO OFICIAL</v>
          </cell>
          <cell r="C210">
            <v>43191</v>
          </cell>
          <cell r="D210" t="str">
            <v>Zona 4</v>
          </cell>
          <cell r="E210">
            <v>61.15</v>
          </cell>
          <cell r="F210">
            <v>61.15</v>
          </cell>
          <cell r="G210">
            <v>110.21</v>
          </cell>
          <cell r="H210">
            <v>258.70999999999998</v>
          </cell>
          <cell r="I210">
            <v>107.8</v>
          </cell>
          <cell r="J210">
            <v>389.58</v>
          </cell>
          <cell r="K210">
            <v>4623.57</v>
          </cell>
        </row>
        <row r="211">
          <cell r="B211" t="str">
            <v>OFICIAL</v>
          </cell>
          <cell r="C211">
            <v>43191</v>
          </cell>
          <cell r="D211" t="str">
            <v>Zona 4</v>
          </cell>
          <cell r="E211">
            <v>66.31</v>
          </cell>
          <cell r="F211">
            <v>66.31</v>
          </cell>
          <cell r="G211">
            <v>110.21</v>
          </cell>
          <cell r="H211">
            <v>258.70999999999998</v>
          </cell>
          <cell r="I211">
            <v>107.8</v>
          </cell>
          <cell r="J211">
            <v>389.58</v>
          </cell>
          <cell r="K211">
            <v>4623.57</v>
          </cell>
        </row>
        <row r="212">
          <cell r="B212" t="str">
            <v>OFICIAL BOLLAND</v>
          </cell>
          <cell r="C212">
            <v>43191</v>
          </cell>
          <cell r="D212" t="str">
            <v>Zona 4</v>
          </cell>
          <cell r="E212">
            <v>66.31</v>
          </cell>
          <cell r="F212">
            <v>66.31</v>
          </cell>
          <cell r="G212">
            <v>110.21</v>
          </cell>
          <cell r="H212">
            <v>258.70999999999998</v>
          </cell>
          <cell r="I212">
            <v>107.8</v>
          </cell>
          <cell r="J212">
            <v>389.58</v>
          </cell>
          <cell r="K212">
            <v>4623.57</v>
          </cell>
        </row>
        <row r="213">
          <cell r="B213" t="str">
            <v>OFICIAL ESPECIALIZADO</v>
          </cell>
          <cell r="C213">
            <v>43191</v>
          </cell>
          <cell r="D213" t="str">
            <v>Zona 4</v>
          </cell>
          <cell r="E213">
            <v>77.87</v>
          </cell>
          <cell r="F213">
            <v>77.87</v>
          </cell>
          <cell r="G213">
            <v>110.21</v>
          </cell>
          <cell r="H213">
            <v>258.70999999999998</v>
          </cell>
          <cell r="I213">
            <v>107.8</v>
          </cell>
          <cell r="J213">
            <v>389.58</v>
          </cell>
          <cell r="K213">
            <v>4623.57</v>
          </cell>
        </row>
        <row r="214">
          <cell r="B214" t="str">
            <v>SERENO</v>
          </cell>
          <cell r="C214">
            <v>43191</v>
          </cell>
          <cell r="D214" t="str">
            <v>Zona 4</v>
          </cell>
          <cell r="E214">
            <v>10240</v>
          </cell>
          <cell r="F214">
            <v>10240.77</v>
          </cell>
          <cell r="G214">
            <v>110.21</v>
          </cell>
          <cell r="H214">
            <v>258.70999999999998</v>
          </cell>
          <cell r="I214">
            <v>107.8</v>
          </cell>
          <cell r="J214">
            <v>389.58</v>
          </cell>
          <cell r="K214">
            <v>4623.57</v>
          </cell>
        </row>
        <row r="215">
          <cell r="B215" t="str">
            <v>AYUDANTE</v>
          </cell>
          <cell r="C215">
            <v>43374</v>
          </cell>
          <cell r="D215" t="str">
            <v>Zona 1</v>
          </cell>
          <cell r="E215">
            <v>58.7</v>
          </cell>
          <cell r="F215">
            <v>0</v>
          </cell>
          <cell r="G215">
            <v>102.5</v>
          </cell>
          <cell r="H215">
            <v>269.95999999999998</v>
          </cell>
          <cell r="I215">
            <v>0</v>
          </cell>
          <cell r="J215">
            <v>340.97</v>
          </cell>
          <cell r="K215">
            <v>4824.6000000000004</v>
          </cell>
        </row>
        <row r="216">
          <cell r="B216" t="str">
            <v>MEDIO OFICIAL</v>
          </cell>
          <cell r="C216">
            <v>43374</v>
          </cell>
          <cell r="D216" t="str">
            <v>Zona 1</v>
          </cell>
          <cell r="E216">
            <v>63.8</v>
          </cell>
          <cell r="F216">
            <v>0</v>
          </cell>
          <cell r="G216">
            <v>102.5</v>
          </cell>
          <cell r="H216">
            <v>269.95999999999998</v>
          </cell>
          <cell r="I216">
            <v>0</v>
          </cell>
          <cell r="J216">
            <v>340.97</v>
          </cell>
          <cell r="K216">
            <v>4824.6000000000004</v>
          </cell>
        </row>
        <row r="217">
          <cell r="B217" t="str">
            <v>OFICIAL</v>
          </cell>
          <cell r="C217">
            <v>43374</v>
          </cell>
          <cell r="D217" t="str">
            <v>Zona 1</v>
          </cell>
          <cell r="E217">
            <v>69.19</v>
          </cell>
          <cell r="F217">
            <v>0</v>
          </cell>
          <cell r="G217">
            <v>102.5</v>
          </cell>
          <cell r="H217">
            <v>269.95999999999998</v>
          </cell>
          <cell r="I217">
            <v>0</v>
          </cell>
          <cell r="J217">
            <v>340.97</v>
          </cell>
          <cell r="K217">
            <v>4824.6000000000004</v>
          </cell>
        </row>
        <row r="218">
          <cell r="B218" t="str">
            <v>OFICIAL BOLLAND</v>
          </cell>
          <cell r="C218">
            <v>43374</v>
          </cell>
          <cell r="D218" t="str">
            <v>Zona 1</v>
          </cell>
          <cell r="E218">
            <v>69.19</v>
          </cell>
          <cell r="F218">
            <v>0</v>
          </cell>
          <cell r="G218">
            <v>102.5</v>
          </cell>
          <cell r="H218">
            <v>269.95999999999998</v>
          </cell>
          <cell r="I218">
            <v>0</v>
          </cell>
          <cell r="J218">
            <v>340.97</v>
          </cell>
          <cell r="K218">
            <v>4824.6000000000004</v>
          </cell>
        </row>
        <row r="219">
          <cell r="B219" t="str">
            <v>OFICIAL ESPECIALIZADO</v>
          </cell>
          <cell r="C219">
            <v>43374</v>
          </cell>
          <cell r="D219" t="str">
            <v>Zona 1</v>
          </cell>
          <cell r="E219">
            <v>81.260000000000005</v>
          </cell>
          <cell r="F219">
            <v>0</v>
          </cell>
          <cell r="G219">
            <v>102.5</v>
          </cell>
          <cell r="H219">
            <v>269.95999999999998</v>
          </cell>
          <cell r="I219">
            <v>0</v>
          </cell>
          <cell r="J219">
            <v>340.97</v>
          </cell>
          <cell r="K219">
            <v>4824.6000000000004</v>
          </cell>
        </row>
        <row r="220">
          <cell r="B220" t="str">
            <v>SERENO</v>
          </cell>
          <cell r="C220">
            <v>43374</v>
          </cell>
          <cell r="D220" t="str">
            <v>Zona 1</v>
          </cell>
          <cell r="E220">
            <v>10686.02</v>
          </cell>
          <cell r="F220">
            <v>0</v>
          </cell>
          <cell r="G220">
            <v>102.5</v>
          </cell>
          <cell r="H220">
            <v>269.95999999999998</v>
          </cell>
          <cell r="I220">
            <v>0</v>
          </cell>
          <cell r="J220">
            <v>340.97</v>
          </cell>
          <cell r="K220">
            <v>4824.6000000000004</v>
          </cell>
        </row>
        <row r="221">
          <cell r="B221" t="str">
            <v>AYUDANTE</v>
          </cell>
          <cell r="C221">
            <v>43374</v>
          </cell>
          <cell r="D221" t="str">
            <v>Zona 2</v>
          </cell>
          <cell r="E221">
            <v>58.7</v>
          </cell>
          <cell r="F221">
            <v>9.9700000000000006</v>
          </cell>
          <cell r="G221">
            <v>115</v>
          </cell>
          <cell r="H221">
            <v>269.95999999999998</v>
          </cell>
          <cell r="I221">
            <v>112.49</v>
          </cell>
          <cell r="J221">
            <v>340.97</v>
          </cell>
          <cell r="K221">
            <v>4824.6000000000004</v>
          </cell>
        </row>
        <row r="222">
          <cell r="B222" t="str">
            <v>MEDIO OFICIAL</v>
          </cell>
          <cell r="C222">
            <v>43374</v>
          </cell>
          <cell r="D222" t="str">
            <v>Zona 2</v>
          </cell>
          <cell r="E222">
            <v>63.8</v>
          </cell>
          <cell r="F222">
            <v>10.85</v>
          </cell>
          <cell r="G222">
            <v>115</v>
          </cell>
          <cell r="H222">
            <v>269.95999999999998</v>
          </cell>
          <cell r="I222">
            <v>112.49</v>
          </cell>
          <cell r="J222">
            <v>340.97</v>
          </cell>
          <cell r="K222">
            <v>4824.6000000000004</v>
          </cell>
        </row>
        <row r="223">
          <cell r="B223" t="str">
            <v>OFICIAL</v>
          </cell>
          <cell r="C223">
            <v>43374</v>
          </cell>
          <cell r="D223" t="str">
            <v>Zona 2</v>
          </cell>
          <cell r="E223">
            <v>69.19</v>
          </cell>
          <cell r="F223">
            <v>11.77</v>
          </cell>
          <cell r="G223">
            <v>115</v>
          </cell>
          <cell r="H223">
            <v>269.95999999999998</v>
          </cell>
          <cell r="I223">
            <v>112.49</v>
          </cell>
          <cell r="J223">
            <v>340.97</v>
          </cell>
          <cell r="K223">
            <v>4824.6000000000004</v>
          </cell>
        </row>
        <row r="224">
          <cell r="B224" t="str">
            <v>OFICIAL BOLLAND</v>
          </cell>
          <cell r="C224">
            <v>43374</v>
          </cell>
          <cell r="D224" t="str">
            <v>Zona 2</v>
          </cell>
          <cell r="E224">
            <v>69.19</v>
          </cell>
          <cell r="F224">
            <v>11.77</v>
          </cell>
          <cell r="G224">
            <v>115</v>
          </cell>
          <cell r="H224">
            <v>269.95999999999998</v>
          </cell>
          <cell r="I224">
            <v>112.49</v>
          </cell>
          <cell r="J224">
            <v>340.97</v>
          </cell>
          <cell r="K224">
            <v>4824.6000000000004</v>
          </cell>
        </row>
        <row r="225">
          <cell r="B225" t="str">
            <v>OFICIAL ESPECIALIZADO</v>
          </cell>
          <cell r="C225">
            <v>43374</v>
          </cell>
          <cell r="D225" t="str">
            <v>Zona 2</v>
          </cell>
          <cell r="E225">
            <v>81.260000000000005</v>
          </cell>
          <cell r="F225">
            <v>13.81</v>
          </cell>
          <cell r="G225">
            <v>115</v>
          </cell>
          <cell r="H225">
            <v>269.95999999999998</v>
          </cell>
          <cell r="I225">
            <v>112.49</v>
          </cell>
          <cell r="J225">
            <v>340.97</v>
          </cell>
          <cell r="K225">
            <v>4824.6000000000004</v>
          </cell>
        </row>
        <row r="226">
          <cell r="B226" t="str">
            <v>SERENO</v>
          </cell>
          <cell r="C226">
            <v>43374</v>
          </cell>
          <cell r="D226" t="str">
            <v>Zona 2</v>
          </cell>
          <cell r="E226">
            <v>10686.02</v>
          </cell>
          <cell r="F226">
            <v>1816.64</v>
          </cell>
          <cell r="G226">
            <v>115</v>
          </cell>
          <cell r="H226">
            <v>269.95999999999998</v>
          </cell>
          <cell r="I226">
            <v>112.49</v>
          </cell>
          <cell r="J226">
            <v>340.97</v>
          </cell>
          <cell r="K226">
            <v>4824.6000000000004</v>
          </cell>
        </row>
        <row r="227">
          <cell r="B227" t="str">
            <v>AYUDANTE</v>
          </cell>
          <cell r="C227">
            <v>43374</v>
          </cell>
          <cell r="D227" t="str">
            <v>Zona 3</v>
          </cell>
          <cell r="E227">
            <v>58.7</v>
          </cell>
          <cell r="F227">
            <v>48.14</v>
          </cell>
          <cell r="G227">
            <v>115</v>
          </cell>
          <cell r="H227">
            <v>269.95999999999998</v>
          </cell>
          <cell r="I227">
            <v>112.49</v>
          </cell>
          <cell r="J227">
            <v>482.48</v>
          </cell>
          <cell r="K227">
            <v>4824.6000000000004</v>
          </cell>
        </row>
        <row r="228">
          <cell r="B228" t="str">
            <v>MEDIO OFICIAL</v>
          </cell>
          <cell r="C228">
            <v>43374</v>
          </cell>
          <cell r="D228" t="str">
            <v>Zona 3</v>
          </cell>
          <cell r="E228">
            <v>63.8</v>
          </cell>
          <cell r="F228">
            <v>52.3</v>
          </cell>
          <cell r="G228">
            <v>115</v>
          </cell>
          <cell r="H228">
            <v>269.95999999999998</v>
          </cell>
          <cell r="I228">
            <v>112.49</v>
          </cell>
          <cell r="J228">
            <v>482.48</v>
          </cell>
          <cell r="K228">
            <v>4824.6000000000004</v>
          </cell>
        </row>
        <row r="229">
          <cell r="B229" t="str">
            <v>OFICIAL</v>
          </cell>
          <cell r="C229">
            <v>43374</v>
          </cell>
          <cell r="D229" t="str">
            <v>Zona 3</v>
          </cell>
          <cell r="E229">
            <v>69.19</v>
          </cell>
          <cell r="F229">
            <v>56.75</v>
          </cell>
          <cell r="G229">
            <v>115</v>
          </cell>
          <cell r="H229">
            <v>269.95999999999998</v>
          </cell>
          <cell r="I229">
            <v>112.49</v>
          </cell>
          <cell r="J229">
            <v>482.48</v>
          </cell>
          <cell r="K229">
            <v>4824.6000000000004</v>
          </cell>
        </row>
        <row r="230">
          <cell r="B230" t="str">
            <v>OFICIAL BOLLAND</v>
          </cell>
          <cell r="C230">
            <v>43374</v>
          </cell>
          <cell r="D230" t="str">
            <v>Zona 3</v>
          </cell>
          <cell r="E230">
            <v>69.19</v>
          </cell>
          <cell r="F230">
            <v>56.75</v>
          </cell>
          <cell r="G230">
            <v>115</v>
          </cell>
          <cell r="H230">
            <v>269.95999999999998</v>
          </cell>
          <cell r="I230">
            <v>112.49</v>
          </cell>
          <cell r="J230">
            <v>482.48</v>
          </cell>
          <cell r="K230">
            <v>4824.6000000000004</v>
          </cell>
        </row>
        <row r="231">
          <cell r="B231" t="str">
            <v>OFICIAL ESPECIALIZADO</v>
          </cell>
          <cell r="C231">
            <v>43374</v>
          </cell>
          <cell r="D231" t="str">
            <v>Zona 3</v>
          </cell>
          <cell r="E231">
            <v>81.260000000000005</v>
          </cell>
          <cell r="F231">
            <v>66.64</v>
          </cell>
          <cell r="G231">
            <v>115</v>
          </cell>
          <cell r="H231">
            <v>269.95999999999998</v>
          </cell>
          <cell r="I231">
            <v>112.49</v>
          </cell>
          <cell r="J231">
            <v>482.48</v>
          </cell>
          <cell r="K231">
            <v>4824.6000000000004</v>
          </cell>
        </row>
        <row r="232">
          <cell r="B232" t="str">
            <v>SERENO</v>
          </cell>
          <cell r="C232">
            <v>43374</v>
          </cell>
          <cell r="D232" t="str">
            <v>Zona 3</v>
          </cell>
          <cell r="E232">
            <v>10686.02</v>
          </cell>
          <cell r="F232">
            <v>8762.56</v>
          </cell>
          <cell r="G232">
            <v>115</v>
          </cell>
          <cell r="H232">
            <v>269.95999999999998</v>
          </cell>
          <cell r="I232">
            <v>112.49</v>
          </cell>
          <cell r="J232">
            <v>482.48</v>
          </cell>
          <cell r="K232">
            <v>4824.6000000000004</v>
          </cell>
        </row>
        <row r="233">
          <cell r="B233" t="str">
            <v>AYUDANTE</v>
          </cell>
          <cell r="C233">
            <v>43374</v>
          </cell>
          <cell r="D233" t="str">
            <v>Zona 4</v>
          </cell>
          <cell r="E233">
            <v>58.7</v>
          </cell>
          <cell r="F233">
            <v>58.7</v>
          </cell>
          <cell r="G233">
            <v>115</v>
          </cell>
          <cell r="H233">
            <v>269.95999999999998</v>
          </cell>
          <cell r="I233">
            <v>112.49</v>
          </cell>
          <cell r="J233">
            <v>406.52</v>
          </cell>
          <cell r="K233">
            <v>4824.6000000000004</v>
          </cell>
        </row>
        <row r="234">
          <cell r="B234" t="str">
            <v>MEDIO OFICIAL</v>
          </cell>
          <cell r="C234">
            <v>43374</v>
          </cell>
          <cell r="D234" t="str">
            <v>Zona 4</v>
          </cell>
          <cell r="E234">
            <v>63.8</v>
          </cell>
          <cell r="F234">
            <v>52.3</v>
          </cell>
          <cell r="G234">
            <v>115</v>
          </cell>
          <cell r="H234">
            <v>269.95999999999998</v>
          </cell>
          <cell r="I234">
            <v>112.49</v>
          </cell>
          <cell r="J234">
            <v>406.52</v>
          </cell>
          <cell r="K234">
            <v>4824.6000000000004</v>
          </cell>
        </row>
        <row r="235">
          <cell r="B235" t="str">
            <v>OFICIAL</v>
          </cell>
          <cell r="C235">
            <v>43374</v>
          </cell>
          <cell r="D235" t="str">
            <v>Zona 4</v>
          </cell>
          <cell r="E235">
            <v>69.19</v>
          </cell>
          <cell r="F235">
            <v>69.19</v>
          </cell>
          <cell r="G235">
            <v>115</v>
          </cell>
          <cell r="H235">
            <v>269.95999999999998</v>
          </cell>
          <cell r="I235">
            <v>112.49</v>
          </cell>
          <cell r="J235">
            <v>406.52</v>
          </cell>
          <cell r="K235">
            <v>4824.6000000000004</v>
          </cell>
        </row>
        <row r="236">
          <cell r="B236" t="str">
            <v>OFICIAL BOLLAND</v>
          </cell>
          <cell r="C236">
            <v>43374</v>
          </cell>
          <cell r="D236" t="str">
            <v>Zona 4</v>
          </cell>
          <cell r="E236">
            <v>69.19</v>
          </cell>
          <cell r="F236">
            <v>69.19</v>
          </cell>
          <cell r="G236">
            <v>115</v>
          </cell>
          <cell r="H236">
            <v>269.95999999999998</v>
          </cell>
          <cell r="I236">
            <v>112.49</v>
          </cell>
          <cell r="J236">
            <v>406.52</v>
          </cell>
          <cell r="K236">
            <v>4824.6000000000004</v>
          </cell>
        </row>
        <row r="237">
          <cell r="B237" t="str">
            <v>OFICIAL ESPECIALIZADO</v>
          </cell>
          <cell r="C237">
            <v>43374</v>
          </cell>
          <cell r="D237" t="str">
            <v>Zona 4</v>
          </cell>
          <cell r="E237">
            <v>81.260000000000005</v>
          </cell>
          <cell r="F237">
            <v>81.260000000000005</v>
          </cell>
          <cell r="G237">
            <v>115</v>
          </cell>
          <cell r="H237">
            <v>269.95999999999998</v>
          </cell>
          <cell r="I237">
            <v>112.49</v>
          </cell>
          <cell r="J237">
            <v>406.52</v>
          </cell>
          <cell r="K237">
            <v>4824.6000000000004</v>
          </cell>
        </row>
        <row r="238">
          <cell r="B238" t="str">
            <v>SERENO</v>
          </cell>
          <cell r="C238">
            <v>43374</v>
          </cell>
          <cell r="D238" t="str">
            <v>Zona 4</v>
          </cell>
          <cell r="E238">
            <v>10686.02</v>
          </cell>
          <cell r="F238">
            <v>10686.02</v>
          </cell>
          <cell r="G238">
            <v>115</v>
          </cell>
          <cell r="H238">
            <v>269.95999999999998</v>
          </cell>
          <cell r="I238">
            <v>112.49</v>
          </cell>
          <cell r="J238">
            <v>406.52</v>
          </cell>
          <cell r="K238">
            <v>4824.6000000000004</v>
          </cell>
        </row>
      </sheetData>
      <sheetData sheetId="8">
        <row r="6">
          <cell r="B6">
            <v>42917</v>
          </cell>
        </row>
      </sheetData>
      <sheetData sheetId="9"/>
      <sheetData sheetId="10">
        <row r="5">
          <cell r="B5" t="str">
            <v>Seleccionar Jurisdicción</v>
          </cell>
        </row>
      </sheetData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agrama de trabajo"/>
      <sheetName val="FUERA DE CONVENIO"/>
      <sheetName val="UOCRA"/>
      <sheetName val="P. PRIVADO"/>
      <sheetName val="P. JERARQUICO"/>
      <sheetName val="BD_ESCALAS.PETROLERO"/>
      <sheetName val="BD_ADICIONALES.PETROLERO"/>
      <sheetName val="BD_ESCALAS.UOCRA"/>
      <sheetName val="BD_ADICIONALES.FC"/>
      <sheetName val="BD_ZONAS"/>
      <sheetName val="IVA"/>
    </sheetNames>
    <sheetDataSet>
      <sheetData sheetId="0"/>
      <sheetData sheetId="1">
        <row r="8">
          <cell r="D8">
            <v>43405</v>
          </cell>
        </row>
      </sheetData>
      <sheetData sheetId="2">
        <row r="8">
          <cell r="D8">
            <v>43374</v>
          </cell>
        </row>
      </sheetData>
      <sheetData sheetId="3"/>
      <sheetData sheetId="4"/>
      <sheetData sheetId="5">
        <row r="7">
          <cell r="BA7" t="str">
            <v>PETROLERO CHUBUT (605/10)</v>
          </cell>
        </row>
      </sheetData>
      <sheetData sheetId="6">
        <row r="6">
          <cell r="BE6" t="str">
            <v>ASIG. VIANDA COMP. NO REM.</v>
          </cell>
        </row>
      </sheetData>
      <sheetData sheetId="7">
        <row r="103">
          <cell r="B103" t="str">
            <v>AYUDANTE</v>
          </cell>
          <cell r="C103">
            <v>42736</v>
          </cell>
          <cell r="D103" t="str">
            <v>Zona 1</v>
          </cell>
          <cell r="E103">
            <v>39.01</v>
          </cell>
          <cell r="F103">
            <v>0</v>
          </cell>
          <cell r="G103">
            <v>68.12</v>
          </cell>
          <cell r="H103">
            <v>179.4</v>
          </cell>
          <cell r="I103">
            <v>0</v>
          </cell>
          <cell r="J103">
            <v>226.58</v>
          </cell>
          <cell r="K103">
            <v>3206.15</v>
          </cell>
        </row>
        <row r="104">
          <cell r="B104" t="str">
            <v>MEDIO OFICIAL</v>
          </cell>
          <cell r="C104">
            <v>42736</v>
          </cell>
          <cell r="D104" t="str">
            <v>Zona 1</v>
          </cell>
          <cell r="E104">
            <v>42.39</v>
          </cell>
          <cell r="F104">
            <v>0</v>
          </cell>
          <cell r="G104">
            <v>68.12</v>
          </cell>
          <cell r="H104">
            <v>179.4</v>
          </cell>
          <cell r="I104">
            <v>0</v>
          </cell>
          <cell r="J104">
            <v>226.58</v>
          </cell>
          <cell r="K104">
            <v>3206.15</v>
          </cell>
        </row>
        <row r="105">
          <cell r="B105" t="str">
            <v>OFICIAL</v>
          </cell>
          <cell r="C105">
            <v>42736</v>
          </cell>
          <cell r="D105" t="str">
            <v>Zona 1</v>
          </cell>
          <cell r="E105">
            <v>45.99</v>
          </cell>
          <cell r="F105">
            <v>0</v>
          </cell>
          <cell r="G105">
            <v>68.12</v>
          </cell>
          <cell r="H105">
            <v>179.4</v>
          </cell>
          <cell r="I105">
            <v>0</v>
          </cell>
          <cell r="J105">
            <v>226.58</v>
          </cell>
          <cell r="K105">
            <v>3206.15</v>
          </cell>
        </row>
        <row r="106">
          <cell r="B106" t="str">
            <v>OFICIAL BOLLAND</v>
          </cell>
          <cell r="C106">
            <v>42736</v>
          </cell>
          <cell r="D106" t="str">
            <v>Zona 1</v>
          </cell>
          <cell r="E106">
            <v>54</v>
          </cell>
          <cell r="F106">
            <v>0</v>
          </cell>
          <cell r="G106">
            <v>68.12</v>
          </cell>
          <cell r="H106">
            <v>179.4</v>
          </cell>
          <cell r="I106">
            <v>0</v>
          </cell>
          <cell r="J106">
            <v>226.58</v>
          </cell>
          <cell r="K106">
            <v>3206.15</v>
          </cell>
        </row>
        <row r="107">
          <cell r="B107" t="str">
            <v>OFICIAL ESPECIALIZADO</v>
          </cell>
          <cell r="C107">
            <v>42736</v>
          </cell>
          <cell r="D107" t="str">
            <v>Zona 1</v>
          </cell>
          <cell r="E107">
            <v>54</v>
          </cell>
          <cell r="F107">
            <v>0</v>
          </cell>
          <cell r="G107">
            <v>68.12</v>
          </cell>
          <cell r="H107">
            <v>179.4</v>
          </cell>
          <cell r="I107">
            <v>0</v>
          </cell>
          <cell r="J107">
            <v>226.58</v>
          </cell>
          <cell r="K107">
            <v>3206.15</v>
          </cell>
        </row>
        <row r="108">
          <cell r="B108" t="str">
            <v>AYUDANTE</v>
          </cell>
          <cell r="C108">
            <v>42736</v>
          </cell>
          <cell r="D108" t="str">
            <v>Zona 2</v>
          </cell>
          <cell r="E108">
            <v>39.01</v>
          </cell>
          <cell r="F108">
            <v>6.63</v>
          </cell>
          <cell r="G108">
            <v>76.430000000000007</v>
          </cell>
          <cell r="H108">
            <v>179.4</v>
          </cell>
          <cell r="I108">
            <v>74.75</v>
          </cell>
          <cell r="J108">
            <v>226.58</v>
          </cell>
          <cell r="K108">
            <v>3206.15</v>
          </cell>
        </row>
        <row r="109">
          <cell r="B109" t="str">
            <v>MEDIO OFICIAL</v>
          </cell>
          <cell r="C109">
            <v>42736</v>
          </cell>
          <cell r="D109" t="str">
            <v>Zona 2</v>
          </cell>
          <cell r="E109">
            <v>42.39</v>
          </cell>
          <cell r="F109">
            <v>7.22</v>
          </cell>
          <cell r="G109">
            <v>76.430000000000007</v>
          </cell>
          <cell r="H109">
            <v>179.4</v>
          </cell>
          <cell r="I109">
            <v>74.75</v>
          </cell>
          <cell r="J109">
            <v>226.58</v>
          </cell>
          <cell r="K109">
            <v>3206.15</v>
          </cell>
        </row>
        <row r="110">
          <cell r="B110" t="str">
            <v>OFICIAL</v>
          </cell>
          <cell r="C110">
            <v>42736</v>
          </cell>
          <cell r="D110" t="str">
            <v>Zona 2</v>
          </cell>
          <cell r="E110">
            <v>45.99</v>
          </cell>
          <cell r="F110">
            <v>7.83</v>
          </cell>
          <cell r="G110">
            <v>76.430000000000007</v>
          </cell>
          <cell r="H110">
            <v>179.4</v>
          </cell>
          <cell r="I110">
            <v>74.75</v>
          </cell>
          <cell r="J110">
            <v>226.58</v>
          </cell>
          <cell r="K110">
            <v>3206.15</v>
          </cell>
        </row>
        <row r="111">
          <cell r="B111" t="str">
            <v>OFICIAL BOLLAND</v>
          </cell>
          <cell r="C111">
            <v>42736</v>
          </cell>
          <cell r="D111" t="str">
            <v>Zona 2</v>
          </cell>
          <cell r="E111">
            <v>54</v>
          </cell>
          <cell r="F111">
            <v>9.19</v>
          </cell>
          <cell r="G111">
            <v>76.430000000000007</v>
          </cell>
          <cell r="H111">
            <v>179.4</v>
          </cell>
          <cell r="I111">
            <v>74.75</v>
          </cell>
          <cell r="J111">
            <v>226.58</v>
          </cell>
          <cell r="K111">
            <v>3206.15</v>
          </cell>
        </row>
        <row r="112">
          <cell r="B112" t="str">
            <v>OFICIAL ESPECIALIZADO</v>
          </cell>
          <cell r="C112">
            <v>42736</v>
          </cell>
          <cell r="D112" t="str">
            <v>Zona 2</v>
          </cell>
          <cell r="E112">
            <v>54</v>
          </cell>
          <cell r="F112">
            <v>9.19</v>
          </cell>
          <cell r="G112">
            <v>76.430000000000007</v>
          </cell>
          <cell r="H112">
            <v>179.4</v>
          </cell>
          <cell r="I112">
            <v>74.75</v>
          </cell>
          <cell r="J112">
            <v>226.58</v>
          </cell>
          <cell r="K112">
            <v>3206.15</v>
          </cell>
        </row>
        <row r="113">
          <cell r="B113" t="str">
            <v>AYUDANTE</v>
          </cell>
          <cell r="C113">
            <v>42736</v>
          </cell>
          <cell r="D113" t="str">
            <v>Zona 3</v>
          </cell>
          <cell r="E113">
            <v>39.01</v>
          </cell>
          <cell r="F113">
            <v>31.98</v>
          </cell>
          <cell r="G113">
            <v>76.430000000000007</v>
          </cell>
          <cell r="H113">
            <v>179.4</v>
          </cell>
          <cell r="I113">
            <v>74.75</v>
          </cell>
          <cell r="J113">
            <v>320.63</v>
          </cell>
          <cell r="K113">
            <v>3206.15</v>
          </cell>
        </row>
        <row r="114">
          <cell r="B114" t="str">
            <v>MEDIO OFICIAL</v>
          </cell>
          <cell r="C114">
            <v>42736</v>
          </cell>
          <cell r="D114" t="str">
            <v>Zona 3</v>
          </cell>
          <cell r="E114">
            <v>42.39</v>
          </cell>
          <cell r="F114">
            <v>34.76</v>
          </cell>
          <cell r="G114">
            <v>76.430000000000007</v>
          </cell>
          <cell r="H114">
            <v>179.4</v>
          </cell>
          <cell r="I114">
            <v>74.75</v>
          </cell>
          <cell r="J114">
            <v>320.63</v>
          </cell>
          <cell r="K114">
            <v>3206.15</v>
          </cell>
        </row>
        <row r="115">
          <cell r="B115" t="str">
            <v>OFICIAL</v>
          </cell>
          <cell r="C115">
            <v>42736</v>
          </cell>
          <cell r="D115" t="str">
            <v>Zona 3</v>
          </cell>
          <cell r="E115">
            <v>45.99</v>
          </cell>
          <cell r="F115">
            <v>37.71</v>
          </cell>
          <cell r="G115">
            <v>76.430000000000007</v>
          </cell>
          <cell r="H115">
            <v>179.4</v>
          </cell>
          <cell r="I115">
            <v>74.75</v>
          </cell>
          <cell r="J115">
            <v>320.63</v>
          </cell>
          <cell r="K115">
            <v>3206.15</v>
          </cell>
        </row>
        <row r="116">
          <cell r="B116" t="str">
            <v>OFICIAL BOLLAND</v>
          </cell>
          <cell r="C116">
            <v>42736</v>
          </cell>
          <cell r="D116" t="str">
            <v>Zona 3</v>
          </cell>
          <cell r="E116">
            <v>54</v>
          </cell>
          <cell r="F116">
            <v>44.28</v>
          </cell>
          <cell r="G116">
            <v>76.430000000000007</v>
          </cell>
          <cell r="H116">
            <v>179.4</v>
          </cell>
          <cell r="I116">
            <v>74.75</v>
          </cell>
          <cell r="J116">
            <v>320.63</v>
          </cell>
          <cell r="K116">
            <v>3206.15</v>
          </cell>
        </row>
        <row r="117">
          <cell r="B117" t="str">
            <v>OFICIAL ESPECIALIZADO</v>
          </cell>
          <cell r="C117">
            <v>42736</v>
          </cell>
          <cell r="D117" t="str">
            <v>Zona 3</v>
          </cell>
          <cell r="E117">
            <v>54</v>
          </cell>
          <cell r="F117">
            <v>44.28</v>
          </cell>
          <cell r="G117">
            <v>76.430000000000007</v>
          </cell>
          <cell r="H117">
            <v>179.4</v>
          </cell>
          <cell r="I117">
            <v>74.75</v>
          </cell>
          <cell r="J117">
            <v>320.63</v>
          </cell>
          <cell r="K117">
            <v>3206.15</v>
          </cell>
        </row>
        <row r="118">
          <cell r="B118" t="str">
            <v>AYUDANTE</v>
          </cell>
          <cell r="C118">
            <v>42736</v>
          </cell>
          <cell r="D118" t="str">
            <v>Zona 4</v>
          </cell>
          <cell r="E118">
            <v>39.01</v>
          </cell>
          <cell r="F118">
            <v>39.01</v>
          </cell>
          <cell r="G118">
            <v>76.430000000000007</v>
          </cell>
          <cell r="H118">
            <v>179.4</v>
          </cell>
          <cell r="I118">
            <v>74.75</v>
          </cell>
          <cell r="J118">
            <v>270.14</v>
          </cell>
          <cell r="K118">
            <v>3206.15</v>
          </cell>
        </row>
        <row r="119">
          <cell r="B119" t="str">
            <v>MEDIO OFICIAL</v>
          </cell>
          <cell r="C119">
            <v>42736</v>
          </cell>
          <cell r="D119" t="str">
            <v>Zona 4</v>
          </cell>
          <cell r="E119">
            <v>42.39</v>
          </cell>
          <cell r="F119">
            <v>42.39</v>
          </cell>
          <cell r="G119">
            <v>76.430000000000007</v>
          </cell>
          <cell r="H119">
            <v>179.4</v>
          </cell>
          <cell r="I119">
            <v>74.75</v>
          </cell>
          <cell r="J119">
            <v>270.14</v>
          </cell>
          <cell r="K119">
            <v>3206.15</v>
          </cell>
        </row>
        <row r="120">
          <cell r="B120" t="str">
            <v>OFICIAL</v>
          </cell>
          <cell r="C120">
            <v>42736</v>
          </cell>
          <cell r="D120" t="str">
            <v>Zona 4</v>
          </cell>
          <cell r="E120">
            <v>45.99</v>
          </cell>
          <cell r="F120">
            <v>45.99</v>
          </cell>
          <cell r="G120">
            <v>76.430000000000007</v>
          </cell>
          <cell r="H120">
            <v>179.4</v>
          </cell>
          <cell r="I120">
            <v>74.75</v>
          </cell>
          <cell r="J120">
            <v>270.14</v>
          </cell>
          <cell r="K120">
            <v>3206.15</v>
          </cell>
        </row>
        <row r="121">
          <cell r="B121" t="str">
            <v>OFICIAL BOLLAND</v>
          </cell>
          <cell r="C121">
            <v>42736</v>
          </cell>
          <cell r="D121" t="str">
            <v>Zona 4</v>
          </cell>
          <cell r="E121">
            <v>54</v>
          </cell>
          <cell r="F121">
            <v>54</v>
          </cell>
          <cell r="G121">
            <v>76.430000000000007</v>
          </cell>
          <cell r="H121">
            <v>179.4</v>
          </cell>
          <cell r="I121">
            <v>74.75</v>
          </cell>
          <cell r="J121">
            <v>270.14</v>
          </cell>
          <cell r="K121">
            <v>3206.15</v>
          </cell>
        </row>
        <row r="122">
          <cell r="B122" t="str">
            <v>OFICIAL ESPECIALIZADO</v>
          </cell>
          <cell r="C122">
            <v>42736</v>
          </cell>
          <cell r="D122" t="str">
            <v>Zona 4</v>
          </cell>
          <cell r="E122">
            <v>54</v>
          </cell>
          <cell r="F122">
            <v>54</v>
          </cell>
          <cell r="G122">
            <v>76.430000000000007</v>
          </cell>
          <cell r="H122">
            <v>179.4</v>
          </cell>
          <cell r="I122">
            <v>74.75</v>
          </cell>
          <cell r="J122">
            <v>270.14</v>
          </cell>
          <cell r="K122">
            <v>3206.15</v>
          </cell>
        </row>
        <row r="123">
          <cell r="B123" t="str">
            <v>AYUDANTE</v>
          </cell>
          <cell r="C123">
            <v>42917</v>
          </cell>
          <cell r="D123" t="str">
            <v>Zona 1</v>
          </cell>
          <cell r="E123">
            <v>42.91</v>
          </cell>
          <cell r="F123">
            <v>0</v>
          </cell>
          <cell r="G123">
            <v>74.930000000000007</v>
          </cell>
          <cell r="H123">
            <v>197.34</v>
          </cell>
          <cell r="I123">
            <v>0</v>
          </cell>
          <cell r="J123">
            <v>249.24</v>
          </cell>
          <cell r="K123">
            <v>3526.77</v>
          </cell>
        </row>
        <row r="124">
          <cell r="B124" t="str">
            <v>MEDIO OFICIAL</v>
          </cell>
          <cell r="C124">
            <v>42917</v>
          </cell>
          <cell r="D124" t="str">
            <v>Zona 1</v>
          </cell>
          <cell r="E124">
            <v>46.63</v>
          </cell>
          <cell r="F124">
            <v>0</v>
          </cell>
          <cell r="G124">
            <v>74.930000000000007</v>
          </cell>
          <cell r="H124">
            <v>197.34</v>
          </cell>
          <cell r="I124">
            <v>0</v>
          </cell>
          <cell r="J124">
            <v>249.24</v>
          </cell>
          <cell r="K124">
            <v>3526.77</v>
          </cell>
        </row>
        <row r="125">
          <cell r="B125" t="str">
            <v>OFICIAL</v>
          </cell>
          <cell r="C125">
            <v>42917</v>
          </cell>
          <cell r="D125" t="str">
            <v>Zona 1</v>
          </cell>
          <cell r="E125">
            <v>50.59</v>
          </cell>
          <cell r="F125">
            <v>0</v>
          </cell>
          <cell r="G125">
            <v>74.930000000000007</v>
          </cell>
          <cell r="H125">
            <v>197.34</v>
          </cell>
          <cell r="I125">
            <v>0</v>
          </cell>
          <cell r="J125">
            <v>249.24</v>
          </cell>
          <cell r="K125">
            <v>3526.77</v>
          </cell>
        </row>
        <row r="126">
          <cell r="B126" t="str">
            <v>OFICIAL BOLLAND</v>
          </cell>
          <cell r="C126">
            <v>42917</v>
          </cell>
          <cell r="D126" t="str">
            <v>Zona 1</v>
          </cell>
          <cell r="E126">
            <v>59.4</v>
          </cell>
          <cell r="F126">
            <v>0</v>
          </cell>
          <cell r="G126">
            <v>74.930000000000007</v>
          </cell>
          <cell r="H126">
            <v>197.34</v>
          </cell>
          <cell r="I126">
            <v>0</v>
          </cell>
          <cell r="J126">
            <v>249.24</v>
          </cell>
          <cell r="K126">
            <v>3526.77</v>
          </cell>
        </row>
        <row r="127">
          <cell r="B127" t="str">
            <v>OFICIAL ESPECIALIZADO</v>
          </cell>
          <cell r="C127">
            <v>42917</v>
          </cell>
          <cell r="D127" t="str">
            <v>Zona 1</v>
          </cell>
          <cell r="E127">
            <v>59.4</v>
          </cell>
          <cell r="F127">
            <v>0</v>
          </cell>
          <cell r="G127">
            <v>74.930000000000007</v>
          </cell>
          <cell r="H127">
            <v>197.34</v>
          </cell>
          <cell r="I127">
            <v>0</v>
          </cell>
          <cell r="J127">
            <v>249.24</v>
          </cell>
          <cell r="K127">
            <v>3526.77</v>
          </cell>
        </row>
        <row r="128">
          <cell r="B128" t="str">
            <v>AYUDANTE</v>
          </cell>
          <cell r="C128">
            <v>42917</v>
          </cell>
          <cell r="D128" t="str">
            <v>Zona 2</v>
          </cell>
          <cell r="E128">
            <v>42.91</v>
          </cell>
          <cell r="F128">
            <v>7.29</v>
          </cell>
          <cell r="G128">
            <v>84.07</v>
          </cell>
          <cell r="H128">
            <v>197.34</v>
          </cell>
          <cell r="I128">
            <v>82.23</v>
          </cell>
          <cell r="J128">
            <v>249.24</v>
          </cell>
          <cell r="K128">
            <v>3526.77</v>
          </cell>
        </row>
        <row r="129">
          <cell r="B129" t="str">
            <v>MEDIO OFICIAL</v>
          </cell>
          <cell r="C129">
            <v>42917</v>
          </cell>
          <cell r="D129" t="str">
            <v>Zona 2</v>
          </cell>
          <cell r="E129">
            <v>46.63</v>
          </cell>
          <cell r="F129">
            <v>7.94</v>
          </cell>
          <cell r="G129">
            <v>84.07</v>
          </cell>
          <cell r="H129">
            <v>197.34</v>
          </cell>
          <cell r="I129">
            <v>82.23</v>
          </cell>
          <cell r="J129">
            <v>249.24</v>
          </cell>
          <cell r="K129">
            <v>3526.77</v>
          </cell>
        </row>
        <row r="130">
          <cell r="B130" t="str">
            <v>OFICIAL</v>
          </cell>
          <cell r="C130">
            <v>42917</v>
          </cell>
          <cell r="D130" t="str">
            <v>Zona 2</v>
          </cell>
          <cell r="E130">
            <v>50.59</v>
          </cell>
          <cell r="F130">
            <v>8.61</v>
          </cell>
          <cell r="G130">
            <v>84.07</v>
          </cell>
          <cell r="H130">
            <v>197.34</v>
          </cell>
          <cell r="I130">
            <v>82.23</v>
          </cell>
          <cell r="J130">
            <v>249.24</v>
          </cell>
          <cell r="K130">
            <v>3526.77</v>
          </cell>
        </row>
        <row r="131">
          <cell r="B131" t="str">
            <v>OFICIAL BOLLAND</v>
          </cell>
          <cell r="C131">
            <v>42917</v>
          </cell>
          <cell r="D131" t="str">
            <v>Zona 2</v>
          </cell>
          <cell r="E131">
            <v>59.4</v>
          </cell>
          <cell r="F131">
            <v>10.11</v>
          </cell>
          <cell r="G131">
            <v>84.07</v>
          </cell>
          <cell r="H131">
            <v>197.34</v>
          </cell>
          <cell r="I131">
            <v>82.23</v>
          </cell>
          <cell r="J131">
            <v>249.24</v>
          </cell>
          <cell r="K131">
            <v>3526.77</v>
          </cell>
        </row>
        <row r="132">
          <cell r="B132" t="str">
            <v>OFICIAL ESPECIALIZADO</v>
          </cell>
          <cell r="C132">
            <v>42917</v>
          </cell>
          <cell r="D132" t="str">
            <v>Zona 2</v>
          </cell>
          <cell r="E132">
            <v>59.4</v>
          </cell>
          <cell r="F132">
            <v>10.11</v>
          </cell>
          <cell r="G132">
            <v>84.07</v>
          </cell>
          <cell r="H132">
            <v>197.34</v>
          </cell>
          <cell r="I132">
            <v>82.23</v>
          </cell>
          <cell r="J132">
            <v>249.24</v>
          </cell>
          <cell r="K132">
            <v>3526.77</v>
          </cell>
        </row>
        <row r="133">
          <cell r="B133" t="str">
            <v>AYUDANTE</v>
          </cell>
          <cell r="C133">
            <v>42917</v>
          </cell>
          <cell r="D133" t="str">
            <v>Zona 3</v>
          </cell>
          <cell r="E133">
            <v>42.91</v>
          </cell>
          <cell r="F133">
            <v>35.18</v>
          </cell>
          <cell r="G133">
            <v>84.07</v>
          </cell>
          <cell r="H133">
            <v>197.34</v>
          </cell>
          <cell r="I133">
            <v>82.23</v>
          </cell>
          <cell r="J133">
            <v>352.69</v>
          </cell>
          <cell r="K133">
            <v>3526.77</v>
          </cell>
        </row>
        <row r="134">
          <cell r="B134" t="str">
            <v>MEDIO OFICIAL</v>
          </cell>
          <cell r="C134">
            <v>42917</v>
          </cell>
          <cell r="D134" t="str">
            <v>Zona 3</v>
          </cell>
          <cell r="E134">
            <v>46.63</v>
          </cell>
          <cell r="F134">
            <v>38.24</v>
          </cell>
          <cell r="G134">
            <v>84.07</v>
          </cell>
          <cell r="H134">
            <v>197.34</v>
          </cell>
          <cell r="I134">
            <v>82.23</v>
          </cell>
          <cell r="J134">
            <v>352.69</v>
          </cell>
          <cell r="K134">
            <v>3526.77</v>
          </cell>
        </row>
        <row r="135">
          <cell r="B135" t="str">
            <v>OFICIAL</v>
          </cell>
          <cell r="C135">
            <v>42917</v>
          </cell>
          <cell r="D135" t="str">
            <v>Zona 3</v>
          </cell>
          <cell r="E135">
            <v>50.59</v>
          </cell>
          <cell r="F135">
            <v>41.48</v>
          </cell>
          <cell r="G135">
            <v>84.07</v>
          </cell>
          <cell r="H135">
            <v>197.34</v>
          </cell>
          <cell r="I135">
            <v>82.23</v>
          </cell>
          <cell r="J135">
            <v>352.69</v>
          </cell>
          <cell r="K135">
            <v>3526.77</v>
          </cell>
        </row>
        <row r="136">
          <cell r="B136" t="str">
            <v>OFICIAL BOLLAND</v>
          </cell>
          <cell r="C136">
            <v>42917</v>
          </cell>
          <cell r="D136" t="str">
            <v>Zona 3</v>
          </cell>
          <cell r="E136">
            <v>59.4</v>
          </cell>
          <cell r="F136">
            <v>48.71</v>
          </cell>
          <cell r="G136">
            <v>84.07</v>
          </cell>
          <cell r="H136">
            <v>197.34</v>
          </cell>
          <cell r="I136">
            <v>82.23</v>
          </cell>
          <cell r="J136">
            <v>352.69</v>
          </cell>
          <cell r="K136">
            <v>3526.77</v>
          </cell>
        </row>
        <row r="137">
          <cell r="B137" t="str">
            <v>OFICIAL ESPECIALIZADO</v>
          </cell>
          <cell r="C137">
            <v>42917</v>
          </cell>
          <cell r="D137" t="str">
            <v>Zona 3</v>
          </cell>
          <cell r="E137">
            <v>59.4</v>
          </cell>
          <cell r="F137">
            <v>48.71</v>
          </cell>
          <cell r="G137">
            <v>84.07</v>
          </cell>
          <cell r="H137">
            <v>197.34</v>
          </cell>
          <cell r="I137">
            <v>82.23</v>
          </cell>
          <cell r="J137">
            <v>352.69</v>
          </cell>
          <cell r="K137">
            <v>3526.77</v>
          </cell>
        </row>
        <row r="138">
          <cell r="B138" t="str">
            <v>AYUDANTE</v>
          </cell>
          <cell r="C138">
            <v>42917</v>
          </cell>
          <cell r="D138" t="str">
            <v>Zona 4</v>
          </cell>
          <cell r="E138">
            <v>42.91</v>
          </cell>
          <cell r="F138">
            <v>42.91</v>
          </cell>
          <cell r="G138">
            <v>84.07</v>
          </cell>
          <cell r="H138">
            <v>197.34</v>
          </cell>
          <cell r="I138">
            <v>82.23</v>
          </cell>
          <cell r="J138">
            <v>297.14999999999998</v>
          </cell>
          <cell r="K138">
            <v>3526.77</v>
          </cell>
        </row>
        <row r="139">
          <cell r="B139" t="str">
            <v>MEDIO OFICIAL</v>
          </cell>
          <cell r="C139">
            <v>42917</v>
          </cell>
          <cell r="D139" t="str">
            <v>Zona 4</v>
          </cell>
          <cell r="E139">
            <v>46.63</v>
          </cell>
          <cell r="F139">
            <v>46.63</v>
          </cell>
          <cell r="G139">
            <v>84.07</v>
          </cell>
          <cell r="H139">
            <v>197.34</v>
          </cell>
          <cell r="I139">
            <v>82.23</v>
          </cell>
          <cell r="J139">
            <v>297.14999999999998</v>
          </cell>
          <cell r="K139">
            <v>3526.77</v>
          </cell>
        </row>
        <row r="140">
          <cell r="B140" t="str">
            <v>OFICIAL</v>
          </cell>
          <cell r="C140">
            <v>42917</v>
          </cell>
          <cell r="D140" t="str">
            <v>Zona 4</v>
          </cell>
          <cell r="E140">
            <v>50.59</v>
          </cell>
          <cell r="F140">
            <v>50.59</v>
          </cell>
          <cell r="G140">
            <v>84.07</v>
          </cell>
          <cell r="H140">
            <v>197.34</v>
          </cell>
          <cell r="I140">
            <v>82.23</v>
          </cell>
          <cell r="J140">
            <v>297.14999999999998</v>
          </cell>
          <cell r="K140">
            <v>3526.77</v>
          </cell>
        </row>
        <row r="141">
          <cell r="B141" t="str">
            <v>OFICIAL BOLLAND</v>
          </cell>
          <cell r="C141">
            <v>42917</v>
          </cell>
          <cell r="D141" t="str">
            <v>Zona 4</v>
          </cell>
          <cell r="E141">
            <v>59.4</v>
          </cell>
          <cell r="F141">
            <v>59.4</v>
          </cell>
          <cell r="G141">
            <v>84.07</v>
          </cell>
          <cell r="H141">
            <v>197.34</v>
          </cell>
          <cell r="I141">
            <v>82.23</v>
          </cell>
          <cell r="J141">
            <v>297.14999999999998</v>
          </cell>
          <cell r="K141">
            <v>3526.77</v>
          </cell>
        </row>
        <row r="142">
          <cell r="B142" t="str">
            <v>OFICIAL ESPECIALIZADO</v>
          </cell>
          <cell r="C142">
            <v>42917</v>
          </cell>
          <cell r="D142" t="str">
            <v>Zona 4</v>
          </cell>
          <cell r="E142">
            <v>59.4</v>
          </cell>
          <cell r="F142">
            <v>59.4</v>
          </cell>
          <cell r="G142">
            <v>84.07</v>
          </cell>
          <cell r="H142">
            <v>197.34</v>
          </cell>
          <cell r="I142">
            <v>82.23</v>
          </cell>
          <cell r="J142">
            <v>297.14999999999998</v>
          </cell>
          <cell r="K142">
            <v>3526.77</v>
          </cell>
        </row>
        <row r="143">
          <cell r="B143" t="str">
            <v>AYUDANTE</v>
          </cell>
          <cell r="C143">
            <v>43009</v>
          </cell>
          <cell r="D143" t="str">
            <v>Zona 1</v>
          </cell>
          <cell r="E143">
            <v>46.81</v>
          </cell>
          <cell r="F143">
            <v>0</v>
          </cell>
          <cell r="G143">
            <v>81.739999999999995</v>
          </cell>
          <cell r="H143">
            <v>215.28</v>
          </cell>
          <cell r="I143">
            <v>0</v>
          </cell>
          <cell r="J143">
            <v>271.89999999999998</v>
          </cell>
          <cell r="K143">
            <v>3847.38</v>
          </cell>
        </row>
        <row r="144">
          <cell r="B144" t="str">
            <v>MEDIO OFICIAL</v>
          </cell>
          <cell r="C144">
            <v>43009</v>
          </cell>
          <cell r="D144" t="str">
            <v>Zona 1</v>
          </cell>
          <cell r="E144">
            <v>50.87</v>
          </cell>
          <cell r="F144">
            <v>0</v>
          </cell>
          <cell r="G144">
            <v>81.739999999999995</v>
          </cell>
          <cell r="H144">
            <v>215.28</v>
          </cell>
          <cell r="I144">
            <v>0</v>
          </cell>
          <cell r="J144">
            <v>271.89999999999998</v>
          </cell>
          <cell r="K144">
            <v>3847.38</v>
          </cell>
        </row>
        <row r="145">
          <cell r="B145" t="str">
            <v>OFICIAL</v>
          </cell>
          <cell r="C145">
            <v>43009</v>
          </cell>
          <cell r="D145" t="str">
            <v>Zona 1</v>
          </cell>
          <cell r="E145">
            <v>55.19</v>
          </cell>
          <cell r="F145">
            <v>0</v>
          </cell>
          <cell r="G145">
            <v>81.739999999999995</v>
          </cell>
          <cell r="H145">
            <v>215.28</v>
          </cell>
          <cell r="I145">
            <v>0</v>
          </cell>
          <cell r="J145">
            <v>271.89999999999998</v>
          </cell>
          <cell r="K145">
            <v>3847.38</v>
          </cell>
        </row>
        <row r="146">
          <cell r="B146" t="str">
            <v>OFICIAL BOLLAND</v>
          </cell>
          <cell r="C146">
            <v>43009</v>
          </cell>
          <cell r="D146" t="str">
            <v>Zona 1</v>
          </cell>
          <cell r="E146">
            <v>64.8</v>
          </cell>
          <cell r="F146">
            <v>0</v>
          </cell>
          <cell r="G146">
            <v>81.739999999999995</v>
          </cell>
          <cell r="H146">
            <v>215.28</v>
          </cell>
          <cell r="I146">
            <v>0</v>
          </cell>
          <cell r="J146">
            <v>271.89999999999998</v>
          </cell>
          <cell r="K146">
            <v>3847.38</v>
          </cell>
        </row>
        <row r="147">
          <cell r="B147" t="str">
            <v>OFICIAL ESPECIALIZADO</v>
          </cell>
          <cell r="C147">
            <v>43009</v>
          </cell>
          <cell r="D147" t="str">
            <v>Zona 1</v>
          </cell>
          <cell r="E147">
            <v>64.8</v>
          </cell>
          <cell r="F147">
            <v>0</v>
          </cell>
          <cell r="G147">
            <v>81.739999999999995</v>
          </cell>
          <cell r="H147">
            <v>215.28</v>
          </cell>
          <cell r="I147">
            <v>0</v>
          </cell>
          <cell r="J147">
            <v>271.89999999999998</v>
          </cell>
          <cell r="K147">
            <v>3847.38</v>
          </cell>
        </row>
        <row r="148">
          <cell r="B148" t="str">
            <v>SERENO</v>
          </cell>
          <cell r="C148">
            <v>43009</v>
          </cell>
          <cell r="D148" t="str">
            <v>Zona 1</v>
          </cell>
          <cell r="E148">
            <v>8521.5499999999993</v>
          </cell>
          <cell r="G148">
            <v>81.739999999999995</v>
          </cell>
          <cell r="H148">
            <v>215.28</v>
          </cell>
          <cell r="I148">
            <v>0</v>
          </cell>
          <cell r="J148">
            <v>271.89999999999998</v>
          </cell>
          <cell r="K148">
            <v>3847.38</v>
          </cell>
        </row>
        <row r="149">
          <cell r="B149" t="str">
            <v>AYUDANTE</v>
          </cell>
          <cell r="C149">
            <v>43009</v>
          </cell>
          <cell r="D149" t="str">
            <v>Zona 2</v>
          </cell>
          <cell r="E149">
            <v>46.81</v>
          </cell>
          <cell r="F149">
            <v>7.96</v>
          </cell>
          <cell r="G149">
            <v>91.72</v>
          </cell>
          <cell r="H149">
            <v>215.28</v>
          </cell>
          <cell r="I149">
            <v>89.7</v>
          </cell>
          <cell r="J149">
            <v>271.89999999999998</v>
          </cell>
          <cell r="K149">
            <v>3847.38</v>
          </cell>
        </row>
        <row r="150">
          <cell r="B150" t="str">
            <v>MEDIO OFICIAL</v>
          </cell>
          <cell r="C150">
            <v>43009</v>
          </cell>
          <cell r="D150" t="str">
            <v>Zona 2</v>
          </cell>
          <cell r="E150">
            <v>50.87</v>
          </cell>
          <cell r="F150">
            <v>8.66</v>
          </cell>
          <cell r="G150">
            <v>91.72</v>
          </cell>
          <cell r="H150">
            <v>215.28</v>
          </cell>
          <cell r="I150">
            <v>89.7</v>
          </cell>
          <cell r="J150">
            <v>271.89999999999998</v>
          </cell>
          <cell r="K150">
            <v>3847.38</v>
          </cell>
        </row>
        <row r="151">
          <cell r="B151" t="str">
            <v>OFICIAL</v>
          </cell>
          <cell r="C151">
            <v>43009</v>
          </cell>
          <cell r="D151" t="str">
            <v>Zona 2</v>
          </cell>
          <cell r="E151">
            <v>55.19</v>
          </cell>
          <cell r="F151">
            <v>9.4</v>
          </cell>
          <cell r="G151">
            <v>91.72</v>
          </cell>
          <cell r="H151">
            <v>215.28</v>
          </cell>
          <cell r="I151">
            <v>89.7</v>
          </cell>
          <cell r="J151">
            <v>271.89999999999998</v>
          </cell>
          <cell r="K151">
            <v>3847.38</v>
          </cell>
        </row>
        <row r="152">
          <cell r="B152" t="str">
            <v>OFICIAL BOLLAND</v>
          </cell>
          <cell r="C152">
            <v>43009</v>
          </cell>
          <cell r="D152" t="str">
            <v>Zona 2</v>
          </cell>
          <cell r="E152">
            <v>64.8</v>
          </cell>
          <cell r="F152">
            <v>11.03</v>
          </cell>
          <cell r="G152">
            <v>91.72</v>
          </cell>
          <cell r="H152">
            <v>215.28</v>
          </cell>
          <cell r="I152">
            <v>89.7</v>
          </cell>
          <cell r="J152">
            <v>271.89999999999998</v>
          </cell>
          <cell r="K152">
            <v>3847.38</v>
          </cell>
        </row>
        <row r="153">
          <cell r="B153" t="str">
            <v>OFICIAL ESPECIALIZADO</v>
          </cell>
          <cell r="C153">
            <v>43009</v>
          </cell>
          <cell r="D153" t="str">
            <v>Zona 2</v>
          </cell>
          <cell r="E153">
            <v>64.8</v>
          </cell>
          <cell r="F153">
            <v>11.03</v>
          </cell>
          <cell r="G153">
            <v>91.72</v>
          </cell>
          <cell r="H153">
            <v>215.28</v>
          </cell>
          <cell r="I153">
            <v>89.7</v>
          </cell>
          <cell r="J153">
            <v>271.89999999999998</v>
          </cell>
          <cell r="K153">
            <v>3847.38</v>
          </cell>
        </row>
        <row r="154">
          <cell r="B154" t="str">
            <v>SERENO</v>
          </cell>
          <cell r="C154">
            <v>43009</v>
          </cell>
          <cell r="D154" t="str">
            <v>Zona 2</v>
          </cell>
          <cell r="E154">
            <v>8521.5499999999993</v>
          </cell>
          <cell r="F154">
            <v>1448.7</v>
          </cell>
          <cell r="G154">
            <v>91.72</v>
          </cell>
          <cell r="H154">
            <v>215.28</v>
          </cell>
          <cell r="I154">
            <v>89.7</v>
          </cell>
          <cell r="J154">
            <v>271.89999999999998</v>
          </cell>
          <cell r="K154">
            <v>3847.38</v>
          </cell>
        </row>
        <row r="155">
          <cell r="B155" t="str">
            <v>AYUDANTE</v>
          </cell>
          <cell r="C155">
            <v>43009</v>
          </cell>
          <cell r="D155" t="str">
            <v>Zona 3</v>
          </cell>
          <cell r="E155">
            <v>46.81</v>
          </cell>
          <cell r="F155">
            <v>38.380000000000003</v>
          </cell>
          <cell r="G155">
            <v>91.72</v>
          </cell>
          <cell r="H155">
            <v>215.28</v>
          </cell>
          <cell r="I155">
            <v>89.7</v>
          </cell>
          <cell r="J155">
            <v>384.76</v>
          </cell>
          <cell r="K155">
            <v>3847.38</v>
          </cell>
        </row>
        <row r="156">
          <cell r="B156" t="str">
            <v>MEDIO OFICIAL</v>
          </cell>
          <cell r="C156">
            <v>43009</v>
          </cell>
          <cell r="D156" t="str">
            <v>Zona 3</v>
          </cell>
          <cell r="E156">
            <v>50.87</v>
          </cell>
          <cell r="F156">
            <v>41.71</v>
          </cell>
          <cell r="G156">
            <v>91.72</v>
          </cell>
          <cell r="H156">
            <v>215.28</v>
          </cell>
          <cell r="I156">
            <v>89.7</v>
          </cell>
          <cell r="J156">
            <v>384.76</v>
          </cell>
          <cell r="K156">
            <v>3847.38</v>
          </cell>
        </row>
        <row r="157">
          <cell r="B157" t="str">
            <v>OFICIAL</v>
          </cell>
          <cell r="C157">
            <v>43009</v>
          </cell>
          <cell r="D157" t="str">
            <v>Zona 3</v>
          </cell>
          <cell r="E157">
            <v>55.19</v>
          </cell>
          <cell r="F157">
            <v>45.25</v>
          </cell>
          <cell r="G157">
            <v>91.72</v>
          </cell>
          <cell r="H157">
            <v>215.28</v>
          </cell>
          <cell r="I157">
            <v>89.7</v>
          </cell>
          <cell r="J157">
            <v>384.76</v>
          </cell>
          <cell r="K157">
            <v>3847.38</v>
          </cell>
        </row>
        <row r="158">
          <cell r="B158" t="str">
            <v>OFICIAL BOLLAND</v>
          </cell>
          <cell r="C158">
            <v>43009</v>
          </cell>
          <cell r="D158" t="str">
            <v>Zona 3</v>
          </cell>
          <cell r="E158">
            <v>64.8</v>
          </cell>
          <cell r="F158">
            <v>53.14</v>
          </cell>
          <cell r="G158">
            <v>91.72</v>
          </cell>
          <cell r="H158">
            <v>215.28</v>
          </cell>
          <cell r="I158">
            <v>89.7</v>
          </cell>
          <cell r="J158">
            <v>384.76</v>
          </cell>
          <cell r="K158">
            <v>3847.38</v>
          </cell>
        </row>
        <row r="159">
          <cell r="B159" t="str">
            <v>OFICIAL ESPECIALIZADO</v>
          </cell>
          <cell r="C159">
            <v>43009</v>
          </cell>
          <cell r="D159" t="str">
            <v>Zona 3</v>
          </cell>
          <cell r="E159">
            <v>64.8</v>
          </cell>
          <cell r="F159">
            <v>53.14</v>
          </cell>
          <cell r="G159">
            <v>91.72</v>
          </cell>
          <cell r="H159">
            <v>215.28</v>
          </cell>
          <cell r="I159">
            <v>89.7</v>
          </cell>
          <cell r="J159">
            <v>384.76</v>
          </cell>
          <cell r="K159">
            <v>3847.38</v>
          </cell>
        </row>
        <row r="160">
          <cell r="B160" t="str">
            <v>SERENO</v>
          </cell>
          <cell r="C160">
            <v>43009</v>
          </cell>
          <cell r="D160" t="str">
            <v>Zona 3</v>
          </cell>
          <cell r="E160">
            <v>8521.5499999999993</v>
          </cell>
          <cell r="F160">
            <v>6987.7</v>
          </cell>
          <cell r="G160">
            <v>91.72</v>
          </cell>
          <cell r="H160">
            <v>215.28</v>
          </cell>
          <cell r="I160">
            <v>89.7</v>
          </cell>
          <cell r="J160">
            <v>384.76</v>
          </cell>
          <cell r="K160">
            <v>3847.38</v>
          </cell>
        </row>
        <row r="161">
          <cell r="B161" t="str">
            <v>AYUDANTE</v>
          </cell>
          <cell r="C161">
            <v>43009</v>
          </cell>
          <cell r="D161" t="str">
            <v>Zona 4</v>
          </cell>
          <cell r="E161">
            <v>46.81</v>
          </cell>
          <cell r="F161">
            <v>46.81</v>
          </cell>
          <cell r="G161">
            <v>91.72</v>
          </cell>
          <cell r="H161">
            <v>215.28</v>
          </cell>
          <cell r="I161">
            <v>89.7</v>
          </cell>
          <cell r="J161">
            <v>324.17</v>
          </cell>
          <cell r="K161">
            <v>3847.38</v>
          </cell>
        </row>
        <row r="162">
          <cell r="B162" t="str">
            <v>MEDIO OFICIAL</v>
          </cell>
          <cell r="C162">
            <v>43009</v>
          </cell>
          <cell r="D162" t="str">
            <v>Zona 4</v>
          </cell>
          <cell r="E162">
            <v>50.87</v>
          </cell>
          <cell r="F162">
            <v>50.87</v>
          </cell>
          <cell r="G162">
            <v>91.72</v>
          </cell>
          <cell r="H162">
            <v>215.28</v>
          </cell>
          <cell r="I162">
            <v>89.7</v>
          </cell>
          <cell r="J162">
            <v>324.17</v>
          </cell>
          <cell r="K162">
            <v>3847.38</v>
          </cell>
        </row>
        <row r="163">
          <cell r="B163" t="str">
            <v>OFICIAL</v>
          </cell>
          <cell r="C163">
            <v>43009</v>
          </cell>
          <cell r="D163" t="str">
            <v>Zona 4</v>
          </cell>
          <cell r="E163">
            <v>55.19</v>
          </cell>
          <cell r="F163">
            <v>55.19</v>
          </cell>
          <cell r="G163">
            <v>91.72</v>
          </cell>
          <cell r="H163">
            <v>215.28</v>
          </cell>
          <cell r="I163">
            <v>89.7</v>
          </cell>
          <cell r="J163">
            <v>324.17</v>
          </cell>
          <cell r="K163">
            <v>3847.38</v>
          </cell>
        </row>
        <row r="164">
          <cell r="B164" t="str">
            <v>OFICIAL BOLLAND</v>
          </cell>
          <cell r="C164">
            <v>43009</v>
          </cell>
          <cell r="D164" t="str">
            <v>Zona 4</v>
          </cell>
          <cell r="E164">
            <v>64.8</v>
          </cell>
          <cell r="F164">
            <v>64.8</v>
          </cell>
          <cell r="G164">
            <v>91.72</v>
          </cell>
          <cell r="H164">
            <v>215.28</v>
          </cell>
          <cell r="I164">
            <v>89.7</v>
          </cell>
          <cell r="J164">
            <v>324.17</v>
          </cell>
          <cell r="K164">
            <v>3847.38</v>
          </cell>
        </row>
        <row r="165">
          <cell r="B165" t="str">
            <v>OFICIAL ESPECIALIZADO</v>
          </cell>
          <cell r="C165">
            <v>43009</v>
          </cell>
          <cell r="D165" t="str">
            <v>Zona 4</v>
          </cell>
          <cell r="E165">
            <v>64.8</v>
          </cell>
          <cell r="F165">
            <v>64.8</v>
          </cell>
          <cell r="G165">
            <v>91.72</v>
          </cell>
          <cell r="H165">
            <v>215.28</v>
          </cell>
          <cell r="I165">
            <v>89.7</v>
          </cell>
          <cell r="J165">
            <v>324.17</v>
          </cell>
          <cell r="K165">
            <v>3847.38</v>
          </cell>
        </row>
        <row r="166">
          <cell r="B166" t="str">
            <v>SERENO</v>
          </cell>
          <cell r="C166">
            <v>43009</v>
          </cell>
          <cell r="D166" t="str">
            <v>Zona 4</v>
          </cell>
          <cell r="E166">
            <v>8521.5499999999993</v>
          </cell>
          <cell r="F166">
            <v>8521.5499999999993</v>
          </cell>
          <cell r="G166">
            <v>91.72</v>
          </cell>
          <cell r="H166">
            <v>215.28</v>
          </cell>
          <cell r="I166">
            <v>89.7</v>
          </cell>
          <cell r="J166">
            <v>324.17</v>
          </cell>
          <cell r="K166">
            <v>3847.38</v>
          </cell>
        </row>
        <row r="167">
          <cell r="B167" t="str">
            <v>AYUDANTE</v>
          </cell>
          <cell r="C167">
            <v>43160</v>
          </cell>
          <cell r="D167" t="str">
            <v>Zona 1</v>
          </cell>
          <cell r="E167">
            <v>48.92</v>
          </cell>
          <cell r="F167">
            <v>0</v>
          </cell>
          <cell r="G167">
            <v>85.42</v>
          </cell>
          <cell r="H167">
            <v>224.97</v>
          </cell>
          <cell r="I167">
            <v>0</v>
          </cell>
          <cell r="J167">
            <v>284.14</v>
          </cell>
          <cell r="K167">
            <v>4020.5</v>
          </cell>
        </row>
        <row r="168">
          <cell r="B168" t="str">
            <v>MEDIO OFICIAL</v>
          </cell>
          <cell r="C168">
            <v>43160</v>
          </cell>
          <cell r="D168" t="str">
            <v>Zona 1</v>
          </cell>
          <cell r="E168">
            <v>53.17</v>
          </cell>
          <cell r="F168">
            <v>0</v>
          </cell>
          <cell r="G168">
            <v>85.42</v>
          </cell>
          <cell r="H168">
            <v>224.97</v>
          </cell>
          <cell r="I168">
            <v>0</v>
          </cell>
          <cell r="J168">
            <v>284.14</v>
          </cell>
          <cell r="K168">
            <v>4020.5</v>
          </cell>
        </row>
        <row r="169">
          <cell r="B169" t="str">
            <v>OFICIAL</v>
          </cell>
          <cell r="C169">
            <v>43160</v>
          </cell>
          <cell r="D169" t="str">
            <v>Zona 1</v>
          </cell>
          <cell r="E169">
            <v>57.66</v>
          </cell>
          <cell r="F169">
            <v>0</v>
          </cell>
          <cell r="G169">
            <v>85.42</v>
          </cell>
          <cell r="H169">
            <v>224.97</v>
          </cell>
          <cell r="I169">
            <v>0</v>
          </cell>
          <cell r="J169">
            <v>284.14</v>
          </cell>
          <cell r="K169">
            <v>4020.5</v>
          </cell>
        </row>
        <row r="170">
          <cell r="B170" t="str">
            <v>OFICIAL BOLLAND</v>
          </cell>
          <cell r="C170">
            <v>43160</v>
          </cell>
          <cell r="D170" t="str">
            <v>Zona 1</v>
          </cell>
          <cell r="E170">
            <v>67.72</v>
          </cell>
          <cell r="F170">
            <v>0</v>
          </cell>
          <cell r="G170">
            <v>85.42</v>
          </cell>
          <cell r="H170">
            <v>224.97</v>
          </cell>
          <cell r="I170">
            <v>0</v>
          </cell>
          <cell r="J170">
            <v>284.14</v>
          </cell>
          <cell r="K170">
            <v>4020.5</v>
          </cell>
        </row>
        <row r="171">
          <cell r="B171" t="str">
            <v>OFICIAL ESPECIALIZADO</v>
          </cell>
          <cell r="C171">
            <v>43160</v>
          </cell>
          <cell r="D171" t="str">
            <v>Zona 1</v>
          </cell>
          <cell r="E171">
            <v>67.72</v>
          </cell>
          <cell r="F171">
            <v>0</v>
          </cell>
          <cell r="G171">
            <v>85.42</v>
          </cell>
          <cell r="H171">
            <v>224.97</v>
          </cell>
          <cell r="I171">
            <v>0</v>
          </cell>
          <cell r="J171">
            <v>284.14</v>
          </cell>
          <cell r="K171">
            <v>4020.5</v>
          </cell>
        </row>
        <row r="172">
          <cell r="B172" t="str">
            <v>SERENO</v>
          </cell>
          <cell r="C172">
            <v>43160</v>
          </cell>
          <cell r="D172" t="str">
            <v>Zona 1</v>
          </cell>
          <cell r="E172">
            <v>8905.02</v>
          </cell>
          <cell r="F172">
            <v>0</v>
          </cell>
          <cell r="G172">
            <v>85.42</v>
          </cell>
          <cell r="H172">
            <v>224.97</v>
          </cell>
          <cell r="I172">
            <v>0</v>
          </cell>
          <cell r="J172">
            <v>284.14</v>
          </cell>
          <cell r="K172">
            <v>4020.5</v>
          </cell>
        </row>
        <row r="173">
          <cell r="B173" t="str">
            <v>AYUDANTE</v>
          </cell>
          <cell r="C173">
            <v>43160</v>
          </cell>
          <cell r="D173" t="str">
            <v>Zona 2</v>
          </cell>
          <cell r="E173">
            <v>48.92</v>
          </cell>
          <cell r="F173">
            <v>8.31</v>
          </cell>
          <cell r="G173">
            <v>95.83</v>
          </cell>
          <cell r="H173">
            <v>224.97</v>
          </cell>
          <cell r="I173">
            <v>93.74</v>
          </cell>
          <cell r="J173">
            <v>284.14</v>
          </cell>
          <cell r="K173">
            <v>4020.5</v>
          </cell>
        </row>
        <row r="174">
          <cell r="B174" t="str">
            <v>MEDIO OFICIAL</v>
          </cell>
          <cell r="C174">
            <v>43160</v>
          </cell>
          <cell r="D174" t="str">
            <v>Zona 2</v>
          </cell>
          <cell r="E174">
            <v>53.17</v>
          </cell>
          <cell r="F174">
            <v>9.0399999999999991</v>
          </cell>
          <cell r="G174">
            <v>95.83</v>
          </cell>
          <cell r="H174">
            <v>224.97</v>
          </cell>
          <cell r="I174">
            <v>93.74</v>
          </cell>
          <cell r="J174">
            <v>284.14</v>
          </cell>
          <cell r="K174">
            <v>4020.5</v>
          </cell>
        </row>
        <row r="175">
          <cell r="B175" t="str">
            <v>OFICIAL</v>
          </cell>
          <cell r="C175">
            <v>43160</v>
          </cell>
          <cell r="D175" t="str">
            <v>Zona 2</v>
          </cell>
          <cell r="E175">
            <v>57.66</v>
          </cell>
          <cell r="F175">
            <v>9.81</v>
          </cell>
          <cell r="G175">
            <v>95.83</v>
          </cell>
          <cell r="H175">
            <v>224.97</v>
          </cell>
          <cell r="I175">
            <v>93.74</v>
          </cell>
          <cell r="J175">
            <v>284.14</v>
          </cell>
          <cell r="K175">
            <v>4020.5</v>
          </cell>
        </row>
        <row r="176">
          <cell r="B176" t="str">
            <v>OFICIAL BOLLAND</v>
          </cell>
          <cell r="C176">
            <v>43160</v>
          </cell>
          <cell r="D176" t="str">
            <v>Zona 2</v>
          </cell>
          <cell r="E176">
            <v>67.72</v>
          </cell>
          <cell r="F176">
            <v>11.51</v>
          </cell>
          <cell r="G176">
            <v>95.83</v>
          </cell>
          <cell r="H176">
            <v>224.97</v>
          </cell>
          <cell r="I176">
            <v>93.74</v>
          </cell>
          <cell r="J176">
            <v>284.14</v>
          </cell>
          <cell r="K176">
            <v>4020.5</v>
          </cell>
        </row>
        <row r="177">
          <cell r="B177" t="str">
            <v>OFICIAL ESPECIALIZADO</v>
          </cell>
          <cell r="C177">
            <v>43160</v>
          </cell>
          <cell r="D177" t="str">
            <v>Zona 2</v>
          </cell>
          <cell r="E177">
            <v>67.72</v>
          </cell>
          <cell r="F177">
            <v>11.51</v>
          </cell>
          <cell r="G177">
            <v>95.83</v>
          </cell>
          <cell r="H177">
            <v>224.97</v>
          </cell>
          <cell r="I177">
            <v>93.74</v>
          </cell>
          <cell r="J177">
            <v>284.14</v>
          </cell>
          <cell r="K177">
            <v>4020.5</v>
          </cell>
        </row>
        <row r="178">
          <cell r="B178" t="str">
            <v>SERENO</v>
          </cell>
          <cell r="C178">
            <v>43160</v>
          </cell>
          <cell r="D178" t="str">
            <v>Zona 2</v>
          </cell>
          <cell r="E178">
            <v>8905.02</v>
          </cell>
          <cell r="F178">
            <v>1513.87</v>
          </cell>
          <cell r="G178">
            <v>95.83</v>
          </cell>
          <cell r="H178">
            <v>224.97</v>
          </cell>
          <cell r="I178">
            <v>93.74</v>
          </cell>
          <cell r="J178">
            <v>284.14</v>
          </cell>
          <cell r="K178">
            <v>4020.5</v>
          </cell>
        </row>
        <row r="179">
          <cell r="B179" t="str">
            <v>AYUDANTE</v>
          </cell>
          <cell r="C179">
            <v>43160</v>
          </cell>
          <cell r="D179" t="str">
            <v>Zona 3</v>
          </cell>
          <cell r="E179">
            <v>48.92</v>
          </cell>
          <cell r="F179">
            <v>40.119999999999997</v>
          </cell>
          <cell r="G179">
            <v>95.83</v>
          </cell>
          <cell r="H179">
            <v>224.97</v>
          </cell>
          <cell r="I179">
            <v>93.74</v>
          </cell>
          <cell r="J179">
            <v>402.07</v>
          </cell>
          <cell r="K179">
            <v>4020.5</v>
          </cell>
        </row>
        <row r="180">
          <cell r="B180" t="str">
            <v>MEDIO OFICIAL</v>
          </cell>
          <cell r="C180">
            <v>43160</v>
          </cell>
          <cell r="D180" t="str">
            <v>Zona 3</v>
          </cell>
          <cell r="E180">
            <v>53.17</v>
          </cell>
          <cell r="F180">
            <v>43.58</v>
          </cell>
          <cell r="G180">
            <v>95.83</v>
          </cell>
          <cell r="H180">
            <v>224.97</v>
          </cell>
          <cell r="I180">
            <v>93.74</v>
          </cell>
          <cell r="J180">
            <v>402.07</v>
          </cell>
          <cell r="K180">
            <v>4020.5</v>
          </cell>
        </row>
        <row r="181">
          <cell r="B181" t="str">
            <v>OFICIAL</v>
          </cell>
          <cell r="C181">
            <v>43160</v>
          </cell>
          <cell r="D181" t="str">
            <v>Zona 3</v>
          </cell>
          <cell r="E181">
            <v>57.66</v>
          </cell>
          <cell r="F181">
            <v>47.29</v>
          </cell>
          <cell r="G181">
            <v>95.83</v>
          </cell>
          <cell r="H181">
            <v>224.97</v>
          </cell>
          <cell r="I181">
            <v>93.74</v>
          </cell>
          <cell r="J181">
            <v>402.07</v>
          </cell>
          <cell r="K181">
            <v>4020.5</v>
          </cell>
        </row>
        <row r="182">
          <cell r="B182" t="str">
            <v>OFICIAL BOLLAND</v>
          </cell>
          <cell r="C182">
            <v>43160</v>
          </cell>
          <cell r="D182" t="str">
            <v>Zona 3</v>
          </cell>
          <cell r="E182">
            <v>67.72</v>
          </cell>
          <cell r="F182">
            <v>55.53</v>
          </cell>
          <cell r="G182">
            <v>95.83</v>
          </cell>
          <cell r="H182">
            <v>224.97</v>
          </cell>
          <cell r="I182">
            <v>93.74</v>
          </cell>
          <cell r="J182">
            <v>402.07</v>
          </cell>
          <cell r="K182">
            <v>4020.5</v>
          </cell>
        </row>
        <row r="183">
          <cell r="B183" t="str">
            <v>OFICIAL ESPECIALIZADO</v>
          </cell>
          <cell r="C183">
            <v>43160</v>
          </cell>
          <cell r="D183" t="str">
            <v>Zona 3</v>
          </cell>
          <cell r="E183">
            <v>67.72</v>
          </cell>
          <cell r="F183">
            <v>55.53</v>
          </cell>
          <cell r="G183">
            <v>95.83</v>
          </cell>
          <cell r="H183">
            <v>224.97</v>
          </cell>
          <cell r="I183">
            <v>93.74</v>
          </cell>
          <cell r="J183">
            <v>402.07</v>
          </cell>
          <cell r="K183">
            <v>4020.5</v>
          </cell>
        </row>
        <row r="184">
          <cell r="B184" t="str">
            <v>SERENO</v>
          </cell>
          <cell r="C184">
            <v>43160</v>
          </cell>
          <cell r="D184" t="str">
            <v>Zona 3</v>
          </cell>
          <cell r="E184">
            <v>8905.02</v>
          </cell>
          <cell r="F184">
            <v>7302.13</v>
          </cell>
          <cell r="G184">
            <v>95.83</v>
          </cell>
          <cell r="H184">
            <v>224.97</v>
          </cell>
          <cell r="I184">
            <v>93.74</v>
          </cell>
          <cell r="J184">
            <v>402.07</v>
          </cell>
          <cell r="K184">
            <v>4020.5</v>
          </cell>
        </row>
        <row r="185">
          <cell r="B185" t="str">
            <v>AYUDANTE</v>
          </cell>
          <cell r="C185">
            <v>43160</v>
          </cell>
          <cell r="D185" t="str">
            <v>Zona 4</v>
          </cell>
          <cell r="E185">
            <v>48.92</v>
          </cell>
          <cell r="F185">
            <v>48.92</v>
          </cell>
          <cell r="G185">
            <v>95.83</v>
          </cell>
          <cell r="H185">
            <v>224.97</v>
          </cell>
          <cell r="I185">
            <v>93.74</v>
          </cell>
          <cell r="J185">
            <v>338.77</v>
          </cell>
          <cell r="K185">
            <v>4020.5</v>
          </cell>
        </row>
        <row r="186">
          <cell r="B186" t="str">
            <v>MEDIO OFICIAL</v>
          </cell>
          <cell r="C186">
            <v>43160</v>
          </cell>
          <cell r="D186" t="str">
            <v>Zona 4</v>
          </cell>
          <cell r="E186">
            <v>53.17</v>
          </cell>
          <cell r="F186">
            <v>53.17</v>
          </cell>
          <cell r="G186">
            <v>95.83</v>
          </cell>
          <cell r="H186">
            <v>224.97</v>
          </cell>
          <cell r="I186">
            <v>93.74</v>
          </cell>
          <cell r="J186">
            <v>338.77</v>
          </cell>
          <cell r="K186">
            <v>4020.5</v>
          </cell>
        </row>
        <row r="187">
          <cell r="B187" t="str">
            <v>OFICIAL</v>
          </cell>
          <cell r="C187">
            <v>43160</v>
          </cell>
          <cell r="D187" t="str">
            <v>Zona 4</v>
          </cell>
          <cell r="E187">
            <v>57.66</v>
          </cell>
          <cell r="F187">
            <v>57.66</v>
          </cell>
          <cell r="G187">
            <v>95.83</v>
          </cell>
          <cell r="H187">
            <v>224.97</v>
          </cell>
          <cell r="I187">
            <v>93.74</v>
          </cell>
          <cell r="J187">
            <v>338.77</v>
          </cell>
          <cell r="K187">
            <v>4020.5</v>
          </cell>
        </row>
        <row r="188">
          <cell r="B188" t="str">
            <v>OFICIAL BOLLAND</v>
          </cell>
          <cell r="C188">
            <v>43160</v>
          </cell>
          <cell r="D188" t="str">
            <v>Zona 4</v>
          </cell>
          <cell r="E188">
            <v>67.72</v>
          </cell>
          <cell r="F188">
            <v>67.72</v>
          </cell>
          <cell r="G188">
            <v>95.83</v>
          </cell>
          <cell r="H188">
            <v>224.97</v>
          </cell>
          <cell r="I188">
            <v>93.74</v>
          </cell>
          <cell r="J188">
            <v>338.77</v>
          </cell>
          <cell r="K188">
            <v>4020.5</v>
          </cell>
        </row>
        <row r="189">
          <cell r="B189" t="str">
            <v>OFICIAL ESPECIALIZADO</v>
          </cell>
          <cell r="C189">
            <v>43160</v>
          </cell>
          <cell r="D189" t="str">
            <v>Zona 4</v>
          </cell>
          <cell r="E189">
            <v>67.72</v>
          </cell>
          <cell r="F189">
            <v>67.72</v>
          </cell>
          <cell r="G189">
            <v>95.83</v>
          </cell>
          <cell r="H189">
            <v>224.97</v>
          </cell>
          <cell r="I189">
            <v>93.74</v>
          </cell>
          <cell r="J189">
            <v>338.77</v>
          </cell>
          <cell r="K189">
            <v>4020.5</v>
          </cell>
        </row>
        <row r="190">
          <cell r="B190" t="str">
            <v>SERENO</v>
          </cell>
          <cell r="C190">
            <v>43160</v>
          </cell>
          <cell r="D190" t="str">
            <v>Zona 4</v>
          </cell>
          <cell r="E190">
            <v>8905.02</v>
          </cell>
          <cell r="F190">
            <v>8905.02</v>
          </cell>
          <cell r="G190">
            <v>95.83</v>
          </cell>
          <cell r="H190">
            <v>224.97</v>
          </cell>
          <cell r="I190">
            <v>93.74</v>
          </cell>
          <cell r="J190">
            <v>338.77</v>
          </cell>
          <cell r="K190">
            <v>4020.5</v>
          </cell>
        </row>
        <row r="191">
          <cell r="B191" t="str">
            <v>AYUDANTE</v>
          </cell>
          <cell r="C191">
            <v>43191</v>
          </cell>
          <cell r="D191" t="str">
            <v>Zona 1</v>
          </cell>
          <cell r="E191">
            <v>56.26</v>
          </cell>
          <cell r="F191">
            <v>0</v>
          </cell>
          <cell r="G191">
            <v>98.24</v>
          </cell>
          <cell r="H191">
            <v>258.70999999999998</v>
          </cell>
          <cell r="I191">
            <v>0</v>
          </cell>
          <cell r="J191">
            <v>326.77</v>
          </cell>
          <cell r="K191">
            <v>4623.57</v>
          </cell>
        </row>
        <row r="192">
          <cell r="B192" t="str">
            <v>MEDIO OFICIAL</v>
          </cell>
          <cell r="C192">
            <v>43191</v>
          </cell>
          <cell r="D192" t="str">
            <v>Zona 1</v>
          </cell>
          <cell r="E192">
            <v>61.15</v>
          </cell>
          <cell r="F192">
            <v>0</v>
          </cell>
          <cell r="G192">
            <v>98.24</v>
          </cell>
          <cell r="H192">
            <v>258.70999999999998</v>
          </cell>
          <cell r="I192">
            <v>0</v>
          </cell>
          <cell r="J192">
            <v>326.77</v>
          </cell>
          <cell r="K192">
            <v>4623.57</v>
          </cell>
        </row>
        <row r="193">
          <cell r="B193" t="str">
            <v>OFICIAL</v>
          </cell>
          <cell r="C193">
            <v>43191</v>
          </cell>
          <cell r="D193" t="str">
            <v>Zona 1</v>
          </cell>
          <cell r="E193">
            <v>66.31</v>
          </cell>
          <cell r="F193">
            <v>0</v>
          </cell>
          <cell r="G193">
            <v>98.24</v>
          </cell>
          <cell r="H193">
            <v>258.70999999999998</v>
          </cell>
          <cell r="I193">
            <v>0</v>
          </cell>
          <cell r="J193">
            <v>326.77</v>
          </cell>
          <cell r="K193">
            <v>4623.57</v>
          </cell>
        </row>
        <row r="194">
          <cell r="B194" t="str">
            <v>OFICIAL BOLLAND</v>
          </cell>
          <cell r="C194">
            <v>43191</v>
          </cell>
          <cell r="D194" t="str">
            <v>Zona 1</v>
          </cell>
          <cell r="E194">
            <v>66.31</v>
          </cell>
          <cell r="G194">
            <v>98.24</v>
          </cell>
          <cell r="H194">
            <v>258.70999999999998</v>
          </cell>
          <cell r="I194">
            <v>0</v>
          </cell>
          <cell r="J194">
            <v>326.77</v>
          </cell>
          <cell r="K194">
            <v>4623.57</v>
          </cell>
        </row>
        <row r="195">
          <cell r="B195" t="str">
            <v>OFICIAL ESPECIALIZADO</v>
          </cell>
          <cell r="C195">
            <v>43191</v>
          </cell>
          <cell r="D195" t="str">
            <v>Zona 1</v>
          </cell>
          <cell r="E195">
            <v>77.87</v>
          </cell>
          <cell r="F195">
            <v>0</v>
          </cell>
          <cell r="G195">
            <v>98.24</v>
          </cell>
          <cell r="H195">
            <v>258.70999999999998</v>
          </cell>
          <cell r="I195">
            <v>0</v>
          </cell>
          <cell r="J195">
            <v>326.77</v>
          </cell>
          <cell r="K195">
            <v>4623.57</v>
          </cell>
        </row>
        <row r="196">
          <cell r="B196" t="str">
            <v>SERENO</v>
          </cell>
          <cell r="C196">
            <v>43191</v>
          </cell>
          <cell r="D196" t="str">
            <v>Zona 1</v>
          </cell>
          <cell r="E196">
            <v>10240</v>
          </cell>
          <cell r="F196">
            <v>0</v>
          </cell>
          <cell r="G196">
            <v>98.24</v>
          </cell>
          <cell r="H196">
            <v>258.70999999999998</v>
          </cell>
          <cell r="I196">
            <v>0</v>
          </cell>
          <cell r="J196">
            <v>326.77</v>
          </cell>
          <cell r="K196">
            <v>4623.57</v>
          </cell>
        </row>
        <row r="197">
          <cell r="B197" t="str">
            <v>AYUDANTE</v>
          </cell>
          <cell r="C197">
            <v>43191</v>
          </cell>
          <cell r="D197" t="str">
            <v>Zona 2</v>
          </cell>
          <cell r="E197">
            <v>56.26</v>
          </cell>
          <cell r="F197">
            <v>9.56</v>
          </cell>
          <cell r="G197">
            <v>110.21</v>
          </cell>
          <cell r="H197">
            <v>258.70999999999998</v>
          </cell>
          <cell r="I197">
            <v>107.8</v>
          </cell>
          <cell r="J197">
            <v>326.77</v>
          </cell>
          <cell r="K197">
            <v>4623.57</v>
          </cell>
        </row>
        <row r="198">
          <cell r="B198" t="str">
            <v>MEDIO OFICIAL</v>
          </cell>
          <cell r="C198">
            <v>43191</v>
          </cell>
          <cell r="D198" t="str">
            <v>Zona 2</v>
          </cell>
          <cell r="E198">
            <v>61.15</v>
          </cell>
          <cell r="F198">
            <v>10.4</v>
          </cell>
          <cell r="G198">
            <v>110.21</v>
          </cell>
          <cell r="H198">
            <v>258.70999999999998</v>
          </cell>
          <cell r="I198">
            <v>107.8</v>
          </cell>
          <cell r="J198">
            <v>326.77</v>
          </cell>
          <cell r="K198">
            <v>4623.57</v>
          </cell>
        </row>
        <row r="199">
          <cell r="B199" t="str">
            <v>OFICIAL</v>
          </cell>
          <cell r="C199">
            <v>43191</v>
          </cell>
          <cell r="D199" t="str">
            <v>Zona 2</v>
          </cell>
          <cell r="E199">
            <v>66.31</v>
          </cell>
          <cell r="F199">
            <v>11.28</v>
          </cell>
          <cell r="G199">
            <v>110.21</v>
          </cell>
          <cell r="H199">
            <v>258.70999999999998</v>
          </cell>
          <cell r="I199">
            <v>107.8</v>
          </cell>
          <cell r="J199">
            <v>326.77</v>
          </cell>
          <cell r="K199">
            <v>4623.57</v>
          </cell>
        </row>
        <row r="200">
          <cell r="B200" t="str">
            <v>OFICIAL BOLLAND</v>
          </cell>
          <cell r="C200">
            <v>43191</v>
          </cell>
          <cell r="D200" t="str">
            <v>Zona 2</v>
          </cell>
          <cell r="E200">
            <v>66.31</v>
          </cell>
          <cell r="F200">
            <v>11.28</v>
          </cell>
          <cell r="G200">
            <v>110.21</v>
          </cell>
          <cell r="H200">
            <v>258.70999999999998</v>
          </cell>
          <cell r="I200">
            <v>107.8</v>
          </cell>
          <cell r="J200">
            <v>326.77</v>
          </cell>
          <cell r="K200">
            <v>4623.57</v>
          </cell>
        </row>
        <row r="201">
          <cell r="B201" t="str">
            <v>OFICIAL ESPECIALIZADO</v>
          </cell>
          <cell r="C201">
            <v>43191</v>
          </cell>
          <cell r="D201" t="str">
            <v>Zona 2</v>
          </cell>
          <cell r="E201">
            <v>77.87</v>
          </cell>
          <cell r="F201">
            <v>13.24</v>
          </cell>
          <cell r="G201">
            <v>110.21</v>
          </cell>
          <cell r="H201">
            <v>258.70999999999998</v>
          </cell>
          <cell r="I201">
            <v>107.8</v>
          </cell>
          <cell r="J201">
            <v>326.77</v>
          </cell>
          <cell r="K201">
            <v>4623.57</v>
          </cell>
        </row>
        <row r="202">
          <cell r="B202" t="str">
            <v>SERENO</v>
          </cell>
          <cell r="C202">
            <v>43191</v>
          </cell>
          <cell r="D202" t="str">
            <v>Zona 2</v>
          </cell>
          <cell r="E202">
            <v>10240</v>
          </cell>
          <cell r="F202">
            <v>1740.95</v>
          </cell>
          <cell r="G202">
            <v>110.21</v>
          </cell>
          <cell r="H202">
            <v>258.70999999999998</v>
          </cell>
          <cell r="I202">
            <v>107.8</v>
          </cell>
          <cell r="J202">
            <v>326.77</v>
          </cell>
          <cell r="K202">
            <v>4623.57</v>
          </cell>
        </row>
        <row r="203">
          <cell r="B203" t="str">
            <v>AYUDANTE</v>
          </cell>
          <cell r="C203">
            <v>43191</v>
          </cell>
          <cell r="D203" t="str">
            <v>Zona 3</v>
          </cell>
          <cell r="E203">
            <v>56.26</v>
          </cell>
          <cell r="F203">
            <v>46.13</v>
          </cell>
          <cell r="G203">
            <v>110.21</v>
          </cell>
          <cell r="H203">
            <v>258.70999999999998</v>
          </cell>
          <cell r="I203">
            <v>107.8</v>
          </cell>
          <cell r="J203">
            <v>462.38</v>
          </cell>
          <cell r="K203">
            <v>4623.57</v>
          </cell>
        </row>
        <row r="204">
          <cell r="B204" t="str">
            <v>MEDIO OFICIAL</v>
          </cell>
          <cell r="C204">
            <v>43191</v>
          </cell>
          <cell r="D204" t="str">
            <v>Zona 3</v>
          </cell>
          <cell r="E204">
            <v>61.15</v>
          </cell>
          <cell r="F204">
            <v>50.11</v>
          </cell>
          <cell r="G204">
            <v>110.21</v>
          </cell>
          <cell r="H204">
            <v>258.70999999999998</v>
          </cell>
          <cell r="I204">
            <v>107.8</v>
          </cell>
          <cell r="J204">
            <v>462.38</v>
          </cell>
          <cell r="K204">
            <v>4623.57</v>
          </cell>
        </row>
        <row r="205">
          <cell r="B205" t="str">
            <v>OFICIAL</v>
          </cell>
          <cell r="C205">
            <v>43191</v>
          </cell>
          <cell r="D205" t="str">
            <v>Zona 3</v>
          </cell>
          <cell r="E205">
            <v>66.31</v>
          </cell>
          <cell r="F205">
            <v>54.38</v>
          </cell>
          <cell r="G205">
            <v>110.21</v>
          </cell>
          <cell r="H205">
            <v>258.70999999999998</v>
          </cell>
          <cell r="I205">
            <v>107.8</v>
          </cell>
          <cell r="J205">
            <v>462.38</v>
          </cell>
          <cell r="K205">
            <v>4623.57</v>
          </cell>
        </row>
        <row r="206">
          <cell r="B206" t="str">
            <v>OFICIAL BOLLAND</v>
          </cell>
          <cell r="C206">
            <v>43191</v>
          </cell>
          <cell r="D206" t="str">
            <v>Zona 3</v>
          </cell>
          <cell r="E206">
            <v>66.31</v>
          </cell>
          <cell r="F206">
            <v>54.38</v>
          </cell>
          <cell r="G206">
            <v>110.21</v>
          </cell>
          <cell r="H206">
            <v>258.70999999999998</v>
          </cell>
          <cell r="I206">
            <v>107.8</v>
          </cell>
          <cell r="J206">
            <v>462.38</v>
          </cell>
          <cell r="K206">
            <v>4623.57</v>
          </cell>
        </row>
        <row r="207">
          <cell r="B207" t="str">
            <v>OFICIAL ESPECIALIZADO</v>
          </cell>
          <cell r="C207">
            <v>43191</v>
          </cell>
          <cell r="D207" t="str">
            <v>Zona 3</v>
          </cell>
          <cell r="E207">
            <v>77.87</v>
          </cell>
          <cell r="F207">
            <v>63.86</v>
          </cell>
          <cell r="G207">
            <v>110.21</v>
          </cell>
          <cell r="H207">
            <v>258.70999999999998</v>
          </cell>
          <cell r="I207">
            <v>107.8</v>
          </cell>
          <cell r="J207">
            <v>462.38</v>
          </cell>
          <cell r="K207">
            <v>4623.57</v>
          </cell>
        </row>
        <row r="208">
          <cell r="B208" t="str">
            <v>SERENO</v>
          </cell>
          <cell r="C208">
            <v>43191</v>
          </cell>
          <cell r="D208" t="str">
            <v>Zona 3</v>
          </cell>
          <cell r="E208">
            <v>10240</v>
          </cell>
          <cell r="F208">
            <v>8397.4500000000007</v>
          </cell>
          <cell r="G208">
            <v>110.21</v>
          </cell>
          <cell r="H208">
            <v>258.70999999999998</v>
          </cell>
          <cell r="I208">
            <v>107.8</v>
          </cell>
          <cell r="J208">
            <v>462.38</v>
          </cell>
          <cell r="K208">
            <v>4623.57</v>
          </cell>
        </row>
        <row r="209">
          <cell r="B209" t="str">
            <v>AYUDANTE</v>
          </cell>
          <cell r="C209">
            <v>43191</v>
          </cell>
          <cell r="D209" t="str">
            <v>Zona 4</v>
          </cell>
          <cell r="E209">
            <v>56.26</v>
          </cell>
          <cell r="F209">
            <v>56.26</v>
          </cell>
          <cell r="G209">
            <v>110.21</v>
          </cell>
          <cell r="H209">
            <v>258.70999999999998</v>
          </cell>
          <cell r="I209">
            <v>107.8</v>
          </cell>
          <cell r="J209">
            <v>389.58</v>
          </cell>
          <cell r="K209">
            <v>4623.57</v>
          </cell>
        </row>
        <row r="210">
          <cell r="B210" t="str">
            <v>MEDIO OFICIAL</v>
          </cell>
          <cell r="C210">
            <v>43191</v>
          </cell>
          <cell r="D210" t="str">
            <v>Zona 4</v>
          </cell>
          <cell r="E210">
            <v>61.15</v>
          </cell>
          <cell r="F210">
            <v>61.15</v>
          </cell>
          <cell r="G210">
            <v>110.21</v>
          </cell>
          <cell r="H210">
            <v>258.70999999999998</v>
          </cell>
          <cell r="I210">
            <v>107.8</v>
          </cell>
          <cell r="J210">
            <v>389.58</v>
          </cell>
          <cell r="K210">
            <v>4623.57</v>
          </cell>
        </row>
        <row r="211">
          <cell r="B211" t="str">
            <v>OFICIAL</v>
          </cell>
          <cell r="C211">
            <v>43191</v>
          </cell>
          <cell r="D211" t="str">
            <v>Zona 4</v>
          </cell>
          <cell r="E211">
            <v>66.31</v>
          </cell>
          <cell r="F211">
            <v>66.31</v>
          </cell>
          <cell r="G211">
            <v>110.21</v>
          </cell>
          <cell r="H211">
            <v>258.70999999999998</v>
          </cell>
          <cell r="I211">
            <v>107.8</v>
          </cell>
          <cell r="J211">
            <v>389.58</v>
          </cell>
          <cell r="K211">
            <v>4623.57</v>
          </cell>
        </row>
        <row r="212">
          <cell r="B212" t="str">
            <v>OFICIAL BOLLAND</v>
          </cell>
          <cell r="C212">
            <v>43191</v>
          </cell>
          <cell r="D212" t="str">
            <v>Zona 4</v>
          </cell>
          <cell r="E212">
            <v>66.31</v>
          </cell>
          <cell r="F212">
            <v>66.31</v>
          </cell>
          <cell r="G212">
            <v>110.21</v>
          </cell>
          <cell r="H212">
            <v>258.70999999999998</v>
          </cell>
          <cell r="I212">
            <v>107.8</v>
          </cell>
          <cell r="J212">
            <v>389.58</v>
          </cell>
          <cell r="K212">
            <v>4623.57</v>
          </cell>
        </row>
        <row r="213">
          <cell r="B213" t="str">
            <v>OFICIAL ESPECIALIZADO</v>
          </cell>
          <cell r="C213">
            <v>43191</v>
          </cell>
          <cell r="D213" t="str">
            <v>Zona 4</v>
          </cell>
          <cell r="E213">
            <v>77.87</v>
          </cell>
          <cell r="F213">
            <v>77.87</v>
          </cell>
          <cell r="G213">
            <v>110.21</v>
          </cell>
          <cell r="H213">
            <v>258.70999999999998</v>
          </cell>
          <cell r="I213">
            <v>107.8</v>
          </cell>
          <cell r="J213">
            <v>389.58</v>
          </cell>
          <cell r="K213">
            <v>4623.57</v>
          </cell>
        </row>
        <row r="214">
          <cell r="B214" t="str">
            <v>SERENO</v>
          </cell>
          <cell r="C214">
            <v>43191</v>
          </cell>
          <cell r="D214" t="str">
            <v>Zona 4</v>
          </cell>
          <cell r="E214">
            <v>10240</v>
          </cell>
          <cell r="F214">
            <v>10240.77</v>
          </cell>
          <cell r="G214">
            <v>110.21</v>
          </cell>
          <cell r="H214">
            <v>258.70999999999998</v>
          </cell>
          <cell r="I214">
            <v>107.8</v>
          </cell>
          <cell r="J214">
            <v>389.58</v>
          </cell>
          <cell r="K214">
            <v>4623.57</v>
          </cell>
        </row>
        <row r="215">
          <cell r="B215" t="str">
            <v>AYUDANTE</v>
          </cell>
          <cell r="C215">
            <v>43374</v>
          </cell>
          <cell r="D215" t="str">
            <v>Zona 1</v>
          </cell>
          <cell r="E215">
            <v>58.7</v>
          </cell>
          <cell r="F215">
            <v>0</v>
          </cell>
          <cell r="G215">
            <v>102.5</v>
          </cell>
          <cell r="H215">
            <v>269.95999999999998</v>
          </cell>
          <cell r="I215">
            <v>0</v>
          </cell>
          <cell r="J215">
            <v>340.97</v>
          </cell>
          <cell r="K215">
            <v>4824.6000000000004</v>
          </cell>
        </row>
        <row r="216">
          <cell r="B216" t="str">
            <v>MEDIO OFICIAL</v>
          </cell>
          <cell r="C216">
            <v>43374</v>
          </cell>
          <cell r="D216" t="str">
            <v>Zona 1</v>
          </cell>
          <cell r="E216">
            <v>63.8</v>
          </cell>
          <cell r="F216">
            <v>0</v>
          </cell>
          <cell r="G216">
            <v>102.5</v>
          </cell>
          <cell r="H216">
            <v>269.95999999999998</v>
          </cell>
          <cell r="I216">
            <v>0</v>
          </cell>
          <cell r="J216">
            <v>340.97</v>
          </cell>
          <cell r="K216">
            <v>4824.6000000000004</v>
          </cell>
        </row>
        <row r="217">
          <cell r="B217" t="str">
            <v>OFICIAL</v>
          </cell>
          <cell r="C217">
            <v>43374</v>
          </cell>
          <cell r="D217" t="str">
            <v>Zona 1</v>
          </cell>
          <cell r="E217">
            <v>69.19</v>
          </cell>
          <cell r="F217">
            <v>0</v>
          </cell>
          <cell r="G217">
            <v>102.5</v>
          </cell>
          <cell r="H217">
            <v>269.95999999999998</v>
          </cell>
          <cell r="I217">
            <v>0</v>
          </cell>
          <cell r="J217">
            <v>340.97</v>
          </cell>
          <cell r="K217">
            <v>4824.6000000000004</v>
          </cell>
        </row>
        <row r="218">
          <cell r="B218" t="str">
            <v>OFICIAL BOLLAND</v>
          </cell>
          <cell r="C218">
            <v>43374</v>
          </cell>
          <cell r="D218" t="str">
            <v>Zona 1</v>
          </cell>
          <cell r="E218">
            <v>69.19</v>
          </cell>
          <cell r="F218">
            <v>0</v>
          </cell>
          <cell r="G218">
            <v>102.5</v>
          </cell>
          <cell r="H218">
            <v>269.95999999999998</v>
          </cell>
          <cell r="I218">
            <v>0</v>
          </cell>
          <cell r="J218">
            <v>340.97</v>
          </cell>
          <cell r="K218">
            <v>4824.6000000000004</v>
          </cell>
        </row>
        <row r="219">
          <cell r="B219" t="str">
            <v>OFICIAL ESPECIALIZADO</v>
          </cell>
          <cell r="C219">
            <v>43374</v>
          </cell>
          <cell r="D219" t="str">
            <v>Zona 1</v>
          </cell>
          <cell r="E219">
            <v>81.260000000000005</v>
          </cell>
          <cell r="F219">
            <v>0</v>
          </cell>
          <cell r="G219">
            <v>102.5</v>
          </cell>
          <cell r="H219">
            <v>269.95999999999998</v>
          </cell>
          <cell r="I219">
            <v>0</v>
          </cell>
          <cell r="J219">
            <v>340.97</v>
          </cell>
          <cell r="K219">
            <v>4824.6000000000004</v>
          </cell>
        </row>
        <row r="220">
          <cell r="B220" t="str">
            <v>SERENO</v>
          </cell>
          <cell r="C220">
            <v>43374</v>
          </cell>
          <cell r="D220" t="str">
            <v>Zona 1</v>
          </cell>
          <cell r="E220">
            <v>10686.02</v>
          </cell>
          <cell r="F220">
            <v>0</v>
          </cell>
          <cell r="G220">
            <v>102.5</v>
          </cell>
          <cell r="H220">
            <v>269.95999999999998</v>
          </cell>
          <cell r="I220">
            <v>0</v>
          </cell>
          <cell r="J220">
            <v>340.97</v>
          </cell>
          <cell r="K220">
            <v>4824.6000000000004</v>
          </cell>
        </row>
        <row r="221">
          <cell r="B221" t="str">
            <v>AYUDANTE</v>
          </cell>
          <cell r="C221">
            <v>43374</v>
          </cell>
          <cell r="D221" t="str">
            <v>Zona 2</v>
          </cell>
          <cell r="E221">
            <v>58.7</v>
          </cell>
          <cell r="F221">
            <v>9.9700000000000006</v>
          </cell>
          <cell r="G221">
            <v>115</v>
          </cell>
          <cell r="H221">
            <v>269.95999999999998</v>
          </cell>
          <cell r="I221">
            <v>112.49</v>
          </cell>
          <cell r="J221">
            <v>340.97</v>
          </cell>
          <cell r="K221">
            <v>4824.6000000000004</v>
          </cell>
        </row>
        <row r="222">
          <cell r="B222" t="str">
            <v>MEDIO OFICIAL</v>
          </cell>
          <cell r="C222">
            <v>43374</v>
          </cell>
          <cell r="D222" t="str">
            <v>Zona 2</v>
          </cell>
          <cell r="E222">
            <v>63.8</v>
          </cell>
          <cell r="F222">
            <v>10.85</v>
          </cell>
          <cell r="G222">
            <v>115</v>
          </cell>
          <cell r="H222">
            <v>269.95999999999998</v>
          </cell>
          <cell r="I222">
            <v>112.49</v>
          </cell>
          <cell r="J222">
            <v>340.97</v>
          </cell>
          <cell r="K222">
            <v>4824.6000000000004</v>
          </cell>
        </row>
        <row r="223">
          <cell r="B223" t="str">
            <v>OFICIAL</v>
          </cell>
          <cell r="C223">
            <v>43374</v>
          </cell>
          <cell r="D223" t="str">
            <v>Zona 2</v>
          </cell>
          <cell r="E223">
            <v>69.19</v>
          </cell>
          <cell r="F223">
            <v>11.77</v>
          </cell>
          <cell r="G223">
            <v>115</v>
          </cell>
          <cell r="H223">
            <v>269.95999999999998</v>
          </cell>
          <cell r="I223">
            <v>112.49</v>
          </cell>
          <cell r="J223">
            <v>340.97</v>
          </cell>
          <cell r="K223">
            <v>4824.6000000000004</v>
          </cell>
        </row>
        <row r="224">
          <cell r="B224" t="str">
            <v>OFICIAL BOLLAND</v>
          </cell>
          <cell r="C224">
            <v>43374</v>
          </cell>
          <cell r="D224" t="str">
            <v>Zona 2</v>
          </cell>
          <cell r="E224">
            <v>69.19</v>
          </cell>
          <cell r="F224">
            <v>11.77</v>
          </cell>
          <cell r="G224">
            <v>115</v>
          </cell>
          <cell r="H224">
            <v>269.95999999999998</v>
          </cell>
          <cell r="I224">
            <v>112.49</v>
          </cell>
          <cell r="J224">
            <v>340.97</v>
          </cell>
          <cell r="K224">
            <v>4824.6000000000004</v>
          </cell>
        </row>
        <row r="225">
          <cell r="B225" t="str">
            <v>OFICIAL ESPECIALIZADO</v>
          </cell>
          <cell r="C225">
            <v>43374</v>
          </cell>
          <cell r="D225" t="str">
            <v>Zona 2</v>
          </cell>
          <cell r="E225">
            <v>81.260000000000005</v>
          </cell>
          <cell r="F225">
            <v>13.81</v>
          </cell>
          <cell r="G225">
            <v>115</v>
          </cell>
          <cell r="H225">
            <v>269.95999999999998</v>
          </cell>
          <cell r="I225">
            <v>112.49</v>
          </cell>
          <cell r="J225">
            <v>340.97</v>
          </cell>
          <cell r="K225">
            <v>4824.6000000000004</v>
          </cell>
        </row>
        <row r="226">
          <cell r="B226" t="str">
            <v>SERENO</v>
          </cell>
          <cell r="C226">
            <v>43374</v>
          </cell>
          <cell r="D226" t="str">
            <v>Zona 2</v>
          </cell>
          <cell r="E226">
            <v>10686.02</v>
          </cell>
          <cell r="F226">
            <v>1816.64</v>
          </cell>
          <cell r="G226">
            <v>115</v>
          </cell>
          <cell r="H226">
            <v>269.95999999999998</v>
          </cell>
          <cell r="I226">
            <v>112.49</v>
          </cell>
          <cell r="J226">
            <v>340.97</v>
          </cell>
          <cell r="K226">
            <v>4824.6000000000004</v>
          </cell>
        </row>
        <row r="227">
          <cell r="B227" t="str">
            <v>AYUDANTE</v>
          </cell>
          <cell r="C227">
            <v>43374</v>
          </cell>
          <cell r="D227" t="str">
            <v>Zona 3</v>
          </cell>
          <cell r="E227">
            <v>58.7</v>
          </cell>
          <cell r="F227">
            <v>48.14</v>
          </cell>
          <cell r="G227">
            <v>115</v>
          </cell>
          <cell r="H227">
            <v>269.95999999999998</v>
          </cell>
          <cell r="I227">
            <v>112.49</v>
          </cell>
          <cell r="J227">
            <v>482.48</v>
          </cell>
          <cell r="K227">
            <v>4824.6000000000004</v>
          </cell>
        </row>
        <row r="228">
          <cell r="B228" t="str">
            <v>MEDIO OFICIAL</v>
          </cell>
          <cell r="C228">
            <v>43374</v>
          </cell>
          <cell r="D228" t="str">
            <v>Zona 3</v>
          </cell>
          <cell r="E228">
            <v>63.8</v>
          </cell>
          <cell r="F228">
            <v>52.3</v>
          </cell>
          <cell r="G228">
            <v>115</v>
          </cell>
          <cell r="H228">
            <v>269.95999999999998</v>
          </cell>
          <cell r="I228">
            <v>112.49</v>
          </cell>
          <cell r="J228">
            <v>482.48</v>
          </cell>
          <cell r="K228">
            <v>4824.6000000000004</v>
          </cell>
        </row>
        <row r="229">
          <cell r="B229" t="str">
            <v>OFICIAL</v>
          </cell>
          <cell r="C229">
            <v>43374</v>
          </cell>
          <cell r="D229" t="str">
            <v>Zona 3</v>
          </cell>
          <cell r="E229">
            <v>69.19</v>
          </cell>
          <cell r="F229">
            <v>56.75</v>
          </cell>
          <cell r="G229">
            <v>115</v>
          </cell>
          <cell r="H229">
            <v>269.95999999999998</v>
          </cell>
          <cell r="I229">
            <v>112.49</v>
          </cell>
          <cell r="J229">
            <v>482.48</v>
          </cell>
          <cell r="K229">
            <v>4824.6000000000004</v>
          </cell>
        </row>
        <row r="230">
          <cell r="B230" t="str">
            <v>OFICIAL BOLLAND</v>
          </cell>
          <cell r="C230">
            <v>43374</v>
          </cell>
          <cell r="D230" t="str">
            <v>Zona 3</v>
          </cell>
          <cell r="E230">
            <v>69.19</v>
          </cell>
          <cell r="F230">
            <v>56.75</v>
          </cell>
          <cell r="G230">
            <v>115</v>
          </cell>
          <cell r="H230">
            <v>269.95999999999998</v>
          </cell>
          <cell r="I230">
            <v>112.49</v>
          </cell>
          <cell r="J230">
            <v>482.48</v>
          </cell>
          <cell r="K230">
            <v>4824.6000000000004</v>
          </cell>
        </row>
        <row r="231">
          <cell r="B231" t="str">
            <v>OFICIAL ESPECIALIZADO</v>
          </cell>
          <cell r="C231">
            <v>43374</v>
          </cell>
          <cell r="D231" t="str">
            <v>Zona 3</v>
          </cell>
          <cell r="E231">
            <v>81.260000000000005</v>
          </cell>
          <cell r="F231">
            <v>66.64</v>
          </cell>
          <cell r="G231">
            <v>115</v>
          </cell>
          <cell r="H231">
            <v>269.95999999999998</v>
          </cell>
          <cell r="I231">
            <v>112.49</v>
          </cell>
          <cell r="J231">
            <v>482.48</v>
          </cell>
          <cell r="K231">
            <v>4824.6000000000004</v>
          </cell>
        </row>
        <row r="232">
          <cell r="B232" t="str">
            <v>SERENO</v>
          </cell>
          <cell r="C232">
            <v>43374</v>
          </cell>
          <cell r="D232" t="str">
            <v>Zona 3</v>
          </cell>
          <cell r="E232">
            <v>10686.02</v>
          </cell>
          <cell r="F232">
            <v>8762.56</v>
          </cell>
          <cell r="G232">
            <v>115</v>
          </cell>
          <cell r="H232">
            <v>269.95999999999998</v>
          </cell>
          <cell r="I232">
            <v>112.49</v>
          </cell>
          <cell r="J232">
            <v>482.48</v>
          </cell>
          <cell r="K232">
            <v>4824.6000000000004</v>
          </cell>
        </row>
        <row r="233">
          <cell r="B233" t="str">
            <v>AYUDANTE</v>
          </cell>
          <cell r="C233">
            <v>43374</v>
          </cell>
          <cell r="D233" t="str">
            <v>Zona 4</v>
          </cell>
          <cell r="E233">
            <v>58.7</v>
          </cell>
          <cell r="F233">
            <v>58.7</v>
          </cell>
          <cell r="G233">
            <v>115</v>
          </cell>
          <cell r="H233">
            <v>269.95999999999998</v>
          </cell>
          <cell r="I233">
            <v>112.49</v>
          </cell>
          <cell r="J233">
            <v>406.52</v>
          </cell>
          <cell r="K233">
            <v>4824.6000000000004</v>
          </cell>
        </row>
        <row r="234">
          <cell r="B234" t="str">
            <v>MEDIO OFICIAL</v>
          </cell>
          <cell r="C234">
            <v>43374</v>
          </cell>
          <cell r="D234" t="str">
            <v>Zona 4</v>
          </cell>
          <cell r="E234">
            <v>63.8</v>
          </cell>
          <cell r="F234">
            <v>52.3</v>
          </cell>
          <cell r="G234">
            <v>115</v>
          </cell>
          <cell r="H234">
            <v>269.95999999999998</v>
          </cell>
          <cell r="I234">
            <v>112.49</v>
          </cell>
          <cell r="J234">
            <v>406.52</v>
          </cell>
          <cell r="K234">
            <v>4824.6000000000004</v>
          </cell>
        </row>
        <row r="235">
          <cell r="B235" t="str">
            <v>OFICIAL</v>
          </cell>
          <cell r="C235">
            <v>43374</v>
          </cell>
          <cell r="D235" t="str">
            <v>Zona 4</v>
          </cell>
          <cell r="E235">
            <v>69.19</v>
          </cell>
          <cell r="F235">
            <v>69.19</v>
          </cell>
          <cell r="G235">
            <v>115</v>
          </cell>
          <cell r="H235">
            <v>269.95999999999998</v>
          </cell>
          <cell r="I235">
            <v>112.49</v>
          </cell>
          <cell r="J235">
            <v>406.52</v>
          </cell>
          <cell r="K235">
            <v>4824.6000000000004</v>
          </cell>
        </row>
        <row r="236">
          <cell r="B236" t="str">
            <v>OFICIAL BOLLAND</v>
          </cell>
          <cell r="C236">
            <v>43374</v>
          </cell>
          <cell r="D236" t="str">
            <v>Zona 4</v>
          </cell>
          <cell r="E236">
            <v>69.19</v>
          </cell>
          <cell r="F236">
            <v>69.19</v>
          </cell>
          <cell r="G236">
            <v>115</v>
          </cell>
          <cell r="H236">
            <v>269.95999999999998</v>
          </cell>
          <cell r="I236">
            <v>112.49</v>
          </cell>
          <cell r="J236">
            <v>406.52</v>
          </cell>
          <cell r="K236">
            <v>4824.6000000000004</v>
          </cell>
        </row>
        <row r="237">
          <cell r="B237" t="str">
            <v>OFICIAL ESPECIALIZADO</v>
          </cell>
          <cell r="C237">
            <v>43374</v>
          </cell>
          <cell r="D237" t="str">
            <v>Zona 4</v>
          </cell>
          <cell r="E237">
            <v>81.260000000000005</v>
          </cell>
          <cell r="F237">
            <v>81.260000000000005</v>
          </cell>
          <cell r="G237">
            <v>115</v>
          </cell>
          <cell r="H237">
            <v>269.95999999999998</v>
          </cell>
          <cell r="I237">
            <v>112.49</v>
          </cell>
          <cell r="J237">
            <v>406.52</v>
          </cell>
          <cell r="K237">
            <v>4824.6000000000004</v>
          </cell>
        </row>
        <row r="238">
          <cell r="B238" t="str">
            <v>SERENO</v>
          </cell>
          <cell r="C238">
            <v>43374</v>
          </cell>
          <cell r="D238" t="str">
            <v>Zona 4</v>
          </cell>
          <cell r="E238">
            <v>10686.02</v>
          </cell>
          <cell r="F238">
            <v>10686.02</v>
          </cell>
          <cell r="G238">
            <v>115</v>
          </cell>
          <cell r="H238">
            <v>269.95999999999998</v>
          </cell>
          <cell r="I238">
            <v>112.49</v>
          </cell>
          <cell r="J238">
            <v>406.52</v>
          </cell>
          <cell r="K238">
            <v>4824.6000000000004</v>
          </cell>
        </row>
      </sheetData>
      <sheetData sheetId="8">
        <row r="6">
          <cell r="B6">
            <v>42917</v>
          </cell>
        </row>
      </sheetData>
      <sheetData sheetId="9"/>
      <sheetData sheetId="10">
        <row r="5">
          <cell r="B5" t="str">
            <v>Seleccionar Jurisdicción</v>
          </cell>
        </row>
      </sheetData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"/>
      <sheetName val="Production"/>
      <sheetName val="Acelerated"/>
      <sheetName val="Planilla"/>
      <sheetName val="Output"/>
      <sheetName val="Sens"/>
      <sheetName val="Instructivo"/>
    </sheetNames>
    <sheetDataSet>
      <sheetData sheetId="0" refreshError="1">
        <row r="50">
          <cell r="H50" t="str">
            <v>m³/m³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Laboratorio (2)"/>
      <sheetName val="Solución HCL"/>
      <sheetName val="Seguimiento"/>
      <sheetName val="Hoja3"/>
      <sheetName val="Tratamientos"/>
      <sheetName val="EERR"/>
      <sheetName val="RESUMEN "/>
      <sheetName val="Hoja2"/>
      <sheetName val="lista de precios"/>
      <sheetName val="Servicio"/>
      <sheetName val="Consumo PQ"/>
      <sheetName val="Costo PQ"/>
      <sheetName val="Inm-Equi-Rod"/>
      <sheetName val="Costo mant. vehiculo"/>
      <sheetName val="Comb-Lub"/>
      <sheetName val="Equipos de dosificación"/>
      <sheetName val="Analisis Laboratorio"/>
      <sheetName val="Laboratorio Costos"/>
      <sheetName val="Ins-Mat"/>
      <sheetName val="Mant-Rod"/>
      <sheetName val="Actualizacion de costos"/>
      <sheetName val="JEFE, Serv"/>
      <sheetName val="CSMA "/>
      <sheetName val="INGENIERO III"/>
      <sheetName val="PP- Aciar Rodolfo"/>
      <sheetName val="PP- Oropeza Luis"/>
      <sheetName val="lista PQ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D1">
            <v>135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5">
          <cell r="B5" t="str">
            <v>Descripción</v>
          </cell>
          <cell r="C5" t="str">
            <v>Codigo AS400</v>
          </cell>
          <cell r="D5" t="str">
            <v>UM</v>
          </cell>
          <cell r="E5" t="str">
            <v>Costo U$S</v>
          </cell>
          <cell r="F5" t="str">
            <v>Costo AR$</v>
          </cell>
        </row>
        <row r="6">
          <cell r="B6" t="str">
            <v>Inmuevles/Equipos/rodados</v>
          </cell>
          <cell r="C6"/>
          <cell r="D6"/>
          <cell r="E6"/>
          <cell r="F6"/>
        </row>
        <row r="7">
          <cell r="B7" t="str">
            <v>Pick up Ranger 2.2 TDCi 4x4 XL Safety 6MT C/D</v>
          </cell>
          <cell r="C7"/>
          <cell r="D7" t="str">
            <v>Unid.</v>
          </cell>
          <cell r="E7"/>
          <cell r="F7">
            <v>6763000</v>
          </cell>
        </row>
        <row r="8">
          <cell r="B8" t="str">
            <v>Pick up Ranger 2.2 TDCi 4x4 XL Safety 6MT C/S</v>
          </cell>
          <cell r="C8"/>
          <cell r="D8" t="str">
            <v>Unid.</v>
          </cell>
          <cell r="E8"/>
          <cell r="F8"/>
        </row>
        <row r="9">
          <cell r="B9" t="str">
            <v>Camión chasis Iveco Tector 170E28 C/Larga 5670</v>
          </cell>
          <cell r="C9"/>
          <cell r="D9" t="str">
            <v>Unid.</v>
          </cell>
          <cell r="E9"/>
          <cell r="F9">
            <v>11578400</v>
          </cell>
        </row>
        <row r="10">
          <cell r="B10" t="str">
            <v xml:space="preserve">Camión Ford 4000 4x4  </v>
          </cell>
          <cell r="C10"/>
          <cell r="D10" t="str">
            <v>Unid.</v>
          </cell>
          <cell r="E10"/>
          <cell r="F10"/>
        </row>
        <row r="11">
          <cell r="B11" t="str">
            <v>Camión Ford 4000 4x2</v>
          </cell>
          <cell r="C11"/>
          <cell r="D11"/>
          <cell r="E11"/>
          <cell r="F11"/>
        </row>
        <row r="12">
          <cell r="B12" t="str">
            <v>Autoelevador</v>
          </cell>
          <cell r="C12"/>
          <cell r="D12" t="str">
            <v>Unid.</v>
          </cell>
          <cell r="E12">
            <v>30000</v>
          </cell>
          <cell r="F12">
            <v>4050000</v>
          </cell>
        </row>
        <row r="13">
          <cell r="B13" t="str">
            <v>Trailer Vestidor/Oficina 12 mts</v>
          </cell>
          <cell r="C13"/>
          <cell r="D13" t="str">
            <v>Unid.</v>
          </cell>
          <cell r="E13">
            <v>8000</v>
          </cell>
          <cell r="F13">
            <v>1080000</v>
          </cell>
        </row>
        <row r="14">
          <cell r="B14" t="str">
            <v>Trailer Vestidor/Oficina 6 mts</v>
          </cell>
          <cell r="C14"/>
          <cell r="D14" t="str">
            <v>Unid.</v>
          </cell>
          <cell r="E14">
            <v>8000</v>
          </cell>
          <cell r="F14">
            <v>1080000</v>
          </cell>
        </row>
        <row r="15">
          <cell r="B15" t="str">
            <v>Trailer Laboratorio 12 mts</v>
          </cell>
          <cell r="C15"/>
          <cell r="D15" t="str">
            <v>Unid.</v>
          </cell>
          <cell r="E15">
            <v>31000</v>
          </cell>
          <cell r="F15">
            <v>4185000</v>
          </cell>
        </row>
        <row r="16">
          <cell r="B16" t="str">
            <v xml:space="preserve">Base RDLS (tasación) </v>
          </cell>
          <cell r="C16"/>
          <cell r="D16" t="str">
            <v>Unid.</v>
          </cell>
          <cell r="E16">
            <v>250000</v>
          </cell>
          <cell r="F16">
            <v>33750000</v>
          </cell>
        </row>
        <row r="17">
          <cell r="B17" t="str">
            <v xml:space="preserve">Base CTL (tasación) </v>
          </cell>
          <cell r="C17"/>
          <cell r="D17" t="str">
            <v>Unid.</v>
          </cell>
          <cell r="E17">
            <v>250000</v>
          </cell>
          <cell r="F17">
            <v>33750000</v>
          </cell>
        </row>
        <row r="18">
          <cell r="B18" t="str">
            <v>Equipamiento</v>
          </cell>
          <cell r="C18"/>
          <cell r="D18"/>
          <cell r="E18"/>
          <cell r="F18"/>
        </row>
        <row r="19">
          <cell r="B19" t="str">
            <v>Equipamiento (jaula, matafuego, cobertor, protectores, arrestallama)</v>
          </cell>
          <cell r="C19"/>
          <cell r="D19" t="str">
            <v>Unid.</v>
          </cell>
          <cell r="E19">
            <v>936.68571428571431</v>
          </cell>
          <cell r="F19">
            <v>32784</v>
          </cell>
        </row>
        <row r="20">
          <cell r="B20" t="str">
            <v xml:space="preserve">Alarma </v>
          </cell>
          <cell r="C20"/>
          <cell r="D20" t="str">
            <v>Unid.</v>
          </cell>
          <cell r="E20">
            <v>200</v>
          </cell>
          <cell r="F20">
            <v>7000</v>
          </cell>
        </row>
        <row r="21">
          <cell r="B21" t="str">
            <v>Tacografo (Instalación)</v>
          </cell>
          <cell r="C21"/>
          <cell r="D21" t="str">
            <v>Unid.</v>
          </cell>
          <cell r="E21">
            <v>151</v>
          </cell>
          <cell r="F21">
            <v>20385</v>
          </cell>
        </row>
        <row r="22">
          <cell r="B22" t="str">
            <v>Equipo de radio VHF (Instalación)</v>
          </cell>
          <cell r="C22"/>
          <cell r="D22" t="str">
            <v>Unid.</v>
          </cell>
          <cell r="E22">
            <v>120</v>
          </cell>
          <cell r="F22">
            <v>16200</v>
          </cell>
        </row>
        <row r="23">
          <cell r="B23" t="str">
            <v xml:space="preserve">Equipo de mano radio VHF </v>
          </cell>
          <cell r="C23"/>
          <cell r="D23" t="str">
            <v>Unid.</v>
          </cell>
          <cell r="E23">
            <v>139</v>
          </cell>
          <cell r="F23">
            <v>18765</v>
          </cell>
        </row>
        <row r="24">
          <cell r="B24" t="str">
            <v>Equipo de medicion de parmetros de inyección</v>
          </cell>
          <cell r="C24"/>
          <cell r="D24" t="str">
            <v>Unid.</v>
          </cell>
          <cell r="E24">
            <v>5253</v>
          </cell>
          <cell r="F24">
            <v>709155</v>
          </cell>
        </row>
        <row r="25">
          <cell r="B25" t="str">
            <v>Equipamiento camion de batch y reposición</v>
          </cell>
          <cell r="C25"/>
          <cell r="D25" t="str">
            <v>Unid.</v>
          </cell>
          <cell r="E25"/>
          <cell r="F25">
            <v>2383368.3870967738</v>
          </cell>
        </row>
        <row r="26">
          <cell r="B26" t="str">
            <v>Equipamiento camion de batch y reposición con hidrogua</v>
          </cell>
          <cell r="C26"/>
          <cell r="D26" t="str">
            <v>Unid.</v>
          </cell>
          <cell r="E26"/>
          <cell r="F26">
            <v>8728368.3870967738</v>
          </cell>
        </row>
        <row r="27">
          <cell r="B27" t="str">
            <v>Caja playa (2,60 x 5,40 mt)</v>
          </cell>
          <cell r="C27"/>
          <cell r="D27" t="str">
            <v>Unid.</v>
          </cell>
          <cell r="E27">
            <v>7849.4623655913974</v>
          </cell>
          <cell r="F27">
            <v>1059677.4193548386</v>
          </cell>
        </row>
        <row r="28">
          <cell r="B28" t="str">
            <v>Bomba Jacto JP150 450 lbs / 100 l/min</v>
          </cell>
          <cell r="C28"/>
          <cell r="D28" t="str">
            <v>Unid.</v>
          </cell>
          <cell r="E28">
            <v>2473.1182795698924</v>
          </cell>
          <cell r="F28">
            <v>333870.96774193546</v>
          </cell>
        </row>
        <row r="29">
          <cell r="B29" t="str">
            <v>Hidrogrua de 12 TN</v>
          </cell>
          <cell r="C29"/>
          <cell r="D29" t="str">
            <v>Unid.</v>
          </cell>
          <cell r="E29">
            <v>47000</v>
          </cell>
          <cell r="F29">
            <v>6345000</v>
          </cell>
        </row>
        <row r="30">
          <cell r="B30" t="str">
            <v>Caudalimetro a turbina 20 a 200 lpm</v>
          </cell>
          <cell r="C30"/>
          <cell r="D30" t="str">
            <v>Unid.</v>
          </cell>
          <cell r="E30">
            <v>1640</v>
          </cell>
          <cell r="F30">
            <v>221400</v>
          </cell>
        </row>
        <row r="31">
          <cell r="B31" t="str">
            <v>Bomba a piston Pazima 1700 lbs / 110 l/min</v>
          </cell>
          <cell r="C31"/>
          <cell r="D31" t="str">
            <v>Unid.</v>
          </cell>
          <cell r="E31">
            <v>5692</v>
          </cell>
          <cell r="F31">
            <v>768420</v>
          </cell>
        </row>
        <row r="32">
          <cell r="B32" t="str">
            <v>Consumibles /Lubricantes</v>
          </cell>
          <cell r="C32"/>
          <cell r="D32"/>
          <cell r="E32"/>
          <cell r="F32"/>
        </row>
        <row r="33">
          <cell r="B33" t="str">
            <v>Gas oil (infinia diesel ACA NQN)</v>
          </cell>
          <cell r="C33"/>
          <cell r="D33" t="str">
            <v>Unid.</v>
          </cell>
          <cell r="E33"/>
          <cell r="F33">
            <v>131.80000000000001</v>
          </cell>
        </row>
        <row r="34">
          <cell r="B34" t="str">
            <v>Aceite 15 W 40</v>
          </cell>
          <cell r="C34"/>
          <cell r="D34" t="str">
            <v>Unid.</v>
          </cell>
          <cell r="E34"/>
          <cell r="F34">
            <v>1525</v>
          </cell>
        </row>
        <row r="35">
          <cell r="B35" t="str">
            <v>Cubierta 255/70/16 ART</v>
          </cell>
          <cell r="C35"/>
          <cell r="D35" t="str">
            <v>Unid.</v>
          </cell>
          <cell r="E35"/>
          <cell r="F35">
            <v>85230</v>
          </cell>
        </row>
        <row r="36">
          <cell r="B36" t="str">
            <v>Cubierta 275/80 R22,5</v>
          </cell>
          <cell r="C36"/>
          <cell r="D36" t="str">
            <v>Unid.</v>
          </cell>
          <cell r="E36"/>
          <cell r="F36"/>
        </row>
        <row r="37">
          <cell r="B37" t="str">
            <v>Cubierta 295/80 R22,5</v>
          </cell>
          <cell r="C37"/>
          <cell r="D37" t="str">
            <v>Unid.</v>
          </cell>
          <cell r="E37"/>
          <cell r="F37">
            <v>215480</v>
          </cell>
        </row>
        <row r="38">
          <cell r="B38" t="str">
            <v>Cubierta 275/80 R22,5</v>
          </cell>
          <cell r="C38"/>
          <cell r="D38" t="str">
            <v>Unid.</v>
          </cell>
          <cell r="E38"/>
          <cell r="F38"/>
        </row>
        <row r="39">
          <cell r="B39" t="str">
            <v>Mantenimiento Pick up (Repuestos)</v>
          </cell>
          <cell r="C39"/>
          <cell r="D39" t="str">
            <v>Unid.</v>
          </cell>
          <cell r="E39">
            <v>200</v>
          </cell>
          <cell r="F39">
            <v>27000</v>
          </cell>
        </row>
        <row r="40">
          <cell r="B40" t="str">
            <v>Mantenimiento camion (Repuestos)</v>
          </cell>
          <cell r="C40"/>
          <cell r="D40" t="str">
            <v>Unid.</v>
          </cell>
          <cell r="E40">
            <v>400</v>
          </cell>
          <cell r="F40">
            <v>54000</v>
          </cell>
        </row>
        <row r="41">
          <cell r="B41"/>
          <cell r="C41"/>
          <cell r="D41"/>
          <cell r="E41"/>
          <cell r="F41"/>
        </row>
        <row r="42">
          <cell r="B42" t="str">
            <v>Servicios contratados</v>
          </cell>
          <cell r="C42"/>
          <cell r="D42"/>
          <cell r="E42"/>
          <cell r="F42"/>
        </row>
        <row r="43">
          <cell r="D43"/>
        </row>
        <row r="44">
          <cell r="B44" t="str">
            <v>Descripción</v>
          </cell>
          <cell r="C44" t="str">
            <v>Codigo AS400</v>
          </cell>
          <cell r="D44" t="str">
            <v>UM</v>
          </cell>
          <cell r="E44" t="str">
            <v>Costo U$S</v>
          </cell>
          <cell r="F44" t="str">
            <v>Costo AR$</v>
          </cell>
        </row>
        <row r="45">
          <cell r="B45" t="str">
            <v>Varios</v>
          </cell>
          <cell r="C45"/>
          <cell r="D45"/>
          <cell r="E45"/>
          <cell r="F45"/>
        </row>
        <row r="46">
          <cell r="B46" t="str">
            <v>Tacografo (Mensual)</v>
          </cell>
          <cell r="C46"/>
          <cell r="D46" t="str">
            <v>Unid.</v>
          </cell>
          <cell r="E46"/>
          <cell r="F46">
            <v>600</v>
          </cell>
        </row>
        <row r="47">
          <cell r="B47" t="str">
            <v>Alquiler Equipo de radio VHF (Mensual)</v>
          </cell>
          <cell r="C47"/>
          <cell r="D47" t="str">
            <v>Unid.</v>
          </cell>
          <cell r="E47"/>
          <cell r="F47">
            <v>5500</v>
          </cell>
        </row>
        <row r="48">
          <cell r="B48" t="str">
            <v>Lavadero Pick up</v>
          </cell>
          <cell r="C48"/>
          <cell r="D48" t="str">
            <v>Unid.</v>
          </cell>
          <cell r="E48"/>
          <cell r="F48">
            <v>1900</v>
          </cell>
        </row>
        <row r="49">
          <cell r="B49" t="str">
            <v>Lavadero camion</v>
          </cell>
          <cell r="C49"/>
          <cell r="D49" t="str">
            <v>Unid.</v>
          </cell>
          <cell r="E49"/>
          <cell r="F49">
            <v>3800</v>
          </cell>
        </row>
        <row r="50">
          <cell r="B50" t="str">
            <v>Mantenimiento Pick up (Mano de obra)</v>
          </cell>
          <cell r="C50"/>
          <cell r="D50" t="str">
            <v>Unid.</v>
          </cell>
          <cell r="E50"/>
          <cell r="F50">
            <v>8000</v>
          </cell>
        </row>
        <row r="51">
          <cell r="B51" t="str">
            <v>Mantenimiento camion (Mano de obra)</v>
          </cell>
          <cell r="C51"/>
          <cell r="D51" t="str">
            <v>Unid.</v>
          </cell>
          <cell r="E51"/>
          <cell r="F51">
            <v>14000</v>
          </cell>
        </row>
        <row r="52">
          <cell r="B52" t="str">
            <v>VTV de pick Up</v>
          </cell>
          <cell r="C52"/>
          <cell r="D52" t="str">
            <v>Unid.</v>
          </cell>
          <cell r="E52"/>
          <cell r="F52">
            <v>1658.68</v>
          </cell>
        </row>
        <row r="53">
          <cell r="B53" t="str">
            <v>VTV de Camion un eje</v>
          </cell>
          <cell r="C53"/>
          <cell r="D53" t="str">
            <v>Unid.</v>
          </cell>
          <cell r="E53"/>
          <cell r="F53">
            <v>1919</v>
          </cell>
        </row>
        <row r="54">
          <cell r="B54" t="str">
            <v>Flete PIC - PIN</v>
          </cell>
          <cell r="C54"/>
          <cell r="D54" t="str">
            <v>Unid.</v>
          </cell>
          <cell r="E54"/>
          <cell r="F54">
            <v>82377.45</v>
          </cell>
        </row>
        <row r="55">
          <cell r="B55" t="str">
            <v>Flete PIN - RDLS</v>
          </cell>
          <cell r="C55"/>
          <cell r="D55" t="str">
            <v>Unid.</v>
          </cell>
          <cell r="E55"/>
          <cell r="F55">
            <v>23118.02</v>
          </cell>
        </row>
        <row r="56">
          <cell r="B56" t="str">
            <v>Flete PIN - PHCL</v>
          </cell>
          <cell r="C56"/>
          <cell r="D56" t="str">
            <v>Unid.</v>
          </cell>
          <cell r="E56"/>
          <cell r="F56">
            <v>13870.81</v>
          </cell>
        </row>
        <row r="57">
          <cell r="B57" t="str">
            <v>Flete PIN - CTRL</v>
          </cell>
          <cell r="C57"/>
          <cell r="D57" t="str">
            <v>Unid.</v>
          </cell>
          <cell r="E57"/>
          <cell r="F57">
            <v>13870.81</v>
          </cell>
        </row>
        <row r="58">
          <cell r="B58" t="str">
            <v>Flete PIN - ET</v>
          </cell>
          <cell r="C58"/>
          <cell r="D58" t="str">
            <v>Unid.</v>
          </cell>
          <cell r="E58"/>
          <cell r="F58">
            <v>28118.02</v>
          </cell>
        </row>
        <row r="59">
          <cell r="B59" t="str">
            <v>Flete PIN - ASR</v>
          </cell>
          <cell r="C59"/>
          <cell r="D59" t="str">
            <v>Unid.</v>
          </cell>
          <cell r="E59"/>
          <cell r="F59">
            <v>26816.9</v>
          </cell>
        </row>
        <row r="60">
          <cell r="B60" t="str">
            <v>Flete PIN - AP</v>
          </cell>
          <cell r="C60"/>
          <cell r="D60" t="str">
            <v>Unid.</v>
          </cell>
          <cell r="E60"/>
          <cell r="F60">
            <v>26816.9</v>
          </cell>
        </row>
        <row r="61">
          <cell r="B61" t="str">
            <v>Flete PIC - STA</v>
          </cell>
          <cell r="C61"/>
          <cell r="D61" t="str">
            <v>Unid.</v>
          </cell>
          <cell r="E61"/>
          <cell r="F61">
            <v>283300</v>
          </cell>
        </row>
        <row r="62">
          <cell r="B62" t="str">
            <v>RDLS-Gastos vivienda (Alquiler, limpieza, impuestos)</v>
          </cell>
          <cell r="C62"/>
          <cell r="D62" t="str">
            <v>Unid.</v>
          </cell>
          <cell r="E62"/>
          <cell r="F62">
            <v>25000</v>
          </cell>
        </row>
        <row r="63">
          <cell r="B63" t="str">
            <v>RDLS-Gastos base (Licencia comercial, insumos, maestranza y vigilancia)</v>
          </cell>
          <cell r="C63"/>
          <cell r="D63" t="str">
            <v>Unid.</v>
          </cell>
          <cell r="E63"/>
          <cell r="F63">
            <v>80061.594750000004</v>
          </cell>
        </row>
        <row r="64">
          <cell r="B64" t="str">
            <v>CTRL-Gastos vivienda (Alquiler, limpieza, impuestos)</v>
          </cell>
          <cell r="C64"/>
          <cell r="D64" t="str">
            <v>Unid.</v>
          </cell>
          <cell r="E64"/>
          <cell r="F64">
            <v>19200</v>
          </cell>
        </row>
        <row r="65">
          <cell r="B65" t="str">
            <v>CTRL-Gastos base (Licencia comercial, insumos, maestranza y vigilancia)</v>
          </cell>
          <cell r="C65"/>
          <cell r="D65" t="str">
            <v>Unid.</v>
          </cell>
          <cell r="E65"/>
          <cell r="F65">
            <v>34492</v>
          </cell>
        </row>
        <row r="66">
          <cell r="B66" t="str">
            <v>NQN-Gastos base (Licencia comercial, insumos, maestranza y vigilancia)</v>
          </cell>
          <cell r="C66"/>
          <cell r="D66" t="str">
            <v>Unid.</v>
          </cell>
          <cell r="E66"/>
          <cell r="F66">
            <v>10000</v>
          </cell>
        </row>
        <row r="67">
          <cell r="B67" t="str">
            <v>AÑELO-Gastos base (Licencia comercial, insumos, maestranza y vigilancia)</v>
          </cell>
          <cell r="C67"/>
          <cell r="D67" t="str">
            <v>Mes</v>
          </cell>
          <cell r="E67"/>
          <cell r="F67">
            <v>3672.38</v>
          </cell>
        </row>
        <row r="68">
          <cell r="B68" t="str">
            <v>PHL-Gastos base (Licencia comercial, insumos, maestranza y vigilancia)</v>
          </cell>
          <cell r="C68"/>
          <cell r="D68" t="str">
            <v>Mes</v>
          </cell>
          <cell r="E68"/>
          <cell r="F68">
            <v>32000</v>
          </cell>
        </row>
        <row r="69">
          <cell r="B69" t="str">
            <v>Cromatografía de Gas Natural hasta C8 y superiores según ASTM1945</v>
          </cell>
          <cell r="C69"/>
          <cell r="D69" t="str">
            <v>Mes</v>
          </cell>
          <cell r="E69">
            <v>66.7</v>
          </cell>
          <cell r="F69">
            <v>9004.5</v>
          </cell>
        </row>
        <row r="70">
          <cell r="B70" t="str">
            <v>Cromatografía de Liquidos</v>
          </cell>
          <cell r="C70"/>
          <cell r="D70" t="str">
            <v>Mes</v>
          </cell>
          <cell r="E70">
            <v>113.1</v>
          </cell>
          <cell r="F70">
            <v>15268.5</v>
          </cell>
        </row>
        <row r="71">
          <cell r="B71" t="str">
            <v>Calibracion Detector H2S</v>
          </cell>
          <cell r="C71"/>
          <cell r="D71" t="str">
            <v>Unid.</v>
          </cell>
          <cell r="E71">
            <v>73</v>
          </cell>
          <cell r="F71">
            <v>9855</v>
          </cell>
        </row>
        <row r="72">
          <cell r="B72" t="str">
            <v>Calibracion Hach</v>
          </cell>
          <cell r="C72"/>
          <cell r="D72"/>
          <cell r="E72">
            <v>305</v>
          </cell>
          <cell r="F72">
            <v>41175</v>
          </cell>
        </row>
        <row r="73">
          <cell r="B73" t="str">
            <v>Calibracion Balanza</v>
          </cell>
          <cell r="C73"/>
          <cell r="D73"/>
          <cell r="E73">
            <v>77</v>
          </cell>
          <cell r="F73">
            <v>10395</v>
          </cell>
        </row>
        <row r="74">
          <cell r="B74" t="str">
            <v>Calibracion Termometro</v>
          </cell>
          <cell r="C74"/>
          <cell r="D74"/>
          <cell r="E74">
            <v>38</v>
          </cell>
          <cell r="F74">
            <v>5130</v>
          </cell>
        </row>
        <row r="75">
          <cell r="B75" t="str">
            <v>Lavandería</v>
          </cell>
          <cell r="C75"/>
          <cell r="D75" t="str">
            <v>Unid.</v>
          </cell>
          <cell r="E75"/>
          <cell r="F75">
            <v>120</v>
          </cell>
        </row>
        <row r="76">
          <cell r="B76" t="str">
            <v>Capacitación</v>
          </cell>
          <cell r="C76"/>
          <cell r="D76" t="str">
            <v>Unid.</v>
          </cell>
          <cell r="E76"/>
          <cell r="F76">
            <v>5760</v>
          </cell>
        </row>
        <row r="77">
          <cell r="B77" t="str">
            <v>Transporte personal</v>
          </cell>
          <cell r="C77"/>
          <cell r="D77" t="str">
            <v>Unid.</v>
          </cell>
          <cell r="E77"/>
          <cell r="F77">
            <v>120</v>
          </cell>
        </row>
        <row r="78">
          <cell r="B78" t="str">
            <v>Exámenes Medicos</v>
          </cell>
          <cell r="C78"/>
          <cell r="D78" t="str">
            <v>Unid.</v>
          </cell>
          <cell r="E78"/>
          <cell r="F78">
            <v>5257.2</v>
          </cell>
        </row>
        <row r="80">
          <cell r="B80" t="str">
            <v>Personal</v>
          </cell>
          <cell r="C80"/>
          <cell r="D80"/>
          <cell r="E80"/>
          <cell r="F80"/>
        </row>
        <row r="81">
          <cell r="D81"/>
        </row>
        <row r="82">
          <cell r="B82" t="str">
            <v>Descripción</v>
          </cell>
          <cell r="C82" t="str">
            <v>Codigo AS400</v>
          </cell>
          <cell r="D82" t="str">
            <v>UM</v>
          </cell>
          <cell r="E82" t="str">
            <v>Costo U$S</v>
          </cell>
          <cell r="F82" t="str">
            <v>Costo AR$</v>
          </cell>
        </row>
        <row r="83">
          <cell r="B83" t="str">
            <v>EPP</v>
          </cell>
          <cell r="C83"/>
          <cell r="D83"/>
          <cell r="E83"/>
          <cell r="F83"/>
        </row>
        <row r="84">
          <cell r="B84" t="str">
            <v>Ropa Jerarquicos</v>
          </cell>
          <cell r="C84"/>
          <cell r="D84" t="str">
            <v>Unid.</v>
          </cell>
          <cell r="E84">
            <v>1540.261724137931</v>
          </cell>
          <cell r="F84">
            <v>207935.33275862067</v>
          </cell>
        </row>
        <row r="85">
          <cell r="B85" t="str">
            <v>Ropa SPPNRP</v>
          </cell>
          <cell r="C85"/>
          <cell r="D85" t="str">
            <v>Unid.</v>
          </cell>
          <cell r="E85">
            <v>1662.8917241379311</v>
          </cell>
          <cell r="F85">
            <v>224490.38275862069</v>
          </cell>
        </row>
        <row r="86">
          <cell r="B86" t="str">
            <v>Botas</v>
          </cell>
          <cell r="C86"/>
          <cell r="D86" t="str">
            <v>Unid.</v>
          </cell>
          <cell r="E86">
            <v>80</v>
          </cell>
          <cell r="F86">
            <v>10800</v>
          </cell>
        </row>
        <row r="87">
          <cell r="B87" t="str">
            <v>Mameluco Inifugo</v>
          </cell>
          <cell r="C87"/>
          <cell r="D87" t="str">
            <v>Unid.</v>
          </cell>
          <cell r="E87">
            <v>215</v>
          </cell>
          <cell r="F87">
            <v>29025</v>
          </cell>
        </row>
        <row r="88">
          <cell r="B88" t="str">
            <v>Pantalon</v>
          </cell>
          <cell r="C88"/>
          <cell r="D88" t="str">
            <v>Unid.</v>
          </cell>
          <cell r="E88">
            <v>190</v>
          </cell>
          <cell r="F88">
            <v>25650</v>
          </cell>
        </row>
        <row r="89">
          <cell r="B89" t="str">
            <v>Camisa</v>
          </cell>
          <cell r="C89"/>
          <cell r="D89" t="str">
            <v>Unid.</v>
          </cell>
          <cell r="E89">
            <v>89</v>
          </cell>
          <cell r="F89">
            <v>12015</v>
          </cell>
        </row>
        <row r="90">
          <cell r="B90" t="str">
            <v>Campera algodón tipo parka</v>
          </cell>
          <cell r="C90"/>
          <cell r="D90" t="str">
            <v>Unid.</v>
          </cell>
          <cell r="E90">
            <v>120</v>
          </cell>
          <cell r="F90">
            <v>16200</v>
          </cell>
        </row>
        <row r="91">
          <cell r="B91" t="str">
            <v>Casco</v>
          </cell>
          <cell r="C91"/>
          <cell r="D91" t="str">
            <v>Unid.</v>
          </cell>
          <cell r="E91">
            <v>19.551724137931036</v>
          </cell>
          <cell r="F91">
            <v>2639.4827586206898</v>
          </cell>
        </row>
        <row r="92">
          <cell r="B92" t="str">
            <v>Anteojos seguridad</v>
          </cell>
          <cell r="C92"/>
          <cell r="D92" t="str">
            <v>Unid.</v>
          </cell>
          <cell r="E92">
            <v>12</v>
          </cell>
          <cell r="F92">
            <v>1620</v>
          </cell>
        </row>
        <row r="93">
          <cell r="B93" t="str">
            <v>Antiparras</v>
          </cell>
          <cell r="C93"/>
          <cell r="D93" t="str">
            <v>Unid.</v>
          </cell>
          <cell r="E93">
            <v>15</v>
          </cell>
          <cell r="F93">
            <v>2025</v>
          </cell>
        </row>
        <row r="94">
          <cell r="B94" t="str">
            <v>Guantes Vaqueta</v>
          </cell>
          <cell r="C94"/>
          <cell r="D94" t="str">
            <v>Unid.</v>
          </cell>
          <cell r="E94">
            <v>4</v>
          </cell>
          <cell r="F94">
            <v>540</v>
          </cell>
        </row>
        <row r="95">
          <cell r="B95" t="str">
            <v xml:space="preserve">Guantes Nitrilo </v>
          </cell>
          <cell r="C95"/>
          <cell r="D95" t="str">
            <v>Unid.</v>
          </cell>
          <cell r="E95">
            <v>5.5</v>
          </cell>
          <cell r="F95">
            <v>742.5</v>
          </cell>
        </row>
        <row r="96">
          <cell r="B96" t="str">
            <v>Protector auditivo (casco)</v>
          </cell>
          <cell r="C96"/>
          <cell r="D96" t="str">
            <v>Unid.</v>
          </cell>
          <cell r="E96">
            <v>29.71</v>
          </cell>
          <cell r="F96">
            <v>4010.85</v>
          </cell>
        </row>
        <row r="97">
          <cell r="B97" t="str">
            <v xml:space="preserve">Mascara prot respiratorio </v>
          </cell>
          <cell r="C97"/>
          <cell r="D97" t="str">
            <v>Unid.</v>
          </cell>
          <cell r="E97">
            <v>25</v>
          </cell>
          <cell r="F97">
            <v>3375</v>
          </cell>
        </row>
        <row r="98">
          <cell r="B98" t="str">
            <v xml:space="preserve">Filtros gases </v>
          </cell>
          <cell r="C98"/>
          <cell r="D98" t="str">
            <v>Unid.</v>
          </cell>
          <cell r="E98">
            <v>47.63</v>
          </cell>
          <cell r="F98">
            <v>6430.05</v>
          </cell>
        </row>
        <row r="99">
          <cell r="B99" t="str">
            <v>Detector H2S</v>
          </cell>
          <cell r="C99"/>
          <cell r="D99" t="str">
            <v>Unid.</v>
          </cell>
          <cell r="E99">
            <v>550</v>
          </cell>
          <cell r="F99">
            <v>74250</v>
          </cell>
        </row>
        <row r="100">
          <cell r="B100" t="str">
            <v>Notebook</v>
          </cell>
          <cell r="C100"/>
          <cell r="D100" t="str">
            <v>Unid.</v>
          </cell>
          <cell r="E100">
            <v>1500</v>
          </cell>
          <cell r="F100">
            <v>202500</v>
          </cell>
        </row>
        <row r="101">
          <cell r="D101"/>
        </row>
        <row r="102">
          <cell r="B102" t="str">
            <v>Equipos de dosificación</v>
          </cell>
          <cell r="C102"/>
          <cell r="D102"/>
          <cell r="E102"/>
          <cell r="F102"/>
        </row>
        <row r="103">
          <cell r="D103"/>
        </row>
        <row r="104">
          <cell r="B104" t="str">
            <v>Descripción</v>
          </cell>
          <cell r="C104" t="str">
            <v>Codigo AS400</v>
          </cell>
          <cell r="D104" t="str">
            <v>UM</v>
          </cell>
          <cell r="E104" t="str">
            <v>Costo U$S</v>
          </cell>
          <cell r="F104" t="str">
            <v>Costo AR$</v>
          </cell>
        </row>
        <row r="105">
          <cell r="B105" t="str">
            <v>VARIOS</v>
          </cell>
          <cell r="C105"/>
          <cell r="D105"/>
          <cell r="E105"/>
          <cell r="F105"/>
        </row>
        <row r="106">
          <cell r="B106" t="str">
            <v>Transmisor de nivel</v>
          </cell>
          <cell r="C106"/>
          <cell r="D106" t="str">
            <v>Unid.</v>
          </cell>
          <cell r="E106"/>
          <cell r="F106">
            <v>4500</v>
          </cell>
        </row>
        <row r="107">
          <cell r="B107" t="str">
            <v>Indicador de nivel DOSIVAC</v>
          </cell>
          <cell r="C107"/>
          <cell r="D107" t="str">
            <v>Unid.</v>
          </cell>
          <cell r="E107"/>
          <cell r="F107">
            <v>2208.75</v>
          </cell>
        </row>
        <row r="108">
          <cell r="B108" t="str">
            <v>Caudalimetro Volumétrico DOSIVAC</v>
          </cell>
          <cell r="C108"/>
          <cell r="D108" t="str">
            <v>Unid.</v>
          </cell>
          <cell r="E108"/>
          <cell r="F108">
            <v>5914</v>
          </cell>
        </row>
        <row r="109">
          <cell r="B109" t="str">
            <v>Interruptor de caudal</v>
          </cell>
          <cell r="C109"/>
          <cell r="D109" t="str">
            <v>Unid.</v>
          </cell>
          <cell r="E109"/>
          <cell r="F109">
            <v>2000</v>
          </cell>
        </row>
        <row r="110">
          <cell r="B110" t="str">
            <v>Transmisor de Presión</v>
          </cell>
          <cell r="C110"/>
          <cell r="D110" t="str">
            <v>Unid.</v>
          </cell>
          <cell r="E110"/>
          <cell r="F110">
            <v>3800</v>
          </cell>
        </row>
        <row r="111">
          <cell r="B111" t="str">
            <v>Variador de frecuencia</v>
          </cell>
          <cell r="C111"/>
          <cell r="D111" t="str">
            <v>Unid.</v>
          </cell>
          <cell r="E111"/>
          <cell r="F111">
            <v>5900</v>
          </cell>
        </row>
        <row r="112">
          <cell r="B112" t="str">
            <v>Control total trif 220v ó 380v DOSIVAC</v>
          </cell>
          <cell r="C112"/>
          <cell r="D112" t="str">
            <v>Unid.</v>
          </cell>
          <cell r="E112"/>
          <cell r="F112">
            <v>827</v>
          </cell>
        </row>
        <row r="113">
          <cell r="B113" t="str">
            <v>Válvula de alivio y recirculación 1/2" - SET [100bar]</v>
          </cell>
          <cell r="C113"/>
          <cell r="D113" t="str">
            <v>Unid.</v>
          </cell>
          <cell r="E113">
            <v>315</v>
          </cell>
          <cell r="F113">
            <v>42525</v>
          </cell>
        </row>
        <row r="114">
          <cell r="B114" t="str">
            <v>Válvula de alivio  1/4" NPT - gas instrumento 3-13 BAR ABAC</v>
          </cell>
          <cell r="C114"/>
          <cell r="D114"/>
          <cell r="E114">
            <v>170</v>
          </cell>
          <cell r="F114">
            <v>22950</v>
          </cell>
        </row>
        <row r="115">
          <cell r="B115" t="str">
            <v xml:space="preserve">Válvula aguja 1/4" AISI316L </v>
          </cell>
          <cell r="C115"/>
          <cell r="D115" t="str">
            <v>Unid.</v>
          </cell>
          <cell r="E115">
            <v>46.39</v>
          </cell>
          <cell r="F115">
            <v>6262.65</v>
          </cell>
        </row>
        <row r="116">
          <cell r="B116" t="str">
            <v>Válvula esférica 3C bridada 1/2" AISI316L</v>
          </cell>
          <cell r="C116"/>
          <cell r="D116" t="str">
            <v>Unid.</v>
          </cell>
          <cell r="E116">
            <v>89.15</v>
          </cell>
          <cell r="F116">
            <v>12035.25</v>
          </cell>
        </row>
        <row r="117">
          <cell r="B117" t="str">
            <v xml:space="preserve">Tubo de vidrio de 5/8" de 1 mt </v>
          </cell>
          <cell r="C117"/>
          <cell r="D117" t="str">
            <v>Unid.</v>
          </cell>
          <cell r="E117">
            <v>30</v>
          </cell>
          <cell r="F117">
            <v>4050</v>
          </cell>
        </row>
        <row r="118">
          <cell r="B118" t="str">
            <v>Transformador eléctrico 1KVA 480-380V</v>
          </cell>
          <cell r="C118"/>
          <cell r="D118" t="str">
            <v>Unid.</v>
          </cell>
          <cell r="E118"/>
          <cell r="F118">
            <v>4893.75</v>
          </cell>
        </row>
        <row r="119">
          <cell r="B119" t="str">
            <v>Manómetro 2 1/2" c/Glicerina nptm1/2"L</v>
          </cell>
          <cell r="C119"/>
          <cell r="D119" t="str">
            <v>Unid.</v>
          </cell>
          <cell r="E119">
            <v>57</v>
          </cell>
          <cell r="F119">
            <v>7695</v>
          </cell>
        </row>
        <row r="120">
          <cell r="B120" t="str">
            <v>Filtro "Y" INOX "GORA" 180 MIC</v>
          </cell>
          <cell r="C120"/>
          <cell r="D120" t="str">
            <v>Unid.</v>
          </cell>
          <cell r="E120">
            <v>160.74</v>
          </cell>
          <cell r="F120">
            <v>21699.9</v>
          </cell>
        </row>
        <row r="121">
          <cell r="B121" t="str">
            <v>Filtro "T" INOX "GORA" 180 MIC</v>
          </cell>
          <cell r="C121"/>
          <cell r="D121" t="str">
            <v>Unid.</v>
          </cell>
          <cell r="E121">
            <v>178.16</v>
          </cell>
          <cell r="F121">
            <v>24051.599999999999</v>
          </cell>
        </row>
        <row r="122">
          <cell r="B122" t="str">
            <v>Válvula esférica NPTH 3 cuerpos roscada 1/4" AISI316L</v>
          </cell>
          <cell r="C122"/>
          <cell r="D122" t="str">
            <v>Unid.</v>
          </cell>
          <cell r="E122">
            <v>52.45</v>
          </cell>
          <cell r="F122">
            <v>7080.75</v>
          </cell>
        </row>
        <row r="123">
          <cell r="B123" t="str">
            <v>Válvula esférica NPTH 3 cuerpos roscada 1/2" AISI316L</v>
          </cell>
          <cell r="C123"/>
          <cell r="D123" t="str">
            <v>Unid.</v>
          </cell>
          <cell r="E123">
            <v>63.74</v>
          </cell>
          <cell r="F123">
            <v>8604.9</v>
          </cell>
        </row>
        <row r="124">
          <cell r="B124" t="str">
            <v>Válvula esférica NPTH 3 cuerpos roscada 3/4" AISI316L</v>
          </cell>
          <cell r="C124"/>
          <cell r="D124" t="str">
            <v>Unid.</v>
          </cell>
          <cell r="E124">
            <v>68.16</v>
          </cell>
          <cell r="F124">
            <v>9201.6</v>
          </cell>
        </row>
        <row r="125">
          <cell r="B125" t="str">
            <v>Válvula esférica NPTH 3 cuerpos roscada 1" AISI316L</v>
          </cell>
          <cell r="C125"/>
          <cell r="D125" t="str">
            <v>Unid.</v>
          </cell>
          <cell r="E125">
            <v>70.150000000000006</v>
          </cell>
          <cell r="F125">
            <v>9470.25</v>
          </cell>
        </row>
        <row r="126">
          <cell r="B126" t="str">
            <v>TRAMPA FT 550 AE 1/2" BSPT</v>
          </cell>
          <cell r="C126"/>
          <cell r="D126" t="str">
            <v>Unid.</v>
          </cell>
          <cell r="E126">
            <v>254.52</v>
          </cell>
          <cell r="F126">
            <v>34360.200000000004</v>
          </cell>
        </row>
        <row r="127">
          <cell r="B127" t="str">
            <v>Válvula Aguja de Bloqueo ABAC 1/2"NPTM x 1/2"NPTH 6.000 psi</v>
          </cell>
          <cell r="C127"/>
          <cell r="D127" t="str">
            <v>Unid.</v>
          </cell>
          <cell r="E127">
            <v>69.14</v>
          </cell>
          <cell r="F127">
            <v>9333.9</v>
          </cell>
        </row>
        <row r="128">
          <cell r="B128" t="str">
            <v>Válvula Aguja de Bloqueo ABAC 1/2"NPTM x 1/2"NPTH 10.000 psi</v>
          </cell>
          <cell r="C128"/>
          <cell r="D128" t="str">
            <v>Unid.</v>
          </cell>
          <cell r="E128">
            <v>96.26</v>
          </cell>
          <cell r="F128">
            <v>12995.1</v>
          </cell>
        </row>
        <row r="129">
          <cell r="B129" t="str">
            <v>Válvula Aguja de Bloqueo ABAC 1/4"NPTM x 1/4"NPTH 6.000 psi</v>
          </cell>
          <cell r="C129"/>
          <cell r="D129" t="str">
            <v>Unid.</v>
          </cell>
          <cell r="E129">
            <v>46.34</v>
          </cell>
          <cell r="F129">
            <v>6255.9000000000005</v>
          </cell>
        </row>
        <row r="130">
          <cell r="B130" t="str">
            <v>Válvula Aguja de Bloqueo ABAC 1/4"NPTM x 1/4"NPTH 10.000 psi</v>
          </cell>
          <cell r="C130"/>
          <cell r="D130" t="str">
            <v>Unid.</v>
          </cell>
          <cell r="E130">
            <v>64.903999999999996</v>
          </cell>
          <cell r="F130">
            <v>8762.0399999999991</v>
          </cell>
        </row>
        <row r="131">
          <cell r="B131" t="str">
            <v>CONTENEDORES</v>
          </cell>
          <cell r="C131"/>
          <cell r="D131"/>
          <cell r="E131"/>
          <cell r="F131"/>
        </row>
        <row r="132">
          <cell r="B132" t="str">
            <v>Contenedor de 1000 lts Better reforzado FORMIGPLAS</v>
          </cell>
          <cell r="C132"/>
          <cell r="D132" t="str">
            <v>Unid.</v>
          </cell>
          <cell r="E132">
            <v>878</v>
          </cell>
          <cell r="F132">
            <v>118530</v>
          </cell>
        </row>
        <row r="133">
          <cell r="B133" t="str">
            <v>Contenedor de 1000 lts Better descartable FORMIGPLAS</v>
          </cell>
          <cell r="C133"/>
          <cell r="D133" t="str">
            <v>Unid.</v>
          </cell>
          <cell r="E133">
            <v>209</v>
          </cell>
          <cell r="F133">
            <v>28215</v>
          </cell>
        </row>
        <row r="134">
          <cell r="B134" t="str">
            <v>Tanque de  240 lts tipo aceitunero</v>
          </cell>
          <cell r="C134"/>
          <cell r="D134" t="str">
            <v>Unid.</v>
          </cell>
          <cell r="E134">
            <v>62</v>
          </cell>
          <cell r="F134">
            <v>8370</v>
          </cell>
        </row>
        <row r="135">
          <cell r="B135" t="str">
            <v>Tanque de 189 lts Cónico de alta densidad FORMIGPLAS</v>
          </cell>
          <cell r="C135"/>
          <cell r="D135" t="str">
            <v>Unid.</v>
          </cell>
          <cell r="E135"/>
          <cell r="F135">
            <v>1885</v>
          </cell>
        </row>
        <row r="136">
          <cell r="B136" t="str">
            <v>TABLEROS</v>
          </cell>
          <cell r="C136"/>
          <cell r="D136"/>
          <cell r="E136"/>
          <cell r="F136"/>
        </row>
        <row r="137">
          <cell r="B137" t="str">
            <v>Tablero de arranque STD</v>
          </cell>
          <cell r="C137"/>
          <cell r="D137" t="str">
            <v>Unid.</v>
          </cell>
          <cell r="E137"/>
          <cell r="F137"/>
        </row>
        <row r="138">
          <cell r="B138" t="str">
            <v>Tablero de arranque YPF</v>
          </cell>
          <cell r="C138"/>
          <cell r="D138" t="str">
            <v>Unid.</v>
          </cell>
          <cell r="E138"/>
          <cell r="F138"/>
        </row>
        <row r="139">
          <cell r="B139" t="str">
            <v xml:space="preserve">Tablero de arranque </v>
          </cell>
          <cell r="C139"/>
          <cell r="D139" t="str">
            <v>Unid.</v>
          </cell>
          <cell r="E139"/>
          <cell r="F139">
            <v>67500</v>
          </cell>
        </row>
        <row r="140">
          <cell r="B140" t="str">
            <v>ESTRUCTURAS</v>
          </cell>
          <cell r="C140"/>
          <cell r="D140"/>
          <cell r="E140"/>
          <cell r="F140"/>
        </row>
        <row r="141">
          <cell r="B141" t="str">
            <v>Equipo Dosificador 215lts. eléctrico, líneas inoxidables 3/8 tablero eléctrico con guarda motor y disyuntor línea de inyección con válvula de alivio y retorno a recipiente. Con TB</v>
          </cell>
          <cell r="C141"/>
          <cell r="D141" t="str">
            <v>Unid.</v>
          </cell>
          <cell r="E141"/>
          <cell r="F141">
            <v>103275</v>
          </cell>
        </row>
        <row r="142">
          <cell r="B142" t="str">
            <v>Equipo Dosificador 215lts. Neumático, líneas inoxidables 3/8 con reguladora neumática, línea de inyección con válvula de alivio y retorno a recipiente. Con TB</v>
          </cell>
          <cell r="C142"/>
          <cell r="D142" t="str">
            <v>Unid.</v>
          </cell>
          <cell r="E142"/>
          <cell r="F142">
            <v>88695</v>
          </cell>
        </row>
        <row r="143">
          <cell r="B143" t="str">
            <v>Equipo Dosificador 215lts.solar, líneas inoxidables 3/8, línea de inyección con válvula de alivio y retorno a recipiente, con soporte con caño 2" para pantalla sola. Con TB</v>
          </cell>
          <cell r="C143"/>
          <cell r="D143" t="str">
            <v>Unid.</v>
          </cell>
          <cell r="E143"/>
          <cell r="F143">
            <v>92205</v>
          </cell>
        </row>
        <row r="144">
          <cell r="B144" t="str">
            <v>Equipo Dosificador 410lts. Neumático, líneas inoxidables 3/8 con reguladoras neumática. línea de inyección con válvula de alivio y retorno a recipiente</v>
          </cell>
          <cell r="C144"/>
          <cell r="D144" t="str">
            <v>Unid.</v>
          </cell>
          <cell r="E144"/>
          <cell r="F144">
            <v>104490</v>
          </cell>
        </row>
        <row r="145">
          <cell r="B145" t="str">
            <v>Equipo Dosificador 410lts.electrico, líneas inoxidables 3/8 tablero eléctrico con guarda motor y disyuntor línea de inyección con válvula de alivio y retorno a recipiente.</v>
          </cell>
          <cell r="C145"/>
          <cell r="D145" t="str">
            <v>Unid.</v>
          </cell>
          <cell r="E145"/>
          <cell r="F145">
            <v>134797.5</v>
          </cell>
        </row>
        <row r="146">
          <cell r="B146" t="str">
            <v>Equipo Dosificador 410lts. solar, líneas inoxidables 3/8 línea de inyección con válvula de alivio y retorno a recipiente, con soporte en caño de 2" para pantalla solar.</v>
          </cell>
          <cell r="C146"/>
          <cell r="D146" t="str">
            <v>Unid.</v>
          </cell>
          <cell r="E146"/>
          <cell r="F146">
            <v>112860.00000000001</v>
          </cell>
        </row>
        <row r="147">
          <cell r="B147" t="str">
            <v>Equipo Dosificador 1000lts. neumático, líneas inoxidables 3/8 con reguladora neumática, línea de inyección con válvula de alivio y retorno a contenedor.</v>
          </cell>
          <cell r="C147"/>
          <cell r="D147" t="str">
            <v>Unid.</v>
          </cell>
          <cell r="E147"/>
          <cell r="F147">
            <v>279000</v>
          </cell>
        </row>
        <row r="148">
          <cell r="B148" t="str">
            <v xml:space="preserve">Equipo Dosificador 1000lts. eléctrico, líneas inoxidables 3/8, tablero eléctrico con guarda motor y disyuntor línea de inyección con válvula de alivio y retorno a contenedor </v>
          </cell>
          <cell r="C148"/>
          <cell r="D148" t="str">
            <v>Unid.</v>
          </cell>
          <cell r="E148"/>
          <cell r="F148">
            <v>398400</v>
          </cell>
        </row>
        <row r="149">
          <cell r="B149" t="str">
            <v>Equipo dosificador 1000lts. solar, líneas inoxidables 3/8 líneas de inyección con válvula de a alivio y retorno contenedor, con soporte en caño de 2" para pantalla solar</v>
          </cell>
          <cell r="C149"/>
          <cell r="D149" t="str">
            <v>Unid.</v>
          </cell>
          <cell r="E149"/>
          <cell r="F149">
            <v>152145</v>
          </cell>
        </row>
        <row r="150">
          <cell r="B150" t="str">
            <v>Separador de Gas en caño EC 40 de 6" con casquetes EC40 6" salidas de 1/2" soporte de apoyo desmontable con Angulo de 11/2x 1/4 $47650.00+iva</v>
          </cell>
          <cell r="C150"/>
          <cell r="D150" t="str">
            <v>Unid.</v>
          </cell>
          <cell r="E150"/>
          <cell r="F150">
            <v>64327.500000000007</v>
          </cell>
        </row>
        <row r="151">
          <cell r="B151"/>
          <cell r="C151"/>
          <cell r="D151" t="str">
            <v>Unid.</v>
          </cell>
          <cell r="E151"/>
          <cell r="F151"/>
        </row>
        <row r="152">
          <cell r="B152"/>
          <cell r="C152"/>
          <cell r="D152" t="str">
            <v>Unid.</v>
          </cell>
          <cell r="E152"/>
          <cell r="F152"/>
        </row>
        <row r="153">
          <cell r="B153" t="str">
            <v>BOMBAS</v>
          </cell>
          <cell r="C153"/>
          <cell r="D153"/>
          <cell r="E153"/>
          <cell r="F153"/>
        </row>
        <row r="154">
          <cell r="B154" t="str">
            <v>DEN/S 10Bombas Dosificadora a Émbolo Buzo de Accionamiento Neumático</v>
          </cell>
          <cell r="C154"/>
          <cell r="D154" t="str">
            <v>Unid.</v>
          </cell>
          <cell r="E154">
            <v>1870</v>
          </cell>
          <cell r="F154">
            <v>252450</v>
          </cell>
        </row>
        <row r="155">
          <cell r="B155" t="str">
            <v>DECI 10/70Dosificadora a embolo buzo de accionamiento eléctrico</v>
          </cell>
          <cell r="C155"/>
          <cell r="D155" t="str">
            <v>Unid.</v>
          </cell>
          <cell r="E155">
            <v>2068</v>
          </cell>
          <cell r="F155">
            <v>279180</v>
          </cell>
        </row>
        <row r="156">
          <cell r="B156" t="str">
            <v>DECI Caudal [14-192 l/d] Presión [200-120 bar]</v>
          </cell>
          <cell r="C156"/>
          <cell r="D156"/>
          <cell r="E156">
            <v>1112</v>
          </cell>
          <cell r="F156">
            <v>150120</v>
          </cell>
        </row>
        <row r="157">
          <cell r="B157" t="str">
            <v>DOSIVAC DENG 13</v>
          </cell>
          <cell r="C157"/>
          <cell r="D157" t="str">
            <v>Unid.</v>
          </cell>
          <cell r="E157">
            <v>2320</v>
          </cell>
          <cell r="F157">
            <v>313200</v>
          </cell>
        </row>
        <row r="158">
          <cell r="B158" t="str">
            <v>DOSIVAC DEN/S ( Viton® ) - ( Teflón® )</v>
          </cell>
          <cell r="C158"/>
          <cell r="D158" t="str">
            <v>Unid.</v>
          </cell>
          <cell r="E158">
            <v>984</v>
          </cell>
          <cell r="F158">
            <v>132840</v>
          </cell>
        </row>
        <row r="159">
          <cell r="B159" t="str">
            <v>DOSIVAC DEN/E ( Viton® ) - ( Teflón® )</v>
          </cell>
          <cell r="C159"/>
          <cell r="D159" t="str">
            <v>Unid.</v>
          </cell>
          <cell r="E159">
            <v>1224</v>
          </cell>
          <cell r="F159">
            <v>165240</v>
          </cell>
        </row>
        <row r="160">
          <cell r="B160" t="str">
            <v>DEON 06-13. Caudal [80-330 l/d] Presión [260-65 bar]</v>
          </cell>
          <cell r="C160"/>
          <cell r="D160" t="str">
            <v>Unid.</v>
          </cell>
          <cell r="E160">
            <v>728</v>
          </cell>
          <cell r="F160">
            <v>98280</v>
          </cell>
        </row>
        <row r="161">
          <cell r="B161" t="str">
            <v>MIRBLA ISM 225</v>
          </cell>
          <cell r="C161"/>
          <cell r="D161" t="str">
            <v>Unid.</v>
          </cell>
          <cell r="E161">
            <v>1414</v>
          </cell>
          <cell r="F161">
            <v>190890</v>
          </cell>
        </row>
        <row r="162">
          <cell r="B162" t="str">
            <v xml:space="preserve">WILDEN P.025 POLI/TEFLON  </v>
          </cell>
          <cell r="C162"/>
          <cell r="D162" t="str">
            <v>Unid.</v>
          </cell>
          <cell r="E162"/>
          <cell r="F162">
            <v>14700</v>
          </cell>
        </row>
        <row r="163">
          <cell r="B163" t="str">
            <v>FITING</v>
          </cell>
          <cell r="C163"/>
          <cell r="D163"/>
          <cell r="E163"/>
          <cell r="F163"/>
        </row>
        <row r="164">
          <cell r="B164" t="str">
            <v>TUBO INOX. 1/4" X 0,89 mm</v>
          </cell>
          <cell r="C164" t="str">
            <v>70-050-025</v>
          </cell>
          <cell r="D164" t="str">
            <v>Mts</v>
          </cell>
          <cell r="E164">
            <v>3.64</v>
          </cell>
          <cell r="F164">
            <v>491.40000000000003</v>
          </cell>
        </row>
        <row r="165">
          <cell r="B165" t="str">
            <v>TUBO INOX. 3/8" X 0,89 mm</v>
          </cell>
          <cell r="C165" t="str">
            <v>70-050-038</v>
          </cell>
          <cell r="D165" t="str">
            <v>Mts</v>
          </cell>
          <cell r="E165">
            <v>5.9</v>
          </cell>
          <cell r="F165">
            <v>796.5</v>
          </cell>
        </row>
        <row r="166">
          <cell r="B166" t="str">
            <v>TUBO INOX. 1/2" X 0,89 mm</v>
          </cell>
          <cell r="C166" t="str">
            <v>70-050-050</v>
          </cell>
          <cell r="D166" t="str">
            <v>Mts</v>
          </cell>
          <cell r="E166">
            <v>6.14</v>
          </cell>
          <cell r="F166">
            <v>828.9</v>
          </cell>
        </row>
        <row r="167">
          <cell r="B167" t="str">
            <v>VIROLA Y CONTRAVIROLA DE 1/4"</v>
          </cell>
          <cell r="C167" t="str">
            <v>32-080-025</v>
          </cell>
          <cell r="D167" t="str">
            <v>Unid.</v>
          </cell>
          <cell r="E167">
            <v>1.71</v>
          </cell>
          <cell r="F167">
            <v>230.85</v>
          </cell>
        </row>
        <row r="168">
          <cell r="B168" t="str">
            <v>VIROLA Y CONTRAVIROLA DE 3/8"</v>
          </cell>
          <cell r="C168" t="str">
            <v>32-080-038</v>
          </cell>
          <cell r="D168" t="str">
            <v>Unid.</v>
          </cell>
          <cell r="E168">
            <v>1.95</v>
          </cell>
          <cell r="F168">
            <v>263.25</v>
          </cell>
        </row>
        <row r="169">
          <cell r="B169" t="str">
            <v>VIROLA Y CONTRAVIROLA DE 1/2"</v>
          </cell>
          <cell r="C169" t="str">
            <v>32-080-050</v>
          </cell>
          <cell r="D169" t="str">
            <v>Unid.</v>
          </cell>
          <cell r="E169">
            <v>2.92</v>
          </cell>
          <cell r="F169">
            <v>394.2</v>
          </cell>
        </row>
        <row r="170">
          <cell r="B170" t="str">
            <v>TUERCA, VIROLA Y CONTRAVIROLA DE 1/4"</v>
          </cell>
          <cell r="C170" t="str">
            <v>32-090-025</v>
          </cell>
          <cell r="D170" t="str">
            <v>KIT</v>
          </cell>
          <cell r="E170">
            <v>3.65</v>
          </cell>
          <cell r="F170">
            <v>492.75</v>
          </cell>
        </row>
        <row r="171">
          <cell r="B171" t="str">
            <v>TUERCA, VIROLA Y CONTRAVIROLA DE 3/8"</v>
          </cell>
          <cell r="C171" t="str">
            <v>32-090-038</v>
          </cell>
          <cell r="D171" t="str">
            <v>KIT</v>
          </cell>
          <cell r="E171">
            <v>5.49</v>
          </cell>
          <cell r="F171">
            <v>741.15</v>
          </cell>
        </row>
        <row r="172">
          <cell r="B172" t="str">
            <v>TUERCA, VIROLA Y CONTRAVIROLA DE 1/2"</v>
          </cell>
          <cell r="C172" t="str">
            <v>32-090-050</v>
          </cell>
          <cell r="D172" t="str">
            <v>KIT</v>
          </cell>
          <cell r="E172">
            <v>7.53</v>
          </cell>
          <cell r="F172">
            <v>1016.5500000000001</v>
          </cell>
        </row>
        <row r="173">
          <cell r="B173" t="str">
            <v>BUJE DE REDUCCIÓN DE 1/2" X 1/4" AISI 316 S-3000</v>
          </cell>
          <cell r="C173" t="str">
            <v>32-100-150</v>
          </cell>
          <cell r="D173" t="str">
            <v>Unid.</v>
          </cell>
          <cell r="E173">
            <v>5.83</v>
          </cell>
          <cell r="F173">
            <v>787.05</v>
          </cell>
        </row>
        <row r="174">
          <cell r="B174" t="str">
            <v>BUJE DE REDUCCIÓN DE 1" x 1/2" AISI 316 S-3000</v>
          </cell>
          <cell r="C174" t="str">
            <v>32-100-175</v>
          </cell>
          <cell r="D174" t="str">
            <v>Unid.</v>
          </cell>
          <cell r="E174">
            <v>13.56</v>
          </cell>
          <cell r="F174">
            <v>1830.6000000000001</v>
          </cell>
        </row>
        <row r="175">
          <cell r="B175" t="str">
            <v>CODO 90° de 1/4" NPT AISI 316 S-3000</v>
          </cell>
          <cell r="C175" t="str">
            <v>32-200-225</v>
          </cell>
          <cell r="D175" t="str">
            <v>Unid.</v>
          </cell>
          <cell r="E175">
            <v>12.63</v>
          </cell>
          <cell r="F175">
            <v>1705.0500000000002</v>
          </cell>
        </row>
        <row r="176">
          <cell r="B176" t="str">
            <v>CODO 90°  de 1/2" NPT AISI 316 S-3000</v>
          </cell>
          <cell r="C176" t="str">
            <v>32-200-250</v>
          </cell>
          <cell r="D176" t="str">
            <v>Unid.</v>
          </cell>
          <cell r="E176">
            <v>25.302</v>
          </cell>
          <cell r="F176">
            <v>3415.77</v>
          </cell>
        </row>
        <row r="177">
          <cell r="B177" t="str">
            <v>CUPLA DE 1/4" AISI 316 S-3000</v>
          </cell>
          <cell r="C177" t="str">
            <v>32-300-702</v>
          </cell>
          <cell r="D177" t="str">
            <v>Unid.</v>
          </cell>
          <cell r="E177">
            <v>5.2</v>
          </cell>
          <cell r="F177">
            <v>702</v>
          </cell>
        </row>
        <row r="178">
          <cell r="B178" t="str">
            <v>CUPLA DE 3/8" AISI 316 S-3000</v>
          </cell>
          <cell r="C178" t="str">
            <v>32-300-704</v>
          </cell>
          <cell r="D178" t="str">
            <v>Unid.</v>
          </cell>
          <cell r="E178">
            <v>6.22</v>
          </cell>
          <cell r="F178">
            <v>839.69999999999993</v>
          </cell>
        </row>
        <row r="179">
          <cell r="B179" t="str">
            <v>CUPLA DE 1/2" AISI 316 S-3000</v>
          </cell>
          <cell r="C179" t="str">
            <v>32-300-705</v>
          </cell>
          <cell r="D179" t="str">
            <v>Unid.</v>
          </cell>
          <cell r="E179">
            <v>8.7899999999999991</v>
          </cell>
          <cell r="F179">
            <v>1186.6499999999999</v>
          </cell>
        </row>
        <row r="180">
          <cell r="B180" t="str">
            <v>ENTRERROSCA DE 3/8" AISI 316 S-3000</v>
          </cell>
          <cell r="C180" t="str">
            <v>32-400-540</v>
          </cell>
          <cell r="D180" t="str">
            <v>Unid.</v>
          </cell>
          <cell r="E180">
            <v>5.97</v>
          </cell>
          <cell r="F180">
            <v>805.94999999999993</v>
          </cell>
        </row>
        <row r="181">
          <cell r="B181" t="str">
            <v>ENTRERROSCA DE 1/2" AISI 316 S-3000</v>
          </cell>
          <cell r="C181" t="str">
            <v>32-400-550</v>
          </cell>
          <cell r="D181" t="str">
            <v>Unid.</v>
          </cell>
          <cell r="E181">
            <v>7.04</v>
          </cell>
          <cell r="F181">
            <v>950.4</v>
          </cell>
        </row>
        <row r="182">
          <cell r="B182" t="str">
            <v>CONECTOR CODO 1/4" OD X 1/4" NPT</v>
          </cell>
          <cell r="C182" t="str">
            <v>32-500-110</v>
          </cell>
          <cell r="D182" t="str">
            <v>Unid.</v>
          </cell>
          <cell r="E182">
            <v>11.34</v>
          </cell>
          <cell r="F182">
            <v>1530.9</v>
          </cell>
        </row>
        <row r="183">
          <cell r="B183" t="str">
            <v>CONECTOR CODO 1/4" OD X 1/2" NPT</v>
          </cell>
          <cell r="C183" t="str">
            <v>32-500-120</v>
          </cell>
          <cell r="D183" t="str">
            <v>Unid.</v>
          </cell>
          <cell r="E183">
            <v>14.86</v>
          </cell>
          <cell r="F183">
            <v>2006.1</v>
          </cell>
        </row>
        <row r="184">
          <cell r="B184" t="str">
            <v>CONECTOR CODO 3/8" OD A 1/4" NPT</v>
          </cell>
          <cell r="C184" t="str">
            <v>32-500-300</v>
          </cell>
          <cell r="D184" t="str">
            <v>Unid.</v>
          </cell>
          <cell r="E184">
            <v>12.34</v>
          </cell>
          <cell r="F184">
            <v>1665.9</v>
          </cell>
        </row>
        <row r="185">
          <cell r="B185" t="str">
            <v>CONECTOR CODO 3/8" OD A 1/2" NPT</v>
          </cell>
          <cell r="C185" t="str">
            <v>32-500-350</v>
          </cell>
          <cell r="D185" t="str">
            <v>Unid.</v>
          </cell>
          <cell r="E185">
            <v>16.18</v>
          </cell>
          <cell r="F185">
            <v>2184.3000000000002</v>
          </cell>
        </row>
        <row r="186">
          <cell r="B186" t="str">
            <v>CONECTOR CODO 1/2" OD X 1/2" NPT</v>
          </cell>
          <cell r="C186" t="str">
            <v>32-500-380</v>
          </cell>
          <cell r="D186" t="str">
            <v>Unid.</v>
          </cell>
          <cell r="E186">
            <v>18.46</v>
          </cell>
          <cell r="F186">
            <v>2492.1</v>
          </cell>
        </row>
        <row r="187">
          <cell r="B187" t="str">
            <v>CONECTOR RECTO 1/4" OD X 1/4" NPT.</v>
          </cell>
          <cell r="C187" t="str">
            <v>32-600-125</v>
          </cell>
          <cell r="D187" t="str">
            <v>Unid.</v>
          </cell>
          <cell r="E187">
            <v>7.14</v>
          </cell>
          <cell r="F187">
            <v>963.9</v>
          </cell>
        </row>
        <row r="188">
          <cell r="B188" t="str">
            <v>CONECTOR RECTO 1/4" OD X 1/2" NPT.</v>
          </cell>
          <cell r="C188" t="str">
            <v>32-600-175</v>
          </cell>
          <cell r="D188" t="str">
            <v>Unid.</v>
          </cell>
          <cell r="E188">
            <v>9.92</v>
          </cell>
          <cell r="F188">
            <v>1339.2</v>
          </cell>
        </row>
        <row r="189">
          <cell r="B189" t="str">
            <v>CONECTOR RECTO 3/8" OD X 1/2" NPT</v>
          </cell>
          <cell r="C189" t="str">
            <v>32-600-350</v>
          </cell>
          <cell r="D189" t="str">
            <v>Unid.</v>
          </cell>
          <cell r="E189">
            <v>11.38</v>
          </cell>
          <cell r="F189">
            <v>1536.3000000000002</v>
          </cell>
        </row>
        <row r="190">
          <cell r="B190" t="str">
            <v>CONECTOR RECTO 1/2" OD X 1/4" NPT.</v>
          </cell>
          <cell r="C190" t="str">
            <v>32-600-405</v>
          </cell>
          <cell r="D190" t="str">
            <v>Unid.</v>
          </cell>
          <cell r="E190">
            <v>13.21</v>
          </cell>
          <cell r="F190">
            <v>1783.3500000000001</v>
          </cell>
        </row>
        <row r="191">
          <cell r="B191" t="str">
            <v>CONECTOR RECTO 1/2" OD X 1/2" NPT</v>
          </cell>
          <cell r="C191" t="str">
            <v>32-600-460</v>
          </cell>
          <cell r="D191" t="str">
            <v>Unid.</v>
          </cell>
          <cell r="E191">
            <v>13.12</v>
          </cell>
          <cell r="F191">
            <v>1771.1999999999998</v>
          </cell>
        </row>
        <row r="192">
          <cell r="B192" t="str">
            <v>TAPONES 1/4" NPT AISI 316 S-3000</v>
          </cell>
          <cell r="C192" t="str">
            <v>32-700-025</v>
          </cell>
          <cell r="D192" t="str">
            <v>Unid.</v>
          </cell>
          <cell r="E192">
            <v>2.14</v>
          </cell>
          <cell r="F192">
            <v>288.90000000000003</v>
          </cell>
        </row>
        <row r="193">
          <cell r="B193" t="str">
            <v>TAPONES 3/8" NPT AISI 316 S-3000</v>
          </cell>
          <cell r="C193" t="str">
            <v>32-700-038</v>
          </cell>
          <cell r="D193" t="str">
            <v>Unid.</v>
          </cell>
          <cell r="E193">
            <v>3.64</v>
          </cell>
          <cell r="F193">
            <v>491.40000000000003</v>
          </cell>
        </row>
        <row r="194">
          <cell r="B194" t="str">
            <v>TE NORMAL DE 1/4" OD OD OD AISI 316</v>
          </cell>
          <cell r="C194" t="str">
            <v>32-800-225</v>
          </cell>
          <cell r="D194" t="str">
            <v>Unid.</v>
          </cell>
          <cell r="E194">
            <v>20.12</v>
          </cell>
          <cell r="F194">
            <v>2716.2000000000003</v>
          </cell>
        </row>
        <row r="195">
          <cell r="B195" t="str">
            <v>TE NORMAL DE  3/8" OD OD OD AISI 316</v>
          </cell>
          <cell r="C195" t="str">
            <v>32-800-258</v>
          </cell>
          <cell r="D195" t="str">
            <v>Unid.</v>
          </cell>
          <cell r="E195">
            <v>25.46</v>
          </cell>
          <cell r="F195">
            <v>3437.1</v>
          </cell>
        </row>
        <row r="196">
          <cell r="B196" t="str">
            <v>TE NORMAL DE 1/2" HHH NPT. AISI 316 S-3000</v>
          </cell>
          <cell r="C196" t="str">
            <v>32-800-650</v>
          </cell>
          <cell r="D196" t="str">
            <v>Unid.</v>
          </cell>
          <cell r="E196">
            <v>34.630000000000003</v>
          </cell>
          <cell r="F196">
            <v>4675.05</v>
          </cell>
        </row>
        <row r="197">
          <cell r="B197" t="str">
            <v>UNION CODO 1/4" OD X 1/4" OD AISI 316</v>
          </cell>
          <cell r="C197" t="str">
            <v>32-815-325</v>
          </cell>
          <cell r="D197" t="str">
            <v>Unid.</v>
          </cell>
          <cell r="E197">
            <v>15.69</v>
          </cell>
          <cell r="F197">
            <v>2118.15</v>
          </cell>
        </row>
        <row r="198">
          <cell r="B198" t="str">
            <v>UNIÓN RECTA 1/4" OD X 1/4" OD AISI 316</v>
          </cell>
          <cell r="C198" t="str">
            <v>32-820-305</v>
          </cell>
          <cell r="D198" t="str">
            <v>Unid.</v>
          </cell>
          <cell r="E198">
            <v>10.45</v>
          </cell>
          <cell r="F198">
            <v>1410.75</v>
          </cell>
        </row>
        <row r="199">
          <cell r="B199" t="str">
            <v>UNIÓN RECTA 3/8" OD X 3/8" OD AISI 316</v>
          </cell>
          <cell r="C199" t="str">
            <v>32-820-330</v>
          </cell>
          <cell r="D199" t="str">
            <v>Unid.</v>
          </cell>
          <cell r="E199">
            <v>12.97</v>
          </cell>
          <cell r="F199">
            <v>1750.95</v>
          </cell>
        </row>
        <row r="200">
          <cell r="B200" t="str">
            <v>UNIÓN RECTA 1/2" OD  X  1/2" OD AISI 316</v>
          </cell>
          <cell r="C200" t="str">
            <v>32-820-350</v>
          </cell>
          <cell r="D200" t="str">
            <v>Unid.</v>
          </cell>
          <cell r="E200">
            <v>20.27</v>
          </cell>
          <cell r="F200">
            <v>2736.45</v>
          </cell>
        </row>
        <row r="201">
          <cell r="B201" t="str">
            <v>FILTRO "Y" DE 1/2" ACERO INOXIDABLE S-3000</v>
          </cell>
          <cell r="C201" t="str">
            <v>32-900-100</v>
          </cell>
          <cell r="D201" t="str">
            <v>Unid.</v>
          </cell>
          <cell r="E201">
            <v>160.88</v>
          </cell>
          <cell r="F201">
            <v>21718.799999999999</v>
          </cell>
        </row>
        <row r="202">
          <cell r="B202" t="str">
            <v>PASACHAPA 3/8" OD AISI 316.</v>
          </cell>
          <cell r="C202" t="str">
            <v>32-900-120</v>
          </cell>
          <cell r="D202" t="str">
            <v>Unid.</v>
          </cell>
          <cell r="E202">
            <v>23.36</v>
          </cell>
          <cell r="F202">
            <v>3153.6</v>
          </cell>
        </row>
        <row r="203">
          <cell r="B203" t="str">
            <v>REGULADORA DE 1/4"S/ LUBRICADOR, RANGO 0-100 PSI</v>
          </cell>
          <cell r="C203" t="str">
            <v>32-900-130</v>
          </cell>
          <cell r="D203" t="str">
            <v>Unid.</v>
          </cell>
          <cell r="E203">
            <v>57.69</v>
          </cell>
          <cell r="F203">
            <v>7788.15</v>
          </cell>
        </row>
        <row r="204">
          <cell r="B204" t="str">
            <v>VÁLVULA DE RETENCIÓN ABAC 1/4".</v>
          </cell>
          <cell r="C204" t="str">
            <v>89-700-300</v>
          </cell>
          <cell r="D204" t="str">
            <v>Unid.</v>
          </cell>
          <cell r="E204">
            <v>39</v>
          </cell>
          <cell r="F204">
            <v>5265</v>
          </cell>
        </row>
        <row r="205">
          <cell r="B205" t="str">
            <v>VÁLVULA DE RETENCIÓN ABAC 3/8".</v>
          </cell>
          <cell r="C205" t="str">
            <v>89-700-308</v>
          </cell>
          <cell r="D205" t="str">
            <v>Unid.</v>
          </cell>
          <cell r="E205">
            <v>51</v>
          </cell>
          <cell r="F205">
            <v>6885</v>
          </cell>
        </row>
        <row r="206">
          <cell r="B206" t="str">
            <v>VÁLVULA DE RETENCIÓN ABAC 1/2".</v>
          </cell>
          <cell r="C206" t="str">
            <v>89-700-315</v>
          </cell>
          <cell r="D206" t="str">
            <v>Unid.</v>
          </cell>
          <cell r="E206">
            <v>56.36</v>
          </cell>
          <cell r="F206">
            <v>7608.6</v>
          </cell>
        </row>
        <row r="207">
          <cell r="B207" t="str">
            <v>REGULADORA DE PRESION FR 1301</v>
          </cell>
          <cell r="C207"/>
          <cell r="D207" t="str">
            <v>Unid.</v>
          </cell>
          <cell r="E207">
            <v>295</v>
          </cell>
          <cell r="F207">
            <v>39825</v>
          </cell>
        </row>
        <row r="208">
          <cell r="B208" t="str">
            <v>Cable 4 x 3 soterrado</v>
          </cell>
          <cell r="C208"/>
          <cell r="D208" t="str">
            <v>Mts</v>
          </cell>
          <cell r="E208">
            <v>1.68</v>
          </cell>
          <cell r="F208">
            <v>226.79999999999998</v>
          </cell>
        </row>
        <row r="209">
          <cell r="B209" t="str">
            <v>Pintura PQB</v>
          </cell>
          <cell r="C209"/>
          <cell r="D209" t="str">
            <v>Lts</v>
          </cell>
          <cell r="E209">
            <v>12</v>
          </cell>
          <cell r="F209">
            <v>1620</v>
          </cell>
        </row>
        <row r="210">
          <cell r="B210" t="str">
            <v>REPESTOS BOMBAS DOSIVAC</v>
          </cell>
          <cell r="C210"/>
          <cell r="D210"/>
          <cell r="E210"/>
          <cell r="F210"/>
        </row>
        <row r="211">
          <cell r="B211" t="str">
            <v>Kit de empaquetaduras DE/DECI/DEN</v>
          </cell>
          <cell r="C211"/>
          <cell r="D211" t="str">
            <v>Unid.</v>
          </cell>
          <cell r="E211">
            <v>60</v>
          </cell>
          <cell r="F211">
            <v>8100</v>
          </cell>
        </row>
        <row r="212">
          <cell r="B212" t="str">
            <v>Kit de empaquetaduras DEON</v>
          </cell>
          <cell r="C212"/>
          <cell r="D212" t="str">
            <v>Unid.</v>
          </cell>
          <cell r="E212">
            <v>72</v>
          </cell>
          <cell r="F212">
            <v>9720</v>
          </cell>
        </row>
        <row r="213">
          <cell r="B213" t="str">
            <v>Conjunto de valvulas DE/DECI/DEN</v>
          </cell>
          <cell r="C213"/>
          <cell r="D213" t="str">
            <v>Unid.</v>
          </cell>
          <cell r="E213">
            <v>125</v>
          </cell>
          <cell r="F213">
            <v>16875</v>
          </cell>
        </row>
        <row r="214">
          <cell r="B214" t="str">
            <v>Kit de válvula cabezal DE/DECI/DEN</v>
          </cell>
          <cell r="C214"/>
          <cell r="D214" t="str">
            <v>Unid.</v>
          </cell>
          <cell r="E214">
            <v>183</v>
          </cell>
          <cell r="F214">
            <v>24705</v>
          </cell>
        </row>
        <row r="215">
          <cell r="B215" t="str">
            <v>Kit de valvulas DEON</v>
          </cell>
          <cell r="C215"/>
          <cell r="D215" t="str">
            <v>Unid.</v>
          </cell>
          <cell r="E215">
            <v>82</v>
          </cell>
          <cell r="F215">
            <v>11070</v>
          </cell>
        </row>
        <row r="216">
          <cell r="B216" t="str">
            <v>Embolo buzo  DE/DECI/DEN</v>
          </cell>
          <cell r="C216"/>
          <cell r="D216" t="str">
            <v>Unid.</v>
          </cell>
          <cell r="E216">
            <v>188</v>
          </cell>
          <cell r="F216">
            <v>25380</v>
          </cell>
        </row>
        <row r="217">
          <cell r="B217" t="str">
            <v>Embolo buzo  DEON</v>
          </cell>
          <cell r="C217"/>
          <cell r="D217" t="str">
            <v>Unid.</v>
          </cell>
          <cell r="E217">
            <v>224</v>
          </cell>
          <cell r="F217">
            <v>30240</v>
          </cell>
        </row>
        <row r="218">
          <cell r="B218" t="str">
            <v>Valvula bolilla ceramica</v>
          </cell>
          <cell r="C218"/>
          <cell r="D218" t="str">
            <v>Unid.</v>
          </cell>
          <cell r="E218">
            <v>7</v>
          </cell>
          <cell r="F218">
            <v>945</v>
          </cell>
        </row>
        <row r="219">
          <cell r="B219" t="str">
            <v>Grifo de purga</v>
          </cell>
          <cell r="C219"/>
          <cell r="D219" t="str">
            <v>Unid.</v>
          </cell>
          <cell r="E219">
            <v>25</v>
          </cell>
          <cell r="F219">
            <v>3375</v>
          </cell>
        </row>
        <row r="220">
          <cell r="B220" t="str">
            <v>Rodamiento de mando</v>
          </cell>
          <cell r="C220"/>
          <cell r="D220" t="str">
            <v>Unid.</v>
          </cell>
          <cell r="E220">
            <v>24</v>
          </cell>
          <cell r="F220">
            <v>3240</v>
          </cell>
        </row>
        <row r="221">
          <cell r="B221" t="str">
            <v>Kit visor</v>
          </cell>
          <cell r="C221"/>
          <cell r="D221" t="str">
            <v>Unid.</v>
          </cell>
          <cell r="E221">
            <v>28</v>
          </cell>
          <cell r="F221">
            <v>3780</v>
          </cell>
        </row>
        <row r="222">
          <cell r="B222" t="str">
            <v>Kit tapón de carga de aceite</v>
          </cell>
          <cell r="C222"/>
          <cell r="D222" t="str">
            <v>Unid.</v>
          </cell>
          <cell r="E222">
            <v>12</v>
          </cell>
          <cell r="F222">
            <v>1620</v>
          </cell>
        </row>
        <row r="223">
          <cell r="B223" t="str">
            <v>Limpia vástago wipper</v>
          </cell>
          <cell r="C223"/>
          <cell r="D223" t="str">
            <v>Unid.</v>
          </cell>
          <cell r="E223">
            <v>21</v>
          </cell>
          <cell r="F223">
            <v>2835</v>
          </cell>
        </row>
        <row r="224">
          <cell r="B224" t="str">
            <v>Kit de juntas DEC</v>
          </cell>
          <cell r="C224"/>
          <cell r="D224" t="str">
            <v>Unid.</v>
          </cell>
          <cell r="E224">
            <v>36</v>
          </cell>
          <cell r="F224">
            <v>4860</v>
          </cell>
        </row>
        <row r="225">
          <cell r="B225" t="str">
            <v>Conjunto cabezal DEC/DEN</v>
          </cell>
          <cell r="C225"/>
          <cell r="D225" t="str">
            <v>Unid.</v>
          </cell>
          <cell r="E225">
            <v>540</v>
          </cell>
          <cell r="F225">
            <v>72900</v>
          </cell>
        </row>
        <row r="226">
          <cell r="B226" t="str">
            <v>Motor de accionamiento</v>
          </cell>
          <cell r="C226"/>
          <cell r="D226" t="str">
            <v>Unid.</v>
          </cell>
          <cell r="E226">
            <v>560</v>
          </cell>
          <cell r="F226">
            <v>75600</v>
          </cell>
        </row>
        <row r="227">
          <cell r="B227" t="str">
            <v>Cabezal DEON</v>
          </cell>
          <cell r="C227"/>
          <cell r="D227" t="str">
            <v>Unid.</v>
          </cell>
          <cell r="E227">
            <v>680</v>
          </cell>
          <cell r="F227">
            <v>91800</v>
          </cell>
        </row>
        <row r="228">
          <cell r="B228" t="str">
            <v>Oscilador DEON</v>
          </cell>
          <cell r="C228"/>
          <cell r="D228" t="str">
            <v>Unid.</v>
          </cell>
          <cell r="E228">
            <v>135</v>
          </cell>
          <cell r="F228">
            <v>18225</v>
          </cell>
        </row>
        <row r="229">
          <cell r="B229" t="str">
            <v>U Paking DEON</v>
          </cell>
          <cell r="C229"/>
          <cell r="D229" t="str">
            <v>Unid.</v>
          </cell>
          <cell r="E229">
            <v>12</v>
          </cell>
          <cell r="F229">
            <v>1620</v>
          </cell>
        </row>
        <row r="230">
          <cell r="B230" t="str">
            <v>Kit de juntas DEN (Carter y distribuidor)</v>
          </cell>
          <cell r="C230"/>
          <cell r="D230" t="str">
            <v>Unid.</v>
          </cell>
          <cell r="E230">
            <v>38</v>
          </cell>
          <cell r="F230">
            <v>5130</v>
          </cell>
        </row>
        <row r="231">
          <cell r="B231" t="str">
            <v>Diafragma motor</v>
          </cell>
          <cell r="C231"/>
          <cell r="D231" t="str">
            <v>Unid.</v>
          </cell>
          <cell r="E231">
            <v>90</v>
          </cell>
          <cell r="F231">
            <v>12150</v>
          </cell>
        </row>
        <row r="232">
          <cell r="B232" t="str">
            <v>Diafragma de servo valvula</v>
          </cell>
          <cell r="C232"/>
          <cell r="D232" t="str">
            <v>Unid.</v>
          </cell>
          <cell r="E232">
            <v>15</v>
          </cell>
          <cell r="F232">
            <v>2025</v>
          </cell>
        </row>
        <row r="233">
          <cell r="B233" t="str">
            <v>Distribuidor DEN</v>
          </cell>
          <cell r="C233"/>
          <cell r="D233" t="str">
            <v>Unid.</v>
          </cell>
          <cell r="E233">
            <v>455</v>
          </cell>
          <cell r="F233">
            <v>61425</v>
          </cell>
        </row>
        <row r="234">
          <cell r="B234" t="str">
            <v>Servo valvula DEN</v>
          </cell>
          <cell r="C234"/>
          <cell r="D234" t="str">
            <v>Unid.</v>
          </cell>
          <cell r="E234">
            <v>420</v>
          </cell>
          <cell r="F234">
            <v>56700</v>
          </cell>
        </row>
        <row r="235">
          <cell r="B235" t="str">
            <v>Regulador de presión</v>
          </cell>
          <cell r="C235"/>
          <cell r="D235" t="str">
            <v>Unid.</v>
          </cell>
          <cell r="E235">
            <v>224</v>
          </cell>
          <cell r="F235">
            <v>30240</v>
          </cell>
        </row>
        <row r="236">
          <cell r="B236" t="str">
            <v>Resorte DEN/S y DEN/E</v>
          </cell>
          <cell r="C236"/>
          <cell r="D236" t="str">
            <v>Unid.</v>
          </cell>
          <cell r="E236">
            <v>28</v>
          </cell>
          <cell r="F236">
            <v>3780</v>
          </cell>
        </row>
        <row r="237">
          <cell r="B237" t="str">
            <v>Regulador de caudal</v>
          </cell>
          <cell r="C237"/>
          <cell r="D237" t="str">
            <v>Unid.</v>
          </cell>
          <cell r="E237">
            <v>85</v>
          </cell>
          <cell r="F237">
            <v>11475</v>
          </cell>
        </row>
        <row r="238">
          <cell r="B238" t="str">
            <v>CONTROL SATELITAL</v>
          </cell>
          <cell r="C238"/>
          <cell r="D238"/>
          <cell r="E238"/>
          <cell r="F238"/>
        </row>
        <row r="239">
          <cell r="B239" t="str">
            <v>Equipo transmisión satelital</v>
          </cell>
          <cell r="C239"/>
          <cell r="D239" t="str">
            <v>Unid.</v>
          </cell>
          <cell r="E239">
            <v>1000</v>
          </cell>
          <cell r="F239">
            <v>135000</v>
          </cell>
        </row>
        <row r="240">
          <cell r="B240" t="str">
            <v>Equipo de alimentación solar (panel 120W-Batería 65A-Inversor 300W)</v>
          </cell>
          <cell r="C240"/>
          <cell r="D240" t="str">
            <v>Unid.</v>
          </cell>
          <cell r="E240">
            <v>600</v>
          </cell>
          <cell r="F240">
            <v>81000</v>
          </cell>
        </row>
        <row r="241">
          <cell r="B241" t="str">
            <v>Instalación del sistema</v>
          </cell>
          <cell r="C241"/>
          <cell r="D241" t="str">
            <v>Unid.</v>
          </cell>
          <cell r="E241">
            <v>100</v>
          </cell>
          <cell r="F241">
            <v>13500</v>
          </cell>
        </row>
        <row r="242">
          <cell r="B242" t="str">
            <v>Internet satelital</v>
          </cell>
          <cell r="C242" t="str">
            <v>Activación</v>
          </cell>
          <cell r="D242"/>
          <cell r="E242">
            <v>1200</v>
          </cell>
          <cell r="F242">
            <v>162000</v>
          </cell>
        </row>
        <row r="243">
          <cell r="B243"/>
          <cell r="C243" t="str">
            <v>Abono mensual</v>
          </cell>
          <cell r="D243"/>
          <cell r="E243">
            <v>410</v>
          </cell>
          <cell r="F243">
            <v>55350</v>
          </cell>
        </row>
        <row r="244">
          <cell r="B244"/>
          <cell r="C244" t="str">
            <v>Telefonia (abono mensual)</v>
          </cell>
          <cell r="D244"/>
          <cell r="E244">
            <v>75</v>
          </cell>
          <cell r="F244">
            <v>10125</v>
          </cell>
        </row>
        <row r="245">
          <cell r="B245"/>
          <cell r="C245" t="str">
            <v>Asistencia técnica en campo</v>
          </cell>
          <cell r="D245"/>
          <cell r="E245">
            <v>350</v>
          </cell>
          <cell r="F245">
            <v>47250</v>
          </cell>
        </row>
        <row r="246">
          <cell r="B246"/>
          <cell r="C246" t="str">
            <v>Km recorrido a partir de 80 km de NQN cap.</v>
          </cell>
          <cell r="D246"/>
          <cell r="E246">
            <v>0.5</v>
          </cell>
          <cell r="F246">
            <v>67.5</v>
          </cell>
        </row>
        <row r="247">
          <cell r="B247"/>
          <cell r="C247"/>
          <cell r="D247"/>
          <cell r="E247"/>
          <cell r="F247"/>
        </row>
        <row r="248">
          <cell r="B248" t="str">
            <v>Herramientas e insumos</v>
          </cell>
          <cell r="C248"/>
          <cell r="D248"/>
          <cell r="E248"/>
          <cell r="F248"/>
        </row>
        <row r="250">
          <cell r="B250" t="str">
            <v>Descripción</v>
          </cell>
          <cell r="C250" t="str">
            <v>Codigo AS400</v>
          </cell>
          <cell r="D250" t="str">
            <v>UM</v>
          </cell>
          <cell r="E250" t="str">
            <v>Costo U$S</v>
          </cell>
          <cell r="F250" t="str">
            <v>Costo AR$</v>
          </cell>
        </row>
        <row r="251">
          <cell r="B251" t="str">
            <v>HERRAMINTAS</v>
          </cell>
          <cell r="C251"/>
          <cell r="D251"/>
          <cell r="E251"/>
          <cell r="F251"/>
        </row>
        <row r="252">
          <cell r="B252" t="str">
            <v>Caja de herramientas</v>
          </cell>
          <cell r="C252"/>
          <cell r="D252" t="str">
            <v>Unid.</v>
          </cell>
          <cell r="E252">
            <v>35</v>
          </cell>
          <cell r="F252">
            <v>4725</v>
          </cell>
        </row>
        <row r="253">
          <cell r="B253" t="str">
            <v>Juego de destornilladores Philips</v>
          </cell>
          <cell r="C253"/>
          <cell r="D253" t="str">
            <v>Unid.</v>
          </cell>
          <cell r="E253">
            <v>22</v>
          </cell>
          <cell r="F253">
            <v>2970</v>
          </cell>
        </row>
        <row r="254">
          <cell r="B254" t="str">
            <v>Juego de destornilladores Planos</v>
          </cell>
          <cell r="C254"/>
          <cell r="D254" t="str">
            <v>Unid.</v>
          </cell>
          <cell r="E254">
            <v>18</v>
          </cell>
          <cell r="F254">
            <v>2430</v>
          </cell>
        </row>
        <row r="255">
          <cell r="B255" t="str">
            <v>Llave Francesa Bacho 18"</v>
          </cell>
          <cell r="C255"/>
          <cell r="D255" t="str">
            <v>Unid.</v>
          </cell>
          <cell r="E255">
            <v>135</v>
          </cell>
          <cell r="F255">
            <v>18225</v>
          </cell>
        </row>
        <row r="256">
          <cell r="B256" t="str">
            <v>Llave Francesa Bacho 10"</v>
          </cell>
          <cell r="C256"/>
          <cell r="D256" t="str">
            <v>Unid.</v>
          </cell>
          <cell r="E256">
            <v>50</v>
          </cell>
          <cell r="F256">
            <v>6750</v>
          </cell>
        </row>
        <row r="257">
          <cell r="B257" t="str">
            <v>Stilson RIGID 24" aluminio</v>
          </cell>
          <cell r="C257"/>
          <cell r="D257" t="str">
            <v>Unid.</v>
          </cell>
          <cell r="E257">
            <v>221</v>
          </cell>
          <cell r="F257">
            <v>29835</v>
          </cell>
        </row>
        <row r="258">
          <cell r="B258" t="str">
            <v>Stilson RIGID 18" aluminio</v>
          </cell>
          <cell r="C258"/>
          <cell r="D258" t="str">
            <v>Unid.</v>
          </cell>
          <cell r="E258">
            <v>142</v>
          </cell>
          <cell r="F258">
            <v>19170</v>
          </cell>
        </row>
        <row r="259">
          <cell r="B259" t="str">
            <v>Pinza de fuerza</v>
          </cell>
          <cell r="C259"/>
          <cell r="D259" t="str">
            <v>Unid.</v>
          </cell>
          <cell r="E259">
            <v>27</v>
          </cell>
          <cell r="F259">
            <v>3645</v>
          </cell>
        </row>
        <row r="260">
          <cell r="B260" t="str">
            <v>Pinza Pico Loro</v>
          </cell>
          <cell r="C260"/>
          <cell r="D260" t="str">
            <v>Unid.</v>
          </cell>
          <cell r="E260">
            <v>18</v>
          </cell>
          <cell r="F260">
            <v>2430</v>
          </cell>
        </row>
        <row r="261">
          <cell r="B261" t="str">
            <v>Pinza</v>
          </cell>
          <cell r="C261"/>
          <cell r="D261" t="str">
            <v>Unid.</v>
          </cell>
          <cell r="E261">
            <v>19</v>
          </cell>
          <cell r="F261">
            <v>2565</v>
          </cell>
        </row>
        <row r="262">
          <cell r="B262" t="str">
            <v xml:space="preserve">Juego de llaves fijas 8  a 24 mm </v>
          </cell>
          <cell r="C262"/>
          <cell r="D262" t="str">
            <v>Unid.</v>
          </cell>
          <cell r="E262">
            <v>120</v>
          </cell>
          <cell r="F262">
            <v>16200</v>
          </cell>
        </row>
        <row r="263">
          <cell r="B263" t="str">
            <v>Juego de llaves fijas 7/8 a 1 "</v>
          </cell>
          <cell r="C263"/>
          <cell r="D263" t="str">
            <v>Unid.</v>
          </cell>
          <cell r="E263">
            <v>120</v>
          </cell>
          <cell r="F263">
            <v>16200</v>
          </cell>
        </row>
        <row r="264">
          <cell r="B264" t="str">
            <v>Maza anti chispa 3 Kg</v>
          </cell>
          <cell r="C264"/>
          <cell r="D264" t="str">
            <v>Unid.</v>
          </cell>
          <cell r="E264">
            <v>122</v>
          </cell>
          <cell r="F264">
            <v>16470</v>
          </cell>
        </row>
        <row r="265">
          <cell r="B265" t="str">
            <v>Pala Plana</v>
          </cell>
          <cell r="C265"/>
          <cell r="D265" t="str">
            <v>Unid.</v>
          </cell>
          <cell r="E265">
            <v>72</v>
          </cell>
          <cell r="F265">
            <v>9720</v>
          </cell>
        </row>
        <row r="266">
          <cell r="B266" t="str">
            <v>Cepillo de acero</v>
          </cell>
          <cell r="C266"/>
          <cell r="D266" t="str">
            <v>Unid.</v>
          </cell>
          <cell r="E266">
            <v>2</v>
          </cell>
          <cell r="F266">
            <v>270</v>
          </cell>
        </row>
        <row r="267">
          <cell r="B267" t="str">
            <v>Cinta metrica de 5 m</v>
          </cell>
          <cell r="C267"/>
          <cell r="D267" t="str">
            <v>Unid.</v>
          </cell>
          <cell r="E267">
            <v>17</v>
          </cell>
          <cell r="F267">
            <v>2295</v>
          </cell>
        </row>
        <row r="268">
          <cell r="B268" t="str">
            <v>Cronometro</v>
          </cell>
          <cell r="C268"/>
          <cell r="D268" t="str">
            <v>Unid.</v>
          </cell>
          <cell r="E268">
            <v>55</v>
          </cell>
          <cell r="F268">
            <v>7425</v>
          </cell>
        </row>
        <row r="269">
          <cell r="B269" t="str">
            <v>Corta tubing de 1/4"</v>
          </cell>
          <cell r="C269"/>
          <cell r="D269" t="str">
            <v>Unid.</v>
          </cell>
          <cell r="E269">
            <v>168</v>
          </cell>
          <cell r="F269">
            <v>22680</v>
          </cell>
        </row>
        <row r="270">
          <cell r="B270" t="str">
            <v>Dobladora tubing de 1/4"</v>
          </cell>
          <cell r="C270"/>
          <cell r="D270" t="str">
            <v>Unid.</v>
          </cell>
          <cell r="E270">
            <v>260</v>
          </cell>
          <cell r="F270">
            <v>35100</v>
          </cell>
        </row>
        <row r="271">
          <cell r="B271" t="str">
            <v>LLAVE DE GOLPE 1-5/8"</v>
          </cell>
          <cell r="C271"/>
          <cell r="D271" t="str">
            <v>Unid.</v>
          </cell>
          <cell r="E271">
            <v>18</v>
          </cell>
          <cell r="F271">
            <v>2430</v>
          </cell>
        </row>
        <row r="272">
          <cell r="B272" t="str">
            <v>LLAVE DE GOLPE 1-7/8"</v>
          </cell>
          <cell r="C272"/>
          <cell r="D272" t="str">
            <v>Unid.</v>
          </cell>
          <cell r="E272">
            <v>28</v>
          </cell>
          <cell r="F272">
            <v>3780</v>
          </cell>
        </row>
        <row r="273">
          <cell r="B273" t="str">
            <v>LLAVE DE GOLPE 2"</v>
          </cell>
          <cell r="C273"/>
          <cell r="D273" t="str">
            <v>Unid.</v>
          </cell>
          <cell r="E273">
            <v>35</v>
          </cell>
          <cell r="F273">
            <v>4725</v>
          </cell>
        </row>
        <row r="274">
          <cell r="B274" t="str">
            <v>MANGO DE FUERZA Eng 1/2"</v>
          </cell>
          <cell r="C274"/>
          <cell r="D274" t="str">
            <v>Unid.</v>
          </cell>
          <cell r="E274">
            <v>44</v>
          </cell>
          <cell r="F274">
            <v>5940</v>
          </cell>
        </row>
        <row r="275">
          <cell r="B275" t="str">
            <v>EQUIPO DETECTOR 4 GASES</v>
          </cell>
          <cell r="C275"/>
          <cell r="D275" t="str">
            <v>Unid.</v>
          </cell>
          <cell r="E275">
            <v>1600</v>
          </cell>
          <cell r="F275">
            <v>216000</v>
          </cell>
        </row>
        <row r="276">
          <cell r="B276" t="str">
            <v>CALIBRACION EQUIPO 4 GASES</v>
          </cell>
          <cell r="C276"/>
          <cell r="D276" t="str">
            <v>Unid.</v>
          </cell>
          <cell r="E276">
            <v>60</v>
          </cell>
          <cell r="F276">
            <v>8100</v>
          </cell>
        </row>
        <row r="277">
          <cell r="B277" t="str">
            <v>SENSOR DETECTOR</v>
          </cell>
          <cell r="C277"/>
          <cell r="D277" t="str">
            <v>Unid.</v>
          </cell>
          <cell r="E277">
            <v>249</v>
          </cell>
          <cell r="F277">
            <v>33615</v>
          </cell>
        </row>
        <row r="278">
          <cell r="B278" t="str">
            <v>BATERIA Equipo 4 gases</v>
          </cell>
          <cell r="C278"/>
          <cell r="D278"/>
          <cell r="E278">
            <v>10</v>
          </cell>
          <cell r="F278">
            <v>1350</v>
          </cell>
        </row>
        <row r="279">
          <cell r="B279" t="str">
            <v>ARNES DE SEGURIDAD MOD</v>
          </cell>
          <cell r="C279"/>
          <cell r="D279" t="str">
            <v>Unid.</v>
          </cell>
          <cell r="E279">
            <v>88</v>
          </cell>
          <cell r="F279">
            <v>11880</v>
          </cell>
        </row>
        <row r="280">
          <cell r="B280" t="str">
            <v>CABO DE VIDA</v>
          </cell>
          <cell r="C280"/>
          <cell r="D280" t="str">
            <v>Unid.</v>
          </cell>
          <cell r="E280">
            <v>35</v>
          </cell>
          <cell r="F280">
            <v>4725</v>
          </cell>
        </row>
        <row r="281">
          <cell r="B281" t="str">
            <v>Arnes Seguridad Industrial Cabo Posicionamiento Iram 3622-1</v>
          </cell>
          <cell r="C281"/>
          <cell r="D281" t="str">
            <v>Unid.</v>
          </cell>
          <cell r="E281">
            <v>41</v>
          </cell>
          <cell r="F281">
            <v>5535</v>
          </cell>
        </row>
        <row r="282">
          <cell r="B282" t="str">
            <v>DISPOSITIVO Anticaida 5m</v>
          </cell>
          <cell r="C282"/>
          <cell r="D282" t="str">
            <v>Unid.</v>
          </cell>
          <cell r="E282">
            <v>880</v>
          </cell>
          <cell r="F282">
            <v>118800</v>
          </cell>
        </row>
        <row r="283">
          <cell r="B283" t="str">
            <v>Stilson RIGID 48" aluminio</v>
          </cell>
          <cell r="C283"/>
          <cell r="D283" t="str">
            <v>Unid.</v>
          </cell>
          <cell r="E283">
            <v>530</v>
          </cell>
          <cell r="F283">
            <v>71550</v>
          </cell>
        </row>
        <row r="284">
          <cell r="B284" t="str">
            <v>Stilson RIGID 36" aluminio</v>
          </cell>
          <cell r="C284"/>
          <cell r="D284" t="str">
            <v>Unid.</v>
          </cell>
          <cell r="E284">
            <v>400</v>
          </cell>
          <cell r="F284">
            <v>54000</v>
          </cell>
        </row>
        <row r="285">
          <cell r="B285" t="str">
            <v>Atornillador taladro electrico</v>
          </cell>
          <cell r="C285"/>
          <cell r="D285"/>
          <cell r="E285">
            <v>177.77777777777777</v>
          </cell>
          <cell r="F285">
            <v>24000</v>
          </cell>
        </row>
        <row r="286">
          <cell r="B286"/>
          <cell r="C286"/>
          <cell r="D286"/>
          <cell r="E286"/>
          <cell r="F286"/>
        </row>
        <row r="287">
          <cell r="B287" t="str">
            <v>Productos Químicos</v>
          </cell>
          <cell r="C287"/>
          <cell r="D287"/>
          <cell r="E287"/>
          <cell r="F287"/>
        </row>
        <row r="289">
          <cell r="B289" t="str">
            <v>Descripción</v>
          </cell>
          <cell r="C289"/>
          <cell r="D289" t="str">
            <v>UM</v>
          </cell>
          <cell r="E289" t="str">
            <v>Costo U$S</v>
          </cell>
          <cell r="F289" t="str">
            <v>Costo AR$</v>
          </cell>
        </row>
        <row r="290">
          <cell r="B290" t="str">
            <v>CR</v>
          </cell>
          <cell r="C290"/>
          <cell r="D290"/>
          <cell r="E290"/>
          <cell r="F290"/>
        </row>
        <row r="291">
          <cell r="B291" t="str">
            <v>CY802</v>
          </cell>
          <cell r="C291" t="str">
            <v>Inhibidor de corrosión</v>
          </cell>
          <cell r="D291" t="str">
            <v>Lts</v>
          </cell>
          <cell r="E291">
            <v>1.83</v>
          </cell>
          <cell r="F291">
            <v>247.05</v>
          </cell>
        </row>
        <row r="292">
          <cell r="B292" t="str">
            <v>CY51W</v>
          </cell>
          <cell r="C292" t="str">
            <v>Inhibidor de corrosión</v>
          </cell>
          <cell r="D292" t="str">
            <v>Lts</v>
          </cell>
          <cell r="E292"/>
          <cell r="F292">
            <v>0</v>
          </cell>
        </row>
        <row r="293">
          <cell r="B293" t="str">
            <v>ICS400</v>
          </cell>
          <cell r="C293" t="str">
            <v>Inhibidor de corrosión e incrustación dual.</v>
          </cell>
          <cell r="D293" t="str">
            <v>Lts</v>
          </cell>
          <cell r="E293">
            <v>3.145</v>
          </cell>
          <cell r="F293">
            <v>424.57499999999999</v>
          </cell>
        </row>
        <row r="294">
          <cell r="B294" t="str">
            <v>IC5087</v>
          </cell>
          <cell r="C294" t="str">
            <v>Inhibidor de incrustaciones de carbonatos y sulfatos</v>
          </cell>
          <cell r="D294" t="str">
            <v>Lts</v>
          </cell>
          <cell r="E294"/>
          <cell r="F294">
            <v>0</v>
          </cell>
        </row>
        <row r="295">
          <cell r="B295" t="str">
            <v>IC5400</v>
          </cell>
          <cell r="C295" t="str">
            <v>Inhibidor de incrustaciones de carbonatos y sulfatos</v>
          </cell>
          <cell r="D295" t="str">
            <v>Lts</v>
          </cell>
          <cell r="E295"/>
          <cell r="F295">
            <v>0</v>
          </cell>
        </row>
        <row r="296">
          <cell r="B296" t="str">
            <v>IC7001</v>
          </cell>
          <cell r="C296" t="str">
            <v>Inhibidor de incrustaciones de carbonatos y sulfatos</v>
          </cell>
          <cell r="D296" t="str">
            <v>Lts</v>
          </cell>
          <cell r="E296"/>
          <cell r="F296">
            <v>0</v>
          </cell>
        </row>
        <row r="297">
          <cell r="B297" t="str">
            <v>IC5091</v>
          </cell>
          <cell r="C297" t="str">
            <v>Inhibidor de incrustaciones de carbonatos y sulfatos</v>
          </cell>
          <cell r="D297" t="str">
            <v>Lts</v>
          </cell>
          <cell r="E297">
            <v>1.89</v>
          </cell>
          <cell r="F297">
            <v>255.14999999999998</v>
          </cell>
        </row>
        <row r="298">
          <cell r="B298" t="str">
            <v>BXC1133</v>
          </cell>
          <cell r="C298" t="str">
            <v xml:space="preserve">Biocida ( Amonio Cuaternario) </v>
          </cell>
          <cell r="D298" t="str">
            <v>Lts</v>
          </cell>
          <cell r="E298"/>
          <cell r="F298">
            <v>0</v>
          </cell>
        </row>
        <row r="299">
          <cell r="B299" t="str">
            <v>BXC3201</v>
          </cell>
          <cell r="C299" t="str">
            <v xml:space="preserve"> Biocida (glutaraldehído) </v>
          </cell>
          <cell r="D299" t="str">
            <v>Lts</v>
          </cell>
          <cell r="E299">
            <v>1.605</v>
          </cell>
          <cell r="F299">
            <v>216.67500000000001</v>
          </cell>
        </row>
        <row r="300">
          <cell r="B300" t="str">
            <v>BX910</v>
          </cell>
          <cell r="C300" t="str">
            <v>Biocida (base THPS)</v>
          </cell>
          <cell r="D300" t="str">
            <v>Lts</v>
          </cell>
          <cell r="E300"/>
          <cell r="F300">
            <v>0</v>
          </cell>
        </row>
        <row r="301">
          <cell r="B301" t="str">
            <v>BX936</v>
          </cell>
          <cell r="C301" t="str">
            <v>Biocida (base THPS)</v>
          </cell>
          <cell r="D301" t="str">
            <v>Lts</v>
          </cell>
          <cell r="E301"/>
          <cell r="F301">
            <v>0</v>
          </cell>
        </row>
        <row r="302">
          <cell r="B302" t="str">
            <v>FBS9560</v>
          </cell>
          <cell r="C302" t="str">
            <v>Desemulsionante inverso</v>
          </cell>
          <cell r="D302" t="str">
            <v>Lts</v>
          </cell>
          <cell r="E302">
            <v>1.88</v>
          </cell>
          <cell r="F302">
            <v>253.79999999999998</v>
          </cell>
        </row>
        <row r="303">
          <cell r="B303" t="str">
            <v>FBS1401</v>
          </cell>
          <cell r="C303" t="str">
            <v>Floculante</v>
          </cell>
          <cell r="D303" t="str">
            <v>Lts</v>
          </cell>
          <cell r="E303"/>
          <cell r="F303">
            <v>0</v>
          </cell>
        </row>
        <row r="304">
          <cell r="B304" t="str">
            <v>BHI14</v>
          </cell>
          <cell r="C304" t="str">
            <v>Inhibidor de hidratos</v>
          </cell>
          <cell r="D304" t="str">
            <v>Lts</v>
          </cell>
          <cell r="E304"/>
          <cell r="F304">
            <v>0</v>
          </cell>
        </row>
        <row r="305">
          <cell r="B305" t="str">
            <v>BHI22</v>
          </cell>
          <cell r="C305" t="str">
            <v>Inhibidor de hidratos</v>
          </cell>
          <cell r="D305" t="str">
            <v>Lts</v>
          </cell>
          <cell r="E305"/>
          <cell r="F305">
            <v>0</v>
          </cell>
        </row>
        <row r="306">
          <cell r="B306" t="str">
            <v>DPA350</v>
          </cell>
          <cell r="C306" t="str">
            <v>Surfactante para limpieza de ductos</v>
          </cell>
          <cell r="D306" t="str">
            <v>Lts</v>
          </cell>
          <cell r="E306"/>
          <cell r="F306">
            <v>0</v>
          </cell>
        </row>
        <row r="307">
          <cell r="B307" t="str">
            <v>DPA250</v>
          </cell>
          <cell r="C307" t="str">
            <v>Surfactante para limpieza de ductos</v>
          </cell>
          <cell r="D307" t="str">
            <v>Lts</v>
          </cell>
          <cell r="E307"/>
          <cell r="F307">
            <v>0</v>
          </cell>
        </row>
        <row r="308">
          <cell r="B308" t="str">
            <v>SB28</v>
          </cell>
          <cell r="C308" t="str">
            <v>Solvente de parafinas</v>
          </cell>
          <cell r="D308" t="str">
            <v>Lts</v>
          </cell>
          <cell r="E308"/>
          <cell r="F308">
            <v>0</v>
          </cell>
        </row>
        <row r="309">
          <cell r="B309" t="str">
            <v>SB29</v>
          </cell>
          <cell r="C309" t="str">
            <v>Solvente de parafinas</v>
          </cell>
          <cell r="D309" t="str">
            <v>Lts</v>
          </cell>
          <cell r="E309"/>
          <cell r="F309">
            <v>0</v>
          </cell>
        </row>
        <row r="310">
          <cell r="B310" t="str">
            <v>DBN1487</v>
          </cell>
          <cell r="C310" t="str">
            <v>Desemulsionante</v>
          </cell>
          <cell r="D310" t="str">
            <v>Lts</v>
          </cell>
          <cell r="E310"/>
          <cell r="F310">
            <v>0</v>
          </cell>
        </row>
        <row r="311">
          <cell r="B311" t="str">
            <v>DBN1481</v>
          </cell>
          <cell r="C311" t="str">
            <v>Desemulsionante</v>
          </cell>
          <cell r="D311" t="str">
            <v>Lts</v>
          </cell>
          <cell r="E311">
            <v>3.3250000000000002</v>
          </cell>
          <cell r="F311">
            <v>448.875</v>
          </cell>
        </row>
        <row r="312">
          <cell r="B312" t="str">
            <v>BSH8080</v>
          </cell>
          <cell r="C312" t="str">
            <v>Secuestrante de sulfhídrico</v>
          </cell>
          <cell r="D312" t="str">
            <v>Lts</v>
          </cell>
          <cell r="E312">
            <v>1.835</v>
          </cell>
          <cell r="F312">
            <v>247.72499999999999</v>
          </cell>
        </row>
        <row r="313">
          <cell r="B313" t="str">
            <v>BSH515</v>
          </cell>
          <cell r="C313" t="str">
            <v>Secuestrante de sulfhídrico</v>
          </cell>
          <cell r="D313" t="str">
            <v>Lts</v>
          </cell>
          <cell r="E313">
            <v>1.925</v>
          </cell>
          <cell r="F313">
            <v>259.875</v>
          </cell>
        </row>
        <row r="314">
          <cell r="B314" t="str">
            <v xml:space="preserve">SO4207 </v>
          </cell>
          <cell r="C314" t="str">
            <v>Secuestrante de Oxígeno</v>
          </cell>
          <cell r="D314" t="str">
            <v>Lts</v>
          </cell>
          <cell r="E314">
            <v>1.75</v>
          </cell>
          <cell r="F314">
            <v>236.25</v>
          </cell>
        </row>
        <row r="315">
          <cell r="B315" t="str">
            <v>SO4345</v>
          </cell>
          <cell r="C315" t="str">
            <v>Secuestrante de Oxígeno</v>
          </cell>
          <cell r="D315" t="str">
            <v>Lts</v>
          </cell>
          <cell r="E315"/>
          <cell r="F315">
            <v>0</v>
          </cell>
        </row>
        <row r="316">
          <cell r="B316" t="str">
            <v xml:space="preserve">IPB78 </v>
          </cell>
          <cell r="C316" t="str">
            <v xml:space="preserve">Dispersante de parafinas </v>
          </cell>
          <cell r="D316" t="str">
            <v>Lts</v>
          </cell>
          <cell r="E316"/>
          <cell r="F316">
            <v>0</v>
          </cell>
        </row>
        <row r="317">
          <cell r="B317" t="str">
            <v>IPB22</v>
          </cell>
          <cell r="C317" t="str">
            <v xml:space="preserve">Dispersante de parafinas </v>
          </cell>
          <cell r="D317" t="str">
            <v>Lts</v>
          </cell>
          <cell r="E317">
            <v>2.9950000000000001</v>
          </cell>
          <cell r="F317">
            <v>404.32499999999999</v>
          </cell>
        </row>
        <row r="318">
          <cell r="B318" t="str">
            <v>IPB953</v>
          </cell>
          <cell r="C318" t="str">
            <v xml:space="preserve">Inhibidor de parafinas </v>
          </cell>
          <cell r="D318" t="str">
            <v>Lts</v>
          </cell>
          <cell r="E318">
            <v>3.1</v>
          </cell>
          <cell r="F318">
            <v>418.5</v>
          </cell>
        </row>
        <row r="319">
          <cell r="B319" t="str">
            <v>IPB930</v>
          </cell>
          <cell r="C319" t="str">
            <v xml:space="preserve">Inhibidor de parafinas </v>
          </cell>
          <cell r="D319" t="str">
            <v>Lts</v>
          </cell>
          <cell r="E319"/>
          <cell r="F319">
            <v>0</v>
          </cell>
        </row>
        <row r="320">
          <cell r="B320"/>
          <cell r="C320"/>
          <cell r="D320"/>
          <cell r="E320"/>
          <cell r="F320"/>
        </row>
        <row r="321">
          <cell r="B321"/>
          <cell r="C321"/>
          <cell r="D321"/>
          <cell r="E321"/>
          <cell r="F321"/>
        </row>
        <row r="322">
          <cell r="B322" t="str">
            <v>LABORATORIO</v>
          </cell>
          <cell r="C322"/>
          <cell r="D322"/>
          <cell r="E322"/>
          <cell r="F322"/>
        </row>
        <row r="324">
          <cell r="B324" t="str">
            <v>Descripción</v>
          </cell>
          <cell r="C324" t="str">
            <v>Código AS400</v>
          </cell>
          <cell r="D324" t="str">
            <v>UM</v>
          </cell>
          <cell r="E324" t="str">
            <v>Costo U$S</v>
          </cell>
          <cell r="F324" t="str">
            <v>Costo AR$</v>
          </cell>
        </row>
        <row r="325">
          <cell r="B325" t="str">
            <v>CR</v>
          </cell>
          <cell r="C325"/>
          <cell r="D325"/>
          <cell r="E325"/>
          <cell r="F325"/>
        </row>
        <row r="326">
          <cell r="B326" t="str">
            <v>Nitrato de Plata</v>
          </cell>
          <cell r="C326">
            <v>25</v>
          </cell>
          <cell r="D326" t="str">
            <v>gr</v>
          </cell>
          <cell r="E326"/>
          <cell r="F326">
            <v>3600</v>
          </cell>
        </row>
        <row r="327">
          <cell r="B327" t="str">
            <v>Cromato de Potasio</v>
          </cell>
          <cell r="C327">
            <v>100</v>
          </cell>
          <cell r="D327" t="str">
            <v>gr</v>
          </cell>
          <cell r="E327">
            <v>11</v>
          </cell>
          <cell r="F327">
            <v>1485</v>
          </cell>
        </row>
        <row r="328">
          <cell r="B328" t="str">
            <v>Cinta Pilón</v>
          </cell>
          <cell r="C328">
            <v>1</v>
          </cell>
          <cell r="D328" t="str">
            <v>UNID.</v>
          </cell>
          <cell r="E328">
            <v>194</v>
          </cell>
          <cell r="F328">
            <v>26190</v>
          </cell>
        </row>
        <row r="329">
          <cell r="B329" t="str">
            <v>Pasta para mediciones</v>
          </cell>
          <cell r="C329">
            <v>1</v>
          </cell>
          <cell r="D329" t="str">
            <v>UNID.</v>
          </cell>
          <cell r="E329">
            <v>13.8</v>
          </cell>
          <cell r="F329">
            <v>1863</v>
          </cell>
        </row>
        <row r="330">
          <cell r="B330" t="str">
            <v>Varilla de Bronce</v>
          </cell>
          <cell r="C330">
            <v>1</v>
          </cell>
          <cell r="D330" t="str">
            <v>UNID.</v>
          </cell>
          <cell r="E330">
            <v>304.7</v>
          </cell>
          <cell r="F330">
            <v>41134.5</v>
          </cell>
        </row>
        <row r="331">
          <cell r="B331" t="str">
            <v>Muestreador Metálico</v>
          </cell>
          <cell r="C331">
            <v>1</v>
          </cell>
          <cell r="D331" t="str">
            <v>UNID.</v>
          </cell>
          <cell r="E331">
            <v>191.9</v>
          </cell>
          <cell r="F331">
            <v>25906.5</v>
          </cell>
        </row>
        <row r="332">
          <cell r="B332" t="str">
            <v>Cazoletas Con termómetros</v>
          </cell>
          <cell r="C332">
            <v>1</v>
          </cell>
          <cell r="D332" t="str">
            <v>UNID.</v>
          </cell>
          <cell r="E332">
            <v>256.7</v>
          </cell>
          <cell r="F332">
            <v>34654.5</v>
          </cell>
        </row>
        <row r="333">
          <cell r="B333" t="str">
            <v>Acido Sulfúrico</v>
          </cell>
          <cell r="C333">
            <v>1</v>
          </cell>
          <cell r="D333" t="str">
            <v>lt</v>
          </cell>
          <cell r="E333">
            <v>20</v>
          </cell>
          <cell r="F333">
            <v>2700</v>
          </cell>
        </row>
        <row r="334">
          <cell r="B334" t="str">
            <v>Tolueno</v>
          </cell>
          <cell r="C334">
            <v>1</v>
          </cell>
          <cell r="D334" t="str">
            <v>lt</v>
          </cell>
          <cell r="E334">
            <v>18.600000000000001</v>
          </cell>
          <cell r="F334">
            <v>2511</v>
          </cell>
        </row>
        <row r="335">
          <cell r="B335" t="str">
            <v>Acetona</v>
          </cell>
          <cell r="C335">
            <v>1</v>
          </cell>
          <cell r="D335" t="str">
            <v>lt</v>
          </cell>
          <cell r="E335">
            <v>13.8</v>
          </cell>
          <cell r="F335">
            <v>1863</v>
          </cell>
        </row>
        <row r="336">
          <cell r="B336" t="str">
            <v>Alcohol Isopropílico</v>
          </cell>
          <cell r="C336">
            <v>1</v>
          </cell>
          <cell r="D336" t="str">
            <v>lt</v>
          </cell>
          <cell r="E336">
            <v>12.1</v>
          </cell>
          <cell r="F336">
            <v>1633.5</v>
          </cell>
        </row>
        <row r="337">
          <cell r="B337" t="str">
            <v>Alcohol Etílico</v>
          </cell>
          <cell r="C337">
            <v>1</v>
          </cell>
          <cell r="D337" t="str">
            <v>lt</v>
          </cell>
          <cell r="E337">
            <v>3</v>
          </cell>
          <cell r="F337">
            <v>405</v>
          </cell>
        </row>
        <row r="338">
          <cell r="B338" t="str">
            <v>1.1 Tricloroetano</v>
          </cell>
          <cell r="C338">
            <v>1</v>
          </cell>
          <cell r="D338" t="str">
            <v>lt</v>
          </cell>
          <cell r="E338">
            <v>27.3</v>
          </cell>
          <cell r="F338">
            <v>3685.5</v>
          </cell>
        </row>
        <row r="339">
          <cell r="B339" t="str">
            <v>Agua Destilada</v>
          </cell>
          <cell r="C339">
            <v>10</v>
          </cell>
          <cell r="D339" t="str">
            <v>lt</v>
          </cell>
          <cell r="E339">
            <v>7.1</v>
          </cell>
          <cell r="F339">
            <v>958.5</v>
          </cell>
        </row>
        <row r="340">
          <cell r="B340" t="str">
            <v>Tetracloruro</v>
          </cell>
          <cell r="C340">
            <v>1</v>
          </cell>
          <cell r="D340" t="str">
            <v>lt</v>
          </cell>
          <cell r="E340">
            <v>30</v>
          </cell>
          <cell r="F340">
            <v>4050</v>
          </cell>
        </row>
        <row r="341">
          <cell r="B341" t="str">
            <v>Xileno</v>
          </cell>
          <cell r="C341">
            <v>1</v>
          </cell>
          <cell r="D341" t="str">
            <v>lt</v>
          </cell>
          <cell r="E341">
            <v>21</v>
          </cell>
          <cell r="F341">
            <v>2835</v>
          </cell>
        </row>
        <row r="342">
          <cell r="B342" t="str">
            <v>N-Pentano</v>
          </cell>
          <cell r="C342">
            <v>1</v>
          </cell>
          <cell r="D342" t="str">
            <v>lt</v>
          </cell>
          <cell r="E342">
            <v>29.4</v>
          </cell>
          <cell r="F342">
            <v>3969</v>
          </cell>
        </row>
        <row r="343">
          <cell r="B343" t="str">
            <v>Acetato de Plomo</v>
          </cell>
          <cell r="C343">
            <v>100</v>
          </cell>
          <cell r="D343" t="str">
            <v>gr</v>
          </cell>
          <cell r="E343">
            <v>9.5</v>
          </cell>
          <cell r="F343">
            <v>1282.5</v>
          </cell>
        </row>
        <row r="344">
          <cell r="B344" t="str">
            <v>Jeringas Tuberculina  x 1 ml</v>
          </cell>
          <cell r="C344">
            <v>100</v>
          </cell>
          <cell r="D344" t="str">
            <v>Unid.</v>
          </cell>
          <cell r="E344">
            <v>20.2</v>
          </cell>
          <cell r="F344">
            <v>2727</v>
          </cell>
        </row>
        <row r="345">
          <cell r="B345" t="str">
            <v>Cintas pH</v>
          </cell>
          <cell r="C345">
            <v>100</v>
          </cell>
          <cell r="D345" t="str">
            <v>Unid.</v>
          </cell>
          <cell r="E345">
            <v>36.9</v>
          </cell>
          <cell r="F345">
            <v>4981.5</v>
          </cell>
        </row>
        <row r="346">
          <cell r="B346" t="str">
            <v>Membranas Filtrantes 0,45 micr</v>
          </cell>
          <cell r="C346">
            <v>100</v>
          </cell>
          <cell r="D346" t="str">
            <v>Unid.</v>
          </cell>
          <cell r="E346">
            <v>63.1</v>
          </cell>
          <cell r="F346">
            <v>8518.5</v>
          </cell>
        </row>
        <row r="347">
          <cell r="B347" t="str">
            <v>Membranas Filtrantes 3 micr</v>
          </cell>
          <cell r="C347">
            <v>100</v>
          </cell>
          <cell r="D347" t="str">
            <v>Unid.</v>
          </cell>
          <cell r="E347">
            <v>117.9</v>
          </cell>
          <cell r="F347">
            <v>15916.5</v>
          </cell>
        </row>
        <row r="348">
          <cell r="B348" t="str">
            <v>Papel de Filtro</v>
          </cell>
          <cell r="C348">
            <v>1</v>
          </cell>
          <cell r="D348" t="str">
            <v>Unid.</v>
          </cell>
          <cell r="E348">
            <v>12.5</v>
          </cell>
          <cell r="F348">
            <v>1687.5</v>
          </cell>
        </row>
        <row r="349">
          <cell r="B349" t="str">
            <v>Termómetros</v>
          </cell>
          <cell r="C349">
            <v>1</v>
          </cell>
          <cell r="D349" t="str">
            <v>Unid.</v>
          </cell>
          <cell r="E349">
            <v>10.1</v>
          </cell>
          <cell r="F349">
            <v>1363.5</v>
          </cell>
        </row>
        <row r="350">
          <cell r="B350" t="str">
            <v>Densímetros 0,800-0,900</v>
          </cell>
          <cell r="C350">
            <v>1</v>
          </cell>
          <cell r="D350" t="str">
            <v>Unid.</v>
          </cell>
          <cell r="E350">
            <v>30.3</v>
          </cell>
          <cell r="F350">
            <v>4090.5</v>
          </cell>
        </row>
        <row r="351">
          <cell r="B351" t="str">
            <v>Caldos de Cultivos BRS</v>
          </cell>
          <cell r="C351">
            <v>1</v>
          </cell>
          <cell r="D351" t="str">
            <v>Unid.</v>
          </cell>
          <cell r="E351">
            <v>1.5</v>
          </cell>
          <cell r="F351">
            <v>202.5</v>
          </cell>
        </row>
        <row r="352">
          <cell r="B352" t="str">
            <v>Caldos de Cultivos BAT</v>
          </cell>
          <cell r="C352">
            <v>1</v>
          </cell>
          <cell r="D352" t="str">
            <v>Unid.</v>
          </cell>
          <cell r="E352">
            <v>1.4</v>
          </cell>
          <cell r="F352">
            <v>189</v>
          </cell>
        </row>
        <row r="353">
          <cell r="B353" t="str">
            <v>Ampolla para SH2 Draguer</v>
          </cell>
          <cell r="C353">
            <v>10</v>
          </cell>
          <cell r="D353" t="str">
            <v>Unid.</v>
          </cell>
          <cell r="E353">
            <v>208.3</v>
          </cell>
          <cell r="F353">
            <v>28120.5</v>
          </cell>
        </row>
        <row r="354">
          <cell r="B354" t="str">
            <v>Ampolla para CO2 Draguer</v>
          </cell>
          <cell r="C354">
            <v>10</v>
          </cell>
          <cell r="D354" t="str">
            <v>Unid.</v>
          </cell>
          <cell r="E354">
            <v>208.3</v>
          </cell>
          <cell r="F354">
            <v>28120.5</v>
          </cell>
        </row>
        <row r="355">
          <cell r="B355" t="str">
            <v>Trapo lavado * 10KG</v>
          </cell>
          <cell r="C355">
            <v>1</v>
          </cell>
          <cell r="D355" t="str">
            <v>Unid.</v>
          </cell>
          <cell r="E355"/>
          <cell r="F355">
            <v>789</v>
          </cell>
        </row>
        <row r="356">
          <cell r="B356" t="str">
            <v>Algodón</v>
          </cell>
          <cell r="C356">
            <v>1</v>
          </cell>
          <cell r="D356" t="str">
            <v>Unid.</v>
          </cell>
          <cell r="E356"/>
          <cell r="F356">
            <v>10</v>
          </cell>
        </row>
        <row r="357">
          <cell r="B357" t="str">
            <v>Kerosene</v>
          </cell>
          <cell r="C357">
            <v>1</v>
          </cell>
          <cell r="D357" t="str">
            <v>Unid.</v>
          </cell>
          <cell r="E357"/>
          <cell r="F357">
            <v>14.3</v>
          </cell>
        </row>
        <row r="358">
          <cell r="B358" t="str">
            <v>EDTA</v>
          </cell>
          <cell r="C358">
            <v>100</v>
          </cell>
          <cell r="D358" t="str">
            <v>gr</v>
          </cell>
          <cell r="E358">
            <v>8</v>
          </cell>
          <cell r="F358">
            <v>1080</v>
          </cell>
        </row>
        <row r="359">
          <cell r="B359" t="str">
            <v>Hidróxido de Sodio</v>
          </cell>
          <cell r="C359">
            <v>250</v>
          </cell>
          <cell r="D359" t="str">
            <v>gr</v>
          </cell>
          <cell r="E359">
            <v>18.2</v>
          </cell>
          <cell r="F359">
            <v>2457</v>
          </cell>
        </row>
        <row r="360">
          <cell r="B360" t="str">
            <v>Calcom</v>
          </cell>
          <cell r="C360">
            <v>50</v>
          </cell>
          <cell r="D360" t="str">
            <v>gr</v>
          </cell>
          <cell r="E360">
            <v>44.7</v>
          </cell>
          <cell r="F360">
            <v>6034.5</v>
          </cell>
        </row>
        <row r="361">
          <cell r="B361" t="str">
            <v>Negro de Eriocromo</v>
          </cell>
          <cell r="C361">
            <v>10</v>
          </cell>
          <cell r="D361" t="str">
            <v>gr</v>
          </cell>
          <cell r="E361">
            <v>6.2</v>
          </cell>
          <cell r="F361">
            <v>837</v>
          </cell>
        </row>
        <row r="362">
          <cell r="B362" t="str">
            <v>Acido Clohidrico</v>
          </cell>
          <cell r="C362">
            <v>1</v>
          </cell>
          <cell r="D362" t="str">
            <v>lt</v>
          </cell>
          <cell r="E362">
            <v>14.8</v>
          </cell>
          <cell r="F362">
            <v>1998</v>
          </cell>
        </row>
        <row r="363">
          <cell r="B363" t="str">
            <v>Acido Sulfurico</v>
          </cell>
          <cell r="C363">
            <v>0.5</v>
          </cell>
          <cell r="D363" t="str">
            <v>lt</v>
          </cell>
          <cell r="E363">
            <v>15</v>
          </cell>
          <cell r="F363">
            <v>2025</v>
          </cell>
        </row>
        <row r="364">
          <cell r="B364" t="str">
            <v>Parafilm</v>
          </cell>
          <cell r="C364">
            <v>1</v>
          </cell>
          <cell r="D364" t="str">
            <v>Unid.</v>
          </cell>
          <cell r="E364">
            <v>68.3</v>
          </cell>
          <cell r="F364">
            <v>9220.5</v>
          </cell>
        </row>
        <row r="365">
          <cell r="B365" t="str">
            <v>INSUMOS HACH</v>
          </cell>
          <cell r="C365"/>
          <cell r="D365"/>
          <cell r="E365"/>
          <cell r="F365">
            <v>0</v>
          </cell>
        </row>
        <row r="366">
          <cell r="B366" t="str">
            <v>Ferro Ver</v>
          </cell>
          <cell r="C366">
            <v>100</v>
          </cell>
          <cell r="D366" t="str">
            <v>Unid.</v>
          </cell>
          <cell r="E366">
            <v>67.8</v>
          </cell>
          <cell r="F366">
            <v>9153</v>
          </cell>
        </row>
        <row r="367">
          <cell r="B367" t="str">
            <v>Sulfa Ver</v>
          </cell>
          <cell r="C367">
            <v>100</v>
          </cell>
          <cell r="D367" t="str">
            <v>Unid.</v>
          </cell>
          <cell r="E367">
            <v>80.900000000000006</v>
          </cell>
          <cell r="F367">
            <v>10921.5</v>
          </cell>
        </row>
        <row r="368">
          <cell r="B368" t="str">
            <v>Fos Ver</v>
          </cell>
          <cell r="C368">
            <v>100</v>
          </cell>
          <cell r="D368" t="str">
            <v>Unid.</v>
          </cell>
          <cell r="E368">
            <v>93.6</v>
          </cell>
          <cell r="F368">
            <v>12636</v>
          </cell>
        </row>
        <row r="369">
          <cell r="B369" t="str">
            <v>Bari Ver</v>
          </cell>
          <cell r="C369">
            <v>100</v>
          </cell>
          <cell r="D369" t="str">
            <v>Unid.</v>
          </cell>
          <cell r="E369">
            <v>93.3</v>
          </cell>
          <cell r="F369">
            <v>12595.5</v>
          </cell>
        </row>
        <row r="370">
          <cell r="B370" t="str">
            <v>Potasio Persulfate</v>
          </cell>
          <cell r="C370">
            <v>100</v>
          </cell>
          <cell r="D370" t="str">
            <v>Unid.</v>
          </cell>
          <cell r="E370">
            <v>82</v>
          </cell>
          <cell r="F370">
            <v>11070</v>
          </cell>
        </row>
        <row r="371">
          <cell r="B371" t="str">
            <v>Glutaldheido</v>
          </cell>
          <cell r="C371">
            <v>1</v>
          </cell>
          <cell r="D371" t="str">
            <v>Unid.</v>
          </cell>
          <cell r="E371">
            <v>90</v>
          </cell>
          <cell r="F371">
            <v>12150</v>
          </cell>
        </row>
        <row r="372">
          <cell r="B372" t="str">
            <v>INSUMOS Chemet`s</v>
          </cell>
          <cell r="C372"/>
          <cell r="D372"/>
          <cell r="E372"/>
          <cell r="F372">
            <v>0</v>
          </cell>
        </row>
        <row r="373">
          <cell r="B373" t="str">
            <v>Kit de Sulfhidrico</v>
          </cell>
          <cell r="C373">
            <v>1</v>
          </cell>
          <cell r="D373" t="str">
            <v>Unid.</v>
          </cell>
          <cell r="E373">
            <v>217.1</v>
          </cell>
          <cell r="F373">
            <v>29308.5</v>
          </cell>
        </row>
        <row r="374">
          <cell r="B374" t="str">
            <v>Kit de Oxigeno</v>
          </cell>
          <cell r="C374">
            <v>1</v>
          </cell>
          <cell r="D374" t="str">
            <v>Unid.</v>
          </cell>
          <cell r="E374">
            <v>165.6</v>
          </cell>
          <cell r="F374">
            <v>22356</v>
          </cell>
        </row>
        <row r="375">
          <cell r="B375" t="str">
            <v>Reactivo p/Sulfhidrico</v>
          </cell>
          <cell r="C375">
            <v>1</v>
          </cell>
          <cell r="D375" t="str">
            <v>Unid.</v>
          </cell>
          <cell r="E375">
            <v>90</v>
          </cell>
          <cell r="F375">
            <v>12150</v>
          </cell>
        </row>
        <row r="376">
          <cell r="B376" t="str">
            <v>Ampollas de Repuestos p/ Sulfhidrico</v>
          </cell>
          <cell r="C376">
            <v>30</v>
          </cell>
          <cell r="D376" t="str">
            <v>Unid.</v>
          </cell>
          <cell r="E376">
            <v>145</v>
          </cell>
          <cell r="F376">
            <v>19575</v>
          </cell>
        </row>
        <row r="377">
          <cell r="B377" t="str">
            <v>Ampollas de Repuestos p/ Oxigeno</v>
          </cell>
          <cell r="C377">
            <v>30</v>
          </cell>
          <cell r="D377" t="str">
            <v>Unid.</v>
          </cell>
          <cell r="E377">
            <v>88.4</v>
          </cell>
          <cell r="F377">
            <v>11934</v>
          </cell>
        </row>
        <row r="378">
          <cell r="B378" t="str">
            <v>INSUMOS VARIOS</v>
          </cell>
          <cell r="C378"/>
          <cell r="D378"/>
          <cell r="E378"/>
          <cell r="F378">
            <v>0</v>
          </cell>
        </row>
        <row r="379">
          <cell r="B379" t="str">
            <v>Espectrofotómetro HACH DR 2400</v>
          </cell>
          <cell r="C379">
            <v>1</v>
          </cell>
          <cell r="D379" t="str">
            <v>Unid.</v>
          </cell>
          <cell r="E379">
            <v>9500</v>
          </cell>
          <cell r="F379">
            <v>1282500</v>
          </cell>
        </row>
        <row r="380">
          <cell r="B380" t="str">
            <v>PH-meter marca Hanna HI8424.</v>
          </cell>
          <cell r="C380">
            <v>1</v>
          </cell>
          <cell r="D380" t="str">
            <v>Unid.</v>
          </cell>
          <cell r="E380">
            <v>900</v>
          </cell>
          <cell r="F380">
            <v>121500</v>
          </cell>
        </row>
        <row r="381">
          <cell r="B381" t="str">
            <v>Conductivimetro CT-2 marca Altronix.</v>
          </cell>
          <cell r="C381">
            <v>1</v>
          </cell>
          <cell r="D381" t="str">
            <v>Unid.</v>
          </cell>
          <cell r="E381">
            <v>800</v>
          </cell>
          <cell r="F381">
            <v>108000</v>
          </cell>
        </row>
        <row r="382">
          <cell r="B382" t="str">
            <v>Balanza analítica OHAUS de 0,1 mg a 150 gr.</v>
          </cell>
          <cell r="C382">
            <v>1</v>
          </cell>
          <cell r="D382" t="str">
            <v>Unid.</v>
          </cell>
          <cell r="E382">
            <v>2607.6</v>
          </cell>
          <cell r="F382">
            <v>352026</v>
          </cell>
        </row>
        <row r="383">
          <cell r="B383" t="str">
            <v>Desecador Plástico</v>
          </cell>
          <cell r="C383">
            <v>1</v>
          </cell>
          <cell r="D383" t="str">
            <v>Unid.</v>
          </cell>
          <cell r="E383">
            <v>249.3</v>
          </cell>
          <cell r="F383">
            <v>33655.5</v>
          </cell>
        </row>
        <row r="384">
          <cell r="B384" t="str">
            <v>Bba de vació para 30 min. en continuo.</v>
          </cell>
          <cell r="C384">
            <v>1</v>
          </cell>
          <cell r="D384" t="str">
            <v>Unid.</v>
          </cell>
          <cell r="E384">
            <v>521.6</v>
          </cell>
          <cell r="F384">
            <v>70416</v>
          </cell>
        </row>
        <row r="385">
          <cell r="B385" t="str">
            <v>Estufa para secado de 25 ltrs a 180 c INOMEX.</v>
          </cell>
          <cell r="C385">
            <v>1</v>
          </cell>
          <cell r="D385" t="str">
            <v>Unid.</v>
          </cell>
          <cell r="E385">
            <v>695.3</v>
          </cell>
          <cell r="F385">
            <v>93865.5</v>
          </cell>
        </row>
        <row r="386">
          <cell r="D386"/>
        </row>
        <row r="387">
          <cell r="D387"/>
        </row>
        <row r="388">
          <cell r="D388"/>
        </row>
        <row r="389">
          <cell r="D389"/>
        </row>
        <row r="390">
          <cell r="D390"/>
        </row>
        <row r="391">
          <cell r="D391"/>
        </row>
        <row r="392">
          <cell r="D392"/>
        </row>
      </sheetData>
      <sheetData sheetId="22"/>
      <sheetData sheetId="23"/>
      <sheetData sheetId="24"/>
      <sheetData sheetId="25"/>
      <sheetData sheetId="26"/>
      <sheetData sheetId="27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 Ticket"/>
      <sheetName val="AjusteK"/>
      <sheetName val="AjusteK -meses"/>
      <sheetName val="AjusteK +meses"/>
      <sheetName val="Cotizacion Servicio"/>
      <sheetName val="Skid"/>
      <sheetName val="C-L"/>
      <sheetName val="N"/>
      <sheetName val="S3"/>
      <sheetName val="C"/>
      <sheetName val="Datos"/>
      <sheetName val="FA"/>
      <sheetName val="Cotizacion PQ"/>
      <sheetName val="Lista PQ"/>
    </sheetNames>
    <sheetDataSet>
      <sheetData sheetId="0" refreshError="1"/>
      <sheetData sheetId="1" refreshError="1"/>
      <sheetData sheetId="2" refreshError="1"/>
      <sheetData sheetId="3" refreshError="1"/>
      <sheetData sheetId="4">
        <row r="3">
          <cell r="C3">
            <v>155.69999999999999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6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s://fred.stlouisfed.org/series/WPU06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033C8-24E3-4AB7-B04A-2B32929EF00B}">
  <dimension ref="C1:I20"/>
  <sheetViews>
    <sheetView topLeftCell="A3" workbookViewId="0">
      <selection activeCell="E45" sqref="E45"/>
    </sheetView>
  </sheetViews>
  <sheetFormatPr baseColWidth="10" defaultColWidth="11.453125" defaultRowHeight="14.5"/>
  <cols>
    <col min="1" max="2" width="11.453125" style="442"/>
    <col min="3" max="3" width="14.54296875" style="442" customWidth="1"/>
    <col min="4" max="4" width="31.54296875" style="442" customWidth="1"/>
    <col min="5" max="5" width="25.1796875" style="442" customWidth="1"/>
    <col min="6" max="6" width="20.81640625" style="442" customWidth="1"/>
    <col min="7" max="7" width="56.81640625" style="442" customWidth="1"/>
    <col min="8" max="8" width="61.26953125" style="442" customWidth="1"/>
    <col min="9" max="9" width="21.54296875" style="442" customWidth="1"/>
    <col min="10" max="16384" width="11.453125" style="442"/>
  </cols>
  <sheetData>
    <row r="1" spans="3:9" ht="15" thickBot="1">
      <c r="F1" s="448" t="s">
        <v>2900</v>
      </c>
      <c r="G1" s="449" t="s">
        <v>2901</v>
      </c>
      <c r="H1" s="450" t="s">
        <v>2902</v>
      </c>
    </row>
    <row r="2" spans="3:9" ht="15" thickBot="1">
      <c r="F2" s="451" t="s">
        <v>2903</v>
      </c>
      <c r="G2" s="452" t="s">
        <v>2901</v>
      </c>
      <c r="H2" s="453" t="s">
        <v>2904</v>
      </c>
    </row>
    <row r="3" spans="3:9" ht="15" thickBot="1">
      <c r="F3" s="454" t="s">
        <v>2905</v>
      </c>
      <c r="G3" s="455" t="s">
        <v>2901</v>
      </c>
      <c r="H3" s="450" t="s">
        <v>2904</v>
      </c>
    </row>
    <row r="5" spans="3:9">
      <c r="C5" s="444" t="s">
        <v>2906</v>
      </c>
      <c r="D5" s="444" t="s">
        <v>2907</v>
      </c>
      <c r="E5" s="444" t="s">
        <v>2936</v>
      </c>
      <c r="F5" s="444" t="s">
        <v>2908</v>
      </c>
      <c r="G5" s="444" t="s">
        <v>2909</v>
      </c>
      <c r="H5" s="444" t="s">
        <v>2927</v>
      </c>
      <c r="I5" s="444" t="s">
        <v>2928</v>
      </c>
    </row>
    <row r="6" spans="3:9">
      <c r="C6" s="445" t="s">
        <v>2951</v>
      </c>
      <c r="D6" s="447" t="s">
        <v>2911</v>
      </c>
      <c r="E6" s="447">
        <v>20</v>
      </c>
      <c r="F6" s="447" t="s">
        <v>2905</v>
      </c>
      <c r="G6" s="447" t="s">
        <v>2912</v>
      </c>
      <c r="H6" s="447" t="s">
        <v>2929</v>
      </c>
      <c r="I6" s="447" t="s">
        <v>2930</v>
      </c>
    </row>
    <row r="7" spans="3:9">
      <c r="C7" s="445" t="s">
        <v>2951</v>
      </c>
      <c r="D7" s="447" t="s">
        <v>2913</v>
      </c>
      <c r="E7" s="447">
        <v>10</v>
      </c>
      <c r="F7" s="447" t="s">
        <v>2905</v>
      </c>
      <c r="G7" s="447" t="s">
        <v>2912</v>
      </c>
      <c r="H7" s="447" t="s">
        <v>2929</v>
      </c>
      <c r="I7" s="447" t="s">
        <v>2930</v>
      </c>
    </row>
    <row r="8" spans="3:9">
      <c r="C8" s="445" t="s">
        <v>2910</v>
      </c>
      <c r="D8" s="447" t="s">
        <v>2914</v>
      </c>
      <c r="E8" s="447">
        <v>10</v>
      </c>
      <c r="F8" s="447" t="s">
        <v>2915</v>
      </c>
      <c r="G8" s="447" t="s">
        <v>2916</v>
      </c>
      <c r="H8" s="447" t="s">
        <v>2929</v>
      </c>
      <c r="I8" s="447" t="s">
        <v>2930</v>
      </c>
    </row>
    <row r="9" spans="3:9">
      <c r="C9" s="445" t="s">
        <v>2910</v>
      </c>
      <c r="D9" s="447" t="s">
        <v>2917</v>
      </c>
      <c r="E9" s="447">
        <v>8</v>
      </c>
      <c r="F9" s="447" t="s">
        <v>2915</v>
      </c>
      <c r="G9" s="447" t="s">
        <v>2916</v>
      </c>
      <c r="H9" s="447" t="s">
        <v>2929</v>
      </c>
      <c r="I9" s="447" t="s">
        <v>2930</v>
      </c>
    </row>
    <row r="10" spans="3:9">
      <c r="C10" s="445" t="s">
        <v>2910</v>
      </c>
      <c r="D10" s="447" t="s">
        <v>2918</v>
      </c>
      <c r="E10" s="447">
        <v>8</v>
      </c>
      <c r="F10" s="447" t="s">
        <v>2915</v>
      </c>
      <c r="G10" s="447" t="s">
        <v>2916</v>
      </c>
      <c r="H10" s="447" t="s">
        <v>2929</v>
      </c>
      <c r="I10" s="447" t="s">
        <v>2930</v>
      </c>
    </row>
    <row r="11" spans="3:9">
      <c r="C11" s="446" t="s">
        <v>2910</v>
      </c>
      <c r="D11" s="447" t="s">
        <v>2919</v>
      </c>
      <c r="E11" s="447" t="s">
        <v>2952</v>
      </c>
      <c r="F11" s="447" t="s">
        <v>2915</v>
      </c>
      <c r="G11" s="447" t="s">
        <v>2916</v>
      </c>
      <c r="H11" s="447" t="s">
        <v>2929</v>
      </c>
      <c r="I11" s="447" t="s">
        <v>2930</v>
      </c>
    </row>
    <row r="12" spans="3:9">
      <c r="C12" s="445" t="s">
        <v>2910</v>
      </c>
      <c r="D12" s="447" t="s">
        <v>2920</v>
      </c>
      <c r="E12" s="447">
        <v>15</v>
      </c>
      <c r="F12" s="447" t="s">
        <v>2905</v>
      </c>
      <c r="G12" s="447" t="s">
        <v>2912</v>
      </c>
      <c r="H12" s="447" t="s">
        <v>2929</v>
      </c>
      <c r="I12" s="447" t="s">
        <v>2930</v>
      </c>
    </row>
    <row r="13" spans="3:9">
      <c r="C13" s="445" t="s">
        <v>2910</v>
      </c>
      <c r="D13" s="447" t="s">
        <v>2921</v>
      </c>
      <c r="E13" s="447">
        <v>15</v>
      </c>
      <c r="F13" s="447" t="s">
        <v>2905</v>
      </c>
      <c r="G13" s="447" t="s">
        <v>2912</v>
      </c>
      <c r="H13" s="447" t="s">
        <v>2929</v>
      </c>
      <c r="I13" s="447" t="s">
        <v>2930</v>
      </c>
    </row>
    <row r="14" spans="3:9" ht="15" thickBot="1"/>
    <row r="15" spans="3:9">
      <c r="D15" s="679" t="s">
        <v>2922</v>
      </c>
      <c r="E15" s="680"/>
      <c r="F15" s="680"/>
      <c r="G15" s="681"/>
    </row>
    <row r="16" spans="3:9">
      <c r="D16" s="682"/>
      <c r="E16" s="683"/>
      <c r="F16" s="683"/>
      <c r="G16" s="684"/>
    </row>
    <row r="17" spans="4:7">
      <c r="D17" s="682"/>
      <c r="E17" s="683"/>
      <c r="F17" s="683"/>
      <c r="G17" s="684"/>
    </row>
    <row r="18" spans="4:7" ht="15" thickBot="1">
      <c r="D18" s="685"/>
      <c r="E18" s="686"/>
      <c r="F18" s="686"/>
      <c r="G18" s="687"/>
    </row>
    <row r="20" spans="4:7">
      <c r="E20" s="442">
        <f>SUM(E6:E10)+SUM(E12:E13)</f>
        <v>86</v>
      </c>
    </row>
  </sheetData>
  <mergeCells count="1">
    <mergeCell ref="D15:G18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2827C-B054-48A6-ADC0-87EE6F20F019}">
  <dimension ref="C1:I23"/>
  <sheetViews>
    <sheetView topLeftCell="G10" workbookViewId="0">
      <selection activeCell="C5" sqref="C5:I9"/>
    </sheetView>
  </sheetViews>
  <sheetFormatPr baseColWidth="10" defaultColWidth="11.453125" defaultRowHeight="14.5"/>
  <cols>
    <col min="1" max="2" width="11.453125" style="442"/>
    <col min="3" max="3" width="19.453125" style="442" customWidth="1"/>
    <col min="4" max="4" width="29.26953125" style="442" customWidth="1"/>
    <col min="5" max="5" width="25.81640625" style="442" customWidth="1"/>
    <col min="6" max="6" width="27.7265625" style="442" customWidth="1"/>
    <col min="7" max="7" width="91.7265625" style="442" customWidth="1"/>
    <col min="8" max="8" width="48" style="442" customWidth="1"/>
    <col min="9" max="9" width="26.26953125" style="442" customWidth="1"/>
    <col min="10" max="16384" width="11.453125" style="442"/>
  </cols>
  <sheetData>
    <row r="1" spans="3:9">
      <c r="G1" s="443" t="s">
        <v>2931</v>
      </c>
      <c r="H1" s="443" t="s">
        <v>2932</v>
      </c>
    </row>
    <row r="2" spans="3:9">
      <c r="G2" s="443" t="s">
        <v>2933</v>
      </c>
      <c r="H2" s="443" t="s">
        <v>2934</v>
      </c>
    </row>
    <row r="3" spans="3:9">
      <c r="G3" s="443" t="s">
        <v>2900</v>
      </c>
      <c r="H3" s="443" t="s">
        <v>2932</v>
      </c>
    </row>
    <row r="5" spans="3:9">
      <c r="C5" s="444" t="s">
        <v>2906</v>
      </c>
      <c r="D5" s="444" t="s">
        <v>2935</v>
      </c>
      <c r="E5" s="444" t="s">
        <v>2936</v>
      </c>
      <c r="F5" s="444" t="s">
        <v>2908</v>
      </c>
      <c r="G5" s="444" t="s">
        <v>2909</v>
      </c>
      <c r="H5" s="444" t="s">
        <v>2927</v>
      </c>
      <c r="I5" s="444" t="s">
        <v>2928</v>
      </c>
    </row>
    <row r="6" spans="3:9">
      <c r="C6" s="445" t="s">
        <v>2937</v>
      </c>
      <c r="D6" s="446" t="s">
        <v>2938</v>
      </c>
      <c r="E6" s="447">
        <v>15</v>
      </c>
      <c r="F6" s="447" t="s">
        <v>2931</v>
      </c>
      <c r="G6" s="447" t="s">
        <v>2939</v>
      </c>
      <c r="H6" s="447" t="s">
        <v>2940</v>
      </c>
      <c r="I6" s="447" t="s">
        <v>2941</v>
      </c>
    </row>
    <row r="7" spans="3:9">
      <c r="C7" s="445" t="s">
        <v>2937</v>
      </c>
      <c r="D7" s="445" t="s">
        <v>2942</v>
      </c>
      <c r="E7" s="447">
        <v>15</v>
      </c>
      <c r="F7" s="447" t="s">
        <v>2943</v>
      </c>
      <c r="G7" s="447" t="s">
        <v>2939</v>
      </c>
      <c r="H7" s="447" t="s">
        <v>2944</v>
      </c>
      <c r="I7" s="447" t="s">
        <v>2941</v>
      </c>
    </row>
    <row r="8" spans="3:9">
      <c r="C8" s="445" t="s">
        <v>2937</v>
      </c>
      <c r="D8" s="446" t="s">
        <v>2945</v>
      </c>
      <c r="E8" s="447" t="s">
        <v>2946</v>
      </c>
      <c r="F8" s="447" t="s">
        <v>3</v>
      </c>
      <c r="G8" s="447" t="s">
        <v>2947</v>
      </c>
      <c r="H8" s="447" t="s">
        <v>2940</v>
      </c>
      <c r="I8" s="447" t="s">
        <v>2941</v>
      </c>
    </row>
    <row r="9" spans="3:9">
      <c r="C9" s="445" t="s">
        <v>2937</v>
      </c>
      <c r="D9" s="447" t="s">
        <v>2948</v>
      </c>
      <c r="E9" s="447">
        <v>12</v>
      </c>
      <c r="F9" s="447" t="s">
        <v>2900</v>
      </c>
      <c r="G9" s="447" t="s">
        <v>2949</v>
      </c>
      <c r="H9" s="447" t="s">
        <v>2944</v>
      </c>
      <c r="I9" s="447" t="s">
        <v>2941</v>
      </c>
    </row>
    <row r="10" spans="3:9">
      <c r="C10" s="445"/>
      <c r="D10" s="447"/>
      <c r="E10" s="447"/>
      <c r="F10" s="447"/>
      <c r="G10" s="447"/>
      <c r="H10" s="447"/>
      <c r="I10" s="447"/>
    </row>
    <row r="11" spans="3:9">
      <c r="C11" s="445"/>
      <c r="D11" s="447"/>
      <c r="E11" s="447"/>
      <c r="F11" s="447"/>
      <c r="G11" s="447"/>
      <c r="H11" s="447"/>
      <c r="I11" s="447"/>
    </row>
    <row r="12" spans="3:9">
      <c r="C12" s="445"/>
      <c r="D12" s="447"/>
      <c r="E12" s="447"/>
      <c r="F12" s="447"/>
      <c r="G12" s="447"/>
      <c r="H12" s="447"/>
      <c r="I12" s="447"/>
    </row>
    <row r="13" spans="3:9">
      <c r="C13" s="445"/>
      <c r="D13" s="447"/>
      <c r="E13" s="447"/>
      <c r="F13" s="447"/>
      <c r="G13" s="447"/>
      <c r="H13" s="447"/>
      <c r="I13" s="447"/>
    </row>
    <row r="15" spans="3:9">
      <c r="E15" s="442">
        <f>E6+E7+E9</f>
        <v>42</v>
      </c>
    </row>
    <row r="16" spans="3:9">
      <c r="E16" s="442">
        <f>86+E15</f>
        <v>128</v>
      </c>
      <c r="F16" s="442">
        <f>E16*30</f>
        <v>3840</v>
      </c>
    </row>
    <row r="17" spans="7:7" ht="15" thickBot="1"/>
    <row r="18" spans="7:7">
      <c r="G18" s="688" t="s">
        <v>2950</v>
      </c>
    </row>
    <row r="19" spans="7:7">
      <c r="G19" s="689"/>
    </row>
    <row r="20" spans="7:7">
      <c r="G20" s="689"/>
    </row>
    <row r="21" spans="7:7">
      <c r="G21" s="689"/>
    </row>
    <row r="22" spans="7:7">
      <c r="G22" s="689"/>
    </row>
    <row r="23" spans="7:7" ht="15" thickBot="1">
      <c r="G23" s="690"/>
    </row>
  </sheetData>
  <mergeCells count="1">
    <mergeCell ref="G18:G2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D9443-BA13-4C1A-8241-DBE238F83A87}">
  <dimension ref="C1:M23"/>
  <sheetViews>
    <sheetView showGridLines="0" zoomScale="70" zoomScaleNormal="70" workbookViewId="0">
      <selection activeCell="M16" sqref="M16"/>
    </sheetView>
  </sheetViews>
  <sheetFormatPr baseColWidth="10" defaultColWidth="11.453125" defaultRowHeight="14.5"/>
  <cols>
    <col min="1" max="1" width="1.453125" style="594" customWidth="1"/>
    <col min="2" max="2" width="2.26953125" style="594" customWidth="1"/>
    <col min="3" max="3" width="19.453125" style="594" customWidth="1"/>
    <col min="4" max="4" width="26.453125" style="594" bestFit="1" customWidth="1"/>
    <col min="5" max="5" width="16.26953125" style="594" bestFit="1" customWidth="1"/>
    <col min="6" max="6" width="27.7265625" style="594" customWidth="1"/>
    <col min="7" max="7" width="91.7265625" style="594" customWidth="1"/>
    <col min="8" max="8" width="48" style="594" hidden="1" customWidth="1"/>
    <col min="9" max="9" width="26.26953125" style="594" hidden="1" customWidth="1"/>
    <col min="10" max="10" width="29.453125" style="594" hidden="1" customWidth="1"/>
    <col min="11" max="11" width="28.453125" style="594" hidden="1" customWidth="1"/>
    <col min="12" max="12" width="27" style="594" customWidth="1"/>
    <col min="13" max="16384" width="11.453125" style="594"/>
  </cols>
  <sheetData>
    <row r="1" spans="3:13">
      <c r="G1" s="595" t="s">
        <v>2931</v>
      </c>
      <c r="H1" s="595" t="s">
        <v>2932</v>
      </c>
    </row>
    <row r="2" spans="3:13">
      <c r="G2" s="595" t="s">
        <v>2933</v>
      </c>
      <c r="H2" s="595" t="s">
        <v>2934</v>
      </c>
    </row>
    <row r="3" spans="3:13">
      <c r="G3" s="595" t="s">
        <v>2900</v>
      </c>
      <c r="H3" s="595" t="s">
        <v>2932</v>
      </c>
    </row>
    <row r="5" spans="3:13">
      <c r="C5" s="596" t="s">
        <v>2906</v>
      </c>
      <c r="D5" s="596" t="s">
        <v>2935</v>
      </c>
      <c r="E5" s="596" t="s">
        <v>2936</v>
      </c>
      <c r="F5" s="596" t="s">
        <v>2908</v>
      </c>
      <c r="G5" s="596" t="s">
        <v>2909</v>
      </c>
      <c r="H5" s="596" t="s">
        <v>2927</v>
      </c>
      <c r="I5" s="596" t="s">
        <v>2928</v>
      </c>
      <c r="J5" s="596" t="s">
        <v>3025</v>
      </c>
      <c r="K5" s="596" t="s">
        <v>3026</v>
      </c>
      <c r="L5" s="596" t="s">
        <v>3027</v>
      </c>
    </row>
    <row r="6" spans="3:13">
      <c r="C6" s="597" t="s">
        <v>2937</v>
      </c>
      <c r="D6" s="598" t="s">
        <v>2938</v>
      </c>
      <c r="E6" s="599">
        <v>15</v>
      </c>
      <c r="F6" s="599" t="s">
        <v>2931</v>
      </c>
      <c r="G6" s="599" t="s">
        <v>2939</v>
      </c>
      <c r="H6" s="599" t="s">
        <v>2940</v>
      </c>
      <c r="I6" s="599" t="s">
        <v>2941</v>
      </c>
      <c r="J6" s="595">
        <v>101.1</v>
      </c>
      <c r="K6" s="595">
        <v>15.984</v>
      </c>
      <c r="L6" s="595">
        <f>J6-K6</f>
        <v>85.116</v>
      </c>
      <c r="M6" s="594" t="str">
        <f>+D6</f>
        <v>Satelite 4</v>
      </c>
    </row>
    <row r="7" spans="3:13">
      <c r="C7" s="597" t="s">
        <v>2937</v>
      </c>
      <c r="D7" s="597" t="s">
        <v>2942</v>
      </c>
      <c r="E7" s="599">
        <v>15</v>
      </c>
      <c r="F7" s="600" t="s">
        <v>2943</v>
      </c>
      <c r="G7" s="599" t="s">
        <v>2939</v>
      </c>
      <c r="H7" s="599" t="s">
        <v>2944</v>
      </c>
      <c r="I7" s="599" t="s">
        <v>2941</v>
      </c>
      <c r="J7" s="595">
        <v>106.328</v>
      </c>
      <c r="K7" s="595">
        <v>41.847000000000001</v>
      </c>
      <c r="L7" s="595">
        <f>J7-K7</f>
        <v>64.480999999999995</v>
      </c>
      <c r="M7" s="594" t="str">
        <f t="shared" ref="M7:M9" si="0">+D7</f>
        <v>Satelite 5</v>
      </c>
    </row>
    <row r="8" spans="3:13">
      <c r="C8" s="597" t="s">
        <v>2937</v>
      </c>
      <c r="D8" s="598" t="s">
        <v>2945</v>
      </c>
      <c r="E8" s="599" t="s">
        <v>2946</v>
      </c>
      <c r="F8" s="599" t="s">
        <v>3</v>
      </c>
      <c r="G8" s="599" t="s">
        <v>2947</v>
      </c>
      <c r="H8" s="599" t="s">
        <v>2940</v>
      </c>
      <c r="I8" s="599" t="s">
        <v>2941</v>
      </c>
      <c r="J8" s="595">
        <v>29.462</v>
      </c>
      <c r="K8" s="595">
        <v>5.7610000000000001</v>
      </c>
      <c r="L8" s="595">
        <f>J8-K8</f>
        <v>23.701000000000001</v>
      </c>
      <c r="M8" s="594" t="str">
        <f t="shared" si="0"/>
        <v>Satelite 9</v>
      </c>
    </row>
    <row r="9" spans="3:13">
      <c r="C9" s="597" t="s">
        <v>2937</v>
      </c>
      <c r="D9" s="599" t="s">
        <v>2948</v>
      </c>
      <c r="E9" s="599">
        <v>12</v>
      </c>
      <c r="F9" s="599" t="s">
        <v>2900</v>
      </c>
      <c r="G9" s="599" t="s">
        <v>2949</v>
      </c>
      <c r="H9" s="599" t="s">
        <v>2944</v>
      </c>
      <c r="I9" s="599" t="s">
        <v>2941</v>
      </c>
      <c r="J9" s="595">
        <v>79.088999999999999</v>
      </c>
      <c r="K9" s="595">
        <v>74.625</v>
      </c>
      <c r="L9" s="595">
        <f>J9-K9</f>
        <v>4.4639999999999986</v>
      </c>
      <c r="M9" s="594" t="str">
        <f t="shared" si="0"/>
        <v>Batería 19</v>
      </c>
    </row>
    <row r="10" spans="3:13">
      <c r="C10" s="597"/>
      <c r="D10" s="599"/>
      <c r="E10" s="599"/>
      <c r="F10" s="599"/>
      <c r="G10" s="599"/>
      <c r="H10" s="599"/>
      <c r="I10" s="599"/>
      <c r="J10" s="595"/>
      <c r="K10" s="595"/>
      <c r="L10" s="595"/>
    </row>
    <row r="11" spans="3:13">
      <c r="C11" s="597"/>
      <c r="D11" s="599"/>
      <c r="E11" s="599"/>
      <c r="F11" s="599"/>
      <c r="G11" s="599"/>
      <c r="H11" s="599"/>
      <c r="I11" s="599"/>
      <c r="J11" s="595"/>
      <c r="K11" s="595"/>
      <c r="L11" s="595"/>
    </row>
    <row r="12" spans="3:13">
      <c r="C12" s="597"/>
      <c r="D12" s="599"/>
      <c r="E12" s="599"/>
      <c r="F12" s="599"/>
      <c r="G12" s="599"/>
      <c r="H12" s="599"/>
      <c r="I12" s="599"/>
      <c r="J12" s="595"/>
      <c r="K12" s="595"/>
      <c r="L12" s="595"/>
    </row>
    <row r="13" spans="3:13">
      <c r="C13" s="597"/>
      <c r="D13" s="599"/>
      <c r="E13" s="599"/>
      <c r="F13" s="599"/>
      <c r="G13" s="599"/>
      <c r="H13" s="599"/>
      <c r="I13" s="599"/>
      <c r="J13" s="595"/>
      <c r="K13" s="595"/>
      <c r="L13" s="595"/>
    </row>
    <row r="15" spans="3:13">
      <c r="E15" s="594">
        <f>E6+E7+E9</f>
        <v>42</v>
      </c>
    </row>
    <row r="16" spans="3:13">
      <c r="E16" s="594">
        <f>86+E15</f>
        <v>128</v>
      </c>
      <c r="F16" s="594">
        <f>E16*30</f>
        <v>3840</v>
      </c>
    </row>
    <row r="17" spans="7:7" ht="15" thickBot="1"/>
    <row r="18" spans="7:7">
      <c r="G18" s="691" t="s">
        <v>2950</v>
      </c>
    </row>
    <row r="19" spans="7:7">
      <c r="G19" s="692"/>
    </row>
    <row r="20" spans="7:7">
      <c r="G20" s="692"/>
    </row>
    <row r="21" spans="7:7">
      <c r="G21" s="692"/>
    </row>
    <row r="22" spans="7:7">
      <c r="G22" s="692"/>
    </row>
    <row r="23" spans="7:7" ht="15" thickBot="1">
      <c r="G23" s="693"/>
    </row>
  </sheetData>
  <mergeCells count="1">
    <mergeCell ref="G18:G2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A4FA1-1030-45E8-9C8A-3078D8588F42}">
  <dimension ref="A1:P27"/>
  <sheetViews>
    <sheetView showGridLines="0" zoomScaleNormal="100" workbookViewId="0">
      <selection activeCell="D9" sqref="D9:E9"/>
    </sheetView>
  </sheetViews>
  <sheetFormatPr baseColWidth="10" defaultColWidth="11.453125" defaultRowHeight="14"/>
  <cols>
    <col min="1" max="1" width="1.26953125" style="456" customWidth="1"/>
    <col min="2" max="2" width="1.7265625" style="456" customWidth="1"/>
    <col min="3" max="3" width="9.7265625" style="456" bestFit="1" customWidth="1"/>
    <col min="4" max="4" width="27.81640625" style="456" bestFit="1" customWidth="1"/>
    <col min="5" max="5" width="9.1796875" style="456" bestFit="1" customWidth="1"/>
    <col min="6" max="6" width="9.453125" style="456" bestFit="1" customWidth="1"/>
    <col min="7" max="7" width="12.81640625" style="456" customWidth="1"/>
    <col min="8" max="8" width="9.453125" style="456" bestFit="1" customWidth="1"/>
    <col min="9" max="9" width="20.26953125" style="456" bestFit="1" customWidth="1"/>
    <col min="10" max="10" width="9.453125" style="456" bestFit="1" customWidth="1"/>
    <col min="11" max="11" width="11.26953125" style="456" customWidth="1"/>
    <col min="12" max="12" width="8.54296875" style="456" customWidth="1"/>
    <col min="13" max="13" width="6.81640625" style="456" bestFit="1" customWidth="1"/>
    <col min="14" max="14" width="19.1796875" style="456" customWidth="1"/>
    <col min="15" max="15" width="30.1796875" style="456" customWidth="1"/>
    <col min="16" max="16" width="20.1796875" style="456" customWidth="1"/>
    <col min="17" max="16384" width="11.453125" style="456"/>
  </cols>
  <sheetData>
    <row r="1" spans="1:16" ht="3.75" customHeight="1"/>
    <row r="2" spans="1:16">
      <c r="F2" s="694" t="s">
        <v>2970</v>
      </c>
      <c r="G2" s="694"/>
      <c r="H2" s="694"/>
      <c r="I2" s="694"/>
      <c r="J2" s="695" t="s">
        <v>2971</v>
      </c>
      <c r="K2" s="695"/>
      <c r="L2" s="695"/>
      <c r="M2" s="695"/>
    </row>
    <row r="3" spans="1:16" s="458" customFormat="1" ht="30.75" customHeight="1" thickBot="1">
      <c r="A3" s="501"/>
      <c r="B3" s="501"/>
      <c r="C3" s="536" t="s">
        <v>2906</v>
      </c>
      <c r="D3" s="562" t="s">
        <v>2907</v>
      </c>
      <c r="E3" s="536" t="s">
        <v>2956</v>
      </c>
      <c r="F3" s="563" t="s">
        <v>2957</v>
      </c>
      <c r="G3" s="563" t="s">
        <v>2969</v>
      </c>
      <c r="H3" s="563" t="s">
        <v>2982</v>
      </c>
      <c r="I3" s="563" t="s">
        <v>2908</v>
      </c>
      <c r="J3" s="536" t="s">
        <v>2957</v>
      </c>
      <c r="K3" s="536" t="s">
        <v>2969</v>
      </c>
      <c r="L3" s="536" t="s">
        <v>2982</v>
      </c>
      <c r="M3" s="536" t="s">
        <v>47</v>
      </c>
      <c r="N3" s="564" t="s">
        <v>2909</v>
      </c>
      <c r="O3" s="564" t="s">
        <v>2927</v>
      </c>
      <c r="P3" s="564" t="s">
        <v>2928</v>
      </c>
    </row>
    <row r="4" spans="1:16">
      <c r="A4" s="463"/>
      <c r="B4" s="463"/>
      <c r="C4" s="540" t="s">
        <v>2953</v>
      </c>
      <c r="D4" s="543" t="s">
        <v>2911</v>
      </c>
      <c r="E4" s="543">
        <v>171</v>
      </c>
      <c r="F4" s="543">
        <v>20</v>
      </c>
      <c r="G4" s="542">
        <f t="shared" ref="G4:G10" si="0">1000*F4/E4</f>
        <v>116.95906432748538</v>
      </c>
      <c r="H4" s="565">
        <v>8.01</v>
      </c>
      <c r="I4" s="543" t="s">
        <v>2905</v>
      </c>
      <c r="J4" s="543">
        <f>+F4</f>
        <v>20</v>
      </c>
      <c r="K4" s="542">
        <f>+G4</f>
        <v>116.95906432748538</v>
      </c>
      <c r="L4" s="546">
        <f t="shared" ref="L4:L15" si="1">SUMIFS($G$18:$G$18,$E$18:$E$18,M4)</f>
        <v>7.17</v>
      </c>
      <c r="M4" s="547" t="s">
        <v>1830</v>
      </c>
      <c r="N4" s="548" t="s">
        <v>2912</v>
      </c>
      <c r="O4" s="548" t="s">
        <v>2929</v>
      </c>
      <c r="P4" s="550" t="s">
        <v>2930</v>
      </c>
    </row>
    <row r="5" spans="1:16">
      <c r="A5" s="463"/>
      <c r="B5" s="463"/>
      <c r="C5" s="551" t="s">
        <v>2953</v>
      </c>
      <c r="D5" s="459" t="s">
        <v>2913</v>
      </c>
      <c r="E5" s="478">
        <v>170.87</v>
      </c>
      <c r="F5" s="459">
        <v>10</v>
      </c>
      <c r="G5" s="478">
        <f t="shared" si="0"/>
        <v>58.52402411189793</v>
      </c>
      <c r="H5" s="530">
        <v>8.01</v>
      </c>
      <c r="I5" s="459" t="s">
        <v>2905</v>
      </c>
      <c r="J5" s="459">
        <f t="shared" ref="J5:J15" si="2">+F5</f>
        <v>10</v>
      </c>
      <c r="K5" s="478">
        <f t="shared" ref="K5:K15" si="3">+G5</f>
        <v>58.52402411189793</v>
      </c>
      <c r="L5" s="477">
        <f t="shared" si="1"/>
        <v>7.17</v>
      </c>
      <c r="M5" s="488" t="s">
        <v>1830</v>
      </c>
      <c r="N5" s="462" t="s">
        <v>2912</v>
      </c>
      <c r="O5" s="462" t="s">
        <v>2929</v>
      </c>
      <c r="P5" s="552" t="s">
        <v>2930</v>
      </c>
    </row>
    <row r="6" spans="1:16">
      <c r="A6" s="463"/>
      <c r="B6" s="463"/>
      <c r="C6" s="551" t="s">
        <v>2954</v>
      </c>
      <c r="D6" s="459" t="s">
        <v>2914</v>
      </c>
      <c r="E6" s="478">
        <v>35.89</v>
      </c>
      <c r="F6" s="459">
        <f>10*50%</f>
        <v>5</v>
      </c>
      <c r="G6" s="478">
        <f t="shared" si="0"/>
        <v>139.31457230426301</v>
      </c>
      <c r="H6" s="530">
        <v>8.01</v>
      </c>
      <c r="I6" s="459" t="s">
        <v>2905</v>
      </c>
      <c r="J6" s="459">
        <f t="shared" si="2"/>
        <v>5</v>
      </c>
      <c r="K6" s="478">
        <f t="shared" si="3"/>
        <v>139.31457230426301</v>
      </c>
      <c r="L6" s="477">
        <f t="shared" si="1"/>
        <v>7.17</v>
      </c>
      <c r="M6" s="488" t="s">
        <v>1830</v>
      </c>
      <c r="N6" s="462" t="s">
        <v>2916</v>
      </c>
      <c r="O6" s="462" t="s">
        <v>2929</v>
      </c>
      <c r="P6" s="552" t="s">
        <v>2930</v>
      </c>
    </row>
    <row r="7" spans="1:16">
      <c r="A7" s="463"/>
      <c r="B7" s="463"/>
      <c r="C7" s="551" t="s">
        <v>2954</v>
      </c>
      <c r="D7" s="459" t="s">
        <v>2917</v>
      </c>
      <c r="E7" s="478">
        <v>46.94</v>
      </c>
      <c r="F7" s="459">
        <f>8*50%</f>
        <v>4</v>
      </c>
      <c r="G7" s="478">
        <f t="shared" si="0"/>
        <v>85.215168299957398</v>
      </c>
      <c r="H7" s="530">
        <v>8.01</v>
      </c>
      <c r="I7" s="459" t="s">
        <v>2905</v>
      </c>
      <c r="J7" s="459">
        <f t="shared" si="2"/>
        <v>4</v>
      </c>
      <c r="K7" s="478">
        <f t="shared" si="3"/>
        <v>85.215168299957398</v>
      </c>
      <c r="L7" s="477">
        <f t="shared" si="1"/>
        <v>7.17</v>
      </c>
      <c r="M7" s="488" t="s">
        <v>1830</v>
      </c>
      <c r="N7" s="462" t="s">
        <v>2916</v>
      </c>
      <c r="O7" s="462" t="s">
        <v>2929</v>
      </c>
      <c r="P7" s="552" t="s">
        <v>2930</v>
      </c>
    </row>
    <row r="8" spans="1:16">
      <c r="A8" s="463"/>
      <c r="B8" s="463"/>
      <c r="C8" s="551" t="s">
        <v>2954</v>
      </c>
      <c r="D8" s="459" t="s">
        <v>2918</v>
      </c>
      <c r="E8" s="478">
        <v>21.83</v>
      </c>
      <c r="F8" s="459">
        <f>8*50%</f>
        <v>4</v>
      </c>
      <c r="G8" s="478">
        <f>1000*F8/E8</f>
        <v>183.23408153916631</v>
      </c>
      <c r="H8" s="530">
        <v>8.01</v>
      </c>
      <c r="I8" s="459" t="s">
        <v>2905</v>
      </c>
      <c r="J8" s="459">
        <f t="shared" si="2"/>
        <v>4</v>
      </c>
      <c r="K8" s="478">
        <f t="shared" si="3"/>
        <v>183.23408153916631</v>
      </c>
      <c r="L8" s="477">
        <f t="shared" si="1"/>
        <v>7.17</v>
      </c>
      <c r="M8" s="488" t="s">
        <v>1830</v>
      </c>
      <c r="N8" s="462" t="s">
        <v>2916</v>
      </c>
      <c r="O8" s="462" t="s">
        <v>2929</v>
      </c>
      <c r="P8" s="552" t="s">
        <v>2930</v>
      </c>
    </row>
    <row r="9" spans="1:16">
      <c r="A9" s="463"/>
      <c r="B9" s="463"/>
      <c r="C9" s="551" t="s">
        <v>2954</v>
      </c>
      <c r="D9" s="459" t="s">
        <v>2919</v>
      </c>
      <c r="E9" s="478" t="s">
        <v>3012</v>
      </c>
      <c r="F9" s="459"/>
      <c r="G9" s="478"/>
      <c r="H9" s="530">
        <v>8.01</v>
      </c>
      <c r="I9" s="459" t="s">
        <v>2905</v>
      </c>
      <c r="J9" s="459">
        <f t="shared" si="2"/>
        <v>0</v>
      </c>
      <c r="K9" s="478">
        <f t="shared" si="3"/>
        <v>0</v>
      </c>
      <c r="L9" s="477">
        <f t="shared" si="1"/>
        <v>7.17</v>
      </c>
      <c r="M9" s="488" t="s">
        <v>1830</v>
      </c>
      <c r="N9" s="462" t="s">
        <v>2916</v>
      </c>
      <c r="O9" s="462" t="s">
        <v>2929</v>
      </c>
      <c r="P9" s="552" t="s">
        <v>2930</v>
      </c>
    </row>
    <row r="10" spans="1:16">
      <c r="A10" s="463"/>
      <c r="B10" s="463"/>
      <c r="C10" s="551" t="s">
        <v>2954</v>
      </c>
      <c r="D10" s="459" t="s">
        <v>2920</v>
      </c>
      <c r="E10" s="478">
        <v>224</v>
      </c>
      <c r="F10" s="459">
        <v>15</v>
      </c>
      <c r="G10" s="478">
        <f t="shared" si="0"/>
        <v>66.964285714285708</v>
      </c>
      <c r="H10" s="530">
        <v>8.01</v>
      </c>
      <c r="I10" s="459" t="s">
        <v>2905</v>
      </c>
      <c r="J10" s="459">
        <f t="shared" si="2"/>
        <v>15</v>
      </c>
      <c r="K10" s="478">
        <f t="shared" si="3"/>
        <v>66.964285714285708</v>
      </c>
      <c r="L10" s="477">
        <f t="shared" si="1"/>
        <v>7.17</v>
      </c>
      <c r="M10" s="488" t="s">
        <v>1830</v>
      </c>
      <c r="N10" s="462" t="s">
        <v>2912</v>
      </c>
      <c r="O10" s="462" t="s">
        <v>2929</v>
      </c>
      <c r="P10" s="552" t="s">
        <v>2930</v>
      </c>
    </row>
    <row r="11" spans="1:16" ht="14.5" thickBot="1">
      <c r="A11" s="463"/>
      <c r="B11" s="463"/>
      <c r="C11" s="553" t="s">
        <v>2954</v>
      </c>
      <c r="D11" s="556" t="s">
        <v>2921</v>
      </c>
      <c r="E11" s="555">
        <f>+E10</f>
        <v>224</v>
      </c>
      <c r="F11" s="556">
        <v>15</v>
      </c>
      <c r="G11" s="555">
        <f>1000*F11/E11</f>
        <v>66.964285714285708</v>
      </c>
      <c r="H11" s="566">
        <v>8.01</v>
      </c>
      <c r="I11" s="556" t="s">
        <v>2905</v>
      </c>
      <c r="J11" s="556">
        <f t="shared" si="2"/>
        <v>15</v>
      </c>
      <c r="K11" s="555">
        <f t="shared" si="3"/>
        <v>66.964285714285708</v>
      </c>
      <c r="L11" s="559">
        <f t="shared" si="1"/>
        <v>7.17</v>
      </c>
      <c r="M11" s="567" t="s">
        <v>1830</v>
      </c>
      <c r="N11" s="560" t="s">
        <v>2912</v>
      </c>
      <c r="O11" s="560" t="s">
        <v>2929</v>
      </c>
      <c r="P11" s="561" t="s">
        <v>2930</v>
      </c>
    </row>
    <row r="12" spans="1:16" ht="14.5" thickBot="1">
      <c r="A12" s="463"/>
      <c r="B12" s="463"/>
      <c r="C12" s="540" t="s">
        <v>2955</v>
      </c>
      <c r="D12" s="541" t="s">
        <v>2938</v>
      </c>
      <c r="E12" s="542">
        <v>85.116</v>
      </c>
      <c r="F12" s="543">
        <v>15</v>
      </c>
      <c r="G12" s="542">
        <f t="shared" ref="G12:G15" si="4">1000*F12/E12</f>
        <v>176.23008600028197</v>
      </c>
      <c r="H12" s="544">
        <v>2.57</v>
      </c>
      <c r="I12" s="545" t="s">
        <v>2931</v>
      </c>
      <c r="J12" s="543">
        <f t="shared" si="2"/>
        <v>15</v>
      </c>
      <c r="K12" s="542">
        <f t="shared" si="3"/>
        <v>176.23008600028197</v>
      </c>
      <c r="L12" s="546">
        <f t="shared" si="1"/>
        <v>0</v>
      </c>
      <c r="M12" s="547" t="s">
        <v>1783</v>
      </c>
      <c r="N12" s="548" t="s">
        <v>2939</v>
      </c>
      <c r="O12" s="549" t="s">
        <v>2940</v>
      </c>
      <c r="P12" s="550" t="s">
        <v>2941</v>
      </c>
    </row>
    <row r="13" spans="1:16" ht="14.5" thickBot="1">
      <c r="A13" s="463"/>
      <c r="B13" s="463"/>
      <c r="C13" s="568" t="s">
        <v>2955</v>
      </c>
      <c r="D13" s="502" t="s">
        <v>2942</v>
      </c>
      <c r="E13" s="569"/>
      <c r="F13" s="570"/>
      <c r="G13" s="569"/>
      <c r="H13" s="532">
        <v>6.78</v>
      </c>
      <c r="I13" s="570" t="s">
        <v>2943</v>
      </c>
      <c r="J13" s="570"/>
      <c r="K13" s="569">
        <f t="shared" si="3"/>
        <v>0</v>
      </c>
      <c r="L13" s="571">
        <f t="shared" si="1"/>
        <v>0</v>
      </c>
      <c r="M13" s="547" t="s">
        <v>1783</v>
      </c>
      <c r="N13" s="572" t="s">
        <v>2939</v>
      </c>
      <c r="O13" s="572" t="s">
        <v>2944</v>
      </c>
      <c r="P13" s="552" t="s">
        <v>2941</v>
      </c>
    </row>
    <row r="14" spans="1:16" ht="14.5" thickBot="1">
      <c r="A14" s="463"/>
      <c r="B14" s="463"/>
      <c r="C14" s="568" t="s">
        <v>2955</v>
      </c>
      <c r="D14" s="502" t="s">
        <v>2945</v>
      </c>
      <c r="E14" s="569" t="s">
        <v>3012</v>
      </c>
      <c r="F14" s="570"/>
      <c r="G14" s="569"/>
      <c r="H14" s="532">
        <f>+H13</f>
        <v>6.78</v>
      </c>
      <c r="I14" s="570" t="s">
        <v>2943</v>
      </c>
      <c r="J14" s="573">
        <f t="shared" si="2"/>
        <v>0</v>
      </c>
      <c r="K14" s="569">
        <f t="shared" si="3"/>
        <v>0</v>
      </c>
      <c r="L14" s="571">
        <f t="shared" si="1"/>
        <v>0</v>
      </c>
      <c r="M14" s="547" t="s">
        <v>1783</v>
      </c>
      <c r="N14" s="572" t="s">
        <v>2947</v>
      </c>
      <c r="O14" s="572" t="s">
        <v>2940</v>
      </c>
      <c r="P14" s="552" t="s">
        <v>2941</v>
      </c>
    </row>
    <row r="15" spans="1:16" ht="14.5" thickBot="1">
      <c r="A15" s="463"/>
      <c r="B15" s="463"/>
      <c r="C15" s="553" t="s">
        <v>2955</v>
      </c>
      <c r="D15" s="554" t="s">
        <v>2948</v>
      </c>
      <c r="E15" s="555">
        <v>4.46</v>
      </c>
      <c r="F15" s="556">
        <v>12</v>
      </c>
      <c r="G15" s="555">
        <f t="shared" si="4"/>
        <v>2690.5829596412555</v>
      </c>
      <c r="H15" s="557">
        <f>+H12</f>
        <v>2.57</v>
      </c>
      <c r="I15" s="558" t="s">
        <v>2931</v>
      </c>
      <c r="J15" s="556">
        <f t="shared" si="2"/>
        <v>12</v>
      </c>
      <c r="K15" s="555">
        <f t="shared" si="3"/>
        <v>2690.5829596412555</v>
      </c>
      <c r="L15" s="559">
        <f t="shared" si="1"/>
        <v>0</v>
      </c>
      <c r="M15" s="547" t="s">
        <v>1783</v>
      </c>
      <c r="N15" s="560" t="s">
        <v>2949</v>
      </c>
      <c r="O15" s="560" t="s">
        <v>2944</v>
      </c>
      <c r="P15" s="561" t="s">
        <v>2941</v>
      </c>
    </row>
    <row r="16" spans="1:16" ht="7.5" customHeight="1">
      <c r="J16" s="463"/>
      <c r="K16" s="463"/>
      <c r="L16" s="463"/>
      <c r="M16" s="463"/>
    </row>
    <row r="17" spans="4:14">
      <c r="D17" s="574" t="s">
        <v>3015</v>
      </c>
      <c r="E17" s="536" t="s">
        <v>47</v>
      </c>
      <c r="F17" s="536" t="s">
        <v>2983</v>
      </c>
      <c r="G17" s="536" t="s">
        <v>2982</v>
      </c>
      <c r="H17" s="536" t="s">
        <v>2984</v>
      </c>
      <c r="N17" s="533" t="s">
        <v>2975</v>
      </c>
    </row>
    <row r="18" spans="4:14">
      <c r="D18" s="575"/>
      <c r="E18" s="460" t="s">
        <v>1830</v>
      </c>
      <c r="F18" s="459">
        <f>SUMIFS($J$4:$J$11,$M$4:$M$11,E18)</f>
        <v>73</v>
      </c>
      <c r="G18" s="479">
        <f>+VLOOKUP(E18,'KEERR EL LO'!$E$5:$J$7,6,0)</f>
        <v>7.17</v>
      </c>
      <c r="H18" s="469">
        <f>+G18*F18*30.5</f>
        <v>15964.004999999999</v>
      </c>
      <c r="I18" s="504">
        <f>+H18</f>
        <v>15964.004999999999</v>
      </c>
      <c r="M18" s="460" t="s">
        <v>3015</v>
      </c>
      <c r="N18" s="460">
        <v>8</v>
      </c>
    </row>
    <row r="19" spans="4:14">
      <c r="D19" s="575"/>
      <c r="E19" s="459" t="s">
        <v>2905</v>
      </c>
      <c r="F19" s="459">
        <f>SUMIFS($F$4:$F$11,$I$4:$I$11,E19)</f>
        <v>73</v>
      </c>
      <c r="G19" s="460">
        <v>8.01</v>
      </c>
      <c r="H19" s="469">
        <f>+G19*F19*30.5</f>
        <v>17834.264999999999</v>
      </c>
      <c r="I19" s="504">
        <f>+H19+H20+H21</f>
        <v>17834.264999999999</v>
      </c>
      <c r="M19" s="460" t="s">
        <v>2955</v>
      </c>
      <c r="N19" s="460">
        <v>2</v>
      </c>
    </row>
    <row r="20" spans="4:14">
      <c r="D20" s="575"/>
      <c r="E20" s="534" t="s">
        <v>2943</v>
      </c>
      <c r="F20" s="534">
        <f>SUMIFS($F$4:$F$11,$I$4:$I$11,E20)</f>
        <v>0</v>
      </c>
      <c r="G20" s="535">
        <v>6.78</v>
      </c>
      <c r="H20" s="537">
        <f t="shared" ref="H20" si="5">+G20*F20*30.5</f>
        <v>0</v>
      </c>
    </row>
    <row r="21" spans="4:14">
      <c r="D21" s="575"/>
      <c r="E21" s="459" t="s">
        <v>2931</v>
      </c>
      <c r="F21" s="459">
        <f>SUMIFS($F$4:$F$11,$I$4:$I$11,E21)</f>
        <v>0</v>
      </c>
      <c r="G21" s="460">
        <v>2.57</v>
      </c>
      <c r="H21" s="469">
        <f>+G21*F21*30.5</f>
        <v>0</v>
      </c>
      <c r="L21" s="456" t="s">
        <v>2909</v>
      </c>
    </row>
    <row r="22" spans="4:14">
      <c r="D22" s="575"/>
      <c r="L22" s="456" t="s">
        <v>3013</v>
      </c>
    </row>
    <row r="23" spans="4:14">
      <c r="D23" s="574" t="s">
        <v>2955</v>
      </c>
      <c r="E23" s="457" t="s">
        <v>47</v>
      </c>
      <c r="F23" s="457" t="s">
        <v>2983</v>
      </c>
      <c r="G23" s="457" t="s">
        <v>2982</v>
      </c>
      <c r="H23" s="457" t="s">
        <v>2984</v>
      </c>
    </row>
    <row r="24" spans="4:14">
      <c r="E24" s="460" t="str">
        <f>+'KEERR M'!E7</f>
        <v>IC5091</v>
      </c>
      <c r="F24" s="459">
        <f>SUMIFS($J$12:$J$15,$M$12:$M$15,E24)</f>
        <v>27</v>
      </c>
      <c r="G24" s="479">
        <f>+VLOOKUP(E24,'KEERR EL LO'!$E$5:$J$7,6,0)</f>
        <v>2.86</v>
      </c>
      <c r="H24" s="469">
        <f>+G24*F24*30.5</f>
        <v>2355.21</v>
      </c>
      <c r="I24" s="504">
        <f>+H24</f>
        <v>2355.21</v>
      </c>
    </row>
    <row r="25" spans="4:14">
      <c r="E25" s="459" t="s">
        <v>2905</v>
      </c>
      <c r="F25" s="459">
        <f>SUMIFS($F$12:$F$15,$I$12:$I$15,E25)</f>
        <v>0</v>
      </c>
      <c r="G25" s="460">
        <v>8.01</v>
      </c>
      <c r="H25" s="469">
        <f>+G25*F25*30.5</f>
        <v>0</v>
      </c>
      <c r="I25" s="504">
        <f>+H25+H26+H27</f>
        <v>2116.395</v>
      </c>
    </row>
    <row r="26" spans="4:14">
      <c r="E26" s="459" t="s">
        <v>2943</v>
      </c>
      <c r="F26" s="459">
        <f>SUMIFS($F$12:$F$15,$I$12:$I$15,E26)</f>
        <v>0</v>
      </c>
      <c r="G26" s="460">
        <v>6.78</v>
      </c>
      <c r="H26" s="469">
        <f>+G26*F26*30.5</f>
        <v>0</v>
      </c>
    </row>
    <row r="27" spans="4:14">
      <c r="E27" s="459" t="s">
        <v>2931</v>
      </c>
      <c r="F27" s="459">
        <f>SUMIFS($F$12:$F$15,$I$12:$I$15,E27)</f>
        <v>27</v>
      </c>
      <c r="G27" s="460">
        <v>2.57</v>
      </c>
      <c r="H27" s="469">
        <f>+G27*F27*30.5</f>
        <v>2116.395</v>
      </c>
    </row>
  </sheetData>
  <mergeCells count="2">
    <mergeCell ref="F2:I2"/>
    <mergeCell ref="J2:M2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09A60-6D7C-4130-83F3-0AB6461B1F1E}">
  <dimension ref="C1:G9"/>
  <sheetViews>
    <sheetView showGridLines="0" workbookViewId="0">
      <selection activeCell="D5" sqref="D5"/>
    </sheetView>
  </sheetViews>
  <sheetFormatPr baseColWidth="10" defaultColWidth="11.453125" defaultRowHeight="12.5"/>
  <cols>
    <col min="1" max="1" width="2" style="47" customWidth="1"/>
    <col min="2" max="2" width="2.26953125" style="47" customWidth="1"/>
    <col min="3" max="3" width="5" style="47" bestFit="1" customWidth="1"/>
    <col min="4" max="4" width="24.1796875" style="47" customWidth="1"/>
    <col min="5" max="5" width="18.54296875" style="47" customWidth="1"/>
    <col min="6" max="6" width="7.453125" style="47" customWidth="1"/>
    <col min="7" max="7" width="12.81640625" style="47" customWidth="1"/>
    <col min="8" max="8" width="3.1796875" style="47" customWidth="1"/>
    <col min="9" max="16384" width="11.453125" style="47"/>
  </cols>
  <sheetData>
    <row r="1" spans="3:7" ht="7.5" customHeight="1"/>
    <row r="2" spans="3:7" s="610" customFormat="1" ht="41.25" customHeight="1">
      <c r="C2" s="642" t="s">
        <v>75</v>
      </c>
      <c r="D2" s="608" t="s">
        <v>26</v>
      </c>
      <c r="E2" s="608" t="s">
        <v>0</v>
      </c>
      <c r="F2" s="608" t="s">
        <v>1</v>
      </c>
      <c r="G2" s="643" t="s">
        <v>3028</v>
      </c>
    </row>
    <row r="3" spans="3:7" s="610" customFormat="1" ht="41.25" customHeight="1">
      <c r="C3" s="602">
        <f>+'KEERR EL LO'!C7</f>
        <v>1</v>
      </c>
      <c r="D3" s="668" t="s">
        <v>2923</v>
      </c>
      <c r="E3" s="668" t="str">
        <f>+'KEERR EL LO'!E7</f>
        <v>IC7016</v>
      </c>
      <c r="F3" s="668" t="s">
        <v>16</v>
      </c>
      <c r="G3" s="603">
        <f>+'KEERR EL LO'!J7</f>
        <v>7.17</v>
      </c>
    </row>
    <row r="4" spans="3:7" s="610" customFormat="1" ht="41.25" customHeight="1">
      <c r="C4" s="604">
        <v>2</v>
      </c>
      <c r="D4" s="605" t="str">
        <f>+'KEERR EL LO'!D9</f>
        <v>Servicio de control de inyección</v>
      </c>
      <c r="E4" s="605" t="s">
        <v>2925</v>
      </c>
      <c r="F4" s="605" t="s">
        <v>21</v>
      </c>
      <c r="G4" s="606">
        <f>+'KEERR EL LO'!J9</f>
        <v>200</v>
      </c>
    </row>
    <row r="5" spans="3:7" s="610" customFormat="1" ht="41.25" customHeight="1">
      <c r="C5" s="669">
        <v>3</v>
      </c>
      <c r="D5" s="670" t="s">
        <v>3044</v>
      </c>
      <c r="E5" s="670" t="s">
        <v>3045</v>
      </c>
      <c r="F5" s="670" t="s">
        <v>3046</v>
      </c>
      <c r="G5" s="671"/>
    </row>
    <row r="6" spans="3:7" ht="49.5" customHeight="1"/>
    <row r="7" spans="3:7" ht="41.25" customHeight="1">
      <c r="C7" s="607" t="s">
        <v>75</v>
      </c>
      <c r="D7" s="608" t="s">
        <v>26</v>
      </c>
      <c r="E7" s="608" t="s">
        <v>0</v>
      </c>
      <c r="F7" s="608" t="s">
        <v>1</v>
      </c>
      <c r="G7" s="609" t="s">
        <v>3028</v>
      </c>
    </row>
    <row r="8" spans="3:7" ht="41.25" customHeight="1">
      <c r="C8" s="602">
        <v>1</v>
      </c>
      <c r="D8" s="601" t="s">
        <v>2923</v>
      </c>
      <c r="E8" s="601" t="s">
        <v>1783</v>
      </c>
      <c r="F8" s="601" t="s">
        <v>16</v>
      </c>
      <c r="G8" s="603">
        <f>+'KEERR M'!J7</f>
        <v>2.89</v>
      </c>
    </row>
    <row r="9" spans="3:7" ht="41.25" customHeight="1">
      <c r="C9" s="604">
        <v>2</v>
      </c>
      <c r="D9" s="605" t="str">
        <f>+'KEERR M'!D8</f>
        <v>Equipo Solar</v>
      </c>
      <c r="E9" s="605" t="s">
        <v>3029</v>
      </c>
      <c r="F9" s="605" t="s">
        <v>21</v>
      </c>
      <c r="G9" s="606">
        <f>+'KEERR M'!J8</f>
        <v>506.97674418604646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1:T39"/>
  <sheetViews>
    <sheetView showGridLines="0" zoomScale="80" zoomScaleNormal="80" workbookViewId="0">
      <selection activeCell="F10" sqref="F10"/>
    </sheetView>
  </sheetViews>
  <sheetFormatPr baseColWidth="10" defaultColWidth="11.453125" defaultRowHeight="18.5"/>
  <cols>
    <col min="1" max="1" width="11.1796875" style="424" customWidth="1"/>
    <col min="2" max="2" width="21.1796875" style="424" customWidth="1"/>
    <col min="3" max="3" width="5.81640625" style="424" bestFit="1" customWidth="1"/>
    <col min="4" max="4" width="27.7265625" style="424" bestFit="1" customWidth="1"/>
    <col min="5" max="5" width="19.26953125" style="424" customWidth="1"/>
    <col min="6" max="6" width="15.54296875" style="424" bestFit="1" customWidth="1"/>
    <col min="7" max="7" width="10.81640625" style="424" bestFit="1" customWidth="1"/>
    <col min="8" max="8" width="8.7265625" style="424" customWidth="1"/>
    <col min="9" max="9" width="13.54296875" style="424" bestFit="1" customWidth="1"/>
    <col min="10" max="10" width="14.453125" style="424" bestFit="1" customWidth="1"/>
    <col min="11" max="11" width="15.54296875" style="424" customWidth="1"/>
    <col min="12" max="12" width="8.81640625" style="424" bestFit="1" customWidth="1"/>
    <col min="13" max="13" width="12.54296875" style="424" customWidth="1"/>
    <col min="14" max="14" width="10.7265625" style="424" bestFit="1" customWidth="1"/>
    <col min="15" max="15" width="19.81640625" style="424" customWidth="1"/>
    <col min="16" max="16" width="1.54296875" style="424" customWidth="1"/>
    <col min="17" max="17" width="11.26953125" style="424" customWidth="1"/>
    <col min="18" max="18" width="15.81640625" style="424" customWidth="1"/>
    <col min="19" max="20" width="14.54296875" style="424" customWidth="1"/>
    <col min="21" max="16384" width="11.453125" style="424"/>
  </cols>
  <sheetData>
    <row r="1" spans="3:20" ht="4.5" customHeight="1" thickBot="1"/>
    <row r="2" spans="3:20" ht="18.75" customHeight="1" thickBot="1">
      <c r="C2" s="704" t="s">
        <v>7</v>
      </c>
      <c r="D2" s="705"/>
      <c r="E2" s="425">
        <v>810</v>
      </c>
      <c r="F2" s="426">
        <v>45257</v>
      </c>
      <c r="I2" s="440" t="s">
        <v>2972</v>
      </c>
      <c r="J2" s="461">
        <v>0.08</v>
      </c>
      <c r="K2" s="426">
        <v>45309</v>
      </c>
      <c r="Q2" s="706"/>
      <c r="R2" s="706"/>
      <c r="S2" s="706"/>
      <c r="T2" s="706"/>
    </row>
    <row r="3" spans="3:20" ht="7.5" customHeight="1" thickBot="1">
      <c r="D3" s="427"/>
      <c r="E3" s="427"/>
    </row>
    <row r="4" spans="3:20" s="431" customFormat="1" ht="54" customHeight="1">
      <c r="C4" s="665" t="s">
        <v>75</v>
      </c>
      <c r="D4" s="666" t="s">
        <v>26</v>
      </c>
      <c r="E4" s="666" t="s">
        <v>0</v>
      </c>
      <c r="F4" s="666" t="s">
        <v>8</v>
      </c>
      <c r="G4" s="666" t="s">
        <v>9</v>
      </c>
      <c r="H4" s="666" t="s">
        <v>10</v>
      </c>
      <c r="I4" s="666" t="s">
        <v>1</v>
      </c>
      <c r="J4" s="666" t="s">
        <v>11</v>
      </c>
      <c r="K4" s="666" t="s">
        <v>2978</v>
      </c>
      <c r="L4" s="666" t="s">
        <v>2976</v>
      </c>
      <c r="M4" s="666" t="s">
        <v>2977</v>
      </c>
      <c r="N4" s="666" t="s">
        <v>14</v>
      </c>
      <c r="O4" s="430" t="s">
        <v>15</v>
      </c>
    </row>
    <row r="5" spans="3:20" ht="47.25" hidden="1" customHeight="1">
      <c r="C5" s="432">
        <v>1</v>
      </c>
      <c r="D5" s="433" t="s">
        <v>2923</v>
      </c>
      <c r="E5" s="433" t="s">
        <v>1776</v>
      </c>
      <c r="F5" s="434"/>
      <c r="G5" s="437">
        <f>1.74*1.075+J2</f>
        <v>1.9504999999999999</v>
      </c>
      <c r="H5" s="435">
        <f>1/(1-5.5%-O5)</f>
        <v>1.5503875968992247</v>
      </c>
      <c r="I5" s="436" t="s">
        <v>16</v>
      </c>
      <c r="J5" s="487">
        <f>ROUND(H5*G5,2)</f>
        <v>3.02</v>
      </c>
      <c r="K5" s="438"/>
      <c r="L5" s="438">
        <f>+K5*G5</f>
        <v>0</v>
      </c>
      <c r="M5" s="438">
        <f>K5*J5</f>
        <v>0</v>
      </c>
      <c r="N5" s="438">
        <f>+M5-L5-5.5%*M5</f>
        <v>0</v>
      </c>
      <c r="O5" s="468">
        <v>0.3</v>
      </c>
    </row>
    <row r="6" spans="3:20" ht="56.25" hidden="1" customHeight="1">
      <c r="C6" s="432">
        <v>2</v>
      </c>
      <c r="D6" s="433" t="s">
        <v>2923</v>
      </c>
      <c r="E6" s="433" t="s">
        <v>1783</v>
      </c>
      <c r="F6" s="434"/>
      <c r="G6" s="437">
        <f>1.64*1.075+J2</f>
        <v>1.843</v>
      </c>
      <c r="H6" s="435">
        <f t="shared" ref="H6" si="0">1/(1-5.5%-O6)</f>
        <v>1.5503875968992247</v>
      </c>
      <c r="I6" s="436" t="s">
        <v>16</v>
      </c>
      <c r="J6" s="487">
        <f t="shared" ref="J6" si="1">ROUND(H6*G6,2)</f>
        <v>2.86</v>
      </c>
      <c r="K6" s="438"/>
      <c r="L6" s="438">
        <f>+K6*G6</f>
        <v>0</v>
      </c>
      <c r="M6" s="438">
        <f t="shared" ref="M6:M7" si="2">K6*J6</f>
        <v>0</v>
      </c>
      <c r="N6" s="438">
        <f t="shared" ref="N6:N9" si="3">+M6-L6-5.5%*M6</f>
        <v>0</v>
      </c>
      <c r="O6" s="468">
        <v>0.3</v>
      </c>
    </row>
    <row r="7" spans="3:20" ht="40.5" hidden="1" customHeight="1">
      <c r="C7" s="644">
        <v>1</v>
      </c>
      <c r="D7" s="645" t="s">
        <v>2923</v>
      </c>
      <c r="E7" s="645" t="s">
        <v>1830</v>
      </c>
      <c r="F7" s="646"/>
      <c r="G7" s="647">
        <f>2.63*1.075+J2</f>
        <v>2.9072499999999999</v>
      </c>
      <c r="H7" s="648">
        <f>1/(1-5.5%-O7)</f>
        <v>2.4475403808961156</v>
      </c>
      <c r="I7" s="649" t="s">
        <v>16</v>
      </c>
      <c r="J7" s="650">
        <v>7.17</v>
      </c>
      <c r="K7" s="651">
        <f>+Comparación!F18*30.5</f>
        <v>2226.5</v>
      </c>
      <c r="L7" s="651">
        <f>+K7*G7</f>
        <v>6472.9921249999998</v>
      </c>
      <c r="M7" s="651">
        <f t="shared" si="2"/>
        <v>15964.004999999999</v>
      </c>
      <c r="N7" s="651">
        <f t="shared" si="3"/>
        <v>8612.9925999999996</v>
      </c>
      <c r="O7" s="652">
        <v>0.53642655712431142</v>
      </c>
    </row>
    <row r="8" spans="3:20" ht="40.5" customHeight="1">
      <c r="C8" s="489">
        <v>1</v>
      </c>
      <c r="D8" s="490" t="s">
        <v>2923</v>
      </c>
      <c r="E8" s="490" t="s">
        <v>1803</v>
      </c>
      <c r="F8" s="491"/>
      <c r="G8" s="492">
        <f>1.14*1.175+J2</f>
        <v>1.4195</v>
      </c>
      <c r="H8" s="493">
        <f>J8/G8</f>
        <v>2.0781965480803102</v>
      </c>
      <c r="I8" s="494" t="s">
        <v>16</v>
      </c>
      <c r="J8" s="531">
        <v>2.95</v>
      </c>
      <c r="K8" s="495">
        <f>+Comparación!F19*30.5</f>
        <v>2226.5</v>
      </c>
      <c r="L8" s="495">
        <f>+K8*G8</f>
        <v>3160.5167499999998</v>
      </c>
      <c r="M8" s="495">
        <f t="shared" ref="M8" si="4">K8*J8</f>
        <v>6568.1750000000002</v>
      </c>
      <c r="N8" s="495">
        <f t="shared" ref="N8" si="5">+M8-L8-5.5%*M8</f>
        <v>3046.4086250000005</v>
      </c>
      <c r="O8" s="496">
        <f>+N8/M8</f>
        <v>0.46381355932203394</v>
      </c>
    </row>
    <row r="9" spans="3:20" ht="40.5" customHeight="1">
      <c r="C9" s="489">
        <v>2</v>
      </c>
      <c r="D9" s="490" t="s">
        <v>2924</v>
      </c>
      <c r="E9" s="490" t="s">
        <v>2925</v>
      </c>
      <c r="F9" s="495">
        <f>+Telemetría!K4</f>
        <v>201.43518518518519</v>
      </c>
      <c r="G9" s="495"/>
      <c r="H9" s="493">
        <v>1.56</v>
      </c>
      <c r="I9" s="494" t="s">
        <v>2926</v>
      </c>
      <c r="J9" s="662">
        <v>200</v>
      </c>
      <c r="K9" s="495">
        <v>7</v>
      </c>
      <c r="L9" s="495">
        <f>+K9*F9</f>
        <v>1410.0462962962963</v>
      </c>
      <c r="M9" s="495">
        <f t="shared" ref="M9" si="6">K9*J9</f>
        <v>1400</v>
      </c>
      <c r="N9" s="495">
        <f t="shared" si="3"/>
        <v>-87.046296296296305</v>
      </c>
      <c r="O9" s="496">
        <f t="shared" ref="O9" si="7">+N9/M9</f>
        <v>-6.2175925925925933E-2</v>
      </c>
      <c r="R9" s="676">
        <f>+J9*810</f>
        <v>162000</v>
      </c>
    </row>
    <row r="10" spans="3:20" ht="40.5" customHeight="1" thickBot="1">
      <c r="C10" s="663">
        <v>3</v>
      </c>
      <c r="D10" s="576" t="s">
        <v>3043</v>
      </c>
      <c r="E10" s="576"/>
      <c r="F10" s="577">
        <f>+Scio!H18/8</f>
        <v>84.035856299870858</v>
      </c>
      <c r="G10" s="578"/>
      <c r="H10" s="664">
        <v>1.56</v>
      </c>
      <c r="I10" s="579" t="s">
        <v>2926</v>
      </c>
      <c r="J10" s="580">
        <f>+H10*F10</f>
        <v>131.09593582779854</v>
      </c>
      <c r="K10" s="577">
        <v>7</v>
      </c>
      <c r="L10" s="577">
        <f>+F10*K10</f>
        <v>588.25099409909603</v>
      </c>
      <c r="M10" s="498"/>
      <c r="N10" s="498">
        <f t="shared" ref="N10" si="8">+M10-L10-5.5%*M10</f>
        <v>-588.25099409909603</v>
      </c>
      <c r="O10" s="500"/>
    </row>
    <row r="11" spans="3:20" ht="5.25" customHeight="1" thickBot="1"/>
    <row r="12" spans="3:20" ht="40" customHeight="1" thickBot="1">
      <c r="C12" s="698" t="s">
        <v>3008</v>
      </c>
      <c r="D12" s="699"/>
      <c r="E12" s="699"/>
      <c r="F12" s="700"/>
      <c r="H12" s="698" t="s">
        <v>3003</v>
      </c>
      <c r="I12" s="699"/>
      <c r="J12" s="699"/>
      <c r="K12" s="700"/>
      <c r="M12" s="701" t="s">
        <v>3009</v>
      </c>
      <c r="N12" s="702"/>
      <c r="O12" s="703"/>
    </row>
    <row r="13" spans="3:20" ht="5.15" customHeight="1" thickBot="1"/>
    <row r="14" spans="3:20" ht="40" customHeight="1" thickBot="1">
      <c r="C14" s="709" t="s">
        <v>3002</v>
      </c>
      <c r="D14" s="710"/>
      <c r="E14" s="473" t="s">
        <v>69</v>
      </c>
      <c r="F14" s="474" t="s">
        <v>2980</v>
      </c>
      <c r="H14" s="428" t="s">
        <v>2976</v>
      </c>
      <c r="I14" s="429" t="s">
        <v>2977</v>
      </c>
      <c r="J14" s="429" t="s">
        <v>14</v>
      </c>
      <c r="K14" s="430" t="s">
        <v>15</v>
      </c>
      <c r="M14" s="521" t="s">
        <v>3010</v>
      </c>
      <c r="N14" s="522"/>
      <c r="O14" s="523"/>
    </row>
    <row r="15" spans="3:20" ht="40" customHeight="1" thickBot="1">
      <c r="C15" s="707" t="s">
        <v>2971</v>
      </c>
      <c r="D15" s="708"/>
      <c r="E15" s="439">
        <f>+K5+K6+K7</f>
        <v>2226.5</v>
      </c>
      <c r="F15" s="480">
        <f>+SUM(M8)</f>
        <v>6568.1750000000002</v>
      </c>
      <c r="H15" s="470">
        <f>+L8+L9+L10</f>
        <v>5158.8140403953921</v>
      </c>
      <c r="I15" s="471">
        <f>+M8+M9</f>
        <v>7968.1750000000002</v>
      </c>
      <c r="J15" s="476">
        <f>+I15-H15-5.5%*I15</f>
        <v>2371.1113346046081</v>
      </c>
      <c r="K15" s="678">
        <f>+J15/I15</f>
        <v>0.29757269821566523</v>
      </c>
      <c r="M15" s="481" t="s">
        <v>2925</v>
      </c>
      <c r="N15" s="482"/>
      <c r="O15" s="483">
        <f>35000*8/12</f>
        <v>23333.333333333332</v>
      </c>
    </row>
    <row r="16" spans="3:20" ht="40" customHeight="1">
      <c r="C16" s="707" t="s">
        <v>2979</v>
      </c>
      <c r="D16" s="708"/>
      <c r="E16" s="438">
        <f>+(Comparación!F19+Comparación!F20+Comparación!$F$21)*30.5</f>
        <v>2226.5</v>
      </c>
      <c r="F16" s="483">
        <f>+Comparación!I19</f>
        <v>17834.264999999999</v>
      </c>
      <c r="M16" s="527" t="s">
        <v>46</v>
      </c>
      <c r="N16" s="528"/>
      <c r="O16" s="529">
        <f>+O15+O14</f>
        <v>23333.333333333332</v>
      </c>
    </row>
    <row r="17" spans="3:15" ht="40" customHeight="1" thickBot="1">
      <c r="C17" s="696" t="s">
        <v>2981</v>
      </c>
      <c r="D17" s="697"/>
      <c r="E17" s="697"/>
      <c r="F17" s="503">
        <f>+F15/F16-1</f>
        <v>-0.63171036204744069</v>
      </c>
      <c r="M17" s="524" t="s">
        <v>3011</v>
      </c>
      <c r="N17" s="525"/>
      <c r="O17" s="526">
        <f>+O16/J15</f>
        <v>9.8406738615773417</v>
      </c>
    </row>
    <row r="18" spans="3:15" ht="40" customHeight="1">
      <c r="J18" s="672"/>
    </row>
    <row r="19" spans="3:15" ht="40" customHeight="1"/>
    <row r="20" spans="3:15" ht="40" customHeight="1"/>
    <row r="21" spans="3:15" ht="40" customHeight="1"/>
    <row r="22" spans="3:15" ht="40" customHeight="1"/>
    <row r="23" spans="3:15" ht="40" customHeight="1"/>
    <row r="24" spans="3:15" ht="40" customHeight="1"/>
    <row r="25" spans="3:15" ht="40" customHeight="1"/>
    <row r="26" spans="3:15" ht="40" customHeight="1"/>
    <row r="27" spans="3:15" ht="40" customHeight="1"/>
    <row r="28" spans="3:15" ht="40" customHeight="1"/>
    <row r="29" spans="3:15" ht="40" customHeight="1"/>
    <row r="30" spans="3:15" ht="40" customHeight="1"/>
    <row r="31" spans="3:15" ht="40" customHeight="1"/>
    <row r="32" spans="3:15" ht="40" customHeight="1"/>
    <row r="33" ht="40" customHeight="1"/>
    <row r="34" ht="40" customHeight="1"/>
    <row r="35" ht="40" customHeight="1"/>
    <row r="36" ht="40" customHeight="1"/>
    <row r="37" ht="40" customHeight="1"/>
    <row r="38" ht="40" customHeight="1"/>
    <row r="39" ht="40" customHeight="1"/>
  </sheetData>
  <mergeCells count="9">
    <mergeCell ref="C17:E17"/>
    <mergeCell ref="H12:K12"/>
    <mergeCell ref="M12:O12"/>
    <mergeCell ref="C2:D2"/>
    <mergeCell ref="Q2:T2"/>
    <mergeCell ref="C12:F12"/>
    <mergeCell ref="C15:D15"/>
    <mergeCell ref="C14:D14"/>
    <mergeCell ref="C16:D16"/>
  </mergeCell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5570F2-6BBA-4EBA-A9D3-68068E327DD3}">
  <dimension ref="C1:T37"/>
  <sheetViews>
    <sheetView showGridLines="0" zoomScale="80" zoomScaleNormal="80" workbookViewId="0">
      <selection activeCell="L18" sqref="L18"/>
    </sheetView>
  </sheetViews>
  <sheetFormatPr baseColWidth="10" defaultColWidth="11.453125" defaultRowHeight="18.5"/>
  <cols>
    <col min="1" max="2" width="0.7265625" style="424" customWidth="1"/>
    <col min="3" max="3" width="5.81640625" style="424" bestFit="1" customWidth="1"/>
    <col min="4" max="4" width="27.7265625" style="424" bestFit="1" customWidth="1"/>
    <col min="5" max="5" width="17.26953125" style="424" customWidth="1"/>
    <col min="6" max="6" width="13.7265625" style="424" bestFit="1" customWidth="1"/>
    <col min="7" max="7" width="10.81640625" style="424" bestFit="1" customWidth="1"/>
    <col min="8" max="8" width="8.7265625" style="424" customWidth="1"/>
    <col min="9" max="9" width="13.54296875" style="424" bestFit="1" customWidth="1"/>
    <col min="10" max="10" width="14.453125" style="424" bestFit="1" customWidth="1"/>
    <col min="11" max="11" width="15.54296875" style="424" customWidth="1"/>
    <col min="12" max="12" width="7.81640625" style="424" bestFit="1" customWidth="1"/>
    <col min="13" max="13" width="12.54296875" style="424" customWidth="1"/>
    <col min="14" max="14" width="10.7265625" style="424" bestFit="1" customWidth="1"/>
    <col min="15" max="15" width="18.26953125" style="424" customWidth="1"/>
    <col min="16" max="16" width="1.54296875" style="424" customWidth="1"/>
    <col min="17" max="17" width="11.26953125" style="424" customWidth="1"/>
    <col min="18" max="18" width="10.453125" style="424" customWidth="1"/>
    <col min="19" max="20" width="14.54296875" style="424" customWidth="1"/>
    <col min="21" max="21" width="11.453125" style="424" bestFit="1"/>
    <col min="22" max="16384" width="11.453125" style="424"/>
  </cols>
  <sheetData>
    <row r="1" spans="3:20" ht="7.5" customHeight="1" thickBot="1"/>
    <row r="2" spans="3:20" ht="18.75" customHeight="1" thickBot="1">
      <c r="C2" s="704" t="s">
        <v>7</v>
      </c>
      <c r="D2" s="705"/>
      <c r="E2" s="425">
        <v>357.6</v>
      </c>
      <c r="F2" s="426">
        <v>45257</v>
      </c>
      <c r="I2" s="440" t="s">
        <v>2972</v>
      </c>
      <c r="J2" s="461">
        <f>800/22/E2</f>
        <v>0.10168802115110841</v>
      </c>
      <c r="K2" s="426">
        <v>45257</v>
      </c>
      <c r="Q2" s="706"/>
      <c r="R2" s="706"/>
      <c r="S2" s="706"/>
      <c r="T2" s="706"/>
    </row>
    <row r="3" spans="3:20" ht="7.5" customHeight="1" thickBot="1">
      <c r="D3" s="427"/>
      <c r="E3" s="427"/>
    </row>
    <row r="4" spans="3:20" s="431" customFormat="1" ht="54" customHeight="1">
      <c r="C4" s="428" t="s">
        <v>75</v>
      </c>
      <c r="D4" s="429" t="s">
        <v>26</v>
      </c>
      <c r="E4" s="429" t="s">
        <v>0</v>
      </c>
      <c r="F4" s="429" t="s">
        <v>8</v>
      </c>
      <c r="G4" s="429" t="s">
        <v>9</v>
      </c>
      <c r="H4" s="429" t="s">
        <v>10</v>
      </c>
      <c r="I4" s="429" t="s">
        <v>1</v>
      </c>
      <c r="J4" s="429" t="s">
        <v>11</v>
      </c>
      <c r="K4" s="429" t="s">
        <v>2978</v>
      </c>
      <c r="L4" s="429" t="s">
        <v>2976</v>
      </c>
      <c r="M4" s="429" t="s">
        <v>2977</v>
      </c>
      <c r="N4" s="429" t="s">
        <v>14</v>
      </c>
      <c r="O4" s="430" t="s">
        <v>15</v>
      </c>
    </row>
    <row r="5" spans="3:20" ht="47.25" hidden="1" customHeight="1">
      <c r="C5" s="432">
        <v>1</v>
      </c>
      <c r="D5" s="433" t="s">
        <v>2923</v>
      </c>
      <c r="E5" s="433" t="s">
        <v>1776</v>
      </c>
      <c r="F5" s="434"/>
      <c r="G5" s="437">
        <f>1.74*1.075+J2</f>
        <v>1.9721880211511083</v>
      </c>
      <c r="H5" s="435">
        <f>1/(1-5.5%-O5)</f>
        <v>1.5503875968992247</v>
      </c>
      <c r="I5" s="436" t="s">
        <v>16</v>
      </c>
      <c r="J5" s="487">
        <f>ROUND(H5*G5,2)</f>
        <v>3.06</v>
      </c>
      <c r="K5" s="438"/>
      <c r="L5" s="438">
        <f>+K5*G5</f>
        <v>0</v>
      </c>
      <c r="M5" s="438">
        <f>K5*J5</f>
        <v>0</v>
      </c>
      <c r="N5" s="438">
        <f>+M5-L5-5.5%*M5</f>
        <v>0</v>
      </c>
      <c r="O5" s="538">
        <v>0.3</v>
      </c>
    </row>
    <row r="6" spans="3:20" ht="38.25" hidden="1" customHeight="1">
      <c r="C6" s="432">
        <v>2</v>
      </c>
      <c r="D6" s="433" t="s">
        <v>2923</v>
      </c>
      <c r="E6" s="433" t="s">
        <v>1783</v>
      </c>
      <c r="F6" s="434"/>
      <c r="G6" s="437">
        <f>1.64*1.075+J2</f>
        <v>1.8646880211511083</v>
      </c>
      <c r="H6" s="435">
        <f>1/(1-5.5%-O6)</f>
        <v>1.5503875968992247</v>
      </c>
      <c r="I6" s="436" t="s">
        <v>16</v>
      </c>
      <c r="J6" s="487">
        <f>ROUND(H6*G6,2)</f>
        <v>2.89</v>
      </c>
      <c r="K6" s="438"/>
      <c r="L6" s="438">
        <f>+K6*G6</f>
        <v>0</v>
      </c>
      <c r="M6" s="438">
        <f>K6*J6</f>
        <v>0</v>
      </c>
      <c r="N6" s="438">
        <f>+M6-L6-5.5%*M6</f>
        <v>0</v>
      </c>
      <c r="O6" s="538">
        <v>0.3</v>
      </c>
    </row>
    <row r="7" spans="3:20" ht="40.5" customHeight="1">
      <c r="C7" s="489">
        <v>1</v>
      </c>
      <c r="D7" s="490" t="s">
        <v>2923</v>
      </c>
      <c r="E7" s="490" t="s">
        <v>1783</v>
      </c>
      <c r="F7" s="491"/>
      <c r="G7" s="492">
        <f>1.64*1.075+J2</f>
        <v>1.8646880211511083</v>
      </c>
      <c r="H7" s="493">
        <f>1/(1-5.5%-O7)</f>
        <v>1.5503875968992247</v>
      </c>
      <c r="I7" s="494" t="s">
        <v>16</v>
      </c>
      <c r="J7" s="531">
        <f>ROUND(H7*G7,2)</f>
        <v>2.89</v>
      </c>
      <c r="K7" s="495">
        <f>+Comparación!F24*30.5</f>
        <v>823.5</v>
      </c>
      <c r="L7" s="495">
        <f>+K7*G7</f>
        <v>1535.5705854179378</v>
      </c>
      <c r="M7" s="495">
        <f>K7*J7</f>
        <v>2379.915</v>
      </c>
      <c r="N7" s="495">
        <f>+M7-L7-5.5%*M7</f>
        <v>713.44908958206224</v>
      </c>
      <c r="O7" s="496">
        <v>0.3</v>
      </c>
    </row>
    <row r="8" spans="3:20" ht="40.5" customHeight="1" thickBot="1">
      <c r="C8" s="497">
        <v>2</v>
      </c>
      <c r="D8" s="576" t="s">
        <v>2996</v>
      </c>
      <c r="E8" s="576" t="s">
        <v>3007</v>
      </c>
      <c r="F8" s="577">
        <f>16200/60+Telemetría!D13</f>
        <v>327</v>
      </c>
      <c r="G8" s="578"/>
      <c r="H8" s="499">
        <f>1/(1-5.5%-O8)</f>
        <v>1.5503875968992247</v>
      </c>
      <c r="I8" s="579"/>
      <c r="J8" s="580">
        <f>+F8*H8</f>
        <v>506.97674418604646</v>
      </c>
      <c r="K8" s="577">
        <v>2</v>
      </c>
      <c r="L8" s="498">
        <f>+K8*F8</f>
        <v>654</v>
      </c>
      <c r="M8" s="498">
        <f>+K8*J8</f>
        <v>1013.9534883720929</v>
      </c>
      <c r="N8" s="498">
        <f>+M8-L8-5.5%*M8</f>
        <v>304.18604651162781</v>
      </c>
      <c r="O8" s="500">
        <v>0.3</v>
      </c>
    </row>
    <row r="9" spans="3:20" ht="5.15" customHeight="1" thickBot="1"/>
    <row r="10" spans="3:20" ht="40" customHeight="1" thickBot="1">
      <c r="C10" s="698" t="s">
        <v>3008</v>
      </c>
      <c r="D10" s="699"/>
      <c r="E10" s="699"/>
      <c r="F10" s="700"/>
      <c r="H10" s="698" t="s">
        <v>3003</v>
      </c>
      <c r="I10" s="699"/>
      <c r="J10" s="699"/>
      <c r="K10" s="700"/>
      <c r="M10" s="701" t="s">
        <v>3009</v>
      </c>
      <c r="N10" s="702"/>
      <c r="O10" s="703"/>
    </row>
    <row r="11" spans="3:20" ht="5.15" customHeight="1" thickBot="1"/>
    <row r="12" spans="3:20" ht="40" customHeight="1" thickBot="1">
      <c r="C12" s="709" t="s">
        <v>3002</v>
      </c>
      <c r="D12" s="710"/>
      <c r="E12" s="473" t="s">
        <v>69</v>
      </c>
      <c r="F12" s="474" t="s">
        <v>2980</v>
      </c>
      <c r="H12" s="428" t="s">
        <v>2976</v>
      </c>
      <c r="I12" s="429" t="s">
        <v>2977</v>
      </c>
      <c r="J12" s="429" t="s">
        <v>14</v>
      </c>
      <c r="K12" s="430" t="s">
        <v>15</v>
      </c>
      <c r="M12" s="521" t="s">
        <v>3010</v>
      </c>
      <c r="N12" s="522"/>
      <c r="O12" s="523">
        <f>16200*2</f>
        <v>32400</v>
      </c>
    </row>
    <row r="13" spans="3:20" ht="40" customHeight="1" thickBot="1">
      <c r="C13" s="707" t="s">
        <v>2971</v>
      </c>
      <c r="D13" s="708"/>
      <c r="E13" s="439">
        <f>K7</f>
        <v>823.5</v>
      </c>
      <c r="F13" s="480">
        <f>+SUM(M5:M7)</f>
        <v>2379.915</v>
      </c>
      <c r="H13" s="470">
        <f>+L7+L8</f>
        <v>2189.5705854179378</v>
      </c>
      <c r="I13" s="471">
        <f>+M7+M8</f>
        <v>3393.868488372093</v>
      </c>
      <c r="J13" s="476">
        <f>+I13-H13-5.5%*I13</f>
        <v>1017.6351360936901</v>
      </c>
      <c r="K13" s="472">
        <f>+J13/I13</f>
        <v>0.29984518833898899</v>
      </c>
      <c r="M13" s="481" t="s">
        <v>2925</v>
      </c>
      <c r="N13" s="482"/>
      <c r="O13" s="483">
        <f>2*Telemetría!K10</f>
        <v>5833.333333333333</v>
      </c>
    </row>
    <row r="14" spans="3:20" ht="40" customHeight="1">
      <c r="C14" s="707" t="s">
        <v>2979</v>
      </c>
      <c r="D14" s="708"/>
      <c r="E14" s="438">
        <f>+Comparación!F27*30.5</f>
        <v>823.5</v>
      </c>
      <c r="F14" s="483">
        <f>+Comparación!I25</f>
        <v>2116.395</v>
      </c>
      <c r="M14" s="527" t="s">
        <v>46</v>
      </c>
      <c r="N14" s="528"/>
      <c r="O14" s="529">
        <f>+O13+O12</f>
        <v>38233.333333333336</v>
      </c>
    </row>
    <row r="15" spans="3:20" ht="40" customHeight="1" thickBot="1">
      <c r="C15" s="696" t="s">
        <v>2981</v>
      </c>
      <c r="D15" s="697"/>
      <c r="E15" s="697"/>
      <c r="F15" s="539">
        <f>+F13/F14-1</f>
        <v>0.1245136186770428</v>
      </c>
      <c r="M15" s="524" t="s">
        <v>3011</v>
      </c>
      <c r="N15" s="525"/>
      <c r="O15" s="526">
        <f>+O14/J13</f>
        <v>37.570767731248353</v>
      </c>
    </row>
    <row r="16" spans="3:20" ht="40" customHeight="1"/>
    <row r="17" ht="40" customHeight="1"/>
    <row r="18" ht="40" customHeight="1"/>
    <row r="19" ht="40" customHeight="1"/>
    <row r="20" ht="40" customHeight="1"/>
    <row r="21" ht="40" customHeight="1"/>
    <row r="22" ht="40" customHeight="1"/>
    <row r="23" ht="40" customHeight="1"/>
    <row r="24" ht="40" customHeight="1"/>
    <row r="25" ht="40" customHeight="1"/>
    <row r="26" ht="40" customHeight="1"/>
    <row r="27" ht="40" customHeight="1"/>
    <row r="28" ht="40" customHeight="1"/>
    <row r="29" ht="40" customHeight="1"/>
    <row r="30" ht="40" customHeight="1"/>
    <row r="31" ht="40" customHeight="1"/>
    <row r="32" ht="40" customHeight="1"/>
    <row r="33" ht="40" customHeight="1"/>
    <row r="34" ht="40" customHeight="1"/>
    <row r="35" ht="40" customHeight="1"/>
    <row r="36" ht="40" customHeight="1"/>
    <row r="37" ht="40" customHeight="1"/>
  </sheetData>
  <mergeCells count="9">
    <mergeCell ref="C13:D13"/>
    <mergeCell ref="C14:D14"/>
    <mergeCell ref="C15:E15"/>
    <mergeCell ref="C2:D2"/>
    <mergeCell ref="Q2:T2"/>
    <mergeCell ref="C10:F10"/>
    <mergeCell ref="H10:K10"/>
    <mergeCell ref="M10:O10"/>
    <mergeCell ref="C12:D12"/>
  </mergeCells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A69AA-5E4C-410D-9633-C8E8A64D18D2}">
  <dimension ref="B3:F9"/>
  <sheetViews>
    <sheetView showGridLines="0" workbookViewId="0">
      <selection activeCell="F5" sqref="F5"/>
    </sheetView>
  </sheetViews>
  <sheetFormatPr baseColWidth="10" defaultRowHeight="12.5"/>
  <cols>
    <col min="2" max="3" width="21.26953125" customWidth="1"/>
  </cols>
  <sheetData>
    <row r="3" spans="2:6" ht="13">
      <c r="B3" s="591" t="s">
        <v>3018</v>
      </c>
      <c r="C3" s="592" t="s">
        <v>3016</v>
      </c>
    </row>
    <row r="4" spans="2:6">
      <c r="B4" s="584" t="s">
        <v>3019</v>
      </c>
      <c r="C4" s="585">
        <f>+'KEERR EL LO'!H15+'KEERR M'!$H$13</f>
        <v>7348.3846258133299</v>
      </c>
    </row>
    <row r="5" spans="2:6">
      <c r="B5" s="584" t="s">
        <v>3020</v>
      </c>
      <c r="C5" s="585">
        <f>+'KEERR EL LO'!I15+'KEERR M'!$I$13</f>
        <v>11362.043488372094</v>
      </c>
      <c r="D5" s="581">
        <f>+'KEERR EL LO'!F16+'KEERR M'!F14</f>
        <v>19950.66</v>
      </c>
      <c r="E5" s="581">
        <f>+'KEERR EL LO'!F15+'KEERR M'!F13</f>
        <v>8948.09</v>
      </c>
      <c r="F5" s="593">
        <f>+(D5-E5)/D5</f>
        <v>0.5514890234207791</v>
      </c>
    </row>
    <row r="6" spans="2:6">
      <c r="B6" s="582" t="s">
        <v>3021</v>
      </c>
      <c r="C6" s="583">
        <f>C5-C4-5.5%*C5</f>
        <v>3388.7464706982987</v>
      </c>
    </row>
    <row r="7" spans="2:6">
      <c r="B7" s="587" t="s">
        <v>3017</v>
      </c>
      <c r="C7" s="588">
        <f>+C6/C5</f>
        <v>0.29825149623536817</v>
      </c>
    </row>
    <row r="8" spans="2:6">
      <c r="B8" s="589" t="s">
        <v>3022</v>
      </c>
      <c r="C8" s="583">
        <f>+'KEERR M'!$O$14+'KEERR EL LO'!O16</f>
        <v>61566.666666666672</v>
      </c>
    </row>
    <row r="9" spans="2:6">
      <c r="B9" s="586" t="s">
        <v>3023</v>
      </c>
      <c r="C9" s="590">
        <f>+C8/C6</f>
        <v>18.16797662469568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30650D-1E84-413C-8F25-EA3F95CE7567}">
  <dimension ref="B1:K21"/>
  <sheetViews>
    <sheetView showGridLines="0" topLeftCell="A6" zoomScale="80" zoomScaleNormal="80" workbookViewId="0">
      <selection activeCell="C25" sqref="C25"/>
    </sheetView>
  </sheetViews>
  <sheetFormatPr baseColWidth="10" defaultColWidth="11.453125" defaultRowHeight="17.5"/>
  <cols>
    <col min="1" max="1" width="2.1796875" style="505" customWidth="1"/>
    <col min="2" max="2" width="18" style="505" customWidth="1"/>
    <col min="3" max="3" width="49.54296875" style="505" customWidth="1"/>
    <col min="4" max="4" width="19" style="505" customWidth="1"/>
    <col min="5" max="5" width="9.1796875" style="505" customWidth="1"/>
    <col min="6" max="6" width="13.26953125" style="505" customWidth="1"/>
    <col min="7" max="7" width="18.453125" style="505" customWidth="1"/>
    <col min="8" max="8" width="17.81640625" style="506" customWidth="1"/>
    <col min="9" max="10" width="11.453125" style="505"/>
    <col min="11" max="11" width="14.1796875" style="505" bestFit="1" customWidth="1"/>
    <col min="12" max="16384" width="11.453125" style="505"/>
  </cols>
  <sheetData>
    <row r="1" spans="2:11" ht="5.15" customHeight="1"/>
    <row r="2" spans="2:11" ht="26.25" customHeight="1">
      <c r="B2" s="720" t="s">
        <v>2993</v>
      </c>
      <c r="C2" s="720"/>
      <c r="D2" s="720"/>
      <c r="E2" s="720"/>
      <c r="F2" s="720"/>
      <c r="G2" s="720"/>
      <c r="H2" s="720"/>
    </row>
    <row r="3" spans="2:11" ht="5.15" customHeight="1"/>
    <row r="4" spans="2:11" ht="40.5" customHeight="1">
      <c r="B4" s="507" t="s">
        <v>2906</v>
      </c>
      <c r="C4" s="507" t="s">
        <v>2907</v>
      </c>
      <c r="D4" s="507" t="s">
        <v>2969</v>
      </c>
      <c r="E4" s="508" t="s">
        <v>2957</v>
      </c>
      <c r="F4" s="508" t="s">
        <v>2992</v>
      </c>
      <c r="G4" s="508" t="s">
        <v>2</v>
      </c>
      <c r="H4" s="509" t="s">
        <v>6</v>
      </c>
    </row>
    <row r="5" spans="2:11" ht="17.25" customHeight="1">
      <c r="B5" s="510" t="s">
        <v>2951</v>
      </c>
      <c r="C5" s="510" t="s">
        <v>2911</v>
      </c>
      <c r="D5" s="511">
        <f>+Comparación!K4</f>
        <v>116.95906432748538</v>
      </c>
      <c r="E5" s="512">
        <f>+Comparación!J4</f>
        <v>20</v>
      </c>
      <c r="F5" s="512" t="s">
        <v>1803</v>
      </c>
      <c r="G5" s="513">
        <f>ROUND('KEERR EL LO'!J8,2)</f>
        <v>2.95</v>
      </c>
      <c r="H5" s="514">
        <f>+G5*E5*30.5</f>
        <v>1799.5</v>
      </c>
    </row>
    <row r="6" spans="2:11" ht="17.25" customHeight="1">
      <c r="B6" s="510" t="s">
        <v>2951</v>
      </c>
      <c r="C6" s="510" t="s">
        <v>2913</v>
      </c>
      <c r="D6" s="511">
        <f>+Comparación!K5</f>
        <v>58.52402411189793</v>
      </c>
      <c r="E6" s="512">
        <f>+Comparación!J5</f>
        <v>10</v>
      </c>
      <c r="F6" s="512" t="str">
        <f>+F5</f>
        <v>IC5400</v>
      </c>
      <c r="G6" s="513">
        <f>+G5</f>
        <v>2.95</v>
      </c>
      <c r="H6" s="514">
        <f t="shared" ref="H6:H11" si="0">+G6*E6*30.5</f>
        <v>899.75</v>
      </c>
    </row>
    <row r="7" spans="2:11" ht="17.25" customHeight="1">
      <c r="B7" s="510" t="s">
        <v>2910</v>
      </c>
      <c r="C7" s="510" t="s">
        <v>2914</v>
      </c>
      <c r="D7" s="511">
        <f>+Comparación!K6</f>
        <v>139.31457230426301</v>
      </c>
      <c r="E7" s="512">
        <f>+Comparación!J6</f>
        <v>5</v>
      </c>
      <c r="F7" s="512" t="str">
        <f t="shared" ref="F7:F11" si="1">+F6</f>
        <v>IC5400</v>
      </c>
      <c r="G7" s="513">
        <f t="shared" ref="G7:G11" si="2">+G6</f>
        <v>2.95</v>
      </c>
      <c r="H7" s="514">
        <f t="shared" si="0"/>
        <v>449.875</v>
      </c>
    </row>
    <row r="8" spans="2:11" ht="17.25" customHeight="1">
      <c r="B8" s="510" t="s">
        <v>2910</v>
      </c>
      <c r="C8" s="510" t="s">
        <v>2917</v>
      </c>
      <c r="D8" s="511">
        <f>+Comparación!K7</f>
        <v>85.215168299957398</v>
      </c>
      <c r="E8" s="512">
        <f>+Comparación!J7</f>
        <v>4</v>
      </c>
      <c r="F8" s="512" t="str">
        <f t="shared" si="1"/>
        <v>IC5400</v>
      </c>
      <c r="G8" s="513">
        <f t="shared" si="2"/>
        <v>2.95</v>
      </c>
      <c r="H8" s="514">
        <f t="shared" si="0"/>
        <v>359.90000000000003</v>
      </c>
    </row>
    <row r="9" spans="2:11" ht="17.25" customHeight="1">
      <c r="B9" s="510" t="s">
        <v>2910</v>
      </c>
      <c r="C9" s="510" t="s">
        <v>2918</v>
      </c>
      <c r="D9" s="511">
        <f>+Comparación!K8</f>
        <v>183.23408153916631</v>
      </c>
      <c r="E9" s="512">
        <f>+Comparación!J8</f>
        <v>4</v>
      </c>
      <c r="F9" s="512" t="str">
        <f t="shared" si="1"/>
        <v>IC5400</v>
      </c>
      <c r="G9" s="513">
        <f t="shared" si="2"/>
        <v>2.95</v>
      </c>
      <c r="H9" s="514">
        <f t="shared" si="0"/>
        <v>359.90000000000003</v>
      </c>
    </row>
    <row r="10" spans="2:11" ht="17.25" customHeight="1">
      <c r="B10" s="510" t="s">
        <v>2910</v>
      </c>
      <c r="C10" s="510" t="s">
        <v>2920</v>
      </c>
      <c r="D10" s="511">
        <f>+Comparación!K10</f>
        <v>66.964285714285708</v>
      </c>
      <c r="E10" s="512">
        <f>+Comparación!J10</f>
        <v>15</v>
      </c>
      <c r="F10" s="512" t="str">
        <f t="shared" si="1"/>
        <v>IC5400</v>
      </c>
      <c r="G10" s="513">
        <f t="shared" si="2"/>
        <v>2.95</v>
      </c>
      <c r="H10" s="514">
        <f t="shared" si="0"/>
        <v>1349.625</v>
      </c>
      <c r="K10" s="515"/>
    </row>
    <row r="11" spans="2:11" ht="17.25" customHeight="1">
      <c r="B11" s="510" t="s">
        <v>2910</v>
      </c>
      <c r="C11" s="510" t="s">
        <v>2921</v>
      </c>
      <c r="D11" s="511">
        <f>+Comparación!K11</f>
        <v>66.964285714285708</v>
      </c>
      <c r="E11" s="512">
        <f>+Comparación!J11</f>
        <v>15</v>
      </c>
      <c r="F11" s="512" t="str">
        <f t="shared" si="1"/>
        <v>IC5400</v>
      </c>
      <c r="G11" s="513">
        <f t="shared" si="2"/>
        <v>2.95</v>
      </c>
      <c r="H11" s="514">
        <f t="shared" si="0"/>
        <v>1349.625</v>
      </c>
    </row>
    <row r="12" spans="2:11" ht="17.25" customHeight="1">
      <c r="B12" s="711" t="s">
        <v>2999</v>
      </c>
      <c r="C12" s="712"/>
      <c r="D12" s="712"/>
      <c r="E12" s="712"/>
      <c r="F12" s="712"/>
      <c r="G12" s="713"/>
      <c r="H12" s="516">
        <f>+SUM(H5:H11)</f>
        <v>6568.1750000000002</v>
      </c>
    </row>
    <row r="13" spans="2:11" ht="10" customHeight="1"/>
    <row r="14" spans="2:11" ht="21.75" customHeight="1">
      <c r="B14" s="721" t="s">
        <v>2997</v>
      </c>
      <c r="C14" s="721"/>
      <c r="D14" s="721"/>
      <c r="E14" s="721"/>
      <c r="F14" s="721"/>
      <c r="G14" s="721"/>
      <c r="H14" s="721"/>
    </row>
    <row r="15" spans="2:11" ht="5.15" customHeight="1">
      <c r="B15" s="517"/>
      <c r="C15" s="517"/>
      <c r="D15" s="517"/>
      <c r="E15" s="517"/>
      <c r="F15" s="517"/>
      <c r="G15" s="517"/>
      <c r="H15" s="517"/>
    </row>
    <row r="16" spans="2:11" ht="30" customHeight="1">
      <c r="B16" s="507" t="s">
        <v>2906</v>
      </c>
      <c r="C16" s="518" t="s">
        <v>3004</v>
      </c>
      <c r="D16" s="518" t="s">
        <v>2994</v>
      </c>
      <c r="E16" s="722" t="s">
        <v>1</v>
      </c>
      <c r="F16" s="723"/>
      <c r="G16" s="508" t="s">
        <v>2995</v>
      </c>
      <c r="H16" s="509" t="s">
        <v>6</v>
      </c>
    </row>
    <row r="17" spans="2:8" s="632" customFormat="1" ht="36" customHeight="1">
      <c r="B17" s="630" t="s">
        <v>3031</v>
      </c>
      <c r="C17" s="631" t="s">
        <v>3005</v>
      </c>
      <c r="D17" s="631">
        <v>7</v>
      </c>
      <c r="E17" s="724" t="s">
        <v>2926</v>
      </c>
      <c r="F17" s="724"/>
      <c r="G17" s="630">
        <f>+'KEERR EL LO'!J9</f>
        <v>200</v>
      </c>
      <c r="H17" s="631">
        <f>+G17*D17</f>
        <v>1400</v>
      </c>
    </row>
    <row r="18" spans="2:8" s="632" customFormat="1" ht="36" customHeight="1">
      <c r="B18" s="641" t="str">
        <f>+B17</f>
        <v>Entre Lomas - Loma Ocampo</v>
      </c>
      <c r="C18" s="631" t="str">
        <f>+'KEERR EL LO'!D10</f>
        <v>Monitoreo de residual de fosfonato</v>
      </c>
      <c r="D18" s="631">
        <v>7</v>
      </c>
      <c r="E18" s="724" t="s">
        <v>2926</v>
      </c>
      <c r="F18" s="724"/>
      <c r="G18" s="631">
        <f>+'KEERR EL LO'!J10</f>
        <v>131.09593582779854</v>
      </c>
      <c r="H18" s="677" t="s">
        <v>3049</v>
      </c>
    </row>
    <row r="19" spans="2:8" ht="17.25" customHeight="1">
      <c r="B19" s="714" t="s">
        <v>3000</v>
      </c>
      <c r="C19" s="715"/>
      <c r="D19" s="715"/>
      <c r="E19" s="715"/>
      <c r="F19" s="715"/>
      <c r="G19" s="716"/>
      <c r="H19" s="516">
        <f>+SUM(H17:H17)</f>
        <v>1400</v>
      </c>
    </row>
    <row r="20" spans="2:8" ht="5.15" customHeight="1">
      <c r="H20" s="519"/>
    </row>
    <row r="21" spans="2:8" ht="17.25" customHeight="1">
      <c r="B21" s="717" t="s">
        <v>3006</v>
      </c>
      <c r="C21" s="718"/>
      <c r="D21" s="718"/>
      <c r="E21" s="718"/>
      <c r="F21" s="718"/>
      <c r="G21" s="719"/>
      <c r="H21" s="520">
        <f>+H19+H12</f>
        <v>7968.1750000000002</v>
      </c>
    </row>
  </sheetData>
  <mergeCells count="8">
    <mergeCell ref="B12:G12"/>
    <mergeCell ref="B19:G19"/>
    <mergeCell ref="B21:G21"/>
    <mergeCell ref="B2:H2"/>
    <mergeCell ref="B14:H14"/>
    <mergeCell ref="E16:F16"/>
    <mergeCell ref="E17:F17"/>
    <mergeCell ref="E18:F18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67FAD-F676-410D-A953-25737535F849}">
  <dimension ref="B1:K15"/>
  <sheetViews>
    <sheetView showGridLines="0" workbookViewId="0">
      <selection activeCell="F5" sqref="F5"/>
    </sheetView>
  </sheetViews>
  <sheetFormatPr baseColWidth="10" defaultColWidth="11.453125" defaultRowHeight="16"/>
  <cols>
    <col min="1" max="1" width="2.1796875" style="611" customWidth="1"/>
    <col min="2" max="2" width="14.453125" style="611" customWidth="1"/>
    <col min="3" max="3" width="35.7265625" style="611" customWidth="1"/>
    <col min="4" max="4" width="16.453125" style="611" customWidth="1"/>
    <col min="5" max="5" width="9.1796875" style="611" customWidth="1"/>
    <col min="6" max="6" width="13.26953125" style="611" customWidth="1"/>
    <col min="7" max="7" width="17" style="611" customWidth="1"/>
    <col min="8" max="8" width="13.54296875" style="612" customWidth="1"/>
    <col min="9" max="10" width="11.453125" style="611" bestFit="1"/>
    <col min="11" max="11" width="16" style="611" bestFit="1" customWidth="1"/>
    <col min="12" max="16384" width="11.453125" style="611"/>
  </cols>
  <sheetData>
    <row r="1" spans="2:11" ht="5.15" customHeight="1"/>
    <row r="2" spans="2:11" ht="26.25" customHeight="1">
      <c r="B2" s="731" t="s">
        <v>2993</v>
      </c>
      <c r="C2" s="731"/>
      <c r="D2" s="731"/>
      <c r="E2" s="731"/>
      <c r="F2" s="731"/>
      <c r="G2" s="731"/>
      <c r="H2" s="731"/>
    </row>
    <row r="3" spans="2:11" ht="5.15" customHeight="1"/>
    <row r="4" spans="2:11" ht="40.5" customHeight="1">
      <c r="B4" s="613" t="s">
        <v>2906</v>
      </c>
      <c r="C4" s="613" t="s">
        <v>2907</v>
      </c>
      <c r="D4" s="613" t="s">
        <v>2969</v>
      </c>
      <c r="E4" s="614" t="s">
        <v>2957</v>
      </c>
      <c r="F4" s="614" t="s">
        <v>2992</v>
      </c>
      <c r="G4" s="614" t="s">
        <v>2</v>
      </c>
      <c r="H4" s="615" t="s">
        <v>6</v>
      </c>
    </row>
    <row r="5" spans="2:11" ht="14.25" customHeight="1">
      <c r="B5" s="616" t="s">
        <v>2937</v>
      </c>
      <c r="C5" s="616" t="s">
        <v>2938</v>
      </c>
      <c r="D5" s="617">
        <f>+Comparación!G12</f>
        <v>176.23008600028197</v>
      </c>
      <c r="E5" s="618">
        <f>+Comparación!J12</f>
        <v>15</v>
      </c>
      <c r="F5" s="618" t="str">
        <f>+'KEERR M'!E7</f>
        <v>IC5091</v>
      </c>
      <c r="G5" s="619">
        <f>+'KEERR M'!J7</f>
        <v>2.89</v>
      </c>
      <c r="H5" s="620">
        <f>+G5*E5*30.5</f>
        <v>1322.175</v>
      </c>
      <c r="K5" s="611" t="s">
        <v>3014</v>
      </c>
    </row>
    <row r="6" spans="2:11" ht="14.25" customHeight="1">
      <c r="B6" s="616" t="s">
        <v>2937</v>
      </c>
      <c r="C6" s="616" t="s">
        <v>2948</v>
      </c>
      <c r="D6" s="617">
        <v>300</v>
      </c>
      <c r="E6" s="618">
        <f>+Comparación!J15</f>
        <v>12</v>
      </c>
      <c r="F6" s="618" t="str">
        <f>+F5</f>
        <v>IC5091</v>
      </c>
      <c r="G6" s="619">
        <f>+G5</f>
        <v>2.89</v>
      </c>
      <c r="H6" s="620">
        <f>+G6*E6*30.5</f>
        <v>1057.74</v>
      </c>
      <c r="K6" s="611" t="s">
        <v>3034</v>
      </c>
    </row>
    <row r="7" spans="2:11" ht="14.25" customHeight="1">
      <c r="B7" s="725" t="s">
        <v>2999</v>
      </c>
      <c r="C7" s="726"/>
      <c r="D7" s="726"/>
      <c r="E7" s="726"/>
      <c r="F7" s="726"/>
      <c r="G7" s="727"/>
      <c r="H7" s="621">
        <f>+SUM(H5:H6)</f>
        <v>2379.915</v>
      </c>
      <c r="J7" s="611" t="s">
        <v>3036</v>
      </c>
    </row>
    <row r="8" spans="2:11" ht="10" customHeight="1">
      <c r="J8" s="611" t="s">
        <v>3035</v>
      </c>
    </row>
    <row r="9" spans="2:11" ht="21.75" customHeight="1">
      <c r="B9" s="732" t="s">
        <v>2997</v>
      </c>
      <c r="C9" s="732"/>
      <c r="D9" s="732"/>
      <c r="E9" s="732"/>
      <c r="F9" s="732"/>
      <c r="G9" s="732"/>
      <c r="H9" s="732"/>
      <c r="I9" s="611" t="s">
        <v>3037</v>
      </c>
    </row>
    <row r="10" spans="2:11" ht="5.15" customHeight="1">
      <c r="B10" s="622"/>
      <c r="C10" s="622"/>
      <c r="D10" s="622"/>
      <c r="E10" s="622"/>
      <c r="F10" s="622"/>
      <c r="G10" s="622"/>
      <c r="H10" s="622"/>
    </row>
    <row r="11" spans="2:11" ht="30" customHeight="1">
      <c r="B11" s="613" t="s">
        <v>2906</v>
      </c>
      <c r="C11" s="623" t="s">
        <v>3004</v>
      </c>
      <c r="D11" s="623" t="s">
        <v>2994</v>
      </c>
      <c r="E11" s="733" t="s">
        <v>1</v>
      </c>
      <c r="F11" s="734"/>
      <c r="G11" s="614" t="s">
        <v>2995</v>
      </c>
      <c r="H11" s="615" t="s">
        <v>6</v>
      </c>
    </row>
    <row r="12" spans="2:11">
      <c r="B12" s="624" t="s">
        <v>3024</v>
      </c>
      <c r="C12" s="625" t="s">
        <v>3033</v>
      </c>
      <c r="D12" s="625">
        <v>2</v>
      </c>
      <c r="E12" s="735" t="s">
        <v>2998</v>
      </c>
      <c r="F12" s="735"/>
      <c r="G12" s="620">
        <f>+'KEERR M'!J8</f>
        <v>506.97674418604646</v>
      </c>
      <c r="H12" s="620">
        <f>+G12*D12</f>
        <v>1013.9534883720929</v>
      </c>
    </row>
    <row r="13" spans="2:11">
      <c r="B13" s="725" t="s">
        <v>3000</v>
      </c>
      <c r="C13" s="726"/>
      <c r="D13" s="726"/>
      <c r="E13" s="726"/>
      <c r="F13" s="726"/>
      <c r="G13" s="727"/>
      <c r="H13" s="621">
        <f>+SUM(H12:H12)</f>
        <v>1013.9534883720929</v>
      </c>
    </row>
    <row r="14" spans="2:11" ht="5.15" customHeight="1">
      <c r="H14" s="626"/>
    </row>
    <row r="15" spans="2:11">
      <c r="B15" s="728" t="s">
        <v>3006</v>
      </c>
      <c r="C15" s="729"/>
      <c r="D15" s="729"/>
      <c r="E15" s="729"/>
      <c r="F15" s="729"/>
      <c r="G15" s="730"/>
      <c r="H15" s="627">
        <f>+H13+H7</f>
        <v>3393.868488372093</v>
      </c>
    </row>
  </sheetData>
  <mergeCells count="7">
    <mergeCell ref="B13:G13"/>
    <mergeCell ref="B15:G15"/>
    <mergeCell ref="B2:H2"/>
    <mergeCell ref="B7:G7"/>
    <mergeCell ref="B9:H9"/>
    <mergeCell ref="E11:F11"/>
    <mergeCell ref="E12:F12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H23"/>
  <sheetViews>
    <sheetView tabSelected="1" zoomScale="90" zoomScaleNormal="90" workbookViewId="0">
      <pane ySplit="4" topLeftCell="A5" activePane="bottomLeft" state="frozen"/>
      <selection pane="bottomLeft" activeCell="H35" sqref="H35"/>
    </sheetView>
  </sheetViews>
  <sheetFormatPr baseColWidth="10" defaultColWidth="11.453125" defaultRowHeight="14"/>
  <cols>
    <col min="1" max="1" width="1.54296875" style="357" customWidth="1"/>
    <col min="2" max="2" width="1.81640625" style="363" customWidth="1"/>
    <col min="3" max="3" width="18.54296875" style="357" bestFit="1" customWidth="1"/>
    <col min="4" max="4" width="14.453125" style="357" customWidth="1"/>
    <col min="5" max="5" width="12.453125" style="357" bestFit="1" customWidth="1"/>
    <col min="6" max="6" width="10.7265625" style="357" customWidth="1"/>
    <col min="7" max="7" width="5.81640625" style="357" bestFit="1" customWidth="1"/>
    <col min="8" max="8" width="13" style="357" bestFit="1" customWidth="1"/>
    <col min="9" max="16384" width="11.453125" style="357"/>
  </cols>
  <sheetData>
    <row r="1" spans="3:8" ht="3.75" customHeight="1">
      <c r="E1" s="287"/>
      <c r="F1" s="287"/>
    </row>
    <row r="2" spans="3:8" ht="15" customHeight="1">
      <c r="C2" s="288" t="s">
        <v>23</v>
      </c>
      <c r="D2" s="289">
        <v>45309</v>
      </c>
      <c r="E2" s="742" t="s">
        <v>24</v>
      </c>
      <c r="F2" s="742"/>
      <c r="G2" s="736" t="s">
        <v>3038</v>
      </c>
      <c r="H2" s="736"/>
    </row>
    <row r="3" spans="3:8" ht="15" customHeight="1">
      <c r="C3" s="288" t="s">
        <v>25</v>
      </c>
      <c r="D3" s="290">
        <v>810</v>
      </c>
      <c r="E3" s="742"/>
      <c r="F3" s="742"/>
      <c r="G3" s="736"/>
      <c r="H3" s="736"/>
    </row>
    <row r="4" spans="3:8" ht="15" customHeight="1">
      <c r="C4" s="291" t="s">
        <v>26</v>
      </c>
      <c r="D4" s="298" t="s">
        <v>27</v>
      </c>
      <c r="E4" s="291" t="s">
        <v>28</v>
      </c>
      <c r="F4" s="291" t="s">
        <v>29</v>
      </c>
      <c r="G4" s="291" t="s">
        <v>30</v>
      </c>
      <c r="H4" s="291" t="s">
        <v>31</v>
      </c>
    </row>
    <row r="5" spans="3:8" ht="15" customHeight="1">
      <c r="C5" s="740" t="s">
        <v>32</v>
      </c>
      <c r="D5" s="740"/>
      <c r="E5" s="740"/>
      <c r="F5" s="740"/>
      <c r="G5" s="296"/>
      <c r="H5" s="296"/>
    </row>
    <row r="6" spans="3:8" ht="15" customHeight="1">
      <c r="C6" s="741" t="s">
        <v>33</v>
      </c>
      <c r="D6" s="741"/>
      <c r="E6" s="741"/>
      <c r="F6" s="741"/>
      <c r="G6" s="297"/>
      <c r="H6" s="358">
        <f>SUM(H7:H8)</f>
        <v>227272.72727272726</v>
      </c>
    </row>
    <row r="7" spans="3:8" ht="15" customHeight="1">
      <c r="C7" s="294" t="s">
        <v>34</v>
      </c>
      <c r="D7" s="292" t="s">
        <v>21</v>
      </c>
      <c r="E7" s="660">
        <v>2500000</v>
      </c>
      <c r="F7" s="293"/>
      <c r="G7" s="294">
        <f>2/22</f>
        <v>9.0909090909090912E-2</v>
      </c>
      <c r="H7" s="293">
        <f>+G7*E7</f>
        <v>227272.72727272726</v>
      </c>
    </row>
    <row r="8" spans="3:8" ht="15" customHeight="1">
      <c r="C8" s="294"/>
      <c r="D8" s="292"/>
      <c r="E8" s="661"/>
      <c r="F8" s="293"/>
      <c r="G8" s="294"/>
      <c r="H8" s="293"/>
    </row>
    <row r="9" spans="3:8" ht="15" customHeight="1">
      <c r="C9" s="740" t="s">
        <v>37</v>
      </c>
      <c r="D9" s="740"/>
      <c r="E9" s="740"/>
      <c r="F9" s="740"/>
      <c r="G9" s="296"/>
      <c r="H9" s="296"/>
    </row>
    <row r="10" spans="3:8" ht="15" customHeight="1">
      <c r="C10" s="741" t="s">
        <v>38</v>
      </c>
      <c r="D10" s="741"/>
      <c r="E10" s="741"/>
      <c r="F10" s="741"/>
      <c r="G10" s="297"/>
      <c r="H10" s="358">
        <f>+SUM(H11:H13)</f>
        <v>163272.72727272726</v>
      </c>
    </row>
    <row r="11" spans="3:8" ht="15" customHeight="1">
      <c r="C11" s="292" t="s">
        <v>39</v>
      </c>
      <c r="D11" s="292" t="s">
        <v>21</v>
      </c>
      <c r="E11" s="362">
        <f t="shared" ref="E11:E12" si="0">+F11*$D$3</f>
        <v>1215000</v>
      </c>
      <c r="F11" s="361">
        <v>1500</v>
      </c>
      <c r="G11" s="294">
        <f>+G7</f>
        <v>9.0909090909090912E-2</v>
      </c>
      <c r="H11" s="293">
        <f>+G11*E11</f>
        <v>110454.54545454546</v>
      </c>
    </row>
    <row r="12" spans="3:8" ht="15" customHeight="1">
      <c r="C12" s="292" t="s">
        <v>40</v>
      </c>
      <c r="D12" s="292" t="s">
        <v>21</v>
      </c>
      <c r="E12" s="362">
        <f t="shared" si="0"/>
        <v>405000</v>
      </c>
      <c r="F12" s="361">
        <v>500</v>
      </c>
      <c r="G12" s="294">
        <f>+G11</f>
        <v>9.0909090909090912E-2</v>
      </c>
      <c r="H12" s="293">
        <f>+G12*E12</f>
        <v>36818.181818181816</v>
      </c>
    </row>
    <row r="13" spans="3:8" ht="15" customHeight="1">
      <c r="C13" s="295" t="s">
        <v>61</v>
      </c>
      <c r="D13" s="295" t="s">
        <v>16</v>
      </c>
      <c r="E13" s="362">
        <v>800</v>
      </c>
      <c r="F13" s="361"/>
      <c r="G13" s="294">
        <f>200/10</f>
        <v>20</v>
      </c>
      <c r="H13" s="293">
        <f>+G13*E13</f>
        <v>16000</v>
      </c>
    </row>
    <row r="14" spans="3:8" ht="15" customHeight="1">
      <c r="C14" s="740" t="s">
        <v>41</v>
      </c>
      <c r="D14" s="740"/>
      <c r="E14" s="740"/>
      <c r="F14" s="740"/>
      <c r="G14" s="296"/>
      <c r="H14" s="296"/>
    </row>
    <row r="15" spans="3:8" ht="15" customHeight="1">
      <c r="C15" s="741" t="s">
        <v>42</v>
      </c>
      <c r="D15" s="741"/>
      <c r="E15" s="741"/>
      <c r="F15" s="741"/>
      <c r="G15" s="297"/>
      <c r="H15" s="358">
        <f>+H16</f>
        <v>154006.8942777086</v>
      </c>
    </row>
    <row r="16" spans="3:8" ht="15" customHeight="1">
      <c r="C16" s="368" t="s">
        <v>3039</v>
      </c>
      <c r="D16" s="292" t="s">
        <v>3040</v>
      </c>
      <c r="E16" s="361">
        <f>+F16*D3</f>
        <v>22000.984896815513</v>
      </c>
      <c r="F16" s="293">
        <f>+Fosfonato.!G11</f>
        <v>27.161709749154955</v>
      </c>
      <c r="G16" s="294">
        <v>7</v>
      </c>
      <c r="H16" s="293">
        <f>+G16*E16</f>
        <v>154006.8942777086</v>
      </c>
    </row>
    <row r="17" spans="3:8" ht="15" customHeight="1">
      <c r="C17" s="737" t="s">
        <v>3042</v>
      </c>
      <c r="D17" s="738"/>
      <c r="E17" s="738"/>
      <c r="F17" s="739"/>
      <c r="G17" s="291" t="s">
        <v>3041</v>
      </c>
      <c r="H17" s="293">
        <f>+H15++H10++H6</f>
        <v>544552.34882316319</v>
      </c>
    </row>
    <row r="18" spans="3:8" ht="15" customHeight="1">
      <c r="C18" s="737" t="s">
        <v>3042</v>
      </c>
      <c r="D18" s="738"/>
      <c r="E18" s="738"/>
      <c r="F18" s="739"/>
      <c r="G18" s="291" t="s">
        <v>44</v>
      </c>
      <c r="H18" s="359">
        <f>+H17/D3</f>
        <v>672.28685039896686</v>
      </c>
    </row>
    <row r="20" spans="3:8">
      <c r="H20" s="360"/>
    </row>
    <row r="23" spans="3:8">
      <c r="H23" s="667"/>
    </row>
  </sheetData>
  <mergeCells count="10">
    <mergeCell ref="G2:H3"/>
    <mergeCell ref="C17:F17"/>
    <mergeCell ref="C18:F18"/>
    <mergeCell ref="C9:F9"/>
    <mergeCell ref="C14:F14"/>
    <mergeCell ref="C15:F15"/>
    <mergeCell ref="C10:F10"/>
    <mergeCell ref="E2:F3"/>
    <mergeCell ref="C5:F5"/>
    <mergeCell ref="C6:F6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84F63-CD01-47E3-928A-9C2639BD59ED}">
  <dimension ref="C3:O16"/>
  <sheetViews>
    <sheetView showGridLines="0" workbookViewId="0">
      <selection activeCell="K5" sqref="K5"/>
    </sheetView>
  </sheetViews>
  <sheetFormatPr baseColWidth="10" defaultColWidth="11.453125" defaultRowHeight="12.5"/>
  <cols>
    <col min="1" max="1" width="2.453125" style="47" customWidth="1"/>
    <col min="2" max="2" width="0.453125" style="47" customWidth="1"/>
    <col min="3" max="3" width="28.81640625" style="47" customWidth="1"/>
    <col min="4" max="4" width="16.7265625" style="47" customWidth="1"/>
    <col min="5" max="5" width="2" style="47" customWidth="1"/>
    <col min="6" max="6" width="0.453125" style="47" customWidth="1"/>
    <col min="7" max="7" width="20.26953125" style="47" customWidth="1"/>
    <col min="8" max="8" width="15" style="47" customWidth="1"/>
    <col min="9" max="9" width="12" style="47" bestFit="1" customWidth="1"/>
    <col min="10" max="10" width="12" style="47" customWidth="1"/>
    <col min="11" max="11" width="11.7265625" style="47" customWidth="1"/>
    <col min="12" max="12" width="4" style="47" customWidth="1"/>
    <col min="13" max="13" width="27.7265625" style="47" customWidth="1"/>
    <col min="14" max="16384" width="11.453125" style="47"/>
  </cols>
  <sheetData>
    <row r="3" spans="3:15" s="441" customFormat="1" ht="54.75" customHeight="1">
      <c r="C3" s="464" t="s">
        <v>2968</v>
      </c>
      <c r="D3" s="465">
        <v>45231</v>
      </c>
      <c r="G3" s="467" t="s">
        <v>2990</v>
      </c>
      <c r="H3" s="467" t="s">
        <v>2973</v>
      </c>
      <c r="I3" s="467" t="s">
        <v>3047</v>
      </c>
      <c r="J3" s="467" t="s">
        <v>3048</v>
      </c>
      <c r="K3" s="467" t="s">
        <v>2974</v>
      </c>
      <c r="M3" s="457" t="s">
        <v>2907</v>
      </c>
      <c r="N3" s="457" t="s">
        <v>2987</v>
      </c>
      <c r="O3" s="457" t="s">
        <v>2988</v>
      </c>
    </row>
    <row r="4" spans="3:15" ht="14">
      <c r="C4" s="215" t="s">
        <v>2958</v>
      </c>
      <c r="D4" s="215">
        <v>750</v>
      </c>
      <c r="G4" s="466">
        <f>+I12</f>
        <v>81.018518518518519</v>
      </c>
      <c r="H4" s="466">
        <f>+D13*N16/12</f>
        <v>47.5</v>
      </c>
      <c r="I4" s="466">
        <f>3*1500/36/12</f>
        <v>10.416666666666666</v>
      </c>
      <c r="J4" s="466">
        <f>750/12</f>
        <v>62.5</v>
      </c>
      <c r="K4" s="466">
        <f>+H4+G4+I4+J4</f>
        <v>201.43518518518519</v>
      </c>
      <c r="M4" s="459" t="s">
        <v>2911</v>
      </c>
      <c r="N4" s="459"/>
      <c r="O4" s="459">
        <v>1</v>
      </c>
    </row>
    <row r="5" spans="3:15" ht="14">
      <c r="C5" s="215" t="s">
        <v>2959</v>
      </c>
      <c r="D5" s="215">
        <v>450</v>
      </c>
      <c r="M5" s="459" t="s">
        <v>2913</v>
      </c>
      <c r="N5" s="459">
        <v>1</v>
      </c>
      <c r="O5" s="459"/>
    </row>
    <row r="6" spans="3:15" ht="14">
      <c r="C6" s="215" t="s">
        <v>2960</v>
      </c>
      <c r="D6" s="215">
        <v>1800</v>
      </c>
      <c r="M6" s="459" t="s">
        <v>2914</v>
      </c>
      <c r="N6" s="459">
        <v>1</v>
      </c>
      <c r="O6" s="459"/>
    </row>
    <row r="7" spans="3:15" ht="14">
      <c r="C7" s="475" t="s">
        <v>2961</v>
      </c>
      <c r="D7" s="475">
        <v>1800</v>
      </c>
      <c r="G7" s="484" t="s">
        <v>2985</v>
      </c>
      <c r="H7" s="215">
        <f>+N16</f>
        <v>10</v>
      </c>
      <c r="I7" s="215">
        <f>+H7*D8</f>
        <v>29600</v>
      </c>
      <c r="J7" s="674"/>
      <c r="M7" s="459" t="s">
        <v>2917</v>
      </c>
      <c r="N7" s="459">
        <v>1</v>
      </c>
      <c r="O7" s="459"/>
    </row>
    <row r="8" spans="3:15" ht="14">
      <c r="C8" s="215" t="s">
        <v>2962</v>
      </c>
      <c r="D8" s="215">
        <v>2960</v>
      </c>
      <c r="G8" s="484" t="s">
        <v>2986</v>
      </c>
      <c r="H8" s="215">
        <f>+O16</f>
        <v>2</v>
      </c>
      <c r="I8" s="215">
        <f>+H8*D7</f>
        <v>3600</v>
      </c>
      <c r="J8" s="674"/>
      <c r="M8" s="459" t="s">
        <v>2918</v>
      </c>
      <c r="N8" s="459">
        <v>1</v>
      </c>
      <c r="O8" s="459"/>
    </row>
    <row r="9" spans="3:15" ht="14">
      <c r="C9" s="475" t="s">
        <v>2963</v>
      </c>
      <c r="D9" s="475">
        <v>3300</v>
      </c>
      <c r="G9" s="484" t="s">
        <v>2991</v>
      </c>
      <c r="H9" s="215">
        <v>12</v>
      </c>
      <c r="I9" s="215">
        <f>+H9*D11</f>
        <v>1800</v>
      </c>
      <c r="J9" s="674"/>
      <c r="M9" s="459" t="s">
        <v>2919</v>
      </c>
      <c r="N9" s="459">
        <v>1</v>
      </c>
      <c r="O9" s="459"/>
    </row>
    <row r="10" spans="3:15" ht="14">
      <c r="C10" s="215" t="s">
        <v>2964</v>
      </c>
      <c r="D10" s="215">
        <v>300</v>
      </c>
      <c r="H10" s="485" t="s">
        <v>46</v>
      </c>
      <c r="I10" s="486">
        <f>+SUM(I7:I9)</f>
        <v>35000</v>
      </c>
      <c r="J10" s="674"/>
      <c r="K10" s="673">
        <f>+I10/H9</f>
        <v>2916.6666666666665</v>
      </c>
      <c r="M10" s="459" t="s">
        <v>2920</v>
      </c>
      <c r="N10" s="459">
        <v>1</v>
      </c>
      <c r="O10" s="459"/>
    </row>
    <row r="11" spans="3:15" ht="14">
      <c r="C11" s="215" t="s">
        <v>2965</v>
      </c>
      <c r="D11" s="215">
        <v>150</v>
      </c>
      <c r="H11" s="484" t="s">
        <v>2989</v>
      </c>
      <c r="I11" s="215">
        <v>36</v>
      </c>
      <c r="J11" s="674"/>
      <c r="M11" s="459" t="s">
        <v>2921</v>
      </c>
      <c r="N11" s="459"/>
      <c r="O11" s="459">
        <v>1</v>
      </c>
    </row>
    <row r="12" spans="3:15" ht="14">
      <c r="C12" s="215" t="s">
        <v>2966</v>
      </c>
      <c r="D12" s="215">
        <v>17</v>
      </c>
      <c r="H12" s="484" t="s">
        <v>2974</v>
      </c>
      <c r="I12" s="271">
        <f>+I10/I11/12</f>
        <v>81.018518518518519</v>
      </c>
      <c r="J12" s="675"/>
      <c r="M12" s="459" t="s">
        <v>2938</v>
      </c>
      <c r="N12" s="459">
        <v>1</v>
      </c>
      <c r="O12" s="459"/>
    </row>
    <row r="13" spans="3:15" ht="14">
      <c r="C13" s="215" t="s">
        <v>2967</v>
      </c>
      <c r="D13" s="215">
        <v>57</v>
      </c>
      <c r="M13" s="459" t="s">
        <v>2942</v>
      </c>
      <c r="N13" s="459">
        <v>1</v>
      </c>
      <c r="O13" s="459"/>
    </row>
    <row r="14" spans="3:15" ht="14">
      <c r="M14" s="459" t="s">
        <v>2945</v>
      </c>
      <c r="N14" s="459">
        <v>1</v>
      </c>
      <c r="O14" s="459"/>
    </row>
    <row r="15" spans="3:15" ht="14">
      <c r="M15" s="459" t="s">
        <v>2948</v>
      </c>
      <c r="N15" s="459">
        <v>1</v>
      </c>
      <c r="O15" s="459"/>
    </row>
    <row r="16" spans="3:15">
      <c r="N16" s="215">
        <f>+SUM(N4:N15)</f>
        <v>10</v>
      </c>
      <c r="O16" s="215">
        <f>+SUM(O4:O15)</f>
        <v>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24"/>
  <sheetViews>
    <sheetView showGridLines="0" topLeftCell="B1" zoomScale="80" zoomScaleNormal="80" workbookViewId="0">
      <selection activeCell="P28" sqref="P28"/>
    </sheetView>
  </sheetViews>
  <sheetFormatPr baseColWidth="10" defaultColWidth="11.453125" defaultRowHeight="12.5"/>
  <cols>
    <col min="1" max="1" width="43.26953125" style="315" customWidth="1"/>
    <col min="2" max="2" width="9.1796875" style="315" customWidth="1"/>
    <col min="3" max="3" width="8.453125" style="315" customWidth="1"/>
    <col min="4" max="4" width="18.453125" style="315" customWidth="1"/>
    <col min="5" max="5" width="15" style="315" customWidth="1"/>
    <col min="6" max="6" width="9.453125" style="315" customWidth="1"/>
    <col min="7" max="7" width="17.453125" style="315" customWidth="1"/>
    <col min="8" max="8" width="10.7265625" style="315" customWidth="1"/>
    <col min="9" max="9" width="11.453125" style="315" bestFit="1" customWidth="1"/>
    <col min="10" max="10" width="11.54296875" style="315" customWidth="1"/>
    <col min="11" max="11" width="21.26953125" style="315" customWidth="1"/>
    <col min="12" max="12" width="15.453125" style="315" customWidth="1"/>
    <col min="13" max="13" width="9.453125" style="315" customWidth="1"/>
    <col min="14" max="14" width="13.453125" style="315" customWidth="1"/>
    <col min="15" max="15" width="11.1796875" style="315" customWidth="1"/>
    <col min="16" max="16" width="17.7265625" style="315" customWidth="1"/>
    <col min="17" max="17" width="11.54296875" style="315" customWidth="1"/>
    <col min="18" max="18" width="11.7265625" style="315" customWidth="1"/>
    <col min="19" max="19" width="11.1796875" style="315" customWidth="1"/>
    <col min="20" max="20" width="13.7265625" style="315" customWidth="1"/>
    <col min="21" max="21" width="14" style="315" customWidth="1"/>
    <col min="22" max="22" width="11.7265625" style="315" customWidth="1"/>
    <col min="23" max="16384" width="11.453125" style="315"/>
  </cols>
  <sheetData>
    <row r="1" spans="1:22">
      <c r="D1" s="316">
        <f>+D6/350</f>
        <v>297000</v>
      </c>
      <c r="E1" s="317"/>
      <c r="F1" s="317"/>
      <c r="J1" s="318"/>
      <c r="K1" s="318"/>
    </row>
    <row r="2" spans="1:22">
      <c r="D2" s="319"/>
      <c r="F2" s="319">
        <v>0.3</v>
      </c>
      <c r="H2" s="320"/>
      <c r="I2" s="317"/>
      <c r="J2" s="320"/>
      <c r="K2" s="320"/>
    </row>
    <row r="3" spans="1:22" ht="12.75" customHeight="1">
      <c r="A3" s="756" t="s">
        <v>48</v>
      </c>
      <c r="B3" s="744" t="s">
        <v>30</v>
      </c>
      <c r="C3" s="744" t="s">
        <v>49</v>
      </c>
      <c r="D3" s="744" t="s">
        <v>50</v>
      </c>
      <c r="E3" s="744" t="s">
        <v>51</v>
      </c>
      <c r="F3" s="744" t="s">
        <v>52</v>
      </c>
      <c r="G3" s="744" t="s">
        <v>53</v>
      </c>
      <c r="H3" s="744" t="s">
        <v>54</v>
      </c>
      <c r="I3" s="744" t="s">
        <v>55</v>
      </c>
      <c r="J3" s="744" t="s">
        <v>56</v>
      </c>
      <c r="K3" s="744" t="s">
        <v>57</v>
      </c>
      <c r="L3" s="744" t="s">
        <v>58</v>
      </c>
      <c r="M3" s="744" t="s">
        <v>59</v>
      </c>
      <c r="N3" s="747" t="s">
        <v>60</v>
      </c>
      <c r="O3" s="750" t="s">
        <v>61</v>
      </c>
      <c r="P3" s="750"/>
      <c r="Q3" s="750"/>
      <c r="R3" s="750" t="s">
        <v>62</v>
      </c>
      <c r="S3" s="750"/>
      <c r="T3" s="750"/>
      <c r="U3" s="744" t="s">
        <v>63</v>
      </c>
      <c r="V3" s="751" t="s">
        <v>64</v>
      </c>
    </row>
    <row r="4" spans="1:22" ht="12.75" customHeight="1">
      <c r="A4" s="757"/>
      <c r="B4" s="745"/>
      <c r="C4" s="745"/>
      <c r="D4" s="745"/>
      <c r="E4" s="745"/>
      <c r="F4" s="745"/>
      <c r="G4" s="745"/>
      <c r="H4" s="745"/>
      <c r="I4" s="745"/>
      <c r="J4" s="745"/>
      <c r="K4" s="745"/>
      <c r="L4" s="745"/>
      <c r="M4" s="745"/>
      <c r="N4" s="748"/>
      <c r="O4" s="754" t="s">
        <v>65</v>
      </c>
      <c r="P4" s="754" t="s">
        <v>66</v>
      </c>
      <c r="Q4" s="754" t="s">
        <v>64</v>
      </c>
      <c r="R4" s="754" t="s">
        <v>67</v>
      </c>
      <c r="S4" s="754" t="s">
        <v>68</v>
      </c>
      <c r="T4" s="754" t="s">
        <v>64</v>
      </c>
      <c r="U4" s="745" t="s">
        <v>64</v>
      </c>
      <c r="V4" s="752"/>
    </row>
    <row r="5" spans="1:22" ht="57.75" customHeight="1">
      <c r="A5" s="758"/>
      <c r="B5" s="746"/>
      <c r="C5" s="746"/>
      <c r="D5" s="746"/>
      <c r="E5" s="746"/>
      <c r="F5" s="746"/>
      <c r="G5" s="746"/>
      <c r="H5" s="746"/>
      <c r="I5" s="746"/>
      <c r="J5" s="746"/>
      <c r="K5" s="746"/>
      <c r="L5" s="746"/>
      <c r="M5" s="746"/>
      <c r="N5" s="749"/>
      <c r="O5" s="755"/>
      <c r="P5" s="755" t="s">
        <v>66</v>
      </c>
      <c r="Q5" s="755" t="s">
        <v>69</v>
      </c>
      <c r="R5" s="755"/>
      <c r="S5" s="755"/>
      <c r="T5" s="755"/>
      <c r="U5" s="746" t="s">
        <v>69</v>
      </c>
      <c r="V5" s="753"/>
    </row>
    <row r="6" spans="1:22">
      <c r="A6" s="336" t="s">
        <v>70</v>
      </c>
      <c r="B6" s="321">
        <v>1</v>
      </c>
      <c r="C6" s="324" t="s">
        <v>71</v>
      </c>
      <c r="D6" s="325">
        <f>(85000*2+12000+80000+35000)*350</f>
        <v>103950000</v>
      </c>
      <c r="E6" s="321">
        <v>120</v>
      </c>
      <c r="F6" s="326">
        <v>0.3</v>
      </c>
      <c r="G6" s="327">
        <f>+D6*(1-F6)/E6</f>
        <v>606375</v>
      </c>
      <c r="H6" s="328">
        <f>40000/6</f>
        <v>6666.666666666667</v>
      </c>
      <c r="I6" s="329">
        <f>215*350</f>
        <v>75250</v>
      </c>
      <c r="J6" s="328">
        <v>3400</v>
      </c>
      <c r="K6" s="328">
        <f>15000*350/10-R6/12</f>
        <v>375000</v>
      </c>
      <c r="L6" s="327"/>
      <c r="M6" s="321"/>
      <c r="N6" s="330"/>
      <c r="O6" s="329">
        <v>344</v>
      </c>
      <c r="P6" s="331">
        <f>1/4</f>
        <v>0.25</v>
      </c>
      <c r="Q6" s="327">
        <f>O6*P6</f>
        <v>86</v>
      </c>
      <c r="R6" s="332">
        <f>6*300000</f>
        <v>1800000</v>
      </c>
      <c r="S6" s="333">
        <v>30000</v>
      </c>
      <c r="T6" s="327">
        <f>+R6/S6</f>
        <v>60</v>
      </c>
      <c r="U6" s="327"/>
      <c r="V6" s="337">
        <f t="shared" ref="V6:V13" si="0">Q6+T6+U6</f>
        <v>146</v>
      </c>
    </row>
    <row r="7" spans="1:22">
      <c r="A7" s="336" t="s">
        <v>72</v>
      </c>
      <c r="B7" s="321">
        <v>1</v>
      </c>
      <c r="C7" s="324">
        <v>2017</v>
      </c>
      <c r="D7" s="334"/>
      <c r="E7" s="321"/>
      <c r="F7" s="326"/>
      <c r="G7" s="327">
        <f>1400*350</f>
        <v>490000</v>
      </c>
      <c r="H7" s="328"/>
      <c r="I7" s="329"/>
      <c r="J7" s="328"/>
      <c r="K7" s="328">
        <v>109133.33333333333</v>
      </c>
      <c r="L7" s="327">
        <f t="shared" ref="L7:L13" si="1">SUM(G7:K7)</f>
        <v>599133.33333333337</v>
      </c>
      <c r="M7" s="321">
        <v>200</v>
      </c>
      <c r="N7" s="330">
        <f t="shared" ref="N7:N13" si="2">L7/M7</f>
        <v>2995.666666666667</v>
      </c>
      <c r="O7" s="329">
        <v>344</v>
      </c>
      <c r="P7" s="331">
        <f>1/10</f>
        <v>0.1</v>
      </c>
      <c r="Q7" s="327">
        <f>O7*P7</f>
        <v>34.4</v>
      </c>
      <c r="R7" s="332">
        <f>220000*4</f>
        <v>880000</v>
      </c>
      <c r="S7" s="333">
        <v>30000</v>
      </c>
      <c r="T7" s="327">
        <f t="shared" ref="T7:T13" si="3">R7/S7</f>
        <v>29.333333333333332</v>
      </c>
      <c r="U7" s="327">
        <v>0</v>
      </c>
      <c r="V7" s="337">
        <f t="shared" si="0"/>
        <v>63.733333333333334</v>
      </c>
    </row>
    <row r="8" spans="1:22">
      <c r="A8" s="336" t="s">
        <v>73</v>
      </c>
      <c r="B8" s="335">
        <v>1</v>
      </c>
      <c r="C8" s="324">
        <v>2017</v>
      </c>
      <c r="D8" s="334"/>
      <c r="E8" s="321"/>
      <c r="F8" s="326"/>
      <c r="G8" s="327">
        <f>1400*350</f>
        <v>490000</v>
      </c>
      <c r="H8" s="328"/>
      <c r="I8" s="329"/>
      <c r="J8" s="328"/>
      <c r="K8" s="328">
        <v>109133.33333333333</v>
      </c>
      <c r="L8" s="327">
        <f t="shared" si="1"/>
        <v>599133.33333333337</v>
      </c>
      <c r="M8" s="321">
        <f t="shared" ref="M8:M13" si="4">+M7</f>
        <v>200</v>
      </c>
      <c r="N8" s="330">
        <f t="shared" si="2"/>
        <v>2995.666666666667</v>
      </c>
      <c r="O8" s="329">
        <v>344</v>
      </c>
      <c r="P8" s="331">
        <f t="shared" ref="P8:P13" si="5">1/10</f>
        <v>0.1</v>
      </c>
      <c r="Q8" s="327">
        <f t="shared" ref="Q8:Q13" si="6">O8*P8</f>
        <v>34.4</v>
      </c>
      <c r="R8" s="332">
        <f t="shared" ref="R8:R13" si="7">+R7</f>
        <v>880000</v>
      </c>
      <c r="S8" s="333">
        <v>30000</v>
      </c>
      <c r="T8" s="327">
        <f t="shared" si="3"/>
        <v>29.333333333333332</v>
      </c>
      <c r="U8" s="327">
        <v>0</v>
      </c>
      <c r="V8" s="337">
        <f t="shared" si="0"/>
        <v>63.733333333333334</v>
      </c>
    </row>
    <row r="9" spans="1:22">
      <c r="A9" s="336" t="s">
        <v>73</v>
      </c>
      <c r="B9" s="335">
        <v>1</v>
      </c>
      <c r="C9" s="324">
        <v>2019</v>
      </c>
      <c r="D9" s="334"/>
      <c r="E9" s="321"/>
      <c r="F9" s="326"/>
      <c r="G9" s="327">
        <f>1400*350</f>
        <v>490000</v>
      </c>
      <c r="H9" s="328"/>
      <c r="I9" s="329"/>
      <c r="J9" s="328"/>
      <c r="K9" s="328">
        <v>109133.33333333333</v>
      </c>
      <c r="L9" s="327">
        <f t="shared" si="1"/>
        <v>599133.33333333337</v>
      </c>
      <c r="M9" s="321">
        <f t="shared" si="4"/>
        <v>200</v>
      </c>
      <c r="N9" s="330">
        <f t="shared" si="2"/>
        <v>2995.666666666667</v>
      </c>
      <c r="O9" s="329">
        <v>344</v>
      </c>
      <c r="P9" s="331">
        <f t="shared" si="5"/>
        <v>0.1</v>
      </c>
      <c r="Q9" s="327">
        <f t="shared" si="6"/>
        <v>34.4</v>
      </c>
      <c r="R9" s="332">
        <f t="shared" si="7"/>
        <v>880000</v>
      </c>
      <c r="S9" s="333">
        <v>30000</v>
      </c>
      <c r="T9" s="327">
        <f t="shared" si="3"/>
        <v>29.333333333333332</v>
      </c>
      <c r="U9" s="327">
        <v>0</v>
      </c>
      <c r="V9" s="337">
        <f t="shared" si="0"/>
        <v>63.733333333333334</v>
      </c>
    </row>
    <row r="10" spans="1:22">
      <c r="A10" s="336" t="s">
        <v>73</v>
      </c>
      <c r="B10" s="335">
        <v>1</v>
      </c>
      <c r="C10" s="324">
        <v>2022</v>
      </c>
      <c r="D10" s="322"/>
      <c r="E10" s="321"/>
      <c r="F10" s="326"/>
      <c r="G10" s="327">
        <f>1400*350</f>
        <v>490000</v>
      </c>
      <c r="H10" s="328"/>
      <c r="I10" s="329"/>
      <c r="J10" s="328"/>
      <c r="K10" s="328">
        <v>109133.33333333333</v>
      </c>
      <c r="L10" s="327">
        <f t="shared" si="1"/>
        <v>599133.33333333337</v>
      </c>
      <c r="M10" s="321">
        <f t="shared" si="4"/>
        <v>200</v>
      </c>
      <c r="N10" s="330">
        <f t="shared" si="2"/>
        <v>2995.666666666667</v>
      </c>
      <c r="O10" s="329">
        <v>344</v>
      </c>
      <c r="P10" s="331">
        <f t="shared" si="5"/>
        <v>0.1</v>
      </c>
      <c r="Q10" s="327">
        <f t="shared" si="6"/>
        <v>34.4</v>
      </c>
      <c r="R10" s="332">
        <f t="shared" si="7"/>
        <v>880000</v>
      </c>
      <c r="S10" s="333">
        <v>30000</v>
      </c>
      <c r="T10" s="327">
        <f t="shared" si="3"/>
        <v>29.333333333333332</v>
      </c>
      <c r="U10" s="327">
        <v>0</v>
      </c>
      <c r="V10" s="337">
        <f t="shared" si="0"/>
        <v>63.733333333333334</v>
      </c>
    </row>
    <row r="11" spans="1:22">
      <c r="A11" s="336" t="s">
        <v>73</v>
      </c>
      <c r="B11" s="335">
        <v>1</v>
      </c>
      <c r="C11" s="324">
        <v>2022</v>
      </c>
      <c r="D11" s="322"/>
      <c r="E11" s="321"/>
      <c r="F11" s="326"/>
      <c r="G11" s="327">
        <f>+G10</f>
        <v>490000</v>
      </c>
      <c r="H11" s="328"/>
      <c r="I11" s="329"/>
      <c r="J11" s="328"/>
      <c r="K11" s="328">
        <v>109133.33333333333</v>
      </c>
      <c r="L11" s="327">
        <f t="shared" si="1"/>
        <v>599133.33333333337</v>
      </c>
      <c r="M11" s="321">
        <f t="shared" si="4"/>
        <v>200</v>
      </c>
      <c r="N11" s="330">
        <f>L11/M11</f>
        <v>2995.666666666667</v>
      </c>
      <c r="O11" s="329">
        <v>344</v>
      </c>
      <c r="P11" s="331">
        <f t="shared" si="5"/>
        <v>0.1</v>
      </c>
      <c r="Q11" s="327">
        <f t="shared" si="6"/>
        <v>34.4</v>
      </c>
      <c r="R11" s="332">
        <f t="shared" si="7"/>
        <v>880000</v>
      </c>
      <c r="S11" s="333">
        <v>30000</v>
      </c>
      <c r="T11" s="327">
        <f t="shared" si="3"/>
        <v>29.333333333333332</v>
      </c>
      <c r="U11" s="327">
        <v>0</v>
      </c>
      <c r="V11" s="337">
        <f t="shared" si="0"/>
        <v>63.733333333333334</v>
      </c>
    </row>
    <row r="12" spans="1:22">
      <c r="A12" s="336" t="s">
        <v>73</v>
      </c>
      <c r="B12" s="335">
        <v>1</v>
      </c>
      <c r="C12" s="324">
        <v>2023</v>
      </c>
      <c r="D12" s="322"/>
      <c r="E12" s="321"/>
      <c r="F12" s="326"/>
      <c r="G12" s="327">
        <f>+G11</f>
        <v>490000</v>
      </c>
      <c r="H12" s="328"/>
      <c r="I12" s="329"/>
      <c r="J12" s="328"/>
      <c r="K12" s="328">
        <v>109133.33333333333</v>
      </c>
      <c r="L12" s="327">
        <f t="shared" si="1"/>
        <v>599133.33333333337</v>
      </c>
      <c r="M12" s="321">
        <f t="shared" si="4"/>
        <v>200</v>
      </c>
      <c r="N12" s="330">
        <f t="shared" si="2"/>
        <v>2995.666666666667</v>
      </c>
      <c r="O12" s="329">
        <v>344</v>
      </c>
      <c r="P12" s="331">
        <f t="shared" si="5"/>
        <v>0.1</v>
      </c>
      <c r="Q12" s="327">
        <f t="shared" si="6"/>
        <v>34.4</v>
      </c>
      <c r="R12" s="332">
        <f t="shared" si="7"/>
        <v>880000</v>
      </c>
      <c r="S12" s="333">
        <v>30000</v>
      </c>
      <c r="T12" s="327">
        <f t="shared" si="3"/>
        <v>29.333333333333332</v>
      </c>
      <c r="U12" s="327">
        <v>0</v>
      </c>
      <c r="V12" s="337">
        <f t="shared" si="0"/>
        <v>63.733333333333334</v>
      </c>
    </row>
    <row r="13" spans="1:22">
      <c r="A13" s="336" t="s">
        <v>74</v>
      </c>
      <c r="B13" s="335">
        <v>1</v>
      </c>
      <c r="C13" s="324">
        <v>2023</v>
      </c>
      <c r="D13" s="322"/>
      <c r="E13" s="321"/>
      <c r="F13" s="326"/>
      <c r="G13" s="327">
        <f>+G12</f>
        <v>490000</v>
      </c>
      <c r="H13" s="328"/>
      <c r="I13" s="329"/>
      <c r="J13" s="328"/>
      <c r="K13" s="328">
        <v>109133.33333333333</v>
      </c>
      <c r="L13" s="327">
        <f t="shared" si="1"/>
        <v>599133.33333333337</v>
      </c>
      <c r="M13" s="321">
        <f t="shared" si="4"/>
        <v>200</v>
      </c>
      <c r="N13" s="330">
        <f t="shared" si="2"/>
        <v>2995.666666666667</v>
      </c>
      <c r="O13" s="329">
        <v>344</v>
      </c>
      <c r="P13" s="331">
        <f t="shared" si="5"/>
        <v>0.1</v>
      </c>
      <c r="Q13" s="327">
        <f t="shared" si="6"/>
        <v>34.4</v>
      </c>
      <c r="R13" s="332">
        <f t="shared" si="7"/>
        <v>880000</v>
      </c>
      <c r="S13" s="333">
        <v>30000</v>
      </c>
      <c r="T13" s="327">
        <f t="shared" si="3"/>
        <v>29.333333333333332</v>
      </c>
      <c r="U13" s="327">
        <v>0</v>
      </c>
      <c r="V13" s="337">
        <f t="shared" si="0"/>
        <v>63.733333333333334</v>
      </c>
    </row>
    <row r="14" spans="1:22">
      <c r="A14" s="338"/>
      <c r="B14" s="339"/>
      <c r="C14" s="340"/>
      <c r="D14" s="340"/>
      <c r="E14" s="340"/>
      <c r="F14" s="340"/>
      <c r="G14" s="341"/>
      <c r="H14" s="342"/>
      <c r="I14" s="342"/>
      <c r="J14" s="342"/>
      <c r="K14" s="342"/>
      <c r="L14" s="341"/>
      <c r="M14" s="343"/>
      <c r="N14" s="344">
        <f>+SUM(N6:N13)</f>
        <v>20969.666666666672</v>
      </c>
      <c r="O14" s="343"/>
      <c r="P14" s="343"/>
      <c r="Q14" s="345"/>
      <c r="R14" s="340"/>
      <c r="S14" s="340"/>
      <c r="T14" s="346"/>
      <c r="U14" s="346"/>
      <c r="V14" s="347">
        <f>+SUM(V6:V13)</f>
        <v>592.13333333333344</v>
      </c>
    </row>
    <row r="15" spans="1:22">
      <c r="C15" s="321"/>
      <c r="D15" s="321"/>
      <c r="E15" s="321"/>
      <c r="F15" s="321"/>
      <c r="G15" s="321"/>
      <c r="H15" s="321"/>
      <c r="I15" s="321"/>
      <c r="J15" s="321"/>
      <c r="K15" s="321"/>
    </row>
    <row r="17" spans="1:17" ht="13">
      <c r="K17" s="348" t="s">
        <v>75</v>
      </c>
      <c r="L17" s="348" t="s">
        <v>76</v>
      </c>
      <c r="M17" s="348" t="s">
        <v>77</v>
      </c>
      <c r="O17" s="356" t="s">
        <v>43</v>
      </c>
      <c r="P17" s="356" t="s">
        <v>75</v>
      </c>
      <c r="Q17" s="356" t="s">
        <v>78</v>
      </c>
    </row>
    <row r="18" spans="1:17">
      <c r="K18" s="348" t="s">
        <v>79</v>
      </c>
      <c r="L18" s="348">
        <v>1400</v>
      </c>
      <c r="M18" s="349">
        <f>+SUM(G6:J6)/350</f>
        <v>1976.2619047619046</v>
      </c>
      <c r="O18" s="743" t="s">
        <v>76</v>
      </c>
      <c r="P18" s="352" t="s">
        <v>79</v>
      </c>
      <c r="Q18" s="352">
        <v>1400</v>
      </c>
    </row>
    <row r="19" spans="1:17">
      <c r="K19" s="348" t="s">
        <v>36</v>
      </c>
      <c r="L19" s="349">
        <f>109000/350</f>
        <v>311.42857142857144</v>
      </c>
      <c r="M19" s="349">
        <f>+K6/350</f>
        <v>1071.4285714285713</v>
      </c>
      <c r="O19" s="743"/>
      <c r="P19" s="352" t="s">
        <v>36</v>
      </c>
      <c r="Q19" s="353">
        <v>311.42857142857144</v>
      </c>
    </row>
    <row r="20" spans="1:17">
      <c r="D20" s="323"/>
      <c r="K20" s="348" t="s">
        <v>80</v>
      </c>
      <c r="L20" s="350">
        <f>64/350</f>
        <v>0.18285714285714286</v>
      </c>
      <c r="M20" s="351">
        <f>+V6/350</f>
        <v>0.41714285714285715</v>
      </c>
      <c r="O20" s="743"/>
      <c r="P20" s="352" t="s">
        <v>80</v>
      </c>
      <c r="Q20" s="354">
        <v>0.18285714285714286</v>
      </c>
    </row>
    <row r="21" spans="1:17">
      <c r="A21" s="322"/>
      <c r="O21" s="743" t="s">
        <v>77</v>
      </c>
      <c r="P21" s="352" t="s">
        <v>79</v>
      </c>
      <c r="Q21" s="353">
        <v>1976.2619047619046</v>
      </c>
    </row>
    <row r="22" spans="1:17">
      <c r="A22" s="322"/>
      <c r="O22" s="743"/>
      <c r="P22" s="352" t="s">
        <v>36</v>
      </c>
      <c r="Q22" s="353">
        <v>1071.4285714285713</v>
      </c>
    </row>
    <row r="23" spans="1:17">
      <c r="A23" s="322"/>
      <c r="O23" s="743"/>
      <c r="P23" s="352" t="s">
        <v>80</v>
      </c>
      <c r="Q23" s="355">
        <v>0.41714285714285715</v>
      </c>
    </row>
    <row r="24" spans="1:17">
      <c r="A24" s="322"/>
    </row>
  </sheetData>
  <mergeCells count="26">
    <mergeCell ref="A3:A5"/>
    <mergeCell ref="B3:B5"/>
    <mergeCell ref="C3:C5"/>
    <mergeCell ref="D3:D5"/>
    <mergeCell ref="E3:E5"/>
    <mergeCell ref="F3:F5"/>
    <mergeCell ref="G3:G5"/>
    <mergeCell ref="H3:H5"/>
    <mergeCell ref="I3:I5"/>
    <mergeCell ref="J3:J5"/>
    <mergeCell ref="K3:K5"/>
    <mergeCell ref="L3:L5"/>
    <mergeCell ref="U3:U5"/>
    <mergeCell ref="V3:V5"/>
    <mergeCell ref="O4:O5"/>
    <mergeCell ref="P4:P5"/>
    <mergeCell ref="Q4:Q5"/>
    <mergeCell ref="R4:R5"/>
    <mergeCell ref="S4:S5"/>
    <mergeCell ref="T4:T5"/>
    <mergeCell ref="R3:T3"/>
    <mergeCell ref="O18:O20"/>
    <mergeCell ref="O21:O23"/>
    <mergeCell ref="M3:M5"/>
    <mergeCell ref="N3:N5"/>
    <mergeCell ref="O3:Q3"/>
  </mergeCells>
  <pageMargins left="0.7" right="0.7" top="0.75" bottom="0.75" header="0.3" footer="0.3"/>
  <drawing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I11"/>
  <sheetViews>
    <sheetView showGridLines="0" workbookViewId="0">
      <selection activeCell="F17" sqref="F16:F17"/>
    </sheetView>
  </sheetViews>
  <sheetFormatPr baseColWidth="10" defaultColWidth="11.453125" defaultRowHeight="12.5"/>
  <cols>
    <col min="1" max="1" width="11.453125" style="47"/>
    <col min="2" max="2" width="20.81640625" style="47" bestFit="1" customWidth="1"/>
    <col min="3" max="3" width="13.26953125" style="47" customWidth="1"/>
    <col min="4" max="4" width="7.1796875" style="47" bestFit="1" customWidth="1"/>
    <col min="5" max="5" width="8.81640625" style="47" bestFit="1" customWidth="1"/>
    <col min="6" max="6" width="41.26953125" style="47" bestFit="1" customWidth="1"/>
    <col min="7" max="7" width="18.81640625" style="47" bestFit="1" customWidth="1"/>
    <col min="8" max="16384" width="11.453125" style="47"/>
  </cols>
  <sheetData>
    <row r="1" spans="2:9">
      <c r="B1" s="283" t="s">
        <v>81</v>
      </c>
      <c r="C1" s="286">
        <v>350</v>
      </c>
    </row>
    <row r="2" spans="2:9" ht="14.5">
      <c r="B2" s="284"/>
      <c r="C2" s="284" t="s">
        <v>82</v>
      </c>
      <c r="D2" s="284" t="s">
        <v>1</v>
      </c>
      <c r="E2" s="284" t="s">
        <v>12</v>
      </c>
      <c r="F2" s="284" t="s">
        <v>83</v>
      </c>
      <c r="G2" s="270" t="s">
        <v>84</v>
      </c>
    </row>
    <row r="3" spans="2:9" ht="14.5">
      <c r="B3" s="284" t="s">
        <v>85</v>
      </c>
      <c r="C3" s="284">
        <v>100</v>
      </c>
      <c r="D3" s="284" t="s">
        <v>86</v>
      </c>
      <c r="E3" s="284">
        <v>100</v>
      </c>
      <c r="F3" s="284">
        <v>1</v>
      </c>
      <c r="G3" s="229">
        <f>+C3*F3/E3</f>
        <v>1</v>
      </c>
    </row>
    <row r="4" spans="2:9" ht="14.5">
      <c r="B4" s="284" t="s">
        <v>87</v>
      </c>
      <c r="C4" s="284">
        <v>100</v>
      </c>
      <c r="D4" s="284" t="s">
        <v>86</v>
      </c>
      <c r="E4" s="284">
        <v>100</v>
      </c>
      <c r="F4" s="284">
        <v>1</v>
      </c>
      <c r="G4" s="229">
        <f t="shared" ref="G4:G10" si="0">+C4*F4/E4</f>
        <v>1</v>
      </c>
    </row>
    <row r="5" spans="2:9" ht="14.5">
      <c r="B5" s="284" t="s">
        <v>88</v>
      </c>
      <c r="C5" s="284">
        <v>50</v>
      </c>
      <c r="D5" s="284" t="s">
        <v>89</v>
      </c>
      <c r="E5" s="284">
        <v>1000</v>
      </c>
      <c r="F5" s="284">
        <v>2</v>
      </c>
      <c r="G5" s="229">
        <f t="shared" si="0"/>
        <v>0.1</v>
      </c>
    </row>
    <row r="6" spans="2:9" ht="14.5">
      <c r="B6" s="284" t="s">
        <v>90</v>
      </c>
      <c r="C6" s="284">
        <v>50</v>
      </c>
      <c r="D6" s="284" t="s">
        <v>89</v>
      </c>
      <c r="E6" s="284">
        <v>1000</v>
      </c>
      <c r="F6" s="284">
        <v>2</v>
      </c>
      <c r="G6" s="229">
        <f t="shared" si="0"/>
        <v>0.1</v>
      </c>
    </row>
    <row r="7" spans="2:9" ht="14.5">
      <c r="B7" s="284" t="s">
        <v>91</v>
      </c>
      <c r="C7" s="284">
        <v>13000</v>
      </c>
      <c r="D7" s="284" t="s">
        <v>86</v>
      </c>
      <c r="E7" s="284">
        <v>1</v>
      </c>
      <c r="F7" s="284">
        <f>5*365</f>
        <v>1825</v>
      </c>
      <c r="G7" s="229">
        <f>C7/F7</f>
        <v>7.1232876712328768</v>
      </c>
    </row>
    <row r="8" spans="2:9" ht="14.5">
      <c r="B8" s="284" t="s">
        <v>92</v>
      </c>
      <c r="C8" s="284">
        <v>50</v>
      </c>
      <c r="D8" s="284"/>
      <c r="E8" s="284">
        <v>25</v>
      </c>
      <c r="F8" s="284">
        <v>1</v>
      </c>
      <c r="G8" s="229">
        <f t="shared" si="0"/>
        <v>2</v>
      </c>
    </row>
    <row r="9" spans="2:9" ht="14.5">
      <c r="B9" s="284" t="s">
        <v>93</v>
      </c>
      <c r="C9" s="284">
        <v>10.5</v>
      </c>
      <c r="D9" s="284" t="s">
        <v>89</v>
      </c>
      <c r="E9" s="284">
        <f>10*1000</f>
        <v>10000</v>
      </c>
      <c r="F9" s="284">
        <v>10</v>
      </c>
      <c r="G9" s="229">
        <f t="shared" si="0"/>
        <v>1.0500000000000001E-2</v>
      </c>
    </row>
    <row r="10" spans="2:9" ht="14.5">
      <c r="B10" s="284" t="s">
        <v>4</v>
      </c>
      <c r="C10" s="285">
        <f>1300000/350/(22*8)</f>
        <v>21.103896103896105</v>
      </c>
      <c r="D10" s="284" t="s">
        <v>94</v>
      </c>
      <c r="E10" s="215">
        <v>1</v>
      </c>
      <c r="F10" s="284">
        <f>45/60</f>
        <v>0.75</v>
      </c>
      <c r="G10" s="229">
        <f t="shared" si="0"/>
        <v>15.827922077922079</v>
      </c>
    </row>
    <row r="11" spans="2:9">
      <c r="G11" s="229">
        <f>+SUM(G3:G10)</f>
        <v>27.161709749154955</v>
      </c>
      <c r="I11" s="47">
        <f>+G11*1.56</f>
        <v>42.372267208681734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7B3CBA-F413-41F3-86CA-FCC620B49A93}">
  <dimension ref="B2:H6"/>
  <sheetViews>
    <sheetView showGridLines="0" workbookViewId="0">
      <selection activeCell="E21" sqref="E21"/>
    </sheetView>
  </sheetViews>
  <sheetFormatPr baseColWidth="10" defaultColWidth="11.453125" defaultRowHeight="12.5"/>
  <cols>
    <col min="2" max="2" width="22.54296875" customWidth="1"/>
    <col min="3" max="3" width="15.1796875" customWidth="1"/>
  </cols>
  <sheetData>
    <row r="2" spans="2:8" ht="26">
      <c r="B2" s="364" t="s">
        <v>95</v>
      </c>
      <c r="C2" s="364" t="s">
        <v>13</v>
      </c>
      <c r="D2" s="364" t="s">
        <v>96</v>
      </c>
      <c r="E2" s="364" t="s">
        <v>97</v>
      </c>
    </row>
    <row r="3" spans="2:8">
      <c r="B3" s="270" t="s">
        <v>98</v>
      </c>
      <c r="C3" s="215">
        <v>820</v>
      </c>
      <c r="D3" s="215">
        <v>24</v>
      </c>
      <c r="E3" s="229">
        <f>ROUND(C3/D3,2)</f>
        <v>34.17</v>
      </c>
      <c r="H3">
        <f>+C3*350</f>
        <v>287000</v>
      </c>
    </row>
    <row r="4" spans="2:8">
      <c r="B4" s="270" t="s">
        <v>99</v>
      </c>
      <c r="C4" s="215">
        <v>12</v>
      </c>
      <c r="D4" s="215">
        <v>1</v>
      </c>
      <c r="E4" s="215">
        <f>+C4/D4</f>
        <v>12</v>
      </c>
      <c r="F4" s="365">
        <f>+E4+E3</f>
        <v>46.17</v>
      </c>
    </row>
    <row r="5" spans="2:8">
      <c r="B5" s="270" t="s">
        <v>100</v>
      </c>
      <c r="C5" s="215">
        <v>1400</v>
      </c>
      <c r="D5" s="215">
        <v>24</v>
      </c>
      <c r="E5" s="229">
        <f>ROUND(C5/D5,2)</f>
        <v>58.33</v>
      </c>
    </row>
    <row r="6" spans="2:8">
      <c r="B6" s="270" t="s">
        <v>99</v>
      </c>
      <c r="C6" s="215">
        <v>12</v>
      </c>
      <c r="D6" s="215">
        <v>1</v>
      </c>
      <c r="E6" s="215">
        <f>+C6/D6</f>
        <v>12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63F0A-AA87-43C7-8E12-16B5864FC2E6}">
  <sheetPr codeName="Hoja4"/>
  <dimension ref="B1:P38"/>
  <sheetViews>
    <sheetView showGridLines="0" zoomScale="80" zoomScaleNormal="80" workbookViewId="0">
      <selection activeCell="C7" sqref="C7"/>
    </sheetView>
  </sheetViews>
  <sheetFormatPr baseColWidth="10" defaultColWidth="11.453125" defaultRowHeight="16"/>
  <cols>
    <col min="1" max="1" width="3" style="375" customWidth="1"/>
    <col min="2" max="2" width="15.81640625" style="375" customWidth="1"/>
    <col min="3" max="3" width="18.81640625" style="375" customWidth="1"/>
    <col min="4" max="4" width="33.81640625" style="375" customWidth="1"/>
    <col min="5" max="5" width="44.26953125" style="375" customWidth="1"/>
    <col min="6" max="6" width="16.453125" style="375" customWidth="1"/>
    <col min="7" max="7" width="13.1796875" style="375" customWidth="1"/>
    <col min="8" max="8" width="21.26953125" style="375" customWidth="1"/>
    <col min="9" max="9" width="15.1796875" style="375" customWidth="1"/>
    <col min="10" max="10" width="9.26953125" style="375" customWidth="1"/>
    <col min="11" max="11" width="11.453125" style="375"/>
    <col min="12" max="12" width="13.54296875" style="375" bestFit="1" customWidth="1"/>
    <col min="13" max="13" width="13.54296875" style="375" customWidth="1"/>
    <col min="14" max="16384" width="11.453125" style="375"/>
  </cols>
  <sheetData>
    <row r="1" spans="2:16">
      <c r="B1" s="759" t="s">
        <v>101</v>
      </c>
      <c r="C1" s="759"/>
      <c r="D1" s="759"/>
      <c r="E1" s="759"/>
      <c r="F1" s="759"/>
      <c r="G1" s="759"/>
      <c r="H1" s="759"/>
      <c r="I1" s="759"/>
      <c r="J1" s="759"/>
      <c r="K1" s="759"/>
    </row>
    <row r="8" spans="2:16" ht="31.5" customHeight="1">
      <c r="G8" s="636"/>
      <c r="H8" s="636"/>
      <c r="I8" s="636"/>
      <c r="J8" s="636"/>
    </row>
    <row r="9" spans="2:16" s="376" customFormat="1" ht="98.25" customHeight="1">
      <c r="B9" s="640" t="s">
        <v>102</v>
      </c>
      <c r="C9" s="640" t="s">
        <v>103</v>
      </c>
      <c r="D9" s="640" t="s">
        <v>104</v>
      </c>
      <c r="E9" s="640" t="s">
        <v>105</v>
      </c>
      <c r="F9" s="633" t="s">
        <v>106</v>
      </c>
      <c r="G9" s="637"/>
      <c r="H9" s="637"/>
      <c r="I9" s="637"/>
      <c r="J9" s="637"/>
      <c r="L9" s="377" t="str">
        <f>+Scio!G2</f>
        <v>Scio de Monitoreo</v>
      </c>
      <c r="M9" s="377" t="s">
        <v>107</v>
      </c>
      <c r="N9" s="377" t="e">
        <f>+Scio!#REF!</f>
        <v>#REF!</v>
      </c>
      <c r="O9" s="377" t="e">
        <f>+Scio!#REF!</f>
        <v>#REF!</v>
      </c>
      <c r="P9" s="377" t="e">
        <f>+Scio!#REF!</f>
        <v>#REF!</v>
      </c>
    </row>
    <row r="10" spans="2:16" s="376" customFormat="1" ht="48.75" customHeight="1">
      <c r="B10" s="370" t="s">
        <v>108</v>
      </c>
      <c r="C10" s="371" t="s">
        <v>109</v>
      </c>
      <c r="D10" s="369" t="s">
        <v>110</v>
      </c>
      <c r="E10" s="372">
        <v>45170</v>
      </c>
      <c r="F10" s="634">
        <v>0.65</v>
      </c>
      <c r="G10" s="638"/>
      <c r="H10" s="638"/>
      <c r="I10" s="638"/>
      <c r="J10" s="638"/>
      <c r="L10" s="388" t="e">
        <f>+Scio!#REF!</f>
        <v>#REF!</v>
      </c>
      <c r="M10" s="388">
        <v>0.8</v>
      </c>
      <c r="N10" s="388" t="e">
        <f>+Scio!#REF!</f>
        <v>#REF!</v>
      </c>
      <c r="O10" s="388" t="e">
        <f>+Scio!#REF!</f>
        <v>#REF!</v>
      </c>
      <c r="P10" s="388" t="e">
        <f>+Scio!#REF!</f>
        <v>#REF!</v>
      </c>
    </row>
    <row r="11" spans="2:16" s="376" customFormat="1" ht="48.75" customHeight="1">
      <c r="B11" s="370" t="s">
        <v>111</v>
      </c>
      <c r="C11" s="371" t="s">
        <v>4</v>
      </c>
      <c r="D11" s="370" t="s">
        <v>112</v>
      </c>
      <c r="E11" s="372">
        <v>45200</v>
      </c>
      <c r="F11" s="634">
        <v>0.15</v>
      </c>
      <c r="G11" s="638"/>
      <c r="H11" s="638"/>
      <c r="I11" s="638"/>
      <c r="J11" s="638"/>
      <c r="L11" s="388" t="e">
        <f>+Scio!#REF!</f>
        <v>#REF!</v>
      </c>
      <c r="M11" s="388"/>
      <c r="N11" s="388" t="e">
        <f>+Scio!#REF!</f>
        <v>#REF!</v>
      </c>
      <c r="O11" s="388" t="e">
        <f>+Scio!#REF!</f>
        <v>#REF!</v>
      </c>
      <c r="P11" s="388" t="e">
        <f>+Scio!#REF!</f>
        <v>#REF!</v>
      </c>
    </row>
    <row r="12" spans="2:16" s="376" customFormat="1" ht="72.75" customHeight="1">
      <c r="B12" s="370" t="s">
        <v>113</v>
      </c>
      <c r="C12" s="371" t="s">
        <v>45</v>
      </c>
      <c r="D12" s="370" t="s">
        <v>114</v>
      </c>
      <c r="E12" s="372">
        <v>45170</v>
      </c>
      <c r="F12" s="634">
        <v>0.1</v>
      </c>
      <c r="G12" s="638"/>
      <c r="H12" s="638"/>
      <c r="I12" s="638"/>
      <c r="J12" s="638"/>
      <c r="L12" s="388" t="e">
        <f>+Scio!#REF!</f>
        <v>#REF!</v>
      </c>
      <c r="M12" s="388">
        <v>0.1</v>
      </c>
      <c r="N12" s="388" t="e">
        <f>+Scio!#REF!</f>
        <v>#REF!</v>
      </c>
      <c r="O12" s="388" t="e">
        <f>+Scio!#REF!</f>
        <v>#REF!</v>
      </c>
      <c r="P12" s="388" t="e">
        <f>+Scio!#REF!</f>
        <v>#REF!</v>
      </c>
    </row>
    <row r="13" spans="2:16" s="376" customFormat="1" ht="48">
      <c r="B13" s="370" t="s">
        <v>115</v>
      </c>
      <c r="C13" s="371" t="s">
        <v>5</v>
      </c>
      <c r="D13" s="373" t="s">
        <v>116</v>
      </c>
      <c r="E13" s="372">
        <v>45170</v>
      </c>
      <c r="F13" s="634">
        <v>0.1</v>
      </c>
      <c r="G13" s="638"/>
      <c r="H13" s="638"/>
      <c r="I13" s="638"/>
      <c r="J13" s="638"/>
      <c r="L13" s="388" t="e">
        <f>+Scio!#REF!</f>
        <v>#REF!</v>
      </c>
      <c r="M13" s="388">
        <v>0.1</v>
      </c>
      <c r="N13" s="388" t="e">
        <f>+Scio!#REF!</f>
        <v>#REF!</v>
      </c>
      <c r="O13" s="388" t="e">
        <f>+Scio!#REF!</f>
        <v>#REF!</v>
      </c>
      <c r="P13" s="388" t="e">
        <f>+Scio!#REF!</f>
        <v>#REF!</v>
      </c>
    </row>
    <row r="14" spans="2:16" s="376" customFormat="1" ht="48">
      <c r="B14" s="377" t="s">
        <v>117</v>
      </c>
      <c r="C14" s="378" t="s">
        <v>44</v>
      </c>
      <c r="D14" s="370" t="s">
        <v>118</v>
      </c>
      <c r="E14" s="379">
        <v>45200</v>
      </c>
      <c r="F14" s="635"/>
      <c r="G14" s="638"/>
      <c r="H14" s="638"/>
      <c r="I14" s="638"/>
      <c r="J14" s="638"/>
      <c r="L14" s="388" t="e">
        <f>+Scio!#REF!</f>
        <v>#REF!</v>
      </c>
      <c r="M14" s="388"/>
      <c r="N14" s="388" t="e">
        <f>+Scio!#REF!</f>
        <v>#REF!</v>
      </c>
      <c r="O14" s="388" t="e">
        <f>+Scio!#REF!</f>
        <v>#REF!</v>
      </c>
      <c r="P14" s="388" t="e">
        <f>+Scio!#REF!</f>
        <v>#REF!</v>
      </c>
    </row>
    <row r="15" spans="2:16" s="376" customFormat="1" ht="42" customHeight="1">
      <c r="B15" s="380"/>
      <c r="C15" s="381"/>
      <c r="D15" s="380"/>
      <c r="E15" s="382"/>
      <c r="F15" s="387">
        <f>SUM(F10:F14)</f>
        <v>1</v>
      </c>
      <c r="G15" s="639"/>
      <c r="H15" s="639"/>
      <c r="I15" s="639"/>
      <c r="J15" s="639"/>
    </row>
    <row r="16" spans="2:16" s="376" customFormat="1" ht="42" customHeight="1">
      <c r="B16" s="383" t="s">
        <v>119</v>
      </c>
      <c r="D16" s="381"/>
      <c r="E16" s="384"/>
      <c r="F16" s="385"/>
      <c r="G16" s="385"/>
      <c r="H16" s="385"/>
      <c r="I16" s="385"/>
      <c r="J16" s="385"/>
    </row>
    <row r="17" spans="2:11">
      <c r="B17" s="386" t="s">
        <v>120</v>
      </c>
    </row>
    <row r="18" spans="2:11">
      <c r="B18" s="386" t="s">
        <v>121</v>
      </c>
    </row>
    <row r="19" spans="2:11">
      <c r="B19" s="386" t="s">
        <v>122</v>
      </c>
    </row>
    <row r="20" spans="2:11">
      <c r="C20" s="386"/>
    </row>
    <row r="21" spans="2:11">
      <c r="B21" s="759" t="s">
        <v>123</v>
      </c>
      <c r="C21" s="759"/>
      <c r="D21" s="759"/>
      <c r="E21" s="759"/>
      <c r="F21" s="759"/>
      <c r="G21" s="759"/>
      <c r="H21" s="759"/>
      <c r="I21" s="759"/>
      <c r="J21" s="759"/>
      <c r="K21" s="759"/>
    </row>
    <row r="27" spans="2:11" ht="18" customHeight="1">
      <c r="C27" s="760" t="s">
        <v>103</v>
      </c>
      <c r="D27" s="761" t="s">
        <v>105</v>
      </c>
      <c r="E27" s="763" t="s">
        <v>124</v>
      </c>
    </row>
    <row r="28" spans="2:11" ht="23.25" customHeight="1">
      <c r="C28" s="760"/>
      <c r="D28" s="762"/>
      <c r="E28" s="764"/>
      <c r="G28" s="629"/>
      <c r="H28" s="629"/>
      <c r="I28" s="629"/>
    </row>
    <row r="29" spans="2:11" ht="27.75" customHeight="1">
      <c r="C29" s="371" t="s">
        <v>109</v>
      </c>
      <c r="D29" s="372">
        <v>45200</v>
      </c>
      <c r="E29" s="374">
        <v>0.8</v>
      </c>
      <c r="G29" s="629"/>
      <c r="H29" s="629"/>
    </row>
    <row r="30" spans="2:11" ht="27.75" customHeight="1">
      <c r="C30" s="371" t="s">
        <v>45</v>
      </c>
      <c r="D30" s="372">
        <v>45200</v>
      </c>
      <c r="E30" s="374">
        <v>0.1</v>
      </c>
      <c r="G30" s="629"/>
      <c r="H30" s="629"/>
    </row>
    <row r="31" spans="2:11" ht="27.75" customHeight="1">
      <c r="C31" s="371" t="s">
        <v>5</v>
      </c>
      <c r="D31" s="372">
        <v>45200</v>
      </c>
      <c r="E31" s="374">
        <v>0.1</v>
      </c>
      <c r="G31" s="629"/>
      <c r="H31" s="629"/>
    </row>
    <row r="32" spans="2:11" ht="27.75" customHeight="1">
      <c r="C32" s="371" t="s">
        <v>125</v>
      </c>
      <c r="D32" s="372" t="s">
        <v>3032</v>
      </c>
      <c r="E32" s="374" t="s">
        <v>126</v>
      </c>
      <c r="G32" s="629"/>
      <c r="H32" s="629"/>
    </row>
    <row r="33" spans="2:8">
      <c r="G33" s="629"/>
      <c r="H33" s="629"/>
    </row>
    <row r="34" spans="2:8">
      <c r="G34" s="629"/>
      <c r="H34" s="629"/>
    </row>
    <row r="35" spans="2:8">
      <c r="B35" s="383" t="s">
        <v>127</v>
      </c>
      <c r="G35" s="629"/>
      <c r="H35" s="629"/>
    </row>
    <row r="36" spans="2:8">
      <c r="B36" s="386"/>
    </row>
    <row r="37" spans="2:8">
      <c r="B37" s="628" t="s">
        <v>3030</v>
      </c>
    </row>
    <row r="38" spans="2:8">
      <c r="B38" s="386" t="s">
        <v>128</v>
      </c>
    </row>
  </sheetData>
  <mergeCells count="5">
    <mergeCell ref="B1:K1"/>
    <mergeCell ref="B21:K21"/>
    <mergeCell ref="C27:C28"/>
    <mergeCell ref="D27:D28"/>
    <mergeCell ref="E27:E28"/>
  </mergeCells>
  <hyperlinks>
    <hyperlink ref="D10" r:id="rId1" xr:uid="{6D4D55E8-BB6A-48F2-B541-DB11845337BA}"/>
  </hyperlinks>
  <pageMargins left="0.7" right="0.7" top="0.75" bottom="0.75" header="0.3" footer="0.3"/>
  <pageSetup orientation="portrait" r:id="rId2"/>
  <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49A22-B259-4A16-A0D8-65756E7382D9}">
  <dimension ref="B1:I11"/>
  <sheetViews>
    <sheetView showGridLines="0" workbookViewId="0">
      <selection activeCell="G20" sqref="G20"/>
    </sheetView>
  </sheetViews>
  <sheetFormatPr baseColWidth="10" defaultRowHeight="12.5"/>
  <cols>
    <col min="1" max="1" width="11.453125" style="655"/>
    <col min="2" max="2" width="20.81640625" style="655" bestFit="1" customWidth="1"/>
    <col min="3" max="3" width="13.26953125" style="655" customWidth="1"/>
    <col min="4" max="4" width="7.1796875" style="655" bestFit="1" customWidth="1"/>
    <col min="5" max="5" width="8.81640625" style="655" bestFit="1" customWidth="1"/>
    <col min="6" max="6" width="41.26953125" style="655" bestFit="1" customWidth="1"/>
    <col min="7" max="7" width="18.81640625" style="655" bestFit="1" customWidth="1"/>
    <col min="8" max="257" width="11.453125" style="655"/>
    <col min="258" max="258" width="20.81640625" style="655" bestFit="1" customWidth="1"/>
    <col min="259" max="259" width="13.26953125" style="655" customWidth="1"/>
    <col min="260" max="260" width="7.1796875" style="655" bestFit="1" customWidth="1"/>
    <col min="261" max="261" width="8.81640625" style="655" bestFit="1" customWidth="1"/>
    <col min="262" max="262" width="41.26953125" style="655" bestFit="1" customWidth="1"/>
    <col min="263" max="263" width="18.81640625" style="655" bestFit="1" customWidth="1"/>
    <col min="264" max="513" width="11.453125" style="655"/>
    <col min="514" max="514" width="20.81640625" style="655" bestFit="1" customWidth="1"/>
    <col min="515" max="515" width="13.26953125" style="655" customWidth="1"/>
    <col min="516" max="516" width="7.1796875" style="655" bestFit="1" customWidth="1"/>
    <col min="517" max="517" width="8.81640625" style="655" bestFit="1" customWidth="1"/>
    <col min="518" max="518" width="41.26953125" style="655" bestFit="1" customWidth="1"/>
    <col min="519" max="519" width="18.81640625" style="655" bestFit="1" customWidth="1"/>
    <col min="520" max="769" width="11.453125" style="655"/>
    <col min="770" max="770" width="20.81640625" style="655" bestFit="1" customWidth="1"/>
    <col min="771" max="771" width="13.26953125" style="655" customWidth="1"/>
    <col min="772" max="772" width="7.1796875" style="655" bestFit="1" customWidth="1"/>
    <col min="773" max="773" width="8.81640625" style="655" bestFit="1" customWidth="1"/>
    <col min="774" max="774" width="41.26953125" style="655" bestFit="1" customWidth="1"/>
    <col min="775" max="775" width="18.81640625" style="655" bestFit="1" customWidth="1"/>
    <col min="776" max="1025" width="11.453125" style="655"/>
    <col min="1026" max="1026" width="20.81640625" style="655" bestFit="1" customWidth="1"/>
    <col min="1027" max="1027" width="13.26953125" style="655" customWidth="1"/>
    <col min="1028" max="1028" width="7.1796875" style="655" bestFit="1" customWidth="1"/>
    <col min="1029" max="1029" width="8.81640625" style="655" bestFit="1" customWidth="1"/>
    <col min="1030" max="1030" width="41.26953125" style="655" bestFit="1" customWidth="1"/>
    <col min="1031" max="1031" width="18.81640625" style="655" bestFit="1" customWidth="1"/>
    <col min="1032" max="1281" width="11.453125" style="655"/>
    <col min="1282" max="1282" width="20.81640625" style="655" bestFit="1" customWidth="1"/>
    <col min="1283" max="1283" width="13.26953125" style="655" customWidth="1"/>
    <col min="1284" max="1284" width="7.1796875" style="655" bestFit="1" customWidth="1"/>
    <col min="1285" max="1285" width="8.81640625" style="655" bestFit="1" customWidth="1"/>
    <col min="1286" max="1286" width="41.26953125" style="655" bestFit="1" customWidth="1"/>
    <col min="1287" max="1287" width="18.81640625" style="655" bestFit="1" customWidth="1"/>
    <col min="1288" max="1537" width="11.453125" style="655"/>
    <col min="1538" max="1538" width="20.81640625" style="655" bestFit="1" customWidth="1"/>
    <col min="1539" max="1539" width="13.26953125" style="655" customWidth="1"/>
    <col min="1540" max="1540" width="7.1796875" style="655" bestFit="1" customWidth="1"/>
    <col min="1541" max="1541" width="8.81640625" style="655" bestFit="1" customWidth="1"/>
    <col min="1542" max="1542" width="41.26953125" style="655" bestFit="1" customWidth="1"/>
    <col min="1543" max="1543" width="18.81640625" style="655" bestFit="1" customWidth="1"/>
    <col min="1544" max="1793" width="11.453125" style="655"/>
    <col min="1794" max="1794" width="20.81640625" style="655" bestFit="1" customWidth="1"/>
    <col min="1795" max="1795" width="13.26953125" style="655" customWidth="1"/>
    <col min="1796" max="1796" width="7.1796875" style="655" bestFit="1" customWidth="1"/>
    <col min="1797" max="1797" width="8.81640625" style="655" bestFit="1" customWidth="1"/>
    <col min="1798" max="1798" width="41.26953125" style="655" bestFit="1" customWidth="1"/>
    <col min="1799" max="1799" width="18.81640625" style="655" bestFit="1" customWidth="1"/>
    <col min="1800" max="2049" width="11.453125" style="655"/>
    <col min="2050" max="2050" width="20.81640625" style="655" bestFit="1" customWidth="1"/>
    <col min="2051" max="2051" width="13.26953125" style="655" customWidth="1"/>
    <col min="2052" max="2052" width="7.1796875" style="655" bestFit="1" customWidth="1"/>
    <col min="2053" max="2053" width="8.81640625" style="655" bestFit="1" customWidth="1"/>
    <col min="2054" max="2054" width="41.26953125" style="655" bestFit="1" customWidth="1"/>
    <col min="2055" max="2055" width="18.81640625" style="655" bestFit="1" customWidth="1"/>
    <col min="2056" max="2305" width="11.453125" style="655"/>
    <col min="2306" max="2306" width="20.81640625" style="655" bestFit="1" customWidth="1"/>
    <col min="2307" max="2307" width="13.26953125" style="655" customWidth="1"/>
    <col min="2308" max="2308" width="7.1796875" style="655" bestFit="1" customWidth="1"/>
    <col min="2309" max="2309" width="8.81640625" style="655" bestFit="1" customWidth="1"/>
    <col min="2310" max="2310" width="41.26953125" style="655" bestFit="1" customWidth="1"/>
    <col min="2311" max="2311" width="18.81640625" style="655" bestFit="1" customWidth="1"/>
    <col min="2312" max="2561" width="11.453125" style="655"/>
    <col min="2562" max="2562" width="20.81640625" style="655" bestFit="1" customWidth="1"/>
    <col min="2563" max="2563" width="13.26953125" style="655" customWidth="1"/>
    <col min="2564" max="2564" width="7.1796875" style="655" bestFit="1" customWidth="1"/>
    <col min="2565" max="2565" width="8.81640625" style="655" bestFit="1" customWidth="1"/>
    <col min="2566" max="2566" width="41.26953125" style="655" bestFit="1" customWidth="1"/>
    <col min="2567" max="2567" width="18.81640625" style="655" bestFit="1" customWidth="1"/>
    <col min="2568" max="2817" width="11.453125" style="655"/>
    <col min="2818" max="2818" width="20.81640625" style="655" bestFit="1" customWidth="1"/>
    <col min="2819" max="2819" width="13.26953125" style="655" customWidth="1"/>
    <col min="2820" max="2820" width="7.1796875" style="655" bestFit="1" customWidth="1"/>
    <col min="2821" max="2821" width="8.81640625" style="655" bestFit="1" customWidth="1"/>
    <col min="2822" max="2822" width="41.26953125" style="655" bestFit="1" customWidth="1"/>
    <col min="2823" max="2823" width="18.81640625" style="655" bestFit="1" customWidth="1"/>
    <col min="2824" max="3073" width="11.453125" style="655"/>
    <col min="3074" max="3074" width="20.81640625" style="655" bestFit="1" customWidth="1"/>
    <col min="3075" max="3075" width="13.26953125" style="655" customWidth="1"/>
    <col min="3076" max="3076" width="7.1796875" style="655" bestFit="1" customWidth="1"/>
    <col min="3077" max="3077" width="8.81640625" style="655" bestFit="1" customWidth="1"/>
    <col min="3078" max="3078" width="41.26953125" style="655" bestFit="1" customWidth="1"/>
    <col min="3079" max="3079" width="18.81640625" style="655" bestFit="1" customWidth="1"/>
    <col min="3080" max="3329" width="11.453125" style="655"/>
    <col min="3330" max="3330" width="20.81640625" style="655" bestFit="1" customWidth="1"/>
    <col min="3331" max="3331" width="13.26953125" style="655" customWidth="1"/>
    <col min="3332" max="3332" width="7.1796875" style="655" bestFit="1" customWidth="1"/>
    <col min="3333" max="3333" width="8.81640625" style="655" bestFit="1" customWidth="1"/>
    <col min="3334" max="3334" width="41.26953125" style="655" bestFit="1" customWidth="1"/>
    <col min="3335" max="3335" width="18.81640625" style="655" bestFit="1" customWidth="1"/>
    <col min="3336" max="3585" width="11.453125" style="655"/>
    <col min="3586" max="3586" width="20.81640625" style="655" bestFit="1" customWidth="1"/>
    <col min="3587" max="3587" width="13.26953125" style="655" customWidth="1"/>
    <col min="3588" max="3588" width="7.1796875" style="655" bestFit="1" customWidth="1"/>
    <col min="3589" max="3589" width="8.81640625" style="655" bestFit="1" customWidth="1"/>
    <col min="3590" max="3590" width="41.26953125" style="655" bestFit="1" customWidth="1"/>
    <col min="3591" max="3591" width="18.81640625" style="655" bestFit="1" customWidth="1"/>
    <col min="3592" max="3841" width="11.453125" style="655"/>
    <col min="3842" max="3842" width="20.81640625" style="655" bestFit="1" customWidth="1"/>
    <col min="3843" max="3843" width="13.26953125" style="655" customWidth="1"/>
    <col min="3844" max="3844" width="7.1796875" style="655" bestFit="1" customWidth="1"/>
    <col min="3845" max="3845" width="8.81640625" style="655" bestFit="1" customWidth="1"/>
    <col min="3846" max="3846" width="41.26953125" style="655" bestFit="1" customWidth="1"/>
    <col min="3847" max="3847" width="18.81640625" style="655" bestFit="1" customWidth="1"/>
    <col min="3848" max="4097" width="11.453125" style="655"/>
    <col min="4098" max="4098" width="20.81640625" style="655" bestFit="1" customWidth="1"/>
    <col min="4099" max="4099" width="13.26953125" style="655" customWidth="1"/>
    <col min="4100" max="4100" width="7.1796875" style="655" bestFit="1" customWidth="1"/>
    <col min="4101" max="4101" width="8.81640625" style="655" bestFit="1" customWidth="1"/>
    <col min="4102" max="4102" width="41.26953125" style="655" bestFit="1" customWidth="1"/>
    <col min="4103" max="4103" width="18.81640625" style="655" bestFit="1" customWidth="1"/>
    <col min="4104" max="4353" width="11.453125" style="655"/>
    <col min="4354" max="4354" width="20.81640625" style="655" bestFit="1" customWidth="1"/>
    <col min="4355" max="4355" width="13.26953125" style="655" customWidth="1"/>
    <col min="4356" max="4356" width="7.1796875" style="655" bestFit="1" customWidth="1"/>
    <col min="4357" max="4357" width="8.81640625" style="655" bestFit="1" customWidth="1"/>
    <col min="4358" max="4358" width="41.26953125" style="655" bestFit="1" customWidth="1"/>
    <col min="4359" max="4359" width="18.81640625" style="655" bestFit="1" customWidth="1"/>
    <col min="4360" max="4609" width="11.453125" style="655"/>
    <col min="4610" max="4610" width="20.81640625" style="655" bestFit="1" customWidth="1"/>
    <col min="4611" max="4611" width="13.26953125" style="655" customWidth="1"/>
    <col min="4612" max="4612" width="7.1796875" style="655" bestFit="1" customWidth="1"/>
    <col min="4613" max="4613" width="8.81640625" style="655" bestFit="1" customWidth="1"/>
    <col min="4614" max="4614" width="41.26953125" style="655" bestFit="1" customWidth="1"/>
    <col min="4615" max="4615" width="18.81640625" style="655" bestFit="1" customWidth="1"/>
    <col min="4616" max="4865" width="11.453125" style="655"/>
    <col min="4866" max="4866" width="20.81640625" style="655" bestFit="1" customWidth="1"/>
    <col min="4867" max="4867" width="13.26953125" style="655" customWidth="1"/>
    <col min="4868" max="4868" width="7.1796875" style="655" bestFit="1" customWidth="1"/>
    <col min="4869" max="4869" width="8.81640625" style="655" bestFit="1" customWidth="1"/>
    <col min="4870" max="4870" width="41.26953125" style="655" bestFit="1" customWidth="1"/>
    <col min="4871" max="4871" width="18.81640625" style="655" bestFit="1" customWidth="1"/>
    <col min="4872" max="5121" width="11.453125" style="655"/>
    <col min="5122" max="5122" width="20.81640625" style="655" bestFit="1" customWidth="1"/>
    <col min="5123" max="5123" width="13.26953125" style="655" customWidth="1"/>
    <col min="5124" max="5124" width="7.1796875" style="655" bestFit="1" customWidth="1"/>
    <col min="5125" max="5125" width="8.81640625" style="655" bestFit="1" customWidth="1"/>
    <col min="5126" max="5126" width="41.26953125" style="655" bestFit="1" customWidth="1"/>
    <col min="5127" max="5127" width="18.81640625" style="655" bestFit="1" customWidth="1"/>
    <col min="5128" max="5377" width="11.453125" style="655"/>
    <col min="5378" max="5378" width="20.81640625" style="655" bestFit="1" customWidth="1"/>
    <col min="5379" max="5379" width="13.26953125" style="655" customWidth="1"/>
    <col min="5380" max="5380" width="7.1796875" style="655" bestFit="1" customWidth="1"/>
    <col min="5381" max="5381" width="8.81640625" style="655" bestFit="1" customWidth="1"/>
    <col min="5382" max="5382" width="41.26953125" style="655" bestFit="1" customWidth="1"/>
    <col min="5383" max="5383" width="18.81640625" style="655" bestFit="1" customWidth="1"/>
    <col min="5384" max="5633" width="11.453125" style="655"/>
    <col min="5634" max="5634" width="20.81640625" style="655" bestFit="1" customWidth="1"/>
    <col min="5635" max="5635" width="13.26953125" style="655" customWidth="1"/>
    <col min="5636" max="5636" width="7.1796875" style="655" bestFit="1" customWidth="1"/>
    <col min="5637" max="5637" width="8.81640625" style="655" bestFit="1" customWidth="1"/>
    <col min="5638" max="5638" width="41.26953125" style="655" bestFit="1" customWidth="1"/>
    <col min="5639" max="5639" width="18.81640625" style="655" bestFit="1" customWidth="1"/>
    <col min="5640" max="5889" width="11.453125" style="655"/>
    <col min="5890" max="5890" width="20.81640625" style="655" bestFit="1" customWidth="1"/>
    <col min="5891" max="5891" width="13.26953125" style="655" customWidth="1"/>
    <col min="5892" max="5892" width="7.1796875" style="655" bestFit="1" customWidth="1"/>
    <col min="5893" max="5893" width="8.81640625" style="655" bestFit="1" customWidth="1"/>
    <col min="5894" max="5894" width="41.26953125" style="655" bestFit="1" customWidth="1"/>
    <col min="5895" max="5895" width="18.81640625" style="655" bestFit="1" customWidth="1"/>
    <col min="5896" max="6145" width="11.453125" style="655"/>
    <col min="6146" max="6146" width="20.81640625" style="655" bestFit="1" customWidth="1"/>
    <col min="6147" max="6147" width="13.26953125" style="655" customWidth="1"/>
    <col min="6148" max="6148" width="7.1796875" style="655" bestFit="1" customWidth="1"/>
    <col min="6149" max="6149" width="8.81640625" style="655" bestFit="1" customWidth="1"/>
    <col min="6150" max="6150" width="41.26953125" style="655" bestFit="1" customWidth="1"/>
    <col min="6151" max="6151" width="18.81640625" style="655" bestFit="1" customWidth="1"/>
    <col min="6152" max="6401" width="11.453125" style="655"/>
    <col min="6402" max="6402" width="20.81640625" style="655" bestFit="1" customWidth="1"/>
    <col min="6403" max="6403" width="13.26953125" style="655" customWidth="1"/>
    <col min="6404" max="6404" width="7.1796875" style="655" bestFit="1" customWidth="1"/>
    <col min="6405" max="6405" width="8.81640625" style="655" bestFit="1" customWidth="1"/>
    <col min="6406" max="6406" width="41.26953125" style="655" bestFit="1" customWidth="1"/>
    <col min="6407" max="6407" width="18.81640625" style="655" bestFit="1" customWidth="1"/>
    <col min="6408" max="6657" width="11.453125" style="655"/>
    <col min="6658" max="6658" width="20.81640625" style="655" bestFit="1" customWidth="1"/>
    <col min="6659" max="6659" width="13.26953125" style="655" customWidth="1"/>
    <col min="6660" max="6660" width="7.1796875" style="655" bestFit="1" customWidth="1"/>
    <col min="6661" max="6661" width="8.81640625" style="655" bestFit="1" customWidth="1"/>
    <col min="6662" max="6662" width="41.26953125" style="655" bestFit="1" customWidth="1"/>
    <col min="6663" max="6663" width="18.81640625" style="655" bestFit="1" customWidth="1"/>
    <col min="6664" max="6913" width="11.453125" style="655"/>
    <col min="6914" max="6914" width="20.81640625" style="655" bestFit="1" customWidth="1"/>
    <col min="6915" max="6915" width="13.26953125" style="655" customWidth="1"/>
    <col min="6916" max="6916" width="7.1796875" style="655" bestFit="1" customWidth="1"/>
    <col min="6917" max="6917" width="8.81640625" style="655" bestFit="1" customWidth="1"/>
    <col min="6918" max="6918" width="41.26953125" style="655" bestFit="1" customWidth="1"/>
    <col min="6919" max="6919" width="18.81640625" style="655" bestFit="1" customWidth="1"/>
    <col min="6920" max="7169" width="11.453125" style="655"/>
    <col min="7170" max="7170" width="20.81640625" style="655" bestFit="1" customWidth="1"/>
    <col min="7171" max="7171" width="13.26953125" style="655" customWidth="1"/>
    <col min="7172" max="7172" width="7.1796875" style="655" bestFit="1" customWidth="1"/>
    <col min="7173" max="7173" width="8.81640625" style="655" bestFit="1" customWidth="1"/>
    <col min="7174" max="7174" width="41.26953125" style="655" bestFit="1" customWidth="1"/>
    <col min="7175" max="7175" width="18.81640625" style="655" bestFit="1" customWidth="1"/>
    <col min="7176" max="7425" width="11.453125" style="655"/>
    <col min="7426" max="7426" width="20.81640625" style="655" bestFit="1" customWidth="1"/>
    <col min="7427" max="7427" width="13.26953125" style="655" customWidth="1"/>
    <col min="7428" max="7428" width="7.1796875" style="655" bestFit="1" customWidth="1"/>
    <col min="7429" max="7429" width="8.81640625" style="655" bestFit="1" customWidth="1"/>
    <col min="7430" max="7430" width="41.26953125" style="655" bestFit="1" customWidth="1"/>
    <col min="7431" max="7431" width="18.81640625" style="655" bestFit="1" customWidth="1"/>
    <col min="7432" max="7681" width="11.453125" style="655"/>
    <col min="7682" max="7682" width="20.81640625" style="655" bestFit="1" customWidth="1"/>
    <col min="7683" max="7683" width="13.26953125" style="655" customWidth="1"/>
    <col min="7684" max="7684" width="7.1796875" style="655" bestFit="1" customWidth="1"/>
    <col min="7685" max="7685" width="8.81640625" style="655" bestFit="1" customWidth="1"/>
    <col min="7686" max="7686" width="41.26953125" style="655" bestFit="1" customWidth="1"/>
    <col min="7687" max="7687" width="18.81640625" style="655" bestFit="1" customWidth="1"/>
    <col min="7688" max="7937" width="11.453125" style="655"/>
    <col min="7938" max="7938" width="20.81640625" style="655" bestFit="1" customWidth="1"/>
    <col min="7939" max="7939" width="13.26953125" style="655" customWidth="1"/>
    <col min="7940" max="7940" width="7.1796875" style="655" bestFit="1" customWidth="1"/>
    <col min="7941" max="7941" width="8.81640625" style="655" bestFit="1" customWidth="1"/>
    <col min="7942" max="7942" width="41.26953125" style="655" bestFit="1" customWidth="1"/>
    <col min="7943" max="7943" width="18.81640625" style="655" bestFit="1" customWidth="1"/>
    <col min="7944" max="8193" width="11.453125" style="655"/>
    <col min="8194" max="8194" width="20.81640625" style="655" bestFit="1" customWidth="1"/>
    <col min="8195" max="8195" width="13.26953125" style="655" customWidth="1"/>
    <col min="8196" max="8196" width="7.1796875" style="655" bestFit="1" customWidth="1"/>
    <col min="8197" max="8197" width="8.81640625" style="655" bestFit="1" customWidth="1"/>
    <col min="8198" max="8198" width="41.26953125" style="655" bestFit="1" customWidth="1"/>
    <col min="8199" max="8199" width="18.81640625" style="655" bestFit="1" customWidth="1"/>
    <col min="8200" max="8449" width="11.453125" style="655"/>
    <col min="8450" max="8450" width="20.81640625" style="655" bestFit="1" customWidth="1"/>
    <col min="8451" max="8451" width="13.26953125" style="655" customWidth="1"/>
    <col min="8452" max="8452" width="7.1796875" style="655" bestFit="1" customWidth="1"/>
    <col min="8453" max="8453" width="8.81640625" style="655" bestFit="1" customWidth="1"/>
    <col min="8454" max="8454" width="41.26953125" style="655" bestFit="1" customWidth="1"/>
    <col min="8455" max="8455" width="18.81640625" style="655" bestFit="1" customWidth="1"/>
    <col min="8456" max="8705" width="11.453125" style="655"/>
    <col min="8706" max="8706" width="20.81640625" style="655" bestFit="1" customWidth="1"/>
    <col min="8707" max="8707" width="13.26953125" style="655" customWidth="1"/>
    <col min="8708" max="8708" width="7.1796875" style="655" bestFit="1" customWidth="1"/>
    <col min="8709" max="8709" width="8.81640625" style="655" bestFit="1" customWidth="1"/>
    <col min="8710" max="8710" width="41.26953125" style="655" bestFit="1" customWidth="1"/>
    <col min="8711" max="8711" width="18.81640625" style="655" bestFit="1" customWidth="1"/>
    <col min="8712" max="8961" width="11.453125" style="655"/>
    <col min="8962" max="8962" width="20.81640625" style="655" bestFit="1" customWidth="1"/>
    <col min="8963" max="8963" width="13.26953125" style="655" customWidth="1"/>
    <col min="8964" max="8964" width="7.1796875" style="655" bestFit="1" customWidth="1"/>
    <col min="8965" max="8965" width="8.81640625" style="655" bestFit="1" customWidth="1"/>
    <col min="8966" max="8966" width="41.26953125" style="655" bestFit="1" customWidth="1"/>
    <col min="8967" max="8967" width="18.81640625" style="655" bestFit="1" customWidth="1"/>
    <col min="8968" max="9217" width="11.453125" style="655"/>
    <col min="9218" max="9218" width="20.81640625" style="655" bestFit="1" customWidth="1"/>
    <col min="9219" max="9219" width="13.26953125" style="655" customWidth="1"/>
    <col min="9220" max="9220" width="7.1796875" style="655" bestFit="1" customWidth="1"/>
    <col min="9221" max="9221" width="8.81640625" style="655" bestFit="1" customWidth="1"/>
    <col min="9222" max="9222" width="41.26953125" style="655" bestFit="1" customWidth="1"/>
    <col min="9223" max="9223" width="18.81640625" style="655" bestFit="1" customWidth="1"/>
    <col min="9224" max="9473" width="11.453125" style="655"/>
    <col min="9474" max="9474" width="20.81640625" style="655" bestFit="1" customWidth="1"/>
    <col min="9475" max="9475" width="13.26953125" style="655" customWidth="1"/>
    <col min="9476" max="9476" width="7.1796875" style="655" bestFit="1" customWidth="1"/>
    <col min="9477" max="9477" width="8.81640625" style="655" bestFit="1" customWidth="1"/>
    <col min="9478" max="9478" width="41.26953125" style="655" bestFit="1" customWidth="1"/>
    <col min="9479" max="9479" width="18.81640625" style="655" bestFit="1" customWidth="1"/>
    <col min="9480" max="9729" width="11.453125" style="655"/>
    <col min="9730" max="9730" width="20.81640625" style="655" bestFit="1" customWidth="1"/>
    <col min="9731" max="9731" width="13.26953125" style="655" customWidth="1"/>
    <col min="9732" max="9732" width="7.1796875" style="655" bestFit="1" customWidth="1"/>
    <col min="9733" max="9733" width="8.81640625" style="655" bestFit="1" customWidth="1"/>
    <col min="9734" max="9734" width="41.26953125" style="655" bestFit="1" customWidth="1"/>
    <col min="9735" max="9735" width="18.81640625" style="655" bestFit="1" customWidth="1"/>
    <col min="9736" max="9985" width="11.453125" style="655"/>
    <col min="9986" max="9986" width="20.81640625" style="655" bestFit="1" customWidth="1"/>
    <col min="9987" max="9987" width="13.26953125" style="655" customWidth="1"/>
    <col min="9988" max="9988" width="7.1796875" style="655" bestFit="1" customWidth="1"/>
    <col min="9989" max="9989" width="8.81640625" style="655" bestFit="1" customWidth="1"/>
    <col min="9990" max="9990" width="41.26953125" style="655" bestFit="1" customWidth="1"/>
    <col min="9991" max="9991" width="18.81640625" style="655" bestFit="1" customWidth="1"/>
    <col min="9992" max="10241" width="11.453125" style="655"/>
    <col min="10242" max="10242" width="20.81640625" style="655" bestFit="1" customWidth="1"/>
    <col min="10243" max="10243" width="13.26953125" style="655" customWidth="1"/>
    <col min="10244" max="10244" width="7.1796875" style="655" bestFit="1" customWidth="1"/>
    <col min="10245" max="10245" width="8.81640625" style="655" bestFit="1" customWidth="1"/>
    <col min="10246" max="10246" width="41.26953125" style="655" bestFit="1" customWidth="1"/>
    <col min="10247" max="10247" width="18.81640625" style="655" bestFit="1" customWidth="1"/>
    <col min="10248" max="10497" width="11.453125" style="655"/>
    <col min="10498" max="10498" width="20.81640625" style="655" bestFit="1" customWidth="1"/>
    <col min="10499" max="10499" width="13.26953125" style="655" customWidth="1"/>
    <col min="10500" max="10500" width="7.1796875" style="655" bestFit="1" customWidth="1"/>
    <col min="10501" max="10501" width="8.81640625" style="655" bestFit="1" customWidth="1"/>
    <col min="10502" max="10502" width="41.26953125" style="655" bestFit="1" customWidth="1"/>
    <col min="10503" max="10503" width="18.81640625" style="655" bestFit="1" customWidth="1"/>
    <col min="10504" max="10753" width="11.453125" style="655"/>
    <col min="10754" max="10754" width="20.81640625" style="655" bestFit="1" customWidth="1"/>
    <col min="10755" max="10755" width="13.26953125" style="655" customWidth="1"/>
    <col min="10756" max="10756" width="7.1796875" style="655" bestFit="1" customWidth="1"/>
    <col min="10757" max="10757" width="8.81640625" style="655" bestFit="1" customWidth="1"/>
    <col min="10758" max="10758" width="41.26953125" style="655" bestFit="1" customWidth="1"/>
    <col min="10759" max="10759" width="18.81640625" style="655" bestFit="1" customWidth="1"/>
    <col min="10760" max="11009" width="11.453125" style="655"/>
    <col min="11010" max="11010" width="20.81640625" style="655" bestFit="1" customWidth="1"/>
    <col min="11011" max="11011" width="13.26953125" style="655" customWidth="1"/>
    <col min="11012" max="11012" width="7.1796875" style="655" bestFit="1" customWidth="1"/>
    <col min="11013" max="11013" width="8.81640625" style="655" bestFit="1" customWidth="1"/>
    <col min="11014" max="11014" width="41.26953125" style="655" bestFit="1" customWidth="1"/>
    <col min="11015" max="11015" width="18.81640625" style="655" bestFit="1" customWidth="1"/>
    <col min="11016" max="11265" width="11.453125" style="655"/>
    <col min="11266" max="11266" width="20.81640625" style="655" bestFit="1" customWidth="1"/>
    <col min="11267" max="11267" width="13.26953125" style="655" customWidth="1"/>
    <col min="11268" max="11268" width="7.1796875" style="655" bestFit="1" customWidth="1"/>
    <col min="11269" max="11269" width="8.81640625" style="655" bestFit="1" customWidth="1"/>
    <col min="11270" max="11270" width="41.26953125" style="655" bestFit="1" customWidth="1"/>
    <col min="11271" max="11271" width="18.81640625" style="655" bestFit="1" customWidth="1"/>
    <col min="11272" max="11521" width="11.453125" style="655"/>
    <col min="11522" max="11522" width="20.81640625" style="655" bestFit="1" customWidth="1"/>
    <col min="11523" max="11523" width="13.26953125" style="655" customWidth="1"/>
    <col min="11524" max="11524" width="7.1796875" style="655" bestFit="1" customWidth="1"/>
    <col min="11525" max="11525" width="8.81640625" style="655" bestFit="1" customWidth="1"/>
    <col min="11526" max="11526" width="41.26953125" style="655" bestFit="1" customWidth="1"/>
    <col min="11527" max="11527" width="18.81640625" style="655" bestFit="1" customWidth="1"/>
    <col min="11528" max="11777" width="11.453125" style="655"/>
    <col min="11778" max="11778" width="20.81640625" style="655" bestFit="1" customWidth="1"/>
    <col min="11779" max="11779" width="13.26953125" style="655" customWidth="1"/>
    <col min="11780" max="11780" width="7.1796875" style="655" bestFit="1" customWidth="1"/>
    <col min="11781" max="11781" width="8.81640625" style="655" bestFit="1" customWidth="1"/>
    <col min="11782" max="11782" width="41.26953125" style="655" bestFit="1" customWidth="1"/>
    <col min="11783" max="11783" width="18.81640625" style="655" bestFit="1" customWidth="1"/>
    <col min="11784" max="12033" width="11.453125" style="655"/>
    <col min="12034" max="12034" width="20.81640625" style="655" bestFit="1" customWidth="1"/>
    <col min="12035" max="12035" width="13.26953125" style="655" customWidth="1"/>
    <col min="12036" max="12036" width="7.1796875" style="655" bestFit="1" customWidth="1"/>
    <col min="12037" max="12037" width="8.81640625" style="655" bestFit="1" customWidth="1"/>
    <col min="12038" max="12038" width="41.26953125" style="655" bestFit="1" customWidth="1"/>
    <col min="12039" max="12039" width="18.81640625" style="655" bestFit="1" customWidth="1"/>
    <col min="12040" max="12289" width="11.453125" style="655"/>
    <col min="12290" max="12290" width="20.81640625" style="655" bestFit="1" customWidth="1"/>
    <col min="12291" max="12291" width="13.26953125" style="655" customWidth="1"/>
    <col min="12292" max="12292" width="7.1796875" style="655" bestFit="1" customWidth="1"/>
    <col min="12293" max="12293" width="8.81640625" style="655" bestFit="1" customWidth="1"/>
    <col min="12294" max="12294" width="41.26953125" style="655" bestFit="1" customWidth="1"/>
    <col min="12295" max="12295" width="18.81640625" style="655" bestFit="1" customWidth="1"/>
    <col min="12296" max="12545" width="11.453125" style="655"/>
    <col min="12546" max="12546" width="20.81640625" style="655" bestFit="1" customWidth="1"/>
    <col min="12547" max="12547" width="13.26953125" style="655" customWidth="1"/>
    <col min="12548" max="12548" width="7.1796875" style="655" bestFit="1" customWidth="1"/>
    <col min="12549" max="12549" width="8.81640625" style="655" bestFit="1" customWidth="1"/>
    <col min="12550" max="12550" width="41.26953125" style="655" bestFit="1" customWidth="1"/>
    <col min="12551" max="12551" width="18.81640625" style="655" bestFit="1" customWidth="1"/>
    <col min="12552" max="12801" width="11.453125" style="655"/>
    <col min="12802" max="12802" width="20.81640625" style="655" bestFit="1" customWidth="1"/>
    <col min="12803" max="12803" width="13.26953125" style="655" customWidth="1"/>
    <col min="12804" max="12804" width="7.1796875" style="655" bestFit="1" customWidth="1"/>
    <col min="12805" max="12805" width="8.81640625" style="655" bestFit="1" customWidth="1"/>
    <col min="12806" max="12806" width="41.26953125" style="655" bestFit="1" customWidth="1"/>
    <col min="12807" max="12807" width="18.81640625" style="655" bestFit="1" customWidth="1"/>
    <col min="12808" max="13057" width="11.453125" style="655"/>
    <col min="13058" max="13058" width="20.81640625" style="655" bestFit="1" customWidth="1"/>
    <col min="13059" max="13059" width="13.26953125" style="655" customWidth="1"/>
    <col min="13060" max="13060" width="7.1796875" style="655" bestFit="1" customWidth="1"/>
    <col min="13061" max="13061" width="8.81640625" style="655" bestFit="1" customWidth="1"/>
    <col min="13062" max="13062" width="41.26953125" style="655" bestFit="1" customWidth="1"/>
    <col min="13063" max="13063" width="18.81640625" style="655" bestFit="1" customWidth="1"/>
    <col min="13064" max="13313" width="11.453125" style="655"/>
    <col min="13314" max="13314" width="20.81640625" style="655" bestFit="1" customWidth="1"/>
    <col min="13315" max="13315" width="13.26953125" style="655" customWidth="1"/>
    <col min="13316" max="13316" width="7.1796875" style="655" bestFit="1" customWidth="1"/>
    <col min="13317" max="13317" width="8.81640625" style="655" bestFit="1" customWidth="1"/>
    <col min="13318" max="13318" width="41.26953125" style="655" bestFit="1" customWidth="1"/>
    <col min="13319" max="13319" width="18.81640625" style="655" bestFit="1" customWidth="1"/>
    <col min="13320" max="13569" width="11.453125" style="655"/>
    <col min="13570" max="13570" width="20.81640625" style="655" bestFit="1" customWidth="1"/>
    <col min="13571" max="13571" width="13.26953125" style="655" customWidth="1"/>
    <col min="13572" max="13572" width="7.1796875" style="655" bestFit="1" customWidth="1"/>
    <col min="13573" max="13573" width="8.81640625" style="655" bestFit="1" customWidth="1"/>
    <col min="13574" max="13574" width="41.26953125" style="655" bestFit="1" customWidth="1"/>
    <col min="13575" max="13575" width="18.81640625" style="655" bestFit="1" customWidth="1"/>
    <col min="13576" max="13825" width="11.453125" style="655"/>
    <col min="13826" max="13826" width="20.81640625" style="655" bestFit="1" customWidth="1"/>
    <col min="13827" max="13827" width="13.26953125" style="655" customWidth="1"/>
    <col min="13828" max="13828" width="7.1796875" style="655" bestFit="1" customWidth="1"/>
    <col min="13829" max="13829" width="8.81640625" style="655" bestFit="1" customWidth="1"/>
    <col min="13830" max="13830" width="41.26953125" style="655" bestFit="1" customWidth="1"/>
    <col min="13831" max="13831" width="18.81640625" style="655" bestFit="1" customWidth="1"/>
    <col min="13832" max="14081" width="11.453125" style="655"/>
    <col min="14082" max="14082" width="20.81640625" style="655" bestFit="1" customWidth="1"/>
    <col min="14083" max="14083" width="13.26953125" style="655" customWidth="1"/>
    <col min="14084" max="14084" width="7.1796875" style="655" bestFit="1" customWidth="1"/>
    <col min="14085" max="14085" width="8.81640625" style="655" bestFit="1" customWidth="1"/>
    <col min="14086" max="14086" width="41.26953125" style="655" bestFit="1" customWidth="1"/>
    <col min="14087" max="14087" width="18.81640625" style="655" bestFit="1" customWidth="1"/>
    <col min="14088" max="14337" width="11.453125" style="655"/>
    <col min="14338" max="14338" width="20.81640625" style="655" bestFit="1" customWidth="1"/>
    <col min="14339" max="14339" width="13.26953125" style="655" customWidth="1"/>
    <col min="14340" max="14340" width="7.1796875" style="655" bestFit="1" customWidth="1"/>
    <col min="14341" max="14341" width="8.81640625" style="655" bestFit="1" customWidth="1"/>
    <col min="14342" max="14342" width="41.26953125" style="655" bestFit="1" customWidth="1"/>
    <col min="14343" max="14343" width="18.81640625" style="655" bestFit="1" customWidth="1"/>
    <col min="14344" max="14593" width="11.453125" style="655"/>
    <col min="14594" max="14594" width="20.81640625" style="655" bestFit="1" customWidth="1"/>
    <col min="14595" max="14595" width="13.26953125" style="655" customWidth="1"/>
    <col min="14596" max="14596" width="7.1796875" style="655" bestFit="1" customWidth="1"/>
    <col min="14597" max="14597" width="8.81640625" style="655" bestFit="1" customWidth="1"/>
    <col min="14598" max="14598" width="41.26953125" style="655" bestFit="1" customWidth="1"/>
    <col min="14599" max="14599" width="18.81640625" style="655" bestFit="1" customWidth="1"/>
    <col min="14600" max="14849" width="11.453125" style="655"/>
    <col min="14850" max="14850" width="20.81640625" style="655" bestFit="1" customWidth="1"/>
    <col min="14851" max="14851" width="13.26953125" style="655" customWidth="1"/>
    <col min="14852" max="14852" width="7.1796875" style="655" bestFit="1" customWidth="1"/>
    <col min="14853" max="14853" width="8.81640625" style="655" bestFit="1" customWidth="1"/>
    <col min="14854" max="14854" width="41.26953125" style="655" bestFit="1" customWidth="1"/>
    <col min="14855" max="14855" width="18.81640625" style="655" bestFit="1" customWidth="1"/>
    <col min="14856" max="15105" width="11.453125" style="655"/>
    <col min="15106" max="15106" width="20.81640625" style="655" bestFit="1" customWidth="1"/>
    <col min="15107" max="15107" width="13.26953125" style="655" customWidth="1"/>
    <col min="15108" max="15108" width="7.1796875" style="655" bestFit="1" customWidth="1"/>
    <col min="15109" max="15109" width="8.81640625" style="655" bestFit="1" customWidth="1"/>
    <col min="15110" max="15110" width="41.26953125" style="655" bestFit="1" customWidth="1"/>
    <col min="15111" max="15111" width="18.81640625" style="655" bestFit="1" customWidth="1"/>
    <col min="15112" max="15361" width="11.453125" style="655"/>
    <col min="15362" max="15362" width="20.81640625" style="655" bestFit="1" customWidth="1"/>
    <col min="15363" max="15363" width="13.26953125" style="655" customWidth="1"/>
    <col min="15364" max="15364" width="7.1796875" style="655" bestFit="1" customWidth="1"/>
    <col min="15365" max="15365" width="8.81640625" style="655" bestFit="1" customWidth="1"/>
    <col min="15366" max="15366" width="41.26953125" style="655" bestFit="1" customWidth="1"/>
    <col min="15367" max="15367" width="18.81640625" style="655" bestFit="1" customWidth="1"/>
    <col min="15368" max="15617" width="11.453125" style="655"/>
    <col min="15618" max="15618" width="20.81640625" style="655" bestFit="1" customWidth="1"/>
    <col min="15619" max="15619" width="13.26953125" style="655" customWidth="1"/>
    <col min="15620" max="15620" width="7.1796875" style="655" bestFit="1" customWidth="1"/>
    <col min="15621" max="15621" width="8.81640625" style="655" bestFit="1" customWidth="1"/>
    <col min="15622" max="15622" width="41.26953125" style="655" bestFit="1" customWidth="1"/>
    <col min="15623" max="15623" width="18.81640625" style="655" bestFit="1" customWidth="1"/>
    <col min="15624" max="15873" width="11.453125" style="655"/>
    <col min="15874" max="15874" width="20.81640625" style="655" bestFit="1" customWidth="1"/>
    <col min="15875" max="15875" width="13.26953125" style="655" customWidth="1"/>
    <col min="15876" max="15876" width="7.1796875" style="655" bestFit="1" customWidth="1"/>
    <col min="15877" max="15877" width="8.81640625" style="655" bestFit="1" customWidth="1"/>
    <col min="15878" max="15878" width="41.26953125" style="655" bestFit="1" customWidth="1"/>
    <col min="15879" max="15879" width="18.81640625" style="655" bestFit="1" customWidth="1"/>
    <col min="15880" max="16129" width="11.453125" style="655"/>
    <col min="16130" max="16130" width="20.81640625" style="655" bestFit="1" customWidth="1"/>
    <col min="16131" max="16131" width="13.26953125" style="655" customWidth="1"/>
    <col min="16132" max="16132" width="7.1796875" style="655" bestFit="1" customWidth="1"/>
    <col min="16133" max="16133" width="8.81640625" style="655" bestFit="1" customWidth="1"/>
    <col min="16134" max="16134" width="41.26953125" style="655" bestFit="1" customWidth="1"/>
    <col min="16135" max="16135" width="18.81640625" style="655" bestFit="1" customWidth="1"/>
    <col min="16136" max="16384" width="11.453125" style="655"/>
  </cols>
  <sheetData>
    <row r="1" spans="2:9">
      <c r="B1" s="653" t="s">
        <v>81</v>
      </c>
      <c r="C1" s="654">
        <v>810</v>
      </c>
    </row>
    <row r="2" spans="2:9" ht="14.5">
      <c r="B2" s="656"/>
      <c r="C2" s="656" t="s">
        <v>82</v>
      </c>
      <c r="D2" s="656" t="s">
        <v>1</v>
      </c>
      <c r="E2" s="656" t="s">
        <v>12</v>
      </c>
      <c r="F2" s="656" t="s">
        <v>83</v>
      </c>
      <c r="G2" s="657" t="s">
        <v>84</v>
      </c>
    </row>
    <row r="3" spans="2:9" ht="14.5">
      <c r="B3" s="656" t="s">
        <v>85</v>
      </c>
      <c r="C3" s="656">
        <v>100</v>
      </c>
      <c r="D3" s="656" t="s">
        <v>86</v>
      </c>
      <c r="E3" s="656">
        <v>100</v>
      </c>
      <c r="F3" s="656">
        <v>1</v>
      </c>
      <c r="G3" s="658">
        <f>+C3*F3/E3</f>
        <v>1</v>
      </c>
    </row>
    <row r="4" spans="2:9" ht="14.5">
      <c r="B4" s="656" t="s">
        <v>87</v>
      </c>
      <c r="C4" s="656">
        <v>100</v>
      </c>
      <c r="D4" s="656" t="s">
        <v>86</v>
      </c>
      <c r="E4" s="656">
        <v>100</v>
      </c>
      <c r="F4" s="656">
        <v>1</v>
      </c>
      <c r="G4" s="658">
        <f t="shared" ref="G4:G10" si="0">+C4*F4/E4</f>
        <v>1</v>
      </c>
    </row>
    <row r="5" spans="2:9" ht="14.5">
      <c r="B5" s="656" t="s">
        <v>88</v>
      </c>
      <c r="C5" s="656">
        <v>50</v>
      </c>
      <c r="D5" s="656" t="s">
        <v>89</v>
      </c>
      <c r="E5" s="656">
        <v>1000</v>
      </c>
      <c r="F5" s="656">
        <v>2</v>
      </c>
      <c r="G5" s="658">
        <f t="shared" si="0"/>
        <v>0.1</v>
      </c>
    </row>
    <row r="6" spans="2:9" ht="14.5">
      <c r="B6" s="656" t="s">
        <v>90</v>
      </c>
      <c r="C6" s="656">
        <v>50</v>
      </c>
      <c r="D6" s="656" t="s">
        <v>89</v>
      </c>
      <c r="E6" s="656">
        <v>1000</v>
      </c>
      <c r="F6" s="656">
        <v>2</v>
      </c>
      <c r="G6" s="658">
        <f t="shared" si="0"/>
        <v>0.1</v>
      </c>
    </row>
    <row r="7" spans="2:9" ht="14.5">
      <c r="B7" s="656" t="s">
        <v>91</v>
      </c>
      <c r="C7" s="656">
        <v>13000</v>
      </c>
      <c r="D7" s="656" t="s">
        <v>86</v>
      </c>
      <c r="E7" s="656">
        <v>1</v>
      </c>
      <c r="F7" s="656">
        <f>5*365</f>
        <v>1825</v>
      </c>
      <c r="G7" s="658">
        <f>C7/F7</f>
        <v>7.1232876712328768</v>
      </c>
    </row>
    <row r="8" spans="2:9" ht="14.5">
      <c r="B8" s="656" t="s">
        <v>92</v>
      </c>
      <c r="C8" s="656">
        <v>50</v>
      </c>
      <c r="D8" s="656"/>
      <c r="E8" s="656">
        <v>25</v>
      </c>
      <c r="F8" s="656">
        <v>1</v>
      </c>
      <c r="G8" s="658">
        <f t="shared" si="0"/>
        <v>2</v>
      </c>
    </row>
    <row r="9" spans="2:9" ht="14.5">
      <c r="B9" s="656" t="s">
        <v>93</v>
      </c>
      <c r="C9" s="656">
        <v>10.5</v>
      </c>
      <c r="D9" s="656" t="s">
        <v>89</v>
      </c>
      <c r="E9" s="656">
        <f>10*1000</f>
        <v>10000</v>
      </c>
      <c r="F9" s="656">
        <v>10</v>
      </c>
      <c r="G9" s="658">
        <f t="shared" si="0"/>
        <v>1.0500000000000001E-2</v>
      </c>
    </row>
    <row r="10" spans="2:9" ht="14.5">
      <c r="B10" s="656" t="s">
        <v>4</v>
      </c>
      <c r="C10" s="659">
        <f>1300000/350/(22*8)</f>
        <v>21.103896103896105</v>
      </c>
      <c r="D10" s="656" t="s">
        <v>94</v>
      </c>
      <c r="E10" s="657">
        <v>1</v>
      </c>
      <c r="F10" s="656">
        <f>45/60</f>
        <v>0.75</v>
      </c>
      <c r="G10" s="658">
        <f t="shared" si="0"/>
        <v>15.827922077922079</v>
      </c>
    </row>
    <row r="11" spans="2:9">
      <c r="G11" s="658">
        <f>+SUM(G3:G10)</f>
        <v>27.161709749154955</v>
      </c>
      <c r="I11" s="655">
        <f>+G11*1.56</f>
        <v>42.372267208681734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6A6F1D-174A-4B4D-BA4F-25C3BD73EC1D}">
  <dimension ref="C3:D12"/>
  <sheetViews>
    <sheetView showGridLines="0" workbookViewId="0">
      <selection activeCell="C26" sqref="C26"/>
    </sheetView>
  </sheetViews>
  <sheetFormatPr baseColWidth="10" defaultRowHeight="12.5"/>
  <cols>
    <col min="3" max="3" width="17" customWidth="1"/>
  </cols>
  <sheetData>
    <row r="3" spans="3:4">
      <c r="D3">
        <v>3471</v>
      </c>
    </row>
    <row r="4" spans="3:4">
      <c r="D4">
        <v>149</v>
      </c>
    </row>
    <row r="5" spans="3:4">
      <c r="D5">
        <v>650</v>
      </c>
    </row>
    <row r="6" spans="3:4">
      <c r="D6">
        <v>820</v>
      </c>
    </row>
    <row r="7" spans="3:4">
      <c r="D7">
        <v>1050</v>
      </c>
    </row>
    <row r="8" spans="3:4">
      <c r="D8">
        <v>1776</v>
      </c>
    </row>
    <row r="9" spans="3:4">
      <c r="D9">
        <v>444</v>
      </c>
    </row>
    <row r="10" spans="3:4">
      <c r="D10">
        <v>419</v>
      </c>
    </row>
    <row r="11" spans="3:4">
      <c r="C11" s="1" t="s">
        <v>46</v>
      </c>
      <c r="D11" s="1">
        <f>+SUM(D3:D10)</f>
        <v>8779</v>
      </c>
    </row>
    <row r="12" spans="3:4">
      <c r="C12" s="1" t="s">
        <v>3001</v>
      </c>
      <c r="D12" s="1">
        <v>16200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1:K357"/>
  <sheetViews>
    <sheetView zoomScaleNormal="100" workbookViewId="0">
      <pane ySplit="5" topLeftCell="A34" activePane="bottomLeft" state="frozen"/>
      <selection pane="bottomLeft" activeCell="C75" sqref="C75"/>
    </sheetView>
  </sheetViews>
  <sheetFormatPr baseColWidth="10" defaultColWidth="11.453125" defaultRowHeight="12.5"/>
  <cols>
    <col min="1" max="1" width="1.26953125" customWidth="1"/>
    <col min="2" max="2" width="49.81640625" customWidth="1"/>
    <col min="3" max="3" width="14.54296875" bestFit="1" customWidth="1"/>
    <col min="4" max="4" width="16.26953125" customWidth="1"/>
    <col min="5" max="5" width="12.81640625" bestFit="1" customWidth="1"/>
    <col min="6" max="6" width="13.453125" customWidth="1"/>
    <col min="7" max="7" width="73.7265625" customWidth="1"/>
    <col min="8" max="8" width="2.81640625" customWidth="1"/>
    <col min="9" max="9" width="12.81640625" bestFit="1" customWidth="1"/>
    <col min="10" max="10" width="13" customWidth="1"/>
    <col min="11" max="11" width="24" customWidth="1"/>
    <col min="12" max="13" width="11.26953125" customWidth="1"/>
    <col min="14" max="15" width="11.1796875" customWidth="1"/>
    <col min="16" max="16" width="6.453125" bestFit="1" customWidth="1"/>
    <col min="17" max="17" width="4.81640625" bestFit="1" customWidth="1"/>
    <col min="18" max="18" width="7.26953125" customWidth="1"/>
  </cols>
  <sheetData>
    <row r="1" spans="2:7" ht="5.25" customHeight="1" thickBot="1"/>
    <row r="2" spans="2:7" s="2" customFormat="1" ht="15" customHeight="1" thickBot="1">
      <c r="B2" s="33" t="s">
        <v>129</v>
      </c>
      <c r="C2" s="34"/>
      <c r="D2" s="34"/>
      <c r="E2" s="34"/>
      <c r="F2" s="34"/>
      <c r="G2" s="35"/>
    </row>
    <row r="3" spans="2:7" ht="13" thickBot="1">
      <c r="B3" s="772" t="s">
        <v>130</v>
      </c>
      <c r="C3" s="773"/>
      <c r="D3" s="773">
        <v>180</v>
      </c>
      <c r="E3" s="773"/>
      <c r="F3" s="773"/>
      <c r="G3" s="774"/>
    </row>
    <row r="4" spans="2:7" ht="13" thickBot="1">
      <c r="B4" s="28"/>
      <c r="C4" s="29"/>
      <c r="D4" s="29"/>
      <c r="E4" s="29"/>
      <c r="F4" s="29"/>
      <c r="G4" s="30"/>
    </row>
    <row r="5" spans="2:7" ht="13" thickBot="1">
      <c r="B5" s="16" t="s">
        <v>131</v>
      </c>
      <c r="C5" s="52" t="s">
        <v>86</v>
      </c>
      <c r="D5" s="51" t="s">
        <v>132</v>
      </c>
      <c r="E5" s="51" t="s">
        <v>133</v>
      </c>
      <c r="F5" s="51" t="s">
        <v>134</v>
      </c>
      <c r="G5" s="17" t="s">
        <v>135</v>
      </c>
    </row>
    <row r="6" spans="2:7" ht="13" thickBot="1">
      <c r="B6" s="31"/>
      <c r="C6" s="32"/>
      <c r="D6" s="32"/>
      <c r="E6" s="32"/>
      <c r="F6" s="32"/>
      <c r="G6" s="32"/>
    </row>
    <row r="7" spans="2:7">
      <c r="B7" s="39" t="s">
        <v>136</v>
      </c>
      <c r="C7" s="40"/>
      <c r="D7" s="40"/>
      <c r="E7" s="40"/>
      <c r="F7" s="40"/>
      <c r="G7" s="41"/>
    </row>
    <row r="8" spans="2:7">
      <c r="B8" s="307" t="s">
        <v>137</v>
      </c>
      <c r="C8" s="303" t="s">
        <v>21</v>
      </c>
      <c r="D8" s="304">
        <f>1600000*1.1</f>
        <v>1760000.0000000002</v>
      </c>
      <c r="G8" s="308">
        <v>45200</v>
      </c>
    </row>
    <row r="9" spans="2:7">
      <c r="B9" s="307" t="s">
        <v>138</v>
      </c>
      <c r="C9" s="303" t="s">
        <v>21</v>
      </c>
      <c r="D9" s="304">
        <f>D8</f>
        <v>1760000.0000000002</v>
      </c>
      <c r="G9" s="308">
        <v>45200</v>
      </c>
    </row>
    <row r="10" spans="2:7">
      <c r="B10" s="307" t="s">
        <v>139</v>
      </c>
      <c r="C10" s="303" t="s">
        <v>21</v>
      </c>
      <c r="D10" s="305"/>
      <c r="G10" s="308">
        <v>45200</v>
      </c>
    </row>
    <row r="11" spans="2:7">
      <c r="B11" s="307" t="s">
        <v>140</v>
      </c>
      <c r="C11" s="303" t="s">
        <v>21</v>
      </c>
      <c r="D11" s="305">
        <v>2500000</v>
      </c>
      <c r="G11" s="308">
        <v>45200</v>
      </c>
    </row>
    <row r="12" spans="2:7">
      <c r="B12" s="307" t="s">
        <v>141</v>
      </c>
      <c r="C12" s="303" t="s">
        <v>21</v>
      </c>
      <c r="D12" s="305">
        <v>2400000</v>
      </c>
      <c r="G12" s="308">
        <v>45200</v>
      </c>
    </row>
    <row r="13" spans="2:7">
      <c r="B13" s="307" t="s">
        <v>142</v>
      </c>
      <c r="C13" s="303" t="s">
        <v>21</v>
      </c>
      <c r="D13" s="305">
        <f>1400000*1.1</f>
        <v>1540000.0000000002</v>
      </c>
      <c r="G13" s="308">
        <v>45200</v>
      </c>
    </row>
    <row r="14" spans="2:7" ht="12" customHeight="1">
      <c r="B14" s="307" t="s">
        <v>143</v>
      </c>
      <c r="C14" s="303" t="s">
        <v>21</v>
      </c>
      <c r="D14" s="305">
        <f>1800000*1.1</f>
        <v>1980000.0000000002</v>
      </c>
      <c r="G14" s="308">
        <v>45200</v>
      </c>
    </row>
    <row r="15" spans="2:7">
      <c r="B15" s="309"/>
      <c r="C15" s="303"/>
      <c r="D15" s="306"/>
      <c r="G15" s="308"/>
    </row>
    <row r="16" spans="2:7">
      <c r="B16" s="309"/>
      <c r="C16" s="303"/>
      <c r="D16" s="306"/>
      <c r="G16" s="308"/>
    </row>
    <row r="17" spans="2:10">
      <c r="B17" s="309"/>
      <c r="C17" s="303"/>
      <c r="D17" s="306"/>
      <c r="G17" s="308"/>
    </row>
    <row r="18" spans="2:10" ht="13" thickBot="1">
      <c r="B18" s="310"/>
      <c r="C18" s="311"/>
      <c r="D18" s="312"/>
      <c r="E18" s="313"/>
      <c r="F18" s="313"/>
      <c r="G18" s="314"/>
    </row>
    <row r="19" spans="2:10" ht="12" customHeight="1">
      <c r="B19" s="299" t="s">
        <v>144</v>
      </c>
      <c r="C19" s="300" t="s">
        <v>145</v>
      </c>
      <c r="D19" s="389">
        <f>124000/4/30</f>
        <v>1033.3333333333333</v>
      </c>
      <c r="E19" s="301"/>
      <c r="F19" s="302"/>
      <c r="G19" s="766" t="s">
        <v>146</v>
      </c>
      <c r="I19" s="69"/>
    </row>
    <row r="20" spans="2:10" ht="12" customHeight="1" thickBot="1">
      <c r="B20" s="88" t="s">
        <v>147</v>
      </c>
      <c r="C20" s="89" t="s">
        <v>145</v>
      </c>
      <c r="D20" s="390">
        <v>2480</v>
      </c>
      <c r="E20" s="13"/>
      <c r="F20" s="90"/>
      <c r="G20" s="767"/>
      <c r="I20" s="69"/>
    </row>
    <row r="21" spans="2:10" ht="12" customHeight="1">
      <c r="B21" s="95" t="s">
        <v>148</v>
      </c>
      <c r="C21" s="96" t="s">
        <v>145</v>
      </c>
      <c r="D21" s="391">
        <v>2344</v>
      </c>
      <c r="E21" s="6"/>
      <c r="F21" s="53"/>
      <c r="G21" s="765" t="s">
        <v>149</v>
      </c>
    </row>
    <row r="22" spans="2:10" ht="12" customHeight="1">
      <c r="B22" s="22" t="s">
        <v>150</v>
      </c>
      <c r="C22" s="97" t="s">
        <v>145</v>
      </c>
      <c r="D22" s="392">
        <v>5625</v>
      </c>
      <c r="E22" s="14"/>
      <c r="F22" s="54"/>
      <c r="G22" s="766"/>
      <c r="I22" s="69"/>
    </row>
    <row r="23" spans="2:10" ht="12" customHeight="1">
      <c r="B23" s="22" t="s">
        <v>151</v>
      </c>
      <c r="C23" s="97" t="s">
        <v>145</v>
      </c>
      <c r="D23" s="392">
        <v>8437.5</v>
      </c>
      <c r="E23" s="14"/>
      <c r="F23" s="54"/>
      <c r="G23" s="766"/>
      <c r="I23" s="69"/>
    </row>
    <row r="24" spans="2:10" ht="12" customHeight="1">
      <c r="B24" s="22" t="s">
        <v>152</v>
      </c>
      <c r="C24" s="97" t="s">
        <v>145</v>
      </c>
      <c r="D24" s="392">
        <v>11250</v>
      </c>
      <c r="E24" s="14"/>
      <c r="F24" s="54"/>
      <c r="G24" s="766"/>
      <c r="I24" s="69"/>
    </row>
    <row r="25" spans="2:10" ht="12" customHeight="1" thickBot="1">
      <c r="B25" s="88" t="s">
        <v>153</v>
      </c>
      <c r="C25" s="89" t="s">
        <v>145</v>
      </c>
      <c r="D25" s="390">
        <v>14062</v>
      </c>
      <c r="E25" s="13"/>
      <c r="F25" s="98"/>
      <c r="G25" s="767"/>
      <c r="I25" s="69"/>
    </row>
    <row r="26" spans="2:10" ht="13" thickBot="1">
      <c r="C26" s="47"/>
    </row>
    <row r="27" spans="2:10" ht="13" thickBot="1">
      <c r="B27" s="36" t="s">
        <v>154</v>
      </c>
      <c r="C27" s="27"/>
      <c r="D27" s="37"/>
      <c r="E27" s="37"/>
      <c r="F27" s="37"/>
      <c r="G27" s="38"/>
    </row>
    <row r="28" spans="2:10">
      <c r="B28" s="5" t="s">
        <v>155</v>
      </c>
      <c r="C28" s="42" t="s">
        <v>156</v>
      </c>
      <c r="D28" s="66">
        <v>116.15</v>
      </c>
      <c r="E28" s="65"/>
      <c r="F28" s="53"/>
      <c r="G28" s="25" t="s">
        <v>157</v>
      </c>
    </row>
    <row r="29" spans="2:10" ht="13" thickBot="1">
      <c r="B29" s="7" t="s">
        <v>158</v>
      </c>
      <c r="C29" s="44" t="s">
        <v>156</v>
      </c>
      <c r="D29" s="67">
        <v>161.72</v>
      </c>
      <c r="E29" s="8"/>
      <c r="F29" s="56"/>
      <c r="G29" s="26" t="s">
        <v>159</v>
      </c>
    </row>
    <row r="30" spans="2:10" ht="13" thickBot="1">
      <c r="B30" s="9" t="s">
        <v>160</v>
      </c>
      <c r="C30" s="45" t="s">
        <v>161</v>
      </c>
      <c r="D30" s="68">
        <v>175</v>
      </c>
      <c r="E30" s="393"/>
      <c r="F30" s="59"/>
      <c r="G30" s="775" t="s">
        <v>162</v>
      </c>
      <c r="I30" s="63">
        <f>280*D30+2*D31</f>
        <v>72000</v>
      </c>
      <c r="J30" s="20" t="s">
        <v>163</v>
      </c>
    </row>
    <row r="31" spans="2:10">
      <c r="B31" s="7" t="s">
        <v>164</v>
      </c>
      <c r="C31" s="44" t="s">
        <v>86</v>
      </c>
      <c r="D31" s="67">
        <v>11500</v>
      </c>
      <c r="E31" s="394"/>
      <c r="F31" s="56"/>
      <c r="G31" s="776"/>
    </row>
    <row r="32" spans="2:10">
      <c r="B32" s="9" t="s">
        <v>165</v>
      </c>
      <c r="C32" s="45" t="s">
        <v>145</v>
      </c>
      <c r="D32" s="68">
        <v>8240.4</v>
      </c>
      <c r="E32" s="393"/>
      <c r="F32" s="59"/>
      <c r="G32" s="55" t="s">
        <v>166</v>
      </c>
      <c r="I32" s="69"/>
      <c r="J32" s="69"/>
    </row>
    <row r="33" spans="2:10">
      <c r="B33" s="7" t="s">
        <v>167</v>
      </c>
      <c r="C33" s="44" t="s">
        <v>145</v>
      </c>
      <c r="D33" s="67">
        <v>9580.7999999999993</v>
      </c>
      <c r="E33" s="395"/>
      <c r="F33" s="56"/>
      <c r="G33" s="57" t="s">
        <v>168</v>
      </c>
      <c r="I33" s="69"/>
      <c r="J33" s="69"/>
    </row>
    <row r="34" spans="2:10">
      <c r="B34" s="24" t="s">
        <v>169</v>
      </c>
      <c r="C34" s="48" t="s">
        <v>86</v>
      </c>
      <c r="D34" s="396"/>
      <c r="E34" s="397">
        <f>1650000/17.15</f>
        <v>96209.912536443153</v>
      </c>
      <c r="F34" s="60">
        <v>750</v>
      </c>
      <c r="G34" s="23"/>
    </row>
    <row r="35" spans="2:10">
      <c r="B35" s="4" t="s">
        <v>170</v>
      </c>
      <c r="C35" s="49" t="s">
        <v>86</v>
      </c>
      <c r="D35" s="398"/>
      <c r="E35" s="399">
        <v>85000</v>
      </c>
      <c r="F35" s="61"/>
      <c r="G35" s="18"/>
    </row>
    <row r="36" spans="2:10">
      <c r="B36" s="4" t="s">
        <v>171</v>
      </c>
      <c r="C36" s="49" t="s">
        <v>86</v>
      </c>
      <c r="D36" s="398"/>
      <c r="E36" s="399">
        <v>25000</v>
      </c>
      <c r="F36" s="61"/>
      <c r="G36" s="21"/>
    </row>
    <row r="37" spans="2:10">
      <c r="B37" s="4" t="s">
        <v>172</v>
      </c>
      <c r="C37" s="49" t="s">
        <v>86</v>
      </c>
      <c r="D37" s="398"/>
      <c r="E37" s="399">
        <v>77500</v>
      </c>
      <c r="F37" s="61">
        <v>750</v>
      </c>
      <c r="G37" s="18"/>
    </row>
    <row r="38" spans="2:10">
      <c r="B38" s="4" t="s">
        <v>173</v>
      </c>
      <c r="C38" s="49" t="s">
        <v>86</v>
      </c>
      <c r="D38" s="398"/>
      <c r="E38" s="399">
        <v>40000</v>
      </c>
      <c r="F38" s="61"/>
      <c r="G38" s="21"/>
    </row>
    <row r="39" spans="2:10">
      <c r="B39" s="4" t="s">
        <v>174</v>
      </c>
      <c r="C39" s="49" t="s">
        <v>86</v>
      </c>
      <c r="D39" s="398"/>
      <c r="E39" s="399">
        <v>20000</v>
      </c>
      <c r="F39" s="61"/>
      <c r="G39" s="21"/>
    </row>
    <row r="40" spans="2:10">
      <c r="B40" s="4" t="s">
        <v>175</v>
      </c>
      <c r="C40" s="49" t="s">
        <v>86</v>
      </c>
      <c r="D40" s="398"/>
      <c r="E40" s="399">
        <v>65000</v>
      </c>
      <c r="F40" s="61">
        <v>750</v>
      </c>
      <c r="G40" s="21"/>
    </row>
    <row r="41" spans="2:10">
      <c r="B41" s="4" t="s">
        <v>176</v>
      </c>
      <c r="C41" s="49" t="s">
        <v>86</v>
      </c>
      <c r="D41" s="398"/>
      <c r="E41" s="399">
        <v>130000</v>
      </c>
      <c r="F41" s="61">
        <v>750</v>
      </c>
      <c r="G41" s="18"/>
    </row>
    <row r="42" spans="2:10">
      <c r="B42" s="4" t="s">
        <v>177</v>
      </c>
      <c r="C42" s="49" t="s">
        <v>86</v>
      </c>
      <c r="D42" s="398"/>
      <c r="E42" s="399">
        <v>125000</v>
      </c>
      <c r="F42" s="61">
        <v>750</v>
      </c>
      <c r="G42" s="18"/>
    </row>
    <row r="43" spans="2:10">
      <c r="B43" s="4" t="s">
        <v>178</v>
      </c>
      <c r="C43" s="49" t="s">
        <v>86</v>
      </c>
      <c r="D43" s="398"/>
      <c r="E43" s="399">
        <v>102700</v>
      </c>
      <c r="F43" s="61">
        <v>750</v>
      </c>
      <c r="G43" s="18"/>
    </row>
    <row r="44" spans="2:10" ht="13" thickBot="1">
      <c r="B44" s="19" t="s">
        <v>179</v>
      </c>
      <c r="C44" s="50" t="s">
        <v>86</v>
      </c>
      <c r="D44" s="400"/>
      <c r="E44" s="401">
        <v>60400</v>
      </c>
      <c r="F44" s="62">
        <v>750</v>
      </c>
      <c r="G44" s="58"/>
    </row>
    <row r="45" spans="2:10">
      <c r="B45" s="5" t="s">
        <v>180</v>
      </c>
      <c r="C45" s="42" t="s">
        <v>145</v>
      </c>
      <c r="D45" s="66">
        <f>+(E34+E35+E36)*1.15*D3/F34+D15+D19</f>
        <v>57947.269193391643</v>
      </c>
      <c r="E45" s="6"/>
      <c r="F45" s="64"/>
      <c r="G45" s="53"/>
    </row>
    <row r="46" spans="2:10">
      <c r="B46" s="15" t="s">
        <v>181</v>
      </c>
      <c r="C46" s="43" t="s">
        <v>145</v>
      </c>
      <c r="D46" s="402">
        <f>+(E34+E36)*1.15*D3/F34+D15+D19</f>
        <v>34487.269193391643</v>
      </c>
      <c r="E46" s="14"/>
      <c r="F46" s="54"/>
      <c r="G46" s="54"/>
    </row>
    <row r="47" spans="2:10">
      <c r="B47" s="15" t="s">
        <v>182</v>
      </c>
      <c r="C47" s="43" t="s">
        <v>145</v>
      </c>
      <c r="D47" s="402">
        <f>+(E37+E38+E39)*1.15*D3/F37+D15+D19</f>
        <v>38983.333333333336</v>
      </c>
      <c r="E47" s="14"/>
      <c r="F47" s="54"/>
      <c r="G47" s="54"/>
    </row>
    <row r="48" spans="2:10">
      <c r="B48" s="7" t="s">
        <v>183</v>
      </c>
      <c r="C48" s="44" t="s">
        <v>145</v>
      </c>
      <c r="D48" s="67">
        <f>+(E40+E38)*1.15*D3/F40+D15+D19</f>
        <v>30013.333333333328</v>
      </c>
      <c r="E48" s="11"/>
      <c r="F48" s="56"/>
      <c r="G48" s="56"/>
    </row>
    <row r="49" spans="2:7">
      <c r="B49" s="9" t="s">
        <v>176</v>
      </c>
      <c r="C49" s="45" t="s">
        <v>145</v>
      </c>
      <c r="D49" s="68">
        <f>+E41/F41*$D$3</f>
        <v>31200</v>
      </c>
      <c r="E49" s="10"/>
      <c r="F49" s="103"/>
      <c r="G49" s="59"/>
    </row>
    <row r="50" spans="2:7">
      <c r="B50" s="15" t="s">
        <v>176</v>
      </c>
      <c r="C50" s="43" t="s">
        <v>22</v>
      </c>
      <c r="D50" s="402">
        <f>6500/30*D3</f>
        <v>39000</v>
      </c>
      <c r="E50" s="14"/>
      <c r="F50" s="54"/>
      <c r="G50" s="54" t="s">
        <v>184</v>
      </c>
    </row>
    <row r="51" spans="2:7">
      <c r="B51" s="9" t="s">
        <v>177</v>
      </c>
      <c r="C51" s="45" t="s">
        <v>145</v>
      </c>
      <c r="D51" s="68">
        <f>+E42/F42*$D$3</f>
        <v>30000</v>
      </c>
      <c r="E51" s="10"/>
      <c r="F51" s="103"/>
      <c r="G51" s="59"/>
    </row>
    <row r="52" spans="2:7">
      <c r="B52" s="15" t="s">
        <v>177</v>
      </c>
      <c r="C52" s="43" t="s">
        <v>22</v>
      </c>
      <c r="D52" s="402">
        <f>5500/30*D3</f>
        <v>33000</v>
      </c>
      <c r="E52" s="14"/>
      <c r="F52" s="54"/>
      <c r="G52" s="54" t="s">
        <v>184</v>
      </c>
    </row>
    <row r="53" spans="2:7">
      <c r="B53" s="99" t="s">
        <v>178</v>
      </c>
      <c r="C53" s="100" t="s">
        <v>145</v>
      </c>
      <c r="D53" s="403">
        <f>+E43/F43*$D$3</f>
        <v>24648</v>
      </c>
      <c r="E53" s="102"/>
      <c r="F53" s="404"/>
      <c r="G53" s="101"/>
    </row>
    <row r="54" spans="2:7">
      <c r="B54" s="9" t="s">
        <v>179</v>
      </c>
      <c r="C54" s="45" t="s">
        <v>145</v>
      </c>
      <c r="D54" s="68">
        <f>+E44/F44*$D$3</f>
        <v>14496</v>
      </c>
      <c r="E54" s="10"/>
      <c r="F54" s="103"/>
      <c r="G54" s="59"/>
    </row>
    <row r="55" spans="2:7" ht="13" thickBot="1">
      <c r="B55" s="12" t="s">
        <v>179</v>
      </c>
      <c r="C55" s="46" t="s">
        <v>145</v>
      </c>
      <c r="D55" s="405">
        <f>4000/30*D3</f>
        <v>24000</v>
      </c>
      <c r="E55" s="13"/>
      <c r="F55" s="98"/>
      <c r="G55" s="98" t="s">
        <v>184</v>
      </c>
    </row>
    <row r="56" spans="2:7">
      <c r="C56" s="47"/>
      <c r="D56" s="3" t="s">
        <v>185</v>
      </c>
    </row>
    <row r="57" spans="2:7" ht="13" thickBot="1">
      <c r="C57" s="47"/>
    </row>
    <row r="58" spans="2:7" ht="13" thickBot="1">
      <c r="B58" s="36" t="s">
        <v>186</v>
      </c>
      <c r="C58" s="27"/>
      <c r="D58" s="37"/>
      <c r="E58" s="37"/>
      <c r="F58" s="37"/>
      <c r="G58" s="38"/>
    </row>
    <row r="59" spans="2:7">
      <c r="B59" s="70" t="s">
        <v>187</v>
      </c>
      <c r="C59" s="71" t="s">
        <v>188</v>
      </c>
      <c r="D59" s="72"/>
      <c r="E59" s="406">
        <v>750</v>
      </c>
      <c r="F59" s="73"/>
      <c r="G59" s="74" t="s">
        <v>189</v>
      </c>
    </row>
    <row r="60" spans="2:7">
      <c r="B60" s="91" t="s">
        <v>190</v>
      </c>
      <c r="C60" s="92" t="s">
        <v>145</v>
      </c>
      <c r="D60" s="407"/>
      <c r="E60" s="408">
        <v>5</v>
      </c>
      <c r="F60" s="93"/>
      <c r="G60" s="94"/>
    </row>
    <row r="61" spans="2:7">
      <c r="B61" s="79" t="s">
        <v>191</v>
      </c>
      <c r="C61" s="80" t="s">
        <v>145</v>
      </c>
      <c r="D61" s="77"/>
      <c r="E61" s="77">
        <f>22.33</f>
        <v>22.33</v>
      </c>
      <c r="F61" s="77"/>
      <c r="G61" s="78" t="s">
        <v>192</v>
      </c>
    </row>
    <row r="62" spans="2:7">
      <c r="B62" s="79" t="s">
        <v>193</v>
      </c>
      <c r="C62" s="80" t="s">
        <v>145</v>
      </c>
      <c r="D62" s="77"/>
      <c r="E62" s="77">
        <v>41.47</v>
      </c>
      <c r="F62" s="77"/>
      <c r="G62" s="78" t="s">
        <v>194</v>
      </c>
    </row>
    <row r="63" spans="2:7">
      <c r="B63" s="79" t="s">
        <v>195</v>
      </c>
      <c r="C63" s="80" t="s">
        <v>145</v>
      </c>
      <c r="D63" s="77"/>
      <c r="E63" s="77">
        <v>31.91</v>
      </c>
      <c r="F63" s="77"/>
      <c r="G63" s="78" t="s">
        <v>196</v>
      </c>
    </row>
    <row r="64" spans="2:7">
      <c r="B64" s="79" t="s">
        <v>197</v>
      </c>
      <c r="C64" s="80" t="s">
        <v>145</v>
      </c>
      <c r="D64" s="77"/>
      <c r="E64" s="77">
        <v>56.98</v>
      </c>
      <c r="F64" s="77"/>
      <c r="G64" s="78" t="s">
        <v>196</v>
      </c>
    </row>
    <row r="65" spans="2:7">
      <c r="B65" s="75" t="s">
        <v>198</v>
      </c>
      <c r="C65" s="76" t="s">
        <v>199</v>
      </c>
      <c r="D65" s="81"/>
      <c r="E65" s="82">
        <f>400/F65</f>
        <v>2.2222222222222223</v>
      </c>
      <c r="F65" s="83">
        <f>6*30</f>
        <v>180</v>
      </c>
      <c r="G65" s="78"/>
    </row>
    <row r="66" spans="2:7">
      <c r="B66" s="75" t="s">
        <v>200</v>
      </c>
      <c r="C66" s="76" t="s">
        <v>199</v>
      </c>
      <c r="D66" s="81"/>
      <c r="E66" s="87">
        <f>+(8000)/F66</f>
        <v>29.62962962962963</v>
      </c>
      <c r="F66" s="83">
        <f>9*30</f>
        <v>270</v>
      </c>
      <c r="G66" s="78"/>
    </row>
    <row r="67" spans="2:7">
      <c r="B67" s="75" t="s">
        <v>201</v>
      </c>
      <c r="C67" s="76" t="s">
        <v>199</v>
      </c>
      <c r="D67" s="81"/>
      <c r="E67" s="82">
        <f>+(250+200)/F67</f>
        <v>1.6666666666666667</v>
      </c>
      <c r="F67" s="83">
        <f>9*30</f>
        <v>270</v>
      </c>
      <c r="G67" s="78"/>
    </row>
    <row r="68" spans="2:7">
      <c r="B68" s="75" t="s">
        <v>202</v>
      </c>
      <c r="C68" s="76" t="s">
        <v>199</v>
      </c>
      <c r="D68" s="81"/>
      <c r="E68" s="82">
        <f>((75000*2)/108+5300/108+(25000*2)/108+100)/F68</f>
        <v>7.4108367626886151</v>
      </c>
      <c r="F68" s="83">
        <f>9*30</f>
        <v>270</v>
      </c>
      <c r="G68" s="78"/>
    </row>
    <row r="69" spans="2:7">
      <c r="B69" s="75" t="s">
        <v>203</v>
      </c>
      <c r="C69" s="76" t="s">
        <v>199</v>
      </c>
      <c r="D69" s="81"/>
      <c r="E69" s="82">
        <f>105*4.5/F69</f>
        <v>1.75</v>
      </c>
      <c r="F69" s="83">
        <f>9*30</f>
        <v>270</v>
      </c>
      <c r="G69" s="78"/>
    </row>
    <row r="70" spans="2:7">
      <c r="B70" s="75" t="s">
        <v>204</v>
      </c>
      <c r="C70" s="76" t="s">
        <v>199</v>
      </c>
      <c r="D70" s="81"/>
      <c r="E70" s="82">
        <f>1.5*10</f>
        <v>15</v>
      </c>
      <c r="F70" s="83">
        <f>6*30</f>
        <v>180</v>
      </c>
      <c r="G70" s="78"/>
    </row>
    <row r="71" spans="2:7">
      <c r="B71" s="367" t="s">
        <v>205</v>
      </c>
      <c r="C71" s="76" t="s">
        <v>206</v>
      </c>
      <c r="D71" s="81"/>
      <c r="E71" s="82">
        <f>10/F71</f>
        <v>0.45454545454545453</v>
      </c>
      <c r="F71" s="77">
        <v>22</v>
      </c>
      <c r="G71" s="78" t="s">
        <v>207</v>
      </c>
    </row>
    <row r="72" spans="2:7">
      <c r="B72" s="75" t="s">
        <v>208</v>
      </c>
      <c r="C72" s="76" t="s">
        <v>206</v>
      </c>
      <c r="D72" s="81"/>
      <c r="E72" s="82">
        <f>10500/F72</f>
        <v>29.166666666666668</v>
      </c>
      <c r="F72" s="77">
        <v>360</v>
      </c>
      <c r="G72" s="78" t="s">
        <v>207</v>
      </c>
    </row>
    <row r="73" spans="2:7" ht="37.5">
      <c r="B73" s="282" t="s">
        <v>209</v>
      </c>
      <c r="C73" s="76" t="s">
        <v>145</v>
      </c>
      <c r="D73" s="81"/>
      <c r="E73" s="82">
        <f>10400/F73</f>
        <v>28.888888888888889</v>
      </c>
      <c r="F73" s="77">
        <v>360</v>
      </c>
      <c r="G73" s="78" t="s">
        <v>210</v>
      </c>
    </row>
    <row r="74" spans="2:7">
      <c r="B74" s="367" t="s">
        <v>211</v>
      </c>
      <c r="C74" s="76" t="s">
        <v>206</v>
      </c>
      <c r="D74" s="81"/>
      <c r="E74" s="82">
        <f>10000/F74</f>
        <v>5.4794520547945202</v>
      </c>
      <c r="F74" s="77">
        <f>365*5</f>
        <v>1825</v>
      </c>
      <c r="G74" s="366" t="s">
        <v>212</v>
      </c>
    </row>
    <row r="75" spans="2:7">
      <c r="B75" s="367" t="s">
        <v>213</v>
      </c>
      <c r="C75" s="76" t="s">
        <v>206</v>
      </c>
      <c r="D75" s="81"/>
      <c r="E75" s="82">
        <f>1500/F75</f>
        <v>2.0547945205479454</v>
      </c>
      <c r="F75" s="77">
        <f>2*365</f>
        <v>730</v>
      </c>
      <c r="G75" s="78" t="s">
        <v>214</v>
      </c>
    </row>
    <row r="76" spans="2:7">
      <c r="B76" s="367" t="s">
        <v>35</v>
      </c>
      <c r="C76" s="76"/>
      <c r="D76" s="81"/>
      <c r="E76" s="82"/>
      <c r="F76" s="77"/>
      <c r="G76" s="78"/>
    </row>
    <row r="77" spans="2:7">
      <c r="B77" s="75" t="s">
        <v>215</v>
      </c>
      <c r="C77" s="76" t="s">
        <v>206</v>
      </c>
      <c r="D77" s="81"/>
      <c r="E77" s="82">
        <f>1500/F77</f>
        <v>68.181818181818187</v>
      </c>
      <c r="F77" s="77">
        <v>22</v>
      </c>
      <c r="G77" s="78" t="s">
        <v>216</v>
      </c>
    </row>
    <row r="78" spans="2:7">
      <c r="B78" s="75" t="s">
        <v>217</v>
      </c>
      <c r="C78" s="76" t="s">
        <v>206</v>
      </c>
      <c r="D78" s="81"/>
      <c r="E78" s="82">
        <f>1500/F78</f>
        <v>8.3333333333333339</v>
      </c>
      <c r="F78" s="77">
        <v>180</v>
      </c>
      <c r="G78" s="78"/>
    </row>
    <row r="79" spans="2:7">
      <c r="B79" s="75" t="s">
        <v>218</v>
      </c>
      <c r="C79" s="76" t="s">
        <v>206</v>
      </c>
      <c r="D79" s="81"/>
      <c r="E79" s="82">
        <v>24.3</v>
      </c>
      <c r="F79" s="77"/>
      <c r="G79" s="78" t="s">
        <v>219</v>
      </c>
    </row>
    <row r="80" spans="2:7">
      <c r="B80" s="79" t="s">
        <v>220</v>
      </c>
      <c r="C80" s="80" t="s">
        <v>206</v>
      </c>
      <c r="D80" s="77"/>
      <c r="E80" s="82">
        <v>25</v>
      </c>
      <c r="F80" s="77"/>
      <c r="G80" s="78" t="s">
        <v>219</v>
      </c>
    </row>
    <row r="81" spans="2:11">
      <c r="B81" s="218" t="s">
        <v>221</v>
      </c>
      <c r="C81" s="219" t="s">
        <v>27</v>
      </c>
      <c r="D81" s="220"/>
      <c r="E81" s="82">
        <f>(45+900)/F81</f>
        <v>2.625</v>
      </c>
      <c r="F81" s="220">
        <v>360</v>
      </c>
      <c r="G81" s="221" t="s">
        <v>222</v>
      </c>
    </row>
    <row r="82" spans="2:11">
      <c r="B82" s="218" t="s">
        <v>223</v>
      </c>
      <c r="C82" s="219" t="s">
        <v>27</v>
      </c>
      <c r="D82" s="220"/>
      <c r="E82" s="82">
        <f>(1180+900)/F82</f>
        <v>5.7777777777777777</v>
      </c>
      <c r="F82" s="220">
        <v>360</v>
      </c>
      <c r="G82" s="221" t="s">
        <v>224</v>
      </c>
    </row>
    <row r="83" spans="2:11">
      <c r="B83" s="218" t="s">
        <v>225</v>
      </c>
      <c r="C83" s="219" t="s">
        <v>206</v>
      </c>
      <c r="D83" s="220"/>
      <c r="E83" s="82">
        <f>8000/F83</f>
        <v>44.444444444444443</v>
      </c>
      <c r="F83" s="220">
        <v>180</v>
      </c>
      <c r="G83" s="221"/>
    </row>
    <row r="84" spans="2:11" ht="13" thickBot="1">
      <c r="B84" s="84"/>
      <c r="C84" s="85"/>
      <c r="D84" s="85"/>
      <c r="E84" s="85"/>
      <c r="F84" s="85"/>
      <c r="G84" s="86"/>
    </row>
    <row r="85" spans="2:11" ht="17" thickBot="1">
      <c r="B85" s="36" t="s">
        <v>226</v>
      </c>
      <c r="C85" s="27"/>
      <c r="D85" s="37"/>
      <c r="E85" s="37"/>
      <c r="F85" s="37"/>
      <c r="G85" s="38"/>
      <c r="I85" s="104" t="s">
        <v>227</v>
      </c>
      <c r="J85" s="104" t="s">
        <v>228</v>
      </c>
      <c r="K85" s="105">
        <v>205559.08</v>
      </c>
    </row>
    <row r="86" spans="2:11" ht="17" thickBot="1">
      <c r="B86" s="106" t="s">
        <v>229</v>
      </c>
      <c r="C86" s="3" t="s">
        <v>199</v>
      </c>
      <c r="D86" s="105">
        <v>205559.08</v>
      </c>
      <c r="I86" s="104" t="s">
        <v>228</v>
      </c>
      <c r="J86" s="104" t="s">
        <v>230</v>
      </c>
      <c r="K86" s="105">
        <v>61414.77</v>
      </c>
    </row>
    <row r="87" spans="2:11" ht="17.25" customHeight="1" thickBot="1">
      <c r="B87" s="106" t="s">
        <v>231</v>
      </c>
      <c r="C87" s="3" t="s">
        <v>199</v>
      </c>
      <c r="D87" s="105">
        <v>61414.77</v>
      </c>
      <c r="I87" s="104" t="s">
        <v>228</v>
      </c>
      <c r="J87" s="104" t="s">
        <v>232</v>
      </c>
      <c r="K87" s="105">
        <v>11406.56</v>
      </c>
    </row>
    <row r="88" spans="2:11" ht="17" thickBot="1">
      <c r="B88" s="106" t="s">
        <v>233</v>
      </c>
      <c r="C88" s="3" t="s">
        <v>199</v>
      </c>
      <c r="D88" s="105">
        <v>11406.56</v>
      </c>
      <c r="I88" s="104" t="s">
        <v>228</v>
      </c>
      <c r="J88" s="104" t="s">
        <v>234</v>
      </c>
      <c r="K88" s="105">
        <v>36848.86</v>
      </c>
    </row>
    <row r="89" spans="2:11" ht="17" thickBot="1">
      <c r="B89" s="106" t="s">
        <v>235</v>
      </c>
      <c r="C89" s="3" t="s">
        <v>199</v>
      </c>
      <c r="D89" s="105">
        <v>36848.86</v>
      </c>
      <c r="I89" s="104" t="s">
        <v>227</v>
      </c>
      <c r="J89" s="104" t="s">
        <v>236</v>
      </c>
      <c r="K89" s="105">
        <v>739325.12</v>
      </c>
    </row>
    <row r="90" spans="2:11" ht="17" thickBot="1">
      <c r="B90" s="106" t="s">
        <v>237</v>
      </c>
      <c r="C90" s="3" t="s">
        <v>199</v>
      </c>
      <c r="D90" s="105">
        <v>739325.12</v>
      </c>
      <c r="I90" s="104" t="s">
        <v>228</v>
      </c>
      <c r="J90" s="104" t="s">
        <v>238</v>
      </c>
      <c r="K90" s="105">
        <v>295730</v>
      </c>
    </row>
    <row r="91" spans="2:11" ht="17" thickBot="1">
      <c r="B91" s="106" t="s">
        <v>239</v>
      </c>
      <c r="C91" s="3" t="s">
        <v>199</v>
      </c>
      <c r="D91" s="105">
        <v>295730</v>
      </c>
      <c r="I91" s="104" t="s">
        <v>228</v>
      </c>
      <c r="J91" s="104" t="s">
        <v>227</v>
      </c>
      <c r="K91" s="105">
        <v>205559.08</v>
      </c>
    </row>
    <row r="92" spans="2:11" ht="17" thickBot="1">
      <c r="B92" s="106" t="s">
        <v>240</v>
      </c>
      <c r="C92" s="3" t="s">
        <v>199</v>
      </c>
      <c r="D92" s="105">
        <v>205559.08</v>
      </c>
    </row>
    <row r="93" spans="2:11" ht="17" thickBot="1">
      <c r="B93" s="106" t="s">
        <v>241</v>
      </c>
      <c r="C93" s="3" t="s">
        <v>199</v>
      </c>
      <c r="D93" s="222">
        <f>D86</f>
        <v>205559.08</v>
      </c>
    </row>
    <row r="94" spans="2:11" ht="18" customHeight="1" thickBot="1">
      <c r="B94" s="36" t="s">
        <v>242</v>
      </c>
      <c r="C94" s="27"/>
      <c r="D94" s="37"/>
      <c r="E94" s="37"/>
      <c r="F94" s="37"/>
      <c r="G94" s="38"/>
    </row>
    <row r="95" spans="2:11" ht="30" customHeight="1">
      <c r="B95" s="107" t="s">
        <v>243</v>
      </c>
      <c r="E95" s="110">
        <v>2068</v>
      </c>
      <c r="G95" s="768" t="s">
        <v>244</v>
      </c>
    </row>
    <row r="96" spans="2:11" ht="30" customHeight="1">
      <c r="B96" s="108" t="s">
        <v>245</v>
      </c>
      <c r="E96" s="110">
        <v>2068</v>
      </c>
      <c r="G96" s="769"/>
    </row>
    <row r="97" spans="2:7" ht="30" customHeight="1">
      <c r="B97" s="107" t="s">
        <v>246</v>
      </c>
      <c r="E97" s="110">
        <v>1870</v>
      </c>
      <c r="G97" s="769"/>
    </row>
    <row r="98" spans="2:7" ht="30" customHeight="1">
      <c r="B98" s="108" t="s">
        <v>247</v>
      </c>
      <c r="E98" s="110">
        <v>2420</v>
      </c>
      <c r="G98" s="769"/>
    </row>
    <row r="99" spans="2:7" ht="30" customHeight="1" thickBot="1">
      <c r="B99" s="108" t="s">
        <v>248</v>
      </c>
      <c r="E99" s="110">
        <v>2420</v>
      </c>
      <c r="G99" s="770"/>
    </row>
    <row r="100" spans="2:7" ht="18" customHeight="1" thickBot="1">
      <c r="B100" s="36" t="s">
        <v>249</v>
      </c>
      <c r="C100" s="27"/>
      <c r="D100" s="37"/>
      <c r="E100" s="37"/>
      <c r="F100" s="37"/>
      <c r="G100" s="38"/>
    </row>
    <row r="101" spans="2:7" ht="18" customHeight="1">
      <c r="B101" s="109" t="s">
        <v>250</v>
      </c>
      <c r="E101" s="110">
        <v>60</v>
      </c>
      <c r="F101" s="3"/>
      <c r="G101" s="771" t="s">
        <v>244</v>
      </c>
    </row>
    <row r="102" spans="2:7" ht="18" customHeight="1">
      <c r="B102" s="109" t="s">
        <v>251</v>
      </c>
      <c r="E102" s="110">
        <v>72</v>
      </c>
      <c r="G102" s="769"/>
    </row>
    <row r="103" spans="2:7" ht="18" customHeight="1">
      <c r="B103" s="109" t="s">
        <v>252</v>
      </c>
      <c r="E103" s="110">
        <v>125</v>
      </c>
      <c r="F103" s="3"/>
      <c r="G103" s="769"/>
    </row>
    <row r="104" spans="2:7" ht="18" customHeight="1">
      <c r="B104" s="109" t="s">
        <v>253</v>
      </c>
      <c r="E104" s="110">
        <v>183</v>
      </c>
      <c r="G104" s="769"/>
    </row>
    <row r="105" spans="2:7" ht="18" customHeight="1">
      <c r="B105" s="109" t="s">
        <v>254</v>
      </c>
      <c r="E105" s="110">
        <v>82</v>
      </c>
      <c r="G105" s="769"/>
    </row>
    <row r="106" spans="2:7" ht="18" customHeight="1">
      <c r="B106" s="109" t="s">
        <v>255</v>
      </c>
      <c r="E106" s="110">
        <v>188</v>
      </c>
      <c r="F106" s="3"/>
      <c r="G106" s="769"/>
    </row>
    <row r="107" spans="2:7" ht="18" customHeight="1">
      <c r="B107" s="109" t="s">
        <v>256</v>
      </c>
      <c r="E107" s="110">
        <v>224</v>
      </c>
      <c r="G107" s="769"/>
    </row>
    <row r="108" spans="2:7" ht="18" customHeight="1">
      <c r="B108" s="109" t="s">
        <v>257</v>
      </c>
      <c r="E108" s="110">
        <v>7</v>
      </c>
      <c r="G108" s="769"/>
    </row>
    <row r="109" spans="2:7" ht="18" customHeight="1">
      <c r="B109" s="109" t="s">
        <v>258</v>
      </c>
      <c r="E109" s="110">
        <v>25</v>
      </c>
      <c r="G109" s="769"/>
    </row>
    <row r="110" spans="2:7" ht="18" customHeight="1">
      <c r="B110" s="109" t="s">
        <v>259</v>
      </c>
      <c r="E110" s="110">
        <v>24</v>
      </c>
      <c r="G110" s="769"/>
    </row>
    <row r="111" spans="2:7" ht="18" customHeight="1">
      <c r="B111" s="109" t="s">
        <v>260</v>
      </c>
      <c r="E111" s="110">
        <v>28</v>
      </c>
      <c r="F111" s="3"/>
      <c r="G111" s="769"/>
    </row>
    <row r="112" spans="2:7" ht="18" customHeight="1">
      <c r="B112" s="109" t="s">
        <v>261</v>
      </c>
      <c r="E112" s="110">
        <v>12</v>
      </c>
      <c r="G112" s="769"/>
    </row>
    <row r="113" spans="2:7" ht="18" customHeight="1">
      <c r="B113" s="109" t="s">
        <v>262</v>
      </c>
      <c r="E113" s="110">
        <v>21</v>
      </c>
      <c r="G113" s="769"/>
    </row>
    <row r="114" spans="2:7" ht="18" customHeight="1">
      <c r="B114" s="109" t="s">
        <v>263</v>
      </c>
      <c r="E114" s="110">
        <v>36</v>
      </c>
      <c r="G114" s="769"/>
    </row>
    <row r="115" spans="2:7" ht="18" customHeight="1">
      <c r="B115" s="109" t="s">
        <v>264</v>
      </c>
      <c r="E115" s="110">
        <v>540</v>
      </c>
      <c r="F115" s="3"/>
      <c r="G115" s="769"/>
    </row>
    <row r="116" spans="2:7" ht="18" customHeight="1">
      <c r="B116" s="109" t="s">
        <v>265</v>
      </c>
      <c r="E116" s="110">
        <v>560</v>
      </c>
      <c r="G116" s="769"/>
    </row>
    <row r="117" spans="2:7" ht="18" customHeight="1">
      <c r="B117" s="109" t="s">
        <v>266</v>
      </c>
      <c r="E117" s="110">
        <v>680</v>
      </c>
      <c r="G117" s="769"/>
    </row>
    <row r="118" spans="2:7" ht="18" customHeight="1">
      <c r="B118" s="109" t="s">
        <v>267</v>
      </c>
      <c r="E118" s="110">
        <v>135</v>
      </c>
      <c r="G118" s="769"/>
    </row>
    <row r="119" spans="2:7" ht="18" customHeight="1">
      <c r="B119" s="109" t="s">
        <v>268</v>
      </c>
      <c r="E119" s="110">
        <v>12</v>
      </c>
      <c r="G119" s="769"/>
    </row>
    <row r="120" spans="2:7" ht="18" customHeight="1">
      <c r="B120" s="109" t="s">
        <v>269</v>
      </c>
      <c r="E120" s="110">
        <v>38</v>
      </c>
      <c r="G120" s="769"/>
    </row>
    <row r="121" spans="2:7" ht="18" customHeight="1">
      <c r="B121" s="109" t="s">
        <v>270</v>
      </c>
      <c r="E121" s="110">
        <v>90</v>
      </c>
      <c r="G121" s="769"/>
    </row>
    <row r="122" spans="2:7" ht="18" customHeight="1">
      <c r="B122" s="109" t="s">
        <v>271</v>
      </c>
      <c r="E122" s="110">
        <v>15</v>
      </c>
      <c r="F122" s="3"/>
      <c r="G122" s="769"/>
    </row>
    <row r="123" spans="2:7" ht="18" customHeight="1">
      <c r="B123" s="109" t="s">
        <v>272</v>
      </c>
      <c r="E123" s="110">
        <v>455</v>
      </c>
      <c r="G123" s="769"/>
    </row>
    <row r="124" spans="2:7" ht="18" customHeight="1">
      <c r="B124" s="109" t="s">
        <v>273</v>
      </c>
      <c r="E124" s="110">
        <v>420</v>
      </c>
      <c r="G124" s="769"/>
    </row>
    <row r="125" spans="2:7" ht="18" customHeight="1">
      <c r="B125" s="109" t="s">
        <v>274</v>
      </c>
      <c r="E125" s="110">
        <v>224</v>
      </c>
      <c r="G125" s="769"/>
    </row>
    <row r="126" spans="2:7" ht="18" customHeight="1">
      <c r="B126" s="109" t="s">
        <v>275</v>
      </c>
      <c r="E126" s="110">
        <v>28</v>
      </c>
      <c r="G126" s="769"/>
    </row>
    <row r="127" spans="2:7" ht="18" customHeight="1" thickBot="1">
      <c r="B127" s="109" t="s">
        <v>276</v>
      </c>
      <c r="E127" s="110">
        <v>85</v>
      </c>
      <c r="G127" s="769"/>
    </row>
    <row r="128" spans="2:7" ht="18" customHeight="1" thickBot="1">
      <c r="B128" s="36" t="s">
        <v>249</v>
      </c>
      <c r="C128" s="27"/>
      <c r="D128" s="37"/>
      <c r="E128" s="37"/>
      <c r="F128" s="37"/>
      <c r="G128" s="38"/>
    </row>
    <row r="129" ht="18" customHeight="1"/>
    <row r="130" ht="18" customHeight="1"/>
    <row r="131" ht="18" customHeight="1"/>
    <row r="132" ht="18" customHeight="1"/>
    <row r="133" ht="18" customHeight="1"/>
    <row r="134" ht="18" customHeight="1"/>
    <row r="135" ht="18" customHeight="1"/>
    <row r="136" ht="18" customHeight="1"/>
    <row r="137" ht="18" customHeight="1"/>
    <row r="138" ht="18" customHeight="1"/>
    <row r="139" ht="18" customHeight="1"/>
    <row r="140" ht="18" customHeight="1"/>
    <row r="141" ht="18" customHeight="1"/>
    <row r="142" ht="18" customHeight="1"/>
    <row r="143" ht="18" customHeight="1"/>
    <row r="144" ht="18" customHeight="1"/>
    <row r="145" ht="18" customHeight="1"/>
    <row r="146" ht="18" customHeight="1"/>
    <row r="147" ht="18" customHeight="1"/>
    <row r="148" ht="18" customHeight="1"/>
    <row r="149" ht="18" customHeight="1"/>
    <row r="150" ht="18" customHeight="1"/>
    <row r="151" ht="18" customHeight="1"/>
    <row r="152" ht="18" customHeight="1"/>
    <row r="153" ht="18" customHeight="1"/>
    <row r="154" ht="18" customHeight="1"/>
    <row r="155" ht="18" customHeight="1"/>
    <row r="156" ht="18" customHeight="1"/>
    <row r="157" ht="18" customHeight="1"/>
    <row r="158" ht="18" customHeight="1"/>
    <row r="159" ht="18" customHeight="1"/>
    <row r="160" ht="18" customHeight="1"/>
    <row r="161" ht="18" customHeight="1"/>
    <row r="162" ht="18" customHeight="1"/>
    <row r="163" ht="18" customHeight="1"/>
    <row r="164" ht="18" customHeight="1"/>
    <row r="165" ht="18" customHeight="1"/>
    <row r="166" ht="18" customHeight="1"/>
    <row r="167" ht="18" customHeight="1"/>
    <row r="168" ht="18" customHeight="1"/>
    <row r="169" ht="18" customHeight="1"/>
    <row r="170" ht="18" customHeight="1"/>
    <row r="171" ht="18" customHeight="1"/>
    <row r="172" ht="18" customHeight="1"/>
    <row r="173" ht="18" customHeight="1"/>
    <row r="174" ht="18" customHeight="1"/>
    <row r="175" ht="18" customHeight="1"/>
    <row r="176" ht="18" customHeight="1"/>
    <row r="177" ht="18" customHeight="1"/>
    <row r="178" ht="18" customHeight="1"/>
    <row r="179" ht="18" customHeight="1"/>
    <row r="180" ht="18" customHeight="1"/>
    <row r="181" ht="18" customHeight="1"/>
    <row r="182" ht="18" customHeight="1"/>
    <row r="183" ht="18" customHeight="1"/>
    <row r="184" ht="18" customHeight="1"/>
    <row r="185" ht="18" customHeight="1"/>
    <row r="186" ht="18" customHeight="1"/>
    <row r="187" ht="18" customHeight="1"/>
    <row r="188" ht="18" customHeight="1"/>
    <row r="189" ht="18" customHeight="1"/>
    <row r="190" ht="18" customHeight="1"/>
    <row r="191" ht="18" customHeight="1"/>
    <row r="192" ht="18" customHeight="1"/>
    <row r="193" ht="18" customHeight="1"/>
    <row r="194" ht="18" customHeight="1"/>
    <row r="195" ht="18" customHeight="1"/>
    <row r="196" ht="18" customHeight="1"/>
    <row r="197" ht="18" customHeight="1"/>
    <row r="198" ht="18" customHeight="1"/>
    <row r="199" ht="18" customHeight="1"/>
    <row r="200" ht="18" customHeight="1"/>
    <row r="201" ht="18" customHeight="1"/>
    <row r="202" ht="18" customHeight="1"/>
    <row r="203" ht="18" customHeight="1"/>
    <row r="204" ht="18" customHeight="1"/>
    <row r="205" ht="18" customHeight="1"/>
    <row r="206" ht="18" customHeight="1"/>
    <row r="207" ht="18" customHeight="1"/>
    <row r="208" ht="18" customHeight="1"/>
    <row r="209" ht="18" customHeight="1"/>
    <row r="210" ht="18" customHeight="1"/>
    <row r="211" ht="18" customHeight="1"/>
    <row r="212" ht="18" customHeight="1"/>
    <row r="213" ht="18" customHeight="1"/>
    <row r="214" ht="18" customHeight="1"/>
    <row r="215" ht="18" customHeight="1"/>
    <row r="216" ht="18" customHeight="1"/>
    <row r="217" ht="18" customHeight="1"/>
    <row r="218" ht="18" customHeight="1"/>
    <row r="219" ht="18" customHeight="1"/>
    <row r="220" ht="18" customHeight="1"/>
    <row r="221" ht="18" customHeight="1"/>
    <row r="222" ht="18" customHeight="1"/>
    <row r="223" ht="18" customHeight="1"/>
    <row r="224" ht="18" customHeight="1"/>
    <row r="225" ht="18" customHeight="1"/>
    <row r="226" ht="18" customHeight="1"/>
    <row r="227" ht="18" customHeight="1"/>
    <row r="228" ht="18" customHeight="1"/>
    <row r="229" ht="18" customHeight="1"/>
    <row r="230" ht="18" customHeight="1"/>
    <row r="231" ht="18" customHeight="1"/>
    <row r="232" ht="18" customHeight="1"/>
    <row r="233" ht="18" customHeight="1"/>
    <row r="234" ht="18" customHeight="1"/>
    <row r="235" ht="18" customHeight="1"/>
    <row r="236" ht="18" customHeight="1"/>
    <row r="237" ht="18" customHeight="1"/>
    <row r="238" ht="18" customHeight="1"/>
    <row r="239" ht="18" customHeight="1"/>
    <row r="240" ht="18" customHeight="1"/>
    <row r="241" ht="18" customHeight="1"/>
    <row r="242" ht="18" customHeight="1"/>
    <row r="243" ht="18" customHeight="1"/>
    <row r="244" ht="18" customHeight="1"/>
    <row r="245" ht="18" customHeight="1"/>
    <row r="246" ht="18" customHeight="1"/>
    <row r="247" ht="18" customHeight="1"/>
    <row r="248" ht="18" customHeight="1"/>
    <row r="249" ht="18" customHeight="1"/>
    <row r="250" ht="18" customHeight="1"/>
    <row r="251" ht="18" customHeight="1"/>
    <row r="252" ht="18" customHeight="1"/>
    <row r="253" ht="18" customHeight="1"/>
    <row r="254" ht="18" customHeight="1"/>
    <row r="255" ht="18" customHeight="1"/>
    <row r="256" ht="18" customHeight="1"/>
    <row r="257" ht="18" customHeight="1"/>
    <row r="258" ht="18" customHeight="1"/>
    <row r="259" ht="18" customHeight="1"/>
    <row r="260" ht="18" customHeight="1"/>
    <row r="261" ht="18" customHeight="1"/>
    <row r="262" ht="18" customHeight="1"/>
    <row r="263" ht="18" customHeight="1"/>
    <row r="264" ht="18" customHeight="1"/>
    <row r="265" ht="18" customHeight="1"/>
    <row r="266" ht="18" customHeight="1"/>
    <row r="267" ht="18" customHeight="1"/>
    <row r="268" ht="18" customHeight="1"/>
    <row r="269" ht="18" customHeight="1"/>
    <row r="270" ht="18" customHeight="1"/>
    <row r="271" ht="18" customHeight="1"/>
    <row r="272" ht="18" customHeight="1"/>
    <row r="273" ht="18" customHeight="1"/>
    <row r="274" ht="18" customHeight="1"/>
    <row r="275" ht="18" customHeight="1"/>
    <row r="276" ht="18" customHeight="1"/>
    <row r="277" ht="18" customHeight="1"/>
    <row r="278" ht="18" customHeight="1"/>
    <row r="279" ht="18" customHeight="1"/>
    <row r="280" ht="18" customHeight="1"/>
    <row r="281" ht="18" customHeight="1"/>
    <row r="282" ht="18" customHeight="1"/>
    <row r="283" ht="18" customHeight="1"/>
    <row r="284" ht="18" customHeight="1"/>
    <row r="285" ht="18" customHeight="1"/>
    <row r="286" ht="18" customHeight="1"/>
    <row r="287" ht="18" customHeight="1"/>
    <row r="288" ht="18" customHeight="1"/>
    <row r="289" ht="18" customHeight="1"/>
    <row r="290" ht="18" customHeight="1"/>
    <row r="291" ht="18" customHeight="1"/>
    <row r="292" ht="18" customHeight="1"/>
    <row r="293" ht="18" customHeight="1"/>
    <row r="294" ht="18" customHeight="1"/>
    <row r="295" ht="18" customHeight="1"/>
    <row r="296" ht="18" customHeight="1"/>
    <row r="297" ht="18" customHeight="1"/>
    <row r="298" ht="18" customHeight="1"/>
    <row r="299" ht="18" customHeight="1"/>
    <row r="300" ht="18" customHeight="1"/>
    <row r="301" ht="18" customHeight="1"/>
    <row r="302" ht="18" customHeight="1"/>
    <row r="303" ht="18" customHeight="1"/>
    <row r="304" ht="18" customHeight="1"/>
    <row r="305" ht="18" customHeight="1"/>
    <row r="306" ht="18" customHeight="1"/>
    <row r="307" ht="18" customHeight="1"/>
    <row r="308" ht="18" customHeight="1"/>
    <row r="309" ht="18" customHeight="1"/>
    <row r="310" ht="18" customHeight="1"/>
    <row r="311" ht="18" customHeight="1"/>
    <row r="312" ht="18" customHeight="1"/>
    <row r="313" ht="18" customHeight="1"/>
    <row r="314" ht="18" customHeight="1"/>
    <row r="315" ht="18" customHeight="1"/>
    <row r="316" ht="18" customHeight="1"/>
    <row r="317" ht="18" customHeight="1"/>
    <row r="318" ht="18" customHeight="1"/>
    <row r="319" ht="18" customHeight="1"/>
    <row r="320" ht="18" customHeight="1"/>
    <row r="321" ht="18" customHeight="1"/>
    <row r="322" ht="18" customHeight="1"/>
    <row r="323" ht="18" customHeight="1"/>
    <row r="324" ht="18" customHeight="1"/>
    <row r="325" ht="18" customHeight="1"/>
    <row r="326" ht="18" customHeight="1"/>
    <row r="327" ht="18" customHeight="1"/>
    <row r="328" ht="18" customHeight="1"/>
    <row r="329" ht="18" customHeight="1"/>
    <row r="330" ht="18" customHeight="1"/>
    <row r="331" ht="18" customHeight="1"/>
    <row r="332" ht="18" customHeight="1"/>
    <row r="333" ht="18" customHeight="1"/>
    <row r="334" ht="18" customHeight="1"/>
    <row r="335" ht="18" customHeight="1"/>
    <row r="336" ht="18" customHeight="1"/>
    <row r="337" ht="18" customHeight="1"/>
    <row r="338" ht="18" customHeight="1"/>
    <row r="339" ht="18" customHeight="1"/>
    <row r="340" ht="18" customHeight="1"/>
    <row r="341" ht="18" customHeight="1"/>
    <row r="342" ht="18" customHeight="1"/>
    <row r="343" ht="18" customHeight="1"/>
    <row r="344" ht="18" customHeight="1"/>
    <row r="345" ht="18" customHeight="1"/>
    <row r="346" ht="18" customHeight="1"/>
    <row r="347" ht="18" customHeight="1"/>
    <row r="348" ht="18" customHeight="1"/>
    <row r="349" ht="18" customHeight="1"/>
    <row r="350" ht="18" customHeight="1"/>
    <row r="351" ht="18" customHeight="1"/>
    <row r="352" ht="18" customHeight="1"/>
    <row r="353" ht="18" customHeight="1"/>
    <row r="354" ht="18" customHeight="1"/>
    <row r="355" ht="18" customHeight="1"/>
    <row r="356" ht="18" customHeight="1"/>
    <row r="357" ht="18" customHeight="1"/>
  </sheetData>
  <mergeCells count="7">
    <mergeCell ref="G21:G25"/>
    <mergeCell ref="G19:G20"/>
    <mergeCell ref="G95:G99"/>
    <mergeCell ref="G101:G127"/>
    <mergeCell ref="B3:C3"/>
    <mergeCell ref="D3:G3"/>
    <mergeCell ref="G30:G31"/>
  </mergeCells>
  <phoneticPr fontId="30" type="noConversion"/>
  <pageMargins left="0.7" right="0.7" top="0.75" bottom="0.75" header="0.3" footer="0.3"/>
  <pageSetup orientation="portrait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C1:N36"/>
  <sheetViews>
    <sheetView showGridLines="0" topLeftCell="C4" workbookViewId="0">
      <selection activeCell="I5" sqref="I5:I6"/>
    </sheetView>
  </sheetViews>
  <sheetFormatPr baseColWidth="10" defaultColWidth="11.453125" defaultRowHeight="12.5"/>
  <cols>
    <col min="1" max="1" width="1.7265625" customWidth="1"/>
    <col min="3" max="3" width="12.81640625" customWidth="1"/>
    <col min="4" max="4" width="23.26953125" customWidth="1"/>
    <col min="7" max="7" width="23.1796875" customWidth="1"/>
    <col min="8" max="8" width="18.54296875" customWidth="1"/>
    <col min="9" max="9" width="14" bestFit="1" customWidth="1"/>
    <col min="10" max="10" width="19.54296875" customWidth="1"/>
    <col min="11" max="11" width="14.453125" customWidth="1"/>
    <col min="12" max="13" width="13" customWidth="1"/>
  </cols>
  <sheetData>
    <row r="1" spans="3:14">
      <c r="C1" s="780" t="s">
        <v>277</v>
      </c>
      <c r="D1" s="781"/>
      <c r="E1" s="1">
        <v>70</v>
      </c>
    </row>
    <row r="3" spans="3:14">
      <c r="C3" s="783" t="s">
        <v>278</v>
      </c>
      <c r="D3" s="783"/>
      <c r="E3" s="783"/>
      <c r="F3" s="783"/>
      <c r="G3" s="783"/>
      <c r="H3" s="783"/>
      <c r="I3" s="783"/>
      <c r="J3" s="270" t="s">
        <v>279</v>
      </c>
      <c r="K3" s="216">
        <f>1000000*K5/(1000*G5)</f>
        <v>17.313019390581719</v>
      </c>
    </row>
    <row r="4" spans="3:14" s="223" customFormat="1" ht="49.5" customHeight="1">
      <c r="C4" s="225" t="s">
        <v>280</v>
      </c>
      <c r="D4" s="225" t="s">
        <v>281</v>
      </c>
      <c r="E4" s="225" t="s">
        <v>282</v>
      </c>
      <c r="F4" s="225" t="s">
        <v>283</v>
      </c>
      <c r="G4" s="225" t="s">
        <v>284</v>
      </c>
      <c r="H4" s="227" t="s">
        <v>285</v>
      </c>
      <c r="I4" s="227" t="s">
        <v>286</v>
      </c>
      <c r="J4" s="227" t="s">
        <v>287</v>
      </c>
      <c r="K4" s="227" t="s">
        <v>288</v>
      </c>
      <c r="L4" s="227" t="s">
        <v>289</v>
      </c>
      <c r="M4" s="278"/>
    </row>
    <row r="5" spans="3:14">
      <c r="C5" s="215" t="s">
        <v>290</v>
      </c>
      <c r="D5" s="215">
        <v>23</v>
      </c>
      <c r="E5" s="215">
        <v>204</v>
      </c>
      <c r="F5" s="215">
        <v>152</v>
      </c>
      <c r="G5" s="216">
        <v>288800</v>
      </c>
      <c r="H5" s="216">
        <f>+G5*$E$1/1000</f>
        <v>20216</v>
      </c>
      <c r="I5" s="228">
        <f>+G5/$D$18</f>
        <v>28.88</v>
      </c>
      <c r="J5" s="228">
        <f>+H5/I5</f>
        <v>700</v>
      </c>
      <c r="K5" s="228">
        <v>5000</v>
      </c>
      <c r="L5" s="275">
        <f>+G5/SUM($G$5:$G$11)</f>
        <v>0.10677314404022478</v>
      </c>
      <c r="M5" s="279"/>
      <c r="N5" s="277">
        <f>5/I5</f>
        <v>0.17313019390581719</v>
      </c>
    </row>
    <row r="6" spans="3:14">
      <c r="C6" s="215" t="s">
        <v>291</v>
      </c>
      <c r="D6" s="215">
        <v>23</v>
      </c>
      <c r="E6" s="215">
        <v>205</v>
      </c>
      <c r="F6" s="215">
        <v>152</v>
      </c>
      <c r="G6" s="216">
        <v>288800</v>
      </c>
      <c r="H6" s="216">
        <f t="shared" ref="H6:H11" si="0">+G6*$E$1/1000</f>
        <v>20216</v>
      </c>
      <c r="I6" s="228">
        <f>+G6/$D$18</f>
        <v>28.88</v>
      </c>
      <c r="J6" s="228">
        <f t="shared" ref="J6:J11" si="1">+H6/I6</f>
        <v>700</v>
      </c>
      <c r="K6" s="228">
        <v>5000</v>
      </c>
      <c r="L6" s="275">
        <f t="shared" ref="L6:L11" si="2">+G6/SUM($G$5:$G$11)</f>
        <v>0.10677314404022478</v>
      </c>
      <c r="M6" s="279"/>
    </row>
    <row r="7" spans="3:14">
      <c r="C7" s="215" t="s">
        <v>292</v>
      </c>
      <c r="D7" s="215">
        <v>24</v>
      </c>
      <c r="E7" s="215">
        <v>211</v>
      </c>
      <c r="F7" s="215">
        <v>192</v>
      </c>
      <c r="G7" s="216">
        <v>364000</v>
      </c>
      <c r="H7" s="216">
        <f t="shared" si="0"/>
        <v>25480</v>
      </c>
      <c r="I7" s="228">
        <f>+G7/$D$19</f>
        <v>18.2</v>
      </c>
      <c r="J7" s="228">
        <f t="shared" si="1"/>
        <v>1400</v>
      </c>
      <c r="K7" s="228">
        <v>5000</v>
      </c>
      <c r="L7" s="275">
        <f t="shared" si="2"/>
        <v>0.13457556935817805</v>
      </c>
      <c r="M7" s="279"/>
    </row>
    <row r="8" spans="3:14">
      <c r="C8" s="215" t="s">
        <v>290</v>
      </c>
      <c r="D8" s="215">
        <v>24</v>
      </c>
      <c r="E8" s="215">
        <v>230</v>
      </c>
      <c r="F8" s="215">
        <v>232</v>
      </c>
      <c r="G8" s="216">
        <v>440800</v>
      </c>
      <c r="H8" s="216">
        <f t="shared" si="0"/>
        <v>30856</v>
      </c>
      <c r="I8" s="228">
        <f>+G8/$D$19</f>
        <v>22.04</v>
      </c>
      <c r="J8" s="228">
        <f t="shared" si="1"/>
        <v>1400</v>
      </c>
      <c r="K8" s="228">
        <v>5000</v>
      </c>
      <c r="L8" s="275">
        <f t="shared" si="2"/>
        <v>0.16296953564034308</v>
      </c>
      <c r="M8" s="279"/>
    </row>
    <row r="9" spans="3:14">
      <c r="C9" s="215" t="s">
        <v>291</v>
      </c>
      <c r="D9" s="215">
        <v>24</v>
      </c>
      <c r="E9" s="215">
        <v>224</v>
      </c>
      <c r="F9" s="215">
        <v>232</v>
      </c>
      <c r="G9" s="216">
        <v>440800</v>
      </c>
      <c r="H9" s="216">
        <f t="shared" si="0"/>
        <v>30856</v>
      </c>
      <c r="I9" s="228">
        <f>+G9/$D$19</f>
        <v>22.04</v>
      </c>
      <c r="J9" s="228">
        <f t="shared" si="1"/>
        <v>1400</v>
      </c>
      <c r="K9" s="228">
        <v>5000</v>
      </c>
      <c r="L9" s="275">
        <f t="shared" si="2"/>
        <v>0.16296953564034308</v>
      </c>
      <c r="M9" s="279"/>
    </row>
    <row r="10" spans="3:14">
      <c r="C10" s="215" t="s">
        <v>293</v>
      </c>
      <c r="D10" s="215">
        <v>24</v>
      </c>
      <c r="E10" s="215">
        <v>240</v>
      </c>
      <c r="F10" s="215">
        <v>232</v>
      </c>
      <c r="G10" s="216">
        <v>440800</v>
      </c>
      <c r="H10" s="216">
        <f t="shared" si="0"/>
        <v>30856</v>
      </c>
      <c r="I10" s="228">
        <f>+G10/$D$19</f>
        <v>22.04</v>
      </c>
      <c r="J10" s="228">
        <f t="shared" si="1"/>
        <v>1400</v>
      </c>
      <c r="K10" s="228">
        <v>5000</v>
      </c>
      <c r="L10" s="275">
        <f t="shared" si="2"/>
        <v>0.16296953564034308</v>
      </c>
      <c r="M10" s="279"/>
    </row>
    <row r="11" spans="3:14">
      <c r="C11" s="215" t="s">
        <v>290</v>
      </c>
      <c r="D11" s="215">
        <v>25</v>
      </c>
      <c r="E11" s="215">
        <v>207</v>
      </c>
      <c r="F11" s="215">
        <v>232</v>
      </c>
      <c r="G11" s="216">
        <v>440800</v>
      </c>
      <c r="H11" s="216">
        <f t="shared" si="0"/>
        <v>30856</v>
      </c>
      <c r="I11" s="228">
        <f>+G11/$D$19</f>
        <v>22.04</v>
      </c>
      <c r="J11" s="228">
        <f t="shared" si="1"/>
        <v>1400</v>
      </c>
      <c r="K11" s="228">
        <v>5000</v>
      </c>
      <c r="L11" s="275">
        <f t="shared" si="2"/>
        <v>0.16296953564034308</v>
      </c>
      <c r="M11" s="279"/>
    </row>
    <row r="12" spans="3:14" ht="6" customHeight="1"/>
    <row r="13" spans="3:14">
      <c r="C13" s="777" t="s">
        <v>294</v>
      </c>
      <c r="D13" s="778"/>
      <c r="E13" s="779"/>
      <c r="G13" s="269" t="s">
        <v>295</v>
      </c>
      <c r="H13" s="276">
        <f>+SUM(H5:H11)</f>
        <v>189336</v>
      </c>
      <c r="K13" s="276">
        <f>+SUM(K5:K11)</f>
        <v>35000</v>
      </c>
    </row>
    <row r="14" spans="3:14">
      <c r="C14" s="224" t="s">
        <v>296</v>
      </c>
      <c r="D14" s="224" t="s">
        <v>297</v>
      </c>
      <c r="E14" s="224" t="s">
        <v>298</v>
      </c>
      <c r="G14" s="784" t="s">
        <v>299</v>
      </c>
      <c r="H14" s="784"/>
      <c r="I14" s="216">
        <f>ROUND(SUM(I5:I11)*(1+17%),0)</f>
        <v>192</v>
      </c>
    </row>
    <row r="15" spans="3:14">
      <c r="C15" s="215">
        <v>2</v>
      </c>
      <c r="D15" s="216">
        <v>30000</v>
      </c>
      <c r="E15" s="216">
        <f>+D15*C15</f>
        <v>60000</v>
      </c>
    </row>
    <row r="16" spans="3:14" ht="3.75" customHeight="1"/>
    <row r="17" spans="3:13" ht="48.75" customHeight="1">
      <c r="C17" s="226" t="s">
        <v>300</v>
      </c>
      <c r="D17" s="225" t="s">
        <v>301</v>
      </c>
      <c r="E17" s="227" t="s">
        <v>302</v>
      </c>
      <c r="F17" s="227" t="s">
        <v>303</v>
      </c>
      <c r="H17" s="782" t="s">
        <v>304</v>
      </c>
      <c r="I17" s="782"/>
      <c r="J17" s="782"/>
      <c r="K17" s="782"/>
      <c r="L17" s="782"/>
      <c r="M17" s="280"/>
    </row>
    <row r="18" spans="3:13" ht="33.75" customHeight="1">
      <c r="C18" s="215" t="s">
        <v>305</v>
      </c>
      <c r="D18" s="216">
        <v>10000</v>
      </c>
      <c r="E18" s="216">
        <f>+D18*$E$1/1000</f>
        <v>700</v>
      </c>
      <c r="F18" s="229">
        <f>+E18/24</f>
        <v>29.166666666666668</v>
      </c>
      <c r="G18" s="3"/>
      <c r="H18" s="225" t="s">
        <v>306</v>
      </c>
      <c r="I18" s="225" t="s">
        <v>307</v>
      </c>
      <c r="J18" s="225" t="s">
        <v>308</v>
      </c>
      <c r="K18" s="225" t="s">
        <v>309</v>
      </c>
      <c r="L18" s="225" t="s">
        <v>310</v>
      </c>
      <c r="M18" s="281"/>
    </row>
    <row r="19" spans="3:13">
      <c r="C19" s="215" t="s">
        <v>311</v>
      </c>
      <c r="D19" s="216">
        <v>20000</v>
      </c>
      <c r="E19" s="216">
        <f>+D19*$E$1/1000</f>
        <v>1400</v>
      </c>
      <c r="F19" s="229">
        <f>+E19/24</f>
        <v>58.333333333333336</v>
      </c>
      <c r="G19" s="3" t="s">
        <v>312</v>
      </c>
      <c r="H19" s="215">
        <v>2</v>
      </c>
      <c r="I19" s="215">
        <v>15000</v>
      </c>
      <c r="J19" s="215">
        <f>+I19*H19</f>
        <v>30000</v>
      </c>
      <c r="K19" s="215">
        <v>8000</v>
      </c>
      <c r="L19" s="1">
        <f>+K19/J11</f>
        <v>5.7142857142857144</v>
      </c>
    </row>
    <row r="36" spans="11:11">
      <c r="K36">
        <f>+(1/8)*25.4</f>
        <v>3.1749999999999998</v>
      </c>
    </row>
  </sheetData>
  <mergeCells count="5">
    <mergeCell ref="C13:E13"/>
    <mergeCell ref="C1:D1"/>
    <mergeCell ref="H17:L17"/>
    <mergeCell ref="C3:I3"/>
    <mergeCell ref="G14:H14"/>
  </mergeCells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G11"/>
  <sheetViews>
    <sheetView showGridLines="0" zoomScale="70" zoomScaleNormal="70" workbookViewId="0">
      <selection activeCell="C11" sqref="C11"/>
    </sheetView>
  </sheetViews>
  <sheetFormatPr baseColWidth="10" defaultColWidth="11.453125" defaultRowHeight="12.5"/>
  <cols>
    <col min="1" max="1" width="42.81640625" customWidth="1"/>
    <col min="2" max="2" width="24" customWidth="1"/>
    <col min="3" max="3" width="20.54296875" customWidth="1"/>
    <col min="4" max="4" width="14.1796875" customWidth="1"/>
    <col min="5" max="5" width="10.81640625" customWidth="1"/>
    <col min="6" max="6" width="14.1796875" customWidth="1"/>
    <col min="7" max="8" width="6.7265625" customWidth="1"/>
  </cols>
  <sheetData>
    <row r="1" spans="1:7" ht="18" customHeight="1">
      <c r="A1" t="s">
        <v>81</v>
      </c>
      <c r="B1">
        <v>146.26</v>
      </c>
      <c r="C1" s="206">
        <v>44831</v>
      </c>
      <c r="D1" t="s">
        <v>313</v>
      </c>
    </row>
    <row r="2" spans="1:7" ht="13.5" customHeight="1"/>
    <row r="3" spans="1:7" ht="55.5" customHeight="1">
      <c r="A3" s="207" t="s">
        <v>131</v>
      </c>
      <c r="B3" s="208" t="s">
        <v>26</v>
      </c>
      <c r="C3" s="208" t="s">
        <v>314</v>
      </c>
      <c r="D3" s="209" t="s">
        <v>315</v>
      </c>
      <c r="E3" s="209" t="s">
        <v>316</v>
      </c>
      <c r="F3" s="209" t="s">
        <v>317</v>
      </c>
    </row>
    <row r="4" spans="1:7" ht="21" customHeight="1">
      <c r="A4" s="210">
        <v>1</v>
      </c>
      <c r="B4" s="211"/>
      <c r="C4" s="217" t="s">
        <v>318</v>
      </c>
      <c r="D4" s="213">
        <v>3</v>
      </c>
      <c r="E4" s="212">
        <f>+(B10+B11)/B1/26</f>
        <v>0.8159625134759303</v>
      </c>
      <c r="F4" s="213">
        <f>E4+D4</f>
        <v>3.8159625134759301</v>
      </c>
    </row>
    <row r="5" spans="1:7" ht="21" customHeight="1">
      <c r="A5" s="210">
        <v>2</v>
      </c>
      <c r="B5" s="211"/>
      <c r="C5" s="217" t="s">
        <v>319</v>
      </c>
      <c r="D5" s="213">
        <v>0.5</v>
      </c>
      <c r="E5" s="212">
        <f>+E4</f>
        <v>0.8159625134759303</v>
      </c>
      <c r="F5" s="213">
        <f>E5+D5</f>
        <v>1.3159625134759303</v>
      </c>
      <c r="G5" t="s">
        <v>320</v>
      </c>
    </row>
    <row r="6" spans="1:7" s="214" customFormat="1" ht="21" customHeight="1">
      <c r="A6" s="210">
        <v>3</v>
      </c>
      <c r="B6" s="211"/>
      <c r="C6" s="217" t="s">
        <v>321</v>
      </c>
      <c r="D6" s="213">
        <v>0.73</v>
      </c>
      <c r="E6" s="212">
        <f>+E5</f>
        <v>0.8159625134759303</v>
      </c>
      <c r="F6" s="213">
        <f>E6+D6</f>
        <v>1.5459625134759303</v>
      </c>
    </row>
    <row r="9" spans="1:7" ht="13">
      <c r="A9" s="272" t="s">
        <v>322</v>
      </c>
      <c r="B9" s="272" t="s">
        <v>323</v>
      </c>
    </row>
    <row r="10" spans="1:7">
      <c r="A10" s="270" t="s">
        <v>324</v>
      </c>
      <c r="B10" s="215">
        <v>416</v>
      </c>
      <c r="C10" t="s">
        <v>325</v>
      </c>
    </row>
    <row r="11" spans="1:7">
      <c r="A11" s="270" t="s">
        <v>326</v>
      </c>
      <c r="B11" s="271">
        <v>2686.9096077457284</v>
      </c>
      <c r="C11" t="s">
        <v>327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filterMode="1"/>
  <dimension ref="A1:H26267"/>
  <sheetViews>
    <sheetView workbookViewId="0">
      <selection sqref="A1:IV1"/>
    </sheetView>
  </sheetViews>
  <sheetFormatPr baseColWidth="10" defaultColWidth="11.26953125" defaultRowHeight="14.5"/>
  <cols>
    <col min="1" max="1" width="11.1796875" style="199" bestFit="1" customWidth="1"/>
    <col min="2" max="2" width="20" style="195" bestFit="1" customWidth="1"/>
    <col min="3" max="3" width="44.1796875" style="195" bestFit="1" customWidth="1"/>
    <col min="4" max="4" width="8.81640625" style="200" bestFit="1" customWidth="1"/>
    <col min="5" max="5" width="13.1796875" style="236" bestFit="1" customWidth="1"/>
    <col min="6" max="6" width="11.26953125" style="237"/>
    <col min="7" max="7" width="13.453125" style="238" bestFit="1" customWidth="1"/>
    <col min="8" max="8" width="11" style="239" bestFit="1" customWidth="1"/>
    <col min="9" max="16384" width="11.26953125" style="195"/>
  </cols>
  <sheetData>
    <row r="1" spans="1:8" ht="44" thickBot="1">
      <c r="A1" s="189" t="s">
        <v>328</v>
      </c>
      <c r="B1" s="190" t="s">
        <v>329</v>
      </c>
      <c r="C1" s="190" t="s">
        <v>330</v>
      </c>
      <c r="D1" s="191" t="s">
        <v>1</v>
      </c>
      <c r="E1" s="192" t="s">
        <v>331</v>
      </c>
      <c r="F1" s="193" t="s">
        <v>332</v>
      </c>
      <c r="G1" s="194" t="s">
        <v>333</v>
      </c>
      <c r="H1" s="230" t="s">
        <v>334</v>
      </c>
    </row>
    <row r="2" spans="1:8" ht="15" hidden="1" thickBot="1">
      <c r="A2" s="409">
        <v>202201</v>
      </c>
      <c r="B2" s="410" t="s">
        <v>335</v>
      </c>
      <c r="C2" s="410" t="s">
        <v>336</v>
      </c>
      <c r="D2" s="411" t="s">
        <v>337</v>
      </c>
      <c r="E2" s="412">
        <v>51369</v>
      </c>
      <c r="F2" s="413">
        <v>105.02</v>
      </c>
      <c r="G2" s="414">
        <f t="shared" ref="G2:G65" si="0">+E2/F2</f>
        <v>489.13540278042279</v>
      </c>
      <c r="H2" s="415">
        <f t="shared" ref="H2:H65" si="1">IF(D2="TB",G2/200,IF(D2="LT",G2,"VER"))</f>
        <v>2.445677013902114</v>
      </c>
    </row>
    <row r="3" spans="1:8" ht="15" hidden="1" thickBot="1">
      <c r="A3" s="409">
        <v>202201</v>
      </c>
      <c r="B3" s="410" t="s">
        <v>338</v>
      </c>
      <c r="C3" s="410" t="s">
        <v>336</v>
      </c>
      <c r="D3" s="411" t="s">
        <v>339</v>
      </c>
      <c r="E3" s="412">
        <v>257</v>
      </c>
      <c r="F3" s="413">
        <v>105.02</v>
      </c>
      <c r="G3" s="414">
        <f t="shared" si="0"/>
        <v>2.4471529232527138</v>
      </c>
      <c r="H3" s="415">
        <f t="shared" si="1"/>
        <v>2.4471529232527138</v>
      </c>
    </row>
    <row r="4" spans="1:8" ht="15" hidden="1" thickBot="1">
      <c r="A4" s="409">
        <v>202201</v>
      </c>
      <c r="B4" s="410" t="s">
        <v>340</v>
      </c>
      <c r="C4" s="410" t="s">
        <v>336</v>
      </c>
      <c r="D4" s="411" t="s">
        <v>337</v>
      </c>
      <c r="E4" s="412">
        <v>52131</v>
      </c>
      <c r="F4" s="413">
        <v>105.02</v>
      </c>
      <c r="G4" s="414">
        <f t="shared" si="0"/>
        <v>496.39116358788806</v>
      </c>
      <c r="H4" s="415">
        <f t="shared" si="1"/>
        <v>2.4819558179394403</v>
      </c>
    </row>
    <row r="5" spans="1:8" ht="15" hidden="1" thickBot="1">
      <c r="A5" s="409">
        <v>202201</v>
      </c>
      <c r="B5" s="410" t="s">
        <v>341</v>
      </c>
      <c r="C5" s="410" t="s">
        <v>336</v>
      </c>
      <c r="D5" s="411" t="s">
        <v>337</v>
      </c>
      <c r="E5" s="412">
        <v>100583</v>
      </c>
      <c r="F5" s="413">
        <v>105.02</v>
      </c>
      <c r="G5" s="414">
        <f t="shared" si="0"/>
        <v>957.75090458960199</v>
      </c>
      <c r="H5" s="415">
        <f t="shared" si="1"/>
        <v>4.7887545229480102</v>
      </c>
    </row>
    <row r="6" spans="1:8" ht="15" hidden="1" thickBot="1">
      <c r="A6" s="409">
        <v>202201</v>
      </c>
      <c r="B6" s="410" t="s">
        <v>342</v>
      </c>
      <c r="C6" s="410" t="s">
        <v>336</v>
      </c>
      <c r="D6" s="411" t="s">
        <v>339</v>
      </c>
      <c r="E6" s="412">
        <v>503</v>
      </c>
      <c r="F6" s="413">
        <v>105.02</v>
      </c>
      <c r="G6" s="414">
        <f t="shared" si="0"/>
        <v>4.7895638925918878</v>
      </c>
      <c r="H6" s="415">
        <f t="shared" si="1"/>
        <v>4.7895638925918878</v>
      </c>
    </row>
    <row r="7" spans="1:8" ht="15" hidden="1" thickBot="1">
      <c r="A7" s="409">
        <v>202201</v>
      </c>
      <c r="B7" s="410" t="s">
        <v>343</v>
      </c>
      <c r="C7" s="410" t="s">
        <v>336</v>
      </c>
      <c r="D7" s="411" t="s">
        <v>337</v>
      </c>
      <c r="E7" s="412">
        <v>100583</v>
      </c>
      <c r="F7" s="413">
        <v>105.02</v>
      </c>
      <c r="G7" s="414">
        <f t="shared" si="0"/>
        <v>957.75090458960199</v>
      </c>
      <c r="H7" s="415">
        <f t="shared" si="1"/>
        <v>4.7887545229480102</v>
      </c>
    </row>
    <row r="8" spans="1:8" ht="15" hidden="1" thickBot="1">
      <c r="A8" s="409">
        <v>202201</v>
      </c>
      <c r="B8" s="410" t="s">
        <v>344</v>
      </c>
      <c r="C8" s="410" t="s">
        <v>336</v>
      </c>
      <c r="D8" s="411" t="s">
        <v>337</v>
      </c>
      <c r="E8" s="412">
        <v>67138</v>
      </c>
      <c r="F8" s="413">
        <v>105.02</v>
      </c>
      <c r="G8" s="414">
        <f t="shared" si="0"/>
        <v>639.28775471338793</v>
      </c>
      <c r="H8" s="415">
        <f t="shared" si="1"/>
        <v>3.1964387735669395</v>
      </c>
    </row>
    <row r="9" spans="1:8" ht="15" hidden="1" thickBot="1">
      <c r="A9" s="409">
        <v>202201</v>
      </c>
      <c r="B9" s="410" t="s">
        <v>345</v>
      </c>
      <c r="C9" s="410" t="s">
        <v>336</v>
      </c>
      <c r="D9" s="411" t="s">
        <v>339</v>
      </c>
      <c r="E9" s="412">
        <v>336</v>
      </c>
      <c r="F9" s="413">
        <v>105.02</v>
      </c>
      <c r="G9" s="414">
        <f t="shared" si="0"/>
        <v>3.1993905922681396</v>
      </c>
      <c r="H9" s="415">
        <f t="shared" si="1"/>
        <v>3.1993905922681396</v>
      </c>
    </row>
    <row r="10" spans="1:8" ht="15" hidden="1" thickBot="1">
      <c r="A10" s="409">
        <v>202201</v>
      </c>
      <c r="B10" s="410" t="s">
        <v>346</v>
      </c>
      <c r="C10" s="410" t="s">
        <v>336</v>
      </c>
      <c r="D10" s="411" t="s">
        <v>337</v>
      </c>
      <c r="E10" s="412">
        <v>75421</v>
      </c>
      <c r="F10" s="413">
        <v>105.02</v>
      </c>
      <c r="G10" s="414">
        <f t="shared" si="0"/>
        <v>718.1584460102838</v>
      </c>
      <c r="H10" s="415">
        <f t="shared" si="1"/>
        <v>3.5907922300514188</v>
      </c>
    </row>
    <row r="11" spans="1:8" ht="15" hidden="1" thickBot="1">
      <c r="A11" s="409">
        <v>202201</v>
      </c>
      <c r="B11" s="410" t="s">
        <v>347</v>
      </c>
      <c r="C11" s="410" t="s">
        <v>336</v>
      </c>
      <c r="D11" s="411" t="s">
        <v>337</v>
      </c>
      <c r="E11" s="412">
        <v>67138</v>
      </c>
      <c r="F11" s="413">
        <v>105.02</v>
      </c>
      <c r="G11" s="414">
        <f t="shared" si="0"/>
        <v>639.28775471338793</v>
      </c>
      <c r="H11" s="415">
        <f t="shared" si="1"/>
        <v>3.1964387735669395</v>
      </c>
    </row>
    <row r="12" spans="1:8" ht="15" hidden="1" thickBot="1">
      <c r="A12" s="409">
        <v>202201</v>
      </c>
      <c r="B12" s="410" t="s">
        <v>348</v>
      </c>
      <c r="C12" s="410" t="s">
        <v>336</v>
      </c>
      <c r="D12" s="411" t="s">
        <v>337</v>
      </c>
      <c r="E12" s="412">
        <v>100583</v>
      </c>
      <c r="F12" s="413">
        <v>105.02</v>
      </c>
      <c r="G12" s="414">
        <f t="shared" si="0"/>
        <v>957.75090458960199</v>
      </c>
      <c r="H12" s="415">
        <f t="shared" si="1"/>
        <v>4.7887545229480102</v>
      </c>
    </row>
    <row r="13" spans="1:8" ht="15" hidden="1" thickBot="1">
      <c r="A13" s="409">
        <v>202201</v>
      </c>
      <c r="B13" s="410" t="s">
        <v>349</v>
      </c>
      <c r="C13" s="410" t="s">
        <v>336</v>
      </c>
      <c r="D13" s="411" t="s">
        <v>350</v>
      </c>
      <c r="E13" s="412">
        <v>0.01</v>
      </c>
      <c r="F13" s="413">
        <v>105.02</v>
      </c>
      <c r="G13" s="414">
        <f t="shared" si="0"/>
        <v>9.5219958103218437E-5</v>
      </c>
      <c r="H13" s="415" t="str">
        <f t="shared" si="1"/>
        <v>VER</v>
      </c>
    </row>
    <row r="14" spans="1:8" ht="15" hidden="1" thickBot="1">
      <c r="A14" s="409">
        <v>202201</v>
      </c>
      <c r="B14" s="410" t="s">
        <v>351</v>
      </c>
      <c r="C14" s="410" t="s">
        <v>336</v>
      </c>
      <c r="D14" s="411" t="s">
        <v>337</v>
      </c>
      <c r="E14" s="412">
        <v>49846</v>
      </c>
      <c r="F14" s="413">
        <v>105.02</v>
      </c>
      <c r="G14" s="414">
        <f t="shared" si="0"/>
        <v>474.63340316130262</v>
      </c>
      <c r="H14" s="415">
        <f t="shared" si="1"/>
        <v>2.373167015806513</v>
      </c>
    </row>
    <row r="15" spans="1:8" ht="15" hidden="1" thickBot="1">
      <c r="A15" s="409">
        <v>202201</v>
      </c>
      <c r="B15" s="410" t="s">
        <v>352</v>
      </c>
      <c r="C15" s="410" t="s">
        <v>336</v>
      </c>
      <c r="D15" s="411" t="s">
        <v>339</v>
      </c>
      <c r="E15" s="412">
        <v>249</v>
      </c>
      <c r="F15" s="413">
        <v>105.02</v>
      </c>
      <c r="G15" s="414">
        <f t="shared" si="0"/>
        <v>2.3709769567701393</v>
      </c>
      <c r="H15" s="415">
        <f t="shared" si="1"/>
        <v>2.3709769567701393</v>
      </c>
    </row>
    <row r="16" spans="1:8" ht="15" hidden="1" thickBot="1">
      <c r="A16" s="409">
        <v>202201</v>
      </c>
      <c r="B16" s="410" t="s">
        <v>353</v>
      </c>
      <c r="C16" s="410" t="s">
        <v>354</v>
      </c>
      <c r="D16" s="411" t="s">
        <v>337</v>
      </c>
      <c r="E16" s="412">
        <v>49846</v>
      </c>
      <c r="F16" s="413">
        <v>105.02</v>
      </c>
      <c r="G16" s="414">
        <f t="shared" si="0"/>
        <v>474.63340316130262</v>
      </c>
      <c r="H16" s="415">
        <f t="shared" si="1"/>
        <v>2.373167015806513</v>
      </c>
    </row>
    <row r="17" spans="1:8" ht="15" hidden="1" thickBot="1">
      <c r="A17" s="409">
        <v>202201</v>
      </c>
      <c r="B17" s="410" t="s">
        <v>355</v>
      </c>
      <c r="C17" s="410" t="s">
        <v>336</v>
      </c>
      <c r="D17" s="411" t="s">
        <v>337</v>
      </c>
      <c r="E17" s="412">
        <v>51522</v>
      </c>
      <c r="F17" s="413">
        <v>105.02</v>
      </c>
      <c r="G17" s="414">
        <f t="shared" si="0"/>
        <v>490.59226813940205</v>
      </c>
      <c r="H17" s="415">
        <f t="shared" si="1"/>
        <v>2.4529613406970103</v>
      </c>
    </row>
    <row r="18" spans="1:8" ht="15" hidden="1" thickBot="1">
      <c r="A18" s="409">
        <v>202201</v>
      </c>
      <c r="B18" s="410" t="s">
        <v>356</v>
      </c>
      <c r="C18" s="410" t="s">
        <v>336</v>
      </c>
      <c r="D18" s="411" t="s">
        <v>337</v>
      </c>
      <c r="E18" s="412">
        <v>51522</v>
      </c>
      <c r="F18" s="413">
        <v>105.02</v>
      </c>
      <c r="G18" s="414">
        <f t="shared" si="0"/>
        <v>490.59226813940205</v>
      </c>
      <c r="H18" s="415">
        <f t="shared" si="1"/>
        <v>2.4529613406970103</v>
      </c>
    </row>
    <row r="19" spans="1:8" ht="15" hidden="1" thickBot="1">
      <c r="A19" s="409">
        <v>202201</v>
      </c>
      <c r="B19" s="410" t="s">
        <v>357</v>
      </c>
      <c r="C19" s="410" t="s">
        <v>336</v>
      </c>
      <c r="D19" s="411" t="s">
        <v>337</v>
      </c>
      <c r="E19" s="412">
        <v>131610</v>
      </c>
      <c r="F19" s="413">
        <v>105.02</v>
      </c>
      <c r="G19" s="414">
        <f t="shared" si="0"/>
        <v>1253.1898685964579</v>
      </c>
      <c r="H19" s="415">
        <f t="shared" si="1"/>
        <v>6.2659493429822897</v>
      </c>
    </row>
    <row r="20" spans="1:8" ht="15" hidden="1" thickBot="1">
      <c r="A20" s="409">
        <v>202201</v>
      </c>
      <c r="B20" s="410" t="s">
        <v>358</v>
      </c>
      <c r="C20" s="410" t="s">
        <v>336</v>
      </c>
      <c r="D20" s="411" t="s">
        <v>337</v>
      </c>
      <c r="E20" s="412">
        <v>55940</v>
      </c>
      <c r="F20" s="413">
        <v>105.02</v>
      </c>
      <c r="G20" s="414">
        <f t="shared" si="0"/>
        <v>532.66044562940397</v>
      </c>
      <c r="H20" s="415">
        <f t="shared" si="1"/>
        <v>2.6633022281470198</v>
      </c>
    </row>
    <row r="21" spans="1:8" ht="15" hidden="1" thickBot="1">
      <c r="A21" s="409">
        <v>202201</v>
      </c>
      <c r="B21" s="410" t="s">
        <v>359</v>
      </c>
      <c r="C21" s="410" t="s">
        <v>336</v>
      </c>
      <c r="D21" s="411" t="s">
        <v>339</v>
      </c>
      <c r="E21" s="412">
        <v>280</v>
      </c>
      <c r="F21" s="413">
        <v>105.02</v>
      </c>
      <c r="G21" s="414">
        <f t="shared" si="0"/>
        <v>2.6661588268901162</v>
      </c>
      <c r="H21" s="415">
        <f t="shared" si="1"/>
        <v>2.6661588268901162</v>
      </c>
    </row>
    <row r="22" spans="1:8" ht="15" hidden="1" thickBot="1">
      <c r="A22" s="409">
        <v>202201</v>
      </c>
      <c r="B22" s="410" t="s">
        <v>360</v>
      </c>
      <c r="C22" s="410" t="s">
        <v>336</v>
      </c>
      <c r="D22" s="411" t="s">
        <v>337</v>
      </c>
      <c r="E22" s="412">
        <v>156811</v>
      </c>
      <c r="F22" s="413">
        <v>105.02</v>
      </c>
      <c r="G22" s="414">
        <f t="shared" si="0"/>
        <v>1493.1536850123787</v>
      </c>
      <c r="H22" s="415">
        <f t="shared" si="1"/>
        <v>7.465768425061893</v>
      </c>
    </row>
    <row r="23" spans="1:8" ht="15" hidden="1" thickBot="1">
      <c r="A23" s="409">
        <v>202201</v>
      </c>
      <c r="B23" s="410" t="s">
        <v>361</v>
      </c>
      <c r="C23" s="410" t="s">
        <v>336</v>
      </c>
      <c r="D23" s="411" t="s">
        <v>337</v>
      </c>
      <c r="E23" s="412">
        <v>156811</v>
      </c>
      <c r="F23" s="413">
        <v>105.02</v>
      </c>
      <c r="G23" s="414">
        <f t="shared" si="0"/>
        <v>1493.1536850123787</v>
      </c>
      <c r="H23" s="415">
        <f t="shared" si="1"/>
        <v>7.465768425061893</v>
      </c>
    </row>
    <row r="24" spans="1:8" ht="15" hidden="1" thickBot="1">
      <c r="A24" s="409">
        <v>202201</v>
      </c>
      <c r="B24" s="410" t="s">
        <v>362</v>
      </c>
      <c r="C24" s="410" t="s">
        <v>336</v>
      </c>
      <c r="D24" s="411" t="s">
        <v>339</v>
      </c>
      <c r="E24" s="412">
        <v>784</v>
      </c>
      <c r="F24" s="413">
        <v>105.02</v>
      </c>
      <c r="G24" s="414">
        <f t="shared" si="0"/>
        <v>7.4652447152923251</v>
      </c>
      <c r="H24" s="415">
        <f t="shared" si="1"/>
        <v>7.4652447152923251</v>
      </c>
    </row>
    <row r="25" spans="1:8" ht="15" hidden="1" thickBot="1">
      <c r="A25" s="409">
        <v>202201</v>
      </c>
      <c r="B25" s="410" t="s">
        <v>363</v>
      </c>
      <c r="C25" s="410" t="s">
        <v>336</v>
      </c>
      <c r="D25" s="411" t="s">
        <v>337</v>
      </c>
      <c r="E25" s="412">
        <v>156811</v>
      </c>
      <c r="F25" s="413">
        <v>105.02</v>
      </c>
      <c r="G25" s="414">
        <f t="shared" si="0"/>
        <v>1493.1536850123787</v>
      </c>
      <c r="H25" s="415">
        <f t="shared" si="1"/>
        <v>7.465768425061893</v>
      </c>
    </row>
    <row r="26" spans="1:8" ht="15" hidden="1" thickBot="1">
      <c r="A26" s="409">
        <v>202201</v>
      </c>
      <c r="B26" s="410" t="s">
        <v>364</v>
      </c>
      <c r="C26" s="410" t="s">
        <v>336</v>
      </c>
      <c r="D26" s="411" t="s">
        <v>337</v>
      </c>
      <c r="E26" s="412">
        <v>156811</v>
      </c>
      <c r="F26" s="413">
        <v>105.02</v>
      </c>
      <c r="G26" s="414">
        <f t="shared" si="0"/>
        <v>1493.1536850123787</v>
      </c>
      <c r="H26" s="415">
        <f t="shared" si="1"/>
        <v>7.465768425061893</v>
      </c>
    </row>
    <row r="27" spans="1:8" ht="15" hidden="1" thickBot="1">
      <c r="A27" s="409">
        <v>202201</v>
      </c>
      <c r="B27" s="410" t="s">
        <v>365</v>
      </c>
      <c r="C27" s="410" t="s">
        <v>336</v>
      </c>
      <c r="D27" s="411" t="s">
        <v>337</v>
      </c>
      <c r="E27" s="412">
        <v>156826</v>
      </c>
      <c r="F27" s="413">
        <v>105.02</v>
      </c>
      <c r="G27" s="414">
        <f t="shared" si="0"/>
        <v>1493.2965149495335</v>
      </c>
      <c r="H27" s="415">
        <f t="shared" si="1"/>
        <v>7.4664825747476673</v>
      </c>
    </row>
    <row r="28" spans="1:8" ht="15" hidden="1" thickBot="1">
      <c r="A28" s="409">
        <v>202201</v>
      </c>
      <c r="B28" s="410" t="s">
        <v>366</v>
      </c>
      <c r="C28" s="410" t="s">
        <v>336</v>
      </c>
      <c r="D28" s="411" t="s">
        <v>339</v>
      </c>
      <c r="E28" s="412">
        <v>784</v>
      </c>
      <c r="F28" s="413">
        <v>105.02</v>
      </c>
      <c r="G28" s="414">
        <f t="shared" si="0"/>
        <v>7.4652447152923251</v>
      </c>
      <c r="H28" s="415">
        <f t="shared" si="1"/>
        <v>7.4652447152923251</v>
      </c>
    </row>
    <row r="29" spans="1:8" ht="15" hidden="1" thickBot="1">
      <c r="A29" s="409">
        <v>202201</v>
      </c>
      <c r="B29" s="410" t="s">
        <v>367</v>
      </c>
      <c r="C29" s="410" t="s">
        <v>336</v>
      </c>
      <c r="D29" s="411" t="s">
        <v>337</v>
      </c>
      <c r="E29" s="412">
        <v>54890</v>
      </c>
      <c r="F29" s="413">
        <v>105.02</v>
      </c>
      <c r="G29" s="414">
        <f t="shared" si="0"/>
        <v>522.66235002856604</v>
      </c>
      <c r="H29" s="415">
        <f t="shared" si="1"/>
        <v>2.61331175014283</v>
      </c>
    </row>
    <row r="30" spans="1:8" ht="15" hidden="1" thickBot="1">
      <c r="A30" s="409">
        <v>202201</v>
      </c>
      <c r="B30" s="410" t="s">
        <v>368</v>
      </c>
      <c r="C30" s="410" t="s">
        <v>336</v>
      </c>
      <c r="D30" s="411" t="s">
        <v>339</v>
      </c>
      <c r="E30" s="412">
        <v>274</v>
      </c>
      <c r="F30" s="413">
        <v>105.02</v>
      </c>
      <c r="G30" s="414">
        <f t="shared" si="0"/>
        <v>2.6090268520281854</v>
      </c>
      <c r="H30" s="415">
        <f t="shared" si="1"/>
        <v>2.6090268520281854</v>
      </c>
    </row>
    <row r="31" spans="1:8" ht="15" hidden="1" thickBot="1">
      <c r="A31" s="409">
        <v>202201</v>
      </c>
      <c r="B31" s="410" t="s">
        <v>369</v>
      </c>
      <c r="C31" s="410" t="s">
        <v>336</v>
      </c>
      <c r="D31" s="411" t="s">
        <v>337</v>
      </c>
      <c r="E31" s="412">
        <v>156811</v>
      </c>
      <c r="F31" s="413">
        <v>105.02</v>
      </c>
      <c r="G31" s="414">
        <f t="shared" si="0"/>
        <v>1493.1536850123787</v>
      </c>
      <c r="H31" s="415">
        <f t="shared" si="1"/>
        <v>7.465768425061893</v>
      </c>
    </row>
    <row r="32" spans="1:8" ht="15" hidden="1" thickBot="1">
      <c r="A32" s="409">
        <v>202201</v>
      </c>
      <c r="B32" s="410" t="s">
        <v>370</v>
      </c>
      <c r="C32" s="410" t="s">
        <v>336</v>
      </c>
      <c r="D32" s="411" t="s">
        <v>339</v>
      </c>
      <c r="E32" s="412">
        <v>784</v>
      </c>
      <c r="F32" s="413">
        <v>105.02</v>
      </c>
      <c r="G32" s="414">
        <f t="shared" si="0"/>
        <v>7.4652447152923251</v>
      </c>
      <c r="H32" s="415">
        <f t="shared" si="1"/>
        <v>7.4652447152923251</v>
      </c>
    </row>
    <row r="33" spans="1:8" ht="15" hidden="1" thickBot="1">
      <c r="A33" s="409">
        <v>202201</v>
      </c>
      <c r="B33" s="410" t="s">
        <v>371</v>
      </c>
      <c r="C33" s="410" t="s">
        <v>336</v>
      </c>
      <c r="D33" s="411" t="s">
        <v>337</v>
      </c>
      <c r="E33" s="412">
        <v>48908</v>
      </c>
      <c r="F33" s="413">
        <v>105.02</v>
      </c>
      <c r="G33" s="414">
        <f t="shared" si="0"/>
        <v>465.70177109122073</v>
      </c>
      <c r="H33" s="415">
        <f t="shared" si="1"/>
        <v>2.3285088554561035</v>
      </c>
    </row>
    <row r="34" spans="1:8" ht="15" hidden="1" thickBot="1">
      <c r="A34" s="409">
        <v>202201</v>
      </c>
      <c r="B34" s="410" t="s">
        <v>372</v>
      </c>
      <c r="C34" s="410" t="s">
        <v>336</v>
      </c>
      <c r="D34" s="411" t="s">
        <v>339</v>
      </c>
      <c r="E34" s="412">
        <v>245</v>
      </c>
      <c r="F34" s="413">
        <v>105.02</v>
      </c>
      <c r="G34" s="414">
        <f t="shared" si="0"/>
        <v>2.3328889735288518</v>
      </c>
      <c r="H34" s="415">
        <f t="shared" si="1"/>
        <v>2.3328889735288518</v>
      </c>
    </row>
    <row r="35" spans="1:8" ht="15" hidden="1" thickBot="1">
      <c r="A35" s="409">
        <v>202201</v>
      </c>
      <c r="B35" s="410" t="s">
        <v>373</v>
      </c>
      <c r="C35" s="410" t="s">
        <v>336</v>
      </c>
      <c r="D35" s="411" t="s">
        <v>374</v>
      </c>
      <c r="E35" s="412">
        <v>0.01</v>
      </c>
      <c r="F35" s="413">
        <v>105.02</v>
      </c>
      <c r="G35" s="414">
        <f t="shared" si="0"/>
        <v>9.5219958103218437E-5</v>
      </c>
      <c r="H35" s="415" t="str">
        <f t="shared" si="1"/>
        <v>VER</v>
      </c>
    </row>
    <row r="36" spans="1:8" ht="15" hidden="1" thickBot="1">
      <c r="A36" s="409">
        <v>202201</v>
      </c>
      <c r="B36" s="410" t="s">
        <v>375</v>
      </c>
      <c r="C36" s="410" t="s">
        <v>336</v>
      </c>
      <c r="D36" s="411" t="s">
        <v>374</v>
      </c>
      <c r="E36" s="412">
        <v>0.01</v>
      </c>
      <c r="F36" s="413">
        <v>105.02</v>
      </c>
      <c r="G36" s="414">
        <f t="shared" si="0"/>
        <v>9.5219958103218437E-5</v>
      </c>
      <c r="H36" s="415" t="str">
        <f t="shared" si="1"/>
        <v>VER</v>
      </c>
    </row>
    <row r="37" spans="1:8" ht="15" hidden="1" thickBot="1">
      <c r="A37" s="409">
        <v>202201</v>
      </c>
      <c r="B37" s="410" t="s">
        <v>376</v>
      </c>
      <c r="C37" s="410" t="s">
        <v>336</v>
      </c>
      <c r="D37" s="411" t="s">
        <v>337</v>
      </c>
      <c r="E37" s="412">
        <v>70976</v>
      </c>
      <c r="F37" s="413">
        <v>105.02</v>
      </c>
      <c r="G37" s="414">
        <f t="shared" si="0"/>
        <v>675.83317463340313</v>
      </c>
      <c r="H37" s="415">
        <f t="shared" si="1"/>
        <v>3.3791658731670156</v>
      </c>
    </row>
    <row r="38" spans="1:8" ht="15" hidden="1" thickBot="1">
      <c r="A38" s="409">
        <v>202201</v>
      </c>
      <c r="B38" s="410" t="s">
        <v>377</v>
      </c>
      <c r="C38" s="410" t="s">
        <v>378</v>
      </c>
      <c r="D38" s="411" t="s">
        <v>339</v>
      </c>
      <c r="E38" s="412">
        <v>67.52</v>
      </c>
      <c r="F38" s="413">
        <v>105.02</v>
      </c>
      <c r="G38" s="414">
        <f t="shared" si="0"/>
        <v>0.64292515711293086</v>
      </c>
      <c r="H38" s="415">
        <f t="shared" si="1"/>
        <v>0.64292515711293086</v>
      </c>
    </row>
    <row r="39" spans="1:8" ht="15" hidden="1" thickBot="1">
      <c r="A39" s="409">
        <v>202201</v>
      </c>
      <c r="B39" s="410" t="s">
        <v>379</v>
      </c>
      <c r="C39" s="410" t="s">
        <v>378</v>
      </c>
      <c r="D39" s="411" t="s">
        <v>337</v>
      </c>
      <c r="E39" s="412">
        <v>14788</v>
      </c>
      <c r="F39" s="413">
        <v>105.02</v>
      </c>
      <c r="G39" s="414">
        <f t="shared" si="0"/>
        <v>140.81127404303942</v>
      </c>
      <c r="H39" s="415">
        <f t="shared" si="1"/>
        <v>0.70405637021519707</v>
      </c>
    </row>
    <row r="40" spans="1:8" ht="15" hidden="1" thickBot="1">
      <c r="A40" s="409">
        <v>202201</v>
      </c>
      <c r="B40" s="410" t="s">
        <v>380</v>
      </c>
      <c r="C40" s="410" t="s">
        <v>378</v>
      </c>
      <c r="D40" s="411" t="s">
        <v>381</v>
      </c>
      <c r="E40" s="412">
        <v>1805</v>
      </c>
      <c r="F40" s="413">
        <v>105.02</v>
      </c>
      <c r="G40" s="414">
        <f t="shared" si="0"/>
        <v>17.18720243763093</v>
      </c>
      <c r="H40" s="415" t="str">
        <f t="shared" si="1"/>
        <v>VER</v>
      </c>
    </row>
    <row r="41" spans="1:8" ht="15" hidden="1" thickBot="1">
      <c r="A41" s="409">
        <v>202201</v>
      </c>
      <c r="B41" s="410" t="s">
        <v>382</v>
      </c>
      <c r="C41" s="410" t="s">
        <v>378</v>
      </c>
      <c r="D41" s="411" t="s">
        <v>339</v>
      </c>
      <c r="E41" s="412">
        <v>73.930000000000007</v>
      </c>
      <c r="F41" s="413">
        <v>105.02</v>
      </c>
      <c r="G41" s="414">
        <f t="shared" si="0"/>
        <v>0.70396115025709394</v>
      </c>
      <c r="H41" s="415">
        <f t="shared" si="1"/>
        <v>0.70396115025709394</v>
      </c>
    </row>
    <row r="42" spans="1:8" ht="15" hidden="1" thickBot="1">
      <c r="A42" s="409">
        <v>202201</v>
      </c>
      <c r="B42" s="410" t="s">
        <v>383</v>
      </c>
      <c r="C42" s="410" t="s">
        <v>378</v>
      </c>
      <c r="D42" s="411" t="s">
        <v>381</v>
      </c>
      <c r="E42" s="412">
        <v>2788</v>
      </c>
      <c r="F42" s="413">
        <v>105.02</v>
      </c>
      <c r="G42" s="414">
        <f t="shared" si="0"/>
        <v>26.547324319177299</v>
      </c>
      <c r="H42" s="415" t="str">
        <f t="shared" si="1"/>
        <v>VER</v>
      </c>
    </row>
    <row r="43" spans="1:8" ht="15" hidden="1" thickBot="1">
      <c r="A43" s="409">
        <v>202201</v>
      </c>
      <c r="B43" s="410" t="s">
        <v>384</v>
      </c>
      <c r="C43" s="410" t="s">
        <v>385</v>
      </c>
      <c r="D43" s="411" t="s">
        <v>337</v>
      </c>
      <c r="E43" s="412">
        <v>72123</v>
      </c>
      <c r="F43" s="413">
        <v>105.02</v>
      </c>
      <c r="G43" s="414">
        <f t="shared" si="0"/>
        <v>686.75490382784233</v>
      </c>
      <c r="H43" s="415">
        <f t="shared" si="1"/>
        <v>3.4337745191392117</v>
      </c>
    </row>
    <row r="44" spans="1:8" ht="15" hidden="1" thickBot="1">
      <c r="A44" s="409">
        <v>202201</v>
      </c>
      <c r="B44" s="410" t="s">
        <v>386</v>
      </c>
      <c r="C44" s="410" t="s">
        <v>385</v>
      </c>
      <c r="D44" s="411" t="s">
        <v>337</v>
      </c>
      <c r="E44" s="412">
        <v>118381</v>
      </c>
      <c r="F44" s="413">
        <v>105.02</v>
      </c>
      <c r="G44" s="414">
        <f t="shared" si="0"/>
        <v>1127.2233860217102</v>
      </c>
      <c r="H44" s="415">
        <f t="shared" si="1"/>
        <v>5.6361169301085514</v>
      </c>
    </row>
    <row r="45" spans="1:8" ht="15" hidden="1" thickBot="1">
      <c r="A45" s="409">
        <v>202201</v>
      </c>
      <c r="B45" s="410" t="s">
        <v>387</v>
      </c>
      <c r="C45" s="410" t="s">
        <v>388</v>
      </c>
      <c r="D45" s="411" t="s">
        <v>339</v>
      </c>
      <c r="E45" s="412">
        <v>241</v>
      </c>
      <c r="F45" s="413">
        <v>105.02</v>
      </c>
      <c r="G45" s="414">
        <f t="shared" si="0"/>
        <v>2.2948009902875643</v>
      </c>
      <c r="H45" s="415">
        <f t="shared" si="1"/>
        <v>2.2948009902875643</v>
      </c>
    </row>
    <row r="46" spans="1:8" ht="15" hidden="1" thickBot="1">
      <c r="A46" s="409">
        <v>202201</v>
      </c>
      <c r="B46" s="410" t="s">
        <v>389</v>
      </c>
      <c r="C46" s="410" t="s">
        <v>388</v>
      </c>
      <c r="D46" s="411" t="s">
        <v>339</v>
      </c>
      <c r="E46" s="412">
        <v>241</v>
      </c>
      <c r="F46" s="413">
        <v>105.02</v>
      </c>
      <c r="G46" s="414">
        <f t="shared" si="0"/>
        <v>2.2948009902875643</v>
      </c>
      <c r="H46" s="415">
        <f t="shared" si="1"/>
        <v>2.2948009902875643</v>
      </c>
    </row>
    <row r="47" spans="1:8" ht="15" hidden="1" thickBot="1">
      <c r="A47" s="409">
        <v>202201</v>
      </c>
      <c r="B47" s="410" t="s">
        <v>390</v>
      </c>
      <c r="C47" s="410" t="s">
        <v>391</v>
      </c>
      <c r="D47" s="411" t="s">
        <v>337</v>
      </c>
      <c r="E47" s="412">
        <v>19491</v>
      </c>
      <c r="F47" s="413">
        <v>105.02</v>
      </c>
      <c r="G47" s="414">
        <f t="shared" si="0"/>
        <v>185.59322033898306</v>
      </c>
      <c r="H47" s="415">
        <f t="shared" si="1"/>
        <v>0.92796610169491534</v>
      </c>
    </row>
    <row r="48" spans="1:8" ht="15" hidden="1" thickBot="1">
      <c r="A48" s="409">
        <v>202201</v>
      </c>
      <c r="B48" s="410" t="s">
        <v>392</v>
      </c>
      <c r="C48" s="410" t="s">
        <v>391</v>
      </c>
      <c r="D48" s="411" t="s">
        <v>337</v>
      </c>
      <c r="E48" s="412">
        <v>0.01</v>
      </c>
      <c r="F48" s="413">
        <v>105.02</v>
      </c>
      <c r="G48" s="414">
        <f t="shared" si="0"/>
        <v>9.5219958103218437E-5</v>
      </c>
      <c r="H48" s="415">
        <f t="shared" si="1"/>
        <v>4.7609979051609216E-7</v>
      </c>
    </row>
    <row r="49" spans="1:8" ht="15" hidden="1" thickBot="1">
      <c r="A49" s="409">
        <v>202201</v>
      </c>
      <c r="B49" s="410" t="s">
        <v>393</v>
      </c>
      <c r="C49" s="410" t="s">
        <v>391</v>
      </c>
      <c r="D49" s="411" t="s">
        <v>339</v>
      </c>
      <c r="E49" s="412">
        <v>0.01</v>
      </c>
      <c r="F49" s="413">
        <v>105.02</v>
      </c>
      <c r="G49" s="414">
        <f t="shared" si="0"/>
        <v>9.5219958103218437E-5</v>
      </c>
      <c r="H49" s="415">
        <f t="shared" si="1"/>
        <v>9.5219958103218437E-5</v>
      </c>
    </row>
    <row r="50" spans="1:8" ht="15" hidden="1" thickBot="1">
      <c r="A50" s="409">
        <v>202201</v>
      </c>
      <c r="B50" s="410" t="s">
        <v>394</v>
      </c>
      <c r="C50" s="410" t="s">
        <v>391</v>
      </c>
      <c r="D50" s="411" t="s">
        <v>337</v>
      </c>
      <c r="E50" s="412">
        <v>35234</v>
      </c>
      <c r="F50" s="413">
        <v>105.02</v>
      </c>
      <c r="G50" s="414">
        <f t="shared" si="0"/>
        <v>335.49800038087983</v>
      </c>
      <c r="H50" s="415">
        <f t="shared" si="1"/>
        <v>1.6774900019043992</v>
      </c>
    </row>
    <row r="51" spans="1:8" ht="15" hidden="1" thickBot="1">
      <c r="A51" s="409">
        <v>202201</v>
      </c>
      <c r="B51" s="410" t="s">
        <v>395</v>
      </c>
      <c r="C51" s="410" t="s">
        <v>391</v>
      </c>
      <c r="D51" s="411" t="s">
        <v>339</v>
      </c>
      <c r="E51" s="412">
        <v>176</v>
      </c>
      <c r="F51" s="413">
        <v>105.02</v>
      </c>
      <c r="G51" s="414">
        <f t="shared" si="0"/>
        <v>1.6758712626166445</v>
      </c>
      <c r="H51" s="415">
        <f t="shared" si="1"/>
        <v>1.6758712626166445</v>
      </c>
    </row>
    <row r="52" spans="1:8" ht="15" hidden="1" thickBot="1">
      <c r="A52" s="409">
        <v>202201</v>
      </c>
      <c r="B52" s="410" t="s">
        <v>396</v>
      </c>
      <c r="C52" s="410" t="s">
        <v>391</v>
      </c>
      <c r="D52" s="411" t="s">
        <v>337</v>
      </c>
      <c r="E52" s="412">
        <v>35234</v>
      </c>
      <c r="F52" s="413">
        <v>105.02</v>
      </c>
      <c r="G52" s="414">
        <f t="shared" si="0"/>
        <v>335.49800038087983</v>
      </c>
      <c r="H52" s="415">
        <f t="shared" si="1"/>
        <v>1.6774900019043992</v>
      </c>
    </row>
    <row r="53" spans="1:8" ht="15" hidden="1" thickBot="1">
      <c r="A53" s="409">
        <v>202201</v>
      </c>
      <c r="B53" s="410" t="s">
        <v>397</v>
      </c>
      <c r="C53" s="410" t="s">
        <v>391</v>
      </c>
      <c r="D53" s="411" t="s">
        <v>339</v>
      </c>
      <c r="E53" s="412">
        <v>176</v>
      </c>
      <c r="F53" s="413">
        <v>105.02</v>
      </c>
      <c r="G53" s="414">
        <f t="shared" si="0"/>
        <v>1.6758712626166445</v>
      </c>
      <c r="H53" s="415">
        <f t="shared" si="1"/>
        <v>1.6758712626166445</v>
      </c>
    </row>
    <row r="54" spans="1:8" ht="15" hidden="1" thickBot="1">
      <c r="A54" s="409">
        <v>202201</v>
      </c>
      <c r="B54" s="410" t="s">
        <v>398</v>
      </c>
      <c r="C54" s="410" t="s">
        <v>391</v>
      </c>
      <c r="D54" s="411" t="s">
        <v>337</v>
      </c>
      <c r="E54" s="412">
        <v>35234</v>
      </c>
      <c r="F54" s="413">
        <v>105.02</v>
      </c>
      <c r="G54" s="414">
        <f t="shared" si="0"/>
        <v>335.49800038087983</v>
      </c>
      <c r="H54" s="415">
        <f t="shared" si="1"/>
        <v>1.6774900019043992</v>
      </c>
    </row>
    <row r="55" spans="1:8" ht="15" hidden="1" thickBot="1">
      <c r="A55" s="409">
        <v>202201</v>
      </c>
      <c r="B55" s="410" t="s">
        <v>399</v>
      </c>
      <c r="C55" s="410" t="s">
        <v>391</v>
      </c>
      <c r="D55" s="411" t="s">
        <v>337</v>
      </c>
      <c r="E55" s="412">
        <v>43815</v>
      </c>
      <c r="F55" s="413">
        <v>105.02</v>
      </c>
      <c r="G55" s="414">
        <f t="shared" si="0"/>
        <v>417.20624642925156</v>
      </c>
      <c r="H55" s="415">
        <f t="shared" si="1"/>
        <v>2.086031232146258</v>
      </c>
    </row>
    <row r="56" spans="1:8" ht="15" hidden="1" thickBot="1">
      <c r="A56" s="409">
        <v>202201</v>
      </c>
      <c r="B56" s="410" t="s">
        <v>400</v>
      </c>
      <c r="C56" s="410" t="s">
        <v>391</v>
      </c>
      <c r="D56" s="411" t="s">
        <v>337</v>
      </c>
      <c r="E56" s="412">
        <v>43815</v>
      </c>
      <c r="F56" s="413">
        <v>105.02</v>
      </c>
      <c r="G56" s="414">
        <f t="shared" si="0"/>
        <v>417.20624642925156</v>
      </c>
      <c r="H56" s="415">
        <f t="shared" si="1"/>
        <v>2.086031232146258</v>
      </c>
    </row>
    <row r="57" spans="1:8" ht="15" hidden="1" thickBot="1">
      <c r="A57" s="409">
        <v>202201</v>
      </c>
      <c r="B57" s="410" t="s">
        <v>401</v>
      </c>
      <c r="C57" s="410" t="s">
        <v>391</v>
      </c>
      <c r="D57" s="411" t="s">
        <v>339</v>
      </c>
      <c r="E57" s="412">
        <v>219</v>
      </c>
      <c r="F57" s="413">
        <v>105.02</v>
      </c>
      <c r="G57" s="414">
        <f t="shared" si="0"/>
        <v>2.0853170824604836</v>
      </c>
      <c r="H57" s="415">
        <f t="shared" si="1"/>
        <v>2.0853170824604836</v>
      </c>
    </row>
    <row r="58" spans="1:8" ht="15" hidden="1" thickBot="1">
      <c r="A58" s="409">
        <v>202201</v>
      </c>
      <c r="B58" s="410" t="s">
        <v>402</v>
      </c>
      <c r="C58" s="410" t="s">
        <v>391</v>
      </c>
      <c r="D58" s="411" t="s">
        <v>337</v>
      </c>
      <c r="E58" s="412">
        <v>43815</v>
      </c>
      <c r="F58" s="413">
        <v>105.02</v>
      </c>
      <c r="G58" s="414">
        <f t="shared" si="0"/>
        <v>417.20624642925156</v>
      </c>
      <c r="H58" s="415">
        <f t="shared" si="1"/>
        <v>2.086031232146258</v>
      </c>
    </row>
    <row r="59" spans="1:8" ht="15" hidden="1" thickBot="1">
      <c r="A59" s="409">
        <v>202201</v>
      </c>
      <c r="B59" s="410" t="s">
        <v>403</v>
      </c>
      <c r="C59" s="410" t="s">
        <v>391</v>
      </c>
      <c r="D59" s="411" t="s">
        <v>337</v>
      </c>
      <c r="E59" s="412">
        <v>43815</v>
      </c>
      <c r="F59" s="413">
        <v>105.02</v>
      </c>
      <c r="G59" s="414">
        <f t="shared" si="0"/>
        <v>417.20624642925156</v>
      </c>
      <c r="H59" s="415">
        <f t="shared" si="1"/>
        <v>2.086031232146258</v>
      </c>
    </row>
    <row r="60" spans="1:8" ht="15" hidden="1" thickBot="1">
      <c r="A60" s="409">
        <v>202201</v>
      </c>
      <c r="B60" s="410" t="s">
        <v>404</v>
      </c>
      <c r="C60" s="410" t="s">
        <v>391</v>
      </c>
      <c r="D60" s="411" t="s">
        <v>339</v>
      </c>
      <c r="E60" s="412">
        <v>219</v>
      </c>
      <c r="F60" s="413">
        <v>105.02</v>
      </c>
      <c r="G60" s="414">
        <f t="shared" si="0"/>
        <v>2.0853170824604836</v>
      </c>
      <c r="H60" s="415">
        <f t="shared" si="1"/>
        <v>2.0853170824604836</v>
      </c>
    </row>
    <row r="61" spans="1:8" ht="15" hidden="1" thickBot="1">
      <c r="A61" s="409">
        <v>202201</v>
      </c>
      <c r="B61" s="410" t="s">
        <v>405</v>
      </c>
      <c r="C61" s="410" t="s">
        <v>391</v>
      </c>
      <c r="D61" s="411" t="s">
        <v>337</v>
      </c>
      <c r="E61" s="412">
        <v>43815</v>
      </c>
      <c r="F61" s="413">
        <v>105.02</v>
      </c>
      <c r="G61" s="414">
        <f t="shared" si="0"/>
        <v>417.20624642925156</v>
      </c>
      <c r="H61" s="415">
        <f t="shared" si="1"/>
        <v>2.086031232146258</v>
      </c>
    </row>
    <row r="62" spans="1:8" ht="15" hidden="1" thickBot="1">
      <c r="A62" s="409">
        <v>202201</v>
      </c>
      <c r="B62" s="410" t="s">
        <v>406</v>
      </c>
      <c r="C62" s="410" t="s">
        <v>391</v>
      </c>
      <c r="D62" s="411" t="s">
        <v>339</v>
      </c>
      <c r="E62" s="412">
        <v>219</v>
      </c>
      <c r="F62" s="413">
        <v>105.02</v>
      </c>
      <c r="G62" s="414">
        <f t="shared" si="0"/>
        <v>2.0853170824604836</v>
      </c>
      <c r="H62" s="415">
        <f t="shared" si="1"/>
        <v>2.0853170824604836</v>
      </c>
    </row>
    <row r="63" spans="1:8" ht="15" hidden="1" thickBot="1">
      <c r="A63" s="409">
        <v>202201</v>
      </c>
      <c r="B63" s="410" t="s">
        <v>407</v>
      </c>
      <c r="C63" s="410" t="s">
        <v>391</v>
      </c>
      <c r="D63" s="411" t="s">
        <v>337</v>
      </c>
      <c r="E63" s="412">
        <v>35234</v>
      </c>
      <c r="F63" s="413">
        <v>105.02</v>
      </c>
      <c r="G63" s="414">
        <f t="shared" si="0"/>
        <v>335.49800038087983</v>
      </c>
      <c r="H63" s="415">
        <f t="shared" si="1"/>
        <v>1.6774900019043992</v>
      </c>
    </row>
    <row r="64" spans="1:8" ht="15" hidden="1" thickBot="1">
      <c r="A64" s="409">
        <v>202201</v>
      </c>
      <c r="B64" s="410" t="s">
        <v>408</v>
      </c>
      <c r="C64" s="410" t="s">
        <v>391</v>
      </c>
      <c r="D64" s="411" t="s">
        <v>339</v>
      </c>
      <c r="E64" s="412">
        <v>176</v>
      </c>
      <c r="F64" s="413">
        <v>105.02</v>
      </c>
      <c r="G64" s="414">
        <f t="shared" si="0"/>
        <v>1.6758712626166445</v>
      </c>
      <c r="H64" s="415">
        <f t="shared" si="1"/>
        <v>1.6758712626166445</v>
      </c>
    </row>
    <row r="65" spans="1:8" ht="15" hidden="1" thickBot="1">
      <c r="A65" s="409">
        <v>202201</v>
      </c>
      <c r="B65" s="410" t="s">
        <v>409</v>
      </c>
      <c r="C65" s="410" t="s">
        <v>391</v>
      </c>
      <c r="D65" s="411" t="s">
        <v>337</v>
      </c>
      <c r="E65" s="412">
        <v>35234</v>
      </c>
      <c r="F65" s="413">
        <v>105.02</v>
      </c>
      <c r="G65" s="414">
        <f t="shared" si="0"/>
        <v>335.49800038087983</v>
      </c>
      <c r="H65" s="415">
        <f t="shared" si="1"/>
        <v>1.6774900019043992</v>
      </c>
    </row>
    <row r="66" spans="1:8" ht="15" hidden="1" thickBot="1">
      <c r="A66" s="409">
        <v>202201</v>
      </c>
      <c r="B66" s="410" t="s">
        <v>410</v>
      </c>
      <c r="C66" s="410" t="s">
        <v>391</v>
      </c>
      <c r="D66" s="411" t="s">
        <v>350</v>
      </c>
      <c r="E66" s="412">
        <v>0.01</v>
      </c>
      <c r="F66" s="413">
        <v>105.02</v>
      </c>
      <c r="G66" s="414">
        <f t="shared" ref="G66:G129" si="2">+E66/F66</f>
        <v>9.5219958103218437E-5</v>
      </c>
      <c r="H66" s="415" t="str">
        <f t="shared" ref="H66:H129" si="3">IF(D66="TB",G66/200,IF(D66="LT",G66,"VER"))</f>
        <v>VER</v>
      </c>
    </row>
    <row r="67" spans="1:8" ht="15" hidden="1" thickBot="1">
      <c r="A67" s="409">
        <v>202201</v>
      </c>
      <c r="B67" s="410" t="s">
        <v>411</v>
      </c>
      <c r="C67" s="410" t="s">
        <v>412</v>
      </c>
      <c r="D67" s="411" t="s">
        <v>374</v>
      </c>
      <c r="E67" s="412">
        <v>0.01</v>
      </c>
      <c r="F67" s="413">
        <v>105.02</v>
      </c>
      <c r="G67" s="414">
        <f t="shared" si="2"/>
        <v>9.5219958103218437E-5</v>
      </c>
      <c r="H67" s="415" t="str">
        <f t="shared" si="3"/>
        <v>VER</v>
      </c>
    </row>
    <row r="68" spans="1:8" ht="15" hidden="1" thickBot="1">
      <c r="A68" s="409">
        <v>202201</v>
      </c>
      <c r="B68" s="410" t="s">
        <v>413</v>
      </c>
      <c r="C68" s="410" t="s">
        <v>412</v>
      </c>
      <c r="D68" s="411" t="s">
        <v>337</v>
      </c>
      <c r="E68" s="412">
        <v>12488</v>
      </c>
      <c r="F68" s="413">
        <v>105.02</v>
      </c>
      <c r="G68" s="414">
        <f t="shared" si="2"/>
        <v>118.91068367929918</v>
      </c>
      <c r="H68" s="415">
        <f t="shared" si="3"/>
        <v>0.59455341839649589</v>
      </c>
    </row>
    <row r="69" spans="1:8" ht="15" hidden="1" thickBot="1">
      <c r="A69" s="409">
        <v>202201</v>
      </c>
      <c r="B69" s="410" t="s">
        <v>414</v>
      </c>
      <c r="C69" s="410" t="s">
        <v>412</v>
      </c>
      <c r="D69" s="411" t="s">
        <v>337</v>
      </c>
      <c r="E69" s="412">
        <v>18683</v>
      </c>
      <c r="F69" s="413">
        <v>105.02</v>
      </c>
      <c r="G69" s="414">
        <f t="shared" si="2"/>
        <v>177.899447724243</v>
      </c>
      <c r="H69" s="415">
        <f t="shared" si="3"/>
        <v>0.88949723862121499</v>
      </c>
    </row>
    <row r="70" spans="1:8" ht="15" hidden="1" thickBot="1">
      <c r="A70" s="409">
        <v>202201</v>
      </c>
      <c r="B70" s="410" t="s">
        <v>415</v>
      </c>
      <c r="C70" s="410" t="s">
        <v>412</v>
      </c>
      <c r="D70" s="411" t="s">
        <v>339</v>
      </c>
      <c r="E70" s="412">
        <v>93.39</v>
      </c>
      <c r="F70" s="413">
        <v>105.02</v>
      </c>
      <c r="G70" s="414">
        <f t="shared" si="2"/>
        <v>0.88925918872595699</v>
      </c>
      <c r="H70" s="415">
        <f t="shared" si="3"/>
        <v>0.88925918872595699</v>
      </c>
    </row>
    <row r="71" spans="1:8" ht="15" hidden="1" thickBot="1">
      <c r="A71" s="409">
        <v>202201</v>
      </c>
      <c r="B71" s="410" t="s">
        <v>416</v>
      </c>
      <c r="C71" s="410" t="s">
        <v>412</v>
      </c>
      <c r="D71" s="411" t="s">
        <v>339</v>
      </c>
      <c r="E71" s="412">
        <v>166</v>
      </c>
      <c r="F71" s="413">
        <v>105.02</v>
      </c>
      <c r="G71" s="414">
        <f t="shared" si="2"/>
        <v>1.5806513045134261</v>
      </c>
      <c r="H71" s="415">
        <f t="shared" si="3"/>
        <v>1.5806513045134261</v>
      </c>
    </row>
    <row r="72" spans="1:8" ht="15" hidden="1" thickBot="1">
      <c r="A72" s="409">
        <v>202201</v>
      </c>
      <c r="B72" s="410" t="s">
        <v>417</v>
      </c>
      <c r="C72" s="410" t="s">
        <v>412</v>
      </c>
      <c r="D72" s="411" t="s">
        <v>337</v>
      </c>
      <c r="E72" s="412">
        <v>17913</v>
      </c>
      <c r="F72" s="413">
        <v>105.02</v>
      </c>
      <c r="G72" s="414">
        <f t="shared" si="2"/>
        <v>170.5675109502952</v>
      </c>
      <c r="H72" s="415">
        <f t="shared" si="3"/>
        <v>0.85283755475147605</v>
      </c>
    </row>
    <row r="73" spans="1:8" ht="15" hidden="1" thickBot="1">
      <c r="A73" s="409">
        <v>202201</v>
      </c>
      <c r="B73" s="410" t="s">
        <v>418</v>
      </c>
      <c r="C73" s="410" t="s">
        <v>412</v>
      </c>
      <c r="D73" s="411" t="s">
        <v>339</v>
      </c>
      <c r="E73" s="412">
        <v>166</v>
      </c>
      <c r="F73" s="413">
        <v>105.02</v>
      </c>
      <c r="G73" s="414">
        <f t="shared" si="2"/>
        <v>1.5806513045134261</v>
      </c>
      <c r="H73" s="415">
        <f t="shared" si="3"/>
        <v>1.5806513045134261</v>
      </c>
    </row>
    <row r="74" spans="1:8" ht="15" hidden="1" thickBot="1">
      <c r="A74" s="409">
        <v>202201</v>
      </c>
      <c r="B74" s="410" t="s">
        <v>419</v>
      </c>
      <c r="C74" s="410" t="s">
        <v>412</v>
      </c>
      <c r="D74" s="411" t="s">
        <v>337</v>
      </c>
      <c r="E74" s="412">
        <v>42920</v>
      </c>
      <c r="F74" s="413">
        <v>105.02</v>
      </c>
      <c r="G74" s="414">
        <f t="shared" si="2"/>
        <v>408.68406017901356</v>
      </c>
      <c r="H74" s="415">
        <f t="shared" si="3"/>
        <v>2.0434203008950678</v>
      </c>
    </row>
    <row r="75" spans="1:8" ht="15" hidden="1" thickBot="1">
      <c r="A75" s="409">
        <v>202201</v>
      </c>
      <c r="B75" s="410" t="s">
        <v>420</v>
      </c>
      <c r="C75" s="410" t="s">
        <v>412</v>
      </c>
      <c r="D75" s="411" t="s">
        <v>337</v>
      </c>
      <c r="E75" s="412">
        <v>24556</v>
      </c>
      <c r="F75" s="413">
        <v>105.02</v>
      </c>
      <c r="G75" s="414">
        <f t="shared" si="2"/>
        <v>233.82212911826321</v>
      </c>
      <c r="H75" s="415">
        <f t="shared" si="3"/>
        <v>1.1691106455913161</v>
      </c>
    </row>
    <row r="76" spans="1:8" ht="15" hidden="1" thickBot="1">
      <c r="A76" s="409">
        <v>202201</v>
      </c>
      <c r="B76" s="410" t="s">
        <v>421</v>
      </c>
      <c r="C76" s="410" t="s">
        <v>412</v>
      </c>
      <c r="D76" s="411" t="s">
        <v>337</v>
      </c>
      <c r="E76" s="412">
        <v>33225</v>
      </c>
      <c r="F76" s="413">
        <v>105.02</v>
      </c>
      <c r="G76" s="414">
        <f t="shared" si="2"/>
        <v>316.36831079794325</v>
      </c>
      <c r="H76" s="415">
        <f t="shared" si="3"/>
        <v>1.5818415539897162</v>
      </c>
    </row>
    <row r="77" spans="1:8" ht="15" hidden="1" thickBot="1">
      <c r="A77" s="409">
        <v>202201</v>
      </c>
      <c r="B77" s="410" t="s">
        <v>422</v>
      </c>
      <c r="C77" s="410" t="s">
        <v>412</v>
      </c>
      <c r="D77" s="411" t="s">
        <v>337</v>
      </c>
      <c r="E77" s="412">
        <v>47095</v>
      </c>
      <c r="F77" s="413">
        <v>105.02</v>
      </c>
      <c r="G77" s="414">
        <f t="shared" si="2"/>
        <v>448.43839268710724</v>
      </c>
      <c r="H77" s="415">
        <f t="shared" si="3"/>
        <v>2.2421919634355363</v>
      </c>
    </row>
    <row r="78" spans="1:8" ht="15" hidden="1" thickBot="1">
      <c r="A78" s="409">
        <v>202201</v>
      </c>
      <c r="B78" s="410" t="s">
        <v>423</v>
      </c>
      <c r="C78" s="410" t="s">
        <v>412</v>
      </c>
      <c r="D78" s="411" t="s">
        <v>339</v>
      </c>
      <c r="E78" s="412">
        <v>235</v>
      </c>
      <c r="F78" s="413">
        <v>105.02</v>
      </c>
      <c r="G78" s="414">
        <f t="shared" si="2"/>
        <v>2.2376690154256331</v>
      </c>
      <c r="H78" s="415">
        <f t="shared" si="3"/>
        <v>2.2376690154256331</v>
      </c>
    </row>
    <row r="79" spans="1:8" ht="15" hidden="1" thickBot="1">
      <c r="A79" s="409">
        <v>202201</v>
      </c>
      <c r="B79" s="410" t="s">
        <v>424</v>
      </c>
      <c r="C79" s="410" t="s">
        <v>412</v>
      </c>
      <c r="D79" s="411" t="s">
        <v>337</v>
      </c>
      <c r="E79" s="412">
        <v>34585</v>
      </c>
      <c r="F79" s="413">
        <v>105.02</v>
      </c>
      <c r="G79" s="414">
        <f t="shared" si="2"/>
        <v>329.31822509998096</v>
      </c>
      <c r="H79" s="415">
        <f t="shared" si="3"/>
        <v>1.6465911254999048</v>
      </c>
    </row>
    <row r="80" spans="1:8" ht="15" hidden="1" thickBot="1">
      <c r="A80" s="409">
        <v>202201</v>
      </c>
      <c r="B80" s="410" t="s">
        <v>425</v>
      </c>
      <c r="C80" s="410" t="s">
        <v>412</v>
      </c>
      <c r="D80" s="411" t="s">
        <v>337</v>
      </c>
      <c r="E80" s="412">
        <v>40901</v>
      </c>
      <c r="F80" s="413">
        <v>105.02</v>
      </c>
      <c r="G80" s="414">
        <f t="shared" si="2"/>
        <v>389.45915063797372</v>
      </c>
      <c r="H80" s="415">
        <f t="shared" si="3"/>
        <v>1.9472957531898687</v>
      </c>
    </row>
    <row r="81" spans="1:8" ht="15" hidden="1" thickBot="1">
      <c r="A81" s="409">
        <v>202201</v>
      </c>
      <c r="B81" s="410" t="s">
        <v>426</v>
      </c>
      <c r="C81" s="410" t="s">
        <v>412</v>
      </c>
      <c r="D81" s="411" t="s">
        <v>337</v>
      </c>
      <c r="E81" s="412">
        <v>34113</v>
      </c>
      <c r="F81" s="413">
        <v>105.02</v>
      </c>
      <c r="G81" s="414">
        <f t="shared" si="2"/>
        <v>324.82384307750908</v>
      </c>
      <c r="H81" s="415">
        <f t="shared" si="3"/>
        <v>1.6241192153875454</v>
      </c>
    </row>
    <row r="82" spans="1:8" ht="15" hidden="1" thickBot="1">
      <c r="A82" s="409">
        <v>202201</v>
      </c>
      <c r="B82" s="410" t="s">
        <v>427</v>
      </c>
      <c r="C82" s="410" t="s">
        <v>412</v>
      </c>
      <c r="D82" s="411" t="s">
        <v>339</v>
      </c>
      <c r="E82" s="412">
        <v>171</v>
      </c>
      <c r="F82" s="413">
        <v>105.02</v>
      </c>
      <c r="G82" s="414">
        <f t="shared" si="2"/>
        <v>1.6282612835650352</v>
      </c>
      <c r="H82" s="415">
        <f t="shared" si="3"/>
        <v>1.6282612835650352</v>
      </c>
    </row>
    <row r="83" spans="1:8" ht="15" hidden="1" thickBot="1">
      <c r="A83" s="409">
        <v>202201</v>
      </c>
      <c r="B83" s="410" t="s">
        <v>428</v>
      </c>
      <c r="C83" s="410" t="s">
        <v>412</v>
      </c>
      <c r="D83" s="411" t="s">
        <v>337</v>
      </c>
      <c r="E83" s="412">
        <v>34585</v>
      </c>
      <c r="F83" s="413">
        <v>105.02</v>
      </c>
      <c r="G83" s="414">
        <f t="shared" si="2"/>
        <v>329.31822509998096</v>
      </c>
      <c r="H83" s="415">
        <f t="shared" si="3"/>
        <v>1.6465911254999048</v>
      </c>
    </row>
    <row r="84" spans="1:8" ht="15" hidden="1" thickBot="1">
      <c r="A84" s="409">
        <v>202201</v>
      </c>
      <c r="B84" s="410" t="s">
        <v>429</v>
      </c>
      <c r="C84" s="410" t="s">
        <v>412</v>
      </c>
      <c r="D84" s="411" t="s">
        <v>337</v>
      </c>
      <c r="E84" s="412">
        <v>34585</v>
      </c>
      <c r="F84" s="413">
        <v>105.02</v>
      </c>
      <c r="G84" s="414">
        <f t="shared" si="2"/>
        <v>329.31822509998096</v>
      </c>
      <c r="H84" s="415">
        <f t="shared" si="3"/>
        <v>1.6465911254999048</v>
      </c>
    </row>
    <row r="85" spans="1:8" ht="15" hidden="1" thickBot="1">
      <c r="A85" s="409">
        <v>202201</v>
      </c>
      <c r="B85" s="410" t="s">
        <v>430</v>
      </c>
      <c r="C85" s="410" t="s">
        <v>412</v>
      </c>
      <c r="D85" s="411" t="s">
        <v>339</v>
      </c>
      <c r="E85" s="412">
        <v>173</v>
      </c>
      <c r="F85" s="413">
        <v>105.02</v>
      </c>
      <c r="G85" s="414">
        <f t="shared" si="2"/>
        <v>1.6473052751856789</v>
      </c>
      <c r="H85" s="415">
        <f t="shared" si="3"/>
        <v>1.6473052751856789</v>
      </c>
    </row>
    <row r="86" spans="1:8" ht="15" hidden="1" thickBot="1">
      <c r="A86" s="409">
        <v>202201</v>
      </c>
      <c r="B86" s="410" t="s">
        <v>431</v>
      </c>
      <c r="C86" s="410" t="s">
        <v>412</v>
      </c>
      <c r="D86" s="411" t="s">
        <v>337</v>
      </c>
      <c r="E86" s="412">
        <v>34585</v>
      </c>
      <c r="F86" s="413">
        <v>105.02</v>
      </c>
      <c r="G86" s="414">
        <f t="shared" si="2"/>
        <v>329.31822509998096</v>
      </c>
      <c r="H86" s="415">
        <f t="shared" si="3"/>
        <v>1.6465911254999048</v>
      </c>
    </row>
    <row r="87" spans="1:8" ht="15" hidden="1" thickBot="1">
      <c r="A87" s="409">
        <v>202201</v>
      </c>
      <c r="B87" s="410" t="s">
        <v>432</v>
      </c>
      <c r="C87" s="410" t="s">
        <v>412</v>
      </c>
      <c r="D87" s="411" t="s">
        <v>337</v>
      </c>
      <c r="E87" s="412">
        <v>34585</v>
      </c>
      <c r="F87" s="413">
        <v>105.02</v>
      </c>
      <c r="G87" s="414">
        <f t="shared" si="2"/>
        <v>329.31822509998096</v>
      </c>
      <c r="H87" s="415">
        <f t="shared" si="3"/>
        <v>1.6465911254999048</v>
      </c>
    </row>
    <row r="88" spans="1:8" ht="15" hidden="1" thickBot="1">
      <c r="A88" s="409">
        <v>202201</v>
      </c>
      <c r="B88" s="410" t="s">
        <v>433</v>
      </c>
      <c r="C88" s="410" t="s">
        <v>412</v>
      </c>
      <c r="D88" s="411" t="s">
        <v>339</v>
      </c>
      <c r="E88" s="412">
        <v>19.899999999999999</v>
      </c>
      <c r="F88" s="413">
        <v>105.02</v>
      </c>
      <c r="G88" s="414">
        <f t="shared" si="2"/>
        <v>0.18948771662540467</v>
      </c>
      <c r="H88" s="415">
        <f t="shared" si="3"/>
        <v>0.18948771662540467</v>
      </c>
    </row>
    <row r="89" spans="1:8" ht="15" hidden="1" thickBot="1">
      <c r="A89" s="409">
        <v>202201</v>
      </c>
      <c r="B89" s="410" t="s">
        <v>434</v>
      </c>
      <c r="C89" s="410" t="s">
        <v>412</v>
      </c>
      <c r="D89" s="411" t="s">
        <v>337</v>
      </c>
      <c r="E89" s="412">
        <v>32048</v>
      </c>
      <c r="F89" s="413">
        <v>105.02</v>
      </c>
      <c r="G89" s="414">
        <f t="shared" si="2"/>
        <v>305.16092172919446</v>
      </c>
      <c r="H89" s="415">
        <f t="shared" si="3"/>
        <v>1.5258046086459722</v>
      </c>
    </row>
    <row r="90" spans="1:8" ht="15" hidden="1" thickBot="1">
      <c r="A90" s="409">
        <v>202201</v>
      </c>
      <c r="B90" s="410" t="s">
        <v>435</v>
      </c>
      <c r="C90" s="410" t="s">
        <v>412</v>
      </c>
      <c r="D90" s="411" t="s">
        <v>339</v>
      </c>
      <c r="E90" s="412">
        <v>160</v>
      </c>
      <c r="F90" s="413">
        <v>105.02</v>
      </c>
      <c r="G90" s="414">
        <f t="shared" si="2"/>
        <v>1.5235193296514951</v>
      </c>
      <c r="H90" s="415">
        <f t="shared" si="3"/>
        <v>1.5235193296514951</v>
      </c>
    </row>
    <row r="91" spans="1:8" ht="15" hidden="1" thickBot="1">
      <c r="A91" s="409">
        <v>202201</v>
      </c>
      <c r="B91" s="410" t="s">
        <v>436</v>
      </c>
      <c r="C91" s="410" t="s">
        <v>412</v>
      </c>
      <c r="D91" s="411" t="s">
        <v>337</v>
      </c>
      <c r="E91" s="412">
        <v>47049</v>
      </c>
      <c r="F91" s="413">
        <v>105.02</v>
      </c>
      <c r="G91" s="414">
        <f t="shared" si="2"/>
        <v>448.00038087983245</v>
      </c>
      <c r="H91" s="415">
        <f t="shared" si="3"/>
        <v>2.2400019043991621</v>
      </c>
    </row>
    <row r="92" spans="1:8" ht="15" hidden="1" thickBot="1">
      <c r="A92" s="409">
        <v>202201</v>
      </c>
      <c r="B92" s="410" t="s">
        <v>437</v>
      </c>
      <c r="C92" s="410" t="s">
        <v>412</v>
      </c>
      <c r="D92" s="411" t="s">
        <v>339</v>
      </c>
      <c r="E92" s="412">
        <v>235</v>
      </c>
      <c r="F92" s="413">
        <v>105.02</v>
      </c>
      <c r="G92" s="414">
        <f t="shared" si="2"/>
        <v>2.2376690154256331</v>
      </c>
      <c r="H92" s="415">
        <f t="shared" si="3"/>
        <v>2.2376690154256331</v>
      </c>
    </row>
    <row r="93" spans="1:8" ht="15" hidden="1" thickBot="1">
      <c r="A93" s="409">
        <v>202201</v>
      </c>
      <c r="B93" s="410" t="s">
        <v>438</v>
      </c>
      <c r="C93" s="410" t="s">
        <v>412</v>
      </c>
      <c r="D93" s="411" t="s">
        <v>337</v>
      </c>
      <c r="E93" s="412">
        <v>45043</v>
      </c>
      <c r="F93" s="413">
        <v>105.02</v>
      </c>
      <c r="G93" s="414">
        <f t="shared" si="2"/>
        <v>428.89925728432684</v>
      </c>
      <c r="H93" s="415">
        <f t="shared" si="3"/>
        <v>2.1444962864216341</v>
      </c>
    </row>
    <row r="94" spans="1:8" ht="15" hidden="1" thickBot="1">
      <c r="A94" s="409">
        <v>202201</v>
      </c>
      <c r="B94" s="410" t="s">
        <v>439</v>
      </c>
      <c r="C94" s="410" t="s">
        <v>412</v>
      </c>
      <c r="D94" s="411" t="s">
        <v>339</v>
      </c>
      <c r="E94" s="412">
        <v>225</v>
      </c>
      <c r="F94" s="413">
        <v>105.02</v>
      </c>
      <c r="G94" s="414">
        <f t="shared" si="2"/>
        <v>2.1424490573224149</v>
      </c>
      <c r="H94" s="415">
        <f t="shared" si="3"/>
        <v>2.1424490573224149</v>
      </c>
    </row>
    <row r="95" spans="1:8" ht="15" hidden="1" thickBot="1">
      <c r="A95" s="409">
        <v>202201</v>
      </c>
      <c r="B95" s="410" t="s">
        <v>440</v>
      </c>
      <c r="C95" s="410" t="s">
        <v>412</v>
      </c>
      <c r="D95" s="411" t="s">
        <v>337</v>
      </c>
      <c r="E95" s="412">
        <v>32048</v>
      </c>
      <c r="F95" s="413">
        <v>105.02</v>
      </c>
      <c r="G95" s="414">
        <f t="shared" si="2"/>
        <v>305.16092172919446</v>
      </c>
      <c r="H95" s="415">
        <f t="shared" si="3"/>
        <v>1.5258046086459722</v>
      </c>
    </row>
    <row r="96" spans="1:8" ht="15" hidden="1" thickBot="1">
      <c r="A96" s="409">
        <v>202201</v>
      </c>
      <c r="B96" s="410" t="s">
        <v>441</v>
      </c>
      <c r="C96" s="410" t="s">
        <v>412</v>
      </c>
      <c r="D96" s="411" t="s">
        <v>339</v>
      </c>
      <c r="E96" s="412">
        <v>160</v>
      </c>
      <c r="F96" s="413">
        <v>105.02</v>
      </c>
      <c r="G96" s="414">
        <f t="shared" si="2"/>
        <v>1.5235193296514951</v>
      </c>
      <c r="H96" s="415">
        <f t="shared" si="3"/>
        <v>1.5235193296514951</v>
      </c>
    </row>
    <row r="97" spans="1:8" ht="15" hidden="1" thickBot="1">
      <c r="A97" s="409">
        <v>202201</v>
      </c>
      <c r="B97" s="410" t="s">
        <v>442</v>
      </c>
      <c r="C97" s="410" t="s">
        <v>412</v>
      </c>
      <c r="D97" s="411" t="s">
        <v>337</v>
      </c>
      <c r="E97" s="412">
        <v>54725</v>
      </c>
      <c r="F97" s="413">
        <v>105.02</v>
      </c>
      <c r="G97" s="414">
        <f t="shared" si="2"/>
        <v>521.09122071986292</v>
      </c>
      <c r="H97" s="415">
        <f t="shared" si="3"/>
        <v>2.6054561035993147</v>
      </c>
    </row>
    <row r="98" spans="1:8" ht="15" hidden="1" thickBot="1">
      <c r="A98" s="409">
        <v>202201</v>
      </c>
      <c r="B98" s="410" t="s">
        <v>443</v>
      </c>
      <c r="C98" s="410" t="s">
        <v>412</v>
      </c>
      <c r="D98" s="411" t="s">
        <v>339</v>
      </c>
      <c r="E98" s="412">
        <v>274</v>
      </c>
      <c r="F98" s="413">
        <v>105.02</v>
      </c>
      <c r="G98" s="414">
        <f t="shared" si="2"/>
        <v>2.6090268520281854</v>
      </c>
      <c r="H98" s="415">
        <f t="shared" si="3"/>
        <v>2.6090268520281854</v>
      </c>
    </row>
    <row r="99" spans="1:8" ht="15" hidden="1" thickBot="1">
      <c r="A99" s="409">
        <v>202201</v>
      </c>
      <c r="B99" s="410" t="s">
        <v>444</v>
      </c>
      <c r="C99" s="410" t="s">
        <v>412</v>
      </c>
      <c r="D99" s="411" t="s">
        <v>337</v>
      </c>
      <c r="E99" s="412">
        <v>43644</v>
      </c>
      <c r="F99" s="413">
        <v>105.02</v>
      </c>
      <c r="G99" s="414">
        <f t="shared" si="2"/>
        <v>415.57798514568657</v>
      </c>
      <c r="H99" s="415">
        <f t="shared" si="3"/>
        <v>2.0778899257284329</v>
      </c>
    </row>
    <row r="100" spans="1:8" ht="15" hidden="1" thickBot="1">
      <c r="A100" s="409">
        <v>202201</v>
      </c>
      <c r="B100" s="410" t="s">
        <v>445</v>
      </c>
      <c r="C100" s="410" t="s">
        <v>412</v>
      </c>
      <c r="D100" s="411" t="s">
        <v>339</v>
      </c>
      <c r="E100" s="412">
        <v>218</v>
      </c>
      <c r="F100" s="413">
        <v>105.02</v>
      </c>
      <c r="G100" s="414">
        <f t="shared" si="2"/>
        <v>2.075795086650162</v>
      </c>
      <c r="H100" s="415">
        <f t="shared" si="3"/>
        <v>2.075795086650162</v>
      </c>
    </row>
    <row r="101" spans="1:8" ht="15" hidden="1" thickBot="1">
      <c r="A101" s="409">
        <v>202201</v>
      </c>
      <c r="B101" s="410" t="s">
        <v>446</v>
      </c>
      <c r="C101" s="410" t="s">
        <v>412</v>
      </c>
      <c r="D101" s="411" t="s">
        <v>337</v>
      </c>
      <c r="E101" s="412">
        <v>33565</v>
      </c>
      <c r="F101" s="413">
        <v>105.02</v>
      </c>
      <c r="G101" s="414">
        <f t="shared" si="2"/>
        <v>319.60578937345269</v>
      </c>
      <c r="H101" s="415">
        <f t="shared" si="3"/>
        <v>1.5980289468672635</v>
      </c>
    </row>
    <row r="102" spans="1:8" ht="15" hidden="1" thickBot="1">
      <c r="A102" s="409">
        <v>202201</v>
      </c>
      <c r="B102" s="410" t="s">
        <v>447</v>
      </c>
      <c r="C102" s="410" t="s">
        <v>412</v>
      </c>
      <c r="D102" s="411" t="s">
        <v>337</v>
      </c>
      <c r="E102" s="412">
        <v>32988</v>
      </c>
      <c r="F102" s="413">
        <v>105.02</v>
      </c>
      <c r="G102" s="414">
        <f t="shared" si="2"/>
        <v>314.11159779089701</v>
      </c>
      <c r="H102" s="415">
        <f t="shared" si="3"/>
        <v>1.570557988954485</v>
      </c>
    </row>
    <row r="103" spans="1:8" ht="15" hidden="1" thickBot="1">
      <c r="A103" s="409">
        <v>202201</v>
      </c>
      <c r="B103" s="410" t="s">
        <v>448</v>
      </c>
      <c r="C103" s="410" t="s">
        <v>412</v>
      </c>
      <c r="D103" s="411" t="s">
        <v>337</v>
      </c>
      <c r="E103" s="412">
        <v>56478</v>
      </c>
      <c r="F103" s="413">
        <v>105.02</v>
      </c>
      <c r="G103" s="414">
        <f t="shared" si="2"/>
        <v>537.7832793753571</v>
      </c>
      <c r="H103" s="415">
        <f t="shared" si="3"/>
        <v>2.6889163968767855</v>
      </c>
    </row>
    <row r="104" spans="1:8" ht="15" hidden="1" thickBot="1">
      <c r="A104" s="409">
        <v>202201</v>
      </c>
      <c r="B104" s="410" t="s">
        <v>449</v>
      </c>
      <c r="C104" s="410" t="s">
        <v>412</v>
      </c>
      <c r="D104" s="411" t="s">
        <v>339</v>
      </c>
      <c r="E104" s="412">
        <v>168</v>
      </c>
      <c r="F104" s="413">
        <v>105.02</v>
      </c>
      <c r="G104" s="414">
        <f t="shared" si="2"/>
        <v>1.5996952961340698</v>
      </c>
      <c r="H104" s="415">
        <f t="shared" si="3"/>
        <v>1.5996952961340698</v>
      </c>
    </row>
    <row r="105" spans="1:8" ht="15" hidden="1" thickBot="1">
      <c r="A105" s="409">
        <v>202201</v>
      </c>
      <c r="B105" s="410" t="s">
        <v>450</v>
      </c>
      <c r="C105" s="410" t="s">
        <v>412</v>
      </c>
      <c r="D105" s="411" t="s">
        <v>337</v>
      </c>
      <c r="E105" s="412">
        <v>27166</v>
      </c>
      <c r="F105" s="413">
        <v>105.02</v>
      </c>
      <c r="G105" s="414">
        <f t="shared" si="2"/>
        <v>258.6745381832032</v>
      </c>
      <c r="H105" s="415">
        <f t="shared" si="3"/>
        <v>1.2933726909160159</v>
      </c>
    </row>
    <row r="106" spans="1:8" ht="15" hidden="1" thickBot="1">
      <c r="A106" s="409">
        <v>202201</v>
      </c>
      <c r="B106" s="410" t="s">
        <v>451</v>
      </c>
      <c r="C106" s="410" t="s">
        <v>412</v>
      </c>
      <c r="D106" s="411" t="s">
        <v>337</v>
      </c>
      <c r="E106" s="412">
        <v>29861</v>
      </c>
      <c r="F106" s="413">
        <v>105.02</v>
      </c>
      <c r="G106" s="414">
        <f t="shared" si="2"/>
        <v>284.33631689202059</v>
      </c>
      <c r="H106" s="415">
        <f t="shared" si="3"/>
        <v>1.421681584460103</v>
      </c>
    </row>
    <row r="107" spans="1:8" ht="15" hidden="1" thickBot="1">
      <c r="A107" s="409">
        <v>202201</v>
      </c>
      <c r="B107" s="410" t="s">
        <v>452</v>
      </c>
      <c r="C107" s="410" t="s">
        <v>412</v>
      </c>
      <c r="D107" s="411" t="s">
        <v>337</v>
      </c>
      <c r="E107" s="412">
        <v>24642</v>
      </c>
      <c r="F107" s="413">
        <v>105.02</v>
      </c>
      <c r="G107" s="414">
        <f t="shared" si="2"/>
        <v>234.64102075795088</v>
      </c>
      <c r="H107" s="415">
        <f t="shared" si="3"/>
        <v>1.1732051037897544</v>
      </c>
    </row>
    <row r="108" spans="1:8" ht="15" hidden="1" thickBot="1">
      <c r="A108" s="409">
        <v>202201</v>
      </c>
      <c r="B108" s="410" t="s">
        <v>453</v>
      </c>
      <c r="C108" s="410" t="s">
        <v>412</v>
      </c>
      <c r="D108" s="411" t="s">
        <v>337</v>
      </c>
      <c r="E108" s="412">
        <v>43110</v>
      </c>
      <c r="F108" s="413">
        <v>105.02</v>
      </c>
      <c r="G108" s="414">
        <f t="shared" si="2"/>
        <v>410.49323938297471</v>
      </c>
      <c r="H108" s="415">
        <f t="shared" si="3"/>
        <v>2.0524661969148736</v>
      </c>
    </row>
    <row r="109" spans="1:8" ht="15" hidden="1" thickBot="1">
      <c r="A109" s="409">
        <v>202201</v>
      </c>
      <c r="B109" s="410" t="s">
        <v>454</v>
      </c>
      <c r="C109" s="410" t="s">
        <v>412</v>
      </c>
      <c r="D109" s="411" t="s">
        <v>337</v>
      </c>
      <c r="E109" s="412">
        <v>43110</v>
      </c>
      <c r="F109" s="413">
        <v>105.02</v>
      </c>
      <c r="G109" s="414">
        <f t="shared" si="2"/>
        <v>410.49323938297471</v>
      </c>
      <c r="H109" s="415">
        <f t="shared" si="3"/>
        <v>2.0524661969148736</v>
      </c>
    </row>
    <row r="110" spans="1:8" ht="15" hidden="1" thickBot="1">
      <c r="A110" s="409">
        <v>202201</v>
      </c>
      <c r="B110" s="410" t="s">
        <v>455</v>
      </c>
      <c r="C110" s="410" t="s">
        <v>412</v>
      </c>
      <c r="D110" s="411" t="s">
        <v>337</v>
      </c>
      <c r="E110" s="412">
        <v>48353</v>
      </c>
      <c r="F110" s="413">
        <v>105.02</v>
      </c>
      <c r="G110" s="414">
        <f t="shared" si="2"/>
        <v>460.41706341649211</v>
      </c>
      <c r="H110" s="415">
        <f t="shared" si="3"/>
        <v>2.3020853170824607</v>
      </c>
    </row>
    <row r="111" spans="1:8" ht="15" hidden="1" thickBot="1">
      <c r="A111" s="409">
        <v>202201</v>
      </c>
      <c r="B111" s="410" t="s">
        <v>456</v>
      </c>
      <c r="C111" s="410" t="s">
        <v>412</v>
      </c>
      <c r="D111" s="411" t="s">
        <v>339</v>
      </c>
      <c r="E111" s="412">
        <v>242</v>
      </c>
      <c r="F111" s="413">
        <v>105.02</v>
      </c>
      <c r="G111" s="414">
        <f t="shared" si="2"/>
        <v>2.304322986097886</v>
      </c>
      <c r="H111" s="415">
        <f t="shared" si="3"/>
        <v>2.304322986097886</v>
      </c>
    </row>
    <row r="112" spans="1:8" ht="15" hidden="1" thickBot="1">
      <c r="A112" s="409">
        <v>202201</v>
      </c>
      <c r="B112" s="410" t="s">
        <v>457</v>
      </c>
      <c r="C112" s="410" t="s">
        <v>412</v>
      </c>
      <c r="D112" s="411" t="s">
        <v>339</v>
      </c>
      <c r="E112" s="412">
        <v>216</v>
      </c>
      <c r="F112" s="413">
        <v>105.02</v>
      </c>
      <c r="G112" s="414">
        <f t="shared" si="2"/>
        <v>2.0567510950295183</v>
      </c>
      <c r="H112" s="415">
        <f t="shared" si="3"/>
        <v>2.0567510950295183</v>
      </c>
    </row>
    <row r="113" spans="1:8" ht="15" hidden="1" thickBot="1">
      <c r="A113" s="409">
        <v>202201</v>
      </c>
      <c r="B113" s="410" t="s">
        <v>458</v>
      </c>
      <c r="C113" s="410" t="s">
        <v>412</v>
      </c>
      <c r="D113" s="411" t="s">
        <v>337</v>
      </c>
      <c r="E113" s="412">
        <v>34585</v>
      </c>
      <c r="F113" s="413">
        <v>105.02</v>
      </c>
      <c r="G113" s="414">
        <f t="shared" si="2"/>
        <v>329.31822509998096</v>
      </c>
      <c r="H113" s="415">
        <f t="shared" si="3"/>
        <v>1.6465911254999048</v>
      </c>
    </row>
    <row r="114" spans="1:8" ht="15" hidden="1" thickBot="1">
      <c r="A114" s="409">
        <v>202201</v>
      </c>
      <c r="B114" s="410" t="s">
        <v>459</v>
      </c>
      <c r="C114" s="410" t="s">
        <v>412</v>
      </c>
      <c r="D114" s="411" t="s">
        <v>339</v>
      </c>
      <c r="E114" s="412">
        <v>173</v>
      </c>
      <c r="F114" s="413">
        <v>105.02</v>
      </c>
      <c r="G114" s="414">
        <f t="shared" si="2"/>
        <v>1.6473052751856789</v>
      </c>
      <c r="H114" s="415">
        <f t="shared" si="3"/>
        <v>1.6473052751856789</v>
      </c>
    </row>
    <row r="115" spans="1:8" ht="15" hidden="1" thickBot="1">
      <c r="A115" s="409">
        <v>202201</v>
      </c>
      <c r="B115" s="410" t="s">
        <v>460</v>
      </c>
      <c r="C115" s="410" t="s">
        <v>412</v>
      </c>
      <c r="D115" s="411" t="s">
        <v>337</v>
      </c>
      <c r="E115" s="412">
        <v>36771</v>
      </c>
      <c r="F115" s="413">
        <v>105.02</v>
      </c>
      <c r="G115" s="414">
        <f t="shared" si="2"/>
        <v>350.13330794134453</v>
      </c>
      <c r="H115" s="415">
        <f t="shared" si="3"/>
        <v>1.7506665397067227</v>
      </c>
    </row>
    <row r="116" spans="1:8" ht="15" hidden="1" thickBot="1">
      <c r="A116" s="409">
        <v>202201</v>
      </c>
      <c r="B116" s="410" t="s">
        <v>461</v>
      </c>
      <c r="C116" s="410" t="s">
        <v>412</v>
      </c>
      <c r="D116" s="411" t="s">
        <v>337</v>
      </c>
      <c r="E116" s="412">
        <v>68177</v>
      </c>
      <c r="F116" s="413">
        <v>105.02</v>
      </c>
      <c r="G116" s="414">
        <f t="shared" si="2"/>
        <v>649.18110836031235</v>
      </c>
      <c r="H116" s="415">
        <f t="shared" si="3"/>
        <v>3.2459055418015619</v>
      </c>
    </row>
    <row r="117" spans="1:8" ht="15" hidden="1" thickBot="1">
      <c r="A117" s="409">
        <v>202201</v>
      </c>
      <c r="B117" s="410" t="s">
        <v>462</v>
      </c>
      <c r="C117" s="410" t="s">
        <v>412</v>
      </c>
      <c r="D117" s="411" t="s">
        <v>337</v>
      </c>
      <c r="E117" s="412">
        <v>24556</v>
      </c>
      <c r="F117" s="413">
        <v>105.02</v>
      </c>
      <c r="G117" s="414">
        <f t="shared" si="2"/>
        <v>233.82212911826321</v>
      </c>
      <c r="H117" s="415">
        <f t="shared" si="3"/>
        <v>1.1691106455913161</v>
      </c>
    </row>
    <row r="118" spans="1:8" ht="15" hidden="1" thickBot="1">
      <c r="A118" s="409">
        <v>202201</v>
      </c>
      <c r="B118" s="410" t="s">
        <v>463</v>
      </c>
      <c r="C118" s="410" t="s">
        <v>412</v>
      </c>
      <c r="D118" s="411" t="s">
        <v>339</v>
      </c>
      <c r="E118" s="412">
        <v>123</v>
      </c>
      <c r="F118" s="413">
        <v>105.02</v>
      </c>
      <c r="G118" s="414">
        <f t="shared" si="2"/>
        <v>1.1712054846695867</v>
      </c>
      <c r="H118" s="415">
        <f t="shared" si="3"/>
        <v>1.1712054846695867</v>
      </c>
    </row>
    <row r="119" spans="1:8" ht="15" hidden="1" thickBot="1">
      <c r="A119" s="409">
        <v>202201</v>
      </c>
      <c r="B119" s="410" t="s">
        <v>464</v>
      </c>
      <c r="C119" s="410" t="s">
        <v>412</v>
      </c>
      <c r="D119" s="411" t="s">
        <v>337</v>
      </c>
      <c r="E119" s="412">
        <v>7519</v>
      </c>
      <c r="F119" s="413">
        <v>105.02</v>
      </c>
      <c r="G119" s="414">
        <f t="shared" si="2"/>
        <v>71.595886497809943</v>
      </c>
      <c r="H119" s="415">
        <f t="shared" si="3"/>
        <v>0.35797943248904973</v>
      </c>
    </row>
    <row r="120" spans="1:8" ht="15" hidden="1" thickBot="1">
      <c r="A120" s="409">
        <v>202201</v>
      </c>
      <c r="B120" s="410" t="s">
        <v>465</v>
      </c>
      <c r="C120" s="410" t="s">
        <v>412</v>
      </c>
      <c r="D120" s="411" t="s">
        <v>337</v>
      </c>
      <c r="E120" s="412">
        <v>36710</v>
      </c>
      <c r="F120" s="413">
        <v>105.02</v>
      </c>
      <c r="G120" s="414">
        <f t="shared" si="2"/>
        <v>349.55246619691491</v>
      </c>
      <c r="H120" s="415">
        <f t="shared" si="3"/>
        <v>1.7477623309845745</v>
      </c>
    </row>
    <row r="121" spans="1:8" ht="15" hidden="1" thickBot="1">
      <c r="A121" s="409">
        <v>202201</v>
      </c>
      <c r="B121" s="410" t="s">
        <v>466</v>
      </c>
      <c r="C121" s="410" t="s">
        <v>412</v>
      </c>
      <c r="D121" s="411" t="s">
        <v>339</v>
      </c>
      <c r="E121" s="412">
        <v>184</v>
      </c>
      <c r="F121" s="413">
        <v>105.02</v>
      </c>
      <c r="G121" s="414">
        <f t="shared" si="2"/>
        <v>1.7520472290992193</v>
      </c>
      <c r="H121" s="415">
        <f t="shared" si="3"/>
        <v>1.7520472290992193</v>
      </c>
    </row>
    <row r="122" spans="1:8" ht="15" hidden="1" thickBot="1">
      <c r="A122" s="409">
        <v>202201</v>
      </c>
      <c r="B122" s="410" t="s">
        <v>467</v>
      </c>
      <c r="C122" s="410" t="s">
        <v>412</v>
      </c>
      <c r="D122" s="411" t="s">
        <v>337</v>
      </c>
      <c r="E122" s="412">
        <v>37933</v>
      </c>
      <c r="F122" s="413">
        <v>105.02</v>
      </c>
      <c r="G122" s="414">
        <f t="shared" si="2"/>
        <v>361.19786707293849</v>
      </c>
      <c r="H122" s="415">
        <f t="shared" si="3"/>
        <v>1.8059893353646925</v>
      </c>
    </row>
    <row r="123" spans="1:8" ht="15" hidden="1" thickBot="1">
      <c r="A123" s="409">
        <v>202201</v>
      </c>
      <c r="B123" s="410" t="s">
        <v>468</v>
      </c>
      <c r="C123" s="410" t="s">
        <v>412</v>
      </c>
      <c r="D123" s="411" t="s">
        <v>339</v>
      </c>
      <c r="E123" s="412">
        <v>190</v>
      </c>
      <c r="F123" s="413">
        <v>105.02</v>
      </c>
      <c r="G123" s="414">
        <f t="shared" si="2"/>
        <v>1.8091792039611503</v>
      </c>
      <c r="H123" s="415">
        <f t="shared" si="3"/>
        <v>1.8091792039611503</v>
      </c>
    </row>
    <row r="124" spans="1:8" ht="15" hidden="1" thickBot="1">
      <c r="A124" s="409">
        <v>202201</v>
      </c>
      <c r="B124" s="410" t="s">
        <v>469</v>
      </c>
      <c r="C124" s="410" t="s">
        <v>412</v>
      </c>
      <c r="D124" s="411" t="s">
        <v>337</v>
      </c>
      <c r="E124" s="412">
        <v>37933</v>
      </c>
      <c r="F124" s="413">
        <v>105.02</v>
      </c>
      <c r="G124" s="414">
        <f t="shared" si="2"/>
        <v>361.19786707293849</v>
      </c>
      <c r="H124" s="415">
        <f t="shared" si="3"/>
        <v>1.8059893353646925</v>
      </c>
    </row>
    <row r="125" spans="1:8" ht="15" hidden="1" thickBot="1">
      <c r="A125" s="409">
        <v>202201</v>
      </c>
      <c r="B125" s="410" t="s">
        <v>470</v>
      </c>
      <c r="C125" s="410" t="s">
        <v>412</v>
      </c>
      <c r="D125" s="411" t="s">
        <v>337</v>
      </c>
      <c r="E125" s="412">
        <v>53477</v>
      </c>
      <c r="F125" s="413">
        <v>105.02</v>
      </c>
      <c r="G125" s="414">
        <f t="shared" si="2"/>
        <v>509.20776994858124</v>
      </c>
      <c r="H125" s="415">
        <f t="shared" si="3"/>
        <v>2.5460388497429061</v>
      </c>
    </row>
    <row r="126" spans="1:8" ht="15" hidden="1" thickBot="1">
      <c r="A126" s="409">
        <v>202201</v>
      </c>
      <c r="B126" s="410" t="s">
        <v>471</v>
      </c>
      <c r="C126" s="410" t="s">
        <v>412</v>
      </c>
      <c r="D126" s="411" t="s">
        <v>339</v>
      </c>
      <c r="E126" s="412">
        <v>267</v>
      </c>
      <c r="F126" s="413">
        <v>105.02</v>
      </c>
      <c r="G126" s="414">
        <f t="shared" si="2"/>
        <v>2.5423728813559321</v>
      </c>
      <c r="H126" s="415">
        <f t="shared" si="3"/>
        <v>2.5423728813559321</v>
      </c>
    </row>
    <row r="127" spans="1:8" ht="15" hidden="1" thickBot="1">
      <c r="A127" s="409">
        <v>202201</v>
      </c>
      <c r="B127" s="410" t="s">
        <v>472</v>
      </c>
      <c r="C127" s="410" t="s">
        <v>412</v>
      </c>
      <c r="D127" s="411" t="s">
        <v>337</v>
      </c>
      <c r="E127" s="412">
        <v>39339</v>
      </c>
      <c r="F127" s="413">
        <v>105.02</v>
      </c>
      <c r="G127" s="414">
        <f t="shared" si="2"/>
        <v>374.585793182251</v>
      </c>
      <c r="H127" s="415">
        <f t="shared" si="3"/>
        <v>1.8729289659112549</v>
      </c>
    </row>
    <row r="128" spans="1:8" ht="15" hidden="1" thickBot="1">
      <c r="A128" s="409">
        <v>202201</v>
      </c>
      <c r="B128" s="410" t="s">
        <v>473</v>
      </c>
      <c r="C128" s="410" t="s">
        <v>412</v>
      </c>
      <c r="D128" s="411" t="s">
        <v>339</v>
      </c>
      <c r="E128" s="412">
        <v>197</v>
      </c>
      <c r="F128" s="413">
        <v>105.02</v>
      </c>
      <c r="G128" s="414">
        <f t="shared" si="2"/>
        <v>1.8758331746334032</v>
      </c>
      <c r="H128" s="415">
        <f t="shared" si="3"/>
        <v>1.8758331746334032</v>
      </c>
    </row>
    <row r="129" spans="1:8" ht="15" hidden="1" thickBot="1">
      <c r="A129" s="409">
        <v>202201</v>
      </c>
      <c r="B129" s="410" t="s">
        <v>474</v>
      </c>
      <c r="C129" s="410" t="s">
        <v>412</v>
      </c>
      <c r="D129" s="411" t="s">
        <v>337</v>
      </c>
      <c r="E129" s="412">
        <v>31129</v>
      </c>
      <c r="F129" s="413">
        <v>105.02</v>
      </c>
      <c r="G129" s="414">
        <f t="shared" si="2"/>
        <v>296.41020757950866</v>
      </c>
      <c r="H129" s="415">
        <f t="shared" si="3"/>
        <v>1.4820510378975433</v>
      </c>
    </row>
    <row r="130" spans="1:8" ht="15" hidden="1" thickBot="1">
      <c r="A130" s="409">
        <v>202201</v>
      </c>
      <c r="B130" s="410" t="s">
        <v>475</v>
      </c>
      <c r="C130" s="410" t="s">
        <v>412</v>
      </c>
      <c r="D130" s="411" t="s">
        <v>339</v>
      </c>
      <c r="E130" s="412">
        <v>156</v>
      </c>
      <c r="F130" s="413">
        <v>105.02</v>
      </c>
      <c r="G130" s="414">
        <f t="shared" ref="G130:G193" si="4">+E130/F130</f>
        <v>1.4854313464102076</v>
      </c>
      <c r="H130" s="415">
        <f t="shared" ref="H130:H193" si="5">IF(D130="TB",G130/200,IF(D130="LT",G130,"VER"))</f>
        <v>1.4854313464102076</v>
      </c>
    </row>
    <row r="131" spans="1:8" ht="15" hidden="1" thickBot="1">
      <c r="A131" s="409">
        <v>202201</v>
      </c>
      <c r="B131" s="410" t="s">
        <v>476</v>
      </c>
      <c r="C131" s="410" t="s">
        <v>412</v>
      </c>
      <c r="D131" s="411" t="s">
        <v>337</v>
      </c>
      <c r="E131" s="412">
        <v>52646</v>
      </c>
      <c r="F131" s="413">
        <v>105.02</v>
      </c>
      <c r="G131" s="414">
        <f t="shared" si="4"/>
        <v>501.29499143020377</v>
      </c>
      <c r="H131" s="415">
        <f t="shared" si="5"/>
        <v>2.5064749571510188</v>
      </c>
    </row>
    <row r="132" spans="1:8" ht="15" hidden="1" thickBot="1">
      <c r="A132" s="409">
        <v>202201</v>
      </c>
      <c r="B132" s="410" t="s">
        <v>477</v>
      </c>
      <c r="C132" s="410" t="s">
        <v>412</v>
      </c>
      <c r="D132" s="411" t="s">
        <v>337</v>
      </c>
      <c r="E132" s="412">
        <v>52233</v>
      </c>
      <c r="F132" s="413">
        <v>105.02</v>
      </c>
      <c r="G132" s="414">
        <f t="shared" si="4"/>
        <v>497.36240716054084</v>
      </c>
      <c r="H132" s="415">
        <f t="shared" si="5"/>
        <v>2.4868120358027044</v>
      </c>
    </row>
    <row r="133" spans="1:8" ht="15" hidden="1" thickBot="1">
      <c r="A133" s="409">
        <v>202201</v>
      </c>
      <c r="B133" s="410" t="s">
        <v>478</v>
      </c>
      <c r="C133" s="410" t="s">
        <v>412</v>
      </c>
      <c r="D133" s="411" t="s">
        <v>339</v>
      </c>
      <c r="E133" s="412">
        <v>261</v>
      </c>
      <c r="F133" s="413">
        <v>105.02</v>
      </c>
      <c r="G133" s="414">
        <f t="shared" si="4"/>
        <v>2.4852409064940013</v>
      </c>
      <c r="H133" s="415">
        <f t="shared" si="5"/>
        <v>2.4852409064940013</v>
      </c>
    </row>
    <row r="134" spans="1:8" ht="15" hidden="1" thickBot="1">
      <c r="A134" s="409">
        <v>202201</v>
      </c>
      <c r="B134" s="410" t="s">
        <v>479</v>
      </c>
      <c r="C134" s="410" t="s">
        <v>480</v>
      </c>
      <c r="D134" s="411" t="s">
        <v>337</v>
      </c>
      <c r="E134" s="412">
        <v>10262</v>
      </c>
      <c r="F134" s="413">
        <v>105.02</v>
      </c>
      <c r="G134" s="414">
        <f t="shared" si="4"/>
        <v>97.714721005522762</v>
      </c>
      <c r="H134" s="415">
        <f t="shared" si="5"/>
        <v>0.48857360502761382</v>
      </c>
    </row>
    <row r="135" spans="1:8" ht="15" hidden="1" thickBot="1">
      <c r="A135" s="409">
        <v>202201</v>
      </c>
      <c r="B135" s="410" t="s">
        <v>481</v>
      </c>
      <c r="C135" s="410" t="s">
        <v>480</v>
      </c>
      <c r="D135" s="411" t="s">
        <v>374</v>
      </c>
      <c r="E135" s="412">
        <v>31.75</v>
      </c>
      <c r="F135" s="413">
        <v>105.02</v>
      </c>
      <c r="G135" s="414">
        <f t="shared" si="4"/>
        <v>0.30232336697771856</v>
      </c>
      <c r="H135" s="415" t="str">
        <f t="shared" si="5"/>
        <v>VER</v>
      </c>
    </row>
    <row r="136" spans="1:8" ht="15" hidden="1" thickBot="1">
      <c r="A136" s="409">
        <v>202201</v>
      </c>
      <c r="B136" s="410" t="s">
        <v>482</v>
      </c>
      <c r="C136" s="410" t="s">
        <v>480</v>
      </c>
      <c r="D136" s="411" t="s">
        <v>374</v>
      </c>
      <c r="E136" s="412">
        <v>0.01</v>
      </c>
      <c r="F136" s="413">
        <v>105.02</v>
      </c>
      <c r="G136" s="414">
        <f t="shared" si="4"/>
        <v>9.5219958103218437E-5</v>
      </c>
      <c r="H136" s="415" t="str">
        <f t="shared" si="5"/>
        <v>VER</v>
      </c>
    </row>
    <row r="137" spans="1:8" ht="15" hidden="1" thickBot="1">
      <c r="A137" s="409">
        <v>202201</v>
      </c>
      <c r="B137" s="410" t="s">
        <v>483</v>
      </c>
      <c r="C137" s="410" t="s">
        <v>480</v>
      </c>
      <c r="D137" s="411" t="s">
        <v>374</v>
      </c>
      <c r="E137" s="412">
        <v>0.01</v>
      </c>
      <c r="F137" s="413">
        <v>105.02</v>
      </c>
      <c r="G137" s="414">
        <f t="shared" si="4"/>
        <v>9.5219958103218437E-5</v>
      </c>
      <c r="H137" s="415" t="str">
        <f t="shared" si="5"/>
        <v>VER</v>
      </c>
    </row>
    <row r="138" spans="1:8" ht="15" hidden="1" thickBot="1">
      <c r="A138" s="409">
        <v>202201</v>
      </c>
      <c r="B138" s="410" t="s">
        <v>484</v>
      </c>
      <c r="C138" s="410" t="s">
        <v>480</v>
      </c>
      <c r="D138" s="411" t="s">
        <v>374</v>
      </c>
      <c r="E138" s="412">
        <v>0.01</v>
      </c>
      <c r="F138" s="413">
        <v>105.02</v>
      </c>
      <c r="G138" s="414">
        <f t="shared" si="4"/>
        <v>9.5219958103218437E-5</v>
      </c>
      <c r="H138" s="415" t="str">
        <f t="shared" si="5"/>
        <v>VER</v>
      </c>
    </row>
    <row r="139" spans="1:8" ht="15" hidden="1" thickBot="1">
      <c r="A139" s="409">
        <v>202201</v>
      </c>
      <c r="B139" s="410" t="s">
        <v>485</v>
      </c>
      <c r="C139" s="410" t="s">
        <v>480</v>
      </c>
      <c r="D139" s="411" t="s">
        <v>374</v>
      </c>
      <c r="E139" s="412">
        <v>0.01</v>
      </c>
      <c r="F139" s="413">
        <v>105.02</v>
      </c>
      <c r="G139" s="414">
        <f t="shared" si="4"/>
        <v>9.5219958103218437E-5</v>
      </c>
      <c r="H139" s="415" t="str">
        <f t="shared" si="5"/>
        <v>VER</v>
      </c>
    </row>
    <row r="140" spans="1:8" ht="15" hidden="1" thickBot="1">
      <c r="A140" s="409">
        <v>202201</v>
      </c>
      <c r="B140" s="410" t="s">
        <v>486</v>
      </c>
      <c r="C140" s="410" t="s">
        <v>480</v>
      </c>
      <c r="D140" s="411" t="s">
        <v>374</v>
      </c>
      <c r="E140" s="412">
        <v>0.01</v>
      </c>
      <c r="F140" s="413">
        <v>105.02</v>
      </c>
      <c r="G140" s="414">
        <f t="shared" si="4"/>
        <v>9.5219958103218437E-5</v>
      </c>
      <c r="H140" s="415" t="str">
        <f t="shared" si="5"/>
        <v>VER</v>
      </c>
    </row>
    <row r="141" spans="1:8" ht="15" hidden="1" thickBot="1">
      <c r="A141" s="409">
        <v>202201</v>
      </c>
      <c r="B141" s="410" t="s">
        <v>487</v>
      </c>
      <c r="C141" s="410" t="s">
        <v>480</v>
      </c>
      <c r="D141" s="411" t="s">
        <v>374</v>
      </c>
      <c r="E141" s="412">
        <v>0.01</v>
      </c>
      <c r="F141" s="413">
        <v>105.02</v>
      </c>
      <c r="G141" s="414">
        <f t="shared" si="4"/>
        <v>9.5219958103218437E-5</v>
      </c>
      <c r="H141" s="415" t="str">
        <f t="shared" si="5"/>
        <v>VER</v>
      </c>
    </row>
    <row r="142" spans="1:8" ht="15" hidden="1" thickBot="1">
      <c r="A142" s="409">
        <v>202201</v>
      </c>
      <c r="B142" s="410" t="s">
        <v>488</v>
      </c>
      <c r="C142" s="410" t="s">
        <v>480</v>
      </c>
      <c r="D142" s="411" t="s">
        <v>374</v>
      </c>
      <c r="E142" s="412">
        <v>0.01</v>
      </c>
      <c r="F142" s="413">
        <v>105.02</v>
      </c>
      <c r="G142" s="414">
        <f t="shared" si="4"/>
        <v>9.5219958103218437E-5</v>
      </c>
      <c r="H142" s="415" t="str">
        <f t="shared" si="5"/>
        <v>VER</v>
      </c>
    </row>
    <row r="143" spans="1:8" ht="15" hidden="1" thickBot="1">
      <c r="A143" s="409">
        <v>202201</v>
      </c>
      <c r="B143" s="410" t="s">
        <v>489</v>
      </c>
      <c r="C143" s="410" t="s">
        <v>480</v>
      </c>
      <c r="D143" s="411" t="s">
        <v>374</v>
      </c>
      <c r="E143" s="412">
        <v>0.01</v>
      </c>
      <c r="F143" s="413">
        <v>105.02</v>
      </c>
      <c r="G143" s="414">
        <f t="shared" si="4"/>
        <v>9.5219958103218437E-5</v>
      </c>
      <c r="H143" s="415" t="str">
        <f t="shared" si="5"/>
        <v>VER</v>
      </c>
    </row>
    <row r="144" spans="1:8" ht="15" hidden="1" thickBot="1">
      <c r="A144" s="409">
        <v>202201</v>
      </c>
      <c r="B144" s="410" t="s">
        <v>319</v>
      </c>
      <c r="C144" s="410" t="s">
        <v>480</v>
      </c>
      <c r="D144" s="411" t="s">
        <v>337</v>
      </c>
      <c r="E144" s="412">
        <v>14912</v>
      </c>
      <c r="F144" s="413">
        <v>105.02</v>
      </c>
      <c r="G144" s="414">
        <f t="shared" si="4"/>
        <v>141.99200152351935</v>
      </c>
      <c r="H144" s="415">
        <f t="shared" si="5"/>
        <v>0.7099600076175967</v>
      </c>
    </row>
    <row r="145" spans="1:8" ht="15" hidden="1" thickBot="1">
      <c r="A145" s="409">
        <v>202201</v>
      </c>
      <c r="B145" s="410" t="s">
        <v>490</v>
      </c>
      <c r="C145" s="410" t="s">
        <v>480</v>
      </c>
      <c r="D145" s="411" t="s">
        <v>337</v>
      </c>
      <c r="E145" s="412">
        <v>14912</v>
      </c>
      <c r="F145" s="413">
        <v>105.02</v>
      </c>
      <c r="G145" s="414">
        <f t="shared" si="4"/>
        <v>141.99200152351935</v>
      </c>
      <c r="H145" s="415">
        <f t="shared" si="5"/>
        <v>0.7099600076175967</v>
      </c>
    </row>
    <row r="146" spans="1:8" ht="15" hidden="1" thickBot="1">
      <c r="A146" s="409">
        <v>202201</v>
      </c>
      <c r="B146" s="410" t="s">
        <v>491</v>
      </c>
      <c r="C146" s="410" t="s">
        <v>480</v>
      </c>
      <c r="D146" s="411" t="s">
        <v>339</v>
      </c>
      <c r="E146" s="412">
        <v>74.56</v>
      </c>
      <c r="F146" s="413">
        <v>105.02</v>
      </c>
      <c r="G146" s="414">
        <f t="shared" si="4"/>
        <v>0.7099600076175967</v>
      </c>
      <c r="H146" s="415">
        <f t="shared" si="5"/>
        <v>0.7099600076175967</v>
      </c>
    </row>
    <row r="147" spans="1:8" ht="15" hidden="1" thickBot="1">
      <c r="A147" s="409">
        <v>202201</v>
      </c>
      <c r="B147" s="410" t="s">
        <v>492</v>
      </c>
      <c r="C147" s="410" t="s">
        <v>480</v>
      </c>
      <c r="D147" s="411" t="s">
        <v>337</v>
      </c>
      <c r="E147" s="412">
        <v>14912</v>
      </c>
      <c r="F147" s="413">
        <v>105.02</v>
      </c>
      <c r="G147" s="414">
        <f t="shared" si="4"/>
        <v>141.99200152351935</v>
      </c>
      <c r="H147" s="415">
        <f t="shared" si="5"/>
        <v>0.7099600076175967</v>
      </c>
    </row>
    <row r="148" spans="1:8" ht="15" hidden="1" thickBot="1">
      <c r="A148" s="409">
        <v>202201</v>
      </c>
      <c r="B148" s="410" t="s">
        <v>493</v>
      </c>
      <c r="C148" s="410" t="s">
        <v>480</v>
      </c>
      <c r="D148" s="411" t="s">
        <v>337</v>
      </c>
      <c r="E148" s="412">
        <v>14912</v>
      </c>
      <c r="F148" s="413">
        <v>105.02</v>
      </c>
      <c r="G148" s="414">
        <f t="shared" si="4"/>
        <v>141.99200152351935</v>
      </c>
      <c r="H148" s="415">
        <f t="shared" si="5"/>
        <v>0.7099600076175967</v>
      </c>
    </row>
    <row r="149" spans="1:8" ht="15" hidden="1" thickBot="1">
      <c r="A149" s="409">
        <v>202201</v>
      </c>
      <c r="B149" s="410" t="s">
        <v>494</v>
      </c>
      <c r="C149" s="410" t="s">
        <v>480</v>
      </c>
      <c r="D149" s="411" t="s">
        <v>337</v>
      </c>
      <c r="E149" s="412">
        <v>14912</v>
      </c>
      <c r="F149" s="413">
        <v>105.02</v>
      </c>
      <c r="G149" s="414">
        <f t="shared" si="4"/>
        <v>141.99200152351935</v>
      </c>
      <c r="H149" s="415">
        <f t="shared" si="5"/>
        <v>0.7099600076175967</v>
      </c>
    </row>
    <row r="150" spans="1:8" ht="15" hidden="1" thickBot="1">
      <c r="A150" s="409">
        <v>202201</v>
      </c>
      <c r="B150" s="410" t="s">
        <v>495</v>
      </c>
      <c r="C150" s="410" t="s">
        <v>480</v>
      </c>
      <c r="D150" s="411" t="s">
        <v>339</v>
      </c>
      <c r="E150" s="412">
        <v>74.56</v>
      </c>
      <c r="F150" s="413">
        <v>105.02</v>
      </c>
      <c r="G150" s="414">
        <f t="shared" si="4"/>
        <v>0.7099600076175967</v>
      </c>
      <c r="H150" s="415">
        <f t="shared" si="5"/>
        <v>0.7099600076175967</v>
      </c>
    </row>
    <row r="151" spans="1:8" ht="15" hidden="1" thickBot="1">
      <c r="A151" s="409">
        <v>202201</v>
      </c>
      <c r="B151" s="410" t="s">
        <v>496</v>
      </c>
      <c r="C151" s="410" t="s">
        <v>480</v>
      </c>
      <c r="D151" s="411" t="s">
        <v>337</v>
      </c>
      <c r="E151" s="412">
        <v>14912</v>
      </c>
      <c r="F151" s="413">
        <v>105.02</v>
      </c>
      <c r="G151" s="414">
        <f t="shared" si="4"/>
        <v>141.99200152351935</v>
      </c>
      <c r="H151" s="415">
        <f t="shared" si="5"/>
        <v>0.7099600076175967</v>
      </c>
    </row>
    <row r="152" spans="1:8" ht="15" hidden="1" thickBot="1">
      <c r="A152" s="409">
        <v>202201</v>
      </c>
      <c r="B152" s="410" t="s">
        <v>497</v>
      </c>
      <c r="C152" s="410" t="s">
        <v>480</v>
      </c>
      <c r="D152" s="411" t="s">
        <v>339</v>
      </c>
      <c r="E152" s="412">
        <v>74.56</v>
      </c>
      <c r="F152" s="413">
        <v>105.02</v>
      </c>
      <c r="G152" s="414">
        <f t="shared" si="4"/>
        <v>0.7099600076175967</v>
      </c>
      <c r="H152" s="415">
        <f t="shared" si="5"/>
        <v>0.7099600076175967</v>
      </c>
    </row>
    <row r="153" spans="1:8" ht="15" hidden="1" thickBot="1">
      <c r="A153" s="409">
        <v>202201</v>
      </c>
      <c r="B153" s="410" t="s">
        <v>498</v>
      </c>
      <c r="C153" s="410" t="s">
        <v>480</v>
      </c>
      <c r="D153" s="411" t="s">
        <v>374</v>
      </c>
      <c r="E153" s="412">
        <v>172</v>
      </c>
      <c r="F153" s="413">
        <v>105.02</v>
      </c>
      <c r="G153" s="414">
        <f t="shared" si="4"/>
        <v>1.6377832793753571</v>
      </c>
      <c r="H153" s="415" t="str">
        <f t="shared" si="5"/>
        <v>VER</v>
      </c>
    </row>
    <row r="154" spans="1:8" ht="15" hidden="1" thickBot="1">
      <c r="A154" s="409">
        <v>202201</v>
      </c>
      <c r="B154" s="410" t="s">
        <v>499</v>
      </c>
      <c r="C154" s="410" t="s">
        <v>480</v>
      </c>
      <c r="D154" s="411" t="s">
        <v>337</v>
      </c>
      <c r="E154" s="412">
        <v>20283</v>
      </c>
      <c r="F154" s="413">
        <v>105.02</v>
      </c>
      <c r="G154" s="414">
        <f t="shared" si="4"/>
        <v>193.13464102075795</v>
      </c>
      <c r="H154" s="415">
        <f t="shared" si="5"/>
        <v>0.96567320510378973</v>
      </c>
    </row>
    <row r="155" spans="1:8" ht="15" hidden="1" thickBot="1">
      <c r="A155" s="409">
        <v>202201</v>
      </c>
      <c r="B155" s="410" t="s">
        <v>500</v>
      </c>
      <c r="C155" s="410" t="s">
        <v>480</v>
      </c>
      <c r="D155" s="411" t="s">
        <v>339</v>
      </c>
      <c r="E155" s="412">
        <v>101</v>
      </c>
      <c r="F155" s="413">
        <v>105.02</v>
      </c>
      <c r="G155" s="414">
        <f t="shared" si="4"/>
        <v>0.96172157684250625</v>
      </c>
      <c r="H155" s="415">
        <f t="shared" si="5"/>
        <v>0.96172157684250625</v>
      </c>
    </row>
    <row r="156" spans="1:8" ht="15" hidden="1" thickBot="1">
      <c r="A156" s="409">
        <v>202201</v>
      </c>
      <c r="B156" s="410" t="s">
        <v>501</v>
      </c>
      <c r="C156" s="410" t="s">
        <v>480</v>
      </c>
      <c r="D156" s="411" t="s">
        <v>337</v>
      </c>
      <c r="E156" s="412">
        <v>20596</v>
      </c>
      <c r="F156" s="413">
        <v>105.02</v>
      </c>
      <c r="G156" s="414">
        <f t="shared" si="4"/>
        <v>196.1150257093887</v>
      </c>
      <c r="H156" s="415">
        <f t="shared" si="5"/>
        <v>0.98057512854694351</v>
      </c>
    </row>
    <row r="157" spans="1:8" ht="15" hidden="1" thickBot="1">
      <c r="A157" s="409">
        <v>202201</v>
      </c>
      <c r="B157" s="410" t="s">
        <v>321</v>
      </c>
      <c r="C157" s="410" t="s">
        <v>480</v>
      </c>
      <c r="D157" s="411" t="s">
        <v>337</v>
      </c>
      <c r="E157" s="412">
        <v>17988</v>
      </c>
      <c r="F157" s="413">
        <v>105.02</v>
      </c>
      <c r="G157" s="414">
        <f t="shared" si="4"/>
        <v>171.28166063606932</v>
      </c>
      <c r="H157" s="415">
        <f t="shared" si="5"/>
        <v>0.85640830318034655</v>
      </c>
    </row>
    <row r="158" spans="1:8" ht="15" hidden="1" thickBot="1">
      <c r="A158" s="409">
        <v>202201</v>
      </c>
      <c r="B158" s="410" t="s">
        <v>502</v>
      </c>
      <c r="C158" s="410" t="s">
        <v>480</v>
      </c>
      <c r="D158" s="411" t="s">
        <v>339</v>
      </c>
      <c r="E158" s="412">
        <v>89.89</v>
      </c>
      <c r="F158" s="413">
        <v>105.02</v>
      </c>
      <c r="G158" s="414">
        <f t="shared" si="4"/>
        <v>0.85593220338983056</v>
      </c>
      <c r="H158" s="415">
        <f t="shared" si="5"/>
        <v>0.85593220338983056</v>
      </c>
    </row>
    <row r="159" spans="1:8" ht="15" hidden="1" thickBot="1">
      <c r="A159" s="409">
        <v>202201</v>
      </c>
      <c r="B159" s="410" t="s">
        <v>503</v>
      </c>
      <c r="C159" s="410" t="s">
        <v>480</v>
      </c>
      <c r="D159" s="411" t="s">
        <v>339</v>
      </c>
      <c r="E159" s="412">
        <v>31.07</v>
      </c>
      <c r="F159" s="413">
        <v>105.02</v>
      </c>
      <c r="G159" s="414">
        <f t="shared" si="4"/>
        <v>0.29584840982669969</v>
      </c>
      <c r="H159" s="415">
        <f t="shared" si="5"/>
        <v>0.29584840982669969</v>
      </c>
    </row>
    <row r="160" spans="1:8" ht="15" hidden="1" thickBot="1">
      <c r="A160" s="409">
        <v>202201</v>
      </c>
      <c r="B160" s="410" t="s">
        <v>504</v>
      </c>
      <c r="C160" s="410" t="s">
        <v>480</v>
      </c>
      <c r="D160" s="411" t="s">
        <v>339</v>
      </c>
      <c r="E160" s="412">
        <v>31.07</v>
      </c>
      <c r="F160" s="413">
        <v>105.02</v>
      </c>
      <c r="G160" s="414">
        <f t="shared" si="4"/>
        <v>0.29584840982669969</v>
      </c>
      <c r="H160" s="415">
        <f t="shared" si="5"/>
        <v>0.29584840982669969</v>
      </c>
    </row>
    <row r="161" spans="1:8" ht="15" hidden="1" thickBot="1">
      <c r="A161" s="409">
        <v>202201</v>
      </c>
      <c r="B161" s="410" t="s">
        <v>505</v>
      </c>
      <c r="C161" s="410" t="s">
        <v>480</v>
      </c>
      <c r="D161" s="411" t="s">
        <v>339</v>
      </c>
      <c r="E161" s="412">
        <v>137</v>
      </c>
      <c r="F161" s="413">
        <v>105.02</v>
      </c>
      <c r="G161" s="414">
        <f t="shared" si="4"/>
        <v>1.3045134260140927</v>
      </c>
      <c r="H161" s="415">
        <f t="shared" si="5"/>
        <v>1.3045134260140927</v>
      </c>
    </row>
    <row r="162" spans="1:8" ht="15" hidden="1" thickBot="1">
      <c r="A162" s="409">
        <v>202201</v>
      </c>
      <c r="B162" s="410" t="s">
        <v>506</v>
      </c>
      <c r="C162" s="410" t="s">
        <v>480</v>
      </c>
      <c r="D162" s="411" t="s">
        <v>337</v>
      </c>
      <c r="E162" s="412">
        <v>17407</v>
      </c>
      <c r="F162" s="413">
        <v>105.02</v>
      </c>
      <c r="G162" s="414">
        <f t="shared" si="4"/>
        <v>165.74938107027234</v>
      </c>
      <c r="H162" s="415">
        <f t="shared" si="5"/>
        <v>0.82874690535136164</v>
      </c>
    </row>
    <row r="163" spans="1:8" ht="15" hidden="1" thickBot="1">
      <c r="A163" s="409">
        <v>202201</v>
      </c>
      <c r="B163" s="410" t="s">
        <v>507</v>
      </c>
      <c r="C163" s="410" t="s">
        <v>480</v>
      </c>
      <c r="D163" s="411" t="s">
        <v>339</v>
      </c>
      <c r="E163" s="412">
        <v>86.99</v>
      </c>
      <c r="F163" s="413">
        <v>105.02</v>
      </c>
      <c r="G163" s="414">
        <f t="shared" si="4"/>
        <v>0.82831841553989716</v>
      </c>
      <c r="H163" s="415">
        <f t="shared" si="5"/>
        <v>0.82831841553989716</v>
      </c>
    </row>
    <row r="164" spans="1:8" ht="15" hidden="1" thickBot="1">
      <c r="A164" s="409">
        <v>202201</v>
      </c>
      <c r="B164" s="410" t="s">
        <v>508</v>
      </c>
      <c r="C164" s="410" t="s">
        <v>480</v>
      </c>
      <c r="D164" s="411" t="s">
        <v>337</v>
      </c>
      <c r="E164" s="412">
        <v>23048</v>
      </c>
      <c r="F164" s="413">
        <v>105.02</v>
      </c>
      <c r="G164" s="414">
        <f t="shared" si="4"/>
        <v>219.46295943629787</v>
      </c>
      <c r="H164" s="415">
        <f t="shared" si="5"/>
        <v>1.0973147971814894</v>
      </c>
    </row>
    <row r="165" spans="1:8" ht="15" hidden="1" thickBot="1">
      <c r="A165" s="409">
        <v>202201</v>
      </c>
      <c r="B165" s="410" t="s">
        <v>509</v>
      </c>
      <c r="C165" s="410" t="s">
        <v>480</v>
      </c>
      <c r="D165" s="411" t="s">
        <v>339</v>
      </c>
      <c r="E165" s="412">
        <v>115</v>
      </c>
      <c r="F165" s="413">
        <v>105.02</v>
      </c>
      <c r="G165" s="414">
        <f t="shared" si="4"/>
        <v>1.095029518187012</v>
      </c>
      <c r="H165" s="415">
        <f t="shared" si="5"/>
        <v>1.095029518187012</v>
      </c>
    </row>
    <row r="166" spans="1:8" ht="15" hidden="1" thickBot="1">
      <c r="A166" s="409">
        <v>202201</v>
      </c>
      <c r="B166" s="410" t="s">
        <v>510</v>
      </c>
      <c r="C166" s="410" t="s">
        <v>480</v>
      </c>
      <c r="D166" s="411" t="s">
        <v>339</v>
      </c>
      <c r="E166" s="412">
        <v>89.63</v>
      </c>
      <c r="F166" s="413">
        <v>105.02</v>
      </c>
      <c r="G166" s="414">
        <f t="shared" si="4"/>
        <v>0.85345648447914679</v>
      </c>
      <c r="H166" s="415">
        <f t="shared" si="5"/>
        <v>0.85345648447914679</v>
      </c>
    </row>
    <row r="167" spans="1:8" ht="15" hidden="1" thickBot="1">
      <c r="A167" s="409">
        <v>202201</v>
      </c>
      <c r="B167" s="410" t="s">
        <v>511</v>
      </c>
      <c r="C167" s="410" t="s">
        <v>480</v>
      </c>
      <c r="D167" s="411" t="s">
        <v>337</v>
      </c>
      <c r="E167" s="412">
        <v>45079</v>
      </c>
      <c r="F167" s="413">
        <v>105.02</v>
      </c>
      <c r="G167" s="414">
        <f t="shared" si="4"/>
        <v>429.24204913349837</v>
      </c>
      <c r="H167" s="415">
        <f t="shared" si="5"/>
        <v>2.1462102456674916</v>
      </c>
    </row>
    <row r="168" spans="1:8" ht="15" hidden="1" thickBot="1">
      <c r="A168" s="409">
        <v>202201</v>
      </c>
      <c r="B168" s="410" t="s">
        <v>512</v>
      </c>
      <c r="C168" s="410" t="s">
        <v>480</v>
      </c>
      <c r="D168" s="411" t="s">
        <v>337</v>
      </c>
      <c r="E168" s="412">
        <v>34724</v>
      </c>
      <c r="F168" s="413">
        <v>105.02</v>
      </c>
      <c r="G168" s="414">
        <f t="shared" si="4"/>
        <v>330.6417825176157</v>
      </c>
      <c r="H168" s="415">
        <f t="shared" si="5"/>
        <v>1.6532089125880784</v>
      </c>
    </row>
    <row r="169" spans="1:8" ht="15" hidden="1" thickBot="1">
      <c r="A169" s="409">
        <v>202201</v>
      </c>
      <c r="B169" s="410" t="s">
        <v>513</v>
      </c>
      <c r="C169" s="410" t="s">
        <v>480</v>
      </c>
      <c r="D169" s="411" t="s">
        <v>339</v>
      </c>
      <c r="E169" s="412">
        <v>174</v>
      </c>
      <c r="F169" s="413">
        <v>105.02</v>
      </c>
      <c r="G169" s="414">
        <f t="shared" si="4"/>
        <v>1.6568272709960008</v>
      </c>
      <c r="H169" s="415">
        <f t="shared" si="5"/>
        <v>1.6568272709960008</v>
      </c>
    </row>
    <row r="170" spans="1:8" ht="15" hidden="1" thickBot="1">
      <c r="A170" s="409">
        <v>202201</v>
      </c>
      <c r="B170" s="410" t="s">
        <v>514</v>
      </c>
      <c r="C170" s="410" t="s">
        <v>480</v>
      </c>
      <c r="D170" s="411" t="s">
        <v>337</v>
      </c>
      <c r="E170" s="412">
        <v>30587</v>
      </c>
      <c r="F170" s="413">
        <v>105.02</v>
      </c>
      <c r="G170" s="414">
        <f t="shared" si="4"/>
        <v>291.24928585031421</v>
      </c>
      <c r="H170" s="415">
        <f t="shared" si="5"/>
        <v>1.4562464292515711</v>
      </c>
    </row>
    <row r="171" spans="1:8" ht="15" hidden="1" thickBot="1">
      <c r="A171" s="409">
        <v>202201</v>
      </c>
      <c r="B171" s="410" t="s">
        <v>515</v>
      </c>
      <c r="C171" s="410" t="s">
        <v>480</v>
      </c>
      <c r="D171" s="411" t="s">
        <v>339</v>
      </c>
      <c r="E171" s="412">
        <v>153</v>
      </c>
      <c r="F171" s="413">
        <v>105.02</v>
      </c>
      <c r="G171" s="414">
        <f t="shared" si="4"/>
        <v>1.4568653589792422</v>
      </c>
      <c r="H171" s="415">
        <f t="shared" si="5"/>
        <v>1.4568653589792422</v>
      </c>
    </row>
    <row r="172" spans="1:8" ht="15" hidden="1" thickBot="1">
      <c r="A172" s="409">
        <v>202201</v>
      </c>
      <c r="B172" s="410" t="s">
        <v>516</v>
      </c>
      <c r="C172" s="410" t="s">
        <v>480</v>
      </c>
      <c r="D172" s="411" t="s">
        <v>337</v>
      </c>
      <c r="E172" s="412">
        <v>27722</v>
      </c>
      <c r="F172" s="413">
        <v>105.02</v>
      </c>
      <c r="G172" s="414">
        <f t="shared" si="4"/>
        <v>263.96876785374218</v>
      </c>
      <c r="H172" s="415">
        <f t="shared" si="5"/>
        <v>1.3198438392687109</v>
      </c>
    </row>
    <row r="173" spans="1:8" ht="15" hidden="1" thickBot="1">
      <c r="A173" s="409">
        <v>202201</v>
      </c>
      <c r="B173" s="410" t="s">
        <v>517</v>
      </c>
      <c r="C173" s="410" t="s">
        <v>480</v>
      </c>
      <c r="D173" s="411" t="s">
        <v>339</v>
      </c>
      <c r="E173" s="412">
        <v>139</v>
      </c>
      <c r="F173" s="413">
        <v>105.02</v>
      </c>
      <c r="G173" s="414">
        <f t="shared" si="4"/>
        <v>1.3235574176347362</v>
      </c>
      <c r="H173" s="415">
        <f t="shared" si="5"/>
        <v>1.3235574176347362</v>
      </c>
    </row>
    <row r="174" spans="1:8" ht="15" hidden="1" thickBot="1">
      <c r="A174" s="409">
        <v>202201</v>
      </c>
      <c r="B174" s="410" t="s">
        <v>518</v>
      </c>
      <c r="C174" s="410" t="s">
        <v>480</v>
      </c>
      <c r="D174" s="411" t="s">
        <v>337</v>
      </c>
      <c r="E174" s="412">
        <v>29644</v>
      </c>
      <c r="F174" s="413">
        <v>105.02</v>
      </c>
      <c r="G174" s="414">
        <f t="shared" si="4"/>
        <v>282.27004380118075</v>
      </c>
      <c r="H174" s="415">
        <f t="shared" si="5"/>
        <v>1.4113502190059037</v>
      </c>
    </row>
    <row r="175" spans="1:8" ht="15" hidden="1" thickBot="1">
      <c r="A175" s="409">
        <v>202201</v>
      </c>
      <c r="B175" s="410" t="s">
        <v>519</v>
      </c>
      <c r="C175" s="410" t="s">
        <v>480</v>
      </c>
      <c r="D175" s="411" t="s">
        <v>339</v>
      </c>
      <c r="E175" s="412">
        <v>148</v>
      </c>
      <c r="F175" s="413">
        <v>105.02</v>
      </c>
      <c r="G175" s="414">
        <f t="shared" si="4"/>
        <v>1.4092553799276328</v>
      </c>
      <c r="H175" s="415">
        <f t="shared" si="5"/>
        <v>1.4092553799276328</v>
      </c>
    </row>
    <row r="176" spans="1:8" ht="15" hidden="1" thickBot="1">
      <c r="A176" s="409">
        <v>202201</v>
      </c>
      <c r="B176" s="410" t="s">
        <v>520</v>
      </c>
      <c r="C176" s="410" t="s">
        <v>480</v>
      </c>
      <c r="D176" s="411" t="s">
        <v>337</v>
      </c>
      <c r="E176" s="412">
        <v>16368</v>
      </c>
      <c r="F176" s="413">
        <v>105.02</v>
      </c>
      <c r="G176" s="414">
        <f t="shared" si="4"/>
        <v>155.85602742334794</v>
      </c>
      <c r="H176" s="415">
        <f t="shared" si="5"/>
        <v>0.77928013711673971</v>
      </c>
    </row>
    <row r="177" spans="1:8" ht="15" hidden="1" thickBot="1">
      <c r="A177" s="409">
        <v>202201</v>
      </c>
      <c r="B177" s="410" t="s">
        <v>521</v>
      </c>
      <c r="C177" s="410" t="s">
        <v>480</v>
      </c>
      <c r="D177" s="411" t="s">
        <v>339</v>
      </c>
      <c r="E177" s="412">
        <v>81.790000000000006</v>
      </c>
      <c r="F177" s="413">
        <v>105.02</v>
      </c>
      <c r="G177" s="414">
        <f t="shared" si="4"/>
        <v>0.77880403732622372</v>
      </c>
      <c r="H177" s="415">
        <f t="shared" si="5"/>
        <v>0.77880403732622372</v>
      </c>
    </row>
    <row r="178" spans="1:8" ht="15" hidden="1" thickBot="1">
      <c r="A178" s="409">
        <v>202201</v>
      </c>
      <c r="B178" s="410" t="s">
        <v>522</v>
      </c>
      <c r="C178" s="410" t="s">
        <v>480</v>
      </c>
      <c r="D178" s="411" t="s">
        <v>337</v>
      </c>
      <c r="E178" s="412">
        <v>17936</v>
      </c>
      <c r="F178" s="413">
        <v>105.02</v>
      </c>
      <c r="G178" s="414">
        <f t="shared" si="4"/>
        <v>170.7865168539326</v>
      </c>
      <c r="H178" s="415">
        <f t="shared" si="5"/>
        <v>0.85393258426966301</v>
      </c>
    </row>
    <row r="179" spans="1:8" ht="15" hidden="1" thickBot="1">
      <c r="A179" s="409">
        <v>202201</v>
      </c>
      <c r="B179" s="410" t="s">
        <v>523</v>
      </c>
      <c r="C179" s="410" t="s">
        <v>480</v>
      </c>
      <c r="D179" s="411" t="s">
        <v>337</v>
      </c>
      <c r="E179" s="412">
        <v>7182</v>
      </c>
      <c r="F179" s="413">
        <v>105.02</v>
      </c>
      <c r="G179" s="414">
        <f t="shared" si="4"/>
        <v>68.386973909731481</v>
      </c>
      <c r="H179" s="415">
        <f t="shared" si="5"/>
        <v>0.34193486954865743</v>
      </c>
    </row>
    <row r="180" spans="1:8" ht="15" hidden="1" thickBot="1">
      <c r="A180" s="409">
        <v>202201</v>
      </c>
      <c r="B180" s="410" t="s">
        <v>524</v>
      </c>
      <c r="C180" s="410" t="s">
        <v>480</v>
      </c>
      <c r="D180" s="411" t="s">
        <v>339</v>
      </c>
      <c r="E180" s="412">
        <v>35.9</v>
      </c>
      <c r="F180" s="413">
        <v>105.02</v>
      </c>
      <c r="G180" s="414">
        <f t="shared" si="4"/>
        <v>0.34183964959055418</v>
      </c>
      <c r="H180" s="415">
        <f t="shared" si="5"/>
        <v>0.34183964959055418</v>
      </c>
    </row>
    <row r="181" spans="1:8" ht="15" hidden="1" thickBot="1">
      <c r="A181" s="409">
        <v>202201</v>
      </c>
      <c r="B181" s="410" t="s">
        <v>525</v>
      </c>
      <c r="C181" s="410" t="s">
        <v>480</v>
      </c>
      <c r="D181" s="411" t="s">
        <v>337</v>
      </c>
      <c r="E181" s="412">
        <v>23176</v>
      </c>
      <c r="F181" s="413">
        <v>105.02</v>
      </c>
      <c r="G181" s="414">
        <f t="shared" si="4"/>
        <v>220.68177490001906</v>
      </c>
      <c r="H181" s="415">
        <f t="shared" si="5"/>
        <v>1.1034088745000954</v>
      </c>
    </row>
    <row r="182" spans="1:8" ht="15" hidden="1" thickBot="1">
      <c r="A182" s="409">
        <v>202201</v>
      </c>
      <c r="B182" s="410" t="s">
        <v>526</v>
      </c>
      <c r="C182" s="410" t="s">
        <v>480</v>
      </c>
      <c r="D182" s="411" t="s">
        <v>339</v>
      </c>
      <c r="E182" s="412">
        <v>116</v>
      </c>
      <c r="F182" s="413">
        <v>105.02</v>
      </c>
      <c r="G182" s="414">
        <f t="shared" si="4"/>
        <v>1.1045515139973339</v>
      </c>
      <c r="H182" s="415">
        <f t="shared" si="5"/>
        <v>1.1045515139973339</v>
      </c>
    </row>
    <row r="183" spans="1:8" ht="15" hidden="1" thickBot="1">
      <c r="A183" s="409">
        <v>202201</v>
      </c>
      <c r="B183" s="410" t="s">
        <v>527</v>
      </c>
      <c r="C183" s="410" t="s">
        <v>480</v>
      </c>
      <c r="D183" s="411" t="s">
        <v>337</v>
      </c>
      <c r="E183" s="412">
        <v>20600</v>
      </c>
      <c r="F183" s="413">
        <v>105.02</v>
      </c>
      <c r="G183" s="414">
        <f t="shared" si="4"/>
        <v>196.15311369262997</v>
      </c>
      <c r="H183" s="415">
        <f t="shared" si="5"/>
        <v>0.98076556846314988</v>
      </c>
    </row>
    <row r="184" spans="1:8" ht="15" hidden="1" thickBot="1">
      <c r="A184" s="409">
        <v>202201</v>
      </c>
      <c r="B184" s="410" t="s">
        <v>528</v>
      </c>
      <c r="C184" s="410" t="s">
        <v>480</v>
      </c>
      <c r="D184" s="411" t="s">
        <v>339</v>
      </c>
      <c r="E184" s="412">
        <v>103</v>
      </c>
      <c r="F184" s="413">
        <v>105.02</v>
      </c>
      <c r="G184" s="414">
        <f t="shared" si="4"/>
        <v>0.98076556846314988</v>
      </c>
      <c r="H184" s="415">
        <f t="shared" si="5"/>
        <v>0.98076556846314988</v>
      </c>
    </row>
    <row r="185" spans="1:8" ht="15" hidden="1" thickBot="1">
      <c r="A185" s="409">
        <v>202201</v>
      </c>
      <c r="B185" s="410" t="s">
        <v>529</v>
      </c>
      <c r="C185" s="410" t="s">
        <v>480</v>
      </c>
      <c r="D185" s="411" t="s">
        <v>337</v>
      </c>
      <c r="E185" s="412">
        <v>31485</v>
      </c>
      <c r="F185" s="413">
        <v>105.02</v>
      </c>
      <c r="G185" s="414">
        <f t="shared" si="4"/>
        <v>299.80003808798324</v>
      </c>
      <c r="H185" s="415">
        <f t="shared" si="5"/>
        <v>1.4990001904399162</v>
      </c>
    </row>
    <row r="186" spans="1:8" ht="15" hidden="1" thickBot="1">
      <c r="A186" s="409">
        <v>202201</v>
      </c>
      <c r="B186" s="410" t="s">
        <v>530</v>
      </c>
      <c r="C186" s="410" t="s">
        <v>480</v>
      </c>
      <c r="D186" s="411" t="s">
        <v>337</v>
      </c>
      <c r="E186" s="412">
        <v>0.01</v>
      </c>
      <c r="F186" s="413">
        <v>105.02</v>
      </c>
      <c r="G186" s="414">
        <f t="shared" si="4"/>
        <v>9.5219958103218437E-5</v>
      </c>
      <c r="H186" s="415">
        <f t="shared" si="5"/>
        <v>4.7609979051609216E-7</v>
      </c>
    </row>
    <row r="187" spans="1:8" ht="15" hidden="1" thickBot="1">
      <c r="A187" s="409">
        <v>202201</v>
      </c>
      <c r="B187" s="410" t="s">
        <v>531</v>
      </c>
      <c r="C187" s="410" t="s">
        <v>480</v>
      </c>
      <c r="D187" s="411" t="s">
        <v>339</v>
      </c>
      <c r="E187" s="412">
        <v>0.01</v>
      </c>
      <c r="F187" s="413">
        <v>105.02</v>
      </c>
      <c r="G187" s="414">
        <f t="shared" si="4"/>
        <v>9.5219958103218437E-5</v>
      </c>
      <c r="H187" s="415">
        <f t="shared" si="5"/>
        <v>9.5219958103218437E-5</v>
      </c>
    </row>
    <row r="188" spans="1:8" ht="15" hidden="1" thickBot="1">
      <c r="A188" s="409">
        <v>202201</v>
      </c>
      <c r="B188" s="410" t="s">
        <v>532</v>
      </c>
      <c r="C188" s="410" t="s">
        <v>480</v>
      </c>
      <c r="D188" s="411" t="s">
        <v>337</v>
      </c>
      <c r="E188" s="412">
        <v>34916</v>
      </c>
      <c r="F188" s="413">
        <v>105.02</v>
      </c>
      <c r="G188" s="414">
        <f t="shared" si="4"/>
        <v>332.47000571319751</v>
      </c>
      <c r="H188" s="415">
        <f t="shared" si="5"/>
        <v>1.6623500285659876</v>
      </c>
    </row>
    <row r="189" spans="1:8" ht="15" hidden="1" thickBot="1">
      <c r="A189" s="409">
        <v>202201</v>
      </c>
      <c r="B189" s="410" t="s">
        <v>533</v>
      </c>
      <c r="C189" s="410" t="s">
        <v>480</v>
      </c>
      <c r="D189" s="411" t="s">
        <v>337</v>
      </c>
      <c r="E189" s="412">
        <v>39209</v>
      </c>
      <c r="F189" s="413">
        <v>105.02</v>
      </c>
      <c r="G189" s="414">
        <f t="shared" si="4"/>
        <v>373.34793372690916</v>
      </c>
      <c r="H189" s="415">
        <f t="shared" si="5"/>
        <v>1.8667396686345459</v>
      </c>
    </row>
    <row r="190" spans="1:8" ht="15" hidden="1" thickBot="1">
      <c r="A190" s="409">
        <v>202201</v>
      </c>
      <c r="B190" s="410" t="s">
        <v>534</v>
      </c>
      <c r="C190" s="410" t="s">
        <v>480</v>
      </c>
      <c r="D190" s="411" t="s">
        <v>339</v>
      </c>
      <c r="E190" s="412">
        <v>196</v>
      </c>
      <c r="F190" s="413">
        <v>105.02</v>
      </c>
      <c r="G190" s="414">
        <f t="shared" si="4"/>
        <v>1.8663111788230813</v>
      </c>
      <c r="H190" s="415">
        <f t="shared" si="5"/>
        <v>1.8663111788230813</v>
      </c>
    </row>
    <row r="191" spans="1:8" ht="15" hidden="1" thickBot="1">
      <c r="A191" s="409">
        <v>202201</v>
      </c>
      <c r="B191" s="410" t="s">
        <v>535</v>
      </c>
      <c r="C191" s="410" t="s">
        <v>480</v>
      </c>
      <c r="D191" s="411" t="s">
        <v>337</v>
      </c>
      <c r="E191" s="412">
        <v>48282</v>
      </c>
      <c r="F191" s="413">
        <v>105.02</v>
      </c>
      <c r="G191" s="414">
        <f t="shared" si="4"/>
        <v>459.74100171395924</v>
      </c>
      <c r="H191" s="415">
        <f t="shared" si="5"/>
        <v>2.298705008569796</v>
      </c>
    </row>
    <row r="192" spans="1:8" ht="15" hidden="1" thickBot="1">
      <c r="A192" s="409">
        <v>202201</v>
      </c>
      <c r="B192" s="410" t="s">
        <v>536</v>
      </c>
      <c r="C192" s="410" t="s">
        <v>480</v>
      </c>
      <c r="D192" s="411" t="s">
        <v>337</v>
      </c>
      <c r="E192" s="412">
        <v>71014</v>
      </c>
      <c r="F192" s="413">
        <v>105.02</v>
      </c>
      <c r="G192" s="414">
        <f t="shared" si="4"/>
        <v>676.19501047419544</v>
      </c>
      <c r="H192" s="415">
        <f t="shared" si="5"/>
        <v>3.3809750523709772</v>
      </c>
    </row>
    <row r="193" spans="1:8" ht="15" hidden="1" thickBot="1">
      <c r="A193" s="409">
        <v>202201</v>
      </c>
      <c r="B193" s="410" t="s">
        <v>537</v>
      </c>
      <c r="C193" s="410" t="s">
        <v>480</v>
      </c>
      <c r="D193" s="411" t="s">
        <v>337</v>
      </c>
      <c r="E193" s="412">
        <v>65267</v>
      </c>
      <c r="F193" s="413">
        <v>105.02</v>
      </c>
      <c r="G193" s="414">
        <f t="shared" si="4"/>
        <v>621.47210055227583</v>
      </c>
      <c r="H193" s="415">
        <f t="shared" si="5"/>
        <v>3.1073605027613791</v>
      </c>
    </row>
    <row r="194" spans="1:8" ht="15" hidden="1" thickBot="1">
      <c r="A194" s="409">
        <v>202201</v>
      </c>
      <c r="B194" s="410" t="s">
        <v>538</v>
      </c>
      <c r="C194" s="410" t="s">
        <v>480</v>
      </c>
      <c r="D194" s="411" t="s">
        <v>339</v>
      </c>
      <c r="E194" s="412">
        <v>326</v>
      </c>
      <c r="F194" s="413">
        <v>105.02</v>
      </c>
      <c r="G194" s="414">
        <f t="shared" ref="G194:G257" si="6">+E194/F194</f>
        <v>3.1041706341649209</v>
      </c>
      <c r="H194" s="415">
        <f t="shared" ref="H194:H257" si="7">IF(D194="TB",G194/200,IF(D194="LT",G194,"VER"))</f>
        <v>3.1041706341649209</v>
      </c>
    </row>
    <row r="195" spans="1:8" ht="15" hidden="1" thickBot="1">
      <c r="A195" s="409">
        <v>202201</v>
      </c>
      <c r="B195" s="410" t="s">
        <v>539</v>
      </c>
      <c r="C195" s="410" t="s">
        <v>480</v>
      </c>
      <c r="D195" s="411" t="s">
        <v>337</v>
      </c>
      <c r="E195" s="412">
        <v>65511</v>
      </c>
      <c r="F195" s="413">
        <v>105.02</v>
      </c>
      <c r="G195" s="414">
        <f t="shared" si="6"/>
        <v>623.79546752999431</v>
      </c>
      <c r="H195" s="415">
        <f t="shared" si="7"/>
        <v>3.1189773376499716</v>
      </c>
    </row>
    <row r="196" spans="1:8" ht="15" hidden="1" thickBot="1">
      <c r="A196" s="409">
        <v>202201</v>
      </c>
      <c r="B196" s="410" t="s">
        <v>540</v>
      </c>
      <c r="C196" s="410" t="s">
        <v>480</v>
      </c>
      <c r="D196" s="411" t="s">
        <v>337</v>
      </c>
      <c r="E196" s="412">
        <v>61935</v>
      </c>
      <c r="F196" s="413">
        <v>105.02</v>
      </c>
      <c r="G196" s="414">
        <f t="shared" si="6"/>
        <v>589.74481051228338</v>
      </c>
      <c r="H196" s="415">
        <f t="shared" si="7"/>
        <v>2.9487240525614169</v>
      </c>
    </row>
    <row r="197" spans="1:8" ht="15" hidden="1" thickBot="1">
      <c r="A197" s="409">
        <v>202201</v>
      </c>
      <c r="B197" s="410" t="s">
        <v>541</v>
      </c>
      <c r="C197" s="410" t="s">
        <v>480</v>
      </c>
      <c r="D197" s="411" t="s">
        <v>337</v>
      </c>
      <c r="E197" s="412">
        <v>61819</v>
      </c>
      <c r="F197" s="413">
        <v>105.02</v>
      </c>
      <c r="G197" s="414">
        <f t="shared" si="6"/>
        <v>588.64025899828607</v>
      </c>
      <c r="H197" s="415">
        <f t="shared" si="7"/>
        <v>2.9432012949914306</v>
      </c>
    </row>
    <row r="198" spans="1:8" ht="15" hidden="1" thickBot="1">
      <c r="A198" s="409">
        <v>202201</v>
      </c>
      <c r="B198" s="410" t="s">
        <v>542</v>
      </c>
      <c r="C198" s="410" t="s">
        <v>480</v>
      </c>
      <c r="D198" s="411" t="s">
        <v>337</v>
      </c>
      <c r="E198" s="412">
        <v>49492</v>
      </c>
      <c r="F198" s="413">
        <v>105.02</v>
      </c>
      <c r="G198" s="414">
        <f t="shared" si="6"/>
        <v>471.26261664444871</v>
      </c>
      <c r="H198" s="415">
        <f t="shared" si="7"/>
        <v>2.3563130832222434</v>
      </c>
    </row>
    <row r="199" spans="1:8" ht="15" hidden="1" thickBot="1">
      <c r="A199" s="409">
        <v>202201</v>
      </c>
      <c r="B199" s="410" t="s">
        <v>543</v>
      </c>
      <c r="C199" s="410" t="s">
        <v>480</v>
      </c>
      <c r="D199" s="411" t="s">
        <v>337</v>
      </c>
      <c r="E199" s="412">
        <v>84400</v>
      </c>
      <c r="F199" s="413">
        <v>105.02</v>
      </c>
      <c r="G199" s="414">
        <f t="shared" si="6"/>
        <v>803.65644639116363</v>
      </c>
      <c r="H199" s="415">
        <f t="shared" si="7"/>
        <v>4.0182822319558182</v>
      </c>
    </row>
    <row r="200" spans="1:8" ht="15" hidden="1" thickBot="1">
      <c r="A200" s="409">
        <v>202201</v>
      </c>
      <c r="B200" s="410" t="s">
        <v>544</v>
      </c>
      <c r="C200" s="410" t="s">
        <v>480</v>
      </c>
      <c r="D200" s="411" t="s">
        <v>337</v>
      </c>
      <c r="E200" s="412">
        <v>57127</v>
      </c>
      <c r="F200" s="413">
        <v>105.02</v>
      </c>
      <c r="G200" s="414">
        <f t="shared" si="6"/>
        <v>543.96305465625596</v>
      </c>
      <c r="H200" s="415">
        <f t="shared" si="7"/>
        <v>2.7198152732812799</v>
      </c>
    </row>
    <row r="201" spans="1:8" ht="15" hidden="1" thickBot="1">
      <c r="A201" s="409">
        <v>202201</v>
      </c>
      <c r="B201" s="410" t="s">
        <v>545</v>
      </c>
      <c r="C201" s="410" t="s">
        <v>480</v>
      </c>
      <c r="D201" s="411" t="s">
        <v>339</v>
      </c>
      <c r="E201" s="412">
        <v>286</v>
      </c>
      <c r="F201" s="413">
        <v>105.02</v>
      </c>
      <c r="G201" s="414">
        <f t="shared" si="6"/>
        <v>2.7232908017520474</v>
      </c>
      <c r="H201" s="415">
        <f t="shared" si="7"/>
        <v>2.7232908017520474</v>
      </c>
    </row>
    <row r="202" spans="1:8" ht="15" hidden="1" thickBot="1">
      <c r="A202" s="409">
        <v>202201</v>
      </c>
      <c r="B202" s="410" t="s">
        <v>546</v>
      </c>
      <c r="C202" s="410" t="s">
        <v>480</v>
      </c>
      <c r="D202" s="411" t="s">
        <v>337</v>
      </c>
      <c r="E202" s="412">
        <v>57127</v>
      </c>
      <c r="F202" s="413">
        <v>105.02</v>
      </c>
      <c r="G202" s="414">
        <f t="shared" si="6"/>
        <v>543.96305465625596</v>
      </c>
      <c r="H202" s="415">
        <f t="shared" si="7"/>
        <v>2.7198152732812799</v>
      </c>
    </row>
    <row r="203" spans="1:8" ht="15" hidden="1" thickBot="1">
      <c r="A203" s="409">
        <v>202201</v>
      </c>
      <c r="B203" s="410" t="s">
        <v>547</v>
      </c>
      <c r="C203" s="410" t="s">
        <v>480</v>
      </c>
      <c r="D203" s="411" t="s">
        <v>339</v>
      </c>
      <c r="E203" s="412">
        <v>286</v>
      </c>
      <c r="F203" s="413">
        <v>105.02</v>
      </c>
      <c r="G203" s="414">
        <f t="shared" si="6"/>
        <v>2.7232908017520474</v>
      </c>
      <c r="H203" s="415">
        <f t="shared" si="7"/>
        <v>2.7232908017520474</v>
      </c>
    </row>
    <row r="204" spans="1:8" ht="15" hidden="1" thickBot="1">
      <c r="A204" s="409">
        <v>202201</v>
      </c>
      <c r="B204" s="410" t="s">
        <v>548</v>
      </c>
      <c r="C204" s="410" t="s">
        <v>480</v>
      </c>
      <c r="D204" s="411" t="s">
        <v>339</v>
      </c>
      <c r="E204" s="412">
        <v>309</v>
      </c>
      <c r="F204" s="413">
        <v>105.02</v>
      </c>
      <c r="G204" s="414">
        <f t="shared" si="6"/>
        <v>2.9422967053894498</v>
      </c>
      <c r="H204" s="415">
        <f t="shared" si="7"/>
        <v>2.9422967053894498</v>
      </c>
    </row>
    <row r="205" spans="1:8" ht="15" hidden="1" thickBot="1">
      <c r="A205" s="409">
        <v>202201</v>
      </c>
      <c r="B205" s="410" t="s">
        <v>549</v>
      </c>
      <c r="C205" s="410" t="s">
        <v>480</v>
      </c>
      <c r="D205" s="411" t="s">
        <v>337</v>
      </c>
      <c r="E205" s="412">
        <v>57127</v>
      </c>
      <c r="F205" s="413">
        <v>105.02</v>
      </c>
      <c r="G205" s="414">
        <f t="shared" si="6"/>
        <v>543.96305465625596</v>
      </c>
      <c r="H205" s="415">
        <f t="shared" si="7"/>
        <v>2.7198152732812799</v>
      </c>
    </row>
    <row r="206" spans="1:8" ht="15" hidden="1" thickBot="1">
      <c r="A206" s="409">
        <v>202201</v>
      </c>
      <c r="B206" s="410" t="s">
        <v>550</v>
      </c>
      <c r="C206" s="410" t="s">
        <v>480</v>
      </c>
      <c r="D206" s="411" t="s">
        <v>337</v>
      </c>
      <c r="E206" s="412">
        <v>61819</v>
      </c>
      <c r="F206" s="413">
        <v>105.02</v>
      </c>
      <c r="G206" s="414">
        <f t="shared" si="6"/>
        <v>588.64025899828607</v>
      </c>
      <c r="H206" s="415">
        <f t="shared" si="7"/>
        <v>2.9432012949914306</v>
      </c>
    </row>
    <row r="207" spans="1:8" ht="15" hidden="1" thickBot="1">
      <c r="A207" s="409">
        <v>202201</v>
      </c>
      <c r="B207" s="410" t="s">
        <v>551</v>
      </c>
      <c r="C207" s="410" t="s">
        <v>480</v>
      </c>
      <c r="D207" s="411" t="s">
        <v>339</v>
      </c>
      <c r="E207" s="412">
        <v>309</v>
      </c>
      <c r="F207" s="413">
        <v>105.02</v>
      </c>
      <c r="G207" s="414">
        <f t="shared" si="6"/>
        <v>2.9422967053894498</v>
      </c>
      <c r="H207" s="415">
        <f t="shared" si="7"/>
        <v>2.9422967053894498</v>
      </c>
    </row>
    <row r="208" spans="1:8" ht="15" hidden="1" thickBot="1">
      <c r="A208" s="409">
        <v>202201</v>
      </c>
      <c r="B208" s="410" t="s">
        <v>552</v>
      </c>
      <c r="C208" s="410" t="s">
        <v>480</v>
      </c>
      <c r="D208" s="411" t="s">
        <v>337</v>
      </c>
      <c r="E208" s="412">
        <v>61526</v>
      </c>
      <c r="F208" s="413">
        <v>105.02</v>
      </c>
      <c r="G208" s="414">
        <f t="shared" si="6"/>
        <v>585.85031422586178</v>
      </c>
      <c r="H208" s="415">
        <f t="shared" si="7"/>
        <v>2.929251571129309</v>
      </c>
    </row>
    <row r="209" spans="1:8" ht="15" hidden="1" thickBot="1">
      <c r="A209" s="409">
        <v>202201</v>
      </c>
      <c r="B209" s="410" t="s">
        <v>553</v>
      </c>
      <c r="C209" s="410" t="s">
        <v>480</v>
      </c>
      <c r="D209" s="411" t="s">
        <v>339</v>
      </c>
      <c r="E209" s="412">
        <v>308</v>
      </c>
      <c r="F209" s="413">
        <v>105.02</v>
      </c>
      <c r="G209" s="414">
        <f t="shared" si="6"/>
        <v>2.9327747095791281</v>
      </c>
      <c r="H209" s="415">
        <f t="shared" si="7"/>
        <v>2.9327747095791281</v>
      </c>
    </row>
    <row r="210" spans="1:8" ht="15" hidden="1" thickBot="1">
      <c r="A210" s="409">
        <v>202201</v>
      </c>
      <c r="B210" s="410" t="s">
        <v>554</v>
      </c>
      <c r="C210" s="410" t="s">
        <v>480</v>
      </c>
      <c r="D210" s="411" t="s">
        <v>337</v>
      </c>
      <c r="E210" s="412">
        <v>61526</v>
      </c>
      <c r="F210" s="413">
        <v>105.02</v>
      </c>
      <c r="G210" s="414">
        <f t="shared" si="6"/>
        <v>585.85031422586178</v>
      </c>
      <c r="H210" s="415">
        <f t="shared" si="7"/>
        <v>2.929251571129309</v>
      </c>
    </row>
    <row r="211" spans="1:8" ht="15" hidden="1" thickBot="1">
      <c r="A211" s="409">
        <v>202201</v>
      </c>
      <c r="B211" s="410" t="s">
        <v>555</v>
      </c>
      <c r="C211" s="410" t="s">
        <v>480</v>
      </c>
      <c r="D211" s="411" t="s">
        <v>339</v>
      </c>
      <c r="E211" s="412">
        <v>308</v>
      </c>
      <c r="F211" s="413">
        <v>105.02</v>
      </c>
      <c r="G211" s="414">
        <f t="shared" si="6"/>
        <v>2.9327747095791281</v>
      </c>
      <c r="H211" s="415">
        <f t="shared" si="7"/>
        <v>2.9327747095791281</v>
      </c>
    </row>
    <row r="212" spans="1:8" ht="15" hidden="1" thickBot="1">
      <c r="A212" s="409">
        <v>202201</v>
      </c>
      <c r="B212" s="410" t="s">
        <v>556</v>
      </c>
      <c r="C212" s="410" t="s">
        <v>480</v>
      </c>
      <c r="D212" s="411" t="s">
        <v>337</v>
      </c>
      <c r="E212" s="412">
        <v>61353</v>
      </c>
      <c r="F212" s="413">
        <v>105.02</v>
      </c>
      <c r="G212" s="414">
        <f t="shared" si="6"/>
        <v>584.20300895067612</v>
      </c>
      <c r="H212" s="415">
        <f t="shared" si="7"/>
        <v>2.9210150447533807</v>
      </c>
    </row>
    <row r="213" spans="1:8" ht="15" hidden="1" thickBot="1">
      <c r="A213" s="409">
        <v>202201</v>
      </c>
      <c r="B213" s="410" t="s">
        <v>557</v>
      </c>
      <c r="C213" s="410" t="s">
        <v>480</v>
      </c>
      <c r="D213" s="411" t="s">
        <v>337</v>
      </c>
      <c r="E213" s="412">
        <v>70266</v>
      </c>
      <c r="F213" s="413">
        <v>105.02</v>
      </c>
      <c r="G213" s="414">
        <f t="shared" si="6"/>
        <v>669.0725576080747</v>
      </c>
      <c r="H213" s="415">
        <f t="shared" si="7"/>
        <v>3.3453627880403736</v>
      </c>
    </row>
    <row r="214" spans="1:8" ht="15" hidden="1" thickBot="1">
      <c r="A214" s="409">
        <v>202201</v>
      </c>
      <c r="B214" s="410" t="s">
        <v>558</v>
      </c>
      <c r="C214" s="410" t="s">
        <v>480</v>
      </c>
      <c r="D214" s="411" t="s">
        <v>339</v>
      </c>
      <c r="E214" s="412">
        <v>351</v>
      </c>
      <c r="F214" s="413">
        <v>105.02</v>
      </c>
      <c r="G214" s="414">
        <f t="shared" si="6"/>
        <v>3.342220529422967</v>
      </c>
      <c r="H214" s="415">
        <f t="shared" si="7"/>
        <v>3.342220529422967</v>
      </c>
    </row>
    <row r="215" spans="1:8" ht="15" hidden="1" thickBot="1">
      <c r="A215" s="409">
        <v>202201</v>
      </c>
      <c r="B215" s="410" t="s">
        <v>559</v>
      </c>
      <c r="C215" s="410" t="s">
        <v>480</v>
      </c>
      <c r="D215" s="411" t="s">
        <v>337</v>
      </c>
      <c r="E215" s="412">
        <v>35086</v>
      </c>
      <c r="F215" s="413">
        <v>105.02</v>
      </c>
      <c r="G215" s="414">
        <f t="shared" si="6"/>
        <v>334.0887450009522</v>
      </c>
      <c r="H215" s="415">
        <f t="shared" si="7"/>
        <v>1.670443725004761</v>
      </c>
    </row>
    <row r="216" spans="1:8" ht="15" hidden="1" thickBot="1">
      <c r="A216" s="409">
        <v>202201</v>
      </c>
      <c r="B216" s="410" t="s">
        <v>560</v>
      </c>
      <c r="C216" s="410" t="s">
        <v>480</v>
      </c>
      <c r="D216" s="411" t="s">
        <v>339</v>
      </c>
      <c r="E216" s="412">
        <v>175</v>
      </c>
      <c r="F216" s="413">
        <v>105.02</v>
      </c>
      <c r="G216" s="414">
        <f t="shared" si="6"/>
        <v>1.6663492668063227</v>
      </c>
      <c r="H216" s="415">
        <f t="shared" si="7"/>
        <v>1.6663492668063227</v>
      </c>
    </row>
    <row r="217" spans="1:8" ht="15" hidden="1" thickBot="1">
      <c r="A217" s="409">
        <v>202201</v>
      </c>
      <c r="B217" s="410" t="s">
        <v>561</v>
      </c>
      <c r="C217" s="410" t="s">
        <v>480</v>
      </c>
      <c r="D217" s="411" t="s">
        <v>337</v>
      </c>
      <c r="E217" s="412">
        <v>35086</v>
      </c>
      <c r="F217" s="413">
        <v>105.02</v>
      </c>
      <c r="G217" s="414">
        <f t="shared" si="6"/>
        <v>334.0887450009522</v>
      </c>
      <c r="H217" s="415">
        <f t="shared" si="7"/>
        <v>1.670443725004761</v>
      </c>
    </row>
    <row r="218" spans="1:8" ht="15" hidden="1" thickBot="1">
      <c r="A218" s="409">
        <v>202201</v>
      </c>
      <c r="B218" s="410" t="s">
        <v>562</v>
      </c>
      <c r="C218" s="410" t="s">
        <v>480</v>
      </c>
      <c r="D218" s="411" t="s">
        <v>339</v>
      </c>
      <c r="E218" s="412">
        <v>175</v>
      </c>
      <c r="F218" s="413">
        <v>105.02</v>
      </c>
      <c r="G218" s="414">
        <f t="shared" si="6"/>
        <v>1.6663492668063227</v>
      </c>
      <c r="H218" s="415">
        <f t="shared" si="7"/>
        <v>1.6663492668063227</v>
      </c>
    </row>
    <row r="219" spans="1:8" ht="15" hidden="1" thickBot="1">
      <c r="A219" s="409">
        <v>202201</v>
      </c>
      <c r="B219" s="410" t="s">
        <v>563</v>
      </c>
      <c r="C219" s="410" t="s">
        <v>480</v>
      </c>
      <c r="D219" s="411" t="s">
        <v>337</v>
      </c>
      <c r="E219" s="412">
        <v>35086</v>
      </c>
      <c r="F219" s="413">
        <v>105.02</v>
      </c>
      <c r="G219" s="414">
        <f t="shared" si="6"/>
        <v>334.0887450009522</v>
      </c>
      <c r="H219" s="415">
        <f t="shared" si="7"/>
        <v>1.670443725004761</v>
      </c>
    </row>
    <row r="220" spans="1:8" ht="15" hidden="1" thickBot="1">
      <c r="A220" s="409">
        <v>202201</v>
      </c>
      <c r="B220" s="410" t="s">
        <v>564</v>
      </c>
      <c r="C220" s="410" t="s">
        <v>480</v>
      </c>
      <c r="D220" s="411" t="s">
        <v>337</v>
      </c>
      <c r="E220" s="412">
        <v>35086</v>
      </c>
      <c r="F220" s="413">
        <v>105.02</v>
      </c>
      <c r="G220" s="414">
        <f t="shared" si="6"/>
        <v>334.0887450009522</v>
      </c>
      <c r="H220" s="415">
        <f t="shared" si="7"/>
        <v>1.670443725004761</v>
      </c>
    </row>
    <row r="221" spans="1:8" ht="15" hidden="1" thickBot="1">
      <c r="A221" s="409">
        <v>202201</v>
      </c>
      <c r="B221" s="410" t="s">
        <v>565</v>
      </c>
      <c r="C221" s="410" t="s">
        <v>480</v>
      </c>
      <c r="D221" s="411" t="s">
        <v>339</v>
      </c>
      <c r="E221" s="412">
        <v>175</v>
      </c>
      <c r="F221" s="413">
        <v>105.02</v>
      </c>
      <c r="G221" s="414">
        <f t="shared" si="6"/>
        <v>1.6663492668063227</v>
      </c>
      <c r="H221" s="415">
        <f t="shared" si="7"/>
        <v>1.6663492668063227</v>
      </c>
    </row>
    <row r="222" spans="1:8" ht="15" hidden="1" thickBot="1">
      <c r="A222" s="409">
        <v>202201</v>
      </c>
      <c r="B222" s="410" t="s">
        <v>566</v>
      </c>
      <c r="C222" s="410" t="s">
        <v>480</v>
      </c>
      <c r="D222" s="411" t="s">
        <v>337</v>
      </c>
      <c r="E222" s="412">
        <v>47477</v>
      </c>
      <c r="F222" s="413">
        <v>105.02</v>
      </c>
      <c r="G222" s="414">
        <f t="shared" si="6"/>
        <v>452.0757950866502</v>
      </c>
      <c r="H222" s="415">
        <f t="shared" si="7"/>
        <v>2.2603789754332508</v>
      </c>
    </row>
    <row r="223" spans="1:8" ht="15" hidden="1" thickBot="1">
      <c r="A223" s="409">
        <v>202201</v>
      </c>
      <c r="B223" s="410" t="s">
        <v>567</v>
      </c>
      <c r="C223" s="410" t="s">
        <v>480</v>
      </c>
      <c r="D223" s="411" t="s">
        <v>339</v>
      </c>
      <c r="E223" s="412">
        <v>237</v>
      </c>
      <c r="F223" s="413">
        <v>105.02</v>
      </c>
      <c r="G223" s="414">
        <f t="shared" si="6"/>
        <v>2.2567130070462769</v>
      </c>
      <c r="H223" s="415">
        <f t="shared" si="7"/>
        <v>2.2567130070462769</v>
      </c>
    </row>
    <row r="224" spans="1:8" ht="15" hidden="1" thickBot="1">
      <c r="A224" s="409">
        <v>202201</v>
      </c>
      <c r="B224" s="410" t="s">
        <v>568</v>
      </c>
      <c r="C224" s="410" t="s">
        <v>480</v>
      </c>
      <c r="D224" s="411" t="s">
        <v>337</v>
      </c>
      <c r="E224" s="412">
        <v>35086</v>
      </c>
      <c r="F224" s="413">
        <v>105.02</v>
      </c>
      <c r="G224" s="414">
        <f t="shared" si="6"/>
        <v>334.0887450009522</v>
      </c>
      <c r="H224" s="415">
        <f t="shared" si="7"/>
        <v>1.670443725004761</v>
      </c>
    </row>
    <row r="225" spans="1:8" ht="15" hidden="1" thickBot="1">
      <c r="A225" s="409">
        <v>202201</v>
      </c>
      <c r="B225" s="410" t="s">
        <v>569</v>
      </c>
      <c r="C225" s="410" t="s">
        <v>480</v>
      </c>
      <c r="D225" s="411" t="s">
        <v>339</v>
      </c>
      <c r="E225" s="412">
        <v>175</v>
      </c>
      <c r="F225" s="413">
        <v>105.02</v>
      </c>
      <c r="G225" s="414">
        <f t="shared" si="6"/>
        <v>1.6663492668063227</v>
      </c>
      <c r="H225" s="415">
        <f t="shared" si="7"/>
        <v>1.6663492668063227</v>
      </c>
    </row>
    <row r="226" spans="1:8" ht="15" hidden="1" thickBot="1">
      <c r="A226" s="409">
        <v>202201</v>
      </c>
      <c r="B226" s="410" t="s">
        <v>570</v>
      </c>
      <c r="C226" s="410" t="s">
        <v>480</v>
      </c>
      <c r="D226" s="411" t="s">
        <v>337</v>
      </c>
      <c r="E226" s="412">
        <v>117674</v>
      </c>
      <c r="F226" s="413">
        <v>105.02</v>
      </c>
      <c r="G226" s="414">
        <f t="shared" si="6"/>
        <v>1120.4913349838127</v>
      </c>
      <c r="H226" s="415">
        <f t="shared" si="7"/>
        <v>5.6024566749190639</v>
      </c>
    </row>
    <row r="227" spans="1:8" ht="15" hidden="1" thickBot="1">
      <c r="A227" s="409">
        <v>202201</v>
      </c>
      <c r="B227" s="410" t="s">
        <v>571</v>
      </c>
      <c r="C227" s="410" t="s">
        <v>480</v>
      </c>
      <c r="D227" s="411" t="s">
        <v>339</v>
      </c>
      <c r="E227" s="412">
        <v>588</v>
      </c>
      <c r="F227" s="413">
        <v>105.02</v>
      </c>
      <c r="G227" s="414">
        <f t="shared" si="6"/>
        <v>5.5989335364692439</v>
      </c>
      <c r="H227" s="415">
        <f t="shared" si="7"/>
        <v>5.5989335364692439</v>
      </c>
    </row>
    <row r="228" spans="1:8" ht="15" hidden="1" thickBot="1">
      <c r="A228" s="409">
        <v>202201</v>
      </c>
      <c r="B228" s="410" t="s">
        <v>572</v>
      </c>
      <c r="C228" s="410" t="s">
        <v>573</v>
      </c>
      <c r="D228" s="411" t="s">
        <v>337</v>
      </c>
      <c r="E228" s="412">
        <v>88038</v>
      </c>
      <c r="F228" s="413">
        <v>105.02</v>
      </c>
      <c r="G228" s="414">
        <f t="shared" si="6"/>
        <v>838.29746714911448</v>
      </c>
      <c r="H228" s="415">
        <f t="shared" si="7"/>
        <v>4.1914873357455722</v>
      </c>
    </row>
    <row r="229" spans="1:8" ht="15" hidden="1" thickBot="1">
      <c r="A229" s="409">
        <v>202201</v>
      </c>
      <c r="B229" s="410" t="s">
        <v>574</v>
      </c>
      <c r="C229" s="410" t="s">
        <v>480</v>
      </c>
      <c r="D229" s="411" t="s">
        <v>337</v>
      </c>
      <c r="E229" s="412">
        <v>15634</v>
      </c>
      <c r="F229" s="413">
        <v>105.02</v>
      </c>
      <c r="G229" s="414">
        <f t="shared" si="6"/>
        <v>148.8668824985717</v>
      </c>
      <c r="H229" s="415">
        <f t="shared" si="7"/>
        <v>0.74433441249285848</v>
      </c>
    </row>
    <row r="230" spans="1:8" ht="15" hidden="1" thickBot="1">
      <c r="A230" s="409">
        <v>202201</v>
      </c>
      <c r="B230" s="410" t="s">
        <v>575</v>
      </c>
      <c r="C230" s="410" t="s">
        <v>480</v>
      </c>
      <c r="D230" s="411" t="s">
        <v>337</v>
      </c>
      <c r="E230" s="412">
        <v>0.01</v>
      </c>
      <c r="F230" s="413">
        <v>105.02</v>
      </c>
      <c r="G230" s="414">
        <f t="shared" si="6"/>
        <v>9.5219958103218437E-5</v>
      </c>
      <c r="H230" s="415">
        <f t="shared" si="7"/>
        <v>4.7609979051609216E-7</v>
      </c>
    </row>
    <row r="231" spans="1:8" ht="15" hidden="1" thickBot="1">
      <c r="A231" s="409">
        <v>202201</v>
      </c>
      <c r="B231" s="410" t="s">
        <v>576</v>
      </c>
      <c r="C231" s="410" t="s">
        <v>480</v>
      </c>
      <c r="D231" s="411" t="s">
        <v>339</v>
      </c>
      <c r="E231" s="412">
        <v>0.01</v>
      </c>
      <c r="F231" s="413">
        <v>105.02</v>
      </c>
      <c r="G231" s="414">
        <f t="shared" si="6"/>
        <v>9.5219958103218437E-5</v>
      </c>
      <c r="H231" s="415">
        <f t="shared" si="7"/>
        <v>9.5219958103218437E-5</v>
      </c>
    </row>
    <row r="232" spans="1:8" ht="15" hidden="1" thickBot="1">
      <c r="A232" s="409">
        <v>202201</v>
      </c>
      <c r="B232" s="410" t="s">
        <v>577</v>
      </c>
      <c r="C232" s="410" t="s">
        <v>480</v>
      </c>
      <c r="D232" s="411" t="s">
        <v>337</v>
      </c>
      <c r="E232" s="412">
        <v>60310</v>
      </c>
      <c r="F232" s="413">
        <v>105.02</v>
      </c>
      <c r="G232" s="414">
        <f t="shared" si="6"/>
        <v>574.27156732051037</v>
      </c>
      <c r="H232" s="415">
        <f t="shared" si="7"/>
        <v>2.8713578366025518</v>
      </c>
    </row>
    <row r="233" spans="1:8" ht="15" hidden="1" thickBot="1">
      <c r="A233" s="409">
        <v>202201</v>
      </c>
      <c r="B233" s="410" t="s">
        <v>578</v>
      </c>
      <c r="C233" s="410" t="s">
        <v>480</v>
      </c>
      <c r="D233" s="411" t="s">
        <v>339</v>
      </c>
      <c r="E233" s="412">
        <v>302</v>
      </c>
      <c r="F233" s="413">
        <v>105.02</v>
      </c>
      <c r="G233" s="414">
        <f t="shared" si="6"/>
        <v>2.8756427347171969</v>
      </c>
      <c r="H233" s="415">
        <f t="shared" si="7"/>
        <v>2.8756427347171969</v>
      </c>
    </row>
    <row r="234" spans="1:8" ht="15" hidden="1" thickBot="1">
      <c r="A234" s="409">
        <v>202201</v>
      </c>
      <c r="B234" s="410" t="s">
        <v>579</v>
      </c>
      <c r="C234" s="410" t="s">
        <v>480</v>
      </c>
      <c r="D234" s="411" t="s">
        <v>337</v>
      </c>
      <c r="E234" s="412">
        <v>60310</v>
      </c>
      <c r="F234" s="413">
        <v>105.02</v>
      </c>
      <c r="G234" s="414">
        <f t="shared" si="6"/>
        <v>574.27156732051037</v>
      </c>
      <c r="H234" s="415">
        <f t="shared" si="7"/>
        <v>2.8713578366025518</v>
      </c>
    </row>
    <row r="235" spans="1:8" ht="15" hidden="1" thickBot="1">
      <c r="A235" s="409">
        <v>202201</v>
      </c>
      <c r="B235" s="410" t="s">
        <v>580</v>
      </c>
      <c r="C235" s="410" t="s">
        <v>480</v>
      </c>
      <c r="D235" s="411" t="s">
        <v>339</v>
      </c>
      <c r="E235" s="412">
        <v>302</v>
      </c>
      <c r="F235" s="413">
        <v>105.02</v>
      </c>
      <c r="G235" s="414">
        <f t="shared" si="6"/>
        <v>2.8756427347171969</v>
      </c>
      <c r="H235" s="415">
        <f t="shared" si="7"/>
        <v>2.8756427347171969</v>
      </c>
    </row>
    <row r="236" spans="1:8" ht="15" hidden="1" thickBot="1">
      <c r="A236" s="409">
        <v>202201</v>
      </c>
      <c r="B236" s="410" t="s">
        <v>581</v>
      </c>
      <c r="C236" s="410" t="s">
        <v>480</v>
      </c>
      <c r="D236" s="411" t="s">
        <v>337</v>
      </c>
      <c r="E236" s="412">
        <v>62359</v>
      </c>
      <c r="F236" s="413">
        <v>105.02</v>
      </c>
      <c r="G236" s="414">
        <f t="shared" si="6"/>
        <v>593.78213673585981</v>
      </c>
      <c r="H236" s="415">
        <f t="shared" si="7"/>
        <v>2.9689106836792991</v>
      </c>
    </row>
    <row r="237" spans="1:8" ht="15" hidden="1" thickBot="1">
      <c r="A237" s="409">
        <v>202201</v>
      </c>
      <c r="B237" s="410" t="s">
        <v>582</v>
      </c>
      <c r="C237" s="410" t="s">
        <v>480</v>
      </c>
      <c r="D237" s="411" t="s">
        <v>339</v>
      </c>
      <c r="E237" s="412">
        <v>312</v>
      </c>
      <c r="F237" s="413">
        <v>105.02</v>
      </c>
      <c r="G237" s="414">
        <f t="shared" si="6"/>
        <v>2.9708626928204152</v>
      </c>
      <c r="H237" s="415">
        <f t="shared" si="7"/>
        <v>2.9708626928204152</v>
      </c>
    </row>
    <row r="238" spans="1:8" ht="15" hidden="1" thickBot="1">
      <c r="A238" s="409">
        <v>202201</v>
      </c>
      <c r="B238" s="410" t="s">
        <v>583</v>
      </c>
      <c r="C238" s="410" t="s">
        <v>480</v>
      </c>
      <c r="D238" s="411" t="s">
        <v>337</v>
      </c>
      <c r="E238" s="412">
        <v>62359</v>
      </c>
      <c r="F238" s="413">
        <v>105.02</v>
      </c>
      <c r="G238" s="414">
        <f t="shared" si="6"/>
        <v>593.78213673585981</v>
      </c>
      <c r="H238" s="415">
        <f t="shared" si="7"/>
        <v>2.9689106836792991</v>
      </c>
    </row>
    <row r="239" spans="1:8" ht="15" hidden="1" thickBot="1">
      <c r="A239" s="409">
        <v>202201</v>
      </c>
      <c r="B239" s="410" t="s">
        <v>584</v>
      </c>
      <c r="C239" s="410" t="s">
        <v>480</v>
      </c>
      <c r="D239" s="411" t="s">
        <v>337</v>
      </c>
      <c r="E239" s="412">
        <v>15634</v>
      </c>
      <c r="F239" s="413">
        <v>105.02</v>
      </c>
      <c r="G239" s="414">
        <f t="shared" si="6"/>
        <v>148.8668824985717</v>
      </c>
      <c r="H239" s="415">
        <f t="shared" si="7"/>
        <v>0.74433441249285848</v>
      </c>
    </row>
    <row r="240" spans="1:8" ht="15" hidden="1" thickBot="1">
      <c r="A240" s="409">
        <v>202201</v>
      </c>
      <c r="B240" s="410" t="s">
        <v>585</v>
      </c>
      <c r="C240" s="410" t="s">
        <v>480</v>
      </c>
      <c r="D240" s="411" t="s">
        <v>339</v>
      </c>
      <c r="E240" s="412">
        <v>78.16</v>
      </c>
      <c r="F240" s="413">
        <v>105.02</v>
      </c>
      <c r="G240" s="414">
        <f t="shared" si="6"/>
        <v>0.74423919253475523</v>
      </c>
      <c r="H240" s="415">
        <f t="shared" si="7"/>
        <v>0.74423919253475523</v>
      </c>
    </row>
    <row r="241" spans="1:8" ht="15" hidden="1" thickBot="1">
      <c r="A241" s="409">
        <v>202201</v>
      </c>
      <c r="B241" s="410" t="s">
        <v>586</v>
      </c>
      <c r="C241" s="410" t="s">
        <v>480</v>
      </c>
      <c r="D241" s="411" t="s">
        <v>337</v>
      </c>
      <c r="E241" s="412">
        <v>62359</v>
      </c>
      <c r="F241" s="413">
        <v>105.02</v>
      </c>
      <c r="G241" s="414">
        <f t="shared" si="6"/>
        <v>593.78213673585981</v>
      </c>
      <c r="H241" s="415">
        <f t="shared" si="7"/>
        <v>2.9689106836792991</v>
      </c>
    </row>
    <row r="242" spans="1:8" ht="15" hidden="1" thickBot="1">
      <c r="A242" s="409">
        <v>202201</v>
      </c>
      <c r="B242" s="410" t="s">
        <v>587</v>
      </c>
      <c r="C242" s="410" t="s">
        <v>480</v>
      </c>
      <c r="D242" s="411" t="s">
        <v>339</v>
      </c>
      <c r="E242" s="412">
        <v>312</v>
      </c>
      <c r="F242" s="413">
        <v>105.02</v>
      </c>
      <c r="G242" s="414">
        <f t="shared" si="6"/>
        <v>2.9708626928204152</v>
      </c>
      <c r="H242" s="415">
        <f t="shared" si="7"/>
        <v>2.9708626928204152</v>
      </c>
    </row>
    <row r="243" spans="1:8" ht="15" hidden="1" thickBot="1">
      <c r="A243" s="409">
        <v>202201</v>
      </c>
      <c r="B243" s="410" t="s">
        <v>588</v>
      </c>
      <c r="C243" s="410" t="s">
        <v>480</v>
      </c>
      <c r="D243" s="411" t="s">
        <v>337</v>
      </c>
      <c r="E243" s="412">
        <v>62359</v>
      </c>
      <c r="F243" s="413">
        <v>105.02</v>
      </c>
      <c r="G243" s="414">
        <f t="shared" si="6"/>
        <v>593.78213673585981</v>
      </c>
      <c r="H243" s="415">
        <f t="shared" si="7"/>
        <v>2.9689106836792991</v>
      </c>
    </row>
    <row r="244" spans="1:8" ht="15" hidden="1" thickBot="1">
      <c r="A244" s="409">
        <v>202201</v>
      </c>
      <c r="B244" s="410" t="s">
        <v>589</v>
      </c>
      <c r="C244" s="410" t="s">
        <v>480</v>
      </c>
      <c r="D244" s="411" t="s">
        <v>339</v>
      </c>
      <c r="E244" s="412">
        <v>312</v>
      </c>
      <c r="F244" s="413">
        <v>105.02</v>
      </c>
      <c r="G244" s="414">
        <f t="shared" si="6"/>
        <v>2.9708626928204152</v>
      </c>
      <c r="H244" s="415">
        <f t="shared" si="7"/>
        <v>2.9708626928204152</v>
      </c>
    </row>
    <row r="245" spans="1:8" ht="15" hidden="1" thickBot="1">
      <c r="A245" s="409">
        <v>202201</v>
      </c>
      <c r="B245" s="410" t="s">
        <v>590</v>
      </c>
      <c r="C245" s="410" t="s">
        <v>480</v>
      </c>
      <c r="D245" s="411" t="s">
        <v>337</v>
      </c>
      <c r="E245" s="412">
        <v>43884</v>
      </c>
      <c r="F245" s="413">
        <v>105.02</v>
      </c>
      <c r="G245" s="414">
        <f t="shared" si="6"/>
        <v>417.86326414016378</v>
      </c>
      <c r="H245" s="415">
        <f t="shared" si="7"/>
        <v>2.089316320700819</v>
      </c>
    </row>
    <row r="246" spans="1:8" ht="15" hidden="1" thickBot="1">
      <c r="A246" s="409">
        <v>202201</v>
      </c>
      <c r="B246" s="410" t="s">
        <v>591</v>
      </c>
      <c r="C246" s="410" t="s">
        <v>480</v>
      </c>
      <c r="D246" s="411" t="s">
        <v>337</v>
      </c>
      <c r="E246" s="412">
        <v>62359</v>
      </c>
      <c r="F246" s="413">
        <v>105.02</v>
      </c>
      <c r="G246" s="414">
        <f t="shared" si="6"/>
        <v>593.78213673585981</v>
      </c>
      <c r="H246" s="415">
        <f t="shared" si="7"/>
        <v>2.9689106836792991</v>
      </c>
    </row>
    <row r="247" spans="1:8" ht="15" hidden="1" thickBot="1">
      <c r="A247" s="409">
        <v>202201</v>
      </c>
      <c r="B247" s="410" t="s">
        <v>592</v>
      </c>
      <c r="C247" s="410" t="s">
        <v>480</v>
      </c>
      <c r="D247" s="411" t="s">
        <v>339</v>
      </c>
      <c r="E247" s="412">
        <v>312</v>
      </c>
      <c r="F247" s="413">
        <v>105.02</v>
      </c>
      <c r="G247" s="414">
        <f t="shared" si="6"/>
        <v>2.9708626928204152</v>
      </c>
      <c r="H247" s="415">
        <f t="shared" si="7"/>
        <v>2.9708626928204152</v>
      </c>
    </row>
    <row r="248" spans="1:8" ht="15" hidden="1" thickBot="1">
      <c r="A248" s="409">
        <v>202201</v>
      </c>
      <c r="B248" s="410" t="s">
        <v>593</v>
      </c>
      <c r="C248" s="410" t="s">
        <v>480</v>
      </c>
      <c r="D248" s="411" t="s">
        <v>337</v>
      </c>
      <c r="E248" s="412">
        <v>46295</v>
      </c>
      <c r="F248" s="413">
        <v>105.02</v>
      </c>
      <c r="G248" s="414">
        <f t="shared" si="6"/>
        <v>440.82079603884978</v>
      </c>
      <c r="H248" s="415">
        <f t="shared" si="7"/>
        <v>2.2041039801942488</v>
      </c>
    </row>
    <row r="249" spans="1:8" ht="15" hidden="1" thickBot="1">
      <c r="A249" s="409">
        <v>202201</v>
      </c>
      <c r="B249" s="410" t="s">
        <v>594</v>
      </c>
      <c r="C249" s="410" t="s">
        <v>480</v>
      </c>
      <c r="D249" s="411" t="s">
        <v>337</v>
      </c>
      <c r="E249" s="412">
        <v>47517</v>
      </c>
      <c r="F249" s="413">
        <v>105.02</v>
      </c>
      <c r="G249" s="414">
        <f t="shared" si="6"/>
        <v>452.45667491906306</v>
      </c>
      <c r="H249" s="415">
        <f t="shared" si="7"/>
        <v>2.2622833745953153</v>
      </c>
    </row>
    <row r="250" spans="1:8" ht="15" hidden="1" thickBot="1">
      <c r="A250" s="409">
        <v>202201</v>
      </c>
      <c r="B250" s="410" t="s">
        <v>595</v>
      </c>
      <c r="C250" s="410" t="s">
        <v>480</v>
      </c>
      <c r="D250" s="411" t="s">
        <v>339</v>
      </c>
      <c r="E250" s="412">
        <v>238</v>
      </c>
      <c r="F250" s="413">
        <v>105.02</v>
      </c>
      <c r="G250" s="414">
        <f t="shared" si="6"/>
        <v>2.266235002856599</v>
      </c>
      <c r="H250" s="415">
        <f t="shared" si="7"/>
        <v>2.266235002856599</v>
      </c>
    </row>
    <row r="251" spans="1:8" ht="15" hidden="1" thickBot="1">
      <c r="A251" s="409">
        <v>202201</v>
      </c>
      <c r="B251" s="410" t="s">
        <v>596</v>
      </c>
      <c r="C251" s="410" t="s">
        <v>480</v>
      </c>
      <c r="D251" s="411" t="s">
        <v>337</v>
      </c>
      <c r="E251" s="412">
        <v>46295</v>
      </c>
      <c r="F251" s="413">
        <v>105.02</v>
      </c>
      <c r="G251" s="414">
        <f t="shared" si="6"/>
        <v>440.82079603884978</v>
      </c>
      <c r="H251" s="415">
        <f t="shared" si="7"/>
        <v>2.2041039801942488</v>
      </c>
    </row>
    <row r="252" spans="1:8" ht="15" hidden="1" thickBot="1">
      <c r="A252" s="409">
        <v>202201</v>
      </c>
      <c r="B252" s="410" t="s">
        <v>597</v>
      </c>
      <c r="C252" s="410" t="s">
        <v>480</v>
      </c>
      <c r="D252" s="411" t="s">
        <v>339</v>
      </c>
      <c r="E252" s="412">
        <v>231</v>
      </c>
      <c r="F252" s="413">
        <v>105.02</v>
      </c>
      <c r="G252" s="414">
        <f t="shared" si="6"/>
        <v>2.1995810321843461</v>
      </c>
      <c r="H252" s="415">
        <f t="shared" si="7"/>
        <v>2.1995810321843461</v>
      </c>
    </row>
    <row r="253" spans="1:8" ht="15" hidden="1" thickBot="1">
      <c r="A253" s="409">
        <v>202201</v>
      </c>
      <c r="B253" s="410" t="s">
        <v>598</v>
      </c>
      <c r="C253" s="410" t="s">
        <v>480</v>
      </c>
      <c r="D253" s="411" t="s">
        <v>337</v>
      </c>
      <c r="E253" s="412">
        <v>46295</v>
      </c>
      <c r="F253" s="413">
        <v>105.02</v>
      </c>
      <c r="G253" s="414">
        <f t="shared" si="6"/>
        <v>440.82079603884978</v>
      </c>
      <c r="H253" s="415">
        <f t="shared" si="7"/>
        <v>2.2041039801942488</v>
      </c>
    </row>
    <row r="254" spans="1:8" ht="15" hidden="1" thickBot="1">
      <c r="A254" s="409">
        <v>202201</v>
      </c>
      <c r="B254" s="410" t="s">
        <v>599</v>
      </c>
      <c r="C254" s="410" t="s">
        <v>480</v>
      </c>
      <c r="D254" s="411" t="s">
        <v>337</v>
      </c>
      <c r="E254" s="412">
        <v>46295</v>
      </c>
      <c r="F254" s="413">
        <v>105.02</v>
      </c>
      <c r="G254" s="414">
        <f t="shared" si="6"/>
        <v>440.82079603884978</v>
      </c>
      <c r="H254" s="415">
        <f t="shared" si="7"/>
        <v>2.2041039801942488</v>
      </c>
    </row>
    <row r="255" spans="1:8" ht="15" hidden="1" thickBot="1">
      <c r="A255" s="409">
        <v>202201</v>
      </c>
      <c r="B255" s="410" t="s">
        <v>600</v>
      </c>
      <c r="C255" s="410" t="s">
        <v>480</v>
      </c>
      <c r="D255" s="411" t="s">
        <v>337</v>
      </c>
      <c r="E255" s="412">
        <v>62359</v>
      </c>
      <c r="F255" s="413">
        <v>105.02</v>
      </c>
      <c r="G255" s="414">
        <f t="shared" si="6"/>
        <v>593.78213673585981</v>
      </c>
      <c r="H255" s="415">
        <f t="shared" si="7"/>
        <v>2.9689106836792991</v>
      </c>
    </row>
    <row r="256" spans="1:8" ht="15" hidden="1" thickBot="1">
      <c r="A256" s="409">
        <v>202201</v>
      </c>
      <c r="B256" s="410" t="s">
        <v>601</v>
      </c>
      <c r="C256" s="410" t="s">
        <v>480</v>
      </c>
      <c r="D256" s="411" t="s">
        <v>339</v>
      </c>
      <c r="E256" s="412">
        <v>312</v>
      </c>
      <c r="F256" s="413">
        <v>105.02</v>
      </c>
      <c r="G256" s="414">
        <f t="shared" si="6"/>
        <v>2.9708626928204152</v>
      </c>
      <c r="H256" s="415">
        <f t="shared" si="7"/>
        <v>2.9708626928204152</v>
      </c>
    </row>
    <row r="257" spans="1:8" ht="15" hidden="1" thickBot="1">
      <c r="A257" s="409">
        <v>202201</v>
      </c>
      <c r="B257" s="410" t="s">
        <v>602</v>
      </c>
      <c r="C257" s="410" t="s">
        <v>480</v>
      </c>
      <c r="D257" s="411" t="s">
        <v>337</v>
      </c>
      <c r="E257" s="412">
        <v>38796</v>
      </c>
      <c r="F257" s="413">
        <v>105.02</v>
      </c>
      <c r="G257" s="414">
        <f t="shared" si="6"/>
        <v>369.41534945724624</v>
      </c>
      <c r="H257" s="415">
        <f t="shared" si="7"/>
        <v>1.8470767472862313</v>
      </c>
    </row>
    <row r="258" spans="1:8" ht="15" hidden="1" thickBot="1">
      <c r="A258" s="409">
        <v>202201</v>
      </c>
      <c r="B258" s="410" t="s">
        <v>603</v>
      </c>
      <c r="C258" s="410" t="s">
        <v>480</v>
      </c>
      <c r="D258" s="411" t="s">
        <v>337</v>
      </c>
      <c r="E258" s="412">
        <v>50384</v>
      </c>
      <c r="F258" s="413">
        <v>105.02</v>
      </c>
      <c r="G258" s="414">
        <f t="shared" ref="G258:G321" si="8">+E258/F258</f>
        <v>479.75623690725575</v>
      </c>
      <c r="H258" s="415">
        <f t="shared" ref="H258:H321" si="9">IF(D258="TB",G258/200,IF(D258="LT",G258,"VER"))</f>
        <v>2.3987811845362788</v>
      </c>
    </row>
    <row r="259" spans="1:8" ht="15" hidden="1" thickBot="1">
      <c r="A259" s="409">
        <v>202201</v>
      </c>
      <c r="B259" s="410" t="s">
        <v>604</v>
      </c>
      <c r="C259" s="410" t="s">
        <v>480</v>
      </c>
      <c r="D259" s="411" t="s">
        <v>339</v>
      </c>
      <c r="E259" s="412">
        <v>252</v>
      </c>
      <c r="F259" s="413">
        <v>105.02</v>
      </c>
      <c r="G259" s="414">
        <f t="shared" si="8"/>
        <v>2.3995429442011047</v>
      </c>
      <c r="H259" s="415">
        <f t="shared" si="9"/>
        <v>2.3995429442011047</v>
      </c>
    </row>
    <row r="260" spans="1:8" ht="15" hidden="1" thickBot="1">
      <c r="A260" s="409">
        <v>202201</v>
      </c>
      <c r="B260" s="410" t="s">
        <v>605</v>
      </c>
      <c r="C260" s="410" t="s">
        <v>480</v>
      </c>
      <c r="D260" s="411" t="s">
        <v>337</v>
      </c>
      <c r="E260" s="412">
        <v>41566</v>
      </c>
      <c r="F260" s="413">
        <v>105.02</v>
      </c>
      <c r="G260" s="414">
        <f t="shared" si="8"/>
        <v>395.79127785183778</v>
      </c>
      <c r="H260" s="415">
        <f t="shared" si="9"/>
        <v>1.9789563892591888</v>
      </c>
    </row>
    <row r="261" spans="1:8" ht="15" hidden="1" thickBot="1">
      <c r="A261" s="409">
        <v>202201</v>
      </c>
      <c r="B261" s="410" t="s">
        <v>606</v>
      </c>
      <c r="C261" s="410" t="s">
        <v>480</v>
      </c>
      <c r="D261" s="411" t="s">
        <v>337</v>
      </c>
      <c r="E261" s="412">
        <v>56543</v>
      </c>
      <c r="F261" s="413">
        <v>105.02</v>
      </c>
      <c r="G261" s="414">
        <f t="shared" si="8"/>
        <v>538.40220910302799</v>
      </c>
      <c r="H261" s="415">
        <f t="shared" si="9"/>
        <v>2.69201104551514</v>
      </c>
    </row>
    <row r="262" spans="1:8" ht="15" hidden="1" thickBot="1">
      <c r="A262" s="409">
        <v>202201</v>
      </c>
      <c r="B262" s="410" t="s">
        <v>607</v>
      </c>
      <c r="C262" s="410" t="s">
        <v>480</v>
      </c>
      <c r="D262" s="411" t="s">
        <v>339</v>
      </c>
      <c r="E262" s="412">
        <v>283</v>
      </c>
      <c r="F262" s="413">
        <v>105.02</v>
      </c>
      <c r="G262" s="414">
        <f t="shared" si="8"/>
        <v>2.694724814321082</v>
      </c>
      <c r="H262" s="415">
        <f t="shared" si="9"/>
        <v>2.694724814321082</v>
      </c>
    </row>
    <row r="263" spans="1:8" ht="15" hidden="1" thickBot="1">
      <c r="A263" s="409">
        <v>202201</v>
      </c>
      <c r="B263" s="410" t="s">
        <v>608</v>
      </c>
      <c r="C263" s="410" t="s">
        <v>480</v>
      </c>
      <c r="D263" s="411" t="s">
        <v>337</v>
      </c>
      <c r="E263" s="412">
        <v>28887</v>
      </c>
      <c r="F263" s="413">
        <v>105.02</v>
      </c>
      <c r="G263" s="414">
        <f t="shared" si="8"/>
        <v>275.06189297276711</v>
      </c>
      <c r="H263" s="415">
        <f t="shared" si="9"/>
        <v>1.3753094648638355</v>
      </c>
    </row>
    <row r="264" spans="1:8" ht="15" hidden="1" thickBot="1">
      <c r="A264" s="409">
        <v>202201</v>
      </c>
      <c r="B264" s="410" t="s">
        <v>609</v>
      </c>
      <c r="C264" s="410" t="s">
        <v>480</v>
      </c>
      <c r="D264" s="411" t="s">
        <v>337</v>
      </c>
      <c r="E264" s="412">
        <v>28887</v>
      </c>
      <c r="F264" s="413">
        <v>105.02</v>
      </c>
      <c r="G264" s="414">
        <f t="shared" si="8"/>
        <v>275.06189297276711</v>
      </c>
      <c r="H264" s="415">
        <f t="shared" si="9"/>
        <v>1.3753094648638355</v>
      </c>
    </row>
    <row r="265" spans="1:8" ht="15" hidden="1" thickBot="1">
      <c r="A265" s="409">
        <v>202201</v>
      </c>
      <c r="B265" s="410" t="s">
        <v>610</v>
      </c>
      <c r="C265" s="410" t="s">
        <v>480</v>
      </c>
      <c r="D265" s="411" t="s">
        <v>337</v>
      </c>
      <c r="E265" s="412">
        <v>28887</v>
      </c>
      <c r="F265" s="413">
        <v>105.02</v>
      </c>
      <c r="G265" s="414">
        <f t="shared" si="8"/>
        <v>275.06189297276711</v>
      </c>
      <c r="H265" s="415">
        <f t="shared" si="9"/>
        <v>1.3753094648638355</v>
      </c>
    </row>
    <row r="266" spans="1:8" ht="15" hidden="1" thickBot="1">
      <c r="A266" s="409">
        <v>202201</v>
      </c>
      <c r="B266" s="410" t="s">
        <v>611</v>
      </c>
      <c r="C266" s="410" t="s">
        <v>480</v>
      </c>
      <c r="D266" s="411" t="s">
        <v>350</v>
      </c>
      <c r="E266" s="412">
        <v>24685.48</v>
      </c>
      <c r="F266" s="413">
        <v>105.02</v>
      </c>
      <c r="G266" s="414">
        <f t="shared" si="8"/>
        <v>235.05503713578366</v>
      </c>
      <c r="H266" s="415" t="str">
        <f t="shared" si="9"/>
        <v>VER</v>
      </c>
    </row>
    <row r="267" spans="1:8" ht="15" hidden="1" thickBot="1">
      <c r="A267" s="409">
        <v>202201</v>
      </c>
      <c r="B267" s="410" t="s">
        <v>612</v>
      </c>
      <c r="C267" s="410" t="s">
        <v>480</v>
      </c>
      <c r="D267" s="411" t="s">
        <v>339</v>
      </c>
      <c r="E267" s="412">
        <v>0.01</v>
      </c>
      <c r="F267" s="413">
        <v>105.02</v>
      </c>
      <c r="G267" s="414">
        <f t="shared" si="8"/>
        <v>9.5219958103218437E-5</v>
      </c>
      <c r="H267" s="415">
        <f t="shared" si="9"/>
        <v>9.5219958103218437E-5</v>
      </c>
    </row>
    <row r="268" spans="1:8" ht="15" hidden="1" thickBot="1">
      <c r="A268" s="409">
        <v>202201</v>
      </c>
      <c r="B268" s="410" t="s">
        <v>613</v>
      </c>
      <c r="C268" s="410" t="s">
        <v>480</v>
      </c>
      <c r="D268" s="411" t="s">
        <v>337</v>
      </c>
      <c r="E268" s="412">
        <v>28887</v>
      </c>
      <c r="F268" s="413">
        <v>105.02</v>
      </c>
      <c r="G268" s="414">
        <f t="shared" si="8"/>
        <v>275.06189297276711</v>
      </c>
      <c r="H268" s="415">
        <f t="shared" si="9"/>
        <v>1.3753094648638355</v>
      </c>
    </row>
    <row r="269" spans="1:8" ht="15" hidden="1" thickBot="1">
      <c r="A269" s="409">
        <v>202201</v>
      </c>
      <c r="B269" s="410" t="s">
        <v>614</v>
      </c>
      <c r="C269" s="410" t="s">
        <v>480</v>
      </c>
      <c r="D269" s="411" t="s">
        <v>337</v>
      </c>
      <c r="E269" s="412">
        <v>28887</v>
      </c>
      <c r="F269" s="413">
        <v>105.02</v>
      </c>
      <c r="G269" s="414">
        <f t="shared" si="8"/>
        <v>275.06189297276711</v>
      </c>
      <c r="H269" s="415">
        <f t="shared" si="9"/>
        <v>1.3753094648638355</v>
      </c>
    </row>
    <row r="270" spans="1:8" ht="15" hidden="1" thickBot="1">
      <c r="A270" s="409">
        <v>202201</v>
      </c>
      <c r="B270" s="410" t="s">
        <v>615</v>
      </c>
      <c r="C270" s="410" t="s">
        <v>480</v>
      </c>
      <c r="D270" s="411" t="s">
        <v>339</v>
      </c>
      <c r="E270" s="412">
        <v>23.34</v>
      </c>
      <c r="F270" s="413">
        <v>105.02</v>
      </c>
      <c r="G270" s="414">
        <f t="shared" si="8"/>
        <v>0.22224338221291184</v>
      </c>
      <c r="H270" s="415">
        <f t="shared" si="9"/>
        <v>0.22224338221291184</v>
      </c>
    </row>
    <row r="271" spans="1:8" ht="15" hidden="1" thickBot="1">
      <c r="A271" s="409">
        <v>202201</v>
      </c>
      <c r="B271" s="410" t="s">
        <v>616</v>
      </c>
      <c r="C271" s="410" t="s">
        <v>480</v>
      </c>
      <c r="D271" s="411" t="s">
        <v>337</v>
      </c>
      <c r="E271" s="412">
        <v>28305</v>
      </c>
      <c r="F271" s="413">
        <v>105.02</v>
      </c>
      <c r="G271" s="414">
        <f t="shared" si="8"/>
        <v>269.5200914111598</v>
      </c>
      <c r="H271" s="415">
        <f t="shared" si="9"/>
        <v>1.3476004570557989</v>
      </c>
    </row>
    <row r="272" spans="1:8" ht="15" hidden="1" thickBot="1">
      <c r="A272" s="409">
        <v>202201</v>
      </c>
      <c r="B272" s="410" t="s">
        <v>617</v>
      </c>
      <c r="C272" s="410" t="s">
        <v>480</v>
      </c>
      <c r="D272" s="411" t="s">
        <v>337</v>
      </c>
      <c r="E272" s="412">
        <v>39181</v>
      </c>
      <c r="F272" s="413">
        <v>105.02</v>
      </c>
      <c r="G272" s="414">
        <f t="shared" si="8"/>
        <v>373.08131784422017</v>
      </c>
      <c r="H272" s="415">
        <f t="shared" si="9"/>
        <v>1.8654065892211009</v>
      </c>
    </row>
    <row r="273" spans="1:8" ht="15" hidden="1" thickBot="1">
      <c r="A273" s="409">
        <v>202201</v>
      </c>
      <c r="B273" s="410" t="s">
        <v>618</v>
      </c>
      <c r="C273" s="410" t="s">
        <v>480</v>
      </c>
      <c r="D273" s="411" t="s">
        <v>337</v>
      </c>
      <c r="E273" s="412">
        <v>47753</v>
      </c>
      <c r="F273" s="413">
        <v>105.02</v>
      </c>
      <c r="G273" s="414">
        <f t="shared" si="8"/>
        <v>454.703865930299</v>
      </c>
      <c r="H273" s="415">
        <f t="shared" si="9"/>
        <v>2.2735193296514948</v>
      </c>
    </row>
    <row r="274" spans="1:8" ht="15" hidden="1" thickBot="1">
      <c r="A274" s="409">
        <v>202201</v>
      </c>
      <c r="B274" s="410" t="s">
        <v>619</v>
      </c>
      <c r="C274" s="410" t="s">
        <v>480</v>
      </c>
      <c r="D274" s="411" t="s">
        <v>337</v>
      </c>
      <c r="E274" s="412">
        <v>28887</v>
      </c>
      <c r="F274" s="413">
        <v>105.02</v>
      </c>
      <c r="G274" s="414">
        <f t="shared" si="8"/>
        <v>275.06189297276711</v>
      </c>
      <c r="H274" s="415">
        <f t="shared" si="9"/>
        <v>1.3753094648638355</v>
      </c>
    </row>
    <row r="275" spans="1:8" ht="15" hidden="1" thickBot="1">
      <c r="A275" s="409">
        <v>202201</v>
      </c>
      <c r="B275" s="410" t="s">
        <v>620</v>
      </c>
      <c r="C275" s="410" t="s">
        <v>480</v>
      </c>
      <c r="D275" s="411" t="s">
        <v>339</v>
      </c>
      <c r="E275" s="412">
        <v>144</v>
      </c>
      <c r="F275" s="413">
        <v>105.02</v>
      </c>
      <c r="G275" s="414">
        <f t="shared" si="8"/>
        <v>1.3711673966863456</v>
      </c>
      <c r="H275" s="415">
        <f t="shared" si="9"/>
        <v>1.3711673966863456</v>
      </c>
    </row>
    <row r="276" spans="1:8" ht="15" hidden="1" thickBot="1">
      <c r="A276" s="409">
        <v>202201</v>
      </c>
      <c r="B276" s="410" t="s">
        <v>621</v>
      </c>
      <c r="C276" s="410" t="s">
        <v>480</v>
      </c>
      <c r="D276" s="411" t="s">
        <v>337</v>
      </c>
      <c r="E276" s="412">
        <v>41504</v>
      </c>
      <c r="F276" s="413">
        <v>105.02</v>
      </c>
      <c r="G276" s="414">
        <f t="shared" si="8"/>
        <v>395.2009141115978</v>
      </c>
      <c r="H276" s="415">
        <f t="shared" si="9"/>
        <v>1.9760045705579889</v>
      </c>
    </row>
    <row r="277" spans="1:8" ht="15" hidden="1" thickBot="1">
      <c r="A277" s="409">
        <v>202201</v>
      </c>
      <c r="B277" s="410" t="s">
        <v>622</v>
      </c>
      <c r="C277" s="410" t="s">
        <v>480</v>
      </c>
      <c r="D277" s="411" t="s">
        <v>339</v>
      </c>
      <c r="E277" s="412">
        <v>208</v>
      </c>
      <c r="F277" s="413">
        <v>105.02</v>
      </c>
      <c r="G277" s="414">
        <f t="shared" si="8"/>
        <v>1.9805751285469435</v>
      </c>
      <c r="H277" s="415">
        <f t="shared" si="9"/>
        <v>1.9805751285469435</v>
      </c>
    </row>
    <row r="278" spans="1:8" ht="15" hidden="1" thickBot="1">
      <c r="A278" s="409">
        <v>202201</v>
      </c>
      <c r="B278" s="410" t="s">
        <v>623</v>
      </c>
      <c r="C278" s="410" t="s">
        <v>480</v>
      </c>
      <c r="D278" s="411" t="s">
        <v>624</v>
      </c>
      <c r="E278" s="412">
        <v>45640</v>
      </c>
      <c r="F278" s="413">
        <v>105.02</v>
      </c>
      <c r="G278" s="414">
        <f t="shared" si="8"/>
        <v>434.58388878308898</v>
      </c>
      <c r="H278" s="415" t="str">
        <f t="shared" si="9"/>
        <v>VER</v>
      </c>
    </row>
    <row r="279" spans="1:8" ht="15" hidden="1" thickBot="1">
      <c r="A279" s="409">
        <v>202201</v>
      </c>
      <c r="B279" s="410" t="s">
        <v>625</v>
      </c>
      <c r="C279" s="410" t="s">
        <v>480</v>
      </c>
      <c r="D279" s="411" t="s">
        <v>337</v>
      </c>
      <c r="E279" s="412">
        <v>43884</v>
      </c>
      <c r="F279" s="413">
        <v>105.02</v>
      </c>
      <c r="G279" s="414">
        <f t="shared" si="8"/>
        <v>417.86326414016378</v>
      </c>
      <c r="H279" s="415">
        <f t="shared" si="9"/>
        <v>2.089316320700819</v>
      </c>
    </row>
    <row r="280" spans="1:8" ht="15" hidden="1" thickBot="1">
      <c r="A280" s="409">
        <v>202201</v>
      </c>
      <c r="B280" s="410" t="s">
        <v>626</v>
      </c>
      <c r="C280" s="410" t="s">
        <v>480</v>
      </c>
      <c r="D280" s="411" t="s">
        <v>339</v>
      </c>
      <c r="E280" s="412">
        <v>219</v>
      </c>
      <c r="F280" s="413">
        <v>105.02</v>
      </c>
      <c r="G280" s="414">
        <f t="shared" si="8"/>
        <v>2.0853170824604836</v>
      </c>
      <c r="H280" s="415">
        <f t="shared" si="9"/>
        <v>2.0853170824604836</v>
      </c>
    </row>
    <row r="281" spans="1:8" ht="15" hidden="1" thickBot="1">
      <c r="A281" s="409">
        <v>202201</v>
      </c>
      <c r="B281" s="410" t="s">
        <v>627</v>
      </c>
      <c r="C281" s="410" t="s">
        <v>480</v>
      </c>
      <c r="D281" s="411" t="s">
        <v>337</v>
      </c>
      <c r="E281" s="412">
        <v>43884</v>
      </c>
      <c r="F281" s="413">
        <v>105.02</v>
      </c>
      <c r="G281" s="414">
        <f t="shared" si="8"/>
        <v>417.86326414016378</v>
      </c>
      <c r="H281" s="415">
        <f t="shared" si="9"/>
        <v>2.089316320700819</v>
      </c>
    </row>
    <row r="282" spans="1:8" ht="15" hidden="1" thickBot="1">
      <c r="A282" s="409">
        <v>202201</v>
      </c>
      <c r="B282" s="410" t="s">
        <v>628</v>
      </c>
      <c r="C282" s="410" t="s">
        <v>480</v>
      </c>
      <c r="D282" s="411" t="s">
        <v>339</v>
      </c>
      <c r="E282" s="412">
        <v>219</v>
      </c>
      <c r="F282" s="413">
        <v>105.02</v>
      </c>
      <c r="G282" s="414">
        <f t="shared" si="8"/>
        <v>2.0853170824604836</v>
      </c>
      <c r="H282" s="415">
        <f t="shared" si="9"/>
        <v>2.0853170824604836</v>
      </c>
    </row>
    <row r="283" spans="1:8" ht="15" hidden="1" thickBot="1">
      <c r="A283" s="409">
        <v>202201</v>
      </c>
      <c r="B283" s="410" t="s">
        <v>629</v>
      </c>
      <c r="C283" s="410" t="s">
        <v>480</v>
      </c>
      <c r="D283" s="411" t="s">
        <v>337</v>
      </c>
      <c r="E283" s="412">
        <v>62276</v>
      </c>
      <c r="F283" s="413">
        <v>105.02</v>
      </c>
      <c r="G283" s="414">
        <f t="shared" si="8"/>
        <v>592.99181108360312</v>
      </c>
      <c r="H283" s="415">
        <f t="shared" si="9"/>
        <v>2.9649590554180154</v>
      </c>
    </row>
    <row r="284" spans="1:8" ht="15" hidden="1" thickBot="1">
      <c r="A284" s="409">
        <v>202201</v>
      </c>
      <c r="B284" s="410" t="s">
        <v>630</v>
      </c>
      <c r="C284" s="410" t="s">
        <v>480</v>
      </c>
      <c r="D284" s="411" t="s">
        <v>337</v>
      </c>
      <c r="E284" s="412">
        <v>39926</v>
      </c>
      <c r="F284" s="413">
        <v>105.02</v>
      </c>
      <c r="G284" s="414">
        <f t="shared" si="8"/>
        <v>380.17520472290994</v>
      </c>
      <c r="H284" s="415">
        <f t="shared" si="9"/>
        <v>1.9008760236145497</v>
      </c>
    </row>
    <row r="285" spans="1:8" ht="15" hidden="1" thickBot="1">
      <c r="A285" s="409">
        <v>202201</v>
      </c>
      <c r="B285" s="410" t="s">
        <v>631</v>
      </c>
      <c r="C285" s="410" t="s">
        <v>480</v>
      </c>
      <c r="D285" s="411" t="s">
        <v>339</v>
      </c>
      <c r="E285" s="412">
        <v>200</v>
      </c>
      <c r="F285" s="413">
        <v>105.02</v>
      </c>
      <c r="G285" s="414">
        <f t="shared" si="8"/>
        <v>1.9043991620643688</v>
      </c>
      <c r="H285" s="415">
        <f t="shared" si="9"/>
        <v>1.9043991620643688</v>
      </c>
    </row>
    <row r="286" spans="1:8" ht="15" hidden="1" thickBot="1">
      <c r="A286" s="409">
        <v>202201</v>
      </c>
      <c r="B286" s="410" t="s">
        <v>632</v>
      </c>
      <c r="C286" s="410" t="s">
        <v>480</v>
      </c>
      <c r="D286" s="411" t="s">
        <v>337</v>
      </c>
      <c r="E286" s="412">
        <v>62359</v>
      </c>
      <c r="F286" s="413">
        <v>105.02</v>
      </c>
      <c r="G286" s="414">
        <f t="shared" si="8"/>
        <v>593.78213673585981</v>
      </c>
      <c r="H286" s="415">
        <f t="shared" si="9"/>
        <v>2.9689106836792991</v>
      </c>
    </row>
    <row r="287" spans="1:8" ht="15" hidden="1" thickBot="1">
      <c r="A287" s="409">
        <v>202201</v>
      </c>
      <c r="B287" s="410" t="s">
        <v>633</v>
      </c>
      <c r="C287" s="410" t="s">
        <v>480</v>
      </c>
      <c r="D287" s="411" t="s">
        <v>339</v>
      </c>
      <c r="E287" s="412">
        <v>312</v>
      </c>
      <c r="F287" s="413">
        <v>105.02</v>
      </c>
      <c r="G287" s="414">
        <f t="shared" si="8"/>
        <v>2.9708626928204152</v>
      </c>
      <c r="H287" s="415">
        <f t="shared" si="9"/>
        <v>2.9708626928204152</v>
      </c>
    </row>
    <row r="288" spans="1:8" ht="15" hidden="1" thickBot="1">
      <c r="A288" s="409">
        <v>202201</v>
      </c>
      <c r="B288" s="410" t="s">
        <v>634</v>
      </c>
      <c r="C288" s="410" t="s">
        <v>480</v>
      </c>
      <c r="D288" s="411" t="s">
        <v>337</v>
      </c>
      <c r="E288" s="412">
        <v>43884</v>
      </c>
      <c r="F288" s="413">
        <v>105.02</v>
      </c>
      <c r="G288" s="414">
        <f t="shared" si="8"/>
        <v>417.86326414016378</v>
      </c>
      <c r="H288" s="415">
        <f t="shared" si="9"/>
        <v>2.089316320700819</v>
      </c>
    </row>
    <row r="289" spans="1:8" ht="15" hidden="1" thickBot="1">
      <c r="A289" s="409">
        <v>202201</v>
      </c>
      <c r="B289" s="410" t="s">
        <v>635</v>
      </c>
      <c r="C289" s="410" t="s">
        <v>480</v>
      </c>
      <c r="D289" s="411" t="s">
        <v>339</v>
      </c>
      <c r="E289" s="412">
        <v>219</v>
      </c>
      <c r="F289" s="413">
        <v>105.02</v>
      </c>
      <c r="G289" s="414">
        <f t="shared" si="8"/>
        <v>2.0853170824604836</v>
      </c>
      <c r="H289" s="415">
        <f t="shared" si="9"/>
        <v>2.0853170824604836</v>
      </c>
    </row>
    <row r="290" spans="1:8" ht="15" hidden="1" thickBot="1">
      <c r="A290" s="409">
        <v>202201</v>
      </c>
      <c r="B290" s="410" t="s">
        <v>636</v>
      </c>
      <c r="C290" s="410" t="s">
        <v>480</v>
      </c>
      <c r="D290" s="411" t="s">
        <v>337</v>
      </c>
      <c r="E290" s="412">
        <v>43884</v>
      </c>
      <c r="F290" s="413">
        <v>105.02</v>
      </c>
      <c r="G290" s="414">
        <f t="shared" si="8"/>
        <v>417.86326414016378</v>
      </c>
      <c r="H290" s="415">
        <f t="shared" si="9"/>
        <v>2.089316320700819</v>
      </c>
    </row>
    <row r="291" spans="1:8" ht="15" hidden="1" thickBot="1">
      <c r="A291" s="409">
        <v>202201</v>
      </c>
      <c r="B291" s="410" t="s">
        <v>637</v>
      </c>
      <c r="C291" s="410" t="s">
        <v>480</v>
      </c>
      <c r="D291" s="411" t="s">
        <v>337</v>
      </c>
      <c r="E291" s="412">
        <v>58027</v>
      </c>
      <c r="F291" s="413">
        <v>105.02</v>
      </c>
      <c r="G291" s="414">
        <f t="shared" si="8"/>
        <v>552.5328508855456</v>
      </c>
      <c r="H291" s="415">
        <f t="shared" si="9"/>
        <v>2.7626642544277278</v>
      </c>
    </row>
    <row r="292" spans="1:8" ht="15" hidden="1" thickBot="1">
      <c r="A292" s="409">
        <v>202201</v>
      </c>
      <c r="B292" s="410" t="s">
        <v>638</v>
      </c>
      <c r="C292" s="410" t="s">
        <v>480</v>
      </c>
      <c r="D292" s="411" t="s">
        <v>337</v>
      </c>
      <c r="E292" s="412">
        <v>28361</v>
      </c>
      <c r="F292" s="413">
        <v>105.02</v>
      </c>
      <c r="G292" s="414">
        <f t="shared" si="8"/>
        <v>270.05332317653779</v>
      </c>
      <c r="H292" s="415">
        <f t="shared" si="9"/>
        <v>1.350266615882689</v>
      </c>
    </row>
    <row r="293" spans="1:8" ht="15" hidden="1" thickBot="1">
      <c r="A293" s="409">
        <v>202201</v>
      </c>
      <c r="B293" s="410" t="s">
        <v>639</v>
      </c>
      <c r="C293" s="410" t="s">
        <v>480</v>
      </c>
      <c r="D293" s="411" t="s">
        <v>339</v>
      </c>
      <c r="E293" s="412">
        <v>142</v>
      </c>
      <c r="F293" s="413">
        <v>105.02</v>
      </c>
      <c r="G293" s="414">
        <f t="shared" si="8"/>
        <v>1.3521234050657018</v>
      </c>
      <c r="H293" s="415">
        <f t="shared" si="9"/>
        <v>1.3521234050657018</v>
      </c>
    </row>
    <row r="294" spans="1:8" ht="15" hidden="1" thickBot="1">
      <c r="A294" s="409">
        <v>202201</v>
      </c>
      <c r="B294" s="410" t="s">
        <v>640</v>
      </c>
      <c r="C294" s="410" t="s">
        <v>480</v>
      </c>
      <c r="D294" s="411" t="s">
        <v>337</v>
      </c>
      <c r="E294" s="412">
        <v>45745</v>
      </c>
      <c r="F294" s="413">
        <v>105.02</v>
      </c>
      <c r="G294" s="414">
        <f t="shared" si="8"/>
        <v>435.58369834317273</v>
      </c>
      <c r="H294" s="415">
        <f t="shared" si="9"/>
        <v>2.1779184917158636</v>
      </c>
    </row>
    <row r="295" spans="1:8" ht="15" hidden="1" thickBot="1">
      <c r="A295" s="409">
        <v>202201</v>
      </c>
      <c r="B295" s="410" t="s">
        <v>641</v>
      </c>
      <c r="C295" s="410" t="s">
        <v>480</v>
      </c>
      <c r="D295" s="411" t="s">
        <v>337</v>
      </c>
      <c r="E295" s="412">
        <v>45745</v>
      </c>
      <c r="F295" s="413">
        <v>105.02</v>
      </c>
      <c r="G295" s="414">
        <f t="shared" si="8"/>
        <v>435.58369834317273</v>
      </c>
      <c r="H295" s="415">
        <f t="shared" si="9"/>
        <v>2.1779184917158636</v>
      </c>
    </row>
    <row r="296" spans="1:8" ht="15" hidden="1" thickBot="1">
      <c r="A296" s="409">
        <v>202201</v>
      </c>
      <c r="B296" s="410" t="s">
        <v>642</v>
      </c>
      <c r="C296" s="410" t="s">
        <v>480</v>
      </c>
      <c r="D296" s="411" t="s">
        <v>337</v>
      </c>
      <c r="E296" s="412">
        <v>45745</v>
      </c>
      <c r="F296" s="413">
        <v>105.02</v>
      </c>
      <c r="G296" s="414">
        <f t="shared" si="8"/>
        <v>435.58369834317273</v>
      </c>
      <c r="H296" s="415">
        <f t="shared" si="9"/>
        <v>2.1779184917158636</v>
      </c>
    </row>
    <row r="297" spans="1:8" ht="15" hidden="1" thickBot="1">
      <c r="A297" s="409">
        <v>202201</v>
      </c>
      <c r="B297" s="410" t="s">
        <v>643</v>
      </c>
      <c r="C297" s="410" t="s">
        <v>480</v>
      </c>
      <c r="D297" s="411" t="s">
        <v>339</v>
      </c>
      <c r="E297" s="412">
        <v>229</v>
      </c>
      <c r="F297" s="413">
        <v>105.02</v>
      </c>
      <c r="G297" s="414">
        <f t="shared" si="8"/>
        <v>2.1805370405637023</v>
      </c>
      <c r="H297" s="415">
        <f t="shared" si="9"/>
        <v>2.1805370405637023</v>
      </c>
    </row>
    <row r="298" spans="1:8" ht="15" hidden="1" thickBot="1">
      <c r="A298" s="409">
        <v>202201</v>
      </c>
      <c r="B298" s="410" t="s">
        <v>644</v>
      </c>
      <c r="C298" s="410" t="s">
        <v>480</v>
      </c>
      <c r="D298" s="411" t="s">
        <v>337</v>
      </c>
      <c r="E298" s="412">
        <v>45745</v>
      </c>
      <c r="F298" s="413">
        <v>105.02</v>
      </c>
      <c r="G298" s="414">
        <f t="shared" si="8"/>
        <v>435.58369834317273</v>
      </c>
      <c r="H298" s="415">
        <f t="shared" si="9"/>
        <v>2.1779184917158636</v>
      </c>
    </row>
    <row r="299" spans="1:8" ht="15" hidden="1" thickBot="1">
      <c r="A299" s="409">
        <v>202201</v>
      </c>
      <c r="B299" s="410" t="s">
        <v>645</v>
      </c>
      <c r="C299" s="410" t="s">
        <v>480</v>
      </c>
      <c r="D299" s="411" t="s">
        <v>337</v>
      </c>
      <c r="E299" s="412">
        <v>45745</v>
      </c>
      <c r="F299" s="413">
        <v>105.02</v>
      </c>
      <c r="G299" s="414">
        <f t="shared" si="8"/>
        <v>435.58369834317273</v>
      </c>
      <c r="H299" s="415">
        <f t="shared" si="9"/>
        <v>2.1779184917158636</v>
      </c>
    </row>
    <row r="300" spans="1:8" ht="15" hidden="1" thickBot="1">
      <c r="A300" s="409">
        <v>202201</v>
      </c>
      <c r="B300" s="410" t="s">
        <v>646</v>
      </c>
      <c r="C300" s="410" t="s">
        <v>480</v>
      </c>
      <c r="D300" s="411" t="s">
        <v>337</v>
      </c>
      <c r="E300" s="412">
        <v>34916</v>
      </c>
      <c r="F300" s="413">
        <v>105.02</v>
      </c>
      <c r="G300" s="414">
        <f t="shared" si="8"/>
        <v>332.47000571319751</v>
      </c>
      <c r="H300" s="415">
        <f t="shared" si="9"/>
        <v>1.6623500285659876</v>
      </c>
    </row>
    <row r="301" spans="1:8" ht="15" hidden="1" thickBot="1">
      <c r="A301" s="409">
        <v>202201</v>
      </c>
      <c r="B301" s="410" t="s">
        <v>647</v>
      </c>
      <c r="C301" s="410" t="s">
        <v>480</v>
      </c>
      <c r="D301" s="411" t="s">
        <v>337</v>
      </c>
      <c r="E301" s="412">
        <v>50593</v>
      </c>
      <c r="F301" s="413">
        <v>105.02</v>
      </c>
      <c r="G301" s="414">
        <f t="shared" si="8"/>
        <v>481.74633403161306</v>
      </c>
      <c r="H301" s="415">
        <f t="shared" si="9"/>
        <v>2.4087316701580654</v>
      </c>
    </row>
    <row r="302" spans="1:8" ht="15" hidden="1" thickBot="1">
      <c r="A302" s="409">
        <v>202201</v>
      </c>
      <c r="B302" s="410" t="s">
        <v>648</v>
      </c>
      <c r="C302" s="410" t="s">
        <v>480</v>
      </c>
      <c r="D302" s="411" t="s">
        <v>339</v>
      </c>
      <c r="E302" s="412">
        <v>175</v>
      </c>
      <c r="F302" s="413">
        <v>105.02</v>
      </c>
      <c r="G302" s="414">
        <f t="shared" si="8"/>
        <v>1.6663492668063227</v>
      </c>
      <c r="H302" s="415">
        <f t="shared" si="9"/>
        <v>1.6663492668063227</v>
      </c>
    </row>
    <row r="303" spans="1:8" ht="15" hidden="1" thickBot="1">
      <c r="A303" s="409">
        <v>202201</v>
      </c>
      <c r="B303" s="410" t="s">
        <v>649</v>
      </c>
      <c r="C303" s="410" t="s">
        <v>480</v>
      </c>
      <c r="D303" s="411" t="s">
        <v>337</v>
      </c>
      <c r="E303" s="412">
        <v>34916</v>
      </c>
      <c r="F303" s="413">
        <v>105.02</v>
      </c>
      <c r="G303" s="414">
        <f t="shared" si="8"/>
        <v>332.47000571319751</v>
      </c>
      <c r="H303" s="415">
        <f t="shared" si="9"/>
        <v>1.6623500285659876</v>
      </c>
    </row>
    <row r="304" spans="1:8" ht="15" hidden="1" thickBot="1">
      <c r="A304" s="409">
        <v>202201</v>
      </c>
      <c r="B304" s="410" t="s">
        <v>650</v>
      </c>
      <c r="C304" s="410" t="s">
        <v>480</v>
      </c>
      <c r="D304" s="411" t="s">
        <v>337</v>
      </c>
      <c r="E304" s="412">
        <v>29379</v>
      </c>
      <c r="F304" s="413">
        <v>105.02</v>
      </c>
      <c r="G304" s="414">
        <f t="shared" si="8"/>
        <v>279.74671491144545</v>
      </c>
      <c r="H304" s="415">
        <f t="shared" si="9"/>
        <v>1.3987335745572274</v>
      </c>
    </row>
    <row r="305" spans="1:8" ht="15" hidden="1" thickBot="1">
      <c r="A305" s="409">
        <v>202201</v>
      </c>
      <c r="B305" s="410" t="s">
        <v>651</v>
      </c>
      <c r="C305" s="410" t="s">
        <v>480</v>
      </c>
      <c r="D305" s="411" t="s">
        <v>339</v>
      </c>
      <c r="E305" s="412">
        <v>147</v>
      </c>
      <c r="F305" s="413">
        <v>105.02</v>
      </c>
      <c r="G305" s="414">
        <f t="shared" si="8"/>
        <v>1.399733384117311</v>
      </c>
      <c r="H305" s="415">
        <f t="shared" si="9"/>
        <v>1.399733384117311</v>
      </c>
    </row>
    <row r="306" spans="1:8" ht="15" hidden="1" thickBot="1">
      <c r="A306" s="409">
        <v>202201</v>
      </c>
      <c r="B306" s="410" t="s">
        <v>652</v>
      </c>
      <c r="C306" s="410" t="s">
        <v>480</v>
      </c>
      <c r="D306" s="411" t="s">
        <v>337</v>
      </c>
      <c r="E306" s="412">
        <v>85190</v>
      </c>
      <c r="F306" s="413">
        <v>105.02</v>
      </c>
      <c r="G306" s="414">
        <f t="shared" si="8"/>
        <v>811.17882308131789</v>
      </c>
      <c r="H306" s="415">
        <f t="shared" si="9"/>
        <v>4.0558941154065895</v>
      </c>
    </row>
    <row r="307" spans="1:8" ht="15" hidden="1" thickBot="1">
      <c r="A307" s="409">
        <v>202201</v>
      </c>
      <c r="B307" s="410" t="s">
        <v>653</v>
      </c>
      <c r="C307" s="410" t="s">
        <v>480</v>
      </c>
      <c r="D307" s="411" t="s">
        <v>339</v>
      </c>
      <c r="E307" s="412">
        <v>426</v>
      </c>
      <c r="F307" s="413">
        <v>105.02</v>
      </c>
      <c r="G307" s="414">
        <f t="shared" si="8"/>
        <v>4.0563702151971057</v>
      </c>
      <c r="H307" s="415">
        <f t="shared" si="9"/>
        <v>4.0563702151971057</v>
      </c>
    </row>
    <row r="308" spans="1:8" ht="15" hidden="1" thickBot="1">
      <c r="A308" s="409">
        <v>202201</v>
      </c>
      <c r="B308" s="410" t="s">
        <v>654</v>
      </c>
      <c r="C308" s="410" t="s">
        <v>480</v>
      </c>
      <c r="D308" s="411" t="s">
        <v>337</v>
      </c>
      <c r="E308" s="412">
        <v>85190</v>
      </c>
      <c r="F308" s="413">
        <v>105.02</v>
      </c>
      <c r="G308" s="414">
        <f t="shared" si="8"/>
        <v>811.17882308131789</v>
      </c>
      <c r="H308" s="415">
        <f t="shared" si="9"/>
        <v>4.0558941154065895</v>
      </c>
    </row>
    <row r="309" spans="1:8" ht="15" hidden="1" thickBot="1">
      <c r="A309" s="409">
        <v>202201</v>
      </c>
      <c r="B309" s="410" t="s">
        <v>655</v>
      </c>
      <c r="C309" s="410" t="s">
        <v>480</v>
      </c>
      <c r="D309" s="411" t="s">
        <v>337</v>
      </c>
      <c r="E309" s="412">
        <v>34916</v>
      </c>
      <c r="F309" s="413">
        <v>105.02</v>
      </c>
      <c r="G309" s="414">
        <f t="shared" si="8"/>
        <v>332.47000571319751</v>
      </c>
      <c r="H309" s="415">
        <f t="shared" si="9"/>
        <v>1.6623500285659876</v>
      </c>
    </row>
    <row r="310" spans="1:8" ht="15" hidden="1" thickBot="1">
      <c r="A310" s="409">
        <v>202201</v>
      </c>
      <c r="B310" s="410" t="s">
        <v>656</v>
      </c>
      <c r="C310" s="410" t="s">
        <v>480</v>
      </c>
      <c r="D310" s="411" t="s">
        <v>339</v>
      </c>
      <c r="E310" s="412">
        <v>175</v>
      </c>
      <c r="F310" s="413">
        <v>105.02</v>
      </c>
      <c r="G310" s="414">
        <f t="shared" si="8"/>
        <v>1.6663492668063227</v>
      </c>
      <c r="H310" s="415">
        <f t="shared" si="9"/>
        <v>1.6663492668063227</v>
      </c>
    </row>
    <row r="311" spans="1:8" ht="15" hidden="1" thickBot="1">
      <c r="A311" s="409">
        <v>202201</v>
      </c>
      <c r="B311" s="410" t="s">
        <v>657</v>
      </c>
      <c r="C311" s="410" t="s">
        <v>480</v>
      </c>
      <c r="D311" s="411" t="s">
        <v>337</v>
      </c>
      <c r="E311" s="412">
        <v>81303</v>
      </c>
      <c r="F311" s="413">
        <v>105.02</v>
      </c>
      <c r="G311" s="414">
        <f t="shared" si="8"/>
        <v>774.16682536659687</v>
      </c>
      <c r="H311" s="415">
        <f t="shared" si="9"/>
        <v>3.8708341268329844</v>
      </c>
    </row>
    <row r="312" spans="1:8" ht="15" hidden="1" thickBot="1">
      <c r="A312" s="409">
        <v>202201</v>
      </c>
      <c r="B312" s="410" t="s">
        <v>658</v>
      </c>
      <c r="C312" s="410" t="s">
        <v>480</v>
      </c>
      <c r="D312" s="411" t="s">
        <v>339</v>
      </c>
      <c r="E312" s="412">
        <v>406</v>
      </c>
      <c r="F312" s="413">
        <v>105.02</v>
      </c>
      <c r="G312" s="414">
        <f t="shared" si="8"/>
        <v>3.8659302989906688</v>
      </c>
      <c r="H312" s="415">
        <f t="shared" si="9"/>
        <v>3.8659302989906688</v>
      </c>
    </row>
    <row r="313" spans="1:8" ht="15" hidden="1" thickBot="1">
      <c r="A313" s="409">
        <v>202201</v>
      </c>
      <c r="B313" s="410" t="s">
        <v>659</v>
      </c>
      <c r="C313" s="410" t="s">
        <v>480</v>
      </c>
      <c r="D313" s="411" t="s">
        <v>337</v>
      </c>
      <c r="E313" s="412">
        <v>79606</v>
      </c>
      <c r="F313" s="413">
        <v>105.02</v>
      </c>
      <c r="G313" s="414">
        <f t="shared" si="8"/>
        <v>758.00799847648068</v>
      </c>
      <c r="H313" s="415">
        <f t="shared" si="9"/>
        <v>3.7900399923824035</v>
      </c>
    </row>
    <row r="314" spans="1:8" ht="15" hidden="1" thickBot="1">
      <c r="A314" s="409">
        <v>202201</v>
      </c>
      <c r="B314" s="410" t="s">
        <v>660</v>
      </c>
      <c r="C314" s="410" t="s">
        <v>480</v>
      </c>
      <c r="D314" s="411" t="s">
        <v>381</v>
      </c>
      <c r="E314" s="412">
        <v>8287</v>
      </c>
      <c r="F314" s="413">
        <v>105.02</v>
      </c>
      <c r="G314" s="414">
        <f t="shared" si="8"/>
        <v>78.908779280137125</v>
      </c>
      <c r="H314" s="415" t="str">
        <f t="shared" si="9"/>
        <v>VER</v>
      </c>
    </row>
    <row r="315" spans="1:8" ht="15" hidden="1" thickBot="1">
      <c r="A315" s="409">
        <v>202201</v>
      </c>
      <c r="B315" s="410" t="s">
        <v>661</v>
      </c>
      <c r="C315" s="410" t="s">
        <v>480</v>
      </c>
      <c r="D315" s="411" t="s">
        <v>337</v>
      </c>
      <c r="E315" s="412">
        <v>81303</v>
      </c>
      <c r="F315" s="413">
        <v>105.02</v>
      </c>
      <c r="G315" s="414">
        <f t="shared" si="8"/>
        <v>774.16682536659687</v>
      </c>
      <c r="H315" s="415">
        <f t="shared" si="9"/>
        <v>3.8708341268329844</v>
      </c>
    </row>
    <row r="316" spans="1:8" ht="15" hidden="1" thickBot="1">
      <c r="A316" s="409">
        <v>202201</v>
      </c>
      <c r="B316" s="410" t="s">
        <v>662</v>
      </c>
      <c r="C316" s="410" t="s">
        <v>480</v>
      </c>
      <c r="D316" s="411" t="s">
        <v>339</v>
      </c>
      <c r="E316" s="412">
        <v>406</v>
      </c>
      <c r="F316" s="413">
        <v>105.02</v>
      </c>
      <c r="G316" s="414">
        <f t="shared" si="8"/>
        <v>3.8659302989906688</v>
      </c>
      <c r="H316" s="415">
        <f t="shared" si="9"/>
        <v>3.8659302989906688</v>
      </c>
    </row>
    <row r="317" spans="1:8" ht="15" hidden="1" thickBot="1">
      <c r="A317" s="409">
        <v>202201</v>
      </c>
      <c r="B317" s="410" t="s">
        <v>663</v>
      </c>
      <c r="C317" s="410" t="s">
        <v>480</v>
      </c>
      <c r="D317" s="411" t="s">
        <v>337</v>
      </c>
      <c r="E317" s="412">
        <v>81303</v>
      </c>
      <c r="F317" s="413">
        <v>105.02</v>
      </c>
      <c r="G317" s="414">
        <f t="shared" si="8"/>
        <v>774.16682536659687</v>
      </c>
      <c r="H317" s="415">
        <f t="shared" si="9"/>
        <v>3.8708341268329844</v>
      </c>
    </row>
    <row r="318" spans="1:8" ht="15" hidden="1" thickBot="1">
      <c r="A318" s="409">
        <v>202201</v>
      </c>
      <c r="B318" s="410" t="s">
        <v>664</v>
      </c>
      <c r="C318" s="410" t="s">
        <v>480</v>
      </c>
      <c r="D318" s="411" t="s">
        <v>337</v>
      </c>
      <c r="E318" s="412">
        <v>63586</v>
      </c>
      <c r="F318" s="413">
        <v>105.02</v>
      </c>
      <c r="G318" s="414">
        <f t="shared" si="8"/>
        <v>605.46562559512472</v>
      </c>
      <c r="H318" s="415">
        <f t="shared" si="9"/>
        <v>3.0273281279756237</v>
      </c>
    </row>
    <row r="319" spans="1:8" ht="15" hidden="1" thickBot="1">
      <c r="A319" s="409">
        <v>202201</v>
      </c>
      <c r="B319" s="410" t="s">
        <v>665</v>
      </c>
      <c r="C319" s="410" t="s">
        <v>480</v>
      </c>
      <c r="D319" s="411" t="s">
        <v>339</v>
      </c>
      <c r="E319" s="412">
        <v>318</v>
      </c>
      <c r="F319" s="413">
        <v>105.02</v>
      </c>
      <c r="G319" s="414">
        <f t="shared" si="8"/>
        <v>3.0279946676823464</v>
      </c>
      <c r="H319" s="415">
        <f t="shared" si="9"/>
        <v>3.0279946676823464</v>
      </c>
    </row>
    <row r="320" spans="1:8" ht="15" hidden="1" thickBot="1">
      <c r="A320" s="409">
        <v>202201</v>
      </c>
      <c r="B320" s="410" t="s">
        <v>666</v>
      </c>
      <c r="C320" s="410" t="s">
        <v>480</v>
      </c>
      <c r="D320" s="411" t="s">
        <v>337</v>
      </c>
      <c r="E320" s="412">
        <v>81303</v>
      </c>
      <c r="F320" s="413">
        <v>105.02</v>
      </c>
      <c r="G320" s="414">
        <f t="shared" si="8"/>
        <v>774.16682536659687</v>
      </c>
      <c r="H320" s="415">
        <f t="shared" si="9"/>
        <v>3.8708341268329844</v>
      </c>
    </row>
    <row r="321" spans="1:8" ht="15" hidden="1" thickBot="1">
      <c r="A321" s="409">
        <v>202201</v>
      </c>
      <c r="B321" s="410" t="s">
        <v>667</v>
      </c>
      <c r="C321" s="410" t="s">
        <v>480</v>
      </c>
      <c r="D321" s="411" t="s">
        <v>350</v>
      </c>
      <c r="E321" s="412">
        <v>0.01</v>
      </c>
      <c r="F321" s="413">
        <v>105.02</v>
      </c>
      <c r="G321" s="414">
        <f t="shared" si="8"/>
        <v>9.5219958103218437E-5</v>
      </c>
      <c r="H321" s="415" t="str">
        <f t="shared" si="9"/>
        <v>VER</v>
      </c>
    </row>
    <row r="322" spans="1:8" ht="15" hidden="1" thickBot="1">
      <c r="A322" s="409">
        <v>202201</v>
      </c>
      <c r="B322" s="410" t="s">
        <v>668</v>
      </c>
      <c r="C322" s="410" t="s">
        <v>480</v>
      </c>
      <c r="D322" s="411" t="s">
        <v>337</v>
      </c>
      <c r="E322" s="412">
        <v>57315</v>
      </c>
      <c r="F322" s="413">
        <v>105.02</v>
      </c>
      <c r="G322" s="414">
        <f t="shared" ref="G322:G385" si="10">+E322/F322</f>
        <v>545.75318986859645</v>
      </c>
      <c r="H322" s="415">
        <f t="shared" ref="H322:H385" si="11">IF(D322="TB",G322/200,IF(D322="LT",G322,"VER"))</f>
        <v>2.7287659493429821</v>
      </c>
    </row>
    <row r="323" spans="1:8" ht="15" hidden="1" thickBot="1">
      <c r="A323" s="409">
        <v>202201</v>
      </c>
      <c r="B323" s="410" t="s">
        <v>669</v>
      </c>
      <c r="C323" s="410" t="s">
        <v>480</v>
      </c>
      <c r="D323" s="411" t="s">
        <v>339</v>
      </c>
      <c r="E323" s="412">
        <v>287</v>
      </c>
      <c r="F323" s="413">
        <v>105.02</v>
      </c>
      <c r="G323" s="414">
        <f t="shared" si="10"/>
        <v>2.7328127975623691</v>
      </c>
      <c r="H323" s="415">
        <f t="shared" si="11"/>
        <v>2.7328127975623691</v>
      </c>
    </row>
    <row r="324" spans="1:8" ht="15" hidden="1" thickBot="1">
      <c r="A324" s="409">
        <v>202201</v>
      </c>
      <c r="B324" s="410" t="s">
        <v>670</v>
      </c>
      <c r="C324" s="410" t="s">
        <v>480</v>
      </c>
      <c r="D324" s="411" t="s">
        <v>337</v>
      </c>
      <c r="E324" s="412">
        <v>57315</v>
      </c>
      <c r="F324" s="413">
        <v>105.02</v>
      </c>
      <c r="G324" s="414">
        <f t="shared" si="10"/>
        <v>545.75318986859645</v>
      </c>
      <c r="H324" s="415">
        <f t="shared" si="11"/>
        <v>2.7287659493429821</v>
      </c>
    </row>
    <row r="325" spans="1:8" ht="15" hidden="1" thickBot="1">
      <c r="A325" s="409">
        <v>202201</v>
      </c>
      <c r="B325" s="410" t="s">
        <v>671</v>
      </c>
      <c r="C325" s="410" t="s">
        <v>672</v>
      </c>
      <c r="D325" s="411" t="s">
        <v>374</v>
      </c>
      <c r="E325" s="412">
        <v>486</v>
      </c>
      <c r="F325" s="413">
        <v>105.02</v>
      </c>
      <c r="G325" s="414">
        <f t="shared" si="10"/>
        <v>4.6276899638164162</v>
      </c>
      <c r="H325" s="415" t="str">
        <f t="shared" si="11"/>
        <v>VER</v>
      </c>
    </row>
    <row r="326" spans="1:8" ht="15" hidden="1" thickBot="1">
      <c r="A326" s="409">
        <v>202201</v>
      </c>
      <c r="B326" s="410" t="s">
        <v>673</v>
      </c>
      <c r="C326" s="410" t="s">
        <v>674</v>
      </c>
      <c r="D326" s="411" t="s">
        <v>374</v>
      </c>
      <c r="E326" s="412">
        <v>16.75</v>
      </c>
      <c r="F326" s="413">
        <v>105.02</v>
      </c>
      <c r="G326" s="414">
        <f t="shared" si="10"/>
        <v>0.15949342982289089</v>
      </c>
      <c r="H326" s="415" t="str">
        <f t="shared" si="11"/>
        <v>VER</v>
      </c>
    </row>
    <row r="327" spans="1:8" ht="15" hidden="1" thickBot="1">
      <c r="A327" s="409">
        <v>202201</v>
      </c>
      <c r="B327" s="410" t="s">
        <v>675</v>
      </c>
      <c r="C327" s="410" t="s">
        <v>676</v>
      </c>
      <c r="D327" s="411" t="s">
        <v>337</v>
      </c>
      <c r="E327" s="412">
        <v>38442</v>
      </c>
      <c r="F327" s="413">
        <v>105.02</v>
      </c>
      <c r="G327" s="414">
        <f t="shared" si="10"/>
        <v>366.04456294039232</v>
      </c>
      <c r="H327" s="415">
        <f t="shared" si="11"/>
        <v>1.8302228147019617</v>
      </c>
    </row>
    <row r="328" spans="1:8" ht="15" hidden="1" thickBot="1">
      <c r="A328" s="409">
        <v>202201</v>
      </c>
      <c r="B328" s="410" t="s">
        <v>677</v>
      </c>
      <c r="C328" s="410" t="s">
        <v>676</v>
      </c>
      <c r="D328" s="411" t="s">
        <v>339</v>
      </c>
      <c r="E328" s="412">
        <v>192</v>
      </c>
      <c r="F328" s="413">
        <v>105.02</v>
      </c>
      <c r="G328" s="414">
        <f t="shared" si="10"/>
        <v>1.828223195581794</v>
      </c>
      <c r="H328" s="415">
        <f t="shared" si="11"/>
        <v>1.828223195581794</v>
      </c>
    </row>
    <row r="329" spans="1:8" ht="15" hidden="1" thickBot="1">
      <c r="A329" s="409">
        <v>202201</v>
      </c>
      <c r="B329" s="410" t="s">
        <v>678</v>
      </c>
      <c r="C329" s="410" t="s">
        <v>679</v>
      </c>
      <c r="D329" s="411" t="s">
        <v>337</v>
      </c>
      <c r="E329" s="412">
        <v>22669</v>
      </c>
      <c r="F329" s="413">
        <v>105.02</v>
      </c>
      <c r="G329" s="414">
        <f t="shared" si="10"/>
        <v>215.85412302418587</v>
      </c>
      <c r="H329" s="415">
        <f t="shared" si="11"/>
        <v>1.0792706151209293</v>
      </c>
    </row>
    <row r="330" spans="1:8" ht="15" hidden="1" thickBot="1">
      <c r="A330" s="409">
        <v>202201</v>
      </c>
      <c r="B330" s="410" t="s">
        <v>680</v>
      </c>
      <c r="C330" s="410" t="s">
        <v>679</v>
      </c>
      <c r="D330" s="411" t="s">
        <v>339</v>
      </c>
      <c r="E330" s="412">
        <v>113</v>
      </c>
      <c r="F330" s="413">
        <v>105.02</v>
      </c>
      <c r="G330" s="414">
        <f t="shared" si="10"/>
        <v>1.0759855265663683</v>
      </c>
      <c r="H330" s="415">
        <f t="shared" si="11"/>
        <v>1.0759855265663683</v>
      </c>
    </row>
    <row r="331" spans="1:8" ht="15" hidden="1" thickBot="1">
      <c r="A331" s="409">
        <v>202201</v>
      </c>
      <c r="B331" s="410" t="s">
        <v>681</v>
      </c>
      <c r="C331" s="410" t="s">
        <v>388</v>
      </c>
      <c r="D331" s="411" t="s">
        <v>337</v>
      </c>
      <c r="E331" s="412">
        <v>80476</v>
      </c>
      <c r="F331" s="413">
        <v>105.02</v>
      </c>
      <c r="G331" s="414">
        <f t="shared" si="10"/>
        <v>766.29213483146066</v>
      </c>
      <c r="H331" s="415">
        <f t="shared" si="11"/>
        <v>3.8314606741573032</v>
      </c>
    </row>
    <row r="332" spans="1:8" ht="15" hidden="1" thickBot="1">
      <c r="A332" s="409">
        <v>202201</v>
      </c>
      <c r="B332" s="410" t="s">
        <v>682</v>
      </c>
      <c r="C332" s="410" t="s">
        <v>388</v>
      </c>
      <c r="D332" s="411" t="s">
        <v>339</v>
      </c>
      <c r="E332" s="412">
        <v>402</v>
      </c>
      <c r="F332" s="413">
        <v>105.02</v>
      </c>
      <c r="G332" s="414">
        <f t="shared" si="10"/>
        <v>3.8278423157493813</v>
      </c>
      <c r="H332" s="415">
        <f t="shared" si="11"/>
        <v>3.8278423157493813</v>
      </c>
    </row>
    <row r="333" spans="1:8" ht="15" hidden="1" thickBot="1">
      <c r="A333" s="409">
        <v>202201</v>
      </c>
      <c r="B333" s="410" t="s">
        <v>683</v>
      </c>
      <c r="C333" s="410" t="s">
        <v>388</v>
      </c>
      <c r="D333" s="411" t="s">
        <v>337</v>
      </c>
      <c r="E333" s="412">
        <v>80476</v>
      </c>
      <c r="F333" s="413">
        <v>105.02</v>
      </c>
      <c r="G333" s="414">
        <f t="shared" si="10"/>
        <v>766.29213483146066</v>
      </c>
      <c r="H333" s="415">
        <f t="shared" si="11"/>
        <v>3.8314606741573032</v>
      </c>
    </row>
    <row r="334" spans="1:8" ht="15" hidden="1" thickBot="1">
      <c r="A334" s="409">
        <v>202201</v>
      </c>
      <c r="B334" s="410" t="s">
        <v>684</v>
      </c>
      <c r="C334" s="410" t="s">
        <v>388</v>
      </c>
      <c r="D334" s="411" t="s">
        <v>339</v>
      </c>
      <c r="E334" s="412">
        <v>288</v>
      </c>
      <c r="F334" s="413">
        <v>105.02</v>
      </c>
      <c r="G334" s="414">
        <f t="shared" si="10"/>
        <v>2.7423347933726911</v>
      </c>
      <c r="H334" s="415">
        <f t="shared" si="11"/>
        <v>2.7423347933726911</v>
      </c>
    </row>
    <row r="335" spans="1:8" ht="15" hidden="1" thickBot="1">
      <c r="A335" s="409">
        <v>202201</v>
      </c>
      <c r="B335" s="410" t="s">
        <v>685</v>
      </c>
      <c r="C335" s="410" t="s">
        <v>388</v>
      </c>
      <c r="D335" s="411" t="s">
        <v>339</v>
      </c>
      <c r="E335" s="412">
        <v>288</v>
      </c>
      <c r="F335" s="413">
        <v>105.02</v>
      </c>
      <c r="G335" s="414">
        <f t="shared" si="10"/>
        <v>2.7423347933726911</v>
      </c>
      <c r="H335" s="415">
        <f t="shared" si="11"/>
        <v>2.7423347933726911</v>
      </c>
    </row>
    <row r="336" spans="1:8" ht="15" hidden="1" thickBot="1">
      <c r="A336" s="409">
        <v>202201</v>
      </c>
      <c r="B336" s="410" t="s">
        <v>686</v>
      </c>
      <c r="C336" s="410" t="s">
        <v>388</v>
      </c>
      <c r="D336" s="411" t="s">
        <v>339</v>
      </c>
      <c r="E336" s="412">
        <v>175</v>
      </c>
      <c r="F336" s="413">
        <v>105.02</v>
      </c>
      <c r="G336" s="414">
        <f t="shared" si="10"/>
        <v>1.6663492668063227</v>
      </c>
      <c r="H336" s="415">
        <f t="shared" si="11"/>
        <v>1.6663492668063227</v>
      </c>
    </row>
    <row r="337" spans="1:8" ht="15" hidden="1" thickBot="1">
      <c r="A337" s="409">
        <v>202201</v>
      </c>
      <c r="B337" s="410" t="s">
        <v>687</v>
      </c>
      <c r="C337" s="410" t="s">
        <v>388</v>
      </c>
      <c r="D337" s="411" t="s">
        <v>337</v>
      </c>
      <c r="E337" s="412">
        <v>64499</v>
      </c>
      <c r="F337" s="413">
        <v>105.02</v>
      </c>
      <c r="G337" s="414">
        <f t="shared" si="10"/>
        <v>614.15920776994858</v>
      </c>
      <c r="H337" s="415">
        <f t="shared" si="11"/>
        <v>3.0707960388497431</v>
      </c>
    </row>
    <row r="338" spans="1:8" ht="15" hidden="1" thickBot="1">
      <c r="A338" s="409">
        <v>202201</v>
      </c>
      <c r="B338" s="410" t="s">
        <v>688</v>
      </c>
      <c r="C338" s="410" t="s">
        <v>388</v>
      </c>
      <c r="D338" s="411" t="s">
        <v>339</v>
      </c>
      <c r="E338" s="412">
        <v>322</v>
      </c>
      <c r="F338" s="413">
        <v>105.02</v>
      </c>
      <c r="G338" s="414">
        <f t="shared" si="10"/>
        <v>3.0660826509236339</v>
      </c>
      <c r="H338" s="415">
        <f t="shared" si="11"/>
        <v>3.0660826509236339</v>
      </c>
    </row>
    <row r="339" spans="1:8" ht="15" hidden="1" thickBot="1">
      <c r="A339" s="409">
        <v>202201</v>
      </c>
      <c r="B339" s="410" t="s">
        <v>689</v>
      </c>
      <c r="C339" s="410" t="s">
        <v>388</v>
      </c>
      <c r="D339" s="411" t="s">
        <v>337</v>
      </c>
      <c r="E339" s="412">
        <v>51435</v>
      </c>
      <c r="F339" s="413">
        <v>105.02</v>
      </c>
      <c r="G339" s="414">
        <f t="shared" si="10"/>
        <v>489.76385450390404</v>
      </c>
      <c r="H339" s="415">
        <f t="shared" si="11"/>
        <v>2.4488192725195201</v>
      </c>
    </row>
    <row r="340" spans="1:8" ht="15" hidden="1" thickBot="1">
      <c r="A340" s="409">
        <v>202201</v>
      </c>
      <c r="B340" s="410" t="s">
        <v>690</v>
      </c>
      <c r="C340" s="410" t="s">
        <v>388</v>
      </c>
      <c r="D340" s="411" t="s">
        <v>339</v>
      </c>
      <c r="E340" s="412">
        <v>257</v>
      </c>
      <c r="F340" s="413">
        <v>105.02</v>
      </c>
      <c r="G340" s="414">
        <f t="shared" si="10"/>
        <v>2.4471529232527138</v>
      </c>
      <c r="H340" s="415">
        <f t="shared" si="11"/>
        <v>2.4471529232527138</v>
      </c>
    </row>
    <row r="341" spans="1:8" ht="15" hidden="1" thickBot="1">
      <c r="A341" s="409">
        <v>202201</v>
      </c>
      <c r="B341" s="410" t="s">
        <v>691</v>
      </c>
      <c r="C341" s="410" t="s">
        <v>388</v>
      </c>
      <c r="D341" s="411" t="s">
        <v>337</v>
      </c>
      <c r="E341" s="412">
        <v>62356</v>
      </c>
      <c r="F341" s="413">
        <v>105.02</v>
      </c>
      <c r="G341" s="414">
        <f t="shared" si="10"/>
        <v>593.75357074842884</v>
      </c>
      <c r="H341" s="415">
        <f t="shared" si="11"/>
        <v>2.9687678537421442</v>
      </c>
    </row>
    <row r="342" spans="1:8" ht="15" hidden="1" thickBot="1">
      <c r="A342" s="409">
        <v>202201</v>
      </c>
      <c r="B342" s="410" t="s">
        <v>692</v>
      </c>
      <c r="C342" s="410" t="s">
        <v>388</v>
      </c>
      <c r="D342" s="411" t="s">
        <v>339</v>
      </c>
      <c r="E342" s="412">
        <v>234</v>
      </c>
      <c r="F342" s="413">
        <v>105.02</v>
      </c>
      <c r="G342" s="414">
        <f t="shared" si="10"/>
        <v>2.2281470196153115</v>
      </c>
      <c r="H342" s="415">
        <f t="shared" si="11"/>
        <v>2.2281470196153115</v>
      </c>
    </row>
    <row r="343" spans="1:8" ht="15" hidden="1" thickBot="1">
      <c r="A343" s="409">
        <v>202201</v>
      </c>
      <c r="B343" s="410" t="s">
        <v>693</v>
      </c>
      <c r="C343" s="410" t="s">
        <v>388</v>
      </c>
      <c r="D343" s="411" t="s">
        <v>337</v>
      </c>
      <c r="E343" s="412">
        <v>13698</v>
      </c>
      <c r="F343" s="413">
        <v>105.02</v>
      </c>
      <c r="G343" s="414">
        <f t="shared" si="10"/>
        <v>130.4322986097886</v>
      </c>
      <c r="H343" s="415">
        <f t="shared" si="11"/>
        <v>0.652161493048943</v>
      </c>
    </row>
    <row r="344" spans="1:8" ht="15" hidden="1" thickBot="1">
      <c r="A344" s="409">
        <v>202201</v>
      </c>
      <c r="B344" s="410" t="s">
        <v>694</v>
      </c>
      <c r="C344" s="410" t="s">
        <v>388</v>
      </c>
      <c r="D344" s="411" t="s">
        <v>339</v>
      </c>
      <c r="E344" s="412">
        <v>68.44</v>
      </c>
      <c r="F344" s="413">
        <v>105.02</v>
      </c>
      <c r="G344" s="414">
        <f t="shared" si="10"/>
        <v>0.651685393258427</v>
      </c>
      <c r="H344" s="415">
        <f t="shared" si="11"/>
        <v>0.651685393258427</v>
      </c>
    </row>
    <row r="345" spans="1:8" ht="15" hidden="1" thickBot="1">
      <c r="A345" s="409">
        <v>202201</v>
      </c>
      <c r="B345" s="410" t="s">
        <v>695</v>
      </c>
      <c r="C345" s="410" t="s">
        <v>388</v>
      </c>
      <c r="D345" s="411" t="s">
        <v>337</v>
      </c>
      <c r="E345" s="412">
        <v>41706</v>
      </c>
      <c r="F345" s="413">
        <v>105.02</v>
      </c>
      <c r="G345" s="414">
        <f t="shared" si="10"/>
        <v>397.12435726528281</v>
      </c>
      <c r="H345" s="415">
        <f t="shared" si="11"/>
        <v>1.9856217863264141</v>
      </c>
    </row>
    <row r="346" spans="1:8" ht="15" hidden="1" thickBot="1">
      <c r="A346" s="409">
        <v>202201</v>
      </c>
      <c r="B346" s="410" t="s">
        <v>696</v>
      </c>
      <c r="C346" s="410" t="s">
        <v>388</v>
      </c>
      <c r="D346" s="411" t="s">
        <v>339</v>
      </c>
      <c r="E346" s="412">
        <v>234</v>
      </c>
      <c r="F346" s="413">
        <v>105.02</v>
      </c>
      <c r="G346" s="414">
        <f t="shared" si="10"/>
        <v>2.2281470196153115</v>
      </c>
      <c r="H346" s="415">
        <f t="shared" si="11"/>
        <v>2.2281470196153115</v>
      </c>
    </row>
    <row r="347" spans="1:8" ht="15" hidden="1" thickBot="1">
      <c r="A347" s="409">
        <v>202201</v>
      </c>
      <c r="B347" s="410" t="s">
        <v>697</v>
      </c>
      <c r="C347" s="410" t="s">
        <v>388</v>
      </c>
      <c r="D347" s="411" t="s">
        <v>337</v>
      </c>
      <c r="E347" s="412">
        <v>42910</v>
      </c>
      <c r="F347" s="413">
        <v>105.02</v>
      </c>
      <c r="G347" s="414">
        <f t="shared" si="10"/>
        <v>408.5888402209103</v>
      </c>
      <c r="H347" s="415">
        <f t="shared" si="11"/>
        <v>2.0429442011045515</v>
      </c>
    </row>
    <row r="348" spans="1:8" ht="15" hidden="1" thickBot="1">
      <c r="A348" s="409">
        <v>202201</v>
      </c>
      <c r="B348" s="410" t="s">
        <v>698</v>
      </c>
      <c r="C348" s="410" t="s">
        <v>388</v>
      </c>
      <c r="D348" s="411" t="s">
        <v>337</v>
      </c>
      <c r="E348" s="412">
        <v>66103</v>
      </c>
      <c r="F348" s="413">
        <v>105.02</v>
      </c>
      <c r="G348" s="414">
        <f t="shared" si="10"/>
        <v>629.43248904970483</v>
      </c>
      <c r="H348" s="415">
        <f t="shared" si="11"/>
        <v>3.1471624452485241</v>
      </c>
    </row>
    <row r="349" spans="1:8" ht="15" hidden="1" thickBot="1">
      <c r="A349" s="409">
        <v>202201</v>
      </c>
      <c r="B349" s="410" t="s">
        <v>699</v>
      </c>
      <c r="C349" s="410" t="s">
        <v>388</v>
      </c>
      <c r="D349" s="411" t="s">
        <v>339</v>
      </c>
      <c r="E349" s="412">
        <v>330</v>
      </c>
      <c r="F349" s="413">
        <v>105.02</v>
      </c>
      <c r="G349" s="414">
        <f t="shared" si="10"/>
        <v>3.1422586174062084</v>
      </c>
      <c r="H349" s="415">
        <f t="shared" si="11"/>
        <v>3.1422586174062084</v>
      </c>
    </row>
    <row r="350" spans="1:8" ht="15" hidden="1" thickBot="1">
      <c r="A350" s="409">
        <v>202201</v>
      </c>
      <c r="B350" s="410" t="s">
        <v>700</v>
      </c>
      <c r="C350" s="410" t="s">
        <v>388</v>
      </c>
      <c r="D350" s="411" t="s">
        <v>337</v>
      </c>
      <c r="E350" s="412">
        <v>42793</v>
      </c>
      <c r="F350" s="413">
        <v>105.02</v>
      </c>
      <c r="G350" s="414">
        <f t="shared" si="10"/>
        <v>407.47476671110269</v>
      </c>
      <c r="H350" s="415">
        <f t="shared" si="11"/>
        <v>2.0373738335555136</v>
      </c>
    </row>
    <row r="351" spans="1:8" ht="15" hidden="1" thickBot="1">
      <c r="A351" s="409">
        <v>202201</v>
      </c>
      <c r="B351" s="410" t="s">
        <v>701</v>
      </c>
      <c r="C351" s="410" t="s">
        <v>388</v>
      </c>
      <c r="D351" s="411" t="s">
        <v>337</v>
      </c>
      <c r="E351" s="412">
        <v>59272</v>
      </c>
      <c r="F351" s="413">
        <v>105.02</v>
      </c>
      <c r="G351" s="414">
        <f t="shared" si="10"/>
        <v>564.38773566939631</v>
      </c>
      <c r="H351" s="415">
        <f t="shared" si="11"/>
        <v>2.8219386783469815</v>
      </c>
    </row>
    <row r="352" spans="1:8" ht="15" hidden="1" thickBot="1">
      <c r="A352" s="409">
        <v>202201</v>
      </c>
      <c r="B352" s="410" t="s">
        <v>702</v>
      </c>
      <c r="C352" s="410" t="s">
        <v>388</v>
      </c>
      <c r="D352" s="411" t="s">
        <v>339</v>
      </c>
      <c r="E352" s="412">
        <v>296</v>
      </c>
      <c r="F352" s="413">
        <v>105.02</v>
      </c>
      <c r="G352" s="414">
        <f t="shared" si="10"/>
        <v>2.8185107598552657</v>
      </c>
      <c r="H352" s="415">
        <f t="shared" si="11"/>
        <v>2.8185107598552657</v>
      </c>
    </row>
    <row r="353" spans="1:8" ht="15" hidden="1" thickBot="1">
      <c r="A353" s="409">
        <v>202201</v>
      </c>
      <c r="B353" s="410" t="s">
        <v>703</v>
      </c>
      <c r="C353" s="410" t="s">
        <v>388</v>
      </c>
      <c r="D353" s="411" t="s">
        <v>337</v>
      </c>
      <c r="E353" s="412">
        <v>59080</v>
      </c>
      <c r="F353" s="413">
        <v>105.02</v>
      </c>
      <c r="G353" s="414">
        <f t="shared" si="10"/>
        <v>562.55951247381449</v>
      </c>
      <c r="H353" s="415">
        <f t="shared" si="11"/>
        <v>2.8127975623690724</v>
      </c>
    </row>
    <row r="354" spans="1:8" ht="15" hidden="1" thickBot="1">
      <c r="A354" s="409">
        <v>202201</v>
      </c>
      <c r="B354" s="410" t="s">
        <v>704</v>
      </c>
      <c r="C354" s="410" t="s">
        <v>388</v>
      </c>
      <c r="D354" s="411" t="s">
        <v>337</v>
      </c>
      <c r="E354" s="412">
        <v>53171</v>
      </c>
      <c r="F354" s="413">
        <v>105.02</v>
      </c>
      <c r="G354" s="414">
        <f t="shared" si="10"/>
        <v>506.29403923062273</v>
      </c>
      <c r="H354" s="415">
        <f t="shared" si="11"/>
        <v>2.5314701961531139</v>
      </c>
    </row>
    <row r="355" spans="1:8" ht="15" hidden="1" thickBot="1">
      <c r="A355" s="409">
        <v>202201</v>
      </c>
      <c r="B355" s="410" t="s">
        <v>705</v>
      </c>
      <c r="C355" s="410" t="s">
        <v>388</v>
      </c>
      <c r="D355" s="411" t="s">
        <v>339</v>
      </c>
      <c r="E355" s="412">
        <v>266</v>
      </c>
      <c r="F355" s="413">
        <v>105.02</v>
      </c>
      <c r="G355" s="414">
        <f t="shared" si="10"/>
        <v>2.5328508855456104</v>
      </c>
      <c r="H355" s="415">
        <f t="shared" si="11"/>
        <v>2.5328508855456104</v>
      </c>
    </row>
    <row r="356" spans="1:8" ht="15" hidden="1" thickBot="1">
      <c r="A356" s="409">
        <v>202201</v>
      </c>
      <c r="B356" s="410" t="s">
        <v>706</v>
      </c>
      <c r="C356" s="410" t="s">
        <v>388</v>
      </c>
      <c r="D356" s="411" t="s">
        <v>337</v>
      </c>
      <c r="E356" s="412">
        <v>212920</v>
      </c>
      <c r="F356" s="413">
        <v>105.02</v>
      </c>
      <c r="G356" s="414">
        <f t="shared" si="10"/>
        <v>2027.423347933727</v>
      </c>
      <c r="H356" s="415">
        <f t="shared" si="11"/>
        <v>10.137116739668635</v>
      </c>
    </row>
    <row r="357" spans="1:8" ht="15" hidden="1" thickBot="1">
      <c r="A357" s="409">
        <v>202201</v>
      </c>
      <c r="B357" s="410" t="s">
        <v>707</v>
      </c>
      <c r="C357" s="410" t="s">
        <v>388</v>
      </c>
      <c r="D357" s="411" t="s">
        <v>337</v>
      </c>
      <c r="E357" s="412">
        <v>59165</v>
      </c>
      <c r="F357" s="413">
        <v>105.02</v>
      </c>
      <c r="G357" s="414">
        <f t="shared" si="10"/>
        <v>563.3688821176919</v>
      </c>
      <c r="H357" s="415">
        <f t="shared" si="11"/>
        <v>2.8168444105884594</v>
      </c>
    </row>
    <row r="358" spans="1:8" ht="15" hidden="1" thickBot="1">
      <c r="A358" s="409">
        <v>202201</v>
      </c>
      <c r="B358" s="410" t="s">
        <v>708</v>
      </c>
      <c r="C358" s="410" t="s">
        <v>388</v>
      </c>
      <c r="D358" s="411" t="s">
        <v>339</v>
      </c>
      <c r="E358" s="412">
        <v>296</v>
      </c>
      <c r="F358" s="413">
        <v>105.02</v>
      </c>
      <c r="G358" s="414">
        <f t="shared" si="10"/>
        <v>2.8185107598552657</v>
      </c>
      <c r="H358" s="415">
        <f t="shared" si="11"/>
        <v>2.8185107598552657</v>
      </c>
    </row>
    <row r="359" spans="1:8" ht="15" hidden="1" thickBot="1">
      <c r="A359" s="409">
        <v>202201</v>
      </c>
      <c r="B359" s="410" t="s">
        <v>709</v>
      </c>
      <c r="C359" s="410" t="s">
        <v>388</v>
      </c>
      <c r="D359" s="411" t="s">
        <v>337</v>
      </c>
      <c r="E359" s="412">
        <v>51435</v>
      </c>
      <c r="F359" s="413">
        <v>105.02</v>
      </c>
      <c r="G359" s="414">
        <f t="shared" si="10"/>
        <v>489.76385450390404</v>
      </c>
      <c r="H359" s="415">
        <f t="shared" si="11"/>
        <v>2.4488192725195201</v>
      </c>
    </row>
    <row r="360" spans="1:8" ht="15" hidden="1" thickBot="1">
      <c r="A360" s="409">
        <v>202201</v>
      </c>
      <c r="B360" s="410" t="s">
        <v>710</v>
      </c>
      <c r="C360" s="410" t="s">
        <v>388</v>
      </c>
      <c r="D360" s="411" t="s">
        <v>339</v>
      </c>
      <c r="E360" s="412">
        <v>257</v>
      </c>
      <c r="F360" s="413">
        <v>105.02</v>
      </c>
      <c r="G360" s="414">
        <f t="shared" si="10"/>
        <v>2.4471529232527138</v>
      </c>
      <c r="H360" s="415">
        <f t="shared" si="11"/>
        <v>2.4471529232527138</v>
      </c>
    </row>
    <row r="361" spans="1:8" ht="15" hidden="1" thickBot="1">
      <c r="A361" s="409">
        <v>202201</v>
      </c>
      <c r="B361" s="410" t="s">
        <v>711</v>
      </c>
      <c r="C361" s="410" t="s">
        <v>388</v>
      </c>
      <c r="D361" s="411" t="s">
        <v>337</v>
      </c>
      <c r="E361" s="412">
        <v>73438</v>
      </c>
      <c r="F361" s="413">
        <v>105.02</v>
      </c>
      <c r="G361" s="414">
        <f t="shared" si="10"/>
        <v>699.27632831841561</v>
      </c>
      <c r="H361" s="415">
        <f t="shared" si="11"/>
        <v>3.4963816415920781</v>
      </c>
    </row>
    <row r="362" spans="1:8" ht="15" hidden="1" thickBot="1">
      <c r="A362" s="409">
        <v>202201</v>
      </c>
      <c r="B362" s="410" t="s">
        <v>712</v>
      </c>
      <c r="C362" s="410" t="s">
        <v>388</v>
      </c>
      <c r="D362" s="411" t="s">
        <v>339</v>
      </c>
      <c r="E362" s="412">
        <v>367</v>
      </c>
      <c r="F362" s="413">
        <v>105.02</v>
      </c>
      <c r="G362" s="414">
        <f t="shared" si="10"/>
        <v>3.4945724623881165</v>
      </c>
      <c r="H362" s="415">
        <f t="shared" si="11"/>
        <v>3.4945724623881165</v>
      </c>
    </row>
    <row r="363" spans="1:8" ht="15" hidden="1" thickBot="1">
      <c r="A363" s="409">
        <v>202201</v>
      </c>
      <c r="B363" s="410" t="s">
        <v>713</v>
      </c>
      <c r="C363" s="410" t="s">
        <v>388</v>
      </c>
      <c r="D363" s="411" t="s">
        <v>374</v>
      </c>
      <c r="E363" s="412">
        <v>0.01</v>
      </c>
      <c r="F363" s="413">
        <v>105.02</v>
      </c>
      <c r="G363" s="414">
        <f t="shared" si="10"/>
        <v>9.5219958103218437E-5</v>
      </c>
      <c r="H363" s="415" t="str">
        <f t="shared" si="11"/>
        <v>VER</v>
      </c>
    </row>
    <row r="364" spans="1:8" ht="15" hidden="1" thickBot="1">
      <c r="A364" s="409">
        <v>202201</v>
      </c>
      <c r="B364" s="410" t="s">
        <v>714</v>
      </c>
      <c r="C364" s="410" t="s">
        <v>388</v>
      </c>
      <c r="D364" s="411" t="s">
        <v>374</v>
      </c>
      <c r="E364" s="412">
        <v>0.01</v>
      </c>
      <c r="F364" s="413">
        <v>105.02</v>
      </c>
      <c r="G364" s="414">
        <f t="shared" si="10"/>
        <v>9.5219958103218437E-5</v>
      </c>
      <c r="H364" s="415" t="str">
        <f t="shared" si="11"/>
        <v>VER</v>
      </c>
    </row>
    <row r="365" spans="1:8" ht="15" hidden="1" thickBot="1">
      <c r="A365" s="409">
        <v>202201</v>
      </c>
      <c r="B365" s="410" t="s">
        <v>715</v>
      </c>
      <c r="C365" s="410" t="s">
        <v>388</v>
      </c>
      <c r="D365" s="411" t="s">
        <v>374</v>
      </c>
      <c r="E365" s="412">
        <v>0.01</v>
      </c>
      <c r="F365" s="413">
        <v>105.02</v>
      </c>
      <c r="G365" s="414">
        <f t="shared" si="10"/>
        <v>9.5219958103218437E-5</v>
      </c>
      <c r="H365" s="415" t="str">
        <f t="shared" si="11"/>
        <v>VER</v>
      </c>
    </row>
    <row r="366" spans="1:8" ht="15" hidden="1" thickBot="1">
      <c r="A366" s="409">
        <v>202201</v>
      </c>
      <c r="B366" s="410" t="s">
        <v>716</v>
      </c>
      <c r="C366" s="410" t="s">
        <v>388</v>
      </c>
      <c r="D366" s="411" t="s">
        <v>374</v>
      </c>
      <c r="E366" s="412">
        <v>0.01</v>
      </c>
      <c r="F366" s="413">
        <v>105.02</v>
      </c>
      <c r="G366" s="414">
        <f t="shared" si="10"/>
        <v>9.5219958103218437E-5</v>
      </c>
      <c r="H366" s="415" t="str">
        <f t="shared" si="11"/>
        <v>VER</v>
      </c>
    </row>
    <row r="367" spans="1:8" ht="15" hidden="1" thickBot="1">
      <c r="A367" s="409">
        <v>202201</v>
      </c>
      <c r="B367" s="410" t="s">
        <v>717</v>
      </c>
      <c r="C367" s="410" t="s">
        <v>388</v>
      </c>
      <c r="D367" s="411" t="s">
        <v>337</v>
      </c>
      <c r="E367" s="412">
        <v>57689</v>
      </c>
      <c r="F367" s="413">
        <v>105.02</v>
      </c>
      <c r="G367" s="414">
        <f t="shared" si="10"/>
        <v>549.31441630165682</v>
      </c>
      <c r="H367" s="415">
        <f t="shared" si="11"/>
        <v>2.7465720815082841</v>
      </c>
    </row>
    <row r="368" spans="1:8" ht="15" hidden="1" thickBot="1">
      <c r="A368" s="409">
        <v>202201</v>
      </c>
      <c r="B368" s="410" t="s">
        <v>718</v>
      </c>
      <c r="C368" s="410" t="s">
        <v>388</v>
      </c>
      <c r="D368" s="411" t="s">
        <v>339</v>
      </c>
      <c r="E368" s="412">
        <v>288</v>
      </c>
      <c r="F368" s="413">
        <v>105.02</v>
      </c>
      <c r="G368" s="414">
        <f t="shared" si="10"/>
        <v>2.7423347933726911</v>
      </c>
      <c r="H368" s="415">
        <f t="shared" si="11"/>
        <v>2.7423347933726911</v>
      </c>
    </row>
    <row r="369" spans="1:8" ht="15" hidden="1" thickBot="1">
      <c r="A369" s="409">
        <v>202201</v>
      </c>
      <c r="B369" s="410" t="s">
        <v>719</v>
      </c>
      <c r="C369" s="410" t="s">
        <v>388</v>
      </c>
      <c r="D369" s="411" t="s">
        <v>337</v>
      </c>
      <c r="E369" s="412">
        <v>184871</v>
      </c>
      <c r="F369" s="413">
        <v>105.02</v>
      </c>
      <c r="G369" s="414">
        <f t="shared" si="10"/>
        <v>1760.3408874500096</v>
      </c>
      <c r="H369" s="415">
        <f t="shared" si="11"/>
        <v>8.8017044372500486</v>
      </c>
    </row>
    <row r="370" spans="1:8" ht="15" hidden="1" thickBot="1">
      <c r="A370" s="409">
        <v>202201</v>
      </c>
      <c r="B370" s="410" t="s">
        <v>720</v>
      </c>
      <c r="C370" s="410" t="s">
        <v>388</v>
      </c>
      <c r="D370" s="411" t="s">
        <v>339</v>
      </c>
      <c r="E370" s="412">
        <v>924</v>
      </c>
      <c r="F370" s="413">
        <v>105.02</v>
      </c>
      <c r="G370" s="414">
        <f t="shared" si="10"/>
        <v>8.7983241287373843</v>
      </c>
      <c r="H370" s="415">
        <f t="shared" si="11"/>
        <v>8.7983241287373843</v>
      </c>
    </row>
    <row r="371" spans="1:8" ht="15" hidden="1" thickBot="1">
      <c r="A371" s="409">
        <v>202201</v>
      </c>
      <c r="B371" s="410" t="s">
        <v>721</v>
      </c>
      <c r="C371" s="410" t="s">
        <v>388</v>
      </c>
      <c r="D371" s="411" t="s">
        <v>337</v>
      </c>
      <c r="E371" s="412">
        <v>58736</v>
      </c>
      <c r="F371" s="413">
        <v>105.02</v>
      </c>
      <c r="G371" s="414">
        <f t="shared" si="10"/>
        <v>559.28394591506378</v>
      </c>
      <c r="H371" s="415">
        <f t="shared" si="11"/>
        <v>2.796419729575319</v>
      </c>
    </row>
    <row r="372" spans="1:8" ht="15" hidden="1" thickBot="1">
      <c r="A372" s="409">
        <v>202201</v>
      </c>
      <c r="B372" s="410" t="s">
        <v>722</v>
      </c>
      <c r="C372" s="410" t="s">
        <v>388</v>
      </c>
      <c r="D372" s="411" t="s">
        <v>339</v>
      </c>
      <c r="E372" s="412">
        <v>294</v>
      </c>
      <c r="F372" s="413">
        <v>105.02</v>
      </c>
      <c r="G372" s="414">
        <f t="shared" si="10"/>
        <v>2.7994667682346219</v>
      </c>
      <c r="H372" s="415">
        <f t="shared" si="11"/>
        <v>2.7994667682346219</v>
      </c>
    </row>
    <row r="373" spans="1:8" ht="15" hidden="1" thickBot="1">
      <c r="A373" s="409">
        <v>202201</v>
      </c>
      <c r="B373" s="410" t="s">
        <v>723</v>
      </c>
      <c r="C373" s="410" t="s">
        <v>388</v>
      </c>
      <c r="D373" s="411" t="s">
        <v>337</v>
      </c>
      <c r="E373" s="412">
        <v>56501</v>
      </c>
      <c r="F373" s="413">
        <v>105.02</v>
      </c>
      <c r="G373" s="414">
        <f t="shared" si="10"/>
        <v>538.00228527899446</v>
      </c>
      <c r="H373" s="415">
        <f t="shared" si="11"/>
        <v>2.6900114263949724</v>
      </c>
    </row>
    <row r="374" spans="1:8" ht="15" hidden="1" thickBot="1">
      <c r="A374" s="409">
        <v>202201</v>
      </c>
      <c r="B374" s="410" t="s">
        <v>724</v>
      </c>
      <c r="C374" s="410" t="s">
        <v>388</v>
      </c>
      <c r="D374" s="411" t="s">
        <v>337</v>
      </c>
      <c r="E374" s="412">
        <v>64606</v>
      </c>
      <c r="F374" s="413">
        <v>105.02</v>
      </c>
      <c r="G374" s="414">
        <f t="shared" si="10"/>
        <v>615.17806132165299</v>
      </c>
      <c r="H374" s="415">
        <f t="shared" si="11"/>
        <v>3.0758903066082648</v>
      </c>
    </row>
    <row r="375" spans="1:8" ht="15" hidden="1" thickBot="1">
      <c r="A375" s="409">
        <v>202201</v>
      </c>
      <c r="B375" s="410" t="s">
        <v>725</v>
      </c>
      <c r="C375" s="410" t="s">
        <v>388</v>
      </c>
      <c r="D375" s="411" t="s">
        <v>339</v>
      </c>
      <c r="E375" s="412">
        <v>323</v>
      </c>
      <c r="F375" s="413">
        <v>105.02</v>
      </c>
      <c r="G375" s="414">
        <f t="shared" si="10"/>
        <v>3.0756046467339555</v>
      </c>
      <c r="H375" s="415">
        <f t="shared" si="11"/>
        <v>3.0756046467339555</v>
      </c>
    </row>
    <row r="376" spans="1:8" ht="15" hidden="1" thickBot="1">
      <c r="A376" s="409">
        <v>202201</v>
      </c>
      <c r="B376" s="410" t="s">
        <v>726</v>
      </c>
      <c r="C376" s="410" t="s">
        <v>388</v>
      </c>
      <c r="D376" s="411" t="s">
        <v>337</v>
      </c>
      <c r="E376" s="412">
        <v>58736</v>
      </c>
      <c r="F376" s="413">
        <v>105.02</v>
      </c>
      <c r="G376" s="414">
        <f t="shared" si="10"/>
        <v>559.28394591506378</v>
      </c>
      <c r="H376" s="415">
        <f t="shared" si="11"/>
        <v>2.796419729575319</v>
      </c>
    </row>
    <row r="377" spans="1:8" ht="15" hidden="1" thickBot="1">
      <c r="A377" s="409">
        <v>202201</v>
      </c>
      <c r="B377" s="410" t="s">
        <v>727</v>
      </c>
      <c r="C377" s="410" t="s">
        <v>388</v>
      </c>
      <c r="D377" s="411" t="s">
        <v>339</v>
      </c>
      <c r="E377" s="412">
        <v>294</v>
      </c>
      <c r="F377" s="413">
        <v>105.02</v>
      </c>
      <c r="G377" s="414">
        <f t="shared" si="10"/>
        <v>2.7994667682346219</v>
      </c>
      <c r="H377" s="415">
        <f t="shared" si="11"/>
        <v>2.7994667682346219</v>
      </c>
    </row>
    <row r="378" spans="1:8" ht="15" hidden="1" thickBot="1">
      <c r="A378" s="409">
        <v>202201</v>
      </c>
      <c r="B378" s="410" t="s">
        <v>728</v>
      </c>
      <c r="C378" s="410" t="s">
        <v>388</v>
      </c>
      <c r="D378" s="411" t="s">
        <v>337</v>
      </c>
      <c r="E378" s="412">
        <v>58736</v>
      </c>
      <c r="F378" s="413">
        <v>105.02</v>
      </c>
      <c r="G378" s="414">
        <f t="shared" si="10"/>
        <v>559.28394591506378</v>
      </c>
      <c r="H378" s="415">
        <f t="shared" si="11"/>
        <v>2.796419729575319</v>
      </c>
    </row>
    <row r="379" spans="1:8" ht="15" hidden="1" thickBot="1">
      <c r="A379" s="409">
        <v>202201</v>
      </c>
      <c r="B379" s="410" t="s">
        <v>729</v>
      </c>
      <c r="C379" s="410" t="s">
        <v>388</v>
      </c>
      <c r="D379" s="411" t="s">
        <v>337</v>
      </c>
      <c r="E379" s="412">
        <v>59017</v>
      </c>
      <c r="F379" s="413">
        <v>105.02</v>
      </c>
      <c r="G379" s="414">
        <f t="shared" si="10"/>
        <v>561.95962673776421</v>
      </c>
      <c r="H379" s="415">
        <f t="shared" si="11"/>
        <v>2.8097981336888211</v>
      </c>
    </row>
    <row r="380" spans="1:8" ht="15" hidden="1" thickBot="1">
      <c r="A380" s="409">
        <v>202201</v>
      </c>
      <c r="B380" s="410" t="s">
        <v>730</v>
      </c>
      <c r="C380" s="410" t="s">
        <v>388</v>
      </c>
      <c r="D380" s="411" t="s">
        <v>337</v>
      </c>
      <c r="E380" s="412">
        <v>47616</v>
      </c>
      <c r="F380" s="413">
        <v>105.02</v>
      </c>
      <c r="G380" s="414">
        <f t="shared" si="10"/>
        <v>453.39935250428493</v>
      </c>
      <c r="H380" s="415">
        <f t="shared" si="11"/>
        <v>2.2669967625214245</v>
      </c>
    </row>
    <row r="381" spans="1:8" ht="15" hidden="1" thickBot="1">
      <c r="A381" s="409">
        <v>202201</v>
      </c>
      <c r="B381" s="410" t="s">
        <v>731</v>
      </c>
      <c r="C381" s="410" t="s">
        <v>388</v>
      </c>
      <c r="D381" s="411" t="s">
        <v>339</v>
      </c>
      <c r="E381" s="412">
        <v>238</v>
      </c>
      <c r="F381" s="413">
        <v>105.02</v>
      </c>
      <c r="G381" s="414">
        <f t="shared" si="10"/>
        <v>2.266235002856599</v>
      </c>
      <c r="H381" s="415">
        <f t="shared" si="11"/>
        <v>2.266235002856599</v>
      </c>
    </row>
    <row r="382" spans="1:8" ht="15" hidden="1" thickBot="1">
      <c r="A382" s="409">
        <v>202201</v>
      </c>
      <c r="B382" s="410" t="s">
        <v>732</v>
      </c>
      <c r="C382" s="410" t="s">
        <v>388</v>
      </c>
      <c r="D382" s="411" t="s">
        <v>337</v>
      </c>
      <c r="E382" s="412">
        <v>59017</v>
      </c>
      <c r="F382" s="413">
        <v>105.02</v>
      </c>
      <c r="G382" s="414">
        <f t="shared" si="10"/>
        <v>561.95962673776421</v>
      </c>
      <c r="H382" s="415">
        <f t="shared" si="11"/>
        <v>2.8097981336888211</v>
      </c>
    </row>
    <row r="383" spans="1:8" ht="15" hidden="1" thickBot="1">
      <c r="A383" s="409">
        <v>202201</v>
      </c>
      <c r="B383" s="410" t="s">
        <v>733</v>
      </c>
      <c r="C383" s="410" t="s">
        <v>388</v>
      </c>
      <c r="D383" s="411" t="s">
        <v>339</v>
      </c>
      <c r="E383" s="412">
        <v>295</v>
      </c>
      <c r="F383" s="413">
        <v>105.02</v>
      </c>
      <c r="G383" s="414">
        <f t="shared" si="10"/>
        <v>2.808988764044944</v>
      </c>
      <c r="H383" s="415">
        <f t="shared" si="11"/>
        <v>2.808988764044944</v>
      </c>
    </row>
    <row r="384" spans="1:8" ht="15" hidden="1" thickBot="1">
      <c r="A384" s="409">
        <v>202201</v>
      </c>
      <c r="B384" s="410" t="s">
        <v>734</v>
      </c>
      <c r="C384" s="410" t="s">
        <v>388</v>
      </c>
      <c r="D384" s="411" t="s">
        <v>337</v>
      </c>
      <c r="E384" s="412">
        <v>38726</v>
      </c>
      <c r="F384" s="413">
        <v>105.02</v>
      </c>
      <c r="G384" s="414">
        <f t="shared" si="10"/>
        <v>368.74880975052372</v>
      </c>
      <c r="H384" s="415">
        <f t="shared" si="11"/>
        <v>1.8437440487526187</v>
      </c>
    </row>
    <row r="385" spans="1:8" ht="15" hidden="1" thickBot="1">
      <c r="A385" s="409">
        <v>202201</v>
      </c>
      <c r="B385" s="410" t="s">
        <v>735</v>
      </c>
      <c r="C385" s="410" t="s">
        <v>388</v>
      </c>
      <c r="D385" s="411" t="s">
        <v>339</v>
      </c>
      <c r="E385" s="412">
        <v>194</v>
      </c>
      <c r="F385" s="413">
        <v>105.02</v>
      </c>
      <c r="G385" s="414">
        <f t="shared" si="10"/>
        <v>1.8472671872024378</v>
      </c>
      <c r="H385" s="415">
        <f t="shared" si="11"/>
        <v>1.8472671872024378</v>
      </c>
    </row>
    <row r="386" spans="1:8" ht="15" hidden="1" thickBot="1">
      <c r="A386" s="409">
        <v>202201</v>
      </c>
      <c r="B386" s="410" t="s">
        <v>736</v>
      </c>
      <c r="C386" s="410" t="s">
        <v>388</v>
      </c>
      <c r="D386" s="411" t="s">
        <v>337</v>
      </c>
      <c r="E386" s="412">
        <v>59272</v>
      </c>
      <c r="F386" s="413">
        <v>105.02</v>
      </c>
      <c r="G386" s="414">
        <f t="shared" ref="G386:G449" si="12">+E386/F386</f>
        <v>564.38773566939631</v>
      </c>
      <c r="H386" s="415">
        <f t="shared" ref="H386:H449" si="13">IF(D386="TB",G386/200,IF(D386="LT",G386,"VER"))</f>
        <v>2.8219386783469815</v>
      </c>
    </row>
    <row r="387" spans="1:8" ht="15" hidden="1" thickBot="1">
      <c r="A387" s="409">
        <v>202201</v>
      </c>
      <c r="B387" s="410" t="s">
        <v>18</v>
      </c>
      <c r="C387" s="410" t="s">
        <v>388</v>
      </c>
      <c r="D387" s="411" t="s">
        <v>337</v>
      </c>
      <c r="E387" s="412">
        <v>40159</v>
      </c>
      <c r="F387" s="413">
        <v>105.02</v>
      </c>
      <c r="G387" s="414">
        <f t="shared" si="12"/>
        <v>382.39382974671491</v>
      </c>
      <c r="H387" s="415">
        <f t="shared" si="13"/>
        <v>1.9119691487335746</v>
      </c>
    </row>
    <row r="388" spans="1:8" ht="15" hidden="1" thickBot="1">
      <c r="A388" s="409">
        <v>202201</v>
      </c>
      <c r="B388" s="410" t="s">
        <v>737</v>
      </c>
      <c r="C388" s="410" t="s">
        <v>388</v>
      </c>
      <c r="D388" s="411" t="s">
        <v>339</v>
      </c>
      <c r="E388" s="412">
        <v>201</v>
      </c>
      <c r="F388" s="413">
        <v>105.02</v>
      </c>
      <c r="G388" s="414">
        <f t="shared" si="12"/>
        <v>1.9139211578746906</v>
      </c>
      <c r="H388" s="415">
        <f t="shared" si="13"/>
        <v>1.9139211578746906</v>
      </c>
    </row>
    <row r="389" spans="1:8" ht="15" hidden="1" thickBot="1">
      <c r="A389" s="409">
        <v>202201</v>
      </c>
      <c r="B389" s="410" t="s">
        <v>738</v>
      </c>
      <c r="C389" s="410" t="s">
        <v>388</v>
      </c>
      <c r="D389" s="411" t="s">
        <v>337</v>
      </c>
      <c r="E389" s="412">
        <v>55290</v>
      </c>
      <c r="F389" s="413">
        <v>105.02</v>
      </c>
      <c r="G389" s="414">
        <f t="shared" si="12"/>
        <v>526.47114835269474</v>
      </c>
      <c r="H389" s="415">
        <f t="shared" si="13"/>
        <v>2.6323557417634738</v>
      </c>
    </row>
    <row r="390" spans="1:8" ht="15" hidden="1" thickBot="1">
      <c r="A390" s="409">
        <v>202201</v>
      </c>
      <c r="B390" s="410" t="s">
        <v>739</v>
      </c>
      <c r="C390" s="410" t="s">
        <v>388</v>
      </c>
      <c r="D390" s="411" t="s">
        <v>337</v>
      </c>
      <c r="E390" s="412">
        <v>55173</v>
      </c>
      <c r="F390" s="413">
        <v>105.02</v>
      </c>
      <c r="G390" s="414">
        <f t="shared" si="12"/>
        <v>525.35707484288707</v>
      </c>
      <c r="H390" s="415">
        <f t="shared" si="13"/>
        <v>2.6267853742144354</v>
      </c>
    </row>
    <row r="391" spans="1:8" ht="15" hidden="1" thickBot="1">
      <c r="A391" s="409">
        <v>202201</v>
      </c>
      <c r="B391" s="410" t="s">
        <v>740</v>
      </c>
      <c r="C391" s="410" t="s">
        <v>388</v>
      </c>
      <c r="D391" s="411" t="s">
        <v>337</v>
      </c>
      <c r="E391" s="412">
        <v>55173</v>
      </c>
      <c r="F391" s="413">
        <v>105.02</v>
      </c>
      <c r="G391" s="414">
        <f t="shared" si="12"/>
        <v>525.35707484288707</v>
      </c>
      <c r="H391" s="415">
        <f t="shared" si="13"/>
        <v>2.6267853742144354</v>
      </c>
    </row>
    <row r="392" spans="1:8" ht="15" hidden="1" thickBot="1">
      <c r="A392" s="409">
        <v>202201</v>
      </c>
      <c r="B392" s="410" t="s">
        <v>741</v>
      </c>
      <c r="C392" s="410" t="s">
        <v>388</v>
      </c>
      <c r="D392" s="411" t="s">
        <v>337</v>
      </c>
      <c r="E392" s="412">
        <v>44533</v>
      </c>
      <c r="F392" s="413">
        <v>105.02</v>
      </c>
      <c r="G392" s="414">
        <f t="shared" si="12"/>
        <v>424.04303942106264</v>
      </c>
      <c r="H392" s="415">
        <f t="shared" si="13"/>
        <v>2.1202151971053134</v>
      </c>
    </row>
    <row r="393" spans="1:8" ht="15" hidden="1" thickBot="1">
      <c r="A393" s="409">
        <v>202201</v>
      </c>
      <c r="B393" s="410" t="s">
        <v>742</v>
      </c>
      <c r="C393" s="410" t="s">
        <v>388</v>
      </c>
      <c r="D393" s="411" t="s">
        <v>337</v>
      </c>
      <c r="E393" s="412">
        <v>53564</v>
      </c>
      <c r="F393" s="413">
        <v>105.02</v>
      </c>
      <c r="G393" s="414">
        <f t="shared" si="12"/>
        <v>510.03618358407925</v>
      </c>
      <c r="H393" s="415">
        <f t="shared" si="13"/>
        <v>2.5501809179203963</v>
      </c>
    </row>
    <row r="394" spans="1:8" ht="15" hidden="1" thickBot="1">
      <c r="A394" s="409">
        <v>202201</v>
      </c>
      <c r="B394" s="410" t="s">
        <v>743</v>
      </c>
      <c r="C394" s="410" t="s">
        <v>388</v>
      </c>
      <c r="D394" s="411" t="s">
        <v>339</v>
      </c>
      <c r="E394" s="412">
        <v>268</v>
      </c>
      <c r="F394" s="413">
        <v>105.02</v>
      </c>
      <c r="G394" s="414">
        <f t="shared" si="12"/>
        <v>2.5518948771662542</v>
      </c>
      <c r="H394" s="415">
        <f t="shared" si="13"/>
        <v>2.5518948771662542</v>
      </c>
    </row>
    <row r="395" spans="1:8" ht="15" hidden="1" thickBot="1">
      <c r="A395" s="409">
        <v>202201</v>
      </c>
      <c r="B395" s="410" t="s">
        <v>744</v>
      </c>
      <c r="C395" s="410" t="s">
        <v>388</v>
      </c>
      <c r="D395" s="411" t="s">
        <v>337</v>
      </c>
      <c r="E395" s="412">
        <v>60015</v>
      </c>
      <c r="F395" s="413">
        <v>105.02</v>
      </c>
      <c r="G395" s="414">
        <f t="shared" si="12"/>
        <v>571.46257855646547</v>
      </c>
      <c r="H395" s="415">
        <f t="shared" si="13"/>
        <v>2.8573128927823275</v>
      </c>
    </row>
    <row r="396" spans="1:8" ht="15" hidden="1" thickBot="1">
      <c r="A396" s="409">
        <v>202201</v>
      </c>
      <c r="B396" s="410" t="s">
        <v>745</v>
      </c>
      <c r="C396" s="410" t="s">
        <v>388</v>
      </c>
      <c r="D396" s="411" t="s">
        <v>339</v>
      </c>
      <c r="E396" s="412">
        <v>300</v>
      </c>
      <c r="F396" s="413">
        <v>105.02</v>
      </c>
      <c r="G396" s="414">
        <f t="shared" si="12"/>
        <v>2.8565987430965532</v>
      </c>
      <c r="H396" s="415">
        <f t="shared" si="13"/>
        <v>2.8565987430965532</v>
      </c>
    </row>
    <row r="397" spans="1:8" ht="15" hidden="1" thickBot="1">
      <c r="A397" s="409">
        <v>202201</v>
      </c>
      <c r="B397" s="410" t="s">
        <v>746</v>
      </c>
      <c r="C397" s="410" t="s">
        <v>388</v>
      </c>
      <c r="D397" s="411" t="s">
        <v>337</v>
      </c>
      <c r="E397" s="412">
        <v>36801</v>
      </c>
      <c r="F397" s="413">
        <v>105.02</v>
      </c>
      <c r="G397" s="414">
        <f t="shared" si="12"/>
        <v>350.41896781565418</v>
      </c>
      <c r="H397" s="415">
        <f t="shared" si="13"/>
        <v>1.7520948390782709</v>
      </c>
    </row>
    <row r="398" spans="1:8" ht="15" hidden="1" thickBot="1">
      <c r="A398" s="409">
        <v>202201</v>
      </c>
      <c r="B398" s="410" t="s">
        <v>747</v>
      </c>
      <c r="C398" s="410" t="s">
        <v>388</v>
      </c>
      <c r="D398" s="411" t="s">
        <v>339</v>
      </c>
      <c r="E398" s="412">
        <v>184</v>
      </c>
      <c r="F398" s="413">
        <v>105.02</v>
      </c>
      <c r="G398" s="414">
        <f t="shared" si="12"/>
        <v>1.7520472290992193</v>
      </c>
      <c r="H398" s="415">
        <f t="shared" si="13"/>
        <v>1.7520472290992193</v>
      </c>
    </row>
    <row r="399" spans="1:8" ht="15" hidden="1" thickBot="1">
      <c r="A399" s="409">
        <v>202201</v>
      </c>
      <c r="B399" s="410" t="s">
        <v>748</v>
      </c>
      <c r="C399" s="410" t="s">
        <v>388</v>
      </c>
      <c r="D399" s="411" t="s">
        <v>337</v>
      </c>
      <c r="E399" s="412">
        <v>62213</v>
      </c>
      <c r="F399" s="413">
        <v>105.02</v>
      </c>
      <c r="G399" s="414">
        <f t="shared" si="12"/>
        <v>592.39192534755284</v>
      </c>
      <c r="H399" s="415">
        <f t="shared" si="13"/>
        <v>2.9619596267377641</v>
      </c>
    </row>
    <row r="400" spans="1:8" ht="15" hidden="1" thickBot="1">
      <c r="A400" s="409">
        <v>202201</v>
      </c>
      <c r="B400" s="410" t="s">
        <v>749</v>
      </c>
      <c r="C400" s="410" t="s">
        <v>388</v>
      </c>
      <c r="D400" s="411" t="s">
        <v>339</v>
      </c>
      <c r="E400" s="412">
        <v>311</v>
      </c>
      <c r="F400" s="413">
        <v>105.02</v>
      </c>
      <c r="G400" s="414">
        <f t="shared" si="12"/>
        <v>2.9613406970100935</v>
      </c>
      <c r="H400" s="415">
        <f t="shared" si="13"/>
        <v>2.9613406970100935</v>
      </c>
    </row>
    <row r="401" spans="1:8" ht="15" hidden="1" thickBot="1">
      <c r="A401" s="409">
        <v>202201</v>
      </c>
      <c r="B401" s="410" t="s">
        <v>750</v>
      </c>
      <c r="C401" s="410" t="s">
        <v>388</v>
      </c>
      <c r="D401" s="411" t="s">
        <v>337</v>
      </c>
      <c r="E401" s="412">
        <v>64648</v>
      </c>
      <c r="F401" s="413">
        <v>105.02</v>
      </c>
      <c r="G401" s="414">
        <f t="shared" si="12"/>
        <v>615.57798514568651</v>
      </c>
      <c r="H401" s="415">
        <f t="shared" si="13"/>
        <v>3.0778899257284325</v>
      </c>
    </row>
    <row r="402" spans="1:8" ht="15" hidden="1" thickBot="1">
      <c r="A402" s="409">
        <v>202201</v>
      </c>
      <c r="B402" s="410" t="s">
        <v>751</v>
      </c>
      <c r="C402" s="410" t="s">
        <v>388</v>
      </c>
      <c r="D402" s="411" t="s">
        <v>337</v>
      </c>
      <c r="E402" s="412">
        <v>61874</v>
      </c>
      <c r="F402" s="413">
        <v>105.02</v>
      </c>
      <c r="G402" s="414">
        <f t="shared" si="12"/>
        <v>589.16396876785382</v>
      </c>
      <c r="H402" s="415">
        <f t="shared" si="13"/>
        <v>2.9458198438392689</v>
      </c>
    </row>
    <row r="403" spans="1:8" ht="15" hidden="1" thickBot="1">
      <c r="A403" s="409">
        <v>202201</v>
      </c>
      <c r="B403" s="410" t="s">
        <v>752</v>
      </c>
      <c r="C403" s="410" t="s">
        <v>388</v>
      </c>
      <c r="D403" s="411" t="s">
        <v>339</v>
      </c>
      <c r="E403" s="412">
        <v>309</v>
      </c>
      <c r="F403" s="413">
        <v>105.02</v>
      </c>
      <c r="G403" s="414">
        <f t="shared" si="12"/>
        <v>2.9422967053894498</v>
      </c>
      <c r="H403" s="415">
        <f t="shared" si="13"/>
        <v>2.9422967053894498</v>
      </c>
    </row>
    <row r="404" spans="1:8" ht="15" hidden="1" thickBot="1">
      <c r="A404" s="409">
        <v>202201</v>
      </c>
      <c r="B404" s="410" t="s">
        <v>753</v>
      </c>
      <c r="C404" s="410" t="s">
        <v>388</v>
      </c>
      <c r="D404" s="411" t="s">
        <v>337</v>
      </c>
      <c r="E404" s="412">
        <v>59811</v>
      </c>
      <c r="F404" s="413">
        <v>105.02</v>
      </c>
      <c r="G404" s="414">
        <f t="shared" si="12"/>
        <v>569.5200914111598</v>
      </c>
      <c r="H404" s="415">
        <f t="shared" si="13"/>
        <v>2.8476004570557989</v>
      </c>
    </row>
    <row r="405" spans="1:8" ht="15" hidden="1" thickBot="1">
      <c r="A405" s="409">
        <v>202201</v>
      </c>
      <c r="B405" s="410" t="s">
        <v>754</v>
      </c>
      <c r="C405" s="410" t="s">
        <v>388</v>
      </c>
      <c r="D405" s="411" t="s">
        <v>339</v>
      </c>
      <c r="E405" s="412">
        <v>299</v>
      </c>
      <c r="F405" s="413">
        <v>105.02</v>
      </c>
      <c r="G405" s="414">
        <f t="shared" si="12"/>
        <v>2.8470767472862315</v>
      </c>
      <c r="H405" s="415">
        <f t="shared" si="13"/>
        <v>2.8470767472862315</v>
      </c>
    </row>
    <row r="406" spans="1:8" ht="15" hidden="1" thickBot="1">
      <c r="A406" s="409">
        <v>202201</v>
      </c>
      <c r="B406" s="410" t="s">
        <v>755</v>
      </c>
      <c r="C406" s="410" t="s">
        <v>388</v>
      </c>
      <c r="D406" s="411" t="s">
        <v>337</v>
      </c>
      <c r="E406" s="412">
        <v>55290</v>
      </c>
      <c r="F406" s="413">
        <v>105.02</v>
      </c>
      <c r="G406" s="414">
        <f t="shared" si="12"/>
        <v>526.47114835269474</v>
      </c>
      <c r="H406" s="415">
        <f t="shared" si="13"/>
        <v>2.6323557417634738</v>
      </c>
    </row>
    <row r="407" spans="1:8" ht="15" hidden="1" thickBot="1">
      <c r="A407" s="409">
        <v>202201</v>
      </c>
      <c r="B407" s="410" t="s">
        <v>756</v>
      </c>
      <c r="C407" s="410" t="s">
        <v>388</v>
      </c>
      <c r="D407" s="411" t="s">
        <v>339</v>
      </c>
      <c r="E407" s="412">
        <v>276</v>
      </c>
      <c r="F407" s="413">
        <v>105.02</v>
      </c>
      <c r="G407" s="414">
        <f t="shared" si="12"/>
        <v>2.6280708436488287</v>
      </c>
      <c r="H407" s="415">
        <f t="shared" si="13"/>
        <v>2.6280708436488287</v>
      </c>
    </row>
    <row r="408" spans="1:8" ht="15" hidden="1" thickBot="1">
      <c r="A408" s="409">
        <v>202201</v>
      </c>
      <c r="B408" s="410" t="s">
        <v>757</v>
      </c>
      <c r="C408" s="410" t="s">
        <v>388</v>
      </c>
      <c r="D408" s="411" t="s">
        <v>374</v>
      </c>
      <c r="E408" s="412">
        <v>97.35</v>
      </c>
      <c r="F408" s="413">
        <v>105.02</v>
      </c>
      <c r="G408" s="414">
        <f t="shared" si="12"/>
        <v>0.92696629213483139</v>
      </c>
      <c r="H408" s="415" t="str">
        <f t="shared" si="13"/>
        <v>VER</v>
      </c>
    </row>
    <row r="409" spans="1:8" ht="15" hidden="1" thickBot="1">
      <c r="A409" s="409">
        <v>202201</v>
      </c>
      <c r="B409" s="410" t="s">
        <v>758</v>
      </c>
      <c r="C409" s="410" t="s">
        <v>388</v>
      </c>
      <c r="D409" s="411" t="s">
        <v>337</v>
      </c>
      <c r="E409" s="412">
        <v>4710</v>
      </c>
      <c r="F409" s="413">
        <v>105.02</v>
      </c>
      <c r="G409" s="414">
        <f t="shared" si="12"/>
        <v>44.848600266615883</v>
      </c>
      <c r="H409" s="415">
        <f t="shared" si="13"/>
        <v>0.22424300133307942</v>
      </c>
    </row>
    <row r="410" spans="1:8" ht="15" hidden="1" thickBot="1">
      <c r="A410" s="409">
        <v>202201</v>
      </c>
      <c r="B410" s="410" t="s">
        <v>759</v>
      </c>
      <c r="C410" s="410" t="s">
        <v>388</v>
      </c>
      <c r="D410" s="411" t="s">
        <v>337</v>
      </c>
      <c r="E410" s="412">
        <v>42793</v>
      </c>
      <c r="F410" s="413">
        <v>105.02</v>
      </c>
      <c r="G410" s="414">
        <f t="shared" si="12"/>
        <v>407.47476671110269</v>
      </c>
      <c r="H410" s="415">
        <f t="shared" si="13"/>
        <v>2.0373738335555136</v>
      </c>
    </row>
    <row r="411" spans="1:8" ht="15" hidden="1" thickBot="1">
      <c r="A411" s="409">
        <v>202201</v>
      </c>
      <c r="B411" s="410" t="s">
        <v>760</v>
      </c>
      <c r="C411" s="410" t="s">
        <v>388</v>
      </c>
      <c r="D411" s="411" t="s">
        <v>337</v>
      </c>
      <c r="E411" s="412">
        <v>42793</v>
      </c>
      <c r="F411" s="413">
        <v>105.02</v>
      </c>
      <c r="G411" s="414">
        <f t="shared" si="12"/>
        <v>407.47476671110269</v>
      </c>
      <c r="H411" s="415">
        <f t="shared" si="13"/>
        <v>2.0373738335555136</v>
      </c>
    </row>
    <row r="412" spans="1:8" ht="15" hidden="1" thickBot="1">
      <c r="A412" s="409">
        <v>202201</v>
      </c>
      <c r="B412" s="410" t="s">
        <v>761</v>
      </c>
      <c r="C412" s="410" t="s">
        <v>388</v>
      </c>
      <c r="D412" s="411" t="s">
        <v>337</v>
      </c>
      <c r="E412" s="412">
        <v>58736</v>
      </c>
      <c r="F412" s="413">
        <v>105.02</v>
      </c>
      <c r="G412" s="414">
        <f t="shared" si="12"/>
        <v>559.28394591506378</v>
      </c>
      <c r="H412" s="415">
        <f t="shared" si="13"/>
        <v>2.796419729575319</v>
      </c>
    </row>
    <row r="413" spans="1:8" ht="15" hidden="1" thickBot="1">
      <c r="A413" s="409">
        <v>202201</v>
      </c>
      <c r="B413" s="410" t="s">
        <v>762</v>
      </c>
      <c r="C413" s="410" t="s">
        <v>388</v>
      </c>
      <c r="D413" s="411" t="s">
        <v>337</v>
      </c>
      <c r="E413" s="412">
        <v>42767</v>
      </c>
      <c r="F413" s="413">
        <v>105.02</v>
      </c>
      <c r="G413" s="414">
        <f t="shared" si="12"/>
        <v>407.2271948200343</v>
      </c>
      <c r="H413" s="415">
        <f t="shared" si="13"/>
        <v>2.0361359741001714</v>
      </c>
    </row>
    <row r="414" spans="1:8" ht="15" hidden="1" thickBot="1">
      <c r="A414" s="409">
        <v>202201</v>
      </c>
      <c r="B414" s="410" t="s">
        <v>763</v>
      </c>
      <c r="C414" s="410" t="s">
        <v>388</v>
      </c>
      <c r="D414" s="411" t="s">
        <v>337</v>
      </c>
      <c r="E414" s="412">
        <v>35054</v>
      </c>
      <c r="F414" s="413">
        <v>105.02</v>
      </c>
      <c r="G414" s="414">
        <f t="shared" si="12"/>
        <v>333.78404113502194</v>
      </c>
      <c r="H414" s="415">
        <f t="shared" si="13"/>
        <v>1.6689202056751098</v>
      </c>
    </row>
    <row r="415" spans="1:8" ht="15" hidden="1" thickBot="1">
      <c r="A415" s="409">
        <v>202201</v>
      </c>
      <c r="B415" s="410" t="s">
        <v>764</v>
      </c>
      <c r="C415" s="410" t="s">
        <v>388</v>
      </c>
      <c r="D415" s="411" t="s">
        <v>339</v>
      </c>
      <c r="E415" s="412">
        <v>353</v>
      </c>
      <c r="F415" s="413">
        <v>105.02</v>
      </c>
      <c r="G415" s="414">
        <f t="shared" si="12"/>
        <v>3.3612645210436107</v>
      </c>
      <c r="H415" s="415">
        <f t="shared" si="13"/>
        <v>3.3612645210436107</v>
      </c>
    </row>
    <row r="416" spans="1:8" ht="15" hidden="1" thickBot="1">
      <c r="A416" s="409">
        <v>202201</v>
      </c>
      <c r="B416" s="410" t="s">
        <v>765</v>
      </c>
      <c r="C416" s="410" t="s">
        <v>388</v>
      </c>
      <c r="D416" s="411" t="s">
        <v>337</v>
      </c>
      <c r="E416" s="412">
        <v>35054</v>
      </c>
      <c r="F416" s="413">
        <v>105.02</v>
      </c>
      <c r="G416" s="414">
        <f t="shared" si="12"/>
        <v>333.78404113502194</v>
      </c>
      <c r="H416" s="415">
        <f t="shared" si="13"/>
        <v>1.6689202056751098</v>
      </c>
    </row>
    <row r="417" spans="1:8" ht="15" hidden="1" thickBot="1">
      <c r="A417" s="409">
        <v>202201</v>
      </c>
      <c r="B417" s="410" t="s">
        <v>766</v>
      </c>
      <c r="C417" s="410" t="s">
        <v>388</v>
      </c>
      <c r="D417" s="411" t="s">
        <v>337</v>
      </c>
      <c r="E417" s="412">
        <v>42767</v>
      </c>
      <c r="F417" s="413">
        <v>105.02</v>
      </c>
      <c r="G417" s="414">
        <f t="shared" si="12"/>
        <v>407.2271948200343</v>
      </c>
      <c r="H417" s="415">
        <f t="shared" si="13"/>
        <v>2.0361359741001714</v>
      </c>
    </row>
    <row r="418" spans="1:8" ht="15" hidden="1" thickBot="1">
      <c r="A418" s="409">
        <v>202201</v>
      </c>
      <c r="B418" s="410" t="s">
        <v>767</v>
      </c>
      <c r="C418" s="410" t="s">
        <v>388</v>
      </c>
      <c r="D418" s="411" t="s">
        <v>339</v>
      </c>
      <c r="E418" s="412">
        <v>214</v>
      </c>
      <c r="F418" s="413">
        <v>105.02</v>
      </c>
      <c r="G418" s="414">
        <f t="shared" si="12"/>
        <v>2.0377071034088745</v>
      </c>
      <c r="H418" s="415">
        <f t="shared" si="13"/>
        <v>2.0377071034088745</v>
      </c>
    </row>
    <row r="419" spans="1:8" ht="15" hidden="1" thickBot="1">
      <c r="A419" s="409">
        <v>202201</v>
      </c>
      <c r="B419" s="410" t="s">
        <v>768</v>
      </c>
      <c r="C419" s="410" t="s">
        <v>388</v>
      </c>
      <c r="D419" s="411" t="s">
        <v>337</v>
      </c>
      <c r="E419" s="412">
        <v>42767</v>
      </c>
      <c r="F419" s="413">
        <v>105.02</v>
      </c>
      <c r="G419" s="414">
        <f t="shared" si="12"/>
        <v>407.2271948200343</v>
      </c>
      <c r="H419" s="415">
        <f t="shared" si="13"/>
        <v>2.0361359741001714</v>
      </c>
    </row>
    <row r="420" spans="1:8" ht="15" hidden="1" thickBot="1">
      <c r="A420" s="409">
        <v>202201</v>
      </c>
      <c r="B420" s="410" t="s">
        <v>769</v>
      </c>
      <c r="C420" s="410" t="s">
        <v>388</v>
      </c>
      <c r="D420" s="411" t="s">
        <v>337</v>
      </c>
      <c r="E420" s="412">
        <v>42767</v>
      </c>
      <c r="F420" s="413">
        <v>105.02</v>
      </c>
      <c r="G420" s="414">
        <f t="shared" si="12"/>
        <v>407.2271948200343</v>
      </c>
      <c r="H420" s="415">
        <f t="shared" si="13"/>
        <v>2.0361359741001714</v>
      </c>
    </row>
    <row r="421" spans="1:8" ht="15" hidden="1" thickBot="1">
      <c r="A421" s="409">
        <v>202201</v>
      </c>
      <c r="B421" s="410" t="s">
        <v>770</v>
      </c>
      <c r="C421" s="410" t="s">
        <v>388</v>
      </c>
      <c r="D421" s="411" t="s">
        <v>339</v>
      </c>
      <c r="E421" s="412">
        <v>214</v>
      </c>
      <c r="F421" s="413">
        <v>105.02</v>
      </c>
      <c r="G421" s="414">
        <f t="shared" si="12"/>
        <v>2.0377071034088745</v>
      </c>
      <c r="H421" s="415">
        <f t="shared" si="13"/>
        <v>2.0377071034088745</v>
      </c>
    </row>
    <row r="422" spans="1:8" ht="15" hidden="1" thickBot="1">
      <c r="A422" s="409">
        <v>202201</v>
      </c>
      <c r="B422" s="410" t="s">
        <v>771</v>
      </c>
      <c r="C422" s="410" t="s">
        <v>388</v>
      </c>
      <c r="D422" s="411" t="s">
        <v>337</v>
      </c>
      <c r="E422" s="412">
        <v>42767</v>
      </c>
      <c r="F422" s="413">
        <v>105.02</v>
      </c>
      <c r="G422" s="414">
        <f t="shared" si="12"/>
        <v>407.2271948200343</v>
      </c>
      <c r="H422" s="415">
        <f t="shared" si="13"/>
        <v>2.0361359741001714</v>
      </c>
    </row>
    <row r="423" spans="1:8" ht="15" hidden="1" thickBot="1">
      <c r="A423" s="409">
        <v>202201</v>
      </c>
      <c r="B423" s="410" t="s">
        <v>772</v>
      </c>
      <c r="C423" s="410" t="s">
        <v>388</v>
      </c>
      <c r="D423" s="411" t="s">
        <v>339</v>
      </c>
      <c r="E423" s="412">
        <v>214</v>
      </c>
      <c r="F423" s="413">
        <v>105.02</v>
      </c>
      <c r="G423" s="414">
        <f t="shared" si="12"/>
        <v>2.0377071034088745</v>
      </c>
      <c r="H423" s="415">
        <f t="shared" si="13"/>
        <v>2.0377071034088745</v>
      </c>
    </row>
    <row r="424" spans="1:8" ht="15" hidden="1" thickBot="1">
      <c r="A424" s="409">
        <v>202201</v>
      </c>
      <c r="B424" s="410" t="s">
        <v>773</v>
      </c>
      <c r="C424" s="410" t="s">
        <v>388</v>
      </c>
      <c r="D424" s="411" t="s">
        <v>337</v>
      </c>
      <c r="E424" s="412">
        <v>42767</v>
      </c>
      <c r="F424" s="413">
        <v>105.02</v>
      </c>
      <c r="G424" s="414">
        <f t="shared" si="12"/>
        <v>407.2271948200343</v>
      </c>
      <c r="H424" s="415">
        <f t="shared" si="13"/>
        <v>2.0361359741001714</v>
      </c>
    </row>
    <row r="425" spans="1:8" ht="15" hidden="1" thickBot="1">
      <c r="A425" s="409">
        <v>202201</v>
      </c>
      <c r="B425" s="410" t="s">
        <v>774</v>
      </c>
      <c r="C425" s="410" t="s">
        <v>388</v>
      </c>
      <c r="D425" s="411" t="s">
        <v>339</v>
      </c>
      <c r="E425" s="412">
        <v>214</v>
      </c>
      <c r="F425" s="413">
        <v>105.02</v>
      </c>
      <c r="G425" s="414">
        <f t="shared" si="12"/>
        <v>2.0377071034088745</v>
      </c>
      <c r="H425" s="415">
        <f t="shared" si="13"/>
        <v>2.0377071034088745</v>
      </c>
    </row>
    <row r="426" spans="1:8" ht="15" hidden="1" thickBot="1">
      <c r="A426" s="409">
        <v>202201</v>
      </c>
      <c r="B426" s="410" t="s">
        <v>775</v>
      </c>
      <c r="C426" s="410" t="s">
        <v>388</v>
      </c>
      <c r="D426" s="411" t="s">
        <v>337</v>
      </c>
      <c r="E426" s="412">
        <v>29345</v>
      </c>
      <c r="F426" s="413">
        <v>105.02</v>
      </c>
      <c r="G426" s="414">
        <f t="shared" si="12"/>
        <v>279.42296705389452</v>
      </c>
      <c r="H426" s="415">
        <f t="shared" si="13"/>
        <v>1.3971148352694727</v>
      </c>
    </row>
    <row r="427" spans="1:8" ht="15" hidden="1" thickBot="1">
      <c r="A427" s="409">
        <v>202201</v>
      </c>
      <c r="B427" s="410" t="s">
        <v>776</v>
      </c>
      <c r="C427" s="410" t="s">
        <v>388</v>
      </c>
      <c r="D427" s="411" t="s">
        <v>339</v>
      </c>
      <c r="E427" s="412">
        <v>147</v>
      </c>
      <c r="F427" s="413">
        <v>105.02</v>
      </c>
      <c r="G427" s="414">
        <f t="shared" si="12"/>
        <v>1.399733384117311</v>
      </c>
      <c r="H427" s="415">
        <f t="shared" si="13"/>
        <v>1.399733384117311</v>
      </c>
    </row>
    <row r="428" spans="1:8" ht="15" hidden="1" thickBot="1">
      <c r="A428" s="409">
        <v>202201</v>
      </c>
      <c r="B428" s="410" t="s">
        <v>777</v>
      </c>
      <c r="C428" s="410" t="s">
        <v>388</v>
      </c>
      <c r="D428" s="411" t="s">
        <v>337</v>
      </c>
      <c r="E428" s="412">
        <v>42767</v>
      </c>
      <c r="F428" s="413">
        <v>105.02</v>
      </c>
      <c r="G428" s="414">
        <f t="shared" si="12"/>
        <v>407.2271948200343</v>
      </c>
      <c r="H428" s="415">
        <f t="shared" si="13"/>
        <v>2.0361359741001714</v>
      </c>
    </row>
    <row r="429" spans="1:8" ht="15" hidden="1" thickBot="1">
      <c r="A429" s="409">
        <v>202201</v>
      </c>
      <c r="B429" s="410" t="s">
        <v>778</v>
      </c>
      <c r="C429" s="410" t="s">
        <v>388</v>
      </c>
      <c r="D429" s="411" t="s">
        <v>339</v>
      </c>
      <c r="E429" s="412">
        <v>214</v>
      </c>
      <c r="F429" s="413">
        <v>105.02</v>
      </c>
      <c r="G429" s="414">
        <f t="shared" si="12"/>
        <v>2.0377071034088745</v>
      </c>
      <c r="H429" s="415">
        <f t="shared" si="13"/>
        <v>2.0377071034088745</v>
      </c>
    </row>
    <row r="430" spans="1:8" ht="15" hidden="1" thickBot="1">
      <c r="A430" s="409">
        <v>202201</v>
      </c>
      <c r="B430" s="410" t="s">
        <v>779</v>
      </c>
      <c r="C430" s="410" t="s">
        <v>388</v>
      </c>
      <c r="D430" s="411" t="s">
        <v>337</v>
      </c>
      <c r="E430" s="412">
        <v>34291</v>
      </c>
      <c r="F430" s="413">
        <v>105.02</v>
      </c>
      <c r="G430" s="414">
        <f t="shared" si="12"/>
        <v>326.51875833174637</v>
      </c>
      <c r="H430" s="415">
        <f t="shared" si="13"/>
        <v>1.6325937916587319</v>
      </c>
    </row>
    <row r="431" spans="1:8" ht="15" hidden="1" thickBot="1">
      <c r="A431" s="409">
        <v>202201</v>
      </c>
      <c r="B431" s="410" t="s">
        <v>780</v>
      </c>
      <c r="C431" s="410" t="s">
        <v>388</v>
      </c>
      <c r="D431" s="411" t="s">
        <v>339</v>
      </c>
      <c r="E431" s="412">
        <v>171</v>
      </c>
      <c r="F431" s="413">
        <v>105.02</v>
      </c>
      <c r="G431" s="414">
        <f t="shared" si="12"/>
        <v>1.6282612835650352</v>
      </c>
      <c r="H431" s="415">
        <f t="shared" si="13"/>
        <v>1.6282612835650352</v>
      </c>
    </row>
    <row r="432" spans="1:8" ht="15" hidden="1" thickBot="1">
      <c r="A432" s="409">
        <v>202201</v>
      </c>
      <c r="B432" s="410" t="s">
        <v>781</v>
      </c>
      <c r="C432" s="410" t="s">
        <v>388</v>
      </c>
      <c r="D432" s="411" t="s">
        <v>337</v>
      </c>
      <c r="E432" s="412">
        <v>34291</v>
      </c>
      <c r="F432" s="413">
        <v>105.02</v>
      </c>
      <c r="G432" s="414">
        <f t="shared" si="12"/>
        <v>326.51875833174637</v>
      </c>
      <c r="H432" s="415">
        <f t="shared" si="13"/>
        <v>1.6325937916587319</v>
      </c>
    </row>
    <row r="433" spans="1:8" ht="15" hidden="1" thickBot="1">
      <c r="A433" s="409">
        <v>202201</v>
      </c>
      <c r="B433" s="410" t="s">
        <v>782</v>
      </c>
      <c r="C433" s="410" t="s">
        <v>388</v>
      </c>
      <c r="D433" s="411" t="s">
        <v>339</v>
      </c>
      <c r="E433" s="412">
        <v>171</v>
      </c>
      <c r="F433" s="413">
        <v>105.02</v>
      </c>
      <c r="G433" s="414">
        <f t="shared" si="12"/>
        <v>1.6282612835650352</v>
      </c>
      <c r="H433" s="415">
        <f t="shared" si="13"/>
        <v>1.6282612835650352</v>
      </c>
    </row>
    <row r="434" spans="1:8" ht="15" hidden="1" thickBot="1">
      <c r="A434" s="409">
        <v>202201</v>
      </c>
      <c r="B434" s="410" t="s">
        <v>783</v>
      </c>
      <c r="C434" s="410" t="s">
        <v>784</v>
      </c>
      <c r="D434" s="411" t="s">
        <v>337</v>
      </c>
      <c r="E434" s="412">
        <v>55003</v>
      </c>
      <c r="F434" s="413">
        <v>105.02</v>
      </c>
      <c r="G434" s="414">
        <f t="shared" si="12"/>
        <v>523.73833555513238</v>
      </c>
      <c r="H434" s="415">
        <f t="shared" si="13"/>
        <v>2.6186916777756619</v>
      </c>
    </row>
    <row r="435" spans="1:8" ht="15" hidden="1" thickBot="1">
      <c r="A435" s="409">
        <v>202201</v>
      </c>
      <c r="B435" s="410" t="s">
        <v>785</v>
      </c>
      <c r="C435" s="410" t="s">
        <v>786</v>
      </c>
      <c r="D435" s="411" t="s">
        <v>337</v>
      </c>
      <c r="E435" s="412">
        <v>106688</v>
      </c>
      <c r="F435" s="413">
        <v>105.02</v>
      </c>
      <c r="G435" s="414">
        <f t="shared" si="12"/>
        <v>1015.8826890116169</v>
      </c>
      <c r="H435" s="415">
        <f t="shared" si="13"/>
        <v>5.0794134450580843</v>
      </c>
    </row>
    <row r="436" spans="1:8" ht="15" hidden="1" thickBot="1">
      <c r="A436" s="409">
        <v>202201</v>
      </c>
      <c r="B436" s="410" t="s">
        <v>787</v>
      </c>
      <c r="C436" s="410" t="s">
        <v>786</v>
      </c>
      <c r="D436" s="411" t="s">
        <v>339</v>
      </c>
      <c r="E436" s="412">
        <v>533</v>
      </c>
      <c r="F436" s="413">
        <v>105.02</v>
      </c>
      <c r="G436" s="414">
        <f t="shared" si="12"/>
        <v>5.0752237669015425</v>
      </c>
      <c r="H436" s="415">
        <f t="shared" si="13"/>
        <v>5.0752237669015425</v>
      </c>
    </row>
    <row r="437" spans="1:8" ht="15" hidden="1" thickBot="1">
      <c r="A437" s="409">
        <v>202201</v>
      </c>
      <c r="B437" s="410" t="s">
        <v>788</v>
      </c>
      <c r="C437" s="410" t="s">
        <v>789</v>
      </c>
      <c r="D437" s="411" t="s">
        <v>337</v>
      </c>
      <c r="E437" s="412">
        <v>51702</v>
      </c>
      <c r="F437" s="413">
        <v>105.02</v>
      </c>
      <c r="G437" s="414">
        <f t="shared" si="12"/>
        <v>492.30622738525994</v>
      </c>
      <c r="H437" s="415">
        <f t="shared" si="13"/>
        <v>2.4615311369262995</v>
      </c>
    </row>
    <row r="438" spans="1:8" ht="15" hidden="1" thickBot="1">
      <c r="A438" s="409">
        <v>202201</v>
      </c>
      <c r="B438" s="410" t="s">
        <v>790</v>
      </c>
      <c r="C438" s="410" t="s">
        <v>791</v>
      </c>
      <c r="D438" s="411" t="s">
        <v>339</v>
      </c>
      <c r="E438" s="412">
        <v>0.01</v>
      </c>
      <c r="F438" s="413">
        <v>105.02</v>
      </c>
      <c r="G438" s="414">
        <f t="shared" si="12"/>
        <v>9.5219958103218437E-5</v>
      </c>
      <c r="H438" s="415">
        <f t="shared" si="13"/>
        <v>9.5219958103218437E-5</v>
      </c>
    </row>
    <row r="439" spans="1:8" ht="15" hidden="1" thickBot="1">
      <c r="A439" s="409">
        <v>202201</v>
      </c>
      <c r="B439" s="410" t="s">
        <v>792</v>
      </c>
      <c r="C439" s="410" t="s">
        <v>791</v>
      </c>
      <c r="D439" s="411" t="s">
        <v>337</v>
      </c>
      <c r="E439" s="412">
        <v>142894</v>
      </c>
      <c r="F439" s="413">
        <v>105.02</v>
      </c>
      <c r="G439" s="414">
        <f t="shared" si="12"/>
        <v>1360.6360693201295</v>
      </c>
      <c r="H439" s="415">
        <f t="shared" si="13"/>
        <v>6.803180346600648</v>
      </c>
    </row>
    <row r="440" spans="1:8" ht="15" hidden="1" thickBot="1">
      <c r="A440" s="409">
        <v>202201</v>
      </c>
      <c r="B440" s="410" t="s">
        <v>793</v>
      </c>
      <c r="C440" s="410" t="s">
        <v>791</v>
      </c>
      <c r="D440" s="411" t="s">
        <v>337</v>
      </c>
      <c r="E440" s="412">
        <v>86556</v>
      </c>
      <c r="F440" s="413">
        <v>105.02</v>
      </c>
      <c r="G440" s="414">
        <f t="shared" si="12"/>
        <v>824.18586935821747</v>
      </c>
      <c r="H440" s="415">
        <f t="shared" si="13"/>
        <v>4.1209293467910877</v>
      </c>
    </row>
    <row r="441" spans="1:8" ht="15" hidden="1" thickBot="1">
      <c r="A441" s="409">
        <v>202201</v>
      </c>
      <c r="B441" s="410" t="s">
        <v>794</v>
      </c>
      <c r="C441" s="410" t="s">
        <v>791</v>
      </c>
      <c r="D441" s="411" t="s">
        <v>339</v>
      </c>
      <c r="E441" s="412">
        <v>433</v>
      </c>
      <c r="F441" s="413">
        <v>105.02</v>
      </c>
      <c r="G441" s="414">
        <f t="shared" si="12"/>
        <v>4.1230241858693581</v>
      </c>
      <c r="H441" s="415">
        <f t="shared" si="13"/>
        <v>4.1230241858693581</v>
      </c>
    </row>
    <row r="442" spans="1:8" ht="15" hidden="1" thickBot="1">
      <c r="A442" s="409">
        <v>202201</v>
      </c>
      <c r="B442" s="410" t="s">
        <v>795</v>
      </c>
      <c r="C442" s="410" t="s">
        <v>791</v>
      </c>
      <c r="D442" s="411" t="s">
        <v>337</v>
      </c>
      <c r="E442" s="412">
        <v>83037</v>
      </c>
      <c r="F442" s="413">
        <v>105.02</v>
      </c>
      <c r="G442" s="414">
        <f t="shared" si="12"/>
        <v>790.67796610169489</v>
      </c>
      <c r="H442" s="415">
        <f t="shared" si="13"/>
        <v>3.9533898305084745</v>
      </c>
    </row>
    <row r="443" spans="1:8" ht="15" hidden="1" thickBot="1">
      <c r="A443" s="409">
        <v>202201</v>
      </c>
      <c r="B443" s="410" t="s">
        <v>796</v>
      </c>
      <c r="C443" s="410" t="s">
        <v>791</v>
      </c>
      <c r="D443" s="411" t="s">
        <v>337</v>
      </c>
      <c r="E443" s="412">
        <v>38543</v>
      </c>
      <c r="F443" s="413">
        <v>105.02</v>
      </c>
      <c r="G443" s="414">
        <f t="shared" si="12"/>
        <v>367.0062845172348</v>
      </c>
      <c r="H443" s="415">
        <f t="shared" si="13"/>
        <v>1.8350314225861739</v>
      </c>
    </row>
    <row r="444" spans="1:8" ht="15" hidden="1" thickBot="1">
      <c r="A444" s="409">
        <v>202201</v>
      </c>
      <c r="B444" s="410" t="s">
        <v>797</v>
      </c>
      <c r="C444" s="410" t="s">
        <v>791</v>
      </c>
      <c r="D444" s="411" t="s">
        <v>339</v>
      </c>
      <c r="E444" s="412">
        <v>193</v>
      </c>
      <c r="F444" s="413">
        <v>105.02</v>
      </c>
      <c r="G444" s="414">
        <f t="shared" si="12"/>
        <v>1.8377451913921159</v>
      </c>
      <c r="H444" s="415">
        <f t="shared" si="13"/>
        <v>1.8377451913921159</v>
      </c>
    </row>
    <row r="445" spans="1:8" ht="15" hidden="1" thickBot="1">
      <c r="A445" s="409">
        <v>202201</v>
      </c>
      <c r="B445" s="410" t="s">
        <v>798</v>
      </c>
      <c r="C445" s="410" t="s">
        <v>791</v>
      </c>
      <c r="D445" s="411" t="s">
        <v>337</v>
      </c>
      <c r="E445" s="412">
        <v>65916</v>
      </c>
      <c r="F445" s="413">
        <v>105.02</v>
      </c>
      <c r="G445" s="414">
        <f t="shared" si="12"/>
        <v>627.6518758331747</v>
      </c>
      <c r="H445" s="415">
        <f t="shared" si="13"/>
        <v>3.1382593791658735</v>
      </c>
    </row>
    <row r="446" spans="1:8" ht="15" hidden="1" thickBot="1">
      <c r="A446" s="409">
        <v>202201</v>
      </c>
      <c r="B446" s="410" t="s">
        <v>799</v>
      </c>
      <c r="C446" s="410" t="s">
        <v>791</v>
      </c>
      <c r="D446" s="411" t="s">
        <v>337</v>
      </c>
      <c r="E446" s="412">
        <v>47672</v>
      </c>
      <c r="F446" s="413">
        <v>105.02</v>
      </c>
      <c r="G446" s="414">
        <f t="shared" si="12"/>
        <v>453.93258426966293</v>
      </c>
      <c r="H446" s="415">
        <f t="shared" si="13"/>
        <v>2.2696629213483148</v>
      </c>
    </row>
    <row r="447" spans="1:8" ht="15" hidden="1" thickBot="1">
      <c r="A447" s="409">
        <v>202201</v>
      </c>
      <c r="B447" s="410" t="s">
        <v>800</v>
      </c>
      <c r="C447" s="410" t="s">
        <v>791</v>
      </c>
      <c r="D447" s="411" t="s">
        <v>339</v>
      </c>
      <c r="E447" s="412">
        <v>529</v>
      </c>
      <c r="F447" s="413">
        <v>105.02</v>
      </c>
      <c r="G447" s="414">
        <f t="shared" si="12"/>
        <v>5.0371357836602551</v>
      </c>
      <c r="H447" s="415">
        <f t="shared" si="13"/>
        <v>5.0371357836602551</v>
      </c>
    </row>
    <row r="448" spans="1:8" ht="15" hidden="1" thickBot="1">
      <c r="A448" s="409">
        <v>202201</v>
      </c>
      <c r="B448" s="410" t="s">
        <v>801</v>
      </c>
      <c r="C448" s="410" t="s">
        <v>791</v>
      </c>
      <c r="D448" s="411" t="s">
        <v>337</v>
      </c>
      <c r="E448" s="412">
        <v>38343</v>
      </c>
      <c r="F448" s="413">
        <v>105.02</v>
      </c>
      <c r="G448" s="414">
        <f t="shared" si="12"/>
        <v>365.10188535517045</v>
      </c>
      <c r="H448" s="415">
        <f t="shared" si="13"/>
        <v>1.8255094267758523</v>
      </c>
    </row>
    <row r="449" spans="1:8" ht="15" hidden="1" thickBot="1">
      <c r="A449" s="409">
        <v>202201</v>
      </c>
      <c r="B449" s="410" t="s">
        <v>802</v>
      </c>
      <c r="C449" s="410" t="s">
        <v>791</v>
      </c>
      <c r="D449" s="411" t="s">
        <v>339</v>
      </c>
      <c r="E449" s="412">
        <v>435</v>
      </c>
      <c r="F449" s="413">
        <v>105.02</v>
      </c>
      <c r="G449" s="414">
        <f t="shared" si="12"/>
        <v>4.1420681774900023</v>
      </c>
      <c r="H449" s="415">
        <f t="shared" si="13"/>
        <v>4.1420681774900023</v>
      </c>
    </row>
    <row r="450" spans="1:8" ht="15" hidden="1" thickBot="1">
      <c r="A450" s="409">
        <v>202201</v>
      </c>
      <c r="B450" s="410" t="s">
        <v>803</v>
      </c>
      <c r="C450" s="410" t="s">
        <v>791</v>
      </c>
      <c r="D450" s="411" t="s">
        <v>337</v>
      </c>
      <c r="E450" s="412">
        <v>38343</v>
      </c>
      <c r="F450" s="413">
        <v>105.02</v>
      </c>
      <c r="G450" s="414">
        <f t="shared" ref="G450:G513" si="14">+E450/F450</f>
        <v>365.10188535517045</v>
      </c>
      <c r="H450" s="415">
        <f t="shared" ref="H450:H513" si="15">IF(D450="TB",G450/200,IF(D450="LT",G450,"VER"))</f>
        <v>1.8255094267758523</v>
      </c>
    </row>
    <row r="451" spans="1:8" ht="15" hidden="1" thickBot="1">
      <c r="A451" s="409">
        <v>202201</v>
      </c>
      <c r="B451" s="410" t="s">
        <v>804</v>
      </c>
      <c r="C451" s="410" t="s">
        <v>791</v>
      </c>
      <c r="D451" s="411" t="s">
        <v>339</v>
      </c>
      <c r="E451" s="412">
        <v>435</v>
      </c>
      <c r="F451" s="413">
        <v>105.02</v>
      </c>
      <c r="G451" s="414">
        <f t="shared" si="14"/>
        <v>4.1420681774900023</v>
      </c>
      <c r="H451" s="415">
        <f t="shared" si="15"/>
        <v>4.1420681774900023</v>
      </c>
    </row>
    <row r="452" spans="1:8" ht="15" hidden="1" thickBot="1">
      <c r="A452" s="409">
        <v>202201</v>
      </c>
      <c r="B452" s="410" t="s">
        <v>805</v>
      </c>
      <c r="C452" s="410" t="s">
        <v>791</v>
      </c>
      <c r="D452" s="411" t="s">
        <v>337</v>
      </c>
      <c r="E452" s="412">
        <v>51917</v>
      </c>
      <c r="F452" s="413">
        <v>105.02</v>
      </c>
      <c r="G452" s="414">
        <f t="shared" si="14"/>
        <v>494.35345648447918</v>
      </c>
      <c r="H452" s="415">
        <f t="shared" si="15"/>
        <v>2.471767282422396</v>
      </c>
    </row>
    <row r="453" spans="1:8" ht="15" hidden="1" thickBot="1">
      <c r="A453" s="409">
        <v>202201</v>
      </c>
      <c r="B453" s="410" t="s">
        <v>806</v>
      </c>
      <c r="C453" s="410" t="s">
        <v>791</v>
      </c>
      <c r="D453" s="411" t="s">
        <v>337</v>
      </c>
      <c r="E453" s="412">
        <v>74381</v>
      </c>
      <c r="F453" s="413">
        <v>105.02</v>
      </c>
      <c r="G453" s="414">
        <f t="shared" si="14"/>
        <v>708.25557036754901</v>
      </c>
      <c r="H453" s="415">
        <f t="shared" si="15"/>
        <v>3.5412778518377452</v>
      </c>
    </row>
    <row r="454" spans="1:8" ht="15" hidden="1" thickBot="1">
      <c r="A454" s="409">
        <v>202201</v>
      </c>
      <c r="B454" s="410" t="s">
        <v>807</v>
      </c>
      <c r="C454" s="410" t="s">
        <v>791</v>
      </c>
      <c r="D454" s="411" t="s">
        <v>337</v>
      </c>
      <c r="E454" s="412">
        <v>37366</v>
      </c>
      <c r="F454" s="413">
        <v>105.02</v>
      </c>
      <c r="G454" s="414">
        <f t="shared" si="14"/>
        <v>355.79889544848601</v>
      </c>
      <c r="H454" s="415">
        <f t="shared" si="15"/>
        <v>1.77899447724243</v>
      </c>
    </row>
    <row r="455" spans="1:8" ht="15" hidden="1" thickBot="1">
      <c r="A455" s="409">
        <v>202201</v>
      </c>
      <c r="B455" s="410" t="s">
        <v>808</v>
      </c>
      <c r="C455" s="410" t="s">
        <v>791</v>
      </c>
      <c r="D455" s="411" t="s">
        <v>339</v>
      </c>
      <c r="E455" s="412">
        <v>470</v>
      </c>
      <c r="F455" s="413">
        <v>105.02</v>
      </c>
      <c r="G455" s="414">
        <f t="shared" si="14"/>
        <v>4.4753380308512662</v>
      </c>
      <c r="H455" s="415">
        <f t="shared" si="15"/>
        <v>4.4753380308512662</v>
      </c>
    </row>
    <row r="456" spans="1:8" ht="15" hidden="1" thickBot="1">
      <c r="A456" s="409">
        <v>202201</v>
      </c>
      <c r="B456" s="410" t="s">
        <v>809</v>
      </c>
      <c r="C456" s="410" t="s">
        <v>791</v>
      </c>
      <c r="D456" s="411" t="s">
        <v>337</v>
      </c>
      <c r="E456" s="412">
        <v>65726</v>
      </c>
      <c r="F456" s="413">
        <v>105.02</v>
      </c>
      <c r="G456" s="414">
        <f t="shared" si="14"/>
        <v>625.84269662921349</v>
      </c>
      <c r="H456" s="415">
        <f t="shared" si="15"/>
        <v>3.1292134831460676</v>
      </c>
    </row>
    <row r="457" spans="1:8" ht="15" hidden="1" thickBot="1">
      <c r="A457" s="409">
        <v>202201</v>
      </c>
      <c r="B457" s="410" t="s">
        <v>810</v>
      </c>
      <c r="C457" s="410" t="s">
        <v>791</v>
      </c>
      <c r="D457" s="411" t="s">
        <v>339</v>
      </c>
      <c r="E457" s="412">
        <v>583</v>
      </c>
      <c r="F457" s="413">
        <v>105.02</v>
      </c>
      <c r="G457" s="414">
        <f t="shared" si="14"/>
        <v>5.5513235574176347</v>
      </c>
      <c r="H457" s="415">
        <f t="shared" si="15"/>
        <v>5.5513235574176347</v>
      </c>
    </row>
    <row r="458" spans="1:8" ht="15" hidden="1" thickBot="1">
      <c r="A458" s="409">
        <v>202201</v>
      </c>
      <c r="B458" s="410" t="s">
        <v>811</v>
      </c>
      <c r="C458" s="410" t="s">
        <v>791</v>
      </c>
      <c r="D458" s="411" t="s">
        <v>337</v>
      </c>
      <c r="E458" s="412">
        <v>65799</v>
      </c>
      <c r="F458" s="413">
        <v>105.02</v>
      </c>
      <c r="G458" s="414">
        <f t="shared" si="14"/>
        <v>626.53780232336703</v>
      </c>
      <c r="H458" s="415">
        <f t="shared" si="15"/>
        <v>3.1326890116168351</v>
      </c>
    </row>
    <row r="459" spans="1:8" ht="15" hidden="1" thickBot="1">
      <c r="A459" s="409">
        <v>202201</v>
      </c>
      <c r="B459" s="410" t="s">
        <v>812</v>
      </c>
      <c r="C459" s="410" t="s">
        <v>791</v>
      </c>
      <c r="D459" s="411" t="s">
        <v>337</v>
      </c>
      <c r="E459" s="412">
        <v>66020</v>
      </c>
      <c r="F459" s="413">
        <v>105.02</v>
      </c>
      <c r="G459" s="414">
        <f t="shared" si="14"/>
        <v>628.64216339744814</v>
      </c>
      <c r="H459" s="415">
        <f t="shared" si="15"/>
        <v>3.1432108169872408</v>
      </c>
    </row>
    <row r="460" spans="1:8" ht="15" hidden="1" thickBot="1">
      <c r="A460" s="409">
        <v>202201</v>
      </c>
      <c r="B460" s="410" t="s">
        <v>813</v>
      </c>
      <c r="C460" s="410" t="s">
        <v>791</v>
      </c>
      <c r="D460" s="411" t="s">
        <v>337</v>
      </c>
      <c r="E460" s="412">
        <v>78274</v>
      </c>
      <c r="F460" s="413">
        <v>105.02</v>
      </c>
      <c r="G460" s="414">
        <f t="shared" si="14"/>
        <v>745.32470005713196</v>
      </c>
      <c r="H460" s="415">
        <f t="shared" si="15"/>
        <v>3.72662350028566</v>
      </c>
    </row>
    <row r="461" spans="1:8" ht="15" hidden="1" thickBot="1">
      <c r="A461" s="409">
        <v>202201</v>
      </c>
      <c r="B461" s="410" t="s">
        <v>814</v>
      </c>
      <c r="C461" s="410" t="s">
        <v>791</v>
      </c>
      <c r="D461" s="411" t="s">
        <v>337</v>
      </c>
      <c r="E461" s="412">
        <v>78274</v>
      </c>
      <c r="F461" s="413">
        <v>105.02</v>
      </c>
      <c r="G461" s="414">
        <f t="shared" si="14"/>
        <v>745.32470005713196</v>
      </c>
      <c r="H461" s="415">
        <f t="shared" si="15"/>
        <v>3.72662350028566</v>
      </c>
    </row>
    <row r="462" spans="1:8" ht="15" hidden="1" thickBot="1">
      <c r="A462" s="409">
        <v>202201</v>
      </c>
      <c r="B462" s="410" t="s">
        <v>815</v>
      </c>
      <c r="C462" s="410" t="s">
        <v>791</v>
      </c>
      <c r="D462" s="411" t="s">
        <v>337</v>
      </c>
      <c r="E462" s="412">
        <v>77920</v>
      </c>
      <c r="F462" s="413">
        <v>105.02</v>
      </c>
      <c r="G462" s="414">
        <f t="shared" si="14"/>
        <v>741.95391354027811</v>
      </c>
      <c r="H462" s="415">
        <f t="shared" si="15"/>
        <v>3.7097695677013904</v>
      </c>
    </row>
    <row r="463" spans="1:8" ht="15" hidden="1" thickBot="1">
      <c r="A463" s="409">
        <v>202201</v>
      </c>
      <c r="B463" s="410" t="s">
        <v>816</v>
      </c>
      <c r="C463" s="410" t="s">
        <v>791</v>
      </c>
      <c r="D463" s="411" t="s">
        <v>339</v>
      </c>
      <c r="E463" s="412">
        <v>390</v>
      </c>
      <c r="F463" s="413">
        <v>105.02</v>
      </c>
      <c r="G463" s="414">
        <f t="shared" si="14"/>
        <v>3.7135783660255193</v>
      </c>
      <c r="H463" s="415">
        <f t="shared" si="15"/>
        <v>3.7135783660255193</v>
      </c>
    </row>
    <row r="464" spans="1:8" ht="15" hidden="1" thickBot="1">
      <c r="A464" s="409">
        <v>202201</v>
      </c>
      <c r="B464" s="410" t="s">
        <v>817</v>
      </c>
      <c r="C464" s="410" t="s">
        <v>791</v>
      </c>
      <c r="D464" s="411" t="s">
        <v>337</v>
      </c>
      <c r="E464" s="412">
        <v>78274</v>
      </c>
      <c r="F464" s="413">
        <v>105.02</v>
      </c>
      <c r="G464" s="414">
        <f t="shared" si="14"/>
        <v>745.32470005713196</v>
      </c>
      <c r="H464" s="415">
        <f t="shared" si="15"/>
        <v>3.72662350028566</v>
      </c>
    </row>
    <row r="465" spans="1:8" ht="15" hidden="1" thickBot="1">
      <c r="A465" s="409">
        <v>202201</v>
      </c>
      <c r="B465" s="410" t="s">
        <v>818</v>
      </c>
      <c r="C465" s="410" t="s">
        <v>791</v>
      </c>
      <c r="D465" s="411" t="s">
        <v>337</v>
      </c>
      <c r="E465" s="412">
        <v>73524</v>
      </c>
      <c r="F465" s="413">
        <v>105.02</v>
      </c>
      <c r="G465" s="414">
        <f t="shared" si="14"/>
        <v>700.09521995810326</v>
      </c>
      <c r="H465" s="415">
        <f t="shared" si="15"/>
        <v>3.5004760997905162</v>
      </c>
    </row>
    <row r="466" spans="1:8" ht="15" hidden="1" thickBot="1">
      <c r="A466" s="409">
        <v>202201</v>
      </c>
      <c r="B466" s="410" t="s">
        <v>819</v>
      </c>
      <c r="C466" s="410" t="s">
        <v>791</v>
      </c>
      <c r="D466" s="411" t="s">
        <v>337</v>
      </c>
      <c r="E466" s="412">
        <v>75312</v>
      </c>
      <c r="F466" s="413">
        <v>105.02</v>
      </c>
      <c r="G466" s="414">
        <f t="shared" si="14"/>
        <v>717.12054846695867</v>
      </c>
      <c r="H466" s="415">
        <f t="shared" si="15"/>
        <v>3.5856027423347934</v>
      </c>
    </row>
    <row r="467" spans="1:8" ht="15" hidden="1" thickBot="1">
      <c r="A467" s="409">
        <v>202201</v>
      </c>
      <c r="B467" s="410" t="s">
        <v>820</v>
      </c>
      <c r="C467" s="410" t="s">
        <v>791</v>
      </c>
      <c r="D467" s="411" t="s">
        <v>339</v>
      </c>
      <c r="E467" s="412">
        <v>377</v>
      </c>
      <c r="F467" s="413">
        <v>105.02</v>
      </c>
      <c r="G467" s="414">
        <f t="shared" si="14"/>
        <v>3.5897924204913352</v>
      </c>
      <c r="H467" s="415">
        <f t="shared" si="15"/>
        <v>3.5897924204913352</v>
      </c>
    </row>
    <row r="468" spans="1:8" ht="15" hidden="1" thickBot="1">
      <c r="A468" s="409">
        <v>202201</v>
      </c>
      <c r="B468" s="410" t="s">
        <v>821</v>
      </c>
      <c r="C468" s="410" t="s">
        <v>791</v>
      </c>
      <c r="D468" s="411" t="s">
        <v>337</v>
      </c>
      <c r="E468" s="412">
        <v>71050</v>
      </c>
      <c r="F468" s="413">
        <v>105.02</v>
      </c>
      <c r="G468" s="414">
        <f t="shared" si="14"/>
        <v>676.53780232336703</v>
      </c>
      <c r="H468" s="415">
        <f t="shared" si="15"/>
        <v>3.3826890116168351</v>
      </c>
    </row>
    <row r="469" spans="1:8" ht="15" hidden="1" thickBot="1">
      <c r="A469" s="409">
        <v>202201</v>
      </c>
      <c r="B469" s="410" t="s">
        <v>822</v>
      </c>
      <c r="C469" s="410" t="s">
        <v>791</v>
      </c>
      <c r="D469" s="411" t="s">
        <v>337</v>
      </c>
      <c r="E469" s="412">
        <v>77902</v>
      </c>
      <c r="F469" s="413">
        <v>105.02</v>
      </c>
      <c r="G469" s="414">
        <f t="shared" si="14"/>
        <v>741.78251761569231</v>
      </c>
      <c r="H469" s="415">
        <f t="shared" si="15"/>
        <v>3.7089125880784617</v>
      </c>
    </row>
    <row r="470" spans="1:8" ht="15" hidden="1" thickBot="1">
      <c r="A470" s="409">
        <v>202201</v>
      </c>
      <c r="B470" s="410" t="s">
        <v>823</v>
      </c>
      <c r="C470" s="410" t="s">
        <v>791</v>
      </c>
      <c r="D470" s="411" t="s">
        <v>339</v>
      </c>
      <c r="E470" s="412">
        <v>389</v>
      </c>
      <c r="F470" s="413">
        <v>105.02</v>
      </c>
      <c r="G470" s="414">
        <f t="shared" si="14"/>
        <v>3.7040563702151972</v>
      </c>
      <c r="H470" s="415">
        <f t="shared" si="15"/>
        <v>3.7040563702151972</v>
      </c>
    </row>
    <row r="471" spans="1:8" ht="15" hidden="1" thickBot="1">
      <c r="A471" s="409">
        <v>202201</v>
      </c>
      <c r="B471" s="410" t="s">
        <v>824</v>
      </c>
      <c r="C471" s="410" t="s">
        <v>791</v>
      </c>
      <c r="D471" s="411" t="s">
        <v>337</v>
      </c>
      <c r="E471" s="412">
        <v>68401</v>
      </c>
      <c r="F471" s="413">
        <v>105.02</v>
      </c>
      <c r="G471" s="414">
        <f t="shared" si="14"/>
        <v>651.31403542182443</v>
      </c>
      <c r="H471" s="415">
        <f t="shared" si="15"/>
        <v>3.256570177109122</v>
      </c>
    </row>
    <row r="472" spans="1:8" ht="15" hidden="1" thickBot="1">
      <c r="A472" s="409">
        <v>202201</v>
      </c>
      <c r="B472" s="410" t="s">
        <v>825</v>
      </c>
      <c r="C472" s="410" t="s">
        <v>791</v>
      </c>
      <c r="D472" s="411" t="s">
        <v>337</v>
      </c>
      <c r="E472" s="412">
        <v>67847</v>
      </c>
      <c r="F472" s="413">
        <v>105.02</v>
      </c>
      <c r="G472" s="414">
        <f t="shared" si="14"/>
        <v>646.03884974290611</v>
      </c>
      <c r="H472" s="415">
        <f t="shared" si="15"/>
        <v>3.2301942487145308</v>
      </c>
    </row>
    <row r="473" spans="1:8" ht="15" hidden="1" thickBot="1">
      <c r="A473" s="409">
        <v>202201</v>
      </c>
      <c r="B473" s="410" t="s">
        <v>826</v>
      </c>
      <c r="C473" s="410" t="s">
        <v>791</v>
      </c>
      <c r="D473" s="411" t="s">
        <v>337</v>
      </c>
      <c r="E473" s="412">
        <v>73683</v>
      </c>
      <c r="F473" s="413">
        <v>105.02</v>
      </c>
      <c r="G473" s="414">
        <f t="shared" si="14"/>
        <v>701.60921729194445</v>
      </c>
      <c r="H473" s="415">
        <f t="shared" si="15"/>
        <v>3.5080460864597223</v>
      </c>
    </row>
    <row r="474" spans="1:8" ht="15" hidden="1" thickBot="1">
      <c r="A474" s="409">
        <v>202201</v>
      </c>
      <c r="B474" s="410" t="s">
        <v>827</v>
      </c>
      <c r="C474" s="410" t="s">
        <v>791</v>
      </c>
      <c r="D474" s="411" t="s">
        <v>339</v>
      </c>
      <c r="E474" s="412">
        <v>368</v>
      </c>
      <c r="F474" s="413">
        <v>105.02</v>
      </c>
      <c r="G474" s="414">
        <f t="shared" si="14"/>
        <v>3.5040944581984386</v>
      </c>
      <c r="H474" s="415">
        <f t="shared" si="15"/>
        <v>3.5040944581984386</v>
      </c>
    </row>
    <row r="475" spans="1:8" ht="15" hidden="1" thickBot="1">
      <c r="A475" s="409">
        <v>202201</v>
      </c>
      <c r="B475" s="410" t="s">
        <v>828</v>
      </c>
      <c r="C475" s="410" t="s">
        <v>791</v>
      </c>
      <c r="D475" s="411" t="s">
        <v>337</v>
      </c>
      <c r="E475" s="412">
        <v>64336</v>
      </c>
      <c r="F475" s="413">
        <v>105.02</v>
      </c>
      <c r="G475" s="414">
        <f t="shared" si="14"/>
        <v>612.60712245286618</v>
      </c>
      <c r="H475" s="415">
        <f t="shared" si="15"/>
        <v>3.063035612264331</v>
      </c>
    </row>
    <row r="476" spans="1:8" ht="15" hidden="1" thickBot="1">
      <c r="A476" s="409">
        <v>202201</v>
      </c>
      <c r="B476" s="410" t="s">
        <v>829</v>
      </c>
      <c r="C476" s="410" t="s">
        <v>791</v>
      </c>
      <c r="D476" s="411" t="s">
        <v>337</v>
      </c>
      <c r="E476" s="412">
        <v>64336</v>
      </c>
      <c r="F476" s="413">
        <v>105.02</v>
      </c>
      <c r="G476" s="414">
        <f t="shared" si="14"/>
        <v>612.60712245286618</v>
      </c>
      <c r="H476" s="415">
        <f t="shared" si="15"/>
        <v>3.063035612264331</v>
      </c>
    </row>
    <row r="477" spans="1:8" ht="15" hidden="1" thickBot="1">
      <c r="A477" s="409">
        <v>202201</v>
      </c>
      <c r="B477" s="410" t="s">
        <v>830</v>
      </c>
      <c r="C477" s="410" t="s">
        <v>791</v>
      </c>
      <c r="D477" s="411" t="s">
        <v>339</v>
      </c>
      <c r="E477" s="412">
        <v>322</v>
      </c>
      <c r="F477" s="413">
        <v>105.02</v>
      </c>
      <c r="G477" s="414">
        <f t="shared" si="14"/>
        <v>3.0660826509236339</v>
      </c>
      <c r="H477" s="415">
        <f t="shared" si="15"/>
        <v>3.0660826509236339</v>
      </c>
    </row>
    <row r="478" spans="1:8" ht="15" hidden="1" thickBot="1">
      <c r="A478" s="409">
        <v>202201</v>
      </c>
      <c r="B478" s="410" t="s">
        <v>831</v>
      </c>
      <c r="C478" s="410" t="s">
        <v>791</v>
      </c>
      <c r="D478" s="411" t="s">
        <v>337</v>
      </c>
      <c r="E478" s="412">
        <v>79987</v>
      </c>
      <c r="F478" s="413">
        <v>105.02</v>
      </c>
      <c r="G478" s="414">
        <f t="shared" si="14"/>
        <v>761.63587888021334</v>
      </c>
      <c r="H478" s="415">
        <f t="shared" si="15"/>
        <v>3.8081793944010669</v>
      </c>
    </row>
    <row r="479" spans="1:8" ht="15" hidden="1" thickBot="1">
      <c r="A479" s="409">
        <v>202201</v>
      </c>
      <c r="B479" s="410" t="s">
        <v>832</v>
      </c>
      <c r="C479" s="410" t="s">
        <v>791</v>
      </c>
      <c r="D479" s="411" t="s">
        <v>337</v>
      </c>
      <c r="E479" s="412">
        <v>74763</v>
      </c>
      <c r="F479" s="413">
        <v>105.02</v>
      </c>
      <c r="G479" s="414">
        <f t="shared" si="14"/>
        <v>711.89297276709203</v>
      </c>
      <c r="H479" s="415">
        <f t="shared" si="15"/>
        <v>3.5594648638354602</v>
      </c>
    </row>
    <row r="480" spans="1:8" ht="15" hidden="1" thickBot="1">
      <c r="A480" s="409">
        <v>202201</v>
      </c>
      <c r="B480" s="410" t="s">
        <v>833</v>
      </c>
      <c r="C480" s="410" t="s">
        <v>791</v>
      </c>
      <c r="D480" s="411" t="s">
        <v>339</v>
      </c>
      <c r="E480" s="412">
        <v>374</v>
      </c>
      <c r="F480" s="413">
        <v>105.02</v>
      </c>
      <c r="G480" s="414">
        <f t="shared" si="14"/>
        <v>3.5612264330603698</v>
      </c>
      <c r="H480" s="415">
        <f t="shared" si="15"/>
        <v>3.5612264330603698</v>
      </c>
    </row>
    <row r="481" spans="1:8" ht="15" hidden="1" thickBot="1">
      <c r="A481" s="409">
        <v>202201</v>
      </c>
      <c r="B481" s="410" t="s">
        <v>834</v>
      </c>
      <c r="C481" s="410" t="s">
        <v>791</v>
      </c>
      <c r="D481" s="411" t="s">
        <v>337</v>
      </c>
      <c r="E481" s="412">
        <v>67837</v>
      </c>
      <c r="F481" s="413">
        <v>105.02</v>
      </c>
      <c r="G481" s="414">
        <f t="shared" si="14"/>
        <v>645.94362978480297</v>
      </c>
      <c r="H481" s="415">
        <f t="shared" si="15"/>
        <v>3.229718148924015</v>
      </c>
    </row>
    <row r="482" spans="1:8" ht="15" hidden="1" thickBot="1">
      <c r="A482" s="409">
        <v>202201</v>
      </c>
      <c r="B482" s="410" t="s">
        <v>835</v>
      </c>
      <c r="C482" s="410" t="s">
        <v>791</v>
      </c>
      <c r="D482" s="411" t="s">
        <v>339</v>
      </c>
      <c r="E482" s="412">
        <v>339</v>
      </c>
      <c r="F482" s="413">
        <v>105.02</v>
      </c>
      <c r="G482" s="414">
        <f t="shared" si="14"/>
        <v>3.227956579699105</v>
      </c>
      <c r="H482" s="415">
        <f t="shared" si="15"/>
        <v>3.227956579699105</v>
      </c>
    </row>
    <row r="483" spans="1:8" ht="15" hidden="1" thickBot="1">
      <c r="A483" s="409">
        <v>202201</v>
      </c>
      <c r="B483" s="410" t="s">
        <v>836</v>
      </c>
      <c r="C483" s="410" t="s">
        <v>791</v>
      </c>
      <c r="D483" s="411" t="s">
        <v>337</v>
      </c>
      <c r="E483" s="412">
        <v>54016</v>
      </c>
      <c r="F483" s="413">
        <v>105.02</v>
      </c>
      <c r="G483" s="414">
        <f t="shared" si="14"/>
        <v>514.34012569034473</v>
      </c>
      <c r="H483" s="415">
        <f t="shared" si="15"/>
        <v>2.5717006284517239</v>
      </c>
    </row>
    <row r="484" spans="1:8" ht="15" hidden="1" thickBot="1">
      <c r="A484" s="409">
        <v>202201</v>
      </c>
      <c r="B484" s="410" t="s">
        <v>837</v>
      </c>
      <c r="C484" s="410" t="s">
        <v>791</v>
      </c>
      <c r="D484" s="411" t="s">
        <v>337</v>
      </c>
      <c r="E484" s="412">
        <v>103960</v>
      </c>
      <c r="F484" s="413">
        <v>105.02</v>
      </c>
      <c r="G484" s="414">
        <f t="shared" si="14"/>
        <v>989.90668444105893</v>
      </c>
      <c r="H484" s="415">
        <f t="shared" si="15"/>
        <v>4.9495334222052945</v>
      </c>
    </row>
    <row r="485" spans="1:8" ht="15" hidden="1" thickBot="1">
      <c r="A485" s="409">
        <v>202201</v>
      </c>
      <c r="B485" s="410" t="s">
        <v>838</v>
      </c>
      <c r="C485" s="410" t="s">
        <v>791</v>
      </c>
      <c r="D485" s="411" t="s">
        <v>337</v>
      </c>
      <c r="E485" s="412">
        <v>76806</v>
      </c>
      <c r="F485" s="413">
        <v>105.02</v>
      </c>
      <c r="G485" s="414">
        <f t="shared" si="14"/>
        <v>731.34641020757954</v>
      </c>
      <c r="H485" s="415">
        <f t="shared" si="15"/>
        <v>3.6567320510378978</v>
      </c>
    </row>
    <row r="486" spans="1:8" ht="15" hidden="1" thickBot="1">
      <c r="A486" s="409">
        <v>202201</v>
      </c>
      <c r="B486" s="410" t="s">
        <v>839</v>
      </c>
      <c r="C486" s="410" t="s">
        <v>791</v>
      </c>
      <c r="D486" s="411" t="s">
        <v>339</v>
      </c>
      <c r="E486" s="412">
        <v>384</v>
      </c>
      <c r="F486" s="413">
        <v>105.02</v>
      </c>
      <c r="G486" s="414">
        <f t="shared" si="14"/>
        <v>3.656446391163588</v>
      </c>
      <c r="H486" s="415">
        <f t="shared" si="15"/>
        <v>3.656446391163588</v>
      </c>
    </row>
    <row r="487" spans="1:8" ht="15" hidden="1" thickBot="1">
      <c r="A487" s="409">
        <v>202201</v>
      </c>
      <c r="B487" s="410" t="s">
        <v>840</v>
      </c>
      <c r="C487" s="410" t="s">
        <v>791</v>
      </c>
      <c r="D487" s="411" t="s">
        <v>337</v>
      </c>
      <c r="E487" s="412">
        <v>76443</v>
      </c>
      <c r="F487" s="413">
        <v>105.02</v>
      </c>
      <c r="G487" s="414">
        <f t="shared" si="14"/>
        <v>727.88992572843267</v>
      </c>
      <c r="H487" s="415">
        <f t="shared" si="15"/>
        <v>3.6394496286421631</v>
      </c>
    </row>
    <row r="488" spans="1:8" ht="15" hidden="1" thickBot="1">
      <c r="A488" s="409">
        <v>202201</v>
      </c>
      <c r="B488" s="410" t="s">
        <v>841</v>
      </c>
      <c r="C488" s="410" t="s">
        <v>791</v>
      </c>
      <c r="D488" s="411" t="s">
        <v>339</v>
      </c>
      <c r="E488" s="412">
        <v>382</v>
      </c>
      <c r="F488" s="413">
        <v>105.02</v>
      </c>
      <c r="G488" s="414">
        <f t="shared" si="14"/>
        <v>3.6374023995429443</v>
      </c>
      <c r="H488" s="415">
        <f t="shared" si="15"/>
        <v>3.6374023995429443</v>
      </c>
    </row>
    <row r="489" spans="1:8" ht="15" hidden="1" thickBot="1">
      <c r="A489" s="409">
        <v>202201</v>
      </c>
      <c r="B489" s="410" t="s">
        <v>842</v>
      </c>
      <c r="C489" s="410" t="s">
        <v>791</v>
      </c>
      <c r="D489" s="411" t="s">
        <v>337</v>
      </c>
      <c r="E489" s="412">
        <v>75573</v>
      </c>
      <c r="F489" s="413">
        <v>105.02</v>
      </c>
      <c r="G489" s="414">
        <f t="shared" si="14"/>
        <v>719.60578937345269</v>
      </c>
      <c r="H489" s="415">
        <f t="shared" si="15"/>
        <v>3.5980289468672635</v>
      </c>
    </row>
    <row r="490" spans="1:8" ht="15" hidden="1" thickBot="1">
      <c r="A490" s="409">
        <v>202201</v>
      </c>
      <c r="B490" s="410" t="s">
        <v>843</v>
      </c>
      <c r="C490" s="410" t="s">
        <v>791</v>
      </c>
      <c r="D490" s="411" t="s">
        <v>339</v>
      </c>
      <c r="E490" s="412">
        <v>378</v>
      </c>
      <c r="F490" s="413">
        <v>105.02</v>
      </c>
      <c r="G490" s="414">
        <f t="shared" si="14"/>
        <v>3.5993144163016568</v>
      </c>
      <c r="H490" s="415">
        <f t="shared" si="15"/>
        <v>3.5993144163016568</v>
      </c>
    </row>
    <row r="491" spans="1:8" ht="15" hidden="1" thickBot="1">
      <c r="A491" s="409">
        <v>202201</v>
      </c>
      <c r="B491" s="410" t="s">
        <v>844</v>
      </c>
      <c r="C491" s="410" t="s">
        <v>791</v>
      </c>
      <c r="D491" s="411" t="s">
        <v>337</v>
      </c>
      <c r="E491" s="412">
        <v>93823</v>
      </c>
      <c r="F491" s="413">
        <v>105.02</v>
      </c>
      <c r="G491" s="414">
        <f t="shared" si="14"/>
        <v>893.3822129118264</v>
      </c>
      <c r="H491" s="415">
        <f t="shared" si="15"/>
        <v>4.4669110645591319</v>
      </c>
    </row>
    <row r="492" spans="1:8" ht="15" hidden="1" thickBot="1">
      <c r="A492" s="409">
        <v>202201</v>
      </c>
      <c r="B492" s="410" t="s">
        <v>845</v>
      </c>
      <c r="C492" s="410" t="s">
        <v>791</v>
      </c>
      <c r="D492" s="411" t="s">
        <v>337</v>
      </c>
      <c r="E492" s="412">
        <v>99978</v>
      </c>
      <c r="F492" s="413">
        <v>105.02</v>
      </c>
      <c r="G492" s="414">
        <f t="shared" si="14"/>
        <v>951.99009712435725</v>
      </c>
      <c r="H492" s="415">
        <f t="shared" si="15"/>
        <v>4.7599504856217862</v>
      </c>
    </row>
    <row r="493" spans="1:8" ht="15" hidden="1" thickBot="1">
      <c r="A493" s="409">
        <v>202201</v>
      </c>
      <c r="B493" s="410" t="s">
        <v>846</v>
      </c>
      <c r="C493" s="410" t="s">
        <v>791</v>
      </c>
      <c r="D493" s="411" t="s">
        <v>339</v>
      </c>
      <c r="E493" s="412">
        <v>500</v>
      </c>
      <c r="F493" s="413">
        <v>105.02</v>
      </c>
      <c r="G493" s="414">
        <f t="shared" si="14"/>
        <v>4.7609979051609219</v>
      </c>
      <c r="H493" s="415">
        <f t="shared" si="15"/>
        <v>4.7609979051609219</v>
      </c>
    </row>
    <row r="494" spans="1:8" ht="15" hidden="1" thickBot="1">
      <c r="A494" s="409">
        <v>202201</v>
      </c>
      <c r="B494" s="410" t="s">
        <v>847</v>
      </c>
      <c r="C494" s="410" t="s">
        <v>791</v>
      </c>
      <c r="D494" s="411" t="s">
        <v>337</v>
      </c>
      <c r="E494" s="412">
        <v>103960</v>
      </c>
      <c r="F494" s="413">
        <v>105.02</v>
      </c>
      <c r="G494" s="414">
        <f t="shared" si="14"/>
        <v>989.90668444105893</v>
      </c>
      <c r="H494" s="415">
        <f t="shared" si="15"/>
        <v>4.9495334222052945</v>
      </c>
    </row>
    <row r="495" spans="1:8" ht="15" hidden="1" thickBot="1">
      <c r="A495" s="409">
        <v>202201</v>
      </c>
      <c r="B495" s="410" t="s">
        <v>848</v>
      </c>
      <c r="C495" s="410" t="s">
        <v>791</v>
      </c>
      <c r="D495" s="411" t="s">
        <v>337</v>
      </c>
      <c r="E495" s="412">
        <v>64541</v>
      </c>
      <c r="F495" s="413">
        <v>105.02</v>
      </c>
      <c r="G495" s="414">
        <f t="shared" si="14"/>
        <v>614.5591315939821</v>
      </c>
      <c r="H495" s="415">
        <f t="shared" si="15"/>
        <v>3.0727956579699107</v>
      </c>
    </row>
    <row r="496" spans="1:8" ht="15" hidden="1" thickBot="1">
      <c r="A496" s="409">
        <v>202201</v>
      </c>
      <c r="B496" s="410" t="s">
        <v>849</v>
      </c>
      <c r="C496" s="410" t="s">
        <v>791</v>
      </c>
      <c r="D496" s="411" t="s">
        <v>337</v>
      </c>
      <c r="E496" s="412">
        <v>63591</v>
      </c>
      <c r="F496" s="413">
        <v>105.02</v>
      </c>
      <c r="G496" s="414">
        <f t="shared" si="14"/>
        <v>605.51323557417641</v>
      </c>
      <c r="H496" s="415">
        <f t="shared" si="15"/>
        <v>3.0275661778708822</v>
      </c>
    </row>
    <row r="497" spans="1:8" ht="15" hidden="1" thickBot="1">
      <c r="A497" s="409">
        <v>202201</v>
      </c>
      <c r="B497" s="410" t="s">
        <v>850</v>
      </c>
      <c r="C497" s="410" t="s">
        <v>791</v>
      </c>
      <c r="D497" s="411" t="s">
        <v>339</v>
      </c>
      <c r="E497" s="412">
        <v>318</v>
      </c>
      <c r="F497" s="413">
        <v>105.02</v>
      </c>
      <c r="G497" s="414">
        <f t="shared" si="14"/>
        <v>3.0279946676823464</v>
      </c>
      <c r="H497" s="415">
        <f t="shared" si="15"/>
        <v>3.0279946676823464</v>
      </c>
    </row>
    <row r="498" spans="1:8" ht="15" hidden="1" thickBot="1">
      <c r="A498" s="409">
        <v>202201</v>
      </c>
      <c r="B498" s="410" t="s">
        <v>851</v>
      </c>
      <c r="C498" s="410" t="s">
        <v>791</v>
      </c>
      <c r="D498" s="411" t="s">
        <v>339</v>
      </c>
      <c r="E498" s="412">
        <v>323</v>
      </c>
      <c r="F498" s="413">
        <v>105.02</v>
      </c>
      <c r="G498" s="414">
        <f t="shared" si="14"/>
        <v>3.0756046467339555</v>
      </c>
      <c r="H498" s="415">
        <f t="shared" si="15"/>
        <v>3.0756046467339555</v>
      </c>
    </row>
    <row r="499" spans="1:8" ht="15" hidden="1" thickBot="1">
      <c r="A499" s="409">
        <v>202201</v>
      </c>
      <c r="B499" s="410" t="s">
        <v>852</v>
      </c>
      <c r="C499" s="410" t="s">
        <v>791</v>
      </c>
      <c r="D499" s="411" t="s">
        <v>337</v>
      </c>
      <c r="E499" s="412">
        <v>103162</v>
      </c>
      <c r="F499" s="413">
        <v>105.02</v>
      </c>
      <c r="G499" s="414">
        <f t="shared" si="14"/>
        <v>982.30813178442202</v>
      </c>
      <c r="H499" s="415">
        <f t="shared" si="15"/>
        <v>4.9115406589221102</v>
      </c>
    </row>
    <row r="500" spans="1:8" ht="15" hidden="1" thickBot="1">
      <c r="A500" s="409">
        <v>202201</v>
      </c>
      <c r="B500" s="410" t="s">
        <v>853</v>
      </c>
      <c r="C500" s="410" t="s">
        <v>791</v>
      </c>
      <c r="D500" s="411" t="s">
        <v>339</v>
      </c>
      <c r="E500" s="412">
        <v>516</v>
      </c>
      <c r="F500" s="413">
        <v>105.02</v>
      </c>
      <c r="G500" s="414">
        <f t="shared" si="14"/>
        <v>4.9133498381260718</v>
      </c>
      <c r="H500" s="415">
        <f t="shared" si="15"/>
        <v>4.9133498381260718</v>
      </c>
    </row>
    <row r="501" spans="1:8" ht="15" hidden="1" thickBot="1">
      <c r="A501" s="409">
        <v>202201</v>
      </c>
      <c r="B501" s="410" t="s">
        <v>854</v>
      </c>
      <c r="C501" s="410" t="s">
        <v>791</v>
      </c>
      <c r="D501" s="411" t="s">
        <v>337</v>
      </c>
      <c r="E501" s="412">
        <v>103162</v>
      </c>
      <c r="F501" s="413">
        <v>105.02</v>
      </c>
      <c r="G501" s="414">
        <f t="shared" si="14"/>
        <v>982.30813178442202</v>
      </c>
      <c r="H501" s="415">
        <f t="shared" si="15"/>
        <v>4.9115406589221102</v>
      </c>
    </row>
    <row r="502" spans="1:8" ht="15" hidden="1" thickBot="1">
      <c r="A502" s="409">
        <v>202201</v>
      </c>
      <c r="B502" s="410" t="s">
        <v>855</v>
      </c>
      <c r="C502" s="410" t="s">
        <v>791</v>
      </c>
      <c r="D502" s="411" t="s">
        <v>339</v>
      </c>
      <c r="E502" s="412">
        <v>516</v>
      </c>
      <c r="F502" s="413">
        <v>105.02</v>
      </c>
      <c r="G502" s="414">
        <f t="shared" si="14"/>
        <v>4.9133498381260718</v>
      </c>
      <c r="H502" s="415">
        <f t="shared" si="15"/>
        <v>4.9133498381260718</v>
      </c>
    </row>
    <row r="503" spans="1:8" ht="15" hidden="1" thickBot="1">
      <c r="A503" s="409">
        <v>202201</v>
      </c>
      <c r="B503" s="410" t="s">
        <v>856</v>
      </c>
      <c r="C503" s="410" t="s">
        <v>791</v>
      </c>
      <c r="D503" s="411" t="s">
        <v>337</v>
      </c>
      <c r="E503" s="412">
        <v>77566</v>
      </c>
      <c r="F503" s="413">
        <v>105.02</v>
      </c>
      <c r="G503" s="414">
        <f t="shared" si="14"/>
        <v>738.58312702342414</v>
      </c>
      <c r="H503" s="415">
        <f t="shared" si="15"/>
        <v>3.6929156351171208</v>
      </c>
    </row>
    <row r="504" spans="1:8" ht="15" hidden="1" thickBot="1">
      <c r="A504" s="409">
        <v>202201</v>
      </c>
      <c r="B504" s="410" t="s">
        <v>857</v>
      </c>
      <c r="C504" s="410" t="s">
        <v>791</v>
      </c>
      <c r="D504" s="411" t="s">
        <v>339</v>
      </c>
      <c r="E504" s="412">
        <v>388</v>
      </c>
      <c r="F504" s="413">
        <v>105.02</v>
      </c>
      <c r="G504" s="414">
        <f t="shared" si="14"/>
        <v>3.6945343744048755</v>
      </c>
      <c r="H504" s="415">
        <f t="shared" si="15"/>
        <v>3.6945343744048755</v>
      </c>
    </row>
    <row r="505" spans="1:8" ht="15" hidden="1" thickBot="1">
      <c r="A505" s="409">
        <v>202201</v>
      </c>
      <c r="B505" s="410" t="s">
        <v>858</v>
      </c>
      <c r="C505" s="410" t="s">
        <v>791</v>
      </c>
      <c r="D505" s="411" t="s">
        <v>337</v>
      </c>
      <c r="E505" s="412">
        <v>65541</v>
      </c>
      <c r="F505" s="413">
        <v>105.02</v>
      </c>
      <c r="G505" s="414">
        <f t="shared" si="14"/>
        <v>624.08112740430397</v>
      </c>
      <c r="H505" s="415">
        <f t="shared" si="15"/>
        <v>3.1204056370215199</v>
      </c>
    </row>
    <row r="506" spans="1:8" ht="15" hidden="1" thickBot="1">
      <c r="A506" s="409">
        <v>202201</v>
      </c>
      <c r="B506" s="410" t="s">
        <v>859</v>
      </c>
      <c r="C506" s="410" t="s">
        <v>791</v>
      </c>
      <c r="D506" s="411" t="s">
        <v>339</v>
      </c>
      <c r="E506" s="412">
        <v>328</v>
      </c>
      <c r="F506" s="413">
        <v>105.02</v>
      </c>
      <c r="G506" s="414">
        <f t="shared" si="14"/>
        <v>3.1232146257855646</v>
      </c>
      <c r="H506" s="415">
        <f t="shared" si="15"/>
        <v>3.1232146257855646</v>
      </c>
    </row>
    <row r="507" spans="1:8" ht="15" hidden="1" thickBot="1">
      <c r="A507" s="409">
        <v>202201</v>
      </c>
      <c r="B507" s="410" t="s">
        <v>860</v>
      </c>
      <c r="C507" s="410" t="s">
        <v>791</v>
      </c>
      <c r="D507" s="411" t="s">
        <v>337</v>
      </c>
      <c r="E507" s="412">
        <v>65242</v>
      </c>
      <c r="F507" s="413">
        <v>105.02</v>
      </c>
      <c r="G507" s="414">
        <f t="shared" si="14"/>
        <v>621.23405065701775</v>
      </c>
      <c r="H507" s="415">
        <f t="shared" si="15"/>
        <v>3.1061702532850886</v>
      </c>
    </row>
    <row r="508" spans="1:8" ht="15" hidden="1" thickBot="1">
      <c r="A508" s="409">
        <v>202201</v>
      </c>
      <c r="B508" s="410" t="s">
        <v>861</v>
      </c>
      <c r="C508" s="410" t="s">
        <v>791</v>
      </c>
      <c r="D508" s="411" t="s">
        <v>339</v>
      </c>
      <c r="E508" s="412">
        <v>326</v>
      </c>
      <c r="F508" s="413">
        <v>105.02</v>
      </c>
      <c r="G508" s="414">
        <f t="shared" si="14"/>
        <v>3.1041706341649209</v>
      </c>
      <c r="H508" s="415">
        <f t="shared" si="15"/>
        <v>3.1041706341649209</v>
      </c>
    </row>
    <row r="509" spans="1:8" ht="15" hidden="1" thickBot="1">
      <c r="A509" s="409">
        <v>202201</v>
      </c>
      <c r="B509" s="410" t="s">
        <v>862</v>
      </c>
      <c r="C509" s="410" t="s">
        <v>791</v>
      </c>
      <c r="D509" s="411" t="s">
        <v>337</v>
      </c>
      <c r="E509" s="412">
        <v>61308</v>
      </c>
      <c r="F509" s="413">
        <v>105.02</v>
      </c>
      <c r="G509" s="414">
        <f t="shared" si="14"/>
        <v>583.77451913921163</v>
      </c>
      <c r="H509" s="415">
        <f t="shared" si="15"/>
        <v>2.9188725956960582</v>
      </c>
    </row>
    <row r="510" spans="1:8" ht="15" hidden="1" thickBot="1">
      <c r="A510" s="409">
        <v>202201</v>
      </c>
      <c r="B510" s="410" t="s">
        <v>863</v>
      </c>
      <c r="C510" s="410" t="s">
        <v>791</v>
      </c>
      <c r="D510" s="411" t="s">
        <v>337</v>
      </c>
      <c r="E510" s="412">
        <v>65609</v>
      </c>
      <c r="F510" s="413">
        <v>105.02</v>
      </c>
      <c r="G510" s="414">
        <f t="shared" si="14"/>
        <v>624.72862311940582</v>
      </c>
      <c r="H510" s="415">
        <f t="shared" si="15"/>
        <v>3.1236431155970292</v>
      </c>
    </row>
    <row r="511" spans="1:8" ht="15" hidden="1" thickBot="1">
      <c r="A511" s="409">
        <v>202201</v>
      </c>
      <c r="B511" s="410" t="s">
        <v>864</v>
      </c>
      <c r="C511" s="410" t="s">
        <v>791</v>
      </c>
      <c r="D511" s="411" t="s">
        <v>337</v>
      </c>
      <c r="E511" s="412">
        <v>64548</v>
      </c>
      <c r="F511" s="413">
        <v>105.02</v>
      </c>
      <c r="G511" s="414">
        <f t="shared" si="14"/>
        <v>614.62578556465439</v>
      </c>
      <c r="H511" s="415">
        <f t="shared" si="15"/>
        <v>3.0731289278232721</v>
      </c>
    </row>
    <row r="512" spans="1:8" ht="15" hidden="1" thickBot="1">
      <c r="A512" s="409">
        <v>202201</v>
      </c>
      <c r="B512" s="410" t="s">
        <v>865</v>
      </c>
      <c r="C512" s="410" t="s">
        <v>791</v>
      </c>
      <c r="D512" s="411" t="s">
        <v>337</v>
      </c>
      <c r="E512" s="412">
        <v>64829</v>
      </c>
      <c r="F512" s="413">
        <v>105.02</v>
      </c>
      <c r="G512" s="414">
        <f t="shared" si="14"/>
        <v>617.30146638735482</v>
      </c>
      <c r="H512" s="415">
        <f t="shared" si="15"/>
        <v>3.0865073319367742</v>
      </c>
    </row>
    <row r="513" spans="1:8" ht="15" hidden="1" thickBot="1">
      <c r="A513" s="409">
        <v>202201</v>
      </c>
      <c r="B513" s="410" t="s">
        <v>866</v>
      </c>
      <c r="C513" s="410" t="s">
        <v>791</v>
      </c>
      <c r="D513" s="411" t="s">
        <v>339</v>
      </c>
      <c r="E513" s="412">
        <v>324</v>
      </c>
      <c r="F513" s="413">
        <v>105.02</v>
      </c>
      <c r="G513" s="414">
        <f t="shared" si="14"/>
        <v>3.0851266425442776</v>
      </c>
      <c r="H513" s="415">
        <f t="shared" si="15"/>
        <v>3.0851266425442776</v>
      </c>
    </row>
    <row r="514" spans="1:8" ht="15" hidden="1" thickBot="1">
      <c r="A514" s="409">
        <v>202201</v>
      </c>
      <c r="B514" s="410" t="s">
        <v>867</v>
      </c>
      <c r="C514" s="410" t="s">
        <v>791</v>
      </c>
      <c r="D514" s="411" t="s">
        <v>337</v>
      </c>
      <c r="E514" s="412">
        <v>58998</v>
      </c>
      <c r="F514" s="413">
        <v>105.02</v>
      </c>
      <c r="G514" s="414">
        <f t="shared" ref="G514:G577" si="16">+E514/F514</f>
        <v>561.77870881736817</v>
      </c>
      <c r="H514" s="415">
        <f t="shared" ref="H514:H577" si="17">IF(D514="TB",G514/200,IF(D514="LT",G514,"VER"))</f>
        <v>2.8088935440868408</v>
      </c>
    </row>
    <row r="515" spans="1:8" ht="15" hidden="1" thickBot="1">
      <c r="A515" s="409">
        <v>202201</v>
      </c>
      <c r="B515" s="410" t="s">
        <v>868</v>
      </c>
      <c r="C515" s="410" t="s">
        <v>791</v>
      </c>
      <c r="D515" s="411" t="s">
        <v>337</v>
      </c>
      <c r="E515" s="412">
        <v>61460</v>
      </c>
      <c r="F515" s="413">
        <v>105.02</v>
      </c>
      <c r="G515" s="414">
        <f t="shared" si="16"/>
        <v>585.22186250238053</v>
      </c>
      <c r="H515" s="415">
        <f t="shared" si="17"/>
        <v>2.9261093125119029</v>
      </c>
    </row>
    <row r="516" spans="1:8" ht="15" hidden="1" thickBot="1">
      <c r="A516" s="409">
        <v>202201</v>
      </c>
      <c r="B516" s="410" t="s">
        <v>869</v>
      </c>
      <c r="C516" s="410" t="s">
        <v>791</v>
      </c>
      <c r="D516" s="411" t="s">
        <v>337</v>
      </c>
      <c r="E516" s="412">
        <v>71750</v>
      </c>
      <c r="F516" s="413">
        <v>105.02</v>
      </c>
      <c r="G516" s="414">
        <f t="shared" si="16"/>
        <v>683.20319939059232</v>
      </c>
      <c r="H516" s="415">
        <f t="shared" si="17"/>
        <v>3.4160159969529618</v>
      </c>
    </row>
    <row r="517" spans="1:8" ht="15" hidden="1" thickBot="1">
      <c r="A517" s="409">
        <v>202201</v>
      </c>
      <c r="B517" s="410" t="s">
        <v>870</v>
      </c>
      <c r="C517" s="410" t="s">
        <v>791</v>
      </c>
      <c r="D517" s="411" t="s">
        <v>337</v>
      </c>
      <c r="E517" s="412">
        <v>70788</v>
      </c>
      <c r="F517" s="413">
        <v>105.02</v>
      </c>
      <c r="G517" s="414">
        <f t="shared" si="16"/>
        <v>674.04303942106264</v>
      </c>
      <c r="H517" s="415">
        <f t="shared" si="17"/>
        <v>3.3702151971053134</v>
      </c>
    </row>
    <row r="518" spans="1:8" ht="15" hidden="1" thickBot="1">
      <c r="A518" s="409">
        <v>202201</v>
      </c>
      <c r="B518" s="410" t="s">
        <v>871</v>
      </c>
      <c r="C518" s="410" t="s">
        <v>791</v>
      </c>
      <c r="D518" s="411" t="s">
        <v>339</v>
      </c>
      <c r="E518" s="412">
        <v>354</v>
      </c>
      <c r="F518" s="413">
        <v>105.02</v>
      </c>
      <c r="G518" s="414">
        <f t="shared" si="16"/>
        <v>3.3707865168539328</v>
      </c>
      <c r="H518" s="415">
        <f t="shared" si="17"/>
        <v>3.3707865168539328</v>
      </c>
    </row>
    <row r="519" spans="1:8" ht="15" hidden="1" thickBot="1">
      <c r="A519" s="409">
        <v>202201</v>
      </c>
      <c r="B519" s="410" t="s">
        <v>872</v>
      </c>
      <c r="C519" s="410" t="s">
        <v>791</v>
      </c>
      <c r="D519" s="411" t="s">
        <v>337</v>
      </c>
      <c r="E519" s="412">
        <v>77784</v>
      </c>
      <c r="F519" s="413">
        <v>105.02</v>
      </c>
      <c r="G519" s="414">
        <f t="shared" si="16"/>
        <v>740.65892211007429</v>
      </c>
      <c r="H519" s="415">
        <f t="shared" si="17"/>
        <v>3.7032946105503712</v>
      </c>
    </row>
    <row r="520" spans="1:8" ht="15" hidden="1" thickBot="1">
      <c r="A520" s="409">
        <v>202201</v>
      </c>
      <c r="B520" s="410" t="s">
        <v>873</v>
      </c>
      <c r="C520" s="410" t="s">
        <v>791</v>
      </c>
      <c r="D520" s="411" t="s">
        <v>339</v>
      </c>
      <c r="E520" s="412">
        <v>389</v>
      </c>
      <c r="F520" s="413">
        <v>105.02</v>
      </c>
      <c r="G520" s="414">
        <f t="shared" si="16"/>
        <v>3.7040563702151972</v>
      </c>
      <c r="H520" s="415">
        <f t="shared" si="17"/>
        <v>3.7040563702151972</v>
      </c>
    </row>
    <row r="521" spans="1:8" ht="15" hidden="1" thickBot="1">
      <c r="A521" s="409">
        <v>202201</v>
      </c>
      <c r="B521" s="410" t="s">
        <v>874</v>
      </c>
      <c r="C521" s="410" t="s">
        <v>791</v>
      </c>
      <c r="D521" s="411" t="s">
        <v>337</v>
      </c>
      <c r="E521" s="412">
        <v>101570</v>
      </c>
      <c r="F521" s="413">
        <v>105.02</v>
      </c>
      <c r="G521" s="414">
        <f t="shared" si="16"/>
        <v>967.14911445438963</v>
      </c>
      <c r="H521" s="415">
        <f t="shared" si="17"/>
        <v>4.8357455722719482</v>
      </c>
    </row>
    <row r="522" spans="1:8" ht="15" hidden="1" thickBot="1">
      <c r="A522" s="409">
        <v>202201</v>
      </c>
      <c r="B522" s="410" t="s">
        <v>875</v>
      </c>
      <c r="C522" s="410" t="s">
        <v>791</v>
      </c>
      <c r="D522" s="411" t="s">
        <v>337</v>
      </c>
      <c r="E522" s="412">
        <v>48657</v>
      </c>
      <c r="F522" s="413">
        <v>105.02</v>
      </c>
      <c r="G522" s="414">
        <f t="shared" si="16"/>
        <v>463.31175014282996</v>
      </c>
      <c r="H522" s="415">
        <f t="shared" si="17"/>
        <v>2.3165587507141496</v>
      </c>
    </row>
    <row r="523" spans="1:8" ht="15" hidden="1" thickBot="1">
      <c r="A523" s="409">
        <v>202201</v>
      </c>
      <c r="B523" s="410" t="s">
        <v>876</v>
      </c>
      <c r="C523" s="410" t="s">
        <v>791</v>
      </c>
      <c r="D523" s="411" t="s">
        <v>339</v>
      </c>
      <c r="E523" s="412">
        <v>243</v>
      </c>
      <c r="F523" s="413">
        <v>105.02</v>
      </c>
      <c r="G523" s="414">
        <f t="shared" si="16"/>
        <v>2.3138449819082081</v>
      </c>
      <c r="H523" s="415">
        <f t="shared" si="17"/>
        <v>2.3138449819082081</v>
      </c>
    </row>
    <row r="524" spans="1:8" ht="15" hidden="1" thickBot="1">
      <c r="A524" s="409">
        <v>202201</v>
      </c>
      <c r="B524" s="410" t="s">
        <v>877</v>
      </c>
      <c r="C524" s="410" t="s">
        <v>791</v>
      </c>
      <c r="D524" s="411" t="s">
        <v>337</v>
      </c>
      <c r="E524" s="412">
        <v>49631</v>
      </c>
      <c r="F524" s="413">
        <v>105.02</v>
      </c>
      <c r="G524" s="414">
        <f t="shared" si="16"/>
        <v>472.58617406208344</v>
      </c>
      <c r="H524" s="415">
        <f t="shared" si="17"/>
        <v>2.362930870310417</v>
      </c>
    </row>
    <row r="525" spans="1:8" ht="15" hidden="1" thickBot="1">
      <c r="A525" s="409">
        <v>202201</v>
      </c>
      <c r="B525" s="410" t="s">
        <v>878</v>
      </c>
      <c r="C525" s="410" t="s">
        <v>791</v>
      </c>
      <c r="D525" s="411" t="s">
        <v>337</v>
      </c>
      <c r="E525" s="412">
        <v>42299</v>
      </c>
      <c r="F525" s="413">
        <v>105.02</v>
      </c>
      <c r="G525" s="414">
        <f t="shared" si="16"/>
        <v>402.77090078080369</v>
      </c>
      <c r="H525" s="415">
        <f t="shared" si="17"/>
        <v>2.0138545039040183</v>
      </c>
    </row>
    <row r="526" spans="1:8" ht="15" hidden="1" thickBot="1">
      <c r="A526" s="409">
        <v>202201</v>
      </c>
      <c r="B526" s="410" t="s">
        <v>879</v>
      </c>
      <c r="C526" s="410" t="s">
        <v>791</v>
      </c>
      <c r="D526" s="411" t="s">
        <v>339</v>
      </c>
      <c r="E526" s="412">
        <v>211</v>
      </c>
      <c r="F526" s="413">
        <v>105.02</v>
      </c>
      <c r="G526" s="414">
        <f t="shared" si="16"/>
        <v>2.0091411159779091</v>
      </c>
      <c r="H526" s="415">
        <f t="shared" si="17"/>
        <v>2.0091411159779091</v>
      </c>
    </row>
    <row r="527" spans="1:8" ht="15" hidden="1" thickBot="1">
      <c r="A527" s="409">
        <v>202201</v>
      </c>
      <c r="B527" s="410" t="s">
        <v>880</v>
      </c>
      <c r="C527" s="410" t="s">
        <v>791</v>
      </c>
      <c r="D527" s="411" t="s">
        <v>337</v>
      </c>
      <c r="E527" s="412">
        <v>49044</v>
      </c>
      <c r="F527" s="413">
        <v>105.02</v>
      </c>
      <c r="G527" s="414">
        <f t="shared" si="16"/>
        <v>466.9967625214245</v>
      </c>
      <c r="H527" s="415">
        <f t="shared" si="17"/>
        <v>2.3349838126071223</v>
      </c>
    </row>
    <row r="528" spans="1:8" ht="15" hidden="1" thickBot="1">
      <c r="A528" s="409">
        <v>202201</v>
      </c>
      <c r="B528" s="410" t="s">
        <v>881</v>
      </c>
      <c r="C528" s="410" t="s">
        <v>791</v>
      </c>
      <c r="D528" s="411" t="s">
        <v>339</v>
      </c>
      <c r="E528" s="412">
        <v>245</v>
      </c>
      <c r="F528" s="413">
        <v>105.02</v>
      </c>
      <c r="G528" s="414">
        <f t="shared" si="16"/>
        <v>2.3328889735288518</v>
      </c>
      <c r="H528" s="415">
        <f t="shared" si="17"/>
        <v>2.3328889735288518</v>
      </c>
    </row>
    <row r="529" spans="1:8" ht="15" hidden="1" thickBot="1">
      <c r="A529" s="409">
        <v>202201</v>
      </c>
      <c r="B529" s="410" t="s">
        <v>882</v>
      </c>
      <c r="C529" s="410" t="s">
        <v>791</v>
      </c>
      <c r="D529" s="411" t="s">
        <v>337</v>
      </c>
      <c r="E529" s="412">
        <v>75312</v>
      </c>
      <c r="F529" s="413">
        <v>105.02</v>
      </c>
      <c r="G529" s="414">
        <f t="shared" si="16"/>
        <v>717.12054846695867</v>
      </c>
      <c r="H529" s="415">
        <f t="shared" si="17"/>
        <v>3.5856027423347934</v>
      </c>
    </row>
    <row r="530" spans="1:8" ht="15" hidden="1" thickBot="1">
      <c r="A530" s="409">
        <v>202201</v>
      </c>
      <c r="B530" s="410" t="s">
        <v>883</v>
      </c>
      <c r="C530" s="410" t="s">
        <v>791</v>
      </c>
      <c r="D530" s="411" t="s">
        <v>339</v>
      </c>
      <c r="E530" s="412">
        <v>377</v>
      </c>
      <c r="F530" s="413">
        <v>105.02</v>
      </c>
      <c r="G530" s="414">
        <f t="shared" si="16"/>
        <v>3.5897924204913352</v>
      </c>
      <c r="H530" s="415">
        <f t="shared" si="17"/>
        <v>3.5897924204913352</v>
      </c>
    </row>
    <row r="531" spans="1:8" ht="15" hidden="1" thickBot="1">
      <c r="A531" s="409">
        <v>202201</v>
      </c>
      <c r="B531" s="410" t="s">
        <v>884</v>
      </c>
      <c r="C531" s="410" t="s">
        <v>791</v>
      </c>
      <c r="D531" s="411" t="s">
        <v>337</v>
      </c>
      <c r="E531" s="412">
        <v>75312</v>
      </c>
      <c r="F531" s="413">
        <v>105.02</v>
      </c>
      <c r="G531" s="414">
        <f t="shared" si="16"/>
        <v>717.12054846695867</v>
      </c>
      <c r="H531" s="415">
        <f t="shared" si="17"/>
        <v>3.5856027423347934</v>
      </c>
    </row>
    <row r="532" spans="1:8" ht="15" hidden="1" thickBot="1">
      <c r="A532" s="409">
        <v>202201</v>
      </c>
      <c r="B532" s="410" t="s">
        <v>885</v>
      </c>
      <c r="C532" s="410" t="s">
        <v>791</v>
      </c>
      <c r="D532" s="411" t="s">
        <v>339</v>
      </c>
      <c r="E532" s="412">
        <v>377</v>
      </c>
      <c r="F532" s="413">
        <v>105.02</v>
      </c>
      <c r="G532" s="414">
        <f t="shared" si="16"/>
        <v>3.5897924204913352</v>
      </c>
      <c r="H532" s="415">
        <f t="shared" si="17"/>
        <v>3.5897924204913352</v>
      </c>
    </row>
    <row r="533" spans="1:8" ht="15" hidden="1" thickBot="1">
      <c r="A533" s="409">
        <v>202201</v>
      </c>
      <c r="B533" s="410" t="s">
        <v>886</v>
      </c>
      <c r="C533" s="410" t="s">
        <v>791</v>
      </c>
      <c r="D533" s="411" t="s">
        <v>337</v>
      </c>
      <c r="E533" s="412">
        <v>48992</v>
      </c>
      <c r="F533" s="413">
        <v>105.02</v>
      </c>
      <c r="G533" s="414">
        <f t="shared" si="16"/>
        <v>466.50161873928778</v>
      </c>
      <c r="H533" s="415">
        <f t="shared" si="17"/>
        <v>2.3325080936964389</v>
      </c>
    </row>
    <row r="534" spans="1:8" ht="15" hidden="1" thickBot="1">
      <c r="A534" s="409">
        <v>202201</v>
      </c>
      <c r="B534" s="410" t="s">
        <v>887</v>
      </c>
      <c r="C534" s="410" t="s">
        <v>791</v>
      </c>
      <c r="D534" s="411" t="s">
        <v>339</v>
      </c>
      <c r="E534" s="412">
        <v>245</v>
      </c>
      <c r="F534" s="413">
        <v>105.02</v>
      </c>
      <c r="G534" s="414">
        <f t="shared" si="16"/>
        <v>2.3328889735288518</v>
      </c>
      <c r="H534" s="415">
        <f t="shared" si="17"/>
        <v>2.3328889735288518</v>
      </c>
    </row>
    <row r="535" spans="1:8" ht="15" hidden="1" thickBot="1">
      <c r="A535" s="409">
        <v>202201</v>
      </c>
      <c r="B535" s="410" t="s">
        <v>888</v>
      </c>
      <c r="C535" s="410" t="s">
        <v>791</v>
      </c>
      <c r="D535" s="411" t="s">
        <v>337</v>
      </c>
      <c r="E535" s="412">
        <v>56282</v>
      </c>
      <c r="F535" s="413">
        <v>105.02</v>
      </c>
      <c r="G535" s="414">
        <f t="shared" si="16"/>
        <v>535.91696819653396</v>
      </c>
      <c r="H535" s="415">
        <f t="shared" si="17"/>
        <v>2.6795848409826699</v>
      </c>
    </row>
    <row r="536" spans="1:8" ht="15" hidden="1" thickBot="1">
      <c r="A536" s="409">
        <v>202201</v>
      </c>
      <c r="B536" s="410" t="s">
        <v>889</v>
      </c>
      <c r="C536" s="410" t="s">
        <v>791</v>
      </c>
      <c r="D536" s="411" t="s">
        <v>337</v>
      </c>
      <c r="E536" s="412">
        <v>76806</v>
      </c>
      <c r="F536" s="413">
        <v>105.02</v>
      </c>
      <c r="G536" s="414">
        <f t="shared" si="16"/>
        <v>731.34641020757954</v>
      </c>
      <c r="H536" s="415">
        <f t="shared" si="17"/>
        <v>3.6567320510378978</v>
      </c>
    </row>
    <row r="537" spans="1:8" ht="15" hidden="1" thickBot="1">
      <c r="A537" s="409">
        <v>202201</v>
      </c>
      <c r="B537" s="410" t="s">
        <v>890</v>
      </c>
      <c r="C537" s="410" t="s">
        <v>791</v>
      </c>
      <c r="D537" s="411" t="s">
        <v>339</v>
      </c>
      <c r="E537" s="412">
        <v>384</v>
      </c>
      <c r="F537" s="413">
        <v>105.02</v>
      </c>
      <c r="G537" s="414">
        <f t="shared" si="16"/>
        <v>3.656446391163588</v>
      </c>
      <c r="H537" s="415">
        <f t="shared" si="17"/>
        <v>3.656446391163588</v>
      </c>
    </row>
    <row r="538" spans="1:8" ht="15" hidden="1" thickBot="1">
      <c r="A538" s="409">
        <v>202201</v>
      </c>
      <c r="B538" s="410" t="s">
        <v>891</v>
      </c>
      <c r="C538" s="410" t="s">
        <v>791</v>
      </c>
      <c r="D538" s="411" t="s">
        <v>337</v>
      </c>
      <c r="E538" s="412">
        <v>62762</v>
      </c>
      <c r="F538" s="413">
        <v>105.02</v>
      </c>
      <c r="G538" s="414">
        <f t="shared" si="16"/>
        <v>597.61950104741959</v>
      </c>
      <c r="H538" s="415">
        <f t="shared" si="17"/>
        <v>2.9880975052370982</v>
      </c>
    </row>
    <row r="539" spans="1:8" ht="15" hidden="1" thickBot="1">
      <c r="A539" s="409">
        <v>202201</v>
      </c>
      <c r="B539" s="410" t="s">
        <v>892</v>
      </c>
      <c r="C539" s="410" t="s">
        <v>791</v>
      </c>
      <c r="D539" s="411" t="s">
        <v>337</v>
      </c>
      <c r="E539" s="412">
        <v>64304</v>
      </c>
      <c r="F539" s="413">
        <v>105.02</v>
      </c>
      <c r="G539" s="414">
        <f t="shared" si="16"/>
        <v>612.3024185869358</v>
      </c>
      <c r="H539" s="415">
        <f t="shared" si="17"/>
        <v>3.0615120929346791</v>
      </c>
    </row>
    <row r="540" spans="1:8" ht="15" hidden="1" thickBot="1">
      <c r="A540" s="409">
        <v>202201</v>
      </c>
      <c r="B540" s="410" t="s">
        <v>893</v>
      </c>
      <c r="C540" s="410" t="s">
        <v>791</v>
      </c>
      <c r="D540" s="411" t="s">
        <v>337</v>
      </c>
      <c r="E540" s="412">
        <v>57279</v>
      </c>
      <c r="F540" s="413">
        <v>105.02</v>
      </c>
      <c r="G540" s="414">
        <f t="shared" si="16"/>
        <v>545.41039801942486</v>
      </c>
      <c r="H540" s="415">
        <f t="shared" si="17"/>
        <v>2.7270519900971242</v>
      </c>
    </row>
    <row r="541" spans="1:8" ht="15" hidden="1" thickBot="1">
      <c r="A541" s="409">
        <v>202201</v>
      </c>
      <c r="B541" s="410" t="s">
        <v>894</v>
      </c>
      <c r="C541" s="410" t="s">
        <v>791</v>
      </c>
      <c r="D541" s="411" t="s">
        <v>337</v>
      </c>
      <c r="E541" s="412">
        <v>88102</v>
      </c>
      <c r="F541" s="413">
        <v>105.02</v>
      </c>
      <c r="G541" s="414">
        <f t="shared" si="16"/>
        <v>838.90687488097512</v>
      </c>
      <c r="H541" s="415">
        <f t="shared" si="17"/>
        <v>4.194534374404876</v>
      </c>
    </row>
    <row r="542" spans="1:8" ht="15" hidden="1" thickBot="1">
      <c r="A542" s="409">
        <v>202201</v>
      </c>
      <c r="B542" s="410" t="s">
        <v>895</v>
      </c>
      <c r="C542" s="410" t="s">
        <v>791</v>
      </c>
      <c r="D542" s="411" t="s">
        <v>337</v>
      </c>
      <c r="E542" s="412">
        <v>58582</v>
      </c>
      <c r="F542" s="413">
        <v>105.02</v>
      </c>
      <c r="G542" s="414">
        <f t="shared" si="16"/>
        <v>557.81755856027428</v>
      </c>
      <c r="H542" s="415">
        <f t="shared" si="17"/>
        <v>2.7890877928013715</v>
      </c>
    </row>
    <row r="543" spans="1:8" ht="15" hidden="1" thickBot="1">
      <c r="A543" s="409">
        <v>202201</v>
      </c>
      <c r="B543" s="410" t="s">
        <v>896</v>
      </c>
      <c r="C543" s="410" t="s">
        <v>791</v>
      </c>
      <c r="D543" s="411" t="s">
        <v>337</v>
      </c>
      <c r="E543" s="412">
        <v>85768</v>
      </c>
      <c r="F543" s="413">
        <v>105.02</v>
      </c>
      <c r="G543" s="414">
        <f t="shared" si="16"/>
        <v>816.68253665968393</v>
      </c>
      <c r="H543" s="415">
        <f t="shared" si="17"/>
        <v>4.0834126832984197</v>
      </c>
    </row>
    <row r="544" spans="1:8" ht="15" hidden="1" thickBot="1">
      <c r="A544" s="409">
        <v>202201</v>
      </c>
      <c r="B544" s="410" t="s">
        <v>897</v>
      </c>
      <c r="C544" s="410" t="s">
        <v>791</v>
      </c>
      <c r="D544" s="411" t="s">
        <v>337</v>
      </c>
      <c r="E544" s="412">
        <v>75312</v>
      </c>
      <c r="F544" s="413">
        <v>105.02</v>
      </c>
      <c r="G544" s="414">
        <f t="shared" si="16"/>
        <v>717.12054846695867</v>
      </c>
      <c r="H544" s="415">
        <f t="shared" si="17"/>
        <v>3.5856027423347934</v>
      </c>
    </row>
    <row r="545" spans="1:8" ht="15" hidden="1" thickBot="1">
      <c r="A545" s="409">
        <v>202201</v>
      </c>
      <c r="B545" s="410" t="s">
        <v>898</v>
      </c>
      <c r="C545" s="410" t="s">
        <v>791</v>
      </c>
      <c r="D545" s="411" t="s">
        <v>339</v>
      </c>
      <c r="E545" s="412">
        <v>377</v>
      </c>
      <c r="F545" s="413">
        <v>105.02</v>
      </c>
      <c r="G545" s="414">
        <f t="shared" si="16"/>
        <v>3.5897924204913352</v>
      </c>
      <c r="H545" s="415">
        <f t="shared" si="17"/>
        <v>3.5897924204913352</v>
      </c>
    </row>
    <row r="546" spans="1:8" ht="15" hidden="1" thickBot="1">
      <c r="A546" s="409">
        <v>202201</v>
      </c>
      <c r="B546" s="410" t="s">
        <v>899</v>
      </c>
      <c r="C546" s="410" t="s">
        <v>791</v>
      </c>
      <c r="D546" s="411" t="s">
        <v>337</v>
      </c>
      <c r="E546" s="412">
        <v>73520</v>
      </c>
      <c r="F546" s="413">
        <v>105.02</v>
      </c>
      <c r="G546" s="414">
        <f t="shared" si="16"/>
        <v>700.05713197486193</v>
      </c>
      <c r="H546" s="415">
        <f t="shared" si="17"/>
        <v>3.5002856598743097</v>
      </c>
    </row>
    <row r="547" spans="1:8" ht="15" hidden="1" thickBot="1">
      <c r="A547" s="409">
        <v>202201</v>
      </c>
      <c r="B547" s="410" t="s">
        <v>900</v>
      </c>
      <c r="C547" s="410" t="s">
        <v>791</v>
      </c>
      <c r="D547" s="411" t="s">
        <v>339</v>
      </c>
      <c r="E547" s="412">
        <v>368</v>
      </c>
      <c r="F547" s="413">
        <v>105.02</v>
      </c>
      <c r="G547" s="414">
        <f t="shared" si="16"/>
        <v>3.5040944581984386</v>
      </c>
      <c r="H547" s="415">
        <f t="shared" si="17"/>
        <v>3.5040944581984386</v>
      </c>
    </row>
    <row r="548" spans="1:8" ht="15" hidden="1" thickBot="1">
      <c r="A548" s="409">
        <v>202201</v>
      </c>
      <c r="B548" s="410" t="s">
        <v>901</v>
      </c>
      <c r="C548" s="410" t="s">
        <v>791</v>
      </c>
      <c r="D548" s="411" t="s">
        <v>337</v>
      </c>
      <c r="E548" s="412">
        <v>62820</v>
      </c>
      <c r="F548" s="413">
        <v>105.02</v>
      </c>
      <c r="G548" s="414">
        <f t="shared" si="16"/>
        <v>598.17177680441819</v>
      </c>
      <c r="H548" s="415">
        <f t="shared" si="17"/>
        <v>2.9908588840220909</v>
      </c>
    </row>
    <row r="549" spans="1:8" ht="15" hidden="1" thickBot="1">
      <c r="A549" s="409">
        <v>202201</v>
      </c>
      <c r="B549" s="410" t="s">
        <v>902</v>
      </c>
      <c r="C549" s="410" t="s">
        <v>791</v>
      </c>
      <c r="D549" s="411" t="s">
        <v>337</v>
      </c>
      <c r="E549" s="412">
        <v>62698</v>
      </c>
      <c r="F549" s="413">
        <v>105.02</v>
      </c>
      <c r="G549" s="414">
        <f t="shared" si="16"/>
        <v>597.01009331555895</v>
      </c>
      <c r="H549" s="415">
        <f t="shared" si="17"/>
        <v>2.9850504665777948</v>
      </c>
    </row>
    <row r="550" spans="1:8" ht="15" hidden="1" thickBot="1">
      <c r="A550" s="409">
        <v>202201</v>
      </c>
      <c r="B550" s="410" t="s">
        <v>903</v>
      </c>
      <c r="C550" s="410" t="s">
        <v>791</v>
      </c>
      <c r="D550" s="411" t="s">
        <v>339</v>
      </c>
      <c r="E550" s="412">
        <v>313</v>
      </c>
      <c r="F550" s="413">
        <v>105.02</v>
      </c>
      <c r="G550" s="414">
        <f t="shared" si="16"/>
        <v>2.9803846886307372</v>
      </c>
      <c r="H550" s="415">
        <f t="shared" si="17"/>
        <v>2.9803846886307372</v>
      </c>
    </row>
    <row r="551" spans="1:8" ht="15" hidden="1" thickBot="1">
      <c r="A551" s="409">
        <v>202201</v>
      </c>
      <c r="B551" s="410" t="s">
        <v>904</v>
      </c>
      <c r="C551" s="410" t="s">
        <v>791</v>
      </c>
      <c r="D551" s="411" t="s">
        <v>337</v>
      </c>
      <c r="E551" s="412">
        <v>69944</v>
      </c>
      <c r="F551" s="413">
        <v>105.02</v>
      </c>
      <c r="G551" s="414">
        <f t="shared" si="16"/>
        <v>666.006474957151</v>
      </c>
      <c r="H551" s="415">
        <f t="shared" si="17"/>
        <v>3.330032374785755</v>
      </c>
    </row>
    <row r="552" spans="1:8" ht="15" hidden="1" thickBot="1">
      <c r="A552" s="409">
        <v>202201</v>
      </c>
      <c r="B552" s="410" t="s">
        <v>905</v>
      </c>
      <c r="C552" s="410" t="s">
        <v>791</v>
      </c>
      <c r="D552" s="411" t="s">
        <v>339</v>
      </c>
      <c r="E552" s="412">
        <v>350</v>
      </c>
      <c r="F552" s="413">
        <v>105.02</v>
      </c>
      <c r="G552" s="414">
        <f t="shared" si="16"/>
        <v>3.3326985336126453</v>
      </c>
      <c r="H552" s="415">
        <f t="shared" si="17"/>
        <v>3.3326985336126453</v>
      </c>
    </row>
    <row r="553" spans="1:8" ht="15" hidden="1" thickBot="1">
      <c r="A553" s="409">
        <v>202201</v>
      </c>
      <c r="B553" s="410" t="s">
        <v>906</v>
      </c>
      <c r="C553" s="410" t="s">
        <v>791</v>
      </c>
      <c r="D553" s="411" t="s">
        <v>337</v>
      </c>
      <c r="E553" s="412">
        <v>62504</v>
      </c>
      <c r="F553" s="413">
        <v>105.02</v>
      </c>
      <c r="G553" s="414">
        <f t="shared" si="16"/>
        <v>595.16282612835653</v>
      </c>
      <c r="H553" s="415">
        <f t="shared" si="17"/>
        <v>2.9758141306417825</v>
      </c>
    </row>
    <row r="554" spans="1:8" ht="15" hidden="1" thickBot="1">
      <c r="A554" s="409">
        <v>202201</v>
      </c>
      <c r="B554" s="410" t="s">
        <v>907</v>
      </c>
      <c r="C554" s="410" t="s">
        <v>791</v>
      </c>
      <c r="D554" s="411" t="s">
        <v>337</v>
      </c>
      <c r="E554" s="412">
        <v>86385</v>
      </c>
      <c r="F554" s="413">
        <v>105.02</v>
      </c>
      <c r="G554" s="414">
        <f t="shared" si="16"/>
        <v>822.55760807465253</v>
      </c>
      <c r="H554" s="415">
        <f t="shared" si="17"/>
        <v>4.1127880403732631</v>
      </c>
    </row>
    <row r="555" spans="1:8" ht="15" hidden="1" thickBot="1">
      <c r="A555" s="409">
        <v>202201</v>
      </c>
      <c r="B555" s="410" t="s">
        <v>908</v>
      </c>
      <c r="C555" s="410" t="s">
        <v>791</v>
      </c>
      <c r="D555" s="411" t="s">
        <v>337</v>
      </c>
      <c r="E555" s="412">
        <v>76028</v>
      </c>
      <c r="F555" s="413">
        <v>105.02</v>
      </c>
      <c r="G555" s="414">
        <f t="shared" si="16"/>
        <v>723.93829746714914</v>
      </c>
      <c r="H555" s="415">
        <f t="shared" si="17"/>
        <v>3.6196914873357455</v>
      </c>
    </row>
    <row r="556" spans="1:8" ht="15" hidden="1" thickBot="1">
      <c r="A556" s="409">
        <v>202201</v>
      </c>
      <c r="B556" s="410" t="s">
        <v>909</v>
      </c>
      <c r="C556" s="410" t="s">
        <v>791</v>
      </c>
      <c r="D556" s="411" t="s">
        <v>337</v>
      </c>
      <c r="E556" s="412">
        <v>63469</v>
      </c>
      <c r="F556" s="413">
        <v>105.02</v>
      </c>
      <c r="G556" s="414">
        <f t="shared" si="16"/>
        <v>604.35155208531705</v>
      </c>
      <c r="H556" s="415">
        <f t="shared" si="17"/>
        <v>3.0217577604265853</v>
      </c>
    </row>
    <row r="557" spans="1:8" ht="15" hidden="1" thickBot="1">
      <c r="A557" s="409">
        <v>202201</v>
      </c>
      <c r="B557" s="410" t="s">
        <v>910</v>
      </c>
      <c r="C557" s="410" t="s">
        <v>791</v>
      </c>
      <c r="D557" s="411" t="s">
        <v>337</v>
      </c>
      <c r="E557" s="412">
        <v>63292</v>
      </c>
      <c r="F557" s="413">
        <v>105.02</v>
      </c>
      <c r="G557" s="414">
        <f t="shared" si="16"/>
        <v>602.66615882689018</v>
      </c>
      <c r="H557" s="415">
        <f t="shared" si="17"/>
        <v>3.0133307941344509</v>
      </c>
    </row>
    <row r="558" spans="1:8" ht="15" hidden="1" thickBot="1">
      <c r="A558" s="409">
        <v>202201</v>
      </c>
      <c r="B558" s="410" t="s">
        <v>911</v>
      </c>
      <c r="C558" s="410" t="s">
        <v>791</v>
      </c>
      <c r="D558" s="411" t="s">
        <v>337</v>
      </c>
      <c r="E558" s="412">
        <v>60531</v>
      </c>
      <c r="F558" s="413">
        <v>105.02</v>
      </c>
      <c r="G558" s="414">
        <f t="shared" si="16"/>
        <v>576.37592839459148</v>
      </c>
      <c r="H558" s="415">
        <f t="shared" si="17"/>
        <v>2.8818796419729575</v>
      </c>
    </row>
    <row r="559" spans="1:8" ht="15" hidden="1" thickBot="1">
      <c r="A559" s="409">
        <v>202201</v>
      </c>
      <c r="B559" s="410" t="s">
        <v>912</v>
      </c>
      <c r="C559" s="410" t="s">
        <v>791</v>
      </c>
      <c r="D559" s="411" t="s">
        <v>337</v>
      </c>
      <c r="E559" s="412">
        <v>62133</v>
      </c>
      <c r="F559" s="413">
        <v>105.02</v>
      </c>
      <c r="G559" s="414">
        <f t="shared" si="16"/>
        <v>591.63016568272712</v>
      </c>
      <c r="H559" s="415">
        <f t="shared" si="17"/>
        <v>2.9581508284136357</v>
      </c>
    </row>
    <row r="560" spans="1:8" ht="15" hidden="1" thickBot="1">
      <c r="A560" s="409">
        <v>202201</v>
      </c>
      <c r="B560" s="410" t="s">
        <v>913</v>
      </c>
      <c r="C560" s="410" t="s">
        <v>791</v>
      </c>
      <c r="D560" s="411" t="s">
        <v>337</v>
      </c>
      <c r="E560" s="412">
        <v>62133</v>
      </c>
      <c r="F560" s="413">
        <v>105.02</v>
      </c>
      <c r="G560" s="414">
        <f t="shared" si="16"/>
        <v>591.63016568272712</v>
      </c>
      <c r="H560" s="415">
        <f t="shared" si="17"/>
        <v>2.9581508284136357</v>
      </c>
    </row>
    <row r="561" spans="1:8" ht="15" hidden="1" thickBot="1">
      <c r="A561" s="409">
        <v>202201</v>
      </c>
      <c r="B561" s="410" t="s">
        <v>914</v>
      </c>
      <c r="C561" s="410" t="s">
        <v>791</v>
      </c>
      <c r="D561" s="411" t="s">
        <v>339</v>
      </c>
      <c r="E561" s="412">
        <v>303</v>
      </c>
      <c r="F561" s="413">
        <v>105.02</v>
      </c>
      <c r="G561" s="414">
        <f t="shared" si="16"/>
        <v>2.8851647305275185</v>
      </c>
      <c r="H561" s="415">
        <f t="shared" si="17"/>
        <v>2.8851647305275185</v>
      </c>
    </row>
    <row r="562" spans="1:8" ht="15" hidden="1" thickBot="1">
      <c r="A562" s="409">
        <v>202201</v>
      </c>
      <c r="B562" s="410" t="s">
        <v>915</v>
      </c>
      <c r="C562" s="410" t="s">
        <v>791</v>
      </c>
      <c r="D562" s="411" t="s">
        <v>337</v>
      </c>
      <c r="E562" s="412">
        <v>47819</v>
      </c>
      <c r="F562" s="413">
        <v>105.02</v>
      </c>
      <c r="G562" s="414">
        <f t="shared" si="16"/>
        <v>455.33231765378025</v>
      </c>
      <c r="H562" s="415">
        <f t="shared" si="17"/>
        <v>2.2766615882689014</v>
      </c>
    </row>
    <row r="563" spans="1:8" ht="15" hidden="1" thickBot="1">
      <c r="A563" s="409">
        <v>202201</v>
      </c>
      <c r="B563" s="410" t="s">
        <v>916</v>
      </c>
      <c r="C563" s="410" t="s">
        <v>791</v>
      </c>
      <c r="D563" s="411" t="s">
        <v>337</v>
      </c>
      <c r="E563" s="412">
        <v>47819</v>
      </c>
      <c r="F563" s="413">
        <v>105.02</v>
      </c>
      <c r="G563" s="414">
        <f t="shared" si="16"/>
        <v>455.33231765378025</v>
      </c>
      <c r="H563" s="415">
        <f t="shared" si="17"/>
        <v>2.2766615882689014</v>
      </c>
    </row>
    <row r="564" spans="1:8" ht="15" hidden="1" thickBot="1">
      <c r="A564" s="409">
        <v>202201</v>
      </c>
      <c r="B564" s="410" t="s">
        <v>917</v>
      </c>
      <c r="C564" s="410" t="s">
        <v>791</v>
      </c>
      <c r="D564" s="411" t="s">
        <v>337</v>
      </c>
      <c r="E564" s="412">
        <v>47819</v>
      </c>
      <c r="F564" s="413">
        <v>105.02</v>
      </c>
      <c r="G564" s="414">
        <f t="shared" si="16"/>
        <v>455.33231765378025</v>
      </c>
      <c r="H564" s="415">
        <f t="shared" si="17"/>
        <v>2.2766615882689014</v>
      </c>
    </row>
    <row r="565" spans="1:8" ht="15" hidden="1" thickBot="1">
      <c r="A565" s="409">
        <v>202201</v>
      </c>
      <c r="B565" s="410" t="s">
        <v>918</v>
      </c>
      <c r="C565" s="410" t="s">
        <v>791</v>
      </c>
      <c r="D565" s="411" t="s">
        <v>337</v>
      </c>
      <c r="E565" s="412">
        <v>47819</v>
      </c>
      <c r="F565" s="413">
        <v>105.02</v>
      </c>
      <c r="G565" s="414">
        <f t="shared" si="16"/>
        <v>455.33231765378025</v>
      </c>
      <c r="H565" s="415">
        <f t="shared" si="17"/>
        <v>2.2766615882689014</v>
      </c>
    </row>
    <row r="566" spans="1:8" ht="15" hidden="1" thickBot="1">
      <c r="A566" s="409">
        <v>202201</v>
      </c>
      <c r="B566" s="410" t="s">
        <v>919</v>
      </c>
      <c r="C566" s="410" t="s">
        <v>791</v>
      </c>
      <c r="D566" s="411" t="s">
        <v>337</v>
      </c>
      <c r="E566" s="412">
        <v>46940</v>
      </c>
      <c r="F566" s="413">
        <v>105.02</v>
      </c>
      <c r="G566" s="414">
        <f t="shared" si="16"/>
        <v>446.96248333650738</v>
      </c>
      <c r="H566" s="415">
        <f t="shared" si="17"/>
        <v>2.2348124166825367</v>
      </c>
    </row>
    <row r="567" spans="1:8" ht="15" hidden="1" thickBot="1">
      <c r="A567" s="409">
        <v>202201</v>
      </c>
      <c r="B567" s="410" t="s">
        <v>920</v>
      </c>
      <c r="C567" s="410" t="s">
        <v>791</v>
      </c>
      <c r="D567" s="411" t="s">
        <v>337</v>
      </c>
      <c r="E567" s="412">
        <v>62133</v>
      </c>
      <c r="F567" s="413">
        <v>105.02</v>
      </c>
      <c r="G567" s="414">
        <f t="shared" si="16"/>
        <v>591.63016568272712</v>
      </c>
      <c r="H567" s="415">
        <f t="shared" si="17"/>
        <v>2.9581508284136357</v>
      </c>
    </row>
    <row r="568" spans="1:8" ht="15" hidden="1" thickBot="1">
      <c r="A568" s="409">
        <v>202201</v>
      </c>
      <c r="B568" s="410" t="s">
        <v>921</v>
      </c>
      <c r="C568" s="410" t="s">
        <v>791</v>
      </c>
      <c r="D568" s="411" t="s">
        <v>337</v>
      </c>
      <c r="E568" s="412">
        <v>60531</v>
      </c>
      <c r="F568" s="413">
        <v>105.02</v>
      </c>
      <c r="G568" s="414">
        <f t="shared" si="16"/>
        <v>576.37592839459148</v>
      </c>
      <c r="H568" s="415">
        <f t="shared" si="17"/>
        <v>2.8818796419729575</v>
      </c>
    </row>
    <row r="569" spans="1:8" ht="15" hidden="1" thickBot="1">
      <c r="A569" s="409">
        <v>202201</v>
      </c>
      <c r="B569" s="410" t="s">
        <v>922</v>
      </c>
      <c r="C569" s="410" t="s">
        <v>791</v>
      </c>
      <c r="D569" s="411" t="s">
        <v>337</v>
      </c>
      <c r="E569" s="412">
        <v>70983</v>
      </c>
      <c r="F569" s="413">
        <v>105.02</v>
      </c>
      <c r="G569" s="414">
        <f t="shared" si="16"/>
        <v>675.89982860407542</v>
      </c>
      <c r="H569" s="415">
        <f t="shared" si="17"/>
        <v>3.3794991430203769</v>
      </c>
    </row>
    <row r="570" spans="1:8" ht="15" hidden="1" thickBot="1">
      <c r="A570" s="409">
        <v>202201</v>
      </c>
      <c r="B570" s="410" t="s">
        <v>923</v>
      </c>
      <c r="C570" s="410" t="s">
        <v>791</v>
      </c>
      <c r="D570" s="411" t="s">
        <v>337</v>
      </c>
      <c r="E570" s="412">
        <v>80530</v>
      </c>
      <c r="F570" s="413">
        <v>105.02</v>
      </c>
      <c r="G570" s="414">
        <f t="shared" si="16"/>
        <v>766.80632260521804</v>
      </c>
      <c r="H570" s="415">
        <f t="shared" si="17"/>
        <v>3.8340316130260903</v>
      </c>
    </row>
    <row r="571" spans="1:8" ht="15" hidden="1" thickBot="1">
      <c r="A571" s="409">
        <v>202201</v>
      </c>
      <c r="B571" s="410" t="s">
        <v>924</v>
      </c>
      <c r="C571" s="410" t="s">
        <v>791</v>
      </c>
      <c r="D571" s="411" t="s">
        <v>337</v>
      </c>
      <c r="E571" s="412">
        <v>61847</v>
      </c>
      <c r="F571" s="413">
        <v>105.02</v>
      </c>
      <c r="G571" s="414">
        <f t="shared" si="16"/>
        <v>588.90687488097512</v>
      </c>
      <c r="H571" s="415">
        <f t="shared" si="17"/>
        <v>2.9445343744048755</v>
      </c>
    </row>
    <row r="572" spans="1:8" ht="15" hidden="1" thickBot="1">
      <c r="A572" s="409">
        <v>202201</v>
      </c>
      <c r="B572" s="410" t="s">
        <v>925</v>
      </c>
      <c r="C572" s="410" t="s">
        <v>791</v>
      </c>
      <c r="D572" s="411" t="s">
        <v>339</v>
      </c>
      <c r="E572" s="412">
        <v>309</v>
      </c>
      <c r="F572" s="413">
        <v>105.02</v>
      </c>
      <c r="G572" s="414">
        <f t="shared" si="16"/>
        <v>2.9422967053894498</v>
      </c>
      <c r="H572" s="415">
        <f t="shared" si="17"/>
        <v>2.9422967053894498</v>
      </c>
    </row>
    <row r="573" spans="1:8" ht="15" hidden="1" thickBot="1">
      <c r="A573" s="409">
        <v>202201</v>
      </c>
      <c r="B573" s="410" t="s">
        <v>926</v>
      </c>
      <c r="C573" s="410" t="s">
        <v>791</v>
      </c>
      <c r="D573" s="411" t="s">
        <v>337</v>
      </c>
      <c r="E573" s="412">
        <v>61106</v>
      </c>
      <c r="F573" s="413">
        <v>105.02</v>
      </c>
      <c r="G573" s="414">
        <f t="shared" si="16"/>
        <v>581.85107598552656</v>
      </c>
      <c r="H573" s="415">
        <f t="shared" si="17"/>
        <v>2.9092553799276328</v>
      </c>
    </row>
    <row r="574" spans="1:8" ht="15" hidden="1" thickBot="1">
      <c r="A574" s="409">
        <v>202201</v>
      </c>
      <c r="B574" s="410" t="s">
        <v>927</v>
      </c>
      <c r="C574" s="410" t="s">
        <v>791</v>
      </c>
      <c r="D574" s="411" t="s">
        <v>339</v>
      </c>
      <c r="E574" s="412">
        <v>443</v>
      </c>
      <c r="F574" s="413">
        <v>105.02</v>
      </c>
      <c r="G574" s="414">
        <f t="shared" si="16"/>
        <v>4.2182441439725764</v>
      </c>
      <c r="H574" s="415">
        <f t="shared" si="17"/>
        <v>4.2182441439725764</v>
      </c>
    </row>
    <row r="575" spans="1:8" ht="15" hidden="1" thickBot="1">
      <c r="A575" s="409">
        <v>202201</v>
      </c>
      <c r="B575" s="410" t="s">
        <v>928</v>
      </c>
      <c r="C575" s="410" t="s">
        <v>791</v>
      </c>
      <c r="D575" s="411" t="s">
        <v>337</v>
      </c>
      <c r="E575" s="412">
        <v>66187</v>
      </c>
      <c r="F575" s="413">
        <v>105.02</v>
      </c>
      <c r="G575" s="414">
        <f t="shared" si="16"/>
        <v>630.23233669777187</v>
      </c>
      <c r="H575" s="415">
        <f t="shared" si="17"/>
        <v>3.1511616834888594</v>
      </c>
    </row>
    <row r="576" spans="1:8" ht="15" hidden="1" thickBot="1">
      <c r="A576" s="409">
        <v>202201</v>
      </c>
      <c r="B576" s="410" t="s">
        <v>929</v>
      </c>
      <c r="C576" s="410" t="s">
        <v>791</v>
      </c>
      <c r="D576" s="411" t="s">
        <v>339</v>
      </c>
      <c r="E576" s="412">
        <v>331</v>
      </c>
      <c r="F576" s="413">
        <v>105.02</v>
      </c>
      <c r="G576" s="414">
        <f t="shared" si="16"/>
        <v>3.1517806132165305</v>
      </c>
      <c r="H576" s="415">
        <f t="shared" si="17"/>
        <v>3.1517806132165305</v>
      </c>
    </row>
    <row r="577" spans="1:8" ht="15" hidden="1" thickBot="1">
      <c r="A577" s="409">
        <v>202201</v>
      </c>
      <c r="B577" s="410" t="s">
        <v>930</v>
      </c>
      <c r="C577" s="410" t="s">
        <v>791</v>
      </c>
      <c r="D577" s="411" t="s">
        <v>337</v>
      </c>
      <c r="E577" s="412">
        <v>45753</v>
      </c>
      <c r="F577" s="413">
        <v>105.02</v>
      </c>
      <c r="G577" s="414">
        <f t="shared" si="16"/>
        <v>435.65987430965532</v>
      </c>
      <c r="H577" s="415">
        <f t="shared" si="17"/>
        <v>2.1782993715482766</v>
      </c>
    </row>
    <row r="578" spans="1:8" ht="15" hidden="1" thickBot="1">
      <c r="A578" s="409">
        <v>202201</v>
      </c>
      <c r="B578" s="410" t="s">
        <v>931</v>
      </c>
      <c r="C578" s="410" t="s">
        <v>791</v>
      </c>
      <c r="D578" s="411" t="s">
        <v>337</v>
      </c>
      <c r="E578" s="412">
        <v>96317</v>
      </c>
      <c r="F578" s="413">
        <v>105.02</v>
      </c>
      <c r="G578" s="414">
        <f t="shared" ref="G578:G641" si="18">+E578/F578</f>
        <v>917.13007046276903</v>
      </c>
      <c r="H578" s="415">
        <f t="shared" ref="H578:H641" si="19">IF(D578="TB",G578/200,IF(D578="LT",G578,"VER"))</f>
        <v>4.585650352313845</v>
      </c>
    </row>
    <row r="579" spans="1:8" ht="15" hidden="1" thickBot="1">
      <c r="A579" s="409">
        <v>202201</v>
      </c>
      <c r="B579" s="410" t="s">
        <v>932</v>
      </c>
      <c r="C579" s="410" t="s">
        <v>791</v>
      </c>
      <c r="D579" s="411" t="s">
        <v>339</v>
      </c>
      <c r="E579" s="412">
        <v>482</v>
      </c>
      <c r="F579" s="413">
        <v>105.02</v>
      </c>
      <c r="G579" s="414">
        <f t="shared" si="18"/>
        <v>4.5896019805751287</v>
      </c>
      <c r="H579" s="415">
        <f t="shared" si="19"/>
        <v>4.5896019805751287</v>
      </c>
    </row>
    <row r="580" spans="1:8" ht="15" hidden="1" thickBot="1">
      <c r="A580" s="409">
        <v>202201</v>
      </c>
      <c r="B580" s="410" t="s">
        <v>933</v>
      </c>
      <c r="C580" s="410" t="s">
        <v>791</v>
      </c>
      <c r="D580" s="411" t="s">
        <v>337</v>
      </c>
      <c r="E580" s="412">
        <v>87716</v>
      </c>
      <c r="F580" s="413">
        <v>105.02</v>
      </c>
      <c r="G580" s="414">
        <f t="shared" si="18"/>
        <v>835.23138449819089</v>
      </c>
      <c r="H580" s="415">
        <f t="shared" si="19"/>
        <v>4.1761569224909545</v>
      </c>
    </row>
    <row r="581" spans="1:8" ht="15" hidden="1" thickBot="1">
      <c r="A581" s="409">
        <v>202201</v>
      </c>
      <c r="B581" s="410" t="s">
        <v>934</v>
      </c>
      <c r="C581" s="410" t="s">
        <v>791</v>
      </c>
      <c r="D581" s="411" t="s">
        <v>337</v>
      </c>
      <c r="E581" s="412">
        <v>77005</v>
      </c>
      <c r="F581" s="413">
        <v>105.02</v>
      </c>
      <c r="G581" s="414">
        <f t="shared" si="18"/>
        <v>733.24128737383353</v>
      </c>
      <c r="H581" s="415">
        <f t="shared" si="19"/>
        <v>3.6662064368691678</v>
      </c>
    </row>
    <row r="582" spans="1:8" ht="15" hidden="1" thickBot="1">
      <c r="A582" s="409">
        <v>202201</v>
      </c>
      <c r="B582" s="410" t="s">
        <v>935</v>
      </c>
      <c r="C582" s="410" t="s">
        <v>791</v>
      </c>
      <c r="D582" s="411" t="s">
        <v>339</v>
      </c>
      <c r="E582" s="412">
        <v>385</v>
      </c>
      <c r="F582" s="413">
        <v>105.02</v>
      </c>
      <c r="G582" s="414">
        <f t="shared" si="18"/>
        <v>3.6659683869739097</v>
      </c>
      <c r="H582" s="415">
        <f t="shared" si="19"/>
        <v>3.6659683869739097</v>
      </c>
    </row>
    <row r="583" spans="1:8" ht="15" hidden="1" thickBot="1">
      <c r="A583" s="409">
        <v>202201</v>
      </c>
      <c r="B583" s="410" t="s">
        <v>936</v>
      </c>
      <c r="C583" s="410" t="s">
        <v>791</v>
      </c>
      <c r="D583" s="411" t="s">
        <v>337</v>
      </c>
      <c r="E583" s="412">
        <v>62196</v>
      </c>
      <c r="F583" s="413">
        <v>105.02</v>
      </c>
      <c r="G583" s="414">
        <f t="shared" si="18"/>
        <v>592.23005141877741</v>
      </c>
      <c r="H583" s="415">
        <f t="shared" si="19"/>
        <v>2.961150257093887</v>
      </c>
    </row>
    <row r="584" spans="1:8" ht="15" hidden="1" thickBot="1">
      <c r="A584" s="409">
        <v>202201</v>
      </c>
      <c r="B584" s="410" t="s">
        <v>937</v>
      </c>
      <c r="C584" s="410" t="s">
        <v>791</v>
      </c>
      <c r="D584" s="411" t="s">
        <v>339</v>
      </c>
      <c r="E584" s="412">
        <v>311</v>
      </c>
      <c r="F584" s="413">
        <v>105.02</v>
      </c>
      <c r="G584" s="414">
        <f t="shared" si="18"/>
        <v>2.9613406970100935</v>
      </c>
      <c r="H584" s="415">
        <f t="shared" si="19"/>
        <v>2.9613406970100935</v>
      </c>
    </row>
    <row r="585" spans="1:8" ht="15" hidden="1" thickBot="1">
      <c r="A585" s="409">
        <v>202201</v>
      </c>
      <c r="B585" s="410" t="s">
        <v>938</v>
      </c>
      <c r="C585" s="410" t="s">
        <v>791</v>
      </c>
      <c r="D585" s="411" t="s">
        <v>337</v>
      </c>
      <c r="E585" s="412">
        <v>78074</v>
      </c>
      <c r="F585" s="413">
        <v>105.02</v>
      </c>
      <c r="G585" s="414">
        <f t="shared" si="18"/>
        <v>743.42030089506761</v>
      </c>
      <c r="H585" s="415">
        <f t="shared" si="19"/>
        <v>3.7171015044753379</v>
      </c>
    </row>
    <row r="586" spans="1:8" ht="15" hidden="1" thickBot="1">
      <c r="A586" s="409">
        <v>202201</v>
      </c>
      <c r="B586" s="410" t="s">
        <v>939</v>
      </c>
      <c r="C586" s="410" t="s">
        <v>791</v>
      </c>
      <c r="D586" s="411" t="s">
        <v>339</v>
      </c>
      <c r="E586" s="412">
        <v>390</v>
      </c>
      <c r="F586" s="413">
        <v>105.02</v>
      </c>
      <c r="G586" s="414">
        <f t="shared" si="18"/>
        <v>3.7135783660255193</v>
      </c>
      <c r="H586" s="415">
        <f t="shared" si="19"/>
        <v>3.7135783660255193</v>
      </c>
    </row>
    <row r="587" spans="1:8" ht="15" hidden="1" thickBot="1">
      <c r="A587" s="409">
        <v>202201</v>
      </c>
      <c r="B587" s="410" t="s">
        <v>940</v>
      </c>
      <c r="C587" s="410" t="s">
        <v>791</v>
      </c>
      <c r="D587" s="411" t="s">
        <v>337</v>
      </c>
      <c r="E587" s="412">
        <v>58159</v>
      </c>
      <c r="F587" s="413">
        <v>105.02</v>
      </c>
      <c r="G587" s="414">
        <f t="shared" si="18"/>
        <v>553.7897543325081</v>
      </c>
      <c r="H587" s="415">
        <f t="shared" si="19"/>
        <v>2.7689487716625405</v>
      </c>
    </row>
    <row r="588" spans="1:8" ht="15" hidden="1" thickBot="1">
      <c r="A588" s="409">
        <v>202201</v>
      </c>
      <c r="B588" s="410" t="s">
        <v>941</v>
      </c>
      <c r="C588" s="410" t="s">
        <v>791</v>
      </c>
      <c r="D588" s="411" t="s">
        <v>337</v>
      </c>
      <c r="E588" s="412">
        <v>87503</v>
      </c>
      <c r="F588" s="413">
        <v>105.02</v>
      </c>
      <c r="G588" s="414">
        <f t="shared" si="18"/>
        <v>833.20319939059232</v>
      </c>
      <c r="H588" s="415">
        <f t="shared" si="19"/>
        <v>4.1660159969529618</v>
      </c>
    </row>
    <row r="589" spans="1:8" ht="15" hidden="1" thickBot="1">
      <c r="A589" s="409">
        <v>202201</v>
      </c>
      <c r="B589" s="410" t="s">
        <v>942</v>
      </c>
      <c r="C589" s="410" t="s">
        <v>791</v>
      </c>
      <c r="D589" s="411" t="s">
        <v>337</v>
      </c>
      <c r="E589" s="412">
        <v>73415</v>
      </c>
      <c r="F589" s="413">
        <v>105.02</v>
      </c>
      <c r="G589" s="414">
        <f t="shared" si="18"/>
        <v>699.05732241477813</v>
      </c>
      <c r="H589" s="415">
        <f t="shared" si="19"/>
        <v>3.4952866120738908</v>
      </c>
    </row>
    <row r="590" spans="1:8" ht="15" hidden="1" thickBot="1">
      <c r="A590" s="409">
        <v>202201</v>
      </c>
      <c r="B590" s="410" t="s">
        <v>943</v>
      </c>
      <c r="C590" s="410" t="s">
        <v>791</v>
      </c>
      <c r="D590" s="411" t="s">
        <v>337</v>
      </c>
      <c r="E590" s="412">
        <v>71623</v>
      </c>
      <c r="F590" s="413">
        <v>105.02</v>
      </c>
      <c r="G590" s="414">
        <f t="shared" si="18"/>
        <v>681.99390592268139</v>
      </c>
      <c r="H590" s="415">
        <f t="shared" si="19"/>
        <v>3.4099695296134072</v>
      </c>
    </row>
    <row r="591" spans="1:8" ht="15" hidden="1" thickBot="1">
      <c r="A591" s="409">
        <v>202201</v>
      </c>
      <c r="B591" s="410" t="s">
        <v>944</v>
      </c>
      <c r="C591" s="410" t="s">
        <v>791</v>
      </c>
      <c r="D591" s="411" t="s">
        <v>337</v>
      </c>
      <c r="E591" s="412">
        <v>71587</v>
      </c>
      <c r="F591" s="413">
        <v>105.02</v>
      </c>
      <c r="G591" s="414">
        <f t="shared" si="18"/>
        <v>681.6511140735098</v>
      </c>
      <c r="H591" s="415">
        <f t="shared" si="19"/>
        <v>3.4082555703675492</v>
      </c>
    </row>
    <row r="592" spans="1:8" ht="15" hidden="1" thickBot="1">
      <c r="A592" s="409">
        <v>202201</v>
      </c>
      <c r="B592" s="410" t="s">
        <v>945</v>
      </c>
      <c r="C592" s="410" t="s">
        <v>791</v>
      </c>
      <c r="D592" s="411" t="s">
        <v>337</v>
      </c>
      <c r="E592" s="412">
        <v>70878</v>
      </c>
      <c r="F592" s="413">
        <v>105.02</v>
      </c>
      <c r="G592" s="414">
        <f t="shared" si="18"/>
        <v>674.90001904399162</v>
      </c>
      <c r="H592" s="415">
        <f t="shared" si="19"/>
        <v>3.374500095219958</v>
      </c>
    </row>
    <row r="593" spans="1:8" ht="15" hidden="1" thickBot="1">
      <c r="A593" s="409">
        <v>202201</v>
      </c>
      <c r="B593" s="410" t="s">
        <v>946</v>
      </c>
      <c r="C593" s="410" t="s">
        <v>791</v>
      </c>
      <c r="D593" s="411" t="s">
        <v>337</v>
      </c>
      <c r="E593" s="412">
        <v>52011</v>
      </c>
      <c r="F593" s="413">
        <v>105.02</v>
      </c>
      <c r="G593" s="414">
        <f t="shared" si="18"/>
        <v>495.24852409064943</v>
      </c>
      <c r="H593" s="415">
        <f t="shared" si="19"/>
        <v>2.4762426204532471</v>
      </c>
    </row>
    <row r="594" spans="1:8" ht="15" hidden="1" thickBot="1">
      <c r="A594" s="409">
        <v>202201</v>
      </c>
      <c r="B594" s="410" t="s">
        <v>947</v>
      </c>
      <c r="C594" s="410" t="s">
        <v>791</v>
      </c>
      <c r="D594" s="411" t="s">
        <v>339</v>
      </c>
      <c r="E594" s="412">
        <v>358</v>
      </c>
      <c r="F594" s="413">
        <v>105.02</v>
      </c>
      <c r="G594" s="414">
        <f t="shared" si="18"/>
        <v>3.4088745000952203</v>
      </c>
      <c r="H594" s="415">
        <f t="shared" si="19"/>
        <v>3.4088745000952203</v>
      </c>
    </row>
    <row r="595" spans="1:8" ht="15" hidden="1" thickBot="1">
      <c r="A595" s="409">
        <v>202201</v>
      </c>
      <c r="B595" s="410" t="s">
        <v>948</v>
      </c>
      <c r="C595" s="410" t="s">
        <v>791</v>
      </c>
      <c r="D595" s="411" t="s">
        <v>337</v>
      </c>
      <c r="E595" s="412">
        <v>52004</v>
      </c>
      <c r="F595" s="413">
        <v>105.02</v>
      </c>
      <c r="G595" s="414">
        <f t="shared" si="18"/>
        <v>495.18187011997719</v>
      </c>
      <c r="H595" s="415">
        <f t="shared" si="19"/>
        <v>2.4759093505998861</v>
      </c>
    </row>
    <row r="596" spans="1:8" ht="15" hidden="1" thickBot="1">
      <c r="A596" s="409">
        <v>202201</v>
      </c>
      <c r="B596" s="410" t="s">
        <v>949</v>
      </c>
      <c r="C596" s="410" t="s">
        <v>791</v>
      </c>
      <c r="D596" s="411" t="s">
        <v>337</v>
      </c>
      <c r="E596" s="412">
        <v>51987</v>
      </c>
      <c r="F596" s="413">
        <v>105.02</v>
      </c>
      <c r="G596" s="414">
        <f t="shared" si="18"/>
        <v>495.0199961912017</v>
      </c>
      <c r="H596" s="415">
        <f t="shared" si="19"/>
        <v>2.4750999809560086</v>
      </c>
    </row>
    <row r="597" spans="1:8" ht="15" hidden="1" thickBot="1">
      <c r="A597" s="409">
        <v>202201</v>
      </c>
      <c r="B597" s="410" t="s">
        <v>950</v>
      </c>
      <c r="C597" s="410" t="s">
        <v>791</v>
      </c>
      <c r="D597" s="411" t="s">
        <v>337</v>
      </c>
      <c r="E597" s="412">
        <v>51987</v>
      </c>
      <c r="F597" s="413">
        <v>105.02</v>
      </c>
      <c r="G597" s="414">
        <f t="shared" si="18"/>
        <v>495.0199961912017</v>
      </c>
      <c r="H597" s="415">
        <f t="shared" si="19"/>
        <v>2.4750999809560086</v>
      </c>
    </row>
    <row r="598" spans="1:8" ht="15" hidden="1" thickBot="1">
      <c r="A598" s="409">
        <v>202201</v>
      </c>
      <c r="B598" s="410" t="s">
        <v>951</v>
      </c>
      <c r="C598" s="410" t="s">
        <v>791</v>
      </c>
      <c r="D598" s="411" t="s">
        <v>337</v>
      </c>
      <c r="E598" s="412">
        <v>71623</v>
      </c>
      <c r="F598" s="413">
        <v>105.02</v>
      </c>
      <c r="G598" s="414">
        <f t="shared" si="18"/>
        <v>681.99390592268139</v>
      </c>
      <c r="H598" s="415">
        <f t="shared" si="19"/>
        <v>3.4099695296134072</v>
      </c>
    </row>
    <row r="599" spans="1:8" ht="15" hidden="1" thickBot="1">
      <c r="A599" s="409">
        <v>202201</v>
      </c>
      <c r="B599" s="410" t="s">
        <v>952</v>
      </c>
      <c r="C599" s="410" t="s">
        <v>791</v>
      </c>
      <c r="D599" s="411" t="s">
        <v>337</v>
      </c>
      <c r="E599" s="412">
        <v>71587</v>
      </c>
      <c r="F599" s="413">
        <v>105.02</v>
      </c>
      <c r="G599" s="414">
        <f t="shared" si="18"/>
        <v>681.6511140735098</v>
      </c>
      <c r="H599" s="415">
        <f t="shared" si="19"/>
        <v>3.4082555703675492</v>
      </c>
    </row>
    <row r="600" spans="1:8" ht="15" hidden="1" thickBot="1">
      <c r="A600" s="409">
        <v>202201</v>
      </c>
      <c r="B600" s="410" t="s">
        <v>953</v>
      </c>
      <c r="C600" s="410" t="s">
        <v>791</v>
      </c>
      <c r="D600" s="411" t="s">
        <v>337</v>
      </c>
      <c r="E600" s="412">
        <v>77002</v>
      </c>
      <c r="F600" s="413">
        <v>105.02</v>
      </c>
      <c r="G600" s="414">
        <f t="shared" si="18"/>
        <v>733.21272138640256</v>
      </c>
      <c r="H600" s="415">
        <f t="shared" si="19"/>
        <v>3.6660636069320129</v>
      </c>
    </row>
    <row r="601" spans="1:8" ht="15" hidden="1" thickBot="1">
      <c r="A601" s="409">
        <v>202201</v>
      </c>
      <c r="B601" s="410" t="s">
        <v>954</v>
      </c>
      <c r="C601" s="410" t="s">
        <v>791</v>
      </c>
      <c r="D601" s="411" t="s">
        <v>337</v>
      </c>
      <c r="E601" s="412">
        <v>97487</v>
      </c>
      <c r="F601" s="413">
        <v>105.02</v>
      </c>
      <c r="G601" s="414">
        <f t="shared" si="18"/>
        <v>928.27080556084559</v>
      </c>
      <c r="H601" s="415">
        <f t="shared" si="19"/>
        <v>4.641354027804228</v>
      </c>
    </row>
    <row r="602" spans="1:8" ht="15" hidden="1" thickBot="1">
      <c r="A602" s="409">
        <v>202201</v>
      </c>
      <c r="B602" s="410" t="s">
        <v>955</v>
      </c>
      <c r="C602" s="410" t="s">
        <v>791</v>
      </c>
      <c r="D602" s="411" t="s">
        <v>337</v>
      </c>
      <c r="E602" s="412">
        <v>85860</v>
      </c>
      <c r="F602" s="413">
        <v>105.02</v>
      </c>
      <c r="G602" s="414">
        <f t="shared" si="18"/>
        <v>817.55856027423351</v>
      </c>
      <c r="H602" s="415">
        <f t="shared" si="19"/>
        <v>4.087792801371168</v>
      </c>
    </row>
    <row r="603" spans="1:8" ht="15" hidden="1" thickBot="1">
      <c r="A603" s="409">
        <v>202201</v>
      </c>
      <c r="B603" s="410" t="s">
        <v>956</v>
      </c>
      <c r="C603" s="410" t="s">
        <v>791</v>
      </c>
      <c r="D603" s="411" t="s">
        <v>337</v>
      </c>
      <c r="E603" s="412">
        <v>56452</v>
      </c>
      <c r="F603" s="413">
        <v>105.02</v>
      </c>
      <c r="G603" s="414">
        <f t="shared" si="18"/>
        <v>537.53570748428876</v>
      </c>
      <c r="H603" s="415">
        <f t="shared" si="19"/>
        <v>2.6876785374214438</v>
      </c>
    </row>
    <row r="604" spans="1:8" ht="15" hidden="1" thickBot="1">
      <c r="A604" s="409">
        <v>202201</v>
      </c>
      <c r="B604" s="410" t="s">
        <v>957</v>
      </c>
      <c r="C604" s="410" t="s">
        <v>791</v>
      </c>
      <c r="D604" s="411" t="s">
        <v>337</v>
      </c>
      <c r="E604" s="412">
        <v>71849</v>
      </c>
      <c r="F604" s="413">
        <v>105.02</v>
      </c>
      <c r="G604" s="414">
        <f t="shared" si="18"/>
        <v>684.14587697581419</v>
      </c>
      <c r="H604" s="415">
        <f t="shared" si="19"/>
        <v>3.420729384879071</v>
      </c>
    </row>
    <row r="605" spans="1:8" ht="15" hidden="1" thickBot="1">
      <c r="A605" s="409">
        <v>202201</v>
      </c>
      <c r="B605" s="410" t="s">
        <v>958</v>
      </c>
      <c r="C605" s="410" t="s">
        <v>791</v>
      </c>
      <c r="D605" s="411" t="s">
        <v>337</v>
      </c>
      <c r="E605" s="412">
        <v>97874</v>
      </c>
      <c r="F605" s="413">
        <v>105.02</v>
      </c>
      <c r="G605" s="414">
        <f t="shared" si="18"/>
        <v>931.95581793944018</v>
      </c>
      <c r="H605" s="415">
        <f t="shared" si="19"/>
        <v>4.6597790896972011</v>
      </c>
    </row>
    <row r="606" spans="1:8" ht="15" hidden="1" thickBot="1">
      <c r="A606" s="409">
        <v>202201</v>
      </c>
      <c r="B606" s="410" t="s">
        <v>959</v>
      </c>
      <c r="C606" s="410" t="s">
        <v>791</v>
      </c>
      <c r="D606" s="411" t="s">
        <v>337</v>
      </c>
      <c r="E606" s="412">
        <v>69823</v>
      </c>
      <c r="F606" s="413">
        <v>105.02</v>
      </c>
      <c r="G606" s="414">
        <f t="shared" si="18"/>
        <v>664.85431346410212</v>
      </c>
      <c r="H606" s="415">
        <f t="shared" si="19"/>
        <v>3.3242715673205105</v>
      </c>
    </row>
    <row r="607" spans="1:8" ht="15" hidden="1" thickBot="1">
      <c r="A607" s="409">
        <v>202201</v>
      </c>
      <c r="B607" s="410" t="s">
        <v>960</v>
      </c>
      <c r="C607" s="410" t="s">
        <v>791</v>
      </c>
      <c r="D607" s="411" t="s">
        <v>337</v>
      </c>
      <c r="E607" s="412">
        <v>71530</v>
      </c>
      <c r="F607" s="413">
        <v>105.02</v>
      </c>
      <c r="G607" s="414">
        <f t="shared" si="18"/>
        <v>681.10836031232145</v>
      </c>
      <c r="H607" s="415">
        <f t="shared" si="19"/>
        <v>3.4055418015616072</v>
      </c>
    </row>
    <row r="608" spans="1:8" ht="15" hidden="1" thickBot="1">
      <c r="A608" s="409">
        <v>202201</v>
      </c>
      <c r="B608" s="410" t="s">
        <v>961</v>
      </c>
      <c r="C608" s="410" t="s">
        <v>791</v>
      </c>
      <c r="D608" s="411" t="s">
        <v>337</v>
      </c>
      <c r="E608" s="412">
        <v>75819</v>
      </c>
      <c r="F608" s="413">
        <v>105.02</v>
      </c>
      <c r="G608" s="414">
        <f t="shared" si="18"/>
        <v>721.94820034279189</v>
      </c>
      <c r="H608" s="415">
        <f t="shared" si="19"/>
        <v>3.6097410017139593</v>
      </c>
    </row>
    <row r="609" spans="1:8" ht="15" hidden="1" thickBot="1">
      <c r="A609" s="409">
        <v>202201</v>
      </c>
      <c r="B609" s="410" t="s">
        <v>962</v>
      </c>
      <c r="C609" s="410" t="s">
        <v>791</v>
      </c>
      <c r="D609" s="411" t="s">
        <v>339</v>
      </c>
      <c r="E609" s="412">
        <v>379</v>
      </c>
      <c r="F609" s="413">
        <v>105.02</v>
      </c>
      <c r="G609" s="414">
        <f t="shared" si="18"/>
        <v>3.6088364121119789</v>
      </c>
      <c r="H609" s="415">
        <f t="shared" si="19"/>
        <v>3.6088364121119789</v>
      </c>
    </row>
    <row r="610" spans="1:8" ht="15" hidden="1" thickBot="1">
      <c r="A610" s="409">
        <v>202201</v>
      </c>
      <c r="B610" s="410" t="s">
        <v>963</v>
      </c>
      <c r="C610" s="410" t="s">
        <v>791</v>
      </c>
      <c r="D610" s="411" t="s">
        <v>337</v>
      </c>
      <c r="E610" s="412">
        <v>76279</v>
      </c>
      <c r="F610" s="413">
        <v>105.02</v>
      </c>
      <c r="G610" s="414">
        <f t="shared" si="18"/>
        <v>726.32831841553991</v>
      </c>
      <c r="H610" s="415">
        <f t="shared" si="19"/>
        <v>3.6316415920776994</v>
      </c>
    </row>
    <row r="611" spans="1:8" ht="15" hidden="1" thickBot="1">
      <c r="A611" s="409">
        <v>202201</v>
      </c>
      <c r="B611" s="410" t="s">
        <v>964</v>
      </c>
      <c r="C611" s="410" t="s">
        <v>791</v>
      </c>
      <c r="D611" s="411" t="s">
        <v>337</v>
      </c>
      <c r="E611" s="412">
        <v>76279</v>
      </c>
      <c r="F611" s="413">
        <v>105.02</v>
      </c>
      <c r="G611" s="414">
        <f t="shared" si="18"/>
        <v>726.32831841553991</v>
      </c>
      <c r="H611" s="415">
        <f t="shared" si="19"/>
        <v>3.6316415920776994</v>
      </c>
    </row>
    <row r="612" spans="1:8" ht="15" hidden="1" thickBot="1">
      <c r="A612" s="409">
        <v>202201</v>
      </c>
      <c r="B612" s="410" t="s">
        <v>965</v>
      </c>
      <c r="C612" s="410" t="s">
        <v>791</v>
      </c>
      <c r="D612" s="411" t="s">
        <v>337</v>
      </c>
      <c r="E612" s="412">
        <v>76279</v>
      </c>
      <c r="F612" s="413">
        <v>105.02</v>
      </c>
      <c r="G612" s="414">
        <f t="shared" si="18"/>
        <v>726.32831841553991</v>
      </c>
      <c r="H612" s="415">
        <f t="shared" si="19"/>
        <v>3.6316415920776994</v>
      </c>
    </row>
    <row r="613" spans="1:8" ht="15" hidden="1" thickBot="1">
      <c r="A613" s="409">
        <v>202201</v>
      </c>
      <c r="B613" s="410" t="s">
        <v>966</v>
      </c>
      <c r="C613" s="410" t="s">
        <v>791</v>
      </c>
      <c r="D613" s="411" t="s">
        <v>337</v>
      </c>
      <c r="E613" s="412">
        <v>66368</v>
      </c>
      <c r="F613" s="413">
        <v>105.02</v>
      </c>
      <c r="G613" s="414">
        <f t="shared" si="18"/>
        <v>631.95581793944018</v>
      </c>
      <c r="H613" s="415">
        <f t="shared" si="19"/>
        <v>3.1597790896972011</v>
      </c>
    </row>
    <row r="614" spans="1:8" ht="15" hidden="1" thickBot="1">
      <c r="A614" s="409">
        <v>202201</v>
      </c>
      <c r="B614" s="410" t="s">
        <v>967</v>
      </c>
      <c r="C614" s="410" t="s">
        <v>791</v>
      </c>
      <c r="D614" s="411" t="s">
        <v>339</v>
      </c>
      <c r="E614" s="412">
        <v>332</v>
      </c>
      <c r="F614" s="413">
        <v>105.02</v>
      </c>
      <c r="G614" s="414">
        <f t="shared" si="18"/>
        <v>3.1613026090268521</v>
      </c>
      <c r="H614" s="415">
        <f t="shared" si="19"/>
        <v>3.1613026090268521</v>
      </c>
    </row>
    <row r="615" spans="1:8" ht="15" hidden="1" thickBot="1">
      <c r="A615" s="409">
        <v>202201</v>
      </c>
      <c r="B615" s="410" t="s">
        <v>968</v>
      </c>
      <c r="C615" s="410" t="s">
        <v>791</v>
      </c>
      <c r="D615" s="411" t="s">
        <v>337</v>
      </c>
      <c r="E615" s="412">
        <v>85768</v>
      </c>
      <c r="F615" s="413">
        <v>105.02</v>
      </c>
      <c r="G615" s="414">
        <f t="shared" si="18"/>
        <v>816.68253665968393</v>
      </c>
      <c r="H615" s="415">
        <f t="shared" si="19"/>
        <v>4.0834126832984197</v>
      </c>
    </row>
    <row r="616" spans="1:8" ht="15" hidden="1" thickBot="1">
      <c r="A616" s="409">
        <v>202201</v>
      </c>
      <c r="B616" s="410" t="s">
        <v>969</v>
      </c>
      <c r="C616" s="410" t="s">
        <v>791</v>
      </c>
      <c r="D616" s="411" t="s">
        <v>337</v>
      </c>
      <c r="E616" s="412">
        <v>79951</v>
      </c>
      <c r="F616" s="413">
        <v>105.02</v>
      </c>
      <c r="G616" s="414">
        <f t="shared" si="18"/>
        <v>761.29308703104175</v>
      </c>
      <c r="H616" s="415">
        <f t="shared" si="19"/>
        <v>3.806465435155209</v>
      </c>
    </row>
    <row r="617" spans="1:8" ht="15" hidden="1" thickBot="1">
      <c r="A617" s="409">
        <v>202201</v>
      </c>
      <c r="B617" s="410" t="s">
        <v>970</v>
      </c>
      <c r="C617" s="410" t="s">
        <v>791</v>
      </c>
      <c r="D617" s="411" t="s">
        <v>339</v>
      </c>
      <c r="E617" s="412">
        <v>291</v>
      </c>
      <c r="F617" s="413">
        <v>105.02</v>
      </c>
      <c r="G617" s="414">
        <f t="shared" si="18"/>
        <v>2.7709007808036565</v>
      </c>
      <c r="H617" s="415">
        <f t="shared" si="19"/>
        <v>2.7709007808036565</v>
      </c>
    </row>
    <row r="618" spans="1:8" ht="15" hidden="1" thickBot="1">
      <c r="A618" s="409">
        <v>202201</v>
      </c>
      <c r="B618" s="410" t="s">
        <v>971</v>
      </c>
      <c r="C618" s="410" t="s">
        <v>791</v>
      </c>
      <c r="D618" s="411" t="s">
        <v>337</v>
      </c>
      <c r="E618" s="412">
        <v>59346</v>
      </c>
      <c r="F618" s="413">
        <v>105.02</v>
      </c>
      <c r="G618" s="414">
        <f t="shared" si="18"/>
        <v>565.09236335936009</v>
      </c>
      <c r="H618" s="415">
        <f t="shared" si="19"/>
        <v>2.8254618167968006</v>
      </c>
    </row>
    <row r="619" spans="1:8" ht="15" hidden="1" thickBot="1">
      <c r="A619" s="409">
        <v>202201</v>
      </c>
      <c r="B619" s="410" t="s">
        <v>972</v>
      </c>
      <c r="C619" s="410" t="s">
        <v>791</v>
      </c>
      <c r="D619" s="411" t="s">
        <v>339</v>
      </c>
      <c r="E619" s="412">
        <v>297</v>
      </c>
      <c r="F619" s="413">
        <v>105.02</v>
      </c>
      <c r="G619" s="414">
        <f t="shared" si="18"/>
        <v>2.8280327556655878</v>
      </c>
      <c r="H619" s="415">
        <f t="shared" si="19"/>
        <v>2.8280327556655878</v>
      </c>
    </row>
    <row r="620" spans="1:8" ht="15" hidden="1" thickBot="1">
      <c r="A620" s="409">
        <v>202201</v>
      </c>
      <c r="B620" s="410" t="s">
        <v>973</v>
      </c>
      <c r="C620" s="410" t="s">
        <v>791</v>
      </c>
      <c r="D620" s="411" t="s">
        <v>337</v>
      </c>
      <c r="E620" s="412">
        <v>81728</v>
      </c>
      <c r="F620" s="413">
        <v>105.02</v>
      </c>
      <c r="G620" s="414">
        <f t="shared" si="18"/>
        <v>778.21367358598366</v>
      </c>
      <c r="H620" s="415">
        <f t="shared" si="19"/>
        <v>3.8910683679299183</v>
      </c>
    </row>
    <row r="621" spans="1:8" ht="15" hidden="1" thickBot="1">
      <c r="A621" s="409">
        <v>202201</v>
      </c>
      <c r="B621" s="410" t="s">
        <v>974</v>
      </c>
      <c r="C621" s="410" t="s">
        <v>791</v>
      </c>
      <c r="D621" s="411" t="s">
        <v>339</v>
      </c>
      <c r="E621" s="412">
        <v>409</v>
      </c>
      <c r="F621" s="413">
        <v>105.02</v>
      </c>
      <c r="G621" s="414">
        <f t="shared" si="18"/>
        <v>3.8944962864216341</v>
      </c>
      <c r="H621" s="415">
        <f t="shared" si="19"/>
        <v>3.8944962864216341</v>
      </c>
    </row>
    <row r="622" spans="1:8" ht="15" hidden="1" thickBot="1">
      <c r="A622" s="409">
        <v>202201</v>
      </c>
      <c r="B622" s="410" t="s">
        <v>975</v>
      </c>
      <c r="C622" s="410" t="s">
        <v>791</v>
      </c>
      <c r="D622" s="411" t="s">
        <v>337</v>
      </c>
      <c r="E622" s="412">
        <v>69954</v>
      </c>
      <c r="F622" s="413">
        <v>105.02</v>
      </c>
      <c r="G622" s="414">
        <f t="shared" si="18"/>
        <v>666.10169491525426</v>
      </c>
      <c r="H622" s="415">
        <f t="shared" si="19"/>
        <v>3.3305084745762712</v>
      </c>
    </row>
    <row r="623" spans="1:8" ht="15" hidden="1" thickBot="1">
      <c r="A623" s="409">
        <v>202201</v>
      </c>
      <c r="B623" s="410" t="s">
        <v>976</v>
      </c>
      <c r="C623" s="410" t="s">
        <v>791</v>
      </c>
      <c r="D623" s="411" t="s">
        <v>339</v>
      </c>
      <c r="E623" s="412">
        <v>350</v>
      </c>
      <c r="F623" s="413">
        <v>105.02</v>
      </c>
      <c r="G623" s="414">
        <f t="shared" si="18"/>
        <v>3.3326985336126453</v>
      </c>
      <c r="H623" s="415">
        <f t="shared" si="19"/>
        <v>3.3326985336126453</v>
      </c>
    </row>
    <row r="624" spans="1:8" ht="15" hidden="1" thickBot="1">
      <c r="A624" s="409">
        <v>202201</v>
      </c>
      <c r="B624" s="410" t="s">
        <v>977</v>
      </c>
      <c r="C624" s="410" t="s">
        <v>791</v>
      </c>
      <c r="D624" s="411" t="s">
        <v>337</v>
      </c>
      <c r="E624" s="412">
        <v>69952</v>
      </c>
      <c r="F624" s="413">
        <v>105.02</v>
      </c>
      <c r="G624" s="414">
        <f t="shared" si="18"/>
        <v>666.08265092363365</v>
      </c>
      <c r="H624" s="415">
        <f t="shared" si="19"/>
        <v>3.3304132546181684</v>
      </c>
    </row>
    <row r="625" spans="1:8" ht="15" hidden="1" thickBot="1">
      <c r="A625" s="409">
        <v>202201</v>
      </c>
      <c r="B625" s="410" t="s">
        <v>978</v>
      </c>
      <c r="C625" s="410" t="s">
        <v>791</v>
      </c>
      <c r="D625" s="411" t="s">
        <v>339</v>
      </c>
      <c r="E625" s="412">
        <v>350</v>
      </c>
      <c r="F625" s="413">
        <v>105.02</v>
      </c>
      <c r="G625" s="414">
        <f t="shared" si="18"/>
        <v>3.3326985336126453</v>
      </c>
      <c r="H625" s="415">
        <f t="shared" si="19"/>
        <v>3.3326985336126453</v>
      </c>
    </row>
    <row r="626" spans="1:8" ht="15" hidden="1" thickBot="1">
      <c r="A626" s="409">
        <v>202201</v>
      </c>
      <c r="B626" s="410" t="s">
        <v>979</v>
      </c>
      <c r="C626" s="410" t="s">
        <v>791</v>
      </c>
      <c r="D626" s="411" t="s">
        <v>337</v>
      </c>
      <c r="E626" s="412">
        <v>69952</v>
      </c>
      <c r="F626" s="413">
        <v>105.02</v>
      </c>
      <c r="G626" s="414">
        <f t="shared" si="18"/>
        <v>666.08265092363365</v>
      </c>
      <c r="H626" s="415">
        <f t="shared" si="19"/>
        <v>3.3304132546181684</v>
      </c>
    </row>
    <row r="627" spans="1:8" ht="15" hidden="1" thickBot="1">
      <c r="A627" s="409">
        <v>202201</v>
      </c>
      <c r="B627" s="410" t="s">
        <v>980</v>
      </c>
      <c r="C627" s="410" t="s">
        <v>791</v>
      </c>
      <c r="D627" s="411" t="s">
        <v>339</v>
      </c>
      <c r="E627" s="412">
        <v>350</v>
      </c>
      <c r="F627" s="413">
        <v>105.02</v>
      </c>
      <c r="G627" s="414">
        <f t="shared" si="18"/>
        <v>3.3326985336126453</v>
      </c>
      <c r="H627" s="415">
        <f t="shared" si="19"/>
        <v>3.3326985336126453</v>
      </c>
    </row>
    <row r="628" spans="1:8" ht="15" hidden="1" thickBot="1">
      <c r="A628" s="409">
        <v>202201</v>
      </c>
      <c r="B628" s="410" t="s">
        <v>981</v>
      </c>
      <c r="C628" s="410" t="s">
        <v>791</v>
      </c>
      <c r="D628" s="411" t="s">
        <v>337</v>
      </c>
      <c r="E628" s="412">
        <v>69952</v>
      </c>
      <c r="F628" s="413">
        <v>105.02</v>
      </c>
      <c r="G628" s="414">
        <f t="shared" si="18"/>
        <v>666.08265092363365</v>
      </c>
      <c r="H628" s="415">
        <f t="shared" si="19"/>
        <v>3.3304132546181684</v>
      </c>
    </row>
    <row r="629" spans="1:8" ht="15" hidden="1" thickBot="1">
      <c r="A629" s="409">
        <v>202201</v>
      </c>
      <c r="B629" s="410" t="s">
        <v>982</v>
      </c>
      <c r="C629" s="410" t="s">
        <v>791</v>
      </c>
      <c r="D629" s="411" t="s">
        <v>337</v>
      </c>
      <c r="E629" s="412">
        <v>65334</v>
      </c>
      <c r="F629" s="413">
        <v>105.02</v>
      </c>
      <c r="G629" s="414">
        <f t="shared" si="18"/>
        <v>622.11007427156733</v>
      </c>
      <c r="H629" s="415">
        <f t="shared" si="19"/>
        <v>3.1105503713578369</v>
      </c>
    </row>
    <row r="630" spans="1:8" ht="15" hidden="1" thickBot="1">
      <c r="A630" s="409">
        <v>202201</v>
      </c>
      <c r="B630" s="410" t="s">
        <v>983</v>
      </c>
      <c r="C630" s="410" t="s">
        <v>791</v>
      </c>
      <c r="D630" s="411" t="s">
        <v>337</v>
      </c>
      <c r="E630" s="412">
        <v>65334</v>
      </c>
      <c r="F630" s="413">
        <v>105.02</v>
      </c>
      <c r="G630" s="414">
        <f t="shared" si="18"/>
        <v>622.11007427156733</v>
      </c>
      <c r="H630" s="415">
        <f t="shared" si="19"/>
        <v>3.1105503713578369</v>
      </c>
    </row>
    <row r="631" spans="1:8" ht="15" hidden="1" thickBot="1">
      <c r="A631" s="409">
        <v>202201</v>
      </c>
      <c r="B631" s="410" t="s">
        <v>984</v>
      </c>
      <c r="C631" s="410" t="s">
        <v>791</v>
      </c>
      <c r="D631" s="411" t="s">
        <v>339</v>
      </c>
      <c r="E631" s="412">
        <v>327</v>
      </c>
      <c r="F631" s="413">
        <v>105.02</v>
      </c>
      <c r="G631" s="414">
        <f t="shared" si="18"/>
        <v>3.113692629975243</v>
      </c>
      <c r="H631" s="415">
        <f t="shared" si="19"/>
        <v>3.113692629975243</v>
      </c>
    </row>
    <row r="632" spans="1:8" ht="15" hidden="1" thickBot="1">
      <c r="A632" s="409">
        <v>202201</v>
      </c>
      <c r="B632" s="410" t="s">
        <v>985</v>
      </c>
      <c r="C632" s="410" t="s">
        <v>791</v>
      </c>
      <c r="D632" s="411" t="s">
        <v>337</v>
      </c>
      <c r="E632" s="412">
        <v>65334</v>
      </c>
      <c r="F632" s="413">
        <v>105.02</v>
      </c>
      <c r="G632" s="414">
        <f t="shared" si="18"/>
        <v>622.11007427156733</v>
      </c>
      <c r="H632" s="415">
        <f t="shared" si="19"/>
        <v>3.1105503713578369</v>
      </c>
    </row>
    <row r="633" spans="1:8" ht="15" hidden="1" thickBot="1">
      <c r="A633" s="409">
        <v>202201</v>
      </c>
      <c r="B633" s="410" t="s">
        <v>986</v>
      </c>
      <c r="C633" s="410" t="s">
        <v>791</v>
      </c>
      <c r="D633" s="411" t="s">
        <v>339</v>
      </c>
      <c r="E633" s="412">
        <v>327</v>
      </c>
      <c r="F633" s="413">
        <v>105.02</v>
      </c>
      <c r="G633" s="414">
        <f t="shared" si="18"/>
        <v>3.113692629975243</v>
      </c>
      <c r="H633" s="415">
        <f t="shared" si="19"/>
        <v>3.113692629975243</v>
      </c>
    </row>
    <row r="634" spans="1:8" ht="15" hidden="1" thickBot="1">
      <c r="A634" s="409">
        <v>202201</v>
      </c>
      <c r="B634" s="410" t="s">
        <v>987</v>
      </c>
      <c r="C634" s="410" t="s">
        <v>791</v>
      </c>
      <c r="D634" s="411" t="s">
        <v>339</v>
      </c>
      <c r="E634" s="412">
        <v>350</v>
      </c>
      <c r="F634" s="413">
        <v>105.02</v>
      </c>
      <c r="G634" s="414">
        <f t="shared" si="18"/>
        <v>3.3326985336126453</v>
      </c>
      <c r="H634" s="415">
        <f t="shared" si="19"/>
        <v>3.3326985336126453</v>
      </c>
    </row>
    <row r="635" spans="1:8" ht="15" hidden="1" thickBot="1">
      <c r="A635" s="409">
        <v>202201</v>
      </c>
      <c r="B635" s="410" t="s">
        <v>988</v>
      </c>
      <c r="C635" s="410" t="s">
        <v>791</v>
      </c>
      <c r="D635" s="411" t="s">
        <v>337</v>
      </c>
      <c r="E635" s="412">
        <v>57263</v>
      </c>
      <c r="F635" s="413">
        <v>105.02</v>
      </c>
      <c r="G635" s="414">
        <f t="shared" si="18"/>
        <v>545.25804608645979</v>
      </c>
      <c r="H635" s="415">
        <f t="shared" si="19"/>
        <v>2.7262902304322991</v>
      </c>
    </row>
    <row r="636" spans="1:8" ht="15" hidden="1" thickBot="1">
      <c r="A636" s="409">
        <v>202201</v>
      </c>
      <c r="B636" s="410" t="s">
        <v>989</v>
      </c>
      <c r="C636" s="410" t="s">
        <v>791</v>
      </c>
      <c r="D636" s="411" t="s">
        <v>337</v>
      </c>
      <c r="E636" s="412">
        <v>57263</v>
      </c>
      <c r="F636" s="413">
        <v>105.02</v>
      </c>
      <c r="G636" s="414">
        <f t="shared" si="18"/>
        <v>545.25804608645979</v>
      </c>
      <c r="H636" s="415">
        <f t="shared" si="19"/>
        <v>2.7262902304322991</v>
      </c>
    </row>
    <row r="637" spans="1:8" ht="15" hidden="1" thickBot="1">
      <c r="A637" s="409">
        <v>202201</v>
      </c>
      <c r="B637" s="410" t="s">
        <v>990</v>
      </c>
      <c r="C637" s="410" t="s">
        <v>791</v>
      </c>
      <c r="D637" s="411" t="s">
        <v>337</v>
      </c>
      <c r="E637" s="412">
        <v>57263</v>
      </c>
      <c r="F637" s="413">
        <v>105.02</v>
      </c>
      <c r="G637" s="414">
        <f t="shared" si="18"/>
        <v>545.25804608645979</v>
      </c>
      <c r="H637" s="415">
        <f t="shared" si="19"/>
        <v>2.7262902304322991</v>
      </c>
    </row>
    <row r="638" spans="1:8" ht="15" hidden="1" thickBot="1">
      <c r="A638" s="409">
        <v>202201</v>
      </c>
      <c r="B638" s="410" t="s">
        <v>991</v>
      </c>
      <c r="C638" s="410" t="s">
        <v>791</v>
      </c>
      <c r="D638" s="411" t="s">
        <v>337</v>
      </c>
      <c r="E638" s="412">
        <v>65334</v>
      </c>
      <c r="F638" s="413">
        <v>105.02</v>
      </c>
      <c r="G638" s="414">
        <f t="shared" si="18"/>
        <v>622.11007427156733</v>
      </c>
      <c r="H638" s="415">
        <f t="shared" si="19"/>
        <v>3.1105503713578369</v>
      </c>
    </row>
    <row r="639" spans="1:8" ht="15" hidden="1" thickBot="1">
      <c r="A639" s="409">
        <v>202201</v>
      </c>
      <c r="B639" s="410" t="s">
        <v>992</v>
      </c>
      <c r="C639" s="410" t="s">
        <v>791</v>
      </c>
      <c r="D639" s="411" t="s">
        <v>339</v>
      </c>
      <c r="E639" s="412">
        <v>327</v>
      </c>
      <c r="F639" s="413">
        <v>105.02</v>
      </c>
      <c r="G639" s="414">
        <f t="shared" si="18"/>
        <v>3.113692629975243</v>
      </c>
      <c r="H639" s="415">
        <f t="shared" si="19"/>
        <v>3.113692629975243</v>
      </c>
    </row>
    <row r="640" spans="1:8" ht="15" hidden="1" thickBot="1">
      <c r="A640" s="409">
        <v>202201</v>
      </c>
      <c r="B640" s="410" t="s">
        <v>993</v>
      </c>
      <c r="C640" s="410" t="s">
        <v>791</v>
      </c>
      <c r="D640" s="411" t="s">
        <v>337</v>
      </c>
      <c r="E640" s="412">
        <v>65693</v>
      </c>
      <c r="F640" s="413">
        <v>105.02</v>
      </c>
      <c r="G640" s="414">
        <f t="shared" si="18"/>
        <v>625.52847076747287</v>
      </c>
      <c r="H640" s="415">
        <f t="shared" si="19"/>
        <v>3.1276423538373646</v>
      </c>
    </row>
    <row r="641" spans="1:8" ht="15" hidden="1" thickBot="1">
      <c r="A641" s="409">
        <v>202201</v>
      </c>
      <c r="B641" s="410" t="s">
        <v>994</v>
      </c>
      <c r="C641" s="410" t="s">
        <v>791</v>
      </c>
      <c r="D641" s="411" t="s">
        <v>337</v>
      </c>
      <c r="E641" s="412">
        <v>65334</v>
      </c>
      <c r="F641" s="413">
        <v>105.02</v>
      </c>
      <c r="G641" s="414">
        <f t="shared" si="18"/>
        <v>622.11007427156733</v>
      </c>
      <c r="H641" s="415">
        <f t="shared" si="19"/>
        <v>3.1105503713578369</v>
      </c>
    </row>
    <row r="642" spans="1:8" ht="15" hidden="1" thickBot="1">
      <c r="A642" s="409">
        <v>202201</v>
      </c>
      <c r="B642" s="410" t="s">
        <v>995</v>
      </c>
      <c r="C642" s="410" t="s">
        <v>791</v>
      </c>
      <c r="D642" s="411" t="s">
        <v>339</v>
      </c>
      <c r="E642" s="412">
        <v>327</v>
      </c>
      <c r="F642" s="413">
        <v>105.02</v>
      </c>
      <c r="G642" s="414">
        <f t="shared" ref="G642:G705" si="20">+E642/F642</f>
        <v>3.113692629975243</v>
      </c>
      <c r="H642" s="415">
        <f t="shared" ref="H642:H705" si="21">IF(D642="TB",G642/200,IF(D642="LT",G642,"VER"))</f>
        <v>3.113692629975243</v>
      </c>
    </row>
    <row r="643" spans="1:8" ht="15" hidden="1" thickBot="1">
      <c r="A643" s="409">
        <v>202201</v>
      </c>
      <c r="B643" s="410" t="s">
        <v>996</v>
      </c>
      <c r="C643" s="410" t="s">
        <v>791</v>
      </c>
      <c r="D643" s="411" t="s">
        <v>337</v>
      </c>
      <c r="E643" s="412">
        <v>69952</v>
      </c>
      <c r="F643" s="413">
        <v>105.02</v>
      </c>
      <c r="G643" s="414">
        <f t="shared" si="20"/>
        <v>666.08265092363365</v>
      </c>
      <c r="H643" s="415">
        <f t="shared" si="21"/>
        <v>3.3304132546181684</v>
      </c>
    </row>
    <row r="644" spans="1:8" ht="15" hidden="1" thickBot="1">
      <c r="A644" s="409">
        <v>202201</v>
      </c>
      <c r="B644" s="410" t="s">
        <v>997</v>
      </c>
      <c r="C644" s="410" t="s">
        <v>791</v>
      </c>
      <c r="D644" s="411" t="s">
        <v>339</v>
      </c>
      <c r="E644" s="412">
        <v>350</v>
      </c>
      <c r="F644" s="413">
        <v>105.02</v>
      </c>
      <c r="G644" s="414">
        <f t="shared" si="20"/>
        <v>3.3326985336126453</v>
      </c>
      <c r="H644" s="415">
        <f t="shared" si="21"/>
        <v>3.3326985336126453</v>
      </c>
    </row>
    <row r="645" spans="1:8" ht="15" hidden="1" thickBot="1">
      <c r="A645" s="409">
        <v>202201</v>
      </c>
      <c r="B645" s="410" t="s">
        <v>998</v>
      </c>
      <c r="C645" s="410" t="s">
        <v>791</v>
      </c>
      <c r="D645" s="411" t="s">
        <v>337</v>
      </c>
      <c r="E645" s="412">
        <v>65334</v>
      </c>
      <c r="F645" s="413">
        <v>105.02</v>
      </c>
      <c r="G645" s="414">
        <f t="shared" si="20"/>
        <v>622.11007427156733</v>
      </c>
      <c r="H645" s="415">
        <f t="shared" si="21"/>
        <v>3.1105503713578369</v>
      </c>
    </row>
    <row r="646" spans="1:8" ht="15" hidden="1" thickBot="1">
      <c r="A646" s="409">
        <v>202201</v>
      </c>
      <c r="B646" s="410" t="s">
        <v>999</v>
      </c>
      <c r="C646" s="410" t="s">
        <v>791</v>
      </c>
      <c r="D646" s="411" t="s">
        <v>337</v>
      </c>
      <c r="E646" s="412">
        <v>65836</v>
      </c>
      <c r="F646" s="413">
        <v>105.02</v>
      </c>
      <c r="G646" s="414">
        <f t="shared" si="20"/>
        <v>626.89011616834887</v>
      </c>
      <c r="H646" s="415">
        <f t="shared" si="21"/>
        <v>3.1344505808417442</v>
      </c>
    </row>
    <row r="647" spans="1:8" ht="15" hidden="1" thickBot="1">
      <c r="A647" s="409">
        <v>202201</v>
      </c>
      <c r="B647" s="410" t="s">
        <v>1000</v>
      </c>
      <c r="C647" s="410" t="s">
        <v>791</v>
      </c>
      <c r="D647" s="411" t="s">
        <v>337</v>
      </c>
      <c r="E647" s="412">
        <v>68143</v>
      </c>
      <c r="F647" s="413">
        <v>105.02</v>
      </c>
      <c r="G647" s="414">
        <f t="shared" si="20"/>
        <v>648.85736050276137</v>
      </c>
      <c r="H647" s="415">
        <f t="shared" si="21"/>
        <v>3.2442868025138067</v>
      </c>
    </row>
    <row r="648" spans="1:8" ht="15" hidden="1" thickBot="1">
      <c r="A648" s="409">
        <v>202201</v>
      </c>
      <c r="B648" s="410" t="s">
        <v>1001</v>
      </c>
      <c r="C648" s="410" t="s">
        <v>791</v>
      </c>
      <c r="D648" s="411" t="s">
        <v>337</v>
      </c>
      <c r="E648" s="412">
        <v>77703</v>
      </c>
      <c r="F648" s="413">
        <v>105.02</v>
      </c>
      <c r="G648" s="414">
        <f t="shared" si="20"/>
        <v>739.88764044943821</v>
      </c>
      <c r="H648" s="415">
        <f t="shared" si="21"/>
        <v>3.6994382022471912</v>
      </c>
    </row>
    <row r="649" spans="1:8" ht="15" hidden="1" thickBot="1">
      <c r="A649" s="409">
        <v>202201</v>
      </c>
      <c r="B649" s="410" t="s">
        <v>1002</v>
      </c>
      <c r="C649" s="410" t="s">
        <v>791</v>
      </c>
      <c r="D649" s="411" t="s">
        <v>337</v>
      </c>
      <c r="E649" s="412">
        <v>69704</v>
      </c>
      <c r="F649" s="413">
        <v>105.02</v>
      </c>
      <c r="G649" s="414">
        <f t="shared" si="20"/>
        <v>663.72119596267385</v>
      </c>
      <c r="H649" s="415">
        <f t="shared" si="21"/>
        <v>3.3186059798133694</v>
      </c>
    </row>
    <row r="650" spans="1:8" ht="15" hidden="1" thickBot="1">
      <c r="A650" s="409">
        <v>202201</v>
      </c>
      <c r="B650" s="410" t="s">
        <v>1003</v>
      </c>
      <c r="C650" s="410" t="s">
        <v>791</v>
      </c>
      <c r="D650" s="411" t="s">
        <v>339</v>
      </c>
      <c r="E650" s="412">
        <v>348</v>
      </c>
      <c r="F650" s="413">
        <v>105.02</v>
      </c>
      <c r="G650" s="414">
        <f t="shared" si="20"/>
        <v>3.3136545419920016</v>
      </c>
      <c r="H650" s="415">
        <f t="shared" si="21"/>
        <v>3.3136545419920016</v>
      </c>
    </row>
    <row r="651" spans="1:8" ht="15" hidden="1" thickBot="1">
      <c r="A651" s="409">
        <v>202201</v>
      </c>
      <c r="B651" s="410" t="s">
        <v>1004</v>
      </c>
      <c r="C651" s="410" t="s">
        <v>791</v>
      </c>
      <c r="D651" s="411" t="s">
        <v>337</v>
      </c>
      <c r="E651" s="412">
        <v>78213</v>
      </c>
      <c r="F651" s="413">
        <v>105.02</v>
      </c>
      <c r="G651" s="414">
        <f t="shared" si="20"/>
        <v>744.7438583127024</v>
      </c>
      <c r="H651" s="415">
        <f t="shared" si="21"/>
        <v>3.723719291563512</v>
      </c>
    </row>
    <row r="652" spans="1:8" ht="15" hidden="1" thickBot="1">
      <c r="A652" s="409">
        <v>202201</v>
      </c>
      <c r="B652" s="410" t="s">
        <v>1005</v>
      </c>
      <c r="C652" s="410" t="s">
        <v>791</v>
      </c>
      <c r="D652" s="411" t="s">
        <v>337</v>
      </c>
      <c r="E652" s="412">
        <v>56973</v>
      </c>
      <c r="F652" s="413">
        <v>105.02</v>
      </c>
      <c r="G652" s="414">
        <f t="shared" si="20"/>
        <v>542.49666730146646</v>
      </c>
      <c r="H652" s="415">
        <f t="shared" si="21"/>
        <v>2.7124833365073324</v>
      </c>
    </row>
    <row r="653" spans="1:8" ht="15" hidden="1" thickBot="1">
      <c r="A653" s="409">
        <v>202201</v>
      </c>
      <c r="B653" s="410" t="s">
        <v>1006</v>
      </c>
      <c r="C653" s="410" t="s">
        <v>791</v>
      </c>
      <c r="D653" s="411" t="s">
        <v>337</v>
      </c>
      <c r="E653" s="412">
        <v>63118</v>
      </c>
      <c r="F653" s="413">
        <v>105.02</v>
      </c>
      <c r="G653" s="414">
        <f t="shared" si="20"/>
        <v>601.00933155589416</v>
      </c>
      <c r="H653" s="415">
        <f t="shared" si="21"/>
        <v>3.005046657779471</v>
      </c>
    </row>
    <row r="654" spans="1:8" ht="15" hidden="1" thickBot="1">
      <c r="A654" s="409">
        <v>202201</v>
      </c>
      <c r="B654" s="410" t="s">
        <v>1007</v>
      </c>
      <c r="C654" s="410" t="s">
        <v>791</v>
      </c>
      <c r="D654" s="411" t="s">
        <v>339</v>
      </c>
      <c r="E654" s="412">
        <v>316</v>
      </c>
      <c r="F654" s="413">
        <v>105.02</v>
      </c>
      <c r="G654" s="414">
        <f t="shared" si="20"/>
        <v>3.0089506760617026</v>
      </c>
      <c r="H654" s="415">
        <f t="shared" si="21"/>
        <v>3.0089506760617026</v>
      </c>
    </row>
    <row r="655" spans="1:8" ht="15" hidden="1" thickBot="1">
      <c r="A655" s="409">
        <v>202201</v>
      </c>
      <c r="B655" s="410" t="s">
        <v>1008</v>
      </c>
      <c r="C655" s="410" t="s">
        <v>791</v>
      </c>
      <c r="D655" s="411" t="s">
        <v>337</v>
      </c>
      <c r="E655" s="412">
        <v>57414</v>
      </c>
      <c r="F655" s="413">
        <v>105.02</v>
      </c>
      <c r="G655" s="414">
        <f t="shared" si="20"/>
        <v>546.69586745381832</v>
      </c>
      <c r="H655" s="415">
        <f t="shared" si="21"/>
        <v>2.7334793372690918</v>
      </c>
    </row>
    <row r="656" spans="1:8" ht="15" hidden="1" thickBot="1">
      <c r="A656" s="409">
        <v>202201</v>
      </c>
      <c r="B656" s="410" t="s">
        <v>1009</v>
      </c>
      <c r="C656" s="410" t="s">
        <v>791</v>
      </c>
      <c r="D656" s="411" t="s">
        <v>337</v>
      </c>
      <c r="E656" s="412">
        <v>57414</v>
      </c>
      <c r="F656" s="413">
        <v>105.02</v>
      </c>
      <c r="G656" s="414">
        <f t="shared" si="20"/>
        <v>546.69586745381832</v>
      </c>
      <c r="H656" s="415">
        <f t="shared" si="21"/>
        <v>2.7334793372690918</v>
      </c>
    </row>
    <row r="657" spans="1:8" ht="15" hidden="1" thickBot="1">
      <c r="A657" s="409">
        <v>202201</v>
      </c>
      <c r="B657" s="410" t="s">
        <v>1010</v>
      </c>
      <c r="C657" s="410" t="s">
        <v>791</v>
      </c>
      <c r="D657" s="411" t="s">
        <v>337</v>
      </c>
      <c r="E657" s="412">
        <v>57414</v>
      </c>
      <c r="F657" s="413">
        <v>105.02</v>
      </c>
      <c r="G657" s="414">
        <f t="shared" si="20"/>
        <v>546.69586745381832</v>
      </c>
      <c r="H657" s="415">
        <f t="shared" si="21"/>
        <v>2.7334793372690918</v>
      </c>
    </row>
    <row r="658" spans="1:8" ht="15" hidden="1" thickBot="1">
      <c r="A658" s="409">
        <v>202201</v>
      </c>
      <c r="B658" s="410" t="s">
        <v>1011</v>
      </c>
      <c r="C658" s="410" t="s">
        <v>791</v>
      </c>
      <c r="D658" s="411" t="s">
        <v>339</v>
      </c>
      <c r="E658" s="412">
        <v>287</v>
      </c>
      <c r="F658" s="413">
        <v>105.02</v>
      </c>
      <c r="G658" s="414">
        <f t="shared" si="20"/>
        <v>2.7328127975623691</v>
      </c>
      <c r="H658" s="415">
        <f t="shared" si="21"/>
        <v>2.7328127975623691</v>
      </c>
    </row>
    <row r="659" spans="1:8" ht="15" hidden="1" thickBot="1">
      <c r="A659" s="409">
        <v>202201</v>
      </c>
      <c r="B659" s="410" t="s">
        <v>1012</v>
      </c>
      <c r="C659" s="410" t="s">
        <v>791</v>
      </c>
      <c r="D659" s="411" t="s">
        <v>337</v>
      </c>
      <c r="E659" s="412">
        <v>27739</v>
      </c>
      <c r="F659" s="413">
        <v>105.02</v>
      </c>
      <c r="G659" s="414">
        <f t="shared" si="20"/>
        <v>264.13064178251761</v>
      </c>
      <c r="H659" s="415">
        <f t="shared" si="21"/>
        <v>1.320653208912588</v>
      </c>
    </row>
    <row r="660" spans="1:8" ht="15" hidden="1" thickBot="1">
      <c r="A660" s="409">
        <v>202201</v>
      </c>
      <c r="B660" s="410" t="s">
        <v>1013</v>
      </c>
      <c r="C660" s="410" t="s">
        <v>791</v>
      </c>
      <c r="D660" s="411" t="s">
        <v>337</v>
      </c>
      <c r="E660" s="412">
        <v>27739</v>
      </c>
      <c r="F660" s="413">
        <v>105.02</v>
      </c>
      <c r="G660" s="414">
        <f t="shared" si="20"/>
        <v>264.13064178251761</v>
      </c>
      <c r="H660" s="415">
        <f t="shared" si="21"/>
        <v>1.320653208912588</v>
      </c>
    </row>
    <row r="661" spans="1:8" ht="15" hidden="1" thickBot="1">
      <c r="A661" s="409">
        <v>202201</v>
      </c>
      <c r="B661" s="410" t="s">
        <v>1014</v>
      </c>
      <c r="C661" s="410" t="s">
        <v>791</v>
      </c>
      <c r="D661" s="411" t="s">
        <v>337</v>
      </c>
      <c r="E661" s="412">
        <v>27877</v>
      </c>
      <c r="F661" s="413">
        <v>105.02</v>
      </c>
      <c r="G661" s="414">
        <f t="shared" si="20"/>
        <v>265.44467720434204</v>
      </c>
      <c r="H661" s="415">
        <f t="shared" si="21"/>
        <v>1.3272233860217102</v>
      </c>
    </row>
    <row r="662" spans="1:8" ht="15" hidden="1" thickBot="1">
      <c r="A662" s="409">
        <v>202201</v>
      </c>
      <c r="B662" s="410" t="s">
        <v>1015</v>
      </c>
      <c r="C662" s="410" t="s">
        <v>791</v>
      </c>
      <c r="D662" s="411" t="s">
        <v>337</v>
      </c>
      <c r="E662" s="412">
        <v>57414</v>
      </c>
      <c r="F662" s="413">
        <v>105.02</v>
      </c>
      <c r="G662" s="414">
        <f t="shared" si="20"/>
        <v>546.69586745381832</v>
      </c>
      <c r="H662" s="415">
        <f t="shared" si="21"/>
        <v>2.7334793372690918</v>
      </c>
    </row>
    <row r="663" spans="1:8" ht="15" hidden="1" thickBot="1">
      <c r="A663" s="409">
        <v>202201</v>
      </c>
      <c r="B663" s="410" t="s">
        <v>1016</v>
      </c>
      <c r="C663" s="410" t="s">
        <v>791</v>
      </c>
      <c r="D663" s="411" t="s">
        <v>337</v>
      </c>
      <c r="E663" s="412">
        <v>57414</v>
      </c>
      <c r="F663" s="413">
        <v>105.02</v>
      </c>
      <c r="G663" s="414">
        <f t="shared" si="20"/>
        <v>546.69586745381832</v>
      </c>
      <c r="H663" s="415">
        <f t="shared" si="21"/>
        <v>2.7334793372690918</v>
      </c>
    </row>
    <row r="664" spans="1:8" ht="15" hidden="1" thickBot="1">
      <c r="A664" s="409">
        <v>202201</v>
      </c>
      <c r="B664" s="410" t="s">
        <v>1017</v>
      </c>
      <c r="C664" s="410" t="s">
        <v>791</v>
      </c>
      <c r="D664" s="411" t="s">
        <v>337</v>
      </c>
      <c r="E664" s="412">
        <v>57414</v>
      </c>
      <c r="F664" s="413">
        <v>105.02</v>
      </c>
      <c r="G664" s="414">
        <f t="shared" si="20"/>
        <v>546.69586745381832</v>
      </c>
      <c r="H664" s="415">
        <f t="shared" si="21"/>
        <v>2.7334793372690918</v>
      </c>
    </row>
    <row r="665" spans="1:8" ht="15" hidden="1" thickBot="1">
      <c r="A665" s="409">
        <v>202201</v>
      </c>
      <c r="B665" s="410" t="s">
        <v>1018</v>
      </c>
      <c r="C665" s="410" t="s">
        <v>791</v>
      </c>
      <c r="D665" s="411" t="s">
        <v>337</v>
      </c>
      <c r="E665" s="412">
        <v>57414</v>
      </c>
      <c r="F665" s="413">
        <v>105.02</v>
      </c>
      <c r="G665" s="414">
        <f t="shared" si="20"/>
        <v>546.69586745381832</v>
      </c>
      <c r="H665" s="415">
        <f t="shared" si="21"/>
        <v>2.7334793372690918</v>
      </c>
    </row>
    <row r="666" spans="1:8" ht="15" hidden="1" thickBot="1">
      <c r="A666" s="409">
        <v>202201</v>
      </c>
      <c r="B666" s="410" t="s">
        <v>1019</v>
      </c>
      <c r="C666" s="410" t="s">
        <v>791</v>
      </c>
      <c r="D666" s="411" t="s">
        <v>337</v>
      </c>
      <c r="E666" s="412">
        <v>62934</v>
      </c>
      <c r="F666" s="413">
        <v>105.02</v>
      </c>
      <c r="G666" s="414">
        <f t="shared" si="20"/>
        <v>599.25728432679489</v>
      </c>
      <c r="H666" s="415">
        <f t="shared" si="21"/>
        <v>2.9962864216339744</v>
      </c>
    </row>
    <row r="667" spans="1:8" ht="15" hidden="1" thickBot="1">
      <c r="A667" s="409">
        <v>202201</v>
      </c>
      <c r="B667" s="410" t="s">
        <v>1020</v>
      </c>
      <c r="C667" s="410" t="s">
        <v>791</v>
      </c>
      <c r="D667" s="411" t="s">
        <v>337</v>
      </c>
      <c r="E667" s="412">
        <v>62207</v>
      </c>
      <c r="F667" s="413">
        <v>105.02</v>
      </c>
      <c r="G667" s="414">
        <f t="shared" si="20"/>
        <v>592.33479337269091</v>
      </c>
      <c r="H667" s="415">
        <f t="shared" si="21"/>
        <v>2.9616739668634544</v>
      </c>
    </row>
    <row r="668" spans="1:8" ht="15" hidden="1" thickBot="1">
      <c r="A668" s="409">
        <v>202201</v>
      </c>
      <c r="B668" s="410" t="s">
        <v>1021</v>
      </c>
      <c r="C668" s="410" t="s">
        <v>791</v>
      </c>
      <c r="D668" s="411" t="s">
        <v>337</v>
      </c>
      <c r="E668" s="412">
        <v>64402</v>
      </c>
      <c r="F668" s="413">
        <v>105.02</v>
      </c>
      <c r="G668" s="414">
        <f t="shared" si="20"/>
        <v>613.23557417634743</v>
      </c>
      <c r="H668" s="415">
        <f t="shared" si="21"/>
        <v>3.0661778708817371</v>
      </c>
    </row>
    <row r="669" spans="1:8" ht="15" hidden="1" thickBot="1">
      <c r="A669" s="409">
        <v>202201</v>
      </c>
      <c r="B669" s="410" t="s">
        <v>1022</v>
      </c>
      <c r="C669" s="410" t="s">
        <v>791</v>
      </c>
      <c r="D669" s="411" t="s">
        <v>337</v>
      </c>
      <c r="E669" s="412">
        <v>64402</v>
      </c>
      <c r="F669" s="413">
        <v>105.02</v>
      </c>
      <c r="G669" s="414">
        <f t="shared" si="20"/>
        <v>613.23557417634743</v>
      </c>
      <c r="H669" s="415">
        <f t="shared" si="21"/>
        <v>3.0661778708817371</v>
      </c>
    </row>
    <row r="670" spans="1:8" ht="15" hidden="1" thickBot="1">
      <c r="A670" s="409">
        <v>202201</v>
      </c>
      <c r="B670" s="410" t="s">
        <v>1023</v>
      </c>
      <c r="C670" s="410" t="s">
        <v>791</v>
      </c>
      <c r="D670" s="411" t="s">
        <v>337</v>
      </c>
      <c r="E670" s="412">
        <v>52975</v>
      </c>
      <c r="F670" s="413">
        <v>105.02</v>
      </c>
      <c r="G670" s="414">
        <f t="shared" si="20"/>
        <v>504.4277280517997</v>
      </c>
      <c r="H670" s="415">
        <f t="shared" si="21"/>
        <v>2.5221386402589987</v>
      </c>
    </row>
    <row r="671" spans="1:8" ht="15" hidden="1" thickBot="1">
      <c r="A671" s="409">
        <v>202201</v>
      </c>
      <c r="B671" s="410" t="s">
        <v>1024</v>
      </c>
      <c r="C671" s="410" t="s">
        <v>791</v>
      </c>
      <c r="D671" s="411" t="s">
        <v>337</v>
      </c>
      <c r="E671" s="412">
        <v>52975</v>
      </c>
      <c r="F671" s="413">
        <v>105.02</v>
      </c>
      <c r="G671" s="414">
        <f t="shared" si="20"/>
        <v>504.4277280517997</v>
      </c>
      <c r="H671" s="415">
        <f t="shared" si="21"/>
        <v>2.5221386402589987</v>
      </c>
    </row>
    <row r="672" spans="1:8" ht="15" hidden="1" thickBot="1">
      <c r="A672" s="409">
        <v>202201</v>
      </c>
      <c r="B672" s="410" t="s">
        <v>1025</v>
      </c>
      <c r="C672" s="410" t="s">
        <v>791</v>
      </c>
      <c r="D672" s="411" t="s">
        <v>337</v>
      </c>
      <c r="E672" s="412">
        <v>52975</v>
      </c>
      <c r="F672" s="413">
        <v>105.02</v>
      </c>
      <c r="G672" s="414">
        <f t="shared" si="20"/>
        <v>504.4277280517997</v>
      </c>
      <c r="H672" s="415">
        <f t="shared" si="21"/>
        <v>2.5221386402589987</v>
      </c>
    </row>
    <row r="673" spans="1:8" ht="15" hidden="1" thickBot="1">
      <c r="A673" s="409">
        <v>202201</v>
      </c>
      <c r="B673" s="410" t="s">
        <v>1026</v>
      </c>
      <c r="C673" s="410" t="s">
        <v>791</v>
      </c>
      <c r="D673" s="411" t="s">
        <v>337</v>
      </c>
      <c r="E673" s="412">
        <v>64402</v>
      </c>
      <c r="F673" s="413">
        <v>105.02</v>
      </c>
      <c r="G673" s="414">
        <f t="shared" si="20"/>
        <v>613.23557417634743</v>
      </c>
      <c r="H673" s="415">
        <f t="shared" si="21"/>
        <v>3.0661778708817371</v>
      </c>
    </row>
    <row r="674" spans="1:8" ht="15" hidden="1" thickBot="1">
      <c r="A674" s="409">
        <v>202201</v>
      </c>
      <c r="B674" s="410" t="s">
        <v>1027</v>
      </c>
      <c r="C674" s="410" t="s">
        <v>791</v>
      </c>
      <c r="D674" s="411" t="s">
        <v>337</v>
      </c>
      <c r="E674" s="412">
        <v>64402</v>
      </c>
      <c r="F674" s="413">
        <v>105.02</v>
      </c>
      <c r="G674" s="414">
        <f t="shared" si="20"/>
        <v>613.23557417634743</v>
      </c>
      <c r="H674" s="415">
        <f t="shared" si="21"/>
        <v>3.0661778708817371</v>
      </c>
    </row>
    <row r="675" spans="1:8" ht="15" hidden="1" thickBot="1">
      <c r="A675" s="409">
        <v>202201</v>
      </c>
      <c r="B675" s="410" t="s">
        <v>1028</v>
      </c>
      <c r="C675" s="410" t="s">
        <v>791</v>
      </c>
      <c r="D675" s="411" t="s">
        <v>337</v>
      </c>
      <c r="E675" s="412">
        <v>62207</v>
      </c>
      <c r="F675" s="413">
        <v>105.02</v>
      </c>
      <c r="G675" s="414">
        <f t="shared" si="20"/>
        <v>592.33479337269091</v>
      </c>
      <c r="H675" s="415">
        <f t="shared" si="21"/>
        <v>2.9616739668634544</v>
      </c>
    </row>
    <row r="676" spans="1:8" ht="15" hidden="1" thickBot="1">
      <c r="A676" s="409">
        <v>202201</v>
      </c>
      <c r="B676" s="410" t="s">
        <v>1029</v>
      </c>
      <c r="C676" s="410" t="s">
        <v>791</v>
      </c>
      <c r="D676" s="411" t="s">
        <v>337</v>
      </c>
      <c r="E676" s="412">
        <v>77931</v>
      </c>
      <c r="F676" s="413">
        <v>105.02</v>
      </c>
      <c r="G676" s="414">
        <f t="shared" si="20"/>
        <v>742.05865549419161</v>
      </c>
      <c r="H676" s="415">
        <f t="shared" si="21"/>
        <v>3.7102932774709583</v>
      </c>
    </row>
    <row r="677" spans="1:8" ht="15" hidden="1" thickBot="1">
      <c r="A677" s="409">
        <v>202201</v>
      </c>
      <c r="B677" s="410" t="s">
        <v>1030</v>
      </c>
      <c r="C677" s="410" t="s">
        <v>791</v>
      </c>
      <c r="D677" s="411" t="s">
        <v>339</v>
      </c>
      <c r="E677" s="412">
        <v>390</v>
      </c>
      <c r="F677" s="413">
        <v>105.02</v>
      </c>
      <c r="G677" s="414">
        <f t="shared" si="20"/>
        <v>3.7135783660255193</v>
      </c>
      <c r="H677" s="415">
        <f t="shared" si="21"/>
        <v>3.7135783660255193</v>
      </c>
    </row>
    <row r="678" spans="1:8" ht="15" hidden="1" thickBot="1">
      <c r="A678" s="409">
        <v>202201</v>
      </c>
      <c r="B678" s="410" t="s">
        <v>1031</v>
      </c>
      <c r="C678" s="410" t="s">
        <v>791</v>
      </c>
      <c r="D678" s="411" t="s">
        <v>337</v>
      </c>
      <c r="E678" s="412">
        <v>85435</v>
      </c>
      <c r="F678" s="413">
        <v>105.02</v>
      </c>
      <c r="G678" s="414">
        <f t="shared" si="20"/>
        <v>813.51171205484673</v>
      </c>
      <c r="H678" s="415">
        <f t="shared" si="21"/>
        <v>4.0675585602742332</v>
      </c>
    </row>
    <row r="679" spans="1:8" ht="15" hidden="1" thickBot="1">
      <c r="A679" s="409">
        <v>202201</v>
      </c>
      <c r="B679" s="410" t="s">
        <v>1032</v>
      </c>
      <c r="C679" s="410" t="s">
        <v>791</v>
      </c>
      <c r="D679" s="411" t="s">
        <v>337</v>
      </c>
      <c r="E679" s="412">
        <v>63118</v>
      </c>
      <c r="F679" s="413">
        <v>105.02</v>
      </c>
      <c r="G679" s="414">
        <f t="shared" si="20"/>
        <v>601.00933155589416</v>
      </c>
      <c r="H679" s="415">
        <f t="shared" si="21"/>
        <v>3.005046657779471</v>
      </c>
    </row>
    <row r="680" spans="1:8" ht="15" hidden="1" thickBot="1">
      <c r="A680" s="409">
        <v>202201</v>
      </c>
      <c r="B680" s="410" t="s">
        <v>1033</v>
      </c>
      <c r="C680" s="410" t="s">
        <v>791</v>
      </c>
      <c r="D680" s="411" t="s">
        <v>339</v>
      </c>
      <c r="E680" s="412">
        <v>316</v>
      </c>
      <c r="F680" s="413">
        <v>105.02</v>
      </c>
      <c r="G680" s="414">
        <f t="shared" si="20"/>
        <v>3.0089506760617026</v>
      </c>
      <c r="H680" s="415">
        <f t="shared" si="21"/>
        <v>3.0089506760617026</v>
      </c>
    </row>
    <row r="681" spans="1:8" ht="15" hidden="1" thickBot="1">
      <c r="A681" s="409">
        <v>202201</v>
      </c>
      <c r="B681" s="410" t="s">
        <v>1034</v>
      </c>
      <c r="C681" s="410" t="s">
        <v>791</v>
      </c>
      <c r="D681" s="411" t="s">
        <v>337</v>
      </c>
      <c r="E681" s="412">
        <v>99978</v>
      </c>
      <c r="F681" s="413">
        <v>105.02</v>
      </c>
      <c r="G681" s="414">
        <f t="shared" si="20"/>
        <v>951.99009712435725</v>
      </c>
      <c r="H681" s="415">
        <f t="shared" si="21"/>
        <v>4.7599504856217862</v>
      </c>
    </row>
    <row r="682" spans="1:8" ht="15" hidden="1" thickBot="1">
      <c r="A682" s="409">
        <v>202201</v>
      </c>
      <c r="B682" s="410" t="s">
        <v>1035</v>
      </c>
      <c r="C682" s="410" t="s">
        <v>791</v>
      </c>
      <c r="D682" s="411" t="s">
        <v>337</v>
      </c>
      <c r="E682" s="412">
        <v>73415</v>
      </c>
      <c r="F682" s="413">
        <v>105.02</v>
      </c>
      <c r="G682" s="414">
        <f t="shared" si="20"/>
        <v>699.05732241477813</v>
      </c>
      <c r="H682" s="415">
        <f t="shared" si="21"/>
        <v>3.4952866120738908</v>
      </c>
    </row>
    <row r="683" spans="1:8" ht="15" hidden="1" thickBot="1">
      <c r="A683" s="409">
        <v>202201</v>
      </c>
      <c r="B683" s="410" t="s">
        <v>1036</v>
      </c>
      <c r="C683" s="410" t="s">
        <v>791</v>
      </c>
      <c r="D683" s="411" t="s">
        <v>337</v>
      </c>
      <c r="E683" s="412">
        <v>57414</v>
      </c>
      <c r="F683" s="413">
        <v>105.02</v>
      </c>
      <c r="G683" s="414">
        <f t="shared" si="20"/>
        <v>546.69586745381832</v>
      </c>
      <c r="H683" s="415">
        <f t="shared" si="21"/>
        <v>2.7334793372690918</v>
      </c>
    </row>
    <row r="684" spans="1:8" ht="15" hidden="1" thickBot="1">
      <c r="A684" s="409">
        <v>202201</v>
      </c>
      <c r="B684" s="410" t="s">
        <v>1037</v>
      </c>
      <c r="C684" s="410" t="s">
        <v>791</v>
      </c>
      <c r="D684" s="411" t="s">
        <v>339</v>
      </c>
      <c r="E684" s="412">
        <v>287</v>
      </c>
      <c r="F684" s="413">
        <v>105.02</v>
      </c>
      <c r="G684" s="414">
        <f t="shared" si="20"/>
        <v>2.7328127975623691</v>
      </c>
      <c r="H684" s="415">
        <f t="shared" si="21"/>
        <v>2.7328127975623691</v>
      </c>
    </row>
    <row r="685" spans="1:8" ht="15" hidden="1" thickBot="1">
      <c r="A685" s="409">
        <v>202201</v>
      </c>
      <c r="B685" s="410" t="s">
        <v>1038</v>
      </c>
      <c r="C685" s="410" t="s">
        <v>791</v>
      </c>
      <c r="D685" s="411" t="s">
        <v>337</v>
      </c>
      <c r="E685" s="412">
        <v>77234</v>
      </c>
      <c r="F685" s="413">
        <v>105.02</v>
      </c>
      <c r="G685" s="414">
        <f t="shared" si="20"/>
        <v>735.42182441439729</v>
      </c>
      <c r="H685" s="415">
        <f t="shared" si="21"/>
        <v>3.6771091220719865</v>
      </c>
    </row>
    <row r="686" spans="1:8" ht="15" hidden="1" thickBot="1">
      <c r="A686" s="409">
        <v>202201</v>
      </c>
      <c r="B686" s="410" t="s">
        <v>1039</v>
      </c>
      <c r="C686" s="410" t="s">
        <v>791</v>
      </c>
      <c r="D686" s="411" t="s">
        <v>339</v>
      </c>
      <c r="E686" s="412">
        <v>383</v>
      </c>
      <c r="F686" s="413">
        <v>105.02</v>
      </c>
      <c r="G686" s="414">
        <f t="shared" si="20"/>
        <v>3.6469243953532664</v>
      </c>
      <c r="H686" s="415">
        <f t="shared" si="21"/>
        <v>3.6469243953532664</v>
      </c>
    </row>
    <row r="687" spans="1:8" ht="15" hidden="1" thickBot="1">
      <c r="A687" s="409">
        <v>202201</v>
      </c>
      <c r="B687" s="410" t="s">
        <v>1040</v>
      </c>
      <c r="C687" s="410" t="s">
        <v>791</v>
      </c>
      <c r="D687" s="411" t="s">
        <v>337</v>
      </c>
      <c r="E687" s="412">
        <v>63134</v>
      </c>
      <c r="F687" s="413">
        <v>105.02</v>
      </c>
      <c r="G687" s="414">
        <f t="shared" si="20"/>
        <v>601.16168348885924</v>
      </c>
      <c r="H687" s="415">
        <f t="shared" si="21"/>
        <v>3.0058084174442961</v>
      </c>
    </row>
    <row r="688" spans="1:8" ht="15" hidden="1" thickBot="1">
      <c r="A688" s="409">
        <v>202201</v>
      </c>
      <c r="B688" s="410" t="s">
        <v>1041</v>
      </c>
      <c r="C688" s="410" t="s">
        <v>791</v>
      </c>
      <c r="D688" s="411" t="s">
        <v>339</v>
      </c>
      <c r="E688" s="412">
        <v>316</v>
      </c>
      <c r="F688" s="413">
        <v>105.02</v>
      </c>
      <c r="G688" s="414">
        <f t="shared" si="20"/>
        <v>3.0089506760617026</v>
      </c>
      <c r="H688" s="415">
        <f t="shared" si="21"/>
        <v>3.0089506760617026</v>
      </c>
    </row>
    <row r="689" spans="1:8" ht="15" hidden="1" thickBot="1">
      <c r="A689" s="409">
        <v>202201</v>
      </c>
      <c r="B689" s="410" t="s">
        <v>1042</v>
      </c>
      <c r="C689" s="410" t="s">
        <v>791</v>
      </c>
      <c r="D689" s="411" t="s">
        <v>337</v>
      </c>
      <c r="E689" s="412">
        <v>77973</v>
      </c>
      <c r="F689" s="413">
        <v>105.02</v>
      </c>
      <c r="G689" s="414">
        <f t="shared" si="20"/>
        <v>742.45857931822513</v>
      </c>
      <c r="H689" s="415">
        <f t="shared" si="21"/>
        <v>3.7122928965911255</v>
      </c>
    </row>
    <row r="690" spans="1:8" ht="15" hidden="1" thickBot="1">
      <c r="A690" s="409">
        <v>202201</v>
      </c>
      <c r="B690" s="410" t="s">
        <v>1043</v>
      </c>
      <c r="C690" s="410" t="s">
        <v>791</v>
      </c>
      <c r="D690" s="411" t="s">
        <v>339</v>
      </c>
      <c r="E690" s="412">
        <v>390</v>
      </c>
      <c r="F690" s="413">
        <v>105.02</v>
      </c>
      <c r="G690" s="414">
        <f t="shared" si="20"/>
        <v>3.7135783660255193</v>
      </c>
      <c r="H690" s="415">
        <f t="shared" si="21"/>
        <v>3.7135783660255193</v>
      </c>
    </row>
    <row r="691" spans="1:8" ht="15" hidden="1" thickBot="1">
      <c r="A691" s="409">
        <v>202201</v>
      </c>
      <c r="B691" s="410" t="s">
        <v>1044</v>
      </c>
      <c r="C691" s="410" t="s">
        <v>791</v>
      </c>
      <c r="D691" s="411" t="s">
        <v>337</v>
      </c>
      <c r="E691" s="412">
        <v>97877</v>
      </c>
      <c r="F691" s="413">
        <v>105.02</v>
      </c>
      <c r="G691" s="414">
        <f t="shared" si="20"/>
        <v>931.98438392687115</v>
      </c>
      <c r="H691" s="415">
        <f t="shared" si="21"/>
        <v>4.659921919634356</v>
      </c>
    </row>
    <row r="692" spans="1:8" ht="15" hidden="1" thickBot="1">
      <c r="A692" s="409">
        <v>202201</v>
      </c>
      <c r="B692" s="410" t="s">
        <v>1045</v>
      </c>
      <c r="C692" s="410" t="s">
        <v>791</v>
      </c>
      <c r="D692" s="411" t="s">
        <v>339</v>
      </c>
      <c r="E692" s="412">
        <v>489</v>
      </c>
      <c r="F692" s="413">
        <v>105.02</v>
      </c>
      <c r="G692" s="414">
        <f t="shared" si="20"/>
        <v>4.656255951247382</v>
      </c>
      <c r="H692" s="415">
        <f t="shared" si="21"/>
        <v>4.656255951247382</v>
      </c>
    </row>
    <row r="693" spans="1:8" ht="15" hidden="1" thickBot="1">
      <c r="A693" s="409">
        <v>202201</v>
      </c>
      <c r="B693" s="410" t="s">
        <v>1046</v>
      </c>
      <c r="C693" s="410" t="s">
        <v>791</v>
      </c>
      <c r="D693" s="411" t="s">
        <v>337</v>
      </c>
      <c r="E693" s="412">
        <v>101723</v>
      </c>
      <c r="F693" s="413">
        <v>105.02</v>
      </c>
      <c r="G693" s="414">
        <f t="shared" si="20"/>
        <v>968.60597981336889</v>
      </c>
      <c r="H693" s="415">
        <f t="shared" si="21"/>
        <v>4.8430298990668446</v>
      </c>
    </row>
    <row r="694" spans="1:8" ht="15" hidden="1" thickBot="1">
      <c r="A694" s="409">
        <v>202201</v>
      </c>
      <c r="B694" s="410" t="s">
        <v>1047</v>
      </c>
      <c r="C694" s="410" t="s">
        <v>791</v>
      </c>
      <c r="D694" s="411" t="s">
        <v>337</v>
      </c>
      <c r="E694" s="412">
        <v>67837</v>
      </c>
      <c r="F694" s="413">
        <v>105.02</v>
      </c>
      <c r="G694" s="414">
        <f t="shared" si="20"/>
        <v>645.94362978480297</v>
      </c>
      <c r="H694" s="415">
        <f t="shared" si="21"/>
        <v>3.229718148924015</v>
      </c>
    </row>
    <row r="695" spans="1:8" ht="15" hidden="1" thickBot="1">
      <c r="A695" s="409">
        <v>202201</v>
      </c>
      <c r="B695" s="410" t="s">
        <v>1048</v>
      </c>
      <c r="C695" s="410" t="s">
        <v>791</v>
      </c>
      <c r="D695" s="411" t="s">
        <v>339</v>
      </c>
      <c r="E695" s="412">
        <v>339</v>
      </c>
      <c r="F695" s="413">
        <v>105.02</v>
      </c>
      <c r="G695" s="414">
        <f t="shared" si="20"/>
        <v>3.227956579699105</v>
      </c>
      <c r="H695" s="415">
        <f t="shared" si="21"/>
        <v>3.227956579699105</v>
      </c>
    </row>
    <row r="696" spans="1:8" ht="15" hidden="1" thickBot="1">
      <c r="A696" s="409">
        <v>202201</v>
      </c>
      <c r="B696" s="410" t="s">
        <v>1049</v>
      </c>
      <c r="C696" s="410" t="s">
        <v>791</v>
      </c>
      <c r="D696" s="411" t="s">
        <v>337</v>
      </c>
      <c r="E696" s="412">
        <v>73543</v>
      </c>
      <c r="F696" s="413">
        <v>105.02</v>
      </c>
      <c r="G696" s="414">
        <f t="shared" si="20"/>
        <v>700.27613787849941</v>
      </c>
      <c r="H696" s="415">
        <f t="shared" si="21"/>
        <v>3.501380689392497</v>
      </c>
    </row>
    <row r="697" spans="1:8" ht="15" hidden="1" thickBot="1">
      <c r="A697" s="409">
        <v>202201</v>
      </c>
      <c r="B697" s="410" t="s">
        <v>1050</v>
      </c>
      <c r="C697" s="410" t="s">
        <v>791</v>
      </c>
      <c r="D697" s="411" t="s">
        <v>337</v>
      </c>
      <c r="E697" s="412">
        <v>86093</v>
      </c>
      <c r="F697" s="413">
        <v>105.02</v>
      </c>
      <c r="G697" s="414">
        <f t="shared" si="20"/>
        <v>819.77718529803849</v>
      </c>
      <c r="H697" s="415">
        <f t="shared" si="21"/>
        <v>4.0988859264901922</v>
      </c>
    </row>
    <row r="698" spans="1:8" ht="15" hidden="1" thickBot="1">
      <c r="A698" s="409">
        <v>202201</v>
      </c>
      <c r="B698" s="410" t="s">
        <v>1051</v>
      </c>
      <c r="C698" s="410" t="s">
        <v>791</v>
      </c>
      <c r="D698" s="411" t="s">
        <v>337</v>
      </c>
      <c r="E698" s="412">
        <v>55402</v>
      </c>
      <c r="F698" s="413">
        <v>105.02</v>
      </c>
      <c r="G698" s="414">
        <f t="shared" si="20"/>
        <v>527.53761188345084</v>
      </c>
      <c r="H698" s="415">
        <f t="shared" si="21"/>
        <v>2.637688059417254</v>
      </c>
    </row>
    <row r="699" spans="1:8" ht="15" hidden="1" thickBot="1">
      <c r="A699" s="409">
        <v>202201</v>
      </c>
      <c r="B699" s="410" t="s">
        <v>1052</v>
      </c>
      <c r="C699" s="410" t="s">
        <v>791</v>
      </c>
      <c r="D699" s="411" t="s">
        <v>337</v>
      </c>
      <c r="E699" s="412">
        <v>72568</v>
      </c>
      <c r="F699" s="413">
        <v>105.02</v>
      </c>
      <c r="G699" s="414">
        <f t="shared" si="20"/>
        <v>690.99219196343552</v>
      </c>
      <c r="H699" s="415">
        <f t="shared" si="21"/>
        <v>3.4549609598171775</v>
      </c>
    </row>
    <row r="700" spans="1:8" ht="15" hidden="1" thickBot="1">
      <c r="A700" s="409">
        <v>202201</v>
      </c>
      <c r="B700" s="410" t="s">
        <v>1053</v>
      </c>
      <c r="C700" s="410" t="s">
        <v>791</v>
      </c>
      <c r="D700" s="411" t="s">
        <v>339</v>
      </c>
      <c r="E700" s="412">
        <v>363</v>
      </c>
      <c r="F700" s="413">
        <v>105.02</v>
      </c>
      <c r="G700" s="414">
        <f t="shared" si="20"/>
        <v>3.4564844791468294</v>
      </c>
      <c r="H700" s="415">
        <f t="shared" si="21"/>
        <v>3.4564844791468294</v>
      </c>
    </row>
    <row r="701" spans="1:8" ht="15" hidden="1" thickBot="1">
      <c r="A701" s="409">
        <v>202201</v>
      </c>
      <c r="B701" s="410" t="s">
        <v>1054</v>
      </c>
      <c r="C701" s="410" t="s">
        <v>791</v>
      </c>
      <c r="D701" s="411" t="s">
        <v>339</v>
      </c>
      <c r="E701" s="412">
        <v>430</v>
      </c>
      <c r="F701" s="413">
        <v>105.02</v>
      </c>
      <c r="G701" s="414">
        <f t="shared" si="20"/>
        <v>4.0944581984383932</v>
      </c>
      <c r="H701" s="415">
        <f t="shared" si="21"/>
        <v>4.0944581984383932</v>
      </c>
    </row>
    <row r="702" spans="1:8" ht="15" hidden="1" thickBot="1">
      <c r="A702" s="409">
        <v>202201</v>
      </c>
      <c r="B702" s="410" t="s">
        <v>1055</v>
      </c>
      <c r="C702" s="410" t="s">
        <v>791</v>
      </c>
      <c r="D702" s="411" t="s">
        <v>337</v>
      </c>
      <c r="E702" s="412">
        <v>79226.73</v>
      </c>
      <c r="F702" s="413">
        <v>105.02</v>
      </c>
      <c r="G702" s="414">
        <f t="shared" si="20"/>
        <v>754.39659112549987</v>
      </c>
      <c r="H702" s="415">
        <f t="shared" si="21"/>
        <v>3.7719829556274993</v>
      </c>
    </row>
    <row r="703" spans="1:8" ht="15" hidden="1" thickBot="1">
      <c r="A703" s="409">
        <v>202201</v>
      </c>
      <c r="B703" s="410" t="s">
        <v>1056</v>
      </c>
      <c r="C703" s="410" t="s">
        <v>791</v>
      </c>
      <c r="D703" s="411" t="s">
        <v>337</v>
      </c>
      <c r="E703" s="412">
        <v>100579</v>
      </c>
      <c r="F703" s="413">
        <v>105.02</v>
      </c>
      <c r="G703" s="414">
        <f t="shared" si="20"/>
        <v>957.71281660636078</v>
      </c>
      <c r="H703" s="415">
        <f t="shared" si="21"/>
        <v>4.7885640830318037</v>
      </c>
    </row>
    <row r="704" spans="1:8" ht="15" hidden="1" thickBot="1">
      <c r="A704" s="409">
        <v>202201</v>
      </c>
      <c r="B704" s="410" t="s">
        <v>1057</v>
      </c>
      <c r="C704" s="410" t="s">
        <v>791</v>
      </c>
      <c r="D704" s="411" t="s">
        <v>337</v>
      </c>
      <c r="E704" s="412">
        <v>100579</v>
      </c>
      <c r="F704" s="413">
        <v>105.02</v>
      </c>
      <c r="G704" s="414">
        <f t="shared" si="20"/>
        <v>957.71281660636078</v>
      </c>
      <c r="H704" s="415">
        <f t="shared" si="21"/>
        <v>4.7885640830318037</v>
      </c>
    </row>
    <row r="705" spans="1:8" ht="15" hidden="1" thickBot="1">
      <c r="A705" s="409">
        <v>202201</v>
      </c>
      <c r="B705" s="410" t="s">
        <v>1058</v>
      </c>
      <c r="C705" s="410" t="s">
        <v>791</v>
      </c>
      <c r="D705" s="411" t="s">
        <v>337</v>
      </c>
      <c r="E705" s="412">
        <v>78044</v>
      </c>
      <c r="F705" s="413">
        <v>105.02</v>
      </c>
      <c r="G705" s="414">
        <f t="shared" si="20"/>
        <v>743.13464102075795</v>
      </c>
      <c r="H705" s="415">
        <f t="shared" si="21"/>
        <v>3.7156732051037897</v>
      </c>
    </row>
    <row r="706" spans="1:8" ht="15" hidden="1" thickBot="1">
      <c r="A706" s="409">
        <v>202201</v>
      </c>
      <c r="B706" s="410" t="s">
        <v>1059</v>
      </c>
      <c r="C706" s="410" t="s">
        <v>791</v>
      </c>
      <c r="D706" s="411" t="s">
        <v>339</v>
      </c>
      <c r="E706" s="412">
        <v>390</v>
      </c>
      <c r="F706" s="413">
        <v>105.02</v>
      </c>
      <c r="G706" s="414">
        <f t="shared" ref="G706:G769" si="22">+E706/F706</f>
        <v>3.7135783660255193</v>
      </c>
      <c r="H706" s="415">
        <f t="shared" ref="H706:H769" si="23">IF(D706="TB",G706/200,IF(D706="LT",G706,"VER"))</f>
        <v>3.7135783660255193</v>
      </c>
    </row>
    <row r="707" spans="1:8" ht="15" hidden="1" thickBot="1">
      <c r="A707" s="409">
        <v>202201</v>
      </c>
      <c r="B707" s="410" t="s">
        <v>1060</v>
      </c>
      <c r="C707" s="410" t="s">
        <v>791</v>
      </c>
      <c r="D707" s="411" t="s">
        <v>337</v>
      </c>
      <c r="E707" s="412">
        <v>78213</v>
      </c>
      <c r="F707" s="413">
        <v>105.02</v>
      </c>
      <c r="G707" s="414">
        <f t="shared" si="22"/>
        <v>744.7438583127024</v>
      </c>
      <c r="H707" s="415">
        <f t="shared" si="23"/>
        <v>3.723719291563512</v>
      </c>
    </row>
    <row r="708" spans="1:8" ht="15" hidden="1" thickBot="1">
      <c r="A708" s="409">
        <v>202201</v>
      </c>
      <c r="B708" s="410" t="s">
        <v>1061</v>
      </c>
      <c r="C708" s="410" t="s">
        <v>791</v>
      </c>
      <c r="D708" s="411" t="s">
        <v>337</v>
      </c>
      <c r="E708" s="412">
        <v>68839</v>
      </c>
      <c r="F708" s="413">
        <v>105.02</v>
      </c>
      <c r="G708" s="414">
        <f t="shared" si="22"/>
        <v>655.48466958674544</v>
      </c>
      <c r="H708" s="415">
        <f t="shared" si="23"/>
        <v>3.2774233479337274</v>
      </c>
    </row>
    <row r="709" spans="1:8" ht="15" hidden="1" thickBot="1">
      <c r="A709" s="409">
        <v>202201</v>
      </c>
      <c r="B709" s="410" t="s">
        <v>1062</v>
      </c>
      <c r="C709" s="410" t="s">
        <v>791</v>
      </c>
      <c r="D709" s="411" t="s">
        <v>337</v>
      </c>
      <c r="E709" s="412">
        <v>74763</v>
      </c>
      <c r="F709" s="413">
        <v>105.02</v>
      </c>
      <c r="G709" s="414">
        <f t="shared" si="22"/>
        <v>711.89297276709203</v>
      </c>
      <c r="H709" s="415">
        <f t="shared" si="23"/>
        <v>3.5594648638354602</v>
      </c>
    </row>
    <row r="710" spans="1:8" ht="15" hidden="1" thickBot="1">
      <c r="A710" s="409">
        <v>202201</v>
      </c>
      <c r="B710" s="410" t="s">
        <v>1063</v>
      </c>
      <c r="C710" s="410" t="s">
        <v>791</v>
      </c>
      <c r="D710" s="411" t="s">
        <v>337</v>
      </c>
      <c r="E710" s="412">
        <v>64779</v>
      </c>
      <c r="F710" s="413">
        <v>105.02</v>
      </c>
      <c r="G710" s="414">
        <f t="shared" si="22"/>
        <v>616.82536659683876</v>
      </c>
      <c r="H710" s="415">
        <f t="shared" si="23"/>
        <v>3.084126832984194</v>
      </c>
    </row>
    <row r="711" spans="1:8" ht="15" hidden="1" thickBot="1">
      <c r="A711" s="409">
        <v>202201</v>
      </c>
      <c r="B711" s="410" t="s">
        <v>1064</v>
      </c>
      <c r="C711" s="410" t="s">
        <v>791</v>
      </c>
      <c r="D711" s="411" t="s">
        <v>339</v>
      </c>
      <c r="E711" s="412">
        <v>324</v>
      </c>
      <c r="F711" s="413">
        <v>105.02</v>
      </c>
      <c r="G711" s="414">
        <f t="shared" si="22"/>
        <v>3.0851266425442776</v>
      </c>
      <c r="H711" s="415">
        <f t="shared" si="23"/>
        <v>3.0851266425442776</v>
      </c>
    </row>
    <row r="712" spans="1:8" ht="15" hidden="1" thickBot="1">
      <c r="A712" s="409">
        <v>202201</v>
      </c>
      <c r="B712" s="410" t="s">
        <v>1065</v>
      </c>
      <c r="C712" s="410" t="s">
        <v>791</v>
      </c>
      <c r="D712" s="411" t="s">
        <v>337</v>
      </c>
      <c r="E712" s="412">
        <v>56872</v>
      </c>
      <c r="F712" s="413">
        <v>105.02</v>
      </c>
      <c r="G712" s="414">
        <f t="shared" si="22"/>
        <v>541.53494572462387</v>
      </c>
      <c r="H712" s="415">
        <f t="shared" si="23"/>
        <v>2.7076747286231195</v>
      </c>
    </row>
    <row r="713" spans="1:8" ht="15" hidden="1" thickBot="1">
      <c r="A713" s="409">
        <v>202201</v>
      </c>
      <c r="B713" s="410" t="s">
        <v>1066</v>
      </c>
      <c r="C713" s="410" t="s">
        <v>791</v>
      </c>
      <c r="D713" s="411" t="s">
        <v>339</v>
      </c>
      <c r="E713" s="412">
        <v>284</v>
      </c>
      <c r="F713" s="413">
        <v>105.02</v>
      </c>
      <c r="G713" s="414">
        <f t="shared" si="22"/>
        <v>2.7042468101314037</v>
      </c>
      <c r="H713" s="415">
        <f t="shared" si="23"/>
        <v>2.7042468101314037</v>
      </c>
    </row>
    <row r="714" spans="1:8" ht="15" hidden="1" thickBot="1">
      <c r="A714" s="409">
        <v>202201</v>
      </c>
      <c r="B714" s="410" t="s">
        <v>1067</v>
      </c>
      <c r="C714" s="410" t="s">
        <v>791</v>
      </c>
      <c r="D714" s="411" t="s">
        <v>337</v>
      </c>
      <c r="E714" s="412">
        <v>74305.61</v>
      </c>
      <c r="F714" s="413">
        <v>105.02</v>
      </c>
      <c r="G714" s="414">
        <f t="shared" si="22"/>
        <v>707.53770710340893</v>
      </c>
      <c r="H714" s="415">
        <f t="shared" si="23"/>
        <v>3.5376885355170447</v>
      </c>
    </row>
    <row r="715" spans="1:8" ht="15" hidden="1" thickBot="1">
      <c r="A715" s="409">
        <v>202201</v>
      </c>
      <c r="B715" s="410" t="s">
        <v>1068</v>
      </c>
      <c r="C715" s="410" t="s">
        <v>791</v>
      </c>
      <c r="D715" s="411" t="s">
        <v>339</v>
      </c>
      <c r="E715" s="412">
        <v>372</v>
      </c>
      <c r="F715" s="413">
        <v>105.02</v>
      </c>
      <c r="G715" s="414">
        <f t="shared" si="22"/>
        <v>3.542182441439726</v>
      </c>
      <c r="H715" s="415">
        <f t="shared" si="23"/>
        <v>3.542182441439726</v>
      </c>
    </row>
    <row r="716" spans="1:8" ht="15" hidden="1" thickBot="1">
      <c r="A716" s="409">
        <v>202201</v>
      </c>
      <c r="B716" s="410" t="s">
        <v>1069</v>
      </c>
      <c r="C716" s="410" t="s">
        <v>791</v>
      </c>
      <c r="D716" s="411" t="s">
        <v>337</v>
      </c>
      <c r="E716" s="412">
        <v>59779</v>
      </c>
      <c r="F716" s="413">
        <v>105.02</v>
      </c>
      <c r="G716" s="414">
        <f t="shared" si="22"/>
        <v>569.21538754522953</v>
      </c>
      <c r="H716" s="415">
        <f t="shared" si="23"/>
        <v>2.8460769377261474</v>
      </c>
    </row>
    <row r="717" spans="1:8" ht="15" hidden="1" thickBot="1">
      <c r="A717" s="409">
        <v>202201</v>
      </c>
      <c r="B717" s="410" t="s">
        <v>1070</v>
      </c>
      <c r="C717" s="410" t="s">
        <v>791</v>
      </c>
      <c r="D717" s="411" t="s">
        <v>337</v>
      </c>
      <c r="E717" s="412">
        <v>86542</v>
      </c>
      <c r="F717" s="413">
        <v>105.02</v>
      </c>
      <c r="G717" s="414">
        <f t="shared" si="22"/>
        <v>824.052561416873</v>
      </c>
      <c r="H717" s="415">
        <f t="shared" si="23"/>
        <v>4.120262807084365</v>
      </c>
    </row>
    <row r="718" spans="1:8" ht="15" hidden="1" thickBot="1">
      <c r="A718" s="409">
        <v>202201</v>
      </c>
      <c r="B718" s="410" t="s">
        <v>1071</v>
      </c>
      <c r="C718" s="410" t="s">
        <v>791</v>
      </c>
      <c r="D718" s="411" t="s">
        <v>339</v>
      </c>
      <c r="E718" s="412">
        <v>433</v>
      </c>
      <c r="F718" s="413">
        <v>105.02</v>
      </c>
      <c r="G718" s="414">
        <f t="shared" si="22"/>
        <v>4.1230241858693581</v>
      </c>
      <c r="H718" s="415">
        <f t="shared" si="23"/>
        <v>4.1230241858693581</v>
      </c>
    </row>
    <row r="719" spans="1:8" ht="15" hidden="1" thickBot="1">
      <c r="A719" s="409">
        <v>202201</v>
      </c>
      <c r="B719" s="410" t="s">
        <v>1072</v>
      </c>
      <c r="C719" s="410" t="s">
        <v>791</v>
      </c>
      <c r="D719" s="411" t="s">
        <v>337</v>
      </c>
      <c r="E719" s="412">
        <v>65065</v>
      </c>
      <c r="F719" s="413">
        <v>105.02</v>
      </c>
      <c r="G719" s="414">
        <f t="shared" si="22"/>
        <v>619.54865739859076</v>
      </c>
      <c r="H719" s="415">
        <f t="shared" si="23"/>
        <v>3.0977432869929538</v>
      </c>
    </row>
    <row r="720" spans="1:8" ht="15" hidden="1" thickBot="1">
      <c r="A720" s="409">
        <v>202201</v>
      </c>
      <c r="B720" s="410" t="s">
        <v>1073</v>
      </c>
      <c r="C720" s="410" t="s">
        <v>791</v>
      </c>
      <c r="D720" s="411" t="s">
        <v>337</v>
      </c>
      <c r="E720" s="412">
        <v>90160</v>
      </c>
      <c r="F720" s="413">
        <v>105.02</v>
      </c>
      <c r="G720" s="414">
        <f t="shared" si="22"/>
        <v>858.50314225861746</v>
      </c>
      <c r="H720" s="415">
        <f t="shared" si="23"/>
        <v>4.2925157112930874</v>
      </c>
    </row>
    <row r="721" spans="1:8" ht="15" hidden="1" thickBot="1">
      <c r="A721" s="409">
        <v>202201</v>
      </c>
      <c r="B721" s="410" t="s">
        <v>1074</v>
      </c>
      <c r="C721" s="410" t="s">
        <v>791</v>
      </c>
      <c r="D721" s="411" t="s">
        <v>337</v>
      </c>
      <c r="E721" s="412">
        <v>89037</v>
      </c>
      <c r="F721" s="413">
        <v>105.02</v>
      </c>
      <c r="G721" s="414">
        <f t="shared" si="22"/>
        <v>847.80994096362599</v>
      </c>
      <c r="H721" s="415">
        <f t="shared" si="23"/>
        <v>4.2390497048181297</v>
      </c>
    </row>
    <row r="722" spans="1:8" ht="15" hidden="1" thickBot="1">
      <c r="A722" s="409">
        <v>202201</v>
      </c>
      <c r="B722" s="410" t="s">
        <v>1075</v>
      </c>
      <c r="C722" s="410" t="s">
        <v>791</v>
      </c>
      <c r="D722" s="411" t="s">
        <v>337</v>
      </c>
      <c r="E722" s="412">
        <v>89037</v>
      </c>
      <c r="F722" s="413">
        <v>105.02</v>
      </c>
      <c r="G722" s="414">
        <f t="shared" si="22"/>
        <v>847.80994096362599</v>
      </c>
      <c r="H722" s="415">
        <f t="shared" si="23"/>
        <v>4.2390497048181297</v>
      </c>
    </row>
    <row r="723" spans="1:8" ht="15" hidden="1" thickBot="1">
      <c r="A723" s="409">
        <v>202201</v>
      </c>
      <c r="B723" s="410" t="s">
        <v>1076</v>
      </c>
      <c r="C723" s="410" t="s">
        <v>791</v>
      </c>
      <c r="D723" s="411" t="s">
        <v>337</v>
      </c>
      <c r="E723" s="412">
        <v>89037</v>
      </c>
      <c r="F723" s="413">
        <v>105.02</v>
      </c>
      <c r="G723" s="414">
        <f t="shared" si="22"/>
        <v>847.80994096362599</v>
      </c>
      <c r="H723" s="415">
        <f t="shared" si="23"/>
        <v>4.2390497048181297</v>
      </c>
    </row>
    <row r="724" spans="1:8" ht="15" hidden="1" thickBot="1">
      <c r="A724" s="409">
        <v>202201</v>
      </c>
      <c r="B724" s="410" t="s">
        <v>1077</v>
      </c>
      <c r="C724" s="410" t="s">
        <v>791</v>
      </c>
      <c r="D724" s="411" t="s">
        <v>337</v>
      </c>
      <c r="E724" s="412">
        <v>60951</v>
      </c>
      <c r="F724" s="413">
        <v>105.02</v>
      </c>
      <c r="G724" s="414">
        <f t="shared" si="22"/>
        <v>580.3751666349267</v>
      </c>
      <c r="H724" s="415">
        <f t="shared" si="23"/>
        <v>2.9018758331746337</v>
      </c>
    </row>
    <row r="725" spans="1:8" ht="15" hidden="1" thickBot="1">
      <c r="A725" s="409">
        <v>202201</v>
      </c>
      <c r="B725" s="410" t="s">
        <v>1078</v>
      </c>
      <c r="C725" s="410" t="s">
        <v>791</v>
      </c>
      <c r="D725" s="411" t="s">
        <v>337</v>
      </c>
      <c r="E725" s="412">
        <v>60951</v>
      </c>
      <c r="F725" s="413">
        <v>105.02</v>
      </c>
      <c r="G725" s="414">
        <f t="shared" si="22"/>
        <v>580.3751666349267</v>
      </c>
      <c r="H725" s="415">
        <f t="shared" si="23"/>
        <v>2.9018758331746337</v>
      </c>
    </row>
    <row r="726" spans="1:8" ht="15" hidden="1" thickBot="1">
      <c r="A726" s="409">
        <v>202201</v>
      </c>
      <c r="B726" s="410" t="s">
        <v>1079</v>
      </c>
      <c r="C726" s="410" t="s">
        <v>791</v>
      </c>
      <c r="D726" s="411" t="s">
        <v>337</v>
      </c>
      <c r="E726" s="412">
        <v>60951</v>
      </c>
      <c r="F726" s="413">
        <v>105.02</v>
      </c>
      <c r="G726" s="414">
        <f t="shared" si="22"/>
        <v>580.3751666349267</v>
      </c>
      <c r="H726" s="415">
        <f t="shared" si="23"/>
        <v>2.9018758331746337</v>
      </c>
    </row>
    <row r="727" spans="1:8" ht="15" hidden="1" thickBot="1">
      <c r="A727" s="409">
        <v>202201</v>
      </c>
      <c r="B727" s="410" t="s">
        <v>1080</v>
      </c>
      <c r="C727" s="410" t="s">
        <v>791</v>
      </c>
      <c r="D727" s="411" t="s">
        <v>337</v>
      </c>
      <c r="E727" s="412">
        <v>89037</v>
      </c>
      <c r="F727" s="413">
        <v>105.02</v>
      </c>
      <c r="G727" s="414">
        <f t="shared" si="22"/>
        <v>847.80994096362599</v>
      </c>
      <c r="H727" s="415">
        <f t="shared" si="23"/>
        <v>4.2390497048181297</v>
      </c>
    </row>
    <row r="728" spans="1:8" ht="15" hidden="1" thickBot="1">
      <c r="A728" s="409">
        <v>202201</v>
      </c>
      <c r="B728" s="410" t="s">
        <v>1081</v>
      </c>
      <c r="C728" s="410" t="s">
        <v>791</v>
      </c>
      <c r="D728" s="411" t="s">
        <v>337</v>
      </c>
      <c r="E728" s="412">
        <v>60951</v>
      </c>
      <c r="F728" s="413">
        <v>105.02</v>
      </c>
      <c r="G728" s="414">
        <f t="shared" si="22"/>
        <v>580.3751666349267</v>
      </c>
      <c r="H728" s="415">
        <f t="shared" si="23"/>
        <v>2.9018758331746337</v>
      </c>
    </row>
    <row r="729" spans="1:8" ht="15" hidden="1" thickBot="1">
      <c r="A729" s="409">
        <v>202201</v>
      </c>
      <c r="B729" s="410" t="s">
        <v>1082</v>
      </c>
      <c r="C729" s="410" t="s">
        <v>791</v>
      </c>
      <c r="D729" s="411" t="s">
        <v>337</v>
      </c>
      <c r="E729" s="412">
        <v>89037</v>
      </c>
      <c r="F729" s="413">
        <v>105.02</v>
      </c>
      <c r="G729" s="414">
        <f t="shared" si="22"/>
        <v>847.80994096362599</v>
      </c>
      <c r="H729" s="415">
        <f t="shared" si="23"/>
        <v>4.2390497048181297</v>
      </c>
    </row>
    <row r="730" spans="1:8" ht="15" hidden="1" thickBot="1">
      <c r="A730" s="409">
        <v>202201</v>
      </c>
      <c r="B730" s="410" t="s">
        <v>1083</v>
      </c>
      <c r="C730" s="410" t="s">
        <v>791</v>
      </c>
      <c r="D730" s="411" t="s">
        <v>337</v>
      </c>
      <c r="E730" s="412">
        <v>81342</v>
      </c>
      <c r="F730" s="413">
        <v>105.02</v>
      </c>
      <c r="G730" s="414">
        <f t="shared" si="22"/>
        <v>774.53818320319942</v>
      </c>
      <c r="H730" s="415">
        <f t="shared" si="23"/>
        <v>3.8726909160159972</v>
      </c>
    </row>
    <row r="731" spans="1:8" ht="15" hidden="1" thickBot="1">
      <c r="A731" s="409">
        <v>202201</v>
      </c>
      <c r="B731" s="410" t="s">
        <v>1084</v>
      </c>
      <c r="C731" s="410" t="s">
        <v>791</v>
      </c>
      <c r="D731" s="411" t="s">
        <v>337</v>
      </c>
      <c r="E731" s="412">
        <v>77423</v>
      </c>
      <c r="F731" s="413">
        <v>105.02</v>
      </c>
      <c r="G731" s="414">
        <f t="shared" si="22"/>
        <v>737.22148162254814</v>
      </c>
      <c r="H731" s="415">
        <f t="shared" si="23"/>
        <v>3.6861074081127407</v>
      </c>
    </row>
    <row r="732" spans="1:8" ht="15" hidden="1" thickBot="1">
      <c r="A732" s="409">
        <v>202201</v>
      </c>
      <c r="B732" s="410" t="s">
        <v>1085</v>
      </c>
      <c r="C732" s="410" t="s">
        <v>791</v>
      </c>
      <c r="D732" s="411" t="s">
        <v>337</v>
      </c>
      <c r="E732" s="412">
        <v>48923</v>
      </c>
      <c r="F732" s="413">
        <v>105.02</v>
      </c>
      <c r="G732" s="414">
        <f t="shared" si="22"/>
        <v>465.84460102837556</v>
      </c>
      <c r="H732" s="415">
        <f t="shared" si="23"/>
        <v>2.3292230051418779</v>
      </c>
    </row>
    <row r="733" spans="1:8" ht="15" hidden="1" thickBot="1">
      <c r="A733" s="409">
        <v>202201</v>
      </c>
      <c r="B733" s="410" t="s">
        <v>1086</v>
      </c>
      <c r="C733" s="410" t="s">
        <v>791</v>
      </c>
      <c r="D733" s="411" t="s">
        <v>337</v>
      </c>
      <c r="E733" s="412">
        <v>75543</v>
      </c>
      <c r="F733" s="413">
        <v>105.02</v>
      </c>
      <c r="G733" s="414">
        <f t="shared" si="22"/>
        <v>719.32012949914304</v>
      </c>
      <c r="H733" s="415">
        <f t="shared" si="23"/>
        <v>3.5966006474957153</v>
      </c>
    </row>
    <row r="734" spans="1:8" ht="15" hidden="1" thickBot="1">
      <c r="A734" s="409">
        <v>202201</v>
      </c>
      <c r="B734" s="410" t="s">
        <v>1087</v>
      </c>
      <c r="C734" s="410" t="s">
        <v>791</v>
      </c>
      <c r="D734" s="411" t="s">
        <v>337</v>
      </c>
      <c r="E734" s="412">
        <v>82572</v>
      </c>
      <c r="F734" s="413">
        <v>105.02</v>
      </c>
      <c r="G734" s="414">
        <f t="shared" si="22"/>
        <v>786.2502380498953</v>
      </c>
      <c r="H734" s="415">
        <f t="shared" si="23"/>
        <v>3.9312511902494767</v>
      </c>
    </row>
    <row r="735" spans="1:8" ht="15" hidden="1" thickBot="1">
      <c r="A735" s="409">
        <v>202201</v>
      </c>
      <c r="B735" s="410" t="s">
        <v>1088</v>
      </c>
      <c r="C735" s="410" t="s">
        <v>791</v>
      </c>
      <c r="D735" s="411" t="s">
        <v>339</v>
      </c>
      <c r="E735" s="412">
        <v>413</v>
      </c>
      <c r="F735" s="413">
        <v>105.02</v>
      </c>
      <c r="G735" s="414">
        <f t="shared" si="22"/>
        <v>3.9325842696629216</v>
      </c>
      <c r="H735" s="415">
        <f t="shared" si="23"/>
        <v>3.9325842696629216</v>
      </c>
    </row>
    <row r="736" spans="1:8" ht="15" hidden="1" thickBot="1">
      <c r="A736" s="409">
        <v>202201</v>
      </c>
      <c r="B736" s="410" t="s">
        <v>1089</v>
      </c>
      <c r="C736" s="410" t="s">
        <v>791</v>
      </c>
      <c r="D736" s="411" t="s">
        <v>337</v>
      </c>
      <c r="E736" s="412">
        <v>55298</v>
      </c>
      <c r="F736" s="413">
        <v>105.02</v>
      </c>
      <c r="G736" s="414">
        <f t="shared" si="22"/>
        <v>526.54732431917728</v>
      </c>
      <c r="H736" s="415">
        <f t="shared" si="23"/>
        <v>2.6327366215958863</v>
      </c>
    </row>
    <row r="737" spans="1:8" ht="15" hidden="1" thickBot="1">
      <c r="A737" s="409">
        <v>202201</v>
      </c>
      <c r="B737" s="410" t="s">
        <v>1090</v>
      </c>
      <c r="C737" s="410" t="s">
        <v>791</v>
      </c>
      <c r="D737" s="411" t="s">
        <v>337</v>
      </c>
      <c r="E737" s="412">
        <v>56832</v>
      </c>
      <c r="F737" s="413">
        <v>105.02</v>
      </c>
      <c r="G737" s="414">
        <f t="shared" si="22"/>
        <v>541.15406589221107</v>
      </c>
      <c r="H737" s="415">
        <f t="shared" si="23"/>
        <v>2.7057703294610551</v>
      </c>
    </row>
    <row r="738" spans="1:8" ht="15" hidden="1" thickBot="1">
      <c r="A738" s="409">
        <v>202201</v>
      </c>
      <c r="B738" s="410" t="s">
        <v>1091</v>
      </c>
      <c r="C738" s="410" t="s">
        <v>791</v>
      </c>
      <c r="D738" s="411" t="s">
        <v>337</v>
      </c>
      <c r="E738" s="412">
        <v>72780</v>
      </c>
      <c r="F738" s="413">
        <v>105.02</v>
      </c>
      <c r="G738" s="414">
        <f t="shared" si="22"/>
        <v>693.01085507522384</v>
      </c>
      <c r="H738" s="415">
        <f t="shared" si="23"/>
        <v>3.4650542753761191</v>
      </c>
    </row>
    <row r="739" spans="1:8" ht="15" hidden="1" thickBot="1">
      <c r="A739" s="409">
        <v>202201</v>
      </c>
      <c r="B739" s="410" t="s">
        <v>1092</v>
      </c>
      <c r="C739" s="410" t="s">
        <v>791</v>
      </c>
      <c r="D739" s="411" t="s">
        <v>339</v>
      </c>
      <c r="E739" s="412">
        <v>364</v>
      </c>
      <c r="F739" s="413">
        <v>105.02</v>
      </c>
      <c r="G739" s="414">
        <f t="shared" si="22"/>
        <v>3.4660064749571511</v>
      </c>
      <c r="H739" s="415">
        <f t="shared" si="23"/>
        <v>3.4660064749571511</v>
      </c>
    </row>
    <row r="740" spans="1:8" ht="15" hidden="1" thickBot="1">
      <c r="A740" s="409">
        <v>202201</v>
      </c>
      <c r="B740" s="410" t="s">
        <v>1093</v>
      </c>
      <c r="C740" s="410" t="s">
        <v>791</v>
      </c>
      <c r="D740" s="411" t="s">
        <v>337</v>
      </c>
      <c r="E740" s="412">
        <v>74649</v>
      </c>
      <c r="F740" s="413">
        <v>105.02</v>
      </c>
      <c r="G740" s="414">
        <f t="shared" si="22"/>
        <v>710.80746524471533</v>
      </c>
      <c r="H740" s="415">
        <f t="shared" si="23"/>
        <v>3.5540373262235767</v>
      </c>
    </row>
    <row r="741" spans="1:8" ht="15" hidden="1" thickBot="1">
      <c r="A741" s="409">
        <v>202201</v>
      </c>
      <c r="B741" s="410" t="s">
        <v>1094</v>
      </c>
      <c r="C741" s="410" t="s">
        <v>791</v>
      </c>
      <c r="D741" s="411" t="s">
        <v>339</v>
      </c>
      <c r="E741" s="412">
        <v>373</v>
      </c>
      <c r="F741" s="413">
        <v>105.02</v>
      </c>
      <c r="G741" s="414">
        <f t="shared" si="22"/>
        <v>3.5517044372500477</v>
      </c>
      <c r="H741" s="415">
        <f t="shared" si="23"/>
        <v>3.5517044372500477</v>
      </c>
    </row>
    <row r="742" spans="1:8" ht="15" hidden="1" thickBot="1">
      <c r="A742" s="409">
        <v>202201</v>
      </c>
      <c r="B742" s="410" t="s">
        <v>1095</v>
      </c>
      <c r="C742" s="410" t="s">
        <v>791</v>
      </c>
      <c r="D742" s="411" t="s">
        <v>337</v>
      </c>
      <c r="E742" s="412">
        <v>57270</v>
      </c>
      <c r="F742" s="413">
        <v>105.02</v>
      </c>
      <c r="G742" s="414">
        <f t="shared" si="22"/>
        <v>545.32470005713196</v>
      </c>
      <c r="H742" s="415">
        <f t="shared" si="23"/>
        <v>2.72662350028566</v>
      </c>
    </row>
    <row r="743" spans="1:8" ht="15" hidden="1" thickBot="1">
      <c r="A743" s="409">
        <v>202201</v>
      </c>
      <c r="B743" s="410" t="s">
        <v>1096</v>
      </c>
      <c r="C743" s="410" t="s">
        <v>791</v>
      </c>
      <c r="D743" s="411" t="s">
        <v>339</v>
      </c>
      <c r="E743" s="412">
        <v>286</v>
      </c>
      <c r="F743" s="413">
        <v>105.02</v>
      </c>
      <c r="G743" s="414">
        <f t="shared" si="22"/>
        <v>2.7232908017520474</v>
      </c>
      <c r="H743" s="415">
        <f t="shared" si="23"/>
        <v>2.7232908017520474</v>
      </c>
    </row>
    <row r="744" spans="1:8" ht="15" hidden="1" thickBot="1">
      <c r="A744" s="409">
        <v>202201</v>
      </c>
      <c r="B744" s="410" t="s">
        <v>1097</v>
      </c>
      <c r="C744" s="410" t="s">
        <v>791</v>
      </c>
      <c r="D744" s="411" t="s">
        <v>337</v>
      </c>
      <c r="E744" s="412">
        <v>60222</v>
      </c>
      <c r="F744" s="413">
        <v>105.02</v>
      </c>
      <c r="G744" s="414">
        <f t="shared" si="22"/>
        <v>573.43363168920212</v>
      </c>
      <c r="H744" s="415">
        <f t="shared" si="23"/>
        <v>2.8671681584460105</v>
      </c>
    </row>
    <row r="745" spans="1:8" ht="15" hidden="1" thickBot="1">
      <c r="A745" s="409">
        <v>202201</v>
      </c>
      <c r="B745" s="410" t="s">
        <v>1098</v>
      </c>
      <c r="C745" s="410" t="s">
        <v>791</v>
      </c>
      <c r="D745" s="411" t="s">
        <v>337</v>
      </c>
      <c r="E745" s="412">
        <v>71330</v>
      </c>
      <c r="F745" s="413">
        <v>105.02</v>
      </c>
      <c r="G745" s="414">
        <f t="shared" si="22"/>
        <v>679.2039611502571</v>
      </c>
      <c r="H745" s="415">
        <f t="shared" si="23"/>
        <v>3.3960198057512856</v>
      </c>
    </row>
    <row r="746" spans="1:8" ht="15" hidden="1" thickBot="1">
      <c r="A746" s="409">
        <v>202201</v>
      </c>
      <c r="B746" s="410" t="s">
        <v>1099</v>
      </c>
      <c r="C746" s="410" t="s">
        <v>791</v>
      </c>
      <c r="D746" s="411" t="s">
        <v>337</v>
      </c>
      <c r="E746" s="412">
        <v>78552</v>
      </c>
      <c r="F746" s="413">
        <v>105.02</v>
      </c>
      <c r="G746" s="414">
        <f t="shared" si="22"/>
        <v>747.97181489240143</v>
      </c>
      <c r="H746" s="415">
        <f t="shared" si="23"/>
        <v>3.7398590744620073</v>
      </c>
    </row>
    <row r="747" spans="1:8" ht="15" hidden="1" thickBot="1">
      <c r="A747" s="409">
        <v>202201</v>
      </c>
      <c r="B747" s="410" t="s">
        <v>1100</v>
      </c>
      <c r="C747" s="410" t="s">
        <v>791</v>
      </c>
      <c r="D747" s="411" t="s">
        <v>337</v>
      </c>
      <c r="E747" s="412">
        <v>60117</v>
      </c>
      <c r="F747" s="413">
        <v>105.02</v>
      </c>
      <c r="G747" s="414">
        <f t="shared" si="22"/>
        <v>572.43382212911831</v>
      </c>
      <c r="H747" s="415">
        <f t="shared" si="23"/>
        <v>2.8621691106455915</v>
      </c>
    </row>
    <row r="748" spans="1:8" ht="15" hidden="1" thickBot="1">
      <c r="A748" s="409">
        <v>202201</v>
      </c>
      <c r="B748" s="410" t="s">
        <v>1101</v>
      </c>
      <c r="C748" s="410" t="s">
        <v>791</v>
      </c>
      <c r="D748" s="411" t="s">
        <v>337</v>
      </c>
      <c r="E748" s="412">
        <v>86585</v>
      </c>
      <c r="F748" s="413">
        <v>105.02</v>
      </c>
      <c r="G748" s="414">
        <f t="shared" si="22"/>
        <v>824.46200723671689</v>
      </c>
      <c r="H748" s="415">
        <f t="shared" si="23"/>
        <v>4.1223100361835847</v>
      </c>
    </row>
    <row r="749" spans="1:8" ht="15" hidden="1" thickBot="1">
      <c r="A749" s="409">
        <v>202201</v>
      </c>
      <c r="B749" s="410" t="s">
        <v>1102</v>
      </c>
      <c r="C749" s="410" t="s">
        <v>791</v>
      </c>
      <c r="D749" s="411" t="s">
        <v>337</v>
      </c>
      <c r="E749" s="412">
        <v>77913</v>
      </c>
      <c r="F749" s="413">
        <v>105.02</v>
      </c>
      <c r="G749" s="414">
        <f t="shared" si="22"/>
        <v>741.88725956960582</v>
      </c>
      <c r="H749" s="415">
        <f t="shared" si="23"/>
        <v>3.7094362978480291</v>
      </c>
    </row>
    <row r="750" spans="1:8" ht="15" hidden="1" thickBot="1">
      <c r="A750" s="409">
        <v>202201</v>
      </c>
      <c r="B750" s="410" t="s">
        <v>1103</v>
      </c>
      <c r="C750" s="410" t="s">
        <v>791</v>
      </c>
      <c r="D750" s="411" t="s">
        <v>337</v>
      </c>
      <c r="E750" s="412">
        <v>74469</v>
      </c>
      <c r="F750" s="413">
        <v>105.02</v>
      </c>
      <c r="G750" s="414">
        <f t="shared" si="22"/>
        <v>709.09350599885738</v>
      </c>
      <c r="H750" s="415">
        <f t="shared" si="23"/>
        <v>3.545467529994287</v>
      </c>
    </row>
    <row r="751" spans="1:8" ht="15" hidden="1" thickBot="1">
      <c r="A751" s="409">
        <v>202201</v>
      </c>
      <c r="B751" s="410" t="s">
        <v>1104</v>
      </c>
      <c r="C751" s="410" t="s">
        <v>791</v>
      </c>
      <c r="D751" s="411" t="s">
        <v>337</v>
      </c>
      <c r="E751" s="412">
        <v>70332</v>
      </c>
      <c r="F751" s="413">
        <v>105.02</v>
      </c>
      <c r="G751" s="414">
        <f t="shared" si="22"/>
        <v>669.70100933155595</v>
      </c>
      <c r="H751" s="415">
        <f t="shared" si="23"/>
        <v>3.3485050466577797</v>
      </c>
    </row>
    <row r="752" spans="1:8" ht="15" hidden="1" thickBot="1">
      <c r="A752" s="409">
        <v>202201</v>
      </c>
      <c r="B752" s="410" t="s">
        <v>1105</v>
      </c>
      <c r="C752" s="410" t="s">
        <v>791</v>
      </c>
      <c r="D752" s="411" t="s">
        <v>337</v>
      </c>
      <c r="E752" s="412">
        <v>30402</v>
      </c>
      <c r="F752" s="413">
        <v>105.02</v>
      </c>
      <c r="G752" s="414">
        <f t="shared" si="22"/>
        <v>289.48771662540469</v>
      </c>
      <c r="H752" s="415">
        <f t="shared" si="23"/>
        <v>1.4474385831270233</v>
      </c>
    </row>
    <row r="753" spans="1:8" ht="15" hidden="1" thickBot="1">
      <c r="A753" s="409">
        <v>202201</v>
      </c>
      <c r="B753" s="410" t="s">
        <v>1106</v>
      </c>
      <c r="C753" s="410" t="s">
        <v>791</v>
      </c>
      <c r="D753" s="411" t="s">
        <v>339</v>
      </c>
      <c r="E753" s="412">
        <v>152</v>
      </c>
      <c r="F753" s="413">
        <v>105.02</v>
      </c>
      <c r="G753" s="414">
        <f t="shared" si="22"/>
        <v>1.4473433631689203</v>
      </c>
      <c r="H753" s="415">
        <f t="shared" si="23"/>
        <v>1.4473433631689203</v>
      </c>
    </row>
    <row r="754" spans="1:8" ht="15" hidden="1" thickBot="1">
      <c r="A754" s="409">
        <v>202201</v>
      </c>
      <c r="B754" s="410" t="s">
        <v>1107</v>
      </c>
      <c r="C754" s="410" t="s">
        <v>791</v>
      </c>
      <c r="D754" s="411" t="s">
        <v>337</v>
      </c>
      <c r="E754" s="412">
        <v>76943</v>
      </c>
      <c r="F754" s="413">
        <v>105.02</v>
      </c>
      <c r="G754" s="414">
        <f t="shared" si="22"/>
        <v>732.65092363359361</v>
      </c>
      <c r="H754" s="415">
        <f t="shared" si="23"/>
        <v>3.6632546181679682</v>
      </c>
    </row>
    <row r="755" spans="1:8" ht="15" hidden="1" thickBot="1">
      <c r="A755" s="409">
        <v>202201</v>
      </c>
      <c r="B755" s="410" t="s">
        <v>1108</v>
      </c>
      <c r="C755" s="410" t="s">
        <v>791</v>
      </c>
      <c r="D755" s="411" t="s">
        <v>339</v>
      </c>
      <c r="E755" s="412">
        <v>385</v>
      </c>
      <c r="F755" s="413">
        <v>105.02</v>
      </c>
      <c r="G755" s="414">
        <f t="shared" si="22"/>
        <v>3.6659683869739097</v>
      </c>
      <c r="H755" s="415">
        <f t="shared" si="23"/>
        <v>3.6659683869739097</v>
      </c>
    </row>
    <row r="756" spans="1:8" ht="15" hidden="1" thickBot="1">
      <c r="A756" s="409">
        <v>202201</v>
      </c>
      <c r="B756" s="410" t="s">
        <v>1109</v>
      </c>
      <c r="C756" s="410" t="s">
        <v>791</v>
      </c>
      <c r="D756" s="411" t="s">
        <v>337</v>
      </c>
      <c r="E756" s="412">
        <v>87389</v>
      </c>
      <c r="F756" s="413">
        <v>105.02</v>
      </c>
      <c r="G756" s="414">
        <f t="shared" si="22"/>
        <v>832.11769186821562</v>
      </c>
      <c r="H756" s="415">
        <f t="shared" si="23"/>
        <v>4.1605884593410778</v>
      </c>
    </row>
    <row r="757" spans="1:8" ht="15" hidden="1" thickBot="1">
      <c r="A757" s="409">
        <v>202201</v>
      </c>
      <c r="B757" s="410" t="s">
        <v>1110</v>
      </c>
      <c r="C757" s="410" t="s">
        <v>791</v>
      </c>
      <c r="D757" s="411" t="s">
        <v>339</v>
      </c>
      <c r="E757" s="412">
        <v>437</v>
      </c>
      <c r="F757" s="413">
        <v>105.02</v>
      </c>
      <c r="G757" s="414">
        <f t="shared" si="22"/>
        <v>4.1611121691106456</v>
      </c>
      <c r="H757" s="415">
        <f t="shared" si="23"/>
        <v>4.1611121691106456</v>
      </c>
    </row>
    <row r="758" spans="1:8" ht="15" hidden="1" thickBot="1">
      <c r="A758" s="409">
        <v>202201</v>
      </c>
      <c r="B758" s="410" t="s">
        <v>1111</v>
      </c>
      <c r="C758" s="410" t="s">
        <v>791</v>
      </c>
      <c r="D758" s="411" t="s">
        <v>337</v>
      </c>
      <c r="E758" s="412">
        <v>70306</v>
      </c>
      <c r="F758" s="413">
        <v>105.02</v>
      </c>
      <c r="G758" s="414">
        <f t="shared" si="22"/>
        <v>669.45343744048751</v>
      </c>
      <c r="H758" s="415">
        <f t="shared" si="23"/>
        <v>3.3472671872024375</v>
      </c>
    </row>
    <row r="759" spans="1:8" ht="15" hidden="1" thickBot="1">
      <c r="A759" s="409">
        <v>202201</v>
      </c>
      <c r="B759" s="410" t="s">
        <v>1112</v>
      </c>
      <c r="C759" s="410" t="s">
        <v>791</v>
      </c>
      <c r="D759" s="411" t="s">
        <v>339</v>
      </c>
      <c r="E759" s="412">
        <v>352</v>
      </c>
      <c r="F759" s="413">
        <v>105.02</v>
      </c>
      <c r="G759" s="414">
        <f t="shared" si="22"/>
        <v>3.3517425252332891</v>
      </c>
      <c r="H759" s="415">
        <f t="shared" si="23"/>
        <v>3.3517425252332891</v>
      </c>
    </row>
    <row r="760" spans="1:8" ht="15" hidden="1" thickBot="1">
      <c r="A760" s="409">
        <v>202201</v>
      </c>
      <c r="B760" s="410" t="s">
        <v>1113</v>
      </c>
      <c r="C760" s="410" t="s">
        <v>791</v>
      </c>
      <c r="D760" s="411" t="s">
        <v>337</v>
      </c>
      <c r="E760" s="412">
        <v>50680</v>
      </c>
      <c r="F760" s="413">
        <v>105.02</v>
      </c>
      <c r="G760" s="414">
        <f t="shared" si="22"/>
        <v>482.57474766711107</v>
      </c>
      <c r="H760" s="415">
        <f t="shared" si="23"/>
        <v>2.4128737383355552</v>
      </c>
    </row>
    <row r="761" spans="1:8" ht="15" hidden="1" thickBot="1">
      <c r="A761" s="409">
        <v>202201</v>
      </c>
      <c r="B761" s="410" t="s">
        <v>1114</v>
      </c>
      <c r="C761" s="410" t="s">
        <v>791</v>
      </c>
      <c r="D761" s="411" t="s">
        <v>339</v>
      </c>
      <c r="E761" s="412">
        <v>253</v>
      </c>
      <c r="F761" s="413">
        <v>105.02</v>
      </c>
      <c r="G761" s="414">
        <f t="shared" si="22"/>
        <v>2.4090649400114263</v>
      </c>
      <c r="H761" s="415">
        <f t="shared" si="23"/>
        <v>2.4090649400114263</v>
      </c>
    </row>
    <row r="762" spans="1:8" ht="15" hidden="1" thickBot="1">
      <c r="A762" s="409">
        <v>202201</v>
      </c>
      <c r="B762" s="410" t="s">
        <v>1115</v>
      </c>
      <c r="C762" s="410" t="s">
        <v>791</v>
      </c>
      <c r="D762" s="411" t="s">
        <v>337</v>
      </c>
      <c r="E762" s="412">
        <v>62640</v>
      </c>
      <c r="F762" s="413">
        <v>105.02</v>
      </c>
      <c r="G762" s="414">
        <f t="shared" si="22"/>
        <v>596.45781755856035</v>
      </c>
      <c r="H762" s="415">
        <f t="shared" si="23"/>
        <v>2.9822890877928017</v>
      </c>
    </row>
    <row r="763" spans="1:8" ht="15" hidden="1" thickBot="1">
      <c r="A763" s="409">
        <v>202201</v>
      </c>
      <c r="B763" s="410" t="s">
        <v>1116</v>
      </c>
      <c r="C763" s="410" t="s">
        <v>791</v>
      </c>
      <c r="D763" s="411" t="s">
        <v>337</v>
      </c>
      <c r="E763" s="412">
        <v>66923</v>
      </c>
      <c r="F763" s="413">
        <v>105.02</v>
      </c>
      <c r="G763" s="414">
        <f t="shared" si="22"/>
        <v>637.24052561416875</v>
      </c>
      <c r="H763" s="415">
        <f t="shared" si="23"/>
        <v>3.1862026280708435</v>
      </c>
    </row>
    <row r="764" spans="1:8" ht="15" hidden="1" thickBot="1">
      <c r="A764" s="409">
        <v>202201</v>
      </c>
      <c r="B764" s="410" t="s">
        <v>1117</v>
      </c>
      <c r="C764" s="410" t="s">
        <v>791</v>
      </c>
      <c r="D764" s="411" t="s">
        <v>339</v>
      </c>
      <c r="E764" s="412">
        <v>335</v>
      </c>
      <c r="F764" s="413">
        <v>105.02</v>
      </c>
      <c r="G764" s="414">
        <f t="shared" si="22"/>
        <v>3.1898685964578175</v>
      </c>
      <c r="H764" s="415">
        <f t="shared" si="23"/>
        <v>3.1898685964578175</v>
      </c>
    </row>
    <row r="765" spans="1:8" ht="15" hidden="1" thickBot="1">
      <c r="A765" s="409">
        <v>202201</v>
      </c>
      <c r="B765" s="410" t="s">
        <v>1118</v>
      </c>
      <c r="C765" s="410" t="s">
        <v>791</v>
      </c>
      <c r="D765" s="411" t="s">
        <v>339</v>
      </c>
      <c r="E765" s="412">
        <v>313</v>
      </c>
      <c r="F765" s="413">
        <v>105.02</v>
      </c>
      <c r="G765" s="414">
        <f t="shared" si="22"/>
        <v>2.9803846886307372</v>
      </c>
      <c r="H765" s="415">
        <f t="shared" si="23"/>
        <v>2.9803846886307372</v>
      </c>
    </row>
    <row r="766" spans="1:8" ht="15" hidden="1" thickBot="1">
      <c r="A766" s="409">
        <v>202201</v>
      </c>
      <c r="B766" s="410" t="s">
        <v>1119</v>
      </c>
      <c r="C766" s="410" t="s">
        <v>791</v>
      </c>
      <c r="D766" s="411" t="s">
        <v>337</v>
      </c>
      <c r="E766" s="412">
        <v>36679</v>
      </c>
      <c r="F766" s="413">
        <v>105.02</v>
      </c>
      <c r="G766" s="414">
        <f t="shared" si="22"/>
        <v>349.25728432679489</v>
      </c>
      <c r="H766" s="415">
        <f t="shared" si="23"/>
        <v>1.7462864216339744</v>
      </c>
    </row>
    <row r="767" spans="1:8" ht="15" hidden="1" thickBot="1">
      <c r="A767" s="409">
        <v>202201</v>
      </c>
      <c r="B767" s="410" t="s">
        <v>1120</v>
      </c>
      <c r="C767" s="410" t="s">
        <v>791</v>
      </c>
      <c r="D767" s="411" t="s">
        <v>339</v>
      </c>
      <c r="E767" s="412">
        <v>183</v>
      </c>
      <c r="F767" s="413">
        <v>105.02</v>
      </c>
      <c r="G767" s="414">
        <f t="shared" si="22"/>
        <v>1.7425252332888974</v>
      </c>
      <c r="H767" s="415">
        <f t="shared" si="23"/>
        <v>1.7425252332888974</v>
      </c>
    </row>
    <row r="768" spans="1:8" ht="15" hidden="1" thickBot="1">
      <c r="A768" s="409">
        <v>202201</v>
      </c>
      <c r="B768" s="410" t="s">
        <v>1121</v>
      </c>
      <c r="C768" s="410" t="s">
        <v>791</v>
      </c>
      <c r="D768" s="411" t="s">
        <v>337</v>
      </c>
      <c r="E768" s="412">
        <v>66195</v>
      </c>
      <c r="F768" s="413">
        <v>105.02</v>
      </c>
      <c r="G768" s="414">
        <f t="shared" si="22"/>
        <v>630.30851266425441</v>
      </c>
      <c r="H768" s="415">
        <f t="shared" si="23"/>
        <v>3.1515425633212719</v>
      </c>
    </row>
    <row r="769" spans="1:8" ht="15" hidden="1" thickBot="1">
      <c r="A769" s="409">
        <v>202201</v>
      </c>
      <c r="B769" s="410" t="s">
        <v>1122</v>
      </c>
      <c r="C769" s="410" t="s">
        <v>791</v>
      </c>
      <c r="D769" s="411" t="s">
        <v>339</v>
      </c>
      <c r="E769" s="412">
        <v>331</v>
      </c>
      <c r="F769" s="413">
        <v>105.02</v>
      </c>
      <c r="G769" s="414">
        <f t="shared" si="22"/>
        <v>3.1517806132165305</v>
      </c>
      <c r="H769" s="415">
        <f t="shared" si="23"/>
        <v>3.1517806132165305</v>
      </c>
    </row>
    <row r="770" spans="1:8" ht="15" hidden="1" thickBot="1">
      <c r="A770" s="409">
        <v>202201</v>
      </c>
      <c r="B770" s="410" t="s">
        <v>1123</v>
      </c>
      <c r="C770" s="410" t="s">
        <v>791</v>
      </c>
      <c r="D770" s="411" t="s">
        <v>337</v>
      </c>
      <c r="E770" s="412">
        <v>49970</v>
      </c>
      <c r="F770" s="413">
        <v>105.02</v>
      </c>
      <c r="G770" s="414">
        <f t="shared" ref="G770:G833" si="24">+E770/F770</f>
        <v>475.81413064178253</v>
      </c>
      <c r="H770" s="415">
        <f t="shared" ref="H770:H833" si="25">IF(D770="TB",G770/200,IF(D770="LT",G770,"VER"))</f>
        <v>2.3790706532089128</v>
      </c>
    </row>
    <row r="771" spans="1:8" ht="15" hidden="1" thickBot="1">
      <c r="A771" s="409">
        <v>202201</v>
      </c>
      <c r="B771" s="410" t="s">
        <v>1124</v>
      </c>
      <c r="C771" s="410" t="s">
        <v>791</v>
      </c>
      <c r="D771" s="411" t="s">
        <v>339</v>
      </c>
      <c r="E771" s="412">
        <v>250</v>
      </c>
      <c r="F771" s="413">
        <v>105.02</v>
      </c>
      <c r="G771" s="414">
        <f t="shared" si="24"/>
        <v>2.380498952580461</v>
      </c>
      <c r="H771" s="415">
        <f t="shared" si="25"/>
        <v>2.380498952580461</v>
      </c>
    </row>
    <row r="772" spans="1:8" ht="15" hidden="1" thickBot="1">
      <c r="A772" s="409">
        <v>202201</v>
      </c>
      <c r="B772" s="410" t="s">
        <v>1125</v>
      </c>
      <c r="C772" s="410" t="s">
        <v>791</v>
      </c>
      <c r="D772" s="411" t="s">
        <v>337</v>
      </c>
      <c r="E772" s="412">
        <v>69958</v>
      </c>
      <c r="F772" s="413">
        <v>105.02</v>
      </c>
      <c r="G772" s="414">
        <f t="shared" si="24"/>
        <v>666.13978289849558</v>
      </c>
      <c r="H772" s="415">
        <f t="shared" si="25"/>
        <v>3.3306989144924781</v>
      </c>
    </row>
    <row r="773" spans="1:8" ht="15" hidden="1" thickBot="1">
      <c r="A773" s="409">
        <v>202201</v>
      </c>
      <c r="B773" s="410" t="s">
        <v>1126</v>
      </c>
      <c r="C773" s="410" t="s">
        <v>791</v>
      </c>
      <c r="D773" s="411" t="s">
        <v>339</v>
      </c>
      <c r="E773" s="412">
        <v>350</v>
      </c>
      <c r="F773" s="413">
        <v>105.02</v>
      </c>
      <c r="G773" s="414">
        <f t="shared" si="24"/>
        <v>3.3326985336126453</v>
      </c>
      <c r="H773" s="415">
        <f t="shared" si="25"/>
        <v>3.3326985336126453</v>
      </c>
    </row>
    <row r="774" spans="1:8" ht="15" hidden="1" thickBot="1">
      <c r="A774" s="409">
        <v>202201</v>
      </c>
      <c r="B774" s="410" t="s">
        <v>1127</v>
      </c>
      <c r="C774" s="410" t="s">
        <v>791</v>
      </c>
      <c r="D774" s="411" t="s">
        <v>337</v>
      </c>
      <c r="E774" s="412">
        <v>69188</v>
      </c>
      <c r="F774" s="413">
        <v>105.02</v>
      </c>
      <c r="G774" s="414">
        <f t="shared" si="24"/>
        <v>658.80784612454772</v>
      </c>
      <c r="H774" s="415">
        <f t="shared" si="25"/>
        <v>3.2940392306227384</v>
      </c>
    </row>
    <row r="775" spans="1:8" ht="15" hidden="1" thickBot="1">
      <c r="A775" s="409">
        <v>202201</v>
      </c>
      <c r="B775" s="410" t="s">
        <v>1128</v>
      </c>
      <c r="C775" s="410" t="s">
        <v>791</v>
      </c>
      <c r="D775" s="411" t="s">
        <v>339</v>
      </c>
      <c r="E775" s="412">
        <v>346</v>
      </c>
      <c r="F775" s="413">
        <v>105.02</v>
      </c>
      <c r="G775" s="414">
        <f t="shared" si="24"/>
        <v>3.2946105503713579</v>
      </c>
      <c r="H775" s="415">
        <f t="shared" si="25"/>
        <v>3.2946105503713579</v>
      </c>
    </row>
    <row r="776" spans="1:8" ht="15" hidden="1" thickBot="1">
      <c r="A776" s="409">
        <v>202201</v>
      </c>
      <c r="B776" s="410" t="s">
        <v>1129</v>
      </c>
      <c r="C776" s="410" t="s">
        <v>791</v>
      </c>
      <c r="D776" s="411" t="s">
        <v>337</v>
      </c>
      <c r="E776" s="412">
        <v>76461</v>
      </c>
      <c r="F776" s="413">
        <v>105.02</v>
      </c>
      <c r="G776" s="414">
        <f t="shared" si="24"/>
        <v>728.06132165301847</v>
      </c>
      <c r="H776" s="415">
        <f t="shared" si="25"/>
        <v>3.6403066082650923</v>
      </c>
    </row>
    <row r="777" spans="1:8" ht="15" hidden="1" thickBot="1">
      <c r="A777" s="409">
        <v>202201</v>
      </c>
      <c r="B777" s="410" t="s">
        <v>1130</v>
      </c>
      <c r="C777" s="410" t="s">
        <v>791</v>
      </c>
      <c r="D777" s="411" t="s">
        <v>337</v>
      </c>
      <c r="E777" s="412">
        <v>77210</v>
      </c>
      <c r="F777" s="413">
        <v>105.02</v>
      </c>
      <c r="G777" s="414">
        <f t="shared" si="24"/>
        <v>735.19329651494957</v>
      </c>
      <c r="H777" s="415">
        <f t="shared" si="25"/>
        <v>3.675966482574748</v>
      </c>
    </row>
    <row r="778" spans="1:8" ht="15" hidden="1" thickBot="1">
      <c r="A778" s="409">
        <v>202201</v>
      </c>
      <c r="B778" s="410" t="s">
        <v>1131</v>
      </c>
      <c r="C778" s="410" t="s">
        <v>791</v>
      </c>
      <c r="D778" s="411" t="s">
        <v>339</v>
      </c>
      <c r="E778" s="412">
        <v>386</v>
      </c>
      <c r="F778" s="413">
        <v>105.02</v>
      </c>
      <c r="G778" s="414">
        <f t="shared" si="24"/>
        <v>3.6754903827842318</v>
      </c>
      <c r="H778" s="415">
        <f t="shared" si="25"/>
        <v>3.6754903827842318</v>
      </c>
    </row>
    <row r="779" spans="1:8" ht="15" hidden="1" thickBot="1">
      <c r="A779" s="409">
        <v>202201</v>
      </c>
      <c r="B779" s="410" t="s">
        <v>1132</v>
      </c>
      <c r="C779" s="410" t="s">
        <v>791</v>
      </c>
      <c r="D779" s="411" t="s">
        <v>337</v>
      </c>
      <c r="E779" s="412">
        <v>77210</v>
      </c>
      <c r="F779" s="413">
        <v>105.02</v>
      </c>
      <c r="G779" s="414">
        <f t="shared" si="24"/>
        <v>735.19329651494957</v>
      </c>
      <c r="H779" s="415">
        <f t="shared" si="25"/>
        <v>3.675966482574748</v>
      </c>
    </row>
    <row r="780" spans="1:8" ht="15" hidden="1" thickBot="1">
      <c r="A780" s="409">
        <v>202201</v>
      </c>
      <c r="B780" s="410" t="s">
        <v>1133</v>
      </c>
      <c r="C780" s="410" t="s">
        <v>791</v>
      </c>
      <c r="D780" s="411" t="s">
        <v>339</v>
      </c>
      <c r="E780" s="412">
        <v>386</v>
      </c>
      <c r="F780" s="413">
        <v>105.02</v>
      </c>
      <c r="G780" s="414">
        <f t="shared" si="24"/>
        <v>3.6754903827842318</v>
      </c>
      <c r="H780" s="415">
        <f t="shared" si="25"/>
        <v>3.6754903827842318</v>
      </c>
    </row>
    <row r="781" spans="1:8" ht="15" hidden="1" thickBot="1">
      <c r="A781" s="409">
        <v>202201</v>
      </c>
      <c r="B781" s="410" t="s">
        <v>1134</v>
      </c>
      <c r="C781" s="410" t="s">
        <v>791</v>
      </c>
      <c r="D781" s="411" t="s">
        <v>337</v>
      </c>
      <c r="E781" s="412">
        <v>76461</v>
      </c>
      <c r="F781" s="413">
        <v>105.02</v>
      </c>
      <c r="G781" s="414">
        <f t="shared" si="24"/>
        <v>728.06132165301847</v>
      </c>
      <c r="H781" s="415">
        <f t="shared" si="25"/>
        <v>3.6403066082650923</v>
      </c>
    </row>
    <row r="782" spans="1:8" ht="15" hidden="1" thickBot="1">
      <c r="A782" s="409">
        <v>202201</v>
      </c>
      <c r="B782" s="410" t="s">
        <v>1135</v>
      </c>
      <c r="C782" s="410" t="s">
        <v>791</v>
      </c>
      <c r="D782" s="411" t="s">
        <v>337</v>
      </c>
      <c r="E782" s="412">
        <v>71496</v>
      </c>
      <c r="F782" s="413">
        <v>105.02</v>
      </c>
      <c r="G782" s="414">
        <f t="shared" si="24"/>
        <v>680.78461245477058</v>
      </c>
      <c r="H782" s="415">
        <f t="shared" si="25"/>
        <v>3.403923062273853</v>
      </c>
    </row>
    <row r="783" spans="1:8" ht="15" hidden="1" thickBot="1">
      <c r="A783" s="409">
        <v>202201</v>
      </c>
      <c r="B783" s="410" t="s">
        <v>1136</v>
      </c>
      <c r="C783" s="410" t="s">
        <v>791</v>
      </c>
      <c r="D783" s="411" t="s">
        <v>339</v>
      </c>
      <c r="E783" s="412">
        <v>357</v>
      </c>
      <c r="F783" s="413">
        <v>105.02</v>
      </c>
      <c r="G783" s="414">
        <f t="shared" si="24"/>
        <v>3.3993525042848982</v>
      </c>
      <c r="H783" s="415">
        <f t="shared" si="25"/>
        <v>3.3993525042848982</v>
      </c>
    </row>
    <row r="784" spans="1:8" ht="15" hidden="1" thickBot="1">
      <c r="A784" s="409">
        <v>202201</v>
      </c>
      <c r="B784" s="410" t="s">
        <v>1137</v>
      </c>
      <c r="C784" s="410" t="s">
        <v>791</v>
      </c>
      <c r="D784" s="411" t="s">
        <v>337</v>
      </c>
      <c r="E784" s="412">
        <v>80278</v>
      </c>
      <c r="F784" s="413">
        <v>105.02</v>
      </c>
      <c r="G784" s="414">
        <f t="shared" si="24"/>
        <v>764.40677966101703</v>
      </c>
      <c r="H784" s="415">
        <f t="shared" si="25"/>
        <v>3.8220338983050852</v>
      </c>
    </row>
    <row r="785" spans="1:8" ht="15" hidden="1" thickBot="1">
      <c r="A785" s="409">
        <v>202201</v>
      </c>
      <c r="B785" s="410" t="s">
        <v>1138</v>
      </c>
      <c r="C785" s="410" t="s">
        <v>791</v>
      </c>
      <c r="D785" s="411" t="s">
        <v>339</v>
      </c>
      <c r="E785" s="412">
        <v>401</v>
      </c>
      <c r="F785" s="413">
        <v>105.02</v>
      </c>
      <c r="G785" s="414">
        <f t="shared" si="24"/>
        <v>3.8183203199390592</v>
      </c>
      <c r="H785" s="415">
        <f t="shared" si="25"/>
        <v>3.8183203199390592</v>
      </c>
    </row>
    <row r="786" spans="1:8" ht="15" hidden="1" thickBot="1">
      <c r="A786" s="409">
        <v>202201</v>
      </c>
      <c r="B786" s="410" t="s">
        <v>1139</v>
      </c>
      <c r="C786" s="410" t="s">
        <v>791</v>
      </c>
      <c r="D786" s="411" t="s">
        <v>337</v>
      </c>
      <c r="E786" s="412">
        <v>78680</v>
      </c>
      <c r="F786" s="413">
        <v>105.02</v>
      </c>
      <c r="G786" s="414">
        <f t="shared" si="24"/>
        <v>749.19063035612271</v>
      </c>
      <c r="H786" s="415">
        <f t="shared" si="25"/>
        <v>3.7459531517806135</v>
      </c>
    </row>
    <row r="787" spans="1:8" ht="15" hidden="1" thickBot="1">
      <c r="A787" s="409">
        <v>202201</v>
      </c>
      <c r="B787" s="410" t="s">
        <v>1140</v>
      </c>
      <c r="C787" s="410" t="s">
        <v>791</v>
      </c>
      <c r="D787" s="411" t="s">
        <v>339</v>
      </c>
      <c r="E787" s="412">
        <v>393</v>
      </c>
      <c r="F787" s="413">
        <v>105.02</v>
      </c>
      <c r="G787" s="414">
        <f t="shared" si="24"/>
        <v>3.7421443534564847</v>
      </c>
      <c r="H787" s="415">
        <f t="shared" si="25"/>
        <v>3.7421443534564847</v>
      </c>
    </row>
    <row r="788" spans="1:8" ht="15" hidden="1" thickBot="1">
      <c r="A788" s="409">
        <v>202201</v>
      </c>
      <c r="B788" s="410" t="s">
        <v>1141</v>
      </c>
      <c r="C788" s="410" t="s">
        <v>791</v>
      </c>
      <c r="D788" s="411" t="s">
        <v>337</v>
      </c>
      <c r="E788" s="412">
        <v>84598</v>
      </c>
      <c r="F788" s="413">
        <v>105.02</v>
      </c>
      <c r="G788" s="414">
        <f t="shared" si="24"/>
        <v>805.54180156160737</v>
      </c>
      <c r="H788" s="415">
        <f t="shared" si="25"/>
        <v>4.0277090078080366</v>
      </c>
    </row>
    <row r="789" spans="1:8" ht="15" hidden="1" thickBot="1">
      <c r="A789" s="409">
        <v>202201</v>
      </c>
      <c r="B789" s="410" t="s">
        <v>1142</v>
      </c>
      <c r="C789" s="410" t="s">
        <v>791</v>
      </c>
      <c r="D789" s="411" t="s">
        <v>339</v>
      </c>
      <c r="E789" s="412">
        <v>423</v>
      </c>
      <c r="F789" s="413">
        <v>105.02</v>
      </c>
      <c r="G789" s="414">
        <f t="shared" si="24"/>
        <v>4.0278042277661399</v>
      </c>
      <c r="H789" s="415">
        <f t="shared" si="25"/>
        <v>4.0278042277661399</v>
      </c>
    </row>
    <row r="790" spans="1:8" ht="15" hidden="1" thickBot="1">
      <c r="A790" s="409">
        <v>202201</v>
      </c>
      <c r="B790" s="410" t="s">
        <v>1143</v>
      </c>
      <c r="C790" s="410" t="s">
        <v>791</v>
      </c>
      <c r="D790" s="411" t="s">
        <v>337</v>
      </c>
      <c r="E790" s="412">
        <v>68795</v>
      </c>
      <c r="F790" s="413">
        <v>105.02</v>
      </c>
      <c r="G790" s="414">
        <f t="shared" si="24"/>
        <v>655.0657017710912</v>
      </c>
      <c r="H790" s="415">
        <f t="shared" si="25"/>
        <v>3.275328508855456</v>
      </c>
    </row>
    <row r="791" spans="1:8" ht="15" hidden="1" thickBot="1">
      <c r="A791" s="409">
        <v>202201</v>
      </c>
      <c r="B791" s="410" t="s">
        <v>1144</v>
      </c>
      <c r="C791" s="410" t="s">
        <v>791</v>
      </c>
      <c r="D791" s="411" t="s">
        <v>339</v>
      </c>
      <c r="E791" s="412">
        <v>344</v>
      </c>
      <c r="F791" s="413">
        <v>105.02</v>
      </c>
      <c r="G791" s="414">
        <f t="shared" si="24"/>
        <v>3.2755665587507141</v>
      </c>
      <c r="H791" s="415">
        <f t="shared" si="25"/>
        <v>3.2755665587507141</v>
      </c>
    </row>
    <row r="792" spans="1:8" ht="15" hidden="1" thickBot="1">
      <c r="A792" s="409">
        <v>202201</v>
      </c>
      <c r="B792" s="410" t="s">
        <v>1145</v>
      </c>
      <c r="C792" s="410" t="s">
        <v>791</v>
      </c>
      <c r="D792" s="411" t="s">
        <v>337</v>
      </c>
      <c r="E792" s="412">
        <v>71175</v>
      </c>
      <c r="F792" s="413">
        <v>105.02</v>
      </c>
      <c r="G792" s="414">
        <f t="shared" si="24"/>
        <v>677.72805179965724</v>
      </c>
      <c r="H792" s="415">
        <f t="shared" si="25"/>
        <v>3.388640258998286</v>
      </c>
    </row>
    <row r="793" spans="1:8" ht="15" hidden="1" thickBot="1">
      <c r="A793" s="409">
        <v>202201</v>
      </c>
      <c r="B793" s="410" t="s">
        <v>1146</v>
      </c>
      <c r="C793" s="410" t="s">
        <v>791</v>
      </c>
      <c r="D793" s="411" t="s">
        <v>337</v>
      </c>
      <c r="E793" s="412">
        <v>77777</v>
      </c>
      <c r="F793" s="413">
        <v>105.02</v>
      </c>
      <c r="G793" s="414">
        <f t="shared" si="24"/>
        <v>740.59226813940199</v>
      </c>
      <c r="H793" s="415">
        <f t="shared" si="25"/>
        <v>3.7029613406970099</v>
      </c>
    </row>
    <row r="794" spans="1:8" ht="15" hidden="1" thickBot="1">
      <c r="A794" s="409">
        <v>202201</v>
      </c>
      <c r="B794" s="410" t="s">
        <v>1147</v>
      </c>
      <c r="C794" s="410" t="s">
        <v>791</v>
      </c>
      <c r="D794" s="411" t="s">
        <v>339</v>
      </c>
      <c r="E794" s="412">
        <v>389</v>
      </c>
      <c r="F794" s="413">
        <v>105.02</v>
      </c>
      <c r="G794" s="414">
        <f t="shared" si="24"/>
        <v>3.7040563702151972</v>
      </c>
      <c r="H794" s="415">
        <f t="shared" si="25"/>
        <v>3.7040563702151972</v>
      </c>
    </row>
    <row r="795" spans="1:8" ht="15" hidden="1" thickBot="1">
      <c r="A795" s="409">
        <v>202201</v>
      </c>
      <c r="B795" s="410" t="s">
        <v>1148</v>
      </c>
      <c r="C795" s="410" t="s">
        <v>791</v>
      </c>
      <c r="D795" s="411" t="s">
        <v>339</v>
      </c>
      <c r="E795" s="412">
        <v>356</v>
      </c>
      <c r="F795" s="413">
        <v>105.02</v>
      </c>
      <c r="G795" s="414">
        <f t="shared" si="24"/>
        <v>3.3898305084745766</v>
      </c>
      <c r="H795" s="415">
        <f t="shared" si="25"/>
        <v>3.3898305084745766</v>
      </c>
    </row>
    <row r="796" spans="1:8" ht="15" hidden="1" thickBot="1">
      <c r="A796" s="409">
        <v>202201</v>
      </c>
      <c r="B796" s="410" t="s">
        <v>1149</v>
      </c>
      <c r="C796" s="410" t="s">
        <v>791</v>
      </c>
      <c r="D796" s="411" t="s">
        <v>337</v>
      </c>
      <c r="E796" s="412">
        <v>84831</v>
      </c>
      <c r="F796" s="413">
        <v>105.02</v>
      </c>
      <c r="G796" s="414">
        <f t="shared" si="24"/>
        <v>807.76042658541235</v>
      </c>
      <c r="H796" s="415">
        <f t="shared" si="25"/>
        <v>4.0388021329270618</v>
      </c>
    </row>
    <row r="797" spans="1:8" ht="15" hidden="1" thickBot="1">
      <c r="A797" s="409">
        <v>202201</v>
      </c>
      <c r="B797" s="410" t="s">
        <v>1150</v>
      </c>
      <c r="C797" s="410" t="s">
        <v>791</v>
      </c>
      <c r="D797" s="411" t="s">
        <v>337</v>
      </c>
      <c r="E797" s="412">
        <v>81839</v>
      </c>
      <c r="F797" s="413">
        <v>105.02</v>
      </c>
      <c r="G797" s="414">
        <f t="shared" si="24"/>
        <v>779.27061512092939</v>
      </c>
      <c r="H797" s="415">
        <f t="shared" si="25"/>
        <v>3.8963530756046469</v>
      </c>
    </row>
    <row r="798" spans="1:8" ht="15" hidden="1" thickBot="1">
      <c r="A798" s="409">
        <v>202201</v>
      </c>
      <c r="B798" s="410" t="s">
        <v>1151</v>
      </c>
      <c r="C798" s="410" t="s">
        <v>791</v>
      </c>
      <c r="D798" s="411" t="s">
        <v>339</v>
      </c>
      <c r="E798" s="412">
        <v>424</v>
      </c>
      <c r="F798" s="413">
        <v>105.02</v>
      </c>
      <c r="G798" s="414">
        <f t="shared" si="24"/>
        <v>4.0373262235764615</v>
      </c>
      <c r="H798" s="415">
        <f t="shared" si="25"/>
        <v>4.0373262235764615</v>
      </c>
    </row>
    <row r="799" spans="1:8" ht="15" hidden="1" thickBot="1">
      <c r="A799" s="409">
        <v>202201</v>
      </c>
      <c r="B799" s="410" t="s">
        <v>1152</v>
      </c>
      <c r="C799" s="410" t="s">
        <v>791</v>
      </c>
      <c r="D799" s="411" t="s">
        <v>337</v>
      </c>
      <c r="E799" s="412">
        <v>74618</v>
      </c>
      <c r="F799" s="413">
        <v>105.02</v>
      </c>
      <c r="G799" s="414">
        <f t="shared" si="24"/>
        <v>710.51228337459531</v>
      </c>
      <c r="H799" s="415">
        <f t="shared" si="25"/>
        <v>3.5525614168729764</v>
      </c>
    </row>
    <row r="800" spans="1:8" ht="15" hidden="1" thickBot="1">
      <c r="A800" s="409">
        <v>202201</v>
      </c>
      <c r="B800" s="410" t="s">
        <v>1153</v>
      </c>
      <c r="C800" s="410" t="s">
        <v>791</v>
      </c>
      <c r="D800" s="411" t="s">
        <v>339</v>
      </c>
      <c r="E800" s="412">
        <v>373</v>
      </c>
      <c r="F800" s="413">
        <v>105.02</v>
      </c>
      <c r="G800" s="414">
        <f t="shared" si="24"/>
        <v>3.5517044372500477</v>
      </c>
      <c r="H800" s="415">
        <f t="shared" si="25"/>
        <v>3.5517044372500477</v>
      </c>
    </row>
    <row r="801" spans="1:8" ht="15" hidden="1" thickBot="1">
      <c r="A801" s="409">
        <v>202201</v>
      </c>
      <c r="B801" s="410" t="s">
        <v>1154</v>
      </c>
      <c r="C801" s="410" t="s">
        <v>791</v>
      </c>
      <c r="D801" s="411" t="s">
        <v>337</v>
      </c>
      <c r="E801" s="412">
        <v>72444</v>
      </c>
      <c r="F801" s="413">
        <v>105.02</v>
      </c>
      <c r="G801" s="414">
        <f t="shared" si="24"/>
        <v>689.81146448295567</v>
      </c>
      <c r="H801" s="415">
        <f t="shared" si="25"/>
        <v>3.4490573224147782</v>
      </c>
    </row>
    <row r="802" spans="1:8" ht="15" hidden="1" thickBot="1">
      <c r="A802" s="409">
        <v>202201</v>
      </c>
      <c r="B802" s="410" t="s">
        <v>1155</v>
      </c>
      <c r="C802" s="410" t="s">
        <v>791</v>
      </c>
      <c r="D802" s="411" t="s">
        <v>339</v>
      </c>
      <c r="E802" s="412">
        <v>362</v>
      </c>
      <c r="F802" s="413">
        <v>105.02</v>
      </c>
      <c r="G802" s="414">
        <f t="shared" si="24"/>
        <v>3.4469624833365073</v>
      </c>
      <c r="H802" s="415">
        <f t="shared" si="25"/>
        <v>3.4469624833365073</v>
      </c>
    </row>
    <row r="803" spans="1:8" ht="15" hidden="1" thickBot="1">
      <c r="A803" s="409">
        <v>202201</v>
      </c>
      <c r="B803" s="410" t="s">
        <v>1156</v>
      </c>
      <c r="C803" s="410" t="s">
        <v>791</v>
      </c>
      <c r="D803" s="411" t="s">
        <v>337</v>
      </c>
      <c r="E803" s="412">
        <v>72858</v>
      </c>
      <c r="F803" s="413">
        <v>105.02</v>
      </c>
      <c r="G803" s="414">
        <f t="shared" si="24"/>
        <v>693.75357074842884</v>
      </c>
      <c r="H803" s="415">
        <f t="shared" si="25"/>
        <v>3.4687678537421442</v>
      </c>
    </row>
    <row r="804" spans="1:8" ht="15" hidden="1" thickBot="1">
      <c r="A804" s="409">
        <v>202201</v>
      </c>
      <c r="B804" s="410" t="s">
        <v>1157</v>
      </c>
      <c r="C804" s="410" t="s">
        <v>791</v>
      </c>
      <c r="D804" s="411" t="s">
        <v>339</v>
      </c>
      <c r="E804" s="412">
        <v>364</v>
      </c>
      <c r="F804" s="413">
        <v>105.02</v>
      </c>
      <c r="G804" s="414">
        <f t="shared" si="24"/>
        <v>3.4660064749571511</v>
      </c>
      <c r="H804" s="415">
        <f t="shared" si="25"/>
        <v>3.4660064749571511</v>
      </c>
    </row>
    <row r="805" spans="1:8" ht="15" hidden="1" thickBot="1">
      <c r="A805" s="409">
        <v>202201</v>
      </c>
      <c r="B805" s="410" t="s">
        <v>1158</v>
      </c>
      <c r="C805" s="410" t="s">
        <v>791</v>
      </c>
      <c r="D805" s="411" t="s">
        <v>337</v>
      </c>
      <c r="E805" s="412">
        <v>71998</v>
      </c>
      <c r="F805" s="413">
        <v>105.02</v>
      </c>
      <c r="G805" s="414">
        <f t="shared" si="24"/>
        <v>685.56465435155212</v>
      </c>
      <c r="H805" s="415">
        <f t="shared" si="25"/>
        <v>3.4278232717577608</v>
      </c>
    </row>
    <row r="806" spans="1:8" ht="15" hidden="1" thickBot="1">
      <c r="A806" s="409">
        <v>202201</v>
      </c>
      <c r="B806" s="410" t="s">
        <v>1159</v>
      </c>
      <c r="C806" s="410" t="s">
        <v>791</v>
      </c>
      <c r="D806" s="411" t="s">
        <v>337</v>
      </c>
      <c r="E806" s="412">
        <v>65410</v>
      </c>
      <c r="F806" s="413">
        <v>105.02</v>
      </c>
      <c r="G806" s="414">
        <f t="shared" si="24"/>
        <v>622.83374595315183</v>
      </c>
      <c r="H806" s="415">
        <f t="shared" si="25"/>
        <v>3.1141687297657592</v>
      </c>
    </row>
    <row r="807" spans="1:8" ht="15" hidden="1" thickBot="1">
      <c r="A807" s="409">
        <v>202201</v>
      </c>
      <c r="B807" s="410" t="s">
        <v>1160</v>
      </c>
      <c r="C807" s="410" t="s">
        <v>791</v>
      </c>
      <c r="D807" s="411" t="s">
        <v>339</v>
      </c>
      <c r="E807" s="412">
        <v>327</v>
      </c>
      <c r="F807" s="413">
        <v>105.02</v>
      </c>
      <c r="G807" s="414">
        <f t="shared" si="24"/>
        <v>3.113692629975243</v>
      </c>
      <c r="H807" s="415">
        <f t="shared" si="25"/>
        <v>3.113692629975243</v>
      </c>
    </row>
    <row r="808" spans="1:8" ht="15" hidden="1" thickBot="1">
      <c r="A808" s="409">
        <v>202201</v>
      </c>
      <c r="B808" s="410" t="s">
        <v>1161</v>
      </c>
      <c r="C808" s="410" t="s">
        <v>791</v>
      </c>
      <c r="D808" s="411" t="s">
        <v>337</v>
      </c>
      <c r="E808" s="412">
        <v>79377</v>
      </c>
      <c r="F808" s="413">
        <v>105.02</v>
      </c>
      <c r="G808" s="414">
        <f t="shared" si="24"/>
        <v>755.82746143591703</v>
      </c>
      <c r="H808" s="415">
        <f t="shared" si="25"/>
        <v>3.7791373071795853</v>
      </c>
    </row>
    <row r="809" spans="1:8" ht="15" hidden="1" thickBot="1">
      <c r="A809" s="409">
        <v>202201</v>
      </c>
      <c r="B809" s="410" t="s">
        <v>1162</v>
      </c>
      <c r="C809" s="410" t="s">
        <v>791</v>
      </c>
      <c r="D809" s="411" t="s">
        <v>339</v>
      </c>
      <c r="E809" s="412">
        <v>397</v>
      </c>
      <c r="F809" s="413">
        <v>105.02</v>
      </c>
      <c r="G809" s="414">
        <f t="shared" si="24"/>
        <v>3.7802323366977721</v>
      </c>
      <c r="H809" s="415">
        <f t="shared" si="25"/>
        <v>3.7802323366977721</v>
      </c>
    </row>
    <row r="810" spans="1:8" ht="15" hidden="1" thickBot="1">
      <c r="A810" s="409">
        <v>202201</v>
      </c>
      <c r="B810" s="410" t="s">
        <v>1163</v>
      </c>
      <c r="C810" s="410" t="s">
        <v>791</v>
      </c>
      <c r="D810" s="411" t="s">
        <v>337</v>
      </c>
      <c r="E810" s="412">
        <v>84024</v>
      </c>
      <c r="F810" s="413">
        <v>105.02</v>
      </c>
      <c r="G810" s="414">
        <f t="shared" si="24"/>
        <v>800.07617596648265</v>
      </c>
      <c r="H810" s="415">
        <f t="shared" si="25"/>
        <v>4.000380879832413</v>
      </c>
    </row>
    <row r="811" spans="1:8" ht="15" hidden="1" thickBot="1">
      <c r="A811" s="409">
        <v>202201</v>
      </c>
      <c r="B811" s="410" t="s">
        <v>1164</v>
      </c>
      <c r="C811" s="410" t="s">
        <v>791</v>
      </c>
      <c r="D811" s="411" t="s">
        <v>337</v>
      </c>
      <c r="E811" s="412">
        <v>67044</v>
      </c>
      <c r="F811" s="413">
        <v>105.02</v>
      </c>
      <c r="G811" s="414">
        <f t="shared" si="24"/>
        <v>638.39268710721774</v>
      </c>
      <c r="H811" s="415">
        <f t="shared" si="25"/>
        <v>3.1919634355360889</v>
      </c>
    </row>
    <row r="812" spans="1:8" ht="15" hidden="1" thickBot="1">
      <c r="A812" s="409">
        <v>202201</v>
      </c>
      <c r="B812" s="410" t="s">
        <v>1165</v>
      </c>
      <c r="C812" s="410" t="s">
        <v>791</v>
      </c>
      <c r="D812" s="411" t="s">
        <v>339</v>
      </c>
      <c r="E812" s="412">
        <v>335</v>
      </c>
      <c r="F812" s="413">
        <v>105.02</v>
      </c>
      <c r="G812" s="414">
        <f t="shared" si="24"/>
        <v>3.1898685964578175</v>
      </c>
      <c r="H812" s="415">
        <f t="shared" si="25"/>
        <v>3.1898685964578175</v>
      </c>
    </row>
    <row r="813" spans="1:8" ht="15" hidden="1" thickBot="1">
      <c r="A813" s="409">
        <v>202201</v>
      </c>
      <c r="B813" s="410" t="s">
        <v>1166</v>
      </c>
      <c r="C813" s="410" t="s">
        <v>791</v>
      </c>
      <c r="D813" s="411" t="s">
        <v>337</v>
      </c>
      <c r="E813" s="412">
        <v>65065</v>
      </c>
      <c r="F813" s="413">
        <v>105.02</v>
      </c>
      <c r="G813" s="414">
        <f t="shared" si="24"/>
        <v>619.54865739859076</v>
      </c>
      <c r="H813" s="415">
        <f t="shared" si="25"/>
        <v>3.0977432869929538</v>
      </c>
    </row>
    <row r="814" spans="1:8" ht="15" hidden="1" thickBot="1">
      <c r="A814" s="409">
        <v>202201</v>
      </c>
      <c r="B814" s="410" t="s">
        <v>1167</v>
      </c>
      <c r="C814" s="410" t="s">
        <v>791</v>
      </c>
      <c r="D814" s="411" t="s">
        <v>337</v>
      </c>
      <c r="E814" s="412">
        <v>60497</v>
      </c>
      <c r="F814" s="413">
        <v>105.02</v>
      </c>
      <c r="G814" s="414">
        <f t="shared" si="24"/>
        <v>576.05218053704061</v>
      </c>
      <c r="H814" s="415">
        <f t="shared" si="25"/>
        <v>2.8802609026852029</v>
      </c>
    </row>
    <row r="815" spans="1:8" ht="15" hidden="1" thickBot="1">
      <c r="A815" s="409">
        <v>202201</v>
      </c>
      <c r="B815" s="410" t="s">
        <v>1168</v>
      </c>
      <c r="C815" s="410" t="s">
        <v>791</v>
      </c>
      <c r="D815" s="411" t="s">
        <v>337</v>
      </c>
      <c r="E815" s="412">
        <v>77818</v>
      </c>
      <c r="F815" s="413">
        <v>105.02</v>
      </c>
      <c r="G815" s="414">
        <f t="shared" si="24"/>
        <v>740.98266996762527</v>
      </c>
      <c r="H815" s="415">
        <f t="shared" si="25"/>
        <v>3.7049133498381264</v>
      </c>
    </row>
    <row r="816" spans="1:8" ht="15" hidden="1" thickBot="1">
      <c r="A816" s="409">
        <v>202201</v>
      </c>
      <c r="B816" s="410" t="s">
        <v>1169</v>
      </c>
      <c r="C816" s="410" t="s">
        <v>791</v>
      </c>
      <c r="D816" s="411" t="s">
        <v>339</v>
      </c>
      <c r="E816" s="412">
        <v>389</v>
      </c>
      <c r="F816" s="413">
        <v>105.02</v>
      </c>
      <c r="G816" s="414">
        <f t="shared" si="24"/>
        <v>3.7040563702151972</v>
      </c>
      <c r="H816" s="415">
        <f t="shared" si="25"/>
        <v>3.7040563702151972</v>
      </c>
    </row>
    <row r="817" spans="1:8" ht="15" hidden="1" thickBot="1">
      <c r="A817" s="409">
        <v>202201</v>
      </c>
      <c r="B817" s="410" t="s">
        <v>1170</v>
      </c>
      <c r="C817" s="410" t="s">
        <v>791</v>
      </c>
      <c r="D817" s="411" t="s">
        <v>337</v>
      </c>
      <c r="E817" s="412">
        <v>66589</v>
      </c>
      <c r="F817" s="413">
        <v>105.02</v>
      </c>
      <c r="G817" s="414">
        <f t="shared" si="24"/>
        <v>634.06017901352129</v>
      </c>
      <c r="H817" s="415">
        <f t="shared" si="25"/>
        <v>3.1703008950676064</v>
      </c>
    </row>
    <row r="818" spans="1:8" ht="15" hidden="1" thickBot="1">
      <c r="A818" s="409">
        <v>202201</v>
      </c>
      <c r="B818" s="410" t="s">
        <v>1171</v>
      </c>
      <c r="C818" s="410" t="s">
        <v>791</v>
      </c>
      <c r="D818" s="411" t="s">
        <v>337</v>
      </c>
      <c r="E818" s="412">
        <v>68483</v>
      </c>
      <c r="F818" s="413">
        <v>105.02</v>
      </c>
      <c r="G818" s="414">
        <f t="shared" si="24"/>
        <v>652.09483907827087</v>
      </c>
      <c r="H818" s="415">
        <f t="shared" si="25"/>
        <v>3.2604741953913545</v>
      </c>
    </row>
    <row r="819" spans="1:8" ht="15" hidden="1" thickBot="1">
      <c r="A819" s="409">
        <v>202201</v>
      </c>
      <c r="B819" s="410" t="s">
        <v>1172</v>
      </c>
      <c r="C819" s="410" t="s">
        <v>791</v>
      </c>
      <c r="D819" s="411" t="s">
        <v>339</v>
      </c>
      <c r="E819" s="412">
        <v>342</v>
      </c>
      <c r="F819" s="413">
        <v>105.02</v>
      </c>
      <c r="G819" s="414">
        <f t="shared" si="24"/>
        <v>3.2565225671300704</v>
      </c>
      <c r="H819" s="415">
        <f t="shared" si="25"/>
        <v>3.2565225671300704</v>
      </c>
    </row>
    <row r="820" spans="1:8" ht="15" hidden="1" thickBot="1">
      <c r="A820" s="409">
        <v>202201</v>
      </c>
      <c r="B820" s="410" t="s">
        <v>1173</v>
      </c>
      <c r="C820" s="410" t="s">
        <v>791</v>
      </c>
      <c r="D820" s="411" t="s">
        <v>339</v>
      </c>
      <c r="E820" s="412">
        <v>333</v>
      </c>
      <c r="F820" s="413">
        <v>105.02</v>
      </c>
      <c r="G820" s="414">
        <f t="shared" si="24"/>
        <v>3.1708246048371742</v>
      </c>
      <c r="H820" s="415">
        <f t="shared" si="25"/>
        <v>3.1708246048371742</v>
      </c>
    </row>
    <row r="821" spans="1:8" ht="15" hidden="1" thickBot="1">
      <c r="A821" s="409">
        <v>202201</v>
      </c>
      <c r="B821" s="410" t="s">
        <v>1174</v>
      </c>
      <c r="C821" s="410" t="s">
        <v>791</v>
      </c>
      <c r="D821" s="411" t="s">
        <v>337</v>
      </c>
      <c r="E821" s="412">
        <v>76088</v>
      </c>
      <c r="F821" s="413">
        <v>105.02</v>
      </c>
      <c r="G821" s="414">
        <f t="shared" si="24"/>
        <v>724.50961721576846</v>
      </c>
      <c r="H821" s="415">
        <f t="shared" si="25"/>
        <v>3.6225480860788424</v>
      </c>
    </row>
    <row r="822" spans="1:8" ht="15" hidden="1" thickBot="1">
      <c r="A822" s="409">
        <v>202201</v>
      </c>
      <c r="B822" s="410" t="s">
        <v>1175</v>
      </c>
      <c r="C822" s="410" t="s">
        <v>791</v>
      </c>
      <c r="D822" s="411" t="s">
        <v>337</v>
      </c>
      <c r="E822" s="412">
        <v>67413</v>
      </c>
      <c r="F822" s="413">
        <v>105.02</v>
      </c>
      <c r="G822" s="414">
        <f t="shared" si="24"/>
        <v>641.90630356122642</v>
      </c>
      <c r="H822" s="415">
        <f t="shared" si="25"/>
        <v>3.2095315178061323</v>
      </c>
    </row>
    <row r="823" spans="1:8" ht="15" hidden="1" thickBot="1">
      <c r="A823" s="409">
        <v>202201</v>
      </c>
      <c r="B823" s="410" t="s">
        <v>1176</v>
      </c>
      <c r="C823" s="410" t="s">
        <v>791</v>
      </c>
      <c r="D823" s="411" t="s">
        <v>337</v>
      </c>
      <c r="E823" s="412">
        <v>80558</v>
      </c>
      <c r="F823" s="413">
        <v>105.02</v>
      </c>
      <c r="G823" s="414">
        <f t="shared" si="24"/>
        <v>767.07293848790709</v>
      </c>
      <c r="H823" s="415">
        <f t="shared" si="25"/>
        <v>3.8353646924395353</v>
      </c>
    </row>
    <row r="824" spans="1:8" ht="15" hidden="1" thickBot="1">
      <c r="A824" s="409">
        <v>202201</v>
      </c>
      <c r="B824" s="410" t="s">
        <v>1177</v>
      </c>
      <c r="C824" s="410" t="s">
        <v>791</v>
      </c>
      <c r="D824" s="411" t="s">
        <v>337</v>
      </c>
      <c r="E824" s="412">
        <v>61750</v>
      </c>
      <c r="F824" s="413">
        <v>105.02</v>
      </c>
      <c r="G824" s="414">
        <f t="shared" si="24"/>
        <v>587.98324128737386</v>
      </c>
      <c r="H824" s="415">
        <f t="shared" si="25"/>
        <v>2.9399162064368691</v>
      </c>
    </row>
    <row r="825" spans="1:8" ht="15" hidden="1" thickBot="1">
      <c r="A825" s="409">
        <v>202201</v>
      </c>
      <c r="B825" s="410" t="s">
        <v>1178</v>
      </c>
      <c r="C825" s="410" t="s">
        <v>791</v>
      </c>
      <c r="D825" s="411" t="s">
        <v>339</v>
      </c>
      <c r="E825" s="412">
        <v>309</v>
      </c>
      <c r="F825" s="413">
        <v>105.02</v>
      </c>
      <c r="G825" s="414">
        <f t="shared" si="24"/>
        <v>2.9422967053894498</v>
      </c>
      <c r="H825" s="415">
        <f t="shared" si="25"/>
        <v>2.9422967053894498</v>
      </c>
    </row>
    <row r="826" spans="1:8" ht="15" hidden="1" thickBot="1">
      <c r="A826" s="409">
        <v>202201</v>
      </c>
      <c r="B826" s="410" t="s">
        <v>1179</v>
      </c>
      <c r="C826" s="410" t="s">
        <v>791</v>
      </c>
      <c r="D826" s="411" t="s">
        <v>339</v>
      </c>
      <c r="E826" s="412">
        <v>403</v>
      </c>
      <c r="F826" s="413">
        <v>105.02</v>
      </c>
      <c r="G826" s="414">
        <f t="shared" si="24"/>
        <v>3.8373643115597029</v>
      </c>
      <c r="H826" s="415">
        <f t="shared" si="25"/>
        <v>3.8373643115597029</v>
      </c>
    </row>
    <row r="827" spans="1:8" ht="15" hidden="1" thickBot="1">
      <c r="A827" s="409">
        <v>202201</v>
      </c>
      <c r="B827" s="410" t="s">
        <v>1180</v>
      </c>
      <c r="C827" s="410" t="s">
        <v>791</v>
      </c>
      <c r="D827" s="411" t="s">
        <v>337</v>
      </c>
      <c r="E827" s="412">
        <v>89538</v>
      </c>
      <c r="F827" s="413">
        <v>105.02</v>
      </c>
      <c r="G827" s="414">
        <f t="shared" si="24"/>
        <v>852.58046086459728</v>
      </c>
      <c r="H827" s="415">
        <f t="shared" si="25"/>
        <v>4.2629023043229868</v>
      </c>
    </row>
    <row r="828" spans="1:8" ht="15" hidden="1" thickBot="1">
      <c r="A828" s="409">
        <v>202201</v>
      </c>
      <c r="B828" s="410" t="s">
        <v>1181</v>
      </c>
      <c r="C828" s="410" t="s">
        <v>791</v>
      </c>
      <c r="D828" s="411" t="s">
        <v>339</v>
      </c>
      <c r="E828" s="412">
        <v>448</v>
      </c>
      <c r="F828" s="413">
        <v>105.02</v>
      </c>
      <c r="G828" s="414">
        <f t="shared" si="24"/>
        <v>4.2658541230241864</v>
      </c>
      <c r="H828" s="415">
        <f t="shared" si="25"/>
        <v>4.2658541230241864</v>
      </c>
    </row>
    <row r="829" spans="1:8" ht="15" hidden="1" thickBot="1">
      <c r="A829" s="409">
        <v>202201</v>
      </c>
      <c r="B829" s="410" t="s">
        <v>1182</v>
      </c>
      <c r="C829" s="410" t="s">
        <v>791</v>
      </c>
      <c r="D829" s="411" t="s">
        <v>337</v>
      </c>
      <c r="E829" s="412">
        <v>73081</v>
      </c>
      <c r="F829" s="413">
        <v>105.02</v>
      </c>
      <c r="G829" s="414">
        <f t="shared" si="24"/>
        <v>695.87697581413067</v>
      </c>
      <c r="H829" s="415">
        <f t="shared" si="25"/>
        <v>3.4793848790706532</v>
      </c>
    </row>
    <row r="830" spans="1:8" ht="15" hidden="1" thickBot="1">
      <c r="A830" s="409">
        <v>202201</v>
      </c>
      <c r="B830" s="410" t="s">
        <v>1183</v>
      </c>
      <c r="C830" s="410" t="s">
        <v>791</v>
      </c>
      <c r="D830" s="411" t="s">
        <v>339</v>
      </c>
      <c r="E830" s="412">
        <v>365</v>
      </c>
      <c r="F830" s="413">
        <v>105.02</v>
      </c>
      <c r="G830" s="414">
        <f t="shared" si="24"/>
        <v>3.4755284707674732</v>
      </c>
      <c r="H830" s="415">
        <f t="shared" si="25"/>
        <v>3.4755284707674732</v>
      </c>
    </row>
    <row r="831" spans="1:8" ht="15" hidden="1" thickBot="1">
      <c r="A831" s="409">
        <v>202201</v>
      </c>
      <c r="B831" s="410" t="s">
        <v>1184</v>
      </c>
      <c r="C831" s="410" t="s">
        <v>791</v>
      </c>
      <c r="D831" s="411" t="s">
        <v>337</v>
      </c>
      <c r="E831" s="412">
        <v>81899</v>
      </c>
      <c r="F831" s="413">
        <v>105.02</v>
      </c>
      <c r="G831" s="414">
        <f t="shared" si="24"/>
        <v>779.84193486954871</v>
      </c>
      <c r="H831" s="415">
        <f t="shared" si="25"/>
        <v>3.8992096743477433</v>
      </c>
    </row>
    <row r="832" spans="1:8" ht="15" hidden="1" thickBot="1">
      <c r="A832" s="409">
        <v>202201</v>
      </c>
      <c r="B832" s="410" t="s">
        <v>1185</v>
      </c>
      <c r="C832" s="410" t="s">
        <v>791</v>
      </c>
      <c r="D832" s="411" t="s">
        <v>339</v>
      </c>
      <c r="E832" s="412">
        <v>409</v>
      </c>
      <c r="F832" s="413">
        <v>105.02</v>
      </c>
      <c r="G832" s="414">
        <f t="shared" si="24"/>
        <v>3.8944962864216341</v>
      </c>
      <c r="H832" s="415">
        <f t="shared" si="25"/>
        <v>3.8944962864216341</v>
      </c>
    </row>
    <row r="833" spans="1:8" ht="15" hidden="1" thickBot="1">
      <c r="A833" s="409">
        <v>202201</v>
      </c>
      <c r="B833" s="410" t="s">
        <v>1186</v>
      </c>
      <c r="C833" s="410" t="s">
        <v>791</v>
      </c>
      <c r="D833" s="411" t="s">
        <v>337</v>
      </c>
      <c r="E833" s="412">
        <v>99635</v>
      </c>
      <c r="F833" s="413">
        <v>105.02</v>
      </c>
      <c r="G833" s="414">
        <f t="shared" si="24"/>
        <v>948.7240525614169</v>
      </c>
      <c r="H833" s="415">
        <f t="shared" si="25"/>
        <v>4.7436202628070845</v>
      </c>
    </row>
    <row r="834" spans="1:8" ht="15" hidden="1" thickBot="1">
      <c r="A834" s="409">
        <v>202201</v>
      </c>
      <c r="B834" s="410" t="s">
        <v>1187</v>
      </c>
      <c r="C834" s="410" t="s">
        <v>791</v>
      </c>
      <c r="D834" s="411" t="s">
        <v>337</v>
      </c>
      <c r="E834" s="412">
        <v>53887</v>
      </c>
      <c r="F834" s="413">
        <v>105.02</v>
      </c>
      <c r="G834" s="414">
        <f t="shared" ref="G834:G897" si="26">+E834/F834</f>
        <v>513.1117882308132</v>
      </c>
      <c r="H834" s="415">
        <f t="shared" ref="H834:H897" si="27">IF(D834="TB",G834/200,IF(D834="LT",G834,"VER"))</f>
        <v>2.565558941154066</v>
      </c>
    </row>
    <row r="835" spans="1:8" ht="15" hidden="1" thickBot="1">
      <c r="A835" s="409">
        <v>202201</v>
      </c>
      <c r="B835" s="410" t="s">
        <v>1188</v>
      </c>
      <c r="C835" s="410" t="s">
        <v>791</v>
      </c>
      <c r="D835" s="411" t="s">
        <v>339</v>
      </c>
      <c r="E835" s="412">
        <v>269</v>
      </c>
      <c r="F835" s="413">
        <v>105.02</v>
      </c>
      <c r="G835" s="414">
        <f t="shared" si="26"/>
        <v>2.5614168729765758</v>
      </c>
      <c r="H835" s="415">
        <f t="shared" si="27"/>
        <v>2.5614168729765758</v>
      </c>
    </row>
    <row r="836" spans="1:8" ht="15" hidden="1" thickBot="1">
      <c r="A836" s="409">
        <v>202201</v>
      </c>
      <c r="B836" s="410" t="s">
        <v>1189</v>
      </c>
      <c r="C836" s="410" t="s">
        <v>791</v>
      </c>
      <c r="D836" s="411" t="s">
        <v>337</v>
      </c>
      <c r="E836" s="412">
        <v>58054</v>
      </c>
      <c r="F836" s="413">
        <v>105.02</v>
      </c>
      <c r="G836" s="414">
        <f t="shared" si="26"/>
        <v>552.78994477242429</v>
      </c>
      <c r="H836" s="415">
        <f t="shared" si="27"/>
        <v>2.7639497238621216</v>
      </c>
    </row>
    <row r="837" spans="1:8" ht="15" hidden="1" thickBot="1">
      <c r="A837" s="409">
        <v>202201</v>
      </c>
      <c r="B837" s="410" t="s">
        <v>1190</v>
      </c>
      <c r="C837" s="410" t="s">
        <v>791</v>
      </c>
      <c r="D837" s="411" t="s">
        <v>339</v>
      </c>
      <c r="E837" s="412">
        <v>290</v>
      </c>
      <c r="F837" s="413">
        <v>105.02</v>
      </c>
      <c r="G837" s="414">
        <f t="shared" si="26"/>
        <v>2.7613787849933349</v>
      </c>
      <c r="H837" s="415">
        <f t="shared" si="27"/>
        <v>2.7613787849933349</v>
      </c>
    </row>
    <row r="838" spans="1:8" ht="15" hidden="1" thickBot="1">
      <c r="A838" s="409">
        <v>202201</v>
      </c>
      <c r="B838" s="410" t="s">
        <v>1191</v>
      </c>
      <c r="C838" s="410" t="s">
        <v>791</v>
      </c>
      <c r="D838" s="411" t="s">
        <v>339</v>
      </c>
      <c r="E838" s="412">
        <v>0.01</v>
      </c>
      <c r="F838" s="413">
        <v>105.02</v>
      </c>
      <c r="G838" s="414">
        <f t="shared" si="26"/>
        <v>9.5219958103218437E-5</v>
      </c>
      <c r="H838" s="415">
        <f t="shared" si="27"/>
        <v>9.5219958103218437E-5</v>
      </c>
    </row>
    <row r="839" spans="1:8" ht="15" hidden="1" thickBot="1">
      <c r="A839" s="409">
        <v>202201</v>
      </c>
      <c r="B839" s="410" t="s">
        <v>1192</v>
      </c>
      <c r="C839" s="410" t="s">
        <v>791</v>
      </c>
      <c r="D839" s="411" t="s">
        <v>337</v>
      </c>
      <c r="E839" s="412">
        <v>63919</v>
      </c>
      <c r="F839" s="413">
        <v>105.02</v>
      </c>
      <c r="G839" s="414">
        <f t="shared" si="26"/>
        <v>608.63645019996193</v>
      </c>
      <c r="H839" s="415">
        <f t="shared" si="27"/>
        <v>3.0431822509998097</v>
      </c>
    </row>
    <row r="840" spans="1:8" ht="15" hidden="1" thickBot="1">
      <c r="A840" s="409">
        <v>202201</v>
      </c>
      <c r="B840" s="410" t="s">
        <v>1193</v>
      </c>
      <c r="C840" s="410" t="s">
        <v>791</v>
      </c>
      <c r="D840" s="411" t="s">
        <v>339</v>
      </c>
      <c r="E840" s="412">
        <v>320</v>
      </c>
      <c r="F840" s="413">
        <v>105.02</v>
      </c>
      <c r="G840" s="414">
        <f t="shared" si="26"/>
        <v>3.0470386593029901</v>
      </c>
      <c r="H840" s="415">
        <f t="shared" si="27"/>
        <v>3.0470386593029901</v>
      </c>
    </row>
    <row r="841" spans="1:8" ht="15" hidden="1" thickBot="1">
      <c r="A841" s="409">
        <v>202201</v>
      </c>
      <c r="B841" s="410" t="s">
        <v>1194</v>
      </c>
      <c r="C841" s="410" t="s">
        <v>791</v>
      </c>
      <c r="D841" s="411" t="s">
        <v>337</v>
      </c>
      <c r="E841" s="412">
        <v>78166</v>
      </c>
      <c r="F841" s="413">
        <v>105.02</v>
      </c>
      <c r="G841" s="414">
        <f t="shared" si="26"/>
        <v>744.29632450961719</v>
      </c>
      <c r="H841" s="415">
        <f t="shared" si="27"/>
        <v>3.7214816225480858</v>
      </c>
    </row>
    <row r="842" spans="1:8" ht="15" hidden="1" thickBot="1">
      <c r="A842" s="409">
        <v>202201</v>
      </c>
      <c r="B842" s="410" t="s">
        <v>1195</v>
      </c>
      <c r="C842" s="410" t="s">
        <v>791</v>
      </c>
      <c r="D842" s="411" t="s">
        <v>339</v>
      </c>
      <c r="E842" s="412">
        <v>391</v>
      </c>
      <c r="F842" s="413">
        <v>105.02</v>
      </c>
      <c r="G842" s="414">
        <f t="shared" si="26"/>
        <v>3.7231003618358409</v>
      </c>
      <c r="H842" s="415">
        <f t="shared" si="27"/>
        <v>3.7231003618358409</v>
      </c>
    </row>
    <row r="843" spans="1:8" ht="15" hidden="1" thickBot="1">
      <c r="A843" s="409">
        <v>202201</v>
      </c>
      <c r="B843" s="410" t="s">
        <v>1196</v>
      </c>
      <c r="C843" s="410" t="s">
        <v>791</v>
      </c>
      <c r="D843" s="411" t="s">
        <v>337</v>
      </c>
      <c r="E843" s="412">
        <v>49172</v>
      </c>
      <c r="F843" s="413">
        <v>105.02</v>
      </c>
      <c r="G843" s="414">
        <f t="shared" si="26"/>
        <v>468.21557798514573</v>
      </c>
      <c r="H843" s="415">
        <f t="shared" si="27"/>
        <v>2.3410778899257285</v>
      </c>
    </row>
    <row r="844" spans="1:8" ht="15" hidden="1" thickBot="1">
      <c r="A844" s="409">
        <v>202201</v>
      </c>
      <c r="B844" s="410" t="s">
        <v>1197</v>
      </c>
      <c r="C844" s="410" t="s">
        <v>791</v>
      </c>
      <c r="D844" s="411" t="s">
        <v>339</v>
      </c>
      <c r="E844" s="412">
        <v>246</v>
      </c>
      <c r="F844" s="413">
        <v>105.02</v>
      </c>
      <c r="G844" s="414">
        <f t="shared" si="26"/>
        <v>2.3424109693391735</v>
      </c>
      <c r="H844" s="415">
        <f t="shared" si="27"/>
        <v>2.3424109693391735</v>
      </c>
    </row>
    <row r="845" spans="1:8" ht="15" hidden="1" thickBot="1">
      <c r="A845" s="409">
        <v>202201</v>
      </c>
      <c r="B845" s="410" t="s">
        <v>1198</v>
      </c>
      <c r="C845" s="410" t="s">
        <v>791</v>
      </c>
      <c r="D845" s="411" t="s">
        <v>337</v>
      </c>
      <c r="E845" s="412">
        <v>65942</v>
      </c>
      <c r="F845" s="413">
        <v>105.02</v>
      </c>
      <c r="G845" s="414">
        <f t="shared" si="26"/>
        <v>627.89944772424303</v>
      </c>
      <c r="H845" s="415">
        <f t="shared" si="27"/>
        <v>3.1394972386212152</v>
      </c>
    </row>
    <row r="846" spans="1:8" ht="15" hidden="1" thickBot="1">
      <c r="A846" s="409">
        <v>202201</v>
      </c>
      <c r="B846" s="410" t="s">
        <v>1199</v>
      </c>
      <c r="C846" s="410" t="s">
        <v>791</v>
      </c>
      <c r="D846" s="411" t="s">
        <v>339</v>
      </c>
      <c r="E846" s="412">
        <v>330</v>
      </c>
      <c r="F846" s="413">
        <v>105.02</v>
      </c>
      <c r="G846" s="414">
        <f t="shared" si="26"/>
        <v>3.1422586174062084</v>
      </c>
      <c r="H846" s="415">
        <f t="shared" si="27"/>
        <v>3.1422586174062084</v>
      </c>
    </row>
    <row r="847" spans="1:8" ht="15" hidden="1" thickBot="1">
      <c r="A847" s="409">
        <v>202201</v>
      </c>
      <c r="B847" s="410" t="s">
        <v>1200</v>
      </c>
      <c r="C847" s="410" t="s">
        <v>791</v>
      </c>
      <c r="D847" s="411" t="s">
        <v>337</v>
      </c>
      <c r="E847" s="412">
        <v>88319</v>
      </c>
      <c r="F847" s="413">
        <v>105.02</v>
      </c>
      <c r="G847" s="414">
        <f t="shared" si="26"/>
        <v>840.97314797181491</v>
      </c>
      <c r="H847" s="415">
        <f t="shared" si="27"/>
        <v>4.2048657398590743</v>
      </c>
    </row>
    <row r="848" spans="1:8" ht="15" hidden="1" thickBot="1">
      <c r="A848" s="409">
        <v>202201</v>
      </c>
      <c r="B848" s="410" t="s">
        <v>1201</v>
      </c>
      <c r="C848" s="410" t="s">
        <v>791</v>
      </c>
      <c r="D848" s="411" t="s">
        <v>339</v>
      </c>
      <c r="E848" s="412">
        <v>442</v>
      </c>
      <c r="F848" s="413">
        <v>105.02</v>
      </c>
      <c r="G848" s="414">
        <f t="shared" si="26"/>
        <v>4.2087221481622548</v>
      </c>
      <c r="H848" s="415">
        <f t="shared" si="27"/>
        <v>4.2087221481622548</v>
      </c>
    </row>
    <row r="849" spans="1:8" ht="15" hidden="1" thickBot="1">
      <c r="A849" s="409">
        <v>202201</v>
      </c>
      <c r="B849" s="410" t="s">
        <v>1202</v>
      </c>
      <c r="C849" s="410" t="s">
        <v>791</v>
      </c>
      <c r="D849" s="411" t="s">
        <v>337</v>
      </c>
      <c r="E849" s="412">
        <v>72070</v>
      </c>
      <c r="F849" s="413">
        <v>105.02</v>
      </c>
      <c r="G849" s="414">
        <f t="shared" si="26"/>
        <v>686.2502380498953</v>
      </c>
      <c r="H849" s="415">
        <f t="shared" si="27"/>
        <v>3.4312511902494767</v>
      </c>
    </row>
    <row r="850" spans="1:8" ht="15" hidden="1" thickBot="1">
      <c r="A850" s="409">
        <v>202201</v>
      </c>
      <c r="B850" s="410" t="s">
        <v>1203</v>
      </c>
      <c r="C850" s="410" t="s">
        <v>791</v>
      </c>
      <c r="D850" s="411" t="s">
        <v>339</v>
      </c>
      <c r="E850" s="412">
        <v>360</v>
      </c>
      <c r="F850" s="413">
        <v>105.02</v>
      </c>
      <c r="G850" s="414">
        <f t="shared" si="26"/>
        <v>3.4279184917158636</v>
      </c>
      <c r="H850" s="415">
        <f t="shared" si="27"/>
        <v>3.4279184917158636</v>
      </c>
    </row>
    <row r="851" spans="1:8" ht="15" hidden="1" thickBot="1">
      <c r="A851" s="409">
        <v>202201</v>
      </c>
      <c r="B851" s="410" t="s">
        <v>1204</v>
      </c>
      <c r="C851" s="410" t="s">
        <v>791</v>
      </c>
      <c r="D851" s="411" t="s">
        <v>337</v>
      </c>
      <c r="E851" s="412">
        <v>47481</v>
      </c>
      <c r="F851" s="413">
        <v>105.02</v>
      </c>
      <c r="G851" s="414">
        <f t="shared" si="26"/>
        <v>452.11388306989147</v>
      </c>
      <c r="H851" s="415">
        <f t="shared" si="27"/>
        <v>2.2605694153494573</v>
      </c>
    </row>
    <row r="852" spans="1:8" ht="15" hidden="1" thickBot="1">
      <c r="A852" s="409">
        <v>202201</v>
      </c>
      <c r="B852" s="410" t="s">
        <v>1205</v>
      </c>
      <c r="C852" s="410" t="s">
        <v>791</v>
      </c>
      <c r="D852" s="411" t="s">
        <v>339</v>
      </c>
      <c r="E852" s="412">
        <v>237</v>
      </c>
      <c r="F852" s="413">
        <v>105.02</v>
      </c>
      <c r="G852" s="414">
        <f t="shared" si="26"/>
        <v>2.2567130070462769</v>
      </c>
      <c r="H852" s="415">
        <f t="shared" si="27"/>
        <v>2.2567130070462769</v>
      </c>
    </row>
    <row r="853" spans="1:8" ht="15" hidden="1" thickBot="1">
      <c r="A853" s="409">
        <v>202201</v>
      </c>
      <c r="B853" s="410" t="s">
        <v>1206</v>
      </c>
      <c r="C853" s="410" t="s">
        <v>791</v>
      </c>
      <c r="D853" s="411" t="s">
        <v>337</v>
      </c>
      <c r="E853" s="412">
        <v>70900</v>
      </c>
      <c r="F853" s="413">
        <v>105.02</v>
      </c>
      <c r="G853" s="414">
        <f t="shared" si="26"/>
        <v>675.10950295181874</v>
      </c>
      <c r="H853" s="415">
        <f t="shared" si="27"/>
        <v>3.3755475147590936</v>
      </c>
    </row>
    <row r="854" spans="1:8" ht="15" hidden="1" thickBot="1">
      <c r="A854" s="409">
        <v>202201</v>
      </c>
      <c r="B854" s="410" t="s">
        <v>1207</v>
      </c>
      <c r="C854" s="410" t="s">
        <v>791</v>
      </c>
      <c r="D854" s="411" t="s">
        <v>339</v>
      </c>
      <c r="E854" s="412">
        <v>354</v>
      </c>
      <c r="F854" s="413">
        <v>105.02</v>
      </c>
      <c r="G854" s="414">
        <f t="shared" si="26"/>
        <v>3.3707865168539328</v>
      </c>
      <c r="H854" s="415">
        <f t="shared" si="27"/>
        <v>3.3707865168539328</v>
      </c>
    </row>
    <row r="855" spans="1:8" ht="15" hidden="1" thickBot="1">
      <c r="A855" s="409">
        <v>202201</v>
      </c>
      <c r="B855" s="410" t="s">
        <v>1208</v>
      </c>
      <c r="C855" s="410" t="s">
        <v>791</v>
      </c>
      <c r="D855" s="411" t="s">
        <v>337</v>
      </c>
      <c r="E855" s="412">
        <v>66044</v>
      </c>
      <c r="F855" s="413">
        <v>105.02</v>
      </c>
      <c r="G855" s="414">
        <f t="shared" si="26"/>
        <v>628.87069129689587</v>
      </c>
      <c r="H855" s="415">
        <f t="shared" si="27"/>
        <v>3.1443534564844793</v>
      </c>
    </row>
    <row r="856" spans="1:8" ht="15" hidden="1" thickBot="1">
      <c r="A856" s="409">
        <v>202201</v>
      </c>
      <c r="B856" s="410" t="s">
        <v>1209</v>
      </c>
      <c r="C856" s="410" t="s">
        <v>791</v>
      </c>
      <c r="D856" s="411" t="s">
        <v>337</v>
      </c>
      <c r="E856" s="412">
        <v>59425</v>
      </c>
      <c r="F856" s="413">
        <v>105.02</v>
      </c>
      <c r="G856" s="414">
        <f t="shared" si="26"/>
        <v>565.84460102837556</v>
      </c>
      <c r="H856" s="415">
        <f t="shared" si="27"/>
        <v>2.8292230051418779</v>
      </c>
    </row>
    <row r="857" spans="1:8" ht="15" hidden="1" thickBot="1">
      <c r="A857" s="409">
        <v>202201</v>
      </c>
      <c r="B857" s="410" t="s">
        <v>1210</v>
      </c>
      <c r="C857" s="410" t="s">
        <v>791</v>
      </c>
      <c r="D857" s="411" t="s">
        <v>339</v>
      </c>
      <c r="E857" s="412">
        <v>297</v>
      </c>
      <c r="F857" s="413">
        <v>105.02</v>
      </c>
      <c r="G857" s="414">
        <f t="shared" si="26"/>
        <v>2.8280327556655878</v>
      </c>
      <c r="H857" s="415">
        <f t="shared" si="27"/>
        <v>2.8280327556655878</v>
      </c>
    </row>
    <row r="858" spans="1:8" ht="15" hidden="1" thickBot="1">
      <c r="A858" s="409">
        <v>202201</v>
      </c>
      <c r="B858" s="410" t="s">
        <v>1211</v>
      </c>
      <c r="C858" s="410" t="s">
        <v>791</v>
      </c>
      <c r="D858" s="411" t="s">
        <v>337</v>
      </c>
      <c r="E858" s="412">
        <v>89538</v>
      </c>
      <c r="F858" s="413">
        <v>105.02</v>
      </c>
      <c r="G858" s="414">
        <f t="shared" si="26"/>
        <v>852.58046086459728</v>
      </c>
      <c r="H858" s="415">
        <f t="shared" si="27"/>
        <v>4.2629023043229868</v>
      </c>
    </row>
    <row r="859" spans="1:8" ht="15" hidden="1" thickBot="1">
      <c r="A859" s="409">
        <v>202201</v>
      </c>
      <c r="B859" s="410" t="s">
        <v>1212</v>
      </c>
      <c r="C859" s="410" t="s">
        <v>791</v>
      </c>
      <c r="D859" s="411" t="s">
        <v>339</v>
      </c>
      <c r="E859" s="412">
        <v>448</v>
      </c>
      <c r="F859" s="413">
        <v>105.02</v>
      </c>
      <c r="G859" s="414">
        <f t="shared" si="26"/>
        <v>4.2658541230241864</v>
      </c>
      <c r="H859" s="415">
        <f t="shared" si="27"/>
        <v>4.2658541230241864</v>
      </c>
    </row>
    <row r="860" spans="1:8" ht="15" hidden="1" thickBot="1">
      <c r="A860" s="409">
        <v>202201</v>
      </c>
      <c r="B860" s="410" t="s">
        <v>1213</v>
      </c>
      <c r="C860" s="410" t="s">
        <v>791</v>
      </c>
      <c r="D860" s="411" t="s">
        <v>337</v>
      </c>
      <c r="E860" s="412">
        <v>82962</v>
      </c>
      <c r="F860" s="413">
        <v>105.02</v>
      </c>
      <c r="G860" s="414">
        <f t="shared" si="26"/>
        <v>789.96381641592086</v>
      </c>
      <c r="H860" s="415">
        <f t="shared" si="27"/>
        <v>3.9498190820796042</v>
      </c>
    </row>
    <row r="861" spans="1:8" ht="15" hidden="1" thickBot="1">
      <c r="A861" s="409">
        <v>202201</v>
      </c>
      <c r="B861" s="410" t="s">
        <v>1214</v>
      </c>
      <c r="C861" s="410" t="s">
        <v>791</v>
      </c>
      <c r="D861" s="411" t="s">
        <v>339</v>
      </c>
      <c r="E861" s="412">
        <v>415</v>
      </c>
      <c r="F861" s="413">
        <v>105.02</v>
      </c>
      <c r="G861" s="414">
        <f t="shared" si="26"/>
        <v>3.9516282612835654</v>
      </c>
      <c r="H861" s="415">
        <f t="shared" si="27"/>
        <v>3.9516282612835654</v>
      </c>
    </row>
    <row r="862" spans="1:8" ht="15" hidden="1" thickBot="1">
      <c r="A862" s="409">
        <v>202201</v>
      </c>
      <c r="B862" s="410" t="s">
        <v>1215</v>
      </c>
      <c r="C862" s="410" t="s">
        <v>791</v>
      </c>
      <c r="D862" s="411" t="s">
        <v>337</v>
      </c>
      <c r="E862" s="412">
        <v>82466</v>
      </c>
      <c r="F862" s="413">
        <v>105.02</v>
      </c>
      <c r="G862" s="414">
        <f t="shared" si="26"/>
        <v>785.24090649400114</v>
      </c>
      <c r="H862" s="415">
        <f t="shared" si="27"/>
        <v>3.9262045324700057</v>
      </c>
    </row>
    <row r="863" spans="1:8" ht="15" hidden="1" thickBot="1">
      <c r="A863" s="409">
        <v>202201</v>
      </c>
      <c r="B863" s="410" t="s">
        <v>1216</v>
      </c>
      <c r="C863" s="410" t="s">
        <v>791</v>
      </c>
      <c r="D863" s="411" t="s">
        <v>339</v>
      </c>
      <c r="E863" s="412">
        <v>412</v>
      </c>
      <c r="F863" s="413">
        <v>105.02</v>
      </c>
      <c r="G863" s="414">
        <f t="shared" si="26"/>
        <v>3.9230622738525995</v>
      </c>
      <c r="H863" s="415">
        <f t="shared" si="27"/>
        <v>3.9230622738525995</v>
      </c>
    </row>
    <row r="864" spans="1:8" ht="15" hidden="1" thickBot="1">
      <c r="A864" s="409">
        <v>202201</v>
      </c>
      <c r="B864" s="410" t="s">
        <v>1217</v>
      </c>
      <c r="C864" s="410" t="s">
        <v>791</v>
      </c>
      <c r="D864" s="411" t="s">
        <v>337</v>
      </c>
      <c r="E864" s="412">
        <v>84516</v>
      </c>
      <c r="F864" s="413">
        <v>105.02</v>
      </c>
      <c r="G864" s="414">
        <f t="shared" si="26"/>
        <v>804.76099790516093</v>
      </c>
      <c r="H864" s="415">
        <f t="shared" si="27"/>
        <v>4.0238049895258046</v>
      </c>
    </row>
    <row r="865" spans="1:8" ht="15" hidden="1" thickBot="1">
      <c r="A865" s="409">
        <v>202201</v>
      </c>
      <c r="B865" s="410" t="s">
        <v>1218</v>
      </c>
      <c r="C865" s="410" t="s">
        <v>791</v>
      </c>
      <c r="D865" s="411" t="s">
        <v>337</v>
      </c>
      <c r="E865" s="412">
        <v>64274</v>
      </c>
      <c r="F865" s="413">
        <v>105.02</v>
      </c>
      <c r="G865" s="414">
        <f t="shared" si="26"/>
        <v>612.01675871262614</v>
      </c>
      <c r="H865" s="415">
        <f t="shared" si="27"/>
        <v>3.0600837935631309</v>
      </c>
    </row>
    <row r="866" spans="1:8" ht="15" hidden="1" thickBot="1">
      <c r="A866" s="409">
        <v>202201</v>
      </c>
      <c r="B866" s="410" t="s">
        <v>1219</v>
      </c>
      <c r="C866" s="410" t="s">
        <v>791</v>
      </c>
      <c r="D866" s="411" t="s">
        <v>337</v>
      </c>
      <c r="E866" s="412">
        <v>73092</v>
      </c>
      <c r="F866" s="413">
        <v>105.02</v>
      </c>
      <c r="G866" s="414">
        <f t="shared" si="26"/>
        <v>695.98171776804418</v>
      </c>
      <c r="H866" s="415">
        <f t="shared" si="27"/>
        <v>3.479908588840221</v>
      </c>
    </row>
    <row r="867" spans="1:8" ht="15" hidden="1" thickBot="1">
      <c r="A867" s="409">
        <v>202201</v>
      </c>
      <c r="B867" s="410" t="s">
        <v>1220</v>
      </c>
      <c r="C867" s="410" t="s">
        <v>791</v>
      </c>
      <c r="D867" s="411" t="s">
        <v>339</v>
      </c>
      <c r="E867" s="412">
        <v>365</v>
      </c>
      <c r="F867" s="413">
        <v>105.02</v>
      </c>
      <c r="G867" s="414">
        <f t="shared" si="26"/>
        <v>3.4755284707674732</v>
      </c>
      <c r="H867" s="415">
        <f t="shared" si="27"/>
        <v>3.4755284707674732</v>
      </c>
    </row>
    <row r="868" spans="1:8" ht="15" hidden="1" thickBot="1">
      <c r="A868" s="409">
        <v>202201</v>
      </c>
      <c r="B868" s="410" t="s">
        <v>1221</v>
      </c>
      <c r="C868" s="410" t="s">
        <v>791</v>
      </c>
      <c r="D868" s="411" t="s">
        <v>337</v>
      </c>
      <c r="E868" s="412">
        <v>59943</v>
      </c>
      <c r="F868" s="413">
        <v>105.02</v>
      </c>
      <c r="G868" s="414">
        <f t="shared" si="26"/>
        <v>570.77699485812229</v>
      </c>
      <c r="H868" s="415">
        <f t="shared" si="27"/>
        <v>2.8538849742906116</v>
      </c>
    </row>
    <row r="869" spans="1:8" ht="15" hidden="1" thickBot="1">
      <c r="A869" s="409">
        <v>202201</v>
      </c>
      <c r="B869" s="410" t="s">
        <v>1222</v>
      </c>
      <c r="C869" s="410" t="s">
        <v>791</v>
      </c>
      <c r="D869" s="411" t="s">
        <v>339</v>
      </c>
      <c r="E869" s="412">
        <v>300</v>
      </c>
      <c r="F869" s="413">
        <v>105.02</v>
      </c>
      <c r="G869" s="414">
        <f t="shared" si="26"/>
        <v>2.8565987430965532</v>
      </c>
      <c r="H869" s="415">
        <f t="shared" si="27"/>
        <v>2.8565987430965532</v>
      </c>
    </row>
    <row r="870" spans="1:8" ht="15" hidden="1" thickBot="1">
      <c r="A870" s="409">
        <v>202201</v>
      </c>
      <c r="B870" s="410" t="s">
        <v>1223</v>
      </c>
      <c r="C870" s="410" t="s">
        <v>791</v>
      </c>
      <c r="D870" s="411" t="s">
        <v>337</v>
      </c>
      <c r="E870" s="412">
        <v>69026</v>
      </c>
      <c r="F870" s="413">
        <v>105.02</v>
      </c>
      <c r="G870" s="414">
        <f t="shared" si="26"/>
        <v>657.26528280327557</v>
      </c>
      <c r="H870" s="415">
        <f t="shared" si="27"/>
        <v>3.2863264140163779</v>
      </c>
    </row>
    <row r="871" spans="1:8" ht="15" hidden="1" thickBot="1">
      <c r="A871" s="409">
        <v>202201</v>
      </c>
      <c r="B871" s="410" t="s">
        <v>1224</v>
      </c>
      <c r="C871" s="410" t="s">
        <v>791</v>
      </c>
      <c r="D871" s="411" t="s">
        <v>339</v>
      </c>
      <c r="E871" s="412">
        <v>345</v>
      </c>
      <c r="F871" s="413">
        <v>105.02</v>
      </c>
      <c r="G871" s="414">
        <f t="shared" si="26"/>
        <v>3.2850885545610362</v>
      </c>
      <c r="H871" s="415">
        <f t="shared" si="27"/>
        <v>3.2850885545610362</v>
      </c>
    </row>
    <row r="872" spans="1:8" ht="15" hidden="1" thickBot="1">
      <c r="A872" s="409">
        <v>202201</v>
      </c>
      <c r="B872" s="410" t="s">
        <v>1225</v>
      </c>
      <c r="C872" s="410" t="s">
        <v>791</v>
      </c>
      <c r="D872" s="411" t="s">
        <v>337</v>
      </c>
      <c r="E872" s="412">
        <v>73979</v>
      </c>
      <c r="F872" s="413">
        <v>105.02</v>
      </c>
      <c r="G872" s="414">
        <f t="shared" si="26"/>
        <v>704.4277280517997</v>
      </c>
      <c r="H872" s="415">
        <f t="shared" si="27"/>
        <v>3.5221386402589987</v>
      </c>
    </row>
    <row r="873" spans="1:8" ht="15" hidden="1" thickBot="1">
      <c r="A873" s="409">
        <v>202201</v>
      </c>
      <c r="B873" s="410" t="s">
        <v>1226</v>
      </c>
      <c r="C873" s="410" t="s">
        <v>791</v>
      </c>
      <c r="D873" s="411" t="s">
        <v>339</v>
      </c>
      <c r="E873" s="412">
        <v>370</v>
      </c>
      <c r="F873" s="413">
        <v>105.02</v>
      </c>
      <c r="G873" s="414">
        <f t="shared" si="26"/>
        <v>3.5231384498190823</v>
      </c>
      <c r="H873" s="415">
        <f t="shared" si="27"/>
        <v>3.5231384498190823</v>
      </c>
    </row>
    <row r="874" spans="1:8" ht="15" hidden="1" thickBot="1">
      <c r="A874" s="409">
        <v>202201</v>
      </c>
      <c r="B874" s="410" t="s">
        <v>1227</v>
      </c>
      <c r="C874" s="410" t="s">
        <v>791</v>
      </c>
      <c r="D874" s="411" t="s">
        <v>337</v>
      </c>
      <c r="E874" s="412">
        <v>89774</v>
      </c>
      <c r="F874" s="413">
        <v>105.02</v>
      </c>
      <c r="G874" s="414">
        <f t="shared" si="26"/>
        <v>854.82765187583323</v>
      </c>
      <c r="H874" s="415">
        <f t="shared" si="27"/>
        <v>4.2741382593791659</v>
      </c>
    </row>
    <row r="875" spans="1:8" ht="15" hidden="1" thickBot="1">
      <c r="A875" s="409">
        <v>202201</v>
      </c>
      <c r="B875" s="410" t="s">
        <v>1228</v>
      </c>
      <c r="C875" s="410" t="s">
        <v>791</v>
      </c>
      <c r="D875" s="411" t="s">
        <v>339</v>
      </c>
      <c r="E875" s="412">
        <v>449</v>
      </c>
      <c r="F875" s="413">
        <v>105.02</v>
      </c>
      <c r="G875" s="414">
        <f t="shared" si="26"/>
        <v>4.2753761188345081</v>
      </c>
      <c r="H875" s="415">
        <f t="shared" si="27"/>
        <v>4.2753761188345081</v>
      </c>
    </row>
    <row r="876" spans="1:8" ht="15" hidden="1" thickBot="1">
      <c r="A876" s="409">
        <v>202201</v>
      </c>
      <c r="B876" s="410" t="s">
        <v>1229</v>
      </c>
      <c r="C876" s="410" t="s">
        <v>791</v>
      </c>
      <c r="D876" s="411" t="s">
        <v>337</v>
      </c>
      <c r="E876" s="412">
        <v>80306</v>
      </c>
      <c r="F876" s="413">
        <v>105.02</v>
      </c>
      <c r="G876" s="414">
        <f t="shared" si="26"/>
        <v>764.67339554370596</v>
      </c>
      <c r="H876" s="415">
        <f t="shared" si="27"/>
        <v>3.8233669777185297</v>
      </c>
    </row>
    <row r="877" spans="1:8" ht="15" hidden="1" thickBot="1">
      <c r="A877" s="409">
        <v>202201</v>
      </c>
      <c r="B877" s="410" t="s">
        <v>1230</v>
      </c>
      <c r="C877" s="410" t="s">
        <v>791</v>
      </c>
      <c r="D877" s="411" t="s">
        <v>339</v>
      </c>
      <c r="E877" s="412">
        <v>401</v>
      </c>
      <c r="F877" s="413">
        <v>105.02</v>
      </c>
      <c r="G877" s="414">
        <f t="shared" si="26"/>
        <v>3.8183203199390592</v>
      </c>
      <c r="H877" s="415">
        <f t="shared" si="27"/>
        <v>3.8183203199390592</v>
      </c>
    </row>
    <row r="878" spans="1:8" ht="15" hidden="1" thickBot="1">
      <c r="A878" s="409">
        <v>202201</v>
      </c>
      <c r="B878" s="410" t="s">
        <v>1231</v>
      </c>
      <c r="C878" s="410" t="s">
        <v>791</v>
      </c>
      <c r="D878" s="411" t="s">
        <v>337</v>
      </c>
      <c r="E878" s="412">
        <v>76863</v>
      </c>
      <c r="F878" s="413">
        <v>105.02</v>
      </c>
      <c r="G878" s="414">
        <f t="shared" si="26"/>
        <v>731.88916396876789</v>
      </c>
      <c r="H878" s="415">
        <f t="shared" si="27"/>
        <v>3.6594458198438393</v>
      </c>
    </row>
    <row r="879" spans="1:8" ht="15" hidden="1" thickBot="1">
      <c r="A879" s="409">
        <v>202201</v>
      </c>
      <c r="B879" s="410" t="s">
        <v>1232</v>
      </c>
      <c r="C879" s="410" t="s">
        <v>791</v>
      </c>
      <c r="D879" s="411" t="s">
        <v>337</v>
      </c>
      <c r="E879" s="412">
        <v>71668</v>
      </c>
      <c r="F879" s="413">
        <v>105.02</v>
      </c>
      <c r="G879" s="414">
        <f t="shared" si="26"/>
        <v>682.42239573414588</v>
      </c>
      <c r="H879" s="415">
        <f t="shared" si="27"/>
        <v>3.4121119786707292</v>
      </c>
    </row>
    <row r="880" spans="1:8" ht="15" hidden="1" thickBot="1">
      <c r="A880" s="409">
        <v>202201</v>
      </c>
      <c r="B880" s="410" t="s">
        <v>1233</v>
      </c>
      <c r="C880" s="410" t="s">
        <v>791</v>
      </c>
      <c r="D880" s="411" t="s">
        <v>339</v>
      </c>
      <c r="E880" s="412">
        <v>358</v>
      </c>
      <c r="F880" s="413">
        <v>105.02</v>
      </c>
      <c r="G880" s="414">
        <f t="shared" si="26"/>
        <v>3.4088745000952203</v>
      </c>
      <c r="H880" s="415">
        <f t="shared" si="27"/>
        <v>3.4088745000952203</v>
      </c>
    </row>
    <row r="881" spans="1:8" ht="15" hidden="1" thickBot="1">
      <c r="A881" s="409">
        <v>202201</v>
      </c>
      <c r="B881" s="410" t="s">
        <v>1234</v>
      </c>
      <c r="C881" s="410" t="s">
        <v>791</v>
      </c>
      <c r="D881" s="411" t="s">
        <v>337</v>
      </c>
      <c r="E881" s="412">
        <v>71973</v>
      </c>
      <c r="F881" s="413">
        <v>105.02</v>
      </c>
      <c r="G881" s="414">
        <f t="shared" si="26"/>
        <v>685.32660445629404</v>
      </c>
      <c r="H881" s="415">
        <f t="shared" si="27"/>
        <v>3.4266330222814703</v>
      </c>
    </row>
    <row r="882" spans="1:8" ht="15" hidden="1" thickBot="1">
      <c r="A882" s="409">
        <v>202201</v>
      </c>
      <c r="B882" s="410" t="s">
        <v>1235</v>
      </c>
      <c r="C882" s="410" t="s">
        <v>791</v>
      </c>
      <c r="D882" s="411" t="s">
        <v>337</v>
      </c>
      <c r="E882" s="412">
        <v>69291</v>
      </c>
      <c r="F882" s="413">
        <v>105.02</v>
      </c>
      <c r="G882" s="414">
        <f t="shared" si="26"/>
        <v>659.78861169301092</v>
      </c>
      <c r="H882" s="415">
        <f t="shared" si="27"/>
        <v>3.2989430584650545</v>
      </c>
    </row>
    <row r="883" spans="1:8" ht="15" hidden="1" thickBot="1">
      <c r="A883" s="409">
        <v>202201</v>
      </c>
      <c r="B883" s="410" t="s">
        <v>1236</v>
      </c>
      <c r="C883" s="410" t="s">
        <v>791</v>
      </c>
      <c r="D883" s="411" t="s">
        <v>339</v>
      </c>
      <c r="E883" s="412">
        <v>346</v>
      </c>
      <c r="F883" s="413">
        <v>105.02</v>
      </c>
      <c r="G883" s="414">
        <f t="shared" si="26"/>
        <v>3.2946105503713579</v>
      </c>
      <c r="H883" s="415">
        <f t="shared" si="27"/>
        <v>3.2946105503713579</v>
      </c>
    </row>
    <row r="884" spans="1:8" ht="15" hidden="1" thickBot="1">
      <c r="A884" s="409">
        <v>202201</v>
      </c>
      <c r="B884" s="410" t="s">
        <v>1237</v>
      </c>
      <c r="C884" s="410" t="s">
        <v>791</v>
      </c>
      <c r="D884" s="411" t="s">
        <v>337</v>
      </c>
      <c r="E884" s="412">
        <v>66661</v>
      </c>
      <c r="F884" s="413">
        <v>105.02</v>
      </c>
      <c r="G884" s="414">
        <f t="shared" si="26"/>
        <v>634.74576271186447</v>
      </c>
      <c r="H884" s="415">
        <f t="shared" si="27"/>
        <v>3.1737288135593222</v>
      </c>
    </row>
    <row r="885" spans="1:8" ht="15" hidden="1" thickBot="1">
      <c r="A885" s="409">
        <v>202201</v>
      </c>
      <c r="B885" s="410" t="s">
        <v>1238</v>
      </c>
      <c r="C885" s="410" t="s">
        <v>791</v>
      </c>
      <c r="D885" s="411" t="s">
        <v>339</v>
      </c>
      <c r="E885" s="412">
        <v>333</v>
      </c>
      <c r="F885" s="413">
        <v>105.02</v>
      </c>
      <c r="G885" s="414">
        <f t="shared" si="26"/>
        <v>3.1708246048371742</v>
      </c>
      <c r="H885" s="415">
        <f t="shared" si="27"/>
        <v>3.1708246048371742</v>
      </c>
    </row>
    <row r="886" spans="1:8" ht="15" hidden="1" thickBot="1">
      <c r="A886" s="409">
        <v>202201</v>
      </c>
      <c r="B886" s="410" t="s">
        <v>1239</v>
      </c>
      <c r="C886" s="410" t="s">
        <v>791</v>
      </c>
      <c r="D886" s="411" t="s">
        <v>337</v>
      </c>
      <c r="E886" s="412">
        <v>67420</v>
      </c>
      <c r="F886" s="413">
        <v>105.02</v>
      </c>
      <c r="G886" s="414">
        <f t="shared" si="26"/>
        <v>641.97295753189871</v>
      </c>
      <c r="H886" s="415">
        <f t="shared" si="27"/>
        <v>3.2098647876594937</v>
      </c>
    </row>
    <row r="887" spans="1:8" ht="15" hidden="1" thickBot="1">
      <c r="A887" s="409">
        <v>202201</v>
      </c>
      <c r="B887" s="410" t="s">
        <v>1240</v>
      </c>
      <c r="C887" s="410" t="s">
        <v>791</v>
      </c>
      <c r="D887" s="411" t="s">
        <v>339</v>
      </c>
      <c r="E887" s="412">
        <v>337</v>
      </c>
      <c r="F887" s="413">
        <v>105.02</v>
      </c>
      <c r="G887" s="414">
        <f t="shared" si="26"/>
        <v>3.2089125880784612</v>
      </c>
      <c r="H887" s="415">
        <f t="shared" si="27"/>
        <v>3.2089125880784612</v>
      </c>
    </row>
    <row r="888" spans="1:8" ht="15" hidden="1" thickBot="1">
      <c r="A888" s="409">
        <v>202201</v>
      </c>
      <c r="B888" s="410" t="s">
        <v>1241</v>
      </c>
      <c r="C888" s="410" t="s">
        <v>791</v>
      </c>
      <c r="D888" s="411" t="s">
        <v>337</v>
      </c>
      <c r="E888" s="412">
        <v>65461</v>
      </c>
      <c r="F888" s="413">
        <v>105.02</v>
      </c>
      <c r="G888" s="414">
        <f t="shared" si="26"/>
        <v>623.31936773947825</v>
      </c>
      <c r="H888" s="415">
        <f t="shared" si="27"/>
        <v>3.1165968386973915</v>
      </c>
    </row>
    <row r="889" spans="1:8" ht="15" hidden="1" thickBot="1">
      <c r="A889" s="409">
        <v>202201</v>
      </c>
      <c r="B889" s="410" t="s">
        <v>1242</v>
      </c>
      <c r="C889" s="410" t="s">
        <v>791</v>
      </c>
      <c r="D889" s="411" t="s">
        <v>337</v>
      </c>
      <c r="E889" s="412">
        <v>79149</v>
      </c>
      <c r="F889" s="413">
        <v>105.02</v>
      </c>
      <c r="G889" s="414">
        <f t="shared" si="26"/>
        <v>753.65644639116363</v>
      </c>
      <c r="H889" s="415">
        <f t="shared" si="27"/>
        <v>3.7682822319558182</v>
      </c>
    </row>
    <row r="890" spans="1:8" ht="15" hidden="1" thickBot="1">
      <c r="A890" s="409">
        <v>202201</v>
      </c>
      <c r="B890" s="410" t="s">
        <v>1243</v>
      </c>
      <c r="C890" s="410" t="s">
        <v>791</v>
      </c>
      <c r="D890" s="411" t="s">
        <v>339</v>
      </c>
      <c r="E890" s="412">
        <v>396</v>
      </c>
      <c r="F890" s="413">
        <v>105.02</v>
      </c>
      <c r="G890" s="414">
        <f t="shared" si="26"/>
        <v>3.7707103408874501</v>
      </c>
      <c r="H890" s="415">
        <f t="shared" si="27"/>
        <v>3.7707103408874501</v>
      </c>
    </row>
    <row r="891" spans="1:8" ht="15" hidden="1" thickBot="1">
      <c r="A891" s="409">
        <v>202201</v>
      </c>
      <c r="B891" s="410" t="s">
        <v>1244</v>
      </c>
      <c r="C891" s="410" t="s">
        <v>791</v>
      </c>
      <c r="D891" s="411" t="s">
        <v>337</v>
      </c>
      <c r="E891" s="412">
        <v>71161</v>
      </c>
      <c r="F891" s="413">
        <v>105.02</v>
      </c>
      <c r="G891" s="414">
        <f t="shared" si="26"/>
        <v>677.59474385831277</v>
      </c>
      <c r="H891" s="415">
        <f t="shared" si="27"/>
        <v>3.3879737192915638</v>
      </c>
    </row>
    <row r="892" spans="1:8" ht="15" hidden="1" thickBot="1">
      <c r="A892" s="409">
        <v>202201</v>
      </c>
      <c r="B892" s="410" t="s">
        <v>1245</v>
      </c>
      <c r="C892" s="410" t="s">
        <v>791</v>
      </c>
      <c r="D892" s="411" t="s">
        <v>337</v>
      </c>
      <c r="E892" s="412">
        <v>79897</v>
      </c>
      <c r="F892" s="413">
        <v>105.02</v>
      </c>
      <c r="G892" s="414">
        <f t="shared" si="26"/>
        <v>760.77889925728437</v>
      </c>
      <c r="H892" s="415">
        <f t="shared" si="27"/>
        <v>3.8038944962864218</v>
      </c>
    </row>
    <row r="893" spans="1:8" ht="15" hidden="1" thickBot="1">
      <c r="A893" s="409">
        <v>202201</v>
      </c>
      <c r="B893" s="410" t="s">
        <v>1246</v>
      </c>
      <c r="C893" s="410" t="s">
        <v>791</v>
      </c>
      <c r="D893" s="411" t="s">
        <v>339</v>
      </c>
      <c r="E893" s="412">
        <v>399</v>
      </c>
      <c r="F893" s="413">
        <v>105.02</v>
      </c>
      <c r="G893" s="414">
        <f t="shared" si="26"/>
        <v>3.7992763283184159</v>
      </c>
      <c r="H893" s="415">
        <f t="shared" si="27"/>
        <v>3.7992763283184159</v>
      </c>
    </row>
    <row r="894" spans="1:8" ht="15" hidden="1" thickBot="1">
      <c r="A894" s="409">
        <v>202201</v>
      </c>
      <c r="B894" s="410" t="s">
        <v>1247</v>
      </c>
      <c r="C894" s="410" t="s">
        <v>791</v>
      </c>
      <c r="D894" s="411" t="s">
        <v>337</v>
      </c>
      <c r="E894" s="412">
        <v>67250</v>
      </c>
      <c r="F894" s="413">
        <v>105.02</v>
      </c>
      <c r="G894" s="414">
        <f t="shared" si="26"/>
        <v>640.35421824414402</v>
      </c>
      <c r="H894" s="415">
        <f t="shared" si="27"/>
        <v>3.2017710912207202</v>
      </c>
    </row>
    <row r="895" spans="1:8" ht="15" hidden="1" thickBot="1">
      <c r="A895" s="409">
        <v>202201</v>
      </c>
      <c r="B895" s="410" t="s">
        <v>1248</v>
      </c>
      <c r="C895" s="410" t="s">
        <v>791</v>
      </c>
      <c r="D895" s="411" t="s">
        <v>339</v>
      </c>
      <c r="E895" s="412">
        <v>336</v>
      </c>
      <c r="F895" s="413">
        <v>105.02</v>
      </c>
      <c r="G895" s="414">
        <f t="shared" si="26"/>
        <v>3.1993905922681396</v>
      </c>
      <c r="H895" s="415">
        <f t="shared" si="27"/>
        <v>3.1993905922681396</v>
      </c>
    </row>
    <row r="896" spans="1:8" ht="15" hidden="1" thickBot="1">
      <c r="A896" s="409">
        <v>202201</v>
      </c>
      <c r="B896" s="410" t="s">
        <v>1249</v>
      </c>
      <c r="C896" s="410" t="s">
        <v>791</v>
      </c>
      <c r="D896" s="411" t="s">
        <v>337</v>
      </c>
      <c r="E896" s="412">
        <v>69890</v>
      </c>
      <c r="F896" s="413">
        <v>105.02</v>
      </c>
      <c r="G896" s="414">
        <f t="shared" si="26"/>
        <v>665.49228718339361</v>
      </c>
      <c r="H896" s="415">
        <f t="shared" si="27"/>
        <v>3.3274614359169679</v>
      </c>
    </row>
    <row r="897" spans="1:8" ht="15" hidden="1" thickBot="1">
      <c r="A897" s="409">
        <v>202201</v>
      </c>
      <c r="B897" s="410" t="s">
        <v>1250</v>
      </c>
      <c r="C897" s="410" t="s">
        <v>791</v>
      </c>
      <c r="D897" s="411" t="s">
        <v>339</v>
      </c>
      <c r="E897" s="412">
        <v>349</v>
      </c>
      <c r="F897" s="413">
        <v>105.02</v>
      </c>
      <c r="G897" s="414">
        <f t="shared" si="26"/>
        <v>3.3231765378023237</v>
      </c>
      <c r="H897" s="415">
        <f t="shared" si="27"/>
        <v>3.3231765378023237</v>
      </c>
    </row>
    <row r="898" spans="1:8" ht="15" hidden="1" thickBot="1">
      <c r="A898" s="409">
        <v>202201</v>
      </c>
      <c r="B898" s="410" t="s">
        <v>1251</v>
      </c>
      <c r="C898" s="410" t="s">
        <v>791</v>
      </c>
      <c r="D898" s="411" t="s">
        <v>337</v>
      </c>
      <c r="E898" s="412">
        <v>59953</v>
      </c>
      <c r="F898" s="413">
        <v>105.02</v>
      </c>
      <c r="G898" s="414">
        <f t="shared" ref="G898:G961" si="28">+E898/F898</f>
        <v>570.87221481622555</v>
      </c>
      <c r="H898" s="415">
        <f t="shared" ref="H898:H961" si="29">IF(D898="TB",G898/200,IF(D898="LT",G898,"VER"))</f>
        <v>2.8543610740811278</v>
      </c>
    </row>
    <row r="899" spans="1:8" ht="15" hidden="1" thickBot="1">
      <c r="A899" s="409">
        <v>202201</v>
      </c>
      <c r="B899" s="410" t="s">
        <v>1252</v>
      </c>
      <c r="C899" s="410" t="s">
        <v>791</v>
      </c>
      <c r="D899" s="411" t="s">
        <v>339</v>
      </c>
      <c r="E899" s="412">
        <v>300</v>
      </c>
      <c r="F899" s="413">
        <v>105.02</v>
      </c>
      <c r="G899" s="414">
        <f t="shared" si="28"/>
        <v>2.8565987430965532</v>
      </c>
      <c r="H899" s="415">
        <f t="shared" si="29"/>
        <v>2.8565987430965532</v>
      </c>
    </row>
    <row r="900" spans="1:8" ht="15" hidden="1" thickBot="1">
      <c r="A900" s="409">
        <v>202201</v>
      </c>
      <c r="B900" s="410" t="s">
        <v>1253</v>
      </c>
      <c r="C900" s="410" t="s">
        <v>791</v>
      </c>
      <c r="D900" s="411" t="s">
        <v>337</v>
      </c>
      <c r="E900" s="412">
        <v>73388</v>
      </c>
      <c r="F900" s="413">
        <v>105.02</v>
      </c>
      <c r="G900" s="414">
        <f t="shared" si="28"/>
        <v>698.80022852789943</v>
      </c>
      <c r="H900" s="415">
        <f t="shared" si="29"/>
        <v>3.494001142639497</v>
      </c>
    </row>
    <row r="901" spans="1:8" ht="15" hidden="1" thickBot="1">
      <c r="A901" s="409">
        <v>202201</v>
      </c>
      <c r="B901" s="410" t="s">
        <v>1254</v>
      </c>
      <c r="C901" s="410" t="s">
        <v>791</v>
      </c>
      <c r="D901" s="411" t="s">
        <v>339</v>
      </c>
      <c r="E901" s="412">
        <v>367</v>
      </c>
      <c r="F901" s="413">
        <v>105.02</v>
      </c>
      <c r="G901" s="414">
        <f t="shared" si="28"/>
        <v>3.4945724623881165</v>
      </c>
      <c r="H901" s="415">
        <f t="shared" si="29"/>
        <v>3.4945724623881165</v>
      </c>
    </row>
    <row r="902" spans="1:8" ht="15" hidden="1" thickBot="1">
      <c r="A902" s="409">
        <v>202201</v>
      </c>
      <c r="B902" s="410" t="s">
        <v>1255</v>
      </c>
      <c r="C902" s="410" t="s">
        <v>791</v>
      </c>
      <c r="D902" s="411" t="s">
        <v>337</v>
      </c>
      <c r="E902" s="412">
        <v>88334</v>
      </c>
      <c r="F902" s="413">
        <v>105.02</v>
      </c>
      <c r="G902" s="414">
        <f t="shared" si="28"/>
        <v>841.11597790896974</v>
      </c>
      <c r="H902" s="415">
        <f t="shared" si="29"/>
        <v>4.2055798895448486</v>
      </c>
    </row>
    <row r="903" spans="1:8" ht="15" hidden="1" thickBot="1">
      <c r="A903" s="409">
        <v>202201</v>
      </c>
      <c r="B903" s="410" t="s">
        <v>1256</v>
      </c>
      <c r="C903" s="410" t="s">
        <v>791</v>
      </c>
      <c r="D903" s="411" t="s">
        <v>339</v>
      </c>
      <c r="E903" s="412">
        <v>442</v>
      </c>
      <c r="F903" s="413">
        <v>105.02</v>
      </c>
      <c r="G903" s="414">
        <f t="shared" si="28"/>
        <v>4.2087221481622548</v>
      </c>
      <c r="H903" s="415">
        <f t="shared" si="29"/>
        <v>4.2087221481622548</v>
      </c>
    </row>
    <row r="904" spans="1:8" ht="15" hidden="1" thickBot="1">
      <c r="A904" s="409">
        <v>202201</v>
      </c>
      <c r="B904" s="410" t="s">
        <v>1257</v>
      </c>
      <c r="C904" s="410" t="s">
        <v>791</v>
      </c>
      <c r="D904" s="411" t="s">
        <v>337</v>
      </c>
      <c r="E904" s="412">
        <v>74698</v>
      </c>
      <c r="F904" s="413">
        <v>105.02</v>
      </c>
      <c r="G904" s="414">
        <f t="shared" si="28"/>
        <v>711.27404303942114</v>
      </c>
      <c r="H904" s="415">
        <f t="shared" si="29"/>
        <v>3.5563702151971057</v>
      </c>
    </row>
    <row r="905" spans="1:8" ht="15" hidden="1" thickBot="1">
      <c r="A905" s="409">
        <v>202201</v>
      </c>
      <c r="B905" s="410" t="s">
        <v>1258</v>
      </c>
      <c r="C905" s="410" t="s">
        <v>791</v>
      </c>
      <c r="D905" s="411" t="s">
        <v>337</v>
      </c>
      <c r="E905" s="412">
        <v>85635</v>
      </c>
      <c r="F905" s="413">
        <v>105.02</v>
      </c>
      <c r="G905" s="414">
        <f t="shared" si="28"/>
        <v>815.41611121691108</v>
      </c>
      <c r="H905" s="415">
        <f t="shared" si="29"/>
        <v>4.0770805560845558</v>
      </c>
    </row>
    <row r="906" spans="1:8" ht="15" hidden="1" thickBot="1">
      <c r="A906" s="409">
        <v>202201</v>
      </c>
      <c r="B906" s="410" t="s">
        <v>1259</v>
      </c>
      <c r="C906" s="410" t="s">
        <v>791</v>
      </c>
      <c r="D906" s="411" t="s">
        <v>339</v>
      </c>
      <c r="E906" s="412">
        <v>428</v>
      </c>
      <c r="F906" s="413">
        <v>105.02</v>
      </c>
      <c r="G906" s="414">
        <f t="shared" si="28"/>
        <v>4.075414206817749</v>
      </c>
      <c r="H906" s="415">
        <f t="shared" si="29"/>
        <v>4.075414206817749</v>
      </c>
    </row>
    <row r="907" spans="1:8" ht="15" hidden="1" thickBot="1">
      <c r="A907" s="409">
        <v>202201</v>
      </c>
      <c r="B907" s="410" t="s">
        <v>1260</v>
      </c>
      <c r="C907" s="410" t="s">
        <v>791</v>
      </c>
      <c r="D907" s="411" t="s">
        <v>337</v>
      </c>
      <c r="E907" s="412">
        <v>80328</v>
      </c>
      <c r="F907" s="413">
        <v>105.02</v>
      </c>
      <c r="G907" s="414">
        <f t="shared" si="28"/>
        <v>764.88287945153309</v>
      </c>
      <c r="H907" s="415">
        <f t="shared" si="29"/>
        <v>3.8244143972576654</v>
      </c>
    </row>
    <row r="908" spans="1:8" ht="15" hidden="1" thickBot="1">
      <c r="A908" s="409">
        <v>202201</v>
      </c>
      <c r="B908" s="410" t="s">
        <v>1261</v>
      </c>
      <c r="C908" s="410" t="s">
        <v>791</v>
      </c>
      <c r="D908" s="411" t="s">
        <v>337</v>
      </c>
      <c r="E908" s="412">
        <v>83878</v>
      </c>
      <c r="F908" s="413">
        <v>105.02</v>
      </c>
      <c r="G908" s="414">
        <f t="shared" si="28"/>
        <v>798.68596457817557</v>
      </c>
      <c r="H908" s="415">
        <f t="shared" si="29"/>
        <v>3.993429822890878</v>
      </c>
    </row>
    <row r="909" spans="1:8" ht="15" hidden="1" thickBot="1">
      <c r="A909" s="409">
        <v>202201</v>
      </c>
      <c r="B909" s="410" t="s">
        <v>1262</v>
      </c>
      <c r="C909" s="410" t="s">
        <v>791</v>
      </c>
      <c r="D909" s="411" t="s">
        <v>339</v>
      </c>
      <c r="E909" s="412">
        <v>419</v>
      </c>
      <c r="F909" s="413">
        <v>105.02</v>
      </c>
      <c r="G909" s="414">
        <f t="shared" si="28"/>
        <v>3.9897162445248524</v>
      </c>
      <c r="H909" s="415">
        <f t="shared" si="29"/>
        <v>3.9897162445248524</v>
      </c>
    </row>
    <row r="910" spans="1:8" ht="15" hidden="1" thickBot="1">
      <c r="A910" s="409">
        <v>202201</v>
      </c>
      <c r="B910" s="410" t="s">
        <v>1263</v>
      </c>
      <c r="C910" s="410" t="s">
        <v>791</v>
      </c>
      <c r="D910" s="411" t="s">
        <v>337</v>
      </c>
      <c r="E910" s="412">
        <v>74098</v>
      </c>
      <c r="F910" s="413">
        <v>105.02</v>
      </c>
      <c r="G910" s="414">
        <f t="shared" si="28"/>
        <v>705.56084555322798</v>
      </c>
      <c r="H910" s="415">
        <f t="shared" si="29"/>
        <v>3.5278042277661399</v>
      </c>
    </row>
    <row r="911" spans="1:8" ht="15" hidden="1" thickBot="1">
      <c r="A911" s="409">
        <v>202201</v>
      </c>
      <c r="B911" s="410" t="s">
        <v>1264</v>
      </c>
      <c r="C911" s="410" t="s">
        <v>791</v>
      </c>
      <c r="D911" s="411" t="s">
        <v>339</v>
      </c>
      <c r="E911" s="412">
        <v>370</v>
      </c>
      <c r="F911" s="413">
        <v>105.02</v>
      </c>
      <c r="G911" s="414">
        <f t="shared" si="28"/>
        <v>3.5231384498190823</v>
      </c>
      <c r="H911" s="415">
        <f t="shared" si="29"/>
        <v>3.5231384498190823</v>
      </c>
    </row>
    <row r="912" spans="1:8" ht="15" hidden="1" thickBot="1">
      <c r="A912" s="409">
        <v>202201</v>
      </c>
      <c r="B912" s="410" t="s">
        <v>1265</v>
      </c>
      <c r="C912" s="410" t="s">
        <v>791</v>
      </c>
      <c r="D912" s="411" t="s">
        <v>337</v>
      </c>
      <c r="E912" s="412">
        <v>82422</v>
      </c>
      <c r="F912" s="413">
        <v>105.02</v>
      </c>
      <c r="G912" s="414">
        <f t="shared" si="28"/>
        <v>784.82193867834701</v>
      </c>
      <c r="H912" s="415">
        <f t="shared" si="29"/>
        <v>3.9241096933917352</v>
      </c>
    </row>
    <row r="913" spans="1:8" ht="15" hidden="1" thickBot="1">
      <c r="A913" s="409">
        <v>202201</v>
      </c>
      <c r="B913" s="410" t="s">
        <v>1266</v>
      </c>
      <c r="C913" s="410" t="s">
        <v>791</v>
      </c>
      <c r="D913" s="411" t="s">
        <v>339</v>
      </c>
      <c r="E913" s="412">
        <v>412</v>
      </c>
      <c r="F913" s="413">
        <v>105.02</v>
      </c>
      <c r="G913" s="414">
        <f t="shared" si="28"/>
        <v>3.9230622738525995</v>
      </c>
      <c r="H913" s="415">
        <f t="shared" si="29"/>
        <v>3.9230622738525995</v>
      </c>
    </row>
    <row r="914" spans="1:8" ht="15" hidden="1" thickBot="1">
      <c r="A914" s="409">
        <v>202201</v>
      </c>
      <c r="B914" s="410" t="s">
        <v>1267</v>
      </c>
      <c r="C914" s="410" t="s">
        <v>791</v>
      </c>
      <c r="D914" s="411" t="s">
        <v>337</v>
      </c>
      <c r="E914" s="412">
        <v>8662</v>
      </c>
      <c r="F914" s="413">
        <v>105.02</v>
      </c>
      <c r="G914" s="414">
        <f t="shared" si="28"/>
        <v>82.479527709007812</v>
      </c>
      <c r="H914" s="415">
        <f t="shared" si="29"/>
        <v>0.41239763854503908</v>
      </c>
    </row>
    <row r="915" spans="1:8" ht="15" hidden="1" thickBot="1">
      <c r="A915" s="409">
        <v>202201</v>
      </c>
      <c r="B915" s="410" t="s">
        <v>1268</v>
      </c>
      <c r="C915" s="410" t="s">
        <v>791</v>
      </c>
      <c r="D915" s="411" t="s">
        <v>339</v>
      </c>
      <c r="E915" s="412">
        <v>43.25</v>
      </c>
      <c r="F915" s="413">
        <v>105.02</v>
      </c>
      <c r="G915" s="414">
        <f t="shared" si="28"/>
        <v>0.41182631879641973</v>
      </c>
      <c r="H915" s="415">
        <f t="shared" si="29"/>
        <v>0.41182631879641973</v>
      </c>
    </row>
    <row r="916" spans="1:8" ht="15" hidden="1" thickBot="1">
      <c r="A916" s="409">
        <v>202201</v>
      </c>
      <c r="B916" s="410" t="s">
        <v>1269</v>
      </c>
      <c r="C916" s="410" t="s">
        <v>791</v>
      </c>
      <c r="D916" s="411" t="s">
        <v>337</v>
      </c>
      <c r="E916" s="412">
        <v>11022</v>
      </c>
      <c r="F916" s="413">
        <v>105.02</v>
      </c>
      <c r="G916" s="414">
        <f t="shared" si="28"/>
        <v>104.95143782136736</v>
      </c>
      <c r="H916" s="415">
        <f t="shared" si="29"/>
        <v>0.52475718910683677</v>
      </c>
    </row>
    <row r="917" spans="1:8" ht="15" hidden="1" thickBot="1">
      <c r="A917" s="409">
        <v>202201</v>
      </c>
      <c r="B917" s="410" t="s">
        <v>1270</v>
      </c>
      <c r="C917" s="410" t="s">
        <v>791</v>
      </c>
      <c r="D917" s="411" t="s">
        <v>339</v>
      </c>
      <c r="E917" s="412">
        <v>55.03</v>
      </c>
      <c r="F917" s="413">
        <v>105.02</v>
      </c>
      <c r="G917" s="414">
        <f t="shared" si="28"/>
        <v>0.52399542944201105</v>
      </c>
      <c r="H917" s="415">
        <f t="shared" si="29"/>
        <v>0.52399542944201105</v>
      </c>
    </row>
    <row r="918" spans="1:8" ht="15" hidden="1" thickBot="1">
      <c r="A918" s="409">
        <v>202201</v>
      </c>
      <c r="B918" s="410" t="s">
        <v>1271</v>
      </c>
      <c r="C918" s="410" t="s">
        <v>791</v>
      </c>
      <c r="D918" s="411" t="s">
        <v>337</v>
      </c>
      <c r="E918" s="412">
        <v>65257.47</v>
      </c>
      <c r="F918" s="413">
        <v>105.02</v>
      </c>
      <c r="G918" s="414">
        <f t="shared" si="28"/>
        <v>621.38135593220341</v>
      </c>
      <c r="H918" s="415">
        <f t="shared" si="29"/>
        <v>3.106906779661017</v>
      </c>
    </row>
    <row r="919" spans="1:8" ht="15" hidden="1" thickBot="1">
      <c r="A919" s="409">
        <v>202201</v>
      </c>
      <c r="B919" s="410" t="s">
        <v>1272</v>
      </c>
      <c r="C919" s="410" t="s">
        <v>791</v>
      </c>
      <c r="D919" s="411" t="s">
        <v>339</v>
      </c>
      <c r="E919" s="412">
        <v>326</v>
      </c>
      <c r="F919" s="413">
        <v>105.02</v>
      </c>
      <c r="G919" s="414">
        <f t="shared" si="28"/>
        <v>3.1041706341649209</v>
      </c>
      <c r="H919" s="415">
        <f t="shared" si="29"/>
        <v>3.1041706341649209</v>
      </c>
    </row>
    <row r="920" spans="1:8" ht="15" hidden="1" thickBot="1">
      <c r="A920" s="409">
        <v>202201</v>
      </c>
      <c r="B920" s="410" t="s">
        <v>1273</v>
      </c>
      <c r="C920" s="410" t="s">
        <v>791</v>
      </c>
      <c r="D920" s="411" t="s">
        <v>374</v>
      </c>
      <c r="E920" s="412">
        <v>0.01</v>
      </c>
      <c r="F920" s="413">
        <v>105.02</v>
      </c>
      <c r="G920" s="414">
        <f t="shared" si="28"/>
        <v>9.5219958103218437E-5</v>
      </c>
      <c r="H920" s="415" t="str">
        <f t="shared" si="29"/>
        <v>VER</v>
      </c>
    </row>
    <row r="921" spans="1:8" ht="15" hidden="1" thickBot="1">
      <c r="A921" s="409">
        <v>202201</v>
      </c>
      <c r="B921" s="410" t="s">
        <v>1274</v>
      </c>
      <c r="C921" s="410" t="s">
        <v>791</v>
      </c>
      <c r="D921" s="411" t="s">
        <v>374</v>
      </c>
      <c r="E921" s="412">
        <v>0.01</v>
      </c>
      <c r="F921" s="413">
        <v>105.02</v>
      </c>
      <c r="G921" s="414">
        <f t="shared" si="28"/>
        <v>9.5219958103218437E-5</v>
      </c>
      <c r="H921" s="415" t="str">
        <f t="shared" si="29"/>
        <v>VER</v>
      </c>
    </row>
    <row r="922" spans="1:8" ht="15" hidden="1" thickBot="1">
      <c r="A922" s="409">
        <v>202201</v>
      </c>
      <c r="B922" s="410" t="s">
        <v>1275</v>
      </c>
      <c r="C922" s="410" t="s">
        <v>791</v>
      </c>
      <c r="D922" s="411" t="s">
        <v>374</v>
      </c>
      <c r="E922" s="412">
        <v>0.01</v>
      </c>
      <c r="F922" s="413">
        <v>105.02</v>
      </c>
      <c r="G922" s="414">
        <f t="shared" si="28"/>
        <v>9.5219958103218437E-5</v>
      </c>
      <c r="H922" s="415" t="str">
        <f t="shared" si="29"/>
        <v>VER</v>
      </c>
    </row>
    <row r="923" spans="1:8" ht="15" hidden="1" thickBot="1">
      <c r="A923" s="409">
        <v>202201</v>
      </c>
      <c r="B923" s="410" t="s">
        <v>1276</v>
      </c>
      <c r="C923" s="410" t="s">
        <v>791</v>
      </c>
      <c r="D923" s="411" t="s">
        <v>374</v>
      </c>
      <c r="E923" s="412">
        <v>0.01</v>
      </c>
      <c r="F923" s="413">
        <v>105.02</v>
      </c>
      <c r="G923" s="414">
        <f t="shared" si="28"/>
        <v>9.5219958103218437E-5</v>
      </c>
      <c r="H923" s="415" t="str">
        <f t="shared" si="29"/>
        <v>VER</v>
      </c>
    </row>
    <row r="924" spans="1:8" ht="15" hidden="1" thickBot="1">
      <c r="A924" s="409">
        <v>202201</v>
      </c>
      <c r="B924" s="410" t="s">
        <v>1277</v>
      </c>
      <c r="C924" s="410" t="s">
        <v>791</v>
      </c>
      <c r="D924" s="411" t="s">
        <v>374</v>
      </c>
      <c r="E924" s="412">
        <v>0.01</v>
      </c>
      <c r="F924" s="413">
        <v>105.02</v>
      </c>
      <c r="G924" s="414">
        <f t="shared" si="28"/>
        <v>9.5219958103218437E-5</v>
      </c>
      <c r="H924" s="415" t="str">
        <f t="shared" si="29"/>
        <v>VER</v>
      </c>
    </row>
    <row r="925" spans="1:8" ht="15" hidden="1" thickBot="1">
      <c r="A925" s="409">
        <v>202201</v>
      </c>
      <c r="B925" s="410" t="s">
        <v>1278</v>
      </c>
      <c r="C925" s="410" t="s">
        <v>791</v>
      </c>
      <c r="D925" s="411" t="s">
        <v>374</v>
      </c>
      <c r="E925" s="412">
        <v>0.01</v>
      </c>
      <c r="F925" s="413">
        <v>105.02</v>
      </c>
      <c r="G925" s="414">
        <f t="shared" si="28"/>
        <v>9.5219958103218437E-5</v>
      </c>
      <c r="H925" s="415" t="str">
        <f t="shared" si="29"/>
        <v>VER</v>
      </c>
    </row>
    <row r="926" spans="1:8" ht="15" hidden="1" thickBot="1">
      <c r="A926" s="409">
        <v>202201</v>
      </c>
      <c r="B926" s="410" t="s">
        <v>1279</v>
      </c>
      <c r="C926" s="410" t="s">
        <v>791</v>
      </c>
      <c r="D926" s="411" t="s">
        <v>374</v>
      </c>
      <c r="E926" s="412">
        <v>0.01</v>
      </c>
      <c r="F926" s="413">
        <v>105.02</v>
      </c>
      <c r="G926" s="414">
        <f t="shared" si="28"/>
        <v>9.5219958103218437E-5</v>
      </c>
      <c r="H926" s="415" t="str">
        <f t="shared" si="29"/>
        <v>VER</v>
      </c>
    </row>
    <row r="927" spans="1:8" ht="15" hidden="1" thickBot="1">
      <c r="A927" s="409">
        <v>202201</v>
      </c>
      <c r="B927" s="410" t="s">
        <v>1280</v>
      </c>
      <c r="C927" s="410" t="s">
        <v>791</v>
      </c>
      <c r="D927" s="411" t="s">
        <v>374</v>
      </c>
      <c r="E927" s="412">
        <v>0.01</v>
      </c>
      <c r="F927" s="413">
        <v>105.02</v>
      </c>
      <c r="G927" s="414">
        <f t="shared" si="28"/>
        <v>9.5219958103218437E-5</v>
      </c>
      <c r="H927" s="415" t="str">
        <f t="shared" si="29"/>
        <v>VER</v>
      </c>
    </row>
    <row r="928" spans="1:8" ht="15" hidden="1" thickBot="1">
      <c r="A928" s="409">
        <v>202201</v>
      </c>
      <c r="B928" s="410" t="s">
        <v>1281</v>
      </c>
      <c r="C928" s="410" t="s">
        <v>791</v>
      </c>
      <c r="D928" s="411" t="s">
        <v>374</v>
      </c>
      <c r="E928" s="412">
        <v>0.01</v>
      </c>
      <c r="F928" s="413">
        <v>105.02</v>
      </c>
      <c r="G928" s="414">
        <f t="shared" si="28"/>
        <v>9.5219958103218437E-5</v>
      </c>
      <c r="H928" s="415" t="str">
        <f t="shared" si="29"/>
        <v>VER</v>
      </c>
    </row>
    <row r="929" spans="1:8" ht="15" hidden="1" thickBot="1">
      <c r="A929" s="409">
        <v>202201</v>
      </c>
      <c r="B929" s="410" t="s">
        <v>1282</v>
      </c>
      <c r="C929" s="410" t="s">
        <v>791</v>
      </c>
      <c r="D929" s="411" t="s">
        <v>374</v>
      </c>
      <c r="E929" s="412">
        <v>0.01</v>
      </c>
      <c r="F929" s="413">
        <v>105.02</v>
      </c>
      <c r="G929" s="414">
        <f t="shared" si="28"/>
        <v>9.5219958103218437E-5</v>
      </c>
      <c r="H929" s="415" t="str">
        <f t="shared" si="29"/>
        <v>VER</v>
      </c>
    </row>
    <row r="930" spans="1:8" ht="15" hidden="1" thickBot="1">
      <c r="A930" s="409">
        <v>202201</v>
      </c>
      <c r="B930" s="410" t="s">
        <v>1283</v>
      </c>
      <c r="C930" s="410" t="s">
        <v>791</v>
      </c>
      <c r="D930" s="411" t="s">
        <v>374</v>
      </c>
      <c r="E930" s="412">
        <v>0.01</v>
      </c>
      <c r="F930" s="413">
        <v>105.02</v>
      </c>
      <c r="G930" s="414">
        <f t="shared" si="28"/>
        <v>9.5219958103218437E-5</v>
      </c>
      <c r="H930" s="415" t="str">
        <f t="shared" si="29"/>
        <v>VER</v>
      </c>
    </row>
    <row r="931" spans="1:8" ht="15" hidden="1" thickBot="1">
      <c r="A931" s="409">
        <v>202201</v>
      </c>
      <c r="B931" s="410" t="s">
        <v>1284</v>
      </c>
      <c r="C931" s="410" t="s">
        <v>791</v>
      </c>
      <c r="D931" s="411" t="s">
        <v>374</v>
      </c>
      <c r="E931" s="412">
        <v>0.01</v>
      </c>
      <c r="F931" s="413">
        <v>105.02</v>
      </c>
      <c r="G931" s="414">
        <f t="shared" si="28"/>
        <v>9.5219958103218437E-5</v>
      </c>
      <c r="H931" s="415" t="str">
        <f t="shared" si="29"/>
        <v>VER</v>
      </c>
    </row>
    <row r="932" spans="1:8" ht="15" hidden="1" thickBot="1">
      <c r="A932" s="409">
        <v>202201</v>
      </c>
      <c r="B932" s="410" t="s">
        <v>1285</v>
      </c>
      <c r="C932" s="410" t="s">
        <v>791</v>
      </c>
      <c r="D932" s="411" t="s">
        <v>374</v>
      </c>
      <c r="E932" s="412">
        <v>0.01</v>
      </c>
      <c r="F932" s="413">
        <v>105.02</v>
      </c>
      <c r="G932" s="414">
        <f t="shared" si="28"/>
        <v>9.5219958103218437E-5</v>
      </c>
      <c r="H932" s="415" t="str">
        <f t="shared" si="29"/>
        <v>VER</v>
      </c>
    </row>
    <row r="933" spans="1:8" ht="15" hidden="1" thickBot="1">
      <c r="A933" s="409">
        <v>202201</v>
      </c>
      <c r="B933" s="410" t="s">
        <v>1286</v>
      </c>
      <c r="C933" s="410" t="s">
        <v>791</v>
      </c>
      <c r="D933" s="411" t="s">
        <v>374</v>
      </c>
      <c r="E933" s="412">
        <v>0.01</v>
      </c>
      <c r="F933" s="413">
        <v>105.02</v>
      </c>
      <c r="G933" s="414">
        <f t="shared" si="28"/>
        <v>9.5219958103218437E-5</v>
      </c>
      <c r="H933" s="415" t="str">
        <f t="shared" si="29"/>
        <v>VER</v>
      </c>
    </row>
    <row r="934" spans="1:8" ht="15" hidden="1" thickBot="1">
      <c r="A934" s="409">
        <v>202201</v>
      </c>
      <c r="B934" s="410" t="s">
        <v>1287</v>
      </c>
      <c r="C934" s="410" t="s">
        <v>791</v>
      </c>
      <c r="D934" s="411" t="s">
        <v>337</v>
      </c>
      <c r="E934" s="412">
        <v>73945</v>
      </c>
      <c r="F934" s="413">
        <v>105.02</v>
      </c>
      <c r="G934" s="414">
        <f t="shared" si="28"/>
        <v>704.10398019424872</v>
      </c>
      <c r="H934" s="415">
        <f t="shared" si="29"/>
        <v>3.5205199009712436</v>
      </c>
    </row>
    <row r="935" spans="1:8" ht="15" hidden="1" thickBot="1">
      <c r="A935" s="409">
        <v>202201</v>
      </c>
      <c r="B935" s="410" t="s">
        <v>1288</v>
      </c>
      <c r="C935" s="410" t="s">
        <v>791</v>
      </c>
      <c r="D935" s="411" t="s">
        <v>339</v>
      </c>
      <c r="E935" s="412">
        <v>370</v>
      </c>
      <c r="F935" s="413">
        <v>105.02</v>
      </c>
      <c r="G935" s="414">
        <f t="shared" si="28"/>
        <v>3.5231384498190823</v>
      </c>
      <c r="H935" s="415">
        <f t="shared" si="29"/>
        <v>3.5231384498190823</v>
      </c>
    </row>
    <row r="936" spans="1:8" ht="15" hidden="1" thickBot="1">
      <c r="A936" s="409">
        <v>202201</v>
      </c>
      <c r="B936" s="410" t="s">
        <v>1289</v>
      </c>
      <c r="C936" s="410" t="s">
        <v>791</v>
      </c>
      <c r="D936" s="411" t="s">
        <v>337</v>
      </c>
      <c r="E936" s="412">
        <v>40445</v>
      </c>
      <c r="F936" s="413">
        <v>105.02</v>
      </c>
      <c r="G936" s="414">
        <f t="shared" si="28"/>
        <v>385.11712054846697</v>
      </c>
      <c r="H936" s="415">
        <f t="shared" si="29"/>
        <v>1.9255856027423348</v>
      </c>
    </row>
    <row r="937" spans="1:8" ht="15" hidden="1" thickBot="1">
      <c r="A937" s="409">
        <v>202201</v>
      </c>
      <c r="B937" s="410" t="s">
        <v>1290</v>
      </c>
      <c r="C937" s="410" t="s">
        <v>791</v>
      </c>
      <c r="D937" s="411" t="s">
        <v>339</v>
      </c>
      <c r="E937" s="412">
        <v>202</v>
      </c>
      <c r="F937" s="413">
        <v>105.02</v>
      </c>
      <c r="G937" s="414">
        <f t="shared" si="28"/>
        <v>1.9234431536850125</v>
      </c>
      <c r="H937" s="415">
        <f t="shared" si="29"/>
        <v>1.9234431536850125</v>
      </c>
    </row>
    <row r="938" spans="1:8" ht="15" hidden="1" thickBot="1">
      <c r="A938" s="409">
        <v>202201</v>
      </c>
      <c r="B938" s="410" t="s">
        <v>1291</v>
      </c>
      <c r="C938" s="410" t="s">
        <v>791</v>
      </c>
      <c r="D938" s="411" t="s">
        <v>337</v>
      </c>
      <c r="E938" s="412">
        <v>42327</v>
      </c>
      <c r="F938" s="413">
        <v>105.02</v>
      </c>
      <c r="G938" s="414">
        <f t="shared" si="28"/>
        <v>403.03751666349268</v>
      </c>
      <c r="H938" s="415">
        <f t="shared" si="29"/>
        <v>2.0151875833174633</v>
      </c>
    </row>
    <row r="939" spans="1:8" ht="15" hidden="1" thickBot="1">
      <c r="A939" s="409">
        <v>202201</v>
      </c>
      <c r="B939" s="410" t="s">
        <v>1292</v>
      </c>
      <c r="C939" s="410" t="s">
        <v>791</v>
      </c>
      <c r="D939" s="411" t="s">
        <v>339</v>
      </c>
      <c r="E939" s="412">
        <v>212</v>
      </c>
      <c r="F939" s="413">
        <v>105.02</v>
      </c>
      <c r="G939" s="414">
        <f t="shared" si="28"/>
        <v>2.0186631117882308</v>
      </c>
      <c r="H939" s="415">
        <f t="shared" si="29"/>
        <v>2.0186631117882308</v>
      </c>
    </row>
    <row r="940" spans="1:8" ht="15" hidden="1" thickBot="1">
      <c r="A940" s="409">
        <v>202201</v>
      </c>
      <c r="B940" s="410" t="s">
        <v>1293</v>
      </c>
      <c r="C940" s="410" t="s">
        <v>791</v>
      </c>
      <c r="D940" s="411" t="s">
        <v>337</v>
      </c>
      <c r="E940" s="412">
        <v>74014</v>
      </c>
      <c r="F940" s="413">
        <v>105.02</v>
      </c>
      <c r="G940" s="414">
        <f t="shared" si="28"/>
        <v>704.76099790516093</v>
      </c>
      <c r="H940" s="415">
        <f t="shared" si="29"/>
        <v>3.5238049895258046</v>
      </c>
    </row>
    <row r="941" spans="1:8" ht="15" hidden="1" thickBot="1">
      <c r="A941" s="409">
        <v>202201</v>
      </c>
      <c r="B941" s="410" t="s">
        <v>1294</v>
      </c>
      <c r="C941" s="410" t="s">
        <v>791</v>
      </c>
      <c r="D941" s="411" t="s">
        <v>339</v>
      </c>
      <c r="E941" s="412">
        <v>370</v>
      </c>
      <c r="F941" s="413">
        <v>105.02</v>
      </c>
      <c r="G941" s="414">
        <f t="shared" si="28"/>
        <v>3.5231384498190823</v>
      </c>
      <c r="H941" s="415">
        <f t="shared" si="29"/>
        <v>3.5231384498190823</v>
      </c>
    </row>
    <row r="942" spans="1:8" ht="15" hidden="1" thickBot="1">
      <c r="A942" s="409">
        <v>202201</v>
      </c>
      <c r="B942" s="410" t="s">
        <v>1295</v>
      </c>
      <c r="C942" s="410" t="s">
        <v>791</v>
      </c>
      <c r="D942" s="411" t="s">
        <v>337</v>
      </c>
      <c r="E942" s="412">
        <v>63382</v>
      </c>
      <c r="F942" s="413">
        <v>105.02</v>
      </c>
      <c r="G942" s="414">
        <f t="shared" si="28"/>
        <v>603.52313844981916</v>
      </c>
      <c r="H942" s="415">
        <f t="shared" si="29"/>
        <v>3.017615692249096</v>
      </c>
    </row>
    <row r="943" spans="1:8" ht="15" hidden="1" thickBot="1">
      <c r="A943" s="409">
        <v>202201</v>
      </c>
      <c r="B943" s="410" t="s">
        <v>1296</v>
      </c>
      <c r="C943" s="410" t="s">
        <v>791</v>
      </c>
      <c r="D943" s="411" t="s">
        <v>337</v>
      </c>
      <c r="E943" s="412">
        <v>57660</v>
      </c>
      <c r="F943" s="413">
        <v>105.02</v>
      </c>
      <c r="G943" s="414">
        <f t="shared" si="28"/>
        <v>549.03827842315752</v>
      </c>
      <c r="H943" s="415">
        <f t="shared" si="29"/>
        <v>2.7451913921157876</v>
      </c>
    </row>
    <row r="944" spans="1:8" ht="15" hidden="1" thickBot="1">
      <c r="A944" s="409">
        <v>202201</v>
      </c>
      <c r="B944" s="410" t="s">
        <v>1297</v>
      </c>
      <c r="C944" s="410" t="s">
        <v>791</v>
      </c>
      <c r="D944" s="411" t="s">
        <v>337</v>
      </c>
      <c r="E944" s="412">
        <v>51354</v>
      </c>
      <c r="F944" s="413">
        <v>105.02</v>
      </c>
      <c r="G944" s="414">
        <f t="shared" si="28"/>
        <v>488.99257284326796</v>
      </c>
      <c r="H944" s="415">
        <f t="shared" si="29"/>
        <v>2.4449628642163397</v>
      </c>
    </row>
    <row r="945" spans="1:8" ht="15" hidden="1" thickBot="1">
      <c r="A945" s="409">
        <v>202201</v>
      </c>
      <c r="B945" s="410" t="s">
        <v>1298</v>
      </c>
      <c r="C945" s="410" t="s">
        <v>791</v>
      </c>
      <c r="D945" s="411" t="s">
        <v>337</v>
      </c>
      <c r="E945" s="412">
        <v>70949</v>
      </c>
      <c r="F945" s="413">
        <v>105.02</v>
      </c>
      <c r="G945" s="414">
        <f t="shared" si="28"/>
        <v>675.57608074652455</v>
      </c>
      <c r="H945" s="415">
        <f t="shared" si="29"/>
        <v>3.3778804037326227</v>
      </c>
    </row>
    <row r="946" spans="1:8" ht="15" hidden="1" thickBot="1">
      <c r="A946" s="409">
        <v>202201</v>
      </c>
      <c r="B946" s="410" t="s">
        <v>1299</v>
      </c>
      <c r="C946" s="410" t="s">
        <v>791</v>
      </c>
      <c r="D946" s="411" t="s">
        <v>337</v>
      </c>
      <c r="E946" s="412">
        <v>70956</v>
      </c>
      <c r="F946" s="413">
        <v>105.02</v>
      </c>
      <c r="G946" s="414">
        <f t="shared" si="28"/>
        <v>675.64273471719673</v>
      </c>
      <c r="H946" s="415">
        <f t="shared" si="29"/>
        <v>3.3782136735859836</v>
      </c>
    </row>
    <row r="947" spans="1:8" ht="15" hidden="1" thickBot="1">
      <c r="A947" s="409">
        <v>202201</v>
      </c>
      <c r="B947" s="410" t="s">
        <v>1300</v>
      </c>
      <c r="C947" s="410" t="s">
        <v>791</v>
      </c>
      <c r="D947" s="411" t="s">
        <v>337</v>
      </c>
      <c r="E947" s="412">
        <v>70900</v>
      </c>
      <c r="F947" s="413">
        <v>105.02</v>
      </c>
      <c r="G947" s="414">
        <f t="shared" si="28"/>
        <v>675.10950295181874</v>
      </c>
      <c r="H947" s="415">
        <f t="shared" si="29"/>
        <v>3.3755475147590936</v>
      </c>
    </row>
    <row r="948" spans="1:8" ht="15" hidden="1" thickBot="1">
      <c r="A948" s="409">
        <v>202201</v>
      </c>
      <c r="B948" s="410" t="s">
        <v>1301</v>
      </c>
      <c r="C948" s="410" t="s">
        <v>791</v>
      </c>
      <c r="D948" s="411" t="s">
        <v>337</v>
      </c>
      <c r="E948" s="412">
        <v>93481</v>
      </c>
      <c r="F948" s="413">
        <v>105.02</v>
      </c>
      <c r="G948" s="414">
        <f t="shared" si="28"/>
        <v>890.1256903446963</v>
      </c>
      <c r="H948" s="415">
        <f t="shared" si="29"/>
        <v>4.4506284517234818</v>
      </c>
    </row>
    <row r="949" spans="1:8" ht="15" hidden="1" thickBot="1">
      <c r="A949" s="409">
        <v>202201</v>
      </c>
      <c r="B949" s="410" t="s">
        <v>1302</v>
      </c>
      <c r="C949" s="410" t="s">
        <v>791</v>
      </c>
      <c r="D949" s="411" t="s">
        <v>337</v>
      </c>
      <c r="E949" s="412">
        <v>72482</v>
      </c>
      <c r="F949" s="413">
        <v>105.02</v>
      </c>
      <c r="G949" s="414">
        <f t="shared" si="28"/>
        <v>690.17330032374787</v>
      </c>
      <c r="H949" s="415">
        <f t="shared" si="29"/>
        <v>3.4508665016187394</v>
      </c>
    </row>
    <row r="950" spans="1:8" ht="15" hidden="1" thickBot="1">
      <c r="A950" s="409">
        <v>202201</v>
      </c>
      <c r="B950" s="410" t="s">
        <v>1303</v>
      </c>
      <c r="C950" s="410" t="s">
        <v>791</v>
      </c>
      <c r="D950" s="411" t="s">
        <v>337</v>
      </c>
      <c r="E950" s="412">
        <v>93671</v>
      </c>
      <c r="F950" s="413">
        <v>105.02</v>
      </c>
      <c r="G950" s="414">
        <f t="shared" si="28"/>
        <v>891.93486954865739</v>
      </c>
      <c r="H950" s="415">
        <f t="shared" si="29"/>
        <v>4.4596743477432872</v>
      </c>
    </row>
    <row r="951" spans="1:8" ht="15" hidden="1" thickBot="1">
      <c r="A951" s="409">
        <v>202201</v>
      </c>
      <c r="B951" s="410" t="s">
        <v>1304</v>
      </c>
      <c r="C951" s="410" t="s">
        <v>791</v>
      </c>
      <c r="D951" s="411" t="s">
        <v>337</v>
      </c>
      <c r="E951" s="412">
        <v>81195</v>
      </c>
      <c r="F951" s="413">
        <v>105.02</v>
      </c>
      <c r="G951" s="414">
        <f t="shared" si="28"/>
        <v>773.1384498190821</v>
      </c>
      <c r="H951" s="415">
        <f t="shared" si="29"/>
        <v>3.8656922490954106</v>
      </c>
    </row>
    <row r="952" spans="1:8" ht="15" hidden="1" thickBot="1">
      <c r="A952" s="409">
        <v>202201</v>
      </c>
      <c r="B952" s="410" t="s">
        <v>1305</v>
      </c>
      <c r="C952" s="410" t="s">
        <v>791</v>
      </c>
      <c r="D952" s="411" t="s">
        <v>337</v>
      </c>
      <c r="E952" s="412">
        <v>68735</v>
      </c>
      <c r="F952" s="413">
        <v>105.02</v>
      </c>
      <c r="G952" s="414">
        <f t="shared" si="28"/>
        <v>654.49438202247188</v>
      </c>
      <c r="H952" s="415">
        <f t="shared" si="29"/>
        <v>3.2724719101123596</v>
      </c>
    </row>
    <row r="953" spans="1:8" ht="15" hidden="1" thickBot="1">
      <c r="A953" s="409">
        <v>202201</v>
      </c>
      <c r="B953" s="410" t="s">
        <v>1306</v>
      </c>
      <c r="C953" s="410" t="s">
        <v>791</v>
      </c>
      <c r="D953" s="411" t="s">
        <v>337</v>
      </c>
      <c r="E953" s="412">
        <v>59724</v>
      </c>
      <c r="F953" s="413">
        <v>105.02</v>
      </c>
      <c r="G953" s="414">
        <f t="shared" si="28"/>
        <v>568.69167777566179</v>
      </c>
      <c r="H953" s="415">
        <f t="shared" si="29"/>
        <v>2.8434583888783092</v>
      </c>
    </row>
    <row r="954" spans="1:8" ht="15" hidden="1" thickBot="1">
      <c r="A954" s="409">
        <v>202201</v>
      </c>
      <c r="B954" s="410" t="s">
        <v>1307</v>
      </c>
      <c r="C954" s="410" t="s">
        <v>791</v>
      </c>
      <c r="D954" s="411" t="s">
        <v>337</v>
      </c>
      <c r="E954" s="412">
        <v>85014</v>
      </c>
      <c r="F954" s="413">
        <v>105.02</v>
      </c>
      <c r="G954" s="414">
        <f t="shared" si="28"/>
        <v>809.50295181870126</v>
      </c>
      <c r="H954" s="415">
        <f t="shared" si="29"/>
        <v>4.0475147590935059</v>
      </c>
    </row>
    <row r="955" spans="1:8" ht="15" hidden="1" thickBot="1">
      <c r="A955" s="409">
        <v>202201</v>
      </c>
      <c r="B955" s="410" t="s">
        <v>1308</v>
      </c>
      <c r="C955" s="410" t="s">
        <v>791</v>
      </c>
      <c r="D955" s="411" t="s">
        <v>337</v>
      </c>
      <c r="E955" s="412">
        <v>74382</v>
      </c>
      <c r="F955" s="413">
        <v>105.02</v>
      </c>
      <c r="G955" s="414">
        <f t="shared" si="28"/>
        <v>708.26509236335937</v>
      </c>
      <c r="H955" s="415">
        <f t="shared" si="29"/>
        <v>3.5413254618167969</v>
      </c>
    </row>
    <row r="956" spans="1:8" ht="15" hidden="1" thickBot="1">
      <c r="A956" s="409">
        <v>202201</v>
      </c>
      <c r="B956" s="410" t="s">
        <v>1309</v>
      </c>
      <c r="C956" s="410" t="s">
        <v>791</v>
      </c>
      <c r="D956" s="411" t="s">
        <v>337</v>
      </c>
      <c r="E956" s="412">
        <v>85014</v>
      </c>
      <c r="F956" s="413">
        <v>105.02</v>
      </c>
      <c r="G956" s="414">
        <f t="shared" si="28"/>
        <v>809.50295181870126</v>
      </c>
      <c r="H956" s="415">
        <f t="shared" si="29"/>
        <v>4.0475147590935059</v>
      </c>
    </row>
    <row r="957" spans="1:8" ht="15" hidden="1" thickBot="1">
      <c r="A957" s="409">
        <v>202201</v>
      </c>
      <c r="B957" s="410" t="s">
        <v>1310</v>
      </c>
      <c r="C957" s="410" t="s">
        <v>791</v>
      </c>
      <c r="D957" s="411" t="s">
        <v>337</v>
      </c>
      <c r="E957" s="412">
        <v>83021</v>
      </c>
      <c r="F957" s="413">
        <v>105.02</v>
      </c>
      <c r="G957" s="414">
        <f t="shared" si="28"/>
        <v>790.52561416872982</v>
      </c>
      <c r="H957" s="415">
        <f t="shared" si="29"/>
        <v>3.952628070843649</v>
      </c>
    </row>
    <row r="958" spans="1:8" ht="15" hidden="1" thickBot="1">
      <c r="A958" s="409">
        <v>202201</v>
      </c>
      <c r="B958" s="410" t="s">
        <v>1311</v>
      </c>
      <c r="C958" s="410" t="s">
        <v>791</v>
      </c>
      <c r="D958" s="411" t="s">
        <v>337</v>
      </c>
      <c r="E958" s="412">
        <v>82345</v>
      </c>
      <c r="F958" s="413">
        <v>105.02</v>
      </c>
      <c r="G958" s="414">
        <f t="shared" si="28"/>
        <v>784.08874500095226</v>
      </c>
      <c r="H958" s="415">
        <f t="shared" si="29"/>
        <v>3.9204437250047612</v>
      </c>
    </row>
    <row r="959" spans="1:8" ht="15" hidden="1" thickBot="1">
      <c r="A959" s="409">
        <v>202201</v>
      </c>
      <c r="B959" s="410" t="s">
        <v>1312</v>
      </c>
      <c r="C959" s="410" t="s">
        <v>791</v>
      </c>
      <c r="D959" s="411" t="s">
        <v>337</v>
      </c>
      <c r="E959" s="412">
        <v>83682</v>
      </c>
      <c r="F959" s="413">
        <v>105.02</v>
      </c>
      <c r="G959" s="414">
        <f t="shared" si="28"/>
        <v>796.81965339935255</v>
      </c>
      <c r="H959" s="415">
        <f t="shared" si="29"/>
        <v>3.9840982669967628</v>
      </c>
    </row>
    <row r="960" spans="1:8" ht="15" hidden="1" thickBot="1">
      <c r="A960" s="409">
        <v>202201</v>
      </c>
      <c r="B960" s="410" t="s">
        <v>1313</v>
      </c>
      <c r="C960" s="410" t="s">
        <v>791</v>
      </c>
      <c r="D960" s="411" t="s">
        <v>337</v>
      </c>
      <c r="E960" s="412">
        <v>61188</v>
      </c>
      <c r="F960" s="413">
        <v>105.02</v>
      </c>
      <c r="G960" s="414">
        <f t="shared" si="28"/>
        <v>582.631879641973</v>
      </c>
      <c r="H960" s="415">
        <f t="shared" si="29"/>
        <v>2.9131593982098649</v>
      </c>
    </row>
    <row r="961" spans="1:8" ht="15" hidden="1" thickBot="1">
      <c r="A961" s="409">
        <v>202201</v>
      </c>
      <c r="B961" s="410" t="s">
        <v>1314</v>
      </c>
      <c r="C961" s="410" t="s">
        <v>791</v>
      </c>
      <c r="D961" s="411" t="s">
        <v>337</v>
      </c>
      <c r="E961" s="412">
        <v>84134</v>
      </c>
      <c r="F961" s="413">
        <v>105.02</v>
      </c>
      <c r="G961" s="414">
        <f t="shared" si="28"/>
        <v>801.12359550561803</v>
      </c>
      <c r="H961" s="415">
        <f t="shared" si="29"/>
        <v>4.0056179775280905</v>
      </c>
    </row>
    <row r="962" spans="1:8" ht="15" hidden="1" thickBot="1">
      <c r="A962" s="409">
        <v>202201</v>
      </c>
      <c r="B962" s="410" t="s">
        <v>1315</v>
      </c>
      <c r="C962" s="410" t="s">
        <v>791</v>
      </c>
      <c r="D962" s="411" t="s">
        <v>337</v>
      </c>
      <c r="E962" s="412">
        <v>49309</v>
      </c>
      <c r="F962" s="413">
        <v>105.02</v>
      </c>
      <c r="G962" s="414">
        <f t="shared" ref="G962:G1025" si="30">+E962/F962</f>
        <v>469.5200914111598</v>
      </c>
      <c r="H962" s="415">
        <f t="shared" ref="H962:H1025" si="31">IF(D962="TB",G962/200,IF(D962="LT",G962,"VER"))</f>
        <v>2.3476004570557989</v>
      </c>
    </row>
    <row r="963" spans="1:8" ht="15" hidden="1" thickBot="1">
      <c r="A963" s="409">
        <v>202201</v>
      </c>
      <c r="B963" s="410" t="s">
        <v>1316</v>
      </c>
      <c r="C963" s="410" t="s">
        <v>791</v>
      </c>
      <c r="D963" s="411" t="s">
        <v>337</v>
      </c>
      <c r="E963" s="412">
        <v>88334</v>
      </c>
      <c r="F963" s="413">
        <v>105.02</v>
      </c>
      <c r="G963" s="414">
        <f t="shared" si="30"/>
        <v>841.11597790896974</v>
      </c>
      <c r="H963" s="415">
        <f t="shared" si="31"/>
        <v>4.2055798895448486</v>
      </c>
    </row>
    <row r="964" spans="1:8" ht="15" hidden="1" thickBot="1">
      <c r="A964" s="409">
        <v>202201</v>
      </c>
      <c r="B964" s="410" t="s">
        <v>1317</v>
      </c>
      <c r="C964" s="410" t="s">
        <v>791</v>
      </c>
      <c r="D964" s="411" t="s">
        <v>337</v>
      </c>
      <c r="E964" s="412">
        <v>76845</v>
      </c>
      <c r="F964" s="413">
        <v>105.02</v>
      </c>
      <c r="G964" s="414">
        <f t="shared" si="30"/>
        <v>731.71776804418209</v>
      </c>
      <c r="H964" s="415">
        <f t="shared" si="31"/>
        <v>3.6585888402209106</v>
      </c>
    </row>
    <row r="965" spans="1:8" ht="15" hidden="1" thickBot="1">
      <c r="A965" s="409">
        <v>202201</v>
      </c>
      <c r="B965" s="410" t="s">
        <v>1318</v>
      </c>
      <c r="C965" s="410" t="s">
        <v>791</v>
      </c>
      <c r="D965" s="411" t="s">
        <v>337</v>
      </c>
      <c r="E965" s="412">
        <v>58655</v>
      </c>
      <c r="F965" s="413">
        <v>105.02</v>
      </c>
      <c r="G965" s="414">
        <f t="shared" si="30"/>
        <v>558.5126642544277</v>
      </c>
      <c r="H965" s="415">
        <f t="shared" si="31"/>
        <v>2.7925633212721386</v>
      </c>
    </row>
    <row r="966" spans="1:8" ht="15" hidden="1" thickBot="1">
      <c r="A966" s="409">
        <v>202201</v>
      </c>
      <c r="B966" s="410" t="s">
        <v>1319</v>
      </c>
      <c r="C966" s="410" t="s">
        <v>791</v>
      </c>
      <c r="D966" s="411" t="s">
        <v>337</v>
      </c>
      <c r="E966" s="412">
        <v>59524</v>
      </c>
      <c r="F966" s="413">
        <v>105.02</v>
      </c>
      <c r="G966" s="414">
        <f t="shared" si="30"/>
        <v>566.78727861359744</v>
      </c>
      <c r="H966" s="415">
        <f t="shared" si="31"/>
        <v>2.8339363930679871</v>
      </c>
    </row>
    <row r="967" spans="1:8" ht="15" hidden="1" thickBot="1">
      <c r="A967" s="409">
        <v>202201</v>
      </c>
      <c r="B967" s="410" t="s">
        <v>1320</v>
      </c>
      <c r="C967" s="410" t="s">
        <v>791</v>
      </c>
      <c r="D967" s="411" t="s">
        <v>337</v>
      </c>
      <c r="E967" s="412">
        <v>71849</v>
      </c>
      <c r="F967" s="413">
        <v>105.02</v>
      </c>
      <c r="G967" s="414">
        <f t="shared" si="30"/>
        <v>684.14587697581419</v>
      </c>
      <c r="H967" s="415">
        <f t="shared" si="31"/>
        <v>3.420729384879071</v>
      </c>
    </row>
    <row r="968" spans="1:8" ht="15" hidden="1" thickBot="1">
      <c r="A968" s="409">
        <v>202201</v>
      </c>
      <c r="B968" s="410" t="s">
        <v>1321</v>
      </c>
      <c r="C968" s="410" t="s">
        <v>791</v>
      </c>
      <c r="D968" s="411" t="s">
        <v>337</v>
      </c>
      <c r="E968" s="412">
        <v>76193</v>
      </c>
      <c r="F968" s="413">
        <v>105.02</v>
      </c>
      <c r="G968" s="414">
        <f t="shared" si="30"/>
        <v>725.50942677585226</v>
      </c>
      <c r="H968" s="415">
        <f t="shared" si="31"/>
        <v>3.6275471338792613</v>
      </c>
    </row>
    <row r="969" spans="1:8" ht="15" hidden="1" thickBot="1">
      <c r="A969" s="409">
        <v>202201</v>
      </c>
      <c r="B969" s="410" t="s">
        <v>1322</v>
      </c>
      <c r="C969" s="410" t="s">
        <v>791</v>
      </c>
      <c r="D969" s="411" t="s">
        <v>337</v>
      </c>
      <c r="E969" s="412">
        <v>87283</v>
      </c>
      <c r="F969" s="413">
        <v>105.02</v>
      </c>
      <c r="G969" s="414">
        <f t="shared" si="30"/>
        <v>831.10836031232145</v>
      </c>
      <c r="H969" s="415">
        <f t="shared" si="31"/>
        <v>4.1555418015616077</v>
      </c>
    </row>
    <row r="970" spans="1:8" ht="15" hidden="1" thickBot="1">
      <c r="A970" s="409">
        <v>202201</v>
      </c>
      <c r="B970" s="410" t="s">
        <v>1323</v>
      </c>
      <c r="C970" s="410" t="s">
        <v>791</v>
      </c>
      <c r="D970" s="411" t="s">
        <v>337</v>
      </c>
      <c r="E970" s="412">
        <v>50346</v>
      </c>
      <c r="F970" s="413">
        <v>105.02</v>
      </c>
      <c r="G970" s="414">
        <f t="shared" si="30"/>
        <v>479.39440106646356</v>
      </c>
      <c r="H970" s="415">
        <f t="shared" si="31"/>
        <v>2.3969720053323176</v>
      </c>
    </row>
    <row r="971" spans="1:8" ht="15" hidden="1" thickBot="1">
      <c r="A971" s="409">
        <v>202201</v>
      </c>
      <c r="B971" s="410" t="s">
        <v>1324</v>
      </c>
      <c r="C971" s="410" t="s">
        <v>791</v>
      </c>
      <c r="D971" s="411" t="s">
        <v>337</v>
      </c>
      <c r="E971" s="412">
        <v>50125</v>
      </c>
      <c r="F971" s="413">
        <v>105.02</v>
      </c>
      <c r="G971" s="414">
        <f t="shared" si="30"/>
        <v>477.29003999238245</v>
      </c>
      <c r="H971" s="415">
        <f t="shared" si="31"/>
        <v>2.3864501999619123</v>
      </c>
    </row>
    <row r="972" spans="1:8" ht="15" hidden="1" thickBot="1">
      <c r="A972" s="409">
        <v>202201</v>
      </c>
      <c r="B972" s="410" t="s">
        <v>1325</v>
      </c>
      <c r="C972" s="410" t="s">
        <v>791</v>
      </c>
      <c r="D972" s="411" t="s">
        <v>337</v>
      </c>
      <c r="E972" s="412">
        <v>88238</v>
      </c>
      <c r="F972" s="413">
        <v>105.02</v>
      </c>
      <c r="G972" s="414">
        <f t="shared" si="30"/>
        <v>840.20186631117883</v>
      </c>
      <c r="H972" s="415">
        <f t="shared" si="31"/>
        <v>4.2010093315558938</v>
      </c>
    </row>
    <row r="973" spans="1:8" ht="15" hidden="1" thickBot="1">
      <c r="A973" s="409">
        <v>202201</v>
      </c>
      <c r="B973" s="410" t="s">
        <v>1326</v>
      </c>
      <c r="C973" s="410" t="s">
        <v>791</v>
      </c>
      <c r="D973" s="411" t="s">
        <v>337</v>
      </c>
      <c r="E973" s="412">
        <v>35154</v>
      </c>
      <c r="F973" s="413">
        <v>105.02</v>
      </c>
      <c r="G973" s="414">
        <f t="shared" si="30"/>
        <v>334.73624071605411</v>
      </c>
      <c r="H973" s="415">
        <f t="shared" si="31"/>
        <v>1.6736812035802706</v>
      </c>
    </row>
    <row r="974" spans="1:8" ht="15" hidden="1" thickBot="1">
      <c r="A974" s="409">
        <v>202201</v>
      </c>
      <c r="B974" s="410" t="s">
        <v>1327</v>
      </c>
      <c r="C974" s="410" t="s">
        <v>791</v>
      </c>
      <c r="D974" s="411" t="s">
        <v>337</v>
      </c>
      <c r="E974" s="412">
        <v>67797</v>
      </c>
      <c r="F974" s="413">
        <v>105.02</v>
      </c>
      <c r="G974" s="414">
        <f t="shared" si="30"/>
        <v>645.56274995239005</v>
      </c>
      <c r="H974" s="415">
        <f t="shared" si="31"/>
        <v>3.2278137497619501</v>
      </c>
    </row>
    <row r="975" spans="1:8" ht="15" hidden="1" thickBot="1">
      <c r="A975" s="409">
        <v>202201</v>
      </c>
      <c r="B975" s="410" t="s">
        <v>1328</v>
      </c>
      <c r="C975" s="410" t="s">
        <v>791</v>
      </c>
      <c r="D975" s="411" t="s">
        <v>337</v>
      </c>
      <c r="E975" s="412">
        <v>70461</v>
      </c>
      <c r="F975" s="413">
        <v>105.02</v>
      </c>
      <c r="G975" s="414">
        <f t="shared" si="30"/>
        <v>670.92934679108748</v>
      </c>
      <c r="H975" s="415">
        <f t="shared" si="31"/>
        <v>3.3546467339554376</v>
      </c>
    </row>
    <row r="976" spans="1:8" ht="15" hidden="1" thickBot="1">
      <c r="A976" s="409">
        <v>202201</v>
      </c>
      <c r="B976" s="410" t="s">
        <v>1329</v>
      </c>
      <c r="C976" s="410" t="s">
        <v>791</v>
      </c>
      <c r="D976" s="411" t="s">
        <v>337</v>
      </c>
      <c r="E976" s="412">
        <v>73388</v>
      </c>
      <c r="F976" s="413">
        <v>105.02</v>
      </c>
      <c r="G976" s="414">
        <f t="shared" si="30"/>
        <v>698.80022852789943</v>
      </c>
      <c r="H976" s="415">
        <f t="shared" si="31"/>
        <v>3.494001142639497</v>
      </c>
    </row>
    <row r="977" spans="1:8" ht="15" hidden="1" thickBot="1">
      <c r="A977" s="409">
        <v>202201</v>
      </c>
      <c r="B977" s="410" t="s">
        <v>1330</v>
      </c>
      <c r="C977" s="410" t="s">
        <v>791</v>
      </c>
      <c r="D977" s="411" t="s">
        <v>337</v>
      </c>
      <c r="E977" s="412">
        <v>79149</v>
      </c>
      <c r="F977" s="413">
        <v>105.02</v>
      </c>
      <c r="G977" s="414">
        <f t="shared" si="30"/>
        <v>753.65644639116363</v>
      </c>
      <c r="H977" s="415">
        <f t="shared" si="31"/>
        <v>3.7682822319558182</v>
      </c>
    </row>
    <row r="978" spans="1:8" ht="15" hidden="1" thickBot="1">
      <c r="A978" s="409">
        <v>202201</v>
      </c>
      <c r="B978" s="410" t="s">
        <v>1331</v>
      </c>
      <c r="C978" s="410" t="s">
        <v>791</v>
      </c>
      <c r="D978" s="411" t="s">
        <v>337</v>
      </c>
      <c r="E978" s="412">
        <v>72134</v>
      </c>
      <c r="F978" s="413">
        <v>105.02</v>
      </c>
      <c r="G978" s="414">
        <f t="shared" si="30"/>
        <v>686.85964578175583</v>
      </c>
      <c r="H978" s="415">
        <f t="shared" si="31"/>
        <v>3.4342982289087791</v>
      </c>
    </row>
    <row r="979" spans="1:8" ht="15" hidden="1" thickBot="1">
      <c r="A979" s="409">
        <v>202201</v>
      </c>
      <c r="B979" s="410" t="s">
        <v>1332</v>
      </c>
      <c r="C979" s="410" t="s">
        <v>791</v>
      </c>
      <c r="D979" s="411" t="s">
        <v>337</v>
      </c>
      <c r="E979" s="412">
        <v>60780</v>
      </c>
      <c r="F979" s="413">
        <v>105.02</v>
      </c>
      <c r="G979" s="414">
        <f t="shared" si="30"/>
        <v>578.74690535136165</v>
      </c>
      <c r="H979" s="415">
        <f t="shared" si="31"/>
        <v>2.8937345267568082</v>
      </c>
    </row>
    <row r="980" spans="1:8" ht="15" hidden="1" thickBot="1">
      <c r="A980" s="409">
        <v>202201</v>
      </c>
      <c r="B980" s="410" t="s">
        <v>1333</v>
      </c>
      <c r="C980" s="410" t="s">
        <v>791</v>
      </c>
      <c r="D980" s="411" t="s">
        <v>337</v>
      </c>
      <c r="E980" s="412">
        <v>88334</v>
      </c>
      <c r="F980" s="413">
        <v>105.02</v>
      </c>
      <c r="G980" s="414">
        <f t="shared" si="30"/>
        <v>841.11597790896974</v>
      </c>
      <c r="H980" s="415">
        <f t="shared" si="31"/>
        <v>4.2055798895448486</v>
      </c>
    </row>
    <row r="981" spans="1:8" ht="15" hidden="1" thickBot="1">
      <c r="A981" s="409">
        <v>202201</v>
      </c>
      <c r="B981" s="410" t="s">
        <v>1334</v>
      </c>
      <c r="C981" s="410" t="s">
        <v>791</v>
      </c>
      <c r="D981" s="411" t="s">
        <v>337</v>
      </c>
      <c r="E981" s="412">
        <v>90546</v>
      </c>
      <c r="F981" s="413">
        <v>105.02</v>
      </c>
      <c r="G981" s="414">
        <f t="shared" si="30"/>
        <v>862.17863264140169</v>
      </c>
      <c r="H981" s="415">
        <f t="shared" si="31"/>
        <v>4.3108931632070089</v>
      </c>
    </row>
    <row r="982" spans="1:8" ht="15" hidden="1" thickBot="1">
      <c r="A982" s="409">
        <v>202201</v>
      </c>
      <c r="B982" s="410" t="s">
        <v>1335</v>
      </c>
      <c r="C982" s="410" t="s">
        <v>1336</v>
      </c>
      <c r="D982" s="411" t="s">
        <v>337</v>
      </c>
      <c r="E982" s="412">
        <v>35568</v>
      </c>
      <c r="F982" s="413">
        <v>105.02</v>
      </c>
      <c r="G982" s="414">
        <f t="shared" si="30"/>
        <v>338.67834698152734</v>
      </c>
      <c r="H982" s="415">
        <f t="shared" si="31"/>
        <v>1.6933917349076366</v>
      </c>
    </row>
    <row r="983" spans="1:8" ht="15" hidden="1" thickBot="1">
      <c r="A983" s="409">
        <v>202201</v>
      </c>
      <c r="B983" s="410" t="s">
        <v>1337</v>
      </c>
      <c r="C983" s="410" t="s">
        <v>674</v>
      </c>
      <c r="D983" s="411" t="s">
        <v>337</v>
      </c>
      <c r="E983" s="412">
        <v>71150</v>
      </c>
      <c r="F983" s="413">
        <v>105.02</v>
      </c>
      <c r="G983" s="414">
        <f t="shared" si="30"/>
        <v>677.49000190439915</v>
      </c>
      <c r="H983" s="415">
        <f t="shared" si="31"/>
        <v>3.3874500095219959</v>
      </c>
    </row>
    <row r="984" spans="1:8" ht="15" hidden="1" thickBot="1">
      <c r="A984" s="409">
        <v>202201</v>
      </c>
      <c r="B984" s="410" t="s">
        <v>1338</v>
      </c>
      <c r="C984" s="410" t="s">
        <v>674</v>
      </c>
      <c r="D984" s="411" t="s">
        <v>339</v>
      </c>
      <c r="E984" s="412">
        <v>356</v>
      </c>
      <c r="F984" s="413">
        <v>105.02</v>
      </c>
      <c r="G984" s="414">
        <f t="shared" si="30"/>
        <v>3.3898305084745766</v>
      </c>
      <c r="H984" s="415">
        <f t="shared" si="31"/>
        <v>3.3898305084745766</v>
      </c>
    </row>
    <row r="985" spans="1:8" ht="15" hidden="1" thickBot="1">
      <c r="A985" s="409">
        <v>202201</v>
      </c>
      <c r="B985" s="410" t="s">
        <v>1339</v>
      </c>
      <c r="C985" s="410" t="s">
        <v>674</v>
      </c>
      <c r="D985" s="411" t="s">
        <v>374</v>
      </c>
      <c r="E985" s="412">
        <v>48.46</v>
      </c>
      <c r="F985" s="413">
        <v>105.02</v>
      </c>
      <c r="G985" s="414">
        <f t="shared" si="30"/>
        <v>0.46143591696819658</v>
      </c>
      <c r="H985" s="415" t="str">
        <f t="shared" si="31"/>
        <v>VER</v>
      </c>
    </row>
    <row r="986" spans="1:8" ht="15" hidden="1" thickBot="1">
      <c r="A986" s="409">
        <v>202201</v>
      </c>
      <c r="B986" s="410" t="s">
        <v>1340</v>
      </c>
      <c r="C986" s="410" t="s">
        <v>1341</v>
      </c>
      <c r="D986" s="411" t="s">
        <v>337</v>
      </c>
      <c r="E986" s="412">
        <v>56592</v>
      </c>
      <c r="F986" s="413">
        <v>105.02</v>
      </c>
      <c r="G986" s="414">
        <f t="shared" si="30"/>
        <v>538.8687868977338</v>
      </c>
      <c r="H986" s="415">
        <f t="shared" si="31"/>
        <v>2.694343934488669</v>
      </c>
    </row>
    <row r="987" spans="1:8" ht="15" hidden="1" thickBot="1">
      <c r="A987" s="409">
        <v>202201</v>
      </c>
      <c r="B987" s="410" t="s">
        <v>1342</v>
      </c>
      <c r="C987" s="410" t="s">
        <v>1341</v>
      </c>
      <c r="D987" s="411" t="s">
        <v>339</v>
      </c>
      <c r="E987" s="412">
        <v>283</v>
      </c>
      <c r="F987" s="413">
        <v>105.02</v>
      </c>
      <c r="G987" s="414">
        <f t="shared" si="30"/>
        <v>2.694724814321082</v>
      </c>
      <c r="H987" s="415">
        <f t="shared" si="31"/>
        <v>2.694724814321082</v>
      </c>
    </row>
    <row r="988" spans="1:8" ht="15" hidden="1" thickBot="1">
      <c r="A988" s="409">
        <v>202201</v>
      </c>
      <c r="B988" s="410" t="s">
        <v>1343</v>
      </c>
      <c r="C988" s="410" t="s">
        <v>1344</v>
      </c>
      <c r="D988" s="411" t="s">
        <v>337</v>
      </c>
      <c r="E988" s="412">
        <v>11392</v>
      </c>
      <c r="F988" s="413">
        <v>105.02</v>
      </c>
      <c r="G988" s="414">
        <f t="shared" si="30"/>
        <v>108.47457627118645</v>
      </c>
      <c r="H988" s="415">
        <f t="shared" si="31"/>
        <v>0.5423728813559322</v>
      </c>
    </row>
    <row r="989" spans="1:8" ht="15" hidden="1" thickBot="1">
      <c r="A989" s="409">
        <v>202201</v>
      </c>
      <c r="B989" s="410" t="s">
        <v>1345</v>
      </c>
      <c r="C989" s="410" t="s">
        <v>1344</v>
      </c>
      <c r="D989" s="411" t="s">
        <v>337</v>
      </c>
      <c r="E989" s="412">
        <v>11315</v>
      </c>
      <c r="F989" s="413">
        <v>105.02</v>
      </c>
      <c r="G989" s="414">
        <f t="shared" si="30"/>
        <v>107.74138259379167</v>
      </c>
      <c r="H989" s="415">
        <f t="shared" si="31"/>
        <v>0.53870691296895834</v>
      </c>
    </row>
    <row r="990" spans="1:8" ht="15" hidden="1" thickBot="1">
      <c r="A990" s="409">
        <v>202201</v>
      </c>
      <c r="B990" s="410" t="s">
        <v>1346</v>
      </c>
      <c r="C990" s="410" t="s">
        <v>1347</v>
      </c>
      <c r="D990" s="411" t="s">
        <v>374</v>
      </c>
      <c r="E990" s="412">
        <v>0.01</v>
      </c>
      <c r="F990" s="413">
        <v>105.02</v>
      </c>
      <c r="G990" s="414">
        <f t="shared" si="30"/>
        <v>9.5219958103218437E-5</v>
      </c>
      <c r="H990" s="415" t="str">
        <f t="shared" si="31"/>
        <v>VER</v>
      </c>
    </row>
    <row r="991" spans="1:8" ht="15" hidden="1" thickBot="1">
      <c r="A991" s="409">
        <v>202201</v>
      </c>
      <c r="B991" s="410" t="s">
        <v>1348</v>
      </c>
      <c r="C991" s="410" t="s">
        <v>1344</v>
      </c>
      <c r="D991" s="411" t="s">
        <v>337</v>
      </c>
      <c r="E991" s="412">
        <v>103473</v>
      </c>
      <c r="F991" s="413">
        <v>105.02</v>
      </c>
      <c r="G991" s="414">
        <f t="shared" si="30"/>
        <v>985.2694724814321</v>
      </c>
      <c r="H991" s="415">
        <f t="shared" si="31"/>
        <v>4.9263473624071601</v>
      </c>
    </row>
    <row r="992" spans="1:8" ht="15" hidden="1" thickBot="1">
      <c r="A992" s="409">
        <v>202201</v>
      </c>
      <c r="B992" s="410" t="s">
        <v>1349</v>
      </c>
      <c r="C992" s="410" t="s">
        <v>1344</v>
      </c>
      <c r="D992" s="411" t="s">
        <v>339</v>
      </c>
      <c r="E992" s="412">
        <v>517</v>
      </c>
      <c r="F992" s="413">
        <v>105.02</v>
      </c>
      <c r="G992" s="414">
        <f t="shared" si="30"/>
        <v>4.9228718339363935</v>
      </c>
      <c r="H992" s="415">
        <f t="shared" si="31"/>
        <v>4.9228718339363935</v>
      </c>
    </row>
    <row r="993" spans="1:8" ht="15" hidden="1" thickBot="1">
      <c r="A993" s="409">
        <v>202201</v>
      </c>
      <c r="B993" s="410" t="s">
        <v>1350</v>
      </c>
      <c r="C993" s="410" t="s">
        <v>1344</v>
      </c>
      <c r="D993" s="411" t="s">
        <v>337</v>
      </c>
      <c r="E993" s="412">
        <v>66399</v>
      </c>
      <c r="F993" s="413">
        <v>105.02</v>
      </c>
      <c r="G993" s="414">
        <f t="shared" si="30"/>
        <v>632.25099980956008</v>
      </c>
      <c r="H993" s="415">
        <f t="shared" si="31"/>
        <v>3.1612549990478005</v>
      </c>
    </row>
    <row r="994" spans="1:8" ht="15" hidden="1" thickBot="1">
      <c r="A994" s="409">
        <v>202201</v>
      </c>
      <c r="B994" s="410" t="s">
        <v>1351</v>
      </c>
      <c r="C994" s="410" t="s">
        <v>1352</v>
      </c>
      <c r="D994" s="411" t="s">
        <v>337</v>
      </c>
      <c r="E994" s="412">
        <v>33172</v>
      </c>
      <c r="F994" s="413">
        <v>105.02</v>
      </c>
      <c r="G994" s="414">
        <f t="shared" si="30"/>
        <v>315.86364501999623</v>
      </c>
      <c r="H994" s="415">
        <f t="shared" si="31"/>
        <v>1.5793182250999811</v>
      </c>
    </row>
    <row r="995" spans="1:8" ht="15" hidden="1" thickBot="1">
      <c r="A995" s="409">
        <v>202201</v>
      </c>
      <c r="B995" s="410" t="s">
        <v>1353</v>
      </c>
      <c r="C995" s="410" t="s">
        <v>1352</v>
      </c>
      <c r="D995" s="411" t="s">
        <v>339</v>
      </c>
      <c r="E995" s="412">
        <v>166</v>
      </c>
      <c r="F995" s="413">
        <v>105.02</v>
      </c>
      <c r="G995" s="414">
        <f t="shared" si="30"/>
        <v>1.5806513045134261</v>
      </c>
      <c r="H995" s="415">
        <f t="shared" si="31"/>
        <v>1.5806513045134261</v>
      </c>
    </row>
    <row r="996" spans="1:8" ht="15" hidden="1" thickBot="1">
      <c r="A996" s="409">
        <v>202201</v>
      </c>
      <c r="B996" s="410" t="s">
        <v>1354</v>
      </c>
      <c r="C996" s="410" t="s">
        <v>1355</v>
      </c>
      <c r="D996" s="411" t="s">
        <v>337</v>
      </c>
      <c r="E996" s="412">
        <v>34578</v>
      </c>
      <c r="F996" s="413">
        <v>105.02</v>
      </c>
      <c r="G996" s="414">
        <f t="shared" si="30"/>
        <v>329.25157112930873</v>
      </c>
      <c r="H996" s="415">
        <f t="shared" si="31"/>
        <v>1.6462578556465437</v>
      </c>
    </row>
    <row r="997" spans="1:8" ht="15" hidden="1" thickBot="1">
      <c r="A997" s="409">
        <v>202201</v>
      </c>
      <c r="B997" s="410" t="s">
        <v>1356</v>
      </c>
      <c r="C997" s="410" t="s">
        <v>1357</v>
      </c>
      <c r="D997" s="411" t="s">
        <v>374</v>
      </c>
      <c r="E997" s="412">
        <v>365</v>
      </c>
      <c r="F997" s="413">
        <v>105.02</v>
      </c>
      <c r="G997" s="414">
        <f t="shared" si="30"/>
        <v>3.4755284707674732</v>
      </c>
      <c r="H997" s="415" t="str">
        <f t="shared" si="31"/>
        <v>VER</v>
      </c>
    </row>
    <row r="998" spans="1:8" ht="15" hidden="1" thickBot="1">
      <c r="A998" s="409">
        <v>202201</v>
      </c>
      <c r="B998" s="410" t="s">
        <v>1358</v>
      </c>
      <c r="C998" s="410" t="s">
        <v>1359</v>
      </c>
      <c r="D998" s="411" t="s">
        <v>337</v>
      </c>
      <c r="E998" s="412">
        <v>78849</v>
      </c>
      <c r="F998" s="413">
        <v>105.02</v>
      </c>
      <c r="G998" s="414">
        <f t="shared" si="30"/>
        <v>750.79984764806704</v>
      </c>
      <c r="H998" s="415">
        <f t="shared" si="31"/>
        <v>3.7539992382403353</v>
      </c>
    </row>
    <row r="999" spans="1:8" ht="15" hidden="1" thickBot="1">
      <c r="A999" s="409">
        <v>202201</v>
      </c>
      <c r="B999" s="410" t="s">
        <v>1360</v>
      </c>
      <c r="C999" s="410" t="s">
        <v>1359</v>
      </c>
      <c r="D999" s="411" t="s">
        <v>339</v>
      </c>
      <c r="E999" s="412">
        <v>394</v>
      </c>
      <c r="F999" s="413">
        <v>105.02</v>
      </c>
      <c r="G999" s="414">
        <f t="shared" si="30"/>
        <v>3.7516663492668063</v>
      </c>
      <c r="H999" s="415">
        <f t="shared" si="31"/>
        <v>3.7516663492668063</v>
      </c>
    </row>
    <row r="1000" spans="1:8" ht="15" hidden="1" thickBot="1">
      <c r="A1000" s="409">
        <v>202201</v>
      </c>
      <c r="B1000" s="410" t="s">
        <v>1361</v>
      </c>
      <c r="C1000" s="410" t="s">
        <v>1359</v>
      </c>
      <c r="D1000" s="411" t="s">
        <v>337</v>
      </c>
      <c r="E1000" s="412">
        <v>75414</v>
      </c>
      <c r="F1000" s="413">
        <v>105.02</v>
      </c>
      <c r="G1000" s="414">
        <f t="shared" si="30"/>
        <v>718.09179203961151</v>
      </c>
      <c r="H1000" s="415">
        <f t="shared" si="31"/>
        <v>3.5904589601980574</v>
      </c>
    </row>
    <row r="1001" spans="1:8" ht="15" hidden="1" thickBot="1">
      <c r="A1001" s="409">
        <v>202201</v>
      </c>
      <c r="B1001" s="410" t="s">
        <v>1362</v>
      </c>
      <c r="C1001" s="410" t="s">
        <v>1359</v>
      </c>
      <c r="D1001" s="411" t="s">
        <v>339</v>
      </c>
      <c r="E1001" s="412">
        <v>377</v>
      </c>
      <c r="F1001" s="413">
        <v>105.02</v>
      </c>
      <c r="G1001" s="414">
        <f t="shared" si="30"/>
        <v>3.5897924204913352</v>
      </c>
      <c r="H1001" s="415">
        <f t="shared" si="31"/>
        <v>3.5897924204913352</v>
      </c>
    </row>
    <row r="1002" spans="1:8" ht="15" hidden="1" thickBot="1">
      <c r="A1002" s="409">
        <v>202201</v>
      </c>
      <c r="B1002" s="410" t="s">
        <v>1363</v>
      </c>
      <c r="C1002" s="410" t="s">
        <v>1364</v>
      </c>
      <c r="D1002" s="411" t="s">
        <v>337</v>
      </c>
      <c r="E1002" s="412">
        <v>73471</v>
      </c>
      <c r="F1002" s="413">
        <v>105.02</v>
      </c>
      <c r="G1002" s="414">
        <f t="shared" si="30"/>
        <v>699.59055418015623</v>
      </c>
      <c r="H1002" s="415">
        <f t="shared" si="31"/>
        <v>3.4979527709007812</v>
      </c>
    </row>
    <row r="1003" spans="1:8" ht="15" hidden="1" thickBot="1">
      <c r="A1003" s="409">
        <v>202201</v>
      </c>
      <c r="B1003" s="410" t="s">
        <v>1365</v>
      </c>
      <c r="C1003" s="410" t="s">
        <v>1364</v>
      </c>
      <c r="D1003" s="411" t="s">
        <v>339</v>
      </c>
      <c r="E1003" s="412">
        <v>367</v>
      </c>
      <c r="F1003" s="413">
        <v>105.02</v>
      </c>
      <c r="G1003" s="414">
        <f t="shared" si="30"/>
        <v>3.4945724623881165</v>
      </c>
      <c r="H1003" s="415">
        <f t="shared" si="31"/>
        <v>3.4945724623881165</v>
      </c>
    </row>
    <row r="1004" spans="1:8" ht="15" hidden="1" thickBot="1">
      <c r="A1004" s="409">
        <v>202201</v>
      </c>
      <c r="B1004" s="410" t="s">
        <v>1366</v>
      </c>
      <c r="C1004" s="410" t="s">
        <v>1364</v>
      </c>
      <c r="D1004" s="411" t="s">
        <v>337</v>
      </c>
      <c r="E1004" s="412">
        <v>77468</v>
      </c>
      <c r="F1004" s="413">
        <v>105.02</v>
      </c>
      <c r="G1004" s="414">
        <f t="shared" si="30"/>
        <v>737.64997143401263</v>
      </c>
      <c r="H1004" s="415">
        <f t="shared" si="31"/>
        <v>3.6882498571700633</v>
      </c>
    </row>
    <row r="1005" spans="1:8" ht="15" hidden="1" thickBot="1">
      <c r="A1005" s="409">
        <v>202201</v>
      </c>
      <c r="B1005" s="410" t="s">
        <v>1367</v>
      </c>
      <c r="C1005" s="410" t="s">
        <v>1364</v>
      </c>
      <c r="D1005" s="411" t="s">
        <v>337</v>
      </c>
      <c r="E1005" s="412">
        <v>66399</v>
      </c>
      <c r="F1005" s="413">
        <v>105.02</v>
      </c>
      <c r="G1005" s="414">
        <f t="shared" si="30"/>
        <v>632.25099980956008</v>
      </c>
      <c r="H1005" s="415">
        <f t="shared" si="31"/>
        <v>3.1612549990478005</v>
      </c>
    </row>
    <row r="1006" spans="1:8" ht="15" hidden="1" thickBot="1">
      <c r="A1006" s="409">
        <v>202201</v>
      </c>
      <c r="B1006" s="410" t="s">
        <v>1368</v>
      </c>
      <c r="C1006" s="410" t="s">
        <v>1364</v>
      </c>
      <c r="D1006" s="411" t="s">
        <v>381</v>
      </c>
      <c r="E1006" s="412">
        <v>6966</v>
      </c>
      <c r="F1006" s="413">
        <v>105.02</v>
      </c>
      <c r="G1006" s="414">
        <f t="shared" si="30"/>
        <v>66.330222814701969</v>
      </c>
      <c r="H1006" s="415" t="str">
        <f t="shared" si="31"/>
        <v>VER</v>
      </c>
    </row>
    <row r="1007" spans="1:8" ht="15" hidden="1" thickBot="1">
      <c r="A1007" s="409">
        <v>202201</v>
      </c>
      <c r="B1007" s="410" t="s">
        <v>1369</v>
      </c>
      <c r="C1007" s="410" t="s">
        <v>1364</v>
      </c>
      <c r="D1007" s="411" t="s">
        <v>339</v>
      </c>
      <c r="E1007" s="412">
        <v>332</v>
      </c>
      <c r="F1007" s="413">
        <v>105.02</v>
      </c>
      <c r="G1007" s="414">
        <f t="shared" si="30"/>
        <v>3.1613026090268521</v>
      </c>
      <c r="H1007" s="415">
        <f t="shared" si="31"/>
        <v>3.1613026090268521</v>
      </c>
    </row>
    <row r="1008" spans="1:8" ht="15" hidden="1" thickBot="1">
      <c r="A1008" s="409">
        <v>202201</v>
      </c>
      <c r="B1008" s="410" t="s">
        <v>1370</v>
      </c>
      <c r="C1008" s="410" t="s">
        <v>1364</v>
      </c>
      <c r="D1008" s="411" t="s">
        <v>337</v>
      </c>
      <c r="E1008" s="412">
        <v>66399</v>
      </c>
      <c r="F1008" s="413">
        <v>105.02</v>
      </c>
      <c r="G1008" s="414">
        <f t="shared" si="30"/>
        <v>632.25099980956008</v>
      </c>
      <c r="H1008" s="415">
        <f t="shared" si="31"/>
        <v>3.1612549990478005</v>
      </c>
    </row>
    <row r="1009" spans="1:8" ht="15" hidden="1" thickBot="1">
      <c r="A1009" s="409">
        <v>202201</v>
      </c>
      <c r="B1009" s="410" t="s">
        <v>1371</v>
      </c>
      <c r="C1009" s="410" t="s">
        <v>1364</v>
      </c>
      <c r="D1009" s="411" t="s">
        <v>337</v>
      </c>
      <c r="E1009" s="412">
        <v>66399</v>
      </c>
      <c r="F1009" s="413">
        <v>105.02</v>
      </c>
      <c r="G1009" s="414">
        <f t="shared" si="30"/>
        <v>632.25099980956008</v>
      </c>
      <c r="H1009" s="415">
        <f t="shared" si="31"/>
        <v>3.1612549990478005</v>
      </c>
    </row>
    <row r="1010" spans="1:8" ht="15" hidden="1" thickBot="1">
      <c r="A1010" s="409">
        <v>202201</v>
      </c>
      <c r="B1010" s="410" t="s">
        <v>1372</v>
      </c>
      <c r="C1010" s="410" t="s">
        <v>1364</v>
      </c>
      <c r="D1010" s="411" t="s">
        <v>339</v>
      </c>
      <c r="E1010" s="412">
        <v>332</v>
      </c>
      <c r="F1010" s="413">
        <v>105.02</v>
      </c>
      <c r="G1010" s="414">
        <f t="shared" si="30"/>
        <v>3.1613026090268521</v>
      </c>
      <c r="H1010" s="415">
        <f t="shared" si="31"/>
        <v>3.1613026090268521</v>
      </c>
    </row>
    <row r="1011" spans="1:8" ht="15" hidden="1" thickBot="1">
      <c r="A1011" s="409">
        <v>202201</v>
      </c>
      <c r="B1011" s="410" t="s">
        <v>1373</v>
      </c>
      <c r="C1011" s="410" t="s">
        <v>1364</v>
      </c>
      <c r="D1011" s="411" t="s">
        <v>337</v>
      </c>
      <c r="E1011" s="412">
        <v>72684</v>
      </c>
      <c r="F1011" s="413">
        <v>105.02</v>
      </c>
      <c r="G1011" s="414">
        <f t="shared" si="30"/>
        <v>692.09674347743294</v>
      </c>
      <c r="H1011" s="415">
        <f t="shared" si="31"/>
        <v>3.4604837173871648</v>
      </c>
    </row>
    <row r="1012" spans="1:8" ht="15" hidden="1" thickBot="1">
      <c r="A1012" s="409">
        <v>202201</v>
      </c>
      <c r="B1012" s="410" t="s">
        <v>1374</v>
      </c>
      <c r="C1012" s="410" t="s">
        <v>1364</v>
      </c>
      <c r="D1012" s="411" t="s">
        <v>337</v>
      </c>
      <c r="E1012" s="412">
        <v>77184</v>
      </c>
      <c r="F1012" s="413">
        <v>105.02</v>
      </c>
      <c r="G1012" s="414">
        <f t="shared" si="30"/>
        <v>734.94572462388123</v>
      </c>
      <c r="H1012" s="415">
        <f t="shared" si="31"/>
        <v>3.6747286231194063</v>
      </c>
    </row>
    <row r="1013" spans="1:8" ht="15" hidden="1" thickBot="1">
      <c r="A1013" s="409">
        <v>202201</v>
      </c>
      <c r="B1013" s="410" t="s">
        <v>1375</v>
      </c>
      <c r="C1013" s="410" t="s">
        <v>1364</v>
      </c>
      <c r="D1013" s="411" t="s">
        <v>339</v>
      </c>
      <c r="E1013" s="412">
        <v>386</v>
      </c>
      <c r="F1013" s="413">
        <v>105.02</v>
      </c>
      <c r="G1013" s="414">
        <f t="shared" si="30"/>
        <v>3.6754903827842318</v>
      </c>
      <c r="H1013" s="415">
        <f t="shared" si="31"/>
        <v>3.6754903827842318</v>
      </c>
    </row>
    <row r="1014" spans="1:8" ht="15" hidden="1" thickBot="1">
      <c r="A1014" s="409">
        <v>202201</v>
      </c>
      <c r="B1014" s="410" t="s">
        <v>1376</v>
      </c>
      <c r="C1014" s="410" t="s">
        <v>1364</v>
      </c>
      <c r="D1014" s="411" t="s">
        <v>337</v>
      </c>
      <c r="E1014" s="412">
        <v>54692</v>
      </c>
      <c r="F1014" s="413">
        <v>105.02</v>
      </c>
      <c r="G1014" s="414">
        <f t="shared" si="30"/>
        <v>520.77699485812229</v>
      </c>
      <c r="H1014" s="415">
        <f t="shared" si="31"/>
        <v>2.6038849742906116</v>
      </c>
    </row>
    <row r="1015" spans="1:8" ht="15" hidden="1" thickBot="1">
      <c r="A1015" s="409">
        <v>202201</v>
      </c>
      <c r="B1015" s="410" t="s">
        <v>1377</v>
      </c>
      <c r="C1015" s="410" t="s">
        <v>1364</v>
      </c>
      <c r="D1015" s="411" t="s">
        <v>337</v>
      </c>
      <c r="E1015" s="412">
        <v>37315</v>
      </c>
      <c r="F1015" s="413">
        <v>105.02</v>
      </c>
      <c r="G1015" s="414">
        <f t="shared" si="30"/>
        <v>355.31327366215959</v>
      </c>
      <c r="H1015" s="415">
        <f t="shared" si="31"/>
        <v>1.7765663683107979</v>
      </c>
    </row>
    <row r="1016" spans="1:8" ht="15" hidden="1" thickBot="1">
      <c r="A1016" s="409">
        <v>202201</v>
      </c>
      <c r="B1016" s="410" t="s">
        <v>1378</v>
      </c>
      <c r="C1016" s="410" t="s">
        <v>1364</v>
      </c>
      <c r="D1016" s="411" t="s">
        <v>337</v>
      </c>
      <c r="E1016" s="412">
        <v>46485</v>
      </c>
      <c r="F1016" s="413">
        <v>105.02</v>
      </c>
      <c r="G1016" s="414">
        <f t="shared" si="30"/>
        <v>442.62997524281093</v>
      </c>
      <c r="H1016" s="415">
        <f t="shared" si="31"/>
        <v>2.2131498762140547</v>
      </c>
    </row>
    <row r="1017" spans="1:8" ht="15" hidden="1" thickBot="1">
      <c r="A1017" s="409">
        <v>202201</v>
      </c>
      <c r="B1017" s="410" t="s">
        <v>1379</v>
      </c>
      <c r="C1017" s="410" t="s">
        <v>1364</v>
      </c>
      <c r="D1017" s="411" t="s">
        <v>337</v>
      </c>
      <c r="E1017" s="412">
        <v>42150</v>
      </c>
      <c r="F1017" s="413">
        <v>105.02</v>
      </c>
      <c r="G1017" s="414">
        <f t="shared" si="30"/>
        <v>401.3521234050657</v>
      </c>
      <c r="H1017" s="415">
        <f t="shared" si="31"/>
        <v>2.0067606170253285</v>
      </c>
    </row>
    <row r="1018" spans="1:8" ht="15" hidden="1" thickBot="1">
      <c r="A1018" s="409">
        <v>202201</v>
      </c>
      <c r="B1018" s="410" t="s">
        <v>1380</v>
      </c>
      <c r="C1018" s="410" t="s">
        <v>1364</v>
      </c>
      <c r="D1018" s="411" t="s">
        <v>337</v>
      </c>
      <c r="E1018" s="412">
        <v>42150</v>
      </c>
      <c r="F1018" s="413">
        <v>105.02</v>
      </c>
      <c r="G1018" s="414">
        <f t="shared" si="30"/>
        <v>401.3521234050657</v>
      </c>
      <c r="H1018" s="415">
        <f t="shared" si="31"/>
        <v>2.0067606170253285</v>
      </c>
    </row>
    <row r="1019" spans="1:8" ht="15" hidden="1" thickBot="1">
      <c r="A1019" s="409">
        <v>202201</v>
      </c>
      <c r="B1019" s="410" t="s">
        <v>1381</v>
      </c>
      <c r="C1019" s="410" t="s">
        <v>1364</v>
      </c>
      <c r="D1019" s="411" t="s">
        <v>337</v>
      </c>
      <c r="E1019" s="412">
        <v>42150</v>
      </c>
      <c r="F1019" s="413">
        <v>105.02</v>
      </c>
      <c r="G1019" s="414">
        <f t="shared" si="30"/>
        <v>401.3521234050657</v>
      </c>
      <c r="H1019" s="415">
        <f t="shared" si="31"/>
        <v>2.0067606170253285</v>
      </c>
    </row>
    <row r="1020" spans="1:8" ht="15" hidden="1" thickBot="1">
      <c r="A1020" s="409">
        <v>202201</v>
      </c>
      <c r="B1020" s="410" t="s">
        <v>1382</v>
      </c>
      <c r="C1020" s="410" t="s">
        <v>1364</v>
      </c>
      <c r="D1020" s="411" t="s">
        <v>339</v>
      </c>
      <c r="E1020" s="412">
        <v>232</v>
      </c>
      <c r="F1020" s="413">
        <v>105.02</v>
      </c>
      <c r="G1020" s="414">
        <f t="shared" si="30"/>
        <v>2.2091030279946677</v>
      </c>
      <c r="H1020" s="415">
        <f t="shared" si="31"/>
        <v>2.2091030279946677</v>
      </c>
    </row>
    <row r="1021" spans="1:8" ht="15" hidden="1" thickBot="1">
      <c r="A1021" s="409">
        <v>202201</v>
      </c>
      <c r="B1021" s="410" t="s">
        <v>1383</v>
      </c>
      <c r="C1021" s="410" t="s">
        <v>1364</v>
      </c>
      <c r="D1021" s="411" t="s">
        <v>337</v>
      </c>
      <c r="E1021" s="412">
        <v>42150</v>
      </c>
      <c r="F1021" s="413">
        <v>105.02</v>
      </c>
      <c r="G1021" s="414">
        <f t="shared" si="30"/>
        <v>401.3521234050657</v>
      </c>
      <c r="H1021" s="415">
        <f t="shared" si="31"/>
        <v>2.0067606170253285</v>
      </c>
    </row>
    <row r="1022" spans="1:8" ht="15" hidden="1" thickBot="1">
      <c r="A1022" s="409">
        <v>202201</v>
      </c>
      <c r="B1022" s="410" t="s">
        <v>1384</v>
      </c>
      <c r="C1022" s="410" t="s">
        <v>1364</v>
      </c>
      <c r="D1022" s="411" t="s">
        <v>337</v>
      </c>
      <c r="E1022" s="412">
        <v>42150</v>
      </c>
      <c r="F1022" s="413">
        <v>105.02</v>
      </c>
      <c r="G1022" s="414">
        <f t="shared" si="30"/>
        <v>401.3521234050657</v>
      </c>
      <c r="H1022" s="415">
        <f t="shared" si="31"/>
        <v>2.0067606170253285</v>
      </c>
    </row>
    <row r="1023" spans="1:8" ht="15" hidden="1" thickBot="1">
      <c r="A1023" s="409">
        <v>202201</v>
      </c>
      <c r="B1023" s="410" t="s">
        <v>1385</v>
      </c>
      <c r="C1023" s="410" t="s">
        <v>1364</v>
      </c>
      <c r="D1023" s="411" t="s">
        <v>337</v>
      </c>
      <c r="E1023" s="412">
        <v>42150</v>
      </c>
      <c r="F1023" s="413">
        <v>105.02</v>
      </c>
      <c r="G1023" s="414">
        <f t="shared" si="30"/>
        <v>401.3521234050657</v>
      </c>
      <c r="H1023" s="415">
        <f t="shared" si="31"/>
        <v>2.0067606170253285</v>
      </c>
    </row>
    <row r="1024" spans="1:8" ht="15" hidden="1" thickBot="1">
      <c r="A1024" s="409">
        <v>202201</v>
      </c>
      <c r="B1024" s="410" t="s">
        <v>1386</v>
      </c>
      <c r="C1024" s="410" t="s">
        <v>1364</v>
      </c>
      <c r="D1024" s="411" t="s">
        <v>337</v>
      </c>
      <c r="E1024" s="412">
        <v>42150</v>
      </c>
      <c r="F1024" s="413">
        <v>105.02</v>
      </c>
      <c r="G1024" s="414">
        <f t="shared" si="30"/>
        <v>401.3521234050657</v>
      </c>
      <c r="H1024" s="415">
        <f t="shared" si="31"/>
        <v>2.0067606170253285</v>
      </c>
    </row>
    <row r="1025" spans="1:8" ht="15" hidden="1" thickBot="1">
      <c r="A1025" s="409">
        <v>202201</v>
      </c>
      <c r="B1025" s="410" t="s">
        <v>1387</v>
      </c>
      <c r="C1025" s="410" t="s">
        <v>1364</v>
      </c>
      <c r="D1025" s="411" t="s">
        <v>337</v>
      </c>
      <c r="E1025" s="412">
        <v>42150</v>
      </c>
      <c r="F1025" s="413">
        <v>105.02</v>
      </c>
      <c r="G1025" s="414">
        <f t="shared" si="30"/>
        <v>401.3521234050657</v>
      </c>
      <c r="H1025" s="415">
        <f t="shared" si="31"/>
        <v>2.0067606170253285</v>
      </c>
    </row>
    <row r="1026" spans="1:8" ht="15" hidden="1" thickBot="1">
      <c r="A1026" s="409">
        <v>202201</v>
      </c>
      <c r="B1026" s="410" t="s">
        <v>1388</v>
      </c>
      <c r="C1026" s="410" t="s">
        <v>1364</v>
      </c>
      <c r="D1026" s="411" t="s">
        <v>339</v>
      </c>
      <c r="E1026" s="412">
        <v>211</v>
      </c>
      <c r="F1026" s="413">
        <v>105.02</v>
      </c>
      <c r="G1026" s="414">
        <f t="shared" ref="G1026:G1089" si="32">+E1026/F1026</f>
        <v>2.0091411159779091</v>
      </c>
      <c r="H1026" s="415">
        <f t="shared" ref="H1026:H1089" si="33">IF(D1026="TB",G1026/200,IF(D1026="LT",G1026,"VER"))</f>
        <v>2.0091411159779091</v>
      </c>
    </row>
    <row r="1027" spans="1:8" ht="15" hidden="1" thickBot="1">
      <c r="A1027" s="409">
        <v>202201</v>
      </c>
      <c r="B1027" s="410" t="s">
        <v>1389</v>
      </c>
      <c r="C1027" s="410" t="s">
        <v>1364</v>
      </c>
      <c r="D1027" s="411" t="s">
        <v>337</v>
      </c>
      <c r="E1027" s="412">
        <v>43422</v>
      </c>
      <c r="F1027" s="413">
        <v>105.02</v>
      </c>
      <c r="G1027" s="414">
        <f t="shared" si="32"/>
        <v>413.4641020757951</v>
      </c>
      <c r="H1027" s="415">
        <f t="shared" si="33"/>
        <v>2.0673205103789756</v>
      </c>
    </row>
    <row r="1028" spans="1:8" ht="15" hidden="1" thickBot="1">
      <c r="A1028" s="409">
        <v>202201</v>
      </c>
      <c r="B1028" s="410" t="s">
        <v>1390</v>
      </c>
      <c r="C1028" s="410" t="s">
        <v>1364</v>
      </c>
      <c r="D1028" s="411" t="s">
        <v>339</v>
      </c>
      <c r="E1028" s="412">
        <v>217</v>
      </c>
      <c r="F1028" s="413">
        <v>105.02</v>
      </c>
      <c r="G1028" s="414">
        <f t="shared" si="32"/>
        <v>2.0662730908398399</v>
      </c>
      <c r="H1028" s="415">
        <f t="shared" si="33"/>
        <v>2.0662730908398399</v>
      </c>
    </row>
    <row r="1029" spans="1:8" ht="15" hidden="1" thickBot="1">
      <c r="A1029" s="409">
        <v>202201</v>
      </c>
      <c r="B1029" s="410" t="s">
        <v>1391</v>
      </c>
      <c r="C1029" s="410" t="s">
        <v>1364</v>
      </c>
      <c r="D1029" s="411" t="s">
        <v>337</v>
      </c>
      <c r="E1029" s="412">
        <v>44309</v>
      </c>
      <c r="F1029" s="413">
        <v>105.02</v>
      </c>
      <c r="G1029" s="414">
        <f t="shared" si="32"/>
        <v>421.91011235955057</v>
      </c>
      <c r="H1029" s="415">
        <f t="shared" si="33"/>
        <v>2.1095505617977528</v>
      </c>
    </row>
    <row r="1030" spans="1:8" ht="15" hidden="1" thickBot="1">
      <c r="A1030" s="409">
        <v>202201</v>
      </c>
      <c r="B1030" s="410" t="s">
        <v>1392</v>
      </c>
      <c r="C1030" s="410" t="s">
        <v>1364</v>
      </c>
      <c r="D1030" s="411" t="s">
        <v>339</v>
      </c>
      <c r="E1030" s="412">
        <v>222</v>
      </c>
      <c r="F1030" s="413">
        <v>105.02</v>
      </c>
      <c r="G1030" s="414">
        <f t="shared" si="32"/>
        <v>2.1138830698914495</v>
      </c>
      <c r="H1030" s="415">
        <f t="shared" si="33"/>
        <v>2.1138830698914495</v>
      </c>
    </row>
    <row r="1031" spans="1:8" ht="15" hidden="1" thickBot="1">
      <c r="A1031" s="409">
        <v>202201</v>
      </c>
      <c r="B1031" s="410" t="s">
        <v>1393</v>
      </c>
      <c r="C1031" s="410" t="s">
        <v>1364</v>
      </c>
      <c r="D1031" s="411" t="s">
        <v>337</v>
      </c>
      <c r="E1031" s="412">
        <v>44309</v>
      </c>
      <c r="F1031" s="413">
        <v>105.02</v>
      </c>
      <c r="G1031" s="414">
        <f t="shared" si="32"/>
        <v>421.91011235955057</v>
      </c>
      <c r="H1031" s="415">
        <f t="shared" si="33"/>
        <v>2.1095505617977528</v>
      </c>
    </row>
    <row r="1032" spans="1:8" ht="15" hidden="1" thickBot="1">
      <c r="A1032" s="409">
        <v>202201</v>
      </c>
      <c r="B1032" s="410" t="s">
        <v>1394</v>
      </c>
      <c r="C1032" s="410" t="s">
        <v>1364</v>
      </c>
      <c r="D1032" s="411" t="s">
        <v>381</v>
      </c>
      <c r="E1032" s="412">
        <v>4757</v>
      </c>
      <c r="F1032" s="413">
        <v>105.02</v>
      </c>
      <c r="G1032" s="414">
        <f t="shared" si="32"/>
        <v>45.296134069701012</v>
      </c>
      <c r="H1032" s="415" t="str">
        <f t="shared" si="33"/>
        <v>VER</v>
      </c>
    </row>
    <row r="1033" spans="1:8" ht="15" hidden="1" thickBot="1">
      <c r="A1033" s="409">
        <v>202201</v>
      </c>
      <c r="B1033" s="410" t="s">
        <v>1395</v>
      </c>
      <c r="C1033" s="410" t="s">
        <v>1364</v>
      </c>
      <c r="D1033" s="411" t="s">
        <v>339</v>
      </c>
      <c r="E1033" s="412">
        <v>222</v>
      </c>
      <c r="F1033" s="413">
        <v>105.02</v>
      </c>
      <c r="G1033" s="414">
        <f t="shared" si="32"/>
        <v>2.1138830698914495</v>
      </c>
      <c r="H1033" s="415">
        <f t="shared" si="33"/>
        <v>2.1138830698914495</v>
      </c>
    </row>
    <row r="1034" spans="1:8" ht="15" hidden="1" thickBot="1">
      <c r="A1034" s="409">
        <v>202201</v>
      </c>
      <c r="B1034" s="410" t="s">
        <v>1396</v>
      </c>
      <c r="C1034" s="410" t="s">
        <v>1364</v>
      </c>
      <c r="D1034" s="411" t="s">
        <v>337</v>
      </c>
      <c r="E1034" s="412">
        <v>44309</v>
      </c>
      <c r="F1034" s="413">
        <v>105.02</v>
      </c>
      <c r="G1034" s="414">
        <f t="shared" si="32"/>
        <v>421.91011235955057</v>
      </c>
      <c r="H1034" s="415">
        <f t="shared" si="33"/>
        <v>2.1095505617977528</v>
      </c>
    </row>
    <row r="1035" spans="1:8" ht="15" hidden="1" thickBot="1">
      <c r="A1035" s="409">
        <v>202201</v>
      </c>
      <c r="B1035" s="410" t="s">
        <v>1397</v>
      </c>
      <c r="C1035" s="410" t="s">
        <v>1364</v>
      </c>
      <c r="D1035" s="411" t="s">
        <v>339</v>
      </c>
      <c r="E1035" s="412">
        <v>222</v>
      </c>
      <c r="F1035" s="413">
        <v>105.02</v>
      </c>
      <c r="G1035" s="414">
        <f t="shared" si="32"/>
        <v>2.1138830698914495</v>
      </c>
      <c r="H1035" s="415">
        <f t="shared" si="33"/>
        <v>2.1138830698914495</v>
      </c>
    </row>
    <row r="1036" spans="1:8" ht="15" hidden="1" thickBot="1">
      <c r="A1036" s="409">
        <v>202201</v>
      </c>
      <c r="B1036" s="410" t="s">
        <v>1398</v>
      </c>
      <c r="C1036" s="410" t="s">
        <v>1364</v>
      </c>
      <c r="D1036" s="411" t="s">
        <v>337</v>
      </c>
      <c r="E1036" s="412">
        <v>44902</v>
      </c>
      <c r="F1036" s="413">
        <v>105.02</v>
      </c>
      <c r="G1036" s="414">
        <f t="shared" si="32"/>
        <v>427.55665587507144</v>
      </c>
      <c r="H1036" s="415">
        <f t="shared" si="33"/>
        <v>2.1377832793753573</v>
      </c>
    </row>
    <row r="1037" spans="1:8" ht="15" hidden="1" thickBot="1">
      <c r="A1037" s="409">
        <v>202201</v>
      </c>
      <c r="B1037" s="410" t="s">
        <v>1399</v>
      </c>
      <c r="C1037" s="410" t="s">
        <v>1364</v>
      </c>
      <c r="D1037" s="411" t="s">
        <v>339</v>
      </c>
      <c r="E1037" s="412">
        <v>225</v>
      </c>
      <c r="F1037" s="413">
        <v>105.02</v>
      </c>
      <c r="G1037" s="414">
        <f t="shared" si="32"/>
        <v>2.1424490573224149</v>
      </c>
      <c r="H1037" s="415">
        <f t="shared" si="33"/>
        <v>2.1424490573224149</v>
      </c>
    </row>
    <row r="1038" spans="1:8" ht="15" hidden="1" thickBot="1">
      <c r="A1038" s="409">
        <v>202201</v>
      </c>
      <c r="B1038" s="410" t="s">
        <v>1400</v>
      </c>
      <c r="C1038" s="410" t="s">
        <v>1364</v>
      </c>
      <c r="D1038" s="411" t="s">
        <v>337</v>
      </c>
      <c r="E1038" s="412">
        <v>43422</v>
      </c>
      <c r="F1038" s="413">
        <v>105.02</v>
      </c>
      <c r="G1038" s="414">
        <f t="shared" si="32"/>
        <v>413.4641020757951</v>
      </c>
      <c r="H1038" s="415">
        <f t="shared" si="33"/>
        <v>2.0673205103789756</v>
      </c>
    </row>
    <row r="1039" spans="1:8" ht="15" hidden="1" thickBot="1">
      <c r="A1039" s="409">
        <v>202201</v>
      </c>
      <c r="B1039" s="410" t="s">
        <v>1401</v>
      </c>
      <c r="C1039" s="410" t="s">
        <v>1364</v>
      </c>
      <c r="D1039" s="411" t="s">
        <v>350</v>
      </c>
      <c r="E1039" s="412">
        <v>0.01</v>
      </c>
      <c r="F1039" s="413">
        <v>105.02</v>
      </c>
      <c r="G1039" s="414">
        <f t="shared" si="32"/>
        <v>9.5219958103218437E-5</v>
      </c>
      <c r="H1039" s="415" t="str">
        <f t="shared" si="33"/>
        <v>VER</v>
      </c>
    </row>
    <row r="1040" spans="1:8" ht="15" hidden="1" thickBot="1">
      <c r="A1040" s="409">
        <v>202201</v>
      </c>
      <c r="B1040" s="410" t="s">
        <v>1402</v>
      </c>
      <c r="C1040" s="410" t="s">
        <v>1364</v>
      </c>
      <c r="D1040" s="411" t="s">
        <v>337</v>
      </c>
      <c r="E1040" s="412">
        <v>44309</v>
      </c>
      <c r="F1040" s="413">
        <v>105.02</v>
      </c>
      <c r="G1040" s="414">
        <f t="shared" si="32"/>
        <v>421.91011235955057</v>
      </c>
      <c r="H1040" s="415">
        <f t="shared" si="33"/>
        <v>2.1095505617977528</v>
      </c>
    </row>
    <row r="1041" spans="1:8" ht="15" hidden="1" thickBot="1">
      <c r="A1041" s="409">
        <v>202201</v>
      </c>
      <c r="B1041" s="410" t="s">
        <v>1403</v>
      </c>
      <c r="C1041" s="410" t="s">
        <v>1364</v>
      </c>
      <c r="D1041" s="411" t="s">
        <v>339</v>
      </c>
      <c r="E1041" s="412">
        <v>222</v>
      </c>
      <c r="F1041" s="413">
        <v>105.02</v>
      </c>
      <c r="G1041" s="414">
        <f t="shared" si="32"/>
        <v>2.1138830698914495</v>
      </c>
      <c r="H1041" s="415">
        <f t="shared" si="33"/>
        <v>2.1138830698914495</v>
      </c>
    </row>
    <row r="1042" spans="1:8" ht="15" hidden="1" thickBot="1">
      <c r="A1042" s="409">
        <v>202201</v>
      </c>
      <c r="B1042" s="410" t="s">
        <v>1404</v>
      </c>
      <c r="C1042" s="410" t="s">
        <v>1364</v>
      </c>
      <c r="D1042" s="411" t="s">
        <v>337</v>
      </c>
      <c r="E1042" s="412">
        <v>18860</v>
      </c>
      <c r="F1042" s="413">
        <v>105.02</v>
      </c>
      <c r="G1042" s="414">
        <f t="shared" si="32"/>
        <v>179.58484098266999</v>
      </c>
      <c r="H1042" s="415">
        <f t="shared" si="33"/>
        <v>0.8979242049133499</v>
      </c>
    </row>
    <row r="1043" spans="1:8" ht="15" hidden="1" thickBot="1">
      <c r="A1043" s="409">
        <v>202201</v>
      </c>
      <c r="B1043" s="410" t="s">
        <v>1405</v>
      </c>
      <c r="C1043" s="410" t="s">
        <v>1364</v>
      </c>
      <c r="D1043" s="411" t="s">
        <v>339</v>
      </c>
      <c r="E1043" s="412">
        <v>94.24</v>
      </c>
      <c r="F1043" s="413">
        <v>105.02</v>
      </c>
      <c r="G1043" s="414">
        <f t="shared" si="32"/>
        <v>0.89735288516473055</v>
      </c>
      <c r="H1043" s="415">
        <f t="shared" si="33"/>
        <v>0.89735288516473055</v>
      </c>
    </row>
    <row r="1044" spans="1:8" ht="15" hidden="1" thickBot="1">
      <c r="A1044" s="409">
        <v>202201</v>
      </c>
      <c r="B1044" s="410" t="s">
        <v>1406</v>
      </c>
      <c r="C1044" s="410" t="s">
        <v>1364</v>
      </c>
      <c r="D1044" s="411" t="s">
        <v>337</v>
      </c>
      <c r="E1044" s="412">
        <v>44804</v>
      </c>
      <c r="F1044" s="413">
        <v>105.02</v>
      </c>
      <c r="G1044" s="414">
        <f t="shared" si="32"/>
        <v>426.62350028565987</v>
      </c>
      <c r="H1044" s="415">
        <f t="shared" si="33"/>
        <v>2.1331175014282993</v>
      </c>
    </row>
    <row r="1045" spans="1:8" ht="15" hidden="1" thickBot="1">
      <c r="A1045" s="409">
        <v>202201</v>
      </c>
      <c r="B1045" s="410" t="s">
        <v>1407</v>
      </c>
      <c r="C1045" s="410" t="s">
        <v>791</v>
      </c>
      <c r="D1045" s="411" t="s">
        <v>337</v>
      </c>
      <c r="E1045" s="412">
        <v>45753</v>
      </c>
      <c r="F1045" s="413">
        <v>105.02</v>
      </c>
      <c r="G1045" s="414">
        <f t="shared" si="32"/>
        <v>435.65987430965532</v>
      </c>
      <c r="H1045" s="415">
        <f t="shared" si="33"/>
        <v>2.1782993715482766</v>
      </c>
    </row>
    <row r="1046" spans="1:8" ht="15" hidden="1" thickBot="1">
      <c r="A1046" s="409">
        <v>202201</v>
      </c>
      <c r="B1046" s="410" t="s">
        <v>1408</v>
      </c>
      <c r="C1046" s="410" t="s">
        <v>791</v>
      </c>
      <c r="D1046" s="411" t="s">
        <v>339</v>
      </c>
      <c r="E1046" s="412">
        <v>229</v>
      </c>
      <c r="F1046" s="413">
        <v>105.02</v>
      </c>
      <c r="G1046" s="414">
        <f t="shared" si="32"/>
        <v>2.1805370405637023</v>
      </c>
      <c r="H1046" s="415">
        <f t="shared" si="33"/>
        <v>2.1805370405637023</v>
      </c>
    </row>
    <row r="1047" spans="1:8" ht="15" hidden="1" thickBot="1">
      <c r="A1047" s="409">
        <v>202201</v>
      </c>
      <c r="B1047" s="410" t="s">
        <v>1409</v>
      </c>
      <c r="C1047" s="410" t="s">
        <v>1410</v>
      </c>
      <c r="D1047" s="411" t="s">
        <v>337</v>
      </c>
      <c r="E1047" s="412">
        <v>87368</v>
      </c>
      <c r="F1047" s="413">
        <v>105.02</v>
      </c>
      <c r="G1047" s="414">
        <f t="shared" si="32"/>
        <v>831.91772995619885</v>
      </c>
      <c r="H1047" s="415">
        <f t="shared" si="33"/>
        <v>4.1595886497809946</v>
      </c>
    </row>
    <row r="1048" spans="1:8" ht="15" hidden="1" thickBot="1">
      <c r="A1048" s="409">
        <v>202201</v>
      </c>
      <c r="B1048" s="410" t="s">
        <v>1411</v>
      </c>
      <c r="C1048" s="410" t="s">
        <v>1410</v>
      </c>
      <c r="D1048" s="411" t="s">
        <v>339</v>
      </c>
      <c r="E1048" s="412">
        <v>437</v>
      </c>
      <c r="F1048" s="413">
        <v>105.02</v>
      </c>
      <c r="G1048" s="414">
        <f t="shared" si="32"/>
        <v>4.1611121691106456</v>
      </c>
      <c r="H1048" s="415">
        <f t="shared" si="33"/>
        <v>4.1611121691106456</v>
      </c>
    </row>
    <row r="1049" spans="1:8" ht="15" hidden="1" thickBot="1">
      <c r="A1049" s="409">
        <v>202201</v>
      </c>
      <c r="B1049" s="410" t="s">
        <v>1412</v>
      </c>
      <c r="C1049" s="410" t="s">
        <v>1410</v>
      </c>
      <c r="D1049" s="411" t="s">
        <v>337</v>
      </c>
      <c r="E1049" s="412">
        <v>7338</v>
      </c>
      <c r="F1049" s="413">
        <v>105.02</v>
      </c>
      <c r="G1049" s="414">
        <f t="shared" si="32"/>
        <v>69.87240525614169</v>
      </c>
      <c r="H1049" s="415">
        <f t="shared" si="33"/>
        <v>0.34936202628070845</v>
      </c>
    </row>
    <row r="1050" spans="1:8" ht="15" hidden="1" thickBot="1">
      <c r="A1050" s="409">
        <v>202201</v>
      </c>
      <c r="B1050" s="410" t="s">
        <v>1413</v>
      </c>
      <c r="C1050" s="410" t="s">
        <v>1410</v>
      </c>
      <c r="D1050" s="411" t="s">
        <v>339</v>
      </c>
      <c r="E1050" s="412">
        <v>36.68</v>
      </c>
      <c r="F1050" s="413">
        <v>105.02</v>
      </c>
      <c r="G1050" s="414">
        <f t="shared" si="32"/>
        <v>0.34926680632260521</v>
      </c>
      <c r="H1050" s="415">
        <f t="shared" si="33"/>
        <v>0.34926680632260521</v>
      </c>
    </row>
    <row r="1051" spans="1:8" ht="15" hidden="1" thickBot="1">
      <c r="A1051" s="409">
        <v>202201</v>
      </c>
      <c r="B1051" s="410" t="s">
        <v>1414</v>
      </c>
      <c r="C1051" s="410" t="s">
        <v>1410</v>
      </c>
      <c r="D1051" s="411" t="s">
        <v>337</v>
      </c>
      <c r="E1051" s="412">
        <v>79634</v>
      </c>
      <c r="F1051" s="413">
        <v>105.02</v>
      </c>
      <c r="G1051" s="414">
        <f t="shared" si="32"/>
        <v>758.27461435916973</v>
      </c>
      <c r="H1051" s="415">
        <f t="shared" si="33"/>
        <v>3.7913730717958485</v>
      </c>
    </row>
    <row r="1052" spans="1:8" ht="15" hidden="1" thickBot="1">
      <c r="A1052" s="409">
        <v>202201</v>
      </c>
      <c r="B1052" s="410" t="s">
        <v>1415</v>
      </c>
      <c r="C1052" s="410" t="s">
        <v>1416</v>
      </c>
      <c r="D1052" s="411" t="s">
        <v>374</v>
      </c>
      <c r="E1052" s="412">
        <v>0.01</v>
      </c>
      <c r="F1052" s="413">
        <v>105.02</v>
      </c>
      <c r="G1052" s="414">
        <f t="shared" si="32"/>
        <v>9.5219958103218437E-5</v>
      </c>
      <c r="H1052" s="415" t="str">
        <f t="shared" si="33"/>
        <v>VER</v>
      </c>
    </row>
    <row r="1053" spans="1:8" ht="15" hidden="1" thickBot="1">
      <c r="A1053" s="409">
        <v>202201</v>
      </c>
      <c r="B1053" s="410" t="s">
        <v>1417</v>
      </c>
      <c r="C1053" s="410" t="s">
        <v>1410</v>
      </c>
      <c r="D1053" s="411" t="s">
        <v>337</v>
      </c>
      <c r="E1053" s="412">
        <v>7612</v>
      </c>
      <c r="F1053" s="413">
        <v>105.02</v>
      </c>
      <c r="G1053" s="414">
        <f t="shared" si="32"/>
        <v>72.481432108169869</v>
      </c>
      <c r="H1053" s="415">
        <f t="shared" si="33"/>
        <v>0.36240716054084937</v>
      </c>
    </row>
    <row r="1054" spans="1:8" ht="15" hidden="1" thickBot="1">
      <c r="A1054" s="409">
        <v>202201</v>
      </c>
      <c r="B1054" s="410" t="s">
        <v>1418</v>
      </c>
      <c r="C1054" s="410" t="s">
        <v>1410</v>
      </c>
      <c r="D1054" s="411" t="s">
        <v>337</v>
      </c>
      <c r="E1054" s="412">
        <v>10316</v>
      </c>
      <c r="F1054" s="413">
        <v>105.02</v>
      </c>
      <c r="G1054" s="414">
        <f t="shared" si="32"/>
        <v>98.228908779280147</v>
      </c>
      <c r="H1054" s="415">
        <f t="shared" si="33"/>
        <v>0.49114454389640072</v>
      </c>
    </row>
    <row r="1055" spans="1:8" ht="15" hidden="1" thickBot="1">
      <c r="A1055" s="409">
        <v>202201</v>
      </c>
      <c r="B1055" s="410" t="s">
        <v>1419</v>
      </c>
      <c r="C1055" s="410" t="s">
        <v>1420</v>
      </c>
      <c r="D1055" s="411" t="s">
        <v>337</v>
      </c>
      <c r="E1055" s="412">
        <v>28293</v>
      </c>
      <c r="F1055" s="413">
        <v>105.02</v>
      </c>
      <c r="G1055" s="414">
        <f t="shared" si="32"/>
        <v>269.40582746143593</v>
      </c>
      <c r="H1055" s="415">
        <f t="shared" si="33"/>
        <v>1.3470291373071797</v>
      </c>
    </row>
    <row r="1056" spans="1:8" ht="15" hidden="1" thickBot="1">
      <c r="A1056" s="409">
        <v>202201</v>
      </c>
      <c r="B1056" s="410" t="s">
        <v>1421</v>
      </c>
      <c r="C1056" s="410" t="s">
        <v>1420</v>
      </c>
      <c r="D1056" s="411" t="s">
        <v>339</v>
      </c>
      <c r="E1056" s="412">
        <v>141</v>
      </c>
      <c r="F1056" s="413">
        <v>105.02</v>
      </c>
      <c r="G1056" s="414">
        <f t="shared" si="32"/>
        <v>1.34260140925538</v>
      </c>
      <c r="H1056" s="415">
        <f t="shared" si="33"/>
        <v>1.34260140925538</v>
      </c>
    </row>
    <row r="1057" spans="1:8" ht="15" hidden="1" thickBot="1">
      <c r="A1057" s="409">
        <v>202201</v>
      </c>
      <c r="B1057" s="410" t="s">
        <v>1422</v>
      </c>
      <c r="C1057" s="410" t="s">
        <v>1410</v>
      </c>
      <c r="D1057" s="411" t="s">
        <v>337</v>
      </c>
      <c r="E1057" s="412">
        <v>26180</v>
      </c>
      <c r="F1057" s="413">
        <v>105.02</v>
      </c>
      <c r="G1057" s="414">
        <f t="shared" si="32"/>
        <v>249.28585031422588</v>
      </c>
      <c r="H1057" s="415">
        <f t="shared" si="33"/>
        <v>1.2464292515711295</v>
      </c>
    </row>
    <row r="1058" spans="1:8" ht="15" hidden="1" thickBot="1">
      <c r="A1058" s="409">
        <v>202201</v>
      </c>
      <c r="B1058" s="410" t="s">
        <v>1423</v>
      </c>
      <c r="C1058" s="410" t="s">
        <v>1410</v>
      </c>
      <c r="D1058" s="411" t="s">
        <v>339</v>
      </c>
      <c r="E1058" s="412">
        <v>131</v>
      </c>
      <c r="F1058" s="413">
        <v>105.02</v>
      </c>
      <c r="G1058" s="414">
        <f t="shared" si="32"/>
        <v>1.2473814511521615</v>
      </c>
      <c r="H1058" s="415">
        <f t="shared" si="33"/>
        <v>1.2473814511521615</v>
      </c>
    </row>
    <row r="1059" spans="1:8" ht="15" hidden="1" thickBot="1">
      <c r="A1059" s="409">
        <v>202201</v>
      </c>
      <c r="B1059" s="410" t="s">
        <v>1424</v>
      </c>
      <c r="C1059" s="410" t="s">
        <v>1410</v>
      </c>
      <c r="D1059" s="411" t="s">
        <v>337</v>
      </c>
      <c r="E1059" s="412">
        <v>44573</v>
      </c>
      <c r="F1059" s="413">
        <v>105.02</v>
      </c>
      <c r="G1059" s="414">
        <f t="shared" si="32"/>
        <v>424.42391925347556</v>
      </c>
      <c r="H1059" s="415">
        <f t="shared" si="33"/>
        <v>2.1221195962673778</v>
      </c>
    </row>
    <row r="1060" spans="1:8" ht="15" hidden="1" thickBot="1">
      <c r="A1060" s="409">
        <v>202201</v>
      </c>
      <c r="B1060" s="410" t="s">
        <v>1425</v>
      </c>
      <c r="C1060" s="410" t="s">
        <v>1410</v>
      </c>
      <c r="D1060" s="411" t="s">
        <v>337</v>
      </c>
      <c r="E1060" s="412">
        <v>19171</v>
      </c>
      <c r="F1060" s="413">
        <v>105.02</v>
      </c>
      <c r="G1060" s="414">
        <f t="shared" si="32"/>
        <v>182.54618167968007</v>
      </c>
      <c r="H1060" s="415">
        <f t="shared" si="33"/>
        <v>0.91273090839840032</v>
      </c>
    </row>
    <row r="1061" spans="1:8" ht="15" hidden="1" thickBot="1">
      <c r="A1061" s="409">
        <v>202201</v>
      </c>
      <c r="B1061" s="410" t="s">
        <v>1426</v>
      </c>
      <c r="C1061" s="410" t="s">
        <v>1410</v>
      </c>
      <c r="D1061" s="411" t="s">
        <v>339</v>
      </c>
      <c r="E1061" s="412">
        <v>95.84</v>
      </c>
      <c r="F1061" s="413">
        <v>105.02</v>
      </c>
      <c r="G1061" s="414">
        <f t="shared" si="32"/>
        <v>0.91258807846124557</v>
      </c>
      <c r="H1061" s="415">
        <f t="shared" si="33"/>
        <v>0.91258807846124557</v>
      </c>
    </row>
    <row r="1062" spans="1:8" ht="15" hidden="1" thickBot="1">
      <c r="A1062" s="409">
        <v>202201</v>
      </c>
      <c r="B1062" s="410" t="s">
        <v>1427</v>
      </c>
      <c r="C1062" s="410" t="s">
        <v>1410</v>
      </c>
      <c r="D1062" s="411" t="s">
        <v>339</v>
      </c>
      <c r="E1062" s="412">
        <v>32.57</v>
      </c>
      <c r="F1062" s="413">
        <v>105.02</v>
      </c>
      <c r="G1062" s="414">
        <f t="shared" si="32"/>
        <v>0.31013140354218244</v>
      </c>
      <c r="H1062" s="415">
        <f t="shared" si="33"/>
        <v>0.31013140354218244</v>
      </c>
    </row>
    <row r="1063" spans="1:8" ht="15" hidden="1" thickBot="1">
      <c r="A1063" s="409">
        <v>202201</v>
      </c>
      <c r="B1063" s="410" t="s">
        <v>1428</v>
      </c>
      <c r="C1063" s="410" t="s">
        <v>1410</v>
      </c>
      <c r="D1063" s="411" t="s">
        <v>337</v>
      </c>
      <c r="E1063" s="412">
        <v>4977</v>
      </c>
      <c r="F1063" s="413">
        <v>105.02</v>
      </c>
      <c r="G1063" s="414">
        <f t="shared" si="32"/>
        <v>47.390973147971813</v>
      </c>
      <c r="H1063" s="415">
        <f t="shared" si="33"/>
        <v>0.23695486573985908</v>
      </c>
    </row>
    <row r="1064" spans="1:8" ht="15" hidden="1" thickBot="1">
      <c r="A1064" s="409">
        <v>202201</v>
      </c>
      <c r="B1064" s="410" t="s">
        <v>1429</v>
      </c>
      <c r="C1064" s="410" t="s">
        <v>1410</v>
      </c>
      <c r="D1064" s="411" t="s">
        <v>339</v>
      </c>
      <c r="E1064" s="412">
        <v>24.87</v>
      </c>
      <c r="F1064" s="413">
        <v>105.02</v>
      </c>
      <c r="G1064" s="414">
        <f t="shared" si="32"/>
        <v>0.23681203580270427</v>
      </c>
      <c r="H1064" s="415">
        <f t="shared" si="33"/>
        <v>0.23681203580270427</v>
      </c>
    </row>
    <row r="1065" spans="1:8" ht="15" hidden="1" thickBot="1">
      <c r="A1065" s="409">
        <v>202201</v>
      </c>
      <c r="B1065" s="410" t="s">
        <v>1430</v>
      </c>
      <c r="C1065" s="410" t="s">
        <v>1410</v>
      </c>
      <c r="D1065" s="411" t="s">
        <v>337</v>
      </c>
      <c r="E1065" s="412">
        <v>7778</v>
      </c>
      <c r="F1065" s="413">
        <v>105.02</v>
      </c>
      <c r="G1065" s="414">
        <f t="shared" si="32"/>
        <v>74.062083412683307</v>
      </c>
      <c r="H1065" s="415">
        <f t="shared" si="33"/>
        <v>0.37031041706341655</v>
      </c>
    </row>
    <row r="1066" spans="1:8" ht="15" hidden="1" thickBot="1">
      <c r="A1066" s="409">
        <v>202201</v>
      </c>
      <c r="B1066" s="410" t="s">
        <v>1431</v>
      </c>
      <c r="C1066" s="410" t="s">
        <v>1410</v>
      </c>
      <c r="D1066" s="411" t="s">
        <v>339</v>
      </c>
      <c r="E1066" s="412">
        <v>38.89</v>
      </c>
      <c r="F1066" s="413">
        <v>105.02</v>
      </c>
      <c r="G1066" s="414">
        <f t="shared" si="32"/>
        <v>0.3703104170634165</v>
      </c>
      <c r="H1066" s="415">
        <f t="shared" si="33"/>
        <v>0.3703104170634165</v>
      </c>
    </row>
    <row r="1067" spans="1:8" ht="15" hidden="1" thickBot="1">
      <c r="A1067" s="409">
        <v>202201</v>
      </c>
      <c r="B1067" s="410" t="s">
        <v>1432</v>
      </c>
      <c r="C1067" s="410" t="s">
        <v>1410</v>
      </c>
      <c r="D1067" s="411" t="s">
        <v>337</v>
      </c>
      <c r="E1067" s="412">
        <v>7778</v>
      </c>
      <c r="F1067" s="413">
        <v>105.02</v>
      </c>
      <c r="G1067" s="414">
        <f t="shared" si="32"/>
        <v>74.062083412683307</v>
      </c>
      <c r="H1067" s="415">
        <f t="shared" si="33"/>
        <v>0.37031041706341655</v>
      </c>
    </row>
    <row r="1068" spans="1:8" ht="15" hidden="1" thickBot="1">
      <c r="A1068" s="409">
        <v>202201</v>
      </c>
      <c r="B1068" s="410" t="s">
        <v>1433</v>
      </c>
      <c r="C1068" s="410" t="s">
        <v>1410</v>
      </c>
      <c r="D1068" s="411" t="s">
        <v>339</v>
      </c>
      <c r="E1068" s="412">
        <v>38.89</v>
      </c>
      <c r="F1068" s="413">
        <v>105.02</v>
      </c>
      <c r="G1068" s="414">
        <f t="shared" si="32"/>
        <v>0.3703104170634165</v>
      </c>
      <c r="H1068" s="415">
        <f t="shared" si="33"/>
        <v>0.3703104170634165</v>
      </c>
    </row>
    <row r="1069" spans="1:8" ht="15" hidden="1" thickBot="1">
      <c r="A1069" s="409">
        <v>202201</v>
      </c>
      <c r="B1069" s="410" t="s">
        <v>1434</v>
      </c>
      <c r="C1069" s="410" t="s">
        <v>1410</v>
      </c>
      <c r="D1069" s="411" t="s">
        <v>339</v>
      </c>
      <c r="E1069" s="412">
        <v>39.340000000000003</v>
      </c>
      <c r="F1069" s="413">
        <v>105.02</v>
      </c>
      <c r="G1069" s="414">
        <f t="shared" si="32"/>
        <v>0.37459531517806138</v>
      </c>
      <c r="H1069" s="415">
        <f t="shared" si="33"/>
        <v>0.37459531517806138</v>
      </c>
    </row>
    <row r="1070" spans="1:8" ht="15" hidden="1" thickBot="1">
      <c r="A1070" s="409">
        <v>202201</v>
      </c>
      <c r="B1070" s="410" t="s">
        <v>1435</v>
      </c>
      <c r="C1070" s="410" t="s">
        <v>1410</v>
      </c>
      <c r="D1070" s="411" t="s">
        <v>337</v>
      </c>
      <c r="E1070" s="412">
        <v>6739</v>
      </c>
      <c r="F1070" s="413">
        <v>105.02</v>
      </c>
      <c r="G1070" s="414">
        <f t="shared" si="32"/>
        <v>64.168729765758911</v>
      </c>
      <c r="H1070" s="415">
        <f t="shared" si="33"/>
        <v>0.32084364882879457</v>
      </c>
    </row>
    <row r="1071" spans="1:8" ht="15" hidden="1" thickBot="1">
      <c r="A1071" s="409">
        <v>202201</v>
      </c>
      <c r="B1071" s="410" t="s">
        <v>1436</v>
      </c>
      <c r="C1071" s="410" t="s">
        <v>1410</v>
      </c>
      <c r="D1071" s="411" t="s">
        <v>339</v>
      </c>
      <c r="E1071" s="412">
        <v>33.67</v>
      </c>
      <c r="F1071" s="413">
        <v>105.02</v>
      </c>
      <c r="G1071" s="414">
        <f t="shared" si="32"/>
        <v>0.32060559893353652</v>
      </c>
      <c r="H1071" s="415">
        <f t="shared" si="33"/>
        <v>0.32060559893353652</v>
      </c>
    </row>
    <row r="1072" spans="1:8" ht="15" hidden="1" thickBot="1">
      <c r="A1072" s="409">
        <v>202201</v>
      </c>
      <c r="B1072" s="410" t="s">
        <v>1437</v>
      </c>
      <c r="C1072" s="410" t="s">
        <v>1410</v>
      </c>
      <c r="D1072" s="411" t="s">
        <v>337</v>
      </c>
      <c r="E1072" s="412">
        <v>1</v>
      </c>
      <c r="F1072" s="413">
        <v>105.02</v>
      </c>
      <c r="G1072" s="414">
        <f t="shared" si="32"/>
        <v>9.5219958103218445E-3</v>
      </c>
      <c r="H1072" s="415">
        <f t="shared" si="33"/>
        <v>4.7609979051609225E-5</v>
      </c>
    </row>
    <row r="1073" spans="1:8" ht="15" hidden="1" thickBot="1">
      <c r="A1073" s="409">
        <v>202201</v>
      </c>
      <c r="B1073" s="410" t="s">
        <v>1438</v>
      </c>
      <c r="C1073" s="410" t="s">
        <v>1410</v>
      </c>
      <c r="D1073" s="411" t="s">
        <v>339</v>
      </c>
      <c r="E1073" s="412">
        <v>1</v>
      </c>
      <c r="F1073" s="413">
        <v>105.02</v>
      </c>
      <c r="G1073" s="414">
        <f t="shared" si="32"/>
        <v>9.5219958103218445E-3</v>
      </c>
      <c r="H1073" s="415">
        <f t="shared" si="33"/>
        <v>9.5219958103218445E-3</v>
      </c>
    </row>
    <row r="1074" spans="1:8" ht="15" hidden="1" thickBot="1">
      <c r="A1074" s="409">
        <v>202201</v>
      </c>
      <c r="B1074" s="410" t="s">
        <v>1439</v>
      </c>
      <c r="C1074" s="410" t="s">
        <v>1410</v>
      </c>
      <c r="D1074" s="411" t="s">
        <v>337</v>
      </c>
      <c r="E1074" s="412">
        <v>2315</v>
      </c>
      <c r="F1074" s="413">
        <v>105.02</v>
      </c>
      <c r="G1074" s="414">
        <f t="shared" si="32"/>
        <v>22.043420300895068</v>
      </c>
      <c r="H1074" s="415">
        <f t="shared" si="33"/>
        <v>0.11021710150447533</v>
      </c>
    </row>
    <row r="1075" spans="1:8" ht="15" hidden="1" thickBot="1">
      <c r="A1075" s="409">
        <v>202201</v>
      </c>
      <c r="B1075" s="410" t="s">
        <v>1440</v>
      </c>
      <c r="C1075" s="410" t="s">
        <v>1410</v>
      </c>
      <c r="D1075" s="411" t="s">
        <v>339</v>
      </c>
      <c r="E1075" s="412">
        <v>11.57</v>
      </c>
      <c r="F1075" s="413">
        <v>105.02</v>
      </c>
      <c r="G1075" s="414">
        <f t="shared" si="32"/>
        <v>0.11016949152542374</v>
      </c>
      <c r="H1075" s="415">
        <f t="shared" si="33"/>
        <v>0.11016949152542374</v>
      </c>
    </row>
    <row r="1076" spans="1:8" ht="15" hidden="1" thickBot="1">
      <c r="A1076" s="409">
        <v>202201</v>
      </c>
      <c r="B1076" s="410" t="s">
        <v>1441</v>
      </c>
      <c r="C1076" s="410" t="s">
        <v>1410</v>
      </c>
      <c r="D1076" s="411" t="s">
        <v>337</v>
      </c>
      <c r="E1076" s="412">
        <v>1258</v>
      </c>
      <c r="F1076" s="413">
        <v>105.02</v>
      </c>
      <c r="G1076" s="414">
        <f t="shared" si="32"/>
        <v>11.978670729384879</v>
      </c>
      <c r="H1076" s="415">
        <f t="shared" si="33"/>
        <v>5.9893353646924392E-2</v>
      </c>
    </row>
    <row r="1077" spans="1:8" ht="15" hidden="1" thickBot="1">
      <c r="A1077" s="409">
        <v>202201</v>
      </c>
      <c r="B1077" s="410" t="s">
        <v>1442</v>
      </c>
      <c r="C1077" s="410" t="s">
        <v>1410</v>
      </c>
      <c r="D1077" s="411" t="s">
        <v>339</v>
      </c>
      <c r="E1077" s="412">
        <v>6.28</v>
      </c>
      <c r="F1077" s="413">
        <v>105.02</v>
      </c>
      <c r="G1077" s="414">
        <f t="shared" si="32"/>
        <v>5.9798133688821184E-2</v>
      </c>
      <c r="H1077" s="415">
        <f t="shared" si="33"/>
        <v>5.9798133688821184E-2</v>
      </c>
    </row>
    <row r="1078" spans="1:8" ht="15" hidden="1" thickBot="1">
      <c r="A1078" s="409">
        <v>202201</v>
      </c>
      <c r="B1078" s="410" t="s">
        <v>1443</v>
      </c>
      <c r="C1078" s="410" t="s">
        <v>1410</v>
      </c>
      <c r="D1078" s="411" t="s">
        <v>337</v>
      </c>
      <c r="E1078" s="412">
        <v>933</v>
      </c>
      <c r="F1078" s="413">
        <v>105.02</v>
      </c>
      <c r="G1078" s="414">
        <f t="shared" si="32"/>
        <v>8.8840220910302801</v>
      </c>
      <c r="H1078" s="415">
        <f t="shared" si="33"/>
        <v>4.4420110455151401E-2</v>
      </c>
    </row>
    <row r="1079" spans="1:8" ht="15" hidden="1" thickBot="1">
      <c r="A1079" s="409">
        <v>202201</v>
      </c>
      <c r="B1079" s="410" t="s">
        <v>1444</v>
      </c>
      <c r="C1079" s="410" t="s">
        <v>1410</v>
      </c>
      <c r="D1079" s="411" t="s">
        <v>339</v>
      </c>
      <c r="E1079" s="412">
        <v>4.6500000000000004</v>
      </c>
      <c r="F1079" s="413">
        <v>105.02</v>
      </c>
      <c r="G1079" s="414">
        <f t="shared" si="32"/>
        <v>4.4277280517996578E-2</v>
      </c>
      <c r="H1079" s="415">
        <f t="shared" si="33"/>
        <v>4.4277280517996578E-2</v>
      </c>
    </row>
    <row r="1080" spans="1:8" ht="15" hidden="1" thickBot="1">
      <c r="A1080" s="409">
        <v>202201</v>
      </c>
      <c r="B1080" s="410" t="s">
        <v>1445</v>
      </c>
      <c r="C1080" s="410" t="s">
        <v>1410</v>
      </c>
      <c r="D1080" s="411" t="s">
        <v>337</v>
      </c>
      <c r="E1080" s="412">
        <v>1</v>
      </c>
      <c r="F1080" s="413">
        <v>105.02</v>
      </c>
      <c r="G1080" s="414">
        <f t="shared" si="32"/>
        <v>9.5219958103218445E-3</v>
      </c>
      <c r="H1080" s="415">
        <f t="shared" si="33"/>
        <v>4.7609979051609225E-5</v>
      </c>
    </row>
    <row r="1081" spans="1:8" ht="15" hidden="1" thickBot="1">
      <c r="A1081" s="409">
        <v>202201</v>
      </c>
      <c r="B1081" s="410" t="s">
        <v>1446</v>
      </c>
      <c r="C1081" s="410" t="s">
        <v>1410</v>
      </c>
      <c r="D1081" s="411" t="s">
        <v>339</v>
      </c>
      <c r="E1081" s="412">
        <v>1</v>
      </c>
      <c r="F1081" s="413">
        <v>105.02</v>
      </c>
      <c r="G1081" s="414">
        <f t="shared" si="32"/>
        <v>9.5219958103218445E-3</v>
      </c>
      <c r="H1081" s="415">
        <f t="shared" si="33"/>
        <v>9.5219958103218445E-3</v>
      </c>
    </row>
    <row r="1082" spans="1:8" ht="15" hidden="1" thickBot="1">
      <c r="A1082" s="409">
        <v>202201</v>
      </c>
      <c r="B1082" s="410" t="s">
        <v>1447</v>
      </c>
      <c r="C1082" s="410" t="s">
        <v>1410</v>
      </c>
      <c r="D1082" s="411" t="s">
        <v>337</v>
      </c>
      <c r="E1082" s="412">
        <v>1</v>
      </c>
      <c r="F1082" s="413">
        <v>105.02</v>
      </c>
      <c r="G1082" s="414">
        <f t="shared" si="32"/>
        <v>9.5219958103218445E-3</v>
      </c>
      <c r="H1082" s="415">
        <f t="shared" si="33"/>
        <v>4.7609979051609225E-5</v>
      </c>
    </row>
    <row r="1083" spans="1:8" ht="15" hidden="1" thickBot="1">
      <c r="A1083" s="409">
        <v>202201</v>
      </c>
      <c r="B1083" s="410" t="s">
        <v>1448</v>
      </c>
      <c r="C1083" s="410" t="s">
        <v>1410</v>
      </c>
      <c r="D1083" s="411" t="s">
        <v>339</v>
      </c>
      <c r="E1083" s="412">
        <v>1</v>
      </c>
      <c r="F1083" s="413">
        <v>105.02</v>
      </c>
      <c r="G1083" s="414">
        <f t="shared" si="32"/>
        <v>9.5219958103218445E-3</v>
      </c>
      <c r="H1083" s="415">
        <f t="shared" si="33"/>
        <v>9.5219958103218445E-3</v>
      </c>
    </row>
    <row r="1084" spans="1:8" ht="15" hidden="1" thickBot="1">
      <c r="A1084" s="409">
        <v>202201</v>
      </c>
      <c r="B1084" s="410" t="s">
        <v>1449</v>
      </c>
      <c r="C1084" s="410" t="s">
        <v>1410</v>
      </c>
      <c r="D1084" s="411" t="s">
        <v>337</v>
      </c>
      <c r="E1084" s="412">
        <v>1</v>
      </c>
      <c r="F1084" s="413">
        <v>105.02</v>
      </c>
      <c r="G1084" s="414">
        <f t="shared" si="32"/>
        <v>9.5219958103218445E-3</v>
      </c>
      <c r="H1084" s="415">
        <f t="shared" si="33"/>
        <v>4.7609979051609225E-5</v>
      </c>
    </row>
    <row r="1085" spans="1:8" ht="15" hidden="1" thickBot="1">
      <c r="A1085" s="409">
        <v>202201</v>
      </c>
      <c r="B1085" s="410" t="s">
        <v>1450</v>
      </c>
      <c r="C1085" s="410" t="s">
        <v>1410</v>
      </c>
      <c r="D1085" s="411" t="s">
        <v>339</v>
      </c>
      <c r="E1085" s="412">
        <v>1</v>
      </c>
      <c r="F1085" s="413">
        <v>105.02</v>
      </c>
      <c r="G1085" s="414">
        <f t="shared" si="32"/>
        <v>9.5219958103218445E-3</v>
      </c>
      <c r="H1085" s="415">
        <f t="shared" si="33"/>
        <v>9.5219958103218445E-3</v>
      </c>
    </row>
    <row r="1086" spans="1:8" ht="15" hidden="1" thickBot="1">
      <c r="A1086" s="409">
        <v>202201</v>
      </c>
      <c r="B1086" s="410" t="s">
        <v>1451</v>
      </c>
      <c r="C1086" s="410" t="s">
        <v>1410</v>
      </c>
      <c r="D1086" s="411" t="s">
        <v>337</v>
      </c>
      <c r="E1086" s="412">
        <v>1324</v>
      </c>
      <c r="F1086" s="413">
        <v>105.02</v>
      </c>
      <c r="G1086" s="414">
        <f t="shared" si="32"/>
        <v>12.607122452866122</v>
      </c>
      <c r="H1086" s="415">
        <f t="shared" si="33"/>
        <v>6.3035612264330604E-2</v>
      </c>
    </row>
    <row r="1087" spans="1:8" ht="15" hidden="1" thickBot="1">
      <c r="A1087" s="409">
        <v>202201</v>
      </c>
      <c r="B1087" s="410" t="s">
        <v>1452</v>
      </c>
      <c r="C1087" s="410" t="s">
        <v>1410</v>
      </c>
      <c r="D1087" s="411" t="s">
        <v>339</v>
      </c>
      <c r="E1087" s="412">
        <v>6.61</v>
      </c>
      <c r="F1087" s="413">
        <v>105.02</v>
      </c>
      <c r="G1087" s="414">
        <f t="shared" si="32"/>
        <v>6.2940392306227388E-2</v>
      </c>
      <c r="H1087" s="415">
        <f t="shared" si="33"/>
        <v>6.2940392306227388E-2</v>
      </c>
    </row>
    <row r="1088" spans="1:8" ht="15" hidden="1" thickBot="1">
      <c r="A1088" s="409">
        <v>202201</v>
      </c>
      <c r="B1088" s="410" t="s">
        <v>1453</v>
      </c>
      <c r="C1088" s="410" t="s">
        <v>1410</v>
      </c>
      <c r="D1088" s="411" t="s">
        <v>337</v>
      </c>
      <c r="E1088" s="412">
        <v>5405</v>
      </c>
      <c r="F1088" s="413">
        <v>105.02</v>
      </c>
      <c r="G1088" s="414">
        <f t="shared" si="32"/>
        <v>51.466387354789568</v>
      </c>
      <c r="H1088" s="415">
        <f t="shared" si="33"/>
        <v>0.25733193677394783</v>
      </c>
    </row>
    <row r="1089" spans="1:8" ht="15" hidden="1" thickBot="1">
      <c r="A1089" s="409">
        <v>202201</v>
      </c>
      <c r="B1089" s="410" t="s">
        <v>1454</v>
      </c>
      <c r="C1089" s="410" t="s">
        <v>1410</v>
      </c>
      <c r="D1089" s="411" t="s">
        <v>339</v>
      </c>
      <c r="E1089" s="412">
        <v>26.98</v>
      </c>
      <c r="F1089" s="413">
        <v>105.02</v>
      </c>
      <c r="G1089" s="414">
        <f t="shared" si="32"/>
        <v>0.25690344696248335</v>
      </c>
      <c r="H1089" s="415">
        <f t="shared" si="33"/>
        <v>0.25690344696248335</v>
      </c>
    </row>
    <row r="1090" spans="1:8" ht="15" hidden="1" thickBot="1">
      <c r="A1090" s="409">
        <v>202201</v>
      </c>
      <c r="B1090" s="410" t="s">
        <v>1455</v>
      </c>
      <c r="C1090" s="410" t="s">
        <v>1410</v>
      </c>
      <c r="D1090" s="411" t="s">
        <v>337</v>
      </c>
      <c r="E1090" s="412">
        <v>1</v>
      </c>
      <c r="F1090" s="413">
        <v>105.02</v>
      </c>
      <c r="G1090" s="414">
        <f t="shared" ref="G1090:G1153" si="34">+E1090/F1090</f>
        <v>9.5219958103218445E-3</v>
      </c>
      <c r="H1090" s="415">
        <f t="shared" ref="H1090:H1153" si="35">IF(D1090="TB",G1090/200,IF(D1090="LT",G1090,"VER"))</f>
        <v>4.7609979051609225E-5</v>
      </c>
    </row>
    <row r="1091" spans="1:8" ht="15" hidden="1" thickBot="1">
      <c r="A1091" s="409">
        <v>202201</v>
      </c>
      <c r="B1091" s="410" t="s">
        <v>1456</v>
      </c>
      <c r="C1091" s="410" t="s">
        <v>1410</v>
      </c>
      <c r="D1091" s="411" t="s">
        <v>337</v>
      </c>
      <c r="E1091" s="412">
        <v>1</v>
      </c>
      <c r="F1091" s="413">
        <v>105.02</v>
      </c>
      <c r="G1091" s="414">
        <f t="shared" si="34"/>
        <v>9.5219958103218445E-3</v>
      </c>
      <c r="H1091" s="415">
        <f t="shared" si="35"/>
        <v>4.7609979051609225E-5</v>
      </c>
    </row>
    <row r="1092" spans="1:8" ht="15" hidden="1" thickBot="1">
      <c r="A1092" s="409">
        <v>202201</v>
      </c>
      <c r="B1092" s="410" t="s">
        <v>1457</v>
      </c>
      <c r="C1092" s="410" t="s">
        <v>1410</v>
      </c>
      <c r="D1092" s="411" t="s">
        <v>337</v>
      </c>
      <c r="E1092" s="412">
        <v>1</v>
      </c>
      <c r="F1092" s="413">
        <v>105.02</v>
      </c>
      <c r="G1092" s="414">
        <f t="shared" si="34"/>
        <v>9.5219958103218445E-3</v>
      </c>
      <c r="H1092" s="415">
        <f t="shared" si="35"/>
        <v>4.7609979051609225E-5</v>
      </c>
    </row>
    <row r="1093" spans="1:8" ht="15" hidden="1" thickBot="1">
      <c r="A1093" s="409">
        <v>202201</v>
      </c>
      <c r="B1093" s="410" t="s">
        <v>1458</v>
      </c>
      <c r="C1093" s="410" t="s">
        <v>1410</v>
      </c>
      <c r="D1093" s="411" t="s">
        <v>339</v>
      </c>
      <c r="E1093" s="412">
        <v>1</v>
      </c>
      <c r="F1093" s="413">
        <v>105.02</v>
      </c>
      <c r="G1093" s="414">
        <f t="shared" si="34"/>
        <v>9.5219958103218445E-3</v>
      </c>
      <c r="H1093" s="415">
        <f t="shared" si="35"/>
        <v>9.5219958103218445E-3</v>
      </c>
    </row>
    <row r="1094" spans="1:8" ht="15" hidden="1" thickBot="1">
      <c r="A1094" s="409">
        <v>202201</v>
      </c>
      <c r="B1094" s="410" t="s">
        <v>1459</v>
      </c>
      <c r="C1094" s="410" t="s">
        <v>1410</v>
      </c>
      <c r="D1094" s="411" t="s">
        <v>337</v>
      </c>
      <c r="E1094" s="412">
        <v>603</v>
      </c>
      <c r="F1094" s="413">
        <v>105.02</v>
      </c>
      <c r="G1094" s="414">
        <f t="shared" si="34"/>
        <v>5.7417634736240721</v>
      </c>
      <c r="H1094" s="415">
        <f t="shared" si="35"/>
        <v>2.8708817368120362E-2</v>
      </c>
    </row>
    <row r="1095" spans="1:8" ht="15" hidden="1" thickBot="1">
      <c r="A1095" s="409">
        <v>202201</v>
      </c>
      <c r="B1095" s="410" t="s">
        <v>1460</v>
      </c>
      <c r="C1095" s="410" t="s">
        <v>1410</v>
      </c>
      <c r="D1095" s="411" t="s">
        <v>339</v>
      </c>
      <c r="E1095" s="412">
        <v>3</v>
      </c>
      <c r="F1095" s="413">
        <v>105.02</v>
      </c>
      <c r="G1095" s="414">
        <f t="shared" si="34"/>
        <v>2.8565987430965532E-2</v>
      </c>
      <c r="H1095" s="415">
        <f t="shared" si="35"/>
        <v>2.8565987430965532E-2</v>
      </c>
    </row>
    <row r="1096" spans="1:8" ht="15" hidden="1" thickBot="1">
      <c r="A1096" s="409">
        <v>202201</v>
      </c>
      <c r="B1096" s="410" t="s">
        <v>1461</v>
      </c>
      <c r="C1096" s="410" t="s">
        <v>1410</v>
      </c>
      <c r="D1096" s="411" t="s">
        <v>337</v>
      </c>
      <c r="E1096" s="412">
        <v>20553</v>
      </c>
      <c r="F1096" s="413">
        <v>105.02</v>
      </c>
      <c r="G1096" s="414">
        <f t="shared" si="34"/>
        <v>195.70557988954485</v>
      </c>
      <c r="H1096" s="415">
        <f t="shared" si="35"/>
        <v>0.97852789944772423</v>
      </c>
    </row>
    <row r="1097" spans="1:8" ht="15" hidden="1" thickBot="1">
      <c r="A1097" s="409">
        <v>202201</v>
      </c>
      <c r="B1097" s="410" t="s">
        <v>1462</v>
      </c>
      <c r="C1097" s="410" t="s">
        <v>1410</v>
      </c>
      <c r="D1097" s="411" t="s">
        <v>339</v>
      </c>
      <c r="E1097" s="412">
        <v>103</v>
      </c>
      <c r="F1097" s="413">
        <v>105.02</v>
      </c>
      <c r="G1097" s="414">
        <f t="shared" si="34"/>
        <v>0.98076556846314988</v>
      </c>
      <c r="H1097" s="415">
        <f t="shared" si="35"/>
        <v>0.98076556846314988</v>
      </c>
    </row>
    <row r="1098" spans="1:8" ht="15" hidden="1" thickBot="1">
      <c r="A1098" s="409">
        <v>202201</v>
      </c>
      <c r="B1098" s="410" t="s">
        <v>1463</v>
      </c>
      <c r="C1098" s="410" t="s">
        <v>1410</v>
      </c>
      <c r="D1098" s="411" t="s">
        <v>337</v>
      </c>
      <c r="E1098" s="412">
        <v>6330</v>
      </c>
      <c r="F1098" s="413">
        <v>105.02</v>
      </c>
      <c r="G1098" s="414">
        <f t="shared" si="34"/>
        <v>60.274233479337269</v>
      </c>
      <c r="H1098" s="415">
        <f t="shared" si="35"/>
        <v>0.30137116739668635</v>
      </c>
    </row>
    <row r="1099" spans="1:8" ht="15" hidden="1" thickBot="1">
      <c r="A1099" s="409">
        <v>202201</v>
      </c>
      <c r="B1099" s="410" t="s">
        <v>1464</v>
      </c>
      <c r="C1099" s="410" t="s">
        <v>1410</v>
      </c>
      <c r="D1099" s="411" t="s">
        <v>339</v>
      </c>
      <c r="E1099" s="412">
        <v>31.64</v>
      </c>
      <c r="F1099" s="413">
        <v>105.02</v>
      </c>
      <c r="G1099" s="414">
        <f t="shared" si="34"/>
        <v>0.30127594743858316</v>
      </c>
      <c r="H1099" s="415">
        <f t="shared" si="35"/>
        <v>0.30127594743858316</v>
      </c>
    </row>
    <row r="1100" spans="1:8" ht="15" hidden="1" thickBot="1">
      <c r="A1100" s="409">
        <v>202201</v>
      </c>
      <c r="B1100" s="410" t="s">
        <v>1465</v>
      </c>
      <c r="C1100" s="410" t="s">
        <v>1410</v>
      </c>
      <c r="D1100" s="411" t="s">
        <v>337</v>
      </c>
      <c r="E1100" s="412">
        <v>9505</v>
      </c>
      <c r="F1100" s="413">
        <v>105.02</v>
      </c>
      <c r="G1100" s="414">
        <f t="shared" si="34"/>
        <v>90.506570177109126</v>
      </c>
      <c r="H1100" s="415">
        <f t="shared" si="35"/>
        <v>0.45253285088554562</v>
      </c>
    </row>
    <row r="1101" spans="1:8" ht="15" hidden="1" thickBot="1">
      <c r="A1101" s="409">
        <v>202201</v>
      </c>
      <c r="B1101" s="410" t="s">
        <v>1466</v>
      </c>
      <c r="C1101" s="410" t="s">
        <v>1410</v>
      </c>
      <c r="D1101" s="411" t="s">
        <v>339</v>
      </c>
      <c r="E1101" s="412">
        <v>49.69</v>
      </c>
      <c r="F1101" s="413">
        <v>105.02</v>
      </c>
      <c r="G1101" s="414">
        <f t="shared" si="34"/>
        <v>0.47314797181489238</v>
      </c>
      <c r="H1101" s="415">
        <f t="shared" si="35"/>
        <v>0.47314797181489238</v>
      </c>
    </row>
    <row r="1102" spans="1:8" ht="15" hidden="1" thickBot="1">
      <c r="A1102" s="409">
        <v>202201</v>
      </c>
      <c r="B1102" s="410" t="s">
        <v>1467</v>
      </c>
      <c r="C1102" s="410" t="s">
        <v>1410</v>
      </c>
      <c r="D1102" s="411" t="s">
        <v>337</v>
      </c>
      <c r="E1102" s="412">
        <v>14674</v>
      </c>
      <c r="F1102" s="413">
        <v>105.02</v>
      </c>
      <c r="G1102" s="414">
        <f t="shared" si="34"/>
        <v>139.72576652066275</v>
      </c>
      <c r="H1102" s="415">
        <f t="shared" si="35"/>
        <v>0.69862883260331377</v>
      </c>
    </row>
    <row r="1103" spans="1:8" ht="15" hidden="1" thickBot="1">
      <c r="A1103" s="409">
        <v>202201</v>
      </c>
      <c r="B1103" s="410" t="s">
        <v>1468</v>
      </c>
      <c r="C1103" s="410" t="s">
        <v>1410</v>
      </c>
      <c r="D1103" s="411" t="s">
        <v>337</v>
      </c>
      <c r="E1103" s="412">
        <v>57948</v>
      </c>
      <c r="F1103" s="413">
        <v>105.02</v>
      </c>
      <c r="G1103" s="414">
        <f t="shared" si="34"/>
        <v>551.78061321653024</v>
      </c>
      <c r="H1103" s="415">
        <f t="shared" si="35"/>
        <v>2.758903066082651</v>
      </c>
    </row>
    <row r="1104" spans="1:8" ht="15" hidden="1" thickBot="1">
      <c r="A1104" s="409">
        <v>202201</v>
      </c>
      <c r="B1104" s="410" t="s">
        <v>1469</v>
      </c>
      <c r="C1104" s="410" t="s">
        <v>1410</v>
      </c>
      <c r="D1104" s="411" t="s">
        <v>374</v>
      </c>
      <c r="E1104" s="412">
        <v>550</v>
      </c>
      <c r="F1104" s="413">
        <v>105.02</v>
      </c>
      <c r="G1104" s="414">
        <f t="shared" si="34"/>
        <v>5.2370976956770141</v>
      </c>
      <c r="H1104" s="415" t="str">
        <f t="shared" si="35"/>
        <v>VER</v>
      </c>
    </row>
    <row r="1105" spans="1:8" ht="15" hidden="1" thickBot="1">
      <c r="A1105" s="409">
        <v>202201</v>
      </c>
      <c r="B1105" s="410" t="s">
        <v>1470</v>
      </c>
      <c r="C1105" s="410" t="s">
        <v>1410</v>
      </c>
      <c r="D1105" s="411" t="s">
        <v>337</v>
      </c>
      <c r="E1105" s="412">
        <v>8587</v>
      </c>
      <c r="F1105" s="413">
        <v>105.02</v>
      </c>
      <c r="G1105" s="414">
        <f t="shared" si="34"/>
        <v>81.765378023233666</v>
      </c>
      <c r="H1105" s="415">
        <f t="shared" si="35"/>
        <v>0.40882689011616835</v>
      </c>
    </row>
    <row r="1106" spans="1:8" ht="15" hidden="1" thickBot="1">
      <c r="A1106" s="409">
        <v>202201</v>
      </c>
      <c r="B1106" s="410" t="s">
        <v>1471</v>
      </c>
      <c r="C1106" s="410" t="s">
        <v>1410</v>
      </c>
      <c r="D1106" s="411" t="s">
        <v>339</v>
      </c>
      <c r="E1106" s="412">
        <v>42.88</v>
      </c>
      <c r="F1106" s="413">
        <v>105.02</v>
      </c>
      <c r="G1106" s="414">
        <f t="shared" si="34"/>
        <v>0.40830318034660068</v>
      </c>
      <c r="H1106" s="415">
        <f t="shared" si="35"/>
        <v>0.40830318034660068</v>
      </c>
    </row>
    <row r="1107" spans="1:8" ht="15" hidden="1" thickBot="1">
      <c r="A1107" s="409">
        <v>202201</v>
      </c>
      <c r="B1107" s="410" t="s">
        <v>1472</v>
      </c>
      <c r="C1107" s="410" t="s">
        <v>1410</v>
      </c>
      <c r="D1107" s="411" t="s">
        <v>337</v>
      </c>
      <c r="E1107" s="412">
        <v>20243</v>
      </c>
      <c r="F1107" s="413">
        <v>105.02</v>
      </c>
      <c r="G1107" s="414">
        <f t="shared" si="34"/>
        <v>192.75376118834509</v>
      </c>
      <c r="H1107" s="415">
        <f t="shared" si="35"/>
        <v>0.96376880594172543</v>
      </c>
    </row>
    <row r="1108" spans="1:8" ht="15" hidden="1" thickBot="1">
      <c r="A1108" s="409">
        <v>202201</v>
      </c>
      <c r="B1108" s="410" t="s">
        <v>1473</v>
      </c>
      <c r="C1108" s="410" t="s">
        <v>1410</v>
      </c>
      <c r="D1108" s="411" t="s">
        <v>339</v>
      </c>
      <c r="E1108" s="412">
        <v>0.01</v>
      </c>
      <c r="F1108" s="413">
        <v>105.02</v>
      </c>
      <c r="G1108" s="414">
        <f t="shared" si="34"/>
        <v>9.5219958103218437E-5</v>
      </c>
      <c r="H1108" s="415">
        <f t="shared" si="35"/>
        <v>9.5219958103218437E-5</v>
      </c>
    </row>
    <row r="1109" spans="1:8" ht="15" hidden="1" thickBot="1">
      <c r="A1109" s="409">
        <v>202201</v>
      </c>
      <c r="B1109" s="410" t="s">
        <v>1474</v>
      </c>
      <c r="C1109" s="410" t="s">
        <v>1410</v>
      </c>
      <c r="D1109" s="411" t="s">
        <v>337</v>
      </c>
      <c r="E1109" s="412">
        <v>8587</v>
      </c>
      <c r="F1109" s="413">
        <v>105.02</v>
      </c>
      <c r="G1109" s="414">
        <f t="shared" si="34"/>
        <v>81.765378023233666</v>
      </c>
      <c r="H1109" s="415">
        <f t="shared" si="35"/>
        <v>0.40882689011616835</v>
      </c>
    </row>
    <row r="1110" spans="1:8" ht="15" hidden="1" thickBot="1">
      <c r="A1110" s="409">
        <v>202201</v>
      </c>
      <c r="B1110" s="410" t="s">
        <v>1475</v>
      </c>
      <c r="C1110" s="410" t="s">
        <v>1410</v>
      </c>
      <c r="D1110" s="411" t="s">
        <v>339</v>
      </c>
      <c r="E1110" s="412">
        <v>42.88</v>
      </c>
      <c r="F1110" s="413">
        <v>105.02</v>
      </c>
      <c r="G1110" s="414">
        <f t="shared" si="34"/>
        <v>0.40830318034660068</v>
      </c>
      <c r="H1110" s="415">
        <f t="shared" si="35"/>
        <v>0.40830318034660068</v>
      </c>
    </row>
    <row r="1111" spans="1:8" ht="15" hidden="1" thickBot="1">
      <c r="A1111" s="409">
        <v>202201</v>
      </c>
      <c r="B1111" s="410" t="s">
        <v>1476</v>
      </c>
      <c r="C1111" s="410" t="s">
        <v>1410</v>
      </c>
      <c r="D1111" s="411" t="s">
        <v>337</v>
      </c>
      <c r="E1111" s="412">
        <v>87368</v>
      </c>
      <c r="F1111" s="413">
        <v>105.02</v>
      </c>
      <c r="G1111" s="414">
        <f t="shared" si="34"/>
        <v>831.91772995619885</v>
      </c>
      <c r="H1111" s="415">
        <f t="shared" si="35"/>
        <v>4.1595886497809946</v>
      </c>
    </row>
    <row r="1112" spans="1:8" ht="15" hidden="1" thickBot="1">
      <c r="A1112" s="409">
        <v>202201</v>
      </c>
      <c r="B1112" s="410" t="s">
        <v>1477</v>
      </c>
      <c r="C1112" s="410" t="s">
        <v>1410</v>
      </c>
      <c r="D1112" s="411" t="s">
        <v>337</v>
      </c>
      <c r="E1112" s="412">
        <v>176439</v>
      </c>
      <c r="F1112" s="413">
        <v>105.02</v>
      </c>
      <c r="G1112" s="414">
        <f t="shared" si="34"/>
        <v>1680.0514187773758</v>
      </c>
      <c r="H1112" s="415">
        <f t="shared" si="35"/>
        <v>8.4002570938868786</v>
      </c>
    </row>
    <row r="1113" spans="1:8" ht="15" hidden="1" thickBot="1">
      <c r="A1113" s="409">
        <v>202201</v>
      </c>
      <c r="B1113" s="410" t="s">
        <v>1478</v>
      </c>
      <c r="C1113" s="410" t="s">
        <v>1410</v>
      </c>
      <c r="D1113" s="411" t="s">
        <v>337</v>
      </c>
      <c r="E1113" s="412">
        <v>87368</v>
      </c>
      <c r="F1113" s="413">
        <v>105.02</v>
      </c>
      <c r="G1113" s="414">
        <f t="shared" si="34"/>
        <v>831.91772995619885</v>
      </c>
      <c r="H1113" s="415">
        <f t="shared" si="35"/>
        <v>4.1595886497809946</v>
      </c>
    </row>
    <row r="1114" spans="1:8" ht="15" hidden="1" thickBot="1">
      <c r="A1114" s="409">
        <v>202201</v>
      </c>
      <c r="B1114" s="410" t="s">
        <v>1479</v>
      </c>
      <c r="C1114" s="410" t="s">
        <v>1410</v>
      </c>
      <c r="D1114" s="411" t="s">
        <v>337</v>
      </c>
      <c r="E1114" s="412">
        <v>87368</v>
      </c>
      <c r="F1114" s="413">
        <v>105.02</v>
      </c>
      <c r="G1114" s="414">
        <f t="shared" si="34"/>
        <v>831.91772995619885</v>
      </c>
      <c r="H1114" s="415">
        <f t="shared" si="35"/>
        <v>4.1595886497809946</v>
      </c>
    </row>
    <row r="1115" spans="1:8" ht="15" hidden="1" thickBot="1">
      <c r="A1115" s="409">
        <v>202201</v>
      </c>
      <c r="B1115" s="410" t="s">
        <v>1480</v>
      </c>
      <c r="C1115" s="410" t="s">
        <v>1410</v>
      </c>
      <c r="D1115" s="411" t="s">
        <v>339</v>
      </c>
      <c r="E1115" s="412">
        <v>437</v>
      </c>
      <c r="F1115" s="413">
        <v>105.02</v>
      </c>
      <c r="G1115" s="414">
        <f t="shared" si="34"/>
        <v>4.1611121691106456</v>
      </c>
      <c r="H1115" s="415">
        <f t="shared" si="35"/>
        <v>4.1611121691106456</v>
      </c>
    </row>
    <row r="1116" spans="1:8" ht="15" hidden="1" thickBot="1">
      <c r="A1116" s="409">
        <v>202201</v>
      </c>
      <c r="B1116" s="410" t="s">
        <v>1481</v>
      </c>
      <c r="C1116" s="410" t="s">
        <v>1410</v>
      </c>
      <c r="D1116" s="411" t="s">
        <v>337</v>
      </c>
      <c r="E1116" s="412">
        <v>46553</v>
      </c>
      <c r="F1116" s="413">
        <v>105.02</v>
      </c>
      <c r="G1116" s="414">
        <f t="shared" si="34"/>
        <v>443.27747095791278</v>
      </c>
      <c r="H1116" s="415">
        <f t="shared" si="35"/>
        <v>2.2163873547895641</v>
      </c>
    </row>
    <row r="1117" spans="1:8" ht="15" hidden="1" thickBot="1">
      <c r="A1117" s="409">
        <v>202201</v>
      </c>
      <c r="B1117" s="410" t="s">
        <v>1482</v>
      </c>
      <c r="C1117" s="410" t="s">
        <v>1410</v>
      </c>
      <c r="D1117" s="411" t="s">
        <v>339</v>
      </c>
      <c r="E1117" s="412">
        <v>233</v>
      </c>
      <c r="F1117" s="413">
        <v>105.02</v>
      </c>
      <c r="G1117" s="414">
        <f t="shared" si="34"/>
        <v>2.2186250238049898</v>
      </c>
      <c r="H1117" s="415">
        <f t="shared" si="35"/>
        <v>2.2186250238049898</v>
      </c>
    </row>
    <row r="1118" spans="1:8" ht="15" hidden="1" thickBot="1">
      <c r="A1118" s="409">
        <v>202201</v>
      </c>
      <c r="B1118" s="410" t="s">
        <v>1483</v>
      </c>
      <c r="C1118" s="410" t="s">
        <v>1410</v>
      </c>
      <c r="D1118" s="411" t="s">
        <v>337</v>
      </c>
      <c r="E1118" s="412">
        <v>87368</v>
      </c>
      <c r="F1118" s="413">
        <v>105.02</v>
      </c>
      <c r="G1118" s="414">
        <f t="shared" si="34"/>
        <v>831.91772995619885</v>
      </c>
      <c r="H1118" s="415">
        <f t="shared" si="35"/>
        <v>4.1595886497809946</v>
      </c>
    </row>
    <row r="1119" spans="1:8" ht="15" hidden="1" thickBot="1">
      <c r="A1119" s="409">
        <v>202201</v>
      </c>
      <c r="B1119" s="410" t="s">
        <v>1484</v>
      </c>
      <c r="C1119" s="410" t="s">
        <v>1410</v>
      </c>
      <c r="D1119" s="411" t="s">
        <v>337</v>
      </c>
      <c r="E1119" s="412">
        <v>87368</v>
      </c>
      <c r="F1119" s="413">
        <v>105.02</v>
      </c>
      <c r="G1119" s="414">
        <f t="shared" si="34"/>
        <v>831.91772995619885</v>
      </c>
      <c r="H1119" s="415">
        <f t="shared" si="35"/>
        <v>4.1595886497809946</v>
      </c>
    </row>
    <row r="1120" spans="1:8" ht="15" hidden="1" thickBot="1">
      <c r="A1120" s="409">
        <v>202201</v>
      </c>
      <c r="B1120" s="410" t="s">
        <v>1485</v>
      </c>
      <c r="C1120" s="410" t="s">
        <v>1410</v>
      </c>
      <c r="D1120" s="411" t="s">
        <v>337</v>
      </c>
      <c r="E1120" s="412">
        <v>84737</v>
      </c>
      <c r="F1120" s="413">
        <v>105.02</v>
      </c>
      <c r="G1120" s="414">
        <f t="shared" si="34"/>
        <v>806.86535897924205</v>
      </c>
      <c r="H1120" s="415">
        <f t="shared" si="35"/>
        <v>4.0343267948962103</v>
      </c>
    </row>
    <row r="1121" spans="1:8" ht="15" hidden="1" thickBot="1">
      <c r="A1121" s="409">
        <v>202201</v>
      </c>
      <c r="B1121" s="410" t="s">
        <v>1486</v>
      </c>
      <c r="C1121" s="410" t="s">
        <v>1410</v>
      </c>
      <c r="D1121" s="411" t="s">
        <v>339</v>
      </c>
      <c r="E1121" s="412">
        <v>424</v>
      </c>
      <c r="F1121" s="413">
        <v>105.02</v>
      </c>
      <c r="G1121" s="414">
        <f t="shared" si="34"/>
        <v>4.0373262235764615</v>
      </c>
      <c r="H1121" s="415">
        <f t="shared" si="35"/>
        <v>4.0373262235764615</v>
      </c>
    </row>
    <row r="1122" spans="1:8" ht="15" hidden="1" thickBot="1">
      <c r="A1122" s="409">
        <v>202201</v>
      </c>
      <c r="B1122" s="410" t="s">
        <v>1487</v>
      </c>
      <c r="C1122" s="410" t="s">
        <v>1410</v>
      </c>
      <c r="D1122" s="411" t="s">
        <v>624</v>
      </c>
      <c r="E1122" s="412">
        <v>88127</v>
      </c>
      <c r="F1122" s="413">
        <v>105.02</v>
      </c>
      <c r="G1122" s="414">
        <f t="shared" si="34"/>
        <v>839.1449247762331</v>
      </c>
      <c r="H1122" s="415" t="str">
        <f t="shared" si="35"/>
        <v>VER</v>
      </c>
    </row>
    <row r="1123" spans="1:8" ht="15" hidden="1" thickBot="1">
      <c r="A1123" s="409">
        <v>202201</v>
      </c>
      <c r="B1123" s="410" t="s">
        <v>1488</v>
      </c>
      <c r="C1123" s="410" t="s">
        <v>1410</v>
      </c>
      <c r="D1123" s="411" t="s">
        <v>337</v>
      </c>
      <c r="E1123" s="412">
        <v>19864</v>
      </c>
      <c r="F1123" s="413">
        <v>105.02</v>
      </c>
      <c r="G1123" s="414">
        <f t="shared" si="34"/>
        <v>189.1449247762331</v>
      </c>
      <c r="H1123" s="415">
        <f t="shared" si="35"/>
        <v>0.94572462388116552</v>
      </c>
    </row>
    <row r="1124" spans="1:8" ht="15" hidden="1" thickBot="1">
      <c r="A1124" s="409">
        <v>202201</v>
      </c>
      <c r="B1124" s="410" t="s">
        <v>1489</v>
      </c>
      <c r="C1124" s="410" t="s">
        <v>1410</v>
      </c>
      <c r="D1124" s="411" t="s">
        <v>337</v>
      </c>
      <c r="E1124" s="412">
        <v>85539</v>
      </c>
      <c r="F1124" s="413">
        <v>105.02</v>
      </c>
      <c r="G1124" s="414">
        <f t="shared" si="34"/>
        <v>814.50199961912017</v>
      </c>
      <c r="H1124" s="415">
        <f t="shared" si="35"/>
        <v>4.072509998095601</v>
      </c>
    </row>
    <row r="1125" spans="1:8" ht="15" hidden="1" thickBot="1">
      <c r="A1125" s="409">
        <v>202201</v>
      </c>
      <c r="B1125" s="410" t="s">
        <v>1490</v>
      </c>
      <c r="C1125" s="410" t="s">
        <v>1344</v>
      </c>
      <c r="D1125" s="411" t="s">
        <v>337</v>
      </c>
      <c r="E1125" s="412">
        <v>12989</v>
      </c>
      <c r="F1125" s="413">
        <v>105.02</v>
      </c>
      <c r="G1125" s="414">
        <f t="shared" si="34"/>
        <v>123.68120358027043</v>
      </c>
      <c r="H1125" s="415">
        <f t="shared" si="35"/>
        <v>0.61840601790135219</v>
      </c>
    </row>
    <row r="1126" spans="1:8" ht="15" hidden="1" thickBot="1">
      <c r="A1126" s="409">
        <v>202201</v>
      </c>
      <c r="B1126" s="410" t="s">
        <v>1491</v>
      </c>
      <c r="C1126" s="410" t="s">
        <v>1344</v>
      </c>
      <c r="D1126" s="411" t="s">
        <v>337</v>
      </c>
      <c r="E1126" s="412">
        <v>11395</v>
      </c>
      <c r="F1126" s="413">
        <v>105.02</v>
      </c>
      <c r="G1126" s="414">
        <f t="shared" si="34"/>
        <v>108.50314225861742</v>
      </c>
      <c r="H1126" s="415">
        <f t="shared" si="35"/>
        <v>0.54251571129308707</v>
      </c>
    </row>
    <row r="1127" spans="1:8" ht="15" hidden="1" thickBot="1">
      <c r="A1127" s="409">
        <v>202201</v>
      </c>
      <c r="B1127" s="410" t="s">
        <v>1492</v>
      </c>
      <c r="C1127" s="410" t="s">
        <v>1493</v>
      </c>
      <c r="D1127" s="411" t="s">
        <v>374</v>
      </c>
      <c r="E1127" s="412">
        <v>0.01</v>
      </c>
      <c r="F1127" s="413">
        <v>105.02</v>
      </c>
      <c r="G1127" s="414">
        <f t="shared" si="34"/>
        <v>9.5219958103218437E-5</v>
      </c>
      <c r="H1127" s="415" t="str">
        <f t="shared" si="35"/>
        <v>VER</v>
      </c>
    </row>
    <row r="1128" spans="1:8" ht="15" hidden="1" thickBot="1">
      <c r="A1128" s="409">
        <v>202201</v>
      </c>
      <c r="B1128" s="410" t="s">
        <v>1494</v>
      </c>
      <c r="C1128" s="410" t="s">
        <v>1495</v>
      </c>
      <c r="D1128" s="411" t="s">
        <v>337</v>
      </c>
      <c r="E1128" s="412">
        <v>122115</v>
      </c>
      <c r="F1128" s="413">
        <v>105.02</v>
      </c>
      <c r="G1128" s="414">
        <f t="shared" si="34"/>
        <v>1162.778518377452</v>
      </c>
      <c r="H1128" s="415">
        <f t="shared" si="35"/>
        <v>5.8138925918872602</v>
      </c>
    </row>
    <row r="1129" spans="1:8" ht="15" hidden="1" thickBot="1">
      <c r="A1129" s="409">
        <v>202201</v>
      </c>
      <c r="B1129" s="410" t="s">
        <v>1496</v>
      </c>
      <c r="C1129" s="410" t="s">
        <v>1495</v>
      </c>
      <c r="D1129" s="411" t="s">
        <v>339</v>
      </c>
      <c r="E1129" s="412">
        <v>611</v>
      </c>
      <c r="F1129" s="413">
        <v>105.02</v>
      </c>
      <c r="G1129" s="414">
        <f t="shared" si="34"/>
        <v>5.8179394401066462</v>
      </c>
      <c r="H1129" s="415">
        <f t="shared" si="35"/>
        <v>5.8179394401066462</v>
      </c>
    </row>
    <row r="1130" spans="1:8" ht="15" hidden="1" thickBot="1">
      <c r="A1130" s="409">
        <v>202201</v>
      </c>
      <c r="B1130" s="410" t="s">
        <v>1497</v>
      </c>
      <c r="C1130" s="410" t="s">
        <v>1495</v>
      </c>
      <c r="D1130" s="411" t="s">
        <v>337</v>
      </c>
      <c r="E1130" s="412">
        <v>233910</v>
      </c>
      <c r="F1130" s="413">
        <v>105.02</v>
      </c>
      <c r="G1130" s="414">
        <f t="shared" si="34"/>
        <v>2227.2900399923824</v>
      </c>
      <c r="H1130" s="415">
        <f t="shared" si="35"/>
        <v>11.136450199961912</v>
      </c>
    </row>
    <row r="1131" spans="1:8" ht="15" hidden="1" thickBot="1">
      <c r="A1131" s="409">
        <v>202201</v>
      </c>
      <c r="B1131" s="410" t="s">
        <v>1498</v>
      </c>
      <c r="C1131" s="410" t="s">
        <v>1495</v>
      </c>
      <c r="D1131" s="411" t="s">
        <v>339</v>
      </c>
      <c r="E1131" s="412">
        <v>1170</v>
      </c>
      <c r="F1131" s="413">
        <v>105.02</v>
      </c>
      <c r="G1131" s="414">
        <f t="shared" si="34"/>
        <v>11.140735098076558</v>
      </c>
      <c r="H1131" s="415">
        <f t="shared" si="35"/>
        <v>11.140735098076558</v>
      </c>
    </row>
    <row r="1132" spans="1:8" ht="15" hidden="1" thickBot="1">
      <c r="A1132" s="409">
        <v>202201</v>
      </c>
      <c r="B1132" s="410" t="s">
        <v>1499</v>
      </c>
      <c r="C1132" s="410" t="s">
        <v>1495</v>
      </c>
      <c r="D1132" s="411" t="s">
        <v>337</v>
      </c>
      <c r="E1132" s="412">
        <v>24445</v>
      </c>
      <c r="F1132" s="413">
        <v>105.02</v>
      </c>
      <c r="G1132" s="414">
        <f t="shared" si="34"/>
        <v>232.76518758331747</v>
      </c>
      <c r="H1132" s="415">
        <f t="shared" si="35"/>
        <v>1.1638259379165874</v>
      </c>
    </row>
    <row r="1133" spans="1:8" ht="15" hidden="1" thickBot="1">
      <c r="A1133" s="409">
        <v>202201</v>
      </c>
      <c r="B1133" s="410" t="s">
        <v>1500</v>
      </c>
      <c r="C1133" s="410" t="s">
        <v>1495</v>
      </c>
      <c r="D1133" s="411" t="s">
        <v>339</v>
      </c>
      <c r="E1133" s="412">
        <v>122</v>
      </c>
      <c r="F1133" s="413">
        <v>105.02</v>
      </c>
      <c r="G1133" s="414">
        <f t="shared" si="34"/>
        <v>1.1616834888592649</v>
      </c>
      <c r="H1133" s="415">
        <f t="shared" si="35"/>
        <v>1.1616834888592649</v>
      </c>
    </row>
    <row r="1134" spans="1:8" ht="15" hidden="1" thickBot="1">
      <c r="A1134" s="409">
        <v>202201</v>
      </c>
      <c r="B1134" s="410" t="s">
        <v>1501</v>
      </c>
      <c r="C1134" s="410" t="s">
        <v>1502</v>
      </c>
      <c r="D1134" s="411" t="s">
        <v>337</v>
      </c>
      <c r="E1134" s="412">
        <v>55133</v>
      </c>
      <c r="F1134" s="413">
        <v>105.02</v>
      </c>
      <c r="G1134" s="414">
        <f t="shared" si="34"/>
        <v>524.97619501047427</v>
      </c>
      <c r="H1134" s="415">
        <f t="shared" si="35"/>
        <v>2.6248809750523714</v>
      </c>
    </row>
    <row r="1135" spans="1:8" ht="15" hidden="1" thickBot="1">
      <c r="A1135" s="409">
        <v>202201</v>
      </c>
      <c r="B1135" s="410" t="s">
        <v>1503</v>
      </c>
      <c r="C1135" s="410" t="s">
        <v>1502</v>
      </c>
      <c r="D1135" s="411" t="s">
        <v>339</v>
      </c>
      <c r="E1135" s="412">
        <v>276</v>
      </c>
      <c r="F1135" s="413">
        <v>105.02</v>
      </c>
      <c r="G1135" s="414">
        <f t="shared" si="34"/>
        <v>2.6280708436488287</v>
      </c>
      <c r="H1135" s="415">
        <f t="shared" si="35"/>
        <v>2.6280708436488287</v>
      </c>
    </row>
    <row r="1136" spans="1:8" ht="15" hidden="1" thickBot="1">
      <c r="A1136" s="409">
        <v>202201</v>
      </c>
      <c r="B1136" s="410" t="s">
        <v>1504</v>
      </c>
      <c r="C1136" s="410" t="s">
        <v>1505</v>
      </c>
      <c r="D1136" s="411" t="s">
        <v>337</v>
      </c>
      <c r="E1136" s="412">
        <v>66736</v>
      </c>
      <c r="F1136" s="413">
        <v>105.02</v>
      </c>
      <c r="G1136" s="414">
        <f t="shared" si="34"/>
        <v>635.45991239763862</v>
      </c>
      <c r="H1136" s="415">
        <f t="shared" si="35"/>
        <v>3.177299561988193</v>
      </c>
    </row>
    <row r="1137" spans="1:8" ht="15" hidden="1" thickBot="1">
      <c r="A1137" s="409">
        <v>202201</v>
      </c>
      <c r="B1137" s="410" t="s">
        <v>1506</v>
      </c>
      <c r="C1137" s="410" t="s">
        <v>1505</v>
      </c>
      <c r="D1137" s="411" t="s">
        <v>339</v>
      </c>
      <c r="E1137" s="412">
        <v>334</v>
      </c>
      <c r="F1137" s="413">
        <v>105.02</v>
      </c>
      <c r="G1137" s="414">
        <f t="shared" si="34"/>
        <v>3.1803466006474959</v>
      </c>
      <c r="H1137" s="415">
        <f t="shared" si="35"/>
        <v>3.1803466006474959</v>
      </c>
    </row>
    <row r="1138" spans="1:8" ht="15" hidden="1" thickBot="1">
      <c r="A1138" s="409">
        <v>202201</v>
      </c>
      <c r="B1138" s="410" t="s">
        <v>1507</v>
      </c>
      <c r="C1138" s="410" t="s">
        <v>1505</v>
      </c>
      <c r="D1138" s="411" t="s">
        <v>337</v>
      </c>
      <c r="E1138" s="412">
        <v>53593</v>
      </c>
      <c r="F1138" s="413">
        <v>105.02</v>
      </c>
      <c r="G1138" s="414">
        <f t="shared" si="34"/>
        <v>510.31232146257855</v>
      </c>
      <c r="H1138" s="415">
        <f t="shared" si="35"/>
        <v>2.5515616073128928</v>
      </c>
    </row>
    <row r="1139" spans="1:8" ht="15" hidden="1" thickBot="1">
      <c r="A1139" s="409">
        <v>202201</v>
      </c>
      <c r="B1139" s="410" t="s">
        <v>1508</v>
      </c>
      <c r="C1139" s="410" t="s">
        <v>1505</v>
      </c>
      <c r="D1139" s="411" t="s">
        <v>339</v>
      </c>
      <c r="E1139" s="412">
        <v>268</v>
      </c>
      <c r="F1139" s="413">
        <v>105.02</v>
      </c>
      <c r="G1139" s="414">
        <f t="shared" si="34"/>
        <v>2.5518948771662542</v>
      </c>
      <c r="H1139" s="415">
        <f t="shared" si="35"/>
        <v>2.5518948771662542</v>
      </c>
    </row>
    <row r="1140" spans="1:8" ht="15" hidden="1" thickBot="1">
      <c r="A1140" s="409">
        <v>202201</v>
      </c>
      <c r="B1140" s="410" t="s">
        <v>1509</v>
      </c>
      <c r="C1140" s="410" t="s">
        <v>1510</v>
      </c>
      <c r="D1140" s="411" t="s">
        <v>337</v>
      </c>
      <c r="E1140" s="412">
        <v>60445</v>
      </c>
      <c r="F1140" s="413">
        <v>105.02</v>
      </c>
      <c r="G1140" s="414">
        <f t="shared" si="34"/>
        <v>575.55703675490383</v>
      </c>
      <c r="H1140" s="415">
        <f t="shared" si="35"/>
        <v>2.877785183774519</v>
      </c>
    </row>
    <row r="1141" spans="1:8" ht="15" hidden="1" thickBot="1">
      <c r="A1141" s="409">
        <v>202201</v>
      </c>
      <c r="B1141" s="410" t="s">
        <v>1511</v>
      </c>
      <c r="C1141" s="410" t="s">
        <v>1510</v>
      </c>
      <c r="D1141" s="411" t="s">
        <v>337</v>
      </c>
      <c r="E1141" s="412">
        <v>50585</v>
      </c>
      <c r="F1141" s="413">
        <v>105.02</v>
      </c>
      <c r="G1141" s="414">
        <f t="shared" si="34"/>
        <v>481.67015806513047</v>
      </c>
      <c r="H1141" s="415">
        <f t="shared" si="35"/>
        <v>2.4083507903256525</v>
      </c>
    </row>
    <row r="1142" spans="1:8" ht="15" hidden="1" thickBot="1">
      <c r="A1142" s="409">
        <v>202201</v>
      </c>
      <c r="B1142" s="410" t="s">
        <v>1512</v>
      </c>
      <c r="C1142" s="410" t="s">
        <v>1510</v>
      </c>
      <c r="D1142" s="411" t="s">
        <v>339</v>
      </c>
      <c r="E1142" s="412">
        <v>253</v>
      </c>
      <c r="F1142" s="413">
        <v>105.02</v>
      </c>
      <c r="G1142" s="414">
        <f t="shared" si="34"/>
        <v>2.4090649400114263</v>
      </c>
      <c r="H1142" s="415">
        <f t="shared" si="35"/>
        <v>2.4090649400114263</v>
      </c>
    </row>
    <row r="1143" spans="1:8" ht="15" hidden="1" thickBot="1">
      <c r="A1143" s="409">
        <v>202201</v>
      </c>
      <c r="B1143" s="410" t="s">
        <v>1513</v>
      </c>
      <c r="C1143" s="410" t="s">
        <v>1514</v>
      </c>
      <c r="D1143" s="411" t="s">
        <v>1515</v>
      </c>
      <c r="E1143" s="412">
        <v>27491</v>
      </c>
      <c r="F1143" s="413">
        <v>105.02</v>
      </c>
      <c r="G1143" s="414">
        <f t="shared" si="34"/>
        <v>261.76918682155781</v>
      </c>
      <c r="H1143" s="415" t="str">
        <f t="shared" si="35"/>
        <v>VER</v>
      </c>
    </row>
    <row r="1144" spans="1:8" ht="15" hidden="1" thickBot="1">
      <c r="A1144" s="409">
        <v>202201</v>
      </c>
      <c r="B1144" s="410" t="s">
        <v>1516</v>
      </c>
      <c r="C1144" s="410" t="s">
        <v>1505</v>
      </c>
      <c r="D1144" s="411" t="s">
        <v>337</v>
      </c>
      <c r="E1144" s="412">
        <v>0.01</v>
      </c>
      <c r="F1144" s="413">
        <v>105.02</v>
      </c>
      <c r="G1144" s="414">
        <f t="shared" si="34"/>
        <v>9.5219958103218437E-5</v>
      </c>
      <c r="H1144" s="415">
        <f t="shared" si="35"/>
        <v>4.7609979051609216E-7</v>
      </c>
    </row>
    <row r="1145" spans="1:8" ht="15" hidden="1" thickBot="1">
      <c r="A1145" s="409">
        <v>202201</v>
      </c>
      <c r="B1145" s="410" t="s">
        <v>1517</v>
      </c>
      <c r="C1145" s="410" t="s">
        <v>1505</v>
      </c>
      <c r="D1145" s="411" t="s">
        <v>339</v>
      </c>
      <c r="E1145" s="412">
        <v>0.01</v>
      </c>
      <c r="F1145" s="413">
        <v>105.02</v>
      </c>
      <c r="G1145" s="414">
        <f t="shared" si="34"/>
        <v>9.5219958103218437E-5</v>
      </c>
      <c r="H1145" s="415">
        <f t="shared" si="35"/>
        <v>9.5219958103218437E-5</v>
      </c>
    </row>
    <row r="1146" spans="1:8" ht="15" hidden="1" thickBot="1">
      <c r="A1146" s="409">
        <v>202201</v>
      </c>
      <c r="B1146" s="410" t="s">
        <v>1518</v>
      </c>
      <c r="C1146" s="410" t="s">
        <v>1519</v>
      </c>
      <c r="D1146" s="411" t="s">
        <v>1515</v>
      </c>
      <c r="E1146" s="412">
        <v>28093</v>
      </c>
      <c r="F1146" s="413">
        <v>105.02</v>
      </c>
      <c r="G1146" s="414">
        <f t="shared" si="34"/>
        <v>267.50142829937158</v>
      </c>
      <c r="H1146" s="415" t="str">
        <f t="shared" si="35"/>
        <v>VER</v>
      </c>
    </row>
    <row r="1147" spans="1:8" ht="15" hidden="1" thickBot="1">
      <c r="A1147" s="409">
        <v>202201</v>
      </c>
      <c r="B1147" s="410" t="s">
        <v>1520</v>
      </c>
      <c r="C1147" s="410" t="s">
        <v>1521</v>
      </c>
      <c r="D1147" s="411" t="s">
        <v>1515</v>
      </c>
      <c r="E1147" s="412">
        <v>31396</v>
      </c>
      <c r="F1147" s="413">
        <v>105.02</v>
      </c>
      <c r="G1147" s="414">
        <f t="shared" si="34"/>
        <v>298.95258046086462</v>
      </c>
      <c r="H1147" s="415" t="str">
        <f t="shared" si="35"/>
        <v>VER</v>
      </c>
    </row>
    <row r="1148" spans="1:8" ht="15" hidden="1" thickBot="1">
      <c r="A1148" s="409">
        <v>202201</v>
      </c>
      <c r="B1148" s="410" t="s">
        <v>1522</v>
      </c>
      <c r="C1148" s="410" t="s">
        <v>1521</v>
      </c>
      <c r="D1148" s="411" t="s">
        <v>1515</v>
      </c>
      <c r="E1148" s="412">
        <v>33033</v>
      </c>
      <c r="F1148" s="413">
        <v>105.02</v>
      </c>
      <c r="G1148" s="414">
        <f t="shared" si="34"/>
        <v>314.54008760236144</v>
      </c>
      <c r="H1148" s="415" t="str">
        <f t="shared" si="35"/>
        <v>VER</v>
      </c>
    </row>
    <row r="1149" spans="1:8" ht="15" hidden="1" thickBot="1">
      <c r="A1149" s="409">
        <v>202201</v>
      </c>
      <c r="B1149" s="410" t="s">
        <v>1523</v>
      </c>
      <c r="C1149" s="410" t="s">
        <v>1521</v>
      </c>
      <c r="D1149" s="411" t="s">
        <v>1515</v>
      </c>
      <c r="E1149" s="412">
        <v>33033</v>
      </c>
      <c r="F1149" s="413">
        <v>105.02</v>
      </c>
      <c r="G1149" s="414">
        <f t="shared" si="34"/>
        <v>314.54008760236144</v>
      </c>
      <c r="H1149" s="415" t="str">
        <f t="shared" si="35"/>
        <v>VER</v>
      </c>
    </row>
    <row r="1150" spans="1:8" ht="15" hidden="1" thickBot="1">
      <c r="A1150" s="409">
        <v>202201</v>
      </c>
      <c r="B1150" s="410" t="s">
        <v>1524</v>
      </c>
      <c r="C1150" s="410" t="s">
        <v>1505</v>
      </c>
      <c r="D1150" s="411" t="s">
        <v>337</v>
      </c>
      <c r="E1150" s="412">
        <v>31510</v>
      </c>
      <c r="F1150" s="413">
        <v>105.02</v>
      </c>
      <c r="G1150" s="414">
        <f t="shared" si="34"/>
        <v>300.03808798324133</v>
      </c>
      <c r="H1150" s="415">
        <f t="shared" si="35"/>
        <v>1.5001904399162067</v>
      </c>
    </row>
    <row r="1151" spans="1:8" ht="15" hidden="1" thickBot="1">
      <c r="A1151" s="409">
        <v>202201</v>
      </c>
      <c r="B1151" s="410" t="s">
        <v>1525</v>
      </c>
      <c r="C1151" s="410" t="s">
        <v>1505</v>
      </c>
      <c r="D1151" s="411" t="s">
        <v>339</v>
      </c>
      <c r="E1151" s="412">
        <v>158</v>
      </c>
      <c r="F1151" s="413">
        <v>105.02</v>
      </c>
      <c r="G1151" s="414">
        <f t="shared" si="34"/>
        <v>1.5044753380308513</v>
      </c>
      <c r="H1151" s="415">
        <f t="shared" si="35"/>
        <v>1.5044753380308513</v>
      </c>
    </row>
    <row r="1152" spans="1:8" ht="15" hidden="1" thickBot="1">
      <c r="A1152" s="409">
        <v>202201</v>
      </c>
      <c r="B1152" s="410" t="s">
        <v>1526</v>
      </c>
      <c r="C1152" s="410" t="s">
        <v>1505</v>
      </c>
      <c r="D1152" s="411" t="s">
        <v>337</v>
      </c>
      <c r="E1152" s="412">
        <v>41379</v>
      </c>
      <c r="F1152" s="413">
        <v>105.02</v>
      </c>
      <c r="G1152" s="414">
        <f t="shared" si="34"/>
        <v>394.01066463530759</v>
      </c>
      <c r="H1152" s="415">
        <f t="shared" si="35"/>
        <v>1.970053323176538</v>
      </c>
    </row>
    <row r="1153" spans="1:8" ht="15" hidden="1" thickBot="1">
      <c r="A1153" s="409">
        <v>202201</v>
      </c>
      <c r="B1153" s="410" t="s">
        <v>1527</v>
      </c>
      <c r="C1153" s="410" t="s">
        <v>1505</v>
      </c>
      <c r="D1153" s="411" t="s">
        <v>339</v>
      </c>
      <c r="E1153" s="412">
        <v>207</v>
      </c>
      <c r="F1153" s="413">
        <v>105.02</v>
      </c>
      <c r="G1153" s="414">
        <f t="shared" si="34"/>
        <v>1.9710531327366216</v>
      </c>
      <c r="H1153" s="415">
        <f t="shared" si="35"/>
        <v>1.9710531327366216</v>
      </c>
    </row>
    <row r="1154" spans="1:8" ht="15" hidden="1" thickBot="1">
      <c r="A1154" s="409">
        <v>202201</v>
      </c>
      <c r="B1154" s="410" t="s">
        <v>1528</v>
      </c>
      <c r="C1154" s="410" t="s">
        <v>1521</v>
      </c>
      <c r="D1154" s="411" t="s">
        <v>1515</v>
      </c>
      <c r="E1154" s="412">
        <v>33033</v>
      </c>
      <c r="F1154" s="413">
        <v>105.02</v>
      </c>
      <c r="G1154" s="414">
        <f t="shared" ref="G1154:G1217" si="36">+E1154/F1154</f>
        <v>314.54008760236144</v>
      </c>
      <c r="H1154" s="415" t="str">
        <f t="shared" ref="H1154:H1217" si="37">IF(D1154="TB",G1154/200,IF(D1154="LT",G1154,"VER"))</f>
        <v>VER</v>
      </c>
    </row>
    <row r="1155" spans="1:8" ht="15" hidden="1" thickBot="1">
      <c r="A1155" s="409">
        <v>202201</v>
      </c>
      <c r="B1155" s="410" t="s">
        <v>1529</v>
      </c>
      <c r="C1155" s="410" t="s">
        <v>1521</v>
      </c>
      <c r="D1155" s="411" t="s">
        <v>1515</v>
      </c>
      <c r="E1155" s="412">
        <v>33033</v>
      </c>
      <c r="F1155" s="413">
        <v>105.02</v>
      </c>
      <c r="G1155" s="414">
        <f t="shared" si="36"/>
        <v>314.54008760236144</v>
      </c>
      <c r="H1155" s="415" t="str">
        <f t="shared" si="37"/>
        <v>VER</v>
      </c>
    </row>
    <row r="1156" spans="1:8" ht="15" hidden="1" thickBot="1">
      <c r="A1156" s="409">
        <v>202201</v>
      </c>
      <c r="B1156" s="410" t="s">
        <v>1530</v>
      </c>
      <c r="C1156" s="410" t="s">
        <v>1505</v>
      </c>
      <c r="D1156" s="411" t="s">
        <v>337</v>
      </c>
      <c r="E1156" s="412">
        <v>48481</v>
      </c>
      <c r="F1156" s="413">
        <v>105.02</v>
      </c>
      <c r="G1156" s="414">
        <f t="shared" si="36"/>
        <v>461.63587888021328</v>
      </c>
      <c r="H1156" s="415">
        <f t="shared" si="37"/>
        <v>2.3081793944010665</v>
      </c>
    </row>
    <row r="1157" spans="1:8" ht="15" hidden="1" thickBot="1">
      <c r="A1157" s="409">
        <v>202201</v>
      </c>
      <c r="B1157" s="410" t="s">
        <v>1531</v>
      </c>
      <c r="C1157" s="410" t="s">
        <v>1505</v>
      </c>
      <c r="D1157" s="411" t="s">
        <v>339</v>
      </c>
      <c r="E1157" s="412">
        <v>242</v>
      </c>
      <c r="F1157" s="413">
        <v>105.02</v>
      </c>
      <c r="G1157" s="414">
        <f t="shared" si="36"/>
        <v>2.304322986097886</v>
      </c>
      <c r="H1157" s="415">
        <f t="shared" si="37"/>
        <v>2.304322986097886</v>
      </c>
    </row>
    <row r="1158" spans="1:8" ht="15" hidden="1" thickBot="1">
      <c r="A1158" s="409">
        <v>202201</v>
      </c>
      <c r="B1158" s="410" t="s">
        <v>1532</v>
      </c>
      <c r="C1158" s="410" t="s">
        <v>1533</v>
      </c>
      <c r="D1158" s="411" t="s">
        <v>1515</v>
      </c>
      <c r="E1158" s="412">
        <v>52306</v>
      </c>
      <c r="F1158" s="413">
        <v>105.02</v>
      </c>
      <c r="G1158" s="414">
        <f t="shared" si="36"/>
        <v>498.05751285469438</v>
      </c>
      <c r="H1158" s="415" t="str">
        <f t="shared" si="37"/>
        <v>VER</v>
      </c>
    </row>
    <row r="1159" spans="1:8" ht="15" hidden="1" thickBot="1">
      <c r="A1159" s="409">
        <v>202201</v>
      </c>
      <c r="B1159" s="410" t="s">
        <v>1534</v>
      </c>
      <c r="C1159" s="410" t="s">
        <v>1505</v>
      </c>
      <c r="D1159" s="411" t="s">
        <v>337</v>
      </c>
      <c r="E1159" s="412">
        <v>47063</v>
      </c>
      <c r="F1159" s="413">
        <v>105.02</v>
      </c>
      <c r="G1159" s="414">
        <f t="shared" si="36"/>
        <v>448.13368882117692</v>
      </c>
      <c r="H1159" s="415">
        <f t="shared" si="37"/>
        <v>2.2406684441058844</v>
      </c>
    </row>
    <row r="1160" spans="1:8" ht="15" hidden="1" thickBot="1">
      <c r="A1160" s="409">
        <v>202201</v>
      </c>
      <c r="B1160" s="410" t="s">
        <v>1535</v>
      </c>
      <c r="C1160" s="410" t="s">
        <v>1505</v>
      </c>
      <c r="D1160" s="411" t="s">
        <v>339</v>
      </c>
      <c r="E1160" s="412">
        <v>235</v>
      </c>
      <c r="F1160" s="413">
        <v>105.02</v>
      </c>
      <c r="G1160" s="414">
        <f t="shared" si="36"/>
        <v>2.2376690154256331</v>
      </c>
      <c r="H1160" s="415">
        <f t="shared" si="37"/>
        <v>2.2376690154256331</v>
      </c>
    </row>
    <row r="1161" spans="1:8" ht="15" hidden="1" thickBot="1">
      <c r="A1161" s="409">
        <v>202201</v>
      </c>
      <c r="B1161" s="410" t="s">
        <v>1536</v>
      </c>
      <c r="C1161" s="410" t="s">
        <v>1505</v>
      </c>
      <c r="D1161" s="411" t="s">
        <v>337</v>
      </c>
      <c r="E1161" s="412">
        <v>85486</v>
      </c>
      <c r="F1161" s="413">
        <v>105.02</v>
      </c>
      <c r="G1161" s="414">
        <f t="shared" si="36"/>
        <v>813.99733384117314</v>
      </c>
      <c r="H1161" s="415">
        <f t="shared" si="37"/>
        <v>4.0699866692058659</v>
      </c>
    </row>
    <row r="1162" spans="1:8" ht="15" hidden="1" thickBot="1">
      <c r="A1162" s="409">
        <v>202201</v>
      </c>
      <c r="B1162" s="410" t="s">
        <v>1537</v>
      </c>
      <c r="C1162" s="410" t="s">
        <v>1505</v>
      </c>
      <c r="D1162" s="411" t="s">
        <v>337</v>
      </c>
      <c r="E1162" s="412">
        <v>41089</v>
      </c>
      <c r="F1162" s="413">
        <v>105.02</v>
      </c>
      <c r="G1162" s="414">
        <f t="shared" si="36"/>
        <v>391.24928585031427</v>
      </c>
      <c r="H1162" s="415">
        <f t="shared" si="37"/>
        <v>1.9562464292515713</v>
      </c>
    </row>
    <row r="1163" spans="1:8" ht="15" hidden="1" thickBot="1">
      <c r="A1163" s="409">
        <v>202201</v>
      </c>
      <c r="B1163" s="410" t="s">
        <v>1538</v>
      </c>
      <c r="C1163" s="410" t="s">
        <v>1505</v>
      </c>
      <c r="D1163" s="411" t="s">
        <v>339</v>
      </c>
      <c r="E1163" s="412">
        <v>205</v>
      </c>
      <c r="F1163" s="413">
        <v>105.02</v>
      </c>
      <c r="G1163" s="414">
        <f t="shared" si="36"/>
        <v>1.9520091411159779</v>
      </c>
      <c r="H1163" s="415">
        <f t="shared" si="37"/>
        <v>1.9520091411159779</v>
      </c>
    </row>
    <row r="1164" spans="1:8" ht="15" hidden="1" thickBot="1">
      <c r="A1164" s="409">
        <v>202201</v>
      </c>
      <c r="B1164" s="410" t="s">
        <v>1539</v>
      </c>
      <c r="C1164" s="410" t="s">
        <v>1540</v>
      </c>
      <c r="D1164" s="411" t="s">
        <v>337</v>
      </c>
      <c r="E1164" s="412">
        <v>70070</v>
      </c>
      <c r="F1164" s="413">
        <v>105.02</v>
      </c>
      <c r="G1164" s="414">
        <f t="shared" si="36"/>
        <v>667.20624642925156</v>
      </c>
      <c r="H1164" s="415">
        <f t="shared" si="37"/>
        <v>3.336031232146258</v>
      </c>
    </row>
    <row r="1165" spans="1:8" ht="15" hidden="1" thickBot="1">
      <c r="A1165" s="409">
        <v>202201</v>
      </c>
      <c r="B1165" s="410" t="s">
        <v>1541</v>
      </c>
      <c r="C1165" s="410" t="s">
        <v>1505</v>
      </c>
      <c r="D1165" s="411" t="s">
        <v>337</v>
      </c>
      <c r="E1165" s="412">
        <v>49198</v>
      </c>
      <c r="F1165" s="413">
        <v>105.02</v>
      </c>
      <c r="G1165" s="414">
        <f t="shared" si="36"/>
        <v>468.46314987621406</v>
      </c>
      <c r="H1165" s="415">
        <f t="shared" si="37"/>
        <v>2.3423157493810702</v>
      </c>
    </row>
    <row r="1166" spans="1:8" ht="15" hidden="1" thickBot="1">
      <c r="A1166" s="409">
        <v>202201</v>
      </c>
      <c r="B1166" s="410" t="s">
        <v>1542</v>
      </c>
      <c r="C1166" s="410" t="s">
        <v>1505</v>
      </c>
      <c r="D1166" s="411" t="s">
        <v>339</v>
      </c>
      <c r="E1166" s="412">
        <v>246</v>
      </c>
      <c r="F1166" s="413">
        <v>105.02</v>
      </c>
      <c r="G1166" s="414">
        <f t="shared" si="36"/>
        <v>2.3424109693391735</v>
      </c>
      <c r="H1166" s="415">
        <f t="shared" si="37"/>
        <v>2.3424109693391735</v>
      </c>
    </row>
    <row r="1167" spans="1:8" ht="15" hidden="1" thickBot="1">
      <c r="A1167" s="409">
        <v>202201</v>
      </c>
      <c r="B1167" s="410" t="s">
        <v>1543</v>
      </c>
      <c r="C1167" s="410" t="s">
        <v>1505</v>
      </c>
      <c r="D1167" s="411" t="s">
        <v>337</v>
      </c>
      <c r="E1167" s="412">
        <v>62070</v>
      </c>
      <c r="F1167" s="413">
        <v>105.02</v>
      </c>
      <c r="G1167" s="414">
        <f t="shared" si="36"/>
        <v>591.03027994667684</v>
      </c>
      <c r="H1167" s="415">
        <f t="shared" si="37"/>
        <v>2.955151399733384</v>
      </c>
    </row>
    <row r="1168" spans="1:8" ht="15" hidden="1" thickBot="1">
      <c r="A1168" s="409">
        <v>202201</v>
      </c>
      <c r="B1168" s="410" t="s">
        <v>1544</v>
      </c>
      <c r="C1168" s="410" t="s">
        <v>1505</v>
      </c>
      <c r="D1168" s="411" t="s">
        <v>339</v>
      </c>
      <c r="E1168" s="412">
        <v>310</v>
      </c>
      <c r="F1168" s="413">
        <v>105.02</v>
      </c>
      <c r="G1168" s="414">
        <f t="shared" si="36"/>
        <v>2.9518187011997714</v>
      </c>
      <c r="H1168" s="415">
        <f t="shared" si="37"/>
        <v>2.9518187011997714</v>
      </c>
    </row>
    <row r="1169" spans="1:8" ht="15" hidden="1" thickBot="1">
      <c r="A1169" s="409">
        <v>202201</v>
      </c>
      <c r="B1169" s="410" t="s">
        <v>1545</v>
      </c>
      <c r="C1169" s="410" t="s">
        <v>1505</v>
      </c>
      <c r="D1169" s="411" t="s">
        <v>337</v>
      </c>
      <c r="E1169" s="412">
        <v>25128</v>
      </c>
      <c r="F1169" s="413">
        <v>105.02</v>
      </c>
      <c r="G1169" s="414">
        <f t="shared" si="36"/>
        <v>239.26871072176729</v>
      </c>
      <c r="H1169" s="415">
        <f t="shared" si="37"/>
        <v>1.1963435536088365</v>
      </c>
    </row>
    <row r="1170" spans="1:8" ht="15" hidden="1" thickBot="1">
      <c r="A1170" s="409">
        <v>202201</v>
      </c>
      <c r="B1170" s="410" t="s">
        <v>1546</v>
      </c>
      <c r="C1170" s="410" t="s">
        <v>1505</v>
      </c>
      <c r="D1170" s="411" t="s">
        <v>339</v>
      </c>
      <c r="E1170" s="412">
        <v>126</v>
      </c>
      <c r="F1170" s="413">
        <v>105.02</v>
      </c>
      <c r="G1170" s="414">
        <f t="shared" si="36"/>
        <v>1.1997714721005523</v>
      </c>
      <c r="H1170" s="415">
        <f t="shared" si="37"/>
        <v>1.1997714721005523</v>
      </c>
    </row>
    <row r="1171" spans="1:8" ht="15" hidden="1" thickBot="1">
      <c r="A1171" s="409">
        <v>202201</v>
      </c>
      <c r="B1171" s="410" t="s">
        <v>1547</v>
      </c>
      <c r="C1171" s="410" t="s">
        <v>1505</v>
      </c>
      <c r="D1171" s="411" t="s">
        <v>337</v>
      </c>
      <c r="E1171" s="412">
        <v>48433</v>
      </c>
      <c r="F1171" s="413">
        <v>105.02</v>
      </c>
      <c r="G1171" s="414">
        <f t="shared" si="36"/>
        <v>461.17882308131789</v>
      </c>
      <c r="H1171" s="415">
        <f t="shared" si="37"/>
        <v>2.3058941154065895</v>
      </c>
    </row>
    <row r="1172" spans="1:8" ht="15" hidden="1" thickBot="1">
      <c r="A1172" s="409">
        <v>202201</v>
      </c>
      <c r="B1172" s="410" t="s">
        <v>1548</v>
      </c>
      <c r="C1172" s="410" t="s">
        <v>1505</v>
      </c>
      <c r="D1172" s="411" t="s">
        <v>339</v>
      </c>
      <c r="E1172" s="412">
        <v>242</v>
      </c>
      <c r="F1172" s="413">
        <v>105.02</v>
      </c>
      <c r="G1172" s="414">
        <f t="shared" si="36"/>
        <v>2.304322986097886</v>
      </c>
      <c r="H1172" s="415">
        <f t="shared" si="37"/>
        <v>2.304322986097886</v>
      </c>
    </row>
    <row r="1173" spans="1:8" ht="15" hidden="1" thickBot="1">
      <c r="A1173" s="409">
        <v>202201</v>
      </c>
      <c r="B1173" s="410" t="s">
        <v>1549</v>
      </c>
      <c r="C1173" s="410" t="s">
        <v>1505</v>
      </c>
      <c r="D1173" s="411" t="s">
        <v>337</v>
      </c>
      <c r="E1173" s="412">
        <v>32756</v>
      </c>
      <c r="F1173" s="413">
        <v>105.02</v>
      </c>
      <c r="G1173" s="414">
        <f t="shared" si="36"/>
        <v>311.90249476290234</v>
      </c>
      <c r="H1173" s="415">
        <f t="shared" si="37"/>
        <v>1.5595124738145116</v>
      </c>
    </row>
    <row r="1174" spans="1:8" ht="15" hidden="1" thickBot="1">
      <c r="A1174" s="409">
        <v>202201</v>
      </c>
      <c r="B1174" s="410" t="s">
        <v>1550</v>
      </c>
      <c r="C1174" s="410" t="s">
        <v>1505</v>
      </c>
      <c r="D1174" s="411" t="s">
        <v>339</v>
      </c>
      <c r="E1174" s="412">
        <v>164</v>
      </c>
      <c r="F1174" s="413">
        <v>105.02</v>
      </c>
      <c r="G1174" s="414">
        <f t="shared" si="36"/>
        <v>1.5616073128927823</v>
      </c>
      <c r="H1174" s="415">
        <f t="shared" si="37"/>
        <v>1.5616073128927823</v>
      </c>
    </row>
    <row r="1175" spans="1:8" ht="15" hidden="1" thickBot="1">
      <c r="A1175" s="409">
        <v>202201</v>
      </c>
      <c r="B1175" s="410" t="s">
        <v>1551</v>
      </c>
      <c r="C1175" s="410" t="s">
        <v>1505</v>
      </c>
      <c r="D1175" s="411" t="s">
        <v>337</v>
      </c>
      <c r="E1175" s="412">
        <v>25128</v>
      </c>
      <c r="F1175" s="413">
        <v>105.02</v>
      </c>
      <c r="G1175" s="414">
        <f t="shared" si="36"/>
        <v>239.26871072176729</v>
      </c>
      <c r="H1175" s="415">
        <f t="shared" si="37"/>
        <v>1.1963435536088365</v>
      </c>
    </row>
    <row r="1176" spans="1:8" ht="15" hidden="1" thickBot="1">
      <c r="A1176" s="409">
        <v>202201</v>
      </c>
      <c r="B1176" s="410" t="s">
        <v>1552</v>
      </c>
      <c r="C1176" s="410" t="s">
        <v>1505</v>
      </c>
      <c r="D1176" s="411" t="s">
        <v>339</v>
      </c>
      <c r="E1176" s="412">
        <v>126</v>
      </c>
      <c r="F1176" s="413">
        <v>105.02</v>
      </c>
      <c r="G1176" s="414">
        <f t="shared" si="36"/>
        <v>1.1997714721005523</v>
      </c>
      <c r="H1176" s="415">
        <f t="shared" si="37"/>
        <v>1.1997714721005523</v>
      </c>
    </row>
    <row r="1177" spans="1:8" ht="15" hidden="1" thickBot="1">
      <c r="A1177" s="409">
        <v>202201</v>
      </c>
      <c r="B1177" s="410" t="s">
        <v>1553</v>
      </c>
      <c r="C1177" s="410" t="s">
        <v>1505</v>
      </c>
      <c r="D1177" s="411" t="s">
        <v>337</v>
      </c>
      <c r="E1177" s="412">
        <v>28723</v>
      </c>
      <c r="F1177" s="413">
        <v>105.02</v>
      </c>
      <c r="G1177" s="414">
        <f t="shared" si="36"/>
        <v>273.50028565987429</v>
      </c>
      <c r="H1177" s="415">
        <f t="shared" si="37"/>
        <v>1.3675014282993714</v>
      </c>
    </row>
    <row r="1178" spans="1:8" ht="15" hidden="1" thickBot="1">
      <c r="A1178" s="409">
        <v>202201</v>
      </c>
      <c r="B1178" s="410" t="s">
        <v>1554</v>
      </c>
      <c r="C1178" s="410" t="s">
        <v>1505</v>
      </c>
      <c r="D1178" s="411" t="s">
        <v>339</v>
      </c>
      <c r="E1178" s="412">
        <v>144</v>
      </c>
      <c r="F1178" s="413">
        <v>105.02</v>
      </c>
      <c r="G1178" s="414">
        <f t="shared" si="36"/>
        <v>1.3711673966863456</v>
      </c>
      <c r="H1178" s="415">
        <f t="shared" si="37"/>
        <v>1.3711673966863456</v>
      </c>
    </row>
    <row r="1179" spans="1:8" ht="15" hidden="1" thickBot="1">
      <c r="A1179" s="409">
        <v>202201</v>
      </c>
      <c r="B1179" s="410" t="s">
        <v>1555</v>
      </c>
      <c r="C1179" s="410" t="s">
        <v>1505</v>
      </c>
      <c r="D1179" s="411" t="s">
        <v>337</v>
      </c>
      <c r="E1179" s="412">
        <v>39911</v>
      </c>
      <c r="F1179" s="413">
        <v>105.02</v>
      </c>
      <c r="G1179" s="414">
        <f t="shared" si="36"/>
        <v>380.03237478575511</v>
      </c>
      <c r="H1179" s="415">
        <f t="shared" si="37"/>
        <v>1.9001618739287756</v>
      </c>
    </row>
    <row r="1180" spans="1:8" ht="15" hidden="1" thickBot="1">
      <c r="A1180" s="409">
        <v>202201</v>
      </c>
      <c r="B1180" s="410" t="s">
        <v>1556</v>
      </c>
      <c r="C1180" s="410" t="s">
        <v>1505</v>
      </c>
      <c r="D1180" s="411" t="s">
        <v>339</v>
      </c>
      <c r="E1180" s="412">
        <v>200</v>
      </c>
      <c r="F1180" s="413">
        <v>105.02</v>
      </c>
      <c r="G1180" s="414">
        <f t="shared" si="36"/>
        <v>1.9043991620643688</v>
      </c>
      <c r="H1180" s="415">
        <f t="shared" si="37"/>
        <v>1.9043991620643688</v>
      </c>
    </row>
    <row r="1181" spans="1:8" ht="15" hidden="1" thickBot="1">
      <c r="A1181" s="409">
        <v>202201</v>
      </c>
      <c r="B1181" s="410" t="s">
        <v>1557</v>
      </c>
      <c r="C1181" s="410" t="s">
        <v>1558</v>
      </c>
      <c r="D1181" s="411" t="s">
        <v>337</v>
      </c>
      <c r="E1181" s="412">
        <v>100550</v>
      </c>
      <c r="F1181" s="413">
        <v>105.02</v>
      </c>
      <c r="G1181" s="414">
        <f t="shared" si="36"/>
        <v>957.43667872786136</v>
      </c>
      <c r="H1181" s="415">
        <f t="shared" si="37"/>
        <v>4.7871833936393067</v>
      </c>
    </row>
    <row r="1182" spans="1:8" ht="15" hidden="1" thickBot="1">
      <c r="A1182" s="409">
        <v>202201</v>
      </c>
      <c r="B1182" s="410" t="s">
        <v>1559</v>
      </c>
      <c r="C1182" s="410" t="s">
        <v>1558</v>
      </c>
      <c r="D1182" s="411" t="s">
        <v>374</v>
      </c>
      <c r="E1182" s="412">
        <v>0.01</v>
      </c>
      <c r="F1182" s="413">
        <v>105.02</v>
      </c>
      <c r="G1182" s="414">
        <f t="shared" si="36"/>
        <v>9.5219958103218437E-5</v>
      </c>
      <c r="H1182" s="415" t="str">
        <f t="shared" si="37"/>
        <v>VER</v>
      </c>
    </row>
    <row r="1183" spans="1:8" ht="15" hidden="1" thickBot="1">
      <c r="A1183" s="409">
        <v>202201</v>
      </c>
      <c r="B1183" s="410" t="s">
        <v>1560</v>
      </c>
      <c r="C1183" s="410" t="s">
        <v>1558</v>
      </c>
      <c r="D1183" s="411" t="s">
        <v>374</v>
      </c>
      <c r="E1183" s="412">
        <v>0.01</v>
      </c>
      <c r="F1183" s="413">
        <v>105.02</v>
      </c>
      <c r="G1183" s="414">
        <f t="shared" si="36"/>
        <v>9.5219958103218437E-5</v>
      </c>
      <c r="H1183" s="415" t="str">
        <f t="shared" si="37"/>
        <v>VER</v>
      </c>
    </row>
    <row r="1184" spans="1:8" ht="15" hidden="1" thickBot="1">
      <c r="A1184" s="409">
        <v>202201</v>
      </c>
      <c r="B1184" s="410" t="s">
        <v>1561</v>
      </c>
      <c r="C1184" s="410" t="s">
        <v>791</v>
      </c>
      <c r="D1184" s="411" t="s">
        <v>374</v>
      </c>
      <c r="E1184" s="412">
        <v>0.01</v>
      </c>
      <c r="F1184" s="413">
        <v>105.02</v>
      </c>
      <c r="G1184" s="414">
        <f t="shared" si="36"/>
        <v>9.5219958103218437E-5</v>
      </c>
      <c r="H1184" s="415" t="str">
        <f t="shared" si="37"/>
        <v>VER</v>
      </c>
    </row>
    <row r="1185" spans="1:8" ht="15" hidden="1" thickBot="1">
      <c r="A1185" s="409">
        <v>202201</v>
      </c>
      <c r="B1185" s="410" t="s">
        <v>1562</v>
      </c>
      <c r="C1185" s="410" t="s">
        <v>791</v>
      </c>
      <c r="D1185" s="411" t="s">
        <v>374</v>
      </c>
      <c r="E1185" s="412">
        <v>0.01</v>
      </c>
      <c r="F1185" s="413">
        <v>105.02</v>
      </c>
      <c r="G1185" s="414">
        <f t="shared" si="36"/>
        <v>9.5219958103218437E-5</v>
      </c>
      <c r="H1185" s="415" t="str">
        <f t="shared" si="37"/>
        <v>VER</v>
      </c>
    </row>
    <row r="1186" spans="1:8" ht="15" hidden="1" thickBot="1">
      <c r="A1186" s="409">
        <v>202201</v>
      </c>
      <c r="B1186" s="410" t="s">
        <v>1563</v>
      </c>
      <c r="C1186" s="410" t="s">
        <v>791</v>
      </c>
      <c r="D1186" s="411" t="s">
        <v>374</v>
      </c>
      <c r="E1186" s="412">
        <v>0.01</v>
      </c>
      <c r="F1186" s="413">
        <v>105.02</v>
      </c>
      <c r="G1186" s="414">
        <f t="shared" si="36"/>
        <v>9.5219958103218437E-5</v>
      </c>
      <c r="H1186" s="415" t="str">
        <f t="shared" si="37"/>
        <v>VER</v>
      </c>
    </row>
    <row r="1187" spans="1:8" ht="15" hidden="1" thickBot="1">
      <c r="A1187" s="409">
        <v>202201</v>
      </c>
      <c r="B1187" s="410" t="s">
        <v>1564</v>
      </c>
      <c r="C1187" s="410" t="s">
        <v>791</v>
      </c>
      <c r="D1187" s="411" t="s">
        <v>374</v>
      </c>
      <c r="E1187" s="412">
        <v>0.01</v>
      </c>
      <c r="F1187" s="413">
        <v>105.02</v>
      </c>
      <c r="G1187" s="414">
        <f t="shared" si="36"/>
        <v>9.5219958103218437E-5</v>
      </c>
      <c r="H1187" s="415" t="str">
        <f t="shared" si="37"/>
        <v>VER</v>
      </c>
    </row>
    <row r="1188" spans="1:8" ht="15" hidden="1" thickBot="1">
      <c r="A1188" s="409">
        <v>202201</v>
      </c>
      <c r="B1188" s="410" t="s">
        <v>1565</v>
      </c>
      <c r="C1188" s="410" t="s">
        <v>1558</v>
      </c>
      <c r="D1188" s="411" t="s">
        <v>374</v>
      </c>
      <c r="E1188" s="412">
        <v>0.01</v>
      </c>
      <c r="F1188" s="413">
        <v>105.02</v>
      </c>
      <c r="G1188" s="414">
        <f t="shared" si="36"/>
        <v>9.5219958103218437E-5</v>
      </c>
      <c r="H1188" s="415" t="str">
        <f t="shared" si="37"/>
        <v>VER</v>
      </c>
    </row>
    <row r="1189" spans="1:8" ht="15" hidden="1" thickBot="1">
      <c r="A1189" s="409">
        <v>202201</v>
      </c>
      <c r="B1189" s="410" t="s">
        <v>1566</v>
      </c>
      <c r="C1189" s="410" t="s">
        <v>1558</v>
      </c>
      <c r="D1189" s="411" t="s">
        <v>374</v>
      </c>
      <c r="E1189" s="412">
        <v>0.01</v>
      </c>
      <c r="F1189" s="413">
        <v>105.02</v>
      </c>
      <c r="G1189" s="414">
        <f t="shared" si="36"/>
        <v>9.5219958103218437E-5</v>
      </c>
      <c r="H1189" s="415" t="str">
        <f t="shared" si="37"/>
        <v>VER</v>
      </c>
    </row>
    <row r="1190" spans="1:8" ht="15" hidden="1" thickBot="1">
      <c r="A1190" s="409">
        <v>202201</v>
      </c>
      <c r="B1190" s="410" t="s">
        <v>1567</v>
      </c>
      <c r="C1190" s="410" t="s">
        <v>1558</v>
      </c>
      <c r="D1190" s="411" t="s">
        <v>374</v>
      </c>
      <c r="E1190" s="412">
        <v>0.01</v>
      </c>
      <c r="F1190" s="413">
        <v>105.02</v>
      </c>
      <c r="G1190" s="414">
        <f t="shared" si="36"/>
        <v>9.5219958103218437E-5</v>
      </c>
      <c r="H1190" s="415" t="str">
        <f t="shared" si="37"/>
        <v>VER</v>
      </c>
    </row>
    <row r="1191" spans="1:8" ht="15" hidden="1" thickBot="1">
      <c r="A1191" s="409">
        <v>202201</v>
      </c>
      <c r="B1191" s="410" t="s">
        <v>1568</v>
      </c>
      <c r="C1191" s="410" t="s">
        <v>1558</v>
      </c>
      <c r="D1191" s="411" t="s">
        <v>374</v>
      </c>
      <c r="E1191" s="412">
        <v>0.01</v>
      </c>
      <c r="F1191" s="413">
        <v>105.02</v>
      </c>
      <c r="G1191" s="414">
        <f t="shared" si="36"/>
        <v>9.5219958103218437E-5</v>
      </c>
      <c r="H1191" s="415" t="str">
        <f t="shared" si="37"/>
        <v>VER</v>
      </c>
    </row>
    <row r="1192" spans="1:8" ht="15" hidden="1" thickBot="1">
      <c r="A1192" s="409">
        <v>202201</v>
      </c>
      <c r="B1192" s="410" t="s">
        <v>1569</v>
      </c>
      <c r="C1192" s="410" t="s">
        <v>1558</v>
      </c>
      <c r="D1192" s="411" t="s">
        <v>374</v>
      </c>
      <c r="E1192" s="412">
        <v>0.01</v>
      </c>
      <c r="F1192" s="413">
        <v>105.02</v>
      </c>
      <c r="G1192" s="414">
        <f t="shared" si="36"/>
        <v>9.5219958103218437E-5</v>
      </c>
      <c r="H1192" s="415" t="str">
        <f t="shared" si="37"/>
        <v>VER</v>
      </c>
    </row>
    <row r="1193" spans="1:8" ht="15" hidden="1" thickBot="1">
      <c r="A1193" s="409">
        <v>202201</v>
      </c>
      <c r="B1193" s="410" t="s">
        <v>1570</v>
      </c>
      <c r="C1193" s="410" t="s">
        <v>1558</v>
      </c>
      <c r="D1193" s="411" t="s">
        <v>374</v>
      </c>
      <c r="E1193" s="412">
        <v>0.01</v>
      </c>
      <c r="F1193" s="413">
        <v>105.02</v>
      </c>
      <c r="G1193" s="414">
        <f t="shared" si="36"/>
        <v>9.5219958103218437E-5</v>
      </c>
      <c r="H1193" s="415" t="str">
        <f t="shared" si="37"/>
        <v>VER</v>
      </c>
    </row>
    <row r="1194" spans="1:8" ht="15" hidden="1" thickBot="1">
      <c r="A1194" s="409">
        <v>202201</v>
      </c>
      <c r="B1194" s="410" t="s">
        <v>1571</v>
      </c>
      <c r="C1194" s="410" t="s">
        <v>1558</v>
      </c>
      <c r="D1194" s="411" t="s">
        <v>337</v>
      </c>
      <c r="E1194" s="412">
        <v>128964</v>
      </c>
      <c r="F1194" s="413">
        <v>105.02</v>
      </c>
      <c r="G1194" s="414">
        <f t="shared" si="36"/>
        <v>1227.9946676823463</v>
      </c>
      <c r="H1194" s="415">
        <f t="shared" si="37"/>
        <v>6.1399733384117319</v>
      </c>
    </row>
    <row r="1195" spans="1:8" ht="15" hidden="1" thickBot="1">
      <c r="A1195" s="409">
        <v>202201</v>
      </c>
      <c r="B1195" s="410" t="s">
        <v>1572</v>
      </c>
      <c r="C1195" s="410" t="s">
        <v>1558</v>
      </c>
      <c r="D1195" s="411" t="s">
        <v>337</v>
      </c>
      <c r="E1195" s="412">
        <v>89528</v>
      </c>
      <c r="F1195" s="413">
        <v>105.02</v>
      </c>
      <c r="G1195" s="414">
        <f t="shared" si="36"/>
        <v>852.48524090649403</v>
      </c>
      <c r="H1195" s="415">
        <f t="shared" si="37"/>
        <v>4.2624262045324706</v>
      </c>
    </row>
    <row r="1196" spans="1:8" ht="15" hidden="1" thickBot="1">
      <c r="A1196" s="409">
        <v>202201</v>
      </c>
      <c r="B1196" s="410" t="s">
        <v>1573</v>
      </c>
      <c r="C1196" s="410" t="s">
        <v>1558</v>
      </c>
      <c r="D1196" s="411" t="s">
        <v>337</v>
      </c>
      <c r="E1196" s="412">
        <v>89528</v>
      </c>
      <c r="F1196" s="413">
        <v>105.02</v>
      </c>
      <c r="G1196" s="414">
        <f t="shared" si="36"/>
        <v>852.48524090649403</v>
      </c>
      <c r="H1196" s="415">
        <f t="shared" si="37"/>
        <v>4.2624262045324706</v>
      </c>
    </row>
    <row r="1197" spans="1:8" ht="15" hidden="1" thickBot="1">
      <c r="A1197" s="409">
        <v>202201</v>
      </c>
      <c r="B1197" s="410" t="s">
        <v>1574</v>
      </c>
      <c r="C1197" s="410" t="s">
        <v>1558</v>
      </c>
      <c r="D1197" s="411" t="s">
        <v>339</v>
      </c>
      <c r="E1197" s="412">
        <v>448</v>
      </c>
      <c r="F1197" s="413">
        <v>105.02</v>
      </c>
      <c r="G1197" s="414">
        <f t="shared" si="36"/>
        <v>4.2658541230241864</v>
      </c>
      <c r="H1197" s="415">
        <f t="shared" si="37"/>
        <v>4.2658541230241864</v>
      </c>
    </row>
    <row r="1198" spans="1:8" ht="15" hidden="1" thickBot="1">
      <c r="A1198" s="409">
        <v>202201</v>
      </c>
      <c r="B1198" s="410" t="s">
        <v>1575</v>
      </c>
      <c r="C1198" s="410" t="s">
        <v>1558</v>
      </c>
      <c r="D1198" s="411" t="s">
        <v>337</v>
      </c>
      <c r="E1198" s="412">
        <v>89528</v>
      </c>
      <c r="F1198" s="413">
        <v>105.02</v>
      </c>
      <c r="G1198" s="414">
        <f t="shared" si="36"/>
        <v>852.48524090649403</v>
      </c>
      <c r="H1198" s="415">
        <f t="shared" si="37"/>
        <v>4.2624262045324706</v>
      </c>
    </row>
    <row r="1199" spans="1:8" ht="15" hidden="1" thickBot="1">
      <c r="A1199" s="409">
        <v>202201</v>
      </c>
      <c r="B1199" s="410" t="s">
        <v>1576</v>
      </c>
      <c r="C1199" s="410" t="s">
        <v>1558</v>
      </c>
      <c r="D1199" s="411" t="s">
        <v>337</v>
      </c>
      <c r="E1199" s="412">
        <v>89528</v>
      </c>
      <c r="F1199" s="413">
        <v>105.02</v>
      </c>
      <c r="G1199" s="414">
        <f t="shared" si="36"/>
        <v>852.48524090649403</v>
      </c>
      <c r="H1199" s="415">
        <f t="shared" si="37"/>
        <v>4.2624262045324706</v>
      </c>
    </row>
    <row r="1200" spans="1:8" ht="15" hidden="1" thickBot="1">
      <c r="A1200" s="409">
        <v>202201</v>
      </c>
      <c r="B1200" s="410" t="s">
        <v>1577</v>
      </c>
      <c r="C1200" s="410" t="s">
        <v>1558</v>
      </c>
      <c r="D1200" s="411" t="s">
        <v>339</v>
      </c>
      <c r="E1200" s="412">
        <v>448</v>
      </c>
      <c r="F1200" s="413">
        <v>105.02</v>
      </c>
      <c r="G1200" s="414">
        <f t="shared" si="36"/>
        <v>4.2658541230241864</v>
      </c>
      <c r="H1200" s="415">
        <f t="shared" si="37"/>
        <v>4.2658541230241864</v>
      </c>
    </row>
    <row r="1201" spans="1:8" ht="15" hidden="1" thickBot="1">
      <c r="A1201" s="409">
        <v>202201</v>
      </c>
      <c r="B1201" s="410" t="s">
        <v>1578</v>
      </c>
      <c r="C1201" s="410" t="s">
        <v>1558</v>
      </c>
      <c r="D1201" s="411" t="s">
        <v>337</v>
      </c>
      <c r="E1201" s="412">
        <v>67610</v>
      </c>
      <c r="F1201" s="413">
        <v>105.02</v>
      </c>
      <c r="G1201" s="414">
        <f t="shared" si="36"/>
        <v>643.78213673585981</v>
      </c>
      <c r="H1201" s="415">
        <f t="shared" si="37"/>
        <v>3.2189106836792991</v>
      </c>
    </row>
    <row r="1202" spans="1:8" ht="15" hidden="1" thickBot="1">
      <c r="A1202" s="409">
        <v>202201</v>
      </c>
      <c r="B1202" s="410" t="s">
        <v>1579</v>
      </c>
      <c r="C1202" s="410" t="s">
        <v>1558</v>
      </c>
      <c r="D1202" s="411" t="s">
        <v>339</v>
      </c>
      <c r="E1202" s="412">
        <v>338</v>
      </c>
      <c r="F1202" s="413">
        <v>105.02</v>
      </c>
      <c r="G1202" s="414">
        <f t="shared" si="36"/>
        <v>3.2184345838887833</v>
      </c>
      <c r="H1202" s="415">
        <f t="shared" si="37"/>
        <v>3.2184345838887833</v>
      </c>
    </row>
    <row r="1203" spans="1:8" ht="15" hidden="1" thickBot="1">
      <c r="A1203" s="409">
        <v>202201</v>
      </c>
      <c r="B1203" s="410" t="s">
        <v>1580</v>
      </c>
      <c r="C1203" s="410" t="s">
        <v>1558</v>
      </c>
      <c r="D1203" s="411" t="s">
        <v>337</v>
      </c>
      <c r="E1203" s="412">
        <v>48150</v>
      </c>
      <c r="F1203" s="413">
        <v>105.02</v>
      </c>
      <c r="G1203" s="414">
        <f t="shared" si="36"/>
        <v>458.4840982669968</v>
      </c>
      <c r="H1203" s="415">
        <f t="shared" si="37"/>
        <v>2.2924204913349842</v>
      </c>
    </row>
    <row r="1204" spans="1:8" ht="15" hidden="1" thickBot="1">
      <c r="A1204" s="409">
        <v>202201</v>
      </c>
      <c r="B1204" s="410" t="s">
        <v>1581</v>
      </c>
      <c r="C1204" s="410" t="s">
        <v>1558</v>
      </c>
      <c r="D1204" s="411" t="s">
        <v>337</v>
      </c>
      <c r="E1204" s="412">
        <v>89528</v>
      </c>
      <c r="F1204" s="413">
        <v>105.02</v>
      </c>
      <c r="G1204" s="414">
        <f t="shared" si="36"/>
        <v>852.48524090649403</v>
      </c>
      <c r="H1204" s="415">
        <f t="shared" si="37"/>
        <v>4.2624262045324706</v>
      </c>
    </row>
    <row r="1205" spans="1:8" ht="15" hidden="1" thickBot="1">
      <c r="A1205" s="409">
        <v>202201</v>
      </c>
      <c r="B1205" s="410" t="s">
        <v>1582</v>
      </c>
      <c r="C1205" s="410" t="s">
        <v>1558</v>
      </c>
      <c r="D1205" s="411" t="s">
        <v>339</v>
      </c>
      <c r="E1205" s="412">
        <v>448</v>
      </c>
      <c r="F1205" s="413">
        <v>105.02</v>
      </c>
      <c r="G1205" s="414">
        <f t="shared" si="36"/>
        <v>4.2658541230241864</v>
      </c>
      <c r="H1205" s="415">
        <f t="shared" si="37"/>
        <v>4.2658541230241864</v>
      </c>
    </row>
    <row r="1206" spans="1:8" ht="15" hidden="1" thickBot="1">
      <c r="A1206" s="409">
        <v>202201</v>
      </c>
      <c r="B1206" s="410" t="s">
        <v>1583</v>
      </c>
      <c r="C1206" s="410" t="s">
        <v>1558</v>
      </c>
      <c r="D1206" s="411" t="s">
        <v>337</v>
      </c>
      <c r="E1206" s="412">
        <v>43208</v>
      </c>
      <c r="F1206" s="413">
        <v>105.02</v>
      </c>
      <c r="G1206" s="414">
        <f t="shared" si="36"/>
        <v>411.42639497238622</v>
      </c>
      <c r="H1206" s="415">
        <f t="shared" si="37"/>
        <v>2.0571319748619312</v>
      </c>
    </row>
    <row r="1207" spans="1:8" ht="15" hidden="1" thickBot="1">
      <c r="A1207" s="409">
        <v>202201</v>
      </c>
      <c r="B1207" s="410" t="s">
        <v>1584</v>
      </c>
      <c r="C1207" s="410" t="s">
        <v>1558</v>
      </c>
      <c r="D1207" s="411" t="s">
        <v>339</v>
      </c>
      <c r="E1207" s="412">
        <v>216</v>
      </c>
      <c r="F1207" s="413">
        <v>105.02</v>
      </c>
      <c r="G1207" s="414">
        <f t="shared" si="36"/>
        <v>2.0567510950295183</v>
      </c>
      <c r="H1207" s="415">
        <f t="shared" si="37"/>
        <v>2.0567510950295183</v>
      </c>
    </row>
    <row r="1208" spans="1:8" ht="15" hidden="1" thickBot="1">
      <c r="A1208" s="409">
        <v>202201</v>
      </c>
      <c r="B1208" s="410" t="s">
        <v>1585</v>
      </c>
      <c r="C1208" s="410" t="s">
        <v>1558</v>
      </c>
      <c r="D1208" s="411" t="s">
        <v>337</v>
      </c>
      <c r="E1208" s="412">
        <v>43208</v>
      </c>
      <c r="F1208" s="413">
        <v>105.02</v>
      </c>
      <c r="G1208" s="414">
        <f t="shared" si="36"/>
        <v>411.42639497238622</v>
      </c>
      <c r="H1208" s="415">
        <f t="shared" si="37"/>
        <v>2.0571319748619312</v>
      </c>
    </row>
    <row r="1209" spans="1:8" ht="15" hidden="1" thickBot="1">
      <c r="A1209" s="409">
        <v>202201</v>
      </c>
      <c r="B1209" s="410" t="s">
        <v>1586</v>
      </c>
      <c r="C1209" s="410" t="s">
        <v>1558</v>
      </c>
      <c r="D1209" s="411" t="s">
        <v>339</v>
      </c>
      <c r="E1209" s="412">
        <v>216</v>
      </c>
      <c r="F1209" s="413">
        <v>105.02</v>
      </c>
      <c r="G1209" s="414">
        <f t="shared" si="36"/>
        <v>2.0567510950295183</v>
      </c>
      <c r="H1209" s="415">
        <f t="shared" si="37"/>
        <v>2.0567510950295183</v>
      </c>
    </row>
    <row r="1210" spans="1:8" ht="15" hidden="1" thickBot="1">
      <c r="A1210" s="409">
        <v>202201</v>
      </c>
      <c r="B1210" s="410" t="s">
        <v>1587</v>
      </c>
      <c r="C1210" s="410" t="s">
        <v>1558</v>
      </c>
      <c r="D1210" s="411" t="s">
        <v>337</v>
      </c>
      <c r="E1210" s="412">
        <v>43208</v>
      </c>
      <c r="F1210" s="413">
        <v>105.02</v>
      </c>
      <c r="G1210" s="414">
        <f t="shared" si="36"/>
        <v>411.42639497238622</v>
      </c>
      <c r="H1210" s="415">
        <f t="shared" si="37"/>
        <v>2.0571319748619312</v>
      </c>
    </row>
    <row r="1211" spans="1:8" ht="15" hidden="1" thickBot="1">
      <c r="A1211" s="409">
        <v>202201</v>
      </c>
      <c r="B1211" s="410" t="s">
        <v>1588</v>
      </c>
      <c r="C1211" s="410" t="s">
        <v>1558</v>
      </c>
      <c r="D1211" s="411" t="s">
        <v>339</v>
      </c>
      <c r="E1211" s="412">
        <v>216</v>
      </c>
      <c r="F1211" s="413">
        <v>105.02</v>
      </c>
      <c r="G1211" s="414">
        <f t="shared" si="36"/>
        <v>2.0567510950295183</v>
      </c>
      <c r="H1211" s="415">
        <f t="shared" si="37"/>
        <v>2.0567510950295183</v>
      </c>
    </row>
    <row r="1212" spans="1:8" ht="15" hidden="1" thickBot="1">
      <c r="A1212" s="409">
        <v>202201</v>
      </c>
      <c r="B1212" s="410" t="s">
        <v>1589</v>
      </c>
      <c r="C1212" s="410" t="s">
        <v>1558</v>
      </c>
      <c r="D1212" s="411" t="s">
        <v>337</v>
      </c>
      <c r="E1212" s="412">
        <v>94758</v>
      </c>
      <c r="F1212" s="413">
        <v>105.02</v>
      </c>
      <c r="G1212" s="414">
        <f t="shared" si="36"/>
        <v>902.28527899447727</v>
      </c>
      <c r="H1212" s="415">
        <f t="shared" si="37"/>
        <v>4.5114263949723865</v>
      </c>
    </row>
    <row r="1213" spans="1:8" ht="15" hidden="1" thickBot="1">
      <c r="A1213" s="409">
        <v>202201</v>
      </c>
      <c r="B1213" s="410" t="s">
        <v>1590</v>
      </c>
      <c r="C1213" s="410" t="s">
        <v>1558</v>
      </c>
      <c r="D1213" s="411" t="s">
        <v>339</v>
      </c>
      <c r="E1213" s="412">
        <v>474</v>
      </c>
      <c r="F1213" s="413">
        <v>105.02</v>
      </c>
      <c r="G1213" s="414">
        <f t="shared" si="36"/>
        <v>4.5134260140925537</v>
      </c>
      <c r="H1213" s="415">
        <f t="shared" si="37"/>
        <v>4.5134260140925537</v>
      </c>
    </row>
    <row r="1214" spans="1:8" ht="15" hidden="1" thickBot="1">
      <c r="A1214" s="409">
        <v>202201</v>
      </c>
      <c r="B1214" s="410" t="s">
        <v>1591</v>
      </c>
      <c r="C1214" s="410" t="s">
        <v>1558</v>
      </c>
      <c r="D1214" s="411" t="s">
        <v>339</v>
      </c>
      <c r="E1214" s="412">
        <v>559</v>
      </c>
      <c r="F1214" s="413">
        <v>105.02</v>
      </c>
      <c r="G1214" s="414">
        <f t="shared" si="36"/>
        <v>5.3227956579699107</v>
      </c>
      <c r="H1214" s="415">
        <f t="shared" si="37"/>
        <v>5.3227956579699107</v>
      </c>
    </row>
    <row r="1215" spans="1:8" ht="15" hidden="1" thickBot="1">
      <c r="A1215" s="409">
        <v>202201</v>
      </c>
      <c r="B1215" s="410" t="s">
        <v>1592</v>
      </c>
      <c r="C1215" s="410" t="s">
        <v>1558</v>
      </c>
      <c r="D1215" s="411" t="s">
        <v>339</v>
      </c>
      <c r="E1215" s="412">
        <v>559</v>
      </c>
      <c r="F1215" s="413">
        <v>105.02</v>
      </c>
      <c r="G1215" s="414">
        <f t="shared" si="36"/>
        <v>5.3227956579699107</v>
      </c>
      <c r="H1215" s="415">
        <f t="shared" si="37"/>
        <v>5.3227956579699107</v>
      </c>
    </row>
    <row r="1216" spans="1:8" ht="15" hidden="1" thickBot="1">
      <c r="A1216" s="409">
        <v>202201</v>
      </c>
      <c r="B1216" s="410" t="s">
        <v>1593</v>
      </c>
      <c r="C1216" s="410" t="s">
        <v>1558</v>
      </c>
      <c r="D1216" s="411" t="s">
        <v>337</v>
      </c>
      <c r="E1216" s="412">
        <v>111838</v>
      </c>
      <c r="F1216" s="413">
        <v>105.02</v>
      </c>
      <c r="G1216" s="414">
        <f t="shared" si="36"/>
        <v>1064.9209674347744</v>
      </c>
      <c r="H1216" s="415">
        <f t="shared" si="37"/>
        <v>5.3246048371738723</v>
      </c>
    </row>
    <row r="1217" spans="1:8" ht="15" hidden="1" thickBot="1">
      <c r="A1217" s="409">
        <v>202201</v>
      </c>
      <c r="B1217" s="410" t="s">
        <v>1594</v>
      </c>
      <c r="C1217" s="410" t="s">
        <v>1558</v>
      </c>
      <c r="D1217" s="411" t="s">
        <v>337</v>
      </c>
      <c r="E1217" s="412">
        <v>111891</v>
      </c>
      <c r="F1217" s="413">
        <v>105.02</v>
      </c>
      <c r="G1217" s="414">
        <f t="shared" si="36"/>
        <v>1065.4256332127213</v>
      </c>
      <c r="H1217" s="415">
        <f t="shared" si="37"/>
        <v>5.3271281660636065</v>
      </c>
    </row>
    <row r="1218" spans="1:8" ht="15" hidden="1" thickBot="1">
      <c r="A1218" s="409">
        <v>202201</v>
      </c>
      <c r="B1218" s="410" t="s">
        <v>1595</v>
      </c>
      <c r="C1218" s="410" t="s">
        <v>1558</v>
      </c>
      <c r="D1218" s="411" t="s">
        <v>337</v>
      </c>
      <c r="E1218" s="412">
        <v>27620</v>
      </c>
      <c r="F1218" s="413">
        <v>105.02</v>
      </c>
      <c r="G1218" s="414">
        <f t="shared" ref="G1218:G1281" si="38">+E1218/F1218</f>
        <v>262.99752428108934</v>
      </c>
      <c r="H1218" s="415">
        <f t="shared" ref="H1218:H1281" si="39">IF(D1218="TB",G1218/200,IF(D1218="LT",G1218,"VER"))</f>
        <v>1.3149876214054468</v>
      </c>
    </row>
    <row r="1219" spans="1:8" ht="15" hidden="1" thickBot="1">
      <c r="A1219" s="409">
        <v>202201</v>
      </c>
      <c r="B1219" s="410" t="s">
        <v>1596</v>
      </c>
      <c r="C1219" s="410" t="s">
        <v>1558</v>
      </c>
      <c r="D1219" s="411" t="s">
        <v>337</v>
      </c>
      <c r="E1219" s="412">
        <v>91188</v>
      </c>
      <c r="F1219" s="413">
        <v>105.02</v>
      </c>
      <c r="G1219" s="414">
        <f t="shared" si="38"/>
        <v>868.29175395162827</v>
      </c>
      <c r="H1219" s="415">
        <f t="shared" si="39"/>
        <v>4.341458769758141</v>
      </c>
    </row>
    <row r="1220" spans="1:8" ht="15" hidden="1" thickBot="1">
      <c r="A1220" s="409">
        <v>202201</v>
      </c>
      <c r="B1220" s="410" t="s">
        <v>1597</v>
      </c>
      <c r="C1220" s="410" t="s">
        <v>1558</v>
      </c>
      <c r="D1220" s="411" t="s">
        <v>339</v>
      </c>
      <c r="E1220" s="412">
        <v>456</v>
      </c>
      <c r="F1220" s="413">
        <v>105.02</v>
      </c>
      <c r="G1220" s="414">
        <f t="shared" si="38"/>
        <v>4.3420300895067605</v>
      </c>
      <c r="H1220" s="415">
        <f t="shared" si="39"/>
        <v>4.3420300895067605</v>
      </c>
    </row>
    <row r="1221" spans="1:8" ht="15" hidden="1" thickBot="1">
      <c r="A1221" s="409">
        <v>202201</v>
      </c>
      <c r="B1221" s="410" t="s">
        <v>1598</v>
      </c>
      <c r="C1221" s="410" t="s">
        <v>1558</v>
      </c>
      <c r="D1221" s="411" t="s">
        <v>337</v>
      </c>
      <c r="E1221" s="412">
        <v>18325</v>
      </c>
      <c r="F1221" s="413">
        <v>105.02</v>
      </c>
      <c r="G1221" s="414">
        <f t="shared" si="38"/>
        <v>174.49057322414779</v>
      </c>
      <c r="H1221" s="415">
        <f t="shared" si="39"/>
        <v>0.87245286612073902</v>
      </c>
    </row>
    <row r="1222" spans="1:8" ht="15" hidden="1" thickBot="1">
      <c r="A1222" s="409">
        <v>202201</v>
      </c>
      <c r="B1222" s="410" t="s">
        <v>1599</v>
      </c>
      <c r="C1222" s="410" t="s">
        <v>1558</v>
      </c>
      <c r="D1222" s="411" t="s">
        <v>337</v>
      </c>
      <c r="E1222" s="412">
        <v>46054</v>
      </c>
      <c r="F1222" s="413">
        <v>105.02</v>
      </c>
      <c r="G1222" s="414">
        <f t="shared" si="38"/>
        <v>438.52599504856221</v>
      </c>
      <c r="H1222" s="415">
        <f t="shared" si="39"/>
        <v>2.1926299752428111</v>
      </c>
    </row>
    <row r="1223" spans="1:8" ht="15" hidden="1" thickBot="1">
      <c r="A1223" s="409">
        <v>202201</v>
      </c>
      <c r="B1223" s="410" t="s">
        <v>1600</v>
      </c>
      <c r="C1223" s="410" t="s">
        <v>1558</v>
      </c>
      <c r="D1223" s="411" t="s">
        <v>339</v>
      </c>
      <c r="E1223" s="412">
        <v>230</v>
      </c>
      <c r="F1223" s="413">
        <v>105.02</v>
      </c>
      <c r="G1223" s="414">
        <f t="shared" si="38"/>
        <v>2.190059036374024</v>
      </c>
      <c r="H1223" s="415">
        <f t="shared" si="39"/>
        <v>2.190059036374024</v>
      </c>
    </row>
    <row r="1224" spans="1:8" ht="15" hidden="1" thickBot="1">
      <c r="A1224" s="409">
        <v>202201</v>
      </c>
      <c r="B1224" s="410" t="s">
        <v>1601</v>
      </c>
      <c r="C1224" s="410" t="s">
        <v>1558</v>
      </c>
      <c r="D1224" s="411" t="s">
        <v>337</v>
      </c>
      <c r="E1224" s="412">
        <v>46054</v>
      </c>
      <c r="F1224" s="413">
        <v>105.02</v>
      </c>
      <c r="G1224" s="414">
        <f t="shared" si="38"/>
        <v>438.52599504856221</v>
      </c>
      <c r="H1224" s="415">
        <f t="shared" si="39"/>
        <v>2.1926299752428111</v>
      </c>
    </row>
    <row r="1225" spans="1:8" ht="15" hidden="1" thickBot="1">
      <c r="A1225" s="409">
        <v>202201</v>
      </c>
      <c r="B1225" s="410" t="s">
        <v>1602</v>
      </c>
      <c r="C1225" s="410" t="s">
        <v>1558</v>
      </c>
      <c r="D1225" s="411" t="s">
        <v>339</v>
      </c>
      <c r="E1225" s="412">
        <v>230</v>
      </c>
      <c r="F1225" s="413">
        <v>105.02</v>
      </c>
      <c r="G1225" s="414">
        <f t="shared" si="38"/>
        <v>2.190059036374024</v>
      </c>
      <c r="H1225" s="415">
        <f t="shared" si="39"/>
        <v>2.190059036374024</v>
      </c>
    </row>
    <row r="1226" spans="1:8" ht="15" hidden="1" thickBot="1">
      <c r="A1226" s="409">
        <v>202201</v>
      </c>
      <c r="B1226" s="410" t="s">
        <v>1603</v>
      </c>
      <c r="C1226" s="410" t="s">
        <v>1558</v>
      </c>
      <c r="D1226" s="411" t="s">
        <v>337</v>
      </c>
      <c r="E1226" s="412">
        <v>45753</v>
      </c>
      <c r="F1226" s="413">
        <v>105.02</v>
      </c>
      <c r="G1226" s="414">
        <f t="shared" si="38"/>
        <v>435.65987430965532</v>
      </c>
      <c r="H1226" s="415">
        <f t="shared" si="39"/>
        <v>2.1782993715482766</v>
      </c>
    </row>
    <row r="1227" spans="1:8" ht="15" hidden="1" thickBot="1">
      <c r="A1227" s="409">
        <v>202201</v>
      </c>
      <c r="B1227" s="410" t="s">
        <v>1604</v>
      </c>
      <c r="C1227" s="410" t="s">
        <v>1558</v>
      </c>
      <c r="D1227" s="411" t="s">
        <v>337</v>
      </c>
      <c r="E1227" s="412">
        <v>56412</v>
      </c>
      <c r="F1227" s="413">
        <v>105.02</v>
      </c>
      <c r="G1227" s="414">
        <f t="shared" si="38"/>
        <v>537.15482765187585</v>
      </c>
      <c r="H1227" s="415">
        <f t="shared" si="39"/>
        <v>2.6857741382593794</v>
      </c>
    </row>
    <row r="1228" spans="1:8" ht="15" hidden="1" thickBot="1">
      <c r="A1228" s="409">
        <v>202201</v>
      </c>
      <c r="B1228" s="410" t="s">
        <v>1605</v>
      </c>
      <c r="C1228" s="410" t="s">
        <v>1558</v>
      </c>
      <c r="D1228" s="411" t="s">
        <v>337</v>
      </c>
      <c r="E1228" s="412">
        <v>49546</v>
      </c>
      <c r="F1228" s="413">
        <v>105.02</v>
      </c>
      <c r="G1228" s="414">
        <f t="shared" si="38"/>
        <v>471.7768044182061</v>
      </c>
      <c r="H1228" s="415">
        <f t="shared" si="39"/>
        <v>2.3588840220910305</v>
      </c>
    </row>
    <row r="1229" spans="1:8" ht="15" hidden="1" thickBot="1">
      <c r="A1229" s="409">
        <v>202201</v>
      </c>
      <c r="B1229" s="410" t="s">
        <v>1606</v>
      </c>
      <c r="C1229" s="410" t="s">
        <v>1558</v>
      </c>
      <c r="D1229" s="411" t="s">
        <v>337</v>
      </c>
      <c r="E1229" s="412">
        <v>41014</v>
      </c>
      <c r="F1229" s="413">
        <v>105.02</v>
      </c>
      <c r="G1229" s="414">
        <f t="shared" si="38"/>
        <v>390.53513616454012</v>
      </c>
      <c r="H1229" s="415">
        <f t="shared" si="39"/>
        <v>1.9526756808227006</v>
      </c>
    </row>
    <row r="1230" spans="1:8" ht="15" hidden="1" thickBot="1">
      <c r="A1230" s="409">
        <v>202201</v>
      </c>
      <c r="B1230" s="410" t="s">
        <v>1607</v>
      </c>
      <c r="C1230" s="410" t="s">
        <v>1558</v>
      </c>
      <c r="D1230" s="411" t="s">
        <v>337</v>
      </c>
      <c r="E1230" s="412">
        <v>36466</v>
      </c>
      <c r="F1230" s="413">
        <v>105.02</v>
      </c>
      <c r="G1230" s="414">
        <f t="shared" si="38"/>
        <v>347.22909921919637</v>
      </c>
      <c r="H1230" s="415">
        <f t="shared" si="39"/>
        <v>1.7361454960959819</v>
      </c>
    </row>
    <row r="1231" spans="1:8" ht="15" hidden="1" thickBot="1">
      <c r="A1231" s="409">
        <v>202201</v>
      </c>
      <c r="B1231" s="410" t="s">
        <v>1608</v>
      </c>
      <c r="C1231" s="410" t="s">
        <v>1558</v>
      </c>
      <c r="D1231" s="411" t="s">
        <v>337</v>
      </c>
      <c r="E1231" s="412">
        <v>36466</v>
      </c>
      <c r="F1231" s="413">
        <v>105.02</v>
      </c>
      <c r="G1231" s="414">
        <f t="shared" si="38"/>
        <v>347.22909921919637</v>
      </c>
      <c r="H1231" s="415">
        <f t="shared" si="39"/>
        <v>1.7361454960959819</v>
      </c>
    </row>
    <row r="1232" spans="1:8" ht="15" hidden="1" thickBot="1">
      <c r="A1232" s="409">
        <v>202201</v>
      </c>
      <c r="B1232" s="410" t="s">
        <v>1609</v>
      </c>
      <c r="C1232" s="410" t="s">
        <v>1558</v>
      </c>
      <c r="D1232" s="411" t="s">
        <v>337</v>
      </c>
      <c r="E1232" s="412">
        <v>36466</v>
      </c>
      <c r="F1232" s="413">
        <v>105.02</v>
      </c>
      <c r="G1232" s="414">
        <f t="shared" si="38"/>
        <v>347.22909921919637</v>
      </c>
      <c r="H1232" s="415">
        <f t="shared" si="39"/>
        <v>1.7361454960959819</v>
      </c>
    </row>
    <row r="1233" spans="1:8" ht="15" hidden="1" thickBot="1">
      <c r="A1233" s="409">
        <v>202201</v>
      </c>
      <c r="B1233" s="410" t="s">
        <v>1610</v>
      </c>
      <c r="C1233" s="410" t="s">
        <v>1558</v>
      </c>
      <c r="D1233" s="411" t="s">
        <v>337</v>
      </c>
      <c r="E1233" s="412">
        <v>27620</v>
      </c>
      <c r="F1233" s="413">
        <v>105.02</v>
      </c>
      <c r="G1233" s="414">
        <f t="shared" si="38"/>
        <v>262.99752428108934</v>
      </c>
      <c r="H1233" s="415">
        <f t="shared" si="39"/>
        <v>1.3149876214054468</v>
      </c>
    </row>
    <row r="1234" spans="1:8" ht="15" hidden="1" thickBot="1">
      <c r="A1234" s="409">
        <v>202201</v>
      </c>
      <c r="B1234" s="410" t="s">
        <v>1611</v>
      </c>
      <c r="C1234" s="410" t="s">
        <v>1558</v>
      </c>
      <c r="D1234" s="411" t="s">
        <v>337</v>
      </c>
      <c r="E1234" s="412">
        <v>27620</v>
      </c>
      <c r="F1234" s="413">
        <v>105.02</v>
      </c>
      <c r="G1234" s="414">
        <f t="shared" si="38"/>
        <v>262.99752428108934</v>
      </c>
      <c r="H1234" s="415">
        <f t="shared" si="39"/>
        <v>1.3149876214054468</v>
      </c>
    </row>
    <row r="1235" spans="1:8" ht="15" hidden="1" thickBot="1">
      <c r="A1235" s="409">
        <v>202201</v>
      </c>
      <c r="B1235" s="410" t="s">
        <v>1612</v>
      </c>
      <c r="C1235" s="410" t="s">
        <v>1558</v>
      </c>
      <c r="D1235" s="411" t="s">
        <v>337</v>
      </c>
      <c r="E1235" s="412">
        <v>27620</v>
      </c>
      <c r="F1235" s="413">
        <v>105.02</v>
      </c>
      <c r="G1235" s="414">
        <f t="shared" si="38"/>
        <v>262.99752428108934</v>
      </c>
      <c r="H1235" s="415">
        <f t="shared" si="39"/>
        <v>1.3149876214054468</v>
      </c>
    </row>
    <row r="1236" spans="1:8" ht="15" hidden="1" thickBot="1">
      <c r="A1236" s="409">
        <v>202201</v>
      </c>
      <c r="B1236" s="410" t="s">
        <v>1613</v>
      </c>
      <c r="C1236" s="410" t="s">
        <v>1558</v>
      </c>
      <c r="D1236" s="411" t="s">
        <v>339</v>
      </c>
      <c r="E1236" s="412">
        <v>138</v>
      </c>
      <c r="F1236" s="413">
        <v>105.02</v>
      </c>
      <c r="G1236" s="414">
        <f t="shared" si="38"/>
        <v>1.3140354218244144</v>
      </c>
      <c r="H1236" s="415">
        <f t="shared" si="39"/>
        <v>1.3140354218244144</v>
      </c>
    </row>
    <row r="1237" spans="1:8" ht="15" hidden="1" thickBot="1">
      <c r="A1237" s="409">
        <v>202201</v>
      </c>
      <c r="B1237" s="410" t="s">
        <v>1614</v>
      </c>
      <c r="C1237" s="410" t="s">
        <v>1558</v>
      </c>
      <c r="D1237" s="411" t="s">
        <v>337</v>
      </c>
      <c r="E1237" s="412">
        <v>27620</v>
      </c>
      <c r="F1237" s="413">
        <v>105.02</v>
      </c>
      <c r="G1237" s="414">
        <f t="shared" si="38"/>
        <v>262.99752428108934</v>
      </c>
      <c r="H1237" s="415">
        <f t="shared" si="39"/>
        <v>1.3149876214054468</v>
      </c>
    </row>
    <row r="1238" spans="1:8" ht="15" hidden="1" thickBot="1">
      <c r="A1238" s="409">
        <v>202201</v>
      </c>
      <c r="B1238" s="410" t="s">
        <v>1615</v>
      </c>
      <c r="C1238" s="410" t="s">
        <v>1558</v>
      </c>
      <c r="D1238" s="411" t="s">
        <v>337</v>
      </c>
      <c r="E1238" s="412">
        <v>27620</v>
      </c>
      <c r="F1238" s="413">
        <v>105.02</v>
      </c>
      <c r="G1238" s="414">
        <f t="shared" si="38"/>
        <v>262.99752428108934</v>
      </c>
      <c r="H1238" s="415">
        <f t="shared" si="39"/>
        <v>1.3149876214054468</v>
      </c>
    </row>
    <row r="1239" spans="1:8" ht="15" hidden="1" thickBot="1">
      <c r="A1239" s="409">
        <v>202201</v>
      </c>
      <c r="B1239" s="410" t="s">
        <v>1616</v>
      </c>
      <c r="C1239" s="410" t="s">
        <v>1558</v>
      </c>
      <c r="D1239" s="411" t="s">
        <v>339</v>
      </c>
      <c r="E1239" s="412">
        <v>138</v>
      </c>
      <c r="F1239" s="413">
        <v>105.02</v>
      </c>
      <c r="G1239" s="414">
        <f t="shared" si="38"/>
        <v>1.3140354218244144</v>
      </c>
      <c r="H1239" s="415">
        <f t="shared" si="39"/>
        <v>1.3140354218244144</v>
      </c>
    </row>
    <row r="1240" spans="1:8" ht="15" hidden="1" thickBot="1">
      <c r="A1240" s="409">
        <v>202201</v>
      </c>
      <c r="B1240" s="410" t="s">
        <v>1617</v>
      </c>
      <c r="C1240" s="410" t="s">
        <v>1558</v>
      </c>
      <c r="D1240" s="411" t="s">
        <v>337</v>
      </c>
      <c r="E1240" s="412">
        <v>27620</v>
      </c>
      <c r="F1240" s="413">
        <v>105.02</v>
      </c>
      <c r="G1240" s="414">
        <f t="shared" si="38"/>
        <v>262.99752428108934</v>
      </c>
      <c r="H1240" s="415">
        <f t="shared" si="39"/>
        <v>1.3149876214054468</v>
      </c>
    </row>
    <row r="1241" spans="1:8" ht="15" hidden="1" thickBot="1">
      <c r="A1241" s="409">
        <v>202201</v>
      </c>
      <c r="B1241" s="410" t="s">
        <v>1618</v>
      </c>
      <c r="C1241" s="410" t="s">
        <v>1558</v>
      </c>
      <c r="D1241" s="411" t="s">
        <v>339</v>
      </c>
      <c r="E1241" s="412">
        <v>138</v>
      </c>
      <c r="F1241" s="413">
        <v>105.02</v>
      </c>
      <c r="G1241" s="414">
        <f t="shared" si="38"/>
        <v>1.3140354218244144</v>
      </c>
      <c r="H1241" s="415">
        <f t="shared" si="39"/>
        <v>1.3140354218244144</v>
      </c>
    </row>
    <row r="1242" spans="1:8" ht="15" hidden="1" thickBot="1">
      <c r="A1242" s="409">
        <v>202201</v>
      </c>
      <c r="B1242" s="410" t="s">
        <v>1619</v>
      </c>
      <c r="C1242" s="410" t="s">
        <v>1558</v>
      </c>
      <c r="D1242" s="411" t="s">
        <v>337</v>
      </c>
      <c r="E1242" s="412">
        <v>29719</v>
      </c>
      <c r="F1242" s="413">
        <v>105.02</v>
      </c>
      <c r="G1242" s="414">
        <f t="shared" si="38"/>
        <v>282.98419348695489</v>
      </c>
      <c r="H1242" s="415">
        <f t="shared" si="39"/>
        <v>1.4149209674347745</v>
      </c>
    </row>
    <row r="1243" spans="1:8" ht="15" hidden="1" thickBot="1">
      <c r="A1243" s="409">
        <v>202201</v>
      </c>
      <c r="B1243" s="410" t="s">
        <v>1620</v>
      </c>
      <c r="C1243" s="410" t="s">
        <v>1558</v>
      </c>
      <c r="D1243" s="411" t="s">
        <v>339</v>
      </c>
      <c r="E1243" s="412">
        <v>149</v>
      </c>
      <c r="F1243" s="413">
        <v>105.02</v>
      </c>
      <c r="G1243" s="414">
        <f t="shared" si="38"/>
        <v>1.4187773757379547</v>
      </c>
      <c r="H1243" s="415">
        <f t="shared" si="39"/>
        <v>1.4187773757379547</v>
      </c>
    </row>
    <row r="1244" spans="1:8" ht="15" hidden="1" thickBot="1">
      <c r="A1244" s="409">
        <v>202201</v>
      </c>
      <c r="B1244" s="410" t="s">
        <v>1621</v>
      </c>
      <c r="C1244" s="410" t="s">
        <v>1558</v>
      </c>
      <c r="D1244" s="411" t="s">
        <v>337</v>
      </c>
      <c r="E1244" s="412">
        <v>33918</v>
      </c>
      <c r="F1244" s="413">
        <v>105.02</v>
      </c>
      <c r="G1244" s="414">
        <f t="shared" si="38"/>
        <v>322.9670538944963</v>
      </c>
      <c r="H1244" s="415">
        <f t="shared" si="39"/>
        <v>1.6148352694724815</v>
      </c>
    </row>
    <row r="1245" spans="1:8" ht="15" hidden="1" thickBot="1">
      <c r="A1245" s="409">
        <v>202201</v>
      </c>
      <c r="B1245" s="410" t="s">
        <v>1622</v>
      </c>
      <c r="C1245" s="410" t="s">
        <v>1558</v>
      </c>
      <c r="D1245" s="411" t="s">
        <v>339</v>
      </c>
      <c r="E1245" s="412">
        <v>170</v>
      </c>
      <c r="F1245" s="413">
        <v>105.02</v>
      </c>
      <c r="G1245" s="414">
        <f t="shared" si="38"/>
        <v>1.6187392877547135</v>
      </c>
      <c r="H1245" s="415">
        <f t="shared" si="39"/>
        <v>1.6187392877547135</v>
      </c>
    </row>
    <row r="1246" spans="1:8" ht="15" hidden="1" thickBot="1">
      <c r="A1246" s="409">
        <v>202201</v>
      </c>
      <c r="B1246" s="410" t="s">
        <v>1623</v>
      </c>
      <c r="C1246" s="410" t="s">
        <v>1558</v>
      </c>
      <c r="D1246" s="411" t="s">
        <v>337</v>
      </c>
      <c r="E1246" s="412">
        <v>54914</v>
      </c>
      <c r="F1246" s="413">
        <v>105.02</v>
      </c>
      <c r="G1246" s="414">
        <f t="shared" si="38"/>
        <v>522.89087792801377</v>
      </c>
      <c r="H1246" s="415">
        <f t="shared" si="39"/>
        <v>2.6144543896400689</v>
      </c>
    </row>
    <row r="1247" spans="1:8" ht="15" hidden="1" thickBot="1">
      <c r="A1247" s="409">
        <v>202201</v>
      </c>
      <c r="B1247" s="410" t="s">
        <v>1624</v>
      </c>
      <c r="C1247" s="410" t="s">
        <v>1558</v>
      </c>
      <c r="D1247" s="411" t="s">
        <v>339</v>
      </c>
      <c r="E1247" s="412">
        <v>275</v>
      </c>
      <c r="F1247" s="413">
        <v>105.02</v>
      </c>
      <c r="G1247" s="414">
        <f t="shared" si="38"/>
        <v>2.6185488478385071</v>
      </c>
      <c r="H1247" s="415">
        <f t="shared" si="39"/>
        <v>2.6185488478385071</v>
      </c>
    </row>
    <row r="1248" spans="1:8" ht="15" hidden="1" thickBot="1">
      <c r="A1248" s="409">
        <v>202201</v>
      </c>
      <c r="B1248" s="410" t="s">
        <v>1625</v>
      </c>
      <c r="C1248" s="410" t="s">
        <v>1558</v>
      </c>
      <c r="D1248" s="411" t="s">
        <v>337</v>
      </c>
      <c r="E1248" s="412">
        <v>50715</v>
      </c>
      <c r="F1248" s="413">
        <v>105.02</v>
      </c>
      <c r="G1248" s="414">
        <f t="shared" si="38"/>
        <v>482.9080175204723</v>
      </c>
      <c r="H1248" s="415">
        <f t="shared" si="39"/>
        <v>2.4145400876023615</v>
      </c>
    </row>
    <row r="1249" spans="1:8" ht="15" hidden="1" thickBot="1">
      <c r="A1249" s="409">
        <v>202201</v>
      </c>
      <c r="B1249" s="410" t="s">
        <v>1626</v>
      </c>
      <c r="C1249" s="410" t="s">
        <v>1558</v>
      </c>
      <c r="D1249" s="411" t="s">
        <v>339</v>
      </c>
      <c r="E1249" s="412">
        <v>254</v>
      </c>
      <c r="F1249" s="413">
        <v>105.02</v>
      </c>
      <c r="G1249" s="414">
        <f t="shared" si="38"/>
        <v>2.4185869358217484</v>
      </c>
      <c r="H1249" s="415">
        <f t="shared" si="39"/>
        <v>2.4185869358217484</v>
      </c>
    </row>
    <row r="1250" spans="1:8" ht="15" hidden="1" thickBot="1">
      <c r="A1250" s="409">
        <v>202201</v>
      </c>
      <c r="B1250" s="410" t="s">
        <v>1627</v>
      </c>
      <c r="C1250" s="410" t="s">
        <v>1558</v>
      </c>
      <c r="D1250" s="411" t="s">
        <v>337</v>
      </c>
      <c r="E1250" s="412">
        <v>24470</v>
      </c>
      <c r="F1250" s="413">
        <v>105.02</v>
      </c>
      <c r="G1250" s="414">
        <f t="shared" si="38"/>
        <v>233.00323747857553</v>
      </c>
      <c r="H1250" s="415">
        <f t="shared" si="39"/>
        <v>1.1650161873928777</v>
      </c>
    </row>
    <row r="1251" spans="1:8" ht="15" hidden="1" thickBot="1">
      <c r="A1251" s="409">
        <v>202201</v>
      </c>
      <c r="B1251" s="410" t="s">
        <v>1628</v>
      </c>
      <c r="C1251" s="410" t="s">
        <v>1558</v>
      </c>
      <c r="D1251" s="411" t="s">
        <v>339</v>
      </c>
      <c r="E1251" s="412">
        <v>122</v>
      </c>
      <c r="F1251" s="413">
        <v>105.02</v>
      </c>
      <c r="G1251" s="414">
        <f t="shared" si="38"/>
        <v>1.1616834888592649</v>
      </c>
      <c r="H1251" s="415">
        <f t="shared" si="39"/>
        <v>1.1616834888592649</v>
      </c>
    </row>
    <row r="1252" spans="1:8" ht="15" hidden="1" thickBot="1">
      <c r="A1252" s="409">
        <v>202201</v>
      </c>
      <c r="B1252" s="410" t="s">
        <v>1629</v>
      </c>
      <c r="C1252" s="410" t="s">
        <v>1558</v>
      </c>
      <c r="D1252" s="411" t="s">
        <v>337</v>
      </c>
      <c r="E1252" s="412">
        <v>0.01</v>
      </c>
      <c r="F1252" s="413">
        <v>105.02</v>
      </c>
      <c r="G1252" s="414">
        <f t="shared" si="38"/>
        <v>9.5219958103218437E-5</v>
      </c>
      <c r="H1252" s="415">
        <f t="shared" si="39"/>
        <v>4.7609979051609216E-7</v>
      </c>
    </row>
    <row r="1253" spans="1:8" ht="15" hidden="1" thickBot="1">
      <c r="A1253" s="409">
        <v>202201</v>
      </c>
      <c r="B1253" s="410" t="s">
        <v>1630</v>
      </c>
      <c r="C1253" s="410" t="s">
        <v>1558</v>
      </c>
      <c r="D1253" s="411" t="s">
        <v>337</v>
      </c>
      <c r="E1253" s="412">
        <v>0.01</v>
      </c>
      <c r="F1253" s="413">
        <v>105.02</v>
      </c>
      <c r="G1253" s="414">
        <f t="shared" si="38"/>
        <v>9.5219958103218437E-5</v>
      </c>
      <c r="H1253" s="415">
        <f t="shared" si="39"/>
        <v>4.7609979051609216E-7</v>
      </c>
    </row>
    <row r="1254" spans="1:8" ht="15" hidden="1" thickBot="1">
      <c r="A1254" s="409">
        <v>202201</v>
      </c>
      <c r="B1254" s="410" t="s">
        <v>1631</v>
      </c>
      <c r="C1254" s="410" t="s">
        <v>1558</v>
      </c>
      <c r="D1254" s="411" t="s">
        <v>337</v>
      </c>
      <c r="E1254" s="412">
        <v>27620</v>
      </c>
      <c r="F1254" s="413">
        <v>105.02</v>
      </c>
      <c r="G1254" s="414">
        <f t="shared" si="38"/>
        <v>262.99752428108934</v>
      </c>
      <c r="H1254" s="415">
        <f t="shared" si="39"/>
        <v>1.3149876214054468</v>
      </c>
    </row>
    <row r="1255" spans="1:8" ht="15" hidden="1" thickBot="1">
      <c r="A1255" s="409">
        <v>202201</v>
      </c>
      <c r="B1255" s="410" t="s">
        <v>1632</v>
      </c>
      <c r="C1255" s="410" t="s">
        <v>1558</v>
      </c>
      <c r="D1255" s="411" t="s">
        <v>339</v>
      </c>
      <c r="E1255" s="412">
        <v>138</v>
      </c>
      <c r="F1255" s="413">
        <v>105.02</v>
      </c>
      <c r="G1255" s="414">
        <f t="shared" si="38"/>
        <v>1.3140354218244144</v>
      </c>
      <c r="H1255" s="415">
        <f t="shared" si="39"/>
        <v>1.3140354218244144</v>
      </c>
    </row>
    <row r="1256" spans="1:8" ht="15" hidden="1" thickBot="1">
      <c r="A1256" s="409">
        <v>202201</v>
      </c>
      <c r="B1256" s="410" t="s">
        <v>1633</v>
      </c>
      <c r="C1256" s="410" t="s">
        <v>1558</v>
      </c>
      <c r="D1256" s="411" t="s">
        <v>337</v>
      </c>
      <c r="E1256" s="412">
        <v>100550</v>
      </c>
      <c r="F1256" s="413">
        <v>105.02</v>
      </c>
      <c r="G1256" s="414">
        <f t="shared" si="38"/>
        <v>957.43667872786136</v>
      </c>
      <c r="H1256" s="415">
        <f t="shared" si="39"/>
        <v>4.7871833936393067</v>
      </c>
    </row>
    <row r="1257" spans="1:8" ht="15" hidden="1" thickBot="1">
      <c r="A1257" s="409">
        <v>202201</v>
      </c>
      <c r="B1257" s="410" t="s">
        <v>1634</v>
      </c>
      <c r="C1257" s="410" t="s">
        <v>1558</v>
      </c>
      <c r="D1257" s="411" t="s">
        <v>337</v>
      </c>
      <c r="E1257" s="412">
        <v>46054</v>
      </c>
      <c r="F1257" s="413">
        <v>105.02</v>
      </c>
      <c r="G1257" s="414">
        <f t="shared" si="38"/>
        <v>438.52599504856221</v>
      </c>
      <c r="H1257" s="415">
        <f t="shared" si="39"/>
        <v>2.1926299752428111</v>
      </c>
    </row>
    <row r="1258" spans="1:8" ht="15" hidden="1" thickBot="1">
      <c r="A1258" s="409">
        <v>202201</v>
      </c>
      <c r="B1258" s="410" t="s">
        <v>1635</v>
      </c>
      <c r="C1258" s="410" t="s">
        <v>1558</v>
      </c>
      <c r="D1258" s="411" t="s">
        <v>337</v>
      </c>
      <c r="E1258" s="412">
        <v>46054</v>
      </c>
      <c r="F1258" s="413">
        <v>105.02</v>
      </c>
      <c r="G1258" s="414">
        <f t="shared" si="38"/>
        <v>438.52599504856221</v>
      </c>
      <c r="H1258" s="415">
        <f t="shared" si="39"/>
        <v>2.1926299752428111</v>
      </c>
    </row>
    <row r="1259" spans="1:8" ht="15" hidden="1" thickBot="1">
      <c r="A1259" s="409">
        <v>202201</v>
      </c>
      <c r="B1259" s="410" t="s">
        <v>1636</v>
      </c>
      <c r="C1259" s="410" t="s">
        <v>1558</v>
      </c>
      <c r="D1259" s="411" t="s">
        <v>339</v>
      </c>
      <c r="E1259" s="412">
        <v>230</v>
      </c>
      <c r="F1259" s="413">
        <v>105.02</v>
      </c>
      <c r="G1259" s="414">
        <f t="shared" si="38"/>
        <v>2.190059036374024</v>
      </c>
      <c r="H1259" s="415">
        <f t="shared" si="39"/>
        <v>2.190059036374024</v>
      </c>
    </row>
    <row r="1260" spans="1:8" ht="15" hidden="1" thickBot="1">
      <c r="A1260" s="409">
        <v>202201</v>
      </c>
      <c r="B1260" s="410" t="s">
        <v>1637</v>
      </c>
      <c r="C1260" s="410" t="s">
        <v>1558</v>
      </c>
      <c r="D1260" s="411" t="s">
        <v>337</v>
      </c>
      <c r="E1260" s="412">
        <v>14554</v>
      </c>
      <c r="F1260" s="413">
        <v>105.02</v>
      </c>
      <c r="G1260" s="414">
        <f t="shared" si="38"/>
        <v>138.58312702342411</v>
      </c>
      <c r="H1260" s="415">
        <f t="shared" si="39"/>
        <v>0.69291563511712051</v>
      </c>
    </row>
    <row r="1261" spans="1:8" ht="15" hidden="1" thickBot="1">
      <c r="A1261" s="409">
        <v>202201</v>
      </c>
      <c r="B1261" s="410" t="s">
        <v>1638</v>
      </c>
      <c r="C1261" s="410" t="s">
        <v>1558</v>
      </c>
      <c r="D1261" s="411" t="s">
        <v>337</v>
      </c>
      <c r="E1261" s="412">
        <v>16576</v>
      </c>
      <c r="F1261" s="413">
        <v>105.02</v>
      </c>
      <c r="G1261" s="414">
        <f t="shared" si="38"/>
        <v>157.83660255189488</v>
      </c>
      <c r="H1261" s="415">
        <f t="shared" si="39"/>
        <v>0.78918301275947444</v>
      </c>
    </row>
    <row r="1262" spans="1:8" ht="15" hidden="1" thickBot="1">
      <c r="A1262" s="409">
        <v>202201</v>
      </c>
      <c r="B1262" s="410" t="s">
        <v>1639</v>
      </c>
      <c r="C1262" s="410" t="s">
        <v>1558</v>
      </c>
      <c r="D1262" s="411" t="s">
        <v>339</v>
      </c>
      <c r="E1262" s="412">
        <v>82.88</v>
      </c>
      <c r="F1262" s="413">
        <v>105.02</v>
      </c>
      <c r="G1262" s="414">
        <f t="shared" si="38"/>
        <v>0.78918301275947433</v>
      </c>
      <c r="H1262" s="415">
        <f t="shared" si="39"/>
        <v>0.78918301275947433</v>
      </c>
    </row>
    <row r="1263" spans="1:8" ht="15" hidden="1" thickBot="1">
      <c r="A1263" s="409">
        <v>202201</v>
      </c>
      <c r="B1263" s="410" t="s">
        <v>1640</v>
      </c>
      <c r="C1263" s="410" t="s">
        <v>1558</v>
      </c>
      <c r="D1263" s="411" t="s">
        <v>337</v>
      </c>
      <c r="E1263" s="412">
        <v>16576</v>
      </c>
      <c r="F1263" s="413">
        <v>105.02</v>
      </c>
      <c r="G1263" s="414">
        <f t="shared" si="38"/>
        <v>157.83660255189488</v>
      </c>
      <c r="H1263" s="415">
        <f t="shared" si="39"/>
        <v>0.78918301275947444</v>
      </c>
    </row>
    <row r="1264" spans="1:8" ht="15" hidden="1" thickBot="1">
      <c r="A1264" s="409">
        <v>202201</v>
      </c>
      <c r="B1264" s="410" t="s">
        <v>1641</v>
      </c>
      <c r="C1264" s="410" t="s">
        <v>1558</v>
      </c>
      <c r="D1264" s="411" t="s">
        <v>337</v>
      </c>
      <c r="E1264" s="412">
        <v>16576</v>
      </c>
      <c r="F1264" s="413">
        <v>105.02</v>
      </c>
      <c r="G1264" s="414">
        <f t="shared" si="38"/>
        <v>157.83660255189488</v>
      </c>
      <c r="H1264" s="415">
        <f t="shared" si="39"/>
        <v>0.78918301275947444</v>
      </c>
    </row>
    <row r="1265" spans="1:8" ht="15" hidden="1" thickBot="1">
      <c r="A1265" s="409">
        <v>202201</v>
      </c>
      <c r="B1265" s="410" t="s">
        <v>1642</v>
      </c>
      <c r="C1265" s="410" t="s">
        <v>1558</v>
      </c>
      <c r="D1265" s="411" t="s">
        <v>337</v>
      </c>
      <c r="E1265" s="412">
        <v>16576</v>
      </c>
      <c r="F1265" s="413">
        <v>105.02</v>
      </c>
      <c r="G1265" s="414">
        <f t="shared" si="38"/>
        <v>157.83660255189488</v>
      </c>
      <c r="H1265" s="415">
        <f t="shared" si="39"/>
        <v>0.78918301275947444</v>
      </c>
    </row>
    <row r="1266" spans="1:8" ht="15" hidden="1" thickBot="1">
      <c r="A1266" s="409">
        <v>202201</v>
      </c>
      <c r="B1266" s="410" t="s">
        <v>1643</v>
      </c>
      <c r="C1266" s="410" t="s">
        <v>1558</v>
      </c>
      <c r="D1266" s="411" t="s">
        <v>350</v>
      </c>
      <c r="E1266" s="412">
        <v>0.01</v>
      </c>
      <c r="F1266" s="413">
        <v>105.02</v>
      </c>
      <c r="G1266" s="414">
        <f t="shared" si="38"/>
        <v>9.5219958103218437E-5</v>
      </c>
      <c r="H1266" s="415" t="str">
        <f t="shared" si="39"/>
        <v>VER</v>
      </c>
    </row>
    <row r="1267" spans="1:8" ht="15" hidden="1" thickBot="1">
      <c r="A1267" s="409">
        <v>202201</v>
      </c>
      <c r="B1267" s="410" t="s">
        <v>1644</v>
      </c>
      <c r="C1267" s="410" t="s">
        <v>1558</v>
      </c>
      <c r="D1267" s="411" t="s">
        <v>337</v>
      </c>
      <c r="E1267" s="412">
        <v>16576</v>
      </c>
      <c r="F1267" s="413">
        <v>105.02</v>
      </c>
      <c r="G1267" s="414">
        <f t="shared" si="38"/>
        <v>157.83660255189488</v>
      </c>
      <c r="H1267" s="415">
        <f t="shared" si="39"/>
        <v>0.78918301275947444</v>
      </c>
    </row>
    <row r="1268" spans="1:8" ht="15" hidden="1" thickBot="1">
      <c r="A1268" s="409">
        <v>202201</v>
      </c>
      <c r="B1268" s="410" t="s">
        <v>1645</v>
      </c>
      <c r="C1268" s="410" t="s">
        <v>1558</v>
      </c>
      <c r="D1268" s="411" t="s">
        <v>337</v>
      </c>
      <c r="E1268" s="412">
        <v>16576</v>
      </c>
      <c r="F1268" s="413">
        <v>105.02</v>
      </c>
      <c r="G1268" s="414">
        <f t="shared" si="38"/>
        <v>157.83660255189488</v>
      </c>
      <c r="H1268" s="415">
        <f t="shared" si="39"/>
        <v>0.78918301275947444</v>
      </c>
    </row>
    <row r="1269" spans="1:8" ht="15" hidden="1" thickBot="1">
      <c r="A1269" s="409">
        <v>202201</v>
      </c>
      <c r="B1269" s="410" t="s">
        <v>1646</v>
      </c>
      <c r="C1269" s="410" t="s">
        <v>1558</v>
      </c>
      <c r="D1269" s="411" t="s">
        <v>337</v>
      </c>
      <c r="E1269" s="412">
        <v>14362</v>
      </c>
      <c r="F1269" s="413">
        <v>105.02</v>
      </c>
      <c r="G1269" s="414">
        <f t="shared" si="38"/>
        <v>136.75490382784233</v>
      </c>
      <c r="H1269" s="415">
        <f t="shared" si="39"/>
        <v>0.68377451913921161</v>
      </c>
    </row>
    <row r="1270" spans="1:8" ht="15" hidden="1" thickBot="1">
      <c r="A1270" s="409">
        <v>202201</v>
      </c>
      <c r="B1270" s="410" t="s">
        <v>1647</v>
      </c>
      <c r="C1270" s="410" t="s">
        <v>1558</v>
      </c>
      <c r="D1270" s="411" t="s">
        <v>337</v>
      </c>
      <c r="E1270" s="412">
        <v>14404</v>
      </c>
      <c r="F1270" s="413">
        <v>105.02</v>
      </c>
      <c r="G1270" s="414">
        <f t="shared" si="38"/>
        <v>137.15482765187585</v>
      </c>
      <c r="H1270" s="415">
        <f t="shared" si="39"/>
        <v>0.68577413825937927</v>
      </c>
    </row>
    <row r="1271" spans="1:8" ht="15" hidden="1" thickBot="1">
      <c r="A1271" s="409">
        <v>202201</v>
      </c>
      <c r="B1271" s="410" t="s">
        <v>1648</v>
      </c>
      <c r="C1271" s="410" t="s">
        <v>1558</v>
      </c>
      <c r="D1271" s="411" t="s">
        <v>337</v>
      </c>
      <c r="E1271" s="412">
        <v>111838</v>
      </c>
      <c r="F1271" s="413">
        <v>105.02</v>
      </c>
      <c r="G1271" s="414">
        <f t="shared" si="38"/>
        <v>1064.9209674347744</v>
      </c>
      <c r="H1271" s="415">
        <f t="shared" si="39"/>
        <v>5.3246048371738723</v>
      </c>
    </row>
    <row r="1272" spans="1:8" ht="15" hidden="1" thickBot="1">
      <c r="A1272" s="409">
        <v>202201</v>
      </c>
      <c r="B1272" s="410" t="s">
        <v>1649</v>
      </c>
      <c r="C1272" s="410" t="s">
        <v>1558</v>
      </c>
      <c r="D1272" s="411" t="s">
        <v>337</v>
      </c>
      <c r="E1272" s="412">
        <v>111838</v>
      </c>
      <c r="F1272" s="413">
        <v>105.02</v>
      </c>
      <c r="G1272" s="414">
        <f t="shared" si="38"/>
        <v>1064.9209674347744</v>
      </c>
      <c r="H1272" s="415">
        <f t="shared" si="39"/>
        <v>5.3246048371738723</v>
      </c>
    </row>
    <row r="1273" spans="1:8" ht="15" hidden="1" thickBot="1">
      <c r="A1273" s="409">
        <v>202201</v>
      </c>
      <c r="B1273" s="410" t="s">
        <v>1650</v>
      </c>
      <c r="C1273" s="410" t="s">
        <v>1558</v>
      </c>
      <c r="D1273" s="411" t="s">
        <v>337</v>
      </c>
      <c r="E1273" s="412">
        <v>111838</v>
      </c>
      <c r="F1273" s="413">
        <v>105.02</v>
      </c>
      <c r="G1273" s="414">
        <f t="shared" si="38"/>
        <v>1064.9209674347744</v>
      </c>
      <c r="H1273" s="415">
        <f t="shared" si="39"/>
        <v>5.3246048371738723</v>
      </c>
    </row>
    <row r="1274" spans="1:8" ht="15" hidden="1" thickBot="1">
      <c r="A1274" s="409">
        <v>202201</v>
      </c>
      <c r="B1274" s="410" t="s">
        <v>1651</v>
      </c>
      <c r="C1274" s="410" t="s">
        <v>1558</v>
      </c>
      <c r="D1274" s="411" t="s">
        <v>337</v>
      </c>
      <c r="E1274" s="412">
        <v>111838</v>
      </c>
      <c r="F1274" s="413">
        <v>105.02</v>
      </c>
      <c r="G1274" s="414">
        <f t="shared" si="38"/>
        <v>1064.9209674347744</v>
      </c>
      <c r="H1274" s="415">
        <f t="shared" si="39"/>
        <v>5.3246048371738723</v>
      </c>
    </row>
    <row r="1275" spans="1:8" ht="15" hidden="1" thickBot="1">
      <c r="A1275" s="409">
        <v>202201</v>
      </c>
      <c r="B1275" s="410" t="s">
        <v>1652</v>
      </c>
      <c r="C1275" s="410" t="s">
        <v>1558</v>
      </c>
      <c r="D1275" s="411" t="s">
        <v>337</v>
      </c>
      <c r="E1275" s="412">
        <v>111838</v>
      </c>
      <c r="F1275" s="413">
        <v>105.02</v>
      </c>
      <c r="G1275" s="414">
        <f t="shared" si="38"/>
        <v>1064.9209674347744</v>
      </c>
      <c r="H1275" s="415">
        <f t="shared" si="39"/>
        <v>5.3246048371738723</v>
      </c>
    </row>
    <row r="1276" spans="1:8" ht="15" hidden="1" thickBot="1">
      <c r="A1276" s="409">
        <v>202201</v>
      </c>
      <c r="B1276" s="410" t="s">
        <v>1653</v>
      </c>
      <c r="C1276" s="410" t="s">
        <v>1558</v>
      </c>
      <c r="D1276" s="411" t="s">
        <v>337</v>
      </c>
      <c r="E1276" s="412">
        <v>7262</v>
      </c>
      <c r="F1276" s="413">
        <v>105.02</v>
      </c>
      <c r="G1276" s="414">
        <f t="shared" si="38"/>
        <v>69.148733574557227</v>
      </c>
      <c r="H1276" s="415">
        <f t="shared" si="39"/>
        <v>0.34574366787278615</v>
      </c>
    </row>
    <row r="1277" spans="1:8" ht="15" hidden="1" thickBot="1">
      <c r="A1277" s="409">
        <v>202201</v>
      </c>
      <c r="B1277" s="410" t="s">
        <v>1654</v>
      </c>
      <c r="C1277" s="410" t="s">
        <v>1558</v>
      </c>
      <c r="D1277" s="411" t="s">
        <v>337</v>
      </c>
      <c r="E1277" s="412">
        <v>106680</v>
      </c>
      <c r="F1277" s="413">
        <v>105.02</v>
      </c>
      <c r="G1277" s="414">
        <f t="shared" si="38"/>
        <v>1015.8065130451344</v>
      </c>
      <c r="H1277" s="415">
        <f t="shared" si="39"/>
        <v>5.0790325652256714</v>
      </c>
    </row>
    <row r="1278" spans="1:8" ht="15" hidden="1" thickBot="1">
      <c r="A1278" s="409">
        <v>202201</v>
      </c>
      <c r="B1278" s="410" t="s">
        <v>1655</v>
      </c>
      <c r="C1278" s="410" t="s">
        <v>1558</v>
      </c>
      <c r="D1278" s="411" t="s">
        <v>339</v>
      </c>
      <c r="E1278" s="412">
        <v>533</v>
      </c>
      <c r="F1278" s="413">
        <v>105.02</v>
      </c>
      <c r="G1278" s="414">
        <f t="shared" si="38"/>
        <v>5.0752237669015425</v>
      </c>
      <c r="H1278" s="415">
        <f t="shared" si="39"/>
        <v>5.0752237669015425</v>
      </c>
    </row>
    <row r="1279" spans="1:8" ht="15" hidden="1" thickBot="1">
      <c r="A1279" s="409">
        <v>202201</v>
      </c>
      <c r="B1279" s="410" t="s">
        <v>1656</v>
      </c>
      <c r="C1279" s="410" t="s">
        <v>1558</v>
      </c>
      <c r="D1279" s="411" t="s">
        <v>337</v>
      </c>
      <c r="E1279" s="412">
        <v>76137</v>
      </c>
      <c r="F1279" s="413">
        <v>105.02</v>
      </c>
      <c r="G1279" s="414">
        <f t="shared" si="38"/>
        <v>724.97619501047427</v>
      </c>
      <c r="H1279" s="415">
        <f t="shared" si="39"/>
        <v>3.6248809750523714</v>
      </c>
    </row>
    <row r="1280" spans="1:8" ht="15" hidden="1" thickBot="1">
      <c r="A1280" s="409">
        <v>202201</v>
      </c>
      <c r="B1280" s="410" t="s">
        <v>1657</v>
      </c>
      <c r="C1280" s="410" t="s">
        <v>1558</v>
      </c>
      <c r="D1280" s="411" t="s">
        <v>337</v>
      </c>
      <c r="E1280" s="412">
        <v>40988</v>
      </c>
      <c r="F1280" s="413">
        <v>105.02</v>
      </c>
      <c r="G1280" s="414">
        <f t="shared" si="38"/>
        <v>390.28756427347173</v>
      </c>
      <c r="H1280" s="415">
        <f t="shared" si="39"/>
        <v>1.9514378213673587</v>
      </c>
    </row>
    <row r="1281" spans="1:8" ht="15" hidden="1" thickBot="1">
      <c r="A1281" s="409">
        <v>202201</v>
      </c>
      <c r="B1281" s="410" t="s">
        <v>1658</v>
      </c>
      <c r="C1281" s="410" t="s">
        <v>1558</v>
      </c>
      <c r="D1281" s="411" t="s">
        <v>337</v>
      </c>
      <c r="E1281" s="412">
        <v>77746</v>
      </c>
      <c r="F1281" s="413">
        <v>105.02</v>
      </c>
      <c r="G1281" s="414">
        <f t="shared" si="38"/>
        <v>740.29708626928209</v>
      </c>
      <c r="H1281" s="415">
        <f t="shared" si="39"/>
        <v>3.7014854313464105</v>
      </c>
    </row>
    <row r="1282" spans="1:8" ht="15" hidden="1" thickBot="1">
      <c r="A1282" s="409">
        <v>202201</v>
      </c>
      <c r="B1282" s="410" t="s">
        <v>1659</v>
      </c>
      <c r="C1282" s="410" t="s">
        <v>1558</v>
      </c>
      <c r="D1282" s="411" t="s">
        <v>337</v>
      </c>
      <c r="E1282" s="412">
        <v>77746</v>
      </c>
      <c r="F1282" s="413">
        <v>105.02</v>
      </c>
      <c r="G1282" s="414">
        <f t="shared" ref="G1282:G1345" si="40">+E1282/F1282</f>
        <v>740.29708626928209</v>
      </c>
      <c r="H1282" s="415">
        <f t="shared" ref="H1282:H1345" si="41">IF(D1282="TB",G1282/200,IF(D1282="LT",G1282,"VER"))</f>
        <v>3.7014854313464105</v>
      </c>
    </row>
    <row r="1283" spans="1:8" ht="15" hidden="1" thickBot="1">
      <c r="A1283" s="409">
        <v>202201</v>
      </c>
      <c r="B1283" s="410" t="s">
        <v>1660</v>
      </c>
      <c r="C1283" s="410" t="s">
        <v>1558</v>
      </c>
      <c r="D1283" s="411" t="s">
        <v>337</v>
      </c>
      <c r="E1283" s="412">
        <v>99087</v>
      </c>
      <c r="F1283" s="413">
        <v>105.02</v>
      </c>
      <c r="G1283" s="414">
        <f t="shared" si="40"/>
        <v>943.50599885736051</v>
      </c>
      <c r="H1283" s="415">
        <f t="shared" si="41"/>
        <v>4.717529994286803</v>
      </c>
    </row>
    <row r="1284" spans="1:8" ht="15" hidden="1" thickBot="1">
      <c r="A1284" s="409">
        <v>202201</v>
      </c>
      <c r="B1284" s="410" t="s">
        <v>1661</v>
      </c>
      <c r="C1284" s="410" t="s">
        <v>1558</v>
      </c>
      <c r="D1284" s="411" t="s">
        <v>337</v>
      </c>
      <c r="E1284" s="412">
        <v>106680</v>
      </c>
      <c r="F1284" s="413">
        <v>105.02</v>
      </c>
      <c r="G1284" s="414">
        <f t="shared" si="40"/>
        <v>1015.8065130451344</v>
      </c>
      <c r="H1284" s="415">
        <f t="shared" si="41"/>
        <v>5.0790325652256714</v>
      </c>
    </row>
    <row r="1285" spans="1:8" ht="15" hidden="1" thickBot="1">
      <c r="A1285" s="409">
        <v>202201</v>
      </c>
      <c r="B1285" s="410" t="s">
        <v>1662</v>
      </c>
      <c r="C1285" s="410" t="s">
        <v>1558</v>
      </c>
      <c r="D1285" s="411" t="s">
        <v>350</v>
      </c>
      <c r="E1285" s="412">
        <v>0.01</v>
      </c>
      <c r="F1285" s="413">
        <v>105.02</v>
      </c>
      <c r="G1285" s="414">
        <f t="shared" si="40"/>
        <v>9.5219958103218437E-5</v>
      </c>
      <c r="H1285" s="415" t="str">
        <f t="shared" si="41"/>
        <v>VER</v>
      </c>
    </row>
    <row r="1286" spans="1:8" ht="15" hidden="1" thickBot="1">
      <c r="A1286" s="409">
        <v>202201</v>
      </c>
      <c r="B1286" s="410" t="s">
        <v>1663</v>
      </c>
      <c r="C1286" s="410" t="s">
        <v>1558</v>
      </c>
      <c r="D1286" s="411" t="s">
        <v>337</v>
      </c>
      <c r="E1286" s="412">
        <v>106680</v>
      </c>
      <c r="F1286" s="413">
        <v>105.02</v>
      </c>
      <c r="G1286" s="414">
        <f t="shared" si="40"/>
        <v>1015.8065130451344</v>
      </c>
      <c r="H1286" s="415">
        <f t="shared" si="41"/>
        <v>5.0790325652256714</v>
      </c>
    </row>
    <row r="1287" spans="1:8" ht="15" hidden="1" thickBot="1">
      <c r="A1287" s="409">
        <v>202201</v>
      </c>
      <c r="B1287" s="410" t="s">
        <v>1664</v>
      </c>
      <c r="C1287" s="410" t="s">
        <v>1558</v>
      </c>
      <c r="D1287" s="411" t="s">
        <v>337</v>
      </c>
      <c r="E1287" s="412">
        <v>106680</v>
      </c>
      <c r="F1287" s="413">
        <v>105.02</v>
      </c>
      <c r="G1287" s="414">
        <f t="shared" si="40"/>
        <v>1015.8065130451344</v>
      </c>
      <c r="H1287" s="415">
        <f t="shared" si="41"/>
        <v>5.0790325652256714</v>
      </c>
    </row>
    <row r="1288" spans="1:8" ht="15" hidden="1" thickBot="1">
      <c r="A1288" s="409">
        <v>202201</v>
      </c>
      <c r="B1288" s="410" t="s">
        <v>1665</v>
      </c>
      <c r="C1288" s="410" t="s">
        <v>1558</v>
      </c>
      <c r="D1288" s="411" t="s">
        <v>339</v>
      </c>
      <c r="E1288" s="412">
        <v>533</v>
      </c>
      <c r="F1288" s="413">
        <v>105.02</v>
      </c>
      <c r="G1288" s="414">
        <f t="shared" si="40"/>
        <v>5.0752237669015425</v>
      </c>
      <c r="H1288" s="415">
        <f t="shared" si="41"/>
        <v>5.0752237669015425</v>
      </c>
    </row>
    <row r="1289" spans="1:8" ht="15" hidden="1" thickBot="1">
      <c r="A1289" s="409">
        <v>202201</v>
      </c>
      <c r="B1289" s="410" t="s">
        <v>1666</v>
      </c>
      <c r="C1289" s="410" t="s">
        <v>1558</v>
      </c>
      <c r="D1289" s="411" t="s">
        <v>337</v>
      </c>
      <c r="E1289" s="412">
        <v>111838</v>
      </c>
      <c r="F1289" s="413">
        <v>105.02</v>
      </c>
      <c r="G1289" s="414">
        <f t="shared" si="40"/>
        <v>1064.9209674347744</v>
      </c>
      <c r="H1289" s="415">
        <f t="shared" si="41"/>
        <v>5.3246048371738723</v>
      </c>
    </row>
    <row r="1290" spans="1:8" ht="15" hidden="1" thickBot="1">
      <c r="A1290" s="409">
        <v>202201</v>
      </c>
      <c r="B1290" s="410" t="s">
        <v>1667</v>
      </c>
      <c r="C1290" s="410" t="s">
        <v>1558</v>
      </c>
      <c r="D1290" s="411" t="s">
        <v>339</v>
      </c>
      <c r="E1290" s="412">
        <v>559</v>
      </c>
      <c r="F1290" s="413">
        <v>105.02</v>
      </c>
      <c r="G1290" s="414">
        <f t="shared" si="40"/>
        <v>5.3227956579699107</v>
      </c>
      <c r="H1290" s="415">
        <f t="shared" si="41"/>
        <v>5.3227956579699107</v>
      </c>
    </row>
    <row r="1291" spans="1:8" ht="15" hidden="1" thickBot="1">
      <c r="A1291" s="409">
        <v>202201</v>
      </c>
      <c r="B1291" s="410" t="s">
        <v>1668</v>
      </c>
      <c r="C1291" s="410" t="s">
        <v>1558</v>
      </c>
      <c r="D1291" s="411" t="s">
        <v>337</v>
      </c>
      <c r="E1291" s="412">
        <v>111838</v>
      </c>
      <c r="F1291" s="413">
        <v>105.02</v>
      </c>
      <c r="G1291" s="414">
        <f t="shared" si="40"/>
        <v>1064.9209674347744</v>
      </c>
      <c r="H1291" s="415">
        <f t="shared" si="41"/>
        <v>5.3246048371738723</v>
      </c>
    </row>
    <row r="1292" spans="1:8" ht="15" hidden="1" thickBot="1">
      <c r="A1292" s="409">
        <v>202201</v>
      </c>
      <c r="B1292" s="410" t="s">
        <v>1669</v>
      </c>
      <c r="C1292" s="410" t="s">
        <v>1558</v>
      </c>
      <c r="D1292" s="411" t="s">
        <v>339</v>
      </c>
      <c r="E1292" s="412">
        <v>559</v>
      </c>
      <c r="F1292" s="413">
        <v>105.02</v>
      </c>
      <c r="G1292" s="414">
        <f t="shared" si="40"/>
        <v>5.3227956579699107</v>
      </c>
      <c r="H1292" s="415">
        <f t="shared" si="41"/>
        <v>5.3227956579699107</v>
      </c>
    </row>
    <row r="1293" spans="1:8" ht="15" hidden="1" thickBot="1">
      <c r="A1293" s="409">
        <v>202201</v>
      </c>
      <c r="B1293" s="410" t="s">
        <v>1670</v>
      </c>
      <c r="C1293" s="410" t="s">
        <v>1558</v>
      </c>
      <c r="D1293" s="411" t="s">
        <v>337</v>
      </c>
      <c r="E1293" s="412">
        <v>111838</v>
      </c>
      <c r="F1293" s="413">
        <v>105.02</v>
      </c>
      <c r="G1293" s="414">
        <f t="shared" si="40"/>
        <v>1064.9209674347744</v>
      </c>
      <c r="H1293" s="415">
        <f t="shared" si="41"/>
        <v>5.3246048371738723</v>
      </c>
    </row>
    <row r="1294" spans="1:8" ht="15" hidden="1" thickBot="1">
      <c r="A1294" s="409">
        <v>202201</v>
      </c>
      <c r="B1294" s="410" t="s">
        <v>1671</v>
      </c>
      <c r="C1294" s="410" t="s">
        <v>1558</v>
      </c>
      <c r="D1294" s="411" t="s">
        <v>339</v>
      </c>
      <c r="E1294" s="412">
        <v>559</v>
      </c>
      <c r="F1294" s="413">
        <v>105.02</v>
      </c>
      <c r="G1294" s="414">
        <f t="shared" si="40"/>
        <v>5.3227956579699107</v>
      </c>
      <c r="H1294" s="415">
        <f t="shared" si="41"/>
        <v>5.3227956579699107</v>
      </c>
    </row>
    <row r="1295" spans="1:8" ht="15" hidden="1" thickBot="1">
      <c r="A1295" s="409">
        <v>202201</v>
      </c>
      <c r="B1295" s="410" t="s">
        <v>1672</v>
      </c>
      <c r="C1295" s="410" t="s">
        <v>1558</v>
      </c>
      <c r="D1295" s="411" t="s">
        <v>337</v>
      </c>
      <c r="E1295" s="412">
        <v>99087</v>
      </c>
      <c r="F1295" s="413">
        <v>105.02</v>
      </c>
      <c r="G1295" s="414">
        <f t="shared" si="40"/>
        <v>943.50599885736051</v>
      </c>
      <c r="H1295" s="415">
        <f t="shared" si="41"/>
        <v>4.717529994286803</v>
      </c>
    </row>
    <row r="1296" spans="1:8" ht="15" hidden="1" thickBot="1">
      <c r="A1296" s="409">
        <v>202201</v>
      </c>
      <c r="B1296" s="410" t="s">
        <v>1673</v>
      </c>
      <c r="C1296" s="410" t="s">
        <v>1558</v>
      </c>
      <c r="D1296" s="411" t="s">
        <v>337</v>
      </c>
      <c r="E1296" s="412">
        <v>86282</v>
      </c>
      <c r="F1296" s="413">
        <v>105.02</v>
      </c>
      <c r="G1296" s="414">
        <f t="shared" si="40"/>
        <v>821.57684250618934</v>
      </c>
      <c r="H1296" s="415">
        <f t="shared" si="41"/>
        <v>4.1078842125309469</v>
      </c>
    </row>
    <row r="1297" spans="1:8" ht="15" hidden="1" thickBot="1">
      <c r="A1297" s="409">
        <v>202201</v>
      </c>
      <c r="B1297" s="410" t="s">
        <v>1674</v>
      </c>
      <c r="C1297" s="410" t="s">
        <v>1558</v>
      </c>
      <c r="D1297" s="411" t="s">
        <v>337</v>
      </c>
      <c r="E1297" s="412">
        <v>99087</v>
      </c>
      <c r="F1297" s="413">
        <v>105.02</v>
      </c>
      <c r="G1297" s="414">
        <f t="shared" si="40"/>
        <v>943.50599885736051</v>
      </c>
      <c r="H1297" s="415">
        <f t="shared" si="41"/>
        <v>4.717529994286803</v>
      </c>
    </row>
    <row r="1298" spans="1:8" ht="15" hidden="1" thickBot="1">
      <c r="A1298" s="409">
        <v>202201</v>
      </c>
      <c r="B1298" s="410" t="s">
        <v>1675</v>
      </c>
      <c r="C1298" s="410" t="s">
        <v>1558</v>
      </c>
      <c r="D1298" s="411" t="s">
        <v>337</v>
      </c>
      <c r="E1298" s="412">
        <v>99769</v>
      </c>
      <c r="F1298" s="413">
        <v>105.02</v>
      </c>
      <c r="G1298" s="414">
        <f t="shared" si="40"/>
        <v>950</v>
      </c>
      <c r="H1298" s="415">
        <f t="shared" si="41"/>
        <v>4.75</v>
      </c>
    </row>
    <row r="1299" spans="1:8" ht="15" hidden="1" thickBot="1">
      <c r="A1299" s="409">
        <v>202201</v>
      </c>
      <c r="B1299" s="410" t="s">
        <v>1676</v>
      </c>
      <c r="C1299" s="410" t="s">
        <v>1558</v>
      </c>
      <c r="D1299" s="411" t="s">
        <v>337</v>
      </c>
      <c r="E1299" s="412">
        <v>106680</v>
      </c>
      <c r="F1299" s="413">
        <v>105.02</v>
      </c>
      <c r="G1299" s="414">
        <f t="shared" si="40"/>
        <v>1015.8065130451344</v>
      </c>
      <c r="H1299" s="415">
        <f t="shared" si="41"/>
        <v>5.0790325652256714</v>
      </c>
    </row>
    <row r="1300" spans="1:8" ht="15" hidden="1" thickBot="1">
      <c r="A1300" s="409">
        <v>202201</v>
      </c>
      <c r="B1300" s="410" t="s">
        <v>1677</v>
      </c>
      <c r="C1300" s="410" t="s">
        <v>1558</v>
      </c>
      <c r="D1300" s="411" t="s">
        <v>337</v>
      </c>
      <c r="E1300" s="412">
        <v>51632</v>
      </c>
      <c r="F1300" s="413">
        <v>105.02</v>
      </c>
      <c r="G1300" s="414">
        <f t="shared" si="40"/>
        <v>491.63968767853743</v>
      </c>
      <c r="H1300" s="415">
        <f t="shared" si="41"/>
        <v>2.4581984383926869</v>
      </c>
    </row>
    <row r="1301" spans="1:8" ht="15" hidden="1" thickBot="1">
      <c r="A1301" s="409">
        <v>202201</v>
      </c>
      <c r="B1301" s="410" t="s">
        <v>1678</v>
      </c>
      <c r="C1301" s="410" t="s">
        <v>1558</v>
      </c>
      <c r="D1301" s="411" t="s">
        <v>337</v>
      </c>
      <c r="E1301" s="412">
        <v>14608</v>
      </c>
      <c r="F1301" s="413">
        <v>105.02</v>
      </c>
      <c r="G1301" s="414">
        <f t="shared" si="40"/>
        <v>139.0973147971815</v>
      </c>
      <c r="H1301" s="415">
        <f t="shared" si="41"/>
        <v>0.69548657398590752</v>
      </c>
    </row>
    <row r="1302" spans="1:8" ht="15" hidden="1" thickBot="1">
      <c r="A1302" s="409">
        <v>202201</v>
      </c>
      <c r="B1302" s="410" t="s">
        <v>1679</v>
      </c>
      <c r="C1302" s="410" t="s">
        <v>1558</v>
      </c>
      <c r="D1302" s="411" t="s">
        <v>339</v>
      </c>
      <c r="E1302" s="412">
        <v>73.02</v>
      </c>
      <c r="F1302" s="413">
        <v>105.02</v>
      </c>
      <c r="G1302" s="414">
        <f t="shared" si="40"/>
        <v>0.69529613406970103</v>
      </c>
      <c r="H1302" s="415">
        <f t="shared" si="41"/>
        <v>0.69529613406970103</v>
      </c>
    </row>
    <row r="1303" spans="1:8" ht="15" hidden="1" thickBot="1">
      <c r="A1303" s="409">
        <v>202201</v>
      </c>
      <c r="B1303" s="410" t="s">
        <v>1680</v>
      </c>
      <c r="C1303" s="410" t="s">
        <v>1558</v>
      </c>
      <c r="D1303" s="411" t="s">
        <v>337</v>
      </c>
      <c r="E1303" s="412">
        <v>14608</v>
      </c>
      <c r="F1303" s="413">
        <v>105.02</v>
      </c>
      <c r="G1303" s="414">
        <f t="shared" si="40"/>
        <v>139.0973147971815</v>
      </c>
      <c r="H1303" s="415">
        <f t="shared" si="41"/>
        <v>0.69548657398590752</v>
      </c>
    </row>
    <row r="1304" spans="1:8" ht="15" hidden="1" thickBot="1">
      <c r="A1304" s="409">
        <v>202201</v>
      </c>
      <c r="B1304" s="410" t="s">
        <v>1681</v>
      </c>
      <c r="C1304" s="410" t="s">
        <v>1558</v>
      </c>
      <c r="D1304" s="411" t="s">
        <v>339</v>
      </c>
      <c r="E1304" s="412">
        <v>73.02</v>
      </c>
      <c r="F1304" s="413">
        <v>105.02</v>
      </c>
      <c r="G1304" s="414">
        <f t="shared" si="40"/>
        <v>0.69529613406970103</v>
      </c>
      <c r="H1304" s="415">
        <f t="shared" si="41"/>
        <v>0.69529613406970103</v>
      </c>
    </row>
    <row r="1305" spans="1:8" ht="15" hidden="1" thickBot="1">
      <c r="A1305" s="409">
        <v>202201</v>
      </c>
      <c r="B1305" s="410" t="s">
        <v>1682</v>
      </c>
      <c r="C1305" s="410" t="s">
        <v>1558</v>
      </c>
      <c r="D1305" s="411" t="s">
        <v>337</v>
      </c>
      <c r="E1305" s="412">
        <v>14608</v>
      </c>
      <c r="F1305" s="413">
        <v>105.02</v>
      </c>
      <c r="G1305" s="414">
        <f t="shared" si="40"/>
        <v>139.0973147971815</v>
      </c>
      <c r="H1305" s="415">
        <f t="shared" si="41"/>
        <v>0.69548657398590752</v>
      </c>
    </row>
    <row r="1306" spans="1:8" ht="15" hidden="1" thickBot="1">
      <c r="A1306" s="409">
        <v>202201</v>
      </c>
      <c r="B1306" s="410" t="s">
        <v>1683</v>
      </c>
      <c r="C1306" s="410" t="s">
        <v>1558</v>
      </c>
      <c r="D1306" s="411" t="s">
        <v>339</v>
      </c>
      <c r="E1306" s="412">
        <v>73.02</v>
      </c>
      <c r="F1306" s="413">
        <v>105.02</v>
      </c>
      <c r="G1306" s="414">
        <f t="shared" si="40"/>
        <v>0.69529613406970103</v>
      </c>
      <c r="H1306" s="415">
        <f t="shared" si="41"/>
        <v>0.69529613406970103</v>
      </c>
    </row>
    <row r="1307" spans="1:8" ht="15" hidden="1" thickBot="1">
      <c r="A1307" s="409">
        <v>202201</v>
      </c>
      <c r="B1307" s="410" t="s">
        <v>1684</v>
      </c>
      <c r="C1307" s="410" t="s">
        <v>1558</v>
      </c>
      <c r="D1307" s="411" t="s">
        <v>337</v>
      </c>
      <c r="E1307" s="412">
        <v>111838</v>
      </c>
      <c r="F1307" s="413">
        <v>105.02</v>
      </c>
      <c r="G1307" s="414">
        <f t="shared" si="40"/>
        <v>1064.9209674347744</v>
      </c>
      <c r="H1307" s="415">
        <f t="shared" si="41"/>
        <v>5.3246048371738723</v>
      </c>
    </row>
    <row r="1308" spans="1:8" ht="15" hidden="1" thickBot="1">
      <c r="A1308" s="409">
        <v>202201</v>
      </c>
      <c r="B1308" s="410" t="s">
        <v>1685</v>
      </c>
      <c r="C1308" s="410" t="s">
        <v>1558</v>
      </c>
      <c r="D1308" s="411" t="s">
        <v>350</v>
      </c>
      <c r="E1308" s="412">
        <v>0.01</v>
      </c>
      <c r="F1308" s="413">
        <v>105.02</v>
      </c>
      <c r="G1308" s="414">
        <f t="shared" si="40"/>
        <v>9.5219958103218437E-5</v>
      </c>
      <c r="H1308" s="415" t="str">
        <f t="shared" si="41"/>
        <v>VER</v>
      </c>
    </row>
    <row r="1309" spans="1:8" ht="15" hidden="1" thickBot="1">
      <c r="A1309" s="409">
        <v>202201</v>
      </c>
      <c r="B1309" s="410" t="s">
        <v>1686</v>
      </c>
      <c r="C1309" s="410" t="s">
        <v>1558</v>
      </c>
      <c r="D1309" s="411" t="s">
        <v>337</v>
      </c>
      <c r="E1309" s="412">
        <v>81949</v>
      </c>
      <c r="F1309" s="413">
        <v>105.02</v>
      </c>
      <c r="G1309" s="414">
        <f t="shared" si="40"/>
        <v>780.31803466006477</v>
      </c>
      <c r="H1309" s="415">
        <f t="shared" si="41"/>
        <v>3.901590173300324</v>
      </c>
    </row>
    <row r="1310" spans="1:8" ht="15" hidden="1" thickBot="1">
      <c r="A1310" s="409">
        <v>202201</v>
      </c>
      <c r="B1310" s="410" t="s">
        <v>1687</v>
      </c>
      <c r="C1310" s="410" t="s">
        <v>1558</v>
      </c>
      <c r="D1310" s="411" t="s">
        <v>337</v>
      </c>
      <c r="E1310" s="412">
        <v>81949</v>
      </c>
      <c r="F1310" s="413">
        <v>105.02</v>
      </c>
      <c r="G1310" s="414">
        <f t="shared" si="40"/>
        <v>780.31803466006477</v>
      </c>
      <c r="H1310" s="415">
        <f t="shared" si="41"/>
        <v>3.901590173300324</v>
      </c>
    </row>
    <row r="1311" spans="1:8" ht="15" hidden="1" thickBot="1">
      <c r="A1311" s="409">
        <v>202201</v>
      </c>
      <c r="B1311" s="410" t="s">
        <v>1688</v>
      </c>
      <c r="C1311" s="410" t="s">
        <v>1558</v>
      </c>
      <c r="D1311" s="411" t="s">
        <v>337</v>
      </c>
      <c r="E1311" s="412">
        <v>56530</v>
      </c>
      <c r="F1311" s="413">
        <v>105.02</v>
      </c>
      <c r="G1311" s="414">
        <f t="shared" si="40"/>
        <v>538.27842315749388</v>
      </c>
      <c r="H1311" s="415">
        <f t="shared" si="41"/>
        <v>2.6913921157874694</v>
      </c>
    </row>
    <row r="1312" spans="1:8" ht="15" hidden="1" thickBot="1">
      <c r="A1312" s="409">
        <v>202201</v>
      </c>
      <c r="B1312" s="410" t="s">
        <v>1689</v>
      </c>
      <c r="C1312" s="410" t="s">
        <v>1558</v>
      </c>
      <c r="D1312" s="411" t="s">
        <v>337</v>
      </c>
      <c r="E1312" s="412">
        <v>100550</v>
      </c>
      <c r="F1312" s="413">
        <v>105.02</v>
      </c>
      <c r="G1312" s="414">
        <f t="shared" si="40"/>
        <v>957.43667872786136</v>
      </c>
      <c r="H1312" s="415">
        <f t="shared" si="41"/>
        <v>4.7871833936393067</v>
      </c>
    </row>
    <row r="1313" spans="1:8" ht="15" hidden="1" thickBot="1">
      <c r="A1313" s="409">
        <v>202201</v>
      </c>
      <c r="B1313" s="410" t="s">
        <v>1690</v>
      </c>
      <c r="C1313" s="410" t="s">
        <v>1558</v>
      </c>
      <c r="D1313" s="411" t="s">
        <v>337</v>
      </c>
      <c r="E1313" s="412">
        <v>17625</v>
      </c>
      <c r="F1313" s="413">
        <v>105.02</v>
      </c>
      <c r="G1313" s="414">
        <f t="shared" si="40"/>
        <v>167.82517615692251</v>
      </c>
      <c r="H1313" s="415">
        <f t="shared" si="41"/>
        <v>0.83912588078461259</v>
      </c>
    </row>
    <row r="1314" spans="1:8" ht="15" hidden="1" thickBot="1">
      <c r="A1314" s="409">
        <v>202201</v>
      </c>
      <c r="B1314" s="410" t="s">
        <v>1691</v>
      </c>
      <c r="C1314" s="410" t="s">
        <v>1558</v>
      </c>
      <c r="D1314" s="411" t="s">
        <v>337</v>
      </c>
      <c r="E1314" s="412">
        <v>8662</v>
      </c>
      <c r="F1314" s="413">
        <v>105.02</v>
      </c>
      <c r="G1314" s="414">
        <f t="shared" si="40"/>
        <v>82.479527709007812</v>
      </c>
      <c r="H1314" s="415">
        <f t="shared" si="41"/>
        <v>0.41239763854503908</v>
      </c>
    </row>
    <row r="1315" spans="1:8" ht="15" hidden="1" thickBot="1">
      <c r="A1315" s="409">
        <v>202201</v>
      </c>
      <c r="B1315" s="410" t="s">
        <v>1692</v>
      </c>
      <c r="C1315" s="410" t="s">
        <v>1558</v>
      </c>
      <c r="D1315" s="411" t="s">
        <v>339</v>
      </c>
      <c r="E1315" s="412">
        <v>43.25</v>
      </c>
      <c r="F1315" s="413">
        <v>105.02</v>
      </c>
      <c r="G1315" s="414">
        <f t="shared" si="40"/>
        <v>0.41182631879641973</v>
      </c>
      <c r="H1315" s="415">
        <f t="shared" si="41"/>
        <v>0.41182631879641973</v>
      </c>
    </row>
    <row r="1316" spans="1:8" ht="15" hidden="1" thickBot="1">
      <c r="A1316" s="409">
        <v>202201</v>
      </c>
      <c r="B1316" s="410" t="s">
        <v>1693</v>
      </c>
      <c r="C1316" s="410" t="s">
        <v>1558</v>
      </c>
      <c r="D1316" s="411" t="s">
        <v>337</v>
      </c>
      <c r="E1316" s="412">
        <v>48625</v>
      </c>
      <c r="F1316" s="413">
        <v>105.02</v>
      </c>
      <c r="G1316" s="414">
        <f t="shared" si="40"/>
        <v>463.00704627689964</v>
      </c>
      <c r="H1316" s="415">
        <f t="shared" si="41"/>
        <v>2.3150352313844982</v>
      </c>
    </row>
    <row r="1317" spans="1:8" ht="15" hidden="1" thickBot="1">
      <c r="A1317" s="409">
        <v>202201</v>
      </c>
      <c r="B1317" s="410" t="s">
        <v>1694</v>
      </c>
      <c r="C1317" s="410" t="s">
        <v>1558</v>
      </c>
      <c r="D1317" s="411" t="s">
        <v>339</v>
      </c>
      <c r="E1317" s="412">
        <v>243</v>
      </c>
      <c r="F1317" s="413">
        <v>105.02</v>
      </c>
      <c r="G1317" s="414">
        <f t="shared" si="40"/>
        <v>2.3138449819082081</v>
      </c>
      <c r="H1317" s="415">
        <f t="shared" si="41"/>
        <v>2.3138449819082081</v>
      </c>
    </row>
    <row r="1318" spans="1:8" ht="15" hidden="1" thickBot="1">
      <c r="A1318" s="409">
        <v>202201</v>
      </c>
      <c r="B1318" s="410" t="s">
        <v>1695</v>
      </c>
      <c r="C1318" s="410" t="s">
        <v>1558</v>
      </c>
      <c r="D1318" s="411" t="s">
        <v>337</v>
      </c>
      <c r="E1318" s="412">
        <v>8662</v>
      </c>
      <c r="F1318" s="413">
        <v>105.02</v>
      </c>
      <c r="G1318" s="414">
        <f t="shared" si="40"/>
        <v>82.479527709007812</v>
      </c>
      <c r="H1318" s="415">
        <f t="shared" si="41"/>
        <v>0.41239763854503908</v>
      </c>
    </row>
    <row r="1319" spans="1:8" ht="15" hidden="1" thickBot="1">
      <c r="A1319" s="409">
        <v>202201</v>
      </c>
      <c r="B1319" s="410" t="s">
        <v>1696</v>
      </c>
      <c r="C1319" s="410" t="s">
        <v>1558</v>
      </c>
      <c r="D1319" s="411" t="s">
        <v>339</v>
      </c>
      <c r="E1319" s="412">
        <v>43.25</v>
      </c>
      <c r="F1319" s="413">
        <v>105.02</v>
      </c>
      <c r="G1319" s="414">
        <f t="shared" si="40"/>
        <v>0.41182631879641973</v>
      </c>
      <c r="H1319" s="415">
        <f t="shared" si="41"/>
        <v>0.41182631879641973</v>
      </c>
    </row>
    <row r="1320" spans="1:8" ht="15" hidden="1" thickBot="1">
      <c r="A1320" s="409">
        <v>202201</v>
      </c>
      <c r="B1320" s="410" t="s">
        <v>1697</v>
      </c>
      <c r="C1320" s="410" t="s">
        <v>1558</v>
      </c>
      <c r="D1320" s="411" t="s">
        <v>337</v>
      </c>
      <c r="E1320" s="412">
        <v>66462</v>
      </c>
      <c r="F1320" s="413">
        <v>105.02</v>
      </c>
      <c r="G1320" s="414">
        <f t="shared" si="40"/>
        <v>632.85088554561037</v>
      </c>
      <c r="H1320" s="415">
        <f t="shared" si="41"/>
        <v>3.1642544277280518</v>
      </c>
    </row>
    <row r="1321" spans="1:8" ht="15" hidden="1" thickBot="1">
      <c r="A1321" s="409">
        <v>202201</v>
      </c>
      <c r="B1321" s="410" t="s">
        <v>1698</v>
      </c>
      <c r="C1321" s="410" t="s">
        <v>1558</v>
      </c>
      <c r="D1321" s="411" t="s">
        <v>339</v>
      </c>
      <c r="E1321" s="412">
        <v>332</v>
      </c>
      <c r="F1321" s="413">
        <v>105.02</v>
      </c>
      <c r="G1321" s="414">
        <f t="shared" si="40"/>
        <v>3.1613026090268521</v>
      </c>
      <c r="H1321" s="415">
        <f t="shared" si="41"/>
        <v>3.1613026090268521</v>
      </c>
    </row>
    <row r="1322" spans="1:8" ht="15" hidden="1" thickBot="1">
      <c r="A1322" s="409">
        <v>202201</v>
      </c>
      <c r="B1322" s="410" t="s">
        <v>1699</v>
      </c>
      <c r="C1322" s="410" t="s">
        <v>1558</v>
      </c>
      <c r="D1322" s="411" t="s">
        <v>337</v>
      </c>
      <c r="E1322" s="412">
        <v>66462</v>
      </c>
      <c r="F1322" s="413">
        <v>105.02</v>
      </c>
      <c r="G1322" s="414">
        <f t="shared" si="40"/>
        <v>632.85088554561037</v>
      </c>
      <c r="H1322" s="415">
        <f t="shared" si="41"/>
        <v>3.1642544277280518</v>
      </c>
    </row>
    <row r="1323" spans="1:8" ht="15" hidden="1" thickBot="1">
      <c r="A1323" s="409">
        <v>202201</v>
      </c>
      <c r="B1323" s="410" t="s">
        <v>1700</v>
      </c>
      <c r="C1323" s="410" t="s">
        <v>1558</v>
      </c>
      <c r="D1323" s="411" t="s">
        <v>339</v>
      </c>
      <c r="E1323" s="412">
        <v>332</v>
      </c>
      <c r="F1323" s="413">
        <v>105.02</v>
      </c>
      <c r="G1323" s="414">
        <f t="shared" si="40"/>
        <v>3.1613026090268521</v>
      </c>
      <c r="H1323" s="415">
        <f t="shared" si="41"/>
        <v>3.1613026090268521</v>
      </c>
    </row>
    <row r="1324" spans="1:8" ht="15" hidden="1" thickBot="1">
      <c r="A1324" s="409">
        <v>202201</v>
      </c>
      <c r="B1324" s="410" t="s">
        <v>1701</v>
      </c>
      <c r="C1324" s="410" t="s">
        <v>1558</v>
      </c>
      <c r="D1324" s="411" t="s">
        <v>337</v>
      </c>
      <c r="E1324" s="412">
        <v>106680</v>
      </c>
      <c r="F1324" s="413">
        <v>105.02</v>
      </c>
      <c r="G1324" s="414">
        <f t="shared" si="40"/>
        <v>1015.8065130451344</v>
      </c>
      <c r="H1324" s="415">
        <f t="shared" si="41"/>
        <v>5.0790325652256714</v>
      </c>
    </row>
    <row r="1325" spans="1:8" ht="15" hidden="1" thickBot="1">
      <c r="A1325" s="409">
        <v>202201</v>
      </c>
      <c r="B1325" s="410" t="s">
        <v>1702</v>
      </c>
      <c r="C1325" s="410" t="s">
        <v>1558</v>
      </c>
      <c r="D1325" s="411" t="s">
        <v>337</v>
      </c>
      <c r="E1325" s="412">
        <v>111838</v>
      </c>
      <c r="F1325" s="413">
        <v>105.02</v>
      </c>
      <c r="G1325" s="414">
        <f t="shared" si="40"/>
        <v>1064.9209674347744</v>
      </c>
      <c r="H1325" s="415">
        <f t="shared" si="41"/>
        <v>5.3246048371738723</v>
      </c>
    </row>
    <row r="1326" spans="1:8" ht="15" hidden="1" thickBot="1">
      <c r="A1326" s="409">
        <v>202201</v>
      </c>
      <c r="B1326" s="410" t="s">
        <v>1703</v>
      </c>
      <c r="C1326" s="410" t="s">
        <v>1558</v>
      </c>
      <c r="D1326" s="411" t="s">
        <v>337</v>
      </c>
      <c r="E1326" s="412">
        <v>13567</v>
      </c>
      <c r="F1326" s="413">
        <v>105.02</v>
      </c>
      <c r="G1326" s="414">
        <f t="shared" si="40"/>
        <v>129.18491715863647</v>
      </c>
      <c r="H1326" s="415">
        <f t="shared" si="41"/>
        <v>0.64592458579318235</v>
      </c>
    </row>
    <row r="1327" spans="1:8" ht="15" hidden="1" thickBot="1">
      <c r="A1327" s="409">
        <v>202201</v>
      </c>
      <c r="B1327" s="410" t="s">
        <v>1704</v>
      </c>
      <c r="C1327" s="410" t="s">
        <v>1558</v>
      </c>
      <c r="D1327" s="411" t="s">
        <v>339</v>
      </c>
      <c r="E1327" s="412">
        <v>67.75</v>
      </c>
      <c r="F1327" s="413">
        <v>105.02</v>
      </c>
      <c r="G1327" s="414">
        <f t="shared" si="40"/>
        <v>0.64511521614930489</v>
      </c>
      <c r="H1327" s="415">
        <f t="shared" si="41"/>
        <v>0.64511521614930489</v>
      </c>
    </row>
    <row r="1328" spans="1:8" ht="15" hidden="1" thickBot="1">
      <c r="A1328" s="409">
        <v>202201</v>
      </c>
      <c r="B1328" s="410" t="s">
        <v>1705</v>
      </c>
      <c r="C1328" s="410" t="s">
        <v>1558</v>
      </c>
      <c r="D1328" s="411" t="s">
        <v>337</v>
      </c>
      <c r="E1328" s="412">
        <v>1776.41</v>
      </c>
      <c r="F1328" s="413">
        <v>105.02</v>
      </c>
      <c r="G1328" s="414">
        <f t="shared" si="40"/>
        <v>16.914968577413827</v>
      </c>
      <c r="H1328" s="415">
        <f t="shared" si="41"/>
        <v>8.4574842887069138E-2</v>
      </c>
    </row>
    <row r="1329" spans="1:8" ht="15" hidden="1" thickBot="1">
      <c r="A1329" s="409">
        <v>202201</v>
      </c>
      <c r="B1329" s="410" t="s">
        <v>1706</v>
      </c>
      <c r="C1329" s="410" t="s">
        <v>1558</v>
      </c>
      <c r="D1329" s="411" t="s">
        <v>337</v>
      </c>
      <c r="E1329" s="412">
        <v>99630</v>
      </c>
      <c r="F1329" s="413">
        <v>105.02</v>
      </c>
      <c r="G1329" s="414">
        <f t="shared" si="40"/>
        <v>948.67644258236533</v>
      </c>
      <c r="H1329" s="415">
        <f t="shared" si="41"/>
        <v>4.7433822129118264</v>
      </c>
    </row>
    <row r="1330" spans="1:8" ht="15" hidden="1" thickBot="1">
      <c r="A1330" s="409">
        <v>202201</v>
      </c>
      <c r="B1330" s="410" t="s">
        <v>1707</v>
      </c>
      <c r="C1330" s="410" t="s">
        <v>1558</v>
      </c>
      <c r="D1330" s="411" t="s">
        <v>337</v>
      </c>
      <c r="E1330" s="412">
        <v>90494</v>
      </c>
      <c r="F1330" s="413">
        <v>105.02</v>
      </c>
      <c r="G1330" s="414">
        <f t="shared" si="40"/>
        <v>861.68348885926491</v>
      </c>
      <c r="H1330" s="415">
        <f t="shared" si="41"/>
        <v>4.3084174442963246</v>
      </c>
    </row>
    <row r="1331" spans="1:8" ht="15" hidden="1" thickBot="1">
      <c r="A1331" s="409">
        <v>202201</v>
      </c>
      <c r="B1331" s="410" t="s">
        <v>1708</v>
      </c>
      <c r="C1331" s="410" t="s">
        <v>1558</v>
      </c>
      <c r="D1331" s="411" t="s">
        <v>337</v>
      </c>
      <c r="E1331" s="412">
        <v>100550</v>
      </c>
      <c r="F1331" s="413">
        <v>105.02</v>
      </c>
      <c r="G1331" s="414">
        <f t="shared" si="40"/>
        <v>957.43667872786136</v>
      </c>
      <c r="H1331" s="415">
        <f t="shared" si="41"/>
        <v>4.7871833936393067</v>
      </c>
    </row>
    <row r="1332" spans="1:8" ht="15" hidden="1" thickBot="1">
      <c r="A1332" s="409">
        <v>202201</v>
      </c>
      <c r="B1332" s="410" t="s">
        <v>1709</v>
      </c>
      <c r="C1332" s="410" t="s">
        <v>1558</v>
      </c>
      <c r="D1332" s="411" t="s">
        <v>337</v>
      </c>
      <c r="E1332" s="412">
        <v>100550</v>
      </c>
      <c r="F1332" s="413">
        <v>105.02</v>
      </c>
      <c r="G1332" s="414">
        <f t="shared" si="40"/>
        <v>957.43667872786136</v>
      </c>
      <c r="H1332" s="415">
        <f t="shared" si="41"/>
        <v>4.7871833936393067</v>
      </c>
    </row>
    <row r="1333" spans="1:8" ht="15" hidden="1" thickBot="1">
      <c r="A1333" s="409">
        <v>202201</v>
      </c>
      <c r="B1333" s="410" t="s">
        <v>1710</v>
      </c>
      <c r="C1333" s="410" t="s">
        <v>1558</v>
      </c>
      <c r="D1333" s="411" t="s">
        <v>339</v>
      </c>
      <c r="E1333" s="412">
        <v>503</v>
      </c>
      <c r="F1333" s="413">
        <v>105.02</v>
      </c>
      <c r="G1333" s="414">
        <f t="shared" si="40"/>
        <v>4.7895638925918878</v>
      </c>
      <c r="H1333" s="415">
        <f t="shared" si="41"/>
        <v>4.7895638925918878</v>
      </c>
    </row>
    <row r="1334" spans="1:8" ht="15" hidden="1" thickBot="1">
      <c r="A1334" s="409">
        <v>202201</v>
      </c>
      <c r="B1334" s="410" t="s">
        <v>1711</v>
      </c>
      <c r="C1334" s="410" t="s">
        <v>1558</v>
      </c>
      <c r="D1334" s="411" t="s">
        <v>337</v>
      </c>
      <c r="E1334" s="412">
        <v>100550</v>
      </c>
      <c r="F1334" s="413">
        <v>105.02</v>
      </c>
      <c r="G1334" s="414">
        <f t="shared" si="40"/>
        <v>957.43667872786136</v>
      </c>
      <c r="H1334" s="415">
        <f t="shared" si="41"/>
        <v>4.7871833936393067</v>
      </c>
    </row>
    <row r="1335" spans="1:8" ht="15" hidden="1" thickBot="1">
      <c r="A1335" s="409">
        <v>202201</v>
      </c>
      <c r="B1335" s="410" t="s">
        <v>1712</v>
      </c>
      <c r="C1335" s="410" t="s">
        <v>1558</v>
      </c>
      <c r="D1335" s="411" t="s">
        <v>337</v>
      </c>
      <c r="E1335" s="412">
        <v>100550</v>
      </c>
      <c r="F1335" s="413">
        <v>105.02</v>
      </c>
      <c r="G1335" s="414">
        <f t="shared" si="40"/>
        <v>957.43667872786136</v>
      </c>
      <c r="H1335" s="415">
        <f t="shared" si="41"/>
        <v>4.7871833936393067</v>
      </c>
    </row>
    <row r="1336" spans="1:8" ht="15" hidden="1" thickBot="1">
      <c r="A1336" s="409">
        <v>202201</v>
      </c>
      <c r="B1336" s="410" t="s">
        <v>1713</v>
      </c>
      <c r="C1336" s="410" t="s">
        <v>1558</v>
      </c>
      <c r="D1336" s="411" t="s">
        <v>339</v>
      </c>
      <c r="E1336" s="412">
        <v>503</v>
      </c>
      <c r="F1336" s="413">
        <v>105.02</v>
      </c>
      <c r="G1336" s="414">
        <f t="shared" si="40"/>
        <v>4.7895638925918878</v>
      </c>
      <c r="H1336" s="415">
        <f t="shared" si="41"/>
        <v>4.7895638925918878</v>
      </c>
    </row>
    <row r="1337" spans="1:8" ht="15" hidden="1" thickBot="1">
      <c r="A1337" s="409">
        <v>202201</v>
      </c>
      <c r="B1337" s="410" t="s">
        <v>1714</v>
      </c>
      <c r="C1337" s="410" t="s">
        <v>1558</v>
      </c>
      <c r="D1337" s="411" t="s">
        <v>337</v>
      </c>
      <c r="E1337" s="412">
        <v>100550</v>
      </c>
      <c r="F1337" s="413">
        <v>105.02</v>
      </c>
      <c r="G1337" s="414">
        <f t="shared" si="40"/>
        <v>957.43667872786136</v>
      </c>
      <c r="H1337" s="415">
        <f t="shared" si="41"/>
        <v>4.7871833936393067</v>
      </c>
    </row>
    <row r="1338" spans="1:8" ht="15" hidden="1" thickBot="1">
      <c r="A1338" s="409">
        <v>202201</v>
      </c>
      <c r="B1338" s="410" t="s">
        <v>1715</v>
      </c>
      <c r="C1338" s="410" t="s">
        <v>1558</v>
      </c>
      <c r="D1338" s="411" t="s">
        <v>339</v>
      </c>
      <c r="E1338" s="412">
        <v>503</v>
      </c>
      <c r="F1338" s="413">
        <v>105.02</v>
      </c>
      <c r="G1338" s="414">
        <f t="shared" si="40"/>
        <v>4.7895638925918878</v>
      </c>
      <c r="H1338" s="415">
        <f t="shared" si="41"/>
        <v>4.7895638925918878</v>
      </c>
    </row>
    <row r="1339" spans="1:8" ht="15" hidden="1" thickBot="1">
      <c r="A1339" s="409">
        <v>202201</v>
      </c>
      <c r="B1339" s="410" t="s">
        <v>20</v>
      </c>
      <c r="C1339" s="410" t="s">
        <v>1558</v>
      </c>
      <c r="D1339" s="411" t="s">
        <v>337</v>
      </c>
      <c r="E1339" s="412">
        <v>40350</v>
      </c>
      <c r="F1339" s="413">
        <v>105.02</v>
      </c>
      <c r="G1339" s="414">
        <f t="shared" si="40"/>
        <v>384.21253094648642</v>
      </c>
      <c r="H1339" s="415">
        <f t="shared" si="41"/>
        <v>1.9210626547324321</v>
      </c>
    </row>
    <row r="1340" spans="1:8" ht="15" hidden="1" thickBot="1">
      <c r="A1340" s="409">
        <v>202201</v>
      </c>
      <c r="B1340" s="410" t="s">
        <v>1716</v>
      </c>
      <c r="C1340" s="410" t="s">
        <v>1558</v>
      </c>
      <c r="D1340" s="411" t="s">
        <v>339</v>
      </c>
      <c r="E1340" s="412">
        <v>202</v>
      </c>
      <c r="F1340" s="413">
        <v>105.02</v>
      </c>
      <c r="G1340" s="414">
        <f t="shared" si="40"/>
        <v>1.9234431536850125</v>
      </c>
      <c r="H1340" s="415">
        <f t="shared" si="41"/>
        <v>1.9234431536850125</v>
      </c>
    </row>
    <row r="1341" spans="1:8" ht="15" hidden="1" thickBot="1">
      <c r="A1341" s="409">
        <v>202201</v>
      </c>
      <c r="B1341" s="410" t="s">
        <v>1717</v>
      </c>
      <c r="C1341" s="410" t="s">
        <v>1558</v>
      </c>
      <c r="D1341" s="411" t="s">
        <v>337</v>
      </c>
      <c r="E1341" s="412">
        <v>84760</v>
      </c>
      <c r="F1341" s="413">
        <v>105.02</v>
      </c>
      <c r="G1341" s="414">
        <f t="shared" si="40"/>
        <v>807.08436488287953</v>
      </c>
      <c r="H1341" s="415">
        <f t="shared" si="41"/>
        <v>4.0354218244143976</v>
      </c>
    </row>
    <row r="1342" spans="1:8" ht="15" hidden="1" thickBot="1">
      <c r="A1342" s="409">
        <v>202201</v>
      </c>
      <c r="B1342" s="410" t="s">
        <v>1718</v>
      </c>
      <c r="C1342" s="410" t="s">
        <v>1558</v>
      </c>
      <c r="D1342" s="411" t="s">
        <v>337</v>
      </c>
      <c r="E1342" s="412">
        <v>58560</v>
      </c>
      <c r="F1342" s="413">
        <v>105.02</v>
      </c>
      <c r="G1342" s="414">
        <f t="shared" si="40"/>
        <v>557.60807465244716</v>
      </c>
      <c r="H1342" s="415">
        <f t="shared" si="41"/>
        <v>2.7880403732622359</v>
      </c>
    </row>
    <row r="1343" spans="1:8" ht="15" hidden="1" thickBot="1">
      <c r="A1343" s="409">
        <v>202201</v>
      </c>
      <c r="B1343" s="410" t="s">
        <v>1719</v>
      </c>
      <c r="C1343" s="410" t="s">
        <v>1558</v>
      </c>
      <c r="D1343" s="411" t="s">
        <v>337</v>
      </c>
      <c r="E1343" s="412">
        <v>40350</v>
      </c>
      <c r="F1343" s="413">
        <v>105.02</v>
      </c>
      <c r="G1343" s="414">
        <f t="shared" si="40"/>
        <v>384.21253094648642</v>
      </c>
      <c r="H1343" s="415">
        <f t="shared" si="41"/>
        <v>1.9210626547324321</v>
      </c>
    </row>
    <row r="1344" spans="1:8" ht="15" hidden="1" thickBot="1">
      <c r="A1344" s="409">
        <v>202201</v>
      </c>
      <c r="B1344" s="410" t="s">
        <v>1720</v>
      </c>
      <c r="C1344" s="410" t="s">
        <v>1558</v>
      </c>
      <c r="D1344" s="411" t="s">
        <v>339</v>
      </c>
      <c r="E1344" s="412">
        <v>202</v>
      </c>
      <c r="F1344" s="413">
        <v>105.02</v>
      </c>
      <c r="G1344" s="414">
        <f t="shared" si="40"/>
        <v>1.9234431536850125</v>
      </c>
      <c r="H1344" s="415">
        <f t="shared" si="41"/>
        <v>1.9234431536850125</v>
      </c>
    </row>
    <row r="1345" spans="1:8" ht="15" hidden="1" thickBot="1">
      <c r="A1345" s="409">
        <v>202201</v>
      </c>
      <c r="B1345" s="410" t="s">
        <v>1721</v>
      </c>
      <c r="C1345" s="410" t="s">
        <v>1722</v>
      </c>
      <c r="D1345" s="411" t="s">
        <v>337</v>
      </c>
      <c r="E1345" s="412">
        <v>31508</v>
      </c>
      <c r="F1345" s="413">
        <v>105.02</v>
      </c>
      <c r="G1345" s="414">
        <f t="shared" si="40"/>
        <v>300.01904399162066</v>
      </c>
      <c r="H1345" s="415">
        <f t="shared" si="41"/>
        <v>1.5000952199581032</v>
      </c>
    </row>
    <row r="1346" spans="1:8" ht="15" hidden="1" thickBot="1">
      <c r="A1346" s="409">
        <v>202201</v>
      </c>
      <c r="B1346" s="410" t="s">
        <v>1723</v>
      </c>
      <c r="C1346" s="410" t="s">
        <v>1722</v>
      </c>
      <c r="D1346" s="411" t="s">
        <v>339</v>
      </c>
      <c r="E1346" s="412">
        <v>158</v>
      </c>
      <c r="F1346" s="413">
        <v>105.02</v>
      </c>
      <c r="G1346" s="414">
        <f t="shared" ref="G1346:G1409" si="42">+E1346/F1346</f>
        <v>1.5044753380308513</v>
      </c>
      <c r="H1346" s="415">
        <f t="shared" ref="H1346:H1409" si="43">IF(D1346="TB",G1346/200,IF(D1346="LT",G1346,"VER"))</f>
        <v>1.5044753380308513</v>
      </c>
    </row>
    <row r="1347" spans="1:8" ht="15" hidden="1" thickBot="1">
      <c r="A1347" s="409">
        <v>202201</v>
      </c>
      <c r="B1347" s="410" t="s">
        <v>1724</v>
      </c>
      <c r="C1347" s="410" t="s">
        <v>1725</v>
      </c>
      <c r="D1347" s="411" t="s">
        <v>337</v>
      </c>
      <c r="E1347" s="412">
        <v>21794</v>
      </c>
      <c r="F1347" s="413">
        <v>105.02</v>
      </c>
      <c r="G1347" s="414">
        <f t="shared" si="42"/>
        <v>207.52237669015426</v>
      </c>
      <c r="H1347" s="415">
        <f t="shared" si="43"/>
        <v>1.0376118834507713</v>
      </c>
    </row>
    <row r="1348" spans="1:8" ht="15" hidden="1" thickBot="1">
      <c r="A1348" s="409">
        <v>202201</v>
      </c>
      <c r="B1348" s="410" t="s">
        <v>1726</v>
      </c>
      <c r="C1348" s="410" t="s">
        <v>1727</v>
      </c>
      <c r="D1348" s="411" t="s">
        <v>337</v>
      </c>
      <c r="E1348" s="412">
        <v>40798</v>
      </c>
      <c r="F1348" s="413">
        <v>105.02</v>
      </c>
      <c r="G1348" s="414">
        <f t="shared" si="42"/>
        <v>388.47838506951058</v>
      </c>
      <c r="H1348" s="415">
        <f t="shared" si="43"/>
        <v>1.942391925347553</v>
      </c>
    </row>
    <row r="1349" spans="1:8" ht="15" hidden="1" thickBot="1">
      <c r="A1349" s="409">
        <v>202201</v>
      </c>
      <c r="B1349" s="410" t="s">
        <v>1728</v>
      </c>
      <c r="C1349" s="410" t="s">
        <v>1495</v>
      </c>
      <c r="D1349" s="411" t="s">
        <v>337</v>
      </c>
      <c r="E1349" s="412">
        <v>4243</v>
      </c>
      <c r="F1349" s="413">
        <v>105.02</v>
      </c>
      <c r="G1349" s="414">
        <f t="shared" si="42"/>
        <v>40.401828223195587</v>
      </c>
      <c r="H1349" s="415">
        <f t="shared" si="43"/>
        <v>0.20200914111597792</v>
      </c>
    </row>
    <row r="1350" spans="1:8" ht="15" hidden="1" thickBot="1">
      <c r="A1350" s="409">
        <v>202201</v>
      </c>
      <c r="B1350" s="410" t="s">
        <v>1729</v>
      </c>
      <c r="C1350" s="410" t="s">
        <v>1495</v>
      </c>
      <c r="D1350" s="411" t="s">
        <v>339</v>
      </c>
      <c r="E1350" s="412">
        <v>21.2</v>
      </c>
      <c r="F1350" s="413">
        <v>105.02</v>
      </c>
      <c r="G1350" s="414">
        <f t="shared" si="42"/>
        <v>0.20186631117882309</v>
      </c>
      <c r="H1350" s="415">
        <f t="shared" si="43"/>
        <v>0.20186631117882309</v>
      </c>
    </row>
    <row r="1351" spans="1:8" ht="15" hidden="1" thickBot="1">
      <c r="A1351" s="409">
        <v>202201</v>
      </c>
      <c r="B1351" s="410" t="s">
        <v>1730</v>
      </c>
      <c r="C1351" s="410" t="s">
        <v>1731</v>
      </c>
      <c r="D1351" s="411" t="s">
        <v>337</v>
      </c>
      <c r="E1351" s="412">
        <v>45196</v>
      </c>
      <c r="F1351" s="413">
        <v>105.02</v>
      </c>
      <c r="G1351" s="414">
        <f t="shared" si="42"/>
        <v>430.35612264330604</v>
      </c>
      <c r="H1351" s="415">
        <f t="shared" si="43"/>
        <v>2.15178061321653</v>
      </c>
    </row>
    <row r="1352" spans="1:8" ht="15" hidden="1" thickBot="1">
      <c r="A1352" s="409">
        <v>202201</v>
      </c>
      <c r="B1352" s="410" t="s">
        <v>1732</v>
      </c>
      <c r="C1352" s="410" t="s">
        <v>1731</v>
      </c>
      <c r="D1352" s="411" t="s">
        <v>339</v>
      </c>
      <c r="E1352" s="412">
        <v>226</v>
      </c>
      <c r="F1352" s="413">
        <v>105.02</v>
      </c>
      <c r="G1352" s="414">
        <f t="shared" si="42"/>
        <v>2.1519710531327365</v>
      </c>
      <c r="H1352" s="415">
        <f t="shared" si="43"/>
        <v>2.1519710531327365</v>
      </c>
    </row>
    <row r="1353" spans="1:8" ht="15" hidden="1" thickBot="1">
      <c r="A1353" s="409">
        <v>202201</v>
      </c>
      <c r="B1353" s="410" t="s">
        <v>1733</v>
      </c>
      <c r="C1353" s="410" t="s">
        <v>1731</v>
      </c>
      <c r="D1353" s="411" t="s">
        <v>337</v>
      </c>
      <c r="E1353" s="412">
        <v>45196</v>
      </c>
      <c r="F1353" s="413">
        <v>105.02</v>
      </c>
      <c r="G1353" s="414">
        <f t="shared" si="42"/>
        <v>430.35612264330604</v>
      </c>
      <c r="H1353" s="415">
        <f t="shared" si="43"/>
        <v>2.15178061321653</v>
      </c>
    </row>
    <row r="1354" spans="1:8" ht="15" hidden="1" thickBot="1">
      <c r="A1354" s="409">
        <v>202201</v>
      </c>
      <c r="B1354" s="410" t="s">
        <v>1734</v>
      </c>
      <c r="C1354" s="410" t="s">
        <v>1731</v>
      </c>
      <c r="D1354" s="411" t="s">
        <v>339</v>
      </c>
      <c r="E1354" s="412">
        <v>226</v>
      </c>
      <c r="F1354" s="413">
        <v>105.02</v>
      </c>
      <c r="G1354" s="414">
        <f t="shared" si="42"/>
        <v>2.1519710531327365</v>
      </c>
      <c r="H1354" s="415">
        <f t="shared" si="43"/>
        <v>2.1519710531327365</v>
      </c>
    </row>
    <row r="1355" spans="1:8" ht="15" hidden="1" thickBot="1">
      <c r="A1355" s="409">
        <v>202201</v>
      </c>
      <c r="B1355" s="410" t="s">
        <v>1735</v>
      </c>
      <c r="C1355" s="410" t="s">
        <v>1736</v>
      </c>
      <c r="D1355" s="411" t="s">
        <v>337</v>
      </c>
      <c r="E1355" s="412">
        <v>52549</v>
      </c>
      <c r="F1355" s="413">
        <v>105.02</v>
      </c>
      <c r="G1355" s="414">
        <f t="shared" si="42"/>
        <v>500.37135783660256</v>
      </c>
      <c r="H1355" s="415">
        <f t="shared" si="43"/>
        <v>2.5018567891830128</v>
      </c>
    </row>
    <row r="1356" spans="1:8" ht="15" hidden="1" thickBot="1">
      <c r="A1356" s="409">
        <v>202201</v>
      </c>
      <c r="B1356" s="410" t="s">
        <v>1737</v>
      </c>
      <c r="C1356" s="410" t="s">
        <v>1736</v>
      </c>
      <c r="D1356" s="411" t="s">
        <v>339</v>
      </c>
      <c r="E1356" s="412">
        <v>263</v>
      </c>
      <c r="F1356" s="413">
        <v>105.02</v>
      </c>
      <c r="G1356" s="414">
        <f t="shared" si="42"/>
        <v>2.5042848981146451</v>
      </c>
      <c r="H1356" s="415">
        <f t="shared" si="43"/>
        <v>2.5042848981146451</v>
      </c>
    </row>
    <row r="1357" spans="1:8" ht="15" hidden="1" thickBot="1">
      <c r="A1357" s="409">
        <v>202201</v>
      </c>
      <c r="B1357" s="410" t="s">
        <v>1738</v>
      </c>
      <c r="C1357" s="410" t="s">
        <v>1736</v>
      </c>
      <c r="D1357" s="411" t="s">
        <v>337</v>
      </c>
      <c r="E1357" s="412">
        <v>36762</v>
      </c>
      <c r="F1357" s="413">
        <v>105.02</v>
      </c>
      <c r="G1357" s="414">
        <f t="shared" si="42"/>
        <v>350.04760997905163</v>
      </c>
      <c r="H1357" s="415">
        <f t="shared" si="43"/>
        <v>1.7502380498952581</v>
      </c>
    </row>
    <row r="1358" spans="1:8" ht="15" hidden="1" thickBot="1">
      <c r="A1358" s="409">
        <v>202201</v>
      </c>
      <c r="B1358" s="410" t="s">
        <v>1739</v>
      </c>
      <c r="C1358" s="410" t="s">
        <v>1736</v>
      </c>
      <c r="D1358" s="411" t="s">
        <v>339</v>
      </c>
      <c r="E1358" s="412">
        <v>184</v>
      </c>
      <c r="F1358" s="413">
        <v>105.02</v>
      </c>
      <c r="G1358" s="414">
        <f t="shared" si="42"/>
        <v>1.7520472290992193</v>
      </c>
      <c r="H1358" s="415">
        <f t="shared" si="43"/>
        <v>1.7520472290992193</v>
      </c>
    </row>
    <row r="1359" spans="1:8" ht="15" hidden="1" thickBot="1">
      <c r="A1359" s="409">
        <v>202201</v>
      </c>
      <c r="B1359" s="410" t="s">
        <v>1740</v>
      </c>
      <c r="C1359" s="410" t="s">
        <v>1736</v>
      </c>
      <c r="D1359" s="411" t="s">
        <v>337</v>
      </c>
      <c r="E1359" s="412">
        <v>42914</v>
      </c>
      <c r="F1359" s="413">
        <v>105.02</v>
      </c>
      <c r="G1359" s="414">
        <f t="shared" si="42"/>
        <v>408.62692820415162</v>
      </c>
      <c r="H1359" s="415">
        <f t="shared" si="43"/>
        <v>2.043134641020758</v>
      </c>
    </row>
    <row r="1360" spans="1:8" ht="15" hidden="1" thickBot="1">
      <c r="A1360" s="409">
        <v>202201</v>
      </c>
      <c r="B1360" s="410" t="s">
        <v>1741</v>
      </c>
      <c r="C1360" s="410" t="s">
        <v>1736</v>
      </c>
      <c r="D1360" s="411" t="s">
        <v>337</v>
      </c>
      <c r="E1360" s="412">
        <v>42911</v>
      </c>
      <c r="F1360" s="413">
        <v>105.02</v>
      </c>
      <c r="G1360" s="414">
        <f t="shared" si="42"/>
        <v>408.59836221672066</v>
      </c>
      <c r="H1360" s="415">
        <f t="shared" si="43"/>
        <v>2.0429918110836032</v>
      </c>
    </row>
    <row r="1361" spans="1:8" ht="15" hidden="1" thickBot="1">
      <c r="A1361" s="409">
        <v>202201</v>
      </c>
      <c r="B1361" s="410" t="s">
        <v>1742</v>
      </c>
      <c r="C1361" s="410" t="s">
        <v>1736</v>
      </c>
      <c r="D1361" s="411" t="s">
        <v>339</v>
      </c>
      <c r="E1361" s="412">
        <v>214</v>
      </c>
      <c r="F1361" s="413">
        <v>105.02</v>
      </c>
      <c r="G1361" s="414">
        <f t="shared" si="42"/>
        <v>2.0377071034088745</v>
      </c>
      <c r="H1361" s="415">
        <f t="shared" si="43"/>
        <v>2.0377071034088745</v>
      </c>
    </row>
    <row r="1362" spans="1:8" ht="15" hidden="1" thickBot="1">
      <c r="A1362" s="409">
        <v>202201</v>
      </c>
      <c r="B1362" s="410" t="s">
        <v>1743</v>
      </c>
      <c r="C1362" s="410" t="s">
        <v>1736</v>
      </c>
      <c r="D1362" s="411" t="s">
        <v>339</v>
      </c>
      <c r="E1362" s="412">
        <v>214</v>
      </c>
      <c r="F1362" s="413">
        <v>105.02</v>
      </c>
      <c r="G1362" s="414">
        <f t="shared" si="42"/>
        <v>2.0377071034088745</v>
      </c>
      <c r="H1362" s="415">
        <f t="shared" si="43"/>
        <v>2.0377071034088745</v>
      </c>
    </row>
    <row r="1363" spans="1:8" ht="15" hidden="1" thickBot="1">
      <c r="A1363" s="409">
        <v>202201</v>
      </c>
      <c r="B1363" s="410" t="s">
        <v>1744</v>
      </c>
      <c r="C1363" s="410" t="s">
        <v>1736</v>
      </c>
      <c r="D1363" s="411" t="s">
        <v>337</v>
      </c>
      <c r="E1363" s="412">
        <v>35037</v>
      </c>
      <c r="F1363" s="413">
        <v>105.02</v>
      </c>
      <c r="G1363" s="414">
        <f t="shared" si="42"/>
        <v>333.62216720624644</v>
      </c>
      <c r="H1363" s="415">
        <f t="shared" si="43"/>
        <v>1.6681108360312322</v>
      </c>
    </row>
    <row r="1364" spans="1:8" ht="15" hidden="1" thickBot="1">
      <c r="A1364" s="409">
        <v>202201</v>
      </c>
      <c r="B1364" s="410" t="s">
        <v>1745</v>
      </c>
      <c r="C1364" s="410" t="s">
        <v>1736</v>
      </c>
      <c r="D1364" s="411" t="s">
        <v>339</v>
      </c>
      <c r="E1364" s="412">
        <v>175</v>
      </c>
      <c r="F1364" s="413">
        <v>105.02</v>
      </c>
      <c r="G1364" s="414">
        <f t="shared" si="42"/>
        <v>1.6663492668063227</v>
      </c>
      <c r="H1364" s="415">
        <f t="shared" si="43"/>
        <v>1.6663492668063227</v>
      </c>
    </row>
    <row r="1365" spans="1:8" ht="15" hidden="1" thickBot="1">
      <c r="A1365" s="409">
        <v>202201</v>
      </c>
      <c r="B1365" s="410" t="s">
        <v>1746</v>
      </c>
      <c r="C1365" s="410" t="s">
        <v>1736</v>
      </c>
      <c r="D1365" s="411" t="s">
        <v>337</v>
      </c>
      <c r="E1365" s="412">
        <v>35487</v>
      </c>
      <c r="F1365" s="413">
        <v>105.02</v>
      </c>
      <c r="G1365" s="414">
        <f t="shared" si="42"/>
        <v>337.90706532089126</v>
      </c>
      <c r="H1365" s="415">
        <f t="shared" si="43"/>
        <v>1.6895353266044564</v>
      </c>
    </row>
    <row r="1366" spans="1:8" ht="15" hidden="1" thickBot="1">
      <c r="A1366" s="409">
        <v>202201</v>
      </c>
      <c r="B1366" s="410" t="s">
        <v>1747</v>
      </c>
      <c r="C1366" s="410" t="s">
        <v>1736</v>
      </c>
      <c r="D1366" s="411" t="s">
        <v>337</v>
      </c>
      <c r="E1366" s="412">
        <v>31904</v>
      </c>
      <c r="F1366" s="413">
        <v>105.02</v>
      </c>
      <c r="G1366" s="414">
        <f t="shared" si="42"/>
        <v>303.7897543325081</v>
      </c>
      <c r="H1366" s="415">
        <f t="shared" si="43"/>
        <v>1.5189487716625405</v>
      </c>
    </row>
    <row r="1367" spans="1:8" ht="15" hidden="1" thickBot="1">
      <c r="A1367" s="409">
        <v>202201</v>
      </c>
      <c r="B1367" s="410" t="s">
        <v>1748</v>
      </c>
      <c r="C1367" s="410" t="s">
        <v>1736</v>
      </c>
      <c r="D1367" s="411" t="s">
        <v>337</v>
      </c>
      <c r="E1367" s="412">
        <v>31904</v>
      </c>
      <c r="F1367" s="413">
        <v>105.02</v>
      </c>
      <c r="G1367" s="414">
        <f t="shared" si="42"/>
        <v>303.7897543325081</v>
      </c>
      <c r="H1367" s="415">
        <f t="shared" si="43"/>
        <v>1.5189487716625405</v>
      </c>
    </row>
    <row r="1368" spans="1:8" ht="15" hidden="1" thickBot="1">
      <c r="A1368" s="409">
        <v>202201</v>
      </c>
      <c r="B1368" s="410" t="s">
        <v>1749</v>
      </c>
      <c r="C1368" s="410" t="s">
        <v>1736</v>
      </c>
      <c r="D1368" s="411" t="s">
        <v>337</v>
      </c>
      <c r="E1368" s="412">
        <v>31904</v>
      </c>
      <c r="F1368" s="413">
        <v>105.02</v>
      </c>
      <c r="G1368" s="414">
        <f t="shared" si="42"/>
        <v>303.7897543325081</v>
      </c>
      <c r="H1368" s="415">
        <f t="shared" si="43"/>
        <v>1.5189487716625405</v>
      </c>
    </row>
    <row r="1369" spans="1:8" ht="15" hidden="1" thickBot="1">
      <c r="A1369" s="409">
        <v>202201</v>
      </c>
      <c r="B1369" s="410" t="s">
        <v>1750</v>
      </c>
      <c r="C1369" s="410" t="s">
        <v>1736</v>
      </c>
      <c r="D1369" s="411" t="s">
        <v>337</v>
      </c>
      <c r="E1369" s="412">
        <v>38268</v>
      </c>
      <c r="F1369" s="413">
        <v>105.02</v>
      </c>
      <c r="G1369" s="414">
        <f t="shared" si="42"/>
        <v>364.38773566939631</v>
      </c>
      <c r="H1369" s="415">
        <f t="shared" si="43"/>
        <v>1.8219386783469815</v>
      </c>
    </row>
    <row r="1370" spans="1:8" ht="15" hidden="1" thickBot="1">
      <c r="A1370" s="409">
        <v>202201</v>
      </c>
      <c r="B1370" s="410" t="s">
        <v>1751</v>
      </c>
      <c r="C1370" s="410" t="s">
        <v>1736</v>
      </c>
      <c r="D1370" s="411" t="s">
        <v>339</v>
      </c>
      <c r="E1370" s="412">
        <v>191</v>
      </c>
      <c r="F1370" s="413">
        <v>105.02</v>
      </c>
      <c r="G1370" s="414">
        <f t="shared" si="42"/>
        <v>1.8187011997714722</v>
      </c>
      <c r="H1370" s="415">
        <f t="shared" si="43"/>
        <v>1.8187011997714722</v>
      </c>
    </row>
    <row r="1371" spans="1:8" ht="15" hidden="1" thickBot="1">
      <c r="A1371" s="409">
        <v>202201</v>
      </c>
      <c r="B1371" s="410" t="s">
        <v>1752</v>
      </c>
      <c r="C1371" s="410" t="s">
        <v>1736</v>
      </c>
      <c r="D1371" s="411" t="s">
        <v>337</v>
      </c>
      <c r="E1371" s="412">
        <v>38268</v>
      </c>
      <c r="F1371" s="413">
        <v>105.02</v>
      </c>
      <c r="G1371" s="414">
        <f t="shared" si="42"/>
        <v>364.38773566939631</v>
      </c>
      <c r="H1371" s="415">
        <f t="shared" si="43"/>
        <v>1.8219386783469815</v>
      </c>
    </row>
    <row r="1372" spans="1:8" ht="15" hidden="1" thickBot="1">
      <c r="A1372" s="409">
        <v>202201</v>
      </c>
      <c r="B1372" s="410" t="s">
        <v>1753</v>
      </c>
      <c r="C1372" s="410" t="s">
        <v>1736</v>
      </c>
      <c r="D1372" s="411" t="s">
        <v>339</v>
      </c>
      <c r="E1372" s="412">
        <v>191</v>
      </c>
      <c r="F1372" s="413">
        <v>105.02</v>
      </c>
      <c r="G1372" s="414">
        <f t="shared" si="42"/>
        <v>1.8187011997714722</v>
      </c>
      <c r="H1372" s="415">
        <f t="shared" si="43"/>
        <v>1.8187011997714722</v>
      </c>
    </row>
    <row r="1373" spans="1:8" ht="15" hidden="1" thickBot="1">
      <c r="A1373" s="409">
        <v>202201</v>
      </c>
      <c r="B1373" s="410" t="s">
        <v>1754</v>
      </c>
      <c r="C1373" s="410" t="s">
        <v>1736</v>
      </c>
      <c r="D1373" s="411" t="s">
        <v>337</v>
      </c>
      <c r="E1373" s="412">
        <v>58804</v>
      </c>
      <c r="F1373" s="413">
        <v>105.02</v>
      </c>
      <c r="G1373" s="414">
        <f t="shared" si="42"/>
        <v>559.93144163016575</v>
      </c>
      <c r="H1373" s="415">
        <f t="shared" si="43"/>
        <v>2.7996572081508289</v>
      </c>
    </row>
    <row r="1374" spans="1:8" ht="15" hidden="1" thickBot="1">
      <c r="A1374" s="409">
        <v>202201</v>
      </c>
      <c r="B1374" s="410" t="s">
        <v>1755</v>
      </c>
      <c r="C1374" s="410" t="s">
        <v>1736</v>
      </c>
      <c r="D1374" s="411" t="s">
        <v>339</v>
      </c>
      <c r="E1374" s="412">
        <v>294</v>
      </c>
      <c r="F1374" s="413">
        <v>105.02</v>
      </c>
      <c r="G1374" s="414">
        <f t="shared" si="42"/>
        <v>2.7994667682346219</v>
      </c>
      <c r="H1374" s="415">
        <f t="shared" si="43"/>
        <v>2.7994667682346219</v>
      </c>
    </row>
    <row r="1375" spans="1:8" ht="15" hidden="1" thickBot="1">
      <c r="A1375" s="409">
        <v>202201</v>
      </c>
      <c r="B1375" s="410" t="s">
        <v>1756</v>
      </c>
      <c r="C1375" s="410" t="s">
        <v>1736</v>
      </c>
      <c r="D1375" s="411" t="s">
        <v>337</v>
      </c>
      <c r="E1375" s="412">
        <v>31994</v>
      </c>
      <c r="F1375" s="413">
        <v>105.02</v>
      </c>
      <c r="G1375" s="414">
        <f t="shared" si="42"/>
        <v>304.64673395543707</v>
      </c>
      <c r="H1375" s="415">
        <f t="shared" si="43"/>
        <v>1.5232336697771853</v>
      </c>
    </row>
    <row r="1376" spans="1:8" ht="15" hidden="1" thickBot="1">
      <c r="A1376" s="409">
        <v>202201</v>
      </c>
      <c r="B1376" s="410" t="s">
        <v>1757</v>
      </c>
      <c r="C1376" s="410" t="s">
        <v>1736</v>
      </c>
      <c r="D1376" s="411" t="s">
        <v>339</v>
      </c>
      <c r="E1376" s="412">
        <v>160</v>
      </c>
      <c r="F1376" s="413">
        <v>105.02</v>
      </c>
      <c r="G1376" s="414">
        <f t="shared" si="42"/>
        <v>1.5235193296514951</v>
      </c>
      <c r="H1376" s="415">
        <f t="shared" si="43"/>
        <v>1.5235193296514951</v>
      </c>
    </row>
    <row r="1377" spans="1:8" ht="15" hidden="1" thickBot="1">
      <c r="A1377" s="409">
        <v>202201</v>
      </c>
      <c r="B1377" s="410" t="s">
        <v>1758</v>
      </c>
      <c r="C1377" s="410" t="s">
        <v>1736</v>
      </c>
      <c r="D1377" s="411" t="s">
        <v>337</v>
      </c>
      <c r="E1377" s="412">
        <v>36009</v>
      </c>
      <c r="F1377" s="413">
        <v>105.02</v>
      </c>
      <c r="G1377" s="414">
        <f t="shared" si="42"/>
        <v>342.87754713387926</v>
      </c>
      <c r="H1377" s="415">
        <f t="shared" si="43"/>
        <v>1.7143877356693964</v>
      </c>
    </row>
    <row r="1378" spans="1:8" ht="15" hidden="1" thickBot="1">
      <c r="A1378" s="409">
        <v>202201</v>
      </c>
      <c r="B1378" s="410" t="s">
        <v>1759</v>
      </c>
      <c r="C1378" s="410" t="s">
        <v>1736</v>
      </c>
      <c r="D1378" s="411" t="s">
        <v>339</v>
      </c>
      <c r="E1378" s="412">
        <v>180</v>
      </c>
      <c r="F1378" s="413">
        <v>105.02</v>
      </c>
      <c r="G1378" s="414">
        <f t="shared" si="42"/>
        <v>1.7139592458579318</v>
      </c>
      <c r="H1378" s="415">
        <f t="shared" si="43"/>
        <v>1.7139592458579318</v>
      </c>
    </row>
    <row r="1379" spans="1:8" ht="15" hidden="1" thickBot="1">
      <c r="A1379" s="409">
        <v>202201</v>
      </c>
      <c r="B1379" s="410" t="s">
        <v>1760</v>
      </c>
      <c r="C1379" s="410" t="s">
        <v>1736</v>
      </c>
      <c r="D1379" s="411" t="s">
        <v>337</v>
      </c>
      <c r="E1379" s="412">
        <v>58804</v>
      </c>
      <c r="F1379" s="413">
        <v>105.02</v>
      </c>
      <c r="G1379" s="414">
        <f t="shared" si="42"/>
        <v>559.93144163016575</v>
      </c>
      <c r="H1379" s="415">
        <f t="shared" si="43"/>
        <v>2.7996572081508289</v>
      </c>
    </row>
    <row r="1380" spans="1:8" ht="15" hidden="1" thickBot="1">
      <c r="A1380" s="409">
        <v>202201</v>
      </c>
      <c r="B1380" s="410" t="s">
        <v>1761</v>
      </c>
      <c r="C1380" s="410" t="s">
        <v>1736</v>
      </c>
      <c r="D1380" s="411" t="s">
        <v>337</v>
      </c>
      <c r="E1380" s="412">
        <v>52232</v>
      </c>
      <c r="F1380" s="413">
        <v>105.02</v>
      </c>
      <c r="G1380" s="414">
        <f t="shared" si="42"/>
        <v>497.35288516473054</v>
      </c>
      <c r="H1380" s="415">
        <f t="shared" si="43"/>
        <v>2.4867644258236528</v>
      </c>
    </row>
    <row r="1381" spans="1:8" ht="15" hidden="1" thickBot="1">
      <c r="A1381" s="409">
        <v>202201</v>
      </c>
      <c r="B1381" s="410" t="s">
        <v>1762</v>
      </c>
      <c r="C1381" s="410" t="s">
        <v>1736</v>
      </c>
      <c r="D1381" s="411" t="s">
        <v>339</v>
      </c>
      <c r="E1381" s="412">
        <v>261</v>
      </c>
      <c r="F1381" s="413">
        <v>105.02</v>
      </c>
      <c r="G1381" s="414">
        <f t="shared" si="42"/>
        <v>2.4852409064940013</v>
      </c>
      <c r="H1381" s="415">
        <f t="shared" si="43"/>
        <v>2.4852409064940013</v>
      </c>
    </row>
    <row r="1382" spans="1:8" ht="15" hidden="1" thickBot="1">
      <c r="A1382" s="409">
        <v>202201</v>
      </c>
      <c r="B1382" s="410" t="s">
        <v>1763</v>
      </c>
      <c r="C1382" s="410" t="s">
        <v>1736</v>
      </c>
      <c r="D1382" s="411" t="s">
        <v>337</v>
      </c>
      <c r="E1382" s="412">
        <v>62652</v>
      </c>
      <c r="F1382" s="413">
        <v>105.02</v>
      </c>
      <c r="G1382" s="414">
        <f t="shared" si="42"/>
        <v>596.57208150828421</v>
      </c>
      <c r="H1382" s="415">
        <f t="shared" si="43"/>
        <v>2.9828604075414211</v>
      </c>
    </row>
    <row r="1383" spans="1:8" ht="15" hidden="1" thickBot="1">
      <c r="A1383" s="409">
        <v>202201</v>
      </c>
      <c r="B1383" s="410" t="s">
        <v>1764</v>
      </c>
      <c r="C1383" s="410" t="s">
        <v>1736</v>
      </c>
      <c r="D1383" s="411" t="s">
        <v>339</v>
      </c>
      <c r="E1383" s="412">
        <v>313</v>
      </c>
      <c r="F1383" s="413">
        <v>105.02</v>
      </c>
      <c r="G1383" s="414">
        <f t="shared" si="42"/>
        <v>2.9803846886307372</v>
      </c>
      <c r="H1383" s="415">
        <f t="shared" si="43"/>
        <v>2.9803846886307372</v>
      </c>
    </row>
    <row r="1384" spans="1:8" ht="15" hidden="1" thickBot="1">
      <c r="A1384" s="409">
        <v>202201</v>
      </c>
      <c r="B1384" s="410" t="s">
        <v>1765</v>
      </c>
      <c r="C1384" s="410" t="s">
        <v>1736</v>
      </c>
      <c r="D1384" s="411" t="s">
        <v>337</v>
      </c>
      <c r="E1384" s="412">
        <v>31932</v>
      </c>
      <c r="F1384" s="413">
        <v>105.02</v>
      </c>
      <c r="G1384" s="414">
        <f t="shared" si="42"/>
        <v>304.05637021519709</v>
      </c>
      <c r="H1384" s="415">
        <f t="shared" si="43"/>
        <v>1.5202818510759855</v>
      </c>
    </row>
    <row r="1385" spans="1:8" ht="15" hidden="1" thickBot="1">
      <c r="A1385" s="409">
        <v>202201</v>
      </c>
      <c r="B1385" s="410" t="s">
        <v>1766</v>
      </c>
      <c r="C1385" s="410" t="s">
        <v>1736</v>
      </c>
      <c r="D1385" s="411" t="s">
        <v>337</v>
      </c>
      <c r="E1385" s="412">
        <v>91415</v>
      </c>
      <c r="F1385" s="413">
        <v>105.02</v>
      </c>
      <c r="G1385" s="414">
        <f t="shared" si="42"/>
        <v>870.45324700057131</v>
      </c>
      <c r="H1385" s="415">
        <f t="shared" si="43"/>
        <v>4.3522662350028565</v>
      </c>
    </row>
    <row r="1386" spans="1:8" ht="15" hidden="1" thickBot="1">
      <c r="A1386" s="409">
        <v>202201</v>
      </c>
      <c r="B1386" s="410" t="s">
        <v>1767</v>
      </c>
      <c r="C1386" s="410" t="s">
        <v>1736</v>
      </c>
      <c r="D1386" s="411" t="s">
        <v>337</v>
      </c>
      <c r="E1386" s="412">
        <v>61013</v>
      </c>
      <c r="F1386" s="413">
        <v>105.02</v>
      </c>
      <c r="G1386" s="414">
        <f t="shared" si="42"/>
        <v>580.96553037516662</v>
      </c>
      <c r="H1386" s="415">
        <f t="shared" si="43"/>
        <v>2.9048276518758329</v>
      </c>
    </row>
    <row r="1387" spans="1:8" ht="15" hidden="1" thickBot="1">
      <c r="A1387" s="409">
        <v>202201</v>
      </c>
      <c r="B1387" s="410" t="s">
        <v>1768</v>
      </c>
      <c r="C1387" s="410" t="s">
        <v>1736</v>
      </c>
      <c r="D1387" s="411" t="s">
        <v>337</v>
      </c>
      <c r="E1387" s="412">
        <v>60353</v>
      </c>
      <c r="F1387" s="413">
        <v>105.02</v>
      </c>
      <c r="G1387" s="414">
        <f t="shared" si="42"/>
        <v>574.68101314035425</v>
      </c>
      <c r="H1387" s="415">
        <f t="shared" si="43"/>
        <v>2.8734050657017711</v>
      </c>
    </row>
    <row r="1388" spans="1:8" ht="15" hidden="1" thickBot="1">
      <c r="A1388" s="409">
        <v>202201</v>
      </c>
      <c r="B1388" s="410" t="s">
        <v>1769</v>
      </c>
      <c r="C1388" s="410" t="s">
        <v>1736</v>
      </c>
      <c r="D1388" s="411" t="s">
        <v>339</v>
      </c>
      <c r="E1388" s="412">
        <v>305</v>
      </c>
      <c r="F1388" s="413">
        <v>105.02</v>
      </c>
      <c r="G1388" s="414">
        <f t="shared" si="42"/>
        <v>2.9042087221481623</v>
      </c>
      <c r="H1388" s="415">
        <f t="shared" si="43"/>
        <v>2.9042087221481623</v>
      </c>
    </row>
    <row r="1389" spans="1:8" ht="15" hidden="1" thickBot="1">
      <c r="A1389" s="409">
        <v>202201</v>
      </c>
      <c r="B1389" s="410" t="s">
        <v>1770</v>
      </c>
      <c r="C1389" s="410" t="s">
        <v>1736</v>
      </c>
      <c r="D1389" s="411" t="s">
        <v>337</v>
      </c>
      <c r="E1389" s="412">
        <v>56886</v>
      </c>
      <c r="F1389" s="413">
        <v>105.02</v>
      </c>
      <c r="G1389" s="414">
        <f t="shared" si="42"/>
        <v>541.66825366596845</v>
      </c>
      <c r="H1389" s="415">
        <f t="shared" si="43"/>
        <v>2.7083412683298422</v>
      </c>
    </row>
    <row r="1390" spans="1:8" ht="15" hidden="1" thickBot="1">
      <c r="A1390" s="409">
        <v>202201</v>
      </c>
      <c r="B1390" s="410" t="s">
        <v>1771</v>
      </c>
      <c r="C1390" s="410" t="s">
        <v>1736</v>
      </c>
      <c r="D1390" s="411" t="s">
        <v>339</v>
      </c>
      <c r="E1390" s="412">
        <v>284</v>
      </c>
      <c r="F1390" s="413">
        <v>105.02</v>
      </c>
      <c r="G1390" s="414">
        <f t="shared" si="42"/>
        <v>2.7042468101314037</v>
      </c>
      <c r="H1390" s="415">
        <f t="shared" si="43"/>
        <v>2.7042468101314037</v>
      </c>
    </row>
    <row r="1391" spans="1:8" ht="15" hidden="1" thickBot="1">
      <c r="A1391" s="409">
        <v>202201</v>
      </c>
      <c r="B1391" s="410" t="s">
        <v>1772</v>
      </c>
      <c r="C1391" s="410" t="s">
        <v>1736</v>
      </c>
      <c r="D1391" s="411" t="s">
        <v>337</v>
      </c>
      <c r="E1391" s="412">
        <v>56886</v>
      </c>
      <c r="F1391" s="413">
        <v>105.02</v>
      </c>
      <c r="G1391" s="414">
        <f t="shared" si="42"/>
        <v>541.66825366596845</v>
      </c>
      <c r="H1391" s="415">
        <f t="shared" si="43"/>
        <v>2.7083412683298422</v>
      </c>
    </row>
    <row r="1392" spans="1:8" ht="15" hidden="1" thickBot="1">
      <c r="A1392" s="409">
        <v>202201</v>
      </c>
      <c r="B1392" s="410" t="s">
        <v>1773</v>
      </c>
      <c r="C1392" s="410" t="s">
        <v>1736</v>
      </c>
      <c r="D1392" s="411" t="s">
        <v>337</v>
      </c>
      <c r="E1392" s="412">
        <v>58009</v>
      </c>
      <c r="F1392" s="413">
        <v>105.02</v>
      </c>
      <c r="G1392" s="414">
        <f t="shared" si="42"/>
        <v>552.3614549609598</v>
      </c>
      <c r="H1392" s="415">
        <f t="shared" si="43"/>
        <v>2.761807274804799</v>
      </c>
    </row>
    <row r="1393" spans="1:8" ht="15" hidden="1" thickBot="1">
      <c r="A1393" s="409">
        <v>202201</v>
      </c>
      <c r="B1393" s="410" t="s">
        <v>1774</v>
      </c>
      <c r="C1393" s="410" t="s">
        <v>1736</v>
      </c>
      <c r="D1393" s="411" t="s">
        <v>339</v>
      </c>
      <c r="E1393" s="412">
        <v>290</v>
      </c>
      <c r="F1393" s="413">
        <v>105.02</v>
      </c>
      <c r="G1393" s="414">
        <f t="shared" si="42"/>
        <v>2.7613787849933349</v>
      </c>
      <c r="H1393" s="415">
        <f t="shared" si="43"/>
        <v>2.7613787849933349</v>
      </c>
    </row>
    <row r="1394" spans="1:8" ht="15" hidden="1" thickBot="1">
      <c r="A1394" s="409">
        <v>202201</v>
      </c>
      <c r="B1394" s="410" t="s">
        <v>1775</v>
      </c>
      <c r="C1394" s="410" t="s">
        <v>1736</v>
      </c>
      <c r="D1394" s="411" t="s">
        <v>339</v>
      </c>
      <c r="E1394" s="412">
        <v>286</v>
      </c>
      <c r="F1394" s="413">
        <v>105.02</v>
      </c>
      <c r="G1394" s="414">
        <f t="shared" si="42"/>
        <v>2.7232908017520474</v>
      </c>
      <c r="H1394" s="415">
        <f t="shared" si="43"/>
        <v>2.7232908017520474</v>
      </c>
    </row>
    <row r="1395" spans="1:8" ht="15" hidden="1" thickBot="1">
      <c r="A1395" s="409">
        <v>202201</v>
      </c>
      <c r="B1395" s="410" t="s">
        <v>1776</v>
      </c>
      <c r="C1395" s="410" t="s">
        <v>1736</v>
      </c>
      <c r="D1395" s="411" t="s">
        <v>337</v>
      </c>
      <c r="E1395" s="412">
        <v>49064</v>
      </c>
      <c r="F1395" s="413">
        <v>105.02</v>
      </c>
      <c r="G1395" s="414">
        <f t="shared" si="42"/>
        <v>467.18720243763096</v>
      </c>
      <c r="H1395" s="415">
        <f t="shared" si="43"/>
        <v>2.3359360121881547</v>
      </c>
    </row>
    <row r="1396" spans="1:8" ht="15" hidden="1" thickBot="1">
      <c r="A1396" s="409">
        <v>202201</v>
      </c>
      <c r="B1396" s="410" t="s">
        <v>1777</v>
      </c>
      <c r="C1396" s="410" t="s">
        <v>1736</v>
      </c>
      <c r="D1396" s="411" t="s">
        <v>337</v>
      </c>
      <c r="E1396" s="412">
        <v>54002</v>
      </c>
      <c r="F1396" s="413">
        <v>105.02</v>
      </c>
      <c r="G1396" s="414">
        <f t="shared" si="42"/>
        <v>514.20681774900027</v>
      </c>
      <c r="H1396" s="415">
        <f t="shared" si="43"/>
        <v>2.5710340887450012</v>
      </c>
    </row>
    <row r="1397" spans="1:8" ht="15" hidden="1" thickBot="1">
      <c r="A1397" s="409">
        <v>202201</v>
      </c>
      <c r="B1397" s="410" t="s">
        <v>1778</v>
      </c>
      <c r="C1397" s="410" t="s">
        <v>1736</v>
      </c>
      <c r="D1397" s="411" t="s">
        <v>339</v>
      </c>
      <c r="E1397" s="412">
        <v>270</v>
      </c>
      <c r="F1397" s="413">
        <v>105.02</v>
      </c>
      <c r="G1397" s="414">
        <f t="shared" si="42"/>
        <v>2.5709388687868979</v>
      </c>
      <c r="H1397" s="415">
        <f t="shared" si="43"/>
        <v>2.5709388687868979</v>
      </c>
    </row>
    <row r="1398" spans="1:8" ht="15" hidden="1" thickBot="1">
      <c r="A1398" s="409">
        <v>202201</v>
      </c>
      <c r="B1398" s="410" t="s">
        <v>1779</v>
      </c>
      <c r="C1398" s="410" t="s">
        <v>1736</v>
      </c>
      <c r="D1398" s="411" t="s">
        <v>339</v>
      </c>
      <c r="E1398" s="412">
        <v>245</v>
      </c>
      <c r="F1398" s="413">
        <v>105.02</v>
      </c>
      <c r="G1398" s="414">
        <f t="shared" si="42"/>
        <v>2.3328889735288518</v>
      </c>
      <c r="H1398" s="415">
        <f t="shared" si="43"/>
        <v>2.3328889735288518</v>
      </c>
    </row>
    <row r="1399" spans="1:8" ht="15" hidden="1" thickBot="1">
      <c r="A1399" s="409">
        <v>202201</v>
      </c>
      <c r="B1399" s="410" t="s">
        <v>1780</v>
      </c>
      <c r="C1399" s="410" t="s">
        <v>1736</v>
      </c>
      <c r="D1399" s="411" t="s">
        <v>337</v>
      </c>
      <c r="E1399" s="412">
        <v>60664</v>
      </c>
      <c r="F1399" s="413">
        <v>105.02</v>
      </c>
      <c r="G1399" s="414">
        <f t="shared" si="42"/>
        <v>577.64235383736434</v>
      </c>
      <c r="H1399" s="415">
        <f t="shared" si="43"/>
        <v>2.8882117691868219</v>
      </c>
    </row>
    <row r="1400" spans="1:8" ht="15" hidden="1" thickBot="1">
      <c r="A1400" s="409">
        <v>202201</v>
      </c>
      <c r="B1400" s="410" t="s">
        <v>1781</v>
      </c>
      <c r="C1400" s="410" t="s">
        <v>1736</v>
      </c>
      <c r="D1400" s="411" t="s">
        <v>339</v>
      </c>
      <c r="E1400" s="412">
        <v>303</v>
      </c>
      <c r="F1400" s="413">
        <v>105.02</v>
      </c>
      <c r="G1400" s="414">
        <f t="shared" si="42"/>
        <v>2.8851647305275185</v>
      </c>
      <c r="H1400" s="415">
        <f t="shared" si="43"/>
        <v>2.8851647305275185</v>
      </c>
    </row>
    <row r="1401" spans="1:8" ht="15" hidden="1" thickBot="1">
      <c r="A1401" s="409">
        <v>202201</v>
      </c>
      <c r="B1401" s="410" t="s">
        <v>1782</v>
      </c>
      <c r="C1401" s="410" t="s">
        <v>1736</v>
      </c>
      <c r="D1401" s="411" t="s">
        <v>337</v>
      </c>
      <c r="E1401" s="412">
        <v>31443</v>
      </c>
      <c r="F1401" s="413">
        <v>105.02</v>
      </c>
      <c r="G1401" s="414">
        <f t="shared" si="42"/>
        <v>299.40011426394972</v>
      </c>
      <c r="H1401" s="415">
        <f t="shared" si="43"/>
        <v>1.4970005713197485</v>
      </c>
    </row>
    <row r="1402" spans="1:8" ht="15" hidden="1" thickBot="1">
      <c r="A1402" s="409">
        <v>202201</v>
      </c>
      <c r="B1402" s="410" t="s">
        <v>1783</v>
      </c>
      <c r="C1402" s="410" t="s">
        <v>1736</v>
      </c>
      <c r="D1402" s="411" t="s">
        <v>337</v>
      </c>
      <c r="E1402" s="412">
        <v>40955</v>
      </c>
      <c r="F1402" s="413">
        <v>105.02</v>
      </c>
      <c r="G1402" s="414">
        <f t="shared" si="42"/>
        <v>389.97333841173111</v>
      </c>
      <c r="H1402" s="415">
        <f t="shared" si="43"/>
        <v>1.9498666920586556</v>
      </c>
    </row>
    <row r="1403" spans="1:8" ht="15" hidden="1" thickBot="1">
      <c r="A1403" s="409">
        <v>202201</v>
      </c>
      <c r="B1403" s="410" t="s">
        <v>1784</v>
      </c>
      <c r="C1403" s="410" t="s">
        <v>1736</v>
      </c>
      <c r="D1403" s="411" t="s">
        <v>337</v>
      </c>
      <c r="E1403" s="412">
        <v>44863</v>
      </c>
      <c r="F1403" s="413">
        <v>105.02</v>
      </c>
      <c r="G1403" s="414">
        <f t="shared" si="42"/>
        <v>427.18529803846889</v>
      </c>
      <c r="H1403" s="415">
        <f t="shared" si="43"/>
        <v>2.1359264901923445</v>
      </c>
    </row>
    <row r="1404" spans="1:8" ht="15" hidden="1" thickBot="1">
      <c r="A1404" s="409">
        <v>202201</v>
      </c>
      <c r="B1404" s="410" t="s">
        <v>1785</v>
      </c>
      <c r="C1404" s="410" t="s">
        <v>1736</v>
      </c>
      <c r="D1404" s="411" t="s">
        <v>337</v>
      </c>
      <c r="E1404" s="412">
        <v>40955</v>
      </c>
      <c r="F1404" s="413">
        <v>105.02</v>
      </c>
      <c r="G1404" s="414">
        <f t="shared" si="42"/>
        <v>389.97333841173111</v>
      </c>
      <c r="H1404" s="415">
        <f t="shared" si="43"/>
        <v>1.9498666920586556</v>
      </c>
    </row>
    <row r="1405" spans="1:8" ht="15" hidden="1" thickBot="1">
      <c r="A1405" s="409">
        <v>202201</v>
      </c>
      <c r="B1405" s="410" t="s">
        <v>1786</v>
      </c>
      <c r="C1405" s="410" t="s">
        <v>1736</v>
      </c>
      <c r="D1405" s="411" t="s">
        <v>339</v>
      </c>
      <c r="E1405" s="412">
        <v>205</v>
      </c>
      <c r="F1405" s="413">
        <v>105.02</v>
      </c>
      <c r="G1405" s="414">
        <f t="shared" si="42"/>
        <v>1.9520091411159779</v>
      </c>
      <c r="H1405" s="415">
        <f t="shared" si="43"/>
        <v>1.9520091411159779</v>
      </c>
    </row>
    <row r="1406" spans="1:8" ht="15" hidden="1" thickBot="1">
      <c r="A1406" s="409">
        <v>202201</v>
      </c>
      <c r="B1406" s="410" t="s">
        <v>1787</v>
      </c>
      <c r="C1406" s="410" t="s">
        <v>1736</v>
      </c>
      <c r="D1406" s="411" t="s">
        <v>337</v>
      </c>
      <c r="E1406" s="412">
        <v>40882</v>
      </c>
      <c r="F1406" s="413">
        <v>105.02</v>
      </c>
      <c r="G1406" s="414">
        <f t="shared" si="42"/>
        <v>389.27823271757762</v>
      </c>
      <c r="H1406" s="415">
        <f t="shared" si="43"/>
        <v>1.9463911635878881</v>
      </c>
    </row>
    <row r="1407" spans="1:8" ht="15" hidden="1" thickBot="1">
      <c r="A1407" s="409">
        <v>202201</v>
      </c>
      <c r="B1407" s="410" t="s">
        <v>1788</v>
      </c>
      <c r="C1407" s="410" t="s">
        <v>1736</v>
      </c>
      <c r="D1407" s="411" t="s">
        <v>337</v>
      </c>
      <c r="E1407" s="412">
        <v>24543</v>
      </c>
      <c r="F1407" s="413">
        <v>105.02</v>
      </c>
      <c r="G1407" s="414">
        <f t="shared" si="42"/>
        <v>233.69834317272901</v>
      </c>
      <c r="H1407" s="415">
        <f t="shared" si="43"/>
        <v>1.168491715863645</v>
      </c>
    </row>
    <row r="1408" spans="1:8" ht="15" hidden="1" thickBot="1">
      <c r="A1408" s="409">
        <v>202201</v>
      </c>
      <c r="B1408" s="410" t="s">
        <v>1789</v>
      </c>
      <c r="C1408" s="410" t="s">
        <v>1736</v>
      </c>
      <c r="D1408" s="411" t="s">
        <v>337</v>
      </c>
      <c r="E1408" s="412">
        <v>39915</v>
      </c>
      <c r="F1408" s="413">
        <v>105.02</v>
      </c>
      <c r="G1408" s="414">
        <f t="shared" si="42"/>
        <v>380.07046276899638</v>
      </c>
      <c r="H1408" s="415">
        <f t="shared" si="43"/>
        <v>1.9003523138449818</v>
      </c>
    </row>
    <row r="1409" spans="1:8" ht="15" hidden="1" thickBot="1">
      <c r="A1409" s="409">
        <v>202201</v>
      </c>
      <c r="B1409" s="410" t="s">
        <v>1790</v>
      </c>
      <c r="C1409" s="410" t="s">
        <v>1736</v>
      </c>
      <c r="D1409" s="411" t="s">
        <v>339</v>
      </c>
      <c r="E1409" s="412">
        <v>199</v>
      </c>
      <c r="F1409" s="413">
        <v>105.02</v>
      </c>
      <c r="G1409" s="414">
        <f t="shared" si="42"/>
        <v>1.8948771662540469</v>
      </c>
      <c r="H1409" s="415">
        <f t="shared" si="43"/>
        <v>1.8948771662540469</v>
      </c>
    </row>
    <row r="1410" spans="1:8" ht="15" hidden="1" thickBot="1">
      <c r="A1410" s="409">
        <v>202201</v>
      </c>
      <c r="B1410" s="410" t="s">
        <v>1791</v>
      </c>
      <c r="C1410" s="410" t="s">
        <v>1736</v>
      </c>
      <c r="D1410" s="411" t="s">
        <v>337</v>
      </c>
      <c r="E1410" s="412">
        <v>43312</v>
      </c>
      <c r="F1410" s="413">
        <v>105.02</v>
      </c>
      <c r="G1410" s="414">
        <f t="shared" ref="G1410:G1473" si="44">+E1410/F1410</f>
        <v>412.41668253665972</v>
      </c>
      <c r="H1410" s="415">
        <f t="shared" ref="H1410:H1473" si="45">IF(D1410="TB",G1410/200,IF(D1410="LT",G1410,"VER"))</f>
        <v>2.0620834126832985</v>
      </c>
    </row>
    <row r="1411" spans="1:8" ht="15" hidden="1" thickBot="1">
      <c r="A1411" s="409">
        <v>202201</v>
      </c>
      <c r="B1411" s="410" t="s">
        <v>1792</v>
      </c>
      <c r="C1411" s="410" t="s">
        <v>1736</v>
      </c>
      <c r="D1411" s="411" t="s">
        <v>339</v>
      </c>
      <c r="E1411" s="412">
        <v>216</v>
      </c>
      <c r="F1411" s="413">
        <v>105.02</v>
      </c>
      <c r="G1411" s="414">
        <f t="shared" si="44"/>
        <v>2.0567510950295183</v>
      </c>
      <c r="H1411" s="415">
        <f t="shared" si="45"/>
        <v>2.0567510950295183</v>
      </c>
    </row>
    <row r="1412" spans="1:8" ht="15" hidden="1" thickBot="1">
      <c r="A1412" s="409">
        <v>202201</v>
      </c>
      <c r="B1412" s="410" t="s">
        <v>1793</v>
      </c>
      <c r="C1412" s="410" t="s">
        <v>1736</v>
      </c>
      <c r="D1412" s="411" t="s">
        <v>337</v>
      </c>
      <c r="E1412" s="412">
        <v>41286</v>
      </c>
      <c r="F1412" s="413">
        <v>105.02</v>
      </c>
      <c r="G1412" s="414">
        <f t="shared" si="44"/>
        <v>393.12511902494765</v>
      </c>
      <c r="H1412" s="415">
        <f t="shared" si="45"/>
        <v>1.9656255951247383</v>
      </c>
    </row>
    <row r="1413" spans="1:8" ht="15" hidden="1" thickBot="1">
      <c r="A1413" s="409">
        <v>202201</v>
      </c>
      <c r="B1413" s="410" t="s">
        <v>1794</v>
      </c>
      <c r="C1413" s="410" t="s">
        <v>1736</v>
      </c>
      <c r="D1413" s="411" t="s">
        <v>339</v>
      </c>
      <c r="E1413" s="412">
        <v>206</v>
      </c>
      <c r="F1413" s="413">
        <v>105.02</v>
      </c>
      <c r="G1413" s="414">
        <f t="shared" si="44"/>
        <v>1.9615311369262998</v>
      </c>
      <c r="H1413" s="415">
        <f t="shared" si="45"/>
        <v>1.9615311369262998</v>
      </c>
    </row>
    <row r="1414" spans="1:8" ht="15" hidden="1" thickBot="1">
      <c r="A1414" s="409">
        <v>202201</v>
      </c>
      <c r="B1414" s="410" t="s">
        <v>1795</v>
      </c>
      <c r="C1414" s="410" t="s">
        <v>1736</v>
      </c>
      <c r="D1414" s="411" t="s">
        <v>337</v>
      </c>
      <c r="E1414" s="412">
        <v>10316</v>
      </c>
      <c r="F1414" s="413">
        <v>105.02</v>
      </c>
      <c r="G1414" s="414">
        <f t="shared" si="44"/>
        <v>98.228908779280147</v>
      </c>
      <c r="H1414" s="415">
        <f t="shared" si="45"/>
        <v>0.49114454389640072</v>
      </c>
    </row>
    <row r="1415" spans="1:8" ht="15" hidden="1" thickBot="1">
      <c r="A1415" s="409">
        <v>202201</v>
      </c>
      <c r="B1415" s="410" t="s">
        <v>1796</v>
      </c>
      <c r="C1415" s="410" t="s">
        <v>1736</v>
      </c>
      <c r="D1415" s="411" t="s">
        <v>339</v>
      </c>
      <c r="E1415" s="412">
        <v>51.57</v>
      </c>
      <c r="F1415" s="413">
        <v>105.02</v>
      </c>
      <c r="G1415" s="414">
        <f t="shared" si="44"/>
        <v>0.49104932393829748</v>
      </c>
      <c r="H1415" s="415">
        <f t="shared" si="45"/>
        <v>0.49104932393829748</v>
      </c>
    </row>
    <row r="1416" spans="1:8" ht="15" hidden="1" thickBot="1">
      <c r="A1416" s="409">
        <v>202201</v>
      </c>
      <c r="B1416" s="410" t="s">
        <v>1797</v>
      </c>
      <c r="C1416" s="410" t="s">
        <v>1736</v>
      </c>
      <c r="D1416" s="411" t="s">
        <v>337</v>
      </c>
      <c r="E1416" s="412">
        <v>38544</v>
      </c>
      <c r="F1416" s="413">
        <v>105.02</v>
      </c>
      <c r="G1416" s="414">
        <f t="shared" si="44"/>
        <v>367.01580651304516</v>
      </c>
      <c r="H1416" s="415">
        <f t="shared" si="45"/>
        <v>1.8350790325652258</v>
      </c>
    </row>
    <row r="1417" spans="1:8" ht="15" hidden="1" thickBot="1">
      <c r="A1417" s="409">
        <v>202201</v>
      </c>
      <c r="B1417" s="410" t="s">
        <v>1798</v>
      </c>
      <c r="C1417" s="410" t="s">
        <v>1736</v>
      </c>
      <c r="D1417" s="411" t="s">
        <v>339</v>
      </c>
      <c r="E1417" s="412">
        <v>193</v>
      </c>
      <c r="F1417" s="413">
        <v>105.02</v>
      </c>
      <c r="G1417" s="414">
        <f t="shared" si="44"/>
        <v>1.8377451913921159</v>
      </c>
      <c r="H1417" s="415">
        <f t="shared" si="45"/>
        <v>1.8377451913921159</v>
      </c>
    </row>
    <row r="1418" spans="1:8" ht="15" hidden="1" thickBot="1">
      <c r="A1418" s="409">
        <v>202201</v>
      </c>
      <c r="B1418" s="410" t="s">
        <v>1799</v>
      </c>
      <c r="C1418" s="410" t="s">
        <v>1736</v>
      </c>
      <c r="D1418" s="411" t="s">
        <v>337</v>
      </c>
      <c r="E1418" s="412">
        <v>71669</v>
      </c>
      <c r="F1418" s="413">
        <v>105.02</v>
      </c>
      <c r="G1418" s="414">
        <f t="shared" si="44"/>
        <v>682.43191772995624</v>
      </c>
      <c r="H1418" s="415">
        <f t="shared" si="45"/>
        <v>3.4121595886497813</v>
      </c>
    </row>
    <row r="1419" spans="1:8" ht="15" hidden="1" thickBot="1">
      <c r="A1419" s="409">
        <v>202201</v>
      </c>
      <c r="B1419" s="410" t="s">
        <v>1800</v>
      </c>
      <c r="C1419" s="410" t="s">
        <v>1736</v>
      </c>
      <c r="D1419" s="411" t="s">
        <v>339</v>
      </c>
      <c r="E1419" s="412">
        <v>358</v>
      </c>
      <c r="F1419" s="413">
        <v>105.02</v>
      </c>
      <c r="G1419" s="414">
        <f t="shared" si="44"/>
        <v>3.4088745000952203</v>
      </c>
      <c r="H1419" s="415">
        <f t="shared" si="45"/>
        <v>3.4088745000952203</v>
      </c>
    </row>
    <row r="1420" spans="1:8" ht="15" hidden="1" thickBot="1">
      <c r="A1420" s="409">
        <v>202201</v>
      </c>
      <c r="B1420" s="410" t="s">
        <v>1801</v>
      </c>
      <c r="C1420" s="410" t="s">
        <v>1736</v>
      </c>
      <c r="D1420" s="411" t="s">
        <v>337</v>
      </c>
      <c r="E1420" s="412">
        <v>42911</v>
      </c>
      <c r="F1420" s="413">
        <v>105.02</v>
      </c>
      <c r="G1420" s="414">
        <f t="shared" si="44"/>
        <v>408.59836221672066</v>
      </c>
      <c r="H1420" s="415">
        <f t="shared" si="45"/>
        <v>2.0429918110836032</v>
      </c>
    </row>
    <row r="1421" spans="1:8" ht="15" hidden="1" thickBot="1">
      <c r="A1421" s="409">
        <v>202201</v>
      </c>
      <c r="B1421" s="410" t="s">
        <v>1802</v>
      </c>
      <c r="C1421" s="410" t="s">
        <v>1736</v>
      </c>
      <c r="D1421" s="411" t="s">
        <v>337</v>
      </c>
      <c r="E1421" s="412">
        <v>81984</v>
      </c>
      <c r="F1421" s="413">
        <v>105.02</v>
      </c>
      <c r="G1421" s="414">
        <f t="shared" si="44"/>
        <v>780.651304513426</v>
      </c>
      <c r="H1421" s="415">
        <f t="shared" si="45"/>
        <v>3.9032565225671298</v>
      </c>
    </row>
    <row r="1422" spans="1:8" ht="15" hidden="1" thickBot="1">
      <c r="A1422" s="409">
        <v>202201</v>
      </c>
      <c r="B1422" s="410" t="s">
        <v>1803</v>
      </c>
      <c r="C1422" s="410" t="s">
        <v>1736</v>
      </c>
      <c r="D1422" s="411" t="s">
        <v>337</v>
      </c>
      <c r="E1422" s="412">
        <v>57845</v>
      </c>
      <c r="F1422" s="413">
        <v>105.02</v>
      </c>
      <c r="G1422" s="414">
        <f t="shared" si="44"/>
        <v>550.79984764806704</v>
      </c>
      <c r="H1422" s="415">
        <f t="shared" si="45"/>
        <v>2.7539992382403353</v>
      </c>
    </row>
    <row r="1423" spans="1:8" ht="15" hidden="1" thickBot="1">
      <c r="A1423" s="409">
        <v>202201</v>
      </c>
      <c r="B1423" s="410" t="s">
        <v>1804</v>
      </c>
      <c r="C1423" s="410" t="s">
        <v>1736</v>
      </c>
      <c r="D1423" s="411" t="s">
        <v>337</v>
      </c>
      <c r="E1423" s="412">
        <v>57845</v>
      </c>
      <c r="F1423" s="413">
        <v>105.02</v>
      </c>
      <c r="G1423" s="414">
        <f t="shared" si="44"/>
        <v>550.79984764806704</v>
      </c>
      <c r="H1423" s="415">
        <f t="shared" si="45"/>
        <v>2.7539992382403353</v>
      </c>
    </row>
    <row r="1424" spans="1:8" ht="15" hidden="1" thickBot="1">
      <c r="A1424" s="409">
        <v>202201</v>
      </c>
      <c r="B1424" s="410" t="s">
        <v>1805</v>
      </c>
      <c r="C1424" s="410" t="s">
        <v>1736</v>
      </c>
      <c r="D1424" s="411" t="s">
        <v>339</v>
      </c>
      <c r="E1424" s="412">
        <v>289</v>
      </c>
      <c r="F1424" s="413">
        <v>105.02</v>
      </c>
      <c r="G1424" s="414">
        <f t="shared" si="44"/>
        <v>2.7518567891830128</v>
      </c>
      <c r="H1424" s="415">
        <f t="shared" si="45"/>
        <v>2.7518567891830128</v>
      </c>
    </row>
    <row r="1425" spans="1:8" ht="15" hidden="1" thickBot="1">
      <c r="A1425" s="409">
        <v>202201</v>
      </c>
      <c r="B1425" s="410" t="s">
        <v>1806</v>
      </c>
      <c r="C1425" s="410" t="s">
        <v>1736</v>
      </c>
      <c r="D1425" s="411" t="s">
        <v>339</v>
      </c>
      <c r="E1425" s="412">
        <v>289</v>
      </c>
      <c r="F1425" s="413">
        <v>105.02</v>
      </c>
      <c r="G1425" s="414">
        <f t="shared" si="44"/>
        <v>2.7518567891830128</v>
      </c>
      <c r="H1425" s="415">
        <f t="shared" si="45"/>
        <v>2.7518567891830128</v>
      </c>
    </row>
    <row r="1426" spans="1:8" ht="15" hidden="1" thickBot="1">
      <c r="A1426" s="409">
        <v>202201</v>
      </c>
      <c r="B1426" s="410" t="s">
        <v>1807</v>
      </c>
      <c r="C1426" s="410" t="s">
        <v>1736</v>
      </c>
      <c r="D1426" s="411" t="s">
        <v>337</v>
      </c>
      <c r="E1426" s="412">
        <v>34151</v>
      </c>
      <c r="F1426" s="413">
        <v>105.02</v>
      </c>
      <c r="G1426" s="414">
        <f t="shared" si="44"/>
        <v>325.18567891830128</v>
      </c>
      <c r="H1426" s="415">
        <f t="shared" si="45"/>
        <v>1.6259283945915064</v>
      </c>
    </row>
    <row r="1427" spans="1:8" ht="15" hidden="1" thickBot="1">
      <c r="A1427" s="409">
        <v>202201</v>
      </c>
      <c r="B1427" s="410" t="s">
        <v>1808</v>
      </c>
      <c r="C1427" s="410" t="s">
        <v>1736</v>
      </c>
      <c r="D1427" s="411" t="s">
        <v>339</v>
      </c>
      <c r="E1427" s="412">
        <v>171</v>
      </c>
      <c r="F1427" s="413">
        <v>105.02</v>
      </c>
      <c r="G1427" s="414">
        <f t="shared" si="44"/>
        <v>1.6282612835650352</v>
      </c>
      <c r="H1427" s="415">
        <f t="shared" si="45"/>
        <v>1.6282612835650352</v>
      </c>
    </row>
    <row r="1428" spans="1:8" ht="15" hidden="1" thickBot="1">
      <c r="A1428" s="409">
        <v>202201</v>
      </c>
      <c r="B1428" s="410" t="s">
        <v>1809</v>
      </c>
      <c r="C1428" s="410" t="s">
        <v>1736</v>
      </c>
      <c r="D1428" s="411" t="s">
        <v>337</v>
      </c>
      <c r="E1428" s="412">
        <v>57845</v>
      </c>
      <c r="F1428" s="413">
        <v>105.02</v>
      </c>
      <c r="G1428" s="414">
        <f t="shared" si="44"/>
        <v>550.79984764806704</v>
      </c>
      <c r="H1428" s="415">
        <f t="shared" si="45"/>
        <v>2.7539992382403353</v>
      </c>
    </row>
    <row r="1429" spans="1:8" ht="15" hidden="1" thickBot="1">
      <c r="A1429" s="409">
        <v>202201</v>
      </c>
      <c r="B1429" s="410" t="s">
        <v>1810</v>
      </c>
      <c r="C1429" s="410" t="s">
        <v>1736</v>
      </c>
      <c r="D1429" s="411" t="s">
        <v>337</v>
      </c>
      <c r="E1429" s="412">
        <v>57845</v>
      </c>
      <c r="F1429" s="413">
        <v>105.02</v>
      </c>
      <c r="G1429" s="414">
        <f t="shared" si="44"/>
        <v>550.79984764806704</v>
      </c>
      <c r="H1429" s="415">
        <f t="shared" si="45"/>
        <v>2.7539992382403353</v>
      </c>
    </row>
    <row r="1430" spans="1:8" ht="15" hidden="1" thickBot="1">
      <c r="A1430" s="409">
        <v>202201</v>
      </c>
      <c r="B1430" s="410" t="s">
        <v>1811</v>
      </c>
      <c r="C1430" s="410" t="s">
        <v>1736</v>
      </c>
      <c r="D1430" s="411" t="s">
        <v>339</v>
      </c>
      <c r="E1430" s="412">
        <v>289</v>
      </c>
      <c r="F1430" s="413">
        <v>105.02</v>
      </c>
      <c r="G1430" s="414">
        <f t="shared" si="44"/>
        <v>2.7518567891830128</v>
      </c>
      <c r="H1430" s="415">
        <f t="shared" si="45"/>
        <v>2.7518567891830128</v>
      </c>
    </row>
    <row r="1431" spans="1:8" ht="15" hidden="1" thickBot="1">
      <c r="A1431" s="409">
        <v>202201</v>
      </c>
      <c r="B1431" s="410" t="s">
        <v>1812</v>
      </c>
      <c r="C1431" s="410" t="s">
        <v>1736</v>
      </c>
      <c r="D1431" s="411" t="s">
        <v>337</v>
      </c>
      <c r="E1431" s="412">
        <v>79262</v>
      </c>
      <c r="F1431" s="413">
        <v>105.02</v>
      </c>
      <c r="G1431" s="414">
        <f t="shared" si="44"/>
        <v>754.73243191772997</v>
      </c>
      <c r="H1431" s="415">
        <f t="shared" si="45"/>
        <v>3.7736621595886497</v>
      </c>
    </row>
    <row r="1432" spans="1:8" ht="15" hidden="1" thickBot="1">
      <c r="A1432" s="409">
        <v>202201</v>
      </c>
      <c r="B1432" s="410" t="s">
        <v>1813</v>
      </c>
      <c r="C1432" s="410" t="s">
        <v>1736</v>
      </c>
      <c r="D1432" s="411" t="s">
        <v>339</v>
      </c>
      <c r="E1432" s="412">
        <v>396</v>
      </c>
      <c r="F1432" s="413">
        <v>105.02</v>
      </c>
      <c r="G1432" s="414">
        <f t="shared" si="44"/>
        <v>3.7707103408874501</v>
      </c>
      <c r="H1432" s="415">
        <f t="shared" si="45"/>
        <v>3.7707103408874501</v>
      </c>
    </row>
    <row r="1433" spans="1:8" ht="15" hidden="1" thickBot="1">
      <c r="A1433" s="409">
        <v>202201</v>
      </c>
      <c r="B1433" s="410" t="s">
        <v>1814</v>
      </c>
      <c r="C1433" s="410" t="s">
        <v>1736</v>
      </c>
      <c r="D1433" s="411" t="s">
        <v>337</v>
      </c>
      <c r="E1433" s="412">
        <v>89922</v>
      </c>
      <c r="F1433" s="413">
        <v>105.02</v>
      </c>
      <c r="G1433" s="414">
        <f t="shared" si="44"/>
        <v>856.2369072557608</v>
      </c>
      <c r="H1433" s="415">
        <f t="shared" si="45"/>
        <v>4.2811845362788041</v>
      </c>
    </row>
    <row r="1434" spans="1:8" ht="15" hidden="1" thickBot="1">
      <c r="A1434" s="409">
        <v>202201</v>
      </c>
      <c r="B1434" s="410" t="s">
        <v>1815</v>
      </c>
      <c r="C1434" s="410" t="s">
        <v>1736</v>
      </c>
      <c r="D1434" s="411" t="s">
        <v>339</v>
      </c>
      <c r="E1434" s="412">
        <v>450</v>
      </c>
      <c r="F1434" s="413">
        <v>105.02</v>
      </c>
      <c r="G1434" s="414">
        <f t="shared" si="44"/>
        <v>4.2848981146448297</v>
      </c>
      <c r="H1434" s="415">
        <f t="shared" si="45"/>
        <v>4.2848981146448297</v>
      </c>
    </row>
    <row r="1435" spans="1:8" ht="15" hidden="1" thickBot="1">
      <c r="A1435" s="409">
        <v>202201</v>
      </c>
      <c r="B1435" s="410" t="s">
        <v>1816</v>
      </c>
      <c r="C1435" s="410" t="s">
        <v>1736</v>
      </c>
      <c r="D1435" s="411" t="s">
        <v>337</v>
      </c>
      <c r="E1435" s="412">
        <v>36588</v>
      </c>
      <c r="F1435" s="413">
        <v>105.02</v>
      </c>
      <c r="G1435" s="414">
        <f t="shared" si="44"/>
        <v>348.39078270805561</v>
      </c>
      <c r="H1435" s="415">
        <f t="shared" si="45"/>
        <v>1.741953913540278</v>
      </c>
    </row>
    <row r="1436" spans="1:8" ht="15" hidden="1" thickBot="1">
      <c r="A1436" s="409">
        <v>202201</v>
      </c>
      <c r="B1436" s="410" t="s">
        <v>1817</v>
      </c>
      <c r="C1436" s="410" t="s">
        <v>1736</v>
      </c>
      <c r="D1436" s="411" t="s">
        <v>374</v>
      </c>
      <c r="E1436" s="412">
        <v>567.11</v>
      </c>
      <c r="F1436" s="413">
        <v>105.02</v>
      </c>
      <c r="G1436" s="414">
        <f t="shared" si="44"/>
        <v>5.4000190439916214</v>
      </c>
      <c r="H1436" s="415" t="str">
        <f t="shared" si="45"/>
        <v>VER</v>
      </c>
    </row>
    <row r="1437" spans="1:8" ht="15" hidden="1" thickBot="1">
      <c r="A1437" s="409">
        <v>202201</v>
      </c>
      <c r="B1437" s="410" t="s">
        <v>1818</v>
      </c>
      <c r="C1437" s="410" t="s">
        <v>1736</v>
      </c>
      <c r="D1437" s="411" t="s">
        <v>337</v>
      </c>
      <c r="E1437" s="412">
        <v>41079</v>
      </c>
      <c r="F1437" s="413">
        <v>105.02</v>
      </c>
      <c r="G1437" s="414">
        <f t="shared" si="44"/>
        <v>391.15406589221101</v>
      </c>
      <c r="H1437" s="415">
        <f t="shared" si="45"/>
        <v>1.9557703294610551</v>
      </c>
    </row>
    <row r="1438" spans="1:8" ht="15" hidden="1" thickBot="1">
      <c r="A1438" s="409">
        <v>202201</v>
      </c>
      <c r="B1438" s="410" t="s">
        <v>1819</v>
      </c>
      <c r="C1438" s="410" t="s">
        <v>1736</v>
      </c>
      <c r="D1438" s="411" t="s">
        <v>339</v>
      </c>
      <c r="E1438" s="412">
        <v>205</v>
      </c>
      <c r="F1438" s="413">
        <v>105.02</v>
      </c>
      <c r="G1438" s="414">
        <f t="shared" si="44"/>
        <v>1.9520091411159779</v>
      </c>
      <c r="H1438" s="415">
        <f t="shared" si="45"/>
        <v>1.9520091411159779</v>
      </c>
    </row>
    <row r="1439" spans="1:8" ht="15" hidden="1" thickBot="1">
      <c r="A1439" s="409">
        <v>202201</v>
      </c>
      <c r="B1439" s="410" t="s">
        <v>1820</v>
      </c>
      <c r="C1439" s="410" t="s">
        <v>1736</v>
      </c>
      <c r="D1439" s="411" t="s">
        <v>337</v>
      </c>
      <c r="E1439" s="412">
        <v>41079</v>
      </c>
      <c r="F1439" s="413">
        <v>105.02</v>
      </c>
      <c r="G1439" s="414">
        <f t="shared" si="44"/>
        <v>391.15406589221101</v>
      </c>
      <c r="H1439" s="415">
        <f t="shared" si="45"/>
        <v>1.9557703294610551</v>
      </c>
    </row>
    <row r="1440" spans="1:8" ht="15" hidden="1" thickBot="1">
      <c r="A1440" s="409">
        <v>202201</v>
      </c>
      <c r="B1440" s="410" t="s">
        <v>1821</v>
      </c>
      <c r="C1440" s="410" t="s">
        <v>1736</v>
      </c>
      <c r="D1440" s="411" t="s">
        <v>337</v>
      </c>
      <c r="E1440" s="412">
        <v>41079</v>
      </c>
      <c r="F1440" s="413">
        <v>105.02</v>
      </c>
      <c r="G1440" s="414">
        <f t="shared" si="44"/>
        <v>391.15406589221101</v>
      </c>
      <c r="H1440" s="415">
        <f t="shared" si="45"/>
        <v>1.9557703294610551</v>
      </c>
    </row>
    <row r="1441" spans="1:8" ht="15" hidden="1" thickBot="1">
      <c r="A1441" s="409">
        <v>202201</v>
      </c>
      <c r="B1441" s="410" t="s">
        <v>1822</v>
      </c>
      <c r="C1441" s="410" t="s">
        <v>1736</v>
      </c>
      <c r="D1441" s="411" t="s">
        <v>337</v>
      </c>
      <c r="E1441" s="412">
        <v>42562</v>
      </c>
      <c r="F1441" s="413">
        <v>105.02</v>
      </c>
      <c r="G1441" s="414">
        <f t="shared" si="44"/>
        <v>405.27518567891832</v>
      </c>
      <c r="H1441" s="415">
        <f t="shared" si="45"/>
        <v>2.0263759283945917</v>
      </c>
    </row>
    <row r="1442" spans="1:8" ht="15" hidden="1" thickBot="1">
      <c r="A1442" s="409">
        <v>202201</v>
      </c>
      <c r="B1442" s="410" t="s">
        <v>1823</v>
      </c>
      <c r="C1442" s="410" t="s">
        <v>1736</v>
      </c>
      <c r="D1442" s="411" t="s">
        <v>339</v>
      </c>
      <c r="E1442" s="412">
        <v>213</v>
      </c>
      <c r="F1442" s="413">
        <v>105.02</v>
      </c>
      <c r="G1442" s="414">
        <f t="shared" si="44"/>
        <v>2.0281851075985529</v>
      </c>
      <c r="H1442" s="415">
        <f t="shared" si="45"/>
        <v>2.0281851075985529</v>
      </c>
    </row>
    <row r="1443" spans="1:8" ht="15" hidden="1" thickBot="1">
      <c r="A1443" s="409">
        <v>202201</v>
      </c>
      <c r="B1443" s="410" t="s">
        <v>1824</v>
      </c>
      <c r="C1443" s="410" t="s">
        <v>1736</v>
      </c>
      <c r="D1443" s="411" t="s">
        <v>337</v>
      </c>
      <c r="E1443" s="412">
        <v>31121.68</v>
      </c>
      <c r="F1443" s="413">
        <v>105.02</v>
      </c>
      <c r="G1443" s="414">
        <f t="shared" si="44"/>
        <v>296.34050657017713</v>
      </c>
      <c r="H1443" s="415">
        <f t="shared" si="45"/>
        <v>1.4817025328508857</v>
      </c>
    </row>
    <row r="1444" spans="1:8" ht="15" hidden="1" thickBot="1">
      <c r="A1444" s="409">
        <v>202201</v>
      </c>
      <c r="B1444" s="410" t="s">
        <v>1825</v>
      </c>
      <c r="C1444" s="410" t="s">
        <v>1736</v>
      </c>
      <c r="D1444" s="411" t="s">
        <v>339</v>
      </c>
      <c r="E1444" s="412">
        <v>156</v>
      </c>
      <c r="F1444" s="413">
        <v>105.02</v>
      </c>
      <c r="G1444" s="414">
        <f t="shared" si="44"/>
        <v>1.4854313464102076</v>
      </c>
      <c r="H1444" s="415">
        <f t="shared" si="45"/>
        <v>1.4854313464102076</v>
      </c>
    </row>
    <row r="1445" spans="1:8" ht="15" hidden="1" thickBot="1">
      <c r="A1445" s="409">
        <v>202201</v>
      </c>
      <c r="B1445" s="410" t="s">
        <v>1826</v>
      </c>
      <c r="C1445" s="410" t="s">
        <v>1736</v>
      </c>
      <c r="D1445" s="411" t="s">
        <v>337</v>
      </c>
      <c r="E1445" s="412">
        <v>42609</v>
      </c>
      <c r="F1445" s="413">
        <v>105.02</v>
      </c>
      <c r="G1445" s="414">
        <f t="shared" si="44"/>
        <v>405.72271948200347</v>
      </c>
      <c r="H1445" s="415">
        <f t="shared" si="45"/>
        <v>2.0286135974100175</v>
      </c>
    </row>
    <row r="1446" spans="1:8" ht="15" hidden="1" thickBot="1">
      <c r="A1446" s="409">
        <v>202201</v>
      </c>
      <c r="B1446" s="410" t="s">
        <v>1827</v>
      </c>
      <c r="C1446" s="410" t="s">
        <v>1736</v>
      </c>
      <c r="D1446" s="411" t="s">
        <v>339</v>
      </c>
      <c r="E1446" s="412">
        <v>213</v>
      </c>
      <c r="F1446" s="413">
        <v>105.02</v>
      </c>
      <c r="G1446" s="414">
        <f t="shared" si="44"/>
        <v>2.0281851075985529</v>
      </c>
      <c r="H1446" s="415">
        <f t="shared" si="45"/>
        <v>2.0281851075985529</v>
      </c>
    </row>
    <row r="1447" spans="1:8" ht="15" hidden="1" thickBot="1">
      <c r="A1447" s="409">
        <v>202201</v>
      </c>
      <c r="B1447" s="410" t="s">
        <v>1828</v>
      </c>
      <c r="C1447" s="410" t="s">
        <v>1736</v>
      </c>
      <c r="D1447" s="411" t="s">
        <v>337</v>
      </c>
      <c r="E1447" s="412">
        <v>41079</v>
      </c>
      <c r="F1447" s="413">
        <v>105.02</v>
      </c>
      <c r="G1447" s="414">
        <f t="shared" si="44"/>
        <v>391.15406589221101</v>
      </c>
      <c r="H1447" s="415">
        <f t="shared" si="45"/>
        <v>1.9557703294610551</v>
      </c>
    </row>
    <row r="1448" spans="1:8" ht="15" hidden="1" thickBot="1">
      <c r="A1448" s="409">
        <v>202201</v>
      </c>
      <c r="B1448" s="410" t="s">
        <v>1829</v>
      </c>
      <c r="C1448" s="410" t="s">
        <v>1736</v>
      </c>
      <c r="D1448" s="411" t="s">
        <v>339</v>
      </c>
      <c r="E1448" s="412">
        <v>205</v>
      </c>
      <c r="F1448" s="413">
        <v>105.02</v>
      </c>
      <c r="G1448" s="414">
        <f t="shared" si="44"/>
        <v>1.9520091411159779</v>
      </c>
      <c r="H1448" s="415">
        <f t="shared" si="45"/>
        <v>1.9520091411159779</v>
      </c>
    </row>
    <row r="1449" spans="1:8" ht="15" hidden="1" thickBot="1">
      <c r="A1449" s="409">
        <v>202201</v>
      </c>
      <c r="B1449" s="410" t="s">
        <v>1830</v>
      </c>
      <c r="C1449" s="410" t="s">
        <v>1736</v>
      </c>
      <c r="D1449" s="411" t="s">
        <v>337</v>
      </c>
      <c r="E1449" s="412">
        <v>42562</v>
      </c>
      <c r="F1449" s="413">
        <v>105.02</v>
      </c>
      <c r="G1449" s="414">
        <f t="shared" si="44"/>
        <v>405.27518567891832</v>
      </c>
      <c r="H1449" s="415">
        <f t="shared" si="45"/>
        <v>2.0263759283945917</v>
      </c>
    </row>
    <row r="1450" spans="1:8" ht="15" hidden="1" thickBot="1">
      <c r="A1450" s="409">
        <v>202201</v>
      </c>
      <c r="B1450" s="410" t="s">
        <v>1831</v>
      </c>
      <c r="C1450" s="410" t="s">
        <v>1736</v>
      </c>
      <c r="D1450" s="411" t="s">
        <v>339</v>
      </c>
      <c r="E1450" s="412">
        <v>213</v>
      </c>
      <c r="F1450" s="413">
        <v>105.02</v>
      </c>
      <c r="G1450" s="414">
        <f t="shared" si="44"/>
        <v>2.0281851075985529</v>
      </c>
      <c r="H1450" s="415">
        <f t="shared" si="45"/>
        <v>2.0281851075985529</v>
      </c>
    </row>
    <row r="1451" spans="1:8" ht="15" hidden="1" thickBot="1">
      <c r="A1451" s="409">
        <v>202201</v>
      </c>
      <c r="B1451" s="410" t="s">
        <v>1832</v>
      </c>
      <c r="C1451" s="410" t="s">
        <v>1736</v>
      </c>
      <c r="D1451" s="411" t="s">
        <v>337</v>
      </c>
      <c r="E1451" s="412">
        <v>62753</v>
      </c>
      <c r="F1451" s="413">
        <v>105.02</v>
      </c>
      <c r="G1451" s="414">
        <f t="shared" si="44"/>
        <v>597.53380308512669</v>
      </c>
      <c r="H1451" s="415">
        <f t="shared" si="45"/>
        <v>2.9876690154256336</v>
      </c>
    </row>
    <row r="1452" spans="1:8" ht="15" hidden="1" thickBot="1">
      <c r="A1452" s="409">
        <v>202201</v>
      </c>
      <c r="B1452" s="410" t="s">
        <v>1833</v>
      </c>
      <c r="C1452" s="410" t="s">
        <v>1736</v>
      </c>
      <c r="D1452" s="411" t="s">
        <v>339</v>
      </c>
      <c r="E1452" s="412">
        <v>314</v>
      </c>
      <c r="F1452" s="413">
        <v>105.02</v>
      </c>
      <c r="G1452" s="414">
        <f t="shared" si="44"/>
        <v>2.9899066844410589</v>
      </c>
      <c r="H1452" s="415">
        <f t="shared" si="45"/>
        <v>2.9899066844410589</v>
      </c>
    </row>
    <row r="1453" spans="1:8" ht="15" hidden="1" thickBot="1">
      <c r="A1453" s="409">
        <v>202201</v>
      </c>
      <c r="B1453" s="410" t="s">
        <v>1834</v>
      </c>
      <c r="C1453" s="410" t="s">
        <v>1736</v>
      </c>
      <c r="D1453" s="411" t="s">
        <v>337</v>
      </c>
      <c r="E1453" s="412">
        <v>78741</v>
      </c>
      <c r="F1453" s="413">
        <v>105.02</v>
      </c>
      <c r="G1453" s="414">
        <f t="shared" si="44"/>
        <v>749.77147210055227</v>
      </c>
      <c r="H1453" s="415">
        <f t="shared" si="45"/>
        <v>3.7488573605027615</v>
      </c>
    </row>
    <row r="1454" spans="1:8" ht="15" hidden="1" thickBot="1">
      <c r="A1454" s="409">
        <v>202201</v>
      </c>
      <c r="B1454" s="410" t="s">
        <v>1835</v>
      </c>
      <c r="C1454" s="410" t="s">
        <v>1736</v>
      </c>
      <c r="D1454" s="411" t="s">
        <v>339</v>
      </c>
      <c r="E1454" s="412">
        <v>394</v>
      </c>
      <c r="F1454" s="413">
        <v>105.02</v>
      </c>
      <c r="G1454" s="414">
        <f t="shared" si="44"/>
        <v>3.7516663492668063</v>
      </c>
      <c r="H1454" s="415">
        <f t="shared" si="45"/>
        <v>3.7516663492668063</v>
      </c>
    </row>
    <row r="1455" spans="1:8" ht="15" hidden="1" thickBot="1">
      <c r="A1455" s="409">
        <v>202201</v>
      </c>
      <c r="B1455" s="410" t="s">
        <v>1836</v>
      </c>
      <c r="C1455" s="410" t="s">
        <v>1736</v>
      </c>
      <c r="D1455" s="411" t="s">
        <v>337</v>
      </c>
      <c r="E1455" s="412">
        <v>99168</v>
      </c>
      <c r="F1455" s="413">
        <v>105.02</v>
      </c>
      <c r="G1455" s="414">
        <f t="shared" si="44"/>
        <v>944.27728051799659</v>
      </c>
      <c r="H1455" s="415">
        <f t="shared" si="45"/>
        <v>4.7213864025899825</v>
      </c>
    </row>
    <row r="1456" spans="1:8" ht="15" hidden="1" thickBot="1">
      <c r="A1456" s="409">
        <v>202201</v>
      </c>
      <c r="B1456" s="410" t="s">
        <v>1837</v>
      </c>
      <c r="C1456" s="410" t="s">
        <v>1736</v>
      </c>
      <c r="D1456" s="411" t="s">
        <v>337</v>
      </c>
      <c r="E1456" s="412">
        <v>61057</v>
      </c>
      <c r="F1456" s="413">
        <v>105.02</v>
      </c>
      <c r="G1456" s="414">
        <f t="shared" si="44"/>
        <v>581.38449819082086</v>
      </c>
      <c r="H1456" s="415">
        <f t="shared" si="45"/>
        <v>2.9069224909541043</v>
      </c>
    </row>
    <row r="1457" spans="1:8" ht="15" hidden="1" thickBot="1">
      <c r="A1457" s="409">
        <v>202201</v>
      </c>
      <c r="B1457" s="410" t="s">
        <v>1838</v>
      </c>
      <c r="C1457" s="410" t="s">
        <v>1736</v>
      </c>
      <c r="D1457" s="411" t="s">
        <v>339</v>
      </c>
      <c r="E1457" s="412">
        <v>305</v>
      </c>
      <c r="F1457" s="413">
        <v>105.02</v>
      </c>
      <c r="G1457" s="414">
        <f t="shared" si="44"/>
        <v>2.9042087221481623</v>
      </c>
      <c r="H1457" s="415">
        <f t="shared" si="45"/>
        <v>2.9042087221481623</v>
      </c>
    </row>
    <row r="1458" spans="1:8" ht="15" hidden="1" thickBot="1">
      <c r="A1458" s="409">
        <v>202201</v>
      </c>
      <c r="B1458" s="410" t="s">
        <v>1839</v>
      </c>
      <c r="C1458" s="410" t="s">
        <v>1736</v>
      </c>
      <c r="D1458" s="411" t="s">
        <v>337</v>
      </c>
      <c r="E1458" s="412">
        <v>237164</v>
      </c>
      <c r="F1458" s="413">
        <v>105.02</v>
      </c>
      <c r="G1458" s="414">
        <f t="shared" si="44"/>
        <v>2258.2746143591698</v>
      </c>
      <c r="H1458" s="415">
        <f t="shared" si="45"/>
        <v>11.291373071795849</v>
      </c>
    </row>
    <row r="1459" spans="1:8" ht="15" hidden="1" thickBot="1">
      <c r="A1459" s="409">
        <v>202201</v>
      </c>
      <c r="B1459" s="410" t="s">
        <v>1840</v>
      </c>
      <c r="C1459" s="410" t="s">
        <v>1736</v>
      </c>
      <c r="D1459" s="411" t="s">
        <v>337</v>
      </c>
      <c r="E1459" s="412">
        <v>66473</v>
      </c>
      <c r="F1459" s="413">
        <v>105.02</v>
      </c>
      <c r="G1459" s="414">
        <f t="shared" si="44"/>
        <v>632.95562749952387</v>
      </c>
      <c r="H1459" s="415">
        <f t="shared" si="45"/>
        <v>3.1647781374976192</v>
      </c>
    </row>
    <row r="1460" spans="1:8" ht="15" hidden="1" thickBot="1">
      <c r="A1460" s="409">
        <v>202201</v>
      </c>
      <c r="B1460" s="410" t="s">
        <v>1841</v>
      </c>
      <c r="C1460" s="410" t="s">
        <v>1736</v>
      </c>
      <c r="D1460" s="411" t="s">
        <v>337</v>
      </c>
      <c r="E1460" s="412">
        <v>45327</v>
      </c>
      <c r="F1460" s="413">
        <v>105.02</v>
      </c>
      <c r="G1460" s="414">
        <f t="shared" si="44"/>
        <v>431.60350409445823</v>
      </c>
      <c r="H1460" s="415">
        <f t="shared" si="45"/>
        <v>2.1580175204722911</v>
      </c>
    </row>
    <row r="1461" spans="1:8" ht="15" hidden="1" thickBot="1">
      <c r="A1461" s="409">
        <v>202201</v>
      </c>
      <c r="B1461" s="410" t="s">
        <v>1842</v>
      </c>
      <c r="C1461" s="410" t="s">
        <v>1736</v>
      </c>
      <c r="D1461" s="411" t="s">
        <v>339</v>
      </c>
      <c r="E1461" s="412">
        <v>227</v>
      </c>
      <c r="F1461" s="413">
        <v>105.02</v>
      </c>
      <c r="G1461" s="414">
        <f t="shared" si="44"/>
        <v>2.1614930489430586</v>
      </c>
      <c r="H1461" s="415">
        <f t="shared" si="45"/>
        <v>2.1614930489430586</v>
      </c>
    </row>
    <row r="1462" spans="1:8" ht="15" hidden="1" thickBot="1">
      <c r="A1462" s="409">
        <v>202201</v>
      </c>
      <c r="B1462" s="410" t="s">
        <v>1843</v>
      </c>
      <c r="C1462" s="410" t="s">
        <v>1736</v>
      </c>
      <c r="D1462" s="411" t="s">
        <v>337</v>
      </c>
      <c r="E1462" s="412">
        <v>46611</v>
      </c>
      <c r="F1462" s="413">
        <v>105.02</v>
      </c>
      <c r="G1462" s="414">
        <f t="shared" si="44"/>
        <v>443.82974671491144</v>
      </c>
      <c r="H1462" s="415">
        <f t="shared" si="45"/>
        <v>2.2191487335745572</v>
      </c>
    </row>
    <row r="1463" spans="1:8" ht="15" hidden="1" thickBot="1">
      <c r="A1463" s="409">
        <v>202201</v>
      </c>
      <c r="B1463" s="410" t="s">
        <v>1844</v>
      </c>
      <c r="C1463" s="410" t="s">
        <v>1736</v>
      </c>
      <c r="D1463" s="411" t="s">
        <v>339</v>
      </c>
      <c r="E1463" s="412">
        <v>233</v>
      </c>
      <c r="F1463" s="413">
        <v>105.02</v>
      </c>
      <c r="G1463" s="414">
        <f t="shared" si="44"/>
        <v>2.2186250238049898</v>
      </c>
      <c r="H1463" s="415">
        <f t="shared" si="45"/>
        <v>2.2186250238049898</v>
      </c>
    </row>
    <row r="1464" spans="1:8" ht="15" hidden="1" thickBot="1">
      <c r="A1464" s="409">
        <v>202201</v>
      </c>
      <c r="B1464" s="410" t="s">
        <v>1845</v>
      </c>
      <c r="C1464" s="410" t="s">
        <v>1736</v>
      </c>
      <c r="D1464" s="411" t="s">
        <v>337</v>
      </c>
      <c r="E1464" s="412">
        <v>37506</v>
      </c>
      <c r="F1464" s="413">
        <v>105.02</v>
      </c>
      <c r="G1464" s="414">
        <f t="shared" si="44"/>
        <v>357.1319748619311</v>
      </c>
      <c r="H1464" s="415">
        <f t="shared" si="45"/>
        <v>1.7856598743096554</v>
      </c>
    </row>
    <row r="1465" spans="1:8" ht="15" hidden="1" thickBot="1">
      <c r="A1465" s="409">
        <v>202201</v>
      </c>
      <c r="B1465" s="410" t="s">
        <v>1846</v>
      </c>
      <c r="C1465" s="410" t="s">
        <v>1736</v>
      </c>
      <c r="D1465" s="411" t="s">
        <v>339</v>
      </c>
      <c r="E1465" s="412">
        <v>187</v>
      </c>
      <c r="F1465" s="413">
        <v>105.02</v>
      </c>
      <c r="G1465" s="414">
        <f t="shared" si="44"/>
        <v>1.7806132165301849</v>
      </c>
      <c r="H1465" s="415">
        <f t="shared" si="45"/>
        <v>1.7806132165301849</v>
      </c>
    </row>
    <row r="1466" spans="1:8" ht="15" hidden="1" thickBot="1">
      <c r="A1466" s="409">
        <v>202201</v>
      </c>
      <c r="B1466" s="410" t="s">
        <v>1847</v>
      </c>
      <c r="C1466" s="410" t="s">
        <v>1736</v>
      </c>
      <c r="D1466" s="411" t="s">
        <v>339</v>
      </c>
      <c r="E1466" s="412">
        <v>212</v>
      </c>
      <c r="F1466" s="413">
        <v>105.02</v>
      </c>
      <c r="G1466" s="414">
        <f t="shared" si="44"/>
        <v>2.0186631117882308</v>
      </c>
      <c r="H1466" s="415">
        <f t="shared" si="45"/>
        <v>2.0186631117882308</v>
      </c>
    </row>
    <row r="1467" spans="1:8" ht="15" hidden="1" thickBot="1">
      <c r="A1467" s="409">
        <v>202201</v>
      </c>
      <c r="B1467" s="410" t="s">
        <v>1848</v>
      </c>
      <c r="C1467" s="410" t="s">
        <v>1736</v>
      </c>
      <c r="D1467" s="411" t="s">
        <v>337</v>
      </c>
      <c r="E1467" s="412">
        <v>37506</v>
      </c>
      <c r="F1467" s="413">
        <v>105.02</v>
      </c>
      <c r="G1467" s="414">
        <f t="shared" si="44"/>
        <v>357.1319748619311</v>
      </c>
      <c r="H1467" s="415">
        <f t="shared" si="45"/>
        <v>1.7856598743096554</v>
      </c>
    </row>
    <row r="1468" spans="1:8" ht="15" hidden="1" thickBot="1">
      <c r="A1468" s="409">
        <v>202201</v>
      </c>
      <c r="B1468" s="410" t="s">
        <v>1849</v>
      </c>
      <c r="C1468" s="410" t="s">
        <v>1736</v>
      </c>
      <c r="D1468" s="411" t="s">
        <v>339</v>
      </c>
      <c r="E1468" s="412">
        <v>187</v>
      </c>
      <c r="F1468" s="413">
        <v>105.02</v>
      </c>
      <c r="G1468" s="414">
        <f t="shared" si="44"/>
        <v>1.7806132165301849</v>
      </c>
      <c r="H1468" s="415">
        <f t="shared" si="45"/>
        <v>1.7806132165301849</v>
      </c>
    </row>
    <row r="1469" spans="1:8" ht="15" hidden="1" thickBot="1">
      <c r="A1469" s="409">
        <v>202201</v>
      </c>
      <c r="B1469" s="410" t="s">
        <v>1850</v>
      </c>
      <c r="C1469" s="410" t="s">
        <v>1736</v>
      </c>
      <c r="D1469" s="411" t="s">
        <v>337</v>
      </c>
      <c r="E1469" s="412">
        <v>43791</v>
      </c>
      <c r="F1469" s="413">
        <v>105.02</v>
      </c>
      <c r="G1469" s="414">
        <f t="shared" si="44"/>
        <v>416.97771852980384</v>
      </c>
      <c r="H1469" s="415">
        <f t="shared" si="45"/>
        <v>2.084888592649019</v>
      </c>
    </row>
    <row r="1470" spans="1:8" ht="15" hidden="1" thickBot="1">
      <c r="A1470" s="409">
        <v>202201</v>
      </c>
      <c r="B1470" s="410" t="s">
        <v>1851</v>
      </c>
      <c r="C1470" s="410" t="s">
        <v>1736</v>
      </c>
      <c r="D1470" s="411" t="s">
        <v>337</v>
      </c>
      <c r="E1470" s="412">
        <v>22462</v>
      </c>
      <c r="F1470" s="413">
        <v>105.02</v>
      </c>
      <c r="G1470" s="414">
        <f t="shared" si="44"/>
        <v>213.88306989144925</v>
      </c>
      <c r="H1470" s="415">
        <f t="shared" si="45"/>
        <v>1.0694153494572463</v>
      </c>
    </row>
    <row r="1471" spans="1:8" ht="15" hidden="1" thickBot="1">
      <c r="A1471" s="409">
        <v>202201</v>
      </c>
      <c r="B1471" s="410" t="s">
        <v>1852</v>
      </c>
      <c r="C1471" s="410" t="s">
        <v>1736</v>
      </c>
      <c r="D1471" s="411" t="s">
        <v>337</v>
      </c>
      <c r="E1471" s="412">
        <v>24029</v>
      </c>
      <c r="F1471" s="413">
        <v>105.02</v>
      </c>
      <c r="G1471" s="414">
        <f t="shared" si="44"/>
        <v>228.80403732622358</v>
      </c>
      <c r="H1471" s="415">
        <f t="shared" si="45"/>
        <v>1.1440201866311179</v>
      </c>
    </row>
    <row r="1472" spans="1:8" ht="15" hidden="1" thickBot="1">
      <c r="A1472" s="409">
        <v>202201</v>
      </c>
      <c r="B1472" s="410" t="s">
        <v>1853</v>
      </c>
      <c r="C1472" s="410" t="s">
        <v>1736</v>
      </c>
      <c r="D1472" s="411" t="s">
        <v>337</v>
      </c>
      <c r="E1472" s="412">
        <v>15645</v>
      </c>
      <c r="F1472" s="413">
        <v>105.02</v>
      </c>
      <c r="G1472" s="414">
        <f t="shared" si="44"/>
        <v>148.97162445248526</v>
      </c>
      <c r="H1472" s="415">
        <f t="shared" si="45"/>
        <v>0.74485812226242631</v>
      </c>
    </row>
    <row r="1473" spans="1:8" ht="15" hidden="1" thickBot="1">
      <c r="A1473" s="409">
        <v>202201</v>
      </c>
      <c r="B1473" s="410" t="s">
        <v>1854</v>
      </c>
      <c r="C1473" s="410" t="s">
        <v>1736</v>
      </c>
      <c r="D1473" s="411" t="s">
        <v>339</v>
      </c>
      <c r="E1473" s="412">
        <v>377</v>
      </c>
      <c r="F1473" s="413">
        <v>105.02</v>
      </c>
      <c r="G1473" s="414">
        <f t="shared" si="44"/>
        <v>3.5897924204913352</v>
      </c>
      <c r="H1473" s="415">
        <f t="shared" si="45"/>
        <v>3.5897924204913352</v>
      </c>
    </row>
    <row r="1474" spans="1:8" ht="15" hidden="1" thickBot="1">
      <c r="A1474" s="409">
        <v>202201</v>
      </c>
      <c r="B1474" s="410" t="s">
        <v>1855</v>
      </c>
      <c r="C1474" s="410" t="s">
        <v>1736</v>
      </c>
      <c r="D1474" s="411" t="s">
        <v>339</v>
      </c>
      <c r="E1474" s="412">
        <v>219</v>
      </c>
      <c r="F1474" s="413">
        <v>105.02</v>
      </c>
      <c r="G1474" s="414">
        <f t="shared" ref="G1474:G1537" si="46">+E1474/F1474</f>
        <v>2.0853170824604836</v>
      </c>
      <c r="H1474" s="415">
        <f t="shared" ref="H1474:H1537" si="47">IF(D1474="TB",G1474/200,IF(D1474="LT",G1474,"VER"))</f>
        <v>2.0853170824604836</v>
      </c>
    </row>
    <row r="1475" spans="1:8" ht="15" hidden="1" thickBot="1">
      <c r="A1475" s="409">
        <v>202201</v>
      </c>
      <c r="B1475" s="410" t="s">
        <v>1856</v>
      </c>
      <c r="C1475" s="410" t="s">
        <v>1736</v>
      </c>
      <c r="D1475" s="411" t="s">
        <v>337</v>
      </c>
      <c r="E1475" s="412">
        <v>37506</v>
      </c>
      <c r="F1475" s="413">
        <v>105.02</v>
      </c>
      <c r="G1475" s="414">
        <f t="shared" si="46"/>
        <v>357.1319748619311</v>
      </c>
      <c r="H1475" s="415">
        <f t="shared" si="47"/>
        <v>1.7856598743096554</v>
      </c>
    </row>
    <row r="1476" spans="1:8" ht="15" hidden="1" thickBot="1">
      <c r="A1476" s="409">
        <v>202201</v>
      </c>
      <c r="B1476" s="410" t="s">
        <v>1857</v>
      </c>
      <c r="C1476" s="410" t="s">
        <v>1736</v>
      </c>
      <c r="D1476" s="411" t="s">
        <v>337</v>
      </c>
      <c r="E1476" s="412">
        <v>37506</v>
      </c>
      <c r="F1476" s="413">
        <v>105.02</v>
      </c>
      <c r="G1476" s="414">
        <f t="shared" si="46"/>
        <v>357.1319748619311</v>
      </c>
      <c r="H1476" s="415">
        <f t="shared" si="47"/>
        <v>1.7856598743096554</v>
      </c>
    </row>
    <row r="1477" spans="1:8" ht="15" hidden="1" thickBot="1">
      <c r="A1477" s="409">
        <v>202201</v>
      </c>
      <c r="B1477" s="410" t="s">
        <v>1858</v>
      </c>
      <c r="C1477" s="410" t="s">
        <v>1736</v>
      </c>
      <c r="D1477" s="411" t="s">
        <v>339</v>
      </c>
      <c r="E1477" s="412">
        <v>187</v>
      </c>
      <c r="F1477" s="413">
        <v>105.02</v>
      </c>
      <c r="G1477" s="414">
        <f t="shared" si="46"/>
        <v>1.7806132165301849</v>
      </c>
      <c r="H1477" s="415">
        <f t="shared" si="47"/>
        <v>1.7806132165301849</v>
      </c>
    </row>
    <row r="1478" spans="1:8" ht="15" hidden="1" thickBot="1">
      <c r="A1478" s="409">
        <v>202201</v>
      </c>
      <c r="B1478" s="410" t="s">
        <v>1859</v>
      </c>
      <c r="C1478" s="410" t="s">
        <v>1736</v>
      </c>
      <c r="D1478" s="411" t="s">
        <v>339</v>
      </c>
      <c r="E1478" s="412">
        <v>187</v>
      </c>
      <c r="F1478" s="413">
        <v>105.02</v>
      </c>
      <c r="G1478" s="414">
        <f t="shared" si="46"/>
        <v>1.7806132165301849</v>
      </c>
      <c r="H1478" s="415">
        <f t="shared" si="47"/>
        <v>1.7806132165301849</v>
      </c>
    </row>
    <row r="1479" spans="1:8" ht="15" hidden="1" thickBot="1">
      <c r="A1479" s="409">
        <v>202201</v>
      </c>
      <c r="B1479" s="410" t="s">
        <v>1860</v>
      </c>
      <c r="C1479" s="410" t="s">
        <v>1736</v>
      </c>
      <c r="D1479" s="411" t="s">
        <v>337</v>
      </c>
      <c r="E1479" s="412">
        <v>37506</v>
      </c>
      <c r="F1479" s="413">
        <v>105.02</v>
      </c>
      <c r="G1479" s="414">
        <f t="shared" si="46"/>
        <v>357.1319748619311</v>
      </c>
      <c r="H1479" s="415">
        <f t="shared" si="47"/>
        <v>1.7856598743096554</v>
      </c>
    </row>
    <row r="1480" spans="1:8" ht="15" hidden="1" thickBot="1">
      <c r="A1480" s="409">
        <v>202201</v>
      </c>
      <c r="B1480" s="410" t="s">
        <v>1861</v>
      </c>
      <c r="C1480" s="410" t="s">
        <v>1736</v>
      </c>
      <c r="D1480" s="411" t="s">
        <v>337</v>
      </c>
      <c r="E1480" s="412">
        <v>32544</v>
      </c>
      <c r="F1480" s="413">
        <v>105.02</v>
      </c>
      <c r="G1480" s="414">
        <f t="shared" si="46"/>
        <v>309.88383165111406</v>
      </c>
      <c r="H1480" s="415">
        <f t="shared" si="47"/>
        <v>1.5494191582555703</v>
      </c>
    </row>
    <row r="1481" spans="1:8" ht="15" hidden="1" thickBot="1">
      <c r="A1481" s="409">
        <v>202201</v>
      </c>
      <c r="B1481" s="410" t="s">
        <v>1862</v>
      </c>
      <c r="C1481" s="410" t="s">
        <v>1736</v>
      </c>
      <c r="D1481" s="411" t="s">
        <v>337</v>
      </c>
      <c r="E1481" s="412">
        <v>37506</v>
      </c>
      <c r="F1481" s="413">
        <v>105.02</v>
      </c>
      <c r="G1481" s="414">
        <f t="shared" si="46"/>
        <v>357.1319748619311</v>
      </c>
      <c r="H1481" s="415">
        <f t="shared" si="47"/>
        <v>1.7856598743096554</v>
      </c>
    </row>
    <row r="1482" spans="1:8" ht="15" hidden="1" thickBot="1">
      <c r="A1482" s="409">
        <v>202201</v>
      </c>
      <c r="B1482" s="410" t="s">
        <v>1863</v>
      </c>
      <c r="C1482" s="410" t="s">
        <v>1736</v>
      </c>
      <c r="D1482" s="411" t="s">
        <v>339</v>
      </c>
      <c r="E1482" s="412">
        <v>187</v>
      </c>
      <c r="F1482" s="413">
        <v>105.02</v>
      </c>
      <c r="G1482" s="414">
        <f t="shared" si="46"/>
        <v>1.7806132165301849</v>
      </c>
      <c r="H1482" s="415">
        <f t="shared" si="47"/>
        <v>1.7806132165301849</v>
      </c>
    </row>
    <row r="1483" spans="1:8" ht="15" hidden="1" thickBot="1">
      <c r="A1483" s="409">
        <v>202201</v>
      </c>
      <c r="B1483" s="410" t="s">
        <v>1864</v>
      </c>
      <c r="C1483" s="410" t="s">
        <v>1736</v>
      </c>
      <c r="D1483" s="411" t="s">
        <v>337</v>
      </c>
      <c r="E1483" s="412">
        <v>37506</v>
      </c>
      <c r="F1483" s="413">
        <v>105.02</v>
      </c>
      <c r="G1483" s="414">
        <f t="shared" si="46"/>
        <v>357.1319748619311</v>
      </c>
      <c r="H1483" s="415">
        <f t="shared" si="47"/>
        <v>1.7856598743096554</v>
      </c>
    </row>
    <row r="1484" spans="1:8" ht="15" hidden="1" thickBot="1">
      <c r="A1484" s="409">
        <v>202201</v>
      </c>
      <c r="B1484" s="410" t="s">
        <v>1865</v>
      </c>
      <c r="C1484" s="410" t="s">
        <v>1736</v>
      </c>
      <c r="D1484" s="411" t="s">
        <v>350</v>
      </c>
      <c r="E1484" s="412">
        <v>0.01</v>
      </c>
      <c r="F1484" s="413">
        <v>105.02</v>
      </c>
      <c r="G1484" s="414">
        <f t="shared" si="46"/>
        <v>9.5219958103218437E-5</v>
      </c>
      <c r="H1484" s="415" t="str">
        <f t="shared" si="47"/>
        <v>VER</v>
      </c>
    </row>
    <row r="1485" spans="1:8" ht="15" hidden="1" thickBot="1">
      <c r="A1485" s="409">
        <v>202201</v>
      </c>
      <c r="B1485" s="410" t="s">
        <v>1866</v>
      </c>
      <c r="C1485" s="410" t="s">
        <v>1736</v>
      </c>
      <c r="D1485" s="411" t="s">
        <v>337</v>
      </c>
      <c r="E1485" s="412">
        <v>30810</v>
      </c>
      <c r="F1485" s="413">
        <v>105.02</v>
      </c>
      <c r="G1485" s="414">
        <f t="shared" si="46"/>
        <v>293.37269091601598</v>
      </c>
      <c r="H1485" s="415">
        <f t="shared" si="47"/>
        <v>1.4668634545800798</v>
      </c>
    </row>
    <row r="1486" spans="1:8" ht="15" hidden="1" thickBot="1">
      <c r="A1486" s="409">
        <v>202201</v>
      </c>
      <c r="B1486" s="410" t="s">
        <v>1867</v>
      </c>
      <c r="C1486" s="410" t="s">
        <v>1736</v>
      </c>
      <c r="D1486" s="411" t="s">
        <v>339</v>
      </c>
      <c r="E1486" s="412">
        <v>154</v>
      </c>
      <c r="F1486" s="413">
        <v>105.02</v>
      </c>
      <c r="G1486" s="414">
        <f t="shared" si="46"/>
        <v>1.4663873547895641</v>
      </c>
      <c r="H1486" s="415">
        <f t="shared" si="47"/>
        <v>1.4663873547895641</v>
      </c>
    </row>
    <row r="1487" spans="1:8" ht="15" hidden="1" thickBot="1">
      <c r="A1487" s="409">
        <v>202201</v>
      </c>
      <c r="B1487" s="410" t="s">
        <v>1868</v>
      </c>
      <c r="C1487" s="410" t="s">
        <v>1736</v>
      </c>
      <c r="D1487" s="411" t="s">
        <v>337</v>
      </c>
      <c r="E1487" s="412">
        <v>30810</v>
      </c>
      <c r="F1487" s="413">
        <v>105.02</v>
      </c>
      <c r="G1487" s="414">
        <f t="shared" si="46"/>
        <v>293.37269091601598</v>
      </c>
      <c r="H1487" s="415">
        <f t="shared" si="47"/>
        <v>1.4668634545800798</v>
      </c>
    </row>
    <row r="1488" spans="1:8" ht="15" hidden="1" thickBot="1">
      <c r="A1488" s="409">
        <v>202201</v>
      </c>
      <c r="B1488" s="410" t="s">
        <v>1869</v>
      </c>
      <c r="C1488" s="410" t="s">
        <v>1736</v>
      </c>
      <c r="D1488" s="411" t="s">
        <v>337</v>
      </c>
      <c r="E1488" s="412">
        <v>30810</v>
      </c>
      <c r="F1488" s="413">
        <v>105.02</v>
      </c>
      <c r="G1488" s="414">
        <f t="shared" si="46"/>
        <v>293.37269091601598</v>
      </c>
      <c r="H1488" s="415">
        <f t="shared" si="47"/>
        <v>1.4668634545800798</v>
      </c>
    </row>
    <row r="1489" spans="1:8" ht="15" hidden="1" thickBot="1">
      <c r="A1489" s="409">
        <v>202201</v>
      </c>
      <c r="B1489" s="410" t="s">
        <v>1870</v>
      </c>
      <c r="C1489" s="410" t="s">
        <v>1736</v>
      </c>
      <c r="D1489" s="411" t="s">
        <v>339</v>
      </c>
      <c r="E1489" s="412">
        <v>154</v>
      </c>
      <c r="F1489" s="413">
        <v>105.02</v>
      </c>
      <c r="G1489" s="414">
        <f t="shared" si="46"/>
        <v>1.4663873547895641</v>
      </c>
      <c r="H1489" s="415">
        <f t="shared" si="47"/>
        <v>1.4663873547895641</v>
      </c>
    </row>
    <row r="1490" spans="1:8" ht="15" hidden="1" thickBot="1">
      <c r="A1490" s="409">
        <v>202201</v>
      </c>
      <c r="B1490" s="410" t="s">
        <v>1871</v>
      </c>
      <c r="C1490" s="410" t="s">
        <v>1736</v>
      </c>
      <c r="D1490" s="411" t="s">
        <v>374</v>
      </c>
      <c r="E1490" s="412">
        <v>0.01</v>
      </c>
      <c r="F1490" s="413">
        <v>105.02</v>
      </c>
      <c r="G1490" s="414">
        <f t="shared" si="46"/>
        <v>9.5219958103218437E-5</v>
      </c>
      <c r="H1490" s="415" t="str">
        <f t="shared" si="47"/>
        <v>VER</v>
      </c>
    </row>
    <row r="1491" spans="1:8" ht="15" hidden="1" thickBot="1">
      <c r="A1491" s="409">
        <v>202201</v>
      </c>
      <c r="B1491" s="410" t="s">
        <v>1872</v>
      </c>
      <c r="C1491" s="410" t="s">
        <v>1736</v>
      </c>
      <c r="D1491" s="411" t="s">
        <v>337</v>
      </c>
      <c r="E1491" s="412">
        <v>37506</v>
      </c>
      <c r="F1491" s="413">
        <v>105.02</v>
      </c>
      <c r="G1491" s="414">
        <f t="shared" si="46"/>
        <v>357.1319748619311</v>
      </c>
      <c r="H1491" s="415">
        <f t="shared" si="47"/>
        <v>1.7856598743096554</v>
      </c>
    </row>
    <row r="1492" spans="1:8" ht="15" hidden="1" thickBot="1">
      <c r="A1492" s="409">
        <v>202201</v>
      </c>
      <c r="B1492" s="410" t="s">
        <v>1873</v>
      </c>
      <c r="C1492" s="410" t="s">
        <v>1736</v>
      </c>
      <c r="D1492" s="411" t="s">
        <v>339</v>
      </c>
      <c r="E1492" s="412">
        <v>187</v>
      </c>
      <c r="F1492" s="413">
        <v>105.02</v>
      </c>
      <c r="G1492" s="414">
        <f t="shared" si="46"/>
        <v>1.7806132165301849</v>
      </c>
      <c r="H1492" s="415">
        <f t="shared" si="47"/>
        <v>1.7806132165301849</v>
      </c>
    </row>
    <row r="1493" spans="1:8" ht="15" hidden="1" thickBot="1">
      <c r="A1493" s="409">
        <v>202201</v>
      </c>
      <c r="B1493" s="410" t="s">
        <v>1874</v>
      </c>
      <c r="C1493" s="410" t="s">
        <v>1736</v>
      </c>
      <c r="D1493" s="411" t="s">
        <v>337</v>
      </c>
      <c r="E1493" s="412">
        <v>32544</v>
      </c>
      <c r="F1493" s="413">
        <v>105.02</v>
      </c>
      <c r="G1493" s="414">
        <f t="shared" si="46"/>
        <v>309.88383165111406</v>
      </c>
      <c r="H1493" s="415">
        <f t="shared" si="47"/>
        <v>1.5494191582555703</v>
      </c>
    </row>
    <row r="1494" spans="1:8" ht="15" hidden="1" thickBot="1">
      <c r="A1494" s="409">
        <v>202201</v>
      </c>
      <c r="B1494" s="410" t="s">
        <v>1875</v>
      </c>
      <c r="C1494" s="410" t="s">
        <v>1736</v>
      </c>
      <c r="D1494" s="411" t="s">
        <v>337</v>
      </c>
      <c r="E1494" s="412">
        <v>37506</v>
      </c>
      <c r="F1494" s="413">
        <v>105.02</v>
      </c>
      <c r="G1494" s="414">
        <f t="shared" si="46"/>
        <v>357.1319748619311</v>
      </c>
      <c r="H1494" s="415">
        <f t="shared" si="47"/>
        <v>1.7856598743096554</v>
      </c>
    </row>
    <row r="1495" spans="1:8" ht="15" hidden="1" thickBot="1">
      <c r="A1495" s="409">
        <v>202201</v>
      </c>
      <c r="B1495" s="410" t="s">
        <v>1876</v>
      </c>
      <c r="C1495" s="410" t="s">
        <v>1736</v>
      </c>
      <c r="D1495" s="411" t="s">
        <v>339</v>
      </c>
      <c r="E1495" s="412">
        <v>187</v>
      </c>
      <c r="F1495" s="413">
        <v>105.02</v>
      </c>
      <c r="G1495" s="414">
        <f t="shared" si="46"/>
        <v>1.7806132165301849</v>
      </c>
      <c r="H1495" s="415">
        <f t="shared" si="47"/>
        <v>1.7806132165301849</v>
      </c>
    </row>
    <row r="1496" spans="1:8" ht="15" hidden="1" thickBot="1">
      <c r="A1496" s="409">
        <v>202201</v>
      </c>
      <c r="B1496" s="410" t="s">
        <v>1877</v>
      </c>
      <c r="C1496" s="410" t="s">
        <v>1736</v>
      </c>
      <c r="D1496" s="411" t="s">
        <v>337</v>
      </c>
      <c r="E1496" s="412">
        <v>38428</v>
      </c>
      <c r="F1496" s="413">
        <v>105.02</v>
      </c>
      <c r="G1496" s="414">
        <f t="shared" si="46"/>
        <v>365.9112549990478</v>
      </c>
      <c r="H1496" s="415">
        <f t="shared" si="47"/>
        <v>1.829556274995239</v>
      </c>
    </row>
    <row r="1497" spans="1:8" ht="15" hidden="1" thickBot="1">
      <c r="A1497" s="409">
        <v>202201</v>
      </c>
      <c r="B1497" s="410" t="s">
        <v>1878</v>
      </c>
      <c r="C1497" s="410" t="s">
        <v>1736</v>
      </c>
      <c r="D1497" s="411" t="s">
        <v>339</v>
      </c>
      <c r="E1497" s="412">
        <v>192</v>
      </c>
      <c r="F1497" s="413">
        <v>105.02</v>
      </c>
      <c r="G1497" s="414">
        <f t="shared" si="46"/>
        <v>1.828223195581794</v>
      </c>
      <c r="H1497" s="415">
        <f t="shared" si="47"/>
        <v>1.828223195581794</v>
      </c>
    </row>
    <row r="1498" spans="1:8" ht="15" hidden="1" thickBot="1">
      <c r="A1498" s="409">
        <v>202201</v>
      </c>
      <c r="B1498" s="410" t="s">
        <v>1879</v>
      </c>
      <c r="C1498" s="410" t="s">
        <v>784</v>
      </c>
      <c r="D1498" s="411" t="s">
        <v>337</v>
      </c>
      <c r="E1498" s="412">
        <v>44348</v>
      </c>
      <c r="F1498" s="413">
        <v>105.02</v>
      </c>
      <c r="G1498" s="414">
        <f t="shared" si="46"/>
        <v>422.28147019615312</v>
      </c>
      <c r="H1498" s="415">
        <f t="shared" si="47"/>
        <v>2.1114073509807656</v>
      </c>
    </row>
    <row r="1499" spans="1:8" ht="15" hidden="1" thickBot="1">
      <c r="A1499" s="409">
        <v>202201</v>
      </c>
      <c r="B1499" s="410" t="s">
        <v>1880</v>
      </c>
      <c r="C1499" s="410" t="s">
        <v>784</v>
      </c>
      <c r="D1499" s="411" t="s">
        <v>337</v>
      </c>
      <c r="E1499" s="412">
        <v>60282</v>
      </c>
      <c r="F1499" s="413">
        <v>105.02</v>
      </c>
      <c r="G1499" s="414">
        <f t="shared" si="46"/>
        <v>574.00495143782143</v>
      </c>
      <c r="H1499" s="415">
        <f t="shared" si="47"/>
        <v>2.8700247571891073</v>
      </c>
    </row>
    <row r="1500" spans="1:8" ht="15" hidden="1" thickBot="1">
      <c r="A1500" s="409">
        <v>202201</v>
      </c>
      <c r="B1500" s="410" t="s">
        <v>1881</v>
      </c>
      <c r="C1500" s="410" t="s">
        <v>784</v>
      </c>
      <c r="D1500" s="411" t="s">
        <v>337</v>
      </c>
      <c r="E1500" s="412">
        <v>57174</v>
      </c>
      <c r="F1500" s="413">
        <v>105.02</v>
      </c>
      <c r="G1500" s="414">
        <f t="shared" si="46"/>
        <v>544.41058845934106</v>
      </c>
      <c r="H1500" s="415">
        <f t="shared" si="47"/>
        <v>2.7220529422967052</v>
      </c>
    </row>
    <row r="1501" spans="1:8" ht="15" hidden="1" thickBot="1">
      <c r="A1501" s="409">
        <v>202201</v>
      </c>
      <c r="B1501" s="410" t="s">
        <v>1882</v>
      </c>
      <c r="C1501" s="410" t="s">
        <v>784</v>
      </c>
      <c r="D1501" s="411" t="s">
        <v>339</v>
      </c>
      <c r="E1501" s="412">
        <v>286</v>
      </c>
      <c r="F1501" s="413">
        <v>105.02</v>
      </c>
      <c r="G1501" s="414">
        <f t="shared" si="46"/>
        <v>2.7232908017520474</v>
      </c>
      <c r="H1501" s="415">
        <f t="shared" si="47"/>
        <v>2.7232908017520474</v>
      </c>
    </row>
    <row r="1502" spans="1:8" ht="15" hidden="1" thickBot="1">
      <c r="A1502" s="409">
        <v>202201</v>
      </c>
      <c r="B1502" s="410" t="s">
        <v>1883</v>
      </c>
      <c r="C1502" s="410" t="s">
        <v>784</v>
      </c>
      <c r="D1502" s="411" t="s">
        <v>337</v>
      </c>
      <c r="E1502" s="412">
        <v>48402</v>
      </c>
      <c r="F1502" s="413">
        <v>105.02</v>
      </c>
      <c r="G1502" s="414">
        <f t="shared" si="46"/>
        <v>460.88364121119787</v>
      </c>
      <c r="H1502" s="415">
        <f t="shared" si="47"/>
        <v>2.3044182060559892</v>
      </c>
    </row>
    <row r="1503" spans="1:8" ht="15" hidden="1" thickBot="1">
      <c r="A1503" s="409">
        <v>202201</v>
      </c>
      <c r="B1503" s="410" t="s">
        <v>1884</v>
      </c>
      <c r="C1503" s="410" t="s">
        <v>784</v>
      </c>
      <c r="D1503" s="411" t="s">
        <v>337</v>
      </c>
      <c r="E1503" s="412">
        <v>57174</v>
      </c>
      <c r="F1503" s="413">
        <v>105.02</v>
      </c>
      <c r="G1503" s="414">
        <f t="shared" si="46"/>
        <v>544.41058845934106</v>
      </c>
      <c r="H1503" s="415">
        <f t="shared" si="47"/>
        <v>2.7220529422967052</v>
      </c>
    </row>
    <row r="1504" spans="1:8" ht="15" hidden="1" thickBot="1">
      <c r="A1504" s="409">
        <v>202201</v>
      </c>
      <c r="B1504" s="410" t="s">
        <v>1885</v>
      </c>
      <c r="C1504" s="410" t="s">
        <v>784</v>
      </c>
      <c r="D1504" s="411" t="s">
        <v>337</v>
      </c>
      <c r="E1504" s="412">
        <v>57174</v>
      </c>
      <c r="F1504" s="413">
        <v>105.02</v>
      </c>
      <c r="G1504" s="414">
        <f t="shared" si="46"/>
        <v>544.41058845934106</v>
      </c>
      <c r="H1504" s="415">
        <f t="shared" si="47"/>
        <v>2.7220529422967052</v>
      </c>
    </row>
    <row r="1505" spans="1:8" ht="15" hidden="1" thickBot="1">
      <c r="A1505" s="409">
        <v>202201</v>
      </c>
      <c r="B1505" s="410" t="s">
        <v>1886</v>
      </c>
      <c r="C1505" s="410" t="s">
        <v>784</v>
      </c>
      <c r="D1505" s="411" t="s">
        <v>339</v>
      </c>
      <c r="E1505" s="412">
        <v>286</v>
      </c>
      <c r="F1505" s="413">
        <v>105.02</v>
      </c>
      <c r="G1505" s="414">
        <f t="shared" si="46"/>
        <v>2.7232908017520474</v>
      </c>
      <c r="H1505" s="415">
        <f t="shared" si="47"/>
        <v>2.7232908017520474</v>
      </c>
    </row>
    <row r="1506" spans="1:8" ht="15" hidden="1" thickBot="1">
      <c r="A1506" s="409">
        <v>202201</v>
      </c>
      <c r="B1506" s="410" t="s">
        <v>1887</v>
      </c>
      <c r="C1506" s="410" t="s">
        <v>784</v>
      </c>
      <c r="D1506" s="411" t="s">
        <v>337</v>
      </c>
      <c r="E1506" s="412">
        <v>56291</v>
      </c>
      <c r="F1506" s="413">
        <v>105.02</v>
      </c>
      <c r="G1506" s="414">
        <f t="shared" si="46"/>
        <v>536.00266615882686</v>
      </c>
      <c r="H1506" s="415">
        <f t="shared" si="47"/>
        <v>2.6800133307941341</v>
      </c>
    </row>
    <row r="1507" spans="1:8" ht="15" hidden="1" thickBot="1">
      <c r="A1507" s="409">
        <v>202201</v>
      </c>
      <c r="B1507" s="410" t="s">
        <v>1888</v>
      </c>
      <c r="C1507" s="410" t="s">
        <v>784</v>
      </c>
      <c r="D1507" s="411" t="s">
        <v>337</v>
      </c>
      <c r="E1507" s="412">
        <v>34332</v>
      </c>
      <c r="F1507" s="413">
        <v>105.02</v>
      </c>
      <c r="G1507" s="414">
        <f t="shared" si="46"/>
        <v>326.90916015996953</v>
      </c>
      <c r="H1507" s="415">
        <f t="shared" si="47"/>
        <v>1.6345458007998477</v>
      </c>
    </row>
    <row r="1508" spans="1:8" ht="15" hidden="1" thickBot="1">
      <c r="A1508" s="409">
        <v>202201</v>
      </c>
      <c r="B1508" s="410" t="s">
        <v>1889</v>
      </c>
      <c r="C1508" s="410" t="s">
        <v>1495</v>
      </c>
      <c r="D1508" s="411" t="s">
        <v>337</v>
      </c>
      <c r="E1508" s="412">
        <v>4243</v>
      </c>
      <c r="F1508" s="413">
        <v>105.02</v>
      </c>
      <c r="G1508" s="414">
        <f t="shared" si="46"/>
        <v>40.401828223195587</v>
      </c>
      <c r="H1508" s="415">
        <f t="shared" si="47"/>
        <v>0.20200914111597792</v>
      </c>
    </row>
    <row r="1509" spans="1:8" ht="15" hidden="1" thickBot="1">
      <c r="A1509" s="409">
        <v>202201</v>
      </c>
      <c r="B1509" s="410" t="s">
        <v>1890</v>
      </c>
      <c r="C1509" s="410" t="s">
        <v>1495</v>
      </c>
      <c r="D1509" s="411" t="s">
        <v>339</v>
      </c>
      <c r="E1509" s="412">
        <v>21.2</v>
      </c>
      <c r="F1509" s="413">
        <v>105.02</v>
      </c>
      <c r="G1509" s="414">
        <f t="shared" si="46"/>
        <v>0.20186631117882309</v>
      </c>
      <c r="H1509" s="415">
        <f t="shared" si="47"/>
        <v>0.20186631117882309</v>
      </c>
    </row>
    <row r="1510" spans="1:8" ht="15" hidden="1" thickBot="1">
      <c r="A1510" s="409">
        <v>202201</v>
      </c>
      <c r="B1510" s="410" t="s">
        <v>1891</v>
      </c>
      <c r="C1510" s="410" t="s">
        <v>1892</v>
      </c>
      <c r="D1510" s="411" t="s">
        <v>337</v>
      </c>
      <c r="E1510" s="412">
        <v>49616</v>
      </c>
      <c r="F1510" s="413">
        <v>105.02</v>
      </c>
      <c r="G1510" s="414">
        <f t="shared" si="46"/>
        <v>472.44334412492861</v>
      </c>
      <c r="H1510" s="415">
        <f t="shared" si="47"/>
        <v>2.3622167206246432</v>
      </c>
    </row>
    <row r="1511" spans="1:8" ht="15" hidden="1" thickBot="1">
      <c r="A1511" s="409">
        <v>202201</v>
      </c>
      <c r="B1511" s="410" t="s">
        <v>1893</v>
      </c>
      <c r="C1511" s="410" t="s">
        <v>1892</v>
      </c>
      <c r="D1511" s="411" t="s">
        <v>339</v>
      </c>
      <c r="E1511" s="412">
        <v>248</v>
      </c>
      <c r="F1511" s="413">
        <v>105.02</v>
      </c>
      <c r="G1511" s="414">
        <f t="shared" si="46"/>
        <v>2.3614549609598172</v>
      </c>
      <c r="H1511" s="415">
        <f t="shared" si="47"/>
        <v>2.3614549609598172</v>
      </c>
    </row>
    <row r="1512" spans="1:8" ht="15" hidden="1" thickBot="1">
      <c r="A1512" s="409">
        <v>202201</v>
      </c>
      <c r="B1512" s="410" t="s">
        <v>1894</v>
      </c>
      <c r="C1512" s="410" t="s">
        <v>1892</v>
      </c>
      <c r="D1512" s="411" t="s">
        <v>337</v>
      </c>
      <c r="E1512" s="412">
        <v>45184</v>
      </c>
      <c r="F1512" s="413">
        <v>105.02</v>
      </c>
      <c r="G1512" s="414">
        <f t="shared" si="46"/>
        <v>430.24185869358217</v>
      </c>
      <c r="H1512" s="415">
        <f t="shared" si="47"/>
        <v>2.151209293467911</v>
      </c>
    </row>
    <row r="1513" spans="1:8" ht="15" hidden="1" thickBot="1">
      <c r="A1513" s="409">
        <v>202201</v>
      </c>
      <c r="B1513" s="410" t="s">
        <v>17</v>
      </c>
      <c r="C1513" s="410" t="s">
        <v>1892</v>
      </c>
      <c r="D1513" s="411" t="s">
        <v>337</v>
      </c>
      <c r="E1513" s="412">
        <v>63859</v>
      </c>
      <c r="F1513" s="413">
        <v>105.02</v>
      </c>
      <c r="G1513" s="414">
        <f t="shared" si="46"/>
        <v>608.06513045134261</v>
      </c>
      <c r="H1513" s="415">
        <f t="shared" si="47"/>
        <v>3.0403256522567133</v>
      </c>
    </row>
    <row r="1514" spans="1:8" ht="15" hidden="1" thickBot="1">
      <c r="A1514" s="409">
        <v>202201</v>
      </c>
      <c r="B1514" s="410" t="s">
        <v>1895</v>
      </c>
      <c r="C1514" s="410" t="s">
        <v>1892</v>
      </c>
      <c r="D1514" s="411" t="s">
        <v>339</v>
      </c>
      <c r="E1514" s="412">
        <v>319</v>
      </c>
      <c r="F1514" s="413">
        <v>105.02</v>
      </c>
      <c r="G1514" s="414">
        <f t="shared" si="46"/>
        <v>3.037516663492668</v>
      </c>
      <c r="H1514" s="415">
        <f t="shared" si="47"/>
        <v>3.037516663492668</v>
      </c>
    </row>
    <row r="1515" spans="1:8" ht="15" hidden="1" thickBot="1">
      <c r="A1515" s="409">
        <v>202201</v>
      </c>
      <c r="B1515" s="410" t="s">
        <v>1896</v>
      </c>
      <c r="C1515" s="410" t="s">
        <v>1892</v>
      </c>
      <c r="D1515" s="411" t="s">
        <v>337</v>
      </c>
      <c r="E1515" s="412">
        <v>55533</v>
      </c>
      <c r="F1515" s="413">
        <v>105.02</v>
      </c>
      <c r="G1515" s="414">
        <f t="shared" si="46"/>
        <v>528.78499333460297</v>
      </c>
      <c r="H1515" s="415">
        <f t="shared" si="47"/>
        <v>2.6439249666730147</v>
      </c>
    </row>
    <row r="1516" spans="1:8" ht="15" hidden="1" thickBot="1">
      <c r="A1516" s="409">
        <v>202201</v>
      </c>
      <c r="B1516" s="410" t="s">
        <v>1897</v>
      </c>
      <c r="C1516" s="410" t="s">
        <v>1892</v>
      </c>
      <c r="D1516" s="411" t="s">
        <v>339</v>
      </c>
      <c r="E1516" s="412">
        <v>278</v>
      </c>
      <c r="F1516" s="413">
        <v>105.02</v>
      </c>
      <c r="G1516" s="414">
        <f t="shared" si="46"/>
        <v>2.6471148352694724</v>
      </c>
      <c r="H1516" s="415">
        <f t="shared" si="47"/>
        <v>2.6471148352694724</v>
      </c>
    </row>
    <row r="1517" spans="1:8" ht="15" hidden="1" thickBot="1">
      <c r="A1517" s="409">
        <v>202201</v>
      </c>
      <c r="B1517" s="410" t="s">
        <v>1898</v>
      </c>
      <c r="C1517" s="410" t="s">
        <v>1892</v>
      </c>
      <c r="D1517" s="411" t="s">
        <v>339</v>
      </c>
      <c r="E1517" s="412">
        <v>245</v>
      </c>
      <c r="F1517" s="413">
        <v>105.02</v>
      </c>
      <c r="G1517" s="414">
        <f t="shared" si="46"/>
        <v>2.3328889735288518</v>
      </c>
      <c r="H1517" s="415">
        <f t="shared" si="47"/>
        <v>2.3328889735288518</v>
      </c>
    </row>
    <row r="1518" spans="1:8" ht="15" hidden="1" thickBot="1">
      <c r="A1518" s="409">
        <v>202201</v>
      </c>
      <c r="B1518" s="410" t="s">
        <v>1899</v>
      </c>
      <c r="C1518" s="410" t="s">
        <v>1892</v>
      </c>
      <c r="D1518" s="411" t="s">
        <v>337</v>
      </c>
      <c r="E1518" s="412">
        <v>35664</v>
      </c>
      <c r="F1518" s="413">
        <v>105.02</v>
      </c>
      <c r="G1518" s="414">
        <f t="shared" si="46"/>
        <v>339.59245857931825</v>
      </c>
      <c r="H1518" s="415">
        <f t="shared" si="47"/>
        <v>1.6979622928965912</v>
      </c>
    </row>
    <row r="1519" spans="1:8" ht="15" hidden="1" thickBot="1">
      <c r="A1519" s="409">
        <v>202201</v>
      </c>
      <c r="B1519" s="410" t="s">
        <v>1900</v>
      </c>
      <c r="C1519" s="410" t="s">
        <v>1892</v>
      </c>
      <c r="D1519" s="411" t="s">
        <v>337</v>
      </c>
      <c r="E1519" s="412">
        <v>54764</v>
      </c>
      <c r="F1519" s="413">
        <v>105.02</v>
      </c>
      <c r="G1519" s="414">
        <f t="shared" si="46"/>
        <v>521.46257855646547</v>
      </c>
      <c r="H1519" s="415">
        <f t="shared" si="47"/>
        <v>2.6073128927823275</v>
      </c>
    </row>
    <row r="1520" spans="1:8" ht="15" hidden="1" thickBot="1">
      <c r="A1520" s="409">
        <v>202201</v>
      </c>
      <c r="B1520" s="410" t="s">
        <v>1901</v>
      </c>
      <c r="C1520" s="410" t="s">
        <v>1892</v>
      </c>
      <c r="D1520" s="411" t="s">
        <v>339</v>
      </c>
      <c r="E1520" s="412">
        <v>274</v>
      </c>
      <c r="F1520" s="413">
        <v>105.02</v>
      </c>
      <c r="G1520" s="414">
        <f t="shared" si="46"/>
        <v>2.6090268520281854</v>
      </c>
      <c r="H1520" s="415">
        <f t="shared" si="47"/>
        <v>2.6090268520281854</v>
      </c>
    </row>
    <row r="1521" spans="1:8" ht="15" hidden="1" thickBot="1">
      <c r="A1521" s="409">
        <v>202201</v>
      </c>
      <c r="B1521" s="410" t="s">
        <v>1902</v>
      </c>
      <c r="C1521" s="410" t="s">
        <v>1892</v>
      </c>
      <c r="D1521" s="411" t="s">
        <v>337</v>
      </c>
      <c r="E1521" s="412">
        <v>48453</v>
      </c>
      <c r="F1521" s="413">
        <v>105.02</v>
      </c>
      <c r="G1521" s="414">
        <f t="shared" si="46"/>
        <v>461.36926299752429</v>
      </c>
      <c r="H1521" s="415">
        <f t="shared" si="47"/>
        <v>2.3068463149876215</v>
      </c>
    </row>
    <row r="1522" spans="1:8" ht="15" hidden="1" thickBot="1">
      <c r="A1522" s="409">
        <v>202201</v>
      </c>
      <c r="B1522" s="410" t="s">
        <v>1903</v>
      </c>
      <c r="C1522" s="410" t="s">
        <v>1892</v>
      </c>
      <c r="D1522" s="411" t="s">
        <v>337</v>
      </c>
      <c r="E1522" s="412">
        <v>47210</v>
      </c>
      <c r="F1522" s="413">
        <v>105.02</v>
      </c>
      <c r="G1522" s="414">
        <f t="shared" si="46"/>
        <v>449.53342220529424</v>
      </c>
      <c r="H1522" s="415">
        <f t="shared" si="47"/>
        <v>2.2476671110264714</v>
      </c>
    </row>
    <row r="1523" spans="1:8" ht="15" hidden="1" thickBot="1">
      <c r="A1523" s="409">
        <v>202201</v>
      </c>
      <c r="B1523" s="410" t="s">
        <v>1904</v>
      </c>
      <c r="C1523" s="410" t="s">
        <v>1892</v>
      </c>
      <c r="D1523" s="411" t="s">
        <v>337</v>
      </c>
      <c r="E1523" s="412">
        <v>44573</v>
      </c>
      <c r="F1523" s="413">
        <v>105.02</v>
      </c>
      <c r="G1523" s="414">
        <f t="shared" si="46"/>
        <v>424.42391925347556</v>
      </c>
      <c r="H1523" s="415">
        <f t="shared" si="47"/>
        <v>2.1221195962673778</v>
      </c>
    </row>
    <row r="1524" spans="1:8" ht="15" hidden="1" thickBot="1">
      <c r="A1524" s="409">
        <v>202201</v>
      </c>
      <c r="B1524" s="410" t="s">
        <v>1905</v>
      </c>
      <c r="C1524" s="410" t="s">
        <v>1892</v>
      </c>
      <c r="D1524" s="411" t="s">
        <v>337</v>
      </c>
      <c r="E1524" s="412">
        <v>78420</v>
      </c>
      <c r="F1524" s="413">
        <v>105.02</v>
      </c>
      <c r="G1524" s="414">
        <f t="shared" si="46"/>
        <v>746.71491144543904</v>
      </c>
      <c r="H1524" s="415">
        <f t="shared" si="47"/>
        <v>3.733574557227195</v>
      </c>
    </row>
    <row r="1525" spans="1:8" ht="15" hidden="1" thickBot="1">
      <c r="A1525" s="409">
        <v>202201</v>
      </c>
      <c r="B1525" s="410" t="s">
        <v>1906</v>
      </c>
      <c r="C1525" s="410" t="s">
        <v>1892</v>
      </c>
      <c r="D1525" s="411" t="s">
        <v>337</v>
      </c>
      <c r="E1525" s="412">
        <v>46040</v>
      </c>
      <c r="F1525" s="413">
        <v>105.02</v>
      </c>
      <c r="G1525" s="414">
        <f t="shared" si="46"/>
        <v>438.39268710721768</v>
      </c>
      <c r="H1525" s="415">
        <f t="shared" si="47"/>
        <v>2.1919634355360884</v>
      </c>
    </row>
    <row r="1526" spans="1:8" ht="15" hidden="1" thickBot="1">
      <c r="A1526" s="409">
        <v>202201</v>
      </c>
      <c r="B1526" s="410" t="s">
        <v>1907</v>
      </c>
      <c r="C1526" s="410" t="s">
        <v>1892</v>
      </c>
      <c r="D1526" s="411" t="s">
        <v>337</v>
      </c>
      <c r="E1526" s="412">
        <v>57663</v>
      </c>
      <c r="F1526" s="413">
        <v>105.02</v>
      </c>
      <c r="G1526" s="414">
        <f t="shared" si="46"/>
        <v>549.06684441058849</v>
      </c>
      <c r="H1526" s="415">
        <f t="shared" si="47"/>
        <v>2.7453342220529424</v>
      </c>
    </row>
    <row r="1527" spans="1:8" ht="15" hidden="1" thickBot="1">
      <c r="A1527" s="409">
        <v>202201</v>
      </c>
      <c r="B1527" s="410" t="s">
        <v>1908</v>
      </c>
      <c r="C1527" s="410" t="s">
        <v>1892</v>
      </c>
      <c r="D1527" s="411" t="s">
        <v>339</v>
      </c>
      <c r="E1527" s="412">
        <v>288</v>
      </c>
      <c r="F1527" s="413">
        <v>105.02</v>
      </c>
      <c r="G1527" s="414">
        <f t="shared" si="46"/>
        <v>2.7423347933726911</v>
      </c>
      <c r="H1527" s="415">
        <f t="shared" si="47"/>
        <v>2.7423347933726911</v>
      </c>
    </row>
    <row r="1528" spans="1:8" ht="15" hidden="1" thickBot="1">
      <c r="A1528" s="409">
        <v>202201</v>
      </c>
      <c r="B1528" s="410" t="s">
        <v>1909</v>
      </c>
      <c r="C1528" s="410" t="s">
        <v>1892</v>
      </c>
      <c r="D1528" s="411" t="s">
        <v>337</v>
      </c>
      <c r="E1528" s="412">
        <v>46904</v>
      </c>
      <c r="F1528" s="413">
        <v>105.02</v>
      </c>
      <c r="G1528" s="414">
        <f t="shared" si="46"/>
        <v>446.61969148733579</v>
      </c>
      <c r="H1528" s="415">
        <f t="shared" si="47"/>
        <v>2.2330984574366788</v>
      </c>
    </row>
    <row r="1529" spans="1:8" ht="15" hidden="1" thickBot="1">
      <c r="A1529" s="409">
        <v>202201</v>
      </c>
      <c r="B1529" s="410" t="s">
        <v>1910</v>
      </c>
      <c r="C1529" s="410" t="s">
        <v>1892</v>
      </c>
      <c r="D1529" s="411" t="s">
        <v>339</v>
      </c>
      <c r="E1529" s="412">
        <v>234</v>
      </c>
      <c r="F1529" s="413">
        <v>105.02</v>
      </c>
      <c r="G1529" s="414">
        <f t="shared" si="46"/>
        <v>2.2281470196153115</v>
      </c>
      <c r="H1529" s="415">
        <f t="shared" si="47"/>
        <v>2.2281470196153115</v>
      </c>
    </row>
    <row r="1530" spans="1:8" ht="15" hidden="1" thickBot="1">
      <c r="A1530" s="409">
        <v>202201</v>
      </c>
      <c r="B1530" s="410" t="s">
        <v>1911</v>
      </c>
      <c r="C1530" s="410" t="s">
        <v>1892</v>
      </c>
      <c r="D1530" s="411" t="s">
        <v>337</v>
      </c>
      <c r="E1530" s="412">
        <v>46904</v>
      </c>
      <c r="F1530" s="413">
        <v>105.02</v>
      </c>
      <c r="G1530" s="414">
        <f t="shared" si="46"/>
        <v>446.61969148733579</v>
      </c>
      <c r="H1530" s="415">
        <f t="shared" si="47"/>
        <v>2.2330984574366788</v>
      </c>
    </row>
    <row r="1531" spans="1:8" ht="15" hidden="1" thickBot="1">
      <c r="A1531" s="409">
        <v>202201</v>
      </c>
      <c r="B1531" s="410" t="s">
        <v>1912</v>
      </c>
      <c r="C1531" s="410" t="s">
        <v>1892</v>
      </c>
      <c r="D1531" s="411" t="s">
        <v>339</v>
      </c>
      <c r="E1531" s="412">
        <v>234</v>
      </c>
      <c r="F1531" s="413">
        <v>105.02</v>
      </c>
      <c r="G1531" s="414">
        <f t="shared" si="46"/>
        <v>2.2281470196153115</v>
      </c>
      <c r="H1531" s="415">
        <f t="shared" si="47"/>
        <v>2.2281470196153115</v>
      </c>
    </row>
    <row r="1532" spans="1:8" ht="15" hidden="1" thickBot="1">
      <c r="A1532" s="409">
        <v>202201</v>
      </c>
      <c r="B1532" s="410" t="s">
        <v>1913</v>
      </c>
      <c r="C1532" s="410" t="s">
        <v>1892</v>
      </c>
      <c r="D1532" s="411" t="s">
        <v>339</v>
      </c>
      <c r="E1532" s="412">
        <v>230</v>
      </c>
      <c r="F1532" s="413">
        <v>105.02</v>
      </c>
      <c r="G1532" s="414">
        <f t="shared" si="46"/>
        <v>2.190059036374024</v>
      </c>
      <c r="H1532" s="415">
        <f t="shared" si="47"/>
        <v>2.190059036374024</v>
      </c>
    </row>
    <row r="1533" spans="1:8" ht="15" hidden="1" thickBot="1">
      <c r="A1533" s="409">
        <v>202201</v>
      </c>
      <c r="B1533" s="410" t="s">
        <v>1914</v>
      </c>
      <c r="C1533" s="410" t="s">
        <v>1892</v>
      </c>
      <c r="D1533" s="411" t="s">
        <v>337</v>
      </c>
      <c r="E1533" s="412">
        <v>81033</v>
      </c>
      <c r="F1533" s="413">
        <v>105.02</v>
      </c>
      <c r="G1533" s="414">
        <f t="shared" si="46"/>
        <v>771.59588649780994</v>
      </c>
      <c r="H1533" s="415">
        <f t="shared" si="47"/>
        <v>3.8579794324890497</v>
      </c>
    </row>
    <row r="1534" spans="1:8" ht="15" hidden="1" thickBot="1">
      <c r="A1534" s="409">
        <v>202201</v>
      </c>
      <c r="B1534" s="410" t="s">
        <v>1915</v>
      </c>
      <c r="C1534" s="410" t="s">
        <v>1892</v>
      </c>
      <c r="D1534" s="411" t="s">
        <v>339</v>
      </c>
      <c r="E1534" s="412">
        <v>405</v>
      </c>
      <c r="F1534" s="413">
        <v>105.02</v>
      </c>
      <c r="G1534" s="414">
        <f t="shared" si="46"/>
        <v>3.8564083031803467</v>
      </c>
      <c r="H1534" s="415">
        <f t="shared" si="47"/>
        <v>3.8564083031803467</v>
      </c>
    </row>
    <row r="1535" spans="1:8" ht="15" hidden="1" thickBot="1">
      <c r="A1535" s="409">
        <v>202201</v>
      </c>
      <c r="B1535" s="410" t="s">
        <v>1916</v>
      </c>
      <c r="C1535" s="410" t="s">
        <v>1892</v>
      </c>
      <c r="D1535" s="411" t="s">
        <v>337</v>
      </c>
      <c r="E1535" s="412">
        <v>67952</v>
      </c>
      <c r="F1535" s="413">
        <v>105.02</v>
      </c>
      <c r="G1535" s="414">
        <f t="shared" si="46"/>
        <v>647.03865930298991</v>
      </c>
      <c r="H1535" s="415">
        <f t="shared" si="47"/>
        <v>3.2351932965149497</v>
      </c>
    </row>
    <row r="1536" spans="1:8" ht="15" hidden="1" thickBot="1">
      <c r="A1536" s="409">
        <v>202201</v>
      </c>
      <c r="B1536" s="410" t="s">
        <v>1917</v>
      </c>
      <c r="C1536" s="410" t="s">
        <v>1892</v>
      </c>
      <c r="D1536" s="411" t="s">
        <v>337</v>
      </c>
      <c r="E1536" s="412">
        <v>68183</v>
      </c>
      <c r="F1536" s="413">
        <v>105.02</v>
      </c>
      <c r="G1536" s="414">
        <f t="shared" si="46"/>
        <v>649.23824033517428</v>
      </c>
      <c r="H1536" s="415">
        <f t="shared" si="47"/>
        <v>3.2461912016758716</v>
      </c>
    </row>
    <row r="1537" spans="1:8" ht="15" hidden="1" thickBot="1">
      <c r="A1537" s="409">
        <v>202201</v>
      </c>
      <c r="B1537" s="410" t="s">
        <v>1918</v>
      </c>
      <c r="C1537" s="410" t="s">
        <v>1892</v>
      </c>
      <c r="D1537" s="411" t="s">
        <v>339</v>
      </c>
      <c r="E1537" s="412">
        <v>340</v>
      </c>
      <c r="F1537" s="413">
        <v>105.02</v>
      </c>
      <c r="G1537" s="414">
        <f t="shared" si="46"/>
        <v>3.2374785755094271</v>
      </c>
      <c r="H1537" s="415">
        <f t="shared" si="47"/>
        <v>3.2374785755094271</v>
      </c>
    </row>
    <row r="1538" spans="1:8" ht="15" hidden="1" thickBot="1">
      <c r="A1538" s="409">
        <v>202201</v>
      </c>
      <c r="B1538" s="410" t="s">
        <v>1919</v>
      </c>
      <c r="C1538" s="410" t="s">
        <v>1892</v>
      </c>
      <c r="D1538" s="411" t="s">
        <v>337</v>
      </c>
      <c r="E1538" s="412">
        <v>79858</v>
      </c>
      <c r="F1538" s="413">
        <v>105.02</v>
      </c>
      <c r="G1538" s="414">
        <f t="shared" ref="G1538:G1601" si="48">+E1538/F1538</f>
        <v>760.40754142068181</v>
      </c>
      <c r="H1538" s="415">
        <f t="shared" ref="H1538:H1601" si="49">IF(D1538="TB",G1538/200,IF(D1538="LT",G1538,"VER"))</f>
        <v>3.802037707103409</v>
      </c>
    </row>
    <row r="1539" spans="1:8" ht="15" hidden="1" thickBot="1">
      <c r="A1539" s="409">
        <v>202201</v>
      </c>
      <c r="B1539" s="410" t="s">
        <v>1920</v>
      </c>
      <c r="C1539" s="410" t="s">
        <v>1892</v>
      </c>
      <c r="D1539" s="411" t="s">
        <v>339</v>
      </c>
      <c r="E1539" s="412">
        <v>399</v>
      </c>
      <c r="F1539" s="413">
        <v>105.02</v>
      </c>
      <c r="G1539" s="414">
        <f t="shared" si="48"/>
        <v>3.7992763283184159</v>
      </c>
      <c r="H1539" s="415">
        <f t="shared" si="49"/>
        <v>3.7992763283184159</v>
      </c>
    </row>
    <row r="1540" spans="1:8" ht="15" hidden="1" thickBot="1">
      <c r="A1540" s="409">
        <v>202201</v>
      </c>
      <c r="B1540" s="410" t="s">
        <v>1921</v>
      </c>
      <c r="C1540" s="410" t="s">
        <v>1892</v>
      </c>
      <c r="D1540" s="411" t="s">
        <v>337</v>
      </c>
      <c r="E1540" s="412">
        <v>69558</v>
      </c>
      <c r="F1540" s="413">
        <v>105.02</v>
      </c>
      <c r="G1540" s="414">
        <f t="shared" si="48"/>
        <v>662.33098457436677</v>
      </c>
      <c r="H1540" s="415">
        <f t="shared" si="49"/>
        <v>3.3116549228718339</v>
      </c>
    </row>
    <row r="1541" spans="1:8" ht="15" hidden="1" thickBot="1">
      <c r="A1541" s="409">
        <v>202201</v>
      </c>
      <c r="B1541" s="410" t="s">
        <v>1922</v>
      </c>
      <c r="C1541" s="410" t="s">
        <v>1892</v>
      </c>
      <c r="D1541" s="411" t="s">
        <v>339</v>
      </c>
      <c r="E1541" s="412">
        <v>348</v>
      </c>
      <c r="F1541" s="413">
        <v>105.02</v>
      </c>
      <c r="G1541" s="414">
        <f t="shared" si="48"/>
        <v>3.3136545419920016</v>
      </c>
      <c r="H1541" s="415">
        <f t="shared" si="49"/>
        <v>3.3136545419920016</v>
      </c>
    </row>
    <row r="1542" spans="1:8" ht="15" hidden="1" thickBot="1">
      <c r="A1542" s="409">
        <v>202201</v>
      </c>
      <c r="B1542" s="410" t="s">
        <v>1923</v>
      </c>
      <c r="C1542" s="410" t="s">
        <v>1892</v>
      </c>
      <c r="D1542" s="411" t="s">
        <v>337</v>
      </c>
      <c r="E1542" s="412">
        <v>47412</v>
      </c>
      <c r="F1542" s="413">
        <v>105.02</v>
      </c>
      <c r="G1542" s="414">
        <f t="shared" si="48"/>
        <v>451.45686535897926</v>
      </c>
      <c r="H1542" s="415">
        <f t="shared" si="49"/>
        <v>2.2572843267948963</v>
      </c>
    </row>
    <row r="1543" spans="1:8" ht="15" hidden="1" thickBot="1">
      <c r="A1543" s="409">
        <v>202201</v>
      </c>
      <c r="B1543" s="410" t="s">
        <v>1924</v>
      </c>
      <c r="C1543" s="410" t="s">
        <v>1892</v>
      </c>
      <c r="D1543" s="411" t="s">
        <v>337</v>
      </c>
      <c r="E1543" s="412">
        <v>79551</v>
      </c>
      <c r="F1543" s="413">
        <v>105.02</v>
      </c>
      <c r="G1543" s="414">
        <f t="shared" si="48"/>
        <v>757.48428870691305</v>
      </c>
      <c r="H1543" s="415">
        <f t="shared" si="49"/>
        <v>3.7874214435345652</v>
      </c>
    </row>
    <row r="1544" spans="1:8" ht="15" hidden="1" thickBot="1">
      <c r="A1544" s="409">
        <v>202201</v>
      </c>
      <c r="B1544" s="410" t="s">
        <v>1925</v>
      </c>
      <c r="C1544" s="410" t="s">
        <v>1892</v>
      </c>
      <c r="D1544" s="411" t="s">
        <v>339</v>
      </c>
      <c r="E1544" s="412">
        <v>398</v>
      </c>
      <c r="F1544" s="413">
        <v>105.02</v>
      </c>
      <c r="G1544" s="414">
        <f t="shared" si="48"/>
        <v>3.7897543325080938</v>
      </c>
      <c r="H1544" s="415">
        <f t="shared" si="49"/>
        <v>3.7897543325080938</v>
      </c>
    </row>
    <row r="1545" spans="1:8" ht="15" hidden="1" thickBot="1">
      <c r="A1545" s="409">
        <v>202201</v>
      </c>
      <c r="B1545" s="410" t="s">
        <v>1926</v>
      </c>
      <c r="C1545" s="410" t="s">
        <v>1892</v>
      </c>
      <c r="D1545" s="411" t="s">
        <v>337</v>
      </c>
      <c r="E1545" s="412">
        <v>86224</v>
      </c>
      <c r="F1545" s="413">
        <v>105.02</v>
      </c>
      <c r="G1545" s="414">
        <f t="shared" si="48"/>
        <v>821.02456674919063</v>
      </c>
      <c r="H1545" s="415">
        <f t="shared" si="49"/>
        <v>4.1051228337459529</v>
      </c>
    </row>
    <row r="1546" spans="1:8" ht="15" hidden="1" thickBot="1">
      <c r="A1546" s="409">
        <v>202201</v>
      </c>
      <c r="B1546" s="410" t="s">
        <v>1927</v>
      </c>
      <c r="C1546" s="410" t="s">
        <v>1892</v>
      </c>
      <c r="D1546" s="411" t="s">
        <v>339</v>
      </c>
      <c r="E1546" s="412">
        <v>431</v>
      </c>
      <c r="F1546" s="413">
        <v>105.02</v>
      </c>
      <c r="G1546" s="414">
        <f t="shared" si="48"/>
        <v>4.1039801942487149</v>
      </c>
      <c r="H1546" s="415">
        <f t="shared" si="49"/>
        <v>4.1039801942487149</v>
      </c>
    </row>
    <row r="1547" spans="1:8" ht="15" hidden="1" thickBot="1">
      <c r="A1547" s="409">
        <v>202201</v>
      </c>
      <c r="B1547" s="410" t="s">
        <v>1928</v>
      </c>
      <c r="C1547" s="410" t="s">
        <v>1892</v>
      </c>
      <c r="D1547" s="411" t="s">
        <v>337</v>
      </c>
      <c r="E1547" s="412">
        <v>63973</v>
      </c>
      <c r="F1547" s="413">
        <v>105.02</v>
      </c>
      <c r="G1547" s="414">
        <f t="shared" si="48"/>
        <v>609.15063797371931</v>
      </c>
      <c r="H1547" s="415">
        <f t="shared" si="49"/>
        <v>3.0457531898685968</v>
      </c>
    </row>
    <row r="1548" spans="1:8" ht="15" hidden="1" thickBot="1">
      <c r="A1548" s="409">
        <v>202201</v>
      </c>
      <c r="B1548" s="410" t="s">
        <v>1929</v>
      </c>
      <c r="C1548" s="410" t="s">
        <v>1892</v>
      </c>
      <c r="D1548" s="411" t="s">
        <v>339</v>
      </c>
      <c r="E1548" s="412">
        <v>320</v>
      </c>
      <c r="F1548" s="413">
        <v>105.02</v>
      </c>
      <c r="G1548" s="414">
        <f t="shared" si="48"/>
        <v>3.0470386593029901</v>
      </c>
      <c r="H1548" s="415">
        <f t="shared" si="49"/>
        <v>3.0470386593029901</v>
      </c>
    </row>
    <row r="1549" spans="1:8" ht="15" hidden="1" thickBot="1">
      <c r="A1549" s="409">
        <v>202201</v>
      </c>
      <c r="B1549" s="410" t="s">
        <v>1930</v>
      </c>
      <c r="C1549" s="410" t="s">
        <v>1892</v>
      </c>
      <c r="D1549" s="411" t="s">
        <v>339</v>
      </c>
      <c r="E1549" s="412">
        <v>237</v>
      </c>
      <c r="F1549" s="413">
        <v>105.02</v>
      </c>
      <c r="G1549" s="414">
        <f t="shared" si="48"/>
        <v>2.2567130070462769</v>
      </c>
      <c r="H1549" s="415">
        <f t="shared" si="49"/>
        <v>2.2567130070462769</v>
      </c>
    </row>
    <row r="1550" spans="1:8" ht="15" hidden="1" thickBot="1">
      <c r="A1550" s="409">
        <v>202201</v>
      </c>
      <c r="B1550" s="410" t="s">
        <v>1931</v>
      </c>
      <c r="C1550" s="410" t="s">
        <v>1892</v>
      </c>
      <c r="D1550" s="411" t="s">
        <v>337</v>
      </c>
      <c r="E1550" s="412">
        <v>65003</v>
      </c>
      <c r="F1550" s="413">
        <v>105.02</v>
      </c>
      <c r="G1550" s="414">
        <f t="shared" si="48"/>
        <v>618.95829365835084</v>
      </c>
      <c r="H1550" s="415">
        <f t="shared" si="49"/>
        <v>3.0947914682917541</v>
      </c>
    </row>
    <row r="1551" spans="1:8" ht="15" hidden="1" thickBot="1">
      <c r="A1551" s="409">
        <v>202201</v>
      </c>
      <c r="B1551" s="410" t="s">
        <v>1932</v>
      </c>
      <c r="C1551" s="410" t="s">
        <v>1892</v>
      </c>
      <c r="D1551" s="411" t="s">
        <v>339</v>
      </c>
      <c r="E1551" s="412">
        <v>325</v>
      </c>
      <c r="F1551" s="413">
        <v>105.02</v>
      </c>
      <c r="G1551" s="414">
        <f t="shared" si="48"/>
        <v>3.0946486383545992</v>
      </c>
      <c r="H1551" s="415">
        <f t="shared" si="49"/>
        <v>3.0946486383545992</v>
      </c>
    </row>
    <row r="1552" spans="1:8" ht="15" hidden="1" thickBot="1">
      <c r="A1552" s="409">
        <v>202201</v>
      </c>
      <c r="B1552" s="410" t="s">
        <v>1933</v>
      </c>
      <c r="C1552" s="410" t="s">
        <v>1892</v>
      </c>
      <c r="D1552" s="411" t="s">
        <v>337</v>
      </c>
      <c r="E1552" s="412">
        <v>65003</v>
      </c>
      <c r="F1552" s="413">
        <v>105.02</v>
      </c>
      <c r="G1552" s="414">
        <f t="shared" si="48"/>
        <v>618.95829365835084</v>
      </c>
      <c r="H1552" s="415">
        <f t="shared" si="49"/>
        <v>3.0947914682917541</v>
      </c>
    </row>
    <row r="1553" spans="1:8" ht="15" hidden="1" thickBot="1">
      <c r="A1553" s="409">
        <v>202201</v>
      </c>
      <c r="B1553" s="410" t="s">
        <v>1934</v>
      </c>
      <c r="C1553" s="410" t="s">
        <v>1892</v>
      </c>
      <c r="D1553" s="411" t="s">
        <v>337</v>
      </c>
      <c r="E1553" s="412">
        <v>66702</v>
      </c>
      <c r="F1553" s="413">
        <v>105.02</v>
      </c>
      <c r="G1553" s="414">
        <f t="shared" si="48"/>
        <v>635.13616454008763</v>
      </c>
      <c r="H1553" s="415">
        <f t="shared" si="49"/>
        <v>3.1756808227004383</v>
      </c>
    </row>
    <row r="1554" spans="1:8" ht="15" hidden="1" thickBot="1">
      <c r="A1554" s="409">
        <v>202201</v>
      </c>
      <c r="B1554" s="410" t="s">
        <v>1935</v>
      </c>
      <c r="C1554" s="410" t="s">
        <v>1892</v>
      </c>
      <c r="D1554" s="411" t="s">
        <v>339</v>
      </c>
      <c r="E1554" s="412">
        <v>334</v>
      </c>
      <c r="F1554" s="413">
        <v>105.02</v>
      </c>
      <c r="G1554" s="414">
        <f t="shared" si="48"/>
        <v>3.1803466006474959</v>
      </c>
      <c r="H1554" s="415">
        <f t="shared" si="49"/>
        <v>3.1803466006474959</v>
      </c>
    </row>
    <row r="1555" spans="1:8" ht="15" hidden="1" thickBot="1">
      <c r="A1555" s="409">
        <v>202201</v>
      </c>
      <c r="B1555" s="410" t="s">
        <v>1936</v>
      </c>
      <c r="C1555" s="410" t="s">
        <v>791</v>
      </c>
      <c r="D1555" s="411" t="s">
        <v>374</v>
      </c>
      <c r="E1555" s="412">
        <v>0.01</v>
      </c>
      <c r="F1555" s="413">
        <v>105.02</v>
      </c>
      <c r="G1555" s="414">
        <f t="shared" si="48"/>
        <v>9.5219958103218437E-5</v>
      </c>
      <c r="H1555" s="415" t="str">
        <f t="shared" si="49"/>
        <v>VER</v>
      </c>
    </row>
    <row r="1556" spans="1:8" ht="15" hidden="1" thickBot="1">
      <c r="A1556" s="409">
        <v>202201</v>
      </c>
      <c r="B1556" s="410" t="s">
        <v>1937</v>
      </c>
      <c r="C1556" s="410" t="s">
        <v>791</v>
      </c>
      <c r="D1556" s="411" t="s">
        <v>374</v>
      </c>
      <c r="E1556" s="412">
        <v>0.01</v>
      </c>
      <c r="F1556" s="413">
        <v>105.02</v>
      </c>
      <c r="G1556" s="414">
        <f t="shared" si="48"/>
        <v>9.5219958103218437E-5</v>
      </c>
      <c r="H1556" s="415" t="str">
        <f t="shared" si="49"/>
        <v>VER</v>
      </c>
    </row>
    <row r="1557" spans="1:8" ht="15" hidden="1" thickBot="1">
      <c r="A1557" s="409">
        <v>202201</v>
      </c>
      <c r="B1557" s="410" t="s">
        <v>1938</v>
      </c>
      <c r="C1557" s="410" t="s">
        <v>791</v>
      </c>
      <c r="D1557" s="411" t="s">
        <v>374</v>
      </c>
      <c r="E1557" s="412">
        <v>0.01</v>
      </c>
      <c r="F1557" s="413">
        <v>105.02</v>
      </c>
      <c r="G1557" s="414">
        <f t="shared" si="48"/>
        <v>9.5219958103218437E-5</v>
      </c>
      <c r="H1557" s="415" t="str">
        <f t="shared" si="49"/>
        <v>VER</v>
      </c>
    </row>
    <row r="1558" spans="1:8" ht="15" hidden="1" thickBot="1">
      <c r="A1558" s="409">
        <v>202201</v>
      </c>
      <c r="B1558" s="410" t="s">
        <v>1939</v>
      </c>
      <c r="C1558" s="410" t="s">
        <v>1940</v>
      </c>
      <c r="D1558" s="411" t="s">
        <v>374</v>
      </c>
      <c r="E1558" s="412">
        <v>0.01</v>
      </c>
      <c r="F1558" s="413">
        <v>105.02</v>
      </c>
      <c r="G1558" s="414">
        <f t="shared" si="48"/>
        <v>9.5219958103218437E-5</v>
      </c>
      <c r="H1558" s="415" t="str">
        <f t="shared" si="49"/>
        <v>VER</v>
      </c>
    </row>
    <row r="1559" spans="1:8" ht="15" hidden="1" thickBot="1">
      <c r="A1559" s="409">
        <v>202201</v>
      </c>
      <c r="B1559" s="410" t="s">
        <v>1941</v>
      </c>
      <c r="C1559" s="410" t="s">
        <v>1892</v>
      </c>
      <c r="D1559" s="411" t="s">
        <v>374</v>
      </c>
      <c r="E1559" s="412">
        <v>0.01</v>
      </c>
      <c r="F1559" s="413">
        <v>105.02</v>
      </c>
      <c r="G1559" s="414">
        <f t="shared" si="48"/>
        <v>9.5219958103218437E-5</v>
      </c>
      <c r="H1559" s="415" t="str">
        <f t="shared" si="49"/>
        <v>VER</v>
      </c>
    </row>
    <row r="1560" spans="1:8" ht="15" hidden="1" thickBot="1">
      <c r="A1560" s="409">
        <v>202201</v>
      </c>
      <c r="B1560" s="410" t="s">
        <v>1942</v>
      </c>
      <c r="C1560" s="410" t="s">
        <v>1892</v>
      </c>
      <c r="D1560" s="411" t="s">
        <v>337</v>
      </c>
      <c r="E1560" s="412">
        <v>63367</v>
      </c>
      <c r="F1560" s="413">
        <v>105.02</v>
      </c>
      <c r="G1560" s="414">
        <f t="shared" si="48"/>
        <v>603.38030851266433</v>
      </c>
      <c r="H1560" s="415">
        <f t="shared" si="49"/>
        <v>3.0169015425633217</v>
      </c>
    </row>
    <row r="1561" spans="1:8" ht="15" hidden="1" thickBot="1">
      <c r="A1561" s="409">
        <v>202201</v>
      </c>
      <c r="B1561" s="410" t="s">
        <v>1943</v>
      </c>
      <c r="C1561" s="410" t="s">
        <v>1892</v>
      </c>
      <c r="D1561" s="411" t="s">
        <v>339</v>
      </c>
      <c r="E1561" s="412">
        <v>317</v>
      </c>
      <c r="F1561" s="413">
        <v>105.02</v>
      </c>
      <c r="G1561" s="414">
        <f t="shared" si="48"/>
        <v>3.0184726718720243</v>
      </c>
      <c r="H1561" s="415">
        <f t="shared" si="49"/>
        <v>3.0184726718720243</v>
      </c>
    </row>
    <row r="1562" spans="1:8" ht="15" hidden="1" thickBot="1">
      <c r="A1562" s="409">
        <v>202201</v>
      </c>
      <c r="B1562" s="410" t="s">
        <v>1944</v>
      </c>
      <c r="C1562" s="410" t="s">
        <v>1892</v>
      </c>
      <c r="D1562" s="411" t="s">
        <v>337</v>
      </c>
      <c r="E1562" s="412">
        <v>66618</v>
      </c>
      <c r="F1562" s="413">
        <v>105.02</v>
      </c>
      <c r="G1562" s="414">
        <f t="shared" si="48"/>
        <v>634.33631689202059</v>
      </c>
      <c r="H1562" s="415">
        <f t="shared" si="49"/>
        <v>3.171681584460103</v>
      </c>
    </row>
    <row r="1563" spans="1:8" ht="15" hidden="1" thickBot="1">
      <c r="A1563" s="409">
        <v>202201</v>
      </c>
      <c r="B1563" s="410" t="s">
        <v>1945</v>
      </c>
      <c r="C1563" s="410" t="s">
        <v>1892</v>
      </c>
      <c r="D1563" s="411" t="s">
        <v>337</v>
      </c>
      <c r="E1563" s="412">
        <v>55266</v>
      </c>
      <c r="F1563" s="413">
        <v>105.02</v>
      </c>
      <c r="G1563" s="414">
        <f t="shared" si="48"/>
        <v>526.24262045324701</v>
      </c>
      <c r="H1563" s="415">
        <f t="shared" si="49"/>
        <v>2.6312131022662353</v>
      </c>
    </row>
    <row r="1564" spans="1:8" ht="15" hidden="1" thickBot="1">
      <c r="A1564" s="409">
        <v>202201</v>
      </c>
      <c r="B1564" s="410" t="s">
        <v>1946</v>
      </c>
      <c r="C1564" s="410" t="s">
        <v>1892</v>
      </c>
      <c r="D1564" s="411" t="s">
        <v>339</v>
      </c>
      <c r="E1564" s="412">
        <v>276</v>
      </c>
      <c r="F1564" s="413">
        <v>105.02</v>
      </c>
      <c r="G1564" s="414">
        <f t="shared" si="48"/>
        <v>2.6280708436488287</v>
      </c>
      <c r="H1564" s="415">
        <f t="shared" si="49"/>
        <v>2.6280708436488287</v>
      </c>
    </row>
    <row r="1565" spans="1:8" ht="15" hidden="1" thickBot="1">
      <c r="A1565" s="409">
        <v>202201</v>
      </c>
      <c r="B1565" s="410" t="s">
        <v>1947</v>
      </c>
      <c r="C1565" s="410" t="s">
        <v>1892</v>
      </c>
      <c r="D1565" s="411" t="s">
        <v>337</v>
      </c>
      <c r="E1565" s="412">
        <v>44000</v>
      </c>
      <c r="F1565" s="413">
        <v>105.02</v>
      </c>
      <c r="G1565" s="414">
        <f t="shared" si="48"/>
        <v>418.96781565416114</v>
      </c>
      <c r="H1565" s="415">
        <f t="shared" si="49"/>
        <v>2.0948390782708057</v>
      </c>
    </row>
    <row r="1566" spans="1:8" ht="15" hidden="1" thickBot="1">
      <c r="A1566" s="409">
        <v>202201</v>
      </c>
      <c r="B1566" s="410" t="s">
        <v>1948</v>
      </c>
      <c r="C1566" s="410" t="s">
        <v>1892</v>
      </c>
      <c r="D1566" s="411" t="s">
        <v>337</v>
      </c>
      <c r="E1566" s="412">
        <v>44000</v>
      </c>
      <c r="F1566" s="413">
        <v>105.02</v>
      </c>
      <c r="G1566" s="414">
        <f t="shared" si="48"/>
        <v>418.96781565416114</v>
      </c>
      <c r="H1566" s="415">
        <f t="shared" si="49"/>
        <v>2.0948390782708057</v>
      </c>
    </row>
    <row r="1567" spans="1:8" ht="15" hidden="1" thickBot="1">
      <c r="A1567" s="409">
        <v>202201</v>
      </c>
      <c r="B1567" s="410" t="s">
        <v>1949</v>
      </c>
      <c r="C1567" s="410" t="s">
        <v>1892</v>
      </c>
      <c r="D1567" s="411" t="s">
        <v>339</v>
      </c>
      <c r="E1567" s="412">
        <v>220</v>
      </c>
      <c r="F1567" s="413">
        <v>105.02</v>
      </c>
      <c r="G1567" s="414">
        <f t="shared" si="48"/>
        <v>2.0948390782708057</v>
      </c>
      <c r="H1567" s="415">
        <f t="shared" si="49"/>
        <v>2.0948390782708057</v>
      </c>
    </row>
    <row r="1568" spans="1:8" ht="15" hidden="1" thickBot="1">
      <c r="A1568" s="409">
        <v>202201</v>
      </c>
      <c r="B1568" s="410" t="s">
        <v>1950</v>
      </c>
      <c r="C1568" s="410" t="s">
        <v>1892</v>
      </c>
      <c r="D1568" s="411" t="s">
        <v>337</v>
      </c>
      <c r="E1568" s="412">
        <v>44000</v>
      </c>
      <c r="F1568" s="413">
        <v>105.02</v>
      </c>
      <c r="G1568" s="414">
        <f t="shared" si="48"/>
        <v>418.96781565416114</v>
      </c>
      <c r="H1568" s="415">
        <f t="shared" si="49"/>
        <v>2.0948390782708057</v>
      </c>
    </row>
    <row r="1569" spans="1:8" ht="15" hidden="1" thickBot="1">
      <c r="A1569" s="409">
        <v>202201</v>
      </c>
      <c r="B1569" s="410" t="s">
        <v>1951</v>
      </c>
      <c r="C1569" s="410" t="s">
        <v>1892</v>
      </c>
      <c r="D1569" s="411" t="s">
        <v>337</v>
      </c>
      <c r="E1569" s="412">
        <v>44000</v>
      </c>
      <c r="F1569" s="413">
        <v>105.02</v>
      </c>
      <c r="G1569" s="414">
        <f t="shared" si="48"/>
        <v>418.96781565416114</v>
      </c>
      <c r="H1569" s="415">
        <f t="shared" si="49"/>
        <v>2.0948390782708057</v>
      </c>
    </row>
    <row r="1570" spans="1:8" ht="15" hidden="1" thickBot="1">
      <c r="A1570" s="409">
        <v>202201</v>
      </c>
      <c r="B1570" s="410" t="s">
        <v>1952</v>
      </c>
      <c r="C1570" s="410" t="s">
        <v>1892</v>
      </c>
      <c r="D1570" s="411" t="s">
        <v>337</v>
      </c>
      <c r="E1570" s="412">
        <v>65268</v>
      </c>
      <c r="F1570" s="413">
        <v>105.02</v>
      </c>
      <c r="G1570" s="414">
        <f t="shared" si="48"/>
        <v>621.48162254808608</v>
      </c>
      <c r="H1570" s="415">
        <f t="shared" si="49"/>
        <v>3.1074081127404303</v>
      </c>
    </row>
    <row r="1571" spans="1:8" ht="15" hidden="1" thickBot="1">
      <c r="A1571" s="409">
        <v>202201</v>
      </c>
      <c r="B1571" s="410" t="s">
        <v>1953</v>
      </c>
      <c r="C1571" s="410" t="s">
        <v>1892</v>
      </c>
      <c r="D1571" s="411" t="s">
        <v>339</v>
      </c>
      <c r="E1571" s="412">
        <v>326</v>
      </c>
      <c r="F1571" s="413">
        <v>105.02</v>
      </c>
      <c r="G1571" s="414">
        <f t="shared" si="48"/>
        <v>3.1041706341649209</v>
      </c>
      <c r="H1571" s="415">
        <f t="shared" si="49"/>
        <v>3.1041706341649209</v>
      </c>
    </row>
    <row r="1572" spans="1:8" ht="15" hidden="1" thickBot="1">
      <c r="A1572" s="409">
        <v>202201</v>
      </c>
      <c r="B1572" s="410" t="s">
        <v>1954</v>
      </c>
      <c r="C1572" s="410" t="s">
        <v>1955</v>
      </c>
      <c r="D1572" s="411" t="s">
        <v>337</v>
      </c>
      <c r="E1572" s="412">
        <v>79881</v>
      </c>
      <c r="F1572" s="413">
        <v>105.02</v>
      </c>
      <c r="G1572" s="414">
        <f t="shared" si="48"/>
        <v>760.62654732431918</v>
      </c>
      <c r="H1572" s="415">
        <f t="shared" si="49"/>
        <v>3.8031327366215959</v>
      </c>
    </row>
    <row r="1573" spans="1:8" ht="15" hidden="1" thickBot="1">
      <c r="A1573" s="409">
        <v>202201</v>
      </c>
      <c r="B1573" s="410" t="s">
        <v>1956</v>
      </c>
      <c r="C1573" s="410" t="s">
        <v>1955</v>
      </c>
      <c r="D1573" s="411" t="s">
        <v>337</v>
      </c>
      <c r="E1573" s="412">
        <v>77554</v>
      </c>
      <c r="F1573" s="413">
        <v>105.02</v>
      </c>
      <c r="G1573" s="414">
        <f t="shared" si="48"/>
        <v>738.46886307370028</v>
      </c>
      <c r="H1573" s="415">
        <f t="shared" si="49"/>
        <v>3.6923443153685014</v>
      </c>
    </row>
    <row r="1574" spans="1:8" ht="15" hidden="1" thickBot="1">
      <c r="A1574" s="409">
        <v>202201</v>
      </c>
      <c r="B1574" s="410" t="s">
        <v>1957</v>
      </c>
      <c r="C1574" s="410" t="s">
        <v>1955</v>
      </c>
      <c r="D1574" s="411" t="s">
        <v>339</v>
      </c>
      <c r="E1574" s="412">
        <v>388</v>
      </c>
      <c r="F1574" s="413">
        <v>105.02</v>
      </c>
      <c r="G1574" s="414">
        <f t="shared" si="48"/>
        <v>3.6945343744048755</v>
      </c>
      <c r="H1574" s="415">
        <f t="shared" si="49"/>
        <v>3.6945343744048755</v>
      </c>
    </row>
    <row r="1575" spans="1:8" ht="15" hidden="1" thickBot="1">
      <c r="A1575" s="409">
        <v>202201</v>
      </c>
      <c r="B1575" s="410" t="s">
        <v>1958</v>
      </c>
      <c r="C1575" s="410" t="s">
        <v>1955</v>
      </c>
      <c r="D1575" s="411" t="s">
        <v>337</v>
      </c>
      <c r="E1575" s="412">
        <v>77554</v>
      </c>
      <c r="F1575" s="413">
        <v>105.02</v>
      </c>
      <c r="G1575" s="414">
        <f t="shared" si="48"/>
        <v>738.46886307370028</v>
      </c>
      <c r="H1575" s="415">
        <f t="shared" si="49"/>
        <v>3.6923443153685014</v>
      </c>
    </row>
    <row r="1576" spans="1:8" ht="15" hidden="1" thickBot="1">
      <c r="A1576" s="409">
        <v>202201</v>
      </c>
      <c r="B1576" s="410" t="s">
        <v>1959</v>
      </c>
      <c r="C1576" s="410" t="s">
        <v>1955</v>
      </c>
      <c r="D1576" s="411" t="s">
        <v>337</v>
      </c>
      <c r="E1576" s="412">
        <v>74280</v>
      </c>
      <c r="F1576" s="413">
        <v>105.02</v>
      </c>
      <c r="G1576" s="414">
        <f t="shared" si="48"/>
        <v>707.29384879070653</v>
      </c>
      <c r="H1576" s="415">
        <f t="shared" si="49"/>
        <v>3.5364692439535328</v>
      </c>
    </row>
    <row r="1577" spans="1:8" ht="15" hidden="1" thickBot="1">
      <c r="A1577" s="409">
        <v>202201</v>
      </c>
      <c r="B1577" s="410" t="s">
        <v>1960</v>
      </c>
      <c r="C1577" s="410" t="s">
        <v>1955</v>
      </c>
      <c r="D1577" s="411" t="s">
        <v>339</v>
      </c>
      <c r="E1577" s="412">
        <v>371</v>
      </c>
      <c r="F1577" s="413">
        <v>105.02</v>
      </c>
      <c r="G1577" s="414">
        <f t="shared" si="48"/>
        <v>3.532660445629404</v>
      </c>
      <c r="H1577" s="415">
        <f t="shared" si="49"/>
        <v>3.532660445629404</v>
      </c>
    </row>
    <row r="1578" spans="1:8" ht="15" hidden="1" thickBot="1">
      <c r="A1578" s="409">
        <v>202201</v>
      </c>
      <c r="B1578" s="410" t="s">
        <v>1961</v>
      </c>
      <c r="C1578" s="410" t="s">
        <v>1892</v>
      </c>
      <c r="D1578" s="411" t="s">
        <v>337</v>
      </c>
      <c r="E1578" s="412">
        <v>78849</v>
      </c>
      <c r="F1578" s="413">
        <v>105.02</v>
      </c>
      <c r="G1578" s="414">
        <f t="shared" si="48"/>
        <v>750.79984764806704</v>
      </c>
      <c r="H1578" s="415">
        <f t="shared" si="49"/>
        <v>3.7539992382403353</v>
      </c>
    </row>
    <row r="1579" spans="1:8" ht="15" hidden="1" thickBot="1">
      <c r="A1579" s="409">
        <v>202201</v>
      </c>
      <c r="B1579" s="410" t="s">
        <v>1962</v>
      </c>
      <c r="C1579" s="410" t="s">
        <v>1892</v>
      </c>
      <c r="D1579" s="411" t="s">
        <v>350</v>
      </c>
      <c r="E1579" s="412">
        <v>0.01</v>
      </c>
      <c r="F1579" s="413">
        <v>105.02</v>
      </c>
      <c r="G1579" s="414">
        <f t="shared" si="48"/>
        <v>9.5219958103218437E-5</v>
      </c>
      <c r="H1579" s="415" t="str">
        <f t="shared" si="49"/>
        <v>VER</v>
      </c>
    </row>
    <row r="1580" spans="1:8" ht="15" hidden="1" thickBot="1">
      <c r="A1580" s="409">
        <v>202201</v>
      </c>
      <c r="B1580" s="410" t="s">
        <v>1963</v>
      </c>
      <c r="C1580" s="410" t="s">
        <v>1892</v>
      </c>
      <c r="D1580" s="411" t="s">
        <v>337</v>
      </c>
      <c r="E1580" s="412">
        <v>38497</v>
      </c>
      <c r="F1580" s="413">
        <v>105.02</v>
      </c>
      <c r="G1580" s="414">
        <f t="shared" si="48"/>
        <v>366.56827270996001</v>
      </c>
      <c r="H1580" s="415">
        <f t="shared" si="49"/>
        <v>1.8328413635498</v>
      </c>
    </row>
    <row r="1581" spans="1:8" ht="15" hidden="1" thickBot="1">
      <c r="A1581" s="409">
        <v>202201</v>
      </c>
      <c r="B1581" s="410" t="s">
        <v>1964</v>
      </c>
      <c r="C1581" s="410" t="s">
        <v>1892</v>
      </c>
      <c r="D1581" s="411" t="s">
        <v>337</v>
      </c>
      <c r="E1581" s="412">
        <v>25291</v>
      </c>
      <c r="F1581" s="413">
        <v>105.02</v>
      </c>
      <c r="G1581" s="414">
        <f t="shared" si="48"/>
        <v>240.82079603884975</v>
      </c>
      <c r="H1581" s="415">
        <f t="shared" si="49"/>
        <v>1.2041039801942488</v>
      </c>
    </row>
    <row r="1582" spans="1:8" ht="15" hidden="1" thickBot="1">
      <c r="A1582" s="409">
        <v>202201</v>
      </c>
      <c r="B1582" s="410" t="s">
        <v>1965</v>
      </c>
      <c r="C1582" s="410" t="s">
        <v>1892</v>
      </c>
      <c r="D1582" s="411" t="s">
        <v>337</v>
      </c>
      <c r="E1582" s="412">
        <v>67819</v>
      </c>
      <c r="F1582" s="413">
        <v>105.02</v>
      </c>
      <c r="G1582" s="414">
        <f t="shared" si="48"/>
        <v>645.77223386021717</v>
      </c>
      <c r="H1582" s="415">
        <f t="shared" si="49"/>
        <v>3.2288611693010858</v>
      </c>
    </row>
    <row r="1583" spans="1:8" ht="15" hidden="1" thickBot="1">
      <c r="A1583" s="409">
        <v>202201</v>
      </c>
      <c r="B1583" s="410" t="s">
        <v>1966</v>
      </c>
      <c r="C1583" s="410" t="s">
        <v>1892</v>
      </c>
      <c r="D1583" s="411" t="s">
        <v>337</v>
      </c>
      <c r="E1583" s="412">
        <v>72771</v>
      </c>
      <c r="F1583" s="413">
        <v>105.02</v>
      </c>
      <c r="G1583" s="414">
        <f t="shared" si="48"/>
        <v>692.92515711293095</v>
      </c>
      <c r="H1583" s="415">
        <f t="shared" si="49"/>
        <v>3.4646257855646549</v>
      </c>
    </row>
    <row r="1584" spans="1:8" ht="15" hidden="1" thickBot="1">
      <c r="A1584" s="409">
        <v>202201</v>
      </c>
      <c r="B1584" s="410" t="s">
        <v>1967</v>
      </c>
      <c r="C1584" s="410" t="s">
        <v>1892</v>
      </c>
      <c r="D1584" s="411" t="s">
        <v>339</v>
      </c>
      <c r="E1584" s="412">
        <v>364</v>
      </c>
      <c r="F1584" s="413">
        <v>105.02</v>
      </c>
      <c r="G1584" s="414">
        <f t="shared" si="48"/>
        <v>3.4660064749571511</v>
      </c>
      <c r="H1584" s="415">
        <f t="shared" si="49"/>
        <v>3.4660064749571511</v>
      </c>
    </row>
    <row r="1585" spans="1:8" ht="15" hidden="1" thickBot="1">
      <c r="A1585" s="409">
        <v>202201</v>
      </c>
      <c r="B1585" s="410" t="s">
        <v>1968</v>
      </c>
      <c r="C1585" s="410" t="s">
        <v>1892</v>
      </c>
      <c r="D1585" s="411" t="s">
        <v>337</v>
      </c>
      <c r="E1585" s="412">
        <v>65881</v>
      </c>
      <c r="F1585" s="413">
        <v>105.02</v>
      </c>
      <c r="G1585" s="414">
        <f t="shared" si="48"/>
        <v>627.31860597981336</v>
      </c>
      <c r="H1585" s="415">
        <f t="shared" si="49"/>
        <v>3.1365930298990667</v>
      </c>
    </row>
    <row r="1586" spans="1:8" ht="15" hidden="1" thickBot="1">
      <c r="A1586" s="409">
        <v>202201</v>
      </c>
      <c r="B1586" s="410" t="s">
        <v>1969</v>
      </c>
      <c r="C1586" s="410" t="s">
        <v>1892</v>
      </c>
      <c r="D1586" s="411" t="s">
        <v>339</v>
      </c>
      <c r="E1586" s="412">
        <v>329</v>
      </c>
      <c r="F1586" s="413">
        <v>105.02</v>
      </c>
      <c r="G1586" s="414">
        <f t="shared" si="48"/>
        <v>3.1327366215958867</v>
      </c>
      <c r="H1586" s="415">
        <f t="shared" si="49"/>
        <v>3.1327366215958867</v>
      </c>
    </row>
    <row r="1587" spans="1:8" ht="15" hidden="1" thickBot="1">
      <c r="A1587" s="409">
        <v>202201</v>
      </c>
      <c r="B1587" s="410" t="s">
        <v>1970</v>
      </c>
      <c r="C1587" s="410" t="s">
        <v>1892</v>
      </c>
      <c r="D1587" s="411" t="s">
        <v>337</v>
      </c>
      <c r="E1587" s="412">
        <v>67175</v>
      </c>
      <c r="F1587" s="413">
        <v>105.02</v>
      </c>
      <c r="G1587" s="414">
        <f t="shared" si="48"/>
        <v>639.64006855836988</v>
      </c>
      <c r="H1587" s="415">
        <f t="shared" si="49"/>
        <v>3.1982003427918495</v>
      </c>
    </row>
    <row r="1588" spans="1:8" ht="15" hidden="1" thickBot="1">
      <c r="A1588" s="409">
        <v>202201</v>
      </c>
      <c r="B1588" s="410" t="s">
        <v>1971</v>
      </c>
      <c r="C1588" s="410" t="s">
        <v>1892</v>
      </c>
      <c r="D1588" s="411" t="s">
        <v>339</v>
      </c>
      <c r="E1588" s="412">
        <v>339</v>
      </c>
      <c r="F1588" s="413">
        <v>105.02</v>
      </c>
      <c r="G1588" s="414">
        <f t="shared" si="48"/>
        <v>3.227956579699105</v>
      </c>
      <c r="H1588" s="415">
        <f t="shared" si="49"/>
        <v>3.227956579699105</v>
      </c>
    </row>
    <row r="1589" spans="1:8" ht="15" hidden="1" thickBot="1">
      <c r="A1589" s="409">
        <v>202201</v>
      </c>
      <c r="B1589" s="410" t="s">
        <v>1972</v>
      </c>
      <c r="C1589" s="410" t="s">
        <v>1892</v>
      </c>
      <c r="D1589" s="411" t="s">
        <v>337</v>
      </c>
      <c r="E1589" s="412">
        <v>73737</v>
      </c>
      <c r="F1589" s="413">
        <v>105.02</v>
      </c>
      <c r="G1589" s="414">
        <f t="shared" si="48"/>
        <v>702.12340506570183</v>
      </c>
      <c r="H1589" s="415">
        <f t="shared" si="49"/>
        <v>3.5106170253285089</v>
      </c>
    </row>
    <row r="1590" spans="1:8" ht="15" hidden="1" thickBot="1">
      <c r="A1590" s="409">
        <v>202201</v>
      </c>
      <c r="B1590" s="410" t="s">
        <v>1973</v>
      </c>
      <c r="C1590" s="410" t="s">
        <v>1892</v>
      </c>
      <c r="D1590" s="411" t="s">
        <v>339</v>
      </c>
      <c r="E1590" s="412">
        <v>369</v>
      </c>
      <c r="F1590" s="413">
        <v>105.02</v>
      </c>
      <c r="G1590" s="414">
        <f t="shared" si="48"/>
        <v>3.5136164540087602</v>
      </c>
      <c r="H1590" s="415">
        <f t="shared" si="49"/>
        <v>3.5136164540087602</v>
      </c>
    </row>
    <row r="1591" spans="1:8" ht="15" hidden="1" thickBot="1">
      <c r="A1591" s="409">
        <v>202201</v>
      </c>
      <c r="B1591" s="410" t="s">
        <v>1974</v>
      </c>
      <c r="C1591" s="410" t="s">
        <v>1892</v>
      </c>
      <c r="D1591" s="411" t="s">
        <v>337</v>
      </c>
      <c r="E1591" s="412">
        <v>73737</v>
      </c>
      <c r="F1591" s="413">
        <v>105.02</v>
      </c>
      <c r="G1591" s="414">
        <f t="shared" si="48"/>
        <v>702.12340506570183</v>
      </c>
      <c r="H1591" s="415">
        <f t="shared" si="49"/>
        <v>3.5106170253285089</v>
      </c>
    </row>
    <row r="1592" spans="1:8" ht="15" hidden="1" thickBot="1">
      <c r="A1592" s="409">
        <v>202201</v>
      </c>
      <c r="B1592" s="410" t="s">
        <v>1975</v>
      </c>
      <c r="C1592" s="410" t="s">
        <v>1892</v>
      </c>
      <c r="D1592" s="411" t="s">
        <v>339</v>
      </c>
      <c r="E1592" s="412">
        <v>369</v>
      </c>
      <c r="F1592" s="413">
        <v>105.02</v>
      </c>
      <c r="G1592" s="414">
        <f t="shared" si="48"/>
        <v>3.5136164540087602</v>
      </c>
      <c r="H1592" s="415">
        <f t="shared" si="49"/>
        <v>3.5136164540087602</v>
      </c>
    </row>
    <row r="1593" spans="1:8" ht="15" hidden="1" thickBot="1">
      <c r="A1593" s="409">
        <v>202201</v>
      </c>
      <c r="B1593" s="410" t="s">
        <v>1976</v>
      </c>
      <c r="C1593" s="410" t="s">
        <v>1892</v>
      </c>
      <c r="D1593" s="411" t="s">
        <v>337</v>
      </c>
      <c r="E1593" s="412">
        <v>74315</v>
      </c>
      <c r="F1593" s="413">
        <v>105.02</v>
      </c>
      <c r="G1593" s="414">
        <f t="shared" si="48"/>
        <v>707.62711864406788</v>
      </c>
      <c r="H1593" s="415">
        <f t="shared" si="49"/>
        <v>3.5381355932203395</v>
      </c>
    </row>
    <row r="1594" spans="1:8" ht="15" hidden="1" thickBot="1">
      <c r="A1594" s="409">
        <v>202201</v>
      </c>
      <c r="B1594" s="410" t="s">
        <v>1977</v>
      </c>
      <c r="C1594" s="410" t="s">
        <v>1892</v>
      </c>
      <c r="D1594" s="411" t="s">
        <v>339</v>
      </c>
      <c r="E1594" s="412">
        <v>372</v>
      </c>
      <c r="F1594" s="413">
        <v>105.02</v>
      </c>
      <c r="G1594" s="414">
        <f t="shared" si="48"/>
        <v>3.542182441439726</v>
      </c>
      <c r="H1594" s="415">
        <f t="shared" si="49"/>
        <v>3.542182441439726</v>
      </c>
    </row>
    <row r="1595" spans="1:8" ht="15" hidden="1" thickBot="1">
      <c r="A1595" s="409">
        <v>202201</v>
      </c>
      <c r="B1595" s="410" t="s">
        <v>1978</v>
      </c>
      <c r="C1595" s="410" t="s">
        <v>1892</v>
      </c>
      <c r="D1595" s="411" t="s">
        <v>337</v>
      </c>
      <c r="E1595" s="412">
        <v>67819</v>
      </c>
      <c r="F1595" s="413">
        <v>105.02</v>
      </c>
      <c r="G1595" s="414">
        <f t="shared" si="48"/>
        <v>645.77223386021717</v>
      </c>
      <c r="H1595" s="415">
        <f t="shared" si="49"/>
        <v>3.2288611693010858</v>
      </c>
    </row>
    <row r="1596" spans="1:8" ht="15" hidden="1" thickBot="1">
      <c r="A1596" s="409">
        <v>202201</v>
      </c>
      <c r="B1596" s="410" t="s">
        <v>1979</v>
      </c>
      <c r="C1596" s="410" t="s">
        <v>1892</v>
      </c>
      <c r="D1596" s="411" t="s">
        <v>339</v>
      </c>
      <c r="E1596" s="412">
        <v>339</v>
      </c>
      <c r="F1596" s="413">
        <v>105.02</v>
      </c>
      <c r="G1596" s="414">
        <f t="shared" si="48"/>
        <v>3.227956579699105</v>
      </c>
      <c r="H1596" s="415">
        <f t="shared" si="49"/>
        <v>3.227956579699105</v>
      </c>
    </row>
    <row r="1597" spans="1:8" ht="15" hidden="1" thickBot="1">
      <c r="A1597" s="409">
        <v>202201</v>
      </c>
      <c r="B1597" s="410" t="s">
        <v>1980</v>
      </c>
      <c r="C1597" s="410" t="s">
        <v>1892</v>
      </c>
      <c r="D1597" s="411" t="s">
        <v>337</v>
      </c>
      <c r="E1597" s="412">
        <v>61822</v>
      </c>
      <c r="F1597" s="413">
        <v>105.02</v>
      </c>
      <c r="G1597" s="414">
        <f t="shared" si="48"/>
        <v>588.66882498571704</v>
      </c>
      <c r="H1597" s="415">
        <f t="shared" si="49"/>
        <v>2.943344124928585</v>
      </c>
    </row>
    <row r="1598" spans="1:8" ht="15" hidden="1" thickBot="1">
      <c r="A1598" s="409">
        <v>202201</v>
      </c>
      <c r="B1598" s="410" t="s">
        <v>1981</v>
      </c>
      <c r="C1598" s="410" t="s">
        <v>1892</v>
      </c>
      <c r="D1598" s="411" t="s">
        <v>337</v>
      </c>
      <c r="E1598" s="412">
        <v>51774</v>
      </c>
      <c r="F1598" s="413">
        <v>105.02</v>
      </c>
      <c r="G1598" s="414">
        <f t="shared" si="48"/>
        <v>492.99181108360312</v>
      </c>
      <c r="H1598" s="415">
        <f t="shared" si="49"/>
        <v>2.4649590554180154</v>
      </c>
    </row>
    <row r="1599" spans="1:8" ht="15" hidden="1" thickBot="1">
      <c r="A1599" s="409">
        <v>202201</v>
      </c>
      <c r="B1599" s="410" t="s">
        <v>1982</v>
      </c>
      <c r="C1599" s="410" t="s">
        <v>1892</v>
      </c>
      <c r="D1599" s="411" t="s">
        <v>337</v>
      </c>
      <c r="E1599" s="412">
        <v>44000</v>
      </c>
      <c r="F1599" s="413">
        <v>105.02</v>
      </c>
      <c r="G1599" s="414">
        <f t="shared" si="48"/>
        <v>418.96781565416114</v>
      </c>
      <c r="H1599" s="415">
        <f t="shared" si="49"/>
        <v>2.0948390782708057</v>
      </c>
    </row>
    <row r="1600" spans="1:8" ht="15" hidden="1" thickBot="1">
      <c r="A1600" s="409">
        <v>202201</v>
      </c>
      <c r="B1600" s="410" t="s">
        <v>1983</v>
      </c>
      <c r="C1600" s="410" t="s">
        <v>1892</v>
      </c>
      <c r="D1600" s="411" t="s">
        <v>339</v>
      </c>
      <c r="E1600" s="412">
        <v>220</v>
      </c>
      <c r="F1600" s="413">
        <v>105.02</v>
      </c>
      <c r="G1600" s="414">
        <f t="shared" si="48"/>
        <v>2.0948390782708057</v>
      </c>
      <c r="H1600" s="415">
        <f t="shared" si="49"/>
        <v>2.0948390782708057</v>
      </c>
    </row>
    <row r="1601" spans="1:8" ht="15" hidden="1" thickBot="1">
      <c r="A1601" s="409">
        <v>202201</v>
      </c>
      <c r="B1601" s="410" t="s">
        <v>1984</v>
      </c>
      <c r="C1601" s="410" t="s">
        <v>1892</v>
      </c>
      <c r="D1601" s="411" t="s">
        <v>337</v>
      </c>
      <c r="E1601" s="412">
        <v>40223</v>
      </c>
      <c r="F1601" s="413">
        <v>105.02</v>
      </c>
      <c r="G1601" s="414">
        <f t="shared" si="48"/>
        <v>383.0032374785755</v>
      </c>
      <c r="H1601" s="415">
        <f t="shared" si="49"/>
        <v>1.9150161873928775</v>
      </c>
    </row>
    <row r="1602" spans="1:8" ht="15" hidden="1" thickBot="1">
      <c r="A1602" s="409">
        <v>202201</v>
      </c>
      <c r="B1602" s="410" t="s">
        <v>1985</v>
      </c>
      <c r="C1602" s="410" t="s">
        <v>1892</v>
      </c>
      <c r="D1602" s="411" t="s">
        <v>337</v>
      </c>
      <c r="E1602" s="412">
        <v>57846</v>
      </c>
      <c r="F1602" s="413">
        <v>105.02</v>
      </c>
      <c r="G1602" s="414">
        <f t="shared" ref="G1602:G1665" si="50">+E1602/F1602</f>
        <v>550.8093696438774</v>
      </c>
      <c r="H1602" s="415">
        <f t="shared" ref="H1602:H1665" si="51">IF(D1602="TB",G1602/200,IF(D1602="LT",G1602,"VER"))</f>
        <v>2.7540468482193869</v>
      </c>
    </row>
    <row r="1603" spans="1:8" ht="15" hidden="1" thickBot="1">
      <c r="A1603" s="409">
        <v>202201</v>
      </c>
      <c r="B1603" s="410" t="s">
        <v>1986</v>
      </c>
      <c r="C1603" s="410" t="s">
        <v>1892</v>
      </c>
      <c r="D1603" s="411" t="s">
        <v>337</v>
      </c>
      <c r="E1603" s="412">
        <v>41985</v>
      </c>
      <c r="F1603" s="413">
        <v>105.02</v>
      </c>
      <c r="G1603" s="414">
        <f t="shared" si="50"/>
        <v>399.78099409636263</v>
      </c>
      <c r="H1603" s="415">
        <f t="shared" si="51"/>
        <v>1.9989049704818131</v>
      </c>
    </row>
    <row r="1604" spans="1:8" ht="15" hidden="1" thickBot="1">
      <c r="A1604" s="409">
        <v>202201</v>
      </c>
      <c r="B1604" s="410" t="s">
        <v>1987</v>
      </c>
      <c r="C1604" s="410" t="s">
        <v>1892</v>
      </c>
      <c r="D1604" s="411" t="s">
        <v>337</v>
      </c>
      <c r="E1604" s="412">
        <v>40223</v>
      </c>
      <c r="F1604" s="413">
        <v>105.02</v>
      </c>
      <c r="G1604" s="414">
        <f t="shared" si="50"/>
        <v>383.0032374785755</v>
      </c>
      <c r="H1604" s="415">
        <f t="shared" si="51"/>
        <v>1.9150161873928775</v>
      </c>
    </row>
    <row r="1605" spans="1:8" ht="15" hidden="1" thickBot="1">
      <c r="A1605" s="409">
        <v>202201</v>
      </c>
      <c r="B1605" s="410" t="s">
        <v>1988</v>
      </c>
      <c r="C1605" s="410" t="s">
        <v>1892</v>
      </c>
      <c r="D1605" s="411" t="s">
        <v>339</v>
      </c>
      <c r="E1605" s="412">
        <v>201</v>
      </c>
      <c r="F1605" s="413">
        <v>105.02</v>
      </c>
      <c r="G1605" s="414">
        <f t="shared" si="50"/>
        <v>1.9139211578746906</v>
      </c>
      <c r="H1605" s="415">
        <f t="shared" si="51"/>
        <v>1.9139211578746906</v>
      </c>
    </row>
    <row r="1606" spans="1:8" ht="15" hidden="1" thickBot="1">
      <c r="A1606" s="409">
        <v>202201</v>
      </c>
      <c r="B1606" s="410" t="s">
        <v>1989</v>
      </c>
      <c r="C1606" s="410" t="s">
        <v>1892</v>
      </c>
      <c r="D1606" s="411" t="s">
        <v>337</v>
      </c>
      <c r="E1606" s="412">
        <v>40223</v>
      </c>
      <c r="F1606" s="413">
        <v>105.02</v>
      </c>
      <c r="G1606" s="414">
        <f t="shared" si="50"/>
        <v>383.0032374785755</v>
      </c>
      <c r="H1606" s="415">
        <f t="shared" si="51"/>
        <v>1.9150161873928775</v>
      </c>
    </row>
    <row r="1607" spans="1:8" ht="15" hidden="1" thickBot="1">
      <c r="A1607" s="409">
        <v>202201</v>
      </c>
      <c r="B1607" s="410" t="s">
        <v>1990</v>
      </c>
      <c r="C1607" s="410" t="s">
        <v>1892</v>
      </c>
      <c r="D1607" s="411" t="s">
        <v>337</v>
      </c>
      <c r="E1607" s="412">
        <v>40223</v>
      </c>
      <c r="F1607" s="413">
        <v>105.02</v>
      </c>
      <c r="G1607" s="414">
        <f t="shared" si="50"/>
        <v>383.0032374785755</v>
      </c>
      <c r="H1607" s="415">
        <f t="shared" si="51"/>
        <v>1.9150161873928775</v>
      </c>
    </row>
    <row r="1608" spans="1:8" ht="15" hidden="1" thickBot="1">
      <c r="A1608" s="409">
        <v>202201</v>
      </c>
      <c r="B1608" s="410" t="s">
        <v>1991</v>
      </c>
      <c r="C1608" s="410" t="s">
        <v>1892</v>
      </c>
      <c r="D1608" s="411" t="s">
        <v>339</v>
      </c>
      <c r="E1608" s="412">
        <v>201</v>
      </c>
      <c r="F1608" s="413">
        <v>105.02</v>
      </c>
      <c r="G1608" s="414">
        <f t="shared" si="50"/>
        <v>1.9139211578746906</v>
      </c>
      <c r="H1608" s="415">
        <f t="shared" si="51"/>
        <v>1.9139211578746906</v>
      </c>
    </row>
    <row r="1609" spans="1:8" ht="15" hidden="1" thickBot="1">
      <c r="A1609" s="409">
        <v>202201</v>
      </c>
      <c r="B1609" s="410" t="s">
        <v>1992</v>
      </c>
      <c r="C1609" s="410" t="s">
        <v>1892</v>
      </c>
      <c r="D1609" s="411" t="s">
        <v>337</v>
      </c>
      <c r="E1609" s="412">
        <v>42188</v>
      </c>
      <c r="F1609" s="413">
        <v>105.02</v>
      </c>
      <c r="G1609" s="414">
        <f t="shared" si="50"/>
        <v>401.71395924585795</v>
      </c>
      <c r="H1609" s="415">
        <f t="shared" si="51"/>
        <v>2.0085697962292897</v>
      </c>
    </row>
    <row r="1610" spans="1:8" ht="15" hidden="1" thickBot="1">
      <c r="A1610" s="409">
        <v>202201</v>
      </c>
      <c r="B1610" s="410" t="s">
        <v>1993</v>
      </c>
      <c r="C1610" s="410" t="s">
        <v>1892</v>
      </c>
      <c r="D1610" s="411" t="s">
        <v>337</v>
      </c>
      <c r="E1610" s="412">
        <v>63595</v>
      </c>
      <c r="F1610" s="413">
        <v>105.02</v>
      </c>
      <c r="G1610" s="414">
        <f t="shared" si="50"/>
        <v>605.55132355741762</v>
      </c>
      <c r="H1610" s="415">
        <f t="shared" si="51"/>
        <v>3.0277566177870883</v>
      </c>
    </row>
    <row r="1611" spans="1:8" ht="15" hidden="1" thickBot="1">
      <c r="A1611" s="409">
        <v>202201</v>
      </c>
      <c r="B1611" s="410" t="s">
        <v>1994</v>
      </c>
      <c r="C1611" s="410" t="s">
        <v>1892</v>
      </c>
      <c r="D1611" s="411" t="s">
        <v>339</v>
      </c>
      <c r="E1611" s="412">
        <v>318</v>
      </c>
      <c r="F1611" s="413">
        <v>105.02</v>
      </c>
      <c r="G1611" s="414">
        <f t="shared" si="50"/>
        <v>3.0279946676823464</v>
      </c>
      <c r="H1611" s="415">
        <f t="shared" si="51"/>
        <v>3.0279946676823464</v>
      </c>
    </row>
    <row r="1612" spans="1:8" ht="15" hidden="1" thickBot="1">
      <c r="A1612" s="409">
        <v>202201</v>
      </c>
      <c r="B1612" s="410" t="s">
        <v>1995</v>
      </c>
      <c r="C1612" s="410" t="s">
        <v>1892</v>
      </c>
      <c r="D1612" s="411" t="s">
        <v>337</v>
      </c>
      <c r="E1612" s="412">
        <v>40223</v>
      </c>
      <c r="F1612" s="413">
        <v>105.02</v>
      </c>
      <c r="G1612" s="414">
        <f t="shared" si="50"/>
        <v>383.0032374785755</v>
      </c>
      <c r="H1612" s="415">
        <f t="shared" si="51"/>
        <v>1.9150161873928775</v>
      </c>
    </row>
    <row r="1613" spans="1:8" ht="15" hidden="1" thickBot="1">
      <c r="A1613" s="409">
        <v>202201</v>
      </c>
      <c r="B1613" s="410" t="s">
        <v>1996</v>
      </c>
      <c r="C1613" s="410" t="s">
        <v>1892</v>
      </c>
      <c r="D1613" s="411" t="s">
        <v>337</v>
      </c>
      <c r="E1613" s="412">
        <v>47361</v>
      </c>
      <c r="F1613" s="413">
        <v>105.02</v>
      </c>
      <c r="G1613" s="414">
        <f t="shared" si="50"/>
        <v>450.97124357265284</v>
      </c>
      <c r="H1613" s="415">
        <f t="shared" si="51"/>
        <v>2.2548562178632641</v>
      </c>
    </row>
    <row r="1614" spans="1:8" ht="15" hidden="1" thickBot="1">
      <c r="A1614" s="409">
        <v>202201</v>
      </c>
      <c r="B1614" s="410" t="s">
        <v>1997</v>
      </c>
      <c r="C1614" s="410" t="s">
        <v>1892</v>
      </c>
      <c r="D1614" s="411" t="s">
        <v>339</v>
      </c>
      <c r="E1614" s="412">
        <v>201</v>
      </c>
      <c r="F1614" s="413">
        <v>105.02</v>
      </c>
      <c r="G1614" s="414">
        <f t="shared" si="50"/>
        <v>1.9139211578746906</v>
      </c>
      <c r="H1614" s="415">
        <f t="shared" si="51"/>
        <v>1.9139211578746906</v>
      </c>
    </row>
    <row r="1615" spans="1:8" ht="15" hidden="1" thickBot="1">
      <c r="A1615" s="409">
        <v>202201</v>
      </c>
      <c r="B1615" s="410" t="s">
        <v>1998</v>
      </c>
      <c r="C1615" s="410" t="s">
        <v>1892</v>
      </c>
      <c r="D1615" s="411" t="s">
        <v>337</v>
      </c>
      <c r="E1615" s="412">
        <v>59732</v>
      </c>
      <c r="F1615" s="413">
        <v>105.02</v>
      </c>
      <c r="G1615" s="414">
        <f t="shared" si="50"/>
        <v>568.76785374214433</v>
      </c>
      <c r="H1615" s="415">
        <f t="shared" si="51"/>
        <v>2.8438392687107217</v>
      </c>
    </row>
    <row r="1616" spans="1:8" ht="15" hidden="1" thickBot="1">
      <c r="A1616" s="409">
        <v>202201</v>
      </c>
      <c r="B1616" s="410" t="s">
        <v>1999</v>
      </c>
      <c r="C1616" s="410" t="s">
        <v>1892</v>
      </c>
      <c r="D1616" s="411" t="s">
        <v>337</v>
      </c>
      <c r="E1616" s="412">
        <v>100716</v>
      </c>
      <c r="F1616" s="413">
        <v>105.02</v>
      </c>
      <c r="G1616" s="414">
        <f t="shared" si="50"/>
        <v>959.01733003237484</v>
      </c>
      <c r="H1616" s="415">
        <f t="shared" si="51"/>
        <v>4.7950866501618741</v>
      </c>
    </row>
    <row r="1617" spans="1:8" ht="15" hidden="1" thickBot="1">
      <c r="A1617" s="409">
        <v>202201</v>
      </c>
      <c r="B1617" s="410" t="s">
        <v>2000</v>
      </c>
      <c r="C1617" s="410" t="s">
        <v>1892</v>
      </c>
      <c r="D1617" s="411" t="s">
        <v>339</v>
      </c>
      <c r="E1617" s="412">
        <v>504</v>
      </c>
      <c r="F1617" s="413">
        <v>105.02</v>
      </c>
      <c r="G1617" s="414">
        <f t="shared" si="50"/>
        <v>4.7990858884022094</v>
      </c>
      <c r="H1617" s="415">
        <f t="shared" si="51"/>
        <v>4.7990858884022094</v>
      </c>
    </row>
    <row r="1618" spans="1:8" ht="15" hidden="1" thickBot="1">
      <c r="A1618" s="409">
        <v>202201</v>
      </c>
      <c r="B1618" s="410" t="s">
        <v>2001</v>
      </c>
      <c r="C1618" s="410" t="s">
        <v>1892</v>
      </c>
      <c r="D1618" s="411" t="s">
        <v>337</v>
      </c>
      <c r="E1618" s="412">
        <v>51162</v>
      </c>
      <c r="F1618" s="413">
        <v>105.02</v>
      </c>
      <c r="G1618" s="414">
        <f t="shared" si="50"/>
        <v>487.16434964768615</v>
      </c>
      <c r="H1618" s="415">
        <f t="shared" si="51"/>
        <v>2.4358217482384306</v>
      </c>
    </row>
    <row r="1619" spans="1:8" ht="15" hidden="1" thickBot="1">
      <c r="A1619" s="409">
        <v>202201</v>
      </c>
      <c r="B1619" s="410" t="s">
        <v>2002</v>
      </c>
      <c r="C1619" s="410" t="s">
        <v>1892</v>
      </c>
      <c r="D1619" s="411" t="s">
        <v>337</v>
      </c>
      <c r="E1619" s="412">
        <v>43976</v>
      </c>
      <c r="F1619" s="413">
        <v>105.02</v>
      </c>
      <c r="G1619" s="414">
        <f t="shared" si="50"/>
        <v>418.73928775471342</v>
      </c>
      <c r="H1619" s="415">
        <f t="shared" si="51"/>
        <v>2.0936964387735673</v>
      </c>
    </row>
    <row r="1620" spans="1:8" ht="15" hidden="1" thickBot="1">
      <c r="A1620" s="409">
        <v>202201</v>
      </c>
      <c r="B1620" s="410" t="s">
        <v>2003</v>
      </c>
      <c r="C1620" s="410" t="s">
        <v>1892</v>
      </c>
      <c r="D1620" s="411" t="s">
        <v>339</v>
      </c>
      <c r="E1620" s="412">
        <v>256</v>
      </c>
      <c r="F1620" s="413">
        <v>105.02</v>
      </c>
      <c r="G1620" s="414">
        <f t="shared" si="50"/>
        <v>2.4376309274423922</v>
      </c>
      <c r="H1620" s="415">
        <f t="shared" si="51"/>
        <v>2.4376309274423922</v>
      </c>
    </row>
    <row r="1621" spans="1:8" ht="15" hidden="1" thickBot="1">
      <c r="A1621" s="409">
        <v>202201</v>
      </c>
      <c r="B1621" s="410" t="s">
        <v>2004</v>
      </c>
      <c r="C1621" s="410" t="s">
        <v>1892</v>
      </c>
      <c r="D1621" s="411" t="s">
        <v>337</v>
      </c>
      <c r="E1621" s="412">
        <v>60201</v>
      </c>
      <c r="F1621" s="413">
        <v>105.02</v>
      </c>
      <c r="G1621" s="414">
        <f t="shared" si="50"/>
        <v>573.23366977718536</v>
      </c>
      <c r="H1621" s="415">
        <f t="shared" si="51"/>
        <v>2.8661683488859269</v>
      </c>
    </row>
    <row r="1622" spans="1:8" ht="15" hidden="1" thickBot="1">
      <c r="A1622" s="409">
        <v>202201</v>
      </c>
      <c r="B1622" s="410" t="s">
        <v>2005</v>
      </c>
      <c r="C1622" s="410" t="s">
        <v>1892</v>
      </c>
      <c r="D1622" s="411" t="s">
        <v>339</v>
      </c>
      <c r="E1622" s="412">
        <v>301</v>
      </c>
      <c r="F1622" s="413">
        <v>105.02</v>
      </c>
      <c r="G1622" s="414">
        <f t="shared" si="50"/>
        <v>2.8661207389068748</v>
      </c>
      <c r="H1622" s="415">
        <f t="shared" si="51"/>
        <v>2.8661207389068748</v>
      </c>
    </row>
    <row r="1623" spans="1:8" ht="15" hidden="1" thickBot="1">
      <c r="A1623" s="409">
        <v>202201</v>
      </c>
      <c r="B1623" s="410" t="s">
        <v>2006</v>
      </c>
      <c r="C1623" s="410" t="s">
        <v>1892</v>
      </c>
      <c r="D1623" s="411" t="s">
        <v>337</v>
      </c>
      <c r="E1623" s="412">
        <v>69875</v>
      </c>
      <c r="F1623" s="413">
        <v>105.02</v>
      </c>
      <c r="G1623" s="414">
        <f t="shared" si="50"/>
        <v>665.34945724623879</v>
      </c>
      <c r="H1623" s="415">
        <f t="shared" si="51"/>
        <v>3.326747286231194</v>
      </c>
    </row>
    <row r="1624" spans="1:8" ht="15" hidden="1" thickBot="1">
      <c r="A1624" s="409">
        <v>202201</v>
      </c>
      <c r="B1624" s="410" t="s">
        <v>2007</v>
      </c>
      <c r="C1624" s="410" t="s">
        <v>1892</v>
      </c>
      <c r="D1624" s="411" t="s">
        <v>339</v>
      </c>
      <c r="E1624" s="412">
        <v>349</v>
      </c>
      <c r="F1624" s="413">
        <v>105.02</v>
      </c>
      <c r="G1624" s="414">
        <f t="shared" si="50"/>
        <v>3.3231765378023237</v>
      </c>
      <c r="H1624" s="415">
        <f t="shared" si="51"/>
        <v>3.3231765378023237</v>
      </c>
    </row>
    <row r="1625" spans="1:8" ht="15" hidden="1" thickBot="1">
      <c r="A1625" s="409">
        <v>202201</v>
      </c>
      <c r="B1625" s="410" t="s">
        <v>2008</v>
      </c>
      <c r="C1625" s="410" t="s">
        <v>1892</v>
      </c>
      <c r="D1625" s="411" t="s">
        <v>337</v>
      </c>
      <c r="E1625" s="412">
        <v>76725</v>
      </c>
      <c r="F1625" s="413">
        <v>105.02</v>
      </c>
      <c r="G1625" s="414">
        <f t="shared" si="50"/>
        <v>730.57512854694346</v>
      </c>
      <c r="H1625" s="415">
        <f t="shared" si="51"/>
        <v>3.6528756427347173</v>
      </c>
    </row>
    <row r="1626" spans="1:8" ht="15" hidden="1" thickBot="1">
      <c r="A1626" s="409">
        <v>202201</v>
      </c>
      <c r="B1626" s="410" t="s">
        <v>2009</v>
      </c>
      <c r="C1626" s="410" t="s">
        <v>1892</v>
      </c>
      <c r="D1626" s="411" t="s">
        <v>339</v>
      </c>
      <c r="E1626" s="412">
        <v>384</v>
      </c>
      <c r="F1626" s="413">
        <v>105.02</v>
      </c>
      <c r="G1626" s="414">
        <f t="shared" si="50"/>
        <v>3.656446391163588</v>
      </c>
      <c r="H1626" s="415">
        <f t="shared" si="51"/>
        <v>3.656446391163588</v>
      </c>
    </row>
    <row r="1627" spans="1:8" ht="15" hidden="1" thickBot="1">
      <c r="A1627" s="409">
        <v>202201</v>
      </c>
      <c r="B1627" s="410" t="s">
        <v>2010</v>
      </c>
      <c r="C1627" s="410" t="s">
        <v>1892</v>
      </c>
      <c r="D1627" s="411" t="s">
        <v>337</v>
      </c>
      <c r="E1627" s="412">
        <v>74701</v>
      </c>
      <c r="F1627" s="413">
        <v>105.02</v>
      </c>
      <c r="G1627" s="414">
        <f t="shared" si="50"/>
        <v>711.30260902685211</v>
      </c>
      <c r="H1627" s="415">
        <f t="shared" si="51"/>
        <v>3.5565130451342606</v>
      </c>
    </row>
    <row r="1628" spans="1:8" ht="15" hidden="1" thickBot="1">
      <c r="A1628" s="409">
        <v>202201</v>
      </c>
      <c r="B1628" s="410" t="s">
        <v>2011</v>
      </c>
      <c r="C1628" s="410" t="s">
        <v>1892</v>
      </c>
      <c r="D1628" s="411" t="s">
        <v>339</v>
      </c>
      <c r="E1628" s="412">
        <v>373</v>
      </c>
      <c r="F1628" s="413">
        <v>105.02</v>
      </c>
      <c r="G1628" s="414">
        <f t="shared" si="50"/>
        <v>3.5517044372500477</v>
      </c>
      <c r="H1628" s="415">
        <f t="shared" si="51"/>
        <v>3.5517044372500477</v>
      </c>
    </row>
    <row r="1629" spans="1:8" ht="15" hidden="1" thickBot="1">
      <c r="A1629" s="409">
        <v>202201</v>
      </c>
      <c r="B1629" s="410" t="s">
        <v>2012</v>
      </c>
      <c r="C1629" s="410" t="s">
        <v>1892</v>
      </c>
      <c r="D1629" s="411" t="s">
        <v>337</v>
      </c>
      <c r="E1629" s="412">
        <v>58596.07</v>
      </c>
      <c r="F1629" s="413">
        <v>105.02</v>
      </c>
      <c r="G1629" s="414">
        <f t="shared" si="50"/>
        <v>557.95153304132543</v>
      </c>
      <c r="H1629" s="415">
        <f t="shared" si="51"/>
        <v>2.7897576652066274</v>
      </c>
    </row>
    <row r="1630" spans="1:8" ht="15" hidden="1" thickBot="1">
      <c r="A1630" s="409">
        <v>202201</v>
      </c>
      <c r="B1630" s="410" t="s">
        <v>2013</v>
      </c>
      <c r="C1630" s="410" t="s">
        <v>1892</v>
      </c>
      <c r="D1630" s="411" t="s">
        <v>339</v>
      </c>
      <c r="E1630" s="412">
        <v>293</v>
      </c>
      <c r="F1630" s="413">
        <v>105.02</v>
      </c>
      <c r="G1630" s="414">
        <f t="shared" si="50"/>
        <v>2.7899447724243003</v>
      </c>
      <c r="H1630" s="415">
        <f t="shared" si="51"/>
        <v>2.7899447724243003</v>
      </c>
    </row>
    <row r="1631" spans="1:8" ht="15" hidden="1" thickBot="1">
      <c r="A1631" s="409">
        <v>202201</v>
      </c>
      <c r="B1631" s="410" t="s">
        <v>2014</v>
      </c>
      <c r="C1631" s="410" t="s">
        <v>1892</v>
      </c>
      <c r="D1631" s="411" t="s">
        <v>337</v>
      </c>
      <c r="E1631" s="412">
        <v>69875</v>
      </c>
      <c r="F1631" s="413">
        <v>105.02</v>
      </c>
      <c r="G1631" s="414">
        <f t="shared" si="50"/>
        <v>665.34945724623879</v>
      </c>
      <c r="H1631" s="415">
        <f t="shared" si="51"/>
        <v>3.326747286231194</v>
      </c>
    </row>
    <row r="1632" spans="1:8" ht="15" hidden="1" thickBot="1">
      <c r="A1632" s="409">
        <v>202201</v>
      </c>
      <c r="B1632" s="410" t="s">
        <v>2015</v>
      </c>
      <c r="C1632" s="410" t="s">
        <v>1892</v>
      </c>
      <c r="D1632" s="411" t="s">
        <v>339</v>
      </c>
      <c r="E1632" s="412">
        <v>349</v>
      </c>
      <c r="F1632" s="413">
        <v>105.02</v>
      </c>
      <c r="G1632" s="414">
        <f t="shared" si="50"/>
        <v>3.3231765378023237</v>
      </c>
      <c r="H1632" s="415">
        <f t="shared" si="51"/>
        <v>3.3231765378023237</v>
      </c>
    </row>
    <row r="1633" spans="1:8" ht="15" hidden="1" thickBot="1">
      <c r="A1633" s="409">
        <v>202201</v>
      </c>
      <c r="B1633" s="410" t="s">
        <v>2016</v>
      </c>
      <c r="C1633" s="410" t="s">
        <v>1892</v>
      </c>
      <c r="D1633" s="411" t="s">
        <v>337</v>
      </c>
      <c r="E1633" s="412">
        <v>82240</v>
      </c>
      <c r="F1633" s="413">
        <v>105.02</v>
      </c>
      <c r="G1633" s="414">
        <f t="shared" si="50"/>
        <v>783.08893544086845</v>
      </c>
      <c r="H1633" s="415">
        <f t="shared" si="51"/>
        <v>3.9154446772043423</v>
      </c>
    </row>
    <row r="1634" spans="1:8" ht="15" hidden="1" thickBot="1">
      <c r="A1634" s="409">
        <v>202201</v>
      </c>
      <c r="B1634" s="410" t="s">
        <v>2017</v>
      </c>
      <c r="C1634" s="410" t="s">
        <v>1892</v>
      </c>
      <c r="D1634" s="411" t="s">
        <v>339</v>
      </c>
      <c r="E1634" s="412">
        <v>411</v>
      </c>
      <c r="F1634" s="413">
        <v>105.02</v>
      </c>
      <c r="G1634" s="414">
        <f t="shared" si="50"/>
        <v>3.9135402780422779</v>
      </c>
      <c r="H1634" s="415">
        <f t="shared" si="51"/>
        <v>3.9135402780422779</v>
      </c>
    </row>
    <row r="1635" spans="1:8" ht="15" hidden="1" thickBot="1">
      <c r="A1635" s="409">
        <v>202201</v>
      </c>
      <c r="B1635" s="410" t="s">
        <v>2018</v>
      </c>
      <c r="C1635" s="410" t="s">
        <v>791</v>
      </c>
      <c r="D1635" s="411" t="s">
        <v>337</v>
      </c>
      <c r="E1635" s="412">
        <v>62603</v>
      </c>
      <c r="F1635" s="413">
        <v>105.02</v>
      </c>
      <c r="G1635" s="414">
        <f t="shared" si="50"/>
        <v>596.1055037135784</v>
      </c>
      <c r="H1635" s="415">
        <f t="shared" si="51"/>
        <v>2.9805275185678921</v>
      </c>
    </row>
    <row r="1636" spans="1:8" ht="15" hidden="1" thickBot="1">
      <c r="A1636" s="409">
        <v>202201</v>
      </c>
      <c r="B1636" s="410" t="s">
        <v>2019</v>
      </c>
      <c r="C1636" s="410" t="s">
        <v>791</v>
      </c>
      <c r="D1636" s="411" t="s">
        <v>339</v>
      </c>
      <c r="E1636" s="412">
        <v>313</v>
      </c>
      <c r="F1636" s="413">
        <v>105.02</v>
      </c>
      <c r="G1636" s="414">
        <f t="shared" si="50"/>
        <v>2.9803846886307372</v>
      </c>
      <c r="H1636" s="415">
        <f t="shared" si="51"/>
        <v>2.9803846886307372</v>
      </c>
    </row>
    <row r="1637" spans="1:8" ht="15" hidden="1" thickBot="1">
      <c r="A1637" s="409">
        <v>202201</v>
      </c>
      <c r="B1637" s="410" t="s">
        <v>2020</v>
      </c>
      <c r="C1637" s="410" t="s">
        <v>2021</v>
      </c>
      <c r="D1637" s="411" t="s">
        <v>337</v>
      </c>
      <c r="E1637" s="412">
        <v>33719</v>
      </c>
      <c r="F1637" s="413">
        <v>105.02</v>
      </c>
      <c r="G1637" s="414">
        <f t="shared" si="50"/>
        <v>321.07217672824225</v>
      </c>
      <c r="H1637" s="415">
        <f t="shared" si="51"/>
        <v>1.6053608836412112</v>
      </c>
    </row>
    <row r="1638" spans="1:8" ht="15" hidden="1" thickBot="1">
      <c r="A1638" s="409">
        <v>202201</v>
      </c>
      <c r="B1638" s="410" t="s">
        <v>2022</v>
      </c>
      <c r="C1638" s="410" t="s">
        <v>2021</v>
      </c>
      <c r="D1638" s="411" t="s">
        <v>350</v>
      </c>
      <c r="E1638" s="412">
        <v>29517.63</v>
      </c>
      <c r="F1638" s="413">
        <v>105.02</v>
      </c>
      <c r="G1638" s="414">
        <f t="shared" si="50"/>
        <v>281.06674919063039</v>
      </c>
      <c r="H1638" s="415" t="str">
        <f t="shared" si="51"/>
        <v>VER</v>
      </c>
    </row>
    <row r="1639" spans="1:8" ht="15" hidden="1" thickBot="1">
      <c r="A1639" s="409">
        <v>202201</v>
      </c>
      <c r="B1639" s="410" t="s">
        <v>2023</v>
      </c>
      <c r="C1639" s="410" t="s">
        <v>2021</v>
      </c>
      <c r="D1639" s="411" t="s">
        <v>337</v>
      </c>
      <c r="E1639" s="412">
        <v>32271</v>
      </c>
      <c r="F1639" s="413">
        <v>105.02</v>
      </c>
      <c r="G1639" s="414">
        <f t="shared" si="50"/>
        <v>307.28432679489623</v>
      </c>
      <c r="H1639" s="415">
        <f t="shared" si="51"/>
        <v>1.5364216339744812</v>
      </c>
    </row>
    <row r="1640" spans="1:8" ht="15" hidden="1" thickBot="1">
      <c r="A1640" s="409">
        <v>202201</v>
      </c>
      <c r="B1640" s="410" t="s">
        <v>2024</v>
      </c>
      <c r="C1640" s="410" t="s">
        <v>2021</v>
      </c>
      <c r="D1640" s="411" t="s">
        <v>339</v>
      </c>
      <c r="E1640" s="412">
        <v>161</v>
      </c>
      <c r="F1640" s="413">
        <v>105.02</v>
      </c>
      <c r="G1640" s="414">
        <f t="shared" si="50"/>
        <v>1.5330413254618169</v>
      </c>
      <c r="H1640" s="415">
        <f t="shared" si="51"/>
        <v>1.5330413254618169</v>
      </c>
    </row>
    <row r="1641" spans="1:8" ht="15" hidden="1" thickBot="1">
      <c r="A1641" s="409">
        <v>202201</v>
      </c>
      <c r="B1641" s="410" t="s">
        <v>2025</v>
      </c>
      <c r="C1641" s="410" t="s">
        <v>2021</v>
      </c>
      <c r="D1641" s="411" t="s">
        <v>337</v>
      </c>
      <c r="E1641" s="412">
        <v>34916</v>
      </c>
      <c r="F1641" s="413">
        <v>105.02</v>
      </c>
      <c r="G1641" s="414">
        <f t="shared" si="50"/>
        <v>332.47000571319751</v>
      </c>
      <c r="H1641" s="415">
        <f t="shared" si="51"/>
        <v>1.6623500285659876</v>
      </c>
    </row>
    <row r="1642" spans="1:8" ht="15" hidden="1" thickBot="1">
      <c r="A1642" s="409">
        <v>202201</v>
      </c>
      <c r="B1642" s="410" t="s">
        <v>2026</v>
      </c>
      <c r="C1642" s="410" t="s">
        <v>2021</v>
      </c>
      <c r="D1642" s="411" t="s">
        <v>337</v>
      </c>
      <c r="E1642" s="412">
        <v>33719</v>
      </c>
      <c r="F1642" s="413">
        <v>105.02</v>
      </c>
      <c r="G1642" s="414">
        <f t="shared" si="50"/>
        <v>321.07217672824225</v>
      </c>
      <c r="H1642" s="415">
        <f t="shared" si="51"/>
        <v>1.6053608836412112</v>
      </c>
    </row>
    <row r="1643" spans="1:8" ht="15" hidden="1" thickBot="1">
      <c r="A1643" s="409">
        <v>202201</v>
      </c>
      <c r="B1643" s="410" t="s">
        <v>2027</v>
      </c>
      <c r="C1643" s="410" t="s">
        <v>2021</v>
      </c>
      <c r="D1643" s="411" t="s">
        <v>2028</v>
      </c>
      <c r="E1643" s="412">
        <v>3698</v>
      </c>
      <c r="F1643" s="413">
        <v>105.02</v>
      </c>
      <c r="G1643" s="414">
        <f t="shared" si="50"/>
        <v>35.212340506570179</v>
      </c>
      <c r="H1643" s="415" t="str">
        <f t="shared" si="51"/>
        <v>VER</v>
      </c>
    </row>
    <row r="1644" spans="1:8" ht="15" hidden="1" thickBot="1">
      <c r="A1644" s="409">
        <v>202201</v>
      </c>
      <c r="B1644" s="410" t="s">
        <v>2029</v>
      </c>
      <c r="C1644" s="410" t="s">
        <v>2021</v>
      </c>
      <c r="D1644" s="411" t="s">
        <v>339</v>
      </c>
      <c r="E1644" s="412">
        <v>169</v>
      </c>
      <c r="F1644" s="413">
        <v>105.02</v>
      </c>
      <c r="G1644" s="414">
        <f t="shared" si="50"/>
        <v>1.6092172919443917</v>
      </c>
      <c r="H1644" s="415">
        <f t="shared" si="51"/>
        <v>1.6092172919443917</v>
      </c>
    </row>
    <row r="1645" spans="1:8" ht="15" hidden="1" thickBot="1">
      <c r="A1645" s="409">
        <v>202201</v>
      </c>
      <c r="B1645" s="410" t="s">
        <v>2030</v>
      </c>
      <c r="C1645" s="410" t="s">
        <v>2021</v>
      </c>
      <c r="D1645" s="411" t="s">
        <v>337</v>
      </c>
      <c r="E1645" s="412">
        <v>33719</v>
      </c>
      <c r="F1645" s="413">
        <v>105.02</v>
      </c>
      <c r="G1645" s="414">
        <f t="shared" si="50"/>
        <v>321.07217672824225</v>
      </c>
      <c r="H1645" s="415">
        <f t="shared" si="51"/>
        <v>1.6053608836412112</v>
      </c>
    </row>
    <row r="1646" spans="1:8" ht="15" hidden="1" thickBot="1">
      <c r="A1646" s="409">
        <v>202201</v>
      </c>
      <c r="B1646" s="410" t="s">
        <v>2031</v>
      </c>
      <c r="C1646" s="410" t="s">
        <v>2021</v>
      </c>
      <c r="D1646" s="411" t="s">
        <v>337</v>
      </c>
      <c r="E1646" s="412">
        <v>33719</v>
      </c>
      <c r="F1646" s="413">
        <v>105.02</v>
      </c>
      <c r="G1646" s="414">
        <f t="shared" si="50"/>
        <v>321.07217672824225</v>
      </c>
      <c r="H1646" s="415">
        <f t="shared" si="51"/>
        <v>1.6053608836412112</v>
      </c>
    </row>
    <row r="1647" spans="1:8" ht="15" hidden="1" thickBot="1">
      <c r="A1647" s="409">
        <v>202201</v>
      </c>
      <c r="B1647" s="410" t="s">
        <v>2032</v>
      </c>
      <c r="C1647" s="410" t="s">
        <v>2021</v>
      </c>
      <c r="D1647" s="411" t="s">
        <v>337</v>
      </c>
      <c r="E1647" s="412">
        <v>35850</v>
      </c>
      <c r="F1647" s="413">
        <v>105.02</v>
      </c>
      <c r="G1647" s="414">
        <f t="shared" si="50"/>
        <v>341.36354980003813</v>
      </c>
      <c r="H1647" s="415">
        <f t="shared" si="51"/>
        <v>1.7068177490001906</v>
      </c>
    </row>
    <row r="1648" spans="1:8" ht="15" hidden="1" thickBot="1">
      <c r="A1648" s="409">
        <v>202201</v>
      </c>
      <c r="B1648" s="410" t="s">
        <v>2033</v>
      </c>
      <c r="C1648" s="410" t="s">
        <v>2034</v>
      </c>
      <c r="D1648" s="411" t="s">
        <v>337</v>
      </c>
      <c r="E1648" s="412">
        <v>60756</v>
      </c>
      <c r="F1648" s="413">
        <v>105.02</v>
      </c>
      <c r="G1648" s="414">
        <f t="shared" si="50"/>
        <v>578.51837745191392</v>
      </c>
      <c r="H1648" s="415">
        <f t="shared" si="51"/>
        <v>2.8925918872595697</v>
      </c>
    </row>
    <row r="1649" spans="1:8" ht="15" hidden="1" thickBot="1">
      <c r="A1649" s="409">
        <v>202201</v>
      </c>
      <c r="B1649" s="410" t="s">
        <v>2035</v>
      </c>
      <c r="C1649" s="410" t="s">
        <v>2036</v>
      </c>
      <c r="D1649" s="411" t="s">
        <v>337</v>
      </c>
      <c r="E1649" s="412">
        <v>26041</v>
      </c>
      <c r="F1649" s="413">
        <v>105.02</v>
      </c>
      <c r="G1649" s="414">
        <f t="shared" si="50"/>
        <v>247.96229289659112</v>
      </c>
      <c r="H1649" s="415">
        <f t="shared" si="51"/>
        <v>1.2398114644829556</v>
      </c>
    </row>
    <row r="1650" spans="1:8" ht="15" hidden="1" thickBot="1">
      <c r="A1650" s="409">
        <v>202201</v>
      </c>
      <c r="B1650" s="410" t="s">
        <v>2037</v>
      </c>
      <c r="C1650" s="410" t="s">
        <v>2034</v>
      </c>
      <c r="D1650" s="411" t="s">
        <v>337</v>
      </c>
      <c r="E1650" s="412">
        <v>39118.01</v>
      </c>
      <c r="F1650" s="413">
        <v>105.02</v>
      </c>
      <c r="G1650" s="414">
        <f t="shared" si="50"/>
        <v>372.48152732812798</v>
      </c>
      <c r="H1650" s="415">
        <f t="shared" si="51"/>
        <v>1.8624076366406399</v>
      </c>
    </row>
    <row r="1651" spans="1:8" ht="15" hidden="1" thickBot="1">
      <c r="A1651" s="409">
        <v>202201</v>
      </c>
      <c r="B1651" s="410" t="s">
        <v>2038</v>
      </c>
      <c r="C1651" s="410" t="s">
        <v>2034</v>
      </c>
      <c r="D1651" s="411" t="s">
        <v>339</v>
      </c>
      <c r="E1651" s="412">
        <v>196</v>
      </c>
      <c r="F1651" s="413">
        <v>105.02</v>
      </c>
      <c r="G1651" s="414">
        <f t="shared" si="50"/>
        <v>1.8663111788230813</v>
      </c>
      <c r="H1651" s="415">
        <f t="shared" si="51"/>
        <v>1.8663111788230813</v>
      </c>
    </row>
    <row r="1652" spans="1:8" ht="15" hidden="1" thickBot="1">
      <c r="A1652" s="409">
        <v>202201</v>
      </c>
      <c r="B1652" s="410" t="s">
        <v>2039</v>
      </c>
      <c r="C1652" s="410" t="s">
        <v>1355</v>
      </c>
      <c r="D1652" s="411" t="s">
        <v>337</v>
      </c>
      <c r="E1652" s="412">
        <v>34578</v>
      </c>
      <c r="F1652" s="413">
        <v>105.02</v>
      </c>
      <c r="G1652" s="414">
        <f t="shared" si="50"/>
        <v>329.25157112930873</v>
      </c>
      <c r="H1652" s="415">
        <f t="shared" si="51"/>
        <v>1.6462578556465437</v>
      </c>
    </row>
    <row r="1653" spans="1:8" ht="15" hidden="1" thickBot="1">
      <c r="A1653" s="409">
        <v>202201</v>
      </c>
      <c r="B1653" s="410" t="s">
        <v>2040</v>
      </c>
      <c r="C1653" s="410" t="s">
        <v>676</v>
      </c>
      <c r="D1653" s="411" t="s">
        <v>337</v>
      </c>
      <c r="E1653" s="412">
        <v>36947</v>
      </c>
      <c r="F1653" s="413">
        <v>105.02</v>
      </c>
      <c r="G1653" s="414">
        <f t="shared" si="50"/>
        <v>351.80917920396115</v>
      </c>
      <c r="H1653" s="415">
        <f t="shared" si="51"/>
        <v>1.7590458960198057</v>
      </c>
    </row>
    <row r="1654" spans="1:8" ht="15" hidden="1" thickBot="1">
      <c r="A1654" s="409">
        <v>202201</v>
      </c>
      <c r="B1654" s="410" t="s">
        <v>2041</v>
      </c>
      <c r="C1654" s="410" t="s">
        <v>676</v>
      </c>
      <c r="D1654" s="411" t="s">
        <v>337</v>
      </c>
      <c r="E1654" s="412">
        <v>35049</v>
      </c>
      <c r="F1654" s="413">
        <v>105.02</v>
      </c>
      <c r="G1654" s="414">
        <f t="shared" si="50"/>
        <v>333.73643115597031</v>
      </c>
      <c r="H1654" s="415">
        <f t="shared" si="51"/>
        <v>1.6686821557798515</v>
      </c>
    </row>
    <row r="1655" spans="1:8" ht="15" hidden="1" thickBot="1">
      <c r="A1655" s="409">
        <v>202201</v>
      </c>
      <c r="B1655" s="410" t="s">
        <v>2042</v>
      </c>
      <c r="C1655" s="410" t="s">
        <v>676</v>
      </c>
      <c r="D1655" s="411" t="s">
        <v>339</v>
      </c>
      <c r="E1655" s="412">
        <v>175</v>
      </c>
      <c r="F1655" s="413">
        <v>105.02</v>
      </c>
      <c r="G1655" s="414">
        <f t="shared" si="50"/>
        <v>1.6663492668063227</v>
      </c>
      <c r="H1655" s="415">
        <f t="shared" si="51"/>
        <v>1.6663492668063227</v>
      </c>
    </row>
    <row r="1656" spans="1:8" ht="15" hidden="1" thickBot="1">
      <c r="A1656" s="409">
        <v>202201</v>
      </c>
      <c r="B1656" s="410" t="s">
        <v>2043</v>
      </c>
      <c r="C1656" s="410" t="s">
        <v>676</v>
      </c>
      <c r="D1656" s="411" t="s">
        <v>339</v>
      </c>
      <c r="E1656" s="412">
        <v>185</v>
      </c>
      <c r="F1656" s="413">
        <v>105.02</v>
      </c>
      <c r="G1656" s="414">
        <f t="shared" si="50"/>
        <v>1.7615692249095412</v>
      </c>
      <c r="H1656" s="415">
        <f t="shared" si="51"/>
        <v>1.7615692249095412</v>
      </c>
    </row>
    <row r="1657" spans="1:8" ht="15" hidden="1" thickBot="1">
      <c r="A1657" s="409">
        <v>202201</v>
      </c>
      <c r="B1657" s="410" t="s">
        <v>2044</v>
      </c>
      <c r="C1657" s="410" t="s">
        <v>1505</v>
      </c>
      <c r="D1657" s="411" t="s">
        <v>337</v>
      </c>
      <c r="E1657" s="412">
        <v>45047</v>
      </c>
      <c r="F1657" s="413">
        <v>105.02</v>
      </c>
      <c r="G1657" s="414">
        <f t="shared" si="50"/>
        <v>428.93734526756811</v>
      </c>
      <c r="H1657" s="415">
        <f t="shared" si="51"/>
        <v>2.1446867263378406</v>
      </c>
    </row>
    <row r="1658" spans="1:8" ht="15" hidden="1" thickBot="1">
      <c r="A1658" s="409">
        <v>202201</v>
      </c>
      <c r="B1658" s="410" t="s">
        <v>2045</v>
      </c>
      <c r="C1658" s="410" t="s">
        <v>1505</v>
      </c>
      <c r="D1658" s="411" t="s">
        <v>339</v>
      </c>
      <c r="E1658" s="412">
        <v>225</v>
      </c>
      <c r="F1658" s="413">
        <v>105.02</v>
      </c>
      <c r="G1658" s="414">
        <f t="shared" si="50"/>
        <v>2.1424490573224149</v>
      </c>
      <c r="H1658" s="415">
        <f t="shared" si="51"/>
        <v>2.1424490573224149</v>
      </c>
    </row>
    <row r="1659" spans="1:8" ht="15" hidden="1" thickBot="1">
      <c r="A1659" s="409">
        <v>202201</v>
      </c>
      <c r="B1659" s="410" t="s">
        <v>2046</v>
      </c>
      <c r="C1659" s="410" t="s">
        <v>1344</v>
      </c>
      <c r="D1659" s="411" t="s">
        <v>337</v>
      </c>
      <c r="E1659" s="412">
        <v>11395</v>
      </c>
      <c r="F1659" s="413">
        <v>105.02</v>
      </c>
      <c r="G1659" s="414">
        <f t="shared" si="50"/>
        <v>108.50314225861742</v>
      </c>
      <c r="H1659" s="415">
        <f t="shared" si="51"/>
        <v>0.54251571129308707</v>
      </c>
    </row>
    <row r="1660" spans="1:8" ht="15" hidden="1" thickBot="1">
      <c r="A1660" s="409">
        <v>202201</v>
      </c>
      <c r="B1660" s="410" t="s">
        <v>2047</v>
      </c>
      <c r="C1660" s="410" t="s">
        <v>1344</v>
      </c>
      <c r="D1660" s="411" t="s">
        <v>339</v>
      </c>
      <c r="E1660" s="412">
        <v>56.93</v>
      </c>
      <c r="F1660" s="413">
        <v>105.02</v>
      </c>
      <c r="G1660" s="414">
        <f t="shared" si="50"/>
        <v>0.54208722148162258</v>
      </c>
      <c r="H1660" s="415">
        <f t="shared" si="51"/>
        <v>0.54208722148162258</v>
      </c>
    </row>
    <row r="1661" spans="1:8" ht="15" hidden="1" thickBot="1">
      <c r="A1661" s="409">
        <v>202201</v>
      </c>
      <c r="B1661" s="410" t="s">
        <v>2048</v>
      </c>
      <c r="C1661" s="410" t="s">
        <v>2049</v>
      </c>
      <c r="D1661" s="411" t="s">
        <v>2050</v>
      </c>
      <c r="E1661" s="412">
        <v>7305</v>
      </c>
      <c r="F1661" s="413">
        <v>105.02</v>
      </c>
      <c r="G1661" s="414">
        <f t="shared" si="50"/>
        <v>69.558179394401066</v>
      </c>
      <c r="H1661" s="415" t="str">
        <f t="shared" si="51"/>
        <v>VER</v>
      </c>
    </row>
    <row r="1662" spans="1:8" ht="15" hidden="1" thickBot="1">
      <c r="A1662" s="409">
        <v>202201</v>
      </c>
      <c r="B1662" s="410" t="s">
        <v>2051</v>
      </c>
      <c r="C1662" s="410" t="s">
        <v>1347</v>
      </c>
      <c r="D1662" s="411" t="s">
        <v>337</v>
      </c>
      <c r="E1662" s="412">
        <v>36881</v>
      </c>
      <c r="F1662" s="413">
        <v>105.02</v>
      </c>
      <c r="G1662" s="414">
        <f t="shared" si="50"/>
        <v>351.1807274804799</v>
      </c>
      <c r="H1662" s="415">
        <f t="shared" si="51"/>
        <v>1.7559036374023995</v>
      </c>
    </row>
    <row r="1663" spans="1:8" ht="15" hidden="1" thickBot="1">
      <c r="A1663" s="409">
        <v>202201</v>
      </c>
      <c r="B1663" s="410" t="s">
        <v>2052</v>
      </c>
      <c r="C1663" s="410" t="s">
        <v>1347</v>
      </c>
      <c r="D1663" s="411" t="s">
        <v>339</v>
      </c>
      <c r="E1663" s="412">
        <v>184</v>
      </c>
      <c r="F1663" s="413">
        <v>105.02</v>
      </c>
      <c r="G1663" s="414">
        <f t="shared" si="50"/>
        <v>1.7520472290992193</v>
      </c>
      <c r="H1663" s="415">
        <f t="shared" si="51"/>
        <v>1.7520472290992193</v>
      </c>
    </row>
    <row r="1664" spans="1:8" ht="15" hidden="1" thickBot="1">
      <c r="A1664" s="409">
        <v>202201</v>
      </c>
      <c r="B1664" s="410" t="s">
        <v>2053</v>
      </c>
      <c r="C1664" s="410" t="s">
        <v>2054</v>
      </c>
      <c r="D1664" s="411" t="s">
        <v>337</v>
      </c>
      <c r="E1664" s="412">
        <v>53478</v>
      </c>
      <c r="F1664" s="413">
        <v>105.02</v>
      </c>
      <c r="G1664" s="414">
        <f t="shared" si="50"/>
        <v>509.21729194439155</v>
      </c>
      <c r="H1664" s="415">
        <f t="shared" si="51"/>
        <v>2.5460864597219577</v>
      </c>
    </row>
    <row r="1665" spans="1:8" ht="15" hidden="1" thickBot="1">
      <c r="A1665" s="409">
        <v>202201</v>
      </c>
      <c r="B1665" s="410" t="s">
        <v>2055</v>
      </c>
      <c r="C1665" s="410" t="s">
        <v>2054</v>
      </c>
      <c r="D1665" s="411" t="s">
        <v>339</v>
      </c>
      <c r="E1665" s="412">
        <v>267</v>
      </c>
      <c r="F1665" s="413">
        <v>105.02</v>
      </c>
      <c r="G1665" s="414">
        <f t="shared" si="50"/>
        <v>2.5423728813559321</v>
      </c>
      <c r="H1665" s="415">
        <f t="shared" si="51"/>
        <v>2.5423728813559321</v>
      </c>
    </row>
    <row r="1666" spans="1:8" ht="15" hidden="1" thickBot="1">
      <c r="A1666" s="409">
        <v>202201</v>
      </c>
      <c r="B1666" s="410" t="s">
        <v>2056</v>
      </c>
      <c r="C1666" s="410" t="s">
        <v>2054</v>
      </c>
      <c r="D1666" s="411" t="s">
        <v>337</v>
      </c>
      <c r="E1666" s="412">
        <v>53478</v>
      </c>
      <c r="F1666" s="413">
        <v>105.02</v>
      </c>
      <c r="G1666" s="414">
        <f t="shared" ref="G1666:G1729" si="52">+E1666/F1666</f>
        <v>509.21729194439155</v>
      </c>
      <c r="H1666" s="415">
        <f t="shared" ref="H1666:H1729" si="53">IF(D1666="TB",G1666/200,IF(D1666="LT",G1666,"VER"))</f>
        <v>2.5460864597219577</v>
      </c>
    </row>
    <row r="1667" spans="1:8" ht="15" hidden="1" thickBot="1">
      <c r="A1667" s="409">
        <v>202201</v>
      </c>
      <c r="B1667" s="410" t="s">
        <v>2057</v>
      </c>
      <c r="C1667" s="410" t="s">
        <v>2054</v>
      </c>
      <c r="D1667" s="411" t="s">
        <v>339</v>
      </c>
      <c r="E1667" s="412">
        <v>267</v>
      </c>
      <c r="F1667" s="413">
        <v>105.02</v>
      </c>
      <c r="G1667" s="414">
        <f t="shared" si="52"/>
        <v>2.5423728813559321</v>
      </c>
      <c r="H1667" s="415">
        <f t="shared" si="53"/>
        <v>2.5423728813559321</v>
      </c>
    </row>
    <row r="1668" spans="1:8" ht="15" hidden="1" thickBot="1">
      <c r="A1668" s="409">
        <v>202201</v>
      </c>
      <c r="B1668" s="410" t="s">
        <v>2058</v>
      </c>
      <c r="C1668" s="410" t="s">
        <v>2054</v>
      </c>
      <c r="D1668" s="411" t="s">
        <v>337</v>
      </c>
      <c r="E1668" s="412">
        <v>53478</v>
      </c>
      <c r="F1668" s="413">
        <v>105.02</v>
      </c>
      <c r="G1668" s="414">
        <f t="shared" si="52"/>
        <v>509.21729194439155</v>
      </c>
      <c r="H1668" s="415">
        <f t="shared" si="53"/>
        <v>2.5460864597219577</v>
      </c>
    </row>
    <row r="1669" spans="1:8" ht="15" hidden="1" thickBot="1">
      <c r="A1669" s="409">
        <v>202201</v>
      </c>
      <c r="B1669" s="410" t="s">
        <v>2059</v>
      </c>
      <c r="C1669" s="410" t="s">
        <v>2054</v>
      </c>
      <c r="D1669" s="411" t="s">
        <v>339</v>
      </c>
      <c r="E1669" s="412">
        <v>267</v>
      </c>
      <c r="F1669" s="413">
        <v>105.02</v>
      </c>
      <c r="G1669" s="414">
        <f t="shared" si="52"/>
        <v>2.5423728813559321</v>
      </c>
      <c r="H1669" s="415">
        <f t="shared" si="53"/>
        <v>2.5423728813559321</v>
      </c>
    </row>
    <row r="1670" spans="1:8" ht="15" hidden="1" thickBot="1">
      <c r="A1670" s="409">
        <v>202201</v>
      </c>
      <c r="B1670" s="410" t="s">
        <v>2060</v>
      </c>
      <c r="C1670" s="410" t="s">
        <v>2054</v>
      </c>
      <c r="D1670" s="411" t="s">
        <v>337</v>
      </c>
      <c r="E1670" s="412">
        <v>51264.09</v>
      </c>
      <c r="F1670" s="413">
        <v>105.02</v>
      </c>
      <c r="G1670" s="414">
        <f t="shared" si="52"/>
        <v>488.13645019996187</v>
      </c>
      <c r="H1670" s="415">
        <f t="shared" si="53"/>
        <v>2.4406822509998092</v>
      </c>
    </row>
    <row r="1671" spans="1:8" ht="15" hidden="1" thickBot="1">
      <c r="A1671" s="409">
        <v>202201</v>
      </c>
      <c r="B1671" s="410" t="s">
        <v>2061</v>
      </c>
      <c r="C1671" s="410" t="s">
        <v>2054</v>
      </c>
      <c r="D1671" s="411" t="s">
        <v>339</v>
      </c>
      <c r="E1671" s="412">
        <v>256.31</v>
      </c>
      <c r="F1671" s="413">
        <v>105.02</v>
      </c>
      <c r="G1671" s="414">
        <f t="shared" si="52"/>
        <v>2.4405827461435918</v>
      </c>
      <c r="H1671" s="415">
        <f t="shared" si="53"/>
        <v>2.4405827461435918</v>
      </c>
    </row>
    <row r="1672" spans="1:8" ht="15" hidden="1" thickBot="1">
      <c r="A1672" s="409">
        <v>202201</v>
      </c>
      <c r="B1672" s="410" t="s">
        <v>2062</v>
      </c>
      <c r="C1672" s="410" t="s">
        <v>676</v>
      </c>
      <c r="D1672" s="411" t="s">
        <v>337</v>
      </c>
      <c r="E1672" s="412">
        <v>38183</v>
      </c>
      <c r="F1672" s="413">
        <v>105.02</v>
      </c>
      <c r="G1672" s="414">
        <f t="shared" si="52"/>
        <v>363.57836602551896</v>
      </c>
      <c r="H1672" s="415">
        <f t="shared" si="53"/>
        <v>1.8178918301275948</v>
      </c>
    </row>
    <row r="1673" spans="1:8" ht="15" hidden="1" thickBot="1">
      <c r="A1673" s="409">
        <v>202201</v>
      </c>
      <c r="B1673" s="410" t="s">
        <v>2063</v>
      </c>
      <c r="C1673" s="410" t="s">
        <v>676</v>
      </c>
      <c r="D1673" s="411" t="s">
        <v>339</v>
      </c>
      <c r="E1673" s="412">
        <v>191</v>
      </c>
      <c r="F1673" s="413">
        <v>105.02</v>
      </c>
      <c r="G1673" s="414">
        <f t="shared" si="52"/>
        <v>1.8187011997714722</v>
      </c>
      <c r="H1673" s="415">
        <f t="shared" si="53"/>
        <v>1.8187011997714722</v>
      </c>
    </row>
    <row r="1674" spans="1:8" ht="15" hidden="1" thickBot="1">
      <c r="A1674" s="409">
        <v>202201</v>
      </c>
      <c r="B1674" s="410" t="s">
        <v>2064</v>
      </c>
      <c r="C1674" s="410" t="s">
        <v>2064</v>
      </c>
      <c r="D1674" s="411" t="s">
        <v>339</v>
      </c>
      <c r="E1674" s="412">
        <v>0.01</v>
      </c>
      <c r="F1674" s="413">
        <v>105.02</v>
      </c>
      <c r="G1674" s="414">
        <f t="shared" si="52"/>
        <v>9.5219958103218437E-5</v>
      </c>
      <c r="H1674" s="415">
        <f t="shared" si="53"/>
        <v>9.5219958103218437E-5</v>
      </c>
    </row>
    <row r="1675" spans="1:8" ht="15" hidden="1" thickBot="1">
      <c r="A1675" s="409">
        <v>202201</v>
      </c>
      <c r="B1675" s="410" t="s">
        <v>2065</v>
      </c>
      <c r="C1675" s="410" t="s">
        <v>2066</v>
      </c>
      <c r="D1675" s="411" t="s">
        <v>337</v>
      </c>
      <c r="E1675" s="412">
        <v>20581</v>
      </c>
      <c r="F1675" s="413">
        <v>105.02</v>
      </c>
      <c r="G1675" s="414">
        <f t="shared" si="52"/>
        <v>195.97219577223387</v>
      </c>
      <c r="H1675" s="415">
        <f t="shared" si="53"/>
        <v>0.97986097886116941</v>
      </c>
    </row>
    <row r="1676" spans="1:8" ht="15" hidden="1" thickBot="1">
      <c r="A1676" s="409">
        <v>202201</v>
      </c>
      <c r="B1676" s="410" t="s">
        <v>2067</v>
      </c>
      <c r="C1676" s="410" t="s">
        <v>2066</v>
      </c>
      <c r="D1676" s="411" t="s">
        <v>339</v>
      </c>
      <c r="E1676" s="412">
        <v>103</v>
      </c>
      <c r="F1676" s="413">
        <v>105.02</v>
      </c>
      <c r="G1676" s="414">
        <f t="shared" si="52"/>
        <v>0.98076556846314988</v>
      </c>
      <c r="H1676" s="415">
        <f t="shared" si="53"/>
        <v>0.98076556846314988</v>
      </c>
    </row>
    <row r="1677" spans="1:8" ht="15" hidden="1" thickBot="1">
      <c r="A1677" s="409">
        <v>202201</v>
      </c>
      <c r="B1677" s="410" t="s">
        <v>2068</v>
      </c>
      <c r="C1677" s="410" t="s">
        <v>1410</v>
      </c>
      <c r="D1677" s="411" t="s">
        <v>337</v>
      </c>
      <c r="E1677" s="412">
        <v>20553</v>
      </c>
      <c r="F1677" s="413">
        <v>105.02</v>
      </c>
      <c r="G1677" s="414">
        <f t="shared" si="52"/>
        <v>195.70557988954485</v>
      </c>
      <c r="H1677" s="415">
        <f t="shared" si="53"/>
        <v>0.97852789944772423</v>
      </c>
    </row>
    <row r="1678" spans="1:8" ht="15" hidden="1" thickBot="1">
      <c r="A1678" s="409">
        <v>202201</v>
      </c>
      <c r="B1678" s="410" t="s">
        <v>2069</v>
      </c>
      <c r="C1678" s="410" t="s">
        <v>1410</v>
      </c>
      <c r="D1678" s="411" t="s">
        <v>339</v>
      </c>
      <c r="E1678" s="412">
        <v>103</v>
      </c>
      <c r="F1678" s="413">
        <v>105.02</v>
      </c>
      <c r="G1678" s="414">
        <f t="shared" si="52"/>
        <v>0.98076556846314988</v>
      </c>
      <c r="H1678" s="415">
        <f t="shared" si="53"/>
        <v>0.98076556846314988</v>
      </c>
    </row>
    <row r="1679" spans="1:8" ht="15" hidden="1" thickBot="1">
      <c r="A1679" s="409">
        <v>202201</v>
      </c>
      <c r="B1679" s="410" t="s">
        <v>2070</v>
      </c>
      <c r="C1679" s="410" t="s">
        <v>1410</v>
      </c>
      <c r="D1679" s="411" t="s">
        <v>337</v>
      </c>
      <c r="E1679" s="412">
        <v>20553</v>
      </c>
      <c r="F1679" s="413">
        <v>105.02</v>
      </c>
      <c r="G1679" s="414">
        <f t="shared" si="52"/>
        <v>195.70557988954485</v>
      </c>
      <c r="H1679" s="415">
        <f t="shared" si="53"/>
        <v>0.97852789944772423</v>
      </c>
    </row>
    <row r="1680" spans="1:8" ht="15" hidden="1" thickBot="1">
      <c r="A1680" s="409">
        <v>202201</v>
      </c>
      <c r="B1680" s="410" t="s">
        <v>2071</v>
      </c>
      <c r="C1680" s="410" t="s">
        <v>1410</v>
      </c>
      <c r="D1680" s="411" t="s">
        <v>339</v>
      </c>
      <c r="E1680" s="412">
        <v>103</v>
      </c>
      <c r="F1680" s="413">
        <v>105.02</v>
      </c>
      <c r="G1680" s="414">
        <f t="shared" si="52"/>
        <v>0.98076556846314988</v>
      </c>
      <c r="H1680" s="415">
        <f t="shared" si="53"/>
        <v>0.98076556846314988</v>
      </c>
    </row>
    <row r="1681" spans="1:8" ht="15" hidden="1" thickBot="1">
      <c r="A1681" s="409">
        <v>202201</v>
      </c>
      <c r="B1681" s="410" t="s">
        <v>2072</v>
      </c>
      <c r="C1681" s="410" t="s">
        <v>1410</v>
      </c>
      <c r="D1681" s="411" t="s">
        <v>374</v>
      </c>
      <c r="E1681" s="412">
        <v>0.01</v>
      </c>
      <c r="F1681" s="413">
        <v>105.02</v>
      </c>
      <c r="G1681" s="414">
        <f t="shared" si="52"/>
        <v>9.5219958103218437E-5</v>
      </c>
      <c r="H1681" s="415" t="str">
        <f t="shared" si="53"/>
        <v>VER</v>
      </c>
    </row>
    <row r="1682" spans="1:8" ht="15" hidden="1" thickBot="1">
      <c r="A1682" s="409">
        <v>202201</v>
      </c>
      <c r="B1682" s="410" t="s">
        <v>2073</v>
      </c>
      <c r="C1682" s="410" t="s">
        <v>1410</v>
      </c>
      <c r="D1682" s="411" t="s">
        <v>337</v>
      </c>
      <c r="E1682" s="412">
        <v>20553</v>
      </c>
      <c r="F1682" s="413">
        <v>105.02</v>
      </c>
      <c r="G1682" s="414">
        <f t="shared" si="52"/>
        <v>195.70557988954485</v>
      </c>
      <c r="H1682" s="415">
        <f t="shared" si="53"/>
        <v>0.97852789944772423</v>
      </c>
    </row>
    <row r="1683" spans="1:8" ht="15" hidden="1" thickBot="1">
      <c r="A1683" s="409">
        <v>202201</v>
      </c>
      <c r="B1683" s="410" t="s">
        <v>2074</v>
      </c>
      <c r="C1683" s="410" t="s">
        <v>1410</v>
      </c>
      <c r="D1683" s="411" t="s">
        <v>339</v>
      </c>
      <c r="E1683" s="412">
        <v>103</v>
      </c>
      <c r="F1683" s="413">
        <v>105.02</v>
      </c>
      <c r="G1683" s="414">
        <f t="shared" si="52"/>
        <v>0.98076556846314988</v>
      </c>
      <c r="H1683" s="415">
        <f t="shared" si="53"/>
        <v>0.98076556846314988</v>
      </c>
    </row>
    <row r="1684" spans="1:8" ht="15" hidden="1" thickBot="1">
      <c r="A1684" s="409">
        <v>202201</v>
      </c>
      <c r="B1684" s="410" t="s">
        <v>2075</v>
      </c>
      <c r="C1684" s="410" t="s">
        <v>1410</v>
      </c>
      <c r="D1684" s="411" t="s">
        <v>337</v>
      </c>
      <c r="E1684" s="412">
        <v>43846</v>
      </c>
      <c r="F1684" s="413">
        <v>105.02</v>
      </c>
      <c r="G1684" s="414">
        <f t="shared" si="52"/>
        <v>417.50142829937158</v>
      </c>
      <c r="H1684" s="415">
        <f t="shared" si="53"/>
        <v>2.0875071414968578</v>
      </c>
    </row>
    <row r="1685" spans="1:8" ht="15" hidden="1" thickBot="1">
      <c r="A1685" s="409">
        <v>202201</v>
      </c>
      <c r="B1685" s="410" t="s">
        <v>2076</v>
      </c>
      <c r="C1685" s="410" t="s">
        <v>1410</v>
      </c>
      <c r="D1685" s="411" t="s">
        <v>339</v>
      </c>
      <c r="E1685" s="412">
        <v>219</v>
      </c>
      <c r="F1685" s="413">
        <v>105.02</v>
      </c>
      <c r="G1685" s="414">
        <f t="shared" si="52"/>
        <v>2.0853170824604836</v>
      </c>
      <c r="H1685" s="415">
        <f t="shared" si="53"/>
        <v>2.0853170824604836</v>
      </c>
    </row>
    <row r="1686" spans="1:8" ht="15" hidden="1" thickBot="1">
      <c r="A1686" s="409">
        <v>202201</v>
      </c>
      <c r="B1686" s="410" t="s">
        <v>2077</v>
      </c>
      <c r="C1686" s="410" t="s">
        <v>1410</v>
      </c>
      <c r="D1686" s="411" t="s">
        <v>337</v>
      </c>
      <c r="E1686" s="412">
        <v>26920</v>
      </c>
      <c r="F1686" s="413">
        <v>105.02</v>
      </c>
      <c r="G1686" s="414">
        <f t="shared" si="52"/>
        <v>256.33212721386406</v>
      </c>
      <c r="H1686" s="415">
        <f t="shared" si="53"/>
        <v>1.2816606360693203</v>
      </c>
    </row>
    <row r="1687" spans="1:8" ht="15" hidden="1" thickBot="1">
      <c r="A1687" s="409">
        <v>202201</v>
      </c>
      <c r="B1687" s="410" t="s">
        <v>2078</v>
      </c>
      <c r="C1687" s="410" t="s">
        <v>1410</v>
      </c>
      <c r="D1687" s="411" t="s">
        <v>339</v>
      </c>
      <c r="E1687" s="412">
        <v>135</v>
      </c>
      <c r="F1687" s="413">
        <v>105.02</v>
      </c>
      <c r="G1687" s="414">
        <f t="shared" si="52"/>
        <v>1.285469434393449</v>
      </c>
      <c r="H1687" s="415">
        <f t="shared" si="53"/>
        <v>1.285469434393449</v>
      </c>
    </row>
    <row r="1688" spans="1:8" ht="15" hidden="1" thickBot="1">
      <c r="A1688" s="409">
        <v>202201</v>
      </c>
      <c r="B1688" s="410" t="s">
        <v>2079</v>
      </c>
      <c r="C1688" s="410" t="s">
        <v>1410</v>
      </c>
      <c r="D1688" s="411" t="s">
        <v>337</v>
      </c>
      <c r="E1688" s="412">
        <v>22507</v>
      </c>
      <c r="F1688" s="413">
        <v>105.02</v>
      </c>
      <c r="G1688" s="414">
        <f t="shared" si="52"/>
        <v>214.31155970291374</v>
      </c>
      <c r="H1688" s="415">
        <f t="shared" si="53"/>
        <v>1.0715577985145688</v>
      </c>
    </row>
    <row r="1689" spans="1:8" ht="15" hidden="1" thickBot="1">
      <c r="A1689" s="409">
        <v>202201</v>
      </c>
      <c r="B1689" s="410" t="s">
        <v>2080</v>
      </c>
      <c r="C1689" s="410" t="s">
        <v>1410</v>
      </c>
      <c r="D1689" s="411" t="s">
        <v>339</v>
      </c>
      <c r="E1689" s="412">
        <v>113</v>
      </c>
      <c r="F1689" s="413">
        <v>105.02</v>
      </c>
      <c r="G1689" s="414">
        <f t="shared" si="52"/>
        <v>1.0759855265663683</v>
      </c>
      <c r="H1689" s="415">
        <f t="shared" si="53"/>
        <v>1.0759855265663683</v>
      </c>
    </row>
    <row r="1690" spans="1:8" ht="15" hidden="1" thickBot="1">
      <c r="A1690" s="409">
        <v>202201</v>
      </c>
      <c r="B1690" s="410" t="s">
        <v>2081</v>
      </c>
      <c r="C1690" s="410" t="s">
        <v>1410</v>
      </c>
      <c r="D1690" s="411" t="s">
        <v>337</v>
      </c>
      <c r="E1690" s="412">
        <v>59254</v>
      </c>
      <c r="F1690" s="413">
        <v>105.02</v>
      </c>
      <c r="G1690" s="414">
        <f t="shared" si="52"/>
        <v>564.21633974481051</v>
      </c>
      <c r="H1690" s="415">
        <f t="shared" si="53"/>
        <v>2.8210816987240523</v>
      </c>
    </row>
    <row r="1691" spans="1:8" ht="15" hidden="1" thickBot="1">
      <c r="A1691" s="409">
        <v>202201</v>
      </c>
      <c r="B1691" s="410" t="s">
        <v>2082</v>
      </c>
      <c r="C1691" s="410" t="s">
        <v>1410</v>
      </c>
      <c r="D1691" s="411" t="s">
        <v>339</v>
      </c>
      <c r="E1691" s="412">
        <v>296</v>
      </c>
      <c r="F1691" s="413">
        <v>105.02</v>
      </c>
      <c r="G1691" s="414">
        <f t="shared" si="52"/>
        <v>2.8185107598552657</v>
      </c>
      <c r="H1691" s="415">
        <f t="shared" si="53"/>
        <v>2.8185107598552657</v>
      </c>
    </row>
    <row r="1692" spans="1:8" ht="15" hidden="1" thickBot="1">
      <c r="A1692" s="409">
        <v>202201</v>
      </c>
      <c r="B1692" s="410" t="s">
        <v>2083</v>
      </c>
      <c r="C1692" s="410" t="s">
        <v>2084</v>
      </c>
      <c r="D1692" s="411" t="s">
        <v>337</v>
      </c>
      <c r="E1692" s="412">
        <v>190872</v>
      </c>
      <c r="F1692" s="413">
        <v>105.02</v>
      </c>
      <c r="G1692" s="414">
        <f t="shared" si="52"/>
        <v>1817.4823843077509</v>
      </c>
      <c r="H1692" s="415">
        <f t="shared" si="53"/>
        <v>9.0874119215387541</v>
      </c>
    </row>
    <row r="1693" spans="1:8" ht="15" hidden="1" thickBot="1">
      <c r="A1693" s="409">
        <v>202201</v>
      </c>
      <c r="B1693" s="410" t="s">
        <v>2085</v>
      </c>
      <c r="C1693" s="410" t="s">
        <v>388</v>
      </c>
      <c r="D1693" s="411" t="s">
        <v>337</v>
      </c>
      <c r="E1693" s="412">
        <v>196824</v>
      </c>
      <c r="F1693" s="413">
        <v>105.02</v>
      </c>
      <c r="G1693" s="414">
        <f t="shared" si="52"/>
        <v>1874.1573033707866</v>
      </c>
      <c r="H1693" s="415">
        <f t="shared" si="53"/>
        <v>9.3707865168539328</v>
      </c>
    </row>
    <row r="1694" spans="1:8" ht="15" hidden="1" thickBot="1">
      <c r="A1694" s="409">
        <v>202201</v>
      </c>
      <c r="B1694" s="410" t="s">
        <v>2086</v>
      </c>
      <c r="C1694" s="410" t="s">
        <v>2087</v>
      </c>
      <c r="D1694" s="411" t="s">
        <v>337</v>
      </c>
      <c r="E1694" s="412">
        <v>190872</v>
      </c>
      <c r="F1694" s="413">
        <v>105.02</v>
      </c>
      <c r="G1694" s="414">
        <f t="shared" si="52"/>
        <v>1817.4823843077509</v>
      </c>
      <c r="H1694" s="415">
        <f t="shared" si="53"/>
        <v>9.0874119215387541</v>
      </c>
    </row>
    <row r="1695" spans="1:8" ht="15" hidden="1" thickBot="1">
      <c r="A1695" s="409">
        <v>202201</v>
      </c>
      <c r="B1695" s="410" t="s">
        <v>2088</v>
      </c>
      <c r="C1695" s="410" t="s">
        <v>1736</v>
      </c>
      <c r="D1695" s="411" t="s">
        <v>337</v>
      </c>
      <c r="E1695" s="412">
        <v>172841</v>
      </c>
      <c r="F1695" s="413">
        <v>105.02</v>
      </c>
      <c r="G1695" s="414">
        <f t="shared" si="52"/>
        <v>1645.7912778518378</v>
      </c>
      <c r="H1695" s="415">
        <f t="shared" si="53"/>
        <v>8.2289563892591886</v>
      </c>
    </row>
    <row r="1696" spans="1:8" ht="15" hidden="1" thickBot="1">
      <c r="A1696" s="409">
        <v>202201</v>
      </c>
      <c r="B1696" s="410" t="s">
        <v>2089</v>
      </c>
      <c r="C1696" s="410" t="s">
        <v>2090</v>
      </c>
      <c r="D1696" s="411" t="s">
        <v>337</v>
      </c>
      <c r="E1696" s="412">
        <v>151229</v>
      </c>
      <c r="F1696" s="413">
        <v>105.02</v>
      </c>
      <c r="G1696" s="414">
        <f t="shared" si="52"/>
        <v>1440.0019043991622</v>
      </c>
      <c r="H1696" s="415">
        <f t="shared" si="53"/>
        <v>7.2000095219958107</v>
      </c>
    </row>
    <row r="1697" spans="1:8" ht="15" hidden="1" thickBot="1">
      <c r="A1697" s="409">
        <v>202201</v>
      </c>
      <c r="B1697" s="410" t="s">
        <v>2091</v>
      </c>
      <c r="C1697" s="410" t="s">
        <v>1347</v>
      </c>
      <c r="D1697" s="411" t="s">
        <v>337</v>
      </c>
      <c r="E1697" s="412">
        <v>36881</v>
      </c>
      <c r="F1697" s="413">
        <v>105.02</v>
      </c>
      <c r="G1697" s="414">
        <f t="shared" si="52"/>
        <v>351.1807274804799</v>
      </c>
      <c r="H1697" s="415">
        <f t="shared" si="53"/>
        <v>1.7559036374023995</v>
      </c>
    </row>
    <row r="1698" spans="1:8" ht="15" hidden="1" thickBot="1">
      <c r="A1698" s="409">
        <v>202201</v>
      </c>
      <c r="B1698" s="410" t="s">
        <v>2092</v>
      </c>
      <c r="C1698" s="410" t="s">
        <v>1347</v>
      </c>
      <c r="D1698" s="411" t="s">
        <v>339</v>
      </c>
      <c r="E1698" s="412">
        <v>184</v>
      </c>
      <c r="F1698" s="413">
        <v>105.02</v>
      </c>
      <c r="G1698" s="414">
        <f t="shared" si="52"/>
        <v>1.7520472290992193</v>
      </c>
      <c r="H1698" s="415">
        <f t="shared" si="53"/>
        <v>1.7520472290992193</v>
      </c>
    </row>
    <row r="1699" spans="1:8" ht="15" hidden="1" thickBot="1">
      <c r="A1699" s="409">
        <v>202201</v>
      </c>
      <c r="B1699" s="410" t="s">
        <v>2093</v>
      </c>
      <c r="C1699" s="410" t="s">
        <v>2094</v>
      </c>
      <c r="D1699" s="411" t="s">
        <v>337</v>
      </c>
      <c r="E1699" s="412">
        <v>106680</v>
      </c>
      <c r="F1699" s="413">
        <v>105.02</v>
      </c>
      <c r="G1699" s="414">
        <f t="shared" si="52"/>
        <v>1015.8065130451344</v>
      </c>
      <c r="H1699" s="415">
        <f t="shared" si="53"/>
        <v>5.0790325652256714</v>
      </c>
    </row>
    <row r="1700" spans="1:8" ht="15" hidden="1" thickBot="1">
      <c r="A1700" s="409">
        <v>202201</v>
      </c>
      <c r="B1700" s="410" t="s">
        <v>2095</v>
      </c>
      <c r="C1700" s="410" t="s">
        <v>676</v>
      </c>
      <c r="D1700" s="411" t="s">
        <v>337</v>
      </c>
      <c r="E1700" s="412">
        <v>36947</v>
      </c>
      <c r="F1700" s="413">
        <v>105.02</v>
      </c>
      <c r="G1700" s="414">
        <f t="shared" si="52"/>
        <v>351.80917920396115</v>
      </c>
      <c r="H1700" s="415">
        <f t="shared" si="53"/>
        <v>1.7590458960198057</v>
      </c>
    </row>
    <row r="1701" spans="1:8" ht="15" hidden="1" thickBot="1">
      <c r="A1701" s="409">
        <v>202201</v>
      </c>
      <c r="B1701" s="410" t="s">
        <v>2096</v>
      </c>
      <c r="C1701" s="410" t="s">
        <v>676</v>
      </c>
      <c r="D1701" s="411" t="s">
        <v>339</v>
      </c>
      <c r="E1701" s="412">
        <v>185</v>
      </c>
      <c r="F1701" s="413">
        <v>105.02</v>
      </c>
      <c r="G1701" s="414">
        <f t="shared" si="52"/>
        <v>1.7615692249095412</v>
      </c>
      <c r="H1701" s="415">
        <f t="shared" si="53"/>
        <v>1.7615692249095412</v>
      </c>
    </row>
    <row r="1702" spans="1:8" ht="15" hidden="1" thickBot="1">
      <c r="A1702" s="409">
        <v>202201</v>
      </c>
      <c r="B1702" s="410" t="s">
        <v>2097</v>
      </c>
      <c r="C1702" s="410" t="s">
        <v>676</v>
      </c>
      <c r="D1702" s="411" t="s">
        <v>337</v>
      </c>
      <c r="E1702" s="412">
        <v>38183</v>
      </c>
      <c r="F1702" s="413">
        <v>105.02</v>
      </c>
      <c r="G1702" s="414">
        <f t="shared" si="52"/>
        <v>363.57836602551896</v>
      </c>
      <c r="H1702" s="415">
        <f t="shared" si="53"/>
        <v>1.8178918301275948</v>
      </c>
    </row>
    <row r="1703" spans="1:8" ht="15" hidden="1" thickBot="1">
      <c r="A1703" s="409">
        <v>202201</v>
      </c>
      <c r="B1703" s="410" t="s">
        <v>2098</v>
      </c>
      <c r="C1703" s="410" t="s">
        <v>676</v>
      </c>
      <c r="D1703" s="411" t="s">
        <v>339</v>
      </c>
      <c r="E1703" s="412">
        <v>191</v>
      </c>
      <c r="F1703" s="413">
        <v>105.02</v>
      </c>
      <c r="G1703" s="414">
        <f t="shared" si="52"/>
        <v>1.8187011997714722</v>
      </c>
      <c r="H1703" s="415">
        <f t="shared" si="53"/>
        <v>1.8187011997714722</v>
      </c>
    </row>
    <row r="1704" spans="1:8" ht="15" hidden="1" thickBot="1">
      <c r="A1704" s="409">
        <v>202201</v>
      </c>
      <c r="B1704" s="410" t="s">
        <v>2099</v>
      </c>
      <c r="C1704" s="410" t="s">
        <v>2100</v>
      </c>
      <c r="D1704" s="411" t="s">
        <v>374</v>
      </c>
      <c r="E1704" s="412">
        <v>1784</v>
      </c>
      <c r="F1704" s="413">
        <v>105.02</v>
      </c>
      <c r="G1704" s="414">
        <f t="shared" si="52"/>
        <v>16.987240525614169</v>
      </c>
      <c r="H1704" s="415" t="str">
        <f t="shared" si="53"/>
        <v>VER</v>
      </c>
    </row>
    <row r="1705" spans="1:8" ht="15" hidden="1" thickBot="1">
      <c r="A1705" s="409">
        <v>202201</v>
      </c>
      <c r="B1705" s="410" t="s">
        <v>2101</v>
      </c>
      <c r="C1705" s="410" t="s">
        <v>2102</v>
      </c>
      <c r="D1705" s="411" t="s">
        <v>374</v>
      </c>
      <c r="E1705" s="412">
        <v>15.76</v>
      </c>
      <c r="F1705" s="413">
        <v>105.02</v>
      </c>
      <c r="G1705" s="414">
        <f t="shared" si="52"/>
        <v>0.15006665397067226</v>
      </c>
      <c r="H1705" s="415" t="str">
        <f t="shared" si="53"/>
        <v>VER</v>
      </c>
    </row>
    <row r="1706" spans="1:8" ht="15" hidden="1" thickBot="1">
      <c r="A1706" s="409">
        <v>202201</v>
      </c>
      <c r="B1706" s="410" t="s">
        <v>2103</v>
      </c>
      <c r="C1706" s="410" t="s">
        <v>2102</v>
      </c>
      <c r="D1706" s="411" t="s">
        <v>337</v>
      </c>
      <c r="E1706" s="412">
        <v>6961</v>
      </c>
      <c r="F1706" s="413">
        <v>105.02</v>
      </c>
      <c r="G1706" s="414">
        <f t="shared" si="52"/>
        <v>66.282612835650355</v>
      </c>
      <c r="H1706" s="415">
        <f t="shared" si="53"/>
        <v>0.33141306417825178</v>
      </c>
    </row>
    <row r="1707" spans="1:8" ht="15" hidden="1" thickBot="1">
      <c r="A1707" s="409">
        <v>202201</v>
      </c>
      <c r="B1707" s="410" t="s">
        <v>2104</v>
      </c>
      <c r="C1707" s="410" t="s">
        <v>2102</v>
      </c>
      <c r="D1707" s="411" t="s">
        <v>339</v>
      </c>
      <c r="E1707" s="412">
        <v>34.76</v>
      </c>
      <c r="F1707" s="413">
        <v>105.02</v>
      </c>
      <c r="G1707" s="414">
        <f t="shared" si="52"/>
        <v>0.3309845743667873</v>
      </c>
      <c r="H1707" s="415">
        <f t="shared" si="53"/>
        <v>0.3309845743667873</v>
      </c>
    </row>
    <row r="1708" spans="1:8" ht="15" hidden="1" thickBot="1">
      <c r="A1708" s="409">
        <v>202201</v>
      </c>
      <c r="B1708" s="410" t="s">
        <v>2105</v>
      </c>
      <c r="C1708" s="410" t="s">
        <v>2102</v>
      </c>
      <c r="D1708" s="411" t="s">
        <v>337</v>
      </c>
      <c r="E1708" s="412">
        <v>11613</v>
      </c>
      <c r="F1708" s="413">
        <v>105.02</v>
      </c>
      <c r="G1708" s="414">
        <f t="shared" si="52"/>
        <v>110.57893734526758</v>
      </c>
      <c r="H1708" s="415">
        <f t="shared" si="53"/>
        <v>0.5528946867263379</v>
      </c>
    </row>
    <row r="1709" spans="1:8" ht="15" hidden="1" thickBot="1">
      <c r="A1709" s="409">
        <v>202201</v>
      </c>
      <c r="B1709" s="410" t="s">
        <v>2106</v>
      </c>
      <c r="C1709" s="410" t="s">
        <v>2102</v>
      </c>
      <c r="D1709" s="411" t="s">
        <v>381</v>
      </c>
      <c r="E1709" s="412">
        <v>1487</v>
      </c>
      <c r="F1709" s="413">
        <v>105.02</v>
      </c>
      <c r="G1709" s="414">
        <f t="shared" si="52"/>
        <v>14.159207769948582</v>
      </c>
      <c r="H1709" s="415" t="str">
        <f t="shared" si="53"/>
        <v>VER</v>
      </c>
    </row>
    <row r="1710" spans="1:8" ht="15" hidden="1" thickBot="1">
      <c r="A1710" s="409">
        <v>202201</v>
      </c>
      <c r="B1710" s="410" t="s">
        <v>2107</v>
      </c>
      <c r="C1710" s="410" t="s">
        <v>2102</v>
      </c>
      <c r="D1710" s="411" t="s">
        <v>337</v>
      </c>
      <c r="E1710" s="412">
        <v>11613</v>
      </c>
      <c r="F1710" s="413">
        <v>105.02</v>
      </c>
      <c r="G1710" s="414">
        <f t="shared" si="52"/>
        <v>110.57893734526758</v>
      </c>
      <c r="H1710" s="415">
        <f t="shared" si="53"/>
        <v>0.5528946867263379</v>
      </c>
    </row>
    <row r="1711" spans="1:8" ht="15" hidden="1" thickBot="1">
      <c r="A1711" s="409">
        <v>202201</v>
      </c>
      <c r="B1711" s="410" t="s">
        <v>2108</v>
      </c>
      <c r="C1711" s="410" t="s">
        <v>2102</v>
      </c>
      <c r="D1711" s="411" t="s">
        <v>339</v>
      </c>
      <c r="E1711" s="412">
        <v>58.02</v>
      </c>
      <c r="F1711" s="413">
        <v>105.02</v>
      </c>
      <c r="G1711" s="414">
        <f t="shared" si="52"/>
        <v>0.55246619691487342</v>
      </c>
      <c r="H1711" s="415">
        <f t="shared" si="53"/>
        <v>0.55246619691487342</v>
      </c>
    </row>
    <row r="1712" spans="1:8" ht="15" hidden="1" thickBot="1">
      <c r="A1712" s="409">
        <v>202201</v>
      </c>
      <c r="B1712" s="410" t="s">
        <v>2109</v>
      </c>
      <c r="C1712" s="410" t="s">
        <v>2102</v>
      </c>
      <c r="D1712" s="411" t="s">
        <v>337</v>
      </c>
      <c r="E1712" s="412">
        <v>11613</v>
      </c>
      <c r="F1712" s="413">
        <v>105.02</v>
      </c>
      <c r="G1712" s="414">
        <f t="shared" si="52"/>
        <v>110.57893734526758</v>
      </c>
      <c r="H1712" s="415">
        <f t="shared" si="53"/>
        <v>0.5528946867263379</v>
      </c>
    </row>
    <row r="1713" spans="1:8" ht="15" hidden="1" thickBot="1">
      <c r="A1713" s="409">
        <v>202201</v>
      </c>
      <c r="B1713" s="410" t="s">
        <v>2110</v>
      </c>
      <c r="C1713" s="410" t="s">
        <v>2102</v>
      </c>
      <c r="D1713" s="411" t="s">
        <v>337</v>
      </c>
      <c r="E1713" s="412">
        <v>11613</v>
      </c>
      <c r="F1713" s="413">
        <v>105.02</v>
      </c>
      <c r="G1713" s="414">
        <f t="shared" si="52"/>
        <v>110.57893734526758</v>
      </c>
      <c r="H1713" s="415">
        <f t="shared" si="53"/>
        <v>0.5528946867263379</v>
      </c>
    </row>
    <row r="1714" spans="1:8" ht="15" hidden="1" thickBot="1">
      <c r="A1714" s="409">
        <v>202201</v>
      </c>
      <c r="B1714" s="410" t="s">
        <v>2111</v>
      </c>
      <c r="C1714" s="410" t="s">
        <v>2102</v>
      </c>
      <c r="D1714" s="411" t="s">
        <v>337</v>
      </c>
      <c r="E1714" s="412">
        <v>11613</v>
      </c>
      <c r="F1714" s="413">
        <v>105.02</v>
      </c>
      <c r="G1714" s="414">
        <f t="shared" si="52"/>
        <v>110.57893734526758</v>
      </c>
      <c r="H1714" s="415">
        <f t="shared" si="53"/>
        <v>0.5528946867263379</v>
      </c>
    </row>
    <row r="1715" spans="1:8" ht="15" hidden="1" thickBot="1">
      <c r="A1715" s="409">
        <v>202201</v>
      </c>
      <c r="B1715" s="410" t="s">
        <v>2112</v>
      </c>
      <c r="C1715" s="410" t="s">
        <v>2102</v>
      </c>
      <c r="D1715" s="411" t="s">
        <v>337</v>
      </c>
      <c r="E1715" s="412">
        <v>182554</v>
      </c>
      <c r="F1715" s="413">
        <v>105.02</v>
      </c>
      <c r="G1715" s="414">
        <f t="shared" si="52"/>
        <v>1738.278423157494</v>
      </c>
      <c r="H1715" s="415">
        <f t="shared" si="53"/>
        <v>8.6913921157874707</v>
      </c>
    </row>
    <row r="1716" spans="1:8" ht="15" hidden="1" thickBot="1">
      <c r="A1716" s="409">
        <v>202201</v>
      </c>
      <c r="B1716" s="410" t="s">
        <v>2113</v>
      </c>
      <c r="C1716" s="410" t="s">
        <v>2102</v>
      </c>
      <c r="D1716" s="411" t="s">
        <v>339</v>
      </c>
      <c r="E1716" s="412">
        <v>913</v>
      </c>
      <c r="F1716" s="413">
        <v>105.02</v>
      </c>
      <c r="G1716" s="414">
        <f t="shared" si="52"/>
        <v>8.6935821748238435</v>
      </c>
      <c r="H1716" s="415">
        <f t="shared" si="53"/>
        <v>8.6935821748238435</v>
      </c>
    </row>
    <row r="1717" spans="1:8" ht="15" hidden="1" thickBot="1">
      <c r="A1717" s="409">
        <v>202201</v>
      </c>
      <c r="B1717" s="410" t="s">
        <v>2114</v>
      </c>
      <c r="C1717" s="410" t="s">
        <v>2102</v>
      </c>
      <c r="D1717" s="411" t="s">
        <v>337</v>
      </c>
      <c r="E1717" s="412">
        <v>15972</v>
      </c>
      <c r="F1717" s="413">
        <v>105.02</v>
      </c>
      <c r="G1717" s="414">
        <f t="shared" si="52"/>
        <v>152.08531708246048</v>
      </c>
      <c r="H1717" s="415">
        <f t="shared" si="53"/>
        <v>0.76042658541230235</v>
      </c>
    </row>
    <row r="1718" spans="1:8" ht="15" hidden="1" thickBot="1">
      <c r="A1718" s="409">
        <v>202201</v>
      </c>
      <c r="B1718" s="410" t="s">
        <v>2115</v>
      </c>
      <c r="C1718" s="410" t="s">
        <v>2102</v>
      </c>
      <c r="D1718" s="411" t="s">
        <v>339</v>
      </c>
      <c r="E1718" s="412">
        <v>79.819999999999993</v>
      </c>
      <c r="F1718" s="413">
        <v>105.02</v>
      </c>
      <c r="G1718" s="414">
        <f t="shared" si="52"/>
        <v>0.76004570557988949</v>
      </c>
      <c r="H1718" s="415">
        <f t="shared" si="53"/>
        <v>0.76004570557988949</v>
      </c>
    </row>
    <row r="1719" spans="1:8" ht="15" hidden="1" thickBot="1">
      <c r="A1719" s="409">
        <v>202201</v>
      </c>
      <c r="B1719" s="410" t="s">
        <v>2116</v>
      </c>
      <c r="C1719" s="410" t="s">
        <v>2102</v>
      </c>
      <c r="D1719" s="411" t="s">
        <v>337</v>
      </c>
      <c r="E1719" s="412">
        <v>17717</v>
      </c>
      <c r="F1719" s="413">
        <v>105.02</v>
      </c>
      <c r="G1719" s="414">
        <f t="shared" si="52"/>
        <v>168.70119977147212</v>
      </c>
      <c r="H1719" s="415">
        <f t="shared" si="53"/>
        <v>0.84350599885736055</v>
      </c>
    </row>
    <row r="1720" spans="1:8" ht="15" hidden="1" thickBot="1">
      <c r="A1720" s="409">
        <v>202201</v>
      </c>
      <c r="B1720" s="410" t="s">
        <v>2117</v>
      </c>
      <c r="C1720" s="410" t="s">
        <v>2102</v>
      </c>
      <c r="D1720" s="411" t="s">
        <v>339</v>
      </c>
      <c r="E1720" s="412">
        <v>88.54</v>
      </c>
      <c r="F1720" s="413">
        <v>105.02</v>
      </c>
      <c r="G1720" s="414">
        <f t="shared" si="52"/>
        <v>0.84307750904589607</v>
      </c>
      <c r="H1720" s="415">
        <f t="shared" si="53"/>
        <v>0.84307750904589607</v>
      </c>
    </row>
    <row r="1721" spans="1:8" ht="15" hidden="1" thickBot="1">
      <c r="A1721" s="409">
        <v>202201</v>
      </c>
      <c r="B1721" s="410" t="s">
        <v>2118</v>
      </c>
      <c r="C1721" s="410" t="s">
        <v>2102</v>
      </c>
      <c r="D1721" s="411" t="s">
        <v>337</v>
      </c>
      <c r="E1721" s="412">
        <v>88120</v>
      </c>
      <c r="F1721" s="413">
        <v>105.02</v>
      </c>
      <c r="G1721" s="414">
        <f t="shared" si="52"/>
        <v>839.07827080556092</v>
      </c>
      <c r="H1721" s="415">
        <f t="shared" si="53"/>
        <v>4.1953913540278043</v>
      </c>
    </row>
    <row r="1722" spans="1:8" ht="15" hidden="1" thickBot="1">
      <c r="A1722" s="409">
        <v>202201</v>
      </c>
      <c r="B1722" s="410" t="s">
        <v>2119</v>
      </c>
      <c r="C1722" s="410" t="s">
        <v>2102</v>
      </c>
      <c r="D1722" s="411" t="s">
        <v>337</v>
      </c>
      <c r="E1722" s="412">
        <v>88120</v>
      </c>
      <c r="F1722" s="413">
        <v>105.02</v>
      </c>
      <c r="G1722" s="414">
        <f t="shared" si="52"/>
        <v>839.07827080556092</v>
      </c>
      <c r="H1722" s="415">
        <f t="shared" si="53"/>
        <v>4.1953913540278043</v>
      </c>
    </row>
    <row r="1723" spans="1:8" ht="15" hidden="1" thickBot="1">
      <c r="A1723" s="409">
        <v>202201</v>
      </c>
      <c r="B1723" s="410" t="s">
        <v>2120</v>
      </c>
      <c r="C1723" s="410" t="s">
        <v>2102</v>
      </c>
      <c r="D1723" s="411" t="s">
        <v>374</v>
      </c>
      <c r="E1723" s="412">
        <v>555</v>
      </c>
      <c r="F1723" s="413">
        <v>105.02</v>
      </c>
      <c r="G1723" s="414">
        <f t="shared" si="52"/>
        <v>5.2847076747286232</v>
      </c>
      <c r="H1723" s="415" t="str">
        <f t="shared" si="53"/>
        <v>VER</v>
      </c>
    </row>
    <row r="1724" spans="1:8" ht="15" hidden="1" thickBot="1">
      <c r="A1724" s="409">
        <v>202201</v>
      </c>
      <c r="B1724" s="410" t="s">
        <v>2121</v>
      </c>
      <c r="C1724" s="410" t="s">
        <v>2102</v>
      </c>
      <c r="D1724" s="411" t="s">
        <v>374</v>
      </c>
      <c r="E1724" s="412">
        <v>0.01</v>
      </c>
      <c r="F1724" s="413">
        <v>105.02</v>
      </c>
      <c r="G1724" s="414">
        <f t="shared" si="52"/>
        <v>9.5219958103218437E-5</v>
      </c>
      <c r="H1724" s="415" t="str">
        <f t="shared" si="53"/>
        <v>VER</v>
      </c>
    </row>
    <row r="1725" spans="1:8" ht="15" hidden="1" thickBot="1">
      <c r="A1725" s="409">
        <v>202201</v>
      </c>
      <c r="B1725" s="410" t="s">
        <v>2122</v>
      </c>
      <c r="C1725" s="410" t="s">
        <v>1347</v>
      </c>
      <c r="D1725" s="411" t="s">
        <v>337</v>
      </c>
      <c r="E1725" s="412">
        <v>90141</v>
      </c>
      <c r="F1725" s="413">
        <v>105.02</v>
      </c>
      <c r="G1725" s="414">
        <f t="shared" si="52"/>
        <v>858.3222243382213</v>
      </c>
      <c r="H1725" s="415">
        <f t="shared" si="53"/>
        <v>4.2916111216911066</v>
      </c>
    </row>
    <row r="1726" spans="1:8" ht="15" hidden="1" thickBot="1">
      <c r="A1726" s="409">
        <v>202201</v>
      </c>
      <c r="B1726" s="410" t="s">
        <v>2123</v>
      </c>
      <c r="C1726" s="410" t="s">
        <v>1347</v>
      </c>
      <c r="D1726" s="411" t="s">
        <v>339</v>
      </c>
      <c r="E1726" s="412">
        <v>451</v>
      </c>
      <c r="F1726" s="413">
        <v>105.02</v>
      </c>
      <c r="G1726" s="414">
        <f t="shared" si="52"/>
        <v>4.2944201104551514</v>
      </c>
      <c r="H1726" s="415">
        <f t="shared" si="53"/>
        <v>4.2944201104551514</v>
      </c>
    </row>
    <row r="1727" spans="1:8" ht="15" hidden="1" thickBot="1">
      <c r="A1727" s="409">
        <v>202201</v>
      </c>
      <c r="B1727" s="410" t="s">
        <v>2124</v>
      </c>
      <c r="C1727" s="410" t="s">
        <v>2125</v>
      </c>
      <c r="D1727" s="411" t="s">
        <v>374</v>
      </c>
      <c r="E1727" s="412">
        <v>1784</v>
      </c>
      <c r="F1727" s="413">
        <v>105.02</v>
      </c>
      <c r="G1727" s="414">
        <f t="shared" si="52"/>
        <v>16.987240525614169</v>
      </c>
      <c r="H1727" s="415" t="str">
        <f t="shared" si="53"/>
        <v>VER</v>
      </c>
    </row>
    <row r="1728" spans="1:8" ht="15" hidden="1" thickBot="1">
      <c r="A1728" s="409">
        <v>202201</v>
      </c>
      <c r="B1728" s="410" t="s">
        <v>2126</v>
      </c>
      <c r="C1728" s="410" t="s">
        <v>2127</v>
      </c>
      <c r="D1728" s="411" t="s">
        <v>337</v>
      </c>
      <c r="E1728" s="412">
        <v>33226</v>
      </c>
      <c r="F1728" s="413">
        <v>105.02</v>
      </c>
      <c r="G1728" s="414">
        <f t="shared" si="52"/>
        <v>316.37783279375356</v>
      </c>
      <c r="H1728" s="415">
        <f t="shared" si="53"/>
        <v>1.5818891639687678</v>
      </c>
    </row>
    <row r="1729" spans="1:8" ht="15" hidden="1" thickBot="1">
      <c r="A1729" s="409">
        <v>202201</v>
      </c>
      <c r="B1729" s="410" t="s">
        <v>2128</v>
      </c>
      <c r="C1729" s="410" t="s">
        <v>2127</v>
      </c>
      <c r="D1729" s="411" t="s">
        <v>339</v>
      </c>
      <c r="E1729" s="412">
        <v>166</v>
      </c>
      <c r="F1729" s="413">
        <v>105.02</v>
      </c>
      <c r="G1729" s="414">
        <f t="shared" si="52"/>
        <v>1.5806513045134261</v>
      </c>
      <c r="H1729" s="415">
        <f t="shared" si="53"/>
        <v>1.5806513045134261</v>
      </c>
    </row>
    <row r="1730" spans="1:8" ht="15" hidden="1" thickBot="1">
      <c r="A1730" s="409">
        <v>202201</v>
      </c>
      <c r="B1730" s="410" t="s">
        <v>2129</v>
      </c>
      <c r="C1730" s="410" t="s">
        <v>2127</v>
      </c>
      <c r="D1730" s="411" t="s">
        <v>337</v>
      </c>
      <c r="E1730" s="412">
        <v>76425</v>
      </c>
      <c r="F1730" s="413">
        <v>105.02</v>
      </c>
      <c r="G1730" s="414">
        <f t="shared" ref="G1730:G1793" si="54">+E1730/F1730</f>
        <v>727.71852980384688</v>
      </c>
      <c r="H1730" s="415">
        <f t="shared" ref="H1730:H1793" si="55">IF(D1730="TB",G1730/200,IF(D1730="LT",G1730,"VER"))</f>
        <v>3.6385926490192344</v>
      </c>
    </row>
    <row r="1731" spans="1:8" ht="15" hidden="1" thickBot="1">
      <c r="A1731" s="409">
        <v>202201</v>
      </c>
      <c r="B1731" s="410" t="s">
        <v>2130</v>
      </c>
      <c r="C1731" s="410" t="s">
        <v>2127</v>
      </c>
      <c r="D1731" s="411" t="s">
        <v>339</v>
      </c>
      <c r="E1731" s="412">
        <v>382</v>
      </c>
      <c r="F1731" s="413">
        <v>105.02</v>
      </c>
      <c r="G1731" s="414">
        <f t="shared" si="54"/>
        <v>3.6374023995429443</v>
      </c>
      <c r="H1731" s="415">
        <f t="shared" si="55"/>
        <v>3.6374023995429443</v>
      </c>
    </row>
    <row r="1732" spans="1:8" ht="15" hidden="1" thickBot="1">
      <c r="A1732" s="409">
        <v>202201</v>
      </c>
      <c r="B1732" s="410" t="s">
        <v>2131</v>
      </c>
      <c r="C1732" s="410" t="s">
        <v>791</v>
      </c>
      <c r="D1732" s="411" t="s">
        <v>337</v>
      </c>
      <c r="E1732" s="412">
        <v>64420</v>
      </c>
      <c r="F1732" s="413">
        <v>105.02</v>
      </c>
      <c r="G1732" s="414">
        <f t="shared" si="54"/>
        <v>613.40697010093322</v>
      </c>
      <c r="H1732" s="415">
        <f t="shared" si="55"/>
        <v>3.0670348505046663</v>
      </c>
    </row>
    <row r="1733" spans="1:8" ht="15" hidden="1" thickBot="1">
      <c r="A1733" s="409">
        <v>202201</v>
      </c>
      <c r="B1733" s="410" t="s">
        <v>2132</v>
      </c>
      <c r="C1733" s="410" t="s">
        <v>791</v>
      </c>
      <c r="D1733" s="411" t="s">
        <v>339</v>
      </c>
      <c r="E1733" s="412">
        <v>322</v>
      </c>
      <c r="F1733" s="413">
        <v>105.02</v>
      </c>
      <c r="G1733" s="414">
        <f t="shared" si="54"/>
        <v>3.0660826509236339</v>
      </c>
      <c r="H1733" s="415">
        <f t="shared" si="55"/>
        <v>3.0660826509236339</v>
      </c>
    </row>
    <row r="1734" spans="1:8" ht="15" hidden="1" thickBot="1">
      <c r="A1734" s="409">
        <v>202201</v>
      </c>
      <c r="B1734" s="410" t="s">
        <v>2133</v>
      </c>
      <c r="C1734" s="410" t="s">
        <v>791</v>
      </c>
      <c r="D1734" s="411" t="s">
        <v>337</v>
      </c>
      <c r="E1734" s="412">
        <v>64378</v>
      </c>
      <c r="F1734" s="413">
        <v>105.02</v>
      </c>
      <c r="G1734" s="414">
        <f t="shared" si="54"/>
        <v>613.0070462768997</v>
      </c>
      <c r="H1734" s="415">
        <f t="shared" si="55"/>
        <v>3.0650352313844986</v>
      </c>
    </row>
    <row r="1735" spans="1:8" ht="15" hidden="1" thickBot="1">
      <c r="A1735" s="409">
        <v>202201</v>
      </c>
      <c r="B1735" s="410" t="s">
        <v>2134</v>
      </c>
      <c r="C1735" s="410" t="s">
        <v>791</v>
      </c>
      <c r="D1735" s="411" t="s">
        <v>339</v>
      </c>
      <c r="E1735" s="412">
        <v>322</v>
      </c>
      <c r="F1735" s="413">
        <v>105.02</v>
      </c>
      <c r="G1735" s="414">
        <f t="shared" si="54"/>
        <v>3.0660826509236339</v>
      </c>
      <c r="H1735" s="415">
        <f t="shared" si="55"/>
        <v>3.0660826509236339</v>
      </c>
    </row>
    <row r="1736" spans="1:8" ht="15" hidden="1" thickBot="1">
      <c r="A1736" s="409">
        <v>202201</v>
      </c>
      <c r="B1736" s="410" t="s">
        <v>2135</v>
      </c>
      <c r="C1736" s="410" t="s">
        <v>2034</v>
      </c>
      <c r="D1736" s="411" t="s">
        <v>337</v>
      </c>
      <c r="E1736" s="412">
        <v>70273</v>
      </c>
      <c r="F1736" s="413">
        <v>105.02</v>
      </c>
      <c r="G1736" s="414">
        <f t="shared" si="54"/>
        <v>669.13921157874688</v>
      </c>
      <c r="H1736" s="415">
        <f t="shared" si="55"/>
        <v>3.3456960578937345</v>
      </c>
    </row>
    <row r="1737" spans="1:8" ht="15" hidden="1" thickBot="1">
      <c r="A1737" s="409">
        <v>202201</v>
      </c>
      <c r="B1737" s="410" t="s">
        <v>2136</v>
      </c>
      <c r="C1737" s="410" t="s">
        <v>2034</v>
      </c>
      <c r="D1737" s="411" t="s">
        <v>337</v>
      </c>
      <c r="E1737" s="412">
        <v>69197</v>
      </c>
      <c r="F1737" s="413">
        <v>105.02</v>
      </c>
      <c r="G1737" s="414">
        <f t="shared" si="54"/>
        <v>658.89354408684062</v>
      </c>
      <c r="H1737" s="415">
        <f t="shared" si="55"/>
        <v>3.294467720434203</v>
      </c>
    </row>
    <row r="1738" spans="1:8" ht="15" hidden="1" thickBot="1">
      <c r="A1738" s="409">
        <v>202201</v>
      </c>
      <c r="B1738" s="410" t="s">
        <v>2137</v>
      </c>
      <c r="C1738" s="410" t="s">
        <v>2034</v>
      </c>
      <c r="D1738" s="411" t="s">
        <v>337</v>
      </c>
      <c r="E1738" s="412">
        <v>70273</v>
      </c>
      <c r="F1738" s="413">
        <v>105.02</v>
      </c>
      <c r="G1738" s="414">
        <f t="shared" si="54"/>
        <v>669.13921157874688</v>
      </c>
      <c r="H1738" s="415">
        <f t="shared" si="55"/>
        <v>3.3456960578937345</v>
      </c>
    </row>
    <row r="1739" spans="1:8" ht="15" hidden="1" thickBot="1">
      <c r="A1739" s="409">
        <v>202201</v>
      </c>
      <c r="B1739" s="410" t="s">
        <v>2138</v>
      </c>
      <c r="C1739" s="410" t="s">
        <v>2034</v>
      </c>
      <c r="D1739" s="411" t="s">
        <v>339</v>
      </c>
      <c r="E1739" s="412">
        <v>351</v>
      </c>
      <c r="F1739" s="413">
        <v>105.02</v>
      </c>
      <c r="G1739" s="414">
        <f t="shared" si="54"/>
        <v>3.342220529422967</v>
      </c>
      <c r="H1739" s="415">
        <f t="shared" si="55"/>
        <v>3.342220529422967</v>
      </c>
    </row>
    <row r="1740" spans="1:8" ht="15" hidden="1" thickBot="1">
      <c r="A1740" s="409">
        <v>202201</v>
      </c>
      <c r="B1740" s="410" t="s">
        <v>2139</v>
      </c>
      <c r="C1740" s="410" t="s">
        <v>2034</v>
      </c>
      <c r="D1740" s="411" t="s">
        <v>337</v>
      </c>
      <c r="E1740" s="412">
        <v>70273</v>
      </c>
      <c r="F1740" s="413">
        <v>105.02</v>
      </c>
      <c r="G1740" s="414">
        <f t="shared" si="54"/>
        <v>669.13921157874688</v>
      </c>
      <c r="H1740" s="415">
        <f t="shared" si="55"/>
        <v>3.3456960578937345</v>
      </c>
    </row>
    <row r="1741" spans="1:8" ht="15" hidden="1" thickBot="1">
      <c r="A1741" s="409">
        <v>202201</v>
      </c>
      <c r="B1741" s="410" t="s">
        <v>2140</v>
      </c>
      <c r="C1741" s="410" t="s">
        <v>2034</v>
      </c>
      <c r="D1741" s="411" t="s">
        <v>339</v>
      </c>
      <c r="E1741" s="412">
        <v>351</v>
      </c>
      <c r="F1741" s="413">
        <v>105.02</v>
      </c>
      <c r="G1741" s="414">
        <f t="shared" si="54"/>
        <v>3.342220529422967</v>
      </c>
      <c r="H1741" s="415">
        <f t="shared" si="55"/>
        <v>3.342220529422967</v>
      </c>
    </row>
    <row r="1742" spans="1:8" ht="15" hidden="1" thickBot="1">
      <c r="A1742" s="409">
        <v>202201</v>
      </c>
      <c r="B1742" s="410" t="s">
        <v>2141</v>
      </c>
      <c r="C1742" s="410" t="s">
        <v>2034</v>
      </c>
      <c r="D1742" s="411" t="s">
        <v>337</v>
      </c>
      <c r="E1742" s="412">
        <v>75328</v>
      </c>
      <c r="F1742" s="413">
        <v>105.02</v>
      </c>
      <c r="G1742" s="414">
        <f t="shared" si="54"/>
        <v>717.27290039992386</v>
      </c>
      <c r="H1742" s="415">
        <f t="shared" si="55"/>
        <v>3.5863645019996193</v>
      </c>
    </row>
    <row r="1743" spans="1:8" ht="15" hidden="1" thickBot="1">
      <c r="A1743" s="409">
        <v>202201</v>
      </c>
      <c r="B1743" s="410" t="s">
        <v>2142</v>
      </c>
      <c r="C1743" s="410" t="s">
        <v>2034</v>
      </c>
      <c r="D1743" s="411" t="s">
        <v>337</v>
      </c>
      <c r="E1743" s="412">
        <v>74466</v>
      </c>
      <c r="F1743" s="413">
        <v>105.02</v>
      </c>
      <c r="G1743" s="414">
        <f t="shared" si="54"/>
        <v>709.06494001142642</v>
      </c>
      <c r="H1743" s="415">
        <f t="shared" si="55"/>
        <v>3.5453247000571322</v>
      </c>
    </row>
    <row r="1744" spans="1:8" ht="15" hidden="1" thickBot="1">
      <c r="A1744" s="409">
        <v>202201</v>
      </c>
      <c r="B1744" s="410" t="s">
        <v>2143</v>
      </c>
      <c r="C1744" s="410" t="s">
        <v>2034</v>
      </c>
      <c r="D1744" s="411" t="s">
        <v>339</v>
      </c>
      <c r="E1744" s="412">
        <v>372</v>
      </c>
      <c r="F1744" s="413">
        <v>105.02</v>
      </c>
      <c r="G1744" s="414">
        <f t="shared" si="54"/>
        <v>3.542182441439726</v>
      </c>
      <c r="H1744" s="415">
        <f t="shared" si="55"/>
        <v>3.542182441439726</v>
      </c>
    </row>
    <row r="1745" spans="1:8" ht="15" hidden="1" thickBot="1">
      <c r="A1745" s="409">
        <v>202201</v>
      </c>
      <c r="B1745" s="410" t="s">
        <v>2144</v>
      </c>
      <c r="C1745" s="410" t="s">
        <v>2034</v>
      </c>
      <c r="D1745" s="411" t="s">
        <v>337</v>
      </c>
      <c r="E1745" s="412">
        <v>65939</v>
      </c>
      <c r="F1745" s="413">
        <v>105.02</v>
      </c>
      <c r="G1745" s="414">
        <f t="shared" si="54"/>
        <v>627.87088173681207</v>
      </c>
      <c r="H1745" s="415">
        <f t="shared" si="55"/>
        <v>3.1393544086840603</v>
      </c>
    </row>
    <row r="1746" spans="1:8" ht="15" hidden="1" thickBot="1">
      <c r="A1746" s="409">
        <v>202201</v>
      </c>
      <c r="B1746" s="410" t="s">
        <v>2145</v>
      </c>
      <c r="C1746" s="410" t="s">
        <v>2034</v>
      </c>
      <c r="D1746" s="411" t="s">
        <v>339</v>
      </c>
      <c r="E1746" s="412">
        <v>330</v>
      </c>
      <c r="F1746" s="413">
        <v>105.02</v>
      </c>
      <c r="G1746" s="414">
        <f t="shared" si="54"/>
        <v>3.1422586174062084</v>
      </c>
      <c r="H1746" s="415">
        <f t="shared" si="55"/>
        <v>3.1422586174062084</v>
      </c>
    </row>
    <row r="1747" spans="1:8" ht="15" hidden="1" thickBot="1">
      <c r="A1747" s="409">
        <v>202201</v>
      </c>
      <c r="B1747" s="410" t="s">
        <v>2146</v>
      </c>
      <c r="C1747" s="410" t="s">
        <v>2034</v>
      </c>
      <c r="D1747" s="411" t="s">
        <v>337</v>
      </c>
      <c r="E1747" s="412">
        <v>65939</v>
      </c>
      <c r="F1747" s="413">
        <v>105.02</v>
      </c>
      <c r="G1747" s="414">
        <f t="shared" si="54"/>
        <v>627.87088173681207</v>
      </c>
      <c r="H1747" s="415">
        <f t="shared" si="55"/>
        <v>3.1393544086840603</v>
      </c>
    </row>
    <row r="1748" spans="1:8" ht="15" hidden="1" thickBot="1">
      <c r="A1748" s="409">
        <v>202201</v>
      </c>
      <c r="B1748" s="410" t="s">
        <v>2147</v>
      </c>
      <c r="C1748" s="410" t="s">
        <v>2034</v>
      </c>
      <c r="D1748" s="411" t="s">
        <v>337</v>
      </c>
      <c r="E1748" s="412">
        <v>65939</v>
      </c>
      <c r="F1748" s="413">
        <v>105.02</v>
      </c>
      <c r="G1748" s="414">
        <f t="shared" si="54"/>
        <v>627.87088173681207</v>
      </c>
      <c r="H1748" s="415">
        <f t="shared" si="55"/>
        <v>3.1393544086840603</v>
      </c>
    </row>
    <row r="1749" spans="1:8" ht="15" hidden="1" thickBot="1">
      <c r="A1749" s="409">
        <v>202201</v>
      </c>
      <c r="B1749" s="410" t="s">
        <v>2148</v>
      </c>
      <c r="C1749" s="410" t="s">
        <v>2034</v>
      </c>
      <c r="D1749" s="411" t="s">
        <v>339</v>
      </c>
      <c r="E1749" s="412">
        <v>330</v>
      </c>
      <c r="F1749" s="413">
        <v>105.02</v>
      </c>
      <c r="G1749" s="414">
        <f t="shared" si="54"/>
        <v>3.1422586174062084</v>
      </c>
      <c r="H1749" s="415">
        <f t="shared" si="55"/>
        <v>3.1422586174062084</v>
      </c>
    </row>
    <row r="1750" spans="1:8" ht="15" hidden="1" thickBot="1">
      <c r="A1750" s="409">
        <v>202201</v>
      </c>
      <c r="B1750" s="410" t="s">
        <v>2149</v>
      </c>
      <c r="C1750" s="410" t="s">
        <v>2034</v>
      </c>
      <c r="D1750" s="411" t="s">
        <v>337</v>
      </c>
      <c r="E1750" s="412">
        <v>37059</v>
      </c>
      <c r="F1750" s="413">
        <v>105.02</v>
      </c>
      <c r="G1750" s="414">
        <f t="shared" si="54"/>
        <v>352.87564273471719</v>
      </c>
      <c r="H1750" s="415">
        <f t="shared" si="55"/>
        <v>1.7643782136735859</v>
      </c>
    </row>
    <row r="1751" spans="1:8" ht="15" hidden="1" thickBot="1">
      <c r="A1751" s="409">
        <v>202201</v>
      </c>
      <c r="B1751" s="410" t="s">
        <v>2150</v>
      </c>
      <c r="C1751" s="410" t="s">
        <v>2034</v>
      </c>
      <c r="D1751" s="411" t="s">
        <v>337</v>
      </c>
      <c r="E1751" s="412">
        <v>56887</v>
      </c>
      <c r="F1751" s="413">
        <v>105.02</v>
      </c>
      <c r="G1751" s="414">
        <f t="shared" si="54"/>
        <v>541.6777756617787</v>
      </c>
      <c r="H1751" s="415">
        <f t="shared" si="55"/>
        <v>2.7083888783088934</v>
      </c>
    </row>
    <row r="1752" spans="1:8" ht="15" hidden="1" thickBot="1">
      <c r="A1752" s="409">
        <v>202201</v>
      </c>
      <c r="B1752" s="410" t="s">
        <v>2151</v>
      </c>
      <c r="C1752" s="410" t="s">
        <v>2034</v>
      </c>
      <c r="D1752" s="411" t="s">
        <v>339</v>
      </c>
      <c r="E1752" s="412">
        <v>284</v>
      </c>
      <c r="F1752" s="413">
        <v>105.02</v>
      </c>
      <c r="G1752" s="414">
        <f t="shared" si="54"/>
        <v>2.7042468101314037</v>
      </c>
      <c r="H1752" s="415">
        <f t="shared" si="55"/>
        <v>2.7042468101314037</v>
      </c>
    </row>
    <row r="1753" spans="1:8" ht="15" hidden="1" thickBot="1">
      <c r="A1753" s="409">
        <v>202201</v>
      </c>
      <c r="B1753" s="410" t="s">
        <v>2152</v>
      </c>
      <c r="C1753" s="410" t="s">
        <v>2034</v>
      </c>
      <c r="D1753" s="411" t="s">
        <v>339</v>
      </c>
      <c r="E1753" s="412">
        <v>185</v>
      </c>
      <c r="F1753" s="413">
        <v>105.02</v>
      </c>
      <c r="G1753" s="414">
        <f t="shared" si="54"/>
        <v>1.7615692249095412</v>
      </c>
      <c r="H1753" s="415">
        <f t="shared" si="55"/>
        <v>1.7615692249095412</v>
      </c>
    </row>
    <row r="1754" spans="1:8" ht="15" hidden="1" thickBot="1">
      <c r="A1754" s="409">
        <v>202201</v>
      </c>
      <c r="B1754" s="410" t="s">
        <v>2153</v>
      </c>
      <c r="C1754" s="410" t="s">
        <v>2034</v>
      </c>
      <c r="D1754" s="411" t="s">
        <v>337</v>
      </c>
      <c r="E1754" s="412">
        <v>37059</v>
      </c>
      <c r="F1754" s="413">
        <v>105.02</v>
      </c>
      <c r="G1754" s="414">
        <f t="shared" si="54"/>
        <v>352.87564273471719</v>
      </c>
      <c r="H1754" s="415">
        <f t="shared" si="55"/>
        <v>1.7643782136735859</v>
      </c>
    </row>
    <row r="1755" spans="1:8" ht="15" hidden="1" thickBot="1">
      <c r="A1755" s="409">
        <v>202201</v>
      </c>
      <c r="B1755" s="410" t="s">
        <v>2154</v>
      </c>
      <c r="C1755" s="410" t="s">
        <v>2034</v>
      </c>
      <c r="D1755" s="411" t="s">
        <v>337</v>
      </c>
      <c r="E1755" s="412">
        <v>37059</v>
      </c>
      <c r="F1755" s="413">
        <v>105.02</v>
      </c>
      <c r="G1755" s="414">
        <f t="shared" si="54"/>
        <v>352.87564273471719</v>
      </c>
      <c r="H1755" s="415">
        <f t="shared" si="55"/>
        <v>1.7643782136735859</v>
      </c>
    </row>
    <row r="1756" spans="1:8" ht="15" hidden="1" thickBot="1">
      <c r="A1756" s="409">
        <v>202201</v>
      </c>
      <c r="B1756" s="410" t="s">
        <v>2155</v>
      </c>
      <c r="C1756" s="410" t="s">
        <v>2034</v>
      </c>
      <c r="D1756" s="411" t="s">
        <v>350</v>
      </c>
      <c r="E1756" s="412">
        <v>0.01</v>
      </c>
      <c r="F1756" s="413">
        <v>105.02</v>
      </c>
      <c r="G1756" s="414">
        <f t="shared" si="54"/>
        <v>9.5219958103218437E-5</v>
      </c>
      <c r="H1756" s="415" t="str">
        <f t="shared" si="55"/>
        <v>VER</v>
      </c>
    </row>
    <row r="1757" spans="1:8" ht="15" hidden="1" thickBot="1">
      <c r="A1757" s="409">
        <v>202201</v>
      </c>
      <c r="B1757" s="410" t="s">
        <v>2156</v>
      </c>
      <c r="C1757" s="410" t="s">
        <v>2034</v>
      </c>
      <c r="D1757" s="411" t="s">
        <v>337</v>
      </c>
      <c r="E1757" s="412">
        <v>45695</v>
      </c>
      <c r="F1757" s="413">
        <v>105.02</v>
      </c>
      <c r="G1757" s="414">
        <f t="shared" si="54"/>
        <v>435.10759855265667</v>
      </c>
      <c r="H1757" s="415">
        <f t="shared" si="55"/>
        <v>2.1755379927632834</v>
      </c>
    </row>
    <row r="1758" spans="1:8" ht="15" hidden="1" thickBot="1">
      <c r="A1758" s="409">
        <v>202201</v>
      </c>
      <c r="B1758" s="410" t="s">
        <v>2157</v>
      </c>
      <c r="C1758" s="410" t="s">
        <v>2034</v>
      </c>
      <c r="D1758" s="411" t="s">
        <v>337</v>
      </c>
      <c r="E1758" s="412">
        <v>45695</v>
      </c>
      <c r="F1758" s="413">
        <v>105.02</v>
      </c>
      <c r="G1758" s="414">
        <f t="shared" si="54"/>
        <v>435.10759855265667</v>
      </c>
      <c r="H1758" s="415">
        <f t="shared" si="55"/>
        <v>2.1755379927632834</v>
      </c>
    </row>
    <row r="1759" spans="1:8" ht="15" hidden="1" thickBot="1">
      <c r="A1759" s="409">
        <v>202201</v>
      </c>
      <c r="B1759" s="410" t="s">
        <v>2158</v>
      </c>
      <c r="C1759" s="410" t="s">
        <v>2034</v>
      </c>
      <c r="D1759" s="411" t="s">
        <v>337</v>
      </c>
      <c r="E1759" s="412">
        <v>32095</v>
      </c>
      <c r="F1759" s="413">
        <v>105.02</v>
      </c>
      <c r="G1759" s="414">
        <f t="shared" si="54"/>
        <v>305.60845553227955</v>
      </c>
      <c r="H1759" s="415">
        <f t="shared" si="55"/>
        <v>1.5280422776613978</v>
      </c>
    </row>
    <row r="1760" spans="1:8" ht="15" hidden="1" thickBot="1">
      <c r="A1760" s="409">
        <v>202201</v>
      </c>
      <c r="B1760" s="410" t="s">
        <v>2159</v>
      </c>
      <c r="C1760" s="410" t="s">
        <v>2034</v>
      </c>
      <c r="D1760" s="411" t="s">
        <v>339</v>
      </c>
      <c r="E1760" s="412">
        <v>160</v>
      </c>
      <c r="F1760" s="413">
        <v>105.02</v>
      </c>
      <c r="G1760" s="414">
        <f t="shared" si="54"/>
        <v>1.5235193296514951</v>
      </c>
      <c r="H1760" s="415">
        <f t="shared" si="55"/>
        <v>1.5235193296514951</v>
      </c>
    </row>
    <row r="1761" spans="1:8" ht="15" hidden="1" thickBot="1">
      <c r="A1761" s="409">
        <v>202201</v>
      </c>
      <c r="B1761" s="410" t="s">
        <v>2160</v>
      </c>
      <c r="C1761" s="410" t="s">
        <v>2034</v>
      </c>
      <c r="D1761" s="411" t="s">
        <v>337</v>
      </c>
      <c r="E1761" s="412">
        <v>60442</v>
      </c>
      <c r="F1761" s="413">
        <v>105.02</v>
      </c>
      <c r="G1761" s="414">
        <f t="shared" si="54"/>
        <v>575.52847076747287</v>
      </c>
      <c r="H1761" s="415">
        <f t="shared" si="55"/>
        <v>2.8776423538373646</v>
      </c>
    </row>
    <row r="1762" spans="1:8" ht="15" hidden="1" thickBot="1">
      <c r="A1762" s="409">
        <v>202201</v>
      </c>
      <c r="B1762" s="410" t="s">
        <v>2161</v>
      </c>
      <c r="C1762" s="410" t="s">
        <v>2034</v>
      </c>
      <c r="D1762" s="411" t="s">
        <v>337</v>
      </c>
      <c r="E1762" s="412">
        <v>44573</v>
      </c>
      <c r="F1762" s="413">
        <v>105.02</v>
      </c>
      <c r="G1762" s="414">
        <f t="shared" si="54"/>
        <v>424.42391925347556</v>
      </c>
      <c r="H1762" s="415">
        <f t="shared" si="55"/>
        <v>2.1221195962673778</v>
      </c>
    </row>
    <row r="1763" spans="1:8" ht="15" hidden="1" thickBot="1">
      <c r="A1763" s="409">
        <v>202201</v>
      </c>
      <c r="B1763" s="410" t="s">
        <v>2162</v>
      </c>
      <c r="C1763" s="410" t="s">
        <v>2034</v>
      </c>
      <c r="D1763" s="411" t="s">
        <v>337</v>
      </c>
      <c r="E1763" s="412">
        <v>50874</v>
      </c>
      <c r="F1763" s="413">
        <v>105.02</v>
      </c>
      <c r="G1763" s="414">
        <f t="shared" si="54"/>
        <v>484.42201485431349</v>
      </c>
      <c r="H1763" s="415">
        <f t="shared" si="55"/>
        <v>2.4221100742715675</v>
      </c>
    </row>
    <row r="1764" spans="1:8" ht="15" hidden="1" thickBot="1">
      <c r="A1764" s="409">
        <v>202201</v>
      </c>
      <c r="B1764" s="410" t="s">
        <v>2163</v>
      </c>
      <c r="C1764" s="410" t="s">
        <v>2034</v>
      </c>
      <c r="D1764" s="411" t="s">
        <v>339</v>
      </c>
      <c r="E1764" s="412">
        <v>254</v>
      </c>
      <c r="F1764" s="413">
        <v>105.02</v>
      </c>
      <c r="G1764" s="414">
        <f t="shared" si="54"/>
        <v>2.4185869358217484</v>
      </c>
      <c r="H1764" s="415">
        <f t="shared" si="55"/>
        <v>2.4185869358217484</v>
      </c>
    </row>
    <row r="1765" spans="1:8" ht="15" hidden="1" thickBot="1">
      <c r="A1765" s="409">
        <v>202201</v>
      </c>
      <c r="B1765" s="410" t="s">
        <v>2164</v>
      </c>
      <c r="C1765" s="410" t="s">
        <v>2034</v>
      </c>
      <c r="D1765" s="411" t="s">
        <v>337</v>
      </c>
      <c r="E1765" s="412">
        <v>47630</v>
      </c>
      <c r="F1765" s="413">
        <v>105.02</v>
      </c>
      <c r="G1765" s="414">
        <f t="shared" si="54"/>
        <v>453.5326604456294</v>
      </c>
      <c r="H1765" s="415">
        <f t="shared" si="55"/>
        <v>2.2676633022281472</v>
      </c>
    </row>
    <row r="1766" spans="1:8" ht="15" hidden="1" thickBot="1">
      <c r="A1766" s="409">
        <v>202201</v>
      </c>
      <c r="B1766" s="410" t="s">
        <v>2165</v>
      </c>
      <c r="C1766" s="410" t="s">
        <v>2034</v>
      </c>
      <c r="D1766" s="411" t="s">
        <v>337</v>
      </c>
      <c r="E1766" s="412">
        <v>40457</v>
      </c>
      <c r="F1766" s="413">
        <v>105.02</v>
      </c>
      <c r="G1766" s="414">
        <f t="shared" si="54"/>
        <v>385.23138449819083</v>
      </c>
      <c r="H1766" s="415">
        <f t="shared" si="55"/>
        <v>1.9261569224909543</v>
      </c>
    </row>
    <row r="1767" spans="1:8" ht="15" hidden="1" thickBot="1">
      <c r="A1767" s="409">
        <v>202201</v>
      </c>
      <c r="B1767" s="410" t="s">
        <v>2166</v>
      </c>
      <c r="C1767" s="410" t="s">
        <v>2034</v>
      </c>
      <c r="D1767" s="411" t="s">
        <v>337</v>
      </c>
      <c r="E1767" s="412">
        <v>39340</v>
      </c>
      <c r="F1767" s="413">
        <v>105.02</v>
      </c>
      <c r="G1767" s="414">
        <f t="shared" si="54"/>
        <v>374.59531517806136</v>
      </c>
      <c r="H1767" s="415">
        <f t="shared" si="55"/>
        <v>1.8729765758903067</v>
      </c>
    </row>
    <row r="1768" spans="1:8" ht="15" hidden="1" thickBot="1">
      <c r="A1768" s="409">
        <v>202201</v>
      </c>
      <c r="B1768" s="410" t="s">
        <v>2167</v>
      </c>
      <c r="C1768" s="410" t="s">
        <v>2034</v>
      </c>
      <c r="D1768" s="411" t="s">
        <v>337</v>
      </c>
      <c r="E1768" s="412">
        <v>75212</v>
      </c>
      <c r="F1768" s="413">
        <v>105.02</v>
      </c>
      <c r="G1768" s="414">
        <f t="shared" si="54"/>
        <v>716.16834888592655</v>
      </c>
      <c r="H1768" s="415">
        <f t="shared" si="55"/>
        <v>3.5808417444296325</v>
      </c>
    </row>
    <row r="1769" spans="1:8" ht="15" hidden="1" thickBot="1">
      <c r="A1769" s="409">
        <v>202201</v>
      </c>
      <c r="B1769" s="410" t="s">
        <v>2168</v>
      </c>
      <c r="C1769" s="410" t="s">
        <v>2034</v>
      </c>
      <c r="D1769" s="411" t="s">
        <v>339</v>
      </c>
      <c r="E1769" s="412">
        <v>376</v>
      </c>
      <c r="F1769" s="413">
        <v>105.02</v>
      </c>
      <c r="G1769" s="414">
        <f t="shared" si="54"/>
        <v>3.5802704246810131</v>
      </c>
      <c r="H1769" s="415">
        <f t="shared" si="55"/>
        <v>3.5802704246810131</v>
      </c>
    </row>
    <row r="1770" spans="1:8" ht="15" hidden="1" thickBot="1">
      <c r="A1770" s="409">
        <v>202201</v>
      </c>
      <c r="B1770" s="410" t="s">
        <v>2169</v>
      </c>
      <c r="C1770" s="410" t="s">
        <v>2034</v>
      </c>
      <c r="D1770" s="411" t="s">
        <v>337</v>
      </c>
      <c r="E1770" s="412">
        <v>59405</v>
      </c>
      <c r="F1770" s="413">
        <v>105.02</v>
      </c>
      <c r="G1770" s="414">
        <f t="shared" si="54"/>
        <v>565.65416111216916</v>
      </c>
      <c r="H1770" s="415">
        <f t="shared" si="55"/>
        <v>2.8282708055608459</v>
      </c>
    </row>
    <row r="1771" spans="1:8" ht="15" hidden="1" thickBot="1">
      <c r="A1771" s="409">
        <v>202201</v>
      </c>
      <c r="B1771" s="410" t="s">
        <v>2170</v>
      </c>
      <c r="C1771" s="410" t="s">
        <v>2034</v>
      </c>
      <c r="D1771" s="411" t="s">
        <v>339</v>
      </c>
      <c r="E1771" s="412">
        <v>297</v>
      </c>
      <c r="F1771" s="413">
        <v>105.02</v>
      </c>
      <c r="G1771" s="414">
        <f t="shared" si="54"/>
        <v>2.8280327556655878</v>
      </c>
      <c r="H1771" s="415">
        <f t="shared" si="55"/>
        <v>2.8280327556655878</v>
      </c>
    </row>
    <row r="1772" spans="1:8" ht="15" hidden="1" thickBot="1">
      <c r="A1772" s="409">
        <v>202201</v>
      </c>
      <c r="B1772" s="410" t="s">
        <v>2171</v>
      </c>
      <c r="C1772" s="410" t="s">
        <v>2034</v>
      </c>
      <c r="D1772" s="411" t="s">
        <v>337</v>
      </c>
      <c r="E1772" s="412">
        <v>56714</v>
      </c>
      <c r="F1772" s="413">
        <v>105.02</v>
      </c>
      <c r="G1772" s="414">
        <f t="shared" si="54"/>
        <v>540.03047038659304</v>
      </c>
      <c r="H1772" s="415">
        <f t="shared" si="55"/>
        <v>2.7001523519329651</v>
      </c>
    </row>
    <row r="1773" spans="1:8" ht="15" hidden="1" thickBot="1">
      <c r="A1773" s="409">
        <v>202201</v>
      </c>
      <c r="B1773" s="410" t="s">
        <v>2172</v>
      </c>
      <c r="C1773" s="410" t="s">
        <v>2034</v>
      </c>
      <c r="D1773" s="411" t="s">
        <v>339</v>
      </c>
      <c r="E1773" s="412">
        <v>284</v>
      </c>
      <c r="F1773" s="413">
        <v>105.02</v>
      </c>
      <c r="G1773" s="414">
        <f t="shared" si="54"/>
        <v>2.7042468101314037</v>
      </c>
      <c r="H1773" s="415">
        <f t="shared" si="55"/>
        <v>2.7042468101314037</v>
      </c>
    </row>
    <row r="1774" spans="1:8" ht="15" hidden="1" thickBot="1">
      <c r="A1774" s="409">
        <v>202201</v>
      </c>
      <c r="B1774" s="410" t="s">
        <v>2173</v>
      </c>
      <c r="C1774" s="410" t="s">
        <v>2034</v>
      </c>
      <c r="D1774" s="411" t="s">
        <v>337</v>
      </c>
      <c r="E1774" s="412">
        <v>46708</v>
      </c>
      <c r="F1774" s="413">
        <v>105.02</v>
      </c>
      <c r="G1774" s="414">
        <f t="shared" si="54"/>
        <v>444.7533803085127</v>
      </c>
      <c r="H1774" s="415">
        <f t="shared" si="55"/>
        <v>2.2237669015425636</v>
      </c>
    </row>
    <row r="1775" spans="1:8" ht="15" hidden="1" thickBot="1">
      <c r="A1775" s="409">
        <v>202201</v>
      </c>
      <c r="B1775" s="410" t="s">
        <v>2174</v>
      </c>
      <c r="C1775" s="410" t="s">
        <v>2034</v>
      </c>
      <c r="D1775" s="411" t="s">
        <v>337</v>
      </c>
      <c r="E1775" s="412">
        <v>36961</v>
      </c>
      <c r="F1775" s="413">
        <v>105.02</v>
      </c>
      <c r="G1775" s="414">
        <f t="shared" si="54"/>
        <v>351.94248714530568</v>
      </c>
      <c r="H1775" s="415">
        <f t="shared" si="55"/>
        <v>1.7597124357265284</v>
      </c>
    </row>
    <row r="1776" spans="1:8" ht="15" hidden="1" thickBot="1">
      <c r="A1776" s="409">
        <v>202201</v>
      </c>
      <c r="B1776" s="410" t="s">
        <v>2175</v>
      </c>
      <c r="C1776" s="410" t="s">
        <v>2034</v>
      </c>
      <c r="D1776" s="411" t="s">
        <v>337</v>
      </c>
      <c r="E1776" s="412">
        <v>44002</v>
      </c>
      <c r="F1776" s="413">
        <v>105.02</v>
      </c>
      <c r="G1776" s="414">
        <f t="shared" si="54"/>
        <v>418.98685964578175</v>
      </c>
      <c r="H1776" s="415">
        <f t="shared" si="55"/>
        <v>2.0949342982289085</v>
      </c>
    </row>
    <row r="1777" spans="1:8" ht="15" hidden="1" thickBot="1">
      <c r="A1777" s="409">
        <v>202201</v>
      </c>
      <c r="B1777" s="410" t="s">
        <v>2176</v>
      </c>
      <c r="C1777" s="410" t="s">
        <v>2034</v>
      </c>
      <c r="D1777" s="411" t="s">
        <v>337</v>
      </c>
      <c r="E1777" s="412">
        <v>44002</v>
      </c>
      <c r="F1777" s="413">
        <v>105.02</v>
      </c>
      <c r="G1777" s="414">
        <f t="shared" si="54"/>
        <v>418.98685964578175</v>
      </c>
      <c r="H1777" s="415">
        <f t="shared" si="55"/>
        <v>2.0949342982289085</v>
      </c>
    </row>
    <row r="1778" spans="1:8" ht="15" hidden="1" thickBot="1">
      <c r="A1778" s="409">
        <v>202201</v>
      </c>
      <c r="B1778" s="410" t="s">
        <v>2177</v>
      </c>
      <c r="C1778" s="410" t="s">
        <v>2034</v>
      </c>
      <c r="D1778" s="411" t="s">
        <v>337</v>
      </c>
      <c r="E1778" s="412">
        <v>54491</v>
      </c>
      <c r="F1778" s="413">
        <v>105.02</v>
      </c>
      <c r="G1778" s="414">
        <f t="shared" si="54"/>
        <v>518.86307370024758</v>
      </c>
      <c r="H1778" s="415">
        <f t="shared" si="55"/>
        <v>2.5943153685012379</v>
      </c>
    </row>
    <row r="1779" spans="1:8" ht="15" hidden="1" thickBot="1">
      <c r="A1779" s="409">
        <v>202201</v>
      </c>
      <c r="B1779" s="410" t="s">
        <v>2178</v>
      </c>
      <c r="C1779" s="410" t="s">
        <v>2034</v>
      </c>
      <c r="D1779" s="411" t="s">
        <v>339</v>
      </c>
      <c r="E1779" s="412">
        <v>272</v>
      </c>
      <c r="F1779" s="413">
        <v>105.02</v>
      </c>
      <c r="G1779" s="414">
        <f t="shared" si="54"/>
        <v>2.5899828604075417</v>
      </c>
      <c r="H1779" s="415">
        <f t="shared" si="55"/>
        <v>2.5899828604075417</v>
      </c>
    </row>
    <row r="1780" spans="1:8" ht="15" hidden="1" thickBot="1">
      <c r="A1780" s="409">
        <v>202201</v>
      </c>
      <c r="B1780" s="410" t="s">
        <v>2179</v>
      </c>
      <c r="C1780" s="410" t="s">
        <v>2034</v>
      </c>
      <c r="D1780" s="411" t="s">
        <v>337</v>
      </c>
      <c r="E1780" s="412">
        <v>74886</v>
      </c>
      <c r="F1780" s="413">
        <v>105.02</v>
      </c>
      <c r="G1780" s="414">
        <f t="shared" si="54"/>
        <v>713.06417825176163</v>
      </c>
      <c r="H1780" s="415">
        <f t="shared" si="55"/>
        <v>3.5653208912588084</v>
      </c>
    </row>
    <row r="1781" spans="1:8" ht="15" hidden="1" thickBot="1">
      <c r="A1781" s="409">
        <v>202201</v>
      </c>
      <c r="B1781" s="410" t="s">
        <v>2180</v>
      </c>
      <c r="C1781" s="410" t="s">
        <v>2034</v>
      </c>
      <c r="D1781" s="411" t="s">
        <v>339</v>
      </c>
      <c r="E1781" s="412">
        <v>374</v>
      </c>
      <c r="F1781" s="413">
        <v>105.02</v>
      </c>
      <c r="G1781" s="414">
        <f t="shared" si="54"/>
        <v>3.5612264330603698</v>
      </c>
      <c r="H1781" s="415">
        <f t="shared" si="55"/>
        <v>3.5612264330603698</v>
      </c>
    </row>
    <row r="1782" spans="1:8" ht="15" hidden="1" thickBot="1">
      <c r="A1782" s="409">
        <v>202201</v>
      </c>
      <c r="B1782" s="410" t="s">
        <v>2181</v>
      </c>
      <c r="C1782" s="410" t="s">
        <v>2034</v>
      </c>
      <c r="D1782" s="411" t="s">
        <v>337</v>
      </c>
      <c r="E1782" s="412">
        <v>49372</v>
      </c>
      <c r="F1782" s="413">
        <v>105.02</v>
      </c>
      <c r="G1782" s="414">
        <f t="shared" si="54"/>
        <v>470.11997714721008</v>
      </c>
      <c r="H1782" s="415">
        <f t="shared" si="55"/>
        <v>2.3505998857360506</v>
      </c>
    </row>
    <row r="1783" spans="1:8" ht="15" hidden="1" thickBot="1">
      <c r="A1783" s="409">
        <v>202201</v>
      </c>
      <c r="B1783" s="410" t="s">
        <v>2182</v>
      </c>
      <c r="C1783" s="410" t="s">
        <v>2034</v>
      </c>
      <c r="D1783" s="411" t="s">
        <v>337</v>
      </c>
      <c r="E1783" s="412">
        <v>53200</v>
      </c>
      <c r="F1783" s="413">
        <v>105.02</v>
      </c>
      <c r="G1783" s="414">
        <f t="shared" si="54"/>
        <v>506.57017710912208</v>
      </c>
      <c r="H1783" s="415">
        <f t="shared" si="55"/>
        <v>2.5328508855456104</v>
      </c>
    </row>
    <row r="1784" spans="1:8" ht="15" hidden="1" thickBot="1">
      <c r="A1784" s="409">
        <v>202201</v>
      </c>
      <c r="B1784" s="410" t="s">
        <v>2183</v>
      </c>
      <c r="C1784" s="410" t="s">
        <v>2034</v>
      </c>
      <c r="D1784" s="411" t="s">
        <v>337</v>
      </c>
      <c r="E1784" s="412">
        <v>53200</v>
      </c>
      <c r="F1784" s="413">
        <v>105.02</v>
      </c>
      <c r="G1784" s="414">
        <f t="shared" si="54"/>
        <v>506.57017710912208</v>
      </c>
      <c r="H1784" s="415">
        <f t="shared" si="55"/>
        <v>2.5328508855456104</v>
      </c>
    </row>
    <row r="1785" spans="1:8" ht="15" hidden="1" thickBot="1">
      <c r="A1785" s="409">
        <v>202201</v>
      </c>
      <c r="B1785" s="410" t="s">
        <v>2184</v>
      </c>
      <c r="C1785" s="410" t="s">
        <v>2034</v>
      </c>
      <c r="D1785" s="411" t="s">
        <v>339</v>
      </c>
      <c r="E1785" s="412">
        <v>247</v>
      </c>
      <c r="F1785" s="413">
        <v>105.02</v>
      </c>
      <c r="G1785" s="414">
        <f t="shared" si="54"/>
        <v>2.3519329651494956</v>
      </c>
      <c r="H1785" s="415">
        <f t="shared" si="55"/>
        <v>2.3519329651494956</v>
      </c>
    </row>
    <row r="1786" spans="1:8" ht="15" hidden="1" thickBot="1">
      <c r="A1786" s="409">
        <v>202201</v>
      </c>
      <c r="B1786" s="410" t="s">
        <v>2185</v>
      </c>
      <c r="C1786" s="410" t="s">
        <v>2034</v>
      </c>
      <c r="D1786" s="411" t="s">
        <v>337</v>
      </c>
      <c r="E1786" s="412">
        <v>53200</v>
      </c>
      <c r="F1786" s="413">
        <v>105.02</v>
      </c>
      <c r="G1786" s="414">
        <f t="shared" si="54"/>
        <v>506.57017710912208</v>
      </c>
      <c r="H1786" s="415">
        <f t="shared" si="55"/>
        <v>2.5328508855456104</v>
      </c>
    </row>
    <row r="1787" spans="1:8" ht="15" hidden="1" thickBot="1">
      <c r="A1787" s="409">
        <v>202201</v>
      </c>
      <c r="B1787" s="410" t="s">
        <v>2186</v>
      </c>
      <c r="C1787" s="410" t="s">
        <v>2034</v>
      </c>
      <c r="D1787" s="411" t="s">
        <v>337</v>
      </c>
      <c r="E1787" s="412">
        <v>53340</v>
      </c>
      <c r="F1787" s="413">
        <v>105.02</v>
      </c>
      <c r="G1787" s="414">
        <f t="shared" si="54"/>
        <v>507.90325652256718</v>
      </c>
      <c r="H1787" s="415">
        <f t="shared" si="55"/>
        <v>2.5395162826128357</v>
      </c>
    </row>
    <row r="1788" spans="1:8" ht="15" hidden="1" thickBot="1">
      <c r="A1788" s="409">
        <v>202201</v>
      </c>
      <c r="B1788" s="410" t="s">
        <v>2187</v>
      </c>
      <c r="C1788" s="410" t="s">
        <v>2034</v>
      </c>
      <c r="D1788" s="411" t="s">
        <v>337</v>
      </c>
      <c r="E1788" s="412">
        <v>51048</v>
      </c>
      <c r="F1788" s="413">
        <v>105.02</v>
      </c>
      <c r="G1788" s="414">
        <f t="shared" si="54"/>
        <v>486.07884212530951</v>
      </c>
      <c r="H1788" s="415">
        <f t="shared" si="55"/>
        <v>2.4303942106265475</v>
      </c>
    </row>
    <row r="1789" spans="1:8" ht="15" hidden="1" thickBot="1">
      <c r="A1789" s="409">
        <v>202201</v>
      </c>
      <c r="B1789" s="410" t="s">
        <v>2188</v>
      </c>
      <c r="C1789" s="410" t="s">
        <v>2034</v>
      </c>
      <c r="D1789" s="411" t="s">
        <v>339</v>
      </c>
      <c r="E1789" s="412">
        <v>255</v>
      </c>
      <c r="F1789" s="413">
        <v>105.02</v>
      </c>
      <c r="G1789" s="414">
        <f t="shared" si="54"/>
        <v>2.4281089316320701</v>
      </c>
      <c r="H1789" s="415">
        <f t="shared" si="55"/>
        <v>2.4281089316320701</v>
      </c>
    </row>
    <row r="1790" spans="1:8" ht="15" hidden="1" thickBot="1">
      <c r="A1790" s="409">
        <v>202201</v>
      </c>
      <c r="B1790" s="410" t="s">
        <v>2189</v>
      </c>
      <c r="C1790" s="410" t="s">
        <v>2034</v>
      </c>
      <c r="D1790" s="411" t="s">
        <v>337</v>
      </c>
      <c r="E1790" s="412">
        <v>46699</v>
      </c>
      <c r="F1790" s="413">
        <v>105.02</v>
      </c>
      <c r="G1790" s="414">
        <f t="shared" si="54"/>
        <v>444.66768234621981</v>
      </c>
      <c r="H1790" s="415">
        <f t="shared" si="55"/>
        <v>2.223338411731099</v>
      </c>
    </row>
    <row r="1791" spans="1:8" ht="15" hidden="1" thickBot="1">
      <c r="A1791" s="409">
        <v>202201</v>
      </c>
      <c r="B1791" s="410" t="s">
        <v>2190</v>
      </c>
      <c r="C1791" s="410" t="s">
        <v>2034</v>
      </c>
      <c r="D1791" s="411" t="s">
        <v>337</v>
      </c>
      <c r="E1791" s="412">
        <v>44771</v>
      </c>
      <c r="F1791" s="413">
        <v>105.02</v>
      </c>
      <c r="G1791" s="414">
        <f t="shared" si="54"/>
        <v>426.30927442391925</v>
      </c>
      <c r="H1791" s="415">
        <f t="shared" si="55"/>
        <v>2.1315463721195962</v>
      </c>
    </row>
    <row r="1792" spans="1:8" ht="15" hidden="1" thickBot="1">
      <c r="A1792" s="409">
        <v>202201</v>
      </c>
      <c r="B1792" s="410" t="s">
        <v>2191</v>
      </c>
      <c r="C1792" s="410" t="s">
        <v>2034</v>
      </c>
      <c r="D1792" s="411" t="s">
        <v>337</v>
      </c>
      <c r="E1792" s="412">
        <v>47249</v>
      </c>
      <c r="F1792" s="413">
        <v>105.02</v>
      </c>
      <c r="G1792" s="414">
        <f t="shared" si="54"/>
        <v>449.9047800418968</v>
      </c>
      <c r="H1792" s="415">
        <f t="shared" si="55"/>
        <v>2.2495239002094838</v>
      </c>
    </row>
    <row r="1793" spans="1:8" ht="15" hidden="1" thickBot="1">
      <c r="A1793" s="409">
        <v>202201</v>
      </c>
      <c r="B1793" s="410" t="s">
        <v>2192</v>
      </c>
      <c r="C1793" s="410" t="s">
        <v>2034</v>
      </c>
      <c r="D1793" s="411" t="s">
        <v>337</v>
      </c>
      <c r="E1793" s="412">
        <v>49513</v>
      </c>
      <c r="F1793" s="413">
        <v>105.02</v>
      </c>
      <c r="G1793" s="414">
        <f t="shared" si="54"/>
        <v>471.46257855646547</v>
      </c>
      <c r="H1793" s="415">
        <f t="shared" si="55"/>
        <v>2.3573128927823275</v>
      </c>
    </row>
    <row r="1794" spans="1:8" ht="15" hidden="1" thickBot="1">
      <c r="A1794" s="409">
        <v>202201</v>
      </c>
      <c r="B1794" s="410" t="s">
        <v>2193</v>
      </c>
      <c r="C1794" s="410" t="s">
        <v>2034</v>
      </c>
      <c r="D1794" s="411" t="s">
        <v>339</v>
      </c>
      <c r="E1794" s="412">
        <v>248</v>
      </c>
      <c r="F1794" s="413">
        <v>105.02</v>
      </c>
      <c r="G1794" s="414">
        <f t="shared" ref="G1794:G1857" si="56">+E1794/F1794</f>
        <v>2.3614549609598172</v>
      </c>
      <c r="H1794" s="415">
        <f t="shared" ref="H1794:H1857" si="57">IF(D1794="TB",G1794/200,IF(D1794="LT",G1794,"VER"))</f>
        <v>2.3614549609598172</v>
      </c>
    </row>
    <row r="1795" spans="1:8" ht="15" hidden="1" thickBot="1">
      <c r="A1795" s="409">
        <v>202201</v>
      </c>
      <c r="B1795" s="410" t="s">
        <v>2194</v>
      </c>
      <c r="C1795" s="410" t="s">
        <v>2034</v>
      </c>
      <c r="D1795" s="411" t="s">
        <v>337</v>
      </c>
      <c r="E1795" s="412">
        <v>41441</v>
      </c>
      <c r="F1795" s="413">
        <v>105.02</v>
      </c>
      <c r="G1795" s="414">
        <f t="shared" si="56"/>
        <v>394.60102837554751</v>
      </c>
      <c r="H1795" s="415">
        <f t="shared" si="57"/>
        <v>1.9730051418777377</v>
      </c>
    </row>
    <row r="1796" spans="1:8" ht="15" hidden="1" thickBot="1">
      <c r="A1796" s="409">
        <v>202201</v>
      </c>
      <c r="B1796" s="410" t="s">
        <v>2195</v>
      </c>
      <c r="C1796" s="410" t="s">
        <v>2034</v>
      </c>
      <c r="D1796" s="411" t="s">
        <v>339</v>
      </c>
      <c r="E1796" s="412">
        <v>207</v>
      </c>
      <c r="F1796" s="413">
        <v>105.02</v>
      </c>
      <c r="G1796" s="414">
        <f t="shared" si="56"/>
        <v>1.9710531327366216</v>
      </c>
      <c r="H1796" s="415">
        <f t="shared" si="57"/>
        <v>1.9710531327366216</v>
      </c>
    </row>
    <row r="1797" spans="1:8" ht="15" hidden="1" thickBot="1">
      <c r="A1797" s="409">
        <v>202201</v>
      </c>
      <c r="B1797" s="410" t="s">
        <v>2196</v>
      </c>
      <c r="C1797" s="410" t="s">
        <v>2034</v>
      </c>
      <c r="D1797" s="411" t="s">
        <v>337</v>
      </c>
      <c r="E1797" s="412">
        <v>44484</v>
      </c>
      <c r="F1797" s="413">
        <v>105.02</v>
      </c>
      <c r="G1797" s="414">
        <f t="shared" si="56"/>
        <v>423.57646162635689</v>
      </c>
      <c r="H1797" s="415">
        <f t="shared" si="57"/>
        <v>2.1178823081317844</v>
      </c>
    </row>
    <row r="1798" spans="1:8" ht="15" hidden="1" thickBot="1">
      <c r="A1798" s="409">
        <v>202201</v>
      </c>
      <c r="B1798" s="410" t="s">
        <v>2197</v>
      </c>
      <c r="C1798" s="410" t="s">
        <v>2034</v>
      </c>
      <c r="D1798" s="411" t="s">
        <v>337</v>
      </c>
      <c r="E1798" s="412">
        <v>44741</v>
      </c>
      <c r="F1798" s="413">
        <v>105.02</v>
      </c>
      <c r="G1798" s="414">
        <f t="shared" si="56"/>
        <v>426.02361454960959</v>
      </c>
      <c r="H1798" s="415">
        <f t="shared" si="57"/>
        <v>2.130118072748048</v>
      </c>
    </row>
    <row r="1799" spans="1:8" ht="15" hidden="1" thickBot="1">
      <c r="A1799" s="409">
        <v>202201</v>
      </c>
      <c r="B1799" s="410" t="s">
        <v>2198</v>
      </c>
      <c r="C1799" s="410" t="s">
        <v>2034</v>
      </c>
      <c r="D1799" s="411" t="s">
        <v>337</v>
      </c>
      <c r="E1799" s="412">
        <v>41441</v>
      </c>
      <c r="F1799" s="413">
        <v>105.02</v>
      </c>
      <c r="G1799" s="414">
        <f t="shared" si="56"/>
        <v>394.60102837554751</v>
      </c>
      <c r="H1799" s="415">
        <f t="shared" si="57"/>
        <v>1.9730051418777377</v>
      </c>
    </row>
    <row r="1800" spans="1:8" ht="15" hidden="1" thickBot="1">
      <c r="A1800" s="409">
        <v>202201</v>
      </c>
      <c r="B1800" s="410" t="s">
        <v>2199</v>
      </c>
      <c r="C1800" s="410" t="s">
        <v>2034</v>
      </c>
      <c r="D1800" s="411" t="s">
        <v>339</v>
      </c>
      <c r="E1800" s="412">
        <v>207</v>
      </c>
      <c r="F1800" s="413">
        <v>105.02</v>
      </c>
      <c r="G1800" s="414">
        <f t="shared" si="56"/>
        <v>1.9710531327366216</v>
      </c>
      <c r="H1800" s="415">
        <f t="shared" si="57"/>
        <v>1.9710531327366216</v>
      </c>
    </row>
    <row r="1801" spans="1:8" ht="15" hidden="1" thickBot="1">
      <c r="A1801" s="409">
        <v>202201</v>
      </c>
      <c r="B1801" s="410" t="s">
        <v>2200</v>
      </c>
      <c r="C1801" s="410" t="s">
        <v>2034</v>
      </c>
      <c r="D1801" s="411" t="s">
        <v>337</v>
      </c>
      <c r="E1801" s="412">
        <v>41441</v>
      </c>
      <c r="F1801" s="413">
        <v>105.02</v>
      </c>
      <c r="G1801" s="414">
        <f t="shared" si="56"/>
        <v>394.60102837554751</v>
      </c>
      <c r="H1801" s="415">
        <f t="shared" si="57"/>
        <v>1.9730051418777377</v>
      </c>
    </row>
    <row r="1802" spans="1:8" ht="15" hidden="1" thickBot="1">
      <c r="A1802" s="409">
        <v>202201</v>
      </c>
      <c r="B1802" s="410" t="s">
        <v>2201</v>
      </c>
      <c r="C1802" s="410" t="s">
        <v>2034</v>
      </c>
      <c r="D1802" s="411" t="s">
        <v>339</v>
      </c>
      <c r="E1802" s="412">
        <v>207</v>
      </c>
      <c r="F1802" s="413">
        <v>105.02</v>
      </c>
      <c r="G1802" s="414">
        <f t="shared" si="56"/>
        <v>1.9710531327366216</v>
      </c>
      <c r="H1802" s="415">
        <f t="shared" si="57"/>
        <v>1.9710531327366216</v>
      </c>
    </row>
    <row r="1803" spans="1:8" ht="15" hidden="1" thickBot="1">
      <c r="A1803" s="409">
        <v>202201</v>
      </c>
      <c r="B1803" s="410" t="s">
        <v>2202</v>
      </c>
      <c r="C1803" s="410" t="s">
        <v>2034</v>
      </c>
      <c r="D1803" s="411" t="s">
        <v>337</v>
      </c>
      <c r="E1803" s="412">
        <v>44402</v>
      </c>
      <c r="F1803" s="413">
        <v>105.02</v>
      </c>
      <c r="G1803" s="414">
        <f t="shared" si="56"/>
        <v>422.79565796991051</v>
      </c>
      <c r="H1803" s="415">
        <f t="shared" si="57"/>
        <v>2.1139782898495527</v>
      </c>
    </row>
    <row r="1804" spans="1:8" ht="15" hidden="1" thickBot="1">
      <c r="A1804" s="409">
        <v>202201</v>
      </c>
      <c r="B1804" s="410" t="s">
        <v>2203</v>
      </c>
      <c r="C1804" s="410" t="s">
        <v>2034</v>
      </c>
      <c r="D1804" s="411" t="s">
        <v>337</v>
      </c>
      <c r="E1804" s="412">
        <v>64786</v>
      </c>
      <c r="F1804" s="413">
        <v>105.02</v>
      </c>
      <c r="G1804" s="414">
        <f t="shared" si="56"/>
        <v>616.89202056751094</v>
      </c>
      <c r="H1804" s="415">
        <f t="shared" si="57"/>
        <v>3.0844601028375549</v>
      </c>
    </row>
    <row r="1805" spans="1:8" ht="15" hidden="1" thickBot="1">
      <c r="A1805" s="409">
        <v>202201</v>
      </c>
      <c r="B1805" s="410" t="s">
        <v>2204</v>
      </c>
      <c r="C1805" s="410" t="s">
        <v>2034</v>
      </c>
      <c r="D1805" s="411" t="s">
        <v>339</v>
      </c>
      <c r="E1805" s="412">
        <v>324</v>
      </c>
      <c r="F1805" s="413">
        <v>105.02</v>
      </c>
      <c r="G1805" s="414">
        <f t="shared" si="56"/>
        <v>3.0851266425442776</v>
      </c>
      <c r="H1805" s="415">
        <f t="shared" si="57"/>
        <v>3.0851266425442776</v>
      </c>
    </row>
    <row r="1806" spans="1:8" ht="15" hidden="1" thickBot="1">
      <c r="A1806" s="409">
        <v>202201</v>
      </c>
      <c r="B1806" s="410" t="s">
        <v>2205</v>
      </c>
      <c r="C1806" s="410" t="s">
        <v>2034</v>
      </c>
      <c r="D1806" s="411" t="s">
        <v>337</v>
      </c>
      <c r="E1806" s="412">
        <v>69799</v>
      </c>
      <c r="F1806" s="413">
        <v>105.02</v>
      </c>
      <c r="G1806" s="414">
        <f t="shared" si="56"/>
        <v>664.62578556465439</v>
      </c>
      <c r="H1806" s="415">
        <f t="shared" si="57"/>
        <v>3.3231289278232721</v>
      </c>
    </row>
    <row r="1807" spans="1:8" ht="15" hidden="1" thickBot="1">
      <c r="A1807" s="409">
        <v>202201</v>
      </c>
      <c r="B1807" s="410" t="s">
        <v>2206</v>
      </c>
      <c r="C1807" s="410" t="s">
        <v>2034</v>
      </c>
      <c r="D1807" s="411" t="s">
        <v>337</v>
      </c>
      <c r="E1807" s="412">
        <v>47648</v>
      </c>
      <c r="F1807" s="413">
        <v>105.02</v>
      </c>
      <c r="G1807" s="414">
        <f t="shared" si="56"/>
        <v>453.7040563702152</v>
      </c>
      <c r="H1807" s="415">
        <f t="shared" si="57"/>
        <v>2.2685202818510759</v>
      </c>
    </row>
    <row r="1808" spans="1:8" ht="15" hidden="1" thickBot="1">
      <c r="A1808" s="409">
        <v>202201</v>
      </c>
      <c r="B1808" s="410" t="s">
        <v>2207</v>
      </c>
      <c r="C1808" s="410" t="s">
        <v>2034</v>
      </c>
      <c r="D1808" s="411" t="s">
        <v>337</v>
      </c>
      <c r="E1808" s="412">
        <v>58066</v>
      </c>
      <c r="F1808" s="413">
        <v>105.02</v>
      </c>
      <c r="G1808" s="414">
        <f t="shared" si="56"/>
        <v>552.90420872214816</v>
      </c>
      <c r="H1808" s="415">
        <f t="shared" si="57"/>
        <v>2.7645210436107406</v>
      </c>
    </row>
    <row r="1809" spans="1:8" ht="15" hidden="1" thickBot="1">
      <c r="A1809" s="409">
        <v>202201</v>
      </c>
      <c r="B1809" s="410" t="s">
        <v>2208</v>
      </c>
      <c r="C1809" s="410" t="s">
        <v>2034</v>
      </c>
      <c r="D1809" s="411" t="s">
        <v>339</v>
      </c>
      <c r="E1809" s="412">
        <v>290</v>
      </c>
      <c r="F1809" s="413">
        <v>105.02</v>
      </c>
      <c r="G1809" s="414">
        <f t="shared" si="56"/>
        <v>2.7613787849933349</v>
      </c>
      <c r="H1809" s="415">
        <f t="shared" si="57"/>
        <v>2.7613787849933349</v>
      </c>
    </row>
    <row r="1810" spans="1:8" ht="15" hidden="1" thickBot="1">
      <c r="A1810" s="409">
        <v>202201</v>
      </c>
      <c r="B1810" s="410" t="s">
        <v>2209</v>
      </c>
      <c r="C1810" s="410" t="s">
        <v>2034</v>
      </c>
      <c r="D1810" s="411" t="s">
        <v>337</v>
      </c>
      <c r="E1810" s="412">
        <v>37539</v>
      </c>
      <c r="F1810" s="413">
        <v>105.02</v>
      </c>
      <c r="G1810" s="414">
        <f t="shared" si="56"/>
        <v>357.44620072367172</v>
      </c>
      <c r="H1810" s="415">
        <f t="shared" si="57"/>
        <v>1.7872310036183585</v>
      </c>
    </row>
    <row r="1811" spans="1:8" ht="15" hidden="1" thickBot="1">
      <c r="A1811" s="409">
        <v>202201</v>
      </c>
      <c r="B1811" s="410" t="s">
        <v>2210</v>
      </c>
      <c r="C1811" s="410" t="s">
        <v>2034</v>
      </c>
      <c r="D1811" s="411" t="s">
        <v>337</v>
      </c>
      <c r="E1811" s="412">
        <v>37539</v>
      </c>
      <c r="F1811" s="413">
        <v>105.02</v>
      </c>
      <c r="G1811" s="414">
        <f t="shared" si="56"/>
        <v>357.44620072367172</v>
      </c>
      <c r="H1811" s="415">
        <f t="shared" si="57"/>
        <v>1.7872310036183585</v>
      </c>
    </row>
    <row r="1812" spans="1:8" ht="15" hidden="1" thickBot="1">
      <c r="A1812" s="409">
        <v>202201</v>
      </c>
      <c r="B1812" s="410" t="s">
        <v>2211</v>
      </c>
      <c r="C1812" s="410" t="s">
        <v>2034</v>
      </c>
      <c r="D1812" s="411" t="s">
        <v>339</v>
      </c>
      <c r="E1812" s="412">
        <v>188</v>
      </c>
      <c r="F1812" s="413">
        <v>105.02</v>
      </c>
      <c r="G1812" s="414">
        <f t="shared" si="56"/>
        <v>1.7901352123405065</v>
      </c>
      <c r="H1812" s="415">
        <f t="shared" si="57"/>
        <v>1.7901352123405065</v>
      </c>
    </row>
    <row r="1813" spans="1:8" ht="15" hidden="1" thickBot="1">
      <c r="A1813" s="409">
        <v>202201</v>
      </c>
      <c r="B1813" s="410" t="s">
        <v>2212</v>
      </c>
      <c r="C1813" s="410" t="s">
        <v>2034</v>
      </c>
      <c r="D1813" s="411" t="s">
        <v>337</v>
      </c>
      <c r="E1813" s="412">
        <v>37539</v>
      </c>
      <c r="F1813" s="413">
        <v>105.02</v>
      </c>
      <c r="G1813" s="414">
        <f t="shared" si="56"/>
        <v>357.44620072367172</v>
      </c>
      <c r="H1813" s="415">
        <f t="shared" si="57"/>
        <v>1.7872310036183585</v>
      </c>
    </row>
    <row r="1814" spans="1:8" ht="15" hidden="1" thickBot="1">
      <c r="A1814" s="409">
        <v>202201</v>
      </c>
      <c r="B1814" s="410" t="s">
        <v>2213</v>
      </c>
      <c r="C1814" s="410" t="s">
        <v>2034</v>
      </c>
      <c r="D1814" s="411" t="s">
        <v>337</v>
      </c>
      <c r="E1814" s="412">
        <v>37539</v>
      </c>
      <c r="F1814" s="413">
        <v>105.02</v>
      </c>
      <c r="G1814" s="414">
        <f t="shared" si="56"/>
        <v>357.44620072367172</v>
      </c>
      <c r="H1814" s="415">
        <f t="shared" si="57"/>
        <v>1.7872310036183585</v>
      </c>
    </row>
    <row r="1815" spans="1:8" ht="15" hidden="1" thickBot="1">
      <c r="A1815" s="409">
        <v>202201</v>
      </c>
      <c r="B1815" s="410" t="s">
        <v>2214</v>
      </c>
      <c r="C1815" s="410" t="s">
        <v>2034</v>
      </c>
      <c r="D1815" s="411" t="s">
        <v>337</v>
      </c>
      <c r="E1815" s="412">
        <v>37539</v>
      </c>
      <c r="F1815" s="413">
        <v>105.02</v>
      </c>
      <c r="G1815" s="414">
        <f t="shared" si="56"/>
        <v>357.44620072367172</v>
      </c>
      <c r="H1815" s="415">
        <f t="shared" si="57"/>
        <v>1.7872310036183585</v>
      </c>
    </row>
    <row r="1816" spans="1:8" ht="15" hidden="1" thickBot="1">
      <c r="A1816" s="409">
        <v>202201</v>
      </c>
      <c r="B1816" s="410" t="s">
        <v>2215</v>
      </c>
      <c r="C1816" s="410" t="s">
        <v>2034</v>
      </c>
      <c r="D1816" s="411" t="s">
        <v>339</v>
      </c>
      <c r="E1816" s="412">
        <v>188</v>
      </c>
      <c r="F1816" s="413">
        <v>105.02</v>
      </c>
      <c r="G1816" s="414">
        <f t="shared" si="56"/>
        <v>1.7901352123405065</v>
      </c>
      <c r="H1816" s="415">
        <f t="shared" si="57"/>
        <v>1.7901352123405065</v>
      </c>
    </row>
    <row r="1817" spans="1:8" ht="15" hidden="1" thickBot="1">
      <c r="A1817" s="409">
        <v>202201</v>
      </c>
      <c r="B1817" s="410" t="s">
        <v>2216</v>
      </c>
      <c r="C1817" s="410" t="s">
        <v>2034</v>
      </c>
      <c r="D1817" s="411" t="s">
        <v>337</v>
      </c>
      <c r="E1817" s="412">
        <v>55292</v>
      </c>
      <c r="F1817" s="413">
        <v>105.02</v>
      </c>
      <c r="G1817" s="414">
        <f t="shared" si="56"/>
        <v>526.49019234431535</v>
      </c>
      <c r="H1817" s="415">
        <f t="shared" si="57"/>
        <v>2.6324509617215766</v>
      </c>
    </row>
    <row r="1818" spans="1:8" ht="15" hidden="1" thickBot="1">
      <c r="A1818" s="409">
        <v>202201</v>
      </c>
      <c r="B1818" s="410" t="s">
        <v>2217</v>
      </c>
      <c r="C1818" s="410" t="s">
        <v>2034</v>
      </c>
      <c r="D1818" s="411" t="s">
        <v>339</v>
      </c>
      <c r="E1818" s="412">
        <v>276</v>
      </c>
      <c r="F1818" s="413">
        <v>105.02</v>
      </c>
      <c r="G1818" s="414">
        <f t="shared" si="56"/>
        <v>2.6280708436488287</v>
      </c>
      <c r="H1818" s="415">
        <f t="shared" si="57"/>
        <v>2.6280708436488287</v>
      </c>
    </row>
    <row r="1819" spans="1:8" ht="15" hidden="1" thickBot="1">
      <c r="A1819" s="409">
        <v>202201</v>
      </c>
      <c r="B1819" s="410" t="s">
        <v>2218</v>
      </c>
      <c r="C1819" s="410" t="s">
        <v>2034</v>
      </c>
      <c r="D1819" s="411" t="s">
        <v>337</v>
      </c>
      <c r="E1819" s="412">
        <v>37539</v>
      </c>
      <c r="F1819" s="413">
        <v>105.02</v>
      </c>
      <c r="G1819" s="414">
        <f t="shared" si="56"/>
        <v>357.44620072367172</v>
      </c>
      <c r="H1819" s="415">
        <f t="shared" si="57"/>
        <v>1.7872310036183585</v>
      </c>
    </row>
    <row r="1820" spans="1:8" ht="15" hidden="1" thickBot="1">
      <c r="A1820" s="409">
        <v>202201</v>
      </c>
      <c r="B1820" s="410" t="s">
        <v>2219</v>
      </c>
      <c r="C1820" s="410" t="s">
        <v>2034</v>
      </c>
      <c r="D1820" s="411" t="s">
        <v>339</v>
      </c>
      <c r="E1820" s="412">
        <v>188</v>
      </c>
      <c r="F1820" s="413">
        <v>105.02</v>
      </c>
      <c r="G1820" s="414">
        <f t="shared" si="56"/>
        <v>1.7901352123405065</v>
      </c>
      <c r="H1820" s="415">
        <f t="shared" si="57"/>
        <v>1.7901352123405065</v>
      </c>
    </row>
    <row r="1821" spans="1:8" ht="15" hidden="1" thickBot="1">
      <c r="A1821" s="409">
        <v>202201</v>
      </c>
      <c r="B1821" s="410" t="s">
        <v>2220</v>
      </c>
      <c r="C1821" s="410" t="s">
        <v>2034</v>
      </c>
      <c r="D1821" s="411" t="s">
        <v>337</v>
      </c>
      <c r="E1821" s="412">
        <v>43119</v>
      </c>
      <c r="F1821" s="413">
        <v>105.02</v>
      </c>
      <c r="G1821" s="414">
        <f t="shared" si="56"/>
        <v>410.5789373452676</v>
      </c>
      <c r="H1821" s="415">
        <f t="shared" si="57"/>
        <v>2.0528946867263382</v>
      </c>
    </row>
    <row r="1822" spans="1:8" ht="15" hidden="1" thickBot="1">
      <c r="A1822" s="409">
        <v>202201</v>
      </c>
      <c r="B1822" s="410" t="s">
        <v>2221</v>
      </c>
      <c r="C1822" s="410" t="s">
        <v>2034</v>
      </c>
      <c r="D1822" s="411" t="s">
        <v>339</v>
      </c>
      <c r="E1822" s="412">
        <v>216</v>
      </c>
      <c r="F1822" s="413">
        <v>105.02</v>
      </c>
      <c r="G1822" s="414">
        <f t="shared" si="56"/>
        <v>2.0567510950295183</v>
      </c>
      <c r="H1822" s="415">
        <f t="shared" si="57"/>
        <v>2.0567510950295183</v>
      </c>
    </row>
    <row r="1823" spans="1:8" ht="15" hidden="1" thickBot="1">
      <c r="A1823" s="409">
        <v>202201</v>
      </c>
      <c r="B1823" s="410" t="s">
        <v>2222</v>
      </c>
      <c r="C1823" s="410" t="s">
        <v>2034</v>
      </c>
      <c r="D1823" s="411" t="s">
        <v>337</v>
      </c>
      <c r="E1823" s="412">
        <v>49397</v>
      </c>
      <c r="F1823" s="413">
        <v>105.02</v>
      </c>
      <c r="G1823" s="414">
        <f t="shared" si="56"/>
        <v>470.35802704246811</v>
      </c>
      <c r="H1823" s="415">
        <f t="shared" si="57"/>
        <v>2.3517901352123407</v>
      </c>
    </row>
    <row r="1824" spans="1:8" ht="15" hidden="1" thickBot="1">
      <c r="A1824" s="409">
        <v>202201</v>
      </c>
      <c r="B1824" s="410" t="s">
        <v>2223</v>
      </c>
      <c r="C1824" s="410" t="s">
        <v>2034</v>
      </c>
      <c r="D1824" s="411" t="s">
        <v>337</v>
      </c>
      <c r="E1824" s="412">
        <v>44124</v>
      </c>
      <c r="F1824" s="413">
        <v>105.02</v>
      </c>
      <c r="G1824" s="414">
        <f t="shared" si="56"/>
        <v>420.14854313464105</v>
      </c>
      <c r="H1824" s="415">
        <f t="shared" si="57"/>
        <v>2.100742715673205</v>
      </c>
    </row>
    <row r="1825" spans="1:8" ht="15" hidden="1" thickBot="1">
      <c r="A1825" s="409">
        <v>202201</v>
      </c>
      <c r="B1825" s="410" t="s">
        <v>2224</v>
      </c>
      <c r="C1825" s="410" t="s">
        <v>2034</v>
      </c>
      <c r="D1825" s="411" t="s">
        <v>337</v>
      </c>
      <c r="E1825" s="412">
        <v>49930</v>
      </c>
      <c r="F1825" s="413">
        <v>105.02</v>
      </c>
      <c r="G1825" s="414">
        <f t="shared" si="56"/>
        <v>475.43325080936967</v>
      </c>
      <c r="H1825" s="415">
        <f t="shared" si="57"/>
        <v>2.3771662540468483</v>
      </c>
    </row>
    <row r="1826" spans="1:8" ht="15" hidden="1" thickBot="1">
      <c r="A1826" s="409">
        <v>202201</v>
      </c>
      <c r="B1826" s="410" t="s">
        <v>2225</v>
      </c>
      <c r="C1826" s="410" t="s">
        <v>2034</v>
      </c>
      <c r="D1826" s="411" t="s">
        <v>339</v>
      </c>
      <c r="E1826" s="412">
        <v>250</v>
      </c>
      <c r="F1826" s="413">
        <v>105.02</v>
      </c>
      <c r="G1826" s="414">
        <f t="shared" si="56"/>
        <v>2.380498952580461</v>
      </c>
      <c r="H1826" s="415">
        <f t="shared" si="57"/>
        <v>2.380498952580461</v>
      </c>
    </row>
    <row r="1827" spans="1:8" ht="15" hidden="1" thickBot="1">
      <c r="A1827" s="409">
        <v>202201</v>
      </c>
      <c r="B1827" s="410" t="s">
        <v>2226</v>
      </c>
      <c r="C1827" s="410" t="s">
        <v>2034</v>
      </c>
      <c r="D1827" s="411" t="s">
        <v>337</v>
      </c>
      <c r="E1827" s="412">
        <v>50029</v>
      </c>
      <c r="F1827" s="413">
        <v>105.02</v>
      </c>
      <c r="G1827" s="414">
        <f t="shared" si="56"/>
        <v>476.37592839459154</v>
      </c>
      <c r="H1827" s="415">
        <f t="shared" si="57"/>
        <v>2.3818796419729575</v>
      </c>
    </row>
    <row r="1828" spans="1:8" ht="15" hidden="1" thickBot="1">
      <c r="A1828" s="409">
        <v>202201</v>
      </c>
      <c r="B1828" s="410" t="s">
        <v>2227</v>
      </c>
      <c r="C1828" s="410" t="s">
        <v>2034</v>
      </c>
      <c r="D1828" s="411" t="s">
        <v>337</v>
      </c>
      <c r="E1828" s="412">
        <v>48744</v>
      </c>
      <c r="F1828" s="413">
        <v>105.02</v>
      </c>
      <c r="G1828" s="414">
        <f t="shared" si="56"/>
        <v>464.14016377832797</v>
      </c>
      <c r="H1828" s="415">
        <f t="shared" si="57"/>
        <v>2.3207008188916398</v>
      </c>
    </row>
    <row r="1829" spans="1:8" ht="15" hidden="1" thickBot="1">
      <c r="A1829" s="409">
        <v>202201</v>
      </c>
      <c r="B1829" s="410" t="s">
        <v>2228</v>
      </c>
      <c r="C1829" s="410" t="s">
        <v>2034</v>
      </c>
      <c r="D1829" s="411" t="s">
        <v>337</v>
      </c>
      <c r="E1829" s="412">
        <v>55515</v>
      </c>
      <c r="F1829" s="413">
        <v>105.02</v>
      </c>
      <c r="G1829" s="414">
        <f t="shared" si="56"/>
        <v>528.61359741001718</v>
      </c>
      <c r="H1829" s="415">
        <f t="shared" si="57"/>
        <v>2.6430679870500859</v>
      </c>
    </row>
    <row r="1830" spans="1:8" ht="15" hidden="1" thickBot="1">
      <c r="A1830" s="409">
        <v>202201</v>
      </c>
      <c r="B1830" s="410" t="s">
        <v>2229</v>
      </c>
      <c r="C1830" s="410" t="s">
        <v>2230</v>
      </c>
      <c r="D1830" s="411" t="s">
        <v>350</v>
      </c>
      <c r="E1830" s="412">
        <v>257.77</v>
      </c>
      <c r="F1830" s="413">
        <v>105.02</v>
      </c>
      <c r="G1830" s="414">
        <f t="shared" si="56"/>
        <v>2.4544848600266613</v>
      </c>
      <c r="H1830" s="415" t="str">
        <f t="shared" si="57"/>
        <v>VER</v>
      </c>
    </row>
    <row r="1831" spans="1:8" ht="15" hidden="1" thickBot="1">
      <c r="A1831" s="409">
        <v>202201</v>
      </c>
      <c r="B1831" s="410" t="s">
        <v>2231</v>
      </c>
      <c r="C1831" s="410" t="s">
        <v>2034</v>
      </c>
      <c r="D1831" s="411" t="s">
        <v>339</v>
      </c>
      <c r="E1831" s="412">
        <v>277.58</v>
      </c>
      <c r="F1831" s="413">
        <v>105.02</v>
      </c>
      <c r="G1831" s="414">
        <f t="shared" si="56"/>
        <v>2.6431155970291371</v>
      </c>
      <c r="H1831" s="415">
        <f t="shared" si="57"/>
        <v>2.6431155970291371</v>
      </c>
    </row>
    <row r="1832" spans="1:8" ht="15" hidden="1" thickBot="1">
      <c r="A1832" s="409">
        <v>202201</v>
      </c>
      <c r="B1832" s="410" t="s">
        <v>2232</v>
      </c>
      <c r="C1832" s="410" t="s">
        <v>2034</v>
      </c>
      <c r="D1832" s="411" t="s">
        <v>337</v>
      </c>
      <c r="E1832" s="412">
        <v>52830</v>
      </c>
      <c r="F1832" s="413">
        <v>105.02</v>
      </c>
      <c r="G1832" s="414">
        <f t="shared" si="56"/>
        <v>503.04703865930298</v>
      </c>
      <c r="H1832" s="415">
        <f t="shared" si="57"/>
        <v>2.5152351932965149</v>
      </c>
    </row>
    <row r="1833" spans="1:8" ht="15" hidden="1" thickBot="1">
      <c r="A1833" s="409">
        <v>202201</v>
      </c>
      <c r="B1833" s="410" t="s">
        <v>2233</v>
      </c>
      <c r="C1833" s="410" t="s">
        <v>2034</v>
      </c>
      <c r="D1833" s="411" t="s">
        <v>337</v>
      </c>
      <c r="E1833" s="412">
        <v>52836</v>
      </c>
      <c r="F1833" s="413">
        <v>105.02</v>
      </c>
      <c r="G1833" s="414">
        <f t="shared" si="56"/>
        <v>503.10417063416492</v>
      </c>
      <c r="H1833" s="415">
        <f t="shared" si="57"/>
        <v>2.5155208531708246</v>
      </c>
    </row>
    <row r="1834" spans="1:8" ht="15" hidden="1" thickBot="1">
      <c r="A1834" s="409">
        <v>202201</v>
      </c>
      <c r="B1834" s="410" t="s">
        <v>2234</v>
      </c>
      <c r="C1834" s="410" t="s">
        <v>2034</v>
      </c>
      <c r="D1834" s="411" t="s">
        <v>337</v>
      </c>
      <c r="E1834" s="412">
        <v>47176</v>
      </c>
      <c r="F1834" s="413">
        <v>105.02</v>
      </c>
      <c r="G1834" s="414">
        <f t="shared" si="56"/>
        <v>449.20967434774332</v>
      </c>
      <c r="H1834" s="415">
        <f t="shared" si="57"/>
        <v>2.2460483717387167</v>
      </c>
    </row>
    <row r="1835" spans="1:8" ht="15" hidden="1" thickBot="1">
      <c r="A1835" s="409">
        <v>202201</v>
      </c>
      <c r="B1835" s="410" t="s">
        <v>2235</v>
      </c>
      <c r="C1835" s="410" t="s">
        <v>2034</v>
      </c>
      <c r="D1835" s="411" t="s">
        <v>337</v>
      </c>
      <c r="E1835" s="412">
        <v>51975</v>
      </c>
      <c r="F1835" s="413">
        <v>105.02</v>
      </c>
      <c r="G1835" s="414">
        <f t="shared" si="56"/>
        <v>494.90573224147784</v>
      </c>
      <c r="H1835" s="415">
        <f t="shared" si="57"/>
        <v>2.4745286612073891</v>
      </c>
    </row>
    <row r="1836" spans="1:8" ht="15" hidden="1" thickBot="1">
      <c r="A1836" s="409">
        <v>202201</v>
      </c>
      <c r="B1836" s="410" t="s">
        <v>2236</v>
      </c>
      <c r="C1836" s="410" t="s">
        <v>791</v>
      </c>
      <c r="D1836" s="411" t="s">
        <v>337</v>
      </c>
      <c r="E1836" s="412">
        <v>35154</v>
      </c>
      <c r="F1836" s="413">
        <v>105.02</v>
      </c>
      <c r="G1836" s="414">
        <f t="shared" si="56"/>
        <v>334.73624071605411</v>
      </c>
      <c r="H1836" s="415">
        <f t="shared" si="57"/>
        <v>1.6736812035802706</v>
      </c>
    </row>
    <row r="1837" spans="1:8" ht="15" hidden="1" thickBot="1">
      <c r="A1837" s="409">
        <v>202201</v>
      </c>
      <c r="B1837" s="410" t="s">
        <v>2237</v>
      </c>
      <c r="C1837" s="410" t="s">
        <v>2034</v>
      </c>
      <c r="D1837" s="411" t="s">
        <v>339</v>
      </c>
      <c r="E1837" s="412">
        <v>260</v>
      </c>
      <c r="F1837" s="413">
        <v>105.02</v>
      </c>
      <c r="G1837" s="414">
        <f t="shared" si="56"/>
        <v>2.4757189106836792</v>
      </c>
      <c r="H1837" s="415">
        <f t="shared" si="57"/>
        <v>2.4757189106836792</v>
      </c>
    </row>
    <row r="1838" spans="1:8" ht="15" hidden="1" thickBot="1">
      <c r="A1838" s="409">
        <v>202201</v>
      </c>
      <c r="B1838" s="410" t="s">
        <v>2238</v>
      </c>
      <c r="C1838" s="410" t="s">
        <v>2034</v>
      </c>
      <c r="D1838" s="411" t="s">
        <v>337</v>
      </c>
      <c r="E1838" s="412">
        <v>38123.49</v>
      </c>
      <c r="F1838" s="413">
        <v>105.02</v>
      </c>
      <c r="G1838" s="414">
        <f t="shared" si="56"/>
        <v>363.01171205484667</v>
      </c>
      <c r="H1838" s="415">
        <f t="shared" si="57"/>
        <v>1.8150585602742333</v>
      </c>
    </row>
    <row r="1839" spans="1:8" ht="15" hidden="1" thickBot="1">
      <c r="A1839" s="409">
        <v>202201</v>
      </c>
      <c r="B1839" s="410" t="s">
        <v>2239</v>
      </c>
      <c r="C1839" s="410" t="s">
        <v>2034</v>
      </c>
      <c r="D1839" s="411" t="s">
        <v>337</v>
      </c>
      <c r="E1839" s="412">
        <v>0.01</v>
      </c>
      <c r="F1839" s="413">
        <v>105.02</v>
      </c>
      <c r="G1839" s="414">
        <f t="shared" si="56"/>
        <v>9.5219958103218437E-5</v>
      </c>
      <c r="H1839" s="415">
        <f t="shared" si="57"/>
        <v>4.7609979051609216E-7</v>
      </c>
    </row>
    <row r="1840" spans="1:8" ht="15" hidden="1" thickBot="1">
      <c r="A1840" s="409">
        <v>202201</v>
      </c>
      <c r="B1840" s="410" t="s">
        <v>2240</v>
      </c>
      <c r="C1840" s="410" t="s">
        <v>2034</v>
      </c>
      <c r="D1840" s="411" t="s">
        <v>339</v>
      </c>
      <c r="E1840" s="412">
        <v>0.01</v>
      </c>
      <c r="F1840" s="413">
        <v>105.02</v>
      </c>
      <c r="G1840" s="414">
        <f t="shared" si="56"/>
        <v>9.5219958103218437E-5</v>
      </c>
      <c r="H1840" s="415">
        <f t="shared" si="57"/>
        <v>9.5219958103218437E-5</v>
      </c>
    </row>
    <row r="1841" spans="1:8" ht="15" hidden="1" thickBot="1">
      <c r="A1841" s="409">
        <v>202201</v>
      </c>
      <c r="B1841" s="410" t="s">
        <v>2241</v>
      </c>
      <c r="C1841" s="410" t="s">
        <v>2034</v>
      </c>
      <c r="D1841" s="411" t="s">
        <v>337</v>
      </c>
      <c r="E1841" s="412">
        <v>82240</v>
      </c>
      <c r="F1841" s="413">
        <v>105.02</v>
      </c>
      <c r="G1841" s="414">
        <f t="shared" si="56"/>
        <v>783.08893544086845</v>
      </c>
      <c r="H1841" s="415">
        <f t="shared" si="57"/>
        <v>3.9154446772043423</v>
      </c>
    </row>
    <row r="1842" spans="1:8" ht="15" hidden="1" thickBot="1">
      <c r="A1842" s="409">
        <v>202201</v>
      </c>
      <c r="B1842" s="410" t="s">
        <v>2242</v>
      </c>
      <c r="C1842" s="410" t="s">
        <v>2034</v>
      </c>
      <c r="D1842" s="411" t="s">
        <v>339</v>
      </c>
      <c r="E1842" s="412">
        <v>411</v>
      </c>
      <c r="F1842" s="413">
        <v>105.02</v>
      </c>
      <c r="G1842" s="414">
        <f t="shared" si="56"/>
        <v>3.9135402780422779</v>
      </c>
      <c r="H1842" s="415">
        <f t="shared" si="57"/>
        <v>3.9135402780422779</v>
      </c>
    </row>
    <row r="1843" spans="1:8" ht="15" hidden="1" thickBot="1">
      <c r="A1843" s="409">
        <v>202201</v>
      </c>
      <c r="B1843" s="410" t="s">
        <v>2243</v>
      </c>
      <c r="C1843" s="410" t="s">
        <v>2034</v>
      </c>
      <c r="D1843" s="411" t="s">
        <v>337</v>
      </c>
      <c r="E1843" s="412">
        <v>63424</v>
      </c>
      <c r="F1843" s="413">
        <v>105.02</v>
      </c>
      <c r="G1843" s="414">
        <f t="shared" si="56"/>
        <v>603.92306227385268</v>
      </c>
      <c r="H1843" s="415">
        <f t="shared" si="57"/>
        <v>3.0196153113692632</v>
      </c>
    </row>
    <row r="1844" spans="1:8" ht="15" hidden="1" thickBot="1">
      <c r="A1844" s="409">
        <v>202201</v>
      </c>
      <c r="B1844" s="410" t="s">
        <v>2244</v>
      </c>
      <c r="C1844" s="410" t="s">
        <v>2034</v>
      </c>
      <c r="D1844" s="411" t="s">
        <v>337</v>
      </c>
      <c r="E1844" s="412">
        <v>52830</v>
      </c>
      <c r="F1844" s="413">
        <v>105.02</v>
      </c>
      <c r="G1844" s="414">
        <f t="shared" si="56"/>
        <v>503.04703865930298</v>
      </c>
      <c r="H1844" s="415">
        <f t="shared" si="57"/>
        <v>2.5152351932965149</v>
      </c>
    </row>
    <row r="1845" spans="1:8" ht="15" hidden="1" thickBot="1">
      <c r="A1845" s="409">
        <v>202201</v>
      </c>
      <c r="B1845" s="410" t="s">
        <v>2245</v>
      </c>
      <c r="C1845" s="410" t="s">
        <v>2034</v>
      </c>
      <c r="D1845" s="411" t="s">
        <v>337</v>
      </c>
      <c r="E1845" s="412">
        <v>66371</v>
      </c>
      <c r="F1845" s="413">
        <v>105.02</v>
      </c>
      <c r="G1845" s="414">
        <f t="shared" si="56"/>
        <v>631.98438392687115</v>
      </c>
      <c r="H1845" s="415">
        <f t="shared" si="57"/>
        <v>3.1599219196343555</v>
      </c>
    </row>
    <row r="1846" spans="1:8" ht="15" hidden="1" thickBot="1">
      <c r="A1846" s="409">
        <v>202201</v>
      </c>
      <c r="B1846" s="410" t="s">
        <v>2246</v>
      </c>
      <c r="C1846" s="410" t="s">
        <v>2034</v>
      </c>
      <c r="D1846" s="411" t="s">
        <v>339</v>
      </c>
      <c r="E1846" s="412">
        <v>332</v>
      </c>
      <c r="F1846" s="413">
        <v>105.02</v>
      </c>
      <c r="G1846" s="414">
        <f t="shared" si="56"/>
        <v>3.1613026090268521</v>
      </c>
      <c r="H1846" s="415">
        <f t="shared" si="57"/>
        <v>3.1613026090268521</v>
      </c>
    </row>
    <row r="1847" spans="1:8" ht="15" hidden="1" thickBot="1">
      <c r="A1847" s="409">
        <v>202201</v>
      </c>
      <c r="B1847" s="410" t="s">
        <v>2247</v>
      </c>
      <c r="C1847" s="410" t="s">
        <v>2034</v>
      </c>
      <c r="D1847" s="411" t="s">
        <v>337</v>
      </c>
      <c r="E1847" s="412">
        <v>62502</v>
      </c>
      <c r="F1847" s="413">
        <v>105.02</v>
      </c>
      <c r="G1847" s="414">
        <f t="shared" si="56"/>
        <v>595.14378213673592</v>
      </c>
      <c r="H1847" s="415">
        <f t="shared" si="57"/>
        <v>2.9757189106836797</v>
      </c>
    </row>
    <row r="1848" spans="1:8" ht="15" hidden="1" thickBot="1">
      <c r="A1848" s="409">
        <v>202201</v>
      </c>
      <c r="B1848" s="410" t="s">
        <v>2248</v>
      </c>
      <c r="C1848" s="410" t="s">
        <v>2249</v>
      </c>
      <c r="D1848" s="411" t="s">
        <v>337</v>
      </c>
      <c r="E1848" s="412">
        <v>30172</v>
      </c>
      <c r="F1848" s="413">
        <v>105.02</v>
      </c>
      <c r="G1848" s="414">
        <f t="shared" si="56"/>
        <v>287.29765758903068</v>
      </c>
      <c r="H1848" s="415">
        <f t="shared" si="57"/>
        <v>1.4364882879451535</v>
      </c>
    </row>
    <row r="1849" spans="1:8" ht="15" hidden="1" thickBot="1">
      <c r="A1849" s="409">
        <v>202201</v>
      </c>
      <c r="B1849" s="410" t="s">
        <v>2250</v>
      </c>
      <c r="C1849" s="410" t="s">
        <v>2251</v>
      </c>
      <c r="D1849" s="411" t="s">
        <v>337</v>
      </c>
      <c r="E1849" s="412">
        <v>6234</v>
      </c>
      <c r="F1849" s="413">
        <v>105.02</v>
      </c>
      <c r="G1849" s="414">
        <f t="shared" si="56"/>
        <v>59.360121881546377</v>
      </c>
      <c r="H1849" s="415">
        <f t="shared" si="57"/>
        <v>0.2968006094077319</v>
      </c>
    </row>
    <row r="1850" spans="1:8" ht="15" hidden="1" thickBot="1">
      <c r="A1850" s="409">
        <v>202201</v>
      </c>
      <c r="B1850" s="410" t="s">
        <v>2252</v>
      </c>
      <c r="C1850" s="410" t="s">
        <v>2251</v>
      </c>
      <c r="D1850" s="411" t="s">
        <v>374</v>
      </c>
      <c r="E1850" s="412">
        <v>0.01</v>
      </c>
      <c r="F1850" s="413">
        <v>105.02</v>
      </c>
      <c r="G1850" s="414">
        <f t="shared" si="56"/>
        <v>9.5219958103218437E-5</v>
      </c>
      <c r="H1850" s="415" t="str">
        <f t="shared" si="57"/>
        <v>VER</v>
      </c>
    </row>
    <row r="1851" spans="1:8" ht="15" hidden="1" thickBot="1">
      <c r="A1851" s="409">
        <v>202201</v>
      </c>
      <c r="B1851" s="410" t="s">
        <v>2253</v>
      </c>
      <c r="C1851" s="410" t="s">
        <v>791</v>
      </c>
      <c r="D1851" s="411" t="s">
        <v>337</v>
      </c>
      <c r="E1851" s="412">
        <v>68476</v>
      </c>
      <c r="F1851" s="413">
        <v>105.02</v>
      </c>
      <c r="G1851" s="414">
        <f t="shared" si="56"/>
        <v>652.02818510759857</v>
      </c>
      <c r="H1851" s="415">
        <f t="shared" si="57"/>
        <v>3.2601409255379927</v>
      </c>
    </row>
    <row r="1852" spans="1:8" ht="15" hidden="1" thickBot="1">
      <c r="A1852" s="409">
        <v>202201</v>
      </c>
      <c r="B1852" s="410" t="s">
        <v>2254</v>
      </c>
      <c r="C1852" s="410" t="s">
        <v>791</v>
      </c>
      <c r="D1852" s="411" t="s">
        <v>337</v>
      </c>
      <c r="E1852" s="412">
        <v>99526</v>
      </c>
      <c r="F1852" s="413">
        <v>105.02</v>
      </c>
      <c r="G1852" s="414">
        <f t="shared" si="56"/>
        <v>947.68615501809188</v>
      </c>
      <c r="H1852" s="415">
        <f t="shared" si="57"/>
        <v>4.7384307750904595</v>
      </c>
    </row>
    <row r="1853" spans="1:8" ht="15" hidden="1" thickBot="1">
      <c r="A1853" s="409">
        <v>202201</v>
      </c>
      <c r="B1853" s="410" t="s">
        <v>2255</v>
      </c>
      <c r="C1853" s="410" t="s">
        <v>791</v>
      </c>
      <c r="D1853" s="411" t="s">
        <v>337</v>
      </c>
      <c r="E1853" s="412">
        <v>47204</v>
      </c>
      <c r="F1853" s="413">
        <v>105.02</v>
      </c>
      <c r="G1853" s="414">
        <f t="shared" si="56"/>
        <v>449.47629023043231</v>
      </c>
      <c r="H1853" s="415">
        <f t="shared" si="57"/>
        <v>2.2473814511521617</v>
      </c>
    </row>
    <row r="1854" spans="1:8" ht="15" hidden="1" thickBot="1">
      <c r="A1854" s="409">
        <v>202201</v>
      </c>
      <c r="B1854" s="410" t="s">
        <v>2256</v>
      </c>
      <c r="C1854" s="410" t="s">
        <v>791</v>
      </c>
      <c r="D1854" s="411" t="s">
        <v>337</v>
      </c>
      <c r="E1854" s="412">
        <v>69103</v>
      </c>
      <c r="F1854" s="413">
        <v>105.02</v>
      </c>
      <c r="G1854" s="414">
        <f t="shared" si="56"/>
        <v>657.99847648067032</v>
      </c>
      <c r="H1854" s="415">
        <f t="shared" si="57"/>
        <v>3.2899923824033515</v>
      </c>
    </row>
    <row r="1855" spans="1:8" ht="15" hidden="1" thickBot="1">
      <c r="A1855" s="409">
        <v>202201</v>
      </c>
      <c r="B1855" s="410" t="s">
        <v>2257</v>
      </c>
      <c r="C1855" s="410" t="s">
        <v>791</v>
      </c>
      <c r="D1855" s="411" t="s">
        <v>337</v>
      </c>
      <c r="E1855" s="412">
        <v>66499</v>
      </c>
      <c r="F1855" s="413">
        <v>105.02</v>
      </c>
      <c r="G1855" s="414">
        <f t="shared" si="56"/>
        <v>633.20319939059232</v>
      </c>
      <c r="H1855" s="415">
        <f t="shared" si="57"/>
        <v>3.1660159969529618</v>
      </c>
    </row>
    <row r="1856" spans="1:8" ht="15" hidden="1" thickBot="1">
      <c r="A1856" s="409">
        <v>202201</v>
      </c>
      <c r="B1856" s="410" t="s">
        <v>2258</v>
      </c>
      <c r="C1856" s="410" t="s">
        <v>791</v>
      </c>
      <c r="D1856" s="411" t="s">
        <v>337</v>
      </c>
      <c r="E1856" s="412">
        <v>66499</v>
      </c>
      <c r="F1856" s="413">
        <v>105.02</v>
      </c>
      <c r="G1856" s="414">
        <f t="shared" si="56"/>
        <v>633.20319939059232</v>
      </c>
      <c r="H1856" s="415">
        <f t="shared" si="57"/>
        <v>3.1660159969529618</v>
      </c>
    </row>
    <row r="1857" spans="1:8" ht="15" hidden="1" thickBot="1">
      <c r="A1857" s="409">
        <v>202201</v>
      </c>
      <c r="B1857" s="410" t="s">
        <v>2259</v>
      </c>
      <c r="C1857" s="410" t="s">
        <v>791</v>
      </c>
      <c r="D1857" s="411" t="s">
        <v>337</v>
      </c>
      <c r="E1857" s="412">
        <v>66499</v>
      </c>
      <c r="F1857" s="413">
        <v>105.02</v>
      </c>
      <c r="G1857" s="414">
        <f t="shared" si="56"/>
        <v>633.20319939059232</v>
      </c>
      <c r="H1857" s="415">
        <f t="shared" si="57"/>
        <v>3.1660159969529618</v>
      </c>
    </row>
    <row r="1858" spans="1:8" ht="15" hidden="1" thickBot="1">
      <c r="A1858" s="409">
        <v>202201</v>
      </c>
      <c r="B1858" s="410" t="s">
        <v>2260</v>
      </c>
      <c r="C1858" s="410" t="s">
        <v>791</v>
      </c>
      <c r="D1858" s="411" t="s">
        <v>339</v>
      </c>
      <c r="E1858" s="412">
        <v>332</v>
      </c>
      <c r="F1858" s="413">
        <v>105.02</v>
      </c>
      <c r="G1858" s="414">
        <f t="shared" ref="G1858:G1921" si="58">+E1858/F1858</f>
        <v>3.1613026090268521</v>
      </c>
      <c r="H1858" s="415">
        <f t="shared" ref="H1858:H1921" si="59">IF(D1858="TB",G1858/200,IF(D1858="LT",G1858,"VER"))</f>
        <v>3.1613026090268521</v>
      </c>
    </row>
    <row r="1859" spans="1:8" ht="15" hidden="1" thickBot="1">
      <c r="A1859" s="409">
        <v>202201</v>
      </c>
      <c r="B1859" s="410" t="s">
        <v>2261</v>
      </c>
      <c r="C1859" s="410" t="s">
        <v>791</v>
      </c>
      <c r="D1859" s="411" t="s">
        <v>337</v>
      </c>
      <c r="E1859" s="412">
        <v>66499</v>
      </c>
      <c r="F1859" s="413">
        <v>105.02</v>
      </c>
      <c r="G1859" s="414">
        <f t="shared" si="58"/>
        <v>633.20319939059232</v>
      </c>
      <c r="H1859" s="415">
        <f t="shared" si="59"/>
        <v>3.1660159969529618</v>
      </c>
    </row>
    <row r="1860" spans="1:8" ht="15" hidden="1" thickBot="1">
      <c r="A1860" s="409">
        <v>202201</v>
      </c>
      <c r="B1860" s="410" t="s">
        <v>2262</v>
      </c>
      <c r="C1860" s="410" t="s">
        <v>791</v>
      </c>
      <c r="D1860" s="411" t="s">
        <v>337</v>
      </c>
      <c r="E1860" s="412">
        <v>99635</v>
      </c>
      <c r="F1860" s="413">
        <v>105.02</v>
      </c>
      <c r="G1860" s="414">
        <f t="shared" si="58"/>
        <v>948.7240525614169</v>
      </c>
      <c r="H1860" s="415">
        <f t="shared" si="59"/>
        <v>4.7436202628070845</v>
      </c>
    </row>
    <row r="1861" spans="1:8" ht="15" hidden="1" thickBot="1">
      <c r="A1861" s="409">
        <v>202201</v>
      </c>
      <c r="B1861" s="410" t="s">
        <v>2263</v>
      </c>
      <c r="C1861" s="410" t="s">
        <v>791</v>
      </c>
      <c r="D1861" s="411" t="s">
        <v>339</v>
      </c>
      <c r="E1861" s="412">
        <v>498</v>
      </c>
      <c r="F1861" s="413">
        <v>105.02</v>
      </c>
      <c r="G1861" s="414">
        <f t="shared" si="58"/>
        <v>4.7419539135402786</v>
      </c>
      <c r="H1861" s="415">
        <f t="shared" si="59"/>
        <v>4.7419539135402786</v>
      </c>
    </row>
    <row r="1862" spans="1:8" ht="15" hidden="1" thickBot="1">
      <c r="A1862" s="409">
        <v>202201</v>
      </c>
      <c r="B1862" s="410" t="s">
        <v>2264</v>
      </c>
      <c r="C1862" s="410" t="s">
        <v>791</v>
      </c>
      <c r="D1862" s="411" t="s">
        <v>337</v>
      </c>
      <c r="E1862" s="412">
        <v>39135</v>
      </c>
      <c r="F1862" s="413">
        <v>105.02</v>
      </c>
      <c r="G1862" s="414">
        <f t="shared" si="58"/>
        <v>372.64330603694538</v>
      </c>
      <c r="H1862" s="415">
        <f t="shared" si="59"/>
        <v>1.8632165301847268</v>
      </c>
    </row>
    <row r="1863" spans="1:8" ht="15" hidden="1" thickBot="1">
      <c r="A1863" s="409">
        <v>202201</v>
      </c>
      <c r="B1863" s="410" t="s">
        <v>2265</v>
      </c>
      <c r="C1863" s="410" t="s">
        <v>791</v>
      </c>
      <c r="D1863" s="411" t="s">
        <v>339</v>
      </c>
      <c r="E1863" s="412">
        <v>196</v>
      </c>
      <c r="F1863" s="413">
        <v>105.02</v>
      </c>
      <c r="G1863" s="414">
        <f t="shared" si="58"/>
        <v>1.8663111788230813</v>
      </c>
      <c r="H1863" s="415">
        <f t="shared" si="59"/>
        <v>1.8663111788230813</v>
      </c>
    </row>
    <row r="1864" spans="1:8" ht="15" hidden="1" thickBot="1">
      <c r="A1864" s="409">
        <v>202201</v>
      </c>
      <c r="B1864" s="410" t="s">
        <v>2266</v>
      </c>
      <c r="C1864" s="410" t="s">
        <v>791</v>
      </c>
      <c r="D1864" s="411" t="s">
        <v>337</v>
      </c>
      <c r="E1864" s="412">
        <v>68475</v>
      </c>
      <c r="F1864" s="413">
        <v>105.02</v>
      </c>
      <c r="G1864" s="414">
        <f t="shared" si="58"/>
        <v>652.01866311178821</v>
      </c>
      <c r="H1864" s="415">
        <f t="shared" si="59"/>
        <v>3.2600933155589411</v>
      </c>
    </row>
    <row r="1865" spans="1:8" ht="15" hidden="1" thickBot="1">
      <c r="A1865" s="409">
        <v>202201</v>
      </c>
      <c r="B1865" s="410" t="s">
        <v>2267</v>
      </c>
      <c r="C1865" s="410" t="s">
        <v>791</v>
      </c>
      <c r="D1865" s="411" t="s">
        <v>339</v>
      </c>
      <c r="E1865" s="412">
        <v>342</v>
      </c>
      <c r="F1865" s="413">
        <v>105.02</v>
      </c>
      <c r="G1865" s="414">
        <f t="shared" si="58"/>
        <v>3.2565225671300704</v>
      </c>
      <c r="H1865" s="415">
        <f t="shared" si="59"/>
        <v>3.2565225671300704</v>
      </c>
    </row>
    <row r="1866" spans="1:8" ht="15" hidden="1" thickBot="1">
      <c r="A1866" s="409">
        <v>202201</v>
      </c>
      <c r="B1866" s="410" t="s">
        <v>2268</v>
      </c>
      <c r="C1866" s="410" t="s">
        <v>791</v>
      </c>
      <c r="D1866" s="411" t="s">
        <v>337</v>
      </c>
      <c r="E1866" s="412">
        <v>63301</v>
      </c>
      <c r="F1866" s="413">
        <v>105.02</v>
      </c>
      <c r="G1866" s="414">
        <f t="shared" si="58"/>
        <v>602.75185678918308</v>
      </c>
      <c r="H1866" s="415">
        <f t="shared" si="59"/>
        <v>3.0137592839459155</v>
      </c>
    </row>
    <row r="1867" spans="1:8" ht="15" hidden="1" thickBot="1">
      <c r="A1867" s="409">
        <v>202201</v>
      </c>
      <c r="B1867" s="410" t="s">
        <v>2269</v>
      </c>
      <c r="C1867" s="410" t="s">
        <v>2034</v>
      </c>
      <c r="D1867" s="411" t="s">
        <v>337</v>
      </c>
      <c r="E1867" s="412">
        <v>75740</v>
      </c>
      <c r="F1867" s="413">
        <v>105.02</v>
      </c>
      <c r="G1867" s="414">
        <f t="shared" si="58"/>
        <v>721.19596267377642</v>
      </c>
      <c r="H1867" s="415">
        <f t="shared" si="59"/>
        <v>3.6059798133688821</v>
      </c>
    </row>
    <row r="1868" spans="1:8" ht="15" hidden="1" thickBot="1">
      <c r="A1868" s="409">
        <v>202201</v>
      </c>
      <c r="B1868" s="410" t="s">
        <v>2270</v>
      </c>
      <c r="C1868" s="410" t="s">
        <v>791</v>
      </c>
      <c r="D1868" s="411" t="s">
        <v>337</v>
      </c>
      <c r="E1868" s="412">
        <v>66581</v>
      </c>
      <c r="F1868" s="413">
        <v>105.02</v>
      </c>
      <c r="G1868" s="414">
        <f t="shared" si="58"/>
        <v>633.98400304703864</v>
      </c>
      <c r="H1868" s="415">
        <f t="shared" si="59"/>
        <v>3.1699200152351934</v>
      </c>
    </row>
    <row r="1869" spans="1:8" ht="15" hidden="1" thickBot="1">
      <c r="A1869" s="409">
        <v>202201</v>
      </c>
      <c r="B1869" s="410" t="s">
        <v>2271</v>
      </c>
      <c r="C1869" s="410" t="s">
        <v>791</v>
      </c>
      <c r="D1869" s="411" t="s">
        <v>337</v>
      </c>
      <c r="E1869" s="412">
        <v>66593</v>
      </c>
      <c r="F1869" s="413">
        <v>105.02</v>
      </c>
      <c r="G1869" s="414">
        <f t="shared" si="58"/>
        <v>634.0982669967625</v>
      </c>
      <c r="H1869" s="415">
        <f t="shared" si="59"/>
        <v>3.1704913349838124</v>
      </c>
    </row>
    <row r="1870" spans="1:8" ht="15" hidden="1" thickBot="1">
      <c r="A1870" s="409">
        <v>202201</v>
      </c>
      <c r="B1870" s="410" t="s">
        <v>2272</v>
      </c>
      <c r="C1870" s="410" t="s">
        <v>791</v>
      </c>
      <c r="D1870" s="411" t="s">
        <v>337</v>
      </c>
      <c r="E1870" s="412">
        <v>85806</v>
      </c>
      <c r="F1870" s="413">
        <v>105.02</v>
      </c>
      <c r="G1870" s="414">
        <f t="shared" si="58"/>
        <v>817.04437250047613</v>
      </c>
      <c r="H1870" s="415">
        <f t="shared" si="59"/>
        <v>4.0852218625023804</v>
      </c>
    </row>
    <row r="1871" spans="1:8" ht="15" hidden="1" thickBot="1">
      <c r="A1871" s="409">
        <v>202201</v>
      </c>
      <c r="B1871" s="410" t="s">
        <v>2273</v>
      </c>
      <c r="C1871" s="410" t="s">
        <v>791</v>
      </c>
      <c r="D1871" s="411" t="s">
        <v>337</v>
      </c>
      <c r="E1871" s="412">
        <v>66499</v>
      </c>
      <c r="F1871" s="413">
        <v>105.02</v>
      </c>
      <c r="G1871" s="414">
        <f t="shared" si="58"/>
        <v>633.20319939059232</v>
      </c>
      <c r="H1871" s="415">
        <f t="shared" si="59"/>
        <v>3.1660159969529618</v>
      </c>
    </row>
    <row r="1872" spans="1:8" ht="15" hidden="1" thickBot="1">
      <c r="A1872" s="409">
        <v>202201</v>
      </c>
      <c r="B1872" s="410" t="s">
        <v>2274</v>
      </c>
      <c r="C1872" s="410" t="s">
        <v>791</v>
      </c>
      <c r="D1872" s="411" t="s">
        <v>339</v>
      </c>
      <c r="E1872" s="412">
        <v>332</v>
      </c>
      <c r="F1872" s="413">
        <v>105.02</v>
      </c>
      <c r="G1872" s="414">
        <f t="shared" si="58"/>
        <v>3.1613026090268521</v>
      </c>
      <c r="H1872" s="415">
        <f t="shared" si="59"/>
        <v>3.1613026090268521</v>
      </c>
    </row>
    <row r="1873" spans="1:8" ht="15" hidden="1" thickBot="1">
      <c r="A1873" s="409">
        <v>202201</v>
      </c>
      <c r="B1873" s="410" t="s">
        <v>2275</v>
      </c>
      <c r="C1873" s="410" t="s">
        <v>791</v>
      </c>
      <c r="D1873" s="411" t="s">
        <v>337</v>
      </c>
      <c r="E1873" s="412">
        <v>51800</v>
      </c>
      <c r="F1873" s="413">
        <v>105.02</v>
      </c>
      <c r="G1873" s="414">
        <f t="shared" si="58"/>
        <v>493.23938297467151</v>
      </c>
      <c r="H1873" s="415">
        <f t="shared" si="59"/>
        <v>2.4661969148733576</v>
      </c>
    </row>
    <row r="1874" spans="1:8" ht="15" hidden="1" thickBot="1">
      <c r="A1874" s="409">
        <v>202201</v>
      </c>
      <c r="B1874" s="410" t="s">
        <v>2276</v>
      </c>
      <c r="C1874" s="410" t="s">
        <v>791</v>
      </c>
      <c r="D1874" s="411" t="s">
        <v>337</v>
      </c>
      <c r="E1874" s="412">
        <v>87283</v>
      </c>
      <c r="F1874" s="413">
        <v>105.02</v>
      </c>
      <c r="G1874" s="414">
        <f t="shared" si="58"/>
        <v>831.10836031232145</v>
      </c>
      <c r="H1874" s="415">
        <f t="shared" si="59"/>
        <v>4.1555418015616077</v>
      </c>
    </row>
    <row r="1875" spans="1:8" ht="15" hidden="1" thickBot="1">
      <c r="A1875" s="409">
        <v>202201</v>
      </c>
      <c r="B1875" s="410" t="s">
        <v>2277</v>
      </c>
      <c r="C1875" s="410" t="s">
        <v>791</v>
      </c>
      <c r="D1875" s="411" t="s">
        <v>337</v>
      </c>
      <c r="E1875" s="412">
        <v>87283</v>
      </c>
      <c r="F1875" s="413">
        <v>105.02</v>
      </c>
      <c r="G1875" s="414">
        <f t="shared" si="58"/>
        <v>831.10836031232145</v>
      </c>
      <c r="H1875" s="415">
        <f t="shared" si="59"/>
        <v>4.1555418015616077</v>
      </c>
    </row>
    <row r="1876" spans="1:8" ht="15" hidden="1" thickBot="1">
      <c r="A1876" s="409">
        <v>202201</v>
      </c>
      <c r="B1876" s="410" t="s">
        <v>2278</v>
      </c>
      <c r="C1876" s="410" t="s">
        <v>791</v>
      </c>
      <c r="D1876" s="411" t="s">
        <v>337</v>
      </c>
      <c r="E1876" s="412">
        <v>45371</v>
      </c>
      <c r="F1876" s="413">
        <v>105.02</v>
      </c>
      <c r="G1876" s="414">
        <f t="shared" si="58"/>
        <v>432.02247191011236</v>
      </c>
      <c r="H1876" s="415">
        <f t="shared" si="59"/>
        <v>2.1601123595505616</v>
      </c>
    </row>
    <row r="1877" spans="1:8" ht="15" hidden="1" thickBot="1">
      <c r="A1877" s="409">
        <v>202201</v>
      </c>
      <c r="B1877" s="410" t="s">
        <v>2279</v>
      </c>
      <c r="C1877" s="410" t="s">
        <v>791</v>
      </c>
      <c r="D1877" s="411" t="s">
        <v>339</v>
      </c>
      <c r="E1877" s="412">
        <v>227</v>
      </c>
      <c r="F1877" s="413">
        <v>105.02</v>
      </c>
      <c r="G1877" s="414">
        <f t="shared" si="58"/>
        <v>2.1614930489430586</v>
      </c>
      <c r="H1877" s="415">
        <f t="shared" si="59"/>
        <v>2.1614930489430586</v>
      </c>
    </row>
    <row r="1878" spans="1:8" ht="15" hidden="1" thickBot="1">
      <c r="A1878" s="409">
        <v>202201</v>
      </c>
      <c r="B1878" s="410" t="s">
        <v>2280</v>
      </c>
      <c r="C1878" s="410" t="s">
        <v>791</v>
      </c>
      <c r="D1878" s="411" t="s">
        <v>339</v>
      </c>
      <c r="E1878" s="412">
        <v>259</v>
      </c>
      <c r="F1878" s="413">
        <v>105.02</v>
      </c>
      <c r="G1878" s="414">
        <f t="shared" si="58"/>
        <v>2.4661969148733576</v>
      </c>
      <c r="H1878" s="415">
        <f t="shared" si="59"/>
        <v>2.4661969148733576</v>
      </c>
    </row>
    <row r="1879" spans="1:8" ht="15" hidden="1" thickBot="1">
      <c r="A1879" s="409">
        <v>202201</v>
      </c>
      <c r="B1879" s="410" t="s">
        <v>2281</v>
      </c>
      <c r="C1879" s="410" t="s">
        <v>791</v>
      </c>
      <c r="D1879" s="411" t="s">
        <v>337</v>
      </c>
      <c r="E1879" s="412">
        <v>89538</v>
      </c>
      <c r="F1879" s="413">
        <v>105.02</v>
      </c>
      <c r="G1879" s="414">
        <f t="shared" si="58"/>
        <v>852.58046086459728</v>
      </c>
      <c r="H1879" s="415">
        <f t="shared" si="59"/>
        <v>4.2629023043229868</v>
      </c>
    </row>
    <row r="1880" spans="1:8" ht="15" hidden="1" thickBot="1">
      <c r="A1880" s="409">
        <v>202201</v>
      </c>
      <c r="B1880" s="410" t="s">
        <v>2282</v>
      </c>
      <c r="C1880" s="410" t="s">
        <v>791</v>
      </c>
      <c r="D1880" s="411" t="s">
        <v>337</v>
      </c>
      <c r="E1880" s="412">
        <v>89538</v>
      </c>
      <c r="F1880" s="413">
        <v>105.02</v>
      </c>
      <c r="G1880" s="414">
        <f t="shared" si="58"/>
        <v>852.58046086459728</v>
      </c>
      <c r="H1880" s="415">
        <f t="shared" si="59"/>
        <v>4.2629023043229868</v>
      </c>
    </row>
    <row r="1881" spans="1:8" ht="15" hidden="1" thickBot="1">
      <c r="A1881" s="409">
        <v>202201</v>
      </c>
      <c r="B1881" s="410" t="s">
        <v>2283</v>
      </c>
      <c r="C1881" s="410" t="s">
        <v>791</v>
      </c>
      <c r="D1881" s="411" t="s">
        <v>337</v>
      </c>
      <c r="E1881" s="412">
        <v>85806</v>
      </c>
      <c r="F1881" s="413">
        <v>105.02</v>
      </c>
      <c r="G1881" s="414">
        <f t="shared" si="58"/>
        <v>817.04437250047613</v>
      </c>
      <c r="H1881" s="415">
        <f t="shared" si="59"/>
        <v>4.0852218625023804</v>
      </c>
    </row>
    <row r="1882" spans="1:8" ht="15" hidden="1" thickBot="1">
      <c r="A1882" s="409">
        <v>202201</v>
      </c>
      <c r="B1882" s="410" t="s">
        <v>2284</v>
      </c>
      <c r="C1882" s="410" t="s">
        <v>791</v>
      </c>
      <c r="D1882" s="411" t="s">
        <v>337</v>
      </c>
      <c r="E1882" s="412">
        <v>85806</v>
      </c>
      <c r="F1882" s="413">
        <v>105.02</v>
      </c>
      <c r="G1882" s="414">
        <f t="shared" si="58"/>
        <v>817.04437250047613</v>
      </c>
      <c r="H1882" s="415">
        <f t="shared" si="59"/>
        <v>4.0852218625023804</v>
      </c>
    </row>
    <row r="1883" spans="1:8" ht="15" hidden="1" thickBot="1">
      <c r="A1883" s="409">
        <v>202201</v>
      </c>
      <c r="B1883" s="410" t="s">
        <v>2285</v>
      </c>
      <c r="C1883" s="410" t="s">
        <v>791</v>
      </c>
      <c r="D1883" s="411" t="s">
        <v>337</v>
      </c>
      <c r="E1883" s="412">
        <v>85806</v>
      </c>
      <c r="F1883" s="413">
        <v>105.02</v>
      </c>
      <c r="G1883" s="414">
        <f t="shared" si="58"/>
        <v>817.04437250047613</v>
      </c>
      <c r="H1883" s="415">
        <f t="shared" si="59"/>
        <v>4.0852218625023804</v>
      </c>
    </row>
    <row r="1884" spans="1:8" ht="15" hidden="1" thickBot="1">
      <c r="A1884" s="409">
        <v>202201</v>
      </c>
      <c r="B1884" s="410" t="s">
        <v>2286</v>
      </c>
      <c r="C1884" s="410" t="s">
        <v>791</v>
      </c>
      <c r="D1884" s="411" t="s">
        <v>339</v>
      </c>
      <c r="E1884" s="412">
        <v>429</v>
      </c>
      <c r="F1884" s="413">
        <v>105.02</v>
      </c>
      <c r="G1884" s="414">
        <f t="shared" si="58"/>
        <v>4.0849362026280707</v>
      </c>
      <c r="H1884" s="415">
        <f t="shared" si="59"/>
        <v>4.0849362026280707</v>
      </c>
    </row>
    <row r="1885" spans="1:8" ht="15" hidden="1" thickBot="1">
      <c r="A1885" s="409">
        <v>202201</v>
      </c>
      <c r="B1885" s="410" t="s">
        <v>2287</v>
      </c>
      <c r="C1885" s="410" t="s">
        <v>791</v>
      </c>
      <c r="D1885" s="411" t="s">
        <v>337</v>
      </c>
      <c r="E1885" s="412">
        <v>85806</v>
      </c>
      <c r="F1885" s="413">
        <v>105.02</v>
      </c>
      <c r="G1885" s="414">
        <f t="shared" si="58"/>
        <v>817.04437250047613</v>
      </c>
      <c r="H1885" s="415">
        <f t="shared" si="59"/>
        <v>4.0852218625023804</v>
      </c>
    </row>
    <row r="1886" spans="1:8" ht="15" hidden="1" thickBot="1">
      <c r="A1886" s="409">
        <v>202201</v>
      </c>
      <c r="B1886" s="410" t="s">
        <v>2288</v>
      </c>
      <c r="C1886" s="410" t="s">
        <v>791</v>
      </c>
      <c r="D1886" s="411" t="s">
        <v>337</v>
      </c>
      <c r="E1886" s="412">
        <v>85806</v>
      </c>
      <c r="F1886" s="413">
        <v>105.02</v>
      </c>
      <c r="G1886" s="414">
        <f t="shared" si="58"/>
        <v>817.04437250047613</v>
      </c>
      <c r="H1886" s="415">
        <f t="shared" si="59"/>
        <v>4.0852218625023804</v>
      </c>
    </row>
    <row r="1887" spans="1:8" ht="15" hidden="1" thickBot="1">
      <c r="A1887" s="409">
        <v>202201</v>
      </c>
      <c r="B1887" s="410" t="s">
        <v>2289</v>
      </c>
      <c r="C1887" s="410" t="s">
        <v>791</v>
      </c>
      <c r="D1887" s="411" t="s">
        <v>337</v>
      </c>
      <c r="E1887" s="412">
        <v>85806</v>
      </c>
      <c r="F1887" s="413">
        <v>105.02</v>
      </c>
      <c r="G1887" s="414">
        <f t="shared" si="58"/>
        <v>817.04437250047613</v>
      </c>
      <c r="H1887" s="415">
        <f t="shared" si="59"/>
        <v>4.0852218625023804</v>
      </c>
    </row>
    <row r="1888" spans="1:8" ht="15" hidden="1" thickBot="1">
      <c r="A1888" s="409">
        <v>202201</v>
      </c>
      <c r="B1888" s="410" t="s">
        <v>2290</v>
      </c>
      <c r="C1888" s="410" t="s">
        <v>791</v>
      </c>
      <c r="D1888" s="411" t="s">
        <v>337</v>
      </c>
      <c r="E1888" s="412">
        <v>85806</v>
      </c>
      <c r="F1888" s="413">
        <v>105.02</v>
      </c>
      <c r="G1888" s="414">
        <f t="shared" si="58"/>
        <v>817.04437250047613</v>
      </c>
      <c r="H1888" s="415">
        <f t="shared" si="59"/>
        <v>4.0852218625023804</v>
      </c>
    </row>
    <row r="1889" spans="1:8" ht="15" hidden="1" thickBot="1">
      <c r="A1889" s="409">
        <v>202201</v>
      </c>
      <c r="B1889" s="410" t="s">
        <v>2291</v>
      </c>
      <c r="C1889" s="410" t="s">
        <v>791</v>
      </c>
      <c r="D1889" s="411" t="s">
        <v>339</v>
      </c>
      <c r="E1889" s="412">
        <v>429</v>
      </c>
      <c r="F1889" s="413">
        <v>105.02</v>
      </c>
      <c r="G1889" s="414">
        <f t="shared" si="58"/>
        <v>4.0849362026280707</v>
      </c>
      <c r="H1889" s="415">
        <f t="shared" si="59"/>
        <v>4.0849362026280707</v>
      </c>
    </row>
    <row r="1890" spans="1:8" ht="15" hidden="1" thickBot="1">
      <c r="A1890" s="409">
        <v>202201</v>
      </c>
      <c r="B1890" s="410" t="s">
        <v>2292</v>
      </c>
      <c r="C1890" s="410" t="s">
        <v>791</v>
      </c>
      <c r="D1890" s="411" t="s">
        <v>337</v>
      </c>
      <c r="E1890" s="412">
        <v>75117</v>
      </c>
      <c r="F1890" s="413">
        <v>105.02</v>
      </c>
      <c r="G1890" s="414">
        <f t="shared" si="58"/>
        <v>715.26375928394589</v>
      </c>
      <c r="H1890" s="415">
        <f t="shared" si="59"/>
        <v>3.5763187964197294</v>
      </c>
    </row>
    <row r="1891" spans="1:8" ht="15" hidden="1" thickBot="1">
      <c r="A1891" s="409">
        <v>202201</v>
      </c>
      <c r="B1891" s="410" t="s">
        <v>2293</v>
      </c>
      <c r="C1891" s="410" t="s">
        <v>791</v>
      </c>
      <c r="D1891" s="411" t="s">
        <v>337</v>
      </c>
      <c r="E1891" s="412">
        <v>77784</v>
      </c>
      <c r="F1891" s="413">
        <v>105.02</v>
      </c>
      <c r="G1891" s="414">
        <f t="shared" si="58"/>
        <v>740.65892211007429</v>
      </c>
      <c r="H1891" s="415">
        <f t="shared" si="59"/>
        <v>3.7032946105503712</v>
      </c>
    </row>
    <row r="1892" spans="1:8" ht="15" hidden="1" thickBot="1">
      <c r="A1892" s="409">
        <v>202201</v>
      </c>
      <c r="B1892" s="410" t="s">
        <v>2294</v>
      </c>
      <c r="C1892" s="410" t="s">
        <v>791</v>
      </c>
      <c r="D1892" s="411" t="s">
        <v>339</v>
      </c>
      <c r="E1892" s="412">
        <v>389</v>
      </c>
      <c r="F1892" s="413">
        <v>105.02</v>
      </c>
      <c r="G1892" s="414">
        <f t="shared" si="58"/>
        <v>3.7040563702151972</v>
      </c>
      <c r="H1892" s="415">
        <f t="shared" si="59"/>
        <v>3.7040563702151972</v>
      </c>
    </row>
    <row r="1893" spans="1:8" ht="15" hidden="1" thickBot="1">
      <c r="A1893" s="409">
        <v>202201</v>
      </c>
      <c r="B1893" s="410" t="s">
        <v>2295</v>
      </c>
      <c r="C1893" s="410" t="s">
        <v>791</v>
      </c>
      <c r="D1893" s="411" t="s">
        <v>337</v>
      </c>
      <c r="E1893" s="412">
        <v>75862</v>
      </c>
      <c r="F1893" s="413">
        <v>105.02</v>
      </c>
      <c r="G1893" s="414">
        <f t="shared" si="58"/>
        <v>722.35764616263566</v>
      </c>
      <c r="H1893" s="415">
        <f t="shared" si="59"/>
        <v>3.6117882308131781</v>
      </c>
    </row>
    <row r="1894" spans="1:8" ht="15" hidden="1" thickBot="1">
      <c r="A1894" s="409">
        <v>202201</v>
      </c>
      <c r="B1894" s="410" t="s">
        <v>2296</v>
      </c>
      <c r="C1894" s="410" t="s">
        <v>791</v>
      </c>
      <c r="D1894" s="411" t="s">
        <v>339</v>
      </c>
      <c r="E1894" s="412">
        <v>379</v>
      </c>
      <c r="F1894" s="413">
        <v>105.02</v>
      </c>
      <c r="G1894" s="414">
        <f t="shared" si="58"/>
        <v>3.6088364121119789</v>
      </c>
      <c r="H1894" s="415">
        <f t="shared" si="59"/>
        <v>3.6088364121119789</v>
      </c>
    </row>
    <row r="1895" spans="1:8" ht="15" hidden="1" thickBot="1">
      <c r="A1895" s="409">
        <v>202201</v>
      </c>
      <c r="B1895" s="410" t="s">
        <v>2297</v>
      </c>
      <c r="C1895" s="410" t="s">
        <v>791</v>
      </c>
      <c r="D1895" s="411" t="s">
        <v>337</v>
      </c>
      <c r="E1895" s="412">
        <v>96317</v>
      </c>
      <c r="F1895" s="413">
        <v>105.02</v>
      </c>
      <c r="G1895" s="414">
        <f t="shared" si="58"/>
        <v>917.13007046276903</v>
      </c>
      <c r="H1895" s="415">
        <f t="shared" si="59"/>
        <v>4.585650352313845</v>
      </c>
    </row>
    <row r="1896" spans="1:8" ht="15" hidden="1" thickBot="1">
      <c r="A1896" s="409">
        <v>202201</v>
      </c>
      <c r="B1896" s="410" t="s">
        <v>2298</v>
      </c>
      <c r="C1896" s="410" t="s">
        <v>791</v>
      </c>
      <c r="D1896" s="411" t="s">
        <v>350</v>
      </c>
      <c r="E1896" s="412">
        <v>92116.22</v>
      </c>
      <c r="F1896" s="413">
        <v>105.02</v>
      </c>
      <c r="G1896" s="414">
        <f t="shared" si="58"/>
        <v>877.13026090268522</v>
      </c>
      <c r="H1896" s="415" t="str">
        <f t="shared" si="59"/>
        <v>VER</v>
      </c>
    </row>
    <row r="1897" spans="1:8" ht="15" hidden="1" thickBot="1">
      <c r="A1897" s="409">
        <v>202201</v>
      </c>
      <c r="B1897" s="410" t="s">
        <v>2299</v>
      </c>
      <c r="C1897" s="410" t="s">
        <v>791</v>
      </c>
      <c r="D1897" s="411" t="s">
        <v>337</v>
      </c>
      <c r="E1897" s="412">
        <v>96317</v>
      </c>
      <c r="F1897" s="413">
        <v>105.02</v>
      </c>
      <c r="G1897" s="414">
        <f t="shared" si="58"/>
        <v>917.13007046276903</v>
      </c>
      <c r="H1897" s="415">
        <f t="shared" si="59"/>
        <v>4.585650352313845</v>
      </c>
    </row>
    <row r="1898" spans="1:8" ht="15" hidden="1" thickBot="1">
      <c r="A1898" s="409">
        <v>202201</v>
      </c>
      <c r="B1898" s="410" t="s">
        <v>2300</v>
      </c>
      <c r="C1898" s="410" t="s">
        <v>791</v>
      </c>
      <c r="D1898" s="411" t="s">
        <v>339</v>
      </c>
      <c r="E1898" s="412">
        <v>482</v>
      </c>
      <c r="F1898" s="413">
        <v>105.02</v>
      </c>
      <c r="G1898" s="414">
        <f t="shared" si="58"/>
        <v>4.5896019805751287</v>
      </c>
      <c r="H1898" s="415">
        <f t="shared" si="59"/>
        <v>4.5896019805751287</v>
      </c>
    </row>
    <row r="1899" spans="1:8" ht="15" hidden="1" thickBot="1">
      <c r="A1899" s="409">
        <v>202201</v>
      </c>
      <c r="B1899" s="410" t="s">
        <v>2301</v>
      </c>
      <c r="C1899" s="410" t="s">
        <v>791</v>
      </c>
      <c r="D1899" s="411" t="s">
        <v>337</v>
      </c>
      <c r="E1899" s="412">
        <v>63714</v>
      </c>
      <c r="F1899" s="413">
        <v>105.02</v>
      </c>
      <c r="G1899" s="414">
        <f t="shared" si="58"/>
        <v>606.68444105884601</v>
      </c>
      <c r="H1899" s="415">
        <f t="shared" si="59"/>
        <v>3.0334222052942299</v>
      </c>
    </row>
    <row r="1900" spans="1:8" ht="15" hidden="1" thickBot="1">
      <c r="A1900" s="409">
        <v>202201</v>
      </c>
      <c r="B1900" s="410" t="s">
        <v>2302</v>
      </c>
      <c r="C1900" s="410" t="s">
        <v>791</v>
      </c>
      <c r="D1900" s="411" t="s">
        <v>337</v>
      </c>
      <c r="E1900" s="412">
        <v>85806</v>
      </c>
      <c r="F1900" s="413">
        <v>105.02</v>
      </c>
      <c r="G1900" s="414">
        <f t="shared" si="58"/>
        <v>817.04437250047613</v>
      </c>
      <c r="H1900" s="415">
        <f t="shared" si="59"/>
        <v>4.0852218625023804</v>
      </c>
    </row>
    <row r="1901" spans="1:8" ht="15" hidden="1" thickBot="1">
      <c r="A1901" s="409">
        <v>202201</v>
      </c>
      <c r="B1901" s="410" t="s">
        <v>2303</v>
      </c>
      <c r="C1901" s="410" t="s">
        <v>791</v>
      </c>
      <c r="D1901" s="411" t="s">
        <v>339</v>
      </c>
      <c r="E1901" s="412">
        <v>429</v>
      </c>
      <c r="F1901" s="413">
        <v>105.02</v>
      </c>
      <c r="G1901" s="414">
        <f t="shared" si="58"/>
        <v>4.0849362026280707</v>
      </c>
      <c r="H1901" s="415">
        <f t="shared" si="59"/>
        <v>4.0849362026280707</v>
      </c>
    </row>
    <row r="1902" spans="1:8" ht="15" hidden="1" thickBot="1">
      <c r="A1902" s="409">
        <v>202201</v>
      </c>
      <c r="B1902" s="410" t="s">
        <v>2304</v>
      </c>
      <c r="C1902" s="410" t="s">
        <v>791</v>
      </c>
      <c r="D1902" s="411" t="s">
        <v>337</v>
      </c>
      <c r="E1902" s="412">
        <v>75862</v>
      </c>
      <c r="F1902" s="413">
        <v>105.02</v>
      </c>
      <c r="G1902" s="414">
        <f t="shared" si="58"/>
        <v>722.35764616263566</v>
      </c>
      <c r="H1902" s="415">
        <f t="shared" si="59"/>
        <v>3.6117882308131781</v>
      </c>
    </row>
    <row r="1903" spans="1:8" ht="15" hidden="1" thickBot="1">
      <c r="A1903" s="409">
        <v>202201</v>
      </c>
      <c r="B1903" s="410" t="s">
        <v>2305</v>
      </c>
      <c r="C1903" s="410" t="s">
        <v>791</v>
      </c>
      <c r="D1903" s="411" t="s">
        <v>339</v>
      </c>
      <c r="E1903" s="412">
        <v>379</v>
      </c>
      <c r="F1903" s="413">
        <v>105.02</v>
      </c>
      <c r="G1903" s="414">
        <f t="shared" si="58"/>
        <v>3.6088364121119789</v>
      </c>
      <c r="H1903" s="415">
        <f t="shared" si="59"/>
        <v>3.6088364121119789</v>
      </c>
    </row>
    <row r="1904" spans="1:8" ht="15" hidden="1" thickBot="1">
      <c r="A1904" s="409">
        <v>202201</v>
      </c>
      <c r="B1904" s="410" t="s">
        <v>2306</v>
      </c>
      <c r="C1904" s="410" t="s">
        <v>791</v>
      </c>
      <c r="D1904" s="411" t="s">
        <v>337</v>
      </c>
      <c r="E1904" s="412">
        <v>77784</v>
      </c>
      <c r="F1904" s="413">
        <v>105.02</v>
      </c>
      <c r="G1904" s="414">
        <f t="shared" si="58"/>
        <v>740.65892211007429</v>
      </c>
      <c r="H1904" s="415">
        <f t="shared" si="59"/>
        <v>3.7032946105503712</v>
      </c>
    </row>
    <row r="1905" spans="1:8" ht="15" hidden="1" thickBot="1">
      <c r="A1905" s="409">
        <v>202201</v>
      </c>
      <c r="B1905" s="410" t="s">
        <v>2307</v>
      </c>
      <c r="C1905" s="410" t="s">
        <v>791</v>
      </c>
      <c r="D1905" s="411" t="s">
        <v>339</v>
      </c>
      <c r="E1905" s="412">
        <v>389</v>
      </c>
      <c r="F1905" s="413">
        <v>105.02</v>
      </c>
      <c r="G1905" s="414">
        <f t="shared" si="58"/>
        <v>3.7040563702151972</v>
      </c>
      <c r="H1905" s="415">
        <f t="shared" si="59"/>
        <v>3.7040563702151972</v>
      </c>
    </row>
    <row r="1906" spans="1:8" ht="15" hidden="1" thickBot="1">
      <c r="A1906" s="409">
        <v>202201</v>
      </c>
      <c r="B1906" s="410" t="s">
        <v>2308</v>
      </c>
      <c r="C1906" s="410" t="s">
        <v>791</v>
      </c>
      <c r="D1906" s="411" t="s">
        <v>339</v>
      </c>
      <c r="E1906" s="412">
        <v>319</v>
      </c>
      <c r="F1906" s="413">
        <v>105.02</v>
      </c>
      <c r="G1906" s="414">
        <f t="shared" si="58"/>
        <v>3.037516663492668</v>
      </c>
      <c r="H1906" s="415">
        <f t="shared" si="59"/>
        <v>3.037516663492668</v>
      </c>
    </row>
    <row r="1907" spans="1:8" ht="15" hidden="1" thickBot="1">
      <c r="A1907" s="409">
        <v>202201</v>
      </c>
      <c r="B1907" s="410" t="s">
        <v>2309</v>
      </c>
      <c r="C1907" s="410" t="s">
        <v>791</v>
      </c>
      <c r="D1907" s="411" t="s">
        <v>337</v>
      </c>
      <c r="E1907" s="412">
        <v>85869</v>
      </c>
      <c r="F1907" s="413">
        <v>105.02</v>
      </c>
      <c r="G1907" s="414">
        <f t="shared" si="58"/>
        <v>817.64425823652641</v>
      </c>
      <c r="H1907" s="415">
        <f t="shared" si="59"/>
        <v>4.0882212911826317</v>
      </c>
    </row>
    <row r="1908" spans="1:8" ht="15" hidden="1" thickBot="1">
      <c r="A1908" s="409">
        <v>202201</v>
      </c>
      <c r="B1908" s="410" t="s">
        <v>2310</v>
      </c>
      <c r="C1908" s="410" t="s">
        <v>791</v>
      </c>
      <c r="D1908" s="411" t="s">
        <v>337</v>
      </c>
      <c r="E1908" s="412">
        <v>40950</v>
      </c>
      <c r="F1908" s="413">
        <v>105.02</v>
      </c>
      <c r="G1908" s="414">
        <f t="shared" si="58"/>
        <v>389.92572843267948</v>
      </c>
      <c r="H1908" s="415">
        <f t="shared" si="59"/>
        <v>1.9496286421633975</v>
      </c>
    </row>
    <row r="1909" spans="1:8" ht="15" hidden="1" thickBot="1">
      <c r="A1909" s="409">
        <v>202201</v>
      </c>
      <c r="B1909" s="410" t="s">
        <v>2311</v>
      </c>
      <c r="C1909" s="410" t="s">
        <v>791</v>
      </c>
      <c r="D1909" s="411" t="s">
        <v>339</v>
      </c>
      <c r="E1909" s="412">
        <v>205</v>
      </c>
      <c r="F1909" s="413">
        <v>105.02</v>
      </c>
      <c r="G1909" s="414">
        <f t="shared" si="58"/>
        <v>1.9520091411159779</v>
      </c>
      <c r="H1909" s="415">
        <f t="shared" si="59"/>
        <v>1.9520091411159779</v>
      </c>
    </row>
    <row r="1910" spans="1:8" ht="15" hidden="1" thickBot="1">
      <c r="A1910" s="409">
        <v>202201</v>
      </c>
      <c r="B1910" s="410" t="s">
        <v>2312</v>
      </c>
      <c r="C1910" s="410" t="s">
        <v>791</v>
      </c>
      <c r="D1910" s="411" t="s">
        <v>337</v>
      </c>
      <c r="E1910" s="412">
        <v>75143</v>
      </c>
      <c r="F1910" s="413">
        <v>105.02</v>
      </c>
      <c r="G1910" s="414">
        <f t="shared" si="58"/>
        <v>715.51133117501433</v>
      </c>
      <c r="H1910" s="415">
        <f t="shared" si="59"/>
        <v>3.5775566558750715</v>
      </c>
    </row>
    <row r="1911" spans="1:8" ht="15" hidden="1" thickBot="1">
      <c r="A1911" s="409">
        <v>202201</v>
      </c>
      <c r="B1911" s="410" t="s">
        <v>2313</v>
      </c>
      <c r="C1911" s="410" t="s">
        <v>791</v>
      </c>
      <c r="D1911" s="411" t="s">
        <v>339</v>
      </c>
      <c r="E1911" s="412">
        <v>376</v>
      </c>
      <c r="F1911" s="413">
        <v>105.02</v>
      </c>
      <c r="G1911" s="414">
        <f t="shared" si="58"/>
        <v>3.5802704246810131</v>
      </c>
      <c r="H1911" s="415">
        <f t="shared" si="59"/>
        <v>3.5802704246810131</v>
      </c>
    </row>
    <row r="1912" spans="1:8" ht="15" hidden="1" thickBot="1">
      <c r="A1912" s="409">
        <v>202201</v>
      </c>
      <c r="B1912" s="410" t="s">
        <v>2314</v>
      </c>
      <c r="C1912" s="410" t="s">
        <v>791</v>
      </c>
      <c r="D1912" s="411" t="s">
        <v>337</v>
      </c>
      <c r="E1912" s="412">
        <v>100432</v>
      </c>
      <c r="F1912" s="413">
        <v>105.02</v>
      </c>
      <c r="G1912" s="414">
        <f t="shared" si="58"/>
        <v>956.31308322224345</v>
      </c>
      <c r="H1912" s="415">
        <f t="shared" si="59"/>
        <v>4.7815654161112171</v>
      </c>
    </row>
    <row r="1913" spans="1:8" ht="15" hidden="1" thickBot="1">
      <c r="A1913" s="409">
        <v>202201</v>
      </c>
      <c r="B1913" s="410" t="s">
        <v>2315</v>
      </c>
      <c r="C1913" s="410" t="s">
        <v>791</v>
      </c>
      <c r="D1913" s="411" t="s">
        <v>337</v>
      </c>
      <c r="E1913" s="412">
        <v>100432</v>
      </c>
      <c r="F1913" s="413">
        <v>105.02</v>
      </c>
      <c r="G1913" s="414">
        <f t="shared" si="58"/>
        <v>956.31308322224345</v>
      </c>
      <c r="H1913" s="415">
        <f t="shared" si="59"/>
        <v>4.7815654161112171</v>
      </c>
    </row>
    <row r="1914" spans="1:8" ht="15" hidden="1" thickBot="1">
      <c r="A1914" s="409">
        <v>202201</v>
      </c>
      <c r="B1914" s="410" t="s">
        <v>2316</v>
      </c>
      <c r="C1914" s="410" t="s">
        <v>791</v>
      </c>
      <c r="D1914" s="411" t="s">
        <v>337</v>
      </c>
      <c r="E1914" s="412">
        <v>44309</v>
      </c>
      <c r="F1914" s="413">
        <v>105.02</v>
      </c>
      <c r="G1914" s="414">
        <f t="shared" si="58"/>
        <v>421.91011235955057</v>
      </c>
      <c r="H1914" s="415">
        <f t="shared" si="59"/>
        <v>2.1095505617977528</v>
      </c>
    </row>
    <row r="1915" spans="1:8" ht="15" hidden="1" thickBot="1">
      <c r="A1915" s="409">
        <v>202201</v>
      </c>
      <c r="B1915" s="410" t="s">
        <v>2317</v>
      </c>
      <c r="C1915" s="410" t="s">
        <v>791</v>
      </c>
      <c r="D1915" s="411" t="s">
        <v>337</v>
      </c>
      <c r="E1915" s="412">
        <v>59460</v>
      </c>
      <c r="F1915" s="413">
        <v>105.02</v>
      </c>
      <c r="G1915" s="414">
        <f t="shared" si="58"/>
        <v>566.17787088173679</v>
      </c>
      <c r="H1915" s="415">
        <f t="shared" si="59"/>
        <v>2.8308893544086842</v>
      </c>
    </row>
    <row r="1916" spans="1:8" ht="15" hidden="1" thickBot="1">
      <c r="A1916" s="409">
        <v>202201</v>
      </c>
      <c r="B1916" s="410" t="s">
        <v>2318</v>
      </c>
      <c r="C1916" s="410" t="s">
        <v>791</v>
      </c>
      <c r="D1916" s="411" t="s">
        <v>337</v>
      </c>
      <c r="E1916" s="412">
        <v>71513</v>
      </c>
      <c r="F1916" s="413">
        <v>105.02</v>
      </c>
      <c r="G1916" s="414">
        <f t="shared" si="58"/>
        <v>680.94648638354602</v>
      </c>
      <c r="H1916" s="415">
        <f t="shared" si="59"/>
        <v>3.4047324319177301</v>
      </c>
    </row>
    <row r="1917" spans="1:8" ht="15" hidden="1" thickBot="1">
      <c r="A1917" s="409">
        <v>202201</v>
      </c>
      <c r="B1917" s="410" t="s">
        <v>2319</v>
      </c>
      <c r="C1917" s="410" t="s">
        <v>791</v>
      </c>
      <c r="D1917" s="411" t="s">
        <v>337</v>
      </c>
      <c r="E1917" s="412">
        <v>8322</v>
      </c>
      <c r="F1917" s="413">
        <v>105.02</v>
      </c>
      <c r="G1917" s="414">
        <f t="shared" si="58"/>
        <v>79.242049133498384</v>
      </c>
      <c r="H1917" s="415">
        <f t="shared" si="59"/>
        <v>0.39621024566749191</v>
      </c>
    </row>
    <row r="1918" spans="1:8" ht="15" hidden="1" thickBot="1">
      <c r="A1918" s="409">
        <v>202201</v>
      </c>
      <c r="B1918" s="410" t="s">
        <v>2320</v>
      </c>
      <c r="C1918" s="410" t="s">
        <v>791</v>
      </c>
      <c r="D1918" s="411" t="s">
        <v>337</v>
      </c>
      <c r="E1918" s="412">
        <v>100702</v>
      </c>
      <c r="F1918" s="413">
        <v>105.02</v>
      </c>
      <c r="G1918" s="414">
        <f t="shared" si="58"/>
        <v>958.88402209103026</v>
      </c>
      <c r="H1918" s="415">
        <f t="shared" si="59"/>
        <v>4.7944201104551514</v>
      </c>
    </row>
    <row r="1919" spans="1:8" ht="15" hidden="1" thickBot="1">
      <c r="A1919" s="409">
        <v>202201</v>
      </c>
      <c r="B1919" s="410" t="s">
        <v>2321</v>
      </c>
      <c r="C1919" s="410" t="s">
        <v>791</v>
      </c>
      <c r="D1919" s="411" t="s">
        <v>337</v>
      </c>
      <c r="E1919" s="412">
        <v>63852</v>
      </c>
      <c r="F1919" s="413">
        <v>105.02</v>
      </c>
      <c r="G1919" s="414">
        <f t="shared" si="58"/>
        <v>607.99847648067032</v>
      </c>
      <c r="H1919" s="415">
        <f t="shared" si="59"/>
        <v>3.0399923824033515</v>
      </c>
    </row>
    <row r="1920" spans="1:8" ht="15" hidden="1" thickBot="1">
      <c r="A1920" s="409">
        <v>202201</v>
      </c>
      <c r="B1920" s="410" t="s">
        <v>2322</v>
      </c>
      <c r="C1920" s="410" t="s">
        <v>791</v>
      </c>
      <c r="D1920" s="411" t="s">
        <v>337</v>
      </c>
      <c r="E1920" s="412">
        <v>50256</v>
      </c>
      <c r="F1920" s="413">
        <v>105.02</v>
      </c>
      <c r="G1920" s="414">
        <f t="shared" si="58"/>
        <v>478.53742144353458</v>
      </c>
      <c r="H1920" s="415">
        <f t="shared" si="59"/>
        <v>2.392687107217673</v>
      </c>
    </row>
    <row r="1921" spans="1:8" ht="15" hidden="1" thickBot="1">
      <c r="A1921" s="409">
        <v>202201</v>
      </c>
      <c r="B1921" s="410" t="s">
        <v>2323</v>
      </c>
      <c r="C1921" s="410" t="s">
        <v>791</v>
      </c>
      <c r="D1921" s="411" t="s">
        <v>337</v>
      </c>
      <c r="E1921" s="412">
        <v>45106</v>
      </c>
      <c r="F1921" s="413">
        <v>105.02</v>
      </c>
      <c r="G1921" s="414">
        <f t="shared" si="58"/>
        <v>429.49914302037706</v>
      </c>
      <c r="H1921" s="415">
        <f t="shared" si="59"/>
        <v>2.1474957151018854</v>
      </c>
    </row>
    <row r="1922" spans="1:8" ht="15" hidden="1" thickBot="1">
      <c r="A1922" s="409">
        <v>202201</v>
      </c>
      <c r="B1922" s="410" t="s">
        <v>2324</v>
      </c>
      <c r="C1922" s="410" t="s">
        <v>791</v>
      </c>
      <c r="D1922" s="411" t="s">
        <v>337</v>
      </c>
      <c r="E1922" s="412">
        <v>82658</v>
      </c>
      <c r="F1922" s="413">
        <v>105.02</v>
      </c>
      <c r="G1922" s="414">
        <f t="shared" ref="G1922:G1985" si="60">+E1922/F1922</f>
        <v>787.06912968958295</v>
      </c>
      <c r="H1922" s="415">
        <f t="shared" ref="H1922:H1985" si="61">IF(D1922="TB",G1922/200,IF(D1922="LT",G1922,"VER"))</f>
        <v>3.9353456484479148</v>
      </c>
    </row>
    <row r="1923" spans="1:8" ht="15" hidden="1" thickBot="1">
      <c r="A1923" s="409">
        <v>202201</v>
      </c>
      <c r="B1923" s="410" t="s">
        <v>2325</v>
      </c>
      <c r="C1923" s="410" t="s">
        <v>791</v>
      </c>
      <c r="D1923" s="411" t="s">
        <v>339</v>
      </c>
      <c r="E1923" s="412">
        <v>413</v>
      </c>
      <c r="F1923" s="413">
        <v>105.02</v>
      </c>
      <c r="G1923" s="414">
        <f t="shared" si="60"/>
        <v>3.9325842696629216</v>
      </c>
      <c r="H1923" s="415">
        <f t="shared" si="61"/>
        <v>3.9325842696629216</v>
      </c>
    </row>
    <row r="1924" spans="1:8" ht="15" hidden="1" thickBot="1">
      <c r="A1924" s="409">
        <v>202201</v>
      </c>
      <c r="B1924" s="410" t="s">
        <v>2326</v>
      </c>
      <c r="C1924" s="410" t="s">
        <v>791</v>
      </c>
      <c r="D1924" s="411" t="s">
        <v>337</v>
      </c>
      <c r="E1924" s="412">
        <v>82658</v>
      </c>
      <c r="F1924" s="413">
        <v>105.02</v>
      </c>
      <c r="G1924" s="414">
        <f t="shared" si="60"/>
        <v>787.06912968958295</v>
      </c>
      <c r="H1924" s="415">
        <f t="shared" si="61"/>
        <v>3.9353456484479148</v>
      </c>
    </row>
    <row r="1925" spans="1:8" ht="15" hidden="1" thickBot="1">
      <c r="A1925" s="409">
        <v>202201</v>
      </c>
      <c r="B1925" s="410" t="s">
        <v>2327</v>
      </c>
      <c r="C1925" s="410" t="s">
        <v>791</v>
      </c>
      <c r="D1925" s="411" t="s">
        <v>339</v>
      </c>
      <c r="E1925" s="412">
        <v>413</v>
      </c>
      <c r="F1925" s="413">
        <v>105.02</v>
      </c>
      <c r="G1925" s="414">
        <f t="shared" si="60"/>
        <v>3.9325842696629216</v>
      </c>
      <c r="H1925" s="415">
        <f t="shared" si="61"/>
        <v>3.9325842696629216</v>
      </c>
    </row>
    <row r="1926" spans="1:8" ht="15" hidden="1" thickBot="1">
      <c r="A1926" s="409">
        <v>202201</v>
      </c>
      <c r="B1926" s="410" t="s">
        <v>2328</v>
      </c>
      <c r="C1926" s="410" t="s">
        <v>791</v>
      </c>
      <c r="D1926" s="411" t="s">
        <v>337</v>
      </c>
      <c r="E1926" s="412">
        <v>59735</v>
      </c>
      <c r="F1926" s="413">
        <v>105.02</v>
      </c>
      <c r="G1926" s="414">
        <f t="shared" si="60"/>
        <v>568.79641972957529</v>
      </c>
      <c r="H1926" s="415">
        <f t="shared" si="61"/>
        <v>2.8439820986478765</v>
      </c>
    </row>
    <row r="1927" spans="1:8" ht="15" hidden="1" thickBot="1">
      <c r="A1927" s="409">
        <v>202201</v>
      </c>
      <c r="B1927" s="410" t="s">
        <v>2329</v>
      </c>
      <c r="C1927" s="410" t="s">
        <v>791</v>
      </c>
      <c r="D1927" s="411" t="s">
        <v>339</v>
      </c>
      <c r="E1927" s="412">
        <v>319</v>
      </c>
      <c r="F1927" s="413">
        <v>105.02</v>
      </c>
      <c r="G1927" s="414">
        <f t="shared" si="60"/>
        <v>3.037516663492668</v>
      </c>
      <c r="H1927" s="415">
        <f t="shared" si="61"/>
        <v>3.037516663492668</v>
      </c>
    </row>
    <row r="1928" spans="1:8" ht="15" hidden="1" thickBot="1">
      <c r="A1928" s="409">
        <v>202201</v>
      </c>
      <c r="B1928" s="410" t="s">
        <v>2330</v>
      </c>
      <c r="C1928" s="410" t="s">
        <v>791</v>
      </c>
      <c r="D1928" s="411" t="s">
        <v>337</v>
      </c>
      <c r="E1928" s="412">
        <v>56259</v>
      </c>
      <c r="F1928" s="413">
        <v>105.02</v>
      </c>
      <c r="G1928" s="414">
        <f t="shared" si="60"/>
        <v>535.69796229289659</v>
      </c>
      <c r="H1928" s="415">
        <f t="shared" si="61"/>
        <v>2.6784898114644831</v>
      </c>
    </row>
    <row r="1929" spans="1:8" ht="15" hidden="1" thickBot="1">
      <c r="A1929" s="409">
        <v>202201</v>
      </c>
      <c r="B1929" s="410" t="s">
        <v>2331</v>
      </c>
      <c r="C1929" s="410" t="s">
        <v>791</v>
      </c>
      <c r="D1929" s="411" t="s">
        <v>337</v>
      </c>
      <c r="E1929" s="412">
        <v>59735</v>
      </c>
      <c r="F1929" s="413">
        <v>105.02</v>
      </c>
      <c r="G1929" s="414">
        <f t="shared" si="60"/>
        <v>568.79641972957529</v>
      </c>
      <c r="H1929" s="415">
        <f t="shared" si="61"/>
        <v>2.8439820986478765</v>
      </c>
    </row>
    <row r="1930" spans="1:8" ht="15" hidden="1" thickBot="1">
      <c r="A1930" s="409">
        <v>202201</v>
      </c>
      <c r="B1930" s="410" t="s">
        <v>2332</v>
      </c>
      <c r="C1930" s="410" t="s">
        <v>791</v>
      </c>
      <c r="D1930" s="411" t="s">
        <v>339</v>
      </c>
      <c r="E1930" s="412">
        <v>299</v>
      </c>
      <c r="F1930" s="413">
        <v>105.02</v>
      </c>
      <c r="G1930" s="414">
        <f t="shared" si="60"/>
        <v>2.8470767472862315</v>
      </c>
      <c r="H1930" s="415">
        <f t="shared" si="61"/>
        <v>2.8470767472862315</v>
      </c>
    </row>
    <row r="1931" spans="1:8" ht="15" hidden="1" thickBot="1">
      <c r="A1931" s="409">
        <v>202201</v>
      </c>
      <c r="B1931" s="410" t="s">
        <v>2333</v>
      </c>
      <c r="C1931" s="410" t="s">
        <v>791</v>
      </c>
      <c r="D1931" s="411" t="s">
        <v>337</v>
      </c>
      <c r="E1931" s="412">
        <v>64761</v>
      </c>
      <c r="F1931" s="413">
        <v>105.02</v>
      </c>
      <c r="G1931" s="414">
        <f t="shared" si="60"/>
        <v>616.65397067225297</v>
      </c>
      <c r="H1931" s="415">
        <f t="shared" si="61"/>
        <v>3.0832698533612648</v>
      </c>
    </row>
    <row r="1932" spans="1:8" ht="15" hidden="1" thickBot="1">
      <c r="A1932" s="409">
        <v>202201</v>
      </c>
      <c r="B1932" s="410" t="s">
        <v>2334</v>
      </c>
      <c r="C1932" s="410" t="s">
        <v>791</v>
      </c>
      <c r="D1932" s="411" t="s">
        <v>337</v>
      </c>
      <c r="E1932" s="412">
        <v>59735</v>
      </c>
      <c r="F1932" s="413">
        <v>105.02</v>
      </c>
      <c r="G1932" s="414">
        <f t="shared" si="60"/>
        <v>568.79641972957529</v>
      </c>
      <c r="H1932" s="415">
        <f t="shared" si="61"/>
        <v>2.8439820986478765</v>
      </c>
    </row>
    <row r="1933" spans="1:8" ht="15" hidden="1" thickBot="1">
      <c r="A1933" s="409">
        <v>202201</v>
      </c>
      <c r="B1933" s="410" t="s">
        <v>2335</v>
      </c>
      <c r="C1933" s="410" t="s">
        <v>791</v>
      </c>
      <c r="D1933" s="411" t="s">
        <v>337</v>
      </c>
      <c r="E1933" s="412">
        <v>63215</v>
      </c>
      <c r="F1933" s="413">
        <v>105.02</v>
      </c>
      <c r="G1933" s="414">
        <f t="shared" si="60"/>
        <v>601.93296514949532</v>
      </c>
      <c r="H1933" s="415">
        <f t="shared" si="61"/>
        <v>3.0096648257474765</v>
      </c>
    </row>
    <row r="1934" spans="1:8" ht="15" hidden="1" thickBot="1">
      <c r="A1934" s="409">
        <v>202201</v>
      </c>
      <c r="B1934" s="410" t="s">
        <v>2336</v>
      </c>
      <c r="C1934" s="410" t="s">
        <v>791</v>
      </c>
      <c r="D1934" s="411" t="s">
        <v>337</v>
      </c>
      <c r="E1934" s="412">
        <v>81488</v>
      </c>
      <c r="F1934" s="413">
        <v>105.02</v>
      </c>
      <c r="G1934" s="414">
        <f t="shared" si="60"/>
        <v>775.92839459150639</v>
      </c>
      <c r="H1934" s="415">
        <f t="shared" si="61"/>
        <v>3.8796419729575318</v>
      </c>
    </row>
    <row r="1935" spans="1:8" ht="15" hidden="1" thickBot="1">
      <c r="A1935" s="409">
        <v>202201</v>
      </c>
      <c r="B1935" s="410" t="s">
        <v>2337</v>
      </c>
      <c r="C1935" s="410" t="s">
        <v>791</v>
      </c>
      <c r="D1935" s="411" t="s">
        <v>337</v>
      </c>
      <c r="E1935" s="412">
        <v>16798</v>
      </c>
      <c r="F1935" s="413">
        <v>105.02</v>
      </c>
      <c r="G1935" s="414">
        <f t="shared" si="60"/>
        <v>159.95048562178633</v>
      </c>
      <c r="H1935" s="415">
        <f t="shared" si="61"/>
        <v>0.79975242810893166</v>
      </c>
    </row>
    <row r="1936" spans="1:8" ht="15" hidden="1" thickBot="1">
      <c r="A1936" s="409">
        <v>202201</v>
      </c>
      <c r="B1936" s="410" t="s">
        <v>2338</v>
      </c>
      <c r="C1936" s="410" t="s">
        <v>791</v>
      </c>
      <c r="D1936" s="411" t="s">
        <v>337</v>
      </c>
      <c r="E1936" s="412">
        <v>63852</v>
      </c>
      <c r="F1936" s="413">
        <v>105.02</v>
      </c>
      <c r="G1936" s="414">
        <f t="shared" si="60"/>
        <v>607.99847648067032</v>
      </c>
      <c r="H1936" s="415">
        <f t="shared" si="61"/>
        <v>3.0399923824033515</v>
      </c>
    </row>
    <row r="1937" spans="1:8" ht="15" hidden="1" thickBot="1">
      <c r="A1937" s="409">
        <v>202201</v>
      </c>
      <c r="B1937" s="410" t="s">
        <v>2339</v>
      </c>
      <c r="C1937" s="410" t="s">
        <v>791</v>
      </c>
      <c r="D1937" s="411" t="s">
        <v>337</v>
      </c>
      <c r="E1937" s="412">
        <v>56621</v>
      </c>
      <c r="F1937" s="413">
        <v>105.02</v>
      </c>
      <c r="G1937" s="414">
        <f t="shared" si="60"/>
        <v>539.1449247762331</v>
      </c>
      <c r="H1937" s="415">
        <f t="shared" si="61"/>
        <v>2.6957246238811656</v>
      </c>
    </row>
    <row r="1938" spans="1:8" ht="15" hidden="1" thickBot="1">
      <c r="A1938" s="409">
        <v>202201</v>
      </c>
      <c r="B1938" s="410" t="s">
        <v>2340</v>
      </c>
      <c r="C1938" s="410" t="s">
        <v>791</v>
      </c>
      <c r="D1938" s="411" t="s">
        <v>337</v>
      </c>
      <c r="E1938" s="412">
        <v>53546</v>
      </c>
      <c r="F1938" s="413">
        <v>105.02</v>
      </c>
      <c r="G1938" s="414">
        <f t="shared" si="60"/>
        <v>509.86478765949346</v>
      </c>
      <c r="H1938" s="415">
        <f t="shared" si="61"/>
        <v>2.5493239382974675</v>
      </c>
    </row>
    <row r="1939" spans="1:8" ht="15" hidden="1" thickBot="1">
      <c r="A1939" s="409">
        <v>202201</v>
      </c>
      <c r="B1939" s="410" t="s">
        <v>2341</v>
      </c>
      <c r="C1939" s="410" t="s">
        <v>791</v>
      </c>
      <c r="D1939" s="411" t="s">
        <v>337</v>
      </c>
      <c r="E1939" s="412">
        <v>11619</v>
      </c>
      <c r="F1939" s="413">
        <v>105.02</v>
      </c>
      <c r="G1939" s="414">
        <f t="shared" si="60"/>
        <v>110.63606932012951</v>
      </c>
      <c r="H1939" s="415">
        <f t="shared" si="61"/>
        <v>0.55318034660064752</v>
      </c>
    </row>
    <row r="1940" spans="1:8" ht="15" hidden="1" thickBot="1">
      <c r="A1940" s="409">
        <v>202201</v>
      </c>
      <c r="B1940" s="410" t="s">
        <v>2342</v>
      </c>
      <c r="C1940" s="410" t="s">
        <v>791</v>
      </c>
      <c r="D1940" s="411" t="s">
        <v>337</v>
      </c>
      <c r="E1940" s="412">
        <v>46295</v>
      </c>
      <c r="F1940" s="413">
        <v>105.02</v>
      </c>
      <c r="G1940" s="414">
        <f t="shared" si="60"/>
        <v>440.82079603884978</v>
      </c>
      <c r="H1940" s="415">
        <f t="shared" si="61"/>
        <v>2.2041039801942488</v>
      </c>
    </row>
    <row r="1941" spans="1:8" ht="15" hidden="1" thickBot="1">
      <c r="A1941" s="409">
        <v>202201</v>
      </c>
      <c r="B1941" s="410" t="s">
        <v>2343</v>
      </c>
      <c r="C1941" s="410" t="s">
        <v>791</v>
      </c>
      <c r="D1941" s="411" t="s">
        <v>337</v>
      </c>
      <c r="E1941" s="412">
        <v>60921</v>
      </c>
      <c r="F1941" s="413">
        <v>105.02</v>
      </c>
      <c r="G1941" s="414">
        <f t="shared" si="60"/>
        <v>580.08950676061704</v>
      </c>
      <c r="H1941" s="415">
        <f t="shared" si="61"/>
        <v>2.9004475338030851</v>
      </c>
    </row>
    <row r="1942" spans="1:8" ht="15" hidden="1" thickBot="1">
      <c r="A1942" s="409">
        <v>202201</v>
      </c>
      <c r="B1942" s="410" t="s">
        <v>2344</v>
      </c>
      <c r="C1942" s="410" t="s">
        <v>791</v>
      </c>
      <c r="D1942" s="411" t="s">
        <v>339</v>
      </c>
      <c r="E1942" s="412">
        <v>305</v>
      </c>
      <c r="F1942" s="413">
        <v>105.02</v>
      </c>
      <c r="G1942" s="414">
        <f t="shared" si="60"/>
        <v>2.9042087221481623</v>
      </c>
      <c r="H1942" s="415">
        <f t="shared" si="61"/>
        <v>2.9042087221481623</v>
      </c>
    </row>
    <row r="1943" spans="1:8" ht="15" hidden="1" thickBot="1">
      <c r="A1943" s="409">
        <v>202201</v>
      </c>
      <c r="B1943" s="410" t="s">
        <v>2345</v>
      </c>
      <c r="C1943" s="410" t="s">
        <v>791</v>
      </c>
      <c r="D1943" s="411" t="s">
        <v>337</v>
      </c>
      <c r="E1943" s="412">
        <v>91604</v>
      </c>
      <c r="F1943" s="413">
        <v>105.02</v>
      </c>
      <c r="G1943" s="414">
        <f t="shared" si="60"/>
        <v>872.25290420872216</v>
      </c>
      <c r="H1943" s="415">
        <f t="shared" si="61"/>
        <v>4.3612645210436112</v>
      </c>
    </row>
    <row r="1944" spans="1:8" ht="15" hidden="1" thickBot="1">
      <c r="A1944" s="409">
        <v>202201</v>
      </c>
      <c r="B1944" s="410" t="s">
        <v>2346</v>
      </c>
      <c r="C1944" s="410" t="s">
        <v>791</v>
      </c>
      <c r="D1944" s="411" t="s">
        <v>339</v>
      </c>
      <c r="E1944" s="412">
        <v>458</v>
      </c>
      <c r="F1944" s="413">
        <v>105.02</v>
      </c>
      <c r="G1944" s="414">
        <f t="shared" si="60"/>
        <v>4.3610740811274047</v>
      </c>
      <c r="H1944" s="415">
        <f t="shared" si="61"/>
        <v>4.3610740811274047</v>
      </c>
    </row>
    <row r="1945" spans="1:8" ht="15" hidden="1" thickBot="1">
      <c r="A1945" s="409">
        <v>202201</v>
      </c>
      <c r="B1945" s="410" t="s">
        <v>2347</v>
      </c>
      <c r="C1945" s="410" t="s">
        <v>791</v>
      </c>
      <c r="D1945" s="411" t="s">
        <v>337</v>
      </c>
      <c r="E1945" s="412">
        <v>69103</v>
      </c>
      <c r="F1945" s="413">
        <v>105.02</v>
      </c>
      <c r="G1945" s="414">
        <f t="shared" si="60"/>
        <v>657.99847648067032</v>
      </c>
      <c r="H1945" s="415">
        <f t="shared" si="61"/>
        <v>3.2899923824033515</v>
      </c>
    </row>
    <row r="1946" spans="1:8" ht="15" hidden="1" thickBot="1">
      <c r="A1946" s="409">
        <v>202201</v>
      </c>
      <c r="B1946" s="410" t="s">
        <v>2348</v>
      </c>
      <c r="C1946" s="410" t="s">
        <v>791</v>
      </c>
      <c r="D1946" s="411" t="s">
        <v>337</v>
      </c>
      <c r="E1946" s="412">
        <v>62344</v>
      </c>
      <c r="F1946" s="413">
        <v>105.02</v>
      </c>
      <c r="G1946" s="414">
        <f t="shared" si="60"/>
        <v>593.63930679870498</v>
      </c>
      <c r="H1946" s="415">
        <f t="shared" si="61"/>
        <v>2.9681965339935248</v>
      </c>
    </row>
    <row r="1947" spans="1:8" ht="15" hidden="1" thickBot="1">
      <c r="A1947" s="409">
        <v>202201</v>
      </c>
      <c r="B1947" s="410" t="s">
        <v>2349</v>
      </c>
      <c r="C1947" s="410" t="s">
        <v>791</v>
      </c>
      <c r="D1947" s="411" t="s">
        <v>337</v>
      </c>
      <c r="E1947" s="412">
        <v>70253</v>
      </c>
      <c r="F1947" s="413">
        <v>105.02</v>
      </c>
      <c r="G1947" s="414">
        <f t="shared" si="60"/>
        <v>668.94877166254048</v>
      </c>
      <c r="H1947" s="415">
        <f t="shared" si="61"/>
        <v>3.3447438583127025</v>
      </c>
    </row>
    <row r="1948" spans="1:8" ht="15" hidden="1" thickBot="1">
      <c r="A1948" s="409">
        <v>202201</v>
      </c>
      <c r="B1948" s="410" t="s">
        <v>2350</v>
      </c>
      <c r="C1948" s="410" t="s">
        <v>791</v>
      </c>
      <c r="D1948" s="411" t="s">
        <v>337</v>
      </c>
      <c r="E1948" s="412">
        <v>30402</v>
      </c>
      <c r="F1948" s="413">
        <v>105.02</v>
      </c>
      <c r="G1948" s="414">
        <f t="shared" si="60"/>
        <v>289.48771662540469</v>
      </c>
      <c r="H1948" s="415">
        <f t="shared" si="61"/>
        <v>1.4474385831270233</v>
      </c>
    </row>
    <row r="1949" spans="1:8" ht="15" hidden="1" thickBot="1">
      <c r="A1949" s="409">
        <v>202201</v>
      </c>
      <c r="B1949" s="410" t="s">
        <v>2351</v>
      </c>
      <c r="C1949" s="410" t="s">
        <v>791</v>
      </c>
      <c r="D1949" s="411" t="s">
        <v>339</v>
      </c>
      <c r="E1949" s="412">
        <v>152</v>
      </c>
      <c r="F1949" s="413">
        <v>105.02</v>
      </c>
      <c r="G1949" s="414">
        <f t="shared" si="60"/>
        <v>1.4473433631689203</v>
      </c>
      <c r="H1949" s="415">
        <f t="shared" si="61"/>
        <v>1.4473433631689203</v>
      </c>
    </row>
    <row r="1950" spans="1:8" ht="15" hidden="1" thickBot="1">
      <c r="A1950" s="409">
        <v>202201</v>
      </c>
      <c r="B1950" s="410" t="s">
        <v>2352</v>
      </c>
      <c r="C1950" s="410" t="s">
        <v>791</v>
      </c>
      <c r="D1950" s="411" t="s">
        <v>337</v>
      </c>
      <c r="E1950" s="412">
        <v>75683</v>
      </c>
      <c r="F1950" s="413">
        <v>105.02</v>
      </c>
      <c r="G1950" s="414">
        <f t="shared" si="60"/>
        <v>720.65320891258807</v>
      </c>
      <c r="H1950" s="415">
        <f t="shared" si="61"/>
        <v>3.6032660445629405</v>
      </c>
    </row>
    <row r="1951" spans="1:8" ht="15" hidden="1" thickBot="1">
      <c r="A1951" s="409">
        <v>202201</v>
      </c>
      <c r="B1951" s="410" t="s">
        <v>2353</v>
      </c>
      <c r="C1951" s="410" t="s">
        <v>791</v>
      </c>
      <c r="D1951" s="411" t="s">
        <v>339</v>
      </c>
      <c r="E1951" s="412">
        <v>378</v>
      </c>
      <c r="F1951" s="413">
        <v>105.02</v>
      </c>
      <c r="G1951" s="414">
        <f t="shared" si="60"/>
        <v>3.5993144163016568</v>
      </c>
      <c r="H1951" s="415">
        <f t="shared" si="61"/>
        <v>3.5993144163016568</v>
      </c>
    </row>
    <row r="1952" spans="1:8" ht="15" hidden="1" thickBot="1">
      <c r="A1952" s="409">
        <v>202201</v>
      </c>
      <c r="B1952" s="410" t="s">
        <v>2354</v>
      </c>
      <c r="C1952" s="410" t="s">
        <v>791</v>
      </c>
      <c r="D1952" s="411" t="s">
        <v>337</v>
      </c>
      <c r="E1952" s="412">
        <v>68143</v>
      </c>
      <c r="F1952" s="413">
        <v>105.02</v>
      </c>
      <c r="G1952" s="414">
        <f t="shared" si="60"/>
        <v>648.85736050276137</v>
      </c>
      <c r="H1952" s="415">
        <f t="shared" si="61"/>
        <v>3.2442868025138067</v>
      </c>
    </row>
    <row r="1953" spans="1:8" ht="15" hidden="1" thickBot="1">
      <c r="A1953" s="409">
        <v>202201</v>
      </c>
      <c r="B1953" s="410" t="s">
        <v>2355</v>
      </c>
      <c r="C1953" s="410" t="s">
        <v>791</v>
      </c>
      <c r="D1953" s="411" t="s">
        <v>337</v>
      </c>
      <c r="E1953" s="412">
        <v>69788</v>
      </c>
      <c r="F1953" s="413">
        <v>105.02</v>
      </c>
      <c r="G1953" s="414">
        <f t="shared" si="60"/>
        <v>664.52104361074089</v>
      </c>
      <c r="H1953" s="415">
        <f t="shared" si="61"/>
        <v>3.3226052180537042</v>
      </c>
    </row>
    <row r="1954" spans="1:8" ht="15" hidden="1" thickBot="1">
      <c r="A1954" s="409">
        <v>202201</v>
      </c>
      <c r="B1954" s="410" t="s">
        <v>2356</v>
      </c>
      <c r="C1954" s="410" t="s">
        <v>791</v>
      </c>
      <c r="D1954" s="411" t="s">
        <v>339</v>
      </c>
      <c r="E1954" s="412">
        <v>349</v>
      </c>
      <c r="F1954" s="413">
        <v>105.02</v>
      </c>
      <c r="G1954" s="414">
        <f t="shared" si="60"/>
        <v>3.3231765378023237</v>
      </c>
      <c r="H1954" s="415">
        <f t="shared" si="61"/>
        <v>3.3231765378023237</v>
      </c>
    </row>
    <row r="1955" spans="1:8" ht="15" hidden="1" thickBot="1">
      <c r="A1955" s="409">
        <v>202201</v>
      </c>
      <c r="B1955" s="410" t="s">
        <v>2357</v>
      </c>
      <c r="C1955" s="410" t="s">
        <v>791</v>
      </c>
      <c r="D1955" s="411" t="s">
        <v>337</v>
      </c>
      <c r="E1955" s="412">
        <v>87575</v>
      </c>
      <c r="F1955" s="413">
        <v>105.02</v>
      </c>
      <c r="G1955" s="414">
        <f t="shared" si="60"/>
        <v>833.8887830889355</v>
      </c>
      <c r="H1955" s="415">
        <f t="shared" si="61"/>
        <v>4.1694439154446776</v>
      </c>
    </row>
    <row r="1956" spans="1:8" ht="15" hidden="1" thickBot="1">
      <c r="A1956" s="409">
        <v>202201</v>
      </c>
      <c r="B1956" s="410" t="s">
        <v>2358</v>
      </c>
      <c r="C1956" s="410" t="s">
        <v>791</v>
      </c>
      <c r="D1956" s="411" t="s">
        <v>337</v>
      </c>
      <c r="E1956" s="412">
        <v>87575</v>
      </c>
      <c r="F1956" s="413">
        <v>105.02</v>
      </c>
      <c r="G1956" s="414">
        <f t="shared" si="60"/>
        <v>833.8887830889355</v>
      </c>
      <c r="H1956" s="415">
        <f t="shared" si="61"/>
        <v>4.1694439154446776</v>
      </c>
    </row>
    <row r="1957" spans="1:8" ht="15" hidden="1" thickBot="1">
      <c r="A1957" s="409">
        <v>202201</v>
      </c>
      <c r="B1957" s="410" t="s">
        <v>2359</v>
      </c>
      <c r="C1957" s="410" t="s">
        <v>791</v>
      </c>
      <c r="D1957" s="411" t="s">
        <v>337</v>
      </c>
      <c r="E1957" s="412">
        <v>87575</v>
      </c>
      <c r="F1957" s="413">
        <v>105.02</v>
      </c>
      <c r="G1957" s="414">
        <f t="shared" si="60"/>
        <v>833.8887830889355</v>
      </c>
      <c r="H1957" s="415">
        <f t="shared" si="61"/>
        <v>4.1694439154446776</v>
      </c>
    </row>
    <row r="1958" spans="1:8" ht="15" hidden="1" thickBot="1">
      <c r="A1958" s="409">
        <v>202201</v>
      </c>
      <c r="B1958" s="410" t="s">
        <v>2360</v>
      </c>
      <c r="C1958" s="410" t="s">
        <v>791</v>
      </c>
      <c r="D1958" s="411" t="s">
        <v>337</v>
      </c>
      <c r="E1958" s="412">
        <v>87590</v>
      </c>
      <c r="F1958" s="413">
        <v>105.02</v>
      </c>
      <c r="G1958" s="414">
        <f t="shared" si="60"/>
        <v>834.03161302609033</v>
      </c>
      <c r="H1958" s="415">
        <f t="shared" si="61"/>
        <v>4.170158065130452</v>
      </c>
    </row>
    <row r="1959" spans="1:8" ht="15" hidden="1" thickBot="1">
      <c r="A1959" s="409">
        <v>202201</v>
      </c>
      <c r="B1959" s="410" t="s">
        <v>2361</v>
      </c>
      <c r="C1959" s="410" t="s">
        <v>791</v>
      </c>
      <c r="D1959" s="411" t="s">
        <v>337</v>
      </c>
      <c r="E1959" s="412">
        <v>61123</v>
      </c>
      <c r="F1959" s="413">
        <v>105.02</v>
      </c>
      <c r="G1959" s="414">
        <f t="shared" si="60"/>
        <v>582.01294991430211</v>
      </c>
      <c r="H1959" s="415">
        <f t="shared" si="61"/>
        <v>2.9100647495715104</v>
      </c>
    </row>
    <row r="1960" spans="1:8" ht="15" hidden="1" thickBot="1">
      <c r="A1960" s="409">
        <v>202201</v>
      </c>
      <c r="B1960" s="410" t="s">
        <v>2362</v>
      </c>
      <c r="C1960" s="410" t="s">
        <v>791</v>
      </c>
      <c r="D1960" s="411" t="s">
        <v>339</v>
      </c>
      <c r="E1960" s="412">
        <v>306</v>
      </c>
      <c r="F1960" s="413">
        <v>105.02</v>
      </c>
      <c r="G1960" s="414">
        <f t="shared" si="60"/>
        <v>2.9137307179584844</v>
      </c>
      <c r="H1960" s="415">
        <f t="shared" si="61"/>
        <v>2.9137307179584844</v>
      </c>
    </row>
    <row r="1961" spans="1:8" ht="15" hidden="1" thickBot="1">
      <c r="A1961" s="409">
        <v>202201</v>
      </c>
      <c r="B1961" s="410" t="s">
        <v>2363</v>
      </c>
      <c r="C1961" s="410" t="s">
        <v>791</v>
      </c>
      <c r="D1961" s="411" t="s">
        <v>337</v>
      </c>
      <c r="E1961" s="412">
        <v>55217</v>
      </c>
      <c r="F1961" s="413">
        <v>105.02</v>
      </c>
      <c r="G1961" s="414">
        <f t="shared" si="60"/>
        <v>525.7760426585412</v>
      </c>
      <c r="H1961" s="415">
        <f t="shared" si="61"/>
        <v>2.6288802132927058</v>
      </c>
    </row>
    <row r="1962" spans="1:8" ht="15" hidden="1" thickBot="1">
      <c r="A1962" s="409">
        <v>202201</v>
      </c>
      <c r="B1962" s="410" t="s">
        <v>2364</v>
      </c>
      <c r="C1962" s="410" t="s">
        <v>791</v>
      </c>
      <c r="D1962" s="411" t="s">
        <v>337</v>
      </c>
      <c r="E1962" s="412">
        <v>56319</v>
      </c>
      <c r="F1962" s="413">
        <v>105.02</v>
      </c>
      <c r="G1962" s="414">
        <f t="shared" si="60"/>
        <v>536.26928204151591</v>
      </c>
      <c r="H1962" s="415">
        <f t="shared" si="61"/>
        <v>2.6813464102075795</v>
      </c>
    </row>
    <row r="1963" spans="1:8" ht="15" hidden="1" thickBot="1">
      <c r="A1963" s="409">
        <v>202201</v>
      </c>
      <c r="B1963" s="410" t="s">
        <v>2365</v>
      </c>
      <c r="C1963" s="410" t="s">
        <v>791</v>
      </c>
      <c r="D1963" s="411" t="s">
        <v>337</v>
      </c>
      <c r="E1963" s="412">
        <v>86739</v>
      </c>
      <c r="F1963" s="413">
        <v>105.02</v>
      </c>
      <c r="G1963" s="414">
        <f t="shared" si="60"/>
        <v>825.92839459150639</v>
      </c>
      <c r="H1963" s="415">
        <f t="shared" si="61"/>
        <v>4.1296419729575318</v>
      </c>
    </row>
    <row r="1964" spans="1:8" ht="15" hidden="1" thickBot="1">
      <c r="A1964" s="409">
        <v>202201</v>
      </c>
      <c r="B1964" s="410" t="s">
        <v>2366</v>
      </c>
      <c r="C1964" s="410" t="s">
        <v>791</v>
      </c>
      <c r="D1964" s="411" t="s">
        <v>339</v>
      </c>
      <c r="E1964" s="412">
        <v>434</v>
      </c>
      <c r="F1964" s="413">
        <v>105.02</v>
      </c>
      <c r="G1964" s="414">
        <f t="shared" si="60"/>
        <v>4.1325461816796798</v>
      </c>
      <c r="H1964" s="415">
        <f t="shared" si="61"/>
        <v>4.1325461816796798</v>
      </c>
    </row>
    <row r="1965" spans="1:8" ht="15" hidden="1" thickBot="1">
      <c r="A1965" s="409">
        <v>202201</v>
      </c>
      <c r="B1965" s="410" t="s">
        <v>2367</v>
      </c>
      <c r="C1965" s="410" t="s">
        <v>791</v>
      </c>
      <c r="D1965" s="411" t="s">
        <v>337</v>
      </c>
      <c r="E1965" s="412">
        <v>89728</v>
      </c>
      <c r="F1965" s="413">
        <v>105.02</v>
      </c>
      <c r="G1965" s="414">
        <f t="shared" si="60"/>
        <v>854.38964006855838</v>
      </c>
      <c r="H1965" s="415">
        <f t="shared" si="61"/>
        <v>4.2719482003427922</v>
      </c>
    </row>
    <row r="1966" spans="1:8" ht="15" hidden="1" thickBot="1">
      <c r="A1966" s="409">
        <v>202201</v>
      </c>
      <c r="B1966" s="410" t="s">
        <v>2368</v>
      </c>
      <c r="C1966" s="410" t="s">
        <v>791</v>
      </c>
      <c r="D1966" s="411" t="s">
        <v>337</v>
      </c>
      <c r="E1966" s="412">
        <v>86739</v>
      </c>
      <c r="F1966" s="413">
        <v>105.02</v>
      </c>
      <c r="G1966" s="414">
        <f t="shared" si="60"/>
        <v>825.92839459150639</v>
      </c>
      <c r="H1966" s="415">
        <f t="shared" si="61"/>
        <v>4.1296419729575318</v>
      </c>
    </row>
    <row r="1967" spans="1:8" ht="15" hidden="1" thickBot="1">
      <c r="A1967" s="409">
        <v>202201</v>
      </c>
      <c r="B1967" s="410" t="s">
        <v>2369</v>
      </c>
      <c r="C1967" s="410" t="s">
        <v>791</v>
      </c>
      <c r="D1967" s="411" t="s">
        <v>339</v>
      </c>
      <c r="E1967" s="412">
        <v>434</v>
      </c>
      <c r="F1967" s="413">
        <v>105.02</v>
      </c>
      <c r="G1967" s="414">
        <f t="shared" si="60"/>
        <v>4.1325461816796798</v>
      </c>
      <c r="H1967" s="415">
        <f t="shared" si="61"/>
        <v>4.1325461816796798</v>
      </c>
    </row>
    <row r="1968" spans="1:8" ht="15" hidden="1" thickBot="1">
      <c r="A1968" s="409">
        <v>202201</v>
      </c>
      <c r="B1968" s="410" t="s">
        <v>2370</v>
      </c>
      <c r="C1968" s="410" t="s">
        <v>791</v>
      </c>
      <c r="D1968" s="411" t="s">
        <v>337</v>
      </c>
      <c r="E1968" s="412">
        <v>86739</v>
      </c>
      <c r="F1968" s="413">
        <v>105.02</v>
      </c>
      <c r="G1968" s="414">
        <f t="shared" si="60"/>
        <v>825.92839459150639</v>
      </c>
      <c r="H1968" s="415">
        <f t="shared" si="61"/>
        <v>4.1296419729575318</v>
      </c>
    </row>
    <row r="1969" spans="1:8" ht="15" hidden="1" thickBot="1">
      <c r="A1969" s="409">
        <v>202201</v>
      </c>
      <c r="B1969" s="410" t="s">
        <v>2371</v>
      </c>
      <c r="C1969" s="410" t="s">
        <v>791</v>
      </c>
      <c r="D1969" s="411" t="s">
        <v>339</v>
      </c>
      <c r="E1969" s="412">
        <v>434</v>
      </c>
      <c r="F1969" s="413">
        <v>105.02</v>
      </c>
      <c r="G1969" s="414">
        <f t="shared" si="60"/>
        <v>4.1325461816796798</v>
      </c>
      <c r="H1969" s="415">
        <f t="shared" si="61"/>
        <v>4.1325461816796798</v>
      </c>
    </row>
    <row r="1970" spans="1:8" ht="15" hidden="1" thickBot="1">
      <c r="A1970" s="409">
        <v>202201</v>
      </c>
      <c r="B1970" s="410" t="s">
        <v>2372</v>
      </c>
      <c r="C1970" s="410" t="s">
        <v>791</v>
      </c>
      <c r="D1970" s="411" t="s">
        <v>337</v>
      </c>
      <c r="E1970" s="412">
        <v>92661</v>
      </c>
      <c r="F1970" s="413">
        <v>105.02</v>
      </c>
      <c r="G1970" s="414">
        <f t="shared" si="60"/>
        <v>882.31765378023238</v>
      </c>
      <c r="H1970" s="415">
        <f t="shared" si="61"/>
        <v>4.4115882689011618</v>
      </c>
    </row>
    <row r="1971" spans="1:8" ht="15" hidden="1" thickBot="1">
      <c r="A1971" s="409">
        <v>202201</v>
      </c>
      <c r="B1971" s="416" t="s">
        <v>2373</v>
      </c>
      <c r="C1971" s="417" t="s">
        <v>791</v>
      </c>
      <c r="D1971" s="418" t="s">
        <v>339</v>
      </c>
      <c r="E1971" s="419">
        <v>463</v>
      </c>
      <c r="F1971" s="413">
        <v>105.02</v>
      </c>
      <c r="G1971" s="414">
        <f t="shared" si="60"/>
        <v>4.4086840601790138</v>
      </c>
      <c r="H1971" s="415">
        <f t="shared" si="61"/>
        <v>4.4086840601790138</v>
      </c>
    </row>
    <row r="1972" spans="1:8" ht="15" hidden="1" thickBot="1">
      <c r="A1972" s="409">
        <v>202201</v>
      </c>
      <c r="B1972" s="416" t="s">
        <v>2374</v>
      </c>
      <c r="C1972" s="417" t="s">
        <v>791</v>
      </c>
      <c r="D1972" s="418" t="s">
        <v>337</v>
      </c>
      <c r="E1972" s="419">
        <v>74833</v>
      </c>
      <c r="F1972" s="413">
        <v>105.02</v>
      </c>
      <c r="G1972" s="414">
        <f t="shared" si="60"/>
        <v>712.55951247381449</v>
      </c>
      <c r="H1972" s="415">
        <f t="shared" si="61"/>
        <v>3.5627975623690724</v>
      </c>
    </row>
    <row r="1973" spans="1:8" ht="15" hidden="1" thickBot="1">
      <c r="A1973" s="409">
        <v>202201</v>
      </c>
      <c r="B1973" s="416" t="s">
        <v>2375</v>
      </c>
      <c r="C1973" s="417" t="s">
        <v>791</v>
      </c>
      <c r="D1973" s="418" t="s">
        <v>339</v>
      </c>
      <c r="E1973" s="419">
        <v>374</v>
      </c>
      <c r="F1973" s="413">
        <v>105.02</v>
      </c>
      <c r="G1973" s="414">
        <f t="shared" si="60"/>
        <v>3.5612264330603698</v>
      </c>
      <c r="H1973" s="415">
        <f t="shared" si="61"/>
        <v>3.5612264330603698</v>
      </c>
    </row>
    <row r="1974" spans="1:8" ht="15" hidden="1" thickBot="1">
      <c r="A1974" s="409">
        <v>202201</v>
      </c>
      <c r="B1974" s="416" t="s">
        <v>2376</v>
      </c>
      <c r="C1974" s="417" t="s">
        <v>791</v>
      </c>
      <c r="D1974" s="418" t="s">
        <v>337</v>
      </c>
      <c r="E1974" s="419">
        <v>89728</v>
      </c>
      <c r="F1974" s="413">
        <v>105.02</v>
      </c>
      <c r="G1974" s="414">
        <f t="shared" si="60"/>
        <v>854.38964006855838</v>
      </c>
      <c r="H1974" s="415">
        <f t="shared" si="61"/>
        <v>4.2719482003427922</v>
      </c>
    </row>
    <row r="1975" spans="1:8" ht="15" hidden="1" thickBot="1">
      <c r="A1975" s="409">
        <v>202201</v>
      </c>
      <c r="B1975" s="416" t="s">
        <v>2377</v>
      </c>
      <c r="C1975" s="417" t="s">
        <v>791</v>
      </c>
      <c r="D1975" s="418" t="s">
        <v>339</v>
      </c>
      <c r="E1975" s="419">
        <v>449</v>
      </c>
      <c r="F1975" s="413">
        <v>105.02</v>
      </c>
      <c r="G1975" s="414">
        <f t="shared" si="60"/>
        <v>4.2753761188345081</v>
      </c>
      <c r="H1975" s="415">
        <f t="shared" si="61"/>
        <v>4.2753761188345081</v>
      </c>
    </row>
    <row r="1976" spans="1:8" ht="15" hidden="1" thickBot="1">
      <c r="A1976" s="409">
        <v>202201</v>
      </c>
      <c r="B1976" s="416" t="s">
        <v>2378</v>
      </c>
      <c r="C1976" s="417" t="s">
        <v>791</v>
      </c>
      <c r="D1976" s="418" t="s">
        <v>337</v>
      </c>
      <c r="E1976" s="419">
        <v>96937</v>
      </c>
      <c r="F1976" s="413">
        <v>105.02</v>
      </c>
      <c r="G1976" s="414">
        <f t="shared" si="60"/>
        <v>923.03370786516859</v>
      </c>
      <c r="H1976" s="415">
        <f t="shared" si="61"/>
        <v>4.6151685393258433</v>
      </c>
    </row>
    <row r="1977" spans="1:8" ht="15" hidden="1" thickBot="1">
      <c r="A1977" s="409">
        <v>202201</v>
      </c>
      <c r="B1977" s="416" t="s">
        <v>2379</v>
      </c>
      <c r="C1977" s="417" t="s">
        <v>791</v>
      </c>
      <c r="D1977" s="418" t="s">
        <v>337</v>
      </c>
      <c r="E1977" s="419">
        <v>89728</v>
      </c>
      <c r="F1977" s="413">
        <v>105.02</v>
      </c>
      <c r="G1977" s="414">
        <f t="shared" si="60"/>
        <v>854.38964006855838</v>
      </c>
      <c r="H1977" s="415">
        <f t="shared" si="61"/>
        <v>4.2719482003427922</v>
      </c>
    </row>
    <row r="1978" spans="1:8" ht="15" hidden="1" thickBot="1">
      <c r="A1978" s="409">
        <v>202201</v>
      </c>
      <c r="B1978" s="416" t="s">
        <v>2380</v>
      </c>
      <c r="C1978" s="417" t="s">
        <v>791</v>
      </c>
      <c r="D1978" s="418" t="s">
        <v>339</v>
      </c>
      <c r="E1978" s="419">
        <v>449</v>
      </c>
      <c r="F1978" s="413">
        <v>105.02</v>
      </c>
      <c r="G1978" s="414">
        <f t="shared" si="60"/>
        <v>4.2753761188345081</v>
      </c>
      <c r="H1978" s="415">
        <f t="shared" si="61"/>
        <v>4.2753761188345081</v>
      </c>
    </row>
    <row r="1979" spans="1:8" ht="15" hidden="1" thickBot="1">
      <c r="A1979" s="409">
        <v>202201</v>
      </c>
      <c r="B1979" s="416" t="s">
        <v>2381</v>
      </c>
      <c r="C1979" s="417" t="s">
        <v>791</v>
      </c>
      <c r="D1979" s="418" t="s">
        <v>337</v>
      </c>
      <c r="E1979" s="419">
        <v>89728</v>
      </c>
      <c r="F1979" s="413">
        <v>105.02</v>
      </c>
      <c r="G1979" s="414">
        <f t="shared" si="60"/>
        <v>854.38964006855838</v>
      </c>
      <c r="H1979" s="415">
        <f t="shared" si="61"/>
        <v>4.2719482003427922</v>
      </c>
    </row>
    <row r="1980" spans="1:8" ht="15" hidden="1" thickBot="1">
      <c r="A1980" s="409">
        <v>202201</v>
      </c>
      <c r="B1980" s="416" t="s">
        <v>2382</v>
      </c>
      <c r="C1980" s="417" t="s">
        <v>791</v>
      </c>
      <c r="D1980" s="418" t="s">
        <v>339</v>
      </c>
      <c r="E1980" s="419">
        <v>449</v>
      </c>
      <c r="F1980" s="413">
        <v>105.02</v>
      </c>
      <c r="G1980" s="414">
        <f t="shared" si="60"/>
        <v>4.2753761188345081</v>
      </c>
      <c r="H1980" s="415">
        <f t="shared" si="61"/>
        <v>4.2753761188345081</v>
      </c>
    </row>
    <row r="1981" spans="1:8" ht="15" hidden="1" thickBot="1">
      <c r="A1981" s="409">
        <v>202201</v>
      </c>
      <c r="B1981" s="416" t="s">
        <v>2383</v>
      </c>
      <c r="C1981" s="417" t="s">
        <v>791</v>
      </c>
      <c r="D1981" s="418" t="s">
        <v>337</v>
      </c>
      <c r="E1981" s="419">
        <v>68582</v>
      </c>
      <c r="F1981" s="413">
        <v>105.02</v>
      </c>
      <c r="G1981" s="414">
        <f t="shared" si="60"/>
        <v>653.03751666349274</v>
      </c>
      <c r="H1981" s="415">
        <f t="shared" si="61"/>
        <v>3.2651875833174637</v>
      </c>
    </row>
    <row r="1982" spans="1:8" ht="15" hidden="1" thickBot="1">
      <c r="A1982" s="409">
        <v>202201</v>
      </c>
      <c r="B1982" s="416" t="s">
        <v>2384</v>
      </c>
      <c r="C1982" s="417" t="s">
        <v>791</v>
      </c>
      <c r="D1982" s="418" t="s">
        <v>337</v>
      </c>
      <c r="E1982" s="419">
        <v>83458</v>
      </c>
      <c r="F1982" s="413">
        <v>105.02</v>
      </c>
      <c r="G1982" s="414">
        <f t="shared" si="60"/>
        <v>794.68672633784047</v>
      </c>
      <c r="H1982" s="415">
        <f t="shared" si="61"/>
        <v>3.9734336316892023</v>
      </c>
    </row>
    <row r="1983" spans="1:8" ht="15" hidden="1" thickBot="1">
      <c r="A1983" s="409">
        <v>202201</v>
      </c>
      <c r="B1983" s="416" t="s">
        <v>2385</v>
      </c>
      <c r="C1983" s="417" t="s">
        <v>791</v>
      </c>
      <c r="D1983" s="418" t="s">
        <v>339</v>
      </c>
      <c r="E1983" s="419">
        <v>417</v>
      </c>
      <c r="F1983" s="413">
        <v>105.02</v>
      </c>
      <c r="G1983" s="414">
        <f t="shared" si="60"/>
        <v>3.9706722529042087</v>
      </c>
      <c r="H1983" s="415">
        <f t="shared" si="61"/>
        <v>3.9706722529042087</v>
      </c>
    </row>
    <row r="1984" spans="1:8" ht="15" hidden="1" thickBot="1">
      <c r="A1984" s="409">
        <v>202201</v>
      </c>
      <c r="B1984" s="416" t="s">
        <v>2386</v>
      </c>
      <c r="C1984" s="417" t="s">
        <v>791</v>
      </c>
      <c r="D1984" s="418" t="s">
        <v>337</v>
      </c>
      <c r="E1984" s="419">
        <v>71948</v>
      </c>
      <c r="F1984" s="413">
        <v>105.02</v>
      </c>
      <c r="G1984" s="414">
        <f t="shared" si="60"/>
        <v>685.08855456103606</v>
      </c>
      <c r="H1984" s="415">
        <f t="shared" si="61"/>
        <v>3.4254427728051802</v>
      </c>
    </row>
    <row r="1985" spans="1:8" ht="15" hidden="1" thickBot="1">
      <c r="A1985" s="409">
        <v>202201</v>
      </c>
      <c r="B1985" s="416" t="s">
        <v>2387</v>
      </c>
      <c r="C1985" s="417" t="s">
        <v>791</v>
      </c>
      <c r="D1985" s="418" t="s">
        <v>339</v>
      </c>
      <c r="E1985" s="419">
        <v>360</v>
      </c>
      <c r="F1985" s="413">
        <v>105.02</v>
      </c>
      <c r="G1985" s="414">
        <f t="shared" si="60"/>
        <v>3.4279184917158636</v>
      </c>
      <c r="H1985" s="415">
        <f t="shared" si="61"/>
        <v>3.4279184917158636</v>
      </c>
    </row>
    <row r="1986" spans="1:8" ht="15" hidden="1" thickBot="1">
      <c r="A1986" s="409">
        <v>202201</v>
      </c>
      <c r="B1986" s="416" t="s">
        <v>2388</v>
      </c>
      <c r="C1986" s="417" t="s">
        <v>791</v>
      </c>
      <c r="D1986" s="418" t="s">
        <v>337</v>
      </c>
      <c r="E1986" s="419">
        <v>71948</v>
      </c>
      <c r="F1986" s="413">
        <v>105.02</v>
      </c>
      <c r="G1986" s="414">
        <f t="shared" ref="G1986:G2049" si="62">+E1986/F1986</f>
        <v>685.08855456103606</v>
      </c>
      <c r="H1986" s="415">
        <f t="shared" ref="H1986:H2049" si="63">IF(D1986="TB",G1986/200,IF(D1986="LT",G1986,"VER"))</f>
        <v>3.4254427728051802</v>
      </c>
    </row>
    <row r="1987" spans="1:8" ht="15" hidden="1" thickBot="1">
      <c r="A1987" s="409">
        <v>202201</v>
      </c>
      <c r="B1987" s="416" t="s">
        <v>2389</v>
      </c>
      <c r="C1987" s="417" t="s">
        <v>791</v>
      </c>
      <c r="D1987" s="418" t="s">
        <v>339</v>
      </c>
      <c r="E1987" s="419">
        <v>360</v>
      </c>
      <c r="F1987" s="413">
        <v>105.02</v>
      </c>
      <c r="G1987" s="414">
        <f t="shared" si="62"/>
        <v>3.4279184917158636</v>
      </c>
      <c r="H1987" s="415">
        <f t="shared" si="63"/>
        <v>3.4279184917158636</v>
      </c>
    </row>
    <row r="1988" spans="1:8" ht="15" hidden="1" thickBot="1">
      <c r="A1988" s="409">
        <v>202201</v>
      </c>
      <c r="B1988" s="416" t="s">
        <v>2390</v>
      </c>
      <c r="C1988" s="417" t="s">
        <v>791</v>
      </c>
      <c r="D1988" s="418" t="s">
        <v>337</v>
      </c>
      <c r="E1988" s="419">
        <v>41717</v>
      </c>
      <c r="F1988" s="413">
        <v>105.02</v>
      </c>
      <c r="G1988" s="414">
        <f t="shared" si="62"/>
        <v>397.22909921919637</v>
      </c>
      <c r="H1988" s="415">
        <f t="shared" si="63"/>
        <v>1.9861454960959819</v>
      </c>
    </row>
    <row r="1989" spans="1:8" ht="15" hidden="1" thickBot="1">
      <c r="A1989" s="409">
        <v>202201</v>
      </c>
      <c r="B1989" s="416" t="s">
        <v>2391</v>
      </c>
      <c r="C1989" s="417" t="s">
        <v>791</v>
      </c>
      <c r="D1989" s="418" t="s">
        <v>339</v>
      </c>
      <c r="E1989" s="419">
        <v>209</v>
      </c>
      <c r="F1989" s="413">
        <v>105.02</v>
      </c>
      <c r="G1989" s="414">
        <f t="shared" si="62"/>
        <v>1.9900971243572654</v>
      </c>
      <c r="H1989" s="415">
        <f t="shared" si="63"/>
        <v>1.9900971243572654</v>
      </c>
    </row>
    <row r="1990" spans="1:8" ht="15" hidden="1" thickBot="1">
      <c r="A1990" s="409">
        <v>202201</v>
      </c>
      <c r="B1990" s="416" t="s">
        <v>2392</v>
      </c>
      <c r="C1990" s="417" t="s">
        <v>791</v>
      </c>
      <c r="D1990" s="418" t="s">
        <v>337</v>
      </c>
      <c r="E1990" s="419">
        <v>62566</v>
      </c>
      <c r="F1990" s="413">
        <v>105.02</v>
      </c>
      <c r="G1990" s="414">
        <f t="shared" si="62"/>
        <v>595.75318986859645</v>
      </c>
      <c r="H1990" s="415">
        <f t="shared" si="63"/>
        <v>2.9787659493429821</v>
      </c>
    </row>
    <row r="1991" spans="1:8" ht="15" hidden="1" thickBot="1">
      <c r="A1991" s="409">
        <v>202201</v>
      </c>
      <c r="B1991" s="416" t="s">
        <v>2393</v>
      </c>
      <c r="C1991" s="417" t="s">
        <v>791</v>
      </c>
      <c r="D1991" s="418" t="s">
        <v>337</v>
      </c>
      <c r="E1991" s="419">
        <v>75845</v>
      </c>
      <c r="F1991" s="413">
        <v>105.02</v>
      </c>
      <c r="G1991" s="414">
        <f t="shared" si="62"/>
        <v>722.19577223386023</v>
      </c>
      <c r="H1991" s="415">
        <f t="shared" si="63"/>
        <v>3.610978861169301</v>
      </c>
    </row>
    <row r="1992" spans="1:8" ht="15" hidden="1" thickBot="1">
      <c r="A1992" s="409">
        <v>202201</v>
      </c>
      <c r="B1992" s="416" t="s">
        <v>2394</v>
      </c>
      <c r="C1992" s="417" t="s">
        <v>791</v>
      </c>
      <c r="D1992" s="418" t="s">
        <v>339</v>
      </c>
      <c r="E1992" s="419">
        <v>379</v>
      </c>
      <c r="F1992" s="413">
        <v>105.02</v>
      </c>
      <c r="G1992" s="414">
        <f t="shared" si="62"/>
        <v>3.6088364121119789</v>
      </c>
      <c r="H1992" s="415">
        <f t="shared" si="63"/>
        <v>3.6088364121119789</v>
      </c>
    </row>
    <row r="1993" spans="1:8" ht="15" hidden="1" thickBot="1">
      <c r="A1993" s="409">
        <v>202201</v>
      </c>
      <c r="B1993" s="416" t="s">
        <v>2395</v>
      </c>
      <c r="C1993" s="417" t="s">
        <v>791</v>
      </c>
      <c r="D1993" s="418" t="s">
        <v>337</v>
      </c>
      <c r="E1993" s="419">
        <v>82003</v>
      </c>
      <c r="F1993" s="413">
        <v>105.02</v>
      </c>
      <c r="G1993" s="414">
        <f t="shared" si="62"/>
        <v>780.83222243382215</v>
      </c>
      <c r="H1993" s="415">
        <f t="shared" si="63"/>
        <v>3.9041611121691107</v>
      </c>
    </row>
    <row r="1994" spans="1:8" ht="15" hidden="1" thickBot="1">
      <c r="A1994" s="409">
        <v>202201</v>
      </c>
      <c r="B1994" s="416" t="s">
        <v>2396</v>
      </c>
      <c r="C1994" s="417" t="s">
        <v>791</v>
      </c>
      <c r="D1994" s="418" t="s">
        <v>339</v>
      </c>
      <c r="E1994" s="419">
        <v>410</v>
      </c>
      <c r="F1994" s="413">
        <v>105.02</v>
      </c>
      <c r="G1994" s="414">
        <f t="shared" si="62"/>
        <v>3.9040182822319558</v>
      </c>
      <c r="H1994" s="415">
        <f t="shared" si="63"/>
        <v>3.9040182822319558</v>
      </c>
    </row>
    <row r="1995" spans="1:8" ht="15" hidden="1" thickBot="1">
      <c r="A1995" s="409">
        <v>202201</v>
      </c>
      <c r="B1995" s="416" t="s">
        <v>2397</v>
      </c>
      <c r="C1995" s="417" t="s">
        <v>791</v>
      </c>
      <c r="D1995" s="418" t="s">
        <v>337</v>
      </c>
      <c r="E1995" s="419">
        <v>40673</v>
      </c>
      <c r="F1995" s="413">
        <v>105.02</v>
      </c>
      <c r="G1995" s="414">
        <f t="shared" si="62"/>
        <v>387.28813559322037</v>
      </c>
      <c r="H1995" s="415">
        <f t="shared" si="63"/>
        <v>1.9364406779661019</v>
      </c>
    </row>
    <row r="1996" spans="1:8" ht="15" hidden="1" thickBot="1">
      <c r="A1996" s="409">
        <v>202201</v>
      </c>
      <c r="B1996" s="416" t="s">
        <v>2398</v>
      </c>
      <c r="C1996" s="417" t="s">
        <v>791</v>
      </c>
      <c r="D1996" s="418" t="s">
        <v>339</v>
      </c>
      <c r="E1996" s="419">
        <v>203</v>
      </c>
      <c r="F1996" s="413">
        <v>105.02</v>
      </c>
      <c r="G1996" s="414">
        <f t="shared" si="62"/>
        <v>1.9329651494953344</v>
      </c>
      <c r="H1996" s="415">
        <f t="shared" si="63"/>
        <v>1.9329651494953344</v>
      </c>
    </row>
    <row r="1997" spans="1:8" ht="15" hidden="1" thickBot="1">
      <c r="A1997" s="409">
        <v>202201</v>
      </c>
      <c r="B1997" s="416" t="s">
        <v>2399</v>
      </c>
      <c r="C1997" s="417" t="s">
        <v>791</v>
      </c>
      <c r="D1997" s="418" t="s">
        <v>337</v>
      </c>
      <c r="E1997" s="419">
        <v>65537</v>
      </c>
      <c r="F1997" s="413">
        <v>105.02</v>
      </c>
      <c r="G1997" s="414">
        <f t="shared" si="62"/>
        <v>624.04303942106264</v>
      </c>
      <c r="H1997" s="415">
        <f t="shared" si="63"/>
        <v>3.1202151971053134</v>
      </c>
    </row>
    <row r="1998" spans="1:8" ht="15" hidden="1" thickBot="1">
      <c r="A1998" s="409">
        <v>202201</v>
      </c>
      <c r="B1998" s="416" t="s">
        <v>2400</v>
      </c>
      <c r="C1998" s="417" t="s">
        <v>791</v>
      </c>
      <c r="D1998" s="418" t="s">
        <v>339</v>
      </c>
      <c r="E1998" s="419">
        <v>328</v>
      </c>
      <c r="F1998" s="413">
        <v>105.02</v>
      </c>
      <c r="G1998" s="414">
        <f t="shared" si="62"/>
        <v>3.1232146257855646</v>
      </c>
      <c r="H1998" s="415">
        <f t="shared" si="63"/>
        <v>3.1232146257855646</v>
      </c>
    </row>
    <row r="1999" spans="1:8" ht="15" hidden="1" thickBot="1">
      <c r="A1999" s="409">
        <v>202201</v>
      </c>
      <c r="B1999" s="416" t="s">
        <v>2401</v>
      </c>
      <c r="C1999" s="417" t="s">
        <v>791</v>
      </c>
      <c r="D1999" s="418" t="s">
        <v>337</v>
      </c>
      <c r="E1999" s="419">
        <v>99978</v>
      </c>
      <c r="F1999" s="413">
        <v>105.02</v>
      </c>
      <c r="G1999" s="414">
        <f t="shared" si="62"/>
        <v>951.99009712435725</v>
      </c>
      <c r="H1999" s="415">
        <f t="shared" si="63"/>
        <v>4.7599504856217862</v>
      </c>
    </row>
    <row r="2000" spans="1:8" ht="15" hidden="1" thickBot="1">
      <c r="A2000" s="409">
        <v>202201</v>
      </c>
      <c r="B2000" s="416" t="s">
        <v>2402</v>
      </c>
      <c r="C2000" s="417" t="s">
        <v>791</v>
      </c>
      <c r="D2000" s="418" t="s">
        <v>339</v>
      </c>
      <c r="E2000" s="419">
        <v>500</v>
      </c>
      <c r="F2000" s="413">
        <v>105.02</v>
      </c>
      <c r="G2000" s="414">
        <f t="shared" si="62"/>
        <v>4.7609979051609219</v>
      </c>
      <c r="H2000" s="415">
        <f t="shared" si="63"/>
        <v>4.7609979051609219</v>
      </c>
    </row>
    <row r="2001" spans="1:8" ht="15" hidden="1" thickBot="1">
      <c r="A2001" s="409">
        <v>202201</v>
      </c>
      <c r="B2001" s="416" t="s">
        <v>2403</v>
      </c>
      <c r="C2001" s="417" t="s">
        <v>791</v>
      </c>
      <c r="D2001" s="418" t="s">
        <v>337</v>
      </c>
      <c r="E2001" s="419">
        <v>99978</v>
      </c>
      <c r="F2001" s="413">
        <v>105.02</v>
      </c>
      <c r="G2001" s="414">
        <f t="shared" si="62"/>
        <v>951.99009712435725</v>
      </c>
      <c r="H2001" s="415">
        <f t="shared" si="63"/>
        <v>4.7599504856217862</v>
      </c>
    </row>
    <row r="2002" spans="1:8" ht="15" hidden="1" thickBot="1">
      <c r="A2002" s="409">
        <v>202201</v>
      </c>
      <c r="B2002" s="416" t="s">
        <v>2404</v>
      </c>
      <c r="C2002" s="417" t="s">
        <v>791</v>
      </c>
      <c r="D2002" s="418" t="s">
        <v>339</v>
      </c>
      <c r="E2002" s="419">
        <v>500</v>
      </c>
      <c r="F2002" s="413">
        <v>105.02</v>
      </c>
      <c r="G2002" s="414">
        <f t="shared" si="62"/>
        <v>4.7609979051609219</v>
      </c>
      <c r="H2002" s="415">
        <f t="shared" si="63"/>
        <v>4.7609979051609219</v>
      </c>
    </row>
    <row r="2003" spans="1:8" ht="15" hidden="1" thickBot="1">
      <c r="A2003" s="409">
        <v>202201</v>
      </c>
      <c r="B2003" s="416" t="s">
        <v>2405</v>
      </c>
      <c r="C2003" s="417" t="s">
        <v>791</v>
      </c>
      <c r="D2003" s="418" t="s">
        <v>337</v>
      </c>
      <c r="E2003" s="419">
        <v>78911</v>
      </c>
      <c r="F2003" s="413">
        <v>105.02</v>
      </c>
      <c r="G2003" s="414">
        <f t="shared" si="62"/>
        <v>751.39021138830697</v>
      </c>
      <c r="H2003" s="415">
        <f t="shared" si="63"/>
        <v>3.756951056941535</v>
      </c>
    </row>
    <row r="2004" spans="1:8" ht="15" hidden="1" thickBot="1">
      <c r="A2004" s="409">
        <v>202201</v>
      </c>
      <c r="B2004" s="416" t="s">
        <v>2406</v>
      </c>
      <c r="C2004" s="417" t="s">
        <v>791</v>
      </c>
      <c r="D2004" s="418" t="s">
        <v>339</v>
      </c>
      <c r="E2004" s="419">
        <v>395</v>
      </c>
      <c r="F2004" s="413">
        <v>105.02</v>
      </c>
      <c r="G2004" s="414">
        <f t="shared" si="62"/>
        <v>3.7611883450771284</v>
      </c>
      <c r="H2004" s="415">
        <f t="shared" si="63"/>
        <v>3.7611883450771284</v>
      </c>
    </row>
    <row r="2005" spans="1:8" ht="15" hidden="1" thickBot="1">
      <c r="A2005" s="409">
        <v>202201</v>
      </c>
      <c r="B2005" s="416" t="s">
        <v>2407</v>
      </c>
      <c r="C2005" s="417" t="s">
        <v>791</v>
      </c>
      <c r="D2005" s="418" t="s">
        <v>337</v>
      </c>
      <c r="E2005" s="419">
        <v>99978</v>
      </c>
      <c r="F2005" s="413">
        <v>105.02</v>
      </c>
      <c r="G2005" s="414">
        <f t="shared" si="62"/>
        <v>951.99009712435725</v>
      </c>
      <c r="H2005" s="415">
        <f t="shared" si="63"/>
        <v>4.7599504856217862</v>
      </c>
    </row>
    <row r="2006" spans="1:8" ht="15" hidden="1" thickBot="1">
      <c r="A2006" s="409">
        <v>202201</v>
      </c>
      <c r="B2006" s="416" t="s">
        <v>2408</v>
      </c>
      <c r="C2006" s="417" t="s">
        <v>791</v>
      </c>
      <c r="D2006" s="418" t="s">
        <v>339</v>
      </c>
      <c r="E2006" s="419">
        <v>500</v>
      </c>
      <c r="F2006" s="413">
        <v>105.02</v>
      </c>
      <c r="G2006" s="414">
        <f t="shared" si="62"/>
        <v>4.7609979051609219</v>
      </c>
      <c r="H2006" s="415">
        <f t="shared" si="63"/>
        <v>4.7609979051609219</v>
      </c>
    </row>
    <row r="2007" spans="1:8" ht="15" hidden="1" thickBot="1">
      <c r="A2007" s="409">
        <v>202201</v>
      </c>
      <c r="B2007" s="416" t="s">
        <v>2409</v>
      </c>
      <c r="C2007" s="417" t="s">
        <v>791</v>
      </c>
      <c r="D2007" s="418" t="s">
        <v>337</v>
      </c>
      <c r="E2007" s="419">
        <v>65276</v>
      </c>
      <c r="F2007" s="413">
        <v>105.02</v>
      </c>
      <c r="G2007" s="414">
        <f t="shared" si="62"/>
        <v>621.55779851456873</v>
      </c>
      <c r="H2007" s="415">
        <f t="shared" si="63"/>
        <v>3.1077889925728437</v>
      </c>
    </row>
    <row r="2008" spans="1:8" ht="15" hidden="1" thickBot="1">
      <c r="A2008" s="409">
        <v>202201</v>
      </c>
      <c r="B2008" s="416" t="s">
        <v>2410</v>
      </c>
      <c r="C2008" s="417" t="s">
        <v>791</v>
      </c>
      <c r="D2008" s="418" t="s">
        <v>337</v>
      </c>
      <c r="E2008" s="419">
        <v>81538</v>
      </c>
      <c r="F2008" s="413">
        <v>105.02</v>
      </c>
      <c r="G2008" s="414">
        <f t="shared" si="62"/>
        <v>776.40449438202245</v>
      </c>
      <c r="H2008" s="415">
        <f t="shared" si="63"/>
        <v>3.8820224719101124</v>
      </c>
    </row>
    <row r="2009" spans="1:8" ht="15" hidden="1" thickBot="1">
      <c r="A2009" s="409">
        <v>202201</v>
      </c>
      <c r="B2009" s="416" t="s">
        <v>2411</v>
      </c>
      <c r="C2009" s="417" t="s">
        <v>791</v>
      </c>
      <c r="D2009" s="418" t="s">
        <v>337</v>
      </c>
      <c r="E2009" s="419">
        <v>47302</v>
      </c>
      <c r="F2009" s="413">
        <v>105.02</v>
      </c>
      <c r="G2009" s="414">
        <f t="shared" si="62"/>
        <v>450.40944581984388</v>
      </c>
      <c r="H2009" s="415">
        <f t="shared" si="63"/>
        <v>2.2520472290992193</v>
      </c>
    </row>
    <row r="2010" spans="1:8" ht="15" hidden="1" thickBot="1">
      <c r="A2010" s="409">
        <v>202201</v>
      </c>
      <c r="B2010" s="416" t="s">
        <v>2412</v>
      </c>
      <c r="C2010" s="417" t="s">
        <v>791</v>
      </c>
      <c r="D2010" s="418" t="s">
        <v>339</v>
      </c>
      <c r="E2010" s="419">
        <v>236</v>
      </c>
      <c r="F2010" s="413">
        <v>105.02</v>
      </c>
      <c r="G2010" s="414">
        <f t="shared" si="62"/>
        <v>2.2471910112359552</v>
      </c>
      <c r="H2010" s="415">
        <f t="shared" si="63"/>
        <v>2.2471910112359552</v>
      </c>
    </row>
    <row r="2011" spans="1:8" ht="15" hidden="1" thickBot="1">
      <c r="A2011" s="409">
        <v>202201</v>
      </c>
      <c r="B2011" s="416" t="s">
        <v>2413</v>
      </c>
      <c r="C2011" s="417" t="s">
        <v>791</v>
      </c>
      <c r="D2011" s="418" t="s">
        <v>337</v>
      </c>
      <c r="E2011" s="419">
        <v>66670</v>
      </c>
      <c r="F2011" s="413">
        <v>105.02</v>
      </c>
      <c r="G2011" s="414">
        <f t="shared" si="62"/>
        <v>634.83146067415737</v>
      </c>
      <c r="H2011" s="415">
        <f t="shared" si="63"/>
        <v>3.1741573033707868</v>
      </c>
    </row>
    <row r="2012" spans="1:8" ht="15" hidden="1" thickBot="1">
      <c r="A2012" s="409">
        <v>202201</v>
      </c>
      <c r="B2012" s="416" t="s">
        <v>2414</v>
      </c>
      <c r="C2012" s="417" t="s">
        <v>791</v>
      </c>
      <c r="D2012" s="418" t="s">
        <v>337</v>
      </c>
      <c r="E2012" s="419">
        <v>73680</v>
      </c>
      <c r="F2012" s="413">
        <v>105.02</v>
      </c>
      <c r="G2012" s="414">
        <f t="shared" si="62"/>
        <v>701.58065130451348</v>
      </c>
      <c r="H2012" s="415">
        <f t="shared" si="63"/>
        <v>3.5079032565225674</v>
      </c>
    </row>
    <row r="2013" spans="1:8" ht="15" hidden="1" thickBot="1">
      <c r="A2013" s="409">
        <v>202201</v>
      </c>
      <c r="B2013" s="416" t="s">
        <v>2415</v>
      </c>
      <c r="C2013" s="417" t="s">
        <v>791</v>
      </c>
      <c r="D2013" s="418" t="s">
        <v>337</v>
      </c>
      <c r="E2013" s="419">
        <v>99933</v>
      </c>
      <c r="F2013" s="413">
        <v>105.02</v>
      </c>
      <c r="G2013" s="414">
        <f t="shared" si="62"/>
        <v>951.56160731289287</v>
      </c>
      <c r="H2013" s="415">
        <f t="shared" si="63"/>
        <v>4.7578080365644642</v>
      </c>
    </row>
    <row r="2014" spans="1:8" ht="15" hidden="1" thickBot="1">
      <c r="A2014" s="409">
        <v>202201</v>
      </c>
      <c r="B2014" s="416" t="s">
        <v>2416</v>
      </c>
      <c r="C2014" s="417" t="s">
        <v>2417</v>
      </c>
      <c r="D2014" s="418" t="s">
        <v>381</v>
      </c>
      <c r="E2014" s="419">
        <v>2270</v>
      </c>
      <c r="F2014" s="413">
        <v>105.02</v>
      </c>
      <c r="G2014" s="414">
        <f t="shared" si="62"/>
        <v>21.614930489430584</v>
      </c>
      <c r="H2014" s="415" t="str">
        <f t="shared" si="63"/>
        <v>VER</v>
      </c>
    </row>
    <row r="2015" spans="1:8" ht="15" hidden="1" thickBot="1">
      <c r="A2015" s="409">
        <v>202201</v>
      </c>
      <c r="B2015" s="416" t="s">
        <v>2418</v>
      </c>
      <c r="C2015" s="417" t="s">
        <v>2417</v>
      </c>
      <c r="D2015" s="418" t="s">
        <v>337</v>
      </c>
      <c r="E2015" s="419">
        <v>19436</v>
      </c>
      <c r="F2015" s="413">
        <v>105.02</v>
      </c>
      <c r="G2015" s="414">
        <f t="shared" si="62"/>
        <v>185.06951056941534</v>
      </c>
      <c r="H2015" s="415">
        <f t="shared" si="63"/>
        <v>0.9253475528470767</v>
      </c>
    </row>
    <row r="2016" spans="1:8" ht="15" hidden="1" thickBot="1">
      <c r="A2016" s="409">
        <v>202201</v>
      </c>
      <c r="B2016" s="416" t="s">
        <v>2419</v>
      </c>
      <c r="C2016" s="417" t="s">
        <v>2420</v>
      </c>
      <c r="D2016" s="418" t="s">
        <v>337</v>
      </c>
      <c r="E2016" s="419">
        <v>19865</v>
      </c>
      <c r="F2016" s="413">
        <v>105.02</v>
      </c>
      <c r="G2016" s="414">
        <f t="shared" si="62"/>
        <v>189.15444677204343</v>
      </c>
      <c r="H2016" s="415">
        <f t="shared" si="63"/>
        <v>0.94577223386021714</v>
      </c>
    </row>
    <row r="2017" spans="1:8" ht="15" hidden="1" thickBot="1">
      <c r="A2017" s="409">
        <v>202201</v>
      </c>
      <c r="B2017" s="416" t="s">
        <v>2421</v>
      </c>
      <c r="C2017" s="410" t="s">
        <v>2420</v>
      </c>
      <c r="D2017" s="418" t="s">
        <v>339</v>
      </c>
      <c r="E2017" s="419">
        <v>99.28</v>
      </c>
      <c r="F2017" s="413">
        <v>105.02</v>
      </c>
      <c r="G2017" s="414">
        <f t="shared" si="62"/>
        <v>0.94534374404875265</v>
      </c>
      <c r="H2017" s="415">
        <f t="shared" si="63"/>
        <v>0.94534374404875265</v>
      </c>
    </row>
    <row r="2018" spans="1:8" ht="15" hidden="1" thickBot="1">
      <c r="A2018" s="409">
        <v>202201</v>
      </c>
      <c r="B2018" s="416" t="s">
        <v>2422</v>
      </c>
      <c r="C2018" s="417" t="s">
        <v>2417</v>
      </c>
      <c r="D2018" s="418" t="s">
        <v>337</v>
      </c>
      <c r="E2018" s="419">
        <v>37083</v>
      </c>
      <c r="F2018" s="413">
        <v>105.02</v>
      </c>
      <c r="G2018" s="414">
        <f t="shared" si="62"/>
        <v>353.10417063416492</v>
      </c>
      <c r="H2018" s="415">
        <f t="shared" si="63"/>
        <v>1.7655208531708246</v>
      </c>
    </row>
    <row r="2019" spans="1:8" ht="15" hidden="1" thickBot="1">
      <c r="A2019" s="409">
        <v>202201</v>
      </c>
      <c r="B2019" s="416" t="s">
        <v>2423</v>
      </c>
      <c r="C2019" s="417" t="s">
        <v>2417</v>
      </c>
      <c r="D2019" s="418" t="s">
        <v>339</v>
      </c>
      <c r="E2019" s="419">
        <v>185</v>
      </c>
      <c r="F2019" s="413">
        <v>105.02</v>
      </c>
      <c r="G2019" s="414">
        <f t="shared" si="62"/>
        <v>1.7615692249095412</v>
      </c>
      <c r="H2019" s="415">
        <f t="shared" si="63"/>
        <v>1.7615692249095412</v>
      </c>
    </row>
    <row r="2020" spans="1:8" ht="15" hidden="1" thickBot="1">
      <c r="A2020" s="409">
        <v>202201</v>
      </c>
      <c r="B2020" s="416" t="s">
        <v>2424</v>
      </c>
      <c r="C2020" s="417" t="s">
        <v>2417</v>
      </c>
      <c r="D2020" s="418" t="s">
        <v>337</v>
      </c>
      <c r="E2020" s="419">
        <v>19242</v>
      </c>
      <c r="F2020" s="413">
        <v>105.02</v>
      </c>
      <c r="G2020" s="414">
        <f t="shared" si="62"/>
        <v>183.22224338221292</v>
      </c>
      <c r="H2020" s="415">
        <f t="shared" si="63"/>
        <v>0.91611121691106456</v>
      </c>
    </row>
    <row r="2021" spans="1:8" ht="15" hidden="1" thickBot="1">
      <c r="A2021" s="409">
        <v>202201</v>
      </c>
      <c r="B2021" s="416" t="s">
        <v>2425</v>
      </c>
      <c r="C2021" s="417" t="s">
        <v>2417</v>
      </c>
      <c r="D2021" s="418" t="s">
        <v>339</v>
      </c>
      <c r="E2021" s="419">
        <v>96.2</v>
      </c>
      <c r="F2021" s="413">
        <v>105.02</v>
      </c>
      <c r="G2021" s="414">
        <f t="shared" si="62"/>
        <v>0.91601599695296143</v>
      </c>
      <c r="H2021" s="415">
        <f t="shared" si="63"/>
        <v>0.91601599695296143</v>
      </c>
    </row>
    <row r="2022" spans="1:8" ht="15" hidden="1" thickBot="1">
      <c r="A2022" s="409">
        <v>202201</v>
      </c>
      <c r="B2022" s="416" t="s">
        <v>2426</v>
      </c>
      <c r="C2022" s="417" t="s">
        <v>2417</v>
      </c>
      <c r="D2022" s="418" t="s">
        <v>337</v>
      </c>
      <c r="E2022" s="419">
        <v>19491</v>
      </c>
      <c r="F2022" s="413">
        <v>105.02</v>
      </c>
      <c r="G2022" s="414">
        <f t="shared" si="62"/>
        <v>185.59322033898306</v>
      </c>
      <c r="H2022" s="415">
        <f t="shared" si="63"/>
        <v>0.92796610169491534</v>
      </c>
    </row>
    <row r="2023" spans="1:8" ht="15" hidden="1" thickBot="1">
      <c r="A2023" s="409">
        <v>202201</v>
      </c>
      <c r="B2023" s="416" t="s">
        <v>2427</v>
      </c>
      <c r="C2023" s="417" t="s">
        <v>2417</v>
      </c>
      <c r="D2023" s="418" t="s">
        <v>337</v>
      </c>
      <c r="E2023" s="419">
        <v>19491</v>
      </c>
      <c r="F2023" s="413">
        <v>105.02</v>
      </c>
      <c r="G2023" s="414">
        <f t="shared" si="62"/>
        <v>185.59322033898306</v>
      </c>
      <c r="H2023" s="415">
        <f t="shared" si="63"/>
        <v>0.92796610169491534</v>
      </c>
    </row>
    <row r="2024" spans="1:8" ht="15" hidden="1" thickBot="1">
      <c r="A2024" s="409">
        <v>202201</v>
      </c>
      <c r="B2024" s="416" t="s">
        <v>2428</v>
      </c>
      <c r="C2024" s="417" t="s">
        <v>2417</v>
      </c>
      <c r="D2024" s="418" t="s">
        <v>339</v>
      </c>
      <c r="E2024" s="419">
        <v>97.45</v>
      </c>
      <c r="F2024" s="413">
        <v>105.02</v>
      </c>
      <c r="G2024" s="414">
        <f t="shared" si="62"/>
        <v>0.92791849171586371</v>
      </c>
      <c r="H2024" s="415">
        <f t="shared" si="63"/>
        <v>0.92791849171586371</v>
      </c>
    </row>
    <row r="2025" spans="1:8" ht="15" hidden="1" thickBot="1">
      <c r="A2025" s="409">
        <v>202201</v>
      </c>
      <c r="B2025" s="416" t="s">
        <v>2429</v>
      </c>
      <c r="C2025" s="417" t="s">
        <v>2417</v>
      </c>
      <c r="D2025" s="418" t="s">
        <v>337</v>
      </c>
      <c r="E2025" s="419">
        <v>39422</v>
      </c>
      <c r="F2025" s="413">
        <v>105.02</v>
      </c>
      <c r="G2025" s="414">
        <f t="shared" si="62"/>
        <v>375.37611883450774</v>
      </c>
      <c r="H2025" s="415">
        <f t="shared" si="63"/>
        <v>1.8768805941725386</v>
      </c>
    </row>
    <row r="2026" spans="1:8" ht="15" hidden="1" thickBot="1">
      <c r="A2026" s="409">
        <v>202201</v>
      </c>
      <c r="B2026" s="416" t="s">
        <v>2430</v>
      </c>
      <c r="C2026" s="417" t="s">
        <v>2417</v>
      </c>
      <c r="D2026" s="418" t="s">
        <v>339</v>
      </c>
      <c r="E2026" s="419">
        <v>197</v>
      </c>
      <c r="F2026" s="413">
        <v>105.02</v>
      </c>
      <c r="G2026" s="414">
        <f t="shared" si="62"/>
        <v>1.8758331746334032</v>
      </c>
      <c r="H2026" s="415">
        <f t="shared" si="63"/>
        <v>1.8758331746334032</v>
      </c>
    </row>
    <row r="2027" spans="1:8" ht="15" hidden="1" thickBot="1">
      <c r="A2027" s="409">
        <v>202201</v>
      </c>
      <c r="B2027" s="416" t="s">
        <v>2431</v>
      </c>
      <c r="C2027" s="417" t="s">
        <v>2417</v>
      </c>
      <c r="D2027" s="418" t="s">
        <v>337</v>
      </c>
      <c r="E2027" s="419">
        <v>54890</v>
      </c>
      <c r="F2027" s="413">
        <v>105.02</v>
      </c>
      <c r="G2027" s="414">
        <f t="shared" si="62"/>
        <v>522.66235002856604</v>
      </c>
      <c r="H2027" s="415">
        <f t="shared" si="63"/>
        <v>2.61331175014283</v>
      </c>
    </row>
    <row r="2028" spans="1:8" ht="15" hidden="1" thickBot="1">
      <c r="A2028" s="409">
        <v>202201</v>
      </c>
      <c r="B2028" s="416" t="s">
        <v>2432</v>
      </c>
      <c r="C2028" s="417" t="s">
        <v>2417</v>
      </c>
      <c r="D2028" s="418" t="s">
        <v>339</v>
      </c>
      <c r="E2028" s="419">
        <v>274</v>
      </c>
      <c r="F2028" s="413">
        <v>105.02</v>
      </c>
      <c r="G2028" s="414">
        <f t="shared" si="62"/>
        <v>2.6090268520281854</v>
      </c>
      <c r="H2028" s="415">
        <f t="shared" si="63"/>
        <v>2.6090268520281854</v>
      </c>
    </row>
    <row r="2029" spans="1:8" ht="15" hidden="1" thickBot="1">
      <c r="A2029" s="409">
        <v>202201</v>
      </c>
      <c r="B2029" s="416" t="s">
        <v>2433</v>
      </c>
      <c r="C2029" s="417" t="s">
        <v>2417</v>
      </c>
      <c r="D2029" s="418" t="s">
        <v>337</v>
      </c>
      <c r="E2029" s="419">
        <v>46925</v>
      </c>
      <c r="F2029" s="413">
        <v>105.02</v>
      </c>
      <c r="G2029" s="414">
        <f t="shared" si="62"/>
        <v>446.81965339935255</v>
      </c>
      <c r="H2029" s="415">
        <f t="shared" si="63"/>
        <v>2.2340982669967628</v>
      </c>
    </row>
    <row r="2030" spans="1:8" ht="15" hidden="1" thickBot="1">
      <c r="A2030" s="409">
        <v>202201</v>
      </c>
      <c r="B2030" s="416" t="s">
        <v>2434</v>
      </c>
      <c r="C2030" s="417" t="s">
        <v>2417</v>
      </c>
      <c r="D2030" s="418" t="s">
        <v>337</v>
      </c>
      <c r="E2030" s="419">
        <v>43784</v>
      </c>
      <c r="F2030" s="413">
        <v>105.02</v>
      </c>
      <c r="G2030" s="414">
        <f t="shared" si="62"/>
        <v>416.9110645591316</v>
      </c>
      <c r="H2030" s="415">
        <f t="shared" si="63"/>
        <v>2.0845553227956581</v>
      </c>
    </row>
    <row r="2031" spans="1:8" ht="15" hidden="1" thickBot="1">
      <c r="A2031" s="409">
        <v>202201</v>
      </c>
      <c r="B2031" s="416" t="s">
        <v>2435</v>
      </c>
      <c r="C2031" s="417" t="s">
        <v>2417</v>
      </c>
      <c r="D2031" s="418" t="s">
        <v>337</v>
      </c>
      <c r="E2031" s="419">
        <v>67653</v>
      </c>
      <c r="F2031" s="413">
        <v>105.02</v>
      </c>
      <c r="G2031" s="414">
        <f t="shared" si="62"/>
        <v>644.19158255570369</v>
      </c>
      <c r="H2031" s="415">
        <f t="shared" si="63"/>
        <v>3.2209579127785184</v>
      </c>
    </row>
    <row r="2032" spans="1:8" ht="15" hidden="1" thickBot="1">
      <c r="A2032" s="409">
        <v>202201</v>
      </c>
      <c r="B2032" s="416" t="s">
        <v>2436</v>
      </c>
      <c r="C2032" s="417" t="s">
        <v>2417</v>
      </c>
      <c r="D2032" s="418" t="s">
        <v>339</v>
      </c>
      <c r="E2032" s="419">
        <v>338</v>
      </c>
      <c r="F2032" s="413">
        <v>105.02</v>
      </c>
      <c r="G2032" s="414">
        <f t="shared" si="62"/>
        <v>3.2184345838887833</v>
      </c>
      <c r="H2032" s="415">
        <f t="shared" si="63"/>
        <v>3.2184345838887833</v>
      </c>
    </row>
    <row r="2033" spans="1:8" ht="15" hidden="1" thickBot="1">
      <c r="A2033" s="409">
        <v>202201</v>
      </c>
      <c r="B2033" s="416" t="s">
        <v>2437</v>
      </c>
      <c r="C2033" s="417" t="s">
        <v>2417</v>
      </c>
      <c r="D2033" s="418" t="s">
        <v>337</v>
      </c>
      <c r="E2033" s="419">
        <v>19491</v>
      </c>
      <c r="F2033" s="413">
        <v>105.02</v>
      </c>
      <c r="G2033" s="414">
        <f t="shared" si="62"/>
        <v>185.59322033898306</v>
      </c>
      <c r="H2033" s="415">
        <f t="shared" si="63"/>
        <v>0.92796610169491534</v>
      </c>
    </row>
    <row r="2034" spans="1:8" ht="15" hidden="1" thickBot="1">
      <c r="A2034" s="409">
        <v>202201</v>
      </c>
      <c r="B2034" s="416" t="s">
        <v>2438</v>
      </c>
      <c r="C2034" s="417" t="s">
        <v>2417</v>
      </c>
      <c r="D2034" s="418" t="s">
        <v>339</v>
      </c>
      <c r="E2034" s="419">
        <v>97.45</v>
      </c>
      <c r="F2034" s="413">
        <v>105.02</v>
      </c>
      <c r="G2034" s="414">
        <f t="shared" si="62"/>
        <v>0.92791849171586371</v>
      </c>
      <c r="H2034" s="415">
        <f t="shared" si="63"/>
        <v>0.92791849171586371</v>
      </c>
    </row>
    <row r="2035" spans="1:8" ht="15" hidden="1" thickBot="1">
      <c r="A2035" s="409">
        <v>202201</v>
      </c>
      <c r="B2035" s="416" t="s">
        <v>2439</v>
      </c>
      <c r="C2035" s="417" t="s">
        <v>2417</v>
      </c>
      <c r="D2035" s="418" t="s">
        <v>337</v>
      </c>
      <c r="E2035" s="419">
        <v>39284</v>
      </c>
      <c r="F2035" s="413">
        <v>105.02</v>
      </c>
      <c r="G2035" s="414">
        <f t="shared" si="62"/>
        <v>374.06208341268331</v>
      </c>
      <c r="H2035" s="415">
        <f t="shared" si="63"/>
        <v>1.8703104170634166</v>
      </c>
    </row>
    <row r="2036" spans="1:8" ht="15" hidden="1" thickBot="1">
      <c r="A2036" s="409">
        <v>202201</v>
      </c>
      <c r="B2036" s="416" t="s">
        <v>2440</v>
      </c>
      <c r="C2036" s="417" t="s">
        <v>2417</v>
      </c>
      <c r="D2036" s="418" t="s">
        <v>339</v>
      </c>
      <c r="E2036" s="419">
        <v>196</v>
      </c>
      <c r="F2036" s="413">
        <v>105.02</v>
      </c>
      <c r="G2036" s="414">
        <f t="shared" si="62"/>
        <v>1.8663111788230813</v>
      </c>
      <c r="H2036" s="415">
        <f t="shared" si="63"/>
        <v>1.8663111788230813</v>
      </c>
    </row>
    <row r="2037" spans="1:8" ht="15" hidden="1" thickBot="1">
      <c r="A2037" s="409">
        <v>202201</v>
      </c>
      <c r="B2037" s="416" t="s">
        <v>2441</v>
      </c>
      <c r="C2037" s="417" t="s">
        <v>2417</v>
      </c>
      <c r="D2037" s="418" t="s">
        <v>339</v>
      </c>
      <c r="E2037" s="419">
        <v>259</v>
      </c>
      <c r="F2037" s="413">
        <v>105.02</v>
      </c>
      <c r="G2037" s="414">
        <f t="shared" si="62"/>
        <v>2.4661969148733576</v>
      </c>
      <c r="H2037" s="415">
        <f t="shared" si="63"/>
        <v>2.4661969148733576</v>
      </c>
    </row>
    <row r="2038" spans="1:8" ht="15" hidden="1" thickBot="1">
      <c r="A2038" s="409">
        <v>202201</v>
      </c>
      <c r="B2038" s="416" t="s">
        <v>2442</v>
      </c>
      <c r="C2038" s="417" t="s">
        <v>2417</v>
      </c>
      <c r="D2038" s="418" t="s">
        <v>339</v>
      </c>
      <c r="E2038" s="419">
        <v>259</v>
      </c>
      <c r="F2038" s="413">
        <v>105.02</v>
      </c>
      <c r="G2038" s="414">
        <f t="shared" si="62"/>
        <v>2.4661969148733576</v>
      </c>
      <c r="H2038" s="415">
        <f t="shared" si="63"/>
        <v>2.4661969148733576</v>
      </c>
    </row>
    <row r="2039" spans="1:8" ht="15" hidden="1" thickBot="1">
      <c r="A2039" s="409">
        <v>202201</v>
      </c>
      <c r="B2039" s="416" t="s">
        <v>2443</v>
      </c>
      <c r="C2039" s="417" t="s">
        <v>2417</v>
      </c>
      <c r="D2039" s="418" t="s">
        <v>337</v>
      </c>
      <c r="E2039" s="419">
        <v>51860</v>
      </c>
      <c r="F2039" s="413">
        <v>105.02</v>
      </c>
      <c r="G2039" s="414">
        <f t="shared" si="62"/>
        <v>493.81070272329083</v>
      </c>
      <c r="H2039" s="415">
        <f t="shared" si="63"/>
        <v>2.469053513616454</v>
      </c>
    </row>
    <row r="2040" spans="1:8" ht="15" hidden="1" thickBot="1">
      <c r="A2040" s="409">
        <v>202201</v>
      </c>
      <c r="B2040" s="416" t="s">
        <v>2444</v>
      </c>
      <c r="C2040" s="417" t="s">
        <v>2417</v>
      </c>
      <c r="D2040" s="418" t="s">
        <v>339</v>
      </c>
      <c r="E2040" s="419">
        <v>259</v>
      </c>
      <c r="F2040" s="413">
        <v>105.02</v>
      </c>
      <c r="G2040" s="414">
        <f t="shared" si="62"/>
        <v>2.4661969148733576</v>
      </c>
      <c r="H2040" s="415">
        <f t="shared" si="63"/>
        <v>2.4661969148733576</v>
      </c>
    </row>
    <row r="2041" spans="1:8" ht="15" hidden="1" thickBot="1">
      <c r="A2041" s="409">
        <v>202201</v>
      </c>
      <c r="B2041" s="416" t="s">
        <v>2445</v>
      </c>
      <c r="C2041" s="417" t="s">
        <v>2417</v>
      </c>
      <c r="D2041" s="418" t="s">
        <v>337</v>
      </c>
      <c r="E2041" s="419">
        <v>33226</v>
      </c>
      <c r="F2041" s="413">
        <v>105.02</v>
      </c>
      <c r="G2041" s="414">
        <f t="shared" si="62"/>
        <v>316.37783279375356</v>
      </c>
      <c r="H2041" s="415">
        <f t="shared" si="63"/>
        <v>1.5818891639687678</v>
      </c>
    </row>
    <row r="2042" spans="1:8" ht="15" hidden="1" thickBot="1">
      <c r="A2042" s="409">
        <v>202201</v>
      </c>
      <c r="B2042" s="416" t="s">
        <v>2446</v>
      </c>
      <c r="C2042" s="417" t="s">
        <v>2417</v>
      </c>
      <c r="D2042" s="418" t="s">
        <v>339</v>
      </c>
      <c r="E2042" s="419">
        <v>166</v>
      </c>
      <c r="F2042" s="413">
        <v>105.02</v>
      </c>
      <c r="G2042" s="414">
        <f t="shared" si="62"/>
        <v>1.5806513045134261</v>
      </c>
      <c r="H2042" s="415">
        <f t="shared" si="63"/>
        <v>1.5806513045134261</v>
      </c>
    </row>
    <row r="2043" spans="1:8" ht="15" hidden="1" thickBot="1">
      <c r="A2043" s="409">
        <v>202201</v>
      </c>
      <c r="B2043" s="416" t="s">
        <v>2447</v>
      </c>
      <c r="C2043" s="417" t="s">
        <v>2417</v>
      </c>
      <c r="D2043" s="418" t="s">
        <v>337</v>
      </c>
      <c r="E2043" s="419">
        <v>33226</v>
      </c>
      <c r="F2043" s="413">
        <v>105.02</v>
      </c>
      <c r="G2043" s="414">
        <f t="shared" si="62"/>
        <v>316.37783279375356</v>
      </c>
      <c r="H2043" s="415">
        <f t="shared" si="63"/>
        <v>1.5818891639687678</v>
      </c>
    </row>
    <row r="2044" spans="1:8" ht="15" hidden="1" thickBot="1">
      <c r="A2044" s="409">
        <v>202201</v>
      </c>
      <c r="B2044" s="416" t="s">
        <v>2448</v>
      </c>
      <c r="C2044" s="417" t="s">
        <v>2417</v>
      </c>
      <c r="D2044" s="418" t="s">
        <v>339</v>
      </c>
      <c r="E2044" s="419">
        <v>166</v>
      </c>
      <c r="F2044" s="413">
        <v>105.02</v>
      </c>
      <c r="G2044" s="414">
        <f t="shared" si="62"/>
        <v>1.5806513045134261</v>
      </c>
      <c r="H2044" s="415">
        <f t="shared" si="63"/>
        <v>1.5806513045134261</v>
      </c>
    </row>
    <row r="2045" spans="1:8" ht="15" hidden="1" thickBot="1">
      <c r="A2045" s="409">
        <v>202201</v>
      </c>
      <c r="B2045" s="416" t="s">
        <v>2449</v>
      </c>
      <c r="C2045" s="417" t="s">
        <v>2417</v>
      </c>
      <c r="D2045" s="418" t="s">
        <v>337</v>
      </c>
      <c r="E2045" s="419">
        <v>52291</v>
      </c>
      <c r="F2045" s="413">
        <v>105.02</v>
      </c>
      <c r="G2045" s="414">
        <f t="shared" si="62"/>
        <v>497.91468291753955</v>
      </c>
      <c r="H2045" s="415">
        <f t="shared" si="63"/>
        <v>2.4895734145876975</v>
      </c>
    </row>
    <row r="2046" spans="1:8" ht="15" hidden="1" thickBot="1">
      <c r="A2046" s="409">
        <v>202201</v>
      </c>
      <c r="B2046" s="416" t="s">
        <v>2450</v>
      </c>
      <c r="C2046" s="417" t="s">
        <v>2417</v>
      </c>
      <c r="D2046" s="418" t="s">
        <v>339</v>
      </c>
      <c r="E2046" s="419">
        <v>261</v>
      </c>
      <c r="F2046" s="413">
        <v>105.02</v>
      </c>
      <c r="G2046" s="414">
        <f t="shared" si="62"/>
        <v>2.4852409064940013</v>
      </c>
      <c r="H2046" s="415">
        <f t="shared" si="63"/>
        <v>2.4852409064940013</v>
      </c>
    </row>
    <row r="2047" spans="1:8" ht="15" hidden="1" thickBot="1">
      <c r="A2047" s="409">
        <v>202201</v>
      </c>
      <c r="B2047" s="416" t="s">
        <v>2451</v>
      </c>
      <c r="C2047" s="417" t="s">
        <v>2417</v>
      </c>
      <c r="D2047" s="418" t="s">
        <v>337</v>
      </c>
      <c r="E2047" s="419">
        <v>56590</v>
      </c>
      <c r="F2047" s="413">
        <v>105.02</v>
      </c>
      <c r="G2047" s="414">
        <f t="shared" si="62"/>
        <v>538.84974290611319</v>
      </c>
      <c r="H2047" s="415">
        <f t="shared" si="63"/>
        <v>2.6942487145305658</v>
      </c>
    </row>
    <row r="2048" spans="1:8" ht="15" hidden="1" thickBot="1">
      <c r="A2048" s="409">
        <v>202201</v>
      </c>
      <c r="B2048" s="416" t="s">
        <v>2452</v>
      </c>
      <c r="C2048" s="417" t="s">
        <v>2417</v>
      </c>
      <c r="D2048" s="418" t="s">
        <v>339</v>
      </c>
      <c r="E2048" s="419">
        <v>283</v>
      </c>
      <c r="F2048" s="413">
        <v>105.02</v>
      </c>
      <c r="G2048" s="414">
        <f t="shared" si="62"/>
        <v>2.694724814321082</v>
      </c>
      <c r="H2048" s="415">
        <f t="shared" si="63"/>
        <v>2.694724814321082</v>
      </c>
    </row>
    <row r="2049" spans="1:8" ht="15" hidden="1" thickBot="1">
      <c r="A2049" s="409">
        <v>202201</v>
      </c>
      <c r="B2049" s="416" t="s">
        <v>2453</v>
      </c>
      <c r="C2049" s="417" t="s">
        <v>2417</v>
      </c>
      <c r="D2049" s="418" t="s">
        <v>337</v>
      </c>
      <c r="E2049" s="419">
        <v>57173</v>
      </c>
      <c r="F2049" s="413">
        <v>105.02</v>
      </c>
      <c r="G2049" s="414">
        <f t="shared" si="62"/>
        <v>544.40106646353081</v>
      </c>
      <c r="H2049" s="415">
        <f t="shared" si="63"/>
        <v>2.7220053323176541</v>
      </c>
    </row>
    <row r="2050" spans="1:8" ht="15" hidden="1" thickBot="1">
      <c r="A2050" s="409">
        <v>202201</v>
      </c>
      <c r="B2050" s="416" t="s">
        <v>2454</v>
      </c>
      <c r="C2050" s="417" t="s">
        <v>2417</v>
      </c>
      <c r="D2050" s="418" t="s">
        <v>339</v>
      </c>
      <c r="E2050" s="419">
        <v>286</v>
      </c>
      <c r="F2050" s="413">
        <v>105.02</v>
      </c>
      <c r="G2050" s="414">
        <f t="shared" ref="G2050:G2113" si="64">+E2050/F2050</f>
        <v>2.7232908017520474</v>
      </c>
      <c r="H2050" s="415">
        <f t="shared" ref="H2050:H2113" si="65">IF(D2050="TB",G2050/200,IF(D2050="LT",G2050,"VER"))</f>
        <v>2.7232908017520474</v>
      </c>
    </row>
    <row r="2051" spans="1:8" ht="15" hidden="1" thickBot="1">
      <c r="A2051" s="409">
        <v>202201</v>
      </c>
      <c r="B2051" s="416" t="s">
        <v>2455</v>
      </c>
      <c r="C2051" s="417" t="s">
        <v>2417</v>
      </c>
      <c r="D2051" s="418" t="s">
        <v>337</v>
      </c>
      <c r="E2051" s="419">
        <v>45172</v>
      </c>
      <c r="F2051" s="413">
        <v>105.02</v>
      </c>
      <c r="G2051" s="414">
        <f t="shared" si="64"/>
        <v>430.12759474385831</v>
      </c>
      <c r="H2051" s="415">
        <f t="shared" si="65"/>
        <v>2.1506379737192916</v>
      </c>
    </row>
    <row r="2052" spans="1:8" ht="15" hidden="1" thickBot="1">
      <c r="A2052" s="409">
        <v>202201</v>
      </c>
      <c r="B2052" s="416" t="s">
        <v>2456</v>
      </c>
      <c r="C2052" s="417" t="s">
        <v>2417</v>
      </c>
      <c r="D2052" s="418" t="s">
        <v>339</v>
      </c>
      <c r="E2052" s="419">
        <v>226</v>
      </c>
      <c r="F2052" s="413">
        <v>105.02</v>
      </c>
      <c r="G2052" s="414">
        <f t="shared" si="64"/>
        <v>2.1519710531327365</v>
      </c>
      <c r="H2052" s="415">
        <f t="shared" si="65"/>
        <v>2.1519710531327365</v>
      </c>
    </row>
    <row r="2053" spans="1:8" ht="15" hidden="1" thickBot="1">
      <c r="A2053" s="409">
        <v>202201</v>
      </c>
      <c r="B2053" s="416" t="s">
        <v>2457</v>
      </c>
      <c r="C2053" s="417" t="s">
        <v>2417</v>
      </c>
      <c r="D2053" s="418" t="s">
        <v>337</v>
      </c>
      <c r="E2053" s="419">
        <v>33226</v>
      </c>
      <c r="F2053" s="413">
        <v>105.02</v>
      </c>
      <c r="G2053" s="414">
        <f t="shared" si="64"/>
        <v>316.37783279375356</v>
      </c>
      <c r="H2053" s="415">
        <f t="shared" si="65"/>
        <v>1.5818891639687678</v>
      </c>
    </row>
    <row r="2054" spans="1:8" ht="15" hidden="1" thickBot="1">
      <c r="A2054" s="409">
        <v>202201</v>
      </c>
      <c r="B2054" s="416" t="s">
        <v>2458</v>
      </c>
      <c r="C2054" s="417" t="s">
        <v>2417</v>
      </c>
      <c r="D2054" s="418" t="s">
        <v>337</v>
      </c>
      <c r="E2054" s="419">
        <v>70970</v>
      </c>
      <c r="F2054" s="413">
        <v>105.02</v>
      </c>
      <c r="G2054" s="414">
        <f t="shared" si="64"/>
        <v>675.7760426585412</v>
      </c>
      <c r="H2054" s="415">
        <f t="shared" si="65"/>
        <v>3.3788802132927058</v>
      </c>
    </row>
    <row r="2055" spans="1:8" ht="15" hidden="1" thickBot="1">
      <c r="A2055" s="409">
        <v>202201</v>
      </c>
      <c r="B2055" s="416" t="s">
        <v>2459</v>
      </c>
      <c r="C2055" s="417" t="s">
        <v>2417</v>
      </c>
      <c r="D2055" s="418" t="s">
        <v>339</v>
      </c>
      <c r="E2055" s="419">
        <v>355</v>
      </c>
      <c r="F2055" s="413">
        <v>105.02</v>
      </c>
      <c r="G2055" s="414">
        <f t="shared" si="64"/>
        <v>3.3803085126642545</v>
      </c>
      <c r="H2055" s="415">
        <f t="shared" si="65"/>
        <v>3.3803085126642545</v>
      </c>
    </row>
    <row r="2056" spans="1:8" ht="15" hidden="1" thickBot="1">
      <c r="A2056" s="409">
        <v>202201</v>
      </c>
      <c r="B2056" s="416" t="s">
        <v>2460</v>
      </c>
      <c r="C2056" s="417" t="s">
        <v>2417</v>
      </c>
      <c r="D2056" s="418" t="s">
        <v>374</v>
      </c>
      <c r="E2056" s="419">
        <v>0.01</v>
      </c>
      <c r="F2056" s="413">
        <v>105.02</v>
      </c>
      <c r="G2056" s="414">
        <f t="shared" si="64"/>
        <v>9.5219958103218437E-5</v>
      </c>
      <c r="H2056" s="415" t="str">
        <f t="shared" si="65"/>
        <v>VER</v>
      </c>
    </row>
    <row r="2057" spans="1:8" ht="15" hidden="1" thickBot="1">
      <c r="A2057" s="409">
        <v>202201</v>
      </c>
      <c r="B2057" s="416" t="s">
        <v>2461</v>
      </c>
      <c r="C2057" s="417" t="s">
        <v>2417</v>
      </c>
      <c r="D2057" s="418" t="s">
        <v>337</v>
      </c>
      <c r="E2057" s="419">
        <v>55122</v>
      </c>
      <c r="F2057" s="413">
        <v>105.02</v>
      </c>
      <c r="G2057" s="414">
        <f t="shared" si="64"/>
        <v>524.87145305656065</v>
      </c>
      <c r="H2057" s="415">
        <f t="shared" si="65"/>
        <v>2.6243572652828031</v>
      </c>
    </row>
    <row r="2058" spans="1:8" ht="15" hidden="1" thickBot="1">
      <c r="A2058" s="409">
        <v>202201</v>
      </c>
      <c r="B2058" s="416" t="s">
        <v>2462</v>
      </c>
      <c r="C2058" s="417" t="s">
        <v>2417</v>
      </c>
      <c r="D2058" s="418" t="s">
        <v>337</v>
      </c>
      <c r="E2058" s="419">
        <v>29496</v>
      </c>
      <c r="F2058" s="413">
        <v>105.02</v>
      </c>
      <c r="G2058" s="414">
        <f t="shared" si="64"/>
        <v>280.86078842125312</v>
      </c>
      <c r="H2058" s="415">
        <f t="shared" si="65"/>
        <v>1.4043039421062655</v>
      </c>
    </row>
    <row r="2059" spans="1:8" ht="15" hidden="1" thickBot="1">
      <c r="A2059" s="409">
        <v>202201</v>
      </c>
      <c r="B2059" s="416" t="s">
        <v>2463</v>
      </c>
      <c r="C2059" s="417" t="s">
        <v>2417</v>
      </c>
      <c r="D2059" s="418" t="s">
        <v>339</v>
      </c>
      <c r="E2059" s="419">
        <v>147</v>
      </c>
      <c r="F2059" s="413">
        <v>105.02</v>
      </c>
      <c r="G2059" s="414">
        <f t="shared" si="64"/>
        <v>1.399733384117311</v>
      </c>
      <c r="H2059" s="415">
        <f t="shared" si="65"/>
        <v>1.399733384117311</v>
      </c>
    </row>
    <row r="2060" spans="1:8" ht="15" hidden="1" thickBot="1">
      <c r="A2060" s="409">
        <v>202201</v>
      </c>
      <c r="B2060" s="416" t="s">
        <v>2464</v>
      </c>
      <c r="C2060" s="417" t="s">
        <v>2417</v>
      </c>
      <c r="D2060" s="418" t="s">
        <v>337</v>
      </c>
      <c r="E2060" s="419">
        <v>28268</v>
      </c>
      <c r="F2060" s="413">
        <v>105.02</v>
      </c>
      <c r="G2060" s="414">
        <f t="shared" si="64"/>
        <v>269.1677775661779</v>
      </c>
      <c r="H2060" s="415">
        <f t="shared" si="65"/>
        <v>1.3458388878308896</v>
      </c>
    </row>
    <row r="2061" spans="1:8" ht="15" hidden="1" thickBot="1">
      <c r="A2061" s="409">
        <v>202201</v>
      </c>
      <c r="B2061" s="416" t="s">
        <v>2465</v>
      </c>
      <c r="C2061" s="417" t="s">
        <v>2417</v>
      </c>
      <c r="D2061" s="418" t="s">
        <v>337</v>
      </c>
      <c r="E2061" s="419">
        <v>61761</v>
      </c>
      <c r="F2061" s="413">
        <v>105.02</v>
      </c>
      <c r="G2061" s="414">
        <f t="shared" si="64"/>
        <v>588.08798324128736</v>
      </c>
      <c r="H2061" s="415">
        <f t="shared" si="65"/>
        <v>2.940439916206437</v>
      </c>
    </row>
    <row r="2062" spans="1:8" ht="15" hidden="1" thickBot="1">
      <c r="A2062" s="409">
        <v>202201</v>
      </c>
      <c r="B2062" s="416" t="s">
        <v>2466</v>
      </c>
      <c r="C2062" s="417" t="s">
        <v>2417</v>
      </c>
      <c r="D2062" s="418" t="s">
        <v>337</v>
      </c>
      <c r="E2062" s="419">
        <v>69559</v>
      </c>
      <c r="F2062" s="413">
        <v>105.02</v>
      </c>
      <c r="G2062" s="414">
        <f t="shared" si="64"/>
        <v>662.34050657017713</v>
      </c>
      <c r="H2062" s="415">
        <f t="shared" si="65"/>
        <v>3.3117025328508856</v>
      </c>
    </row>
    <row r="2063" spans="1:8" ht="15" hidden="1" thickBot="1">
      <c r="A2063" s="409">
        <v>202201</v>
      </c>
      <c r="B2063" s="416" t="s">
        <v>2467</v>
      </c>
      <c r="C2063" s="417" t="s">
        <v>2417</v>
      </c>
      <c r="D2063" s="418" t="s">
        <v>339</v>
      </c>
      <c r="E2063" s="419">
        <v>348</v>
      </c>
      <c r="F2063" s="413">
        <v>105.02</v>
      </c>
      <c r="G2063" s="414">
        <f t="shared" si="64"/>
        <v>3.3136545419920016</v>
      </c>
      <c r="H2063" s="415">
        <f t="shared" si="65"/>
        <v>3.3136545419920016</v>
      </c>
    </row>
    <row r="2064" spans="1:8" ht="15" hidden="1" thickBot="1">
      <c r="A2064" s="409">
        <v>202201</v>
      </c>
      <c r="B2064" s="416" t="s">
        <v>2468</v>
      </c>
      <c r="C2064" s="417" t="s">
        <v>2417</v>
      </c>
      <c r="D2064" s="418" t="s">
        <v>337</v>
      </c>
      <c r="E2064" s="419">
        <v>18997</v>
      </c>
      <c r="F2064" s="413">
        <v>105.02</v>
      </c>
      <c r="G2064" s="414">
        <f t="shared" si="64"/>
        <v>180.88935440868406</v>
      </c>
      <c r="H2064" s="415">
        <f t="shared" si="65"/>
        <v>0.90444677204342028</v>
      </c>
    </row>
    <row r="2065" spans="1:8" ht="15" hidden="1" thickBot="1">
      <c r="A2065" s="409">
        <v>202201</v>
      </c>
      <c r="B2065" s="416" t="s">
        <v>2469</v>
      </c>
      <c r="C2065" s="417" t="s">
        <v>2417</v>
      </c>
      <c r="D2065" s="418" t="s">
        <v>339</v>
      </c>
      <c r="E2065" s="419">
        <v>111</v>
      </c>
      <c r="F2065" s="413">
        <v>105.02</v>
      </c>
      <c r="G2065" s="414">
        <f t="shared" si="64"/>
        <v>1.0569415349457247</v>
      </c>
      <c r="H2065" s="415">
        <f t="shared" si="65"/>
        <v>1.0569415349457247</v>
      </c>
    </row>
    <row r="2066" spans="1:8" ht="15" hidden="1" thickBot="1">
      <c r="A2066" s="409">
        <v>202201</v>
      </c>
      <c r="B2066" s="416" t="s">
        <v>2470</v>
      </c>
      <c r="C2066" s="417" t="s">
        <v>2417</v>
      </c>
      <c r="D2066" s="418" t="s">
        <v>337</v>
      </c>
      <c r="E2066" s="419">
        <v>19330</v>
      </c>
      <c r="F2066" s="413">
        <v>105.02</v>
      </c>
      <c r="G2066" s="414">
        <f t="shared" si="64"/>
        <v>184.06017901352124</v>
      </c>
      <c r="H2066" s="415">
        <f t="shared" si="65"/>
        <v>0.92030089506760615</v>
      </c>
    </row>
    <row r="2067" spans="1:8" ht="15" hidden="1" thickBot="1">
      <c r="A2067" s="409">
        <v>202201</v>
      </c>
      <c r="B2067" s="416" t="s">
        <v>2471</v>
      </c>
      <c r="C2067" s="417" t="s">
        <v>2417</v>
      </c>
      <c r="D2067" s="418" t="s">
        <v>339</v>
      </c>
      <c r="E2067" s="419">
        <v>96.64</v>
      </c>
      <c r="F2067" s="413">
        <v>105.02</v>
      </c>
      <c r="G2067" s="414">
        <f t="shared" si="64"/>
        <v>0.92020567510950302</v>
      </c>
      <c r="H2067" s="415">
        <f t="shared" si="65"/>
        <v>0.92020567510950302</v>
      </c>
    </row>
    <row r="2068" spans="1:8" ht="15" hidden="1" thickBot="1">
      <c r="A2068" s="409">
        <v>202201</v>
      </c>
      <c r="B2068" s="416" t="s">
        <v>2472</v>
      </c>
      <c r="C2068" s="417" t="s">
        <v>2417</v>
      </c>
      <c r="D2068" s="418" t="s">
        <v>337</v>
      </c>
      <c r="E2068" s="419">
        <v>100876</v>
      </c>
      <c r="F2068" s="413">
        <v>105.02</v>
      </c>
      <c r="G2068" s="414">
        <f t="shared" si="64"/>
        <v>960.54084936202628</v>
      </c>
      <c r="H2068" s="415">
        <f t="shared" si="65"/>
        <v>4.8027042468101317</v>
      </c>
    </row>
    <row r="2069" spans="1:8" ht="15" hidden="1" thickBot="1">
      <c r="A2069" s="409">
        <v>202201</v>
      </c>
      <c r="B2069" s="416" t="s">
        <v>2473</v>
      </c>
      <c r="C2069" s="417" t="s">
        <v>2417</v>
      </c>
      <c r="D2069" s="418" t="s">
        <v>337</v>
      </c>
      <c r="E2069" s="419">
        <v>28388</v>
      </c>
      <c r="F2069" s="413">
        <v>105.02</v>
      </c>
      <c r="G2069" s="414">
        <f t="shared" si="64"/>
        <v>270.31041706341648</v>
      </c>
      <c r="H2069" s="415">
        <f t="shared" si="65"/>
        <v>1.3515520853170824</v>
      </c>
    </row>
    <row r="2070" spans="1:8" ht="15" hidden="1" thickBot="1">
      <c r="A2070" s="409">
        <v>202201</v>
      </c>
      <c r="B2070" s="416" t="s">
        <v>2474</v>
      </c>
      <c r="C2070" s="417" t="s">
        <v>2417</v>
      </c>
      <c r="D2070" s="418" t="s">
        <v>339</v>
      </c>
      <c r="E2070" s="419">
        <v>142</v>
      </c>
      <c r="F2070" s="413">
        <v>105.02</v>
      </c>
      <c r="G2070" s="414">
        <f t="shared" si="64"/>
        <v>1.3521234050657018</v>
      </c>
      <c r="H2070" s="415">
        <f t="shared" si="65"/>
        <v>1.3521234050657018</v>
      </c>
    </row>
    <row r="2071" spans="1:8" ht="15" hidden="1" thickBot="1">
      <c r="A2071" s="409">
        <v>202201</v>
      </c>
      <c r="B2071" s="416" t="s">
        <v>2475</v>
      </c>
      <c r="C2071" s="417" t="s">
        <v>2417</v>
      </c>
      <c r="D2071" s="418" t="s">
        <v>337</v>
      </c>
      <c r="E2071" s="419">
        <v>66612</v>
      </c>
      <c r="F2071" s="413">
        <v>105.02</v>
      </c>
      <c r="G2071" s="414">
        <f t="shared" si="64"/>
        <v>634.27918491715866</v>
      </c>
      <c r="H2071" s="415">
        <f t="shared" si="65"/>
        <v>3.1713959245857932</v>
      </c>
    </row>
    <row r="2072" spans="1:8" ht="15" hidden="1" thickBot="1">
      <c r="A2072" s="409">
        <v>202201</v>
      </c>
      <c r="B2072" s="416" t="s">
        <v>2476</v>
      </c>
      <c r="C2072" s="417" t="s">
        <v>2417</v>
      </c>
      <c r="D2072" s="418" t="s">
        <v>339</v>
      </c>
      <c r="E2072" s="419">
        <v>333</v>
      </c>
      <c r="F2072" s="413">
        <v>105.02</v>
      </c>
      <c r="G2072" s="414">
        <f t="shared" si="64"/>
        <v>3.1708246048371742</v>
      </c>
      <c r="H2072" s="415">
        <f t="shared" si="65"/>
        <v>3.1708246048371742</v>
      </c>
    </row>
    <row r="2073" spans="1:8" ht="15" hidden="1" thickBot="1">
      <c r="A2073" s="409">
        <v>202201</v>
      </c>
      <c r="B2073" s="416" t="s">
        <v>2477</v>
      </c>
      <c r="C2073" s="417" t="s">
        <v>2417</v>
      </c>
      <c r="D2073" s="418" t="s">
        <v>337</v>
      </c>
      <c r="E2073" s="419">
        <v>39654</v>
      </c>
      <c r="F2073" s="413">
        <v>105.02</v>
      </c>
      <c r="G2073" s="414">
        <f t="shared" si="64"/>
        <v>377.58522186250241</v>
      </c>
      <c r="H2073" s="415">
        <f t="shared" si="65"/>
        <v>1.8879261093125121</v>
      </c>
    </row>
    <row r="2074" spans="1:8" ht="15" hidden="1" thickBot="1">
      <c r="A2074" s="409">
        <v>202201</v>
      </c>
      <c r="B2074" s="416" t="s">
        <v>2478</v>
      </c>
      <c r="C2074" s="417" t="s">
        <v>2479</v>
      </c>
      <c r="D2074" s="418" t="s">
        <v>337</v>
      </c>
      <c r="E2074" s="419">
        <v>98356</v>
      </c>
      <c r="F2074" s="413">
        <v>105.02</v>
      </c>
      <c r="G2074" s="414">
        <f t="shared" si="64"/>
        <v>936.54541992001532</v>
      </c>
      <c r="H2074" s="415">
        <f t="shared" si="65"/>
        <v>4.6827270996000765</v>
      </c>
    </row>
    <row r="2075" spans="1:8" ht="15" hidden="1" thickBot="1">
      <c r="A2075" s="409">
        <v>202201</v>
      </c>
      <c r="B2075" s="416" t="s">
        <v>2480</v>
      </c>
      <c r="C2075" s="417" t="s">
        <v>676</v>
      </c>
      <c r="D2075" s="418" t="s">
        <v>337</v>
      </c>
      <c r="E2075" s="419">
        <v>38442</v>
      </c>
      <c r="F2075" s="413">
        <v>105.02</v>
      </c>
      <c r="G2075" s="414">
        <f t="shared" si="64"/>
        <v>366.04456294039232</v>
      </c>
      <c r="H2075" s="415">
        <f t="shared" si="65"/>
        <v>1.8302228147019617</v>
      </c>
    </row>
    <row r="2076" spans="1:8" ht="15" hidden="1" thickBot="1">
      <c r="A2076" s="409">
        <v>202201</v>
      </c>
      <c r="B2076" s="416" t="s">
        <v>2481</v>
      </c>
      <c r="C2076" s="417" t="s">
        <v>676</v>
      </c>
      <c r="D2076" s="418" t="s">
        <v>339</v>
      </c>
      <c r="E2076" s="419">
        <v>192</v>
      </c>
      <c r="F2076" s="413">
        <v>105.02</v>
      </c>
      <c r="G2076" s="414">
        <f t="shared" si="64"/>
        <v>1.828223195581794</v>
      </c>
      <c r="H2076" s="415">
        <f t="shared" si="65"/>
        <v>1.828223195581794</v>
      </c>
    </row>
    <row r="2077" spans="1:8" ht="15" hidden="1" thickBot="1">
      <c r="A2077" s="409">
        <v>202201</v>
      </c>
      <c r="B2077" s="416" t="s">
        <v>2482</v>
      </c>
      <c r="C2077" s="417" t="s">
        <v>2483</v>
      </c>
      <c r="D2077" s="418" t="s">
        <v>337</v>
      </c>
      <c r="E2077" s="419">
        <v>101600</v>
      </c>
      <c r="F2077" s="413">
        <v>105.02</v>
      </c>
      <c r="G2077" s="414">
        <f t="shared" si="64"/>
        <v>967.43477432869929</v>
      </c>
      <c r="H2077" s="415">
        <f t="shared" si="65"/>
        <v>4.8371738716434969</v>
      </c>
    </row>
    <row r="2078" spans="1:8" ht="15" hidden="1" thickBot="1">
      <c r="A2078" s="409">
        <v>202201</v>
      </c>
      <c r="B2078" s="416" t="s">
        <v>2484</v>
      </c>
      <c r="C2078" s="417" t="s">
        <v>2483</v>
      </c>
      <c r="D2078" s="418" t="s">
        <v>337</v>
      </c>
      <c r="E2078" s="419">
        <v>101600</v>
      </c>
      <c r="F2078" s="413">
        <v>105.02</v>
      </c>
      <c r="G2078" s="414">
        <f t="shared" si="64"/>
        <v>967.43477432869929</v>
      </c>
      <c r="H2078" s="415">
        <f t="shared" si="65"/>
        <v>4.8371738716434969</v>
      </c>
    </row>
    <row r="2079" spans="1:8" ht="15" hidden="1" thickBot="1">
      <c r="A2079" s="409">
        <v>202201</v>
      </c>
      <c r="B2079" s="416" t="s">
        <v>2485</v>
      </c>
      <c r="C2079" s="417" t="s">
        <v>2483</v>
      </c>
      <c r="D2079" s="418" t="s">
        <v>337</v>
      </c>
      <c r="E2079" s="419">
        <v>71144</v>
      </c>
      <c r="F2079" s="413">
        <v>105.02</v>
      </c>
      <c r="G2079" s="414">
        <f t="shared" si="64"/>
        <v>677.43286992953722</v>
      </c>
      <c r="H2079" s="415">
        <f t="shared" si="65"/>
        <v>3.3871643496476862</v>
      </c>
    </row>
    <row r="2080" spans="1:8" ht="15" hidden="1" thickBot="1">
      <c r="A2080" s="409">
        <v>202201</v>
      </c>
      <c r="B2080" s="416" t="s">
        <v>2486</v>
      </c>
      <c r="C2080" s="417" t="s">
        <v>2487</v>
      </c>
      <c r="D2080" s="418" t="s">
        <v>337</v>
      </c>
      <c r="E2080" s="419">
        <v>37407</v>
      </c>
      <c r="F2080" s="413">
        <v>105.02</v>
      </c>
      <c r="G2080" s="414">
        <f t="shared" si="64"/>
        <v>356.18929727670923</v>
      </c>
      <c r="H2080" s="415">
        <f t="shared" si="65"/>
        <v>1.780946486383546</v>
      </c>
    </row>
    <row r="2081" spans="1:8" ht="15" hidden="1" thickBot="1">
      <c r="A2081" s="409">
        <v>202201</v>
      </c>
      <c r="B2081" s="416" t="s">
        <v>2488</v>
      </c>
      <c r="C2081" s="417" t="s">
        <v>2487</v>
      </c>
      <c r="D2081" s="418" t="s">
        <v>339</v>
      </c>
      <c r="E2081" s="419">
        <v>181.42</v>
      </c>
      <c r="F2081" s="413">
        <v>105.02</v>
      </c>
      <c r="G2081" s="414">
        <f t="shared" si="64"/>
        <v>1.7274804799085888</v>
      </c>
      <c r="H2081" s="415">
        <f t="shared" si="65"/>
        <v>1.7274804799085888</v>
      </c>
    </row>
    <row r="2082" spans="1:8" ht="15" hidden="1" thickBot="1">
      <c r="A2082" s="409">
        <v>202201</v>
      </c>
      <c r="B2082" s="416" t="s">
        <v>2489</v>
      </c>
      <c r="C2082" s="417" t="s">
        <v>2487</v>
      </c>
      <c r="D2082" s="418" t="s">
        <v>337</v>
      </c>
      <c r="E2082" s="419">
        <v>50756</v>
      </c>
      <c r="F2082" s="413">
        <v>105.02</v>
      </c>
      <c r="G2082" s="414">
        <f t="shared" si="64"/>
        <v>483.29841934869552</v>
      </c>
      <c r="H2082" s="415">
        <f t="shared" si="65"/>
        <v>2.4164920967434775</v>
      </c>
    </row>
    <row r="2083" spans="1:8" ht="15" hidden="1" thickBot="1">
      <c r="A2083" s="409">
        <v>202201</v>
      </c>
      <c r="B2083" s="416" t="s">
        <v>2490</v>
      </c>
      <c r="C2083" s="417" t="s">
        <v>2487</v>
      </c>
      <c r="D2083" s="418" t="s">
        <v>337</v>
      </c>
      <c r="E2083" s="419">
        <v>21480</v>
      </c>
      <c r="F2083" s="413">
        <v>105.02</v>
      </c>
      <c r="G2083" s="414">
        <f t="shared" si="64"/>
        <v>204.53247000571321</v>
      </c>
      <c r="H2083" s="415">
        <f t="shared" si="65"/>
        <v>1.0226623500285661</v>
      </c>
    </row>
    <row r="2084" spans="1:8" ht="15" hidden="1" thickBot="1">
      <c r="A2084" s="409">
        <v>202201</v>
      </c>
      <c r="B2084" s="416" t="s">
        <v>2491</v>
      </c>
      <c r="C2084" s="417" t="s">
        <v>2487</v>
      </c>
      <c r="D2084" s="418" t="s">
        <v>337</v>
      </c>
      <c r="E2084" s="419">
        <v>21480</v>
      </c>
      <c r="F2084" s="413">
        <v>105.02</v>
      </c>
      <c r="G2084" s="414">
        <f t="shared" si="64"/>
        <v>204.53247000571321</v>
      </c>
      <c r="H2084" s="415">
        <f t="shared" si="65"/>
        <v>1.0226623500285661</v>
      </c>
    </row>
    <row r="2085" spans="1:8" ht="15" hidden="1" thickBot="1">
      <c r="A2085" s="409">
        <v>202201</v>
      </c>
      <c r="B2085" s="416" t="s">
        <v>2492</v>
      </c>
      <c r="C2085" s="417" t="s">
        <v>2487</v>
      </c>
      <c r="D2085" s="418" t="s">
        <v>339</v>
      </c>
      <c r="E2085" s="419">
        <v>107</v>
      </c>
      <c r="F2085" s="413">
        <v>105.02</v>
      </c>
      <c r="G2085" s="414">
        <f t="shared" si="64"/>
        <v>1.0188535517044373</v>
      </c>
      <c r="H2085" s="415">
        <f t="shared" si="65"/>
        <v>1.0188535517044373</v>
      </c>
    </row>
    <row r="2086" spans="1:8" ht="15" hidden="1" thickBot="1">
      <c r="A2086" s="409">
        <v>202201</v>
      </c>
      <c r="B2086" s="416" t="s">
        <v>2493</v>
      </c>
      <c r="C2086" s="417" t="s">
        <v>2487</v>
      </c>
      <c r="D2086" s="418" t="s">
        <v>337</v>
      </c>
      <c r="E2086" s="419">
        <v>21480</v>
      </c>
      <c r="F2086" s="413">
        <v>105.02</v>
      </c>
      <c r="G2086" s="414">
        <f t="shared" si="64"/>
        <v>204.53247000571321</v>
      </c>
      <c r="H2086" s="415">
        <f t="shared" si="65"/>
        <v>1.0226623500285661</v>
      </c>
    </row>
    <row r="2087" spans="1:8" ht="15" hidden="1" thickBot="1">
      <c r="A2087" s="409">
        <v>202201</v>
      </c>
      <c r="B2087" s="416" t="s">
        <v>2494</v>
      </c>
      <c r="C2087" s="417" t="s">
        <v>2487</v>
      </c>
      <c r="D2087" s="418" t="s">
        <v>374</v>
      </c>
      <c r="E2087" s="419">
        <v>82.64</v>
      </c>
      <c r="F2087" s="413">
        <v>105.02</v>
      </c>
      <c r="G2087" s="414">
        <f t="shared" si="64"/>
        <v>0.78689773376499716</v>
      </c>
      <c r="H2087" s="415" t="str">
        <f t="shared" si="65"/>
        <v>VER</v>
      </c>
    </row>
    <row r="2088" spans="1:8" ht="15" hidden="1" thickBot="1">
      <c r="A2088" s="409">
        <v>202201</v>
      </c>
      <c r="B2088" s="416" t="s">
        <v>2495</v>
      </c>
      <c r="C2088" s="417" t="s">
        <v>2487</v>
      </c>
      <c r="D2088" s="418" t="s">
        <v>337</v>
      </c>
      <c r="E2088" s="419">
        <v>21480</v>
      </c>
      <c r="F2088" s="413">
        <v>105.02</v>
      </c>
      <c r="G2088" s="414">
        <f t="shared" si="64"/>
        <v>204.53247000571321</v>
      </c>
      <c r="H2088" s="415">
        <f t="shared" si="65"/>
        <v>1.0226623500285661</v>
      </c>
    </row>
    <row r="2089" spans="1:8" ht="15" hidden="1" thickBot="1">
      <c r="A2089" s="409">
        <v>202201</v>
      </c>
      <c r="B2089" s="416" t="s">
        <v>2496</v>
      </c>
      <c r="C2089" s="417" t="s">
        <v>2487</v>
      </c>
      <c r="D2089" s="418" t="s">
        <v>339</v>
      </c>
      <c r="E2089" s="419">
        <v>107</v>
      </c>
      <c r="F2089" s="413">
        <v>105.02</v>
      </c>
      <c r="G2089" s="414">
        <f t="shared" si="64"/>
        <v>1.0188535517044373</v>
      </c>
      <c r="H2089" s="415">
        <f t="shared" si="65"/>
        <v>1.0188535517044373</v>
      </c>
    </row>
    <row r="2090" spans="1:8" ht="15" hidden="1" thickBot="1">
      <c r="A2090" s="409">
        <v>202201</v>
      </c>
      <c r="B2090" s="416" t="s">
        <v>2497</v>
      </c>
      <c r="C2090" s="417" t="s">
        <v>2487</v>
      </c>
      <c r="D2090" s="418" t="s">
        <v>374</v>
      </c>
      <c r="E2090" s="419">
        <v>90.94</v>
      </c>
      <c r="F2090" s="413">
        <v>105.02</v>
      </c>
      <c r="G2090" s="414">
        <f t="shared" si="64"/>
        <v>0.86593029899066842</v>
      </c>
      <c r="H2090" s="415" t="str">
        <f t="shared" si="65"/>
        <v>VER</v>
      </c>
    </row>
    <row r="2091" spans="1:8" ht="15" hidden="1" thickBot="1">
      <c r="A2091" s="409">
        <v>202201</v>
      </c>
      <c r="B2091" s="416" t="s">
        <v>2498</v>
      </c>
      <c r="C2091" s="417" t="s">
        <v>2487</v>
      </c>
      <c r="D2091" s="418" t="s">
        <v>374</v>
      </c>
      <c r="E2091" s="419">
        <v>90.94</v>
      </c>
      <c r="F2091" s="413">
        <v>105.02</v>
      </c>
      <c r="G2091" s="414">
        <f t="shared" si="64"/>
        <v>0.86593029899066842</v>
      </c>
      <c r="H2091" s="415" t="str">
        <f t="shared" si="65"/>
        <v>VER</v>
      </c>
    </row>
    <row r="2092" spans="1:8" ht="15" hidden="1" thickBot="1">
      <c r="A2092" s="409">
        <v>202201</v>
      </c>
      <c r="B2092" s="416" t="s">
        <v>2499</v>
      </c>
      <c r="C2092" s="417" t="s">
        <v>2487</v>
      </c>
      <c r="D2092" s="418" t="s">
        <v>337</v>
      </c>
      <c r="E2092" s="419">
        <v>21480</v>
      </c>
      <c r="F2092" s="413">
        <v>105.02</v>
      </c>
      <c r="G2092" s="414">
        <f t="shared" si="64"/>
        <v>204.53247000571321</v>
      </c>
      <c r="H2092" s="415">
        <f t="shared" si="65"/>
        <v>1.0226623500285661</v>
      </c>
    </row>
    <row r="2093" spans="1:8" ht="15" hidden="1" thickBot="1">
      <c r="A2093" s="409">
        <v>202201</v>
      </c>
      <c r="B2093" s="416" t="s">
        <v>2500</v>
      </c>
      <c r="C2093" s="417" t="s">
        <v>2487</v>
      </c>
      <c r="D2093" s="418" t="s">
        <v>350</v>
      </c>
      <c r="E2093" s="419">
        <v>0.01</v>
      </c>
      <c r="F2093" s="413">
        <v>105.02</v>
      </c>
      <c r="G2093" s="414">
        <f t="shared" si="64"/>
        <v>9.5219958103218437E-5</v>
      </c>
      <c r="H2093" s="415" t="str">
        <f t="shared" si="65"/>
        <v>VER</v>
      </c>
    </row>
    <row r="2094" spans="1:8" ht="15" hidden="1" thickBot="1">
      <c r="A2094" s="409">
        <v>202201</v>
      </c>
      <c r="B2094" s="416" t="s">
        <v>2501</v>
      </c>
      <c r="C2094" s="417" t="s">
        <v>2487</v>
      </c>
      <c r="D2094" s="418" t="s">
        <v>337</v>
      </c>
      <c r="E2094" s="419">
        <v>37407</v>
      </c>
      <c r="F2094" s="413">
        <v>105.02</v>
      </c>
      <c r="G2094" s="414">
        <f t="shared" si="64"/>
        <v>356.18929727670923</v>
      </c>
      <c r="H2094" s="415">
        <f t="shared" si="65"/>
        <v>1.780946486383546</v>
      </c>
    </row>
    <row r="2095" spans="1:8" ht="15" hidden="1" thickBot="1">
      <c r="A2095" s="409">
        <v>202201</v>
      </c>
      <c r="B2095" s="416" t="s">
        <v>2502</v>
      </c>
      <c r="C2095" s="417" t="s">
        <v>2487</v>
      </c>
      <c r="D2095" s="418" t="s">
        <v>339</v>
      </c>
      <c r="E2095" s="419">
        <v>181.42</v>
      </c>
      <c r="F2095" s="413">
        <v>105.02</v>
      </c>
      <c r="G2095" s="414">
        <f t="shared" si="64"/>
        <v>1.7274804799085888</v>
      </c>
      <c r="H2095" s="415">
        <f t="shared" si="65"/>
        <v>1.7274804799085888</v>
      </c>
    </row>
    <row r="2096" spans="1:8" ht="15" hidden="1" thickBot="1">
      <c r="A2096" s="409">
        <v>202201</v>
      </c>
      <c r="B2096" s="416" t="s">
        <v>2503</v>
      </c>
      <c r="C2096" s="417" t="s">
        <v>2487</v>
      </c>
      <c r="D2096" s="418" t="s">
        <v>374</v>
      </c>
      <c r="E2096" s="419">
        <v>0.01</v>
      </c>
      <c r="F2096" s="413">
        <v>105.02</v>
      </c>
      <c r="G2096" s="414">
        <f t="shared" si="64"/>
        <v>9.5219958103218437E-5</v>
      </c>
      <c r="H2096" s="415" t="str">
        <f t="shared" si="65"/>
        <v>VER</v>
      </c>
    </row>
    <row r="2097" spans="1:8" ht="15" hidden="1" thickBot="1">
      <c r="A2097" s="409">
        <v>202201</v>
      </c>
      <c r="B2097" s="416" t="s">
        <v>2504</v>
      </c>
      <c r="C2097" s="417" t="s">
        <v>2487</v>
      </c>
      <c r="D2097" s="418" t="s">
        <v>374</v>
      </c>
      <c r="E2097" s="419">
        <v>90.94</v>
      </c>
      <c r="F2097" s="413">
        <v>105.02</v>
      </c>
      <c r="G2097" s="414">
        <f t="shared" si="64"/>
        <v>0.86593029899066842</v>
      </c>
      <c r="H2097" s="415" t="str">
        <f t="shared" si="65"/>
        <v>VER</v>
      </c>
    </row>
    <row r="2098" spans="1:8" ht="15" hidden="1" thickBot="1">
      <c r="A2098" s="409">
        <v>202201</v>
      </c>
      <c r="B2098" s="416" t="s">
        <v>2505</v>
      </c>
      <c r="C2098" s="417" t="s">
        <v>2505</v>
      </c>
      <c r="D2098" s="418" t="s">
        <v>339</v>
      </c>
      <c r="E2098" s="419">
        <v>0.01</v>
      </c>
      <c r="F2098" s="413">
        <v>105.02</v>
      </c>
      <c r="G2098" s="414">
        <f t="shared" si="64"/>
        <v>9.5219958103218437E-5</v>
      </c>
      <c r="H2098" s="415">
        <f t="shared" si="65"/>
        <v>9.5219958103218437E-5</v>
      </c>
    </row>
    <row r="2099" spans="1:8" ht="15" hidden="1" thickBot="1">
      <c r="A2099" s="409">
        <v>202201</v>
      </c>
      <c r="B2099" s="416" t="s">
        <v>2506</v>
      </c>
      <c r="C2099" s="417" t="s">
        <v>2506</v>
      </c>
      <c r="D2099" s="418" t="s">
        <v>339</v>
      </c>
      <c r="E2099" s="419">
        <v>0.01</v>
      </c>
      <c r="F2099" s="413">
        <v>105.02</v>
      </c>
      <c r="G2099" s="414">
        <f t="shared" si="64"/>
        <v>9.5219958103218437E-5</v>
      </c>
      <c r="H2099" s="415">
        <f t="shared" si="65"/>
        <v>9.5219958103218437E-5</v>
      </c>
    </row>
    <row r="2100" spans="1:8" ht="15" hidden="1" thickBot="1">
      <c r="A2100" s="409">
        <v>202201</v>
      </c>
      <c r="B2100" s="416" t="s">
        <v>2507</v>
      </c>
      <c r="C2100" s="417" t="s">
        <v>2507</v>
      </c>
      <c r="D2100" s="418" t="s">
        <v>339</v>
      </c>
      <c r="E2100" s="419">
        <v>0.01</v>
      </c>
      <c r="F2100" s="413">
        <v>105.02</v>
      </c>
      <c r="G2100" s="414">
        <f t="shared" si="64"/>
        <v>9.5219958103218437E-5</v>
      </c>
      <c r="H2100" s="415">
        <f t="shared" si="65"/>
        <v>9.5219958103218437E-5</v>
      </c>
    </row>
    <row r="2101" spans="1:8" ht="15" hidden="1" thickBot="1">
      <c r="A2101" s="409">
        <v>202201</v>
      </c>
      <c r="B2101" s="416" t="s">
        <v>2508</v>
      </c>
      <c r="C2101" s="417" t="s">
        <v>2508</v>
      </c>
      <c r="D2101" s="418" t="s">
        <v>339</v>
      </c>
      <c r="E2101" s="419">
        <v>0.01</v>
      </c>
      <c r="F2101" s="413">
        <v>105.02</v>
      </c>
      <c r="G2101" s="414">
        <f t="shared" si="64"/>
        <v>9.5219958103218437E-5</v>
      </c>
      <c r="H2101" s="415">
        <f t="shared" si="65"/>
        <v>9.5219958103218437E-5</v>
      </c>
    </row>
    <row r="2102" spans="1:8" ht="15" hidden="1" thickBot="1">
      <c r="A2102" s="409">
        <v>202201</v>
      </c>
      <c r="B2102" s="416" t="s">
        <v>2509</v>
      </c>
      <c r="C2102" s="417" t="s">
        <v>2509</v>
      </c>
      <c r="D2102" s="418" t="s">
        <v>339</v>
      </c>
      <c r="E2102" s="419">
        <v>0.01</v>
      </c>
      <c r="F2102" s="413">
        <v>105.02</v>
      </c>
      <c r="G2102" s="414">
        <f t="shared" si="64"/>
        <v>9.5219958103218437E-5</v>
      </c>
      <c r="H2102" s="415">
        <f t="shared" si="65"/>
        <v>9.5219958103218437E-5</v>
      </c>
    </row>
    <row r="2103" spans="1:8" ht="15" hidden="1" thickBot="1">
      <c r="A2103" s="409">
        <v>202201</v>
      </c>
      <c r="B2103" s="416" t="s">
        <v>2510</v>
      </c>
      <c r="C2103" s="417" t="s">
        <v>2510</v>
      </c>
      <c r="D2103" s="418" t="s">
        <v>339</v>
      </c>
      <c r="E2103" s="419">
        <v>0.01</v>
      </c>
      <c r="F2103" s="413">
        <v>105.02</v>
      </c>
      <c r="G2103" s="414">
        <f t="shared" si="64"/>
        <v>9.5219958103218437E-5</v>
      </c>
      <c r="H2103" s="415">
        <f t="shared" si="65"/>
        <v>9.5219958103218437E-5</v>
      </c>
    </row>
    <row r="2104" spans="1:8" ht="15" hidden="1" thickBot="1">
      <c r="A2104" s="409">
        <v>202201</v>
      </c>
      <c r="B2104" s="416" t="s">
        <v>2511</v>
      </c>
      <c r="C2104" s="417" t="s">
        <v>2512</v>
      </c>
      <c r="D2104" s="418" t="s">
        <v>337</v>
      </c>
      <c r="E2104" s="419">
        <v>33754</v>
      </c>
      <c r="F2104" s="413">
        <v>105.02</v>
      </c>
      <c r="G2104" s="414">
        <f t="shared" si="64"/>
        <v>321.40544658160354</v>
      </c>
      <c r="H2104" s="415">
        <f t="shared" si="65"/>
        <v>1.6070272329080177</v>
      </c>
    </row>
    <row r="2105" spans="1:8" ht="15" hidden="1" thickBot="1">
      <c r="A2105" s="409">
        <v>202201</v>
      </c>
      <c r="B2105" s="416" t="s">
        <v>2513</v>
      </c>
      <c r="C2105" s="417" t="s">
        <v>2512</v>
      </c>
      <c r="D2105" s="418" t="s">
        <v>337</v>
      </c>
      <c r="E2105" s="419">
        <v>44575</v>
      </c>
      <c r="F2105" s="413">
        <v>105.02</v>
      </c>
      <c r="G2105" s="414">
        <f t="shared" si="64"/>
        <v>424.44296324509617</v>
      </c>
      <c r="H2105" s="415">
        <f t="shared" si="65"/>
        <v>2.122214816225481</v>
      </c>
    </row>
    <row r="2106" spans="1:8" ht="15" hidden="1" thickBot="1">
      <c r="A2106" s="409">
        <v>202201</v>
      </c>
      <c r="B2106" s="416" t="s">
        <v>2514</v>
      </c>
      <c r="C2106" s="417" t="s">
        <v>2512</v>
      </c>
      <c r="D2106" s="418" t="s">
        <v>339</v>
      </c>
      <c r="E2106" s="419">
        <v>223</v>
      </c>
      <c r="F2106" s="413">
        <v>105.02</v>
      </c>
      <c r="G2106" s="414">
        <f t="shared" si="64"/>
        <v>2.1234050657017711</v>
      </c>
      <c r="H2106" s="415">
        <f t="shared" si="65"/>
        <v>2.1234050657017711</v>
      </c>
    </row>
    <row r="2107" spans="1:8" ht="15" hidden="1" thickBot="1">
      <c r="A2107" s="409">
        <v>202201</v>
      </c>
      <c r="B2107" s="416" t="s">
        <v>2515</v>
      </c>
      <c r="C2107" s="417" t="s">
        <v>2512</v>
      </c>
      <c r="D2107" s="418" t="s">
        <v>337</v>
      </c>
      <c r="E2107" s="419">
        <v>42187</v>
      </c>
      <c r="F2107" s="413">
        <v>105.02</v>
      </c>
      <c r="G2107" s="414">
        <f t="shared" si="64"/>
        <v>401.70443725004765</v>
      </c>
      <c r="H2107" s="415">
        <f t="shared" si="65"/>
        <v>2.008522186250238</v>
      </c>
    </row>
    <row r="2108" spans="1:8" ht="15" hidden="1" thickBot="1">
      <c r="A2108" s="409">
        <v>202201</v>
      </c>
      <c r="B2108" s="416" t="s">
        <v>2516</v>
      </c>
      <c r="C2108" s="417" t="s">
        <v>2512</v>
      </c>
      <c r="D2108" s="418" t="s">
        <v>339</v>
      </c>
      <c r="E2108" s="419">
        <v>211</v>
      </c>
      <c r="F2108" s="413">
        <v>105.02</v>
      </c>
      <c r="G2108" s="414">
        <f t="shared" si="64"/>
        <v>2.0091411159779091</v>
      </c>
      <c r="H2108" s="415">
        <f t="shared" si="65"/>
        <v>2.0091411159779091</v>
      </c>
    </row>
    <row r="2109" spans="1:8" ht="15" hidden="1" thickBot="1">
      <c r="A2109" s="409">
        <v>202201</v>
      </c>
      <c r="B2109" s="416" t="s">
        <v>2517</v>
      </c>
      <c r="C2109" s="417" t="s">
        <v>2512</v>
      </c>
      <c r="D2109" s="418" t="s">
        <v>337</v>
      </c>
      <c r="E2109" s="419">
        <v>32834</v>
      </c>
      <c r="F2109" s="413">
        <v>105.02</v>
      </c>
      <c r="G2109" s="414">
        <f t="shared" si="64"/>
        <v>312.64521043610745</v>
      </c>
      <c r="H2109" s="415">
        <f t="shared" si="65"/>
        <v>1.5632260521805372</v>
      </c>
    </row>
    <row r="2110" spans="1:8" ht="15" hidden="1" thickBot="1">
      <c r="A2110" s="409">
        <v>202201</v>
      </c>
      <c r="B2110" s="416" t="s">
        <v>2518</v>
      </c>
      <c r="C2110" s="417" t="s">
        <v>412</v>
      </c>
      <c r="D2110" s="418" t="s">
        <v>337</v>
      </c>
      <c r="E2110" s="419">
        <v>34577</v>
      </c>
      <c r="F2110" s="413">
        <v>105.02</v>
      </c>
      <c r="G2110" s="414">
        <f t="shared" si="64"/>
        <v>329.24204913349837</v>
      </c>
      <c r="H2110" s="415">
        <f t="shared" si="65"/>
        <v>1.6462102456674919</v>
      </c>
    </row>
    <row r="2111" spans="1:8" ht="15" hidden="1" thickBot="1">
      <c r="A2111" s="409">
        <v>202201</v>
      </c>
      <c r="B2111" s="416" t="s">
        <v>2519</v>
      </c>
      <c r="C2111" s="417" t="s">
        <v>412</v>
      </c>
      <c r="D2111" s="418" t="s">
        <v>337</v>
      </c>
      <c r="E2111" s="419">
        <v>37924</v>
      </c>
      <c r="F2111" s="413">
        <v>105.02</v>
      </c>
      <c r="G2111" s="414">
        <f t="shared" si="64"/>
        <v>361.1121691106456</v>
      </c>
      <c r="H2111" s="415">
        <f t="shared" si="65"/>
        <v>1.8055608455532279</v>
      </c>
    </row>
    <row r="2112" spans="1:8" ht="15" hidden="1" thickBot="1">
      <c r="A2112" s="409">
        <v>202201</v>
      </c>
      <c r="B2112" s="416" t="s">
        <v>2520</v>
      </c>
      <c r="C2112" s="417" t="s">
        <v>2521</v>
      </c>
      <c r="D2112" s="418" t="s">
        <v>374</v>
      </c>
      <c r="E2112" s="419">
        <v>546</v>
      </c>
      <c r="F2112" s="413">
        <v>105.02</v>
      </c>
      <c r="G2112" s="414">
        <f t="shared" si="64"/>
        <v>5.1990097124357266</v>
      </c>
      <c r="H2112" s="415" t="str">
        <f t="shared" si="65"/>
        <v>VER</v>
      </c>
    </row>
    <row r="2113" spans="1:8" ht="15" hidden="1" thickBot="1">
      <c r="A2113" s="409">
        <v>202201</v>
      </c>
      <c r="B2113" s="416" t="s">
        <v>2522</v>
      </c>
      <c r="C2113" s="417" t="s">
        <v>2249</v>
      </c>
      <c r="D2113" s="418" t="s">
        <v>337</v>
      </c>
      <c r="E2113" s="419">
        <v>30172</v>
      </c>
      <c r="F2113" s="413">
        <v>105.02</v>
      </c>
      <c r="G2113" s="414">
        <f t="shared" si="64"/>
        <v>287.29765758903068</v>
      </c>
      <c r="H2113" s="415">
        <f t="shared" si="65"/>
        <v>1.4364882879451535</v>
      </c>
    </row>
    <row r="2114" spans="1:8" ht="15" hidden="1" thickBot="1">
      <c r="A2114" s="409">
        <v>202201</v>
      </c>
      <c r="B2114" s="416" t="s">
        <v>2523</v>
      </c>
      <c r="C2114" s="417" t="s">
        <v>2249</v>
      </c>
      <c r="D2114" s="418" t="s">
        <v>339</v>
      </c>
      <c r="E2114" s="419">
        <v>151</v>
      </c>
      <c r="F2114" s="413">
        <v>105.02</v>
      </c>
      <c r="G2114" s="414">
        <f t="shared" ref="G2114:G2177" si="66">+E2114/F2114</f>
        <v>1.4378213673585984</v>
      </c>
      <c r="H2114" s="415">
        <f t="shared" ref="H2114:H2177" si="67">IF(D2114="TB",G2114/200,IF(D2114="LT",G2114,"VER"))</f>
        <v>1.4378213673585984</v>
      </c>
    </row>
    <row r="2115" spans="1:8" ht="15" hidden="1" thickBot="1">
      <c r="A2115" s="409">
        <v>202201</v>
      </c>
      <c r="B2115" s="416" t="s">
        <v>2524</v>
      </c>
      <c r="C2115" s="417" t="s">
        <v>2525</v>
      </c>
      <c r="D2115" s="418" t="s">
        <v>337</v>
      </c>
      <c r="E2115" s="419">
        <v>29116</v>
      </c>
      <c r="F2115" s="413">
        <v>105.02</v>
      </c>
      <c r="G2115" s="414">
        <f t="shared" si="66"/>
        <v>277.24243001333082</v>
      </c>
      <c r="H2115" s="415">
        <f t="shared" si="67"/>
        <v>1.386212150066654</v>
      </c>
    </row>
    <row r="2116" spans="1:8" ht="15" hidden="1" thickBot="1">
      <c r="A2116" s="409">
        <v>202201</v>
      </c>
      <c r="B2116" s="416" t="s">
        <v>2526</v>
      </c>
      <c r="C2116" s="417" t="s">
        <v>2527</v>
      </c>
      <c r="D2116" s="418" t="s">
        <v>339</v>
      </c>
      <c r="E2116" s="419">
        <v>792.85</v>
      </c>
      <c r="F2116" s="413">
        <v>105.02</v>
      </c>
      <c r="G2116" s="414">
        <f t="shared" si="66"/>
        <v>7.549514378213674</v>
      </c>
      <c r="H2116" s="415">
        <f t="shared" si="67"/>
        <v>7.549514378213674</v>
      </c>
    </row>
    <row r="2117" spans="1:8" ht="15" hidden="1" thickBot="1">
      <c r="A2117" s="409">
        <v>202201</v>
      </c>
      <c r="B2117" s="416" t="s">
        <v>2528</v>
      </c>
      <c r="C2117" s="417" t="s">
        <v>2527</v>
      </c>
      <c r="D2117" s="418" t="s">
        <v>339</v>
      </c>
      <c r="E2117" s="419">
        <v>847.8</v>
      </c>
      <c r="F2117" s="413">
        <v>105.02</v>
      </c>
      <c r="G2117" s="414">
        <f t="shared" si="66"/>
        <v>8.0727480479908582</v>
      </c>
      <c r="H2117" s="415">
        <f t="shared" si="67"/>
        <v>8.0727480479908582</v>
      </c>
    </row>
    <row r="2118" spans="1:8" ht="15" hidden="1" thickBot="1">
      <c r="A2118" s="409">
        <v>202201</v>
      </c>
      <c r="B2118" s="416" t="s">
        <v>2529</v>
      </c>
      <c r="C2118" s="417" t="s">
        <v>2527</v>
      </c>
      <c r="D2118" s="418" t="s">
        <v>339</v>
      </c>
      <c r="E2118" s="419">
        <v>1</v>
      </c>
      <c r="F2118" s="413">
        <v>105.02</v>
      </c>
      <c r="G2118" s="414">
        <f t="shared" si="66"/>
        <v>9.5219958103218445E-3</v>
      </c>
      <c r="H2118" s="415">
        <f t="shared" si="67"/>
        <v>9.5219958103218445E-3</v>
      </c>
    </row>
    <row r="2119" spans="1:8" ht="15" hidden="1" thickBot="1">
      <c r="A2119" s="409">
        <v>202201</v>
      </c>
      <c r="B2119" s="416" t="s">
        <v>2530</v>
      </c>
      <c r="C2119" s="417" t="s">
        <v>2527</v>
      </c>
      <c r="D2119" s="418" t="s">
        <v>339</v>
      </c>
      <c r="E2119" s="419">
        <v>1</v>
      </c>
      <c r="F2119" s="413">
        <v>105.02</v>
      </c>
      <c r="G2119" s="414">
        <f t="shared" si="66"/>
        <v>9.5219958103218445E-3</v>
      </c>
      <c r="H2119" s="415">
        <f t="shared" si="67"/>
        <v>9.5219958103218445E-3</v>
      </c>
    </row>
    <row r="2120" spans="1:8" ht="15" hidden="1" thickBot="1">
      <c r="A2120" s="409">
        <v>202201</v>
      </c>
      <c r="B2120" s="416" t="s">
        <v>2531</v>
      </c>
      <c r="C2120" s="417" t="s">
        <v>2527</v>
      </c>
      <c r="D2120" s="418" t="s">
        <v>339</v>
      </c>
      <c r="E2120" s="419">
        <v>957.7</v>
      </c>
      <c r="F2120" s="413">
        <v>105.02</v>
      </c>
      <c r="G2120" s="414">
        <f t="shared" si="66"/>
        <v>9.1192153875452302</v>
      </c>
      <c r="H2120" s="415">
        <f t="shared" si="67"/>
        <v>9.1192153875452302</v>
      </c>
    </row>
    <row r="2121" spans="1:8" ht="15" hidden="1" thickBot="1">
      <c r="A2121" s="409">
        <v>202201</v>
      </c>
      <c r="B2121" s="416" t="s">
        <v>2532</v>
      </c>
      <c r="C2121" s="417" t="s">
        <v>2527</v>
      </c>
      <c r="D2121" s="418" t="s">
        <v>339</v>
      </c>
      <c r="E2121" s="419">
        <v>1884</v>
      </c>
      <c r="F2121" s="413">
        <v>105.02</v>
      </c>
      <c r="G2121" s="414">
        <f t="shared" si="66"/>
        <v>17.939440106646355</v>
      </c>
      <c r="H2121" s="415">
        <f t="shared" si="67"/>
        <v>17.939440106646355</v>
      </c>
    </row>
    <row r="2122" spans="1:8" ht="15" hidden="1" thickBot="1">
      <c r="A2122" s="409">
        <v>202201</v>
      </c>
      <c r="B2122" s="416" t="s">
        <v>2533</v>
      </c>
      <c r="C2122" s="417" t="s">
        <v>2527</v>
      </c>
      <c r="D2122" s="418" t="s">
        <v>339</v>
      </c>
      <c r="E2122" s="419">
        <v>1962.5</v>
      </c>
      <c r="F2122" s="413">
        <v>105.02</v>
      </c>
      <c r="G2122" s="414">
        <f t="shared" si="66"/>
        <v>18.686916777756618</v>
      </c>
      <c r="H2122" s="415">
        <f t="shared" si="67"/>
        <v>18.686916777756618</v>
      </c>
    </row>
    <row r="2123" spans="1:8" ht="15" hidden="1" thickBot="1">
      <c r="A2123" s="409">
        <v>202201</v>
      </c>
      <c r="B2123" s="416" t="s">
        <v>2534</v>
      </c>
      <c r="C2123" s="417" t="s">
        <v>2527</v>
      </c>
      <c r="D2123" s="418" t="s">
        <v>339</v>
      </c>
      <c r="E2123" s="419">
        <v>2355</v>
      </c>
      <c r="F2123" s="413">
        <v>105.02</v>
      </c>
      <c r="G2123" s="414">
        <f t="shared" si="66"/>
        <v>22.424300133307941</v>
      </c>
      <c r="H2123" s="415">
        <f t="shared" si="67"/>
        <v>22.424300133307941</v>
      </c>
    </row>
    <row r="2124" spans="1:8" ht="15" hidden="1" thickBot="1">
      <c r="A2124" s="409">
        <v>202201</v>
      </c>
      <c r="B2124" s="416" t="s">
        <v>2535</v>
      </c>
      <c r="C2124" s="417" t="s">
        <v>2527</v>
      </c>
      <c r="D2124" s="418" t="s">
        <v>2536</v>
      </c>
      <c r="E2124" s="419">
        <v>1</v>
      </c>
      <c r="F2124" s="413">
        <v>105.02</v>
      </c>
      <c r="G2124" s="414">
        <f t="shared" si="66"/>
        <v>9.5219958103218445E-3</v>
      </c>
      <c r="H2124" s="415" t="str">
        <f t="shared" si="67"/>
        <v>VER</v>
      </c>
    </row>
    <row r="2125" spans="1:8" ht="15" hidden="1" thickBot="1">
      <c r="A2125" s="409">
        <v>202201</v>
      </c>
      <c r="B2125" s="416" t="s">
        <v>2537</v>
      </c>
      <c r="C2125" s="417" t="s">
        <v>2527</v>
      </c>
      <c r="D2125" s="418" t="s">
        <v>2536</v>
      </c>
      <c r="E2125" s="419">
        <v>1</v>
      </c>
      <c r="F2125" s="413">
        <v>105.02</v>
      </c>
      <c r="G2125" s="414">
        <f t="shared" si="66"/>
        <v>9.5219958103218445E-3</v>
      </c>
      <c r="H2125" s="415" t="str">
        <f t="shared" si="67"/>
        <v>VER</v>
      </c>
    </row>
    <row r="2126" spans="1:8" ht="15" hidden="1" thickBot="1">
      <c r="A2126" s="409">
        <v>202201</v>
      </c>
      <c r="B2126" s="416" t="s">
        <v>2538</v>
      </c>
      <c r="C2126" s="417" t="s">
        <v>2527</v>
      </c>
      <c r="D2126" s="418" t="s">
        <v>381</v>
      </c>
      <c r="E2126" s="419">
        <v>62486.9</v>
      </c>
      <c r="F2126" s="413">
        <v>105.02</v>
      </c>
      <c r="G2126" s="414">
        <f t="shared" si="66"/>
        <v>595</v>
      </c>
      <c r="H2126" s="415" t="str">
        <f t="shared" si="67"/>
        <v>VER</v>
      </c>
    </row>
    <row r="2127" spans="1:8" ht="15" hidden="1" thickBot="1">
      <c r="A2127" s="409">
        <v>202201</v>
      </c>
      <c r="B2127" s="416" t="s">
        <v>2539</v>
      </c>
      <c r="C2127" s="417" t="s">
        <v>2527</v>
      </c>
      <c r="D2127" s="418" t="s">
        <v>381</v>
      </c>
      <c r="E2127" s="419">
        <v>106070.2</v>
      </c>
      <c r="F2127" s="413">
        <v>105.02</v>
      </c>
      <c r="G2127" s="414">
        <f t="shared" si="66"/>
        <v>1010</v>
      </c>
      <c r="H2127" s="415" t="str">
        <f t="shared" si="67"/>
        <v>VER</v>
      </c>
    </row>
    <row r="2128" spans="1:8" ht="15" hidden="1" thickBot="1">
      <c r="A2128" s="409">
        <v>202201</v>
      </c>
      <c r="B2128" s="416" t="s">
        <v>2540</v>
      </c>
      <c r="C2128" s="417" t="s">
        <v>2527</v>
      </c>
      <c r="D2128" s="418" t="s">
        <v>337</v>
      </c>
      <c r="E2128" s="419">
        <v>1134216</v>
      </c>
      <c r="F2128" s="413">
        <v>105.02</v>
      </c>
      <c r="G2128" s="414">
        <f t="shared" si="66"/>
        <v>10800</v>
      </c>
      <c r="H2128" s="415">
        <f t="shared" si="67"/>
        <v>54</v>
      </c>
    </row>
    <row r="2129" spans="1:8" ht="15" hidden="1" thickBot="1">
      <c r="A2129" s="409">
        <v>202201</v>
      </c>
      <c r="B2129" s="416" t="s">
        <v>2541</v>
      </c>
      <c r="C2129" s="417" t="s">
        <v>2527</v>
      </c>
      <c r="D2129" s="418" t="s">
        <v>381</v>
      </c>
      <c r="E2129" s="419">
        <v>10.5</v>
      </c>
      <c r="F2129" s="413">
        <v>105.02</v>
      </c>
      <c r="G2129" s="414">
        <f t="shared" si="66"/>
        <v>9.9980956008379362E-2</v>
      </c>
      <c r="H2129" s="415" t="str">
        <f t="shared" si="67"/>
        <v>VER</v>
      </c>
    </row>
    <row r="2130" spans="1:8" ht="15" hidden="1" thickBot="1">
      <c r="A2130" s="409">
        <v>202201</v>
      </c>
      <c r="B2130" s="416" t="s">
        <v>2542</v>
      </c>
      <c r="C2130" s="417" t="s">
        <v>2527</v>
      </c>
      <c r="D2130" s="418" t="s">
        <v>374</v>
      </c>
      <c r="E2130" s="419">
        <v>7351.4</v>
      </c>
      <c r="F2130" s="413">
        <v>105.02</v>
      </c>
      <c r="G2130" s="414">
        <f t="shared" si="66"/>
        <v>70</v>
      </c>
      <c r="H2130" s="415" t="str">
        <f t="shared" si="67"/>
        <v>VER</v>
      </c>
    </row>
    <row r="2131" spans="1:8" ht="15" hidden="1" thickBot="1">
      <c r="A2131" s="409">
        <v>202201</v>
      </c>
      <c r="B2131" s="416" t="s">
        <v>2543</v>
      </c>
      <c r="C2131" s="417" t="s">
        <v>2527</v>
      </c>
      <c r="D2131" s="418" t="s">
        <v>374</v>
      </c>
      <c r="E2131" s="419">
        <v>15753</v>
      </c>
      <c r="F2131" s="413">
        <v>105.02</v>
      </c>
      <c r="G2131" s="414">
        <f t="shared" si="66"/>
        <v>150</v>
      </c>
      <c r="H2131" s="415" t="str">
        <f t="shared" si="67"/>
        <v>VER</v>
      </c>
    </row>
    <row r="2132" spans="1:8" ht="15" hidden="1" thickBot="1">
      <c r="A2132" s="409">
        <v>202201</v>
      </c>
      <c r="B2132" s="416" t="s">
        <v>2544</v>
      </c>
      <c r="C2132" s="417" t="s">
        <v>2527</v>
      </c>
      <c r="D2132" s="418" t="s">
        <v>374</v>
      </c>
      <c r="E2132" s="419">
        <v>25204.799999999999</v>
      </c>
      <c r="F2132" s="413">
        <v>105.02</v>
      </c>
      <c r="G2132" s="414">
        <f t="shared" si="66"/>
        <v>240</v>
      </c>
      <c r="H2132" s="415" t="str">
        <f t="shared" si="67"/>
        <v>VER</v>
      </c>
    </row>
    <row r="2133" spans="1:8" ht="15" hidden="1" thickBot="1">
      <c r="A2133" s="409">
        <v>202201</v>
      </c>
      <c r="B2133" s="416" t="s">
        <v>2545</v>
      </c>
      <c r="C2133" s="417" t="s">
        <v>2527</v>
      </c>
      <c r="D2133" s="418" t="s">
        <v>381</v>
      </c>
      <c r="E2133" s="419">
        <v>110271</v>
      </c>
      <c r="F2133" s="413">
        <v>105.02</v>
      </c>
      <c r="G2133" s="414">
        <f t="shared" si="66"/>
        <v>1050</v>
      </c>
      <c r="H2133" s="415" t="str">
        <f t="shared" si="67"/>
        <v>VER</v>
      </c>
    </row>
    <row r="2134" spans="1:8" ht="15" hidden="1" thickBot="1">
      <c r="A2134" s="409">
        <v>202201</v>
      </c>
      <c r="B2134" s="416" t="s">
        <v>2546</v>
      </c>
      <c r="C2134" s="417" t="s">
        <v>2527</v>
      </c>
      <c r="D2134" s="418" t="s">
        <v>374</v>
      </c>
      <c r="E2134" s="419">
        <v>6406.22</v>
      </c>
      <c r="F2134" s="413">
        <v>105.02</v>
      </c>
      <c r="G2134" s="414">
        <f t="shared" si="66"/>
        <v>61.000000000000007</v>
      </c>
      <c r="H2134" s="415" t="str">
        <f t="shared" si="67"/>
        <v>VER</v>
      </c>
    </row>
    <row r="2135" spans="1:8" ht="15" hidden="1" thickBot="1">
      <c r="A2135" s="409">
        <v>202201</v>
      </c>
      <c r="B2135" s="416" t="s">
        <v>2547</v>
      </c>
      <c r="C2135" s="417" t="s">
        <v>2527</v>
      </c>
      <c r="D2135" s="418" t="s">
        <v>374</v>
      </c>
      <c r="E2135" s="419">
        <v>12602.4</v>
      </c>
      <c r="F2135" s="413">
        <v>105.02</v>
      </c>
      <c r="G2135" s="414">
        <f t="shared" si="66"/>
        <v>120</v>
      </c>
      <c r="H2135" s="415" t="str">
        <f t="shared" si="67"/>
        <v>VER</v>
      </c>
    </row>
    <row r="2136" spans="1:8" ht="15" hidden="1" thickBot="1">
      <c r="A2136" s="409">
        <v>202201</v>
      </c>
      <c r="B2136" s="416" t="s">
        <v>2548</v>
      </c>
      <c r="C2136" s="417" t="s">
        <v>2527</v>
      </c>
      <c r="D2136" s="418" t="s">
        <v>374</v>
      </c>
      <c r="E2136" s="419">
        <v>13127.5</v>
      </c>
      <c r="F2136" s="413">
        <v>105.02</v>
      </c>
      <c r="G2136" s="414">
        <f t="shared" si="66"/>
        <v>125</v>
      </c>
      <c r="H2136" s="415" t="str">
        <f t="shared" si="67"/>
        <v>VER</v>
      </c>
    </row>
    <row r="2137" spans="1:8" ht="15" hidden="1" thickBot="1">
      <c r="A2137" s="409">
        <v>202201</v>
      </c>
      <c r="B2137" s="416" t="s">
        <v>2549</v>
      </c>
      <c r="C2137" s="417" t="s">
        <v>2527</v>
      </c>
      <c r="D2137" s="418" t="s">
        <v>374</v>
      </c>
      <c r="E2137" s="419">
        <v>15753</v>
      </c>
      <c r="F2137" s="413">
        <v>105.02</v>
      </c>
      <c r="G2137" s="414">
        <f t="shared" si="66"/>
        <v>150</v>
      </c>
      <c r="H2137" s="415" t="str">
        <f t="shared" si="67"/>
        <v>VER</v>
      </c>
    </row>
    <row r="2138" spans="1:8" ht="15" hidden="1" thickBot="1">
      <c r="A2138" s="409">
        <v>202201</v>
      </c>
      <c r="B2138" s="416" t="s">
        <v>2550</v>
      </c>
      <c r="C2138" s="417" t="s">
        <v>676</v>
      </c>
      <c r="D2138" s="418" t="s">
        <v>337</v>
      </c>
      <c r="E2138" s="419">
        <v>38442</v>
      </c>
      <c r="F2138" s="413">
        <v>105.02</v>
      </c>
      <c r="G2138" s="414">
        <f t="shared" si="66"/>
        <v>366.04456294039232</v>
      </c>
      <c r="H2138" s="415">
        <f t="shared" si="67"/>
        <v>1.8302228147019617</v>
      </c>
    </row>
    <row r="2139" spans="1:8" ht="15" hidden="1" thickBot="1">
      <c r="A2139" s="409">
        <v>202201</v>
      </c>
      <c r="B2139" s="416" t="s">
        <v>2551</v>
      </c>
      <c r="C2139" s="417" t="s">
        <v>676</v>
      </c>
      <c r="D2139" s="418" t="s">
        <v>337</v>
      </c>
      <c r="E2139" s="419">
        <v>38442</v>
      </c>
      <c r="F2139" s="413">
        <v>105.02</v>
      </c>
      <c r="G2139" s="414">
        <f t="shared" si="66"/>
        <v>366.04456294039232</v>
      </c>
      <c r="H2139" s="415">
        <f t="shared" si="67"/>
        <v>1.8302228147019617</v>
      </c>
    </row>
    <row r="2140" spans="1:8" ht="15" hidden="1" thickBot="1">
      <c r="A2140" s="409">
        <v>202201</v>
      </c>
      <c r="B2140" s="416" t="s">
        <v>2552</v>
      </c>
      <c r="C2140" s="417" t="s">
        <v>676</v>
      </c>
      <c r="D2140" s="418" t="s">
        <v>339</v>
      </c>
      <c r="E2140" s="419">
        <v>192</v>
      </c>
      <c r="F2140" s="413">
        <v>105.02</v>
      </c>
      <c r="G2140" s="414">
        <f t="shared" si="66"/>
        <v>1.828223195581794</v>
      </c>
      <c r="H2140" s="415">
        <f t="shared" si="67"/>
        <v>1.828223195581794</v>
      </c>
    </row>
    <row r="2141" spans="1:8" ht="15" hidden="1" thickBot="1">
      <c r="A2141" s="409">
        <v>202201</v>
      </c>
      <c r="B2141" s="416" t="s">
        <v>2553</v>
      </c>
      <c r="C2141" s="417" t="s">
        <v>676</v>
      </c>
      <c r="D2141" s="418" t="s">
        <v>337</v>
      </c>
      <c r="E2141" s="419">
        <v>38442</v>
      </c>
      <c r="F2141" s="413">
        <v>105.02</v>
      </c>
      <c r="G2141" s="414">
        <f t="shared" si="66"/>
        <v>366.04456294039232</v>
      </c>
      <c r="H2141" s="415">
        <f t="shared" si="67"/>
        <v>1.8302228147019617</v>
      </c>
    </row>
    <row r="2142" spans="1:8" ht="15" hidden="1" thickBot="1">
      <c r="A2142" s="409">
        <v>202201</v>
      </c>
      <c r="B2142" s="416" t="s">
        <v>2554</v>
      </c>
      <c r="C2142" s="417" t="s">
        <v>676</v>
      </c>
      <c r="D2142" s="418" t="s">
        <v>339</v>
      </c>
      <c r="E2142" s="419">
        <v>192</v>
      </c>
      <c r="F2142" s="413">
        <v>105.02</v>
      </c>
      <c r="G2142" s="414">
        <f t="shared" si="66"/>
        <v>1.828223195581794</v>
      </c>
      <c r="H2142" s="415">
        <f t="shared" si="67"/>
        <v>1.828223195581794</v>
      </c>
    </row>
    <row r="2143" spans="1:8" ht="15" hidden="1" thickBot="1">
      <c r="A2143" s="409">
        <v>202201</v>
      </c>
      <c r="B2143" s="416" t="s">
        <v>2555</v>
      </c>
      <c r="C2143" s="417" t="s">
        <v>676</v>
      </c>
      <c r="D2143" s="418" t="s">
        <v>339</v>
      </c>
      <c r="E2143" s="419">
        <v>192</v>
      </c>
      <c r="F2143" s="413">
        <v>105.02</v>
      </c>
      <c r="G2143" s="414">
        <f t="shared" si="66"/>
        <v>1.828223195581794</v>
      </c>
      <c r="H2143" s="415">
        <f t="shared" si="67"/>
        <v>1.828223195581794</v>
      </c>
    </row>
    <row r="2144" spans="1:8" ht="15" hidden="1" thickBot="1">
      <c r="A2144" s="409">
        <v>202201</v>
      </c>
      <c r="B2144" s="416" t="s">
        <v>2556</v>
      </c>
      <c r="C2144" s="417" t="s">
        <v>2054</v>
      </c>
      <c r="D2144" s="418" t="s">
        <v>337</v>
      </c>
      <c r="E2144" s="419">
        <v>53478</v>
      </c>
      <c r="F2144" s="413">
        <v>105.02</v>
      </c>
      <c r="G2144" s="414">
        <f t="shared" si="66"/>
        <v>509.21729194439155</v>
      </c>
      <c r="H2144" s="415">
        <f t="shared" si="67"/>
        <v>2.5460864597219577</v>
      </c>
    </row>
    <row r="2145" spans="1:8" ht="15" hidden="1" thickBot="1">
      <c r="A2145" s="409">
        <v>202201</v>
      </c>
      <c r="B2145" s="416" t="s">
        <v>2557</v>
      </c>
      <c r="C2145" s="417" t="s">
        <v>2054</v>
      </c>
      <c r="D2145" s="418" t="s">
        <v>339</v>
      </c>
      <c r="E2145" s="419">
        <v>267</v>
      </c>
      <c r="F2145" s="413">
        <v>105.02</v>
      </c>
      <c r="G2145" s="414">
        <f t="shared" si="66"/>
        <v>2.5423728813559321</v>
      </c>
      <c r="H2145" s="415">
        <f t="shared" si="67"/>
        <v>2.5423728813559321</v>
      </c>
    </row>
    <row r="2146" spans="1:8" ht="15" hidden="1" thickBot="1">
      <c r="A2146" s="409">
        <v>202201</v>
      </c>
      <c r="B2146" s="416" t="s">
        <v>2558</v>
      </c>
      <c r="C2146" s="417" t="s">
        <v>2054</v>
      </c>
      <c r="D2146" s="418" t="s">
        <v>337</v>
      </c>
      <c r="E2146" s="419">
        <v>53478</v>
      </c>
      <c r="F2146" s="413">
        <v>105.02</v>
      </c>
      <c r="G2146" s="414">
        <f t="shared" si="66"/>
        <v>509.21729194439155</v>
      </c>
      <c r="H2146" s="415">
        <f t="shared" si="67"/>
        <v>2.5460864597219577</v>
      </c>
    </row>
    <row r="2147" spans="1:8" ht="15" hidden="1" thickBot="1">
      <c r="A2147" s="409">
        <v>202201</v>
      </c>
      <c r="B2147" s="416" t="s">
        <v>2559</v>
      </c>
      <c r="C2147" s="417" t="s">
        <v>2054</v>
      </c>
      <c r="D2147" s="418" t="s">
        <v>339</v>
      </c>
      <c r="E2147" s="419">
        <v>267</v>
      </c>
      <c r="F2147" s="413">
        <v>105.02</v>
      </c>
      <c r="G2147" s="414">
        <f t="shared" si="66"/>
        <v>2.5423728813559321</v>
      </c>
      <c r="H2147" s="415">
        <f t="shared" si="67"/>
        <v>2.5423728813559321</v>
      </c>
    </row>
    <row r="2148" spans="1:8" ht="15" hidden="1" thickBot="1">
      <c r="A2148" s="409">
        <v>202201</v>
      </c>
      <c r="B2148" s="416" t="s">
        <v>2560</v>
      </c>
      <c r="C2148" s="417" t="s">
        <v>676</v>
      </c>
      <c r="D2148" s="418" t="s">
        <v>337</v>
      </c>
      <c r="E2148" s="419">
        <v>34443</v>
      </c>
      <c r="F2148" s="413">
        <v>105.02</v>
      </c>
      <c r="G2148" s="414">
        <f t="shared" si="66"/>
        <v>327.96610169491527</v>
      </c>
      <c r="H2148" s="415">
        <f t="shared" si="67"/>
        <v>1.6398305084745763</v>
      </c>
    </row>
    <row r="2149" spans="1:8" ht="15" hidden="1" thickBot="1">
      <c r="A2149" s="409">
        <v>202201</v>
      </c>
      <c r="B2149" s="416" t="s">
        <v>2561</v>
      </c>
      <c r="C2149" s="417" t="s">
        <v>676</v>
      </c>
      <c r="D2149" s="418" t="s">
        <v>337</v>
      </c>
      <c r="E2149" s="419">
        <v>34443</v>
      </c>
      <c r="F2149" s="413">
        <v>105.02</v>
      </c>
      <c r="G2149" s="414">
        <f t="shared" si="66"/>
        <v>327.96610169491527</v>
      </c>
      <c r="H2149" s="415">
        <f t="shared" si="67"/>
        <v>1.6398305084745763</v>
      </c>
    </row>
    <row r="2150" spans="1:8" ht="15" hidden="1" thickBot="1">
      <c r="A2150" s="409">
        <v>202201</v>
      </c>
      <c r="B2150" s="416" t="s">
        <v>2562</v>
      </c>
      <c r="C2150" s="417" t="s">
        <v>676</v>
      </c>
      <c r="D2150" s="418" t="s">
        <v>339</v>
      </c>
      <c r="E2150" s="419">
        <v>172</v>
      </c>
      <c r="F2150" s="413">
        <v>105.02</v>
      </c>
      <c r="G2150" s="414">
        <f t="shared" si="66"/>
        <v>1.6377832793753571</v>
      </c>
      <c r="H2150" s="415">
        <f t="shared" si="67"/>
        <v>1.6377832793753571</v>
      </c>
    </row>
    <row r="2151" spans="1:8" ht="15" hidden="1" thickBot="1">
      <c r="A2151" s="409">
        <v>202201</v>
      </c>
      <c r="B2151" s="416" t="s">
        <v>2563</v>
      </c>
      <c r="C2151" s="417" t="s">
        <v>676</v>
      </c>
      <c r="D2151" s="418" t="s">
        <v>337</v>
      </c>
      <c r="E2151" s="419">
        <v>36942</v>
      </c>
      <c r="F2151" s="413">
        <v>105.02</v>
      </c>
      <c r="G2151" s="414">
        <f t="shared" si="66"/>
        <v>351.76156922490958</v>
      </c>
      <c r="H2151" s="415">
        <f t="shared" si="67"/>
        <v>1.758807846124548</v>
      </c>
    </row>
    <row r="2152" spans="1:8" ht="15" hidden="1" thickBot="1">
      <c r="A2152" s="409">
        <v>202201</v>
      </c>
      <c r="B2152" s="416" t="s">
        <v>2564</v>
      </c>
      <c r="C2152" s="417" t="s">
        <v>676</v>
      </c>
      <c r="D2152" s="418" t="s">
        <v>339</v>
      </c>
      <c r="E2152" s="419">
        <v>185</v>
      </c>
      <c r="F2152" s="413">
        <v>105.02</v>
      </c>
      <c r="G2152" s="414">
        <f t="shared" si="66"/>
        <v>1.7615692249095412</v>
      </c>
      <c r="H2152" s="415">
        <f t="shared" si="67"/>
        <v>1.7615692249095412</v>
      </c>
    </row>
    <row r="2153" spans="1:8" ht="15" hidden="1" thickBot="1">
      <c r="A2153" s="409">
        <v>202201</v>
      </c>
      <c r="B2153" s="416" t="s">
        <v>2565</v>
      </c>
      <c r="C2153" s="417" t="s">
        <v>676</v>
      </c>
      <c r="D2153" s="418" t="s">
        <v>339</v>
      </c>
      <c r="E2153" s="419">
        <v>172</v>
      </c>
      <c r="F2153" s="413">
        <v>105.02</v>
      </c>
      <c r="G2153" s="414">
        <f t="shared" si="66"/>
        <v>1.6377832793753571</v>
      </c>
      <c r="H2153" s="415">
        <f t="shared" si="67"/>
        <v>1.6377832793753571</v>
      </c>
    </row>
    <row r="2154" spans="1:8" ht="15" hidden="1" thickBot="1">
      <c r="A2154" s="409">
        <v>202201</v>
      </c>
      <c r="B2154" s="416" t="s">
        <v>2566</v>
      </c>
      <c r="C2154" s="417" t="s">
        <v>676</v>
      </c>
      <c r="D2154" s="418" t="s">
        <v>337</v>
      </c>
      <c r="E2154" s="419">
        <v>31786</v>
      </c>
      <c r="F2154" s="413">
        <v>105.02</v>
      </c>
      <c r="G2154" s="414">
        <f t="shared" si="66"/>
        <v>302.66615882689013</v>
      </c>
      <c r="H2154" s="415">
        <f t="shared" si="67"/>
        <v>1.5133307941344507</v>
      </c>
    </row>
    <row r="2155" spans="1:8" ht="15" hidden="1" thickBot="1">
      <c r="A2155" s="409">
        <v>202201</v>
      </c>
      <c r="B2155" s="416" t="s">
        <v>2567</v>
      </c>
      <c r="C2155" s="417" t="s">
        <v>676</v>
      </c>
      <c r="D2155" s="418" t="s">
        <v>339</v>
      </c>
      <c r="E2155" s="419">
        <v>159</v>
      </c>
      <c r="F2155" s="413">
        <v>105.02</v>
      </c>
      <c r="G2155" s="414">
        <f t="shared" si="66"/>
        <v>1.5139973338411732</v>
      </c>
      <c r="H2155" s="415">
        <f t="shared" si="67"/>
        <v>1.5139973338411732</v>
      </c>
    </row>
    <row r="2156" spans="1:8" ht="15" hidden="1" thickBot="1">
      <c r="A2156" s="409">
        <v>202201</v>
      </c>
      <c r="B2156" s="416" t="s">
        <v>2568</v>
      </c>
      <c r="C2156" s="417" t="s">
        <v>1347</v>
      </c>
      <c r="D2156" s="418" t="s">
        <v>337</v>
      </c>
      <c r="E2156" s="419">
        <v>36881</v>
      </c>
      <c r="F2156" s="413">
        <v>105.02</v>
      </c>
      <c r="G2156" s="414">
        <f t="shared" si="66"/>
        <v>351.1807274804799</v>
      </c>
      <c r="H2156" s="415">
        <f t="shared" si="67"/>
        <v>1.7559036374023995</v>
      </c>
    </row>
    <row r="2157" spans="1:8" ht="15" hidden="1" thickBot="1">
      <c r="A2157" s="409">
        <v>202201</v>
      </c>
      <c r="B2157" s="416" t="s">
        <v>2569</v>
      </c>
      <c r="C2157" s="417" t="s">
        <v>1347</v>
      </c>
      <c r="D2157" s="418" t="s">
        <v>339</v>
      </c>
      <c r="E2157" s="419">
        <v>184</v>
      </c>
      <c r="F2157" s="413">
        <v>105.02</v>
      </c>
      <c r="G2157" s="414">
        <f t="shared" si="66"/>
        <v>1.7520472290992193</v>
      </c>
      <c r="H2157" s="415">
        <f t="shared" si="67"/>
        <v>1.7520472290992193</v>
      </c>
    </row>
    <row r="2158" spans="1:8" ht="15" hidden="1" thickBot="1">
      <c r="A2158" s="409">
        <v>202201</v>
      </c>
      <c r="B2158" s="416" t="s">
        <v>2570</v>
      </c>
      <c r="C2158" s="417" t="s">
        <v>1347</v>
      </c>
      <c r="D2158" s="418" t="s">
        <v>337</v>
      </c>
      <c r="E2158" s="419">
        <v>36881</v>
      </c>
      <c r="F2158" s="413">
        <v>105.02</v>
      </c>
      <c r="G2158" s="414">
        <f t="shared" si="66"/>
        <v>351.1807274804799</v>
      </c>
      <c r="H2158" s="415">
        <f t="shared" si="67"/>
        <v>1.7559036374023995</v>
      </c>
    </row>
    <row r="2159" spans="1:8" ht="15" hidden="1" thickBot="1">
      <c r="A2159" s="409">
        <v>202201</v>
      </c>
      <c r="B2159" s="416" t="s">
        <v>2571</v>
      </c>
      <c r="C2159" s="417" t="s">
        <v>1347</v>
      </c>
      <c r="D2159" s="418" t="s">
        <v>339</v>
      </c>
      <c r="E2159" s="419">
        <v>184</v>
      </c>
      <c r="F2159" s="413">
        <v>105.02</v>
      </c>
      <c r="G2159" s="414">
        <f t="shared" si="66"/>
        <v>1.7520472290992193</v>
      </c>
      <c r="H2159" s="415">
        <f t="shared" si="67"/>
        <v>1.7520472290992193</v>
      </c>
    </row>
    <row r="2160" spans="1:8" ht="15" hidden="1" thickBot="1">
      <c r="A2160" s="409">
        <v>202201</v>
      </c>
      <c r="B2160" s="416" t="s">
        <v>2572</v>
      </c>
      <c r="C2160" s="417" t="s">
        <v>1347</v>
      </c>
      <c r="D2160" s="418" t="s">
        <v>337</v>
      </c>
      <c r="E2160" s="419">
        <v>36881</v>
      </c>
      <c r="F2160" s="413">
        <v>105.02</v>
      </c>
      <c r="G2160" s="414">
        <f t="shared" si="66"/>
        <v>351.1807274804799</v>
      </c>
      <c r="H2160" s="415">
        <f t="shared" si="67"/>
        <v>1.7559036374023995</v>
      </c>
    </row>
    <row r="2161" spans="1:8" ht="15" hidden="1" thickBot="1">
      <c r="A2161" s="409">
        <v>202201</v>
      </c>
      <c r="B2161" s="416" t="s">
        <v>2573</v>
      </c>
      <c r="C2161" s="417" t="s">
        <v>1347</v>
      </c>
      <c r="D2161" s="418" t="s">
        <v>339</v>
      </c>
      <c r="E2161" s="419">
        <v>184</v>
      </c>
      <c r="F2161" s="413">
        <v>105.02</v>
      </c>
      <c r="G2161" s="414">
        <f t="shared" si="66"/>
        <v>1.7520472290992193</v>
      </c>
      <c r="H2161" s="415">
        <f t="shared" si="67"/>
        <v>1.7520472290992193</v>
      </c>
    </row>
    <row r="2162" spans="1:8" ht="15" hidden="1" thickBot="1">
      <c r="A2162" s="409">
        <v>202201</v>
      </c>
      <c r="B2162" s="416" t="s">
        <v>2574</v>
      </c>
      <c r="C2162" s="417" t="s">
        <v>2054</v>
      </c>
      <c r="D2162" s="418" t="s">
        <v>337</v>
      </c>
      <c r="E2162" s="419">
        <v>53478</v>
      </c>
      <c r="F2162" s="413">
        <v>105.02</v>
      </c>
      <c r="G2162" s="414">
        <f t="shared" si="66"/>
        <v>509.21729194439155</v>
      </c>
      <c r="H2162" s="415">
        <f t="shared" si="67"/>
        <v>2.5460864597219577</v>
      </c>
    </row>
    <row r="2163" spans="1:8" ht="15" hidden="1" thickBot="1">
      <c r="A2163" s="409">
        <v>202201</v>
      </c>
      <c r="B2163" s="416" t="s">
        <v>2575</v>
      </c>
      <c r="C2163" s="417" t="s">
        <v>2054</v>
      </c>
      <c r="D2163" s="418" t="s">
        <v>339</v>
      </c>
      <c r="E2163" s="419">
        <v>267</v>
      </c>
      <c r="F2163" s="413">
        <v>105.02</v>
      </c>
      <c r="G2163" s="414">
        <f t="shared" si="66"/>
        <v>2.5423728813559321</v>
      </c>
      <c r="H2163" s="415">
        <f t="shared" si="67"/>
        <v>2.5423728813559321</v>
      </c>
    </row>
    <row r="2164" spans="1:8" ht="15" hidden="1" thickBot="1">
      <c r="A2164" s="409">
        <v>202201</v>
      </c>
      <c r="B2164" s="416" t="s">
        <v>2576</v>
      </c>
      <c r="C2164" s="417" t="s">
        <v>2249</v>
      </c>
      <c r="D2164" s="418" t="s">
        <v>337</v>
      </c>
      <c r="E2164" s="419">
        <v>30172</v>
      </c>
      <c r="F2164" s="413">
        <v>105.02</v>
      </c>
      <c r="G2164" s="414">
        <f t="shared" si="66"/>
        <v>287.29765758903068</v>
      </c>
      <c r="H2164" s="415">
        <f t="shared" si="67"/>
        <v>1.4364882879451535</v>
      </c>
    </row>
    <row r="2165" spans="1:8" ht="15" hidden="1" thickBot="1">
      <c r="A2165" s="409">
        <v>202201</v>
      </c>
      <c r="B2165" s="416" t="s">
        <v>2577</v>
      </c>
      <c r="C2165" s="417" t="s">
        <v>2054</v>
      </c>
      <c r="D2165" s="418" t="s">
        <v>337</v>
      </c>
      <c r="E2165" s="419">
        <v>53478</v>
      </c>
      <c r="F2165" s="413">
        <v>105.02</v>
      </c>
      <c r="G2165" s="414">
        <f t="shared" si="66"/>
        <v>509.21729194439155</v>
      </c>
      <c r="H2165" s="415">
        <f t="shared" si="67"/>
        <v>2.5460864597219577</v>
      </c>
    </row>
    <row r="2166" spans="1:8" ht="15" hidden="1" thickBot="1">
      <c r="A2166" s="409">
        <v>202201</v>
      </c>
      <c r="B2166" s="416" t="s">
        <v>2578</v>
      </c>
      <c r="C2166" s="417" t="s">
        <v>1347</v>
      </c>
      <c r="D2166" s="418" t="s">
        <v>337</v>
      </c>
      <c r="E2166" s="419">
        <v>36881</v>
      </c>
      <c r="F2166" s="413">
        <v>105.02</v>
      </c>
      <c r="G2166" s="414">
        <f t="shared" si="66"/>
        <v>351.1807274804799</v>
      </c>
      <c r="H2166" s="415">
        <f t="shared" si="67"/>
        <v>1.7559036374023995</v>
      </c>
    </row>
    <row r="2167" spans="1:8" ht="15" hidden="1" thickBot="1">
      <c r="A2167" s="409">
        <v>202201</v>
      </c>
      <c r="B2167" s="416" t="s">
        <v>2579</v>
      </c>
      <c r="C2167" s="417" t="s">
        <v>1347</v>
      </c>
      <c r="D2167" s="418" t="s">
        <v>339</v>
      </c>
      <c r="E2167" s="419">
        <v>184</v>
      </c>
      <c r="F2167" s="413">
        <v>105.02</v>
      </c>
      <c r="G2167" s="414">
        <f t="shared" si="66"/>
        <v>1.7520472290992193</v>
      </c>
      <c r="H2167" s="415">
        <f t="shared" si="67"/>
        <v>1.7520472290992193</v>
      </c>
    </row>
    <row r="2168" spans="1:8" ht="15" hidden="1" thickBot="1">
      <c r="A2168" s="409">
        <v>202201</v>
      </c>
      <c r="B2168" s="416" t="s">
        <v>2580</v>
      </c>
      <c r="C2168" s="417" t="s">
        <v>1347</v>
      </c>
      <c r="D2168" s="418" t="s">
        <v>337</v>
      </c>
      <c r="E2168" s="419">
        <v>36881</v>
      </c>
      <c r="F2168" s="413">
        <v>105.02</v>
      </c>
      <c r="G2168" s="414">
        <f t="shared" si="66"/>
        <v>351.1807274804799</v>
      </c>
      <c r="H2168" s="415">
        <f t="shared" si="67"/>
        <v>1.7559036374023995</v>
      </c>
    </row>
    <row r="2169" spans="1:8" ht="15" hidden="1" thickBot="1">
      <c r="A2169" s="409">
        <v>202201</v>
      </c>
      <c r="B2169" s="416" t="s">
        <v>2581</v>
      </c>
      <c r="C2169" s="417" t="s">
        <v>1347</v>
      </c>
      <c r="D2169" s="418" t="s">
        <v>339</v>
      </c>
      <c r="E2169" s="419">
        <v>184</v>
      </c>
      <c r="F2169" s="413">
        <v>105.02</v>
      </c>
      <c r="G2169" s="414">
        <f t="shared" si="66"/>
        <v>1.7520472290992193</v>
      </c>
      <c r="H2169" s="415">
        <f t="shared" si="67"/>
        <v>1.7520472290992193</v>
      </c>
    </row>
    <row r="2170" spans="1:8" ht="15" hidden="1" thickBot="1">
      <c r="A2170" s="409">
        <v>202201</v>
      </c>
      <c r="B2170" s="416" t="s">
        <v>2582</v>
      </c>
      <c r="C2170" s="417" t="s">
        <v>1347</v>
      </c>
      <c r="D2170" s="418" t="s">
        <v>337</v>
      </c>
      <c r="E2170" s="419">
        <v>90351</v>
      </c>
      <c r="F2170" s="413">
        <v>105.02</v>
      </c>
      <c r="G2170" s="414">
        <f t="shared" si="66"/>
        <v>860.32184345838891</v>
      </c>
      <c r="H2170" s="415">
        <f t="shared" si="67"/>
        <v>4.3016092172919445</v>
      </c>
    </row>
    <row r="2171" spans="1:8" ht="15" hidden="1" thickBot="1">
      <c r="A2171" s="409">
        <v>202201</v>
      </c>
      <c r="B2171" s="416" t="s">
        <v>2583</v>
      </c>
      <c r="C2171" s="417" t="s">
        <v>1347</v>
      </c>
      <c r="D2171" s="418" t="s">
        <v>339</v>
      </c>
      <c r="E2171" s="419">
        <v>452</v>
      </c>
      <c r="F2171" s="413">
        <v>105.02</v>
      </c>
      <c r="G2171" s="414">
        <f t="shared" si="66"/>
        <v>4.303942106265473</v>
      </c>
      <c r="H2171" s="415">
        <f t="shared" si="67"/>
        <v>4.303942106265473</v>
      </c>
    </row>
    <row r="2172" spans="1:8" ht="15" hidden="1" thickBot="1">
      <c r="A2172" s="409">
        <v>202202</v>
      </c>
      <c r="B2172" s="416" t="s">
        <v>335</v>
      </c>
      <c r="C2172" s="417" t="s">
        <v>336</v>
      </c>
      <c r="D2172" s="418" t="s">
        <v>337</v>
      </c>
      <c r="E2172" s="419">
        <v>52568.01</v>
      </c>
      <c r="F2172" s="413">
        <v>107.45</v>
      </c>
      <c r="G2172" s="414">
        <f t="shared" si="66"/>
        <v>489.23229409027454</v>
      </c>
      <c r="H2172" s="415">
        <f t="shared" si="67"/>
        <v>2.4461614704513726</v>
      </c>
    </row>
    <row r="2173" spans="1:8" ht="15" hidden="1" thickBot="1">
      <c r="A2173" s="409">
        <v>202202</v>
      </c>
      <c r="B2173" s="416" t="s">
        <v>338</v>
      </c>
      <c r="C2173" s="417" t="s">
        <v>336</v>
      </c>
      <c r="D2173" s="418" t="s">
        <v>339</v>
      </c>
      <c r="E2173" s="419">
        <v>257</v>
      </c>
      <c r="F2173" s="413">
        <v>107.45</v>
      </c>
      <c r="G2173" s="414">
        <f t="shared" si="66"/>
        <v>2.391810144253141</v>
      </c>
      <c r="H2173" s="415">
        <f t="shared" si="67"/>
        <v>2.391810144253141</v>
      </c>
    </row>
    <row r="2174" spans="1:8" ht="15" hidden="1" thickBot="1">
      <c r="A2174" s="409">
        <v>202202</v>
      </c>
      <c r="B2174" s="416" t="s">
        <v>340</v>
      </c>
      <c r="C2174" s="417" t="s">
        <v>336</v>
      </c>
      <c r="D2174" s="418" t="s">
        <v>337</v>
      </c>
      <c r="E2174" s="419">
        <v>53355</v>
      </c>
      <c r="F2174" s="413">
        <v>107.45</v>
      </c>
      <c r="G2174" s="414">
        <f t="shared" si="66"/>
        <v>496.55653792461607</v>
      </c>
      <c r="H2174" s="415">
        <f t="shared" si="67"/>
        <v>2.4827826896230802</v>
      </c>
    </row>
    <row r="2175" spans="1:8" ht="15" hidden="1" thickBot="1">
      <c r="A2175" s="409">
        <v>202202</v>
      </c>
      <c r="B2175" s="416" t="s">
        <v>341</v>
      </c>
      <c r="C2175" s="417" t="s">
        <v>336</v>
      </c>
      <c r="D2175" s="418" t="s">
        <v>337</v>
      </c>
      <c r="E2175" s="419">
        <v>103882</v>
      </c>
      <c r="F2175" s="413">
        <v>107.45</v>
      </c>
      <c r="G2175" s="414">
        <f t="shared" si="66"/>
        <v>966.7938576081898</v>
      </c>
      <c r="H2175" s="415">
        <f t="shared" si="67"/>
        <v>4.8339692880409491</v>
      </c>
    </row>
    <row r="2176" spans="1:8" ht="15" hidden="1" thickBot="1">
      <c r="A2176" s="409">
        <v>202202</v>
      </c>
      <c r="B2176" s="416" t="s">
        <v>342</v>
      </c>
      <c r="C2176" s="417" t="s">
        <v>336</v>
      </c>
      <c r="D2176" s="418" t="s">
        <v>339</v>
      </c>
      <c r="E2176" s="419">
        <v>519</v>
      </c>
      <c r="F2176" s="413">
        <v>107.45</v>
      </c>
      <c r="G2176" s="414">
        <f t="shared" si="66"/>
        <v>4.8301535597952538</v>
      </c>
      <c r="H2176" s="415">
        <f t="shared" si="67"/>
        <v>4.8301535597952538</v>
      </c>
    </row>
    <row r="2177" spans="1:8" ht="15" hidden="1" thickBot="1">
      <c r="A2177" s="409">
        <v>202202</v>
      </c>
      <c r="B2177" s="416" t="s">
        <v>343</v>
      </c>
      <c r="C2177" s="417" t="s">
        <v>336</v>
      </c>
      <c r="D2177" s="418" t="s">
        <v>337</v>
      </c>
      <c r="E2177" s="419">
        <v>103882</v>
      </c>
      <c r="F2177" s="413">
        <v>107.45</v>
      </c>
      <c r="G2177" s="414">
        <f t="shared" si="66"/>
        <v>966.7938576081898</v>
      </c>
      <c r="H2177" s="415">
        <f t="shared" si="67"/>
        <v>4.8339692880409491</v>
      </c>
    </row>
    <row r="2178" spans="1:8" ht="15" hidden="1" thickBot="1">
      <c r="A2178" s="409">
        <v>202202</v>
      </c>
      <c r="B2178" s="416" t="s">
        <v>344</v>
      </c>
      <c r="C2178" s="417" t="s">
        <v>336</v>
      </c>
      <c r="D2178" s="418" t="s">
        <v>337</v>
      </c>
      <c r="E2178" s="419">
        <v>70047</v>
      </c>
      <c r="F2178" s="413">
        <v>107.45</v>
      </c>
      <c r="G2178" s="414">
        <f t="shared" ref="G2178:G2241" si="68">+E2178/F2178</f>
        <v>651.90321079571891</v>
      </c>
      <c r="H2178" s="415">
        <f t="shared" ref="H2178:H2241" si="69">IF(D2178="TB",G2178/200,IF(D2178="LT",G2178,"VER"))</f>
        <v>3.2595160539785946</v>
      </c>
    </row>
    <row r="2179" spans="1:8" ht="15" hidden="1" thickBot="1">
      <c r="A2179" s="409">
        <v>202202</v>
      </c>
      <c r="B2179" s="416" t="s">
        <v>345</v>
      </c>
      <c r="C2179" s="417" t="s">
        <v>336</v>
      </c>
      <c r="D2179" s="418" t="s">
        <v>339</v>
      </c>
      <c r="E2179" s="419">
        <v>350</v>
      </c>
      <c r="F2179" s="413">
        <v>107.45</v>
      </c>
      <c r="G2179" s="414">
        <f t="shared" si="68"/>
        <v>3.2573289902280131</v>
      </c>
      <c r="H2179" s="415">
        <f t="shared" si="69"/>
        <v>3.2573289902280131</v>
      </c>
    </row>
    <row r="2180" spans="1:8" ht="15" hidden="1" thickBot="1">
      <c r="A2180" s="409">
        <v>202202</v>
      </c>
      <c r="B2180" s="416" t="s">
        <v>346</v>
      </c>
      <c r="C2180" s="417" t="s">
        <v>336</v>
      </c>
      <c r="D2180" s="418" t="s">
        <v>337</v>
      </c>
      <c r="E2180" s="419">
        <v>77731</v>
      </c>
      <c r="F2180" s="413">
        <v>107.45</v>
      </c>
      <c r="G2180" s="414">
        <f t="shared" si="68"/>
        <v>723.41554211261052</v>
      </c>
      <c r="H2180" s="415">
        <f t="shared" si="69"/>
        <v>3.6170777105630525</v>
      </c>
    </row>
    <row r="2181" spans="1:8" ht="15" hidden="1" thickBot="1">
      <c r="A2181" s="409">
        <v>202202</v>
      </c>
      <c r="B2181" s="416" t="s">
        <v>347</v>
      </c>
      <c r="C2181" s="417" t="s">
        <v>336</v>
      </c>
      <c r="D2181" s="418" t="s">
        <v>337</v>
      </c>
      <c r="E2181" s="419">
        <v>70047</v>
      </c>
      <c r="F2181" s="413">
        <v>107.45</v>
      </c>
      <c r="G2181" s="414">
        <f t="shared" si="68"/>
        <v>651.90321079571891</v>
      </c>
      <c r="H2181" s="415">
        <f t="shared" si="69"/>
        <v>3.2595160539785946</v>
      </c>
    </row>
    <row r="2182" spans="1:8" ht="15" hidden="1" thickBot="1">
      <c r="A2182" s="409">
        <v>202202</v>
      </c>
      <c r="B2182" s="416" t="s">
        <v>348</v>
      </c>
      <c r="C2182" s="417" t="s">
        <v>336</v>
      </c>
      <c r="D2182" s="418" t="s">
        <v>337</v>
      </c>
      <c r="E2182" s="419">
        <v>103882</v>
      </c>
      <c r="F2182" s="413">
        <v>107.45</v>
      </c>
      <c r="G2182" s="414">
        <f t="shared" si="68"/>
        <v>966.7938576081898</v>
      </c>
      <c r="H2182" s="415">
        <f t="shared" si="69"/>
        <v>4.8339692880409491</v>
      </c>
    </row>
    <row r="2183" spans="1:8" ht="15" hidden="1" thickBot="1">
      <c r="A2183" s="409">
        <v>202202</v>
      </c>
      <c r="B2183" s="416" t="s">
        <v>351</v>
      </c>
      <c r="C2183" s="417" t="s">
        <v>336</v>
      </c>
      <c r="D2183" s="418" t="s">
        <v>337</v>
      </c>
      <c r="E2183" s="419">
        <v>50994</v>
      </c>
      <c r="F2183" s="413">
        <v>107.45</v>
      </c>
      <c r="G2183" s="414">
        <f t="shared" si="68"/>
        <v>474.58352722196366</v>
      </c>
      <c r="H2183" s="415">
        <f t="shared" si="69"/>
        <v>2.3729176361098183</v>
      </c>
    </row>
    <row r="2184" spans="1:8" ht="15" hidden="1" thickBot="1">
      <c r="A2184" s="409">
        <v>202202</v>
      </c>
      <c r="B2184" s="416" t="s">
        <v>352</v>
      </c>
      <c r="C2184" s="417" t="s">
        <v>336</v>
      </c>
      <c r="D2184" s="418" t="s">
        <v>339</v>
      </c>
      <c r="E2184" s="419">
        <v>255</v>
      </c>
      <c r="F2184" s="413">
        <v>107.45</v>
      </c>
      <c r="G2184" s="414">
        <f t="shared" si="68"/>
        <v>2.3731968357375521</v>
      </c>
      <c r="H2184" s="415">
        <f t="shared" si="69"/>
        <v>2.3731968357375521</v>
      </c>
    </row>
    <row r="2185" spans="1:8" ht="15" hidden="1" thickBot="1">
      <c r="A2185" s="409">
        <v>202202</v>
      </c>
      <c r="B2185" s="416" t="s">
        <v>353</v>
      </c>
      <c r="C2185" s="417" t="s">
        <v>354</v>
      </c>
      <c r="D2185" s="418" t="s">
        <v>337</v>
      </c>
      <c r="E2185" s="419">
        <v>50994</v>
      </c>
      <c r="F2185" s="413">
        <v>107.45</v>
      </c>
      <c r="G2185" s="414">
        <f t="shared" si="68"/>
        <v>474.58352722196366</v>
      </c>
      <c r="H2185" s="415">
        <f t="shared" si="69"/>
        <v>2.3729176361098183</v>
      </c>
    </row>
    <row r="2186" spans="1:8" ht="15" hidden="1" thickBot="1">
      <c r="A2186" s="409">
        <v>202202</v>
      </c>
      <c r="B2186" s="416" t="s">
        <v>355</v>
      </c>
      <c r="C2186" s="417" t="s">
        <v>336</v>
      </c>
      <c r="D2186" s="418" t="s">
        <v>337</v>
      </c>
      <c r="E2186" s="419">
        <v>52725</v>
      </c>
      <c r="F2186" s="413">
        <v>107.45</v>
      </c>
      <c r="G2186" s="414">
        <f t="shared" si="68"/>
        <v>490.69334574220568</v>
      </c>
      <c r="H2186" s="415">
        <f t="shared" si="69"/>
        <v>2.4534667287110286</v>
      </c>
    </row>
    <row r="2187" spans="1:8" ht="15" hidden="1" thickBot="1">
      <c r="A2187" s="409">
        <v>202202</v>
      </c>
      <c r="B2187" s="416" t="s">
        <v>356</v>
      </c>
      <c r="C2187" s="417" t="s">
        <v>336</v>
      </c>
      <c r="D2187" s="418" t="s">
        <v>337</v>
      </c>
      <c r="E2187" s="419">
        <v>52725</v>
      </c>
      <c r="F2187" s="413">
        <v>107.45</v>
      </c>
      <c r="G2187" s="414">
        <f t="shared" si="68"/>
        <v>490.69334574220568</v>
      </c>
      <c r="H2187" s="415">
        <f t="shared" si="69"/>
        <v>2.4534667287110286</v>
      </c>
    </row>
    <row r="2188" spans="1:8" ht="15" hidden="1" thickBot="1">
      <c r="A2188" s="409">
        <v>202202</v>
      </c>
      <c r="B2188" s="416" t="s">
        <v>357</v>
      </c>
      <c r="C2188" s="417" t="s">
        <v>336</v>
      </c>
      <c r="D2188" s="418" t="s">
        <v>337</v>
      </c>
      <c r="E2188" s="419">
        <v>135751</v>
      </c>
      <c r="F2188" s="413">
        <v>107.45</v>
      </c>
      <c r="G2188" s="414">
        <f t="shared" si="68"/>
        <v>1263.3876221498372</v>
      </c>
      <c r="H2188" s="415">
        <f t="shared" si="69"/>
        <v>6.3169381107491862</v>
      </c>
    </row>
    <row r="2189" spans="1:8" ht="15" hidden="1" thickBot="1">
      <c r="A2189" s="409">
        <v>202202</v>
      </c>
      <c r="B2189" s="416" t="s">
        <v>358</v>
      </c>
      <c r="C2189" s="417" t="s">
        <v>336</v>
      </c>
      <c r="D2189" s="418" t="s">
        <v>337</v>
      </c>
      <c r="E2189" s="419">
        <v>57290</v>
      </c>
      <c r="F2189" s="413">
        <v>107.45</v>
      </c>
      <c r="G2189" s="414">
        <f t="shared" si="68"/>
        <v>533.17822242903674</v>
      </c>
      <c r="H2189" s="415">
        <f t="shared" si="69"/>
        <v>2.6658911121451836</v>
      </c>
    </row>
    <row r="2190" spans="1:8" ht="15" hidden="1" thickBot="1">
      <c r="A2190" s="409">
        <v>202202</v>
      </c>
      <c r="B2190" s="416" t="s">
        <v>359</v>
      </c>
      <c r="C2190" s="417" t="s">
        <v>336</v>
      </c>
      <c r="D2190" s="418" t="s">
        <v>339</v>
      </c>
      <c r="E2190" s="419">
        <v>286</v>
      </c>
      <c r="F2190" s="413">
        <v>107.45</v>
      </c>
      <c r="G2190" s="414">
        <f t="shared" si="68"/>
        <v>2.6617031177291763</v>
      </c>
      <c r="H2190" s="415">
        <f t="shared" si="69"/>
        <v>2.6617031177291763</v>
      </c>
    </row>
    <row r="2191" spans="1:8" ht="15" hidden="1" thickBot="1">
      <c r="A2191" s="409">
        <v>202202</v>
      </c>
      <c r="B2191" s="416" t="s">
        <v>360</v>
      </c>
      <c r="C2191" s="417" t="s">
        <v>336</v>
      </c>
      <c r="D2191" s="418" t="s">
        <v>337</v>
      </c>
      <c r="E2191" s="419">
        <v>161237</v>
      </c>
      <c r="F2191" s="413">
        <v>107.45</v>
      </c>
      <c r="G2191" s="414">
        <f t="shared" si="68"/>
        <v>1500.5770125639833</v>
      </c>
      <c r="H2191" s="415">
        <f t="shared" si="69"/>
        <v>7.5028850628199164</v>
      </c>
    </row>
    <row r="2192" spans="1:8" ht="15" hidden="1" thickBot="1">
      <c r="A2192" s="409">
        <v>202202</v>
      </c>
      <c r="B2192" s="416" t="s">
        <v>361</v>
      </c>
      <c r="C2192" s="417" t="s">
        <v>336</v>
      </c>
      <c r="D2192" s="418" t="s">
        <v>337</v>
      </c>
      <c r="E2192" s="419">
        <v>161237</v>
      </c>
      <c r="F2192" s="413">
        <v>107.45</v>
      </c>
      <c r="G2192" s="414">
        <f t="shared" si="68"/>
        <v>1500.5770125639833</v>
      </c>
      <c r="H2192" s="415">
        <f t="shared" si="69"/>
        <v>7.5028850628199164</v>
      </c>
    </row>
    <row r="2193" spans="1:8" ht="15" hidden="1" thickBot="1">
      <c r="A2193" s="409">
        <v>202202</v>
      </c>
      <c r="B2193" s="416" t="s">
        <v>362</v>
      </c>
      <c r="C2193" s="417" t="s">
        <v>336</v>
      </c>
      <c r="D2193" s="418" t="s">
        <v>339</v>
      </c>
      <c r="E2193" s="419">
        <v>806</v>
      </c>
      <c r="F2193" s="413">
        <v>107.45</v>
      </c>
      <c r="G2193" s="414">
        <f t="shared" si="68"/>
        <v>7.5011633317822239</v>
      </c>
      <c r="H2193" s="415">
        <f t="shared" si="69"/>
        <v>7.5011633317822239</v>
      </c>
    </row>
    <row r="2194" spans="1:8" ht="15" hidden="1" thickBot="1">
      <c r="A2194" s="409">
        <v>202202</v>
      </c>
      <c r="B2194" s="416" t="s">
        <v>363</v>
      </c>
      <c r="C2194" s="417" t="s">
        <v>336</v>
      </c>
      <c r="D2194" s="418" t="s">
        <v>337</v>
      </c>
      <c r="E2194" s="419">
        <v>161237</v>
      </c>
      <c r="F2194" s="413">
        <v>107.45</v>
      </c>
      <c r="G2194" s="414">
        <f t="shared" si="68"/>
        <v>1500.5770125639833</v>
      </c>
      <c r="H2194" s="415">
        <f t="shared" si="69"/>
        <v>7.5028850628199164</v>
      </c>
    </row>
    <row r="2195" spans="1:8" ht="15" hidden="1" thickBot="1">
      <c r="A2195" s="409">
        <v>202202</v>
      </c>
      <c r="B2195" s="416" t="s">
        <v>364</v>
      </c>
      <c r="C2195" s="417" t="s">
        <v>336</v>
      </c>
      <c r="D2195" s="418" t="s">
        <v>337</v>
      </c>
      <c r="E2195" s="419">
        <v>161237</v>
      </c>
      <c r="F2195" s="413">
        <v>107.45</v>
      </c>
      <c r="G2195" s="414">
        <f t="shared" si="68"/>
        <v>1500.5770125639833</v>
      </c>
      <c r="H2195" s="415">
        <f t="shared" si="69"/>
        <v>7.5028850628199164</v>
      </c>
    </row>
    <row r="2196" spans="1:8" ht="15" hidden="1" thickBot="1">
      <c r="A2196" s="409">
        <v>202202</v>
      </c>
      <c r="B2196" s="416" t="s">
        <v>365</v>
      </c>
      <c r="C2196" s="417" t="s">
        <v>336</v>
      </c>
      <c r="D2196" s="418" t="s">
        <v>337</v>
      </c>
      <c r="E2196" s="419">
        <v>160977</v>
      </c>
      <c r="F2196" s="413">
        <v>107.45</v>
      </c>
      <c r="G2196" s="414">
        <f t="shared" si="68"/>
        <v>1498.1572824569566</v>
      </c>
      <c r="H2196" s="415">
        <f t="shared" si="69"/>
        <v>7.4907864122847831</v>
      </c>
    </row>
    <row r="2197" spans="1:8" ht="15" hidden="1" thickBot="1">
      <c r="A2197" s="409">
        <v>202202</v>
      </c>
      <c r="B2197" s="416" t="s">
        <v>366</v>
      </c>
      <c r="C2197" s="417" t="s">
        <v>336</v>
      </c>
      <c r="D2197" s="418" t="s">
        <v>339</v>
      </c>
      <c r="E2197" s="419">
        <v>805</v>
      </c>
      <c r="F2197" s="413">
        <v>107.45</v>
      </c>
      <c r="G2197" s="414">
        <f t="shared" si="68"/>
        <v>7.4918566775244297</v>
      </c>
      <c r="H2197" s="415">
        <f t="shared" si="69"/>
        <v>7.4918566775244297</v>
      </c>
    </row>
    <row r="2198" spans="1:8" ht="15" hidden="1" thickBot="1">
      <c r="A2198" s="409">
        <v>202202</v>
      </c>
      <c r="B2198" s="416" t="s">
        <v>367</v>
      </c>
      <c r="C2198" s="417" t="s">
        <v>336</v>
      </c>
      <c r="D2198" s="418" t="s">
        <v>337</v>
      </c>
      <c r="E2198" s="419">
        <v>56240</v>
      </c>
      <c r="F2198" s="413">
        <v>107.45</v>
      </c>
      <c r="G2198" s="414">
        <f t="shared" si="68"/>
        <v>523.40623545835274</v>
      </c>
      <c r="H2198" s="415">
        <f t="shared" si="69"/>
        <v>2.6170311772917638</v>
      </c>
    </row>
    <row r="2199" spans="1:8" ht="15" hidden="1" thickBot="1">
      <c r="A2199" s="409">
        <v>202202</v>
      </c>
      <c r="B2199" s="416" t="s">
        <v>368</v>
      </c>
      <c r="C2199" s="417" t="s">
        <v>336</v>
      </c>
      <c r="D2199" s="418" t="s">
        <v>339</v>
      </c>
      <c r="E2199" s="419">
        <v>281</v>
      </c>
      <c r="F2199" s="413">
        <v>107.45</v>
      </c>
      <c r="G2199" s="414">
        <f t="shared" si="68"/>
        <v>2.6151698464402049</v>
      </c>
      <c r="H2199" s="415">
        <f t="shared" si="69"/>
        <v>2.6151698464402049</v>
      </c>
    </row>
    <row r="2200" spans="1:8" ht="15" hidden="1" thickBot="1">
      <c r="A2200" s="409">
        <v>202202</v>
      </c>
      <c r="B2200" s="416" t="s">
        <v>369</v>
      </c>
      <c r="C2200" s="417" t="s">
        <v>336</v>
      </c>
      <c r="D2200" s="418" t="s">
        <v>337</v>
      </c>
      <c r="E2200" s="419">
        <v>161237</v>
      </c>
      <c r="F2200" s="413">
        <v>107.45</v>
      </c>
      <c r="G2200" s="414">
        <f t="shared" si="68"/>
        <v>1500.5770125639833</v>
      </c>
      <c r="H2200" s="415">
        <f t="shared" si="69"/>
        <v>7.5028850628199164</v>
      </c>
    </row>
    <row r="2201" spans="1:8" ht="15" hidden="1" thickBot="1">
      <c r="A2201" s="409">
        <v>202202</v>
      </c>
      <c r="B2201" s="416" t="s">
        <v>370</v>
      </c>
      <c r="C2201" s="417" t="s">
        <v>336</v>
      </c>
      <c r="D2201" s="418" t="s">
        <v>339</v>
      </c>
      <c r="E2201" s="419">
        <v>806</v>
      </c>
      <c r="F2201" s="413">
        <v>107.45</v>
      </c>
      <c r="G2201" s="414">
        <f t="shared" si="68"/>
        <v>7.5011633317822239</v>
      </c>
      <c r="H2201" s="415">
        <f t="shared" si="69"/>
        <v>7.5011633317822239</v>
      </c>
    </row>
    <row r="2202" spans="1:8" ht="15" hidden="1" thickBot="1">
      <c r="A2202" s="409">
        <v>202202</v>
      </c>
      <c r="B2202" s="416" t="s">
        <v>371</v>
      </c>
      <c r="C2202" s="417" t="s">
        <v>336</v>
      </c>
      <c r="D2202" s="418" t="s">
        <v>337</v>
      </c>
      <c r="E2202" s="419">
        <v>50050</v>
      </c>
      <c r="F2202" s="413">
        <v>107.45</v>
      </c>
      <c r="G2202" s="414">
        <f t="shared" si="68"/>
        <v>465.79804560260584</v>
      </c>
      <c r="H2202" s="415">
        <f t="shared" si="69"/>
        <v>2.328990228013029</v>
      </c>
    </row>
    <row r="2203" spans="1:8" ht="15" hidden="1" thickBot="1">
      <c r="A2203" s="409">
        <v>202202</v>
      </c>
      <c r="B2203" s="416" t="s">
        <v>372</v>
      </c>
      <c r="C2203" s="417" t="s">
        <v>336</v>
      </c>
      <c r="D2203" s="418" t="s">
        <v>339</v>
      </c>
      <c r="E2203" s="419">
        <v>250</v>
      </c>
      <c r="F2203" s="413">
        <v>107.45</v>
      </c>
      <c r="G2203" s="414">
        <f t="shared" si="68"/>
        <v>2.3266635644485807</v>
      </c>
      <c r="H2203" s="415">
        <f t="shared" si="69"/>
        <v>2.3266635644485807</v>
      </c>
    </row>
    <row r="2204" spans="1:8" ht="15" hidden="1" thickBot="1">
      <c r="A2204" s="409">
        <v>202202</v>
      </c>
      <c r="B2204" s="416" t="s">
        <v>376</v>
      </c>
      <c r="C2204" s="417" t="s">
        <v>336</v>
      </c>
      <c r="D2204" s="418" t="s">
        <v>337</v>
      </c>
      <c r="E2204" s="419">
        <v>73037</v>
      </c>
      <c r="F2204" s="413">
        <v>107.45</v>
      </c>
      <c r="G2204" s="414">
        <f t="shared" si="68"/>
        <v>679.73010702652391</v>
      </c>
      <c r="H2204" s="415">
        <f t="shared" si="69"/>
        <v>3.3986505351326195</v>
      </c>
    </row>
    <row r="2205" spans="1:8" ht="15" hidden="1" thickBot="1">
      <c r="A2205" s="409">
        <v>202202</v>
      </c>
      <c r="B2205" s="416" t="s">
        <v>377</v>
      </c>
      <c r="C2205" s="417" t="s">
        <v>378</v>
      </c>
      <c r="D2205" s="418" t="s">
        <v>339</v>
      </c>
      <c r="E2205" s="419">
        <v>69.09</v>
      </c>
      <c r="F2205" s="413">
        <v>107.45</v>
      </c>
      <c r="G2205" s="414">
        <f t="shared" si="68"/>
        <v>0.64299674267100981</v>
      </c>
      <c r="H2205" s="415">
        <f t="shared" si="69"/>
        <v>0.64299674267100981</v>
      </c>
    </row>
    <row r="2206" spans="1:8" ht="15" hidden="1" thickBot="1">
      <c r="A2206" s="409">
        <v>202202</v>
      </c>
      <c r="B2206" s="416" t="s">
        <v>379</v>
      </c>
      <c r="C2206" s="417" t="s">
        <v>378</v>
      </c>
      <c r="D2206" s="418" t="s">
        <v>337</v>
      </c>
      <c r="E2206" s="419">
        <v>15033</v>
      </c>
      <c r="F2206" s="413">
        <v>107.45</v>
      </c>
      <c r="G2206" s="414">
        <f t="shared" si="68"/>
        <v>139.90693345742204</v>
      </c>
      <c r="H2206" s="415">
        <f t="shared" si="69"/>
        <v>0.69953466728711022</v>
      </c>
    </row>
    <row r="2207" spans="1:8" ht="15" hidden="1" thickBot="1">
      <c r="A2207" s="409">
        <v>202202</v>
      </c>
      <c r="B2207" s="416" t="s">
        <v>380</v>
      </c>
      <c r="C2207" s="417" t="s">
        <v>378</v>
      </c>
      <c r="D2207" s="418" t="s">
        <v>381</v>
      </c>
      <c r="E2207" s="419">
        <v>1829</v>
      </c>
      <c r="F2207" s="413">
        <v>107.45</v>
      </c>
      <c r="G2207" s="414">
        <f t="shared" si="68"/>
        <v>17.021870637505817</v>
      </c>
      <c r="H2207" s="415" t="str">
        <f t="shared" si="69"/>
        <v>VER</v>
      </c>
    </row>
    <row r="2208" spans="1:8" ht="15" hidden="1" thickBot="1">
      <c r="A2208" s="409">
        <v>202202</v>
      </c>
      <c r="B2208" s="416" t="s">
        <v>382</v>
      </c>
      <c r="C2208" s="417" t="s">
        <v>378</v>
      </c>
      <c r="D2208" s="418" t="s">
        <v>339</v>
      </c>
      <c r="E2208" s="419">
        <v>75.150000000000006</v>
      </c>
      <c r="F2208" s="413">
        <v>107.45</v>
      </c>
      <c r="G2208" s="414">
        <f t="shared" si="68"/>
        <v>0.69939506747324343</v>
      </c>
      <c r="H2208" s="415">
        <f t="shared" si="69"/>
        <v>0.69939506747324343</v>
      </c>
    </row>
    <row r="2209" spans="1:8" ht="15" hidden="1" thickBot="1">
      <c r="A2209" s="409">
        <v>202202</v>
      </c>
      <c r="B2209" s="416" t="s">
        <v>383</v>
      </c>
      <c r="C2209" s="417" t="s">
        <v>378</v>
      </c>
      <c r="D2209" s="418" t="s">
        <v>381</v>
      </c>
      <c r="E2209" s="419">
        <v>2853</v>
      </c>
      <c r="F2209" s="413">
        <v>107.45</v>
      </c>
      <c r="G2209" s="414">
        <f t="shared" si="68"/>
        <v>26.551884597487202</v>
      </c>
      <c r="H2209" s="415" t="str">
        <f t="shared" si="69"/>
        <v>VER</v>
      </c>
    </row>
    <row r="2210" spans="1:8" ht="15" hidden="1" thickBot="1">
      <c r="A2210" s="409">
        <v>202202</v>
      </c>
      <c r="B2210" s="416" t="s">
        <v>384</v>
      </c>
      <c r="C2210" s="417" t="s">
        <v>385</v>
      </c>
      <c r="D2210" s="418" t="s">
        <v>337</v>
      </c>
      <c r="E2210" s="419">
        <v>73777</v>
      </c>
      <c r="F2210" s="413">
        <v>107.45</v>
      </c>
      <c r="G2210" s="414">
        <f t="shared" si="68"/>
        <v>686.61703117729178</v>
      </c>
      <c r="H2210" s="415">
        <f t="shared" si="69"/>
        <v>3.433085155886459</v>
      </c>
    </row>
    <row r="2211" spans="1:8" ht="15" hidden="1" thickBot="1">
      <c r="A2211" s="409">
        <v>202202</v>
      </c>
      <c r="B2211" s="416" t="s">
        <v>386</v>
      </c>
      <c r="C2211" s="417" t="s">
        <v>385</v>
      </c>
      <c r="D2211" s="418" t="s">
        <v>337</v>
      </c>
      <c r="E2211" s="419">
        <v>121175</v>
      </c>
      <c r="F2211" s="413">
        <v>107.45</v>
      </c>
      <c r="G2211" s="414">
        <f t="shared" si="68"/>
        <v>1127.7338296882272</v>
      </c>
      <c r="H2211" s="415">
        <f t="shared" si="69"/>
        <v>5.638669148441136</v>
      </c>
    </row>
    <row r="2212" spans="1:8" ht="15" hidden="1" thickBot="1">
      <c r="A2212" s="409">
        <v>202202</v>
      </c>
      <c r="B2212" s="416" t="s">
        <v>387</v>
      </c>
      <c r="C2212" s="417" t="s">
        <v>388</v>
      </c>
      <c r="D2212" s="418" t="s">
        <v>339</v>
      </c>
      <c r="E2212" s="419">
        <v>245</v>
      </c>
      <c r="F2212" s="413">
        <v>107.45</v>
      </c>
      <c r="G2212" s="414">
        <f t="shared" si="68"/>
        <v>2.2801302931596092</v>
      </c>
      <c r="H2212" s="415">
        <f t="shared" si="69"/>
        <v>2.2801302931596092</v>
      </c>
    </row>
    <row r="2213" spans="1:8" ht="15" hidden="1" thickBot="1">
      <c r="A2213" s="409">
        <v>202202</v>
      </c>
      <c r="B2213" s="416" t="s">
        <v>389</v>
      </c>
      <c r="C2213" s="417" t="s">
        <v>388</v>
      </c>
      <c r="D2213" s="418" t="s">
        <v>339</v>
      </c>
      <c r="E2213" s="419">
        <v>245</v>
      </c>
      <c r="F2213" s="413">
        <v>107.45</v>
      </c>
      <c r="G2213" s="414">
        <f t="shared" si="68"/>
        <v>2.2801302931596092</v>
      </c>
      <c r="H2213" s="415">
        <f t="shared" si="69"/>
        <v>2.2801302931596092</v>
      </c>
    </row>
    <row r="2214" spans="1:8" ht="15" hidden="1" thickBot="1">
      <c r="A2214" s="409">
        <v>202202</v>
      </c>
      <c r="B2214" s="416" t="s">
        <v>390</v>
      </c>
      <c r="C2214" s="417" t="s">
        <v>391</v>
      </c>
      <c r="D2214" s="418" t="s">
        <v>337</v>
      </c>
      <c r="E2214" s="419">
        <v>19847</v>
      </c>
      <c r="F2214" s="413">
        <v>107.45</v>
      </c>
      <c r="G2214" s="414">
        <f t="shared" si="68"/>
        <v>184.70916705444392</v>
      </c>
      <c r="H2214" s="415">
        <f t="shared" si="69"/>
        <v>0.92354583527221967</v>
      </c>
    </row>
    <row r="2215" spans="1:8" ht="15" hidden="1" thickBot="1">
      <c r="A2215" s="409">
        <v>202202</v>
      </c>
      <c r="B2215" s="416" t="s">
        <v>392</v>
      </c>
      <c r="C2215" s="417" t="s">
        <v>391</v>
      </c>
      <c r="D2215" s="418" t="s">
        <v>337</v>
      </c>
      <c r="E2215" s="419">
        <v>0.01</v>
      </c>
      <c r="F2215" s="413">
        <v>107.45</v>
      </c>
      <c r="G2215" s="414">
        <f t="shared" si="68"/>
        <v>9.3066542577943234E-5</v>
      </c>
      <c r="H2215" s="415">
        <f t="shared" si="69"/>
        <v>4.6533271288971614E-7</v>
      </c>
    </row>
    <row r="2216" spans="1:8" ht="15" hidden="1" thickBot="1">
      <c r="A2216" s="409">
        <v>202202</v>
      </c>
      <c r="B2216" s="416" t="s">
        <v>393</v>
      </c>
      <c r="C2216" s="417" t="s">
        <v>391</v>
      </c>
      <c r="D2216" s="418" t="s">
        <v>339</v>
      </c>
      <c r="E2216" s="419">
        <v>0.01</v>
      </c>
      <c r="F2216" s="413">
        <v>107.45</v>
      </c>
      <c r="G2216" s="414">
        <f t="shared" si="68"/>
        <v>9.3066542577943234E-5</v>
      </c>
      <c r="H2216" s="415">
        <f t="shared" si="69"/>
        <v>9.3066542577943234E-5</v>
      </c>
    </row>
    <row r="2217" spans="1:8" ht="15" hidden="1" thickBot="1">
      <c r="A2217" s="409">
        <v>202202</v>
      </c>
      <c r="B2217" s="416" t="s">
        <v>394</v>
      </c>
      <c r="C2217" s="417" t="s">
        <v>391</v>
      </c>
      <c r="D2217" s="418" t="s">
        <v>337</v>
      </c>
      <c r="E2217" s="419">
        <v>35985</v>
      </c>
      <c r="F2217" s="413">
        <v>107.45</v>
      </c>
      <c r="G2217" s="414">
        <f t="shared" si="68"/>
        <v>334.89995346672868</v>
      </c>
      <c r="H2217" s="415">
        <f t="shared" si="69"/>
        <v>1.6744997673336435</v>
      </c>
    </row>
    <row r="2218" spans="1:8" ht="15" hidden="1" thickBot="1">
      <c r="A2218" s="409">
        <v>202202</v>
      </c>
      <c r="B2218" s="416" t="s">
        <v>395</v>
      </c>
      <c r="C2218" s="417" t="s">
        <v>391</v>
      </c>
      <c r="D2218" s="418" t="s">
        <v>339</v>
      </c>
      <c r="E2218" s="419">
        <v>180</v>
      </c>
      <c r="F2218" s="413">
        <v>107.45</v>
      </c>
      <c r="G2218" s="414">
        <f t="shared" si="68"/>
        <v>1.675197766402978</v>
      </c>
      <c r="H2218" s="415">
        <f t="shared" si="69"/>
        <v>1.675197766402978</v>
      </c>
    </row>
    <row r="2219" spans="1:8" ht="15" hidden="1" thickBot="1">
      <c r="A2219" s="409">
        <v>202202</v>
      </c>
      <c r="B2219" s="416" t="s">
        <v>396</v>
      </c>
      <c r="C2219" s="417" t="s">
        <v>391</v>
      </c>
      <c r="D2219" s="418" t="s">
        <v>337</v>
      </c>
      <c r="E2219" s="419">
        <v>35985</v>
      </c>
      <c r="F2219" s="413">
        <v>107.45</v>
      </c>
      <c r="G2219" s="414">
        <f t="shared" si="68"/>
        <v>334.89995346672868</v>
      </c>
      <c r="H2219" s="415">
        <f t="shared" si="69"/>
        <v>1.6744997673336435</v>
      </c>
    </row>
    <row r="2220" spans="1:8" ht="15" hidden="1" thickBot="1">
      <c r="A2220" s="409">
        <v>202202</v>
      </c>
      <c r="B2220" s="416" t="s">
        <v>397</v>
      </c>
      <c r="C2220" s="417" t="s">
        <v>391</v>
      </c>
      <c r="D2220" s="418" t="s">
        <v>339</v>
      </c>
      <c r="E2220" s="419">
        <v>180</v>
      </c>
      <c r="F2220" s="413">
        <v>107.45</v>
      </c>
      <c r="G2220" s="414">
        <f t="shared" si="68"/>
        <v>1.675197766402978</v>
      </c>
      <c r="H2220" s="415">
        <f t="shared" si="69"/>
        <v>1.675197766402978</v>
      </c>
    </row>
    <row r="2221" spans="1:8" ht="15" hidden="1" thickBot="1">
      <c r="A2221" s="409">
        <v>202202</v>
      </c>
      <c r="B2221" s="416" t="s">
        <v>398</v>
      </c>
      <c r="C2221" s="417" t="s">
        <v>391</v>
      </c>
      <c r="D2221" s="418" t="s">
        <v>337</v>
      </c>
      <c r="E2221" s="419">
        <v>35985</v>
      </c>
      <c r="F2221" s="413">
        <v>107.45</v>
      </c>
      <c r="G2221" s="414">
        <f t="shared" si="68"/>
        <v>334.89995346672868</v>
      </c>
      <c r="H2221" s="415">
        <f t="shared" si="69"/>
        <v>1.6744997673336435</v>
      </c>
    </row>
    <row r="2222" spans="1:8" ht="15" hidden="1" thickBot="1">
      <c r="A2222" s="409">
        <v>202202</v>
      </c>
      <c r="B2222" s="416" t="s">
        <v>399</v>
      </c>
      <c r="C2222" s="417" t="s">
        <v>391</v>
      </c>
      <c r="D2222" s="418" t="s">
        <v>337</v>
      </c>
      <c r="E2222" s="419">
        <v>44798</v>
      </c>
      <c r="F2222" s="413">
        <v>107.45</v>
      </c>
      <c r="G2222" s="414">
        <f t="shared" si="68"/>
        <v>416.91949744067006</v>
      </c>
      <c r="H2222" s="415">
        <f t="shared" si="69"/>
        <v>2.0845974872033501</v>
      </c>
    </row>
    <row r="2223" spans="1:8" ht="15" hidden="1" thickBot="1">
      <c r="A2223" s="409">
        <v>202202</v>
      </c>
      <c r="B2223" s="416" t="s">
        <v>400</v>
      </c>
      <c r="C2223" s="417" t="s">
        <v>391</v>
      </c>
      <c r="D2223" s="418" t="s">
        <v>337</v>
      </c>
      <c r="E2223" s="419">
        <v>44798</v>
      </c>
      <c r="F2223" s="413">
        <v>107.45</v>
      </c>
      <c r="G2223" s="414">
        <f t="shared" si="68"/>
        <v>416.91949744067006</v>
      </c>
      <c r="H2223" s="415">
        <f t="shared" si="69"/>
        <v>2.0845974872033501</v>
      </c>
    </row>
    <row r="2224" spans="1:8" ht="15" hidden="1" thickBot="1">
      <c r="A2224" s="409">
        <v>202202</v>
      </c>
      <c r="B2224" s="416" t="s">
        <v>401</v>
      </c>
      <c r="C2224" s="417" t="s">
        <v>391</v>
      </c>
      <c r="D2224" s="418" t="s">
        <v>339</v>
      </c>
      <c r="E2224" s="419">
        <v>224</v>
      </c>
      <c r="F2224" s="413">
        <v>107.45</v>
      </c>
      <c r="G2224" s="414">
        <f t="shared" si="68"/>
        <v>2.0846905537459284</v>
      </c>
      <c r="H2224" s="415">
        <f t="shared" si="69"/>
        <v>2.0846905537459284</v>
      </c>
    </row>
    <row r="2225" spans="1:8" ht="15" hidden="1" thickBot="1">
      <c r="A2225" s="409">
        <v>202202</v>
      </c>
      <c r="B2225" s="416" t="s">
        <v>402</v>
      </c>
      <c r="C2225" s="417" t="s">
        <v>391</v>
      </c>
      <c r="D2225" s="418" t="s">
        <v>337</v>
      </c>
      <c r="E2225" s="419">
        <v>44798</v>
      </c>
      <c r="F2225" s="413">
        <v>107.45</v>
      </c>
      <c r="G2225" s="414">
        <f t="shared" si="68"/>
        <v>416.91949744067006</v>
      </c>
      <c r="H2225" s="415">
        <f t="shared" si="69"/>
        <v>2.0845974872033501</v>
      </c>
    </row>
    <row r="2226" spans="1:8" ht="15" hidden="1" thickBot="1">
      <c r="A2226" s="409">
        <v>202202</v>
      </c>
      <c r="B2226" s="416" t="s">
        <v>403</v>
      </c>
      <c r="C2226" s="417" t="s">
        <v>391</v>
      </c>
      <c r="D2226" s="418" t="s">
        <v>337</v>
      </c>
      <c r="E2226" s="419">
        <v>44798</v>
      </c>
      <c r="F2226" s="413">
        <v>107.45</v>
      </c>
      <c r="G2226" s="414">
        <f t="shared" si="68"/>
        <v>416.91949744067006</v>
      </c>
      <c r="H2226" s="415">
        <f t="shared" si="69"/>
        <v>2.0845974872033501</v>
      </c>
    </row>
    <row r="2227" spans="1:8" ht="15" hidden="1" thickBot="1">
      <c r="A2227" s="409">
        <v>202202</v>
      </c>
      <c r="B2227" s="416" t="s">
        <v>404</v>
      </c>
      <c r="C2227" s="417" t="s">
        <v>391</v>
      </c>
      <c r="D2227" s="418" t="s">
        <v>339</v>
      </c>
      <c r="E2227" s="419">
        <v>224</v>
      </c>
      <c r="F2227" s="413">
        <v>107.45</v>
      </c>
      <c r="G2227" s="414">
        <f t="shared" si="68"/>
        <v>2.0846905537459284</v>
      </c>
      <c r="H2227" s="415">
        <f t="shared" si="69"/>
        <v>2.0846905537459284</v>
      </c>
    </row>
    <row r="2228" spans="1:8" ht="15" hidden="1" thickBot="1">
      <c r="A2228" s="409">
        <v>202202</v>
      </c>
      <c r="B2228" s="416" t="s">
        <v>405</v>
      </c>
      <c r="C2228" s="417" t="s">
        <v>391</v>
      </c>
      <c r="D2228" s="418" t="s">
        <v>337</v>
      </c>
      <c r="E2228" s="419">
        <v>44798</v>
      </c>
      <c r="F2228" s="413">
        <v>107.45</v>
      </c>
      <c r="G2228" s="414">
        <f t="shared" si="68"/>
        <v>416.91949744067006</v>
      </c>
      <c r="H2228" s="415">
        <f t="shared" si="69"/>
        <v>2.0845974872033501</v>
      </c>
    </row>
    <row r="2229" spans="1:8" ht="15" hidden="1" thickBot="1">
      <c r="A2229" s="409">
        <v>202202</v>
      </c>
      <c r="B2229" s="416" t="s">
        <v>406</v>
      </c>
      <c r="C2229" s="417" t="s">
        <v>391</v>
      </c>
      <c r="D2229" s="418" t="s">
        <v>339</v>
      </c>
      <c r="E2229" s="419">
        <v>224</v>
      </c>
      <c r="F2229" s="413">
        <v>107.45</v>
      </c>
      <c r="G2229" s="414">
        <f t="shared" si="68"/>
        <v>2.0846905537459284</v>
      </c>
      <c r="H2229" s="415">
        <f t="shared" si="69"/>
        <v>2.0846905537459284</v>
      </c>
    </row>
    <row r="2230" spans="1:8" ht="15" hidden="1" thickBot="1">
      <c r="A2230" s="409">
        <v>202202</v>
      </c>
      <c r="B2230" s="416" t="s">
        <v>407</v>
      </c>
      <c r="C2230" s="417" t="s">
        <v>391</v>
      </c>
      <c r="D2230" s="418" t="s">
        <v>337</v>
      </c>
      <c r="E2230" s="419">
        <v>35985</v>
      </c>
      <c r="F2230" s="413">
        <v>107.45</v>
      </c>
      <c r="G2230" s="414">
        <f t="shared" si="68"/>
        <v>334.89995346672868</v>
      </c>
      <c r="H2230" s="415">
        <f t="shared" si="69"/>
        <v>1.6744997673336435</v>
      </c>
    </row>
    <row r="2231" spans="1:8" ht="15" hidden="1" thickBot="1">
      <c r="A2231" s="409">
        <v>202202</v>
      </c>
      <c r="B2231" s="416" t="s">
        <v>408</v>
      </c>
      <c r="C2231" s="417" t="s">
        <v>391</v>
      </c>
      <c r="D2231" s="418" t="s">
        <v>339</v>
      </c>
      <c r="E2231" s="419">
        <v>180</v>
      </c>
      <c r="F2231" s="413">
        <v>107.45</v>
      </c>
      <c r="G2231" s="414">
        <f t="shared" si="68"/>
        <v>1.675197766402978</v>
      </c>
      <c r="H2231" s="415">
        <f t="shared" si="69"/>
        <v>1.675197766402978</v>
      </c>
    </row>
    <row r="2232" spans="1:8" ht="15" hidden="1" thickBot="1">
      <c r="A2232" s="409">
        <v>202202</v>
      </c>
      <c r="B2232" s="416" t="s">
        <v>409</v>
      </c>
      <c r="C2232" s="417" t="s">
        <v>391</v>
      </c>
      <c r="D2232" s="418" t="s">
        <v>337</v>
      </c>
      <c r="E2232" s="419">
        <v>35985</v>
      </c>
      <c r="F2232" s="413">
        <v>107.45</v>
      </c>
      <c r="G2232" s="414">
        <f t="shared" si="68"/>
        <v>334.89995346672868</v>
      </c>
      <c r="H2232" s="415">
        <f t="shared" si="69"/>
        <v>1.6744997673336435</v>
      </c>
    </row>
    <row r="2233" spans="1:8" ht="15" hidden="1" thickBot="1">
      <c r="A2233" s="409">
        <v>202202</v>
      </c>
      <c r="B2233" s="416" t="s">
        <v>413</v>
      </c>
      <c r="C2233" s="417" t="s">
        <v>412</v>
      </c>
      <c r="D2233" s="418" t="s">
        <v>337</v>
      </c>
      <c r="E2233" s="419">
        <v>11970</v>
      </c>
      <c r="F2233" s="413">
        <v>107.45</v>
      </c>
      <c r="G2233" s="414">
        <f t="shared" si="68"/>
        <v>111.40065146579805</v>
      </c>
      <c r="H2233" s="415">
        <f t="shared" si="69"/>
        <v>0.55700325732899025</v>
      </c>
    </row>
    <row r="2234" spans="1:8" ht="15" hidden="1" thickBot="1">
      <c r="A2234" s="409">
        <v>202202</v>
      </c>
      <c r="B2234" s="416" t="s">
        <v>414</v>
      </c>
      <c r="C2234" s="417" t="s">
        <v>412</v>
      </c>
      <c r="D2234" s="418" t="s">
        <v>337</v>
      </c>
      <c r="E2234" s="419">
        <v>17564</v>
      </c>
      <c r="F2234" s="413">
        <v>107.45</v>
      </c>
      <c r="G2234" s="414">
        <f t="shared" si="68"/>
        <v>163.46207538389947</v>
      </c>
      <c r="H2234" s="415">
        <f t="shared" si="69"/>
        <v>0.81731037691949737</v>
      </c>
    </row>
    <row r="2235" spans="1:8" ht="15" hidden="1" thickBot="1">
      <c r="A2235" s="409">
        <v>202202</v>
      </c>
      <c r="B2235" s="416" t="s">
        <v>415</v>
      </c>
      <c r="C2235" s="417" t="s">
        <v>412</v>
      </c>
      <c r="D2235" s="418" t="s">
        <v>339</v>
      </c>
      <c r="E2235" s="419">
        <v>87.79</v>
      </c>
      <c r="F2235" s="413">
        <v>107.45</v>
      </c>
      <c r="G2235" s="414">
        <f t="shared" si="68"/>
        <v>0.81703117729176367</v>
      </c>
      <c r="H2235" s="415">
        <f t="shared" si="69"/>
        <v>0.81703117729176367</v>
      </c>
    </row>
    <row r="2236" spans="1:8" ht="15" hidden="1" thickBot="1">
      <c r="A2236" s="409">
        <v>202202</v>
      </c>
      <c r="B2236" s="416" t="s">
        <v>416</v>
      </c>
      <c r="C2236" s="417" t="s">
        <v>412</v>
      </c>
      <c r="D2236" s="418" t="s">
        <v>339</v>
      </c>
      <c r="E2236" s="419">
        <v>155</v>
      </c>
      <c r="F2236" s="413">
        <v>107.45</v>
      </c>
      <c r="G2236" s="414">
        <f t="shared" si="68"/>
        <v>1.4425314099581201</v>
      </c>
      <c r="H2236" s="415">
        <f t="shared" si="69"/>
        <v>1.4425314099581201</v>
      </c>
    </row>
    <row r="2237" spans="1:8" ht="15" hidden="1" thickBot="1">
      <c r="A2237" s="409">
        <v>202202</v>
      </c>
      <c r="B2237" s="416" t="s">
        <v>417</v>
      </c>
      <c r="C2237" s="417" t="s">
        <v>412</v>
      </c>
      <c r="D2237" s="418" t="s">
        <v>337</v>
      </c>
      <c r="E2237" s="419">
        <v>16853</v>
      </c>
      <c r="F2237" s="413">
        <v>107.45</v>
      </c>
      <c r="G2237" s="414">
        <f t="shared" si="68"/>
        <v>156.84504420660772</v>
      </c>
      <c r="H2237" s="415">
        <f t="shared" si="69"/>
        <v>0.7842252210330386</v>
      </c>
    </row>
    <row r="2238" spans="1:8" ht="15" hidden="1" thickBot="1">
      <c r="A2238" s="409">
        <v>202202</v>
      </c>
      <c r="B2238" s="416" t="s">
        <v>418</v>
      </c>
      <c r="C2238" s="417" t="s">
        <v>412</v>
      </c>
      <c r="D2238" s="418" t="s">
        <v>339</v>
      </c>
      <c r="E2238" s="419">
        <v>155</v>
      </c>
      <c r="F2238" s="413">
        <v>107.45</v>
      </c>
      <c r="G2238" s="414">
        <f t="shared" si="68"/>
        <v>1.4425314099581201</v>
      </c>
      <c r="H2238" s="415">
        <f t="shared" si="69"/>
        <v>1.4425314099581201</v>
      </c>
    </row>
    <row r="2239" spans="1:8" ht="15" hidden="1" thickBot="1">
      <c r="A2239" s="409">
        <v>202202</v>
      </c>
      <c r="B2239" s="416" t="s">
        <v>419</v>
      </c>
      <c r="C2239" s="417" t="s">
        <v>412</v>
      </c>
      <c r="D2239" s="418" t="s">
        <v>337</v>
      </c>
      <c r="E2239" s="419">
        <v>43720</v>
      </c>
      <c r="F2239" s="413">
        <v>107.45</v>
      </c>
      <c r="G2239" s="414">
        <f t="shared" si="68"/>
        <v>406.88692415076781</v>
      </c>
      <c r="H2239" s="415">
        <f t="shared" si="69"/>
        <v>2.0344346207538391</v>
      </c>
    </row>
    <row r="2240" spans="1:8" ht="15" hidden="1" thickBot="1">
      <c r="A2240" s="409">
        <v>202202</v>
      </c>
      <c r="B2240" s="416" t="s">
        <v>420</v>
      </c>
      <c r="C2240" s="417" t="s">
        <v>412</v>
      </c>
      <c r="D2240" s="418" t="s">
        <v>337</v>
      </c>
      <c r="E2240" s="419">
        <v>22984</v>
      </c>
      <c r="F2240" s="413">
        <v>107.45</v>
      </c>
      <c r="G2240" s="414">
        <f t="shared" si="68"/>
        <v>213.90414146114472</v>
      </c>
      <c r="H2240" s="415">
        <f t="shared" si="69"/>
        <v>1.0695207073057236</v>
      </c>
    </row>
    <row r="2241" spans="1:8" ht="15" hidden="1" thickBot="1">
      <c r="A2241" s="409">
        <v>202202</v>
      </c>
      <c r="B2241" s="416" t="s">
        <v>421</v>
      </c>
      <c r="C2241" s="417" t="s">
        <v>412</v>
      </c>
      <c r="D2241" s="418" t="s">
        <v>337</v>
      </c>
      <c r="E2241" s="419">
        <v>30983</v>
      </c>
      <c r="F2241" s="413">
        <v>107.45</v>
      </c>
      <c r="G2241" s="414">
        <f t="shared" si="68"/>
        <v>288.3480688692415</v>
      </c>
      <c r="H2241" s="415">
        <f t="shared" si="69"/>
        <v>1.4417403443462076</v>
      </c>
    </row>
    <row r="2242" spans="1:8" ht="15" hidden="1" thickBot="1">
      <c r="A2242" s="409">
        <v>202202</v>
      </c>
      <c r="B2242" s="416" t="s">
        <v>422</v>
      </c>
      <c r="C2242" s="417" t="s">
        <v>412</v>
      </c>
      <c r="D2242" s="418" t="s">
        <v>337</v>
      </c>
      <c r="E2242" s="419">
        <v>48038</v>
      </c>
      <c r="F2242" s="413">
        <v>107.45</v>
      </c>
      <c r="G2242" s="414">
        <f t="shared" ref="G2242:G2305" si="70">+E2242/F2242</f>
        <v>447.07305723592367</v>
      </c>
      <c r="H2242" s="415">
        <f t="shared" ref="H2242:H2305" si="71">IF(D2242="TB",G2242/200,IF(D2242="LT",G2242,"VER"))</f>
        <v>2.2353652861796185</v>
      </c>
    </row>
    <row r="2243" spans="1:8" ht="15" hidden="1" thickBot="1">
      <c r="A2243" s="409">
        <v>202202</v>
      </c>
      <c r="B2243" s="416" t="s">
        <v>423</v>
      </c>
      <c r="C2243" s="417" t="s">
        <v>412</v>
      </c>
      <c r="D2243" s="418" t="s">
        <v>339</v>
      </c>
      <c r="E2243" s="419">
        <v>240</v>
      </c>
      <c r="F2243" s="413">
        <v>107.45</v>
      </c>
      <c r="G2243" s="414">
        <f t="shared" si="70"/>
        <v>2.2335970218706374</v>
      </c>
      <c r="H2243" s="415">
        <f t="shared" si="71"/>
        <v>2.2335970218706374</v>
      </c>
    </row>
    <row r="2244" spans="1:8" ht="15" hidden="1" thickBot="1">
      <c r="A2244" s="409">
        <v>202202</v>
      </c>
      <c r="B2244" s="416" t="s">
        <v>424</v>
      </c>
      <c r="C2244" s="417" t="s">
        <v>412</v>
      </c>
      <c r="D2244" s="418" t="s">
        <v>337</v>
      </c>
      <c r="E2244" s="419">
        <v>35259</v>
      </c>
      <c r="F2244" s="413">
        <v>107.45</v>
      </c>
      <c r="G2244" s="414">
        <f t="shared" si="70"/>
        <v>328.14332247557002</v>
      </c>
      <c r="H2244" s="415">
        <f t="shared" si="71"/>
        <v>1.64071661237785</v>
      </c>
    </row>
    <row r="2245" spans="1:8" ht="15" hidden="1" thickBot="1">
      <c r="A2245" s="409">
        <v>202202</v>
      </c>
      <c r="B2245" s="416" t="s">
        <v>425</v>
      </c>
      <c r="C2245" s="417" t="s">
        <v>412</v>
      </c>
      <c r="D2245" s="418" t="s">
        <v>337</v>
      </c>
      <c r="E2245" s="419">
        <v>41750</v>
      </c>
      <c r="F2245" s="413">
        <v>107.45</v>
      </c>
      <c r="G2245" s="414">
        <f t="shared" si="70"/>
        <v>388.55281526291299</v>
      </c>
      <c r="H2245" s="415">
        <f t="shared" si="71"/>
        <v>1.9427640763145648</v>
      </c>
    </row>
    <row r="2246" spans="1:8" ht="15" hidden="1" thickBot="1">
      <c r="A2246" s="409">
        <v>202202</v>
      </c>
      <c r="B2246" s="416" t="s">
        <v>426</v>
      </c>
      <c r="C2246" s="417" t="s">
        <v>412</v>
      </c>
      <c r="D2246" s="418" t="s">
        <v>337</v>
      </c>
      <c r="E2246" s="419">
        <v>34777</v>
      </c>
      <c r="F2246" s="413">
        <v>107.45</v>
      </c>
      <c r="G2246" s="414">
        <f t="shared" si="70"/>
        <v>323.65751512331315</v>
      </c>
      <c r="H2246" s="415">
        <f t="shared" si="71"/>
        <v>1.6182875756165658</v>
      </c>
    </row>
    <row r="2247" spans="1:8" ht="15" hidden="1" thickBot="1">
      <c r="A2247" s="409">
        <v>202202</v>
      </c>
      <c r="B2247" s="416" t="s">
        <v>427</v>
      </c>
      <c r="C2247" s="417" t="s">
        <v>412</v>
      </c>
      <c r="D2247" s="418" t="s">
        <v>339</v>
      </c>
      <c r="E2247" s="419">
        <v>174</v>
      </c>
      <c r="F2247" s="413">
        <v>107.45</v>
      </c>
      <c r="G2247" s="414">
        <f t="shared" si="70"/>
        <v>1.6193578408562121</v>
      </c>
      <c r="H2247" s="415">
        <f t="shared" si="71"/>
        <v>1.6193578408562121</v>
      </c>
    </row>
    <row r="2248" spans="1:8" ht="15" hidden="1" thickBot="1">
      <c r="A2248" s="409">
        <v>202202</v>
      </c>
      <c r="B2248" s="416" t="s">
        <v>428</v>
      </c>
      <c r="C2248" s="417" t="s">
        <v>412</v>
      </c>
      <c r="D2248" s="418" t="s">
        <v>337</v>
      </c>
      <c r="E2248" s="419">
        <v>35259</v>
      </c>
      <c r="F2248" s="413">
        <v>107.45</v>
      </c>
      <c r="G2248" s="414">
        <f t="shared" si="70"/>
        <v>328.14332247557002</v>
      </c>
      <c r="H2248" s="415">
        <f t="shared" si="71"/>
        <v>1.64071661237785</v>
      </c>
    </row>
    <row r="2249" spans="1:8" ht="15" hidden="1" thickBot="1">
      <c r="A2249" s="409">
        <v>202202</v>
      </c>
      <c r="B2249" s="416" t="s">
        <v>429</v>
      </c>
      <c r="C2249" s="417" t="s">
        <v>412</v>
      </c>
      <c r="D2249" s="418" t="s">
        <v>337</v>
      </c>
      <c r="E2249" s="419">
        <v>35259</v>
      </c>
      <c r="F2249" s="413">
        <v>107.45</v>
      </c>
      <c r="G2249" s="414">
        <f t="shared" si="70"/>
        <v>328.14332247557002</v>
      </c>
      <c r="H2249" s="415">
        <f t="shared" si="71"/>
        <v>1.64071661237785</v>
      </c>
    </row>
    <row r="2250" spans="1:8" ht="15" hidden="1" thickBot="1">
      <c r="A2250" s="409">
        <v>202202</v>
      </c>
      <c r="B2250" s="416" t="s">
        <v>430</v>
      </c>
      <c r="C2250" s="417" t="s">
        <v>412</v>
      </c>
      <c r="D2250" s="418" t="s">
        <v>339</v>
      </c>
      <c r="E2250" s="419">
        <v>176</v>
      </c>
      <c r="F2250" s="413">
        <v>107.45</v>
      </c>
      <c r="G2250" s="414">
        <f t="shared" si="70"/>
        <v>1.6379711493718008</v>
      </c>
      <c r="H2250" s="415">
        <f t="shared" si="71"/>
        <v>1.6379711493718008</v>
      </c>
    </row>
    <row r="2251" spans="1:8" ht="15" hidden="1" thickBot="1">
      <c r="A2251" s="409">
        <v>202202</v>
      </c>
      <c r="B2251" s="416" t="s">
        <v>431</v>
      </c>
      <c r="C2251" s="417" t="s">
        <v>412</v>
      </c>
      <c r="D2251" s="418" t="s">
        <v>337</v>
      </c>
      <c r="E2251" s="419">
        <v>35259</v>
      </c>
      <c r="F2251" s="413">
        <v>107.45</v>
      </c>
      <c r="G2251" s="414">
        <f t="shared" si="70"/>
        <v>328.14332247557002</v>
      </c>
      <c r="H2251" s="415">
        <f t="shared" si="71"/>
        <v>1.64071661237785</v>
      </c>
    </row>
    <row r="2252" spans="1:8" ht="15" hidden="1" thickBot="1">
      <c r="A2252" s="409">
        <v>202202</v>
      </c>
      <c r="B2252" s="416" t="s">
        <v>432</v>
      </c>
      <c r="C2252" s="417" t="s">
        <v>412</v>
      </c>
      <c r="D2252" s="418" t="s">
        <v>337</v>
      </c>
      <c r="E2252" s="419">
        <v>35259</v>
      </c>
      <c r="F2252" s="413">
        <v>107.45</v>
      </c>
      <c r="G2252" s="414">
        <f t="shared" si="70"/>
        <v>328.14332247557002</v>
      </c>
      <c r="H2252" s="415">
        <f t="shared" si="71"/>
        <v>1.64071661237785</v>
      </c>
    </row>
    <row r="2253" spans="1:8" ht="15" hidden="1" thickBot="1">
      <c r="A2253" s="409">
        <v>202202</v>
      </c>
      <c r="B2253" s="416" t="s">
        <v>433</v>
      </c>
      <c r="C2253" s="417" t="s">
        <v>412</v>
      </c>
      <c r="D2253" s="418" t="s">
        <v>339</v>
      </c>
      <c r="E2253" s="419">
        <v>19.899999999999999</v>
      </c>
      <c r="F2253" s="413">
        <v>107.45</v>
      </c>
      <c r="G2253" s="414">
        <f t="shared" si="70"/>
        <v>0.18520241973010701</v>
      </c>
      <c r="H2253" s="415">
        <f t="shared" si="71"/>
        <v>0.18520241973010701</v>
      </c>
    </row>
    <row r="2254" spans="1:8" ht="15" hidden="1" thickBot="1">
      <c r="A2254" s="409">
        <v>202202</v>
      </c>
      <c r="B2254" s="416" t="s">
        <v>434</v>
      </c>
      <c r="C2254" s="417" t="s">
        <v>412</v>
      </c>
      <c r="D2254" s="418" t="s">
        <v>337</v>
      </c>
      <c r="E2254" s="419">
        <v>32669</v>
      </c>
      <c r="F2254" s="413">
        <v>107.45</v>
      </c>
      <c r="G2254" s="414">
        <f t="shared" si="70"/>
        <v>304.03908794788271</v>
      </c>
      <c r="H2254" s="415">
        <f t="shared" si="71"/>
        <v>1.5201954397394135</v>
      </c>
    </row>
    <row r="2255" spans="1:8" ht="15" hidden="1" thickBot="1">
      <c r="A2255" s="409">
        <v>202202</v>
      </c>
      <c r="B2255" s="416" t="s">
        <v>435</v>
      </c>
      <c r="C2255" s="417" t="s">
        <v>412</v>
      </c>
      <c r="D2255" s="418" t="s">
        <v>339</v>
      </c>
      <c r="E2255" s="419">
        <v>163</v>
      </c>
      <c r="F2255" s="413">
        <v>107.45</v>
      </c>
      <c r="G2255" s="414">
        <f t="shared" si="70"/>
        <v>1.5169846440204746</v>
      </c>
      <c r="H2255" s="415">
        <f t="shared" si="71"/>
        <v>1.5169846440204746</v>
      </c>
    </row>
    <row r="2256" spans="1:8" ht="15" hidden="1" thickBot="1">
      <c r="A2256" s="409">
        <v>202202</v>
      </c>
      <c r="B2256" s="416" t="s">
        <v>436</v>
      </c>
      <c r="C2256" s="417" t="s">
        <v>412</v>
      </c>
      <c r="D2256" s="418" t="s">
        <v>337</v>
      </c>
      <c r="E2256" s="419">
        <v>48093</v>
      </c>
      <c r="F2256" s="413">
        <v>107.45</v>
      </c>
      <c r="G2256" s="414">
        <f t="shared" si="70"/>
        <v>447.58492322010238</v>
      </c>
      <c r="H2256" s="415">
        <f t="shared" si="71"/>
        <v>2.237924616100512</v>
      </c>
    </row>
    <row r="2257" spans="1:8" ht="15" hidden="1" thickBot="1">
      <c r="A2257" s="409">
        <v>202202</v>
      </c>
      <c r="B2257" s="416" t="s">
        <v>437</v>
      </c>
      <c r="C2257" s="417" t="s">
        <v>412</v>
      </c>
      <c r="D2257" s="418" t="s">
        <v>339</v>
      </c>
      <c r="E2257" s="419">
        <v>240</v>
      </c>
      <c r="F2257" s="413">
        <v>107.45</v>
      </c>
      <c r="G2257" s="414">
        <f t="shared" si="70"/>
        <v>2.2335970218706374</v>
      </c>
      <c r="H2257" s="415">
        <f t="shared" si="71"/>
        <v>2.2335970218706374</v>
      </c>
    </row>
    <row r="2258" spans="1:8" ht="15" hidden="1" thickBot="1">
      <c r="A2258" s="409">
        <v>202202</v>
      </c>
      <c r="B2258" s="416" t="s">
        <v>438</v>
      </c>
      <c r="C2258" s="417" t="s">
        <v>412</v>
      </c>
      <c r="D2258" s="418" t="s">
        <v>337</v>
      </c>
      <c r="E2258" s="419">
        <v>46030</v>
      </c>
      <c r="F2258" s="413">
        <v>107.45</v>
      </c>
      <c r="G2258" s="414">
        <f t="shared" si="70"/>
        <v>428.3852954862727</v>
      </c>
      <c r="H2258" s="415">
        <f t="shared" si="71"/>
        <v>2.1419264774313636</v>
      </c>
    </row>
    <row r="2259" spans="1:8" ht="15" hidden="1" thickBot="1">
      <c r="A2259" s="409">
        <v>202202</v>
      </c>
      <c r="B2259" s="416" t="s">
        <v>439</v>
      </c>
      <c r="C2259" s="417" t="s">
        <v>412</v>
      </c>
      <c r="D2259" s="418" t="s">
        <v>339</v>
      </c>
      <c r="E2259" s="419">
        <v>230</v>
      </c>
      <c r="F2259" s="413">
        <v>107.45</v>
      </c>
      <c r="G2259" s="414">
        <f t="shared" si="70"/>
        <v>2.140530479292694</v>
      </c>
      <c r="H2259" s="415">
        <f t="shared" si="71"/>
        <v>2.140530479292694</v>
      </c>
    </row>
    <row r="2260" spans="1:8" ht="15" hidden="1" thickBot="1">
      <c r="A2260" s="409">
        <v>202202</v>
      </c>
      <c r="B2260" s="416" t="s">
        <v>440</v>
      </c>
      <c r="C2260" s="417" t="s">
        <v>412</v>
      </c>
      <c r="D2260" s="418" t="s">
        <v>337</v>
      </c>
      <c r="E2260" s="419">
        <v>32669</v>
      </c>
      <c r="F2260" s="413">
        <v>107.45</v>
      </c>
      <c r="G2260" s="414">
        <f t="shared" si="70"/>
        <v>304.03908794788271</v>
      </c>
      <c r="H2260" s="415">
        <f t="shared" si="71"/>
        <v>1.5201954397394135</v>
      </c>
    </row>
    <row r="2261" spans="1:8" ht="15" hidden="1" thickBot="1">
      <c r="A2261" s="409">
        <v>202202</v>
      </c>
      <c r="B2261" s="416" t="s">
        <v>441</v>
      </c>
      <c r="C2261" s="417" t="s">
        <v>412</v>
      </c>
      <c r="D2261" s="418" t="s">
        <v>339</v>
      </c>
      <c r="E2261" s="419">
        <v>163</v>
      </c>
      <c r="F2261" s="413">
        <v>107.45</v>
      </c>
      <c r="G2261" s="414">
        <f t="shared" si="70"/>
        <v>1.5169846440204746</v>
      </c>
      <c r="H2261" s="415">
        <f t="shared" si="71"/>
        <v>1.5169846440204746</v>
      </c>
    </row>
    <row r="2262" spans="1:8" ht="15" hidden="1" thickBot="1">
      <c r="A2262" s="409">
        <v>202202</v>
      </c>
      <c r="B2262" s="416" t="s">
        <v>442</v>
      </c>
      <c r="C2262" s="417" t="s">
        <v>412</v>
      </c>
      <c r="D2262" s="418" t="s">
        <v>337</v>
      </c>
      <c r="E2262" s="419">
        <v>55852</v>
      </c>
      <c r="F2262" s="413">
        <v>107.45</v>
      </c>
      <c r="G2262" s="414">
        <f t="shared" si="70"/>
        <v>519.79525360632852</v>
      </c>
      <c r="H2262" s="415">
        <f t="shared" si="71"/>
        <v>2.5989762680316426</v>
      </c>
    </row>
    <row r="2263" spans="1:8" ht="15" hidden="1" thickBot="1">
      <c r="A2263" s="409">
        <v>202202</v>
      </c>
      <c r="B2263" s="416" t="s">
        <v>443</v>
      </c>
      <c r="C2263" s="417" t="s">
        <v>412</v>
      </c>
      <c r="D2263" s="418" t="s">
        <v>339</v>
      </c>
      <c r="E2263" s="419">
        <v>279</v>
      </c>
      <c r="F2263" s="413">
        <v>107.45</v>
      </c>
      <c r="G2263" s="414">
        <f t="shared" si="70"/>
        <v>2.596556537924616</v>
      </c>
      <c r="H2263" s="415">
        <f t="shared" si="71"/>
        <v>2.596556537924616</v>
      </c>
    </row>
    <row r="2264" spans="1:8" ht="15" hidden="1" thickBot="1">
      <c r="A2264" s="409">
        <v>202202</v>
      </c>
      <c r="B2264" s="416" t="s">
        <v>444</v>
      </c>
      <c r="C2264" s="417" t="s">
        <v>412</v>
      </c>
      <c r="D2264" s="418" t="s">
        <v>337</v>
      </c>
      <c r="E2264" s="419">
        <v>44578</v>
      </c>
      <c r="F2264" s="413">
        <v>107.45</v>
      </c>
      <c r="G2264" s="414">
        <f t="shared" si="70"/>
        <v>414.87203350395532</v>
      </c>
      <c r="H2264" s="415">
        <f t="shared" si="71"/>
        <v>2.0743601675197767</v>
      </c>
    </row>
    <row r="2265" spans="1:8" ht="15" hidden="1" thickBot="1">
      <c r="A2265" s="409">
        <v>202202</v>
      </c>
      <c r="B2265" s="416" t="s">
        <v>445</v>
      </c>
      <c r="C2265" s="417" t="s">
        <v>412</v>
      </c>
      <c r="D2265" s="418" t="s">
        <v>339</v>
      </c>
      <c r="E2265" s="419">
        <v>223</v>
      </c>
      <c r="F2265" s="413">
        <v>107.45</v>
      </c>
      <c r="G2265" s="414">
        <f t="shared" si="70"/>
        <v>2.0753838994881342</v>
      </c>
      <c r="H2265" s="415">
        <f t="shared" si="71"/>
        <v>2.0753838994881342</v>
      </c>
    </row>
    <row r="2266" spans="1:8" ht="15" hidden="1" thickBot="1">
      <c r="A2266" s="409">
        <v>202202</v>
      </c>
      <c r="B2266" s="416" t="s">
        <v>446</v>
      </c>
      <c r="C2266" s="417" t="s">
        <v>412</v>
      </c>
      <c r="D2266" s="418" t="s">
        <v>337</v>
      </c>
      <c r="E2266" s="419">
        <v>34215</v>
      </c>
      <c r="F2266" s="413">
        <v>107.45</v>
      </c>
      <c r="G2266" s="414">
        <f t="shared" si="70"/>
        <v>318.42717543043273</v>
      </c>
      <c r="H2266" s="415">
        <f t="shared" si="71"/>
        <v>1.5921358771521636</v>
      </c>
    </row>
    <row r="2267" spans="1:8" ht="15" hidden="1" thickBot="1">
      <c r="A2267" s="409">
        <v>202202</v>
      </c>
      <c r="B2267" s="416" t="s">
        <v>447</v>
      </c>
      <c r="C2267" s="417" t="s">
        <v>412</v>
      </c>
      <c r="D2267" s="418" t="s">
        <v>337</v>
      </c>
      <c r="E2267" s="419">
        <v>33663</v>
      </c>
      <c r="F2267" s="413">
        <v>107.45</v>
      </c>
      <c r="G2267" s="414">
        <f t="shared" si="70"/>
        <v>313.28990228013026</v>
      </c>
      <c r="H2267" s="415">
        <f t="shared" si="71"/>
        <v>1.5664495114006514</v>
      </c>
    </row>
    <row r="2268" spans="1:8" ht="15" hidden="1" thickBot="1">
      <c r="A2268" s="409">
        <v>202202</v>
      </c>
      <c r="B2268" s="416" t="s">
        <v>448</v>
      </c>
      <c r="C2268" s="417" t="s">
        <v>412</v>
      </c>
      <c r="D2268" s="418" t="s">
        <v>337</v>
      </c>
      <c r="E2268" s="419">
        <v>57706</v>
      </c>
      <c r="F2268" s="413">
        <v>107.45</v>
      </c>
      <c r="G2268" s="414">
        <f t="shared" si="70"/>
        <v>537.04979060027915</v>
      </c>
      <c r="H2268" s="415">
        <f t="shared" si="71"/>
        <v>2.6852489530013957</v>
      </c>
    </row>
    <row r="2269" spans="1:8" ht="15" hidden="1" thickBot="1">
      <c r="A2269" s="409">
        <v>202202</v>
      </c>
      <c r="B2269" s="416" t="s">
        <v>449</v>
      </c>
      <c r="C2269" s="417" t="s">
        <v>412</v>
      </c>
      <c r="D2269" s="418" t="s">
        <v>339</v>
      </c>
      <c r="E2269" s="419">
        <v>171</v>
      </c>
      <c r="F2269" s="413">
        <v>107.45</v>
      </c>
      <c r="G2269" s="414">
        <f t="shared" si="70"/>
        <v>1.5914378780828291</v>
      </c>
      <c r="H2269" s="415">
        <f t="shared" si="71"/>
        <v>1.5914378780828291</v>
      </c>
    </row>
    <row r="2270" spans="1:8" ht="15" hidden="1" thickBot="1">
      <c r="A2270" s="409">
        <v>202202</v>
      </c>
      <c r="B2270" s="416" t="s">
        <v>450</v>
      </c>
      <c r="C2270" s="417" t="s">
        <v>412</v>
      </c>
      <c r="D2270" s="418" t="s">
        <v>337</v>
      </c>
      <c r="E2270" s="419">
        <v>27706</v>
      </c>
      <c r="F2270" s="413">
        <v>107.45</v>
      </c>
      <c r="G2270" s="414">
        <f t="shared" si="70"/>
        <v>257.85016286644952</v>
      </c>
      <c r="H2270" s="415">
        <f t="shared" si="71"/>
        <v>1.2892508143322476</v>
      </c>
    </row>
    <row r="2271" spans="1:8" ht="15" hidden="1" thickBot="1">
      <c r="A2271" s="409">
        <v>202202</v>
      </c>
      <c r="B2271" s="416" t="s">
        <v>451</v>
      </c>
      <c r="C2271" s="417" t="s">
        <v>412</v>
      </c>
      <c r="D2271" s="418" t="s">
        <v>337</v>
      </c>
      <c r="E2271" s="419">
        <v>30430</v>
      </c>
      <c r="F2271" s="413">
        <v>107.45</v>
      </c>
      <c r="G2271" s="414">
        <f t="shared" si="70"/>
        <v>283.20148906468125</v>
      </c>
      <c r="H2271" s="415">
        <f t="shared" si="71"/>
        <v>1.4160074453234062</v>
      </c>
    </row>
    <row r="2272" spans="1:8" ht="15" hidden="1" thickBot="1">
      <c r="A2272" s="409">
        <v>202202</v>
      </c>
      <c r="B2272" s="416" t="s">
        <v>452</v>
      </c>
      <c r="C2272" s="417" t="s">
        <v>412</v>
      </c>
      <c r="D2272" s="418" t="s">
        <v>337</v>
      </c>
      <c r="E2272" s="419">
        <v>25096</v>
      </c>
      <c r="F2272" s="413">
        <v>107.45</v>
      </c>
      <c r="G2272" s="414">
        <f t="shared" si="70"/>
        <v>233.55979525360632</v>
      </c>
      <c r="H2272" s="415">
        <f t="shared" si="71"/>
        <v>1.1677989762680316</v>
      </c>
    </row>
    <row r="2273" spans="1:8" ht="15" hidden="1" thickBot="1">
      <c r="A2273" s="409">
        <v>202202</v>
      </c>
      <c r="B2273" s="416" t="s">
        <v>453</v>
      </c>
      <c r="C2273" s="417" t="s">
        <v>412</v>
      </c>
      <c r="D2273" s="418" t="s">
        <v>337</v>
      </c>
      <c r="E2273" s="419">
        <v>44048</v>
      </c>
      <c r="F2273" s="413">
        <v>107.45</v>
      </c>
      <c r="G2273" s="414">
        <f t="shared" si="70"/>
        <v>409.93950674732434</v>
      </c>
      <c r="H2273" s="415">
        <f t="shared" si="71"/>
        <v>2.0496975337366217</v>
      </c>
    </row>
    <row r="2274" spans="1:8" ht="15" hidden="1" thickBot="1">
      <c r="A2274" s="409">
        <v>202202</v>
      </c>
      <c r="B2274" s="416" t="s">
        <v>454</v>
      </c>
      <c r="C2274" s="417" t="s">
        <v>412</v>
      </c>
      <c r="D2274" s="418" t="s">
        <v>337</v>
      </c>
      <c r="E2274" s="419">
        <v>44048</v>
      </c>
      <c r="F2274" s="413">
        <v>107.45</v>
      </c>
      <c r="G2274" s="414">
        <f t="shared" si="70"/>
        <v>409.93950674732434</v>
      </c>
      <c r="H2274" s="415">
        <f t="shared" si="71"/>
        <v>2.0496975337366217</v>
      </c>
    </row>
    <row r="2275" spans="1:8" ht="15" hidden="1" thickBot="1">
      <c r="A2275" s="409">
        <v>202202</v>
      </c>
      <c r="B2275" s="416" t="s">
        <v>455</v>
      </c>
      <c r="C2275" s="417" t="s">
        <v>412</v>
      </c>
      <c r="D2275" s="418" t="s">
        <v>337</v>
      </c>
      <c r="E2275" s="419">
        <v>49414</v>
      </c>
      <c r="F2275" s="413">
        <v>107.45</v>
      </c>
      <c r="G2275" s="414">
        <f t="shared" si="70"/>
        <v>459.87901349464869</v>
      </c>
      <c r="H2275" s="415">
        <f t="shared" si="71"/>
        <v>2.2993950674732435</v>
      </c>
    </row>
    <row r="2276" spans="1:8" ht="15" hidden="1" thickBot="1">
      <c r="A2276" s="409">
        <v>202202</v>
      </c>
      <c r="B2276" s="416" t="s">
        <v>456</v>
      </c>
      <c r="C2276" s="417" t="s">
        <v>412</v>
      </c>
      <c r="D2276" s="418" t="s">
        <v>339</v>
      </c>
      <c r="E2276" s="419">
        <v>247</v>
      </c>
      <c r="F2276" s="413">
        <v>107.45</v>
      </c>
      <c r="G2276" s="414">
        <f t="shared" si="70"/>
        <v>2.2987436016751976</v>
      </c>
      <c r="H2276" s="415">
        <f t="shared" si="71"/>
        <v>2.2987436016751976</v>
      </c>
    </row>
    <row r="2277" spans="1:8" ht="15" hidden="1" thickBot="1">
      <c r="A2277" s="409">
        <v>202202</v>
      </c>
      <c r="B2277" s="416" t="s">
        <v>457</v>
      </c>
      <c r="C2277" s="417" t="s">
        <v>412</v>
      </c>
      <c r="D2277" s="418" t="s">
        <v>339</v>
      </c>
      <c r="E2277" s="419">
        <v>220</v>
      </c>
      <c r="F2277" s="413">
        <v>107.45</v>
      </c>
      <c r="G2277" s="414">
        <f t="shared" si="70"/>
        <v>2.0474639367147511</v>
      </c>
      <c r="H2277" s="415">
        <f t="shared" si="71"/>
        <v>2.0474639367147511</v>
      </c>
    </row>
    <row r="2278" spans="1:8" ht="15" hidden="1" thickBot="1">
      <c r="A2278" s="409">
        <v>202202</v>
      </c>
      <c r="B2278" s="416" t="s">
        <v>458</v>
      </c>
      <c r="C2278" s="417" t="s">
        <v>412</v>
      </c>
      <c r="D2278" s="418" t="s">
        <v>337</v>
      </c>
      <c r="E2278" s="419">
        <v>35259</v>
      </c>
      <c r="F2278" s="413">
        <v>107.45</v>
      </c>
      <c r="G2278" s="414">
        <f t="shared" si="70"/>
        <v>328.14332247557002</v>
      </c>
      <c r="H2278" s="415">
        <f t="shared" si="71"/>
        <v>1.64071661237785</v>
      </c>
    </row>
    <row r="2279" spans="1:8" ht="15" hidden="1" thickBot="1">
      <c r="A2279" s="409">
        <v>202202</v>
      </c>
      <c r="B2279" s="416" t="s">
        <v>459</v>
      </c>
      <c r="C2279" s="417" t="s">
        <v>412</v>
      </c>
      <c r="D2279" s="418" t="s">
        <v>339</v>
      </c>
      <c r="E2279" s="419">
        <v>176</v>
      </c>
      <c r="F2279" s="413">
        <v>107.45</v>
      </c>
      <c r="G2279" s="414">
        <f t="shared" si="70"/>
        <v>1.6379711493718008</v>
      </c>
      <c r="H2279" s="415">
        <f t="shared" si="71"/>
        <v>1.6379711493718008</v>
      </c>
    </row>
    <row r="2280" spans="1:8" ht="15" hidden="1" thickBot="1">
      <c r="A2280" s="409">
        <v>202202</v>
      </c>
      <c r="B2280" s="416" t="s">
        <v>460</v>
      </c>
      <c r="C2280" s="417" t="s">
        <v>412</v>
      </c>
      <c r="D2280" s="418" t="s">
        <v>337</v>
      </c>
      <c r="E2280" s="419">
        <v>37535</v>
      </c>
      <c r="F2280" s="413">
        <v>107.45</v>
      </c>
      <c r="G2280" s="414">
        <f t="shared" si="70"/>
        <v>349.32526756630989</v>
      </c>
      <c r="H2280" s="415">
        <f t="shared" si="71"/>
        <v>1.7466263378315494</v>
      </c>
    </row>
    <row r="2281" spans="1:8" ht="15" hidden="1" thickBot="1">
      <c r="A2281" s="409">
        <v>202202</v>
      </c>
      <c r="B2281" s="416" t="s">
        <v>461</v>
      </c>
      <c r="C2281" s="417" t="s">
        <v>412</v>
      </c>
      <c r="D2281" s="418" t="s">
        <v>337</v>
      </c>
      <c r="E2281" s="419">
        <v>69598</v>
      </c>
      <c r="F2281" s="413">
        <v>107.45</v>
      </c>
      <c r="G2281" s="414">
        <f t="shared" si="70"/>
        <v>647.72452303396926</v>
      </c>
      <c r="H2281" s="415">
        <f t="shared" si="71"/>
        <v>3.2386226151698465</v>
      </c>
    </row>
    <row r="2282" spans="1:8" ht="15" hidden="1" thickBot="1">
      <c r="A2282" s="409">
        <v>202202</v>
      </c>
      <c r="B2282" s="416" t="s">
        <v>462</v>
      </c>
      <c r="C2282" s="417" t="s">
        <v>412</v>
      </c>
      <c r="D2282" s="418" t="s">
        <v>337</v>
      </c>
      <c r="E2282" s="419">
        <v>25024</v>
      </c>
      <c r="F2282" s="413">
        <v>107.45</v>
      </c>
      <c r="G2282" s="414">
        <f t="shared" si="70"/>
        <v>232.88971614704514</v>
      </c>
      <c r="H2282" s="415">
        <f t="shared" si="71"/>
        <v>1.1644485807352256</v>
      </c>
    </row>
    <row r="2283" spans="1:8" ht="15" hidden="1" thickBot="1">
      <c r="A2283" s="409">
        <v>202202</v>
      </c>
      <c r="B2283" s="416" t="s">
        <v>463</v>
      </c>
      <c r="C2283" s="417" t="s">
        <v>412</v>
      </c>
      <c r="D2283" s="418" t="s">
        <v>339</v>
      </c>
      <c r="E2283" s="419">
        <v>125</v>
      </c>
      <c r="F2283" s="413">
        <v>107.45</v>
      </c>
      <c r="G2283" s="414">
        <f t="shared" si="70"/>
        <v>1.1633317822242903</v>
      </c>
      <c r="H2283" s="415">
        <f t="shared" si="71"/>
        <v>1.1633317822242903</v>
      </c>
    </row>
    <row r="2284" spans="1:8" ht="15" hidden="1" thickBot="1">
      <c r="A2284" s="409">
        <v>202202</v>
      </c>
      <c r="B2284" s="416" t="s">
        <v>464</v>
      </c>
      <c r="C2284" s="417" t="s">
        <v>412</v>
      </c>
      <c r="D2284" s="418" t="s">
        <v>337</v>
      </c>
      <c r="E2284" s="419">
        <v>7607</v>
      </c>
      <c r="F2284" s="413">
        <v>107.45</v>
      </c>
      <c r="G2284" s="414">
        <f t="shared" si="70"/>
        <v>70.795718939041407</v>
      </c>
      <c r="H2284" s="415">
        <f t="shared" si="71"/>
        <v>0.35397859469520704</v>
      </c>
    </row>
    <row r="2285" spans="1:8" ht="15" hidden="1" thickBot="1">
      <c r="A2285" s="409">
        <v>202202</v>
      </c>
      <c r="B2285" s="416" t="s">
        <v>465</v>
      </c>
      <c r="C2285" s="417" t="s">
        <v>412</v>
      </c>
      <c r="D2285" s="418" t="s">
        <v>337</v>
      </c>
      <c r="E2285" s="419">
        <v>37434</v>
      </c>
      <c r="F2285" s="413">
        <v>107.45</v>
      </c>
      <c r="G2285" s="414">
        <f t="shared" si="70"/>
        <v>348.3852954862727</v>
      </c>
      <c r="H2285" s="415">
        <f t="shared" si="71"/>
        <v>1.7419264774313634</v>
      </c>
    </row>
    <row r="2286" spans="1:8" ht="15" hidden="1" thickBot="1">
      <c r="A2286" s="409">
        <v>202202</v>
      </c>
      <c r="B2286" s="416" t="s">
        <v>466</v>
      </c>
      <c r="C2286" s="417" t="s">
        <v>412</v>
      </c>
      <c r="D2286" s="418" t="s">
        <v>339</v>
      </c>
      <c r="E2286" s="419">
        <v>187</v>
      </c>
      <c r="F2286" s="413">
        <v>107.45</v>
      </c>
      <c r="G2286" s="414">
        <f t="shared" si="70"/>
        <v>1.7403443462075383</v>
      </c>
      <c r="H2286" s="415">
        <f t="shared" si="71"/>
        <v>1.7403443462075383</v>
      </c>
    </row>
    <row r="2287" spans="1:8" ht="15" hidden="1" thickBot="1">
      <c r="A2287" s="409">
        <v>202202</v>
      </c>
      <c r="B2287" s="416" t="s">
        <v>467</v>
      </c>
      <c r="C2287" s="417" t="s">
        <v>412</v>
      </c>
      <c r="D2287" s="418" t="s">
        <v>337</v>
      </c>
      <c r="E2287" s="419">
        <v>38777</v>
      </c>
      <c r="F2287" s="413">
        <v>107.45</v>
      </c>
      <c r="G2287" s="414">
        <f t="shared" si="70"/>
        <v>360.88413215449043</v>
      </c>
      <c r="H2287" s="415">
        <f t="shared" si="71"/>
        <v>1.8044206607724522</v>
      </c>
    </row>
    <row r="2288" spans="1:8" ht="15" hidden="1" thickBot="1">
      <c r="A2288" s="409">
        <v>202202</v>
      </c>
      <c r="B2288" s="416" t="s">
        <v>468</v>
      </c>
      <c r="C2288" s="417" t="s">
        <v>412</v>
      </c>
      <c r="D2288" s="418" t="s">
        <v>339</v>
      </c>
      <c r="E2288" s="419">
        <v>194</v>
      </c>
      <c r="F2288" s="413">
        <v>107.45</v>
      </c>
      <c r="G2288" s="414">
        <f t="shared" si="70"/>
        <v>1.8054909260120986</v>
      </c>
      <c r="H2288" s="415">
        <f t="shared" si="71"/>
        <v>1.8054909260120986</v>
      </c>
    </row>
    <row r="2289" spans="1:8" ht="15" hidden="1" thickBot="1">
      <c r="A2289" s="409">
        <v>202202</v>
      </c>
      <c r="B2289" s="416" t="s">
        <v>469</v>
      </c>
      <c r="C2289" s="417" t="s">
        <v>412</v>
      </c>
      <c r="D2289" s="418" t="s">
        <v>337</v>
      </c>
      <c r="E2289" s="419">
        <v>38777</v>
      </c>
      <c r="F2289" s="413">
        <v>107.45</v>
      </c>
      <c r="G2289" s="414">
        <f t="shared" si="70"/>
        <v>360.88413215449043</v>
      </c>
      <c r="H2289" s="415">
        <f t="shared" si="71"/>
        <v>1.8044206607724522</v>
      </c>
    </row>
    <row r="2290" spans="1:8" ht="15" hidden="1" thickBot="1">
      <c r="A2290" s="409">
        <v>202202</v>
      </c>
      <c r="B2290" s="416" t="s">
        <v>470</v>
      </c>
      <c r="C2290" s="417" t="s">
        <v>412</v>
      </c>
      <c r="D2290" s="418" t="s">
        <v>337</v>
      </c>
      <c r="E2290" s="419">
        <v>54711</v>
      </c>
      <c r="F2290" s="413">
        <v>107.45</v>
      </c>
      <c r="G2290" s="414">
        <f t="shared" si="70"/>
        <v>509.17636109818517</v>
      </c>
      <c r="H2290" s="415">
        <f t="shared" si="71"/>
        <v>2.545881805490926</v>
      </c>
    </row>
    <row r="2291" spans="1:8" ht="15" hidden="1" thickBot="1">
      <c r="A2291" s="409">
        <v>202202</v>
      </c>
      <c r="B2291" s="416" t="s">
        <v>471</v>
      </c>
      <c r="C2291" s="417" t="s">
        <v>412</v>
      </c>
      <c r="D2291" s="418" t="s">
        <v>339</v>
      </c>
      <c r="E2291" s="419">
        <v>274</v>
      </c>
      <c r="F2291" s="413">
        <v>107.45</v>
      </c>
      <c r="G2291" s="414">
        <f t="shared" si="70"/>
        <v>2.5500232666356446</v>
      </c>
      <c r="H2291" s="415">
        <f t="shared" si="71"/>
        <v>2.5500232666356446</v>
      </c>
    </row>
    <row r="2292" spans="1:8" ht="15" hidden="1" thickBot="1">
      <c r="A2292" s="409">
        <v>202202</v>
      </c>
      <c r="B2292" s="416" t="s">
        <v>472</v>
      </c>
      <c r="C2292" s="417" t="s">
        <v>412</v>
      </c>
      <c r="D2292" s="418" t="s">
        <v>337</v>
      </c>
      <c r="E2292" s="419">
        <v>40217</v>
      </c>
      <c r="F2292" s="413">
        <v>107.45</v>
      </c>
      <c r="G2292" s="414">
        <f t="shared" si="70"/>
        <v>374.28571428571428</v>
      </c>
      <c r="H2292" s="415">
        <f t="shared" si="71"/>
        <v>1.8714285714285714</v>
      </c>
    </row>
    <row r="2293" spans="1:8" ht="15" hidden="1" thickBot="1">
      <c r="A2293" s="409">
        <v>202202</v>
      </c>
      <c r="B2293" s="416" t="s">
        <v>473</v>
      </c>
      <c r="C2293" s="417" t="s">
        <v>412</v>
      </c>
      <c r="D2293" s="418" t="s">
        <v>339</v>
      </c>
      <c r="E2293" s="419">
        <v>201</v>
      </c>
      <c r="F2293" s="413">
        <v>107.45</v>
      </c>
      <c r="G2293" s="414">
        <f t="shared" si="70"/>
        <v>1.8706375058166589</v>
      </c>
      <c r="H2293" s="415">
        <f t="shared" si="71"/>
        <v>1.8706375058166589</v>
      </c>
    </row>
    <row r="2294" spans="1:8" ht="15" hidden="1" thickBot="1">
      <c r="A2294" s="409">
        <v>202202</v>
      </c>
      <c r="B2294" s="416" t="s">
        <v>474</v>
      </c>
      <c r="C2294" s="417" t="s">
        <v>412</v>
      </c>
      <c r="D2294" s="418" t="s">
        <v>337</v>
      </c>
      <c r="E2294" s="419">
        <v>31776</v>
      </c>
      <c r="F2294" s="413">
        <v>107.45</v>
      </c>
      <c r="G2294" s="414">
        <f t="shared" si="70"/>
        <v>295.7282456956724</v>
      </c>
      <c r="H2294" s="415">
        <f t="shared" si="71"/>
        <v>1.4786412284783621</v>
      </c>
    </row>
    <row r="2295" spans="1:8" ht="15" hidden="1" thickBot="1">
      <c r="A2295" s="409">
        <v>202202</v>
      </c>
      <c r="B2295" s="416" t="s">
        <v>475</v>
      </c>
      <c r="C2295" s="417" t="s">
        <v>412</v>
      </c>
      <c r="D2295" s="418" t="s">
        <v>339</v>
      </c>
      <c r="E2295" s="419">
        <v>159</v>
      </c>
      <c r="F2295" s="413">
        <v>107.45</v>
      </c>
      <c r="G2295" s="414">
        <f t="shared" si="70"/>
        <v>1.4797580269892974</v>
      </c>
      <c r="H2295" s="415">
        <f t="shared" si="71"/>
        <v>1.4797580269892974</v>
      </c>
    </row>
    <row r="2296" spans="1:8" ht="15" hidden="1" thickBot="1">
      <c r="A2296" s="409">
        <v>202202</v>
      </c>
      <c r="B2296" s="416" t="s">
        <v>476</v>
      </c>
      <c r="C2296" s="417" t="s">
        <v>412</v>
      </c>
      <c r="D2296" s="418" t="s">
        <v>337</v>
      </c>
      <c r="E2296" s="419">
        <v>53857</v>
      </c>
      <c r="F2296" s="413">
        <v>107.45</v>
      </c>
      <c r="G2296" s="414">
        <f t="shared" si="70"/>
        <v>501.22847836202885</v>
      </c>
      <c r="H2296" s="415">
        <f t="shared" si="71"/>
        <v>2.5061423918101444</v>
      </c>
    </row>
    <row r="2297" spans="1:8" ht="15" hidden="1" thickBot="1">
      <c r="A2297" s="409">
        <v>202202</v>
      </c>
      <c r="B2297" s="416" t="s">
        <v>477</v>
      </c>
      <c r="C2297" s="417" t="s">
        <v>412</v>
      </c>
      <c r="D2297" s="418" t="s">
        <v>337</v>
      </c>
      <c r="E2297" s="419">
        <v>53325</v>
      </c>
      <c r="F2297" s="413">
        <v>107.45</v>
      </c>
      <c r="G2297" s="414">
        <f t="shared" si="70"/>
        <v>496.27733829688225</v>
      </c>
      <c r="H2297" s="415">
        <f t="shared" si="71"/>
        <v>2.4813866914844112</v>
      </c>
    </row>
    <row r="2298" spans="1:8" ht="15" hidden="1" thickBot="1">
      <c r="A2298" s="409">
        <v>202202</v>
      </c>
      <c r="B2298" s="416" t="s">
        <v>478</v>
      </c>
      <c r="C2298" s="417" t="s">
        <v>412</v>
      </c>
      <c r="D2298" s="418" t="s">
        <v>339</v>
      </c>
      <c r="E2298" s="419">
        <v>267</v>
      </c>
      <c r="F2298" s="413">
        <v>107.45</v>
      </c>
      <c r="G2298" s="414">
        <f t="shared" si="70"/>
        <v>2.4848766868310843</v>
      </c>
      <c r="H2298" s="415">
        <f t="shared" si="71"/>
        <v>2.4848766868310843</v>
      </c>
    </row>
    <row r="2299" spans="1:8" ht="15" hidden="1" thickBot="1">
      <c r="A2299" s="409">
        <v>202202</v>
      </c>
      <c r="B2299" s="416" t="s">
        <v>479</v>
      </c>
      <c r="C2299" s="417" t="s">
        <v>480</v>
      </c>
      <c r="D2299" s="418" t="s">
        <v>337</v>
      </c>
      <c r="E2299" s="419">
        <v>10486</v>
      </c>
      <c r="F2299" s="413">
        <v>107.45</v>
      </c>
      <c r="G2299" s="414">
        <f t="shared" si="70"/>
        <v>97.589576547231275</v>
      </c>
      <c r="H2299" s="415">
        <f t="shared" si="71"/>
        <v>0.48794788273615636</v>
      </c>
    </row>
    <row r="2300" spans="1:8" ht="15" hidden="1" thickBot="1">
      <c r="A2300" s="409">
        <v>202202</v>
      </c>
      <c r="B2300" s="416" t="s">
        <v>319</v>
      </c>
      <c r="C2300" s="417" t="s">
        <v>480</v>
      </c>
      <c r="D2300" s="418" t="s">
        <v>337</v>
      </c>
      <c r="E2300" s="419">
        <v>15186</v>
      </c>
      <c r="F2300" s="413">
        <v>107.45</v>
      </c>
      <c r="G2300" s="414">
        <f t="shared" si="70"/>
        <v>141.33085155886459</v>
      </c>
      <c r="H2300" s="415">
        <f t="shared" si="71"/>
        <v>0.706654257794323</v>
      </c>
    </row>
    <row r="2301" spans="1:8" ht="15" hidden="1" thickBot="1">
      <c r="A2301" s="409">
        <v>202202</v>
      </c>
      <c r="B2301" s="416" t="s">
        <v>490</v>
      </c>
      <c r="C2301" s="417" t="s">
        <v>480</v>
      </c>
      <c r="D2301" s="418" t="s">
        <v>337</v>
      </c>
      <c r="E2301" s="419">
        <v>15186</v>
      </c>
      <c r="F2301" s="413">
        <v>107.45</v>
      </c>
      <c r="G2301" s="414">
        <f t="shared" si="70"/>
        <v>141.33085155886459</v>
      </c>
      <c r="H2301" s="415">
        <f t="shared" si="71"/>
        <v>0.706654257794323</v>
      </c>
    </row>
    <row r="2302" spans="1:8" ht="15" hidden="1" thickBot="1">
      <c r="A2302" s="409">
        <v>202202</v>
      </c>
      <c r="B2302" s="416" t="s">
        <v>491</v>
      </c>
      <c r="C2302" s="417" t="s">
        <v>480</v>
      </c>
      <c r="D2302" s="418" t="s">
        <v>339</v>
      </c>
      <c r="E2302" s="419">
        <v>75.92</v>
      </c>
      <c r="F2302" s="413">
        <v>107.45</v>
      </c>
      <c r="G2302" s="414">
        <f t="shared" si="70"/>
        <v>0.70656119125174499</v>
      </c>
      <c r="H2302" s="415">
        <f t="shared" si="71"/>
        <v>0.70656119125174499</v>
      </c>
    </row>
    <row r="2303" spans="1:8" ht="15" hidden="1" thickBot="1">
      <c r="A2303" s="409">
        <v>202202</v>
      </c>
      <c r="B2303" s="416" t="s">
        <v>492</v>
      </c>
      <c r="C2303" s="417" t="s">
        <v>480</v>
      </c>
      <c r="D2303" s="418" t="s">
        <v>337</v>
      </c>
      <c r="E2303" s="419">
        <v>15186</v>
      </c>
      <c r="F2303" s="413">
        <v>107.45</v>
      </c>
      <c r="G2303" s="414">
        <f t="shared" si="70"/>
        <v>141.33085155886459</v>
      </c>
      <c r="H2303" s="415">
        <f t="shared" si="71"/>
        <v>0.706654257794323</v>
      </c>
    </row>
    <row r="2304" spans="1:8" ht="15" hidden="1" thickBot="1">
      <c r="A2304" s="409">
        <v>202202</v>
      </c>
      <c r="B2304" s="416" t="s">
        <v>493</v>
      </c>
      <c r="C2304" s="417" t="s">
        <v>480</v>
      </c>
      <c r="D2304" s="418" t="s">
        <v>337</v>
      </c>
      <c r="E2304" s="419">
        <v>15186</v>
      </c>
      <c r="F2304" s="413">
        <v>107.45</v>
      </c>
      <c r="G2304" s="414">
        <f t="shared" si="70"/>
        <v>141.33085155886459</v>
      </c>
      <c r="H2304" s="415">
        <f t="shared" si="71"/>
        <v>0.706654257794323</v>
      </c>
    </row>
    <row r="2305" spans="1:8" ht="15" hidden="1" thickBot="1">
      <c r="A2305" s="409">
        <v>202202</v>
      </c>
      <c r="B2305" s="416" t="s">
        <v>494</v>
      </c>
      <c r="C2305" s="417" t="s">
        <v>480</v>
      </c>
      <c r="D2305" s="418" t="s">
        <v>337</v>
      </c>
      <c r="E2305" s="419">
        <v>15186</v>
      </c>
      <c r="F2305" s="413">
        <v>107.45</v>
      </c>
      <c r="G2305" s="414">
        <f t="shared" si="70"/>
        <v>141.33085155886459</v>
      </c>
      <c r="H2305" s="415">
        <f t="shared" si="71"/>
        <v>0.706654257794323</v>
      </c>
    </row>
    <row r="2306" spans="1:8" ht="15" hidden="1" thickBot="1">
      <c r="A2306" s="409">
        <v>202202</v>
      </c>
      <c r="B2306" s="416" t="s">
        <v>495</v>
      </c>
      <c r="C2306" s="417" t="s">
        <v>480</v>
      </c>
      <c r="D2306" s="418" t="s">
        <v>339</v>
      </c>
      <c r="E2306" s="419">
        <v>75.92</v>
      </c>
      <c r="F2306" s="413">
        <v>107.45</v>
      </c>
      <c r="G2306" s="414">
        <f t="shared" ref="G2306:G2369" si="72">+E2306/F2306</f>
        <v>0.70656119125174499</v>
      </c>
      <c r="H2306" s="415">
        <f t="shared" ref="H2306:H2369" si="73">IF(D2306="TB",G2306/200,IF(D2306="LT",G2306,"VER"))</f>
        <v>0.70656119125174499</v>
      </c>
    </row>
    <row r="2307" spans="1:8" ht="15" hidden="1" thickBot="1">
      <c r="A2307" s="409">
        <v>202202</v>
      </c>
      <c r="B2307" s="416" t="s">
        <v>496</v>
      </c>
      <c r="C2307" s="417" t="s">
        <v>480</v>
      </c>
      <c r="D2307" s="418" t="s">
        <v>337</v>
      </c>
      <c r="E2307" s="419">
        <v>15186</v>
      </c>
      <c r="F2307" s="413">
        <v>107.45</v>
      </c>
      <c r="G2307" s="414">
        <f t="shared" si="72"/>
        <v>141.33085155886459</v>
      </c>
      <c r="H2307" s="415">
        <f t="shared" si="73"/>
        <v>0.706654257794323</v>
      </c>
    </row>
    <row r="2308" spans="1:8" ht="15" hidden="1" thickBot="1">
      <c r="A2308" s="409">
        <v>202202</v>
      </c>
      <c r="B2308" s="416" t="s">
        <v>497</v>
      </c>
      <c r="C2308" s="417" t="s">
        <v>480</v>
      </c>
      <c r="D2308" s="418" t="s">
        <v>339</v>
      </c>
      <c r="E2308" s="419">
        <v>75.92</v>
      </c>
      <c r="F2308" s="413">
        <v>107.45</v>
      </c>
      <c r="G2308" s="414">
        <f t="shared" si="72"/>
        <v>0.70656119125174499</v>
      </c>
      <c r="H2308" s="415">
        <f t="shared" si="73"/>
        <v>0.70656119125174499</v>
      </c>
    </row>
    <row r="2309" spans="1:8" ht="15" hidden="1" thickBot="1">
      <c r="A2309" s="409">
        <v>202202</v>
      </c>
      <c r="B2309" s="416" t="s">
        <v>498</v>
      </c>
      <c r="C2309" s="417" t="s">
        <v>480</v>
      </c>
      <c r="D2309" s="418" t="s">
        <v>374</v>
      </c>
      <c r="E2309" s="419">
        <v>177</v>
      </c>
      <c r="F2309" s="413">
        <v>107.45</v>
      </c>
      <c r="G2309" s="414">
        <f t="shared" si="72"/>
        <v>1.6472778036295952</v>
      </c>
      <c r="H2309" s="415" t="str">
        <f t="shared" si="73"/>
        <v>VER</v>
      </c>
    </row>
    <row r="2310" spans="1:8" ht="15" hidden="1" thickBot="1">
      <c r="A2310" s="409">
        <v>202202</v>
      </c>
      <c r="B2310" s="416" t="s">
        <v>499</v>
      </c>
      <c r="C2310" s="417" t="s">
        <v>480</v>
      </c>
      <c r="D2310" s="418" t="s">
        <v>337</v>
      </c>
      <c r="E2310" s="419">
        <v>20732</v>
      </c>
      <c r="F2310" s="413">
        <v>107.45</v>
      </c>
      <c r="G2310" s="414">
        <f t="shared" si="72"/>
        <v>192.9455560725919</v>
      </c>
      <c r="H2310" s="415">
        <f t="shared" si="73"/>
        <v>0.96472778036295948</v>
      </c>
    </row>
    <row r="2311" spans="1:8" ht="15" hidden="1" thickBot="1">
      <c r="A2311" s="409">
        <v>202202</v>
      </c>
      <c r="B2311" s="416" t="s">
        <v>500</v>
      </c>
      <c r="C2311" s="417" t="s">
        <v>480</v>
      </c>
      <c r="D2311" s="418" t="s">
        <v>339</v>
      </c>
      <c r="E2311" s="419">
        <v>104</v>
      </c>
      <c r="F2311" s="413">
        <v>107.45</v>
      </c>
      <c r="G2311" s="414">
        <f t="shared" si="72"/>
        <v>0.96789204281060959</v>
      </c>
      <c r="H2311" s="415">
        <f t="shared" si="73"/>
        <v>0.96789204281060959</v>
      </c>
    </row>
    <row r="2312" spans="1:8" ht="15" hidden="1" thickBot="1">
      <c r="A2312" s="409">
        <v>202202</v>
      </c>
      <c r="B2312" s="416" t="s">
        <v>501</v>
      </c>
      <c r="C2312" s="417" t="s">
        <v>480</v>
      </c>
      <c r="D2312" s="418" t="s">
        <v>337</v>
      </c>
      <c r="E2312" s="419">
        <v>19628</v>
      </c>
      <c r="F2312" s="413">
        <v>107.45</v>
      </c>
      <c r="G2312" s="414">
        <f t="shared" si="72"/>
        <v>182.67100977198697</v>
      </c>
      <c r="H2312" s="415">
        <f t="shared" si="73"/>
        <v>0.9133550488599349</v>
      </c>
    </row>
    <row r="2313" spans="1:8" ht="15" hidden="1" thickBot="1">
      <c r="A2313" s="409">
        <v>202202</v>
      </c>
      <c r="B2313" s="416" t="s">
        <v>321</v>
      </c>
      <c r="C2313" s="417" t="s">
        <v>480</v>
      </c>
      <c r="D2313" s="418" t="s">
        <v>337</v>
      </c>
      <c r="E2313" s="419">
        <v>16950</v>
      </c>
      <c r="F2313" s="413">
        <v>107.45</v>
      </c>
      <c r="G2313" s="414">
        <f t="shared" si="72"/>
        <v>157.74778966961378</v>
      </c>
      <c r="H2313" s="415">
        <f t="shared" si="73"/>
        <v>0.7887389483480689</v>
      </c>
    </row>
    <row r="2314" spans="1:8" ht="15" hidden="1" thickBot="1">
      <c r="A2314" s="409">
        <v>202202</v>
      </c>
      <c r="B2314" s="416" t="s">
        <v>502</v>
      </c>
      <c r="C2314" s="417" t="s">
        <v>480</v>
      </c>
      <c r="D2314" s="418" t="s">
        <v>339</v>
      </c>
      <c r="E2314" s="419">
        <v>84.71</v>
      </c>
      <c r="F2314" s="413">
        <v>107.45</v>
      </c>
      <c r="G2314" s="414">
        <f t="shared" si="72"/>
        <v>0.78836668217775707</v>
      </c>
      <c r="H2314" s="415">
        <f t="shared" si="73"/>
        <v>0.78836668217775707</v>
      </c>
    </row>
    <row r="2315" spans="1:8" ht="15" hidden="1" thickBot="1">
      <c r="A2315" s="409">
        <v>202202</v>
      </c>
      <c r="B2315" s="416" t="s">
        <v>503</v>
      </c>
      <c r="C2315" s="417" t="s">
        <v>480</v>
      </c>
      <c r="D2315" s="418" t="s">
        <v>339</v>
      </c>
      <c r="E2315" s="419">
        <v>32.18</v>
      </c>
      <c r="F2315" s="413">
        <v>107.45</v>
      </c>
      <c r="G2315" s="414">
        <f t="shared" si="72"/>
        <v>0.29948813401582131</v>
      </c>
      <c r="H2315" s="415">
        <f t="shared" si="73"/>
        <v>0.29948813401582131</v>
      </c>
    </row>
    <row r="2316" spans="1:8" ht="15" hidden="1" thickBot="1">
      <c r="A2316" s="409">
        <v>202202</v>
      </c>
      <c r="B2316" s="416" t="s">
        <v>504</v>
      </c>
      <c r="C2316" s="417" t="s">
        <v>480</v>
      </c>
      <c r="D2316" s="418" t="s">
        <v>339</v>
      </c>
      <c r="E2316" s="419">
        <v>32.18</v>
      </c>
      <c r="F2316" s="413">
        <v>107.45</v>
      </c>
      <c r="G2316" s="414">
        <f t="shared" si="72"/>
        <v>0.29948813401582131</v>
      </c>
      <c r="H2316" s="415">
        <f t="shared" si="73"/>
        <v>0.29948813401582131</v>
      </c>
    </row>
    <row r="2317" spans="1:8" ht="15" hidden="1" thickBot="1">
      <c r="A2317" s="409">
        <v>202202</v>
      </c>
      <c r="B2317" s="416" t="s">
        <v>505</v>
      </c>
      <c r="C2317" s="417" t="s">
        <v>480</v>
      </c>
      <c r="D2317" s="418" t="s">
        <v>339</v>
      </c>
      <c r="E2317" s="419">
        <v>140</v>
      </c>
      <c r="F2317" s="413">
        <v>107.45</v>
      </c>
      <c r="G2317" s="414">
        <f t="shared" si="72"/>
        <v>1.3029315960912051</v>
      </c>
      <c r="H2317" s="415">
        <f t="shared" si="73"/>
        <v>1.3029315960912051</v>
      </c>
    </row>
    <row r="2318" spans="1:8" ht="15" hidden="1" thickBot="1">
      <c r="A2318" s="409">
        <v>202202</v>
      </c>
      <c r="B2318" s="416" t="s">
        <v>506</v>
      </c>
      <c r="C2318" s="417" t="s">
        <v>480</v>
      </c>
      <c r="D2318" s="418" t="s">
        <v>337</v>
      </c>
      <c r="E2318" s="419">
        <v>16389</v>
      </c>
      <c r="F2318" s="413">
        <v>107.45</v>
      </c>
      <c r="G2318" s="414">
        <f t="shared" si="72"/>
        <v>152.52675663099114</v>
      </c>
      <c r="H2318" s="415">
        <f t="shared" si="73"/>
        <v>0.76263378315495567</v>
      </c>
    </row>
    <row r="2319" spans="1:8" ht="15" hidden="1" thickBot="1">
      <c r="A2319" s="409">
        <v>202202</v>
      </c>
      <c r="B2319" s="416" t="s">
        <v>507</v>
      </c>
      <c r="C2319" s="417" t="s">
        <v>480</v>
      </c>
      <c r="D2319" s="418" t="s">
        <v>339</v>
      </c>
      <c r="E2319" s="419">
        <v>81.89</v>
      </c>
      <c r="F2319" s="413">
        <v>107.45</v>
      </c>
      <c r="G2319" s="414">
        <f t="shared" si="72"/>
        <v>0.76212191717077704</v>
      </c>
      <c r="H2319" s="415">
        <f t="shared" si="73"/>
        <v>0.76212191717077704</v>
      </c>
    </row>
    <row r="2320" spans="1:8" ht="15" hidden="1" thickBot="1">
      <c r="A2320" s="409">
        <v>202202</v>
      </c>
      <c r="B2320" s="416" t="s">
        <v>508</v>
      </c>
      <c r="C2320" s="417" t="s">
        <v>480</v>
      </c>
      <c r="D2320" s="418" t="s">
        <v>337</v>
      </c>
      <c r="E2320" s="419">
        <v>21592</v>
      </c>
      <c r="F2320" s="413">
        <v>107.45</v>
      </c>
      <c r="G2320" s="414">
        <f t="shared" si="72"/>
        <v>200.94927873429501</v>
      </c>
      <c r="H2320" s="415">
        <f t="shared" si="73"/>
        <v>1.0047463936714751</v>
      </c>
    </row>
    <row r="2321" spans="1:8" ht="15" hidden="1" thickBot="1">
      <c r="A2321" s="409">
        <v>202202</v>
      </c>
      <c r="B2321" s="416" t="s">
        <v>509</v>
      </c>
      <c r="C2321" s="417" t="s">
        <v>480</v>
      </c>
      <c r="D2321" s="418" t="s">
        <v>339</v>
      </c>
      <c r="E2321" s="419">
        <v>108</v>
      </c>
      <c r="F2321" s="413">
        <v>107.45</v>
      </c>
      <c r="G2321" s="414">
        <f t="shared" si="72"/>
        <v>1.0051186598417869</v>
      </c>
      <c r="H2321" s="415">
        <f t="shared" si="73"/>
        <v>1.0051186598417869</v>
      </c>
    </row>
    <row r="2322" spans="1:8" ht="15" hidden="1" thickBot="1">
      <c r="A2322" s="409">
        <v>202202</v>
      </c>
      <c r="B2322" s="416" t="s">
        <v>510</v>
      </c>
      <c r="C2322" s="417" t="s">
        <v>480</v>
      </c>
      <c r="D2322" s="418" t="s">
        <v>339</v>
      </c>
      <c r="E2322" s="419">
        <v>84.45</v>
      </c>
      <c r="F2322" s="413">
        <v>107.45</v>
      </c>
      <c r="G2322" s="414">
        <f t="shared" si="72"/>
        <v>0.78594695207073062</v>
      </c>
      <c r="H2322" s="415">
        <f t="shared" si="73"/>
        <v>0.78594695207073062</v>
      </c>
    </row>
    <row r="2323" spans="1:8" ht="15" hidden="1" thickBot="1">
      <c r="A2323" s="409">
        <v>202202</v>
      </c>
      <c r="B2323" s="416" t="s">
        <v>511</v>
      </c>
      <c r="C2323" s="417" t="s">
        <v>480</v>
      </c>
      <c r="D2323" s="418" t="s">
        <v>337</v>
      </c>
      <c r="E2323" s="419">
        <v>39847</v>
      </c>
      <c r="F2323" s="413">
        <v>107.45</v>
      </c>
      <c r="G2323" s="414">
        <f t="shared" si="72"/>
        <v>370.8422522103304</v>
      </c>
      <c r="H2323" s="415">
        <f t="shared" si="73"/>
        <v>1.8542112610516519</v>
      </c>
    </row>
    <row r="2324" spans="1:8" ht="15" hidden="1" thickBot="1">
      <c r="A2324" s="409">
        <v>202202</v>
      </c>
      <c r="B2324" s="416" t="s">
        <v>512</v>
      </c>
      <c r="C2324" s="417" t="s">
        <v>480</v>
      </c>
      <c r="D2324" s="418" t="s">
        <v>337</v>
      </c>
      <c r="E2324" s="419">
        <v>33793</v>
      </c>
      <c r="F2324" s="413">
        <v>107.45</v>
      </c>
      <c r="G2324" s="414">
        <f t="shared" si="72"/>
        <v>314.49976733364355</v>
      </c>
      <c r="H2324" s="415">
        <f t="shared" si="73"/>
        <v>1.5724988366682178</v>
      </c>
    </row>
    <row r="2325" spans="1:8" ht="15" hidden="1" thickBot="1">
      <c r="A2325" s="409">
        <v>202202</v>
      </c>
      <c r="B2325" s="416" t="s">
        <v>513</v>
      </c>
      <c r="C2325" s="417" t="s">
        <v>480</v>
      </c>
      <c r="D2325" s="418" t="s">
        <v>339</v>
      </c>
      <c r="E2325" s="419">
        <v>169</v>
      </c>
      <c r="F2325" s="413">
        <v>107.45</v>
      </c>
      <c r="G2325" s="414">
        <f t="shared" si="72"/>
        <v>1.5728245695672405</v>
      </c>
      <c r="H2325" s="415">
        <f t="shared" si="73"/>
        <v>1.5728245695672405</v>
      </c>
    </row>
    <row r="2326" spans="1:8" ht="15" hidden="1" thickBot="1">
      <c r="A2326" s="409">
        <v>202202</v>
      </c>
      <c r="B2326" s="416" t="s">
        <v>514</v>
      </c>
      <c r="C2326" s="417" t="s">
        <v>480</v>
      </c>
      <c r="D2326" s="418" t="s">
        <v>337</v>
      </c>
      <c r="E2326" s="419">
        <v>28548</v>
      </c>
      <c r="F2326" s="413">
        <v>107.45</v>
      </c>
      <c r="G2326" s="414">
        <f t="shared" si="72"/>
        <v>265.68636575151231</v>
      </c>
      <c r="H2326" s="415">
        <f t="shared" si="73"/>
        <v>1.3284318287575616</v>
      </c>
    </row>
    <row r="2327" spans="1:8" ht="15" hidden="1" thickBot="1">
      <c r="A2327" s="409">
        <v>202202</v>
      </c>
      <c r="B2327" s="416" t="s">
        <v>515</v>
      </c>
      <c r="C2327" s="417" t="s">
        <v>480</v>
      </c>
      <c r="D2327" s="418" t="s">
        <v>339</v>
      </c>
      <c r="E2327" s="419">
        <v>143</v>
      </c>
      <c r="F2327" s="413">
        <v>107.45</v>
      </c>
      <c r="G2327" s="414">
        <f t="shared" si="72"/>
        <v>1.3308515588645882</v>
      </c>
      <c r="H2327" s="415">
        <f t="shared" si="73"/>
        <v>1.3308515588645882</v>
      </c>
    </row>
    <row r="2328" spans="1:8" ht="15" hidden="1" thickBot="1">
      <c r="A2328" s="409">
        <v>202202</v>
      </c>
      <c r="B2328" s="416" t="s">
        <v>516</v>
      </c>
      <c r="C2328" s="417" t="s">
        <v>480</v>
      </c>
      <c r="D2328" s="418" t="s">
        <v>337</v>
      </c>
      <c r="E2328" s="419">
        <v>25905</v>
      </c>
      <c r="F2328" s="413">
        <v>107.45</v>
      </c>
      <c r="G2328" s="414">
        <f t="shared" si="72"/>
        <v>241.08887854816192</v>
      </c>
      <c r="H2328" s="415">
        <f t="shared" si="73"/>
        <v>1.2054443927408096</v>
      </c>
    </row>
    <row r="2329" spans="1:8" ht="15" hidden="1" thickBot="1">
      <c r="A2329" s="409">
        <v>202202</v>
      </c>
      <c r="B2329" s="416" t="s">
        <v>517</v>
      </c>
      <c r="C2329" s="417" t="s">
        <v>480</v>
      </c>
      <c r="D2329" s="418" t="s">
        <v>339</v>
      </c>
      <c r="E2329" s="419">
        <v>129</v>
      </c>
      <c r="F2329" s="413">
        <v>107.45</v>
      </c>
      <c r="G2329" s="414">
        <f t="shared" si="72"/>
        <v>1.2005583992554676</v>
      </c>
      <c r="H2329" s="415">
        <f t="shared" si="73"/>
        <v>1.2005583992554676</v>
      </c>
    </row>
    <row r="2330" spans="1:8" ht="15" hidden="1" thickBot="1">
      <c r="A2330" s="409">
        <v>202202</v>
      </c>
      <c r="B2330" s="416" t="s">
        <v>518</v>
      </c>
      <c r="C2330" s="417" t="s">
        <v>480</v>
      </c>
      <c r="D2330" s="418" t="s">
        <v>337</v>
      </c>
      <c r="E2330" s="419">
        <v>27678</v>
      </c>
      <c r="F2330" s="413">
        <v>107.45</v>
      </c>
      <c r="G2330" s="414">
        <f t="shared" si="72"/>
        <v>257.58957654723127</v>
      </c>
      <c r="H2330" s="415">
        <f t="shared" si="73"/>
        <v>1.2879478827361563</v>
      </c>
    </row>
    <row r="2331" spans="1:8" ht="15" hidden="1" thickBot="1">
      <c r="A2331" s="409">
        <v>202202</v>
      </c>
      <c r="B2331" s="416" t="s">
        <v>519</v>
      </c>
      <c r="C2331" s="417" t="s">
        <v>480</v>
      </c>
      <c r="D2331" s="418" t="s">
        <v>339</v>
      </c>
      <c r="E2331" s="419">
        <v>138</v>
      </c>
      <c r="F2331" s="413">
        <v>107.45</v>
      </c>
      <c r="G2331" s="414">
        <f t="shared" si="72"/>
        <v>1.2843182875756165</v>
      </c>
      <c r="H2331" s="415">
        <f t="shared" si="73"/>
        <v>1.2843182875756165</v>
      </c>
    </row>
    <row r="2332" spans="1:8" ht="15" hidden="1" thickBot="1">
      <c r="A2332" s="409">
        <v>202202</v>
      </c>
      <c r="B2332" s="416" t="s">
        <v>520</v>
      </c>
      <c r="C2332" s="417" t="s">
        <v>480</v>
      </c>
      <c r="D2332" s="418" t="s">
        <v>337</v>
      </c>
      <c r="E2332" s="419">
        <v>15451</v>
      </c>
      <c r="F2332" s="413">
        <v>107.45</v>
      </c>
      <c r="G2332" s="414">
        <f t="shared" si="72"/>
        <v>143.79711493718008</v>
      </c>
      <c r="H2332" s="415">
        <f t="shared" si="73"/>
        <v>0.71898557468590041</v>
      </c>
    </row>
    <row r="2333" spans="1:8" ht="15" hidden="1" thickBot="1">
      <c r="A2333" s="409">
        <v>202202</v>
      </c>
      <c r="B2333" s="416" t="s">
        <v>521</v>
      </c>
      <c r="C2333" s="417" t="s">
        <v>480</v>
      </c>
      <c r="D2333" s="418" t="s">
        <v>339</v>
      </c>
      <c r="E2333" s="419">
        <v>77.209999999999994</v>
      </c>
      <c r="F2333" s="413">
        <v>107.45</v>
      </c>
      <c r="G2333" s="414">
        <f t="shared" si="72"/>
        <v>0.71856677524429957</v>
      </c>
      <c r="H2333" s="415">
        <f t="shared" si="73"/>
        <v>0.71856677524429957</v>
      </c>
    </row>
    <row r="2334" spans="1:8" ht="15" hidden="1" thickBot="1">
      <c r="A2334" s="409">
        <v>202202</v>
      </c>
      <c r="B2334" s="416" t="s">
        <v>522</v>
      </c>
      <c r="C2334" s="417" t="s">
        <v>480</v>
      </c>
      <c r="D2334" s="418" t="s">
        <v>337</v>
      </c>
      <c r="E2334" s="419">
        <v>16898</v>
      </c>
      <c r="F2334" s="413">
        <v>107.45</v>
      </c>
      <c r="G2334" s="414">
        <f t="shared" si="72"/>
        <v>157.26384364820848</v>
      </c>
      <c r="H2334" s="415">
        <f t="shared" si="73"/>
        <v>0.78631921824104234</v>
      </c>
    </row>
    <row r="2335" spans="1:8" ht="15" hidden="1" thickBot="1">
      <c r="A2335" s="409">
        <v>202202</v>
      </c>
      <c r="B2335" s="416" t="s">
        <v>523</v>
      </c>
      <c r="C2335" s="417" t="s">
        <v>480</v>
      </c>
      <c r="D2335" s="418" t="s">
        <v>337</v>
      </c>
      <c r="E2335" s="419">
        <v>7265</v>
      </c>
      <c r="F2335" s="413">
        <v>107.45</v>
      </c>
      <c r="G2335" s="414">
        <f t="shared" si="72"/>
        <v>67.61284318287575</v>
      </c>
      <c r="H2335" s="415">
        <f t="shared" si="73"/>
        <v>0.33806421591437874</v>
      </c>
    </row>
    <row r="2336" spans="1:8" ht="15" hidden="1" thickBot="1">
      <c r="A2336" s="409">
        <v>202202</v>
      </c>
      <c r="B2336" s="416" t="s">
        <v>524</v>
      </c>
      <c r="C2336" s="417" t="s">
        <v>480</v>
      </c>
      <c r="D2336" s="418" t="s">
        <v>339</v>
      </c>
      <c r="E2336" s="419">
        <v>36.31</v>
      </c>
      <c r="F2336" s="413">
        <v>107.45</v>
      </c>
      <c r="G2336" s="414">
        <f t="shared" si="72"/>
        <v>0.33792461610051189</v>
      </c>
      <c r="H2336" s="415">
        <f t="shared" si="73"/>
        <v>0.33792461610051189</v>
      </c>
    </row>
    <row r="2337" spans="1:8" ht="15" hidden="1" thickBot="1">
      <c r="A2337" s="409">
        <v>202202</v>
      </c>
      <c r="B2337" s="416" t="s">
        <v>525</v>
      </c>
      <c r="C2337" s="417" t="s">
        <v>480</v>
      </c>
      <c r="D2337" s="418" t="s">
        <v>337</v>
      </c>
      <c r="E2337" s="419">
        <v>21709</v>
      </c>
      <c r="F2337" s="413">
        <v>107.45</v>
      </c>
      <c r="G2337" s="414">
        <f t="shared" si="72"/>
        <v>202.03815728245695</v>
      </c>
      <c r="H2337" s="415">
        <f t="shared" si="73"/>
        <v>1.0101907864122848</v>
      </c>
    </row>
    <row r="2338" spans="1:8" ht="15" hidden="1" thickBot="1">
      <c r="A2338" s="409">
        <v>202202</v>
      </c>
      <c r="B2338" s="416" t="s">
        <v>526</v>
      </c>
      <c r="C2338" s="417" t="s">
        <v>480</v>
      </c>
      <c r="D2338" s="418" t="s">
        <v>339</v>
      </c>
      <c r="E2338" s="419">
        <v>109</v>
      </c>
      <c r="F2338" s="413">
        <v>107.45</v>
      </c>
      <c r="G2338" s="414">
        <f t="shared" si="72"/>
        <v>1.0144253140995811</v>
      </c>
      <c r="H2338" s="415">
        <f t="shared" si="73"/>
        <v>1.0144253140995811</v>
      </c>
    </row>
    <row r="2339" spans="1:8" ht="15" hidden="1" thickBot="1">
      <c r="A2339" s="409">
        <v>202202</v>
      </c>
      <c r="B2339" s="416" t="s">
        <v>527</v>
      </c>
      <c r="C2339" s="417" t="s">
        <v>480</v>
      </c>
      <c r="D2339" s="418" t="s">
        <v>337</v>
      </c>
      <c r="E2339" s="419">
        <v>21057</v>
      </c>
      <c r="F2339" s="413">
        <v>107.45</v>
      </c>
      <c r="G2339" s="414">
        <f t="shared" si="72"/>
        <v>195.97021870637505</v>
      </c>
      <c r="H2339" s="415">
        <f t="shared" si="73"/>
        <v>0.97985109353187527</v>
      </c>
    </row>
    <row r="2340" spans="1:8" ht="15" hidden="1" thickBot="1">
      <c r="A2340" s="409">
        <v>202202</v>
      </c>
      <c r="B2340" s="416" t="s">
        <v>528</v>
      </c>
      <c r="C2340" s="417" t="s">
        <v>480</v>
      </c>
      <c r="D2340" s="418" t="s">
        <v>339</v>
      </c>
      <c r="E2340" s="419">
        <v>105</v>
      </c>
      <c r="F2340" s="413">
        <v>107.45</v>
      </c>
      <c r="G2340" s="414">
        <f t="shared" si="72"/>
        <v>0.9771986970684039</v>
      </c>
      <c r="H2340" s="415">
        <f t="shared" si="73"/>
        <v>0.9771986970684039</v>
      </c>
    </row>
    <row r="2341" spans="1:8" ht="15" hidden="1" thickBot="1">
      <c r="A2341" s="409">
        <v>202202</v>
      </c>
      <c r="B2341" s="416" t="s">
        <v>529</v>
      </c>
      <c r="C2341" s="417" t="s">
        <v>480</v>
      </c>
      <c r="D2341" s="418" t="s">
        <v>337</v>
      </c>
      <c r="E2341" s="419">
        <v>32134</v>
      </c>
      <c r="F2341" s="413">
        <v>107.45</v>
      </c>
      <c r="G2341" s="414">
        <f t="shared" si="72"/>
        <v>299.06002791996275</v>
      </c>
      <c r="H2341" s="415">
        <f t="shared" si="73"/>
        <v>1.4953001395998138</v>
      </c>
    </row>
    <row r="2342" spans="1:8" ht="15" hidden="1" thickBot="1">
      <c r="A2342" s="409">
        <v>202202</v>
      </c>
      <c r="B2342" s="416" t="s">
        <v>530</v>
      </c>
      <c r="C2342" s="417" t="s">
        <v>480</v>
      </c>
      <c r="D2342" s="418" t="s">
        <v>337</v>
      </c>
      <c r="E2342" s="419">
        <v>0.01</v>
      </c>
      <c r="F2342" s="413">
        <v>107.45</v>
      </c>
      <c r="G2342" s="414">
        <f t="shared" si="72"/>
        <v>9.3066542577943234E-5</v>
      </c>
      <c r="H2342" s="415">
        <f t="shared" si="73"/>
        <v>4.6533271288971614E-7</v>
      </c>
    </row>
    <row r="2343" spans="1:8" ht="15" hidden="1" thickBot="1">
      <c r="A2343" s="409">
        <v>202202</v>
      </c>
      <c r="B2343" s="416" t="s">
        <v>531</v>
      </c>
      <c r="C2343" s="417" t="s">
        <v>480</v>
      </c>
      <c r="D2343" s="418" t="s">
        <v>339</v>
      </c>
      <c r="E2343" s="419">
        <v>0.01</v>
      </c>
      <c r="F2343" s="413">
        <v>107.45</v>
      </c>
      <c r="G2343" s="414">
        <f t="shared" si="72"/>
        <v>9.3066542577943234E-5</v>
      </c>
      <c r="H2343" s="415">
        <f t="shared" si="73"/>
        <v>9.3066542577943234E-5</v>
      </c>
    </row>
    <row r="2344" spans="1:8" ht="15" hidden="1" thickBot="1">
      <c r="A2344" s="409">
        <v>202202</v>
      </c>
      <c r="B2344" s="416" t="s">
        <v>532</v>
      </c>
      <c r="C2344" s="417" t="s">
        <v>480</v>
      </c>
      <c r="D2344" s="418" t="s">
        <v>337</v>
      </c>
      <c r="E2344" s="419">
        <v>33049</v>
      </c>
      <c r="F2344" s="413">
        <v>107.45</v>
      </c>
      <c r="G2344" s="414">
        <f t="shared" si="72"/>
        <v>307.5756165658446</v>
      </c>
      <c r="H2344" s="415">
        <f t="shared" si="73"/>
        <v>1.5378780828292229</v>
      </c>
    </row>
    <row r="2345" spans="1:8" ht="15" hidden="1" thickBot="1">
      <c r="A2345" s="409">
        <v>202202</v>
      </c>
      <c r="B2345" s="416" t="s">
        <v>533</v>
      </c>
      <c r="C2345" s="417" t="s">
        <v>480</v>
      </c>
      <c r="D2345" s="418" t="s">
        <v>337</v>
      </c>
      <c r="E2345" s="419">
        <v>40134</v>
      </c>
      <c r="F2345" s="413">
        <v>107.45</v>
      </c>
      <c r="G2345" s="414">
        <f t="shared" si="72"/>
        <v>373.51326198231737</v>
      </c>
      <c r="H2345" s="415">
        <f t="shared" si="73"/>
        <v>1.8675663099115869</v>
      </c>
    </row>
    <row r="2346" spans="1:8" ht="15" hidden="1" thickBot="1">
      <c r="A2346" s="409">
        <v>202202</v>
      </c>
      <c r="B2346" s="416" t="s">
        <v>534</v>
      </c>
      <c r="C2346" s="417" t="s">
        <v>480</v>
      </c>
      <c r="D2346" s="418" t="s">
        <v>339</v>
      </c>
      <c r="E2346" s="419">
        <v>201</v>
      </c>
      <c r="F2346" s="413">
        <v>107.45</v>
      </c>
      <c r="G2346" s="414">
        <f t="shared" si="72"/>
        <v>1.8706375058166589</v>
      </c>
      <c r="H2346" s="415">
        <f t="shared" si="73"/>
        <v>1.8706375058166589</v>
      </c>
    </row>
    <row r="2347" spans="1:8" ht="15" hidden="1" thickBot="1">
      <c r="A2347" s="409">
        <v>202202</v>
      </c>
      <c r="B2347" s="416" t="s">
        <v>535</v>
      </c>
      <c r="C2347" s="417" t="s">
        <v>480</v>
      </c>
      <c r="D2347" s="418" t="s">
        <v>337</v>
      </c>
      <c r="E2347" s="419">
        <v>49457</v>
      </c>
      <c r="F2347" s="413">
        <v>107.45</v>
      </c>
      <c r="G2347" s="414">
        <f t="shared" si="72"/>
        <v>460.27919962773382</v>
      </c>
      <c r="H2347" s="415">
        <f t="shared" si="73"/>
        <v>2.3013959981386689</v>
      </c>
    </row>
    <row r="2348" spans="1:8" ht="15" hidden="1" thickBot="1">
      <c r="A2348" s="409">
        <v>202202</v>
      </c>
      <c r="B2348" s="416" t="s">
        <v>536</v>
      </c>
      <c r="C2348" s="417" t="s">
        <v>480</v>
      </c>
      <c r="D2348" s="418" t="s">
        <v>337</v>
      </c>
      <c r="E2348" s="419">
        <v>72658</v>
      </c>
      <c r="F2348" s="413">
        <v>107.45</v>
      </c>
      <c r="G2348" s="414">
        <f t="shared" si="72"/>
        <v>676.20288506281986</v>
      </c>
      <c r="H2348" s="415">
        <f t="shared" si="73"/>
        <v>3.3810144253140995</v>
      </c>
    </row>
    <row r="2349" spans="1:8" ht="15" hidden="1" thickBot="1">
      <c r="A2349" s="409">
        <v>202202</v>
      </c>
      <c r="B2349" s="416" t="s">
        <v>537</v>
      </c>
      <c r="C2349" s="417" t="s">
        <v>480</v>
      </c>
      <c r="D2349" s="418" t="s">
        <v>337</v>
      </c>
      <c r="E2349" s="419">
        <v>66800</v>
      </c>
      <c r="F2349" s="413">
        <v>107.45</v>
      </c>
      <c r="G2349" s="414">
        <f t="shared" si="72"/>
        <v>621.6845044206608</v>
      </c>
      <c r="H2349" s="415">
        <f t="shared" si="73"/>
        <v>3.1084225221033042</v>
      </c>
    </row>
    <row r="2350" spans="1:8" ht="15" hidden="1" thickBot="1">
      <c r="A2350" s="409">
        <v>202202</v>
      </c>
      <c r="B2350" s="416" t="s">
        <v>538</v>
      </c>
      <c r="C2350" s="417" t="s">
        <v>480</v>
      </c>
      <c r="D2350" s="418" t="s">
        <v>339</v>
      </c>
      <c r="E2350" s="419">
        <v>334</v>
      </c>
      <c r="F2350" s="413">
        <v>107.45</v>
      </c>
      <c r="G2350" s="414">
        <f t="shared" si="72"/>
        <v>3.1084225221033037</v>
      </c>
      <c r="H2350" s="415">
        <f t="shared" si="73"/>
        <v>3.1084225221033037</v>
      </c>
    </row>
    <row r="2351" spans="1:8" ht="15" hidden="1" thickBot="1">
      <c r="A2351" s="409">
        <v>202202</v>
      </c>
      <c r="B2351" s="416" t="s">
        <v>539</v>
      </c>
      <c r="C2351" s="417" t="s">
        <v>480</v>
      </c>
      <c r="D2351" s="418" t="s">
        <v>337</v>
      </c>
      <c r="E2351" s="419">
        <v>67039</v>
      </c>
      <c r="F2351" s="413">
        <v>107.45</v>
      </c>
      <c r="G2351" s="414">
        <f t="shared" si="72"/>
        <v>623.90879478827355</v>
      </c>
      <c r="H2351" s="415">
        <f t="shared" si="73"/>
        <v>3.1195439739413677</v>
      </c>
    </row>
    <row r="2352" spans="1:8" ht="15" hidden="1" thickBot="1">
      <c r="A2352" s="409">
        <v>202202</v>
      </c>
      <c r="B2352" s="416" t="s">
        <v>540</v>
      </c>
      <c r="C2352" s="417" t="s">
        <v>480</v>
      </c>
      <c r="D2352" s="418" t="s">
        <v>337</v>
      </c>
      <c r="E2352" s="419">
        <v>63383</v>
      </c>
      <c r="F2352" s="413">
        <v>107.45</v>
      </c>
      <c r="G2352" s="414">
        <f t="shared" si="72"/>
        <v>589.88366682177752</v>
      </c>
      <c r="H2352" s="415">
        <f t="shared" si="73"/>
        <v>2.9494183341088878</v>
      </c>
    </row>
    <row r="2353" spans="1:8" ht="15" hidden="1" thickBot="1">
      <c r="A2353" s="409">
        <v>202202</v>
      </c>
      <c r="B2353" s="416" t="s">
        <v>541</v>
      </c>
      <c r="C2353" s="417" t="s">
        <v>480</v>
      </c>
      <c r="D2353" s="418" t="s">
        <v>337</v>
      </c>
      <c r="E2353" s="419">
        <v>63255</v>
      </c>
      <c r="F2353" s="413">
        <v>107.45</v>
      </c>
      <c r="G2353" s="414">
        <f t="shared" si="72"/>
        <v>588.69241507677987</v>
      </c>
      <c r="H2353" s="415">
        <f t="shared" si="73"/>
        <v>2.9434620753838994</v>
      </c>
    </row>
    <row r="2354" spans="1:8" ht="15" hidden="1" thickBot="1">
      <c r="A2354" s="409">
        <v>202202</v>
      </c>
      <c r="B2354" s="416" t="s">
        <v>542</v>
      </c>
      <c r="C2354" s="417" t="s">
        <v>480</v>
      </c>
      <c r="D2354" s="418" t="s">
        <v>337</v>
      </c>
      <c r="E2354" s="419">
        <v>50637</v>
      </c>
      <c r="F2354" s="413">
        <v>107.45</v>
      </c>
      <c r="G2354" s="414">
        <f t="shared" si="72"/>
        <v>471.2610516519311</v>
      </c>
      <c r="H2354" s="415">
        <f t="shared" si="73"/>
        <v>2.3563052582596553</v>
      </c>
    </row>
    <row r="2355" spans="1:8" ht="15" hidden="1" thickBot="1">
      <c r="A2355" s="409">
        <v>202202</v>
      </c>
      <c r="B2355" s="416" t="s">
        <v>543</v>
      </c>
      <c r="C2355" s="417" t="s">
        <v>480</v>
      </c>
      <c r="D2355" s="418" t="s">
        <v>337</v>
      </c>
      <c r="E2355" s="419">
        <v>86400</v>
      </c>
      <c r="F2355" s="413">
        <v>107.45</v>
      </c>
      <c r="G2355" s="414">
        <f t="shared" si="72"/>
        <v>804.09492787342947</v>
      </c>
      <c r="H2355" s="415">
        <f t="shared" si="73"/>
        <v>4.0204746393671478</v>
      </c>
    </row>
    <row r="2356" spans="1:8" ht="15" hidden="1" thickBot="1">
      <c r="A2356" s="409">
        <v>202202</v>
      </c>
      <c r="B2356" s="416" t="s">
        <v>544</v>
      </c>
      <c r="C2356" s="417" t="s">
        <v>480</v>
      </c>
      <c r="D2356" s="418" t="s">
        <v>337</v>
      </c>
      <c r="E2356" s="419">
        <v>58448</v>
      </c>
      <c r="F2356" s="413">
        <v>107.45</v>
      </c>
      <c r="G2356" s="414">
        <f t="shared" si="72"/>
        <v>543.95532805956259</v>
      </c>
      <c r="H2356" s="415">
        <f t="shared" si="73"/>
        <v>2.719776640297813</v>
      </c>
    </row>
    <row r="2357" spans="1:8" ht="15" hidden="1" thickBot="1">
      <c r="A2357" s="409">
        <v>202202</v>
      </c>
      <c r="B2357" s="416" t="s">
        <v>545</v>
      </c>
      <c r="C2357" s="417" t="s">
        <v>480</v>
      </c>
      <c r="D2357" s="418" t="s">
        <v>339</v>
      </c>
      <c r="E2357" s="419">
        <v>292</v>
      </c>
      <c r="F2357" s="413">
        <v>107.45</v>
      </c>
      <c r="G2357" s="414">
        <f t="shared" si="72"/>
        <v>2.7175430432759424</v>
      </c>
      <c r="H2357" s="415">
        <f t="shared" si="73"/>
        <v>2.7175430432759424</v>
      </c>
    </row>
    <row r="2358" spans="1:8" ht="15" hidden="1" thickBot="1">
      <c r="A2358" s="409">
        <v>202202</v>
      </c>
      <c r="B2358" s="416" t="s">
        <v>546</v>
      </c>
      <c r="C2358" s="417" t="s">
        <v>480</v>
      </c>
      <c r="D2358" s="418" t="s">
        <v>337</v>
      </c>
      <c r="E2358" s="419">
        <v>58448</v>
      </c>
      <c r="F2358" s="413">
        <v>107.45</v>
      </c>
      <c r="G2358" s="414">
        <f t="shared" si="72"/>
        <v>543.95532805956259</v>
      </c>
      <c r="H2358" s="415">
        <f t="shared" si="73"/>
        <v>2.719776640297813</v>
      </c>
    </row>
    <row r="2359" spans="1:8" ht="15" hidden="1" thickBot="1">
      <c r="A2359" s="409">
        <v>202202</v>
      </c>
      <c r="B2359" s="416" t="s">
        <v>547</v>
      </c>
      <c r="C2359" s="417" t="s">
        <v>480</v>
      </c>
      <c r="D2359" s="418" t="s">
        <v>339</v>
      </c>
      <c r="E2359" s="419">
        <v>292</v>
      </c>
      <c r="F2359" s="413">
        <v>107.45</v>
      </c>
      <c r="G2359" s="414">
        <f t="shared" si="72"/>
        <v>2.7175430432759424</v>
      </c>
      <c r="H2359" s="415">
        <f t="shared" si="73"/>
        <v>2.7175430432759424</v>
      </c>
    </row>
    <row r="2360" spans="1:8" ht="15" hidden="1" thickBot="1">
      <c r="A2360" s="409">
        <v>202202</v>
      </c>
      <c r="B2360" s="416" t="s">
        <v>548</v>
      </c>
      <c r="C2360" s="417" t="s">
        <v>480</v>
      </c>
      <c r="D2360" s="418" t="s">
        <v>339</v>
      </c>
      <c r="E2360" s="419">
        <v>316</v>
      </c>
      <c r="F2360" s="413">
        <v>107.45</v>
      </c>
      <c r="G2360" s="414">
        <f t="shared" si="72"/>
        <v>2.9409027454630059</v>
      </c>
      <c r="H2360" s="415">
        <f t="shared" si="73"/>
        <v>2.9409027454630059</v>
      </c>
    </row>
    <row r="2361" spans="1:8" ht="15" hidden="1" thickBot="1">
      <c r="A2361" s="409">
        <v>202202</v>
      </c>
      <c r="B2361" s="416" t="s">
        <v>549</v>
      </c>
      <c r="C2361" s="417" t="s">
        <v>480</v>
      </c>
      <c r="D2361" s="418" t="s">
        <v>337</v>
      </c>
      <c r="E2361" s="419">
        <v>58448</v>
      </c>
      <c r="F2361" s="413">
        <v>107.45</v>
      </c>
      <c r="G2361" s="414">
        <f t="shared" si="72"/>
        <v>543.95532805956259</v>
      </c>
      <c r="H2361" s="415">
        <f t="shared" si="73"/>
        <v>2.719776640297813</v>
      </c>
    </row>
    <row r="2362" spans="1:8" ht="15" hidden="1" thickBot="1">
      <c r="A2362" s="409">
        <v>202202</v>
      </c>
      <c r="B2362" s="416" t="s">
        <v>550</v>
      </c>
      <c r="C2362" s="417" t="s">
        <v>480</v>
      </c>
      <c r="D2362" s="418" t="s">
        <v>337</v>
      </c>
      <c r="E2362" s="419">
        <v>63255</v>
      </c>
      <c r="F2362" s="413">
        <v>107.45</v>
      </c>
      <c r="G2362" s="414">
        <f t="shared" si="72"/>
        <v>588.69241507677987</v>
      </c>
      <c r="H2362" s="415">
        <f t="shared" si="73"/>
        <v>2.9434620753838994</v>
      </c>
    </row>
    <row r="2363" spans="1:8" ht="15" hidden="1" thickBot="1">
      <c r="A2363" s="409">
        <v>202202</v>
      </c>
      <c r="B2363" s="416" t="s">
        <v>551</v>
      </c>
      <c r="C2363" s="417" t="s">
        <v>480</v>
      </c>
      <c r="D2363" s="418" t="s">
        <v>339</v>
      </c>
      <c r="E2363" s="419">
        <v>316</v>
      </c>
      <c r="F2363" s="413">
        <v>107.45</v>
      </c>
      <c r="G2363" s="414">
        <f t="shared" si="72"/>
        <v>2.9409027454630059</v>
      </c>
      <c r="H2363" s="415">
        <f t="shared" si="73"/>
        <v>2.9409027454630059</v>
      </c>
    </row>
    <row r="2364" spans="1:8" ht="15" hidden="1" thickBot="1">
      <c r="A2364" s="409">
        <v>202202</v>
      </c>
      <c r="B2364" s="416" t="s">
        <v>552</v>
      </c>
      <c r="C2364" s="417" t="s">
        <v>480</v>
      </c>
      <c r="D2364" s="418" t="s">
        <v>337</v>
      </c>
      <c r="E2364" s="419">
        <v>62940</v>
      </c>
      <c r="F2364" s="413">
        <v>107.45</v>
      </c>
      <c r="G2364" s="414">
        <f t="shared" si="72"/>
        <v>585.7608189855747</v>
      </c>
      <c r="H2364" s="415">
        <f t="shared" si="73"/>
        <v>2.9288040949278735</v>
      </c>
    </row>
    <row r="2365" spans="1:8" ht="15" hidden="1" thickBot="1">
      <c r="A2365" s="409">
        <v>202202</v>
      </c>
      <c r="B2365" s="416" t="s">
        <v>553</v>
      </c>
      <c r="C2365" s="417" t="s">
        <v>480</v>
      </c>
      <c r="D2365" s="418" t="s">
        <v>339</v>
      </c>
      <c r="E2365" s="419">
        <v>315</v>
      </c>
      <c r="F2365" s="413">
        <v>107.45</v>
      </c>
      <c r="G2365" s="414">
        <f t="shared" si="72"/>
        <v>2.9315960912052117</v>
      </c>
      <c r="H2365" s="415">
        <f t="shared" si="73"/>
        <v>2.9315960912052117</v>
      </c>
    </row>
    <row r="2366" spans="1:8" ht="15" hidden="1" thickBot="1">
      <c r="A2366" s="409">
        <v>202202</v>
      </c>
      <c r="B2366" s="416" t="s">
        <v>554</v>
      </c>
      <c r="C2366" s="417" t="s">
        <v>480</v>
      </c>
      <c r="D2366" s="418" t="s">
        <v>337</v>
      </c>
      <c r="E2366" s="419">
        <v>62940</v>
      </c>
      <c r="F2366" s="413">
        <v>107.45</v>
      </c>
      <c r="G2366" s="414">
        <f t="shared" si="72"/>
        <v>585.7608189855747</v>
      </c>
      <c r="H2366" s="415">
        <f t="shared" si="73"/>
        <v>2.9288040949278735</v>
      </c>
    </row>
    <row r="2367" spans="1:8" ht="15" hidden="1" thickBot="1">
      <c r="A2367" s="409">
        <v>202202</v>
      </c>
      <c r="B2367" s="416" t="s">
        <v>555</v>
      </c>
      <c r="C2367" s="417" t="s">
        <v>480</v>
      </c>
      <c r="D2367" s="418" t="s">
        <v>339</v>
      </c>
      <c r="E2367" s="419">
        <v>315</v>
      </c>
      <c r="F2367" s="413">
        <v>107.45</v>
      </c>
      <c r="G2367" s="414">
        <f t="shared" si="72"/>
        <v>2.9315960912052117</v>
      </c>
      <c r="H2367" s="415">
        <f t="shared" si="73"/>
        <v>2.9315960912052117</v>
      </c>
    </row>
    <row r="2368" spans="1:8" ht="15" hidden="1" thickBot="1">
      <c r="A2368" s="409">
        <v>202202</v>
      </c>
      <c r="B2368" s="416" t="s">
        <v>556</v>
      </c>
      <c r="C2368" s="417" t="s">
        <v>480</v>
      </c>
      <c r="D2368" s="418" t="s">
        <v>337</v>
      </c>
      <c r="E2368" s="419">
        <v>62772</v>
      </c>
      <c r="F2368" s="413">
        <v>107.45</v>
      </c>
      <c r="G2368" s="414">
        <f t="shared" si="72"/>
        <v>584.19730107026521</v>
      </c>
      <c r="H2368" s="415">
        <f t="shared" si="73"/>
        <v>2.9209865053513262</v>
      </c>
    </row>
    <row r="2369" spans="1:8" ht="15" hidden="1" thickBot="1">
      <c r="A2369" s="409">
        <v>202202</v>
      </c>
      <c r="B2369" s="416" t="s">
        <v>557</v>
      </c>
      <c r="C2369" s="417" t="s">
        <v>480</v>
      </c>
      <c r="D2369" s="418" t="s">
        <v>337</v>
      </c>
      <c r="E2369" s="419">
        <v>71913</v>
      </c>
      <c r="F2369" s="413">
        <v>107.45</v>
      </c>
      <c r="G2369" s="414">
        <f t="shared" si="72"/>
        <v>669.26942764076318</v>
      </c>
      <c r="H2369" s="415">
        <f t="shared" si="73"/>
        <v>3.3463471382038161</v>
      </c>
    </row>
    <row r="2370" spans="1:8" ht="15" hidden="1" thickBot="1">
      <c r="A2370" s="409">
        <v>202202</v>
      </c>
      <c r="B2370" s="416" t="s">
        <v>558</v>
      </c>
      <c r="C2370" s="417" t="s">
        <v>480</v>
      </c>
      <c r="D2370" s="418" t="s">
        <v>339</v>
      </c>
      <c r="E2370" s="419">
        <v>360</v>
      </c>
      <c r="F2370" s="413">
        <v>107.45</v>
      </c>
      <c r="G2370" s="414">
        <f t="shared" ref="G2370:G2433" si="74">+E2370/F2370</f>
        <v>3.350395532805956</v>
      </c>
      <c r="H2370" s="415">
        <f t="shared" ref="H2370:H2433" si="75">IF(D2370="TB",G2370/200,IF(D2370="LT",G2370,"VER"))</f>
        <v>3.350395532805956</v>
      </c>
    </row>
    <row r="2371" spans="1:8" ht="15" hidden="1" thickBot="1">
      <c r="A2371" s="409">
        <v>202202</v>
      </c>
      <c r="B2371" s="416" t="s">
        <v>559</v>
      </c>
      <c r="C2371" s="417" t="s">
        <v>480</v>
      </c>
      <c r="D2371" s="418" t="s">
        <v>337</v>
      </c>
      <c r="E2371" s="419">
        <v>35860</v>
      </c>
      <c r="F2371" s="413">
        <v>107.45</v>
      </c>
      <c r="G2371" s="414">
        <f t="shared" si="74"/>
        <v>333.73662168450443</v>
      </c>
      <c r="H2371" s="415">
        <f t="shared" si="75"/>
        <v>1.6686831084225222</v>
      </c>
    </row>
    <row r="2372" spans="1:8" ht="15" hidden="1" thickBot="1">
      <c r="A2372" s="409">
        <v>202202</v>
      </c>
      <c r="B2372" s="416" t="s">
        <v>560</v>
      </c>
      <c r="C2372" s="417" t="s">
        <v>480</v>
      </c>
      <c r="D2372" s="418" t="s">
        <v>339</v>
      </c>
      <c r="E2372" s="419">
        <v>179</v>
      </c>
      <c r="F2372" s="413">
        <v>107.45</v>
      </c>
      <c r="G2372" s="414">
        <f t="shared" si="74"/>
        <v>1.6658911121451838</v>
      </c>
      <c r="H2372" s="415">
        <f t="shared" si="75"/>
        <v>1.6658911121451838</v>
      </c>
    </row>
    <row r="2373" spans="1:8" ht="15" hidden="1" thickBot="1">
      <c r="A2373" s="409">
        <v>202202</v>
      </c>
      <c r="B2373" s="416" t="s">
        <v>561</v>
      </c>
      <c r="C2373" s="417" t="s">
        <v>480</v>
      </c>
      <c r="D2373" s="418" t="s">
        <v>337</v>
      </c>
      <c r="E2373" s="419">
        <v>35860</v>
      </c>
      <c r="F2373" s="413">
        <v>107.45</v>
      </c>
      <c r="G2373" s="414">
        <f t="shared" si="74"/>
        <v>333.73662168450443</v>
      </c>
      <c r="H2373" s="415">
        <f t="shared" si="75"/>
        <v>1.6686831084225222</v>
      </c>
    </row>
    <row r="2374" spans="1:8" ht="15" hidden="1" thickBot="1">
      <c r="A2374" s="409">
        <v>202202</v>
      </c>
      <c r="B2374" s="416" t="s">
        <v>562</v>
      </c>
      <c r="C2374" s="417" t="s">
        <v>480</v>
      </c>
      <c r="D2374" s="418" t="s">
        <v>339</v>
      </c>
      <c r="E2374" s="419">
        <v>179</v>
      </c>
      <c r="F2374" s="413">
        <v>107.45</v>
      </c>
      <c r="G2374" s="414">
        <f t="shared" si="74"/>
        <v>1.6658911121451838</v>
      </c>
      <c r="H2374" s="415">
        <f t="shared" si="75"/>
        <v>1.6658911121451838</v>
      </c>
    </row>
    <row r="2375" spans="1:8" ht="15" hidden="1" thickBot="1">
      <c r="A2375" s="409">
        <v>202202</v>
      </c>
      <c r="B2375" s="416" t="s">
        <v>563</v>
      </c>
      <c r="C2375" s="417" t="s">
        <v>480</v>
      </c>
      <c r="D2375" s="418" t="s">
        <v>337</v>
      </c>
      <c r="E2375" s="419">
        <v>35860</v>
      </c>
      <c r="F2375" s="413">
        <v>107.45</v>
      </c>
      <c r="G2375" s="414">
        <f t="shared" si="74"/>
        <v>333.73662168450443</v>
      </c>
      <c r="H2375" s="415">
        <f t="shared" si="75"/>
        <v>1.6686831084225222</v>
      </c>
    </row>
    <row r="2376" spans="1:8" ht="15" hidden="1" thickBot="1">
      <c r="A2376" s="409">
        <v>202202</v>
      </c>
      <c r="B2376" s="416" t="s">
        <v>564</v>
      </c>
      <c r="C2376" s="417" t="s">
        <v>480</v>
      </c>
      <c r="D2376" s="418" t="s">
        <v>337</v>
      </c>
      <c r="E2376" s="419">
        <v>35860</v>
      </c>
      <c r="F2376" s="413">
        <v>107.45</v>
      </c>
      <c r="G2376" s="414">
        <f t="shared" si="74"/>
        <v>333.73662168450443</v>
      </c>
      <c r="H2376" s="415">
        <f t="shared" si="75"/>
        <v>1.6686831084225222</v>
      </c>
    </row>
    <row r="2377" spans="1:8" ht="15" hidden="1" thickBot="1">
      <c r="A2377" s="409">
        <v>202202</v>
      </c>
      <c r="B2377" s="416" t="s">
        <v>565</v>
      </c>
      <c r="C2377" s="417" t="s">
        <v>480</v>
      </c>
      <c r="D2377" s="418" t="s">
        <v>339</v>
      </c>
      <c r="E2377" s="419">
        <v>179</v>
      </c>
      <c r="F2377" s="413">
        <v>107.45</v>
      </c>
      <c r="G2377" s="414">
        <f t="shared" si="74"/>
        <v>1.6658911121451838</v>
      </c>
      <c r="H2377" s="415">
        <f t="shared" si="75"/>
        <v>1.6658911121451838</v>
      </c>
    </row>
    <row r="2378" spans="1:8" ht="15" hidden="1" thickBot="1">
      <c r="A2378" s="409">
        <v>202202</v>
      </c>
      <c r="B2378" s="416" t="s">
        <v>566</v>
      </c>
      <c r="C2378" s="417" t="s">
        <v>480</v>
      </c>
      <c r="D2378" s="418" t="s">
        <v>337</v>
      </c>
      <c r="E2378" s="419">
        <v>48556</v>
      </c>
      <c r="F2378" s="413">
        <v>107.45</v>
      </c>
      <c r="G2378" s="414">
        <f t="shared" si="74"/>
        <v>451.89390414146112</v>
      </c>
      <c r="H2378" s="415">
        <f t="shared" si="75"/>
        <v>2.2594695207073054</v>
      </c>
    </row>
    <row r="2379" spans="1:8" ht="15" hidden="1" thickBot="1">
      <c r="A2379" s="409">
        <v>202202</v>
      </c>
      <c r="B2379" s="416" t="s">
        <v>567</v>
      </c>
      <c r="C2379" s="417" t="s">
        <v>480</v>
      </c>
      <c r="D2379" s="418" t="s">
        <v>339</v>
      </c>
      <c r="E2379" s="419">
        <v>243</v>
      </c>
      <c r="F2379" s="413">
        <v>107.45</v>
      </c>
      <c r="G2379" s="414">
        <f t="shared" si="74"/>
        <v>2.2615169846440204</v>
      </c>
      <c r="H2379" s="415">
        <f t="shared" si="75"/>
        <v>2.2615169846440204</v>
      </c>
    </row>
    <row r="2380" spans="1:8" ht="15" hidden="1" thickBot="1">
      <c r="A2380" s="409">
        <v>202202</v>
      </c>
      <c r="B2380" s="416" t="s">
        <v>568</v>
      </c>
      <c r="C2380" s="417" t="s">
        <v>480</v>
      </c>
      <c r="D2380" s="418" t="s">
        <v>337</v>
      </c>
      <c r="E2380" s="419">
        <v>35860</v>
      </c>
      <c r="F2380" s="413">
        <v>107.45</v>
      </c>
      <c r="G2380" s="414">
        <f t="shared" si="74"/>
        <v>333.73662168450443</v>
      </c>
      <c r="H2380" s="415">
        <f t="shared" si="75"/>
        <v>1.6686831084225222</v>
      </c>
    </row>
    <row r="2381" spans="1:8" ht="15" hidden="1" thickBot="1">
      <c r="A2381" s="409">
        <v>202202</v>
      </c>
      <c r="B2381" s="416" t="s">
        <v>569</v>
      </c>
      <c r="C2381" s="417" t="s">
        <v>480</v>
      </c>
      <c r="D2381" s="418" t="s">
        <v>339</v>
      </c>
      <c r="E2381" s="419">
        <v>179</v>
      </c>
      <c r="F2381" s="413">
        <v>107.45</v>
      </c>
      <c r="G2381" s="414">
        <f t="shared" si="74"/>
        <v>1.6658911121451838</v>
      </c>
      <c r="H2381" s="415">
        <f t="shared" si="75"/>
        <v>1.6658911121451838</v>
      </c>
    </row>
    <row r="2382" spans="1:8" ht="15" hidden="1" thickBot="1">
      <c r="A2382" s="409">
        <v>202202</v>
      </c>
      <c r="B2382" s="416" t="s">
        <v>570</v>
      </c>
      <c r="C2382" s="417" t="s">
        <v>480</v>
      </c>
      <c r="D2382" s="418" t="s">
        <v>337</v>
      </c>
      <c r="E2382" s="419">
        <v>93766</v>
      </c>
      <c r="F2382" s="413">
        <v>107.45</v>
      </c>
      <c r="G2382" s="414">
        <f t="shared" si="74"/>
        <v>872.64774313634246</v>
      </c>
      <c r="H2382" s="415">
        <f t="shared" si="75"/>
        <v>4.3632387156817121</v>
      </c>
    </row>
    <row r="2383" spans="1:8" ht="15" hidden="1" thickBot="1">
      <c r="A2383" s="409">
        <v>202202</v>
      </c>
      <c r="B2383" s="416" t="s">
        <v>571</v>
      </c>
      <c r="C2383" s="417" t="s">
        <v>480</v>
      </c>
      <c r="D2383" s="418" t="s">
        <v>339</v>
      </c>
      <c r="E2383" s="419">
        <v>469</v>
      </c>
      <c r="F2383" s="413">
        <v>107.45</v>
      </c>
      <c r="G2383" s="414">
        <f t="shared" si="74"/>
        <v>4.3648208469055376</v>
      </c>
      <c r="H2383" s="415">
        <f t="shared" si="75"/>
        <v>4.3648208469055376</v>
      </c>
    </row>
    <row r="2384" spans="1:8" ht="15" hidden="1" thickBot="1">
      <c r="A2384" s="409">
        <v>202202</v>
      </c>
      <c r="B2384" s="416" t="s">
        <v>572</v>
      </c>
      <c r="C2384" s="417" t="s">
        <v>573</v>
      </c>
      <c r="D2384" s="418" t="s">
        <v>337</v>
      </c>
      <c r="E2384" s="419">
        <v>90228</v>
      </c>
      <c r="F2384" s="413">
        <v>107.45</v>
      </c>
      <c r="G2384" s="414">
        <f t="shared" si="74"/>
        <v>839.72080037226613</v>
      </c>
      <c r="H2384" s="415">
        <f t="shared" si="75"/>
        <v>4.1986040018613302</v>
      </c>
    </row>
    <row r="2385" spans="1:8" ht="15" hidden="1" thickBot="1">
      <c r="A2385" s="409">
        <v>202202</v>
      </c>
      <c r="B2385" s="416" t="s">
        <v>574</v>
      </c>
      <c r="C2385" s="417" t="s">
        <v>480</v>
      </c>
      <c r="D2385" s="418" t="s">
        <v>337</v>
      </c>
      <c r="E2385" s="419">
        <v>20297</v>
      </c>
      <c r="F2385" s="413">
        <v>107.45</v>
      </c>
      <c r="G2385" s="414">
        <f t="shared" si="74"/>
        <v>188.89716147045138</v>
      </c>
      <c r="H2385" s="415">
        <f t="shared" si="75"/>
        <v>0.94448580735225685</v>
      </c>
    </row>
    <row r="2386" spans="1:8" ht="15" hidden="1" thickBot="1">
      <c r="A2386" s="409">
        <v>202202</v>
      </c>
      <c r="B2386" s="416" t="s">
        <v>575</v>
      </c>
      <c r="C2386" s="417" t="s">
        <v>480</v>
      </c>
      <c r="D2386" s="418" t="s">
        <v>337</v>
      </c>
      <c r="E2386" s="419">
        <v>0.01</v>
      </c>
      <c r="F2386" s="413">
        <v>107.45</v>
      </c>
      <c r="G2386" s="414">
        <f t="shared" si="74"/>
        <v>9.3066542577943234E-5</v>
      </c>
      <c r="H2386" s="415">
        <f t="shared" si="75"/>
        <v>4.6533271288971614E-7</v>
      </c>
    </row>
    <row r="2387" spans="1:8" ht="15" hidden="1" thickBot="1">
      <c r="A2387" s="409">
        <v>202202</v>
      </c>
      <c r="B2387" s="416" t="s">
        <v>576</v>
      </c>
      <c r="C2387" s="417" t="s">
        <v>480</v>
      </c>
      <c r="D2387" s="418" t="s">
        <v>339</v>
      </c>
      <c r="E2387" s="419">
        <v>0.01</v>
      </c>
      <c r="F2387" s="413">
        <v>107.45</v>
      </c>
      <c r="G2387" s="414">
        <f t="shared" si="74"/>
        <v>9.3066542577943234E-5</v>
      </c>
      <c r="H2387" s="415">
        <f t="shared" si="75"/>
        <v>9.3066542577943234E-5</v>
      </c>
    </row>
    <row r="2388" spans="1:8" ht="15" hidden="1" thickBot="1">
      <c r="A2388" s="409">
        <v>202202</v>
      </c>
      <c r="B2388" s="416" t="s">
        <v>577</v>
      </c>
      <c r="C2388" s="417" t="s">
        <v>480</v>
      </c>
      <c r="D2388" s="418" t="s">
        <v>337</v>
      </c>
      <c r="E2388" s="419">
        <v>83628</v>
      </c>
      <c r="F2388" s="413">
        <v>107.45</v>
      </c>
      <c r="G2388" s="414">
        <f t="shared" si="74"/>
        <v>778.29688227082363</v>
      </c>
      <c r="H2388" s="415">
        <f t="shared" si="75"/>
        <v>3.891484411354118</v>
      </c>
    </row>
    <row r="2389" spans="1:8" ht="15" hidden="1" thickBot="1">
      <c r="A2389" s="409">
        <v>202202</v>
      </c>
      <c r="B2389" s="416" t="s">
        <v>578</v>
      </c>
      <c r="C2389" s="417" t="s">
        <v>480</v>
      </c>
      <c r="D2389" s="418" t="s">
        <v>339</v>
      </c>
      <c r="E2389" s="419">
        <v>418</v>
      </c>
      <c r="F2389" s="413">
        <v>107.45</v>
      </c>
      <c r="G2389" s="414">
        <f t="shared" si="74"/>
        <v>3.8901814797580268</v>
      </c>
      <c r="H2389" s="415">
        <f t="shared" si="75"/>
        <v>3.8901814797580268</v>
      </c>
    </row>
    <row r="2390" spans="1:8" ht="15" hidden="1" thickBot="1">
      <c r="A2390" s="409">
        <v>202202</v>
      </c>
      <c r="B2390" s="416" t="s">
        <v>579</v>
      </c>
      <c r="C2390" s="417" t="s">
        <v>480</v>
      </c>
      <c r="D2390" s="418" t="s">
        <v>337</v>
      </c>
      <c r="E2390" s="419">
        <v>83628</v>
      </c>
      <c r="F2390" s="413">
        <v>107.45</v>
      </c>
      <c r="G2390" s="414">
        <f t="shared" si="74"/>
        <v>778.29688227082363</v>
      </c>
      <c r="H2390" s="415">
        <f t="shared" si="75"/>
        <v>3.891484411354118</v>
      </c>
    </row>
    <row r="2391" spans="1:8" ht="15" hidden="1" thickBot="1">
      <c r="A2391" s="409">
        <v>202202</v>
      </c>
      <c r="B2391" s="416" t="s">
        <v>580</v>
      </c>
      <c r="C2391" s="417" t="s">
        <v>480</v>
      </c>
      <c r="D2391" s="418" t="s">
        <v>339</v>
      </c>
      <c r="E2391" s="419">
        <v>418</v>
      </c>
      <c r="F2391" s="413">
        <v>107.45</v>
      </c>
      <c r="G2391" s="414">
        <f t="shared" si="74"/>
        <v>3.8901814797580268</v>
      </c>
      <c r="H2391" s="415">
        <f t="shared" si="75"/>
        <v>3.8901814797580268</v>
      </c>
    </row>
    <row r="2392" spans="1:8" ht="15" hidden="1" thickBot="1">
      <c r="A2392" s="409">
        <v>202202</v>
      </c>
      <c r="B2392" s="416" t="s">
        <v>581</v>
      </c>
      <c r="C2392" s="417" t="s">
        <v>480</v>
      </c>
      <c r="D2392" s="418" t="s">
        <v>337</v>
      </c>
      <c r="E2392" s="419">
        <v>74780</v>
      </c>
      <c r="F2392" s="413">
        <v>107.45</v>
      </c>
      <c r="G2392" s="414">
        <f t="shared" si="74"/>
        <v>695.95160539785945</v>
      </c>
      <c r="H2392" s="415">
        <f t="shared" si="75"/>
        <v>3.4797580269892974</v>
      </c>
    </row>
    <row r="2393" spans="1:8" ht="15" hidden="1" thickBot="1">
      <c r="A2393" s="409">
        <v>202202</v>
      </c>
      <c r="B2393" s="416" t="s">
        <v>582</v>
      </c>
      <c r="C2393" s="417" t="s">
        <v>480</v>
      </c>
      <c r="D2393" s="418" t="s">
        <v>339</v>
      </c>
      <c r="E2393" s="419">
        <v>374</v>
      </c>
      <c r="F2393" s="413">
        <v>107.45</v>
      </c>
      <c r="G2393" s="414">
        <f t="shared" si="74"/>
        <v>3.4806886924150766</v>
      </c>
      <c r="H2393" s="415">
        <f t="shared" si="75"/>
        <v>3.4806886924150766</v>
      </c>
    </row>
    <row r="2394" spans="1:8" ht="15" hidden="1" thickBot="1">
      <c r="A2394" s="409">
        <v>202202</v>
      </c>
      <c r="B2394" s="416" t="s">
        <v>583</v>
      </c>
      <c r="C2394" s="417" t="s">
        <v>480</v>
      </c>
      <c r="D2394" s="418" t="s">
        <v>337</v>
      </c>
      <c r="E2394" s="419">
        <v>74780</v>
      </c>
      <c r="F2394" s="413">
        <v>107.45</v>
      </c>
      <c r="G2394" s="414">
        <f t="shared" si="74"/>
        <v>695.95160539785945</v>
      </c>
      <c r="H2394" s="415">
        <f t="shared" si="75"/>
        <v>3.4797580269892974</v>
      </c>
    </row>
    <row r="2395" spans="1:8" ht="15" hidden="1" thickBot="1">
      <c r="A2395" s="409">
        <v>202202</v>
      </c>
      <c r="B2395" s="416" t="s">
        <v>584</v>
      </c>
      <c r="C2395" s="417" t="s">
        <v>480</v>
      </c>
      <c r="D2395" s="418" t="s">
        <v>337</v>
      </c>
      <c r="E2395" s="419">
        <v>20297</v>
      </c>
      <c r="F2395" s="413">
        <v>107.45</v>
      </c>
      <c r="G2395" s="414">
        <f t="shared" si="74"/>
        <v>188.89716147045138</v>
      </c>
      <c r="H2395" s="415">
        <f t="shared" si="75"/>
        <v>0.94448580735225685</v>
      </c>
    </row>
    <row r="2396" spans="1:8" ht="15" hidden="1" thickBot="1">
      <c r="A2396" s="409">
        <v>202202</v>
      </c>
      <c r="B2396" s="416" t="s">
        <v>585</v>
      </c>
      <c r="C2396" s="417" t="s">
        <v>480</v>
      </c>
      <c r="D2396" s="418" t="s">
        <v>339</v>
      </c>
      <c r="E2396" s="419">
        <v>101</v>
      </c>
      <c r="F2396" s="413">
        <v>107.45</v>
      </c>
      <c r="G2396" s="414">
        <f t="shared" si="74"/>
        <v>0.93997208003722654</v>
      </c>
      <c r="H2396" s="415">
        <f t="shared" si="75"/>
        <v>0.93997208003722654</v>
      </c>
    </row>
    <row r="2397" spans="1:8" ht="15" hidden="1" thickBot="1">
      <c r="A2397" s="409">
        <v>202202</v>
      </c>
      <c r="B2397" s="416" t="s">
        <v>586</v>
      </c>
      <c r="C2397" s="417" t="s">
        <v>480</v>
      </c>
      <c r="D2397" s="418" t="s">
        <v>337</v>
      </c>
      <c r="E2397" s="419">
        <v>74780</v>
      </c>
      <c r="F2397" s="413">
        <v>107.45</v>
      </c>
      <c r="G2397" s="414">
        <f t="shared" si="74"/>
        <v>695.95160539785945</v>
      </c>
      <c r="H2397" s="415">
        <f t="shared" si="75"/>
        <v>3.4797580269892974</v>
      </c>
    </row>
    <row r="2398" spans="1:8" ht="15" hidden="1" thickBot="1">
      <c r="A2398" s="409">
        <v>202202</v>
      </c>
      <c r="B2398" s="416" t="s">
        <v>587</v>
      </c>
      <c r="C2398" s="417" t="s">
        <v>480</v>
      </c>
      <c r="D2398" s="418" t="s">
        <v>339</v>
      </c>
      <c r="E2398" s="419">
        <v>374</v>
      </c>
      <c r="F2398" s="413">
        <v>107.45</v>
      </c>
      <c r="G2398" s="414">
        <f t="shared" si="74"/>
        <v>3.4806886924150766</v>
      </c>
      <c r="H2398" s="415">
        <f t="shared" si="75"/>
        <v>3.4806886924150766</v>
      </c>
    </row>
    <row r="2399" spans="1:8" ht="15" hidden="1" thickBot="1">
      <c r="A2399" s="409">
        <v>202202</v>
      </c>
      <c r="B2399" s="416" t="s">
        <v>588</v>
      </c>
      <c r="C2399" s="417" t="s">
        <v>480</v>
      </c>
      <c r="D2399" s="418" t="s">
        <v>337</v>
      </c>
      <c r="E2399" s="419">
        <v>74780</v>
      </c>
      <c r="F2399" s="413">
        <v>107.45</v>
      </c>
      <c r="G2399" s="414">
        <f t="shared" si="74"/>
        <v>695.95160539785945</v>
      </c>
      <c r="H2399" s="415">
        <f t="shared" si="75"/>
        <v>3.4797580269892974</v>
      </c>
    </row>
    <row r="2400" spans="1:8" ht="15" hidden="1" thickBot="1">
      <c r="A2400" s="409">
        <v>202202</v>
      </c>
      <c r="B2400" s="416" t="s">
        <v>589</v>
      </c>
      <c r="C2400" s="417" t="s">
        <v>480</v>
      </c>
      <c r="D2400" s="418" t="s">
        <v>339</v>
      </c>
      <c r="E2400" s="419">
        <v>374</v>
      </c>
      <c r="F2400" s="413">
        <v>107.45</v>
      </c>
      <c r="G2400" s="414">
        <f t="shared" si="74"/>
        <v>3.4806886924150766</v>
      </c>
      <c r="H2400" s="415">
        <f t="shared" si="75"/>
        <v>3.4806886924150766</v>
      </c>
    </row>
    <row r="2401" spans="1:8" ht="15" hidden="1" thickBot="1">
      <c r="A2401" s="409">
        <v>202202</v>
      </c>
      <c r="B2401" s="416" t="s">
        <v>590</v>
      </c>
      <c r="C2401" s="417" t="s">
        <v>480</v>
      </c>
      <c r="D2401" s="418" t="s">
        <v>337</v>
      </c>
      <c r="E2401" s="419">
        <v>50068</v>
      </c>
      <c r="F2401" s="413">
        <v>107.45</v>
      </c>
      <c r="G2401" s="414">
        <f t="shared" si="74"/>
        <v>465.96556537924613</v>
      </c>
      <c r="H2401" s="415">
        <f t="shared" si="75"/>
        <v>2.3298278268962305</v>
      </c>
    </row>
    <row r="2402" spans="1:8" ht="15" hidden="1" thickBot="1">
      <c r="A2402" s="409">
        <v>202202</v>
      </c>
      <c r="B2402" s="416" t="s">
        <v>591</v>
      </c>
      <c r="C2402" s="417" t="s">
        <v>480</v>
      </c>
      <c r="D2402" s="418" t="s">
        <v>337</v>
      </c>
      <c r="E2402" s="419">
        <v>74780</v>
      </c>
      <c r="F2402" s="413">
        <v>107.45</v>
      </c>
      <c r="G2402" s="414">
        <f t="shared" si="74"/>
        <v>695.95160539785945</v>
      </c>
      <c r="H2402" s="415">
        <f t="shared" si="75"/>
        <v>3.4797580269892974</v>
      </c>
    </row>
    <row r="2403" spans="1:8" ht="15" hidden="1" thickBot="1">
      <c r="A2403" s="409">
        <v>202202</v>
      </c>
      <c r="B2403" s="416" t="s">
        <v>592</v>
      </c>
      <c r="C2403" s="417" t="s">
        <v>480</v>
      </c>
      <c r="D2403" s="418" t="s">
        <v>339</v>
      </c>
      <c r="E2403" s="419">
        <v>374</v>
      </c>
      <c r="F2403" s="413">
        <v>107.45</v>
      </c>
      <c r="G2403" s="414">
        <f t="shared" si="74"/>
        <v>3.4806886924150766</v>
      </c>
      <c r="H2403" s="415">
        <f t="shared" si="75"/>
        <v>3.4806886924150766</v>
      </c>
    </row>
    <row r="2404" spans="1:8" ht="15" hidden="1" thickBot="1">
      <c r="A2404" s="409">
        <v>202202</v>
      </c>
      <c r="B2404" s="416" t="s">
        <v>593</v>
      </c>
      <c r="C2404" s="417" t="s">
        <v>480</v>
      </c>
      <c r="D2404" s="418" t="s">
        <v>337</v>
      </c>
      <c r="E2404" s="419">
        <v>54691</v>
      </c>
      <c r="F2404" s="413">
        <v>107.45</v>
      </c>
      <c r="G2404" s="414">
        <f t="shared" si="74"/>
        <v>508.99022801302931</v>
      </c>
      <c r="H2404" s="415">
        <f t="shared" si="75"/>
        <v>2.5449511400651463</v>
      </c>
    </row>
    <row r="2405" spans="1:8" ht="15" hidden="1" thickBot="1">
      <c r="A2405" s="409">
        <v>202202</v>
      </c>
      <c r="B2405" s="416" t="s">
        <v>594</v>
      </c>
      <c r="C2405" s="417" t="s">
        <v>480</v>
      </c>
      <c r="D2405" s="418" t="s">
        <v>337</v>
      </c>
      <c r="E2405" s="419">
        <v>55942</v>
      </c>
      <c r="F2405" s="413">
        <v>107.45</v>
      </c>
      <c r="G2405" s="414">
        <f t="shared" si="74"/>
        <v>520.63285248953002</v>
      </c>
      <c r="H2405" s="415">
        <f t="shared" si="75"/>
        <v>2.6031642624476503</v>
      </c>
    </row>
    <row r="2406" spans="1:8" ht="15" hidden="1" thickBot="1">
      <c r="A2406" s="409">
        <v>202202</v>
      </c>
      <c r="B2406" s="416" t="s">
        <v>595</v>
      </c>
      <c r="C2406" s="417" t="s">
        <v>480</v>
      </c>
      <c r="D2406" s="418" t="s">
        <v>339</v>
      </c>
      <c r="E2406" s="419">
        <v>280</v>
      </c>
      <c r="F2406" s="413">
        <v>107.45</v>
      </c>
      <c r="G2406" s="414">
        <f t="shared" si="74"/>
        <v>2.6058631921824102</v>
      </c>
      <c r="H2406" s="415">
        <f t="shared" si="75"/>
        <v>2.6058631921824102</v>
      </c>
    </row>
    <row r="2407" spans="1:8" ht="15" hidden="1" thickBot="1">
      <c r="A2407" s="409">
        <v>202202</v>
      </c>
      <c r="B2407" s="416" t="s">
        <v>596</v>
      </c>
      <c r="C2407" s="417" t="s">
        <v>480</v>
      </c>
      <c r="D2407" s="418" t="s">
        <v>337</v>
      </c>
      <c r="E2407" s="419">
        <v>54691</v>
      </c>
      <c r="F2407" s="413">
        <v>107.45</v>
      </c>
      <c r="G2407" s="414">
        <f t="shared" si="74"/>
        <v>508.99022801302931</v>
      </c>
      <c r="H2407" s="415">
        <f t="shared" si="75"/>
        <v>2.5449511400651463</v>
      </c>
    </row>
    <row r="2408" spans="1:8" ht="15" hidden="1" thickBot="1">
      <c r="A2408" s="409">
        <v>202202</v>
      </c>
      <c r="B2408" s="416" t="s">
        <v>597</v>
      </c>
      <c r="C2408" s="417" t="s">
        <v>480</v>
      </c>
      <c r="D2408" s="418" t="s">
        <v>339</v>
      </c>
      <c r="E2408" s="419">
        <v>273</v>
      </c>
      <c r="F2408" s="413">
        <v>107.45</v>
      </c>
      <c r="G2408" s="414">
        <f t="shared" si="74"/>
        <v>2.54071661237785</v>
      </c>
      <c r="H2408" s="415">
        <f t="shared" si="75"/>
        <v>2.54071661237785</v>
      </c>
    </row>
    <row r="2409" spans="1:8" ht="15" hidden="1" thickBot="1">
      <c r="A2409" s="409">
        <v>202202</v>
      </c>
      <c r="B2409" s="416" t="s">
        <v>598</v>
      </c>
      <c r="C2409" s="417" t="s">
        <v>480</v>
      </c>
      <c r="D2409" s="418" t="s">
        <v>337</v>
      </c>
      <c r="E2409" s="419">
        <v>54691</v>
      </c>
      <c r="F2409" s="413">
        <v>107.45</v>
      </c>
      <c r="G2409" s="414">
        <f t="shared" si="74"/>
        <v>508.99022801302931</v>
      </c>
      <c r="H2409" s="415">
        <f t="shared" si="75"/>
        <v>2.5449511400651463</v>
      </c>
    </row>
    <row r="2410" spans="1:8" ht="15" hidden="1" thickBot="1">
      <c r="A2410" s="409">
        <v>202202</v>
      </c>
      <c r="B2410" s="416" t="s">
        <v>599</v>
      </c>
      <c r="C2410" s="417" t="s">
        <v>480</v>
      </c>
      <c r="D2410" s="418" t="s">
        <v>337</v>
      </c>
      <c r="E2410" s="419">
        <v>54691</v>
      </c>
      <c r="F2410" s="413">
        <v>107.45</v>
      </c>
      <c r="G2410" s="414">
        <f t="shared" si="74"/>
        <v>508.99022801302931</v>
      </c>
      <c r="H2410" s="415">
        <f t="shared" si="75"/>
        <v>2.5449511400651463</v>
      </c>
    </row>
    <row r="2411" spans="1:8" ht="15" hidden="1" thickBot="1">
      <c r="A2411" s="409">
        <v>202202</v>
      </c>
      <c r="B2411" s="416" t="s">
        <v>600</v>
      </c>
      <c r="C2411" s="417" t="s">
        <v>480</v>
      </c>
      <c r="D2411" s="418" t="s">
        <v>337</v>
      </c>
      <c r="E2411" s="419">
        <v>74780</v>
      </c>
      <c r="F2411" s="413">
        <v>107.45</v>
      </c>
      <c r="G2411" s="414">
        <f t="shared" si="74"/>
        <v>695.95160539785945</v>
      </c>
      <c r="H2411" s="415">
        <f t="shared" si="75"/>
        <v>3.4797580269892974</v>
      </c>
    </row>
    <row r="2412" spans="1:8" ht="15" hidden="1" thickBot="1">
      <c r="A2412" s="409">
        <v>202202</v>
      </c>
      <c r="B2412" s="416" t="s">
        <v>601</v>
      </c>
      <c r="C2412" s="417" t="s">
        <v>480</v>
      </c>
      <c r="D2412" s="418" t="s">
        <v>339</v>
      </c>
      <c r="E2412" s="419">
        <v>374</v>
      </c>
      <c r="F2412" s="413">
        <v>107.45</v>
      </c>
      <c r="G2412" s="414">
        <f t="shared" si="74"/>
        <v>3.4806886924150766</v>
      </c>
      <c r="H2412" s="415">
        <f t="shared" si="75"/>
        <v>3.4806886924150766</v>
      </c>
    </row>
    <row r="2413" spans="1:8" ht="15" hidden="1" thickBot="1">
      <c r="A2413" s="409">
        <v>202202</v>
      </c>
      <c r="B2413" s="416" t="s">
        <v>602</v>
      </c>
      <c r="C2413" s="417" t="s">
        <v>480</v>
      </c>
      <c r="D2413" s="418" t="s">
        <v>337</v>
      </c>
      <c r="E2413" s="419">
        <v>44812</v>
      </c>
      <c r="F2413" s="413">
        <v>107.45</v>
      </c>
      <c r="G2413" s="414">
        <f t="shared" si="74"/>
        <v>417.04979060027921</v>
      </c>
      <c r="H2413" s="415">
        <f t="shared" si="75"/>
        <v>2.085248953001396</v>
      </c>
    </row>
    <row r="2414" spans="1:8" ht="15" hidden="1" thickBot="1">
      <c r="A2414" s="409">
        <v>202202</v>
      </c>
      <c r="B2414" s="416" t="s">
        <v>603</v>
      </c>
      <c r="C2414" s="417" t="s">
        <v>480</v>
      </c>
      <c r="D2414" s="418" t="s">
        <v>337</v>
      </c>
      <c r="E2414" s="419">
        <v>69058</v>
      </c>
      <c r="F2414" s="413">
        <v>107.45</v>
      </c>
      <c r="G2414" s="414">
        <f t="shared" si="74"/>
        <v>642.69892973476033</v>
      </c>
      <c r="H2414" s="415">
        <f t="shared" si="75"/>
        <v>3.2134946486738016</v>
      </c>
    </row>
    <row r="2415" spans="1:8" ht="15" hidden="1" thickBot="1">
      <c r="A2415" s="409">
        <v>202202</v>
      </c>
      <c r="B2415" s="416" t="s">
        <v>604</v>
      </c>
      <c r="C2415" s="417" t="s">
        <v>480</v>
      </c>
      <c r="D2415" s="418" t="s">
        <v>339</v>
      </c>
      <c r="E2415" s="419">
        <v>345</v>
      </c>
      <c r="F2415" s="413">
        <v>107.45</v>
      </c>
      <c r="G2415" s="414">
        <f t="shared" si="74"/>
        <v>3.2107957189390413</v>
      </c>
      <c r="H2415" s="415">
        <f t="shared" si="75"/>
        <v>3.2107957189390413</v>
      </c>
    </row>
    <row r="2416" spans="1:8" ht="15" hidden="1" thickBot="1">
      <c r="A2416" s="409">
        <v>202202</v>
      </c>
      <c r="B2416" s="416" t="s">
        <v>605</v>
      </c>
      <c r="C2416" s="417" t="s">
        <v>480</v>
      </c>
      <c r="D2416" s="418" t="s">
        <v>337</v>
      </c>
      <c r="E2416" s="419">
        <v>47646</v>
      </c>
      <c r="F2416" s="413">
        <v>107.45</v>
      </c>
      <c r="G2416" s="414">
        <f t="shared" si="74"/>
        <v>443.42484876686831</v>
      </c>
      <c r="H2416" s="415">
        <f t="shared" si="75"/>
        <v>2.2171242438343417</v>
      </c>
    </row>
    <row r="2417" spans="1:8" ht="15" hidden="1" thickBot="1">
      <c r="A2417" s="409">
        <v>202202</v>
      </c>
      <c r="B2417" s="416" t="s">
        <v>606</v>
      </c>
      <c r="C2417" s="417" t="s">
        <v>480</v>
      </c>
      <c r="D2417" s="418" t="s">
        <v>337</v>
      </c>
      <c r="E2417" s="419">
        <v>67722</v>
      </c>
      <c r="F2417" s="413">
        <v>107.45</v>
      </c>
      <c r="G2417" s="414">
        <f t="shared" si="74"/>
        <v>630.26523964634714</v>
      </c>
      <c r="H2417" s="415">
        <f t="shared" si="75"/>
        <v>3.1513261982317355</v>
      </c>
    </row>
    <row r="2418" spans="1:8" ht="15" hidden="1" thickBot="1">
      <c r="A2418" s="409">
        <v>202202</v>
      </c>
      <c r="B2418" s="416" t="s">
        <v>607</v>
      </c>
      <c r="C2418" s="417" t="s">
        <v>480</v>
      </c>
      <c r="D2418" s="418" t="s">
        <v>339</v>
      </c>
      <c r="E2418" s="419">
        <v>339</v>
      </c>
      <c r="F2418" s="413">
        <v>107.45</v>
      </c>
      <c r="G2418" s="414">
        <f t="shared" si="74"/>
        <v>3.1549557933922756</v>
      </c>
      <c r="H2418" s="415">
        <f t="shared" si="75"/>
        <v>3.1549557933922756</v>
      </c>
    </row>
    <row r="2419" spans="1:8" ht="15" hidden="1" thickBot="1">
      <c r="A2419" s="409">
        <v>202202</v>
      </c>
      <c r="B2419" s="416" t="s">
        <v>608</v>
      </c>
      <c r="C2419" s="417" t="s">
        <v>480</v>
      </c>
      <c r="D2419" s="418" t="s">
        <v>337</v>
      </c>
      <c r="E2419" s="419">
        <v>32370</v>
      </c>
      <c r="F2419" s="413">
        <v>107.45</v>
      </c>
      <c r="G2419" s="414">
        <f t="shared" si="74"/>
        <v>301.25639832480221</v>
      </c>
      <c r="H2419" s="415">
        <f t="shared" si="75"/>
        <v>1.5062819916240111</v>
      </c>
    </row>
    <row r="2420" spans="1:8" ht="15" hidden="1" thickBot="1">
      <c r="A2420" s="409">
        <v>202202</v>
      </c>
      <c r="B2420" s="416" t="s">
        <v>609</v>
      </c>
      <c r="C2420" s="417" t="s">
        <v>480</v>
      </c>
      <c r="D2420" s="418" t="s">
        <v>337</v>
      </c>
      <c r="E2420" s="419">
        <v>32370</v>
      </c>
      <c r="F2420" s="413">
        <v>107.45</v>
      </c>
      <c r="G2420" s="414">
        <f t="shared" si="74"/>
        <v>301.25639832480221</v>
      </c>
      <c r="H2420" s="415">
        <f t="shared" si="75"/>
        <v>1.5062819916240111</v>
      </c>
    </row>
    <row r="2421" spans="1:8" ht="15" hidden="1" thickBot="1">
      <c r="A2421" s="409">
        <v>202202</v>
      </c>
      <c r="B2421" s="416" t="s">
        <v>610</v>
      </c>
      <c r="C2421" s="417" t="s">
        <v>480</v>
      </c>
      <c r="D2421" s="418" t="s">
        <v>337</v>
      </c>
      <c r="E2421" s="419">
        <v>32370</v>
      </c>
      <c r="F2421" s="413">
        <v>107.45</v>
      </c>
      <c r="G2421" s="414">
        <f t="shared" si="74"/>
        <v>301.25639832480221</v>
      </c>
      <c r="H2421" s="415">
        <f t="shared" si="75"/>
        <v>1.5062819916240111</v>
      </c>
    </row>
    <row r="2422" spans="1:8" ht="15" hidden="1" thickBot="1">
      <c r="A2422" s="409">
        <v>202202</v>
      </c>
      <c r="B2422" s="416" t="s">
        <v>612</v>
      </c>
      <c r="C2422" s="417" t="s">
        <v>480</v>
      </c>
      <c r="D2422" s="418" t="s">
        <v>339</v>
      </c>
      <c r="E2422" s="419">
        <v>162</v>
      </c>
      <c r="F2422" s="413">
        <v>107.45</v>
      </c>
      <c r="G2422" s="414">
        <f t="shared" si="74"/>
        <v>1.5076779897626802</v>
      </c>
      <c r="H2422" s="415">
        <f t="shared" si="75"/>
        <v>1.5076779897626802</v>
      </c>
    </row>
    <row r="2423" spans="1:8" ht="15" hidden="1" thickBot="1">
      <c r="A2423" s="409">
        <v>202202</v>
      </c>
      <c r="B2423" s="416" t="s">
        <v>613</v>
      </c>
      <c r="C2423" s="417" t="s">
        <v>480</v>
      </c>
      <c r="D2423" s="418" t="s">
        <v>337</v>
      </c>
      <c r="E2423" s="419">
        <v>32370</v>
      </c>
      <c r="F2423" s="413">
        <v>107.45</v>
      </c>
      <c r="G2423" s="414">
        <f t="shared" si="74"/>
        <v>301.25639832480221</v>
      </c>
      <c r="H2423" s="415">
        <f t="shared" si="75"/>
        <v>1.5062819916240111</v>
      </c>
    </row>
    <row r="2424" spans="1:8" ht="15" hidden="1" thickBot="1">
      <c r="A2424" s="409">
        <v>202202</v>
      </c>
      <c r="B2424" s="416" t="s">
        <v>614</v>
      </c>
      <c r="C2424" s="417" t="s">
        <v>480</v>
      </c>
      <c r="D2424" s="418" t="s">
        <v>337</v>
      </c>
      <c r="E2424" s="419">
        <v>32370</v>
      </c>
      <c r="F2424" s="413">
        <v>107.45</v>
      </c>
      <c r="G2424" s="414">
        <f t="shared" si="74"/>
        <v>301.25639832480221</v>
      </c>
      <c r="H2424" s="415">
        <f t="shared" si="75"/>
        <v>1.5062819916240111</v>
      </c>
    </row>
    <row r="2425" spans="1:8" ht="15" hidden="1" thickBot="1">
      <c r="A2425" s="409">
        <v>202202</v>
      </c>
      <c r="B2425" s="416" t="s">
        <v>615</v>
      </c>
      <c r="C2425" s="417" t="s">
        <v>480</v>
      </c>
      <c r="D2425" s="418" t="s">
        <v>339</v>
      </c>
      <c r="E2425" s="419">
        <v>23.34</v>
      </c>
      <c r="F2425" s="413">
        <v>107.45</v>
      </c>
      <c r="G2425" s="414">
        <f t="shared" si="74"/>
        <v>0.21721731037691949</v>
      </c>
      <c r="H2425" s="415">
        <f t="shared" si="75"/>
        <v>0.21721731037691949</v>
      </c>
    </row>
    <row r="2426" spans="1:8" ht="15" hidden="1" thickBot="1">
      <c r="A2426" s="409">
        <v>202202</v>
      </c>
      <c r="B2426" s="416" t="s">
        <v>616</v>
      </c>
      <c r="C2426" s="417" t="s">
        <v>480</v>
      </c>
      <c r="D2426" s="418" t="s">
        <v>337</v>
      </c>
      <c r="E2426" s="419">
        <v>31665</v>
      </c>
      <c r="F2426" s="413">
        <v>107.45</v>
      </c>
      <c r="G2426" s="414">
        <f t="shared" si="74"/>
        <v>294.69520707305725</v>
      </c>
      <c r="H2426" s="415">
        <f t="shared" si="75"/>
        <v>1.4734760353652863</v>
      </c>
    </row>
    <row r="2427" spans="1:8" ht="15" hidden="1" thickBot="1">
      <c r="A2427" s="409">
        <v>202202</v>
      </c>
      <c r="B2427" s="416" t="s">
        <v>617</v>
      </c>
      <c r="C2427" s="417" t="s">
        <v>480</v>
      </c>
      <c r="D2427" s="418" t="s">
        <v>337</v>
      </c>
      <c r="E2427" s="419">
        <v>42792</v>
      </c>
      <c r="F2427" s="413">
        <v>107.45</v>
      </c>
      <c r="G2427" s="414">
        <f t="shared" si="74"/>
        <v>398.25034899953465</v>
      </c>
      <c r="H2427" s="415">
        <f t="shared" si="75"/>
        <v>1.9912517449976732</v>
      </c>
    </row>
    <row r="2428" spans="1:8" ht="15" hidden="1" thickBot="1">
      <c r="A2428" s="409">
        <v>202202</v>
      </c>
      <c r="B2428" s="416" t="s">
        <v>618</v>
      </c>
      <c r="C2428" s="417" t="s">
        <v>480</v>
      </c>
      <c r="D2428" s="418" t="s">
        <v>337</v>
      </c>
      <c r="E2428" s="419">
        <v>54857</v>
      </c>
      <c r="F2428" s="413">
        <v>107.45</v>
      </c>
      <c r="G2428" s="414">
        <f t="shared" si="74"/>
        <v>510.53513261982317</v>
      </c>
      <c r="H2428" s="415">
        <f t="shared" si="75"/>
        <v>2.5526756630991159</v>
      </c>
    </row>
    <row r="2429" spans="1:8" ht="15" hidden="1" thickBot="1">
      <c r="A2429" s="409">
        <v>202202</v>
      </c>
      <c r="B2429" s="416" t="s">
        <v>619</v>
      </c>
      <c r="C2429" s="417" t="s">
        <v>480</v>
      </c>
      <c r="D2429" s="418" t="s">
        <v>337</v>
      </c>
      <c r="E2429" s="419">
        <v>32370</v>
      </c>
      <c r="F2429" s="413">
        <v>107.45</v>
      </c>
      <c r="G2429" s="414">
        <f t="shared" si="74"/>
        <v>301.25639832480221</v>
      </c>
      <c r="H2429" s="415">
        <f t="shared" si="75"/>
        <v>1.5062819916240111</v>
      </c>
    </row>
    <row r="2430" spans="1:8" ht="15" hidden="1" thickBot="1">
      <c r="A2430" s="409">
        <v>202202</v>
      </c>
      <c r="B2430" s="416" t="s">
        <v>620</v>
      </c>
      <c r="C2430" s="417" t="s">
        <v>480</v>
      </c>
      <c r="D2430" s="418" t="s">
        <v>339</v>
      </c>
      <c r="E2430" s="419">
        <v>162</v>
      </c>
      <c r="F2430" s="413">
        <v>107.45</v>
      </c>
      <c r="G2430" s="414">
        <f t="shared" si="74"/>
        <v>1.5076779897626802</v>
      </c>
      <c r="H2430" s="415">
        <f t="shared" si="75"/>
        <v>1.5076779897626802</v>
      </c>
    </row>
    <row r="2431" spans="1:8" ht="15" hidden="1" thickBot="1">
      <c r="A2431" s="409">
        <v>202202</v>
      </c>
      <c r="B2431" s="416" t="s">
        <v>621</v>
      </c>
      <c r="C2431" s="417" t="s">
        <v>480</v>
      </c>
      <c r="D2431" s="418" t="s">
        <v>337</v>
      </c>
      <c r="E2431" s="419">
        <v>55565</v>
      </c>
      <c r="F2431" s="413">
        <v>107.45</v>
      </c>
      <c r="G2431" s="414">
        <f t="shared" si="74"/>
        <v>517.12424383434154</v>
      </c>
      <c r="H2431" s="415">
        <f t="shared" si="75"/>
        <v>2.5856212191717076</v>
      </c>
    </row>
    <row r="2432" spans="1:8" ht="15" hidden="1" thickBot="1">
      <c r="A2432" s="409">
        <v>202202</v>
      </c>
      <c r="B2432" s="416" t="s">
        <v>622</v>
      </c>
      <c r="C2432" s="417" t="s">
        <v>480</v>
      </c>
      <c r="D2432" s="418" t="s">
        <v>339</v>
      </c>
      <c r="E2432" s="419">
        <v>278</v>
      </c>
      <c r="F2432" s="413">
        <v>107.45</v>
      </c>
      <c r="G2432" s="414">
        <f t="shared" si="74"/>
        <v>2.5872498836668218</v>
      </c>
      <c r="H2432" s="415">
        <f t="shared" si="75"/>
        <v>2.5872498836668218</v>
      </c>
    </row>
    <row r="2433" spans="1:8" ht="15" hidden="1" thickBot="1">
      <c r="A2433" s="409">
        <v>202202</v>
      </c>
      <c r="B2433" s="416" t="s">
        <v>625</v>
      </c>
      <c r="C2433" s="417" t="s">
        <v>480</v>
      </c>
      <c r="D2433" s="418" t="s">
        <v>337</v>
      </c>
      <c r="E2433" s="419">
        <v>50068</v>
      </c>
      <c r="F2433" s="413">
        <v>107.45</v>
      </c>
      <c r="G2433" s="414">
        <f t="shared" si="74"/>
        <v>465.96556537924613</v>
      </c>
      <c r="H2433" s="415">
        <f t="shared" si="75"/>
        <v>2.3298278268962305</v>
      </c>
    </row>
    <row r="2434" spans="1:8" ht="15" hidden="1" thickBot="1">
      <c r="A2434" s="409">
        <v>202202</v>
      </c>
      <c r="B2434" s="416" t="s">
        <v>626</v>
      </c>
      <c r="C2434" s="417" t="s">
        <v>480</v>
      </c>
      <c r="D2434" s="418" t="s">
        <v>339</v>
      </c>
      <c r="E2434" s="419">
        <v>250</v>
      </c>
      <c r="F2434" s="413">
        <v>107.45</v>
      </c>
      <c r="G2434" s="414">
        <f t="shared" ref="G2434:G2497" si="76">+E2434/F2434</f>
        <v>2.3266635644485807</v>
      </c>
      <c r="H2434" s="415">
        <f t="shared" ref="H2434:H2497" si="77">IF(D2434="TB",G2434/200,IF(D2434="LT",G2434,"VER"))</f>
        <v>2.3266635644485807</v>
      </c>
    </row>
    <row r="2435" spans="1:8" ht="15" hidden="1" thickBot="1">
      <c r="A2435" s="409">
        <v>202202</v>
      </c>
      <c r="B2435" s="416" t="s">
        <v>627</v>
      </c>
      <c r="C2435" s="417" t="s">
        <v>480</v>
      </c>
      <c r="D2435" s="418" t="s">
        <v>337</v>
      </c>
      <c r="E2435" s="419">
        <v>50068</v>
      </c>
      <c r="F2435" s="413">
        <v>107.45</v>
      </c>
      <c r="G2435" s="414">
        <f t="shared" si="76"/>
        <v>465.96556537924613</v>
      </c>
      <c r="H2435" s="415">
        <f t="shared" si="77"/>
        <v>2.3298278268962305</v>
      </c>
    </row>
    <row r="2436" spans="1:8" ht="15" hidden="1" thickBot="1">
      <c r="A2436" s="409">
        <v>202202</v>
      </c>
      <c r="B2436" s="416" t="s">
        <v>628</v>
      </c>
      <c r="C2436" s="417" t="s">
        <v>480</v>
      </c>
      <c r="D2436" s="418" t="s">
        <v>339</v>
      </c>
      <c r="E2436" s="419">
        <v>250</v>
      </c>
      <c r="F2436" s="413">
        <v>107.45</v>
      </c>
      <c r="G2436" s="414">
        <f t="shared" si="76"/>
        <v>2.3266635644485807</v>
      </c>
      <c r="H2436" s="415">
        <f t="shared" si="77"/>
        <v>2.3266635644485807</v>
      </c>
    </row>
    <row r="2437" spans="1:8" ht="15" hidden="1" thickBot="1">
      <c r="A2437" s="409">
        <v>202202</v>
      </c>
      <c r="B2437" s="416" t="s">
        <v>629</v>
      </c>
      <c r="C2437" s="417" t="s">
        <v>480</v>
      </c>
      <c r="D2437" s="418" t="s">
        <v>337</v>
      </c>
      <c r="E2437" s="419">
        <v>74586</v>
      </c>
      <c r="F2437" s="413">
        <v>107.45</v>
      </c>
      <c r="G2437" s="414">
        <f t="shared" si="76"/>
        <v>694.14611447184734</v>
      </c>
      <c r="H2437" s="415">
        <f t="shared" si="77"/>
        <v>3.4707305723592365</v>
      </c>
    </row>
    <row r="2438" spans="1:8" ht="15" hidden="1" thickBot="1">
      <c r="A2438" s="409">
        <v>202202</v>
      </c>
      <c r="B2438" s="416" t="s">
        <v>630</v>
      </c>
      <c r="C2438" s="417" t="s">
        <v>480</v>
      </c>
      <c r="D2438" s="418" t="s">
        <v>337</v>
      </c>
      <c r="E2438" s="419">
        <v>54499</v>
      </c>
      <c r="F2438" s="413">
        <v>107.45</v>
      </c>
      <c r="G2438" s="414">
        <f t="shared" si="76"/>
        <v>507.20335039553277</v>
      </c>
      <c r="H2438" s="415">
        <f t="shared" si="77"/>
        <v>2.5360167519776637</v>
      </c>
    </row>
    <row r="2439" spans="1:8" ht="15" hidden="1" thickBot="1">
      <c r="A2439" s="409">
        <v>202202</v>
      </c>
      <c r="B2439" s="416" t="s">
        <v>631</v>
      </c>
      <c r="C2439" s="417" t="s">
        <v>480</v>
      </c>
      <c r="D2439" s="418" t="s">
        <v>339</v>
      </c>
      <c r="E2439" s="419">
        <v>272</v>
      </c>
      <c r="F2439" s="413">
        <v>107.45</v>
      </c>
      <c r="G2439" s="414">
        <f t="shared" si="76"/>
        <v>2.5314099581200558</v>
      </c>
      <c r="H2439" s="415">
        <f t="shared" si="77"/>
        <v>2.5314099581200558</v>
      </c>
    </row>
    <row r="2440" spans="1:8" ht="15" hidden="1" thickBot="1">
      <c r="A2440" s="409">
        <v>202202</v>
      </c>
      <c r="B2440" s="416" t="s">
        <v>632</v>
      </c>
      <c r="C2440" s="417" t="s">
        <v>480</v>
      </c>
      <c r="D2440" s="418" t="s">
        <v>337</v>
      </c>
      <c r="E2440" s="419">
        <v>74780</v>
      </c>
      <c r="F2440" s="413">
        <v>107.45</v>
      </c>
      <c r="G2440" s="414">
        <f t="shared" si="76"/>
        <v>695.95160539785945</v>
      </c>
      <c r="H2440" s="415">
        <f t="shared" si="77"/>
        <v>3.4797580269892974</v>
      </c>
    </row>
    <row r="2441" spans="1:8" ht="15" hidden="1" thickBot="1">
      <c r="A2441" s="409">
        <v>202202</v>
      </c>
      <c r="B2441" s="416" t="s">
        <v>633</v>
      </c>
      <c r="C2441" s="417" t="s">
        <v>480</v>
      </c>
      <c r="D2441" s="418" t="s">
        <v>339</v>
      </c>
      <c r="E2441" s="419">
        <v>374</v>
      </c>
      <c r="F2441" s="413">
        <v>107.45</v>
      </c>
      <c r="G2441" s="414">
        <f t="shared" si="76"/>
        <v>3.4806886924150766</v>
      </c>
      <c r="H2441" s="415">
        <f t="shared" si="77"/>
        <v>3.4806886924150766</v>
      </c>
    </row>
    <row r="2442" spans="1:8" ht="15" hidden="1" thickBot="1">
      <c r="A2442" s="409">
        <v>202202</v>
      </c>
      <c r="B2442" s="416" t="s">
        <v>634</v>
      </c>
      <c r="C2442" s="417" t="s">
        <v>480</v>
      </c>
      <c r="D2442" s="418" t="s">
        <v>337</v>
      </c>
      <c r="E2442" s="419">
        <v>50068</v>
      </c>
      <c r="F2442" s="413">
        <v>107.45</v>
      </c>
      <c r="G2442" s="414">
        <f t="shared" si="76"/>
        <v>465.96556537924613</v>
      </c>
      <c r="H2442" s="415">
        <f t="shared" si="77"/>
        <v>2.3298278268962305</v>
      </c>
    </row>
    <row r="2443" spans="1:8" ht="15" hidden="1" thickBot="1">
      <c r="A2443" s="409">
        <v>202202</v>
      </c>
      <c r="B2443" s="416" t="s">
        <v>635</v>
      </c>
      <c r="C2443" s="417" t="s">
        <v>480</v>
      </c>
      <c r="D2443" s="418" t="s">
        <v>339</v>
      </c>
      <c r="E2443" s="419">
        <v>250</v>
      </c>
      <c r="F2443" s="413">
        <v>107.45</v>
      </c>
      <c r="G2443" s="414">
        <f t="shared" si="76"/>
        <v>2.3266635644485807</v>
      </c>
      <c r="H2443" s="415">
        <f t="shared" si="77"/>
        <v>2.3266635644485807</v>
      </c>
    </row>
    <row r="2444" spans="1:8" ht="15" hidden="1" thickBot="1">
      <c r="A2444" s="409">
        <v>202202</v>
      </c>
      <c r="B2444" s="416" t="s">
        <v>636</v>
      </c>
      <c r="C2444" s="417" t="s">
        <v>480</v>
      </c>
      <c r="D2444" s="418" t="s">
        <v>337</v>
      </c>
      <c r="E2444" s="419">
        <v>50068</v>
      </c>
      <c r="F2444" s="413">
        <v>107.45</v>
      </c>
      <c r="G2444" s="414">
        <f t="shared" si="76"/>
        <v>465.96556537924613</v>
      </c>
      <c r="H2444" s="415">
        <f t="shared" si="77"/>
        <v>2.3298278268962305</v>
      </c>
    </row>
    <row r="2445" spans="1:8" ht="15" hidden="1" thickBot="1">
      <c r="A2445" s="409">
        <v>202202</v>
      </c>
      <c r="B2445" s="416" t="s">
        <v>637</v>
      </c>
      <c r="C2445" s="417" t="s">
        <v>480</v>
      </c>
      <c r="D2445" s="418" t="s">
        <v>337</v>
      </c>
      <c r="E2445" s="419">
        <v>46791</v>
      </c>
      <c r="F2445" s="413">
        <v>107.45</v>
      </c>
      <c r="G2445" s="414">
        <f t="shared" si="76"/>
        <v>435.46765937645415</v>
      </c>
      <c r="H2445" s="415">
        <f t="shared" si="77"/>
        <v>2.1773382968822705</v>
      </c>
    </row>
    <row r="2446" spans="1:8" ht="15" hidden="1" thickBot="1">
      <c r="A2446" s="409">
        <v>202202</v>
      </c>
      <c r="B2446" s="416" t="s">
        <v>638</v>
      </c>
      <c r="C2446" s="417" t="s">
        <v>480</v>
      </c>
      <c r="D2446" s="418" t="s">
        <v>337</v>
      </c>
      <c r="E2446" s="419">
        <v>29063</v>
      </c>
      <c r="F2446" s="413">
        <v>107.45</v>
      </c>
      <c r="G2446" s="414">
        <f t="shared" si="76"/>
        <v>270.47929269427641</v>
      </c>
      <c r="H2446" s="415">
        <f t="shared" si="77"/>
        <v>1.3523964634713821</v>
      </c>
    </row>
    <row r="2447" spans="1:8" ht="15" hidden="1" thickBot="1">
      <c r="A2447" s="409">
        <v>202202</v>
      </c>
      <c r="B2447" s="416" t="s">
        <v>639</v>
      </c>
      <c r="C2447" s="417" t="s">
        <v>480</v>
      </c>
      <c r="D2447" s="418" t="s">
        <v>339</v>
      </c>
      <c r="E2447" s="419">
        <v>145</v>
      </c>
      <c r="F2447" s="413">
        <v>107.45</v>
      </c>
      <c r="G2447" s="414">
        <f t="shared" si="76"/>
        <v>1.3494648673801768</v>
      </c>
      <c r="H2447" s="415">
        <f t="shared" si="77"/>
        <v>1.3494648673801768</v>
      </c>
    </row>
    <row r="2448" spans="1:8" ht="15" hidden="1" thickBot="1">
      <c r="A2448" s="409">
        <v>202202</v>
      </c>
      <c r="B2448" s="416" t="s">
        <v>640</v>
      </c>
      <c r="C2448" s="417" t="s">
        <v>480</v>
      </c>
      <c r="D2448" s="418" t="s">
        <v>337</v>
      </c>
      <c r="E2448" s="419">
        <v>45778</v>
      </c>
      <c r="F2448" s="413">
        <v>107.45</v>
      </c>
      <c r="G2448" s="414">
        <f t="shared" si="76"/>
        <v>426.04001861330852</v>
      </c>
      <c r="H2448" s="415">
        <f t="shared" si="77"/>
        <v>2.1302000930665428</v>
      </c>
    </row>
    <row r="2449" spans="1:8" ht="15" hidden="1" thickBot="1">
      <c r="A2449" s="409">
        <v>202202</v>
      </c>
      <c r="B2449" s="416" t="s">
        <v>641</v>
      </c>
      <c r="C2449" s="417" t="s">
        <v>480</v>
      </c>
      <c r="D2449" s="418" t="s">
        <v>337</v>
      </c>
      <c r="E2449" s="419">
        <v>45778</v>
      </c>
      <c r="F2449" s="413">
        <v>107.45</v>
      </c>
      <c r="G2449" s="414">
        <f t="shared" si="76"/>
        <v>426.04001861330852</v>
      </c>
      <c r="H2449" s="415">
        <f t="shared" si="77"/>
        <v>2.1302000930665428</v>
      </c>
    </row>
    <row r="2450" spans="1:8" ht="15" hidden="1" thickBot="1">
      <c r="A2450" s="409">
        <v>202202</v>
      </c>
      <c r="B2450" s="416" t="s">
        <v>642</v>
      </c>
      <c r="C2450" s="417" t="s">
        <v>480</v>
      </c>
      <c r="D2450" s="418" t="s">
        <v>337</v>
      </c>
      <c r="E2450" s="419">
        <v>45778</v>
      </c>
      <c r="F2450" s="413">
        <v>107.45</v>
      </c>
      <c r="G2450" s="414">
        <f t="shared" si="76"/>
        <v>426.04001861330852</v>
      </c>
      <c r="H2450" s="415">
        <f t="shared" si="77"/>
        <v>2.1302000930665428</v>
      </c>
    </row>
    <row r="2451" spans="1:8" ht="15" hidden="1" thickBot="1">
      <c r="A2451" s="409">
        <v>202202</v>
      </c>
      <c r="B2451" s="416" t="s">
        <v>643</v>
      </c>
      <c r="C2451" s="417" t="s">
        <v>480</v>
      </c>
      <c r="D2451" s="418" t="s">
        <v>339</v>
      </c>
      <c r="E2451" s="419">
        <v>229</v>
      </c>
      <c r="F2451" s="413">
        <v>107.45</v>
      </c>
      <c r="G2451" s="414">
        <f t="shared" si="76"/>
        <v>2.1312238250348998</v>
      </c>
      <c r="H2451" s="415">
        <f t="shared" si="77"/>
        <v>2.1312238250348998</v>
      </c>
    </row>
    <row r="2452" spans="1:8" ht="15" hidden="1" thickBot="1">
      <c r="A2452" s="409">
        <v>202202</v>
      </c>
      <c r="B2452" s="416" t="s">
        <v>644</v>
      </c>
      <c r="C2452" s="417" t="s">
        <v>480</v>
      </c>
      <c r="D2452" s="418" t="s">
        <v>337</v>
      </c>
      <c r="E2452" s="419">
        <v>45778</v>
      </c>
      <c r="F2452" s="413">
        <v>107.45</v>
      </c>
      <c r="G2452" s="414">
        <f t="shared" si="76"/>
        <v>426.04001861330852</v>
      </c>
      <c r="H2452" s="415">
        <f t="shared" si="77"/>
        <v>2.1302000930665428</v>
      </c>
    </row>
    <row r="2453" spans="1:8" ht="15" hidden="1" thickBot="1">
      <c r="A2453" s="409">
        <v>202202</v>
      </c>
      <c r="B2453" s="416" t="s">
        <v>645</v>
      </c>
      <c r="C2453" s="417" t="s">
        <v>480</v>
      </c>
      <c r="D2453" s="418" t="s">
        <v>337</v>
      </c>
      <c r="E2453" s="419">
        <v>45778</v>
      </c>
      <c r="F2453" s="413">
        <v>107.45</v>
      </c>
      <c r="G2453" s="414">
        <f t="shared" si="76"/>
        <v>426.04001861330852</v>
      </c>
      <c r="H2453" s="415">
        <f t="shared" si="77"/>
        <v>2.1302000930665428</v>
      </c>
    </row>
    <row r="2454" spans="1:8" ht="15" hidden="1" thickBot="1">
      <c r="A2454" s="409">
        <v>202202</v>
      </c>
      <c r="B2454" s="416" t="s">
        <v>646</v>
      </c>
      <c r="C2454" s="417" t="s">
        <v>480</v>
      </c>
      <c r="D2454" s="418" t="s">
        <v>337</v>
      </c>
      <c r="E2454" s="419">
        <v>33049</v>
      </c>
      <c r="F2454" s="413">
        <v>107.45</v>
      </c>
      <c r="G2454" s="414">
        <f t="shared" si="76"/>
        <v>307.5756165658446</v>
      </c>
      <c r="H2454" s="415">
        <f t="shared" si="77"/>
        <v>1.5378780828292229</v>
      </c>
    </row>
    <row r="2455" spans="1:8" ht="15" hidden="1" thickBot="1">
      <c r="A2455" s="409">
        <v>202202</v>
      </c>
      <c r="B2455" s="416" t="s">
        <v>647</v>
      </c>
      <c r="C2455" s="417" t="s">
        <v>480</v>
      </c>
      <c r="D2455" s="418" t="s">
        <v>337</v>
      </c>
      <c r="E2455" s="419">
        <v>47361</v>
      </c>
      <c r="F2455" s="413">
        <v>107.45</v>
      </c>
      <c r="G2455" s="414">
        <f t="shared" si="76"/>
        <v>440.7724523033969</v>
      </c>
      <c r="H2455" s="415">
        <f t="shared" si="77"/>
        <v>2.2038622615169845</v>
      </c>
    </row>
    <row r="2456" spans="1:8" ht="15" hidden="1" thickBot="1">
      <c r="A2456" s="409">
        <v>202202</v>
      </c>
      <c r="B2456" s="416" t="s">
        <v>648</v>
      </c>
      <c r="C2456" s="417" t="s">
        <v>480</v>
      </c>
      <c r="D2456" s="418" t="s">
        <v>339</v>
      </c>
      <c r="E2456" s="419">
        <v>165</v>
      </c>
      <c r="F2456" s="413">
        <v>107.45</v>
      </c>
      <c r="G2456" s="414">
        <f t="shared" si="76"/>
        <v>1.5355979525360632</v>
      </c>
      <c r="H2456" s="415">
        <f t="shared" si="77"/>
        <v>1.5355979525360632</v>
      </c>
    </row>
    <row r="2457" spans="1:8" ht="15" hidden="1" thickBot="1">
      <c r="A2457" s="409">
        <v>202202</v>
      </c>
      <c r="B2457" s="416" t="s">
        <v>649</v>
      </c>
      <c r="C2457" s="417" t="s">
        <v>480</v>
      </c>
      <c r="D2457" s="418" t="s">
        <v>337</v>
      </c>
      <c r="E2457" s="419">
        <v>33049</v>
      </c>
      <c r="F2457" s="413">
        <v>107.45</v>
      </c>
      <c r="G2457" s="414">
        <f t="shared" si="76"/>
        <v>307.5756165658446</v>
      </c>
      <c r="H2457" s="415">
        <f t="shared" si="77"/>
        <v>1.5378780828292229</v>
      </c>
    </row>
    <row r="2458" spans="1:8" ht="15" hidden="1" thickBot="1">
      <c r="A2458" s="409">
        <v>202202</v>
      </c>
      <c r="B2458" s="416" t="s">
        <v>650</v>
      </c>
      <c r="C2458" s="417" t="s">
        <v>480</v>
      </c>
      <c r="D2458" s="418" t="s">
        <v>337</v>
      </c>
      <c r="E2458" s="419">
        <v>30055</v>
      </c>
      <c r="F2458" s="413">
        <v>107.45</v>
      </c>
      <c r="G2458" s="414">
        <f t="shared" si="76"/>
        <v>279.71149371800834</v>
      </c>
      <c r="H2458" s="415">
        <f t="shared" si="77"/>
        <v>1.3985574685900417</v>
      </c>
    </row>
    <row r="2459" spans="1:8" ht="15" hidden="1" thickBot="1">
      <c r="A2459" s="409">
        <v>202202</v>
      </c>
      <c r="B2459" s="416" t="s">
        <v>651</v>
      </c>
      <c r="C2459" s="417" t="s">
        <v>480</v>
      </c>
      <c r="D2459" s="418" t="s">
        <v>339</v>
      </c>
      <c r="E2459" s="419">
        <v>150</v>
      </c>
      <c r="F2459" s="413">
        <v>107.45</v>
      </c>
      <c r="G2459" s="414">
        <f t="shared" si="76"/>
        <v>1.3959981386691485</v>
      </c>
      <c r="H2459" s="415">
        <f t="shared" si="77"/>
        <v>1.3959981386691485</v>
      </c>
    </row>
    <row r="2460" spans="1:8" ht="15" hidden="1" thickBot="1">
      <c r="A2460" s="409">
        <v>202202</v>
      </c>
      <c r="B2460" s="416" t="s">
        <v>652</v>
      </c>
      <c r="C2460" s="417" t="s">
        <v>480</v>
      </c>
      <c r="D2460" s="418" t="s">
        <v>337</v>
      </c>
      <c r="E2460" s="419">
        <v>76640</v>
      </c>
      <c r="F2460" s="413">
        <v>107.45</v>
      </c>
      <c r="G2460" s="414">
        <f t="shared" si="76"/>
        <v>713.26198231735691</v>
      </c>
      <c r="H2460" s="415">
        <f t="shared" si="77"/>
        <v>3.5663099115867847</v>
      </c>
    </row>
    <row r="2461" spans="1:8" ht="15" hidden="1" thickBot="1">
      <c r="A2461" s="409">
        <v>202202</v>
      </c>
      <c r="B2461" s="416" t="s">
        <v>653</v>
      </c>
      <c r="C2461" s="417" t="s">
        <v>480</v>
      </c>
      <c r="D2461" s="418" t="s">
        <v>339</v>
      </c>
      <c r="E2461" s="419">
        <v>383</v>
      </c>
      <c r="F2461" s="413">
        <v>107.45</v>
      </c>
      <c r="G2461" s="414">
        <f t="shared" si="76"/>
        <v>3.5644485807352257</v>
      </c>
      <c r="H2461" s="415">
        <f t="shared" si="77"/>
        <v>3.5644485807352257</v>
      </c>
    </row>
    <row r="2462" spans="1:8" ht="15" hidden="1" thickBot="1">
      <c r="A2462" s="409">
        <v>202202</v>
      </c>
      <c r="B2462" s="416" t="s">
        <v>654</v>
      </c>
      <c r="C2462" s="417" t="s">
        <v>480</v>
      </c>
      <c r="D2462" s="418" t="s">
        <v>337</v>
      </c>
      <c r="E2462" s="419">
        <v>76640</v>
      </c>
      <c r="F2462" s="413">
        <v>107.45</v>
      </c>
      <c r="G2462" s="414">
        <f t="shared" si="76"/>
        <v>713.26198231735691</v>
      </c>
      <c r="H2462" s="415">
        <f t="shared" si="77"/>
        <v>3.5663099115867847</v>
      </c>
    </row>
    <row r="2463" spans="1:8" ht="15" hidden="1" thickBot="1">
      <c r="A2463" s="409">
        <v>202202</v>
      </c>
      <c r="B2463" s="416" t="s">
        <v>655</v>
      </c>
      <c r="C2463" s="417" t="s">
        <v>480</v>
      </c>
      <c r="D2463" s="418" t="s">
        <v>337</v>
      </c>
      <c r="E2463" s="419">
        <v>33049</v>
      </c>
      <c r="F2463" s="413">
        <v>107.45</v>
      </c>
      <c r="G2463" s="414">
        <f t="shared" si="76"/>
        <v>307.5756165658446</v>
      </c>
      <c r="H2463" s="415">
        <f t="shared" si="77"/>
        <v>1.5378780828292229</v>
      </c>
    </row>
    <row r="2464" spans="1:8" ht="15" hidden="1" thickBot="1">
      <c r="A2464" s="409">
        <v>202202</v>
      </c>
      <c r="B2464" s="416" t="s">
        <v>656</v>
      </c>
      <c r="C2464" s="417" t="s">
        <v>480</v>
      </c>
      <c r="D2464" s="418" t="s">
        <v>339</v>
      </c>
      <c r="E2464" s="419">
        <v>165</v>
      </c>
      <c r="F2464" s="413">
        <v>107.45</v>
      </c>
      <c r="G2464" s="414">
        <f t="shared" si="76"/>
        <v>1.5355979525360632</v>
      </c>
      <c r="H2464" s="415">
        <f t="shared" si="77"/>
        <v>1.5355979525360632</v>
      </c>
    </row>
    <row r="2465" spans="1:8" ht="15" hidden="1" thickBot="1">
      <c r="A2465" s="409">
        <v>202202</v>
      </c>
      <c r="B2465" s="416" t="s">
        <v>657</v>
      </c>
      <c r="C2465" s="417" t="s">
        <v>480</v>
      </c>
      <c r="D2465" s="418" t="s">
        <v>337</v>
      </c>
      <c r="E2465" s="419">
        <v>74686</v>
      </c>
      <c r="F2465" s="413">
        <v>107.45</v>
      </c>
      <c r="G2465" s="414">
        <f t="shared" si="76"/>
        <v>695.07677989762681</v>
      </c>
      <c r="H2465" s="415">
        <f t="shared" si="77"/>
        <v>3.4753838994881341</v>
      </c>
    </row>
    <row r="2466" spans="1:8" ht="15" hidden="1" thickBot="1">
      <c r="A2466" s="409">
        <v>202202</v>
      </c>
      <c r="B2466" s="416" t="s">
        <v>658</v>
      </c>
      <c r="C2466" s="417" t="s">
        <v>480</v>
      </c>
      <c r="D2466" s="418" t="s">
        <v>339</v>
      </c>
      <c r="E2466" s="419">
        <v>373</v>
      </c>
      <c r="F2466" s="413">
        <v>107.45</v>
      </c>
      <c r="G2466" s="414">
        <f t="shared" si="76"/>
        <v>3.4713820381572824</v>
      </c>
      <c r="H2466" s="415">
        <f t="shared" si="77"/>
        <v>3.4713820381572824</v>
      </c>
    </row>
    <row r="2467" spans="1:8" ht="15" hidden="1" thickBot="1">
      <c r="A2467" s="409">
        <v>202202</v>
      </c>
      <c r="B2467" s="416" t="s">
        <v>659</v>
      </c>
      <c r="C2467" s="417" t="s">
        <v>480</v>
      </c>
      <c r="D2467" s="418" t="s">
        <v>337</v>
      </c>
      <c r="E2467" s="419">
        <v>68653</v>
      </c>
      <c r="F2467" s="413">
        <v>107.45</v>
      </c>
      <c r="G2467" s="414">
        <f t="shared" si="76"/>
        <v>638.92973476035365</v>
      </c>
      <c r="H2467" s="415">
        <f t="shared" si="77"/>
        <v>3.1946486738017681</v>
      </c>
    </row>
    <row r="2468" spans="1:8" ht="15" hidden="1" thickBot="1">
      <c r="A2468" s="409">
        <v>202202</v>
      </c>
      <c r="B2468" s="416" t="s">
        <v>660</v>
      </c>
      <c r="C2468" s="417" t="s">
        <v>480</v>
      </c>
      <c r="D2468" s="418" t="s">
        <v>381</v>
      </c>
      <c r="E2468" s="419">
        <v>7191</v>
      </c>
      <c r="F2468" s="413">
        <v>107.45</v>
      </c>
      <c r="G2468" s="414">
        <f t="shared" si="76"/>
        <v>66.924150767798977</v>
      </c>
      <c r="H2468" s="415" t="str">
        <f t="shared" si="77"/>
        <v>VER</v>
      </c>
    </row>
    <row r="2469" spans="1:8" ht="15" hidden="1" thickBot="1">
      <c r="A2469" s="409">
        <v>202202</v>
      </c>
      <c r="B2469" s="416" t="s">
        <v>661</v>
      </c>
      <c r="C2469" s="417" t="s">
        <v>480</v>
      </c>
      <c r="D2469" s="418" t="s">
        <v>337</v>
      </c>
      <c r="E2469" s="419">
        <v>74686</v>
      </c>
      <c r="F2469" s="413">
        <v>107.45</v>
      </c>
      <c r="G2469" s="414">
        <f t="shared" si="76"/>
        <v>695.07677989762681</v>
      </c>
      <c r="H2469" s="415">
        <f t="shared" si="77"/>
        <v>3.4753838994881341</v>
      </c>
    </row>
    <row r="2470" spans="1:8" ht="15" hidden="1" thickBot="1">
      <c r="A2470" s="409">
        <v>202202</v>
      </c>
      <c r="B2470" s="416" t="s">
        <v>662</v>
      </c>
      <c r="C2470" s="417" t="s">
        <v>480</v>
      </c>
      <c r="D2470" s="418" t="s">
        <v>339</v>
      </c>
      <c r="E2470" s="419">
        <v>373</v>
      </c>
      <c r="F2470" s="413">
        <v>107.45</v>
      </c>
      <c r="G2470" s="414">
        <f t="shared" si="76"/>
        <v>3.4713820381572824</v>
      </c>
      <c r="H2470" s="415">
        <f t="shared" si="77"/>
        <v>3.4713820381572824</v>
      </c>
    </row>
    <row r="2471" spans="1:8" ht="15" hidden="1" thickBot="1">
      <c r="A2471" s="409">
        <v>202202</v>
      </c>
      <c r="B2471" s="416" t="s">
        <v>663</v>
      </c>
      <c r="C2471" s="417" t="s">
        <v>480</v>
      </c>
      <c r="D2471" s="418" t="s">
        <v>337</v>
      </c>
      <c r="E2471" s="419">
        <v>74686</v>
      </c>
      <c r="F2471" s="413">
        <v>107.45</v>
      </c>
      <c r="G2471" s="414">
        <f t="shared" si="76"/>
        <v>695.07677989762681</v>
      </c>
      <c r="H2471" s="415">
        <f t="shared" si="77"/>
        <v>3.4753838994881341</v>
      </c>
    </row>
    <row r="2472" spans="1:8" ht="15" hidden="1" thickBot="1">
      <c r="A2472" s="409">
        <v>202202</v>
      </c>
      <c r="B2472" s="416" t="s">
        <v>664</v>
      </c>
      <c r="C2472" s="417" t="s">
        <v>480</v>
      </c>
      <c r="D2472" s="418" t="s">
        <v>337</v>
      </c>
      <c r="E2472" s="419">
        <v>65107</v>
      </c>
      <c r="F2472" s="413">
        <v>107.45</v>
      </c>
      <c r="G2472" s="414">
        <f t="shared" si="76"/>
        <v>605.92833876221493</v>
      </c>
      <c r="H2472" s="415">
        <f t="shared" si="77"/>
        <v>3.0296416938110746</v>
      </c>
    </row>
    <row r="2473" spans="1:8" ht="15" hidden="1" thickBot="1">
      <c r="A2473" s="409">
        <v>202202</v>
      </c>
      <c r="B2473" s="416" t="s">
        <v>665</v>
      </c>
      <c r="C2473" s="417" t="s">
        <v>480</v>
      </c>
      <c r="D2473" s="418" t="s">
        <v>339</v>
      </c>
      <c r="E2473" s="419">
        <v>326</v>
      </c>
      <c r="F2473" s="413">
        <v>107.45</v>
      </c>
      <c r="G2473" s="414">
        <f t="shared" si="76"/>
        <v>3.0339692880409492</v>
      </c>
      <c r="H2473" s="415">
        <f t="shared" si="77"/>
        <v>3.0339692880409492</v>
      </c>
    </row>
    <row r="2474" spans="1:8" ht="15" hidden="1" thickBot="1">
      <c r="A2474" s="409">
        <v>202202</v>
      </c>
      <c r="B2474" s="416" t="s">
        <v>666</v>
      </c>
      <c r="C2474" s="417" t="s">
        <v>480</v>
      </c>
      <c r="D2474" s="418" t="s">
        <v>337</v>
      </c>
      <c r="E2474" s="419">
        <v>74686</v>
      </c>
      <c r="F2474" s="413">
        <v>107.45</v>
      </c>
      <c r="G2474" s="414">
        <f t="shared" si="76"/>
        <v>695.07677989762681</v>
      </c>
      <c r="H2474" s="415">
        <f t="shared" si="77"/>
        <v>3.4753838994881341</v>
      </c>
    </row>
    <row r="2475" spans="1:8" ht="15" hidden="1" thickBot="1">
      <c r="A2475" s="409">
        <v>202202</v>
      </c>
      <c r="B2475" s="416" t="s">
        <v>668</v>
      </c>
      <c r="C2475" s="417" t="s">
        <v>480</v>
      </c>
      <c r="D2475" s="418" t="s">
        <v>337</v>
      </c>
      <c r="E2475" s="419">
        <v>54374</v>
      </c>
      <c r="F2475" s="413">
        <v>107.45</v>
      </c>
      <c r="G2475" s="414">
        <f t="shared" si="76"/>
        <v>506.04001861330852</v>
      </c>
      <c r="H2475" s="415">
        <f t="shared" si="77"/>
        <v>2.5302000930665427</v>
      </c>
    </row>
    <row r="2476" spans="1:8" ht="15" hidden="1" thickBot="1">
      <c r="A2476" s="409">
        <v>202202</v>
      </c>
      <c r="B2476" s="416" t="s">
        <v>669</v>
      </c>
      <c r="C2476" s="417" t="s">
        <v>480</v>
      </c>
      <c r="D2476" s="418" t="s">
        <v>339</v>
      </c>
      <c r="E2476" s="419">
        <v>272</v>
      </c>
      <c r="F2476" s="413">
        <v>107.45</v>
      </c>
      <c r="G2476" s="414">
        <f t="shared" si="76"/>
        <v>2.5314099581200558</v>
      </c>
      <c r="H2476" s="415">
        <f t="shared" si="77"/>
        <v>2.5314099581200558</v>
      </c>
    </row>
    <row r="2477" spans="1:8" ht="15" hidden="1" thickBot="1">
      <c r="A2477" s="409">
        <v>202202</v>
      </c>
      <c r="B2477" s="416" t="s">
        <v>670</v>
      </c>
      <c r="C2477" s="417" t="s">
        <v>480</v>
      </c>
      <c r="D2477" s="418" t="s">
        <v>337</v>
      </c>
      <c r="E2477" s="419">
        <v>54374</v>
      </c>
      <c r="F2477" s="413">
        <v>107.45</v>
      </c>
      <c r="G2477" s="414">
        <f t="shared" si="76"/>
        <v>506.04001861330852</v>
      </c>
      <c r="H2477" s="415">
        <f t="shared" si="77"/>
        <v>2.5302000930665427</v>
      </c>
    </row>
    <row r="2478" spans="1:8" ht="15" hidden="1" thickBot="1">
      <c r="A2478" s="409">
        <v>202202</v>
      </c>
      <c r="B2478" s="416" t="s">
        <v>671</v>
      </c>
      <c r="C2478" s="417" t="s">
        <v>672</v>
      </c>
      <c r="D2478" s="418" t="s">
        <v>374</v>
      </c>
      <c r="E2478" s="419">
        <v>498</v>
      </c>
      <c r="F2478" s="413">
        <v>107.45</v>
      </c>
      <c r="G2478" s="414">
        <f t="shared" si="76"/>
        <v>4.634713820381573</v>
      </c>
      <c r="H2478" s="415" t="str">
        <f t="shared" si="77"/>
        <v>VER</v>
      </c>
    </row>
    <row r="2479" spans="1:8" ht="15" hidden="1" thickBot="1">
      <c r="A2479" s="409">
        <v>202202</v>
      </c>
      <c r="B2479" s="416" t="s">
        <v>673</v>
      </c>
      <c r="C2479" s="417" t="s">
        <v>674</v>
      </c>
      <c r="D2479" s="418" t="s">
        <v>374</v>
      </c>
      <c r="E2479" s="419">
        <v>16.75</v>
      </c>
      <c r="F2479" s="413">
        <v>107.45</v>
      </c>
      <c r="G2479" s="414">
        <f t="shared" si="76"/>
        <v>0.15588645881805491</v>
      </c>
      <c r="H2479" s="415" t="str">
        <f t="shared" si="77"/>
        <v>VER</v>
      </c>
    </row>
    <row r="2480" spans="1:8" ht="15" hidden="1" thickBot="1">
      <c r="A2480" s="409">
        <v>202202</v>
      </c>
      <c r="B2480" s="416" t="s">
        <v>675</v>
      </c>
      <c r="C2480" s="417" t="s">
        <v>676</v>
      </c>
      <c r="D2480" s="418" t="s">
        <v>337</v>
      </c>
      <c r="E2480" s="419">
        <v>39282</v>
      </c>
      <c r="F2480" s="413">
        <v>107.45</v>
      </c>
      <c r="G2480" s="414">
        <f t="shared" si="76"/>
        <v>365.58399255467657</v>
      </c>
      <c r="H2480" s="415">
        <f t="shared" si="77"/>
        <v>1.8279199627733829</v>
      </c>
    </row>
    <row r="2481" spans="1:8" ht="15" hidden="1" thickBot="1">
      <c r="A2481" s="409">
        <v>202202</v>
      </c>
      <c r="B2481" s="416" t="s">
        <v>677</v>
      </c>
      <c r="C2481" s="417" t="s">
        <v>676</v>
      </c>
      <c r="D2481" s="418" t="s">
        <v>339</v>
      </c>
      <c r="E2481" s="419">
        <v>196</v>
      </c>
      <c r="F2481" s="413">
        <v>107.45</v>
      </c>
      <c r="G2481" s="414">
        <f t="shared" si="76"/>
        <v>1.8241042345276872</v>
      </c>
      <c r="H2481" s="415">
        <f t="shared" si="77"/>
        <v>1.8241042345276872</v>
      </c>
    </row>
    <row r="2482" spans="1:8" ht="15" hidden="1" thickBot="1">
      <c r="A2482" s="409">
        <v>202202</v>
      </c>
      <c r="B2482" s="416" t="s">
        <v>678</v>
      </c>
      <c r="C2482" s="417" t="s">
        <v>679</v>
      </c>
      <c r="D2482" s="418" t="s">
        <v>337</v>
      </c>
      <c r="E2482" s="419">
        <v>23148</v>
      </c>
      <c r="F2482" s="413">
        <v>107.45</v>
      </c>
      <c r="G2482" s="414">
        <f t="shared" si="76"/>
        <v>215.43043275942298</v>
      </c>
      <c r="H2482" s="415">
        <f t="shared" si="77"/>
        <v>1.0771521637971149</v>
      </c>
    </row>
    <row r="2483" spans="1:8" ht="15" hidden="1" thickBot="1">
      <c r="A2483" s="409">
        <v>202202</v>
      </c>
      <c r="B2483" s="416" t="s">
        <v>680</v>
      </c>
      <c r="C2483" s="417" t="s">
        <v>679</v>
      </c>
      <c r="D2483" s="418" t="s">
        <v>339</v>
      </c>
      <c r="E2483" s="419">
        <v>116</v>
      </c>
      <c r="F2483" s="413">
        <v>107.45</v>
      </c>
      <c r="G2483" s="414">
        <f t="shared" si="76"/>
        <v>1.0795718939041414</v>
      </c>
      <c r="H2483" s="415">
        <f t="shared" si="77"/>
        <v>1.0795718939041414</v>
      </c>
    </row>
    <row r="2484" spans="1:8" ht="15" hidden="1" thickBot="1">
      <c r="A2484" s="409">
        <v>202202</v>
      </c>
      <c r="B2484" s="416" t="s">
        <v>681</v>
      </c>
      <c r="C2484" s="417" t="s">
        <v>388</v>
      </c>
      <c r="D2484" s="418" t="s">
        <v>337</v>
      </c>
      <c r="E2484" s="419">
        <v>82418</v>
      </c>
      <c r="F2484" s="413">
        <v>107.45</v>
      </c>
      <c r="G2484" s="414">
        <f t="shared" si="76"/>
        <v>767.03583061889253</v>
      </c>
      <c r="H2484" s="415">
        <f t="shared" si="77"/>
        <v>3.8351791530944626</v>
      </c>
    </row>
    <row r="2485" spans="1:8" ht="15" hidden="1" thickBot="1">
      <c r="A2485" s="409">
        <v>202202</v>
      </c>
      <c r="B2485" s="416" t="s">
        <v>682</v>
      </c>
      <c r="C2485" s="417" t="s">
        <v>388</v>
      </c>
      <c r="D2485" s="418" t="s">
        <v>339</v>
      </c>
      <c r="E2485" s="419">
        <v>412</v>
      </c>
      <c r="F2485" s="413">
        <v>107.45</v>
      </c>
      <c r="G2485" s="414">
        <f t="shared" si="76"/>
        <v>3.8343415542112611</v>
      </c>
      <c r="H2485" s="415">
        <f t="shared" si="77"/>
        <v>3.8343415542112611</v>
      </c>
    </row>
    <row r="2486" spans="1:8" ht="15" hidden="1" thickBot="1">
      <c r="A2486" s="409">
        <v>202202</v>
      </c>
      <c r="B2486" s="416" t="s">
        <v>683</v>
      </c>
      <c r="C2486" s="417" t="s">
        <v>388</v>
      </c>
      <c r="D2486" s="418" t="s">
        <v>337</v>
      </c>
      <c r="E2486" s="419">
        <v>82418</v>
      </c>
      <c r="F2486" s="413">
        <v>107.45</v>
      </c>
      <c r="G2486" s="414">
        <f t="shared" si="76"/>
        <v>767.03583061889253</v>
      </c>
      <c r="H2486" s="415">
        <f t="shared" si="77"/>
        <v>3.8351791530944626</v>
      </c>
    </row>
    <row r="2487" spans="1:8" ht="15" hidden="1" thickBot="1">
      <c r="A2487" s="409">
        <v>202202</v>
      </c>
      <c r="B2487" s="416" t="s">
        <v>684</v>
      </c>
      <c r="C2487" s="417" t="s">
        <v>388</v>
      </c>
      <c r="D2487" s="418" t="s">
        <v>339</v>
      </c>
      <c r="E2487" s="419">
        <v>293</v>
      </c>
      <c r="F2487" s="413">
        <v>107.45</v>
      </c>
      <c r="G2487" s="414">
        <f t="shared" si="76"/>
        <v>2.7268496975337366</v>
      </c>
      <c r="H2487" s="415">
        <f t="shared" si="77"/>
        <v>2.7268496975337366</v>
      </c>
    </row>
    <row r="2488" spans="1:8" ht="15" hidden="1" thickBot="1">
      <c r="A2488" s="409">
        <v>202202</v>
      </c>
      <c r="B2488" s="416" t="s">
        <v>685</v>
      </c>
      <c r="C2488" s="417" t="s">
        <v>388</v>
      </c>
      <c r="D2488" s="418" t="s">
        <v>339</v>
      </c>
      <c r="E2488" s="419">
        <v>293</v>
      </c>
      <c r="F2488" s="413">
        <v>107.45</v>
      </c>
      <c r="G2488" s="414">
        <f t="shared" si="76"/>
        <v>2.7268496975337366</v>
      </c>
      <c r="H2488" s="415">
        <f t="shared" si="77"/>
        <v>2.7268496975337366</v>
      </c>
    </row>
    <row r="2489" spans="1:8" ht="15" hidden="1" thickBot="1">
      <c r="A2489" s="409">
        <v>202202</v>
      </c>
      <c r="B2489" s="416" t="s">
        <v>686</v>
      </c>
      <c r="C2489" s="417" t="s">
        <v>388</v>
      </c>
      <c r="D2489" s="418" t="s">
        <v>339</v>
      </c>
      <c r="E2489" s="419">
        <v>177</v>
      </c>
      <c r="F2489" s="413">
        <v>107.45</v>
      </c>
      <c r="G2489" s="414">
        <f t="shared" si="76"/>
        <v>1.6472778036295952</v>
      </c>
      <c r="H2489" s="415">
        <f t="shared" si="77"/>
        <v>1.6472778036295952</v>
      </c>
    </row>
    <row r="2490" spans="1:8" ht="15" hidden="1" thickBot="1">
      <c r="A2490" s="409">
        <v>202202</v>
      </c>
      <c r="B2490" s="416" t="s">
        <v>687</v>
      </c>
      <c r="C2490" s="417" t="s">
        <v>388</v>
      </c>
      <c r="D2490" s="418" t="s">
        <v>337</v>
      </c>
      <c r="E2490" s="419">
        <v>65972</v>
      </c>
      <c r="F2490" s="413">
        <v>107.45</v>
      </c>
      <c r="G2490" s="414">
        <f t="shared" si="76"/>
        <v>613.97859469520711</v>
      </c>
      <c r="H2490" s="415">
        <f t="shared" si="77"/>
        <v>3.0698929734760356</v>
      </c>
    </row>
    <row r="2491" spans="1:8" ht="15" hidden="1" thickBot="1">
      <c r="A2491" s="409">
        <v>202202</v>
      </c>
      <c r="B2491" s="416" t="s">
        <v>688</v>
      </c>
      <c r="C2491" s="417" t="s">
        <v>388</v>
      </c>
      <c r="D2491" s="418" t="s">
        <v>339</v>
      </c>
      <c r="E2491" s="419">
        <v>330</v>
      </c>
      <c r="F2491" s="413">
        <v>107.45</v>
      </c>
      <c r="G2491" s="414">
        <f t="shared" si="76"/>
        <v>3.0711959050721265</v>
      </c>
      <c r="H2491" s="415">
        <f t="shared" si="77"/>
        <v>3.0711959050721265</v>
      </c>
    </row>
    <row r="2492" spans="1:8" ht="15" hidden="1" thickBot="1">
      <c r="A2492" s="409">
        <v>202202</v>
      </c>
      <c r="B2492" s="416" t="s">
        <v>689</v>
      </c>
      <c r="C2492" s="417" t="s">
        <v>388</v>
      </c>
      <c r="D2492" s="418" t="s">
        <v>337</v>
      </c>
      <c r="E2492" s="419">
        <v>52625</v>
      </c>
      <c r="F2492" s="413">
        <v>107.45</v>
      </c>
      <c r="G2492" s="414">
        <f t="shared" si="76"/>
        <v>489.76268031642621</v>
      </c>
      <c r="H2492" s="415">
        <f t="shared" si="77"/>
        <v>2.448813401582131</v>
      </c>
    </row>
    <row r="2493" spans="1:8" ht="15" hidden="1" thickBot="1">
      <c r="A2493" s="409">
        <v>202202</v>
      </c>
      <c r="B2493" s="416" t="s">
        <v>690</v>
      </c>
      <c r="C2493" s="417" t="s">
        <v>388</v>
      </c>
      <c r="D2493" s="418" t="s">
        <v>339</v>
      </c>
      <c r="E2493" s="419">
        <v>263</v>
      </c>
      <c r="F2493" s="413">
        <v>107.45</v>
      </c>
      <c r="G2493" s="414">
        <f t="shared" si="76"/>
        <v>2.4476500697999071</v>
      </c>
      <c r="H2493" s="415">
        <f t="shared" si="77"/>
        <v>2.4476500697999071</v>
      </c>
    </row>
    <row r="2494" spans="1:8" ht="15" hidden="1" thickBot="1">
      <c r="A2494" s="409">
        <v>202202</v>
      </c>
      <c r="B2494" s="416" t="s">
        <v>691</v>
      </c>
      <c r="C2494" s="417" t="s">
        <v>388</v>
      </c>
      <c r="D2494" s="418" t="s">
        <v>337</v>
      </c>
      <c r="E2494" s="419">
        <v>63836</v>
      </c>
      <c r="F2494" s="413">
        <v>107.45</v>
      </c>
      <c r="G2494" s="414">
        <f t="shared" si="76"/>
        <v>594.09958120055842</v>
      </c>
      <c r="H2494" s="415">
        <f t="shared" si="77"/>
        <v>2.9704979060027923</v>
      </c>
    </row>
    <row r="2495" spans="1:8" ht="15" hidden="1" thickBot="1">
      <c r="A2495" s="409">
        <v>202202</v>
      </c>
      <c r="B2495" s="416" t="s">
        <v>692</v>
      </c>
      <c r="C2495" s="417" t="s">
        <v>388</v>
      </c>
      <c r="D2495" s="418" t="s">
        <v>339</v>
      </c>
      <c r="E2495" s="419">
        <v>238</v>
      </c>
      <c r="F2495" s="413">
        <v>107.45</v>
      </c>
      <c r="G2495" s="414">
        <f t="shared" si="76"/>
        <v>2.214983713355049</v>
      </c>
      <c r="H2495" s="415">
        <f t="shared" si="77"/>
        <v>2.214983713355049</v>
      </c>
    </row>
    <row r="2496" spans="1:8" ht="15" hidden="1" thickBot="1">
      <c r="A2496" s="409">
        <v>202202</v>
      </c>
      <c r="B2496" s="416" t="s">
        <v>693</v>
      </c>
      <c r="C2496" s="417" t="s">
        <v>388</v>
      </c>
      <c r="D2496" s="418" t="s">
        <v>337</v>
      </c>
      <c r="E2496" s="419">
        <v>13964</v>
      </c>
      <c r="F2496" s="413">
        <v>107.45</v>
      </c>
      <c r="G2496" s="414">
        <f t="shared" si="76"/>
        <v>129.95812005583991</v>
      </c>
      <c r="H2496" s="415">
        <f t="shared" si="77"/>
        <v>0.64979060027919955</v>
      </c>
    </row>
    <row r="2497" spans="1:8" ht="15" hidden="1" thickBot="1">
      <c r="A2497" s="409">
        <v>202202</v>
      </c>
      <c r="B2497" s="416" t="s">
        <v>694</v>
      </c>
      <c r="C2497" s="417" t="s">
        <v>388</v>
      </c>
      <c r="D2497" s="418" t="s">
        <v>339</v>
      </c>
      <c r="E2497" s="419">
        <v>69.77</v>
      </c>
      <c r="F2497" s="413">
        <v>107.45</v>
      </c>
      <c r="G2497" s="414">
        <f t="shared" si="76"/>
        <v>0.64932526756630982</v>
      </c>
      <c r="H2497" s="415">
        <f t="shared" si="77"/>
        <v>0.64932526756630982</v>
      </c>
    </row>
    <row r="2498" spans="1:8" ht="15" hidden="1" thickBot="1">
      <c r="A2498" s="409">
        <v>202202</v>
      </c>
      <c r="B2498" s="416" t="s">
        <v>695</v>
      </c>
      <c r="C2498" s="417" t="s">
        <v>388</v>
      </c>
      <c r="D2498" s="418" t="s">
        <v>337</v>
      </c>
      <c r="E2498" s="419">
        <v>42263</v>
      </c>
      <c r="F2498" s="413">
        <v>107.45</v>
      </c>
      <c r="G2498" s="414">
        <f t="shared" ref="G2498:G2561" si="78">+E2498/F2498</f>
        <v>393.32712889716146</v>
      </c>
      <c r="H2498" s="415">
        <f t="shared" ref="H2498:H2561" si="79">IF(D2498="TB",G2498/200,IF(D2498="LT",G2498,"VER"))</f>
        <v>1.9666356444858073</v>
      </c>
    </row>
    <row r="2499" spans="1:8" ht="15" hidden="1" thickBot="1">
      <c r="A2499" s="409">
        <v>202202</v>
      </c>
      <c r="B2499" s="416" t="s">
        <v>696</v>
      </c>
      <c r="C2499" s="417" t="s">
        <v>388</v>
      </c>
      <c r="D2499" s="418" t="s">
        <v>339</v>
      </c>
      <c r="E2499" s="419">
        <v>238</v>
      </c>
      <c r="F2499" s="413">
        <v>107.45</v>
      </c>
      <c r="G2499" s="414">
        <f t="shared" si="78"/>
        <v>2.214983713355049</v>
      </c>
      <c r="H2499" s="415">
        <f t="shared" si="79"/>
        <v>2.214983713355049</v>
      </c>
    </row>
    <row r="2500" spans="1:8" ht="15" hidden="1" thickBot="1">
      <c r="A2500" s="409">
        <v>202202</v>
      </c>
      <c r="B2500" s="416" t="s">
        <v>697</v>
      </c>
      <c r="C2500" s="417" t="s">
        <v>388</v>
      </c>
      <c r="D2500" s="418" t="s">
        <v>337</v>
      </c>
      <c r="E2500" s="419">
        <v>43520</v>
      </c>
      <c r="F2500" s="413">
        <v>107.45</v>
      </c>
      <c r="G2500" s="414">
        <f t="shared" si="78"/>
        <v>405.02559329920894</v>
      </c>
      <c r="H2500" s="415">
        <f t="shared" si="79"/>
        <v>2.0251279664960449</v>
      </c>
    </row>
    <row r="2501" spans="1:8" ht="15" hidden="1" thickBot="1">
      <c r="A2501" s="409">
        <v>202202</v>
      </c>
      <c r="B2501" s="416" t="s">
        <v>698</v>
      </c>
      <c r="C2501" s="417" t="s">
        <v>388</v>
      </c>
      <c r="D2501" s="418" t="s">
        <v>337</v>
      </c>
      <c r="E2501" s="419">
        <v>67522</v>
      </c>
      <c r="F2501" s="413">
        <v>107.45</v>
      </c>
      <c r="G2501" s="414">
        <f t="shared" si="78"/>
        <v>628.40390879478821</v>
      </c>
      <c r="H2501" s="415">
        <f t="shared" si="79"/>
        <v>3.1420195439739409</v>
      </c>
    </row>
    <row r="2502" spans="1:8" ht="15" hidden="1" thickBot="1">
      <c r="A2502" s="409">
        <v>202202</v>
      </c>
      <c r="B2502" s="416" t="s">
        <v>699</v>
      </c>
      <c r="C2502" s="417" t="s">
        <v>388</v>
      </c>
      <c r="D2502" s="418" t="s">
        <v>339</v>
      </c>
      <c r="E2502" s="419">
        <v>338</v>
      </c>
      <c r="F2502" s="413">
        <v>107.45</v>
      </c>
      <c r="G2502" s="414">
        <f t="shared" si="78"/>
        <v>3.145649139134481</v>
      </c>
      <c r="H2502" s="415">
        <f t="shared" si="79"/>
        <v>3.145649139134481</v>
      </c>
    </row>
    <row r="2503" spans="1:8" ht="15" hidden="1" thickBot="1">
      <c r="A2503" s="409">
        <v>202202</v>
      </c>
      <c r="B2503" s="416" t="s">
        <v>700</v>
      </c>
      <c r="C2503" s="417" t="s">
        <v>388</v>
      </c>
      <c r="D2503" s="418" t="s">
        <v>337</v>
      </c>
      <c r="E2503" s="419">
        <v>43394</v>
      </c>
      <c r="F2503" s="413">
        <v>107.45</v>
      </c>
      <c r="G2503" s="414">
        <f t="shared" si="78"/>
        <v>403.85295486272685</v>
      </c>
      <c r="H2503" s="415">
        <f t="shared" si="79"/>
        <v>2.0192647743136343</v>
      </c>
    </row>
    <row r="2504" spans="1:8" ht="15" hidden="1" thickBot="1">
      <c r="A2504" s="409">
        <v>202202</v>
      </c>
      <c r="B2504" s="416" t="s">
        <v>701</v>
      </c>
      <c r="C2504" s="417" t="s">
        <v>388</v>
      </c>
      <c r="D2504" s="418" t="s">
        <v>337</v>
      </c>
      <c r="E2504" s="419">
        <v>60625</v>
      </c>
      <c r="F2504" s="413">
        <v>107.45</v>
      </c>
      <c r="G2504" s="414">
        <f t="shared" si="78"/>
        <v>564.21591437878078</v>
      </c>
      <c r="H2504" s="415">
        <f t="shared" si="79"/>
        <v>2.8210795718939039</v>
      </c>
    </row>
    <row r="2505" spans="1:8" ht="15" hidden="1" thickBot="1">
      <c r="A2505" s="409">
        <v>202202</v>
      </c>
      <c r="B2505" s="416" t="s">
        <v>702</v>
      </c>
      <c r="C2505" s="417" t="s">
        <v>388</v>
      </c>
      <c r="D2505" s="418" t="s">
        <v>339</v>
      </c>
      <c r="E2505" s="419">
        <v>303</v>
      </c>
      <c r="F2505" s="413">
        <v>107.45</v>
      </c>
      <c r="G2505" s="414">
        <f t="shared" si="78"/>
        <v>2.81991624011168</v>
      </c>
      <c r="H2505" s="415">
        <f t="shared" si="79"/>
        <v>2.81991624011168</v>
      </c>
    </row>
    <row r="2506" spans="1:8" ht="15" hidden="1" thickBot="1">
      <c r="A2506" s="409">
        <v>202202</v>
      </c>
      <c r="B2506" s="416" t="s">
        <v>703</v>
      </c>
      <c r="C2506" s="417" t="s">
        <v>388</v>
      </c>
      <c r="D2506" s="418" t="s">
        <v>337</v>
      </c>
      <c r="E2506" s="419">
        <v>61866</v>
      </c>
      <c r="F2506" s="413">
        <v>107.45</v>
      </c>
      <c r="G2506" s="414">
        <f t="shared" si="78"/>
        <v>575.76547231270354</v>
      </c>
      <c r="H2506" s="415">
        <f t="shared" si="79"/>
        <v>2.8788273615635176</v>
      </c>
    </row>
    <row r="2507" spans="1:8" ht="15" hidden="1" thickBot="1">
      <c r="A2507" s="409">
        <v>202202</v>
      </c>
      <c r="B2507" s="416" t="s">
        <v>704</v>
      </c>
      <c r="C2507" s="417" t="s">
        <v>388</v>
      </c>
      <c r="D2507" s="418" t="s">
        <v>337</v>
      </c>
      <c r="E2507" s="419">
        <v>51597</v>
      </c>
      <c r="F2507" s="413">
        <v>107.45</v>
      </c>
      <c r="G2507" s="414">
        <f t="shared" si="78"/>
        <v>480.19543973941364</v>
      </c>
      <c r="H2507" s="415">
        <f t="shared" si="79"/>
        <v>2.4009771986970683</v>
      </c>
    </row>
    <row r="2508" spans="1:8" ht="15" hidden="1" thickBot="1">
      <c r="A2508" s="409">
        <v>202202</v>
      </c>
      <c r="B2508" s="416" t="s">
        <v>705</v>
      </c>
      <c r="C2508" s="417" t="s">
        <v>388</v>
      </c>
      <c r="D2508" s="418" t="s">
        <v>339</v>
      </c>
      <c r="E2508" s="419">
        <v>258</v>
      </c>
      <c r="F2508" s="413">
        <v>107.45</v>
      </c>
      <c r="G2508" s="414">
        <f t="shared" si="78"/>
        <v>2.4011167985109352</v>
      </c>
      <c r="H2508" s="415">
        <f t="shared" si="79"/>
        <v>2.4011167985109352</v>
      </c>
    </row>
    <row r="2509" spans="1:8" ht="15" hidden="1" thickBot="1">
      <c r="A2509" s="409">
        <v>202202</v>
      </c>
      <c r="B2509" s="416" t="s">
        <v>706</v>
      </c>
      <c r="C2509" s="417" t="s">
        <v>388</v>
      </c>
      <c r="D2509" s="418" t="s">
        <v>337</v>
      </c>
      <c r="E2509" s="419">
        <v>217846</v>
      </c>
      <c r="F2509" s="413">
        <v>107.45</v>
      </c>
      <c r="G2509" s="414">
        <f t="shared" si="78"/>
        <v>2027.417403443462</v>
      </c>
      <c r="H2509" s="415">
        <f t="shared" si="79"/>
        <v>10.13708701721731</v>
      </c>
    </row>
    <row r="2510" spans="1:8" ht="15" hidden="1" thickBot="1">
      <c r="A2510" s="409">
        <v>202202</v>
      </c>
      <c r="B2510" s="416" t="s">
        <v>707</v>
      </c>
      <c r="C2510" s="417" t="s">
        <v>388</v>
      </c>
      <c r="D2510" s="418" t="s">
        <v>337</v>
      </c>
      <c r="E2510" s="419">
        <v>60521</v>
      </c>
      <c r="F2510" s="413">
        <v>107.45</v>
      </c>
      <c r="G2510" s="414">
        <f t="shared" si="78"/>
        <v>563.24802233597018</v>
      </c>
      <c r="H2510" s="415">
        <f t="shared" si="79"/>
        <v>2.8162401116798508</v>
      </c>
    </row>
    <row r="2511" spans="1:8" ht="15" hidden="1" thickBot="1">
      <c r="A2511" s="409">
        <v>202202</v>
      </c>
      <c r="B2511" s="416" t="s">
        <v>708</v>
      </c>
      <c r="C2511" s="417" t="s">
        <v>388</v>
      </c>
      <c r="D2511" s="418" t="s">
        <v>339</v>
      </c>
      <c r="E2511" s="419">
        <v>303</v>
      </c>
      <c r="F2511" s="413">
        <v>107.45</v>
      </c>
      <c r="G2511" s="414">
        <f t="shared" si="78"/>
        <v>2.81991624011168</v>
      </c>
      <c r="H2511" s="415">
        <f t="shared" si="79"/>
        <v>2.81991624011168</v>
      </c>
    </row>
    <row r="2512" spans="1:8" ht="15" hidden="1" thickBot="1">
      <c r="A2512" s="409">
        <v>202202</v>
      </c>
      <c r="B2512" s="416" t="s">
        <v>709</v>
      </c>
      <c r="C2512" s="417" t="s">
        <v>388</v>
      </c>
      <c r="D2512" s="418" t="s">
        <v>337</v>
      </c>
      <c r="E2512" s="419">
        <v>52625</v>
      </c>
      <c r="F2512" s="413">
        <v>107.45</v>
      </c>
      <c r="G2512" s="414">
        <f t="shared" si="78"/>
        <v>489.76268031642621</v>
      </c>
      <c r="H2512" s="415">
        <f t="shared" si="79"/>
        <v>2.448813401582131</v>
      </c>
    </row>
    <row r="2513" spans="1:8" ht="15" hidden="1" thickBot="1">
      <c r="A2513" s="409">
        <v>202202</v>
      </c>
      <c r="B2513" s="416" t="s">
        <v>710</v>
      </c>
      <c r="C2513" s="417" t="s">
        <v>388</v>
      </c>
      <c r="D2513" s="418" t="s">
        <v>339</v>
      </c>
      <c r="E2513" s="419">
        <v>263</v>
      </c>
      <c r="F2513" s="413">
        <v>107.45</v>
      </c>
      <c r="G2513" s="414">
        <f t="shared" si="78"/>
        <v>2.4476500697999071</v>
      </c>
      <c r="H2513" s="415">
        <f t="shared" si="79"/>
        <v>2.4476500697999071</v>
      </c>
    </row>
    <row r="2514" spans="1:8" ht="15" hidden="1" thickBot="1">
      <c r="A2514" s="409">
        <v>202202</v>
      </c>
      <c r="B2514" s="416" t="s">
        <v>711</v>
      </c>
      <c r="C2514" s="417" t="s">
        <v>388</v>
      </c>
      <c r="D2514" s="418" t="s">
        <v>337</v>
      </c>
      <c r="E2514" s="419">
        <v>75169</v>
      </c>
      <c r="F2514" s="413">
        <v>107.45</v>
      </c>
      <c r="G2514" s="414">
        <f t="shared" si="78"/>
        <v>699.57189390414146</v>
      </c>
      <c r="H2514" s="415">
        <f t="shared" si="79"/>
        <v>3.4978594695207073</v>
      </c>
    </row>
    <row r="2515" spans="1:8" ht="15" hidden="1" thickBot="1">
      <c r="A2515" s="409">
        <v>202202</v>
      </c>
      <c r="B2515" s="416" t="s">
        <v>712</v>
      </c>
      <c r="C2515" s="417" t="s">
        <v>388</v>
      </c>
      <c r="D2515" s="418" t="s">
        <v>339</v>
      </c>
      <c r="E2515" s="419">
        <v>376</v>
      </c>
      <c r="F2515" s="413">
        <v>107.45</v>
      </c>
      <c r="G2515" s="414">
        <f t="shared" si="78"/>
        <v>3.4993020009306655</v>
      </c>
      <c r="H2515" s="415">
        <f t="shared" si="79"/>
        <v>3.4993020009306655</v>
      </c>
    </row>
    <row r="2516" spans="1:8" ht="15" hidden="1" thickBot="1">
      <c r="A2516" s="409">
        <v>202202</v>
      </c>
      <c r="B2516" s="416" t="s">
        <v>713</v>
      </c>
      <c r="C2516" s="417" t="s">
        <v>388</v>
      </c>
      <c r="D2516" s="418" t="s">
        <v>374</v>
      </c>
      <c r="E2516" s="419">
        <v>0.01</v>
      </c>
      <c r="F2516" s="413">
        <v>107.45</v>
      </c>
      <c r="G2516" s="414">
        <f t="shared" si="78"/>
        <v>9.3066542577943234E-5</v>
      </c>
      <c r="H2516" s="415" t="str">
        <f t="shared" si="79"/>
        <v>VER</v>
      </c>
    </row>
    <row r="2517" spans="1:8" ht="15" hidden="1" thickBot="1">
      <c r="A2517" s="409">
        <v>202202</v>
      </c>
      <c r="B2517" s="416" t="s">
        <v>714</v>
      </c>
      <c r="C2517" s="417" t="s">
        <v>388</v>
      </c>
      <c r="D2517" s="418" t="s">
        <v>374</v>
      </c>
      <c r="E2517" s="419">
        <v>0.01</v>
      </c>
      <c r="F2517" s="413">
        <v>107.45</v>
      </c>
      <c r="G2517" s="414">
        <f t="shared" si="78"/>
        <v>9.3066542577943234E-5</v>
      </c>
      <c r="H2517" s="415" t="str">
        <f t="shared" si="79"/>
        <v>VER</v>
      </c>
    </row>
    <row r="2518" spans="1:8" ht="15" hidden="1" thickBot="1">
      <c r="A2518" s="409">
        <v>202202</v>
      </c>
      <c r="B2518" s="416" t="s">
        <v>715</v>
      </c>
      <c r="C2518" s="417" t="s">
        <v>388</v>
      </c>
      <c r="D2518" s="418" t="s">
        <v>374</v>
      </c>
      <c r="E2518" s="419">
        <v>0.01</v>
      </c>
      <c r="F2518" s="413">
        <v>107.45</v>
      </c>
      <c r="G2518" s="414">
        <f t="shared" si="78"/>
        <v>9.3066542577943234E-5</v>
      </c>
      <c r="H2518" s="415" t="str">
        <f t="shared" si="79"/>
        <v>VER</v>
      </c>
    </row>
    <row r="2519" spans="1:8" ht="15" hidden="1" thickBot="1">
      <c r="A2519" s="409">
        <v>202202</v>
      </c>
      <c r="B2519" s="416" t="s">
        <v>716</v>
      </c>
      <c r="C2519" s="417" t="s">
        <v>388</v>
      </c>
      <c r="D2519" s="418" t="s">
        <v>374</v>
      </c>
      <c r="E2519" s="419">
        <v>0.01</v>
      </c>
      <c r="F2519" s="413">
        <v>107.45</v>
      </c>
      <c r="G2519" s="414">
        <f t="shared" si="78"/>
        <v>9.3066542577943234E-5</v>
      </c>
      <c r="H2519" s="415" t="str">
        <f t="shared" si="79"/>
        <v>VER</v>
      </c>
    </row>
    <row r="2520" spans="1:8" ht="15" hidden="1" thickBot="1">
      <c r="A2520" s="409">
        <v>202202</v>
      </c>
      <c r="B2520" s="416" t="s">
        <v>717</v>
      </c>
      <c r="C2520" s="417" t="s">
        <v>388</v>
      </c>
      <c r="D2520" s="418" t="s">
        <v>337</v>
      </c>
      <c r="E2520" s="419">
        <v>59005</v>
      </c>
      <c r="F2520" s="413">
        <v>107.45</v>
      </c>
      <c r="G2520" s="414">
        <f t="shared" si="78"/>
        <v>549.13913448115397</v>
      </c>
      <c r="H2520" s="415">
        <f t="shared" si="79"/>
        <v>2.7456956724057697</v>
      </c>
    </row>
    <row r="2521" spans="1:8" ht="15" hidden="1" thickBot="1">
      <c r="A2521" s="409">
        <v>202202</v>
      </c>
      <c r="B2521" s="416" t="s">
        <v>718</v>
      </c>
      <c r="C2521" s="417" t="s">
        <v>388</v>
      </c>
      <c r="D2521" s="418" t="s">
        <v>339</v>
      </c>
      <c r="E2521" s="419">
        <v>295</v>
      </c>
      <c r="F2521" s="413">
        <v>107.45</v>
      </c>
      <c r="G2521" s="414">
        <f t="shared" si="78"/>
        <v>2.745463006049325</v>
      </c>
      <c r="H2521" s="415">
        <f t="shared" si="79"/>
        <v>2.745463006049325</v>
      </c>
    </row>
    <row r="2522" spans="1:8" ht="15" hidden="1" thickBot="1">
      <c r="A2522" s="409">
        <v>202202</v>
      </c>
      <c r="B2522" s="416" t="s">
        <v>719</v>
      </c>
      <c r="C2522" s="417" t="s">
        <v>388</v>
      </c>
      <c r="D2522" s="418" t="s">
        <v>337</v>
      </c>
      <c r="E2522" s="419">
        <v>189206</v>
      </c>
      <c r="F2522" s="413">
        <v>107.45</v>
      </c>
      <c r="G2522" s="414">
        <f t="shared" si="78"/>
        <v>1760.8748255002326</v>
      </c>
      <c r="H2522" s="415">
        <f t="shared" si="79"/>
        <v>8.8043741275011627</v>
      </c>
    </row>
    <row r="2523" spans="1:8" ht="15" hidden="1" thickBot="1">
      <c r="A2523" s="409">
        <v>202202</v>
      </c>
      <c r="B2523" s="416" t="s">
        <v>720</v>
      </c>
      <c r="C2523" s="417" t="s">
        <v>388</v>
      </c>
      <c r="D2523" s="418" t="s">
        <v>339</v>
      </c>
      <c r="E2523" s="419">
        <v>946</v>
      </c>
      <c r="F2523" s="413">
        <v>107.45</v>
      </c>
      <c r="G2523" s="414">
        <f t="shared" si="78"/>
        <v>8.8040949278734288</v>
      </c>
      <c r="H2523" s="415">
        <f t="shared" si="79"/>
        <v>8.8040949278734288</v>
      </c>
    </row>
    <row r="2524" spans="1:8" ht="15" hidden="1" thickBot="1">
      <c r="A2524" s="409">
        <v>202202</v>
      </c>
      <c r="B2524" s="416" t="s">
        <v>721</v>
      </c>
      <c r="C2524" s="417" t="s">
        <v>388</v>
      </c>
      <c r="D2524" s="418" t="s">
        <v>337</v>
      </c>
      <c r="E2524" s="419">
        <v>60097</v>
      </c>
      <c r="F2524" s="413">
        <v>107.45</v>
      </c>
      <c r="G2524" s="414">
        <f t="shared" si="78"/>
        <v>559.30200093066537</v>
      </c>
      <c r="H2524" s="415">
        <f t="shared" si="79"/>
        <v>2.7965100046533267</v>
      </c>
    </row>
    <row r="2525" spans="1:8" ht="15" hidden="1" thickBot="1">
      <c r="A2525" s="409">
        <v>202202</v>
      </c>
      <c r="B2525" s="416" t="s">
        <v>722</v>
      </c>
      <c r="C2525" s="417" t="s">
        <v>388</v>
      </c>
      <c r="D2525" s="418" t="s">
        <v>339</v>
      </c>
      <c r="E2525" s="419">
        <v>300</v>
      </c>
      <c r="F2525" s="413">
        <v>107.45</v>
      </c>
      <c r="G2525" s="414">
        <f t="shared" si="78"/>
        <v>2.7919962773382969</v>
      </c>
      <c r="H2525" s="415">
        <f t="shared" si="79"/>
        <v>2.7919962773382969</v>
      </c>
    </row>
    <row r="2526" spans="1:8" ht="15" hidden="1" thickBot="1">
      <c r="A2526" s="409">
        <v>202202</v>
      </c>
      <c r="B2526" s="416" t="s">
        <v>723</v>
      </c>
      <c r="C2526" s="417" t="s">
        <v>388</v>
      </c>
      <c r="D2526" s="418" t="s">
        <v>337</v>
      </c>
      <c r="E2526" s="419">
        <v>58841</v>
      </c>
      <c r="F2526" s="413">
        <v>107.45</v>
      </c>
      <c r="G2526" s="414">
        <f t="shared" si="78"/>
        <v>547.61284318287574</v>
      </c>
      <c r="H2526" s="415">
        <f t="shared" si="79"/>
        <v>2.7380642159143789</v>
      </c>
    </row>
    <row r="2527" spans="1:8" ht="15" hidden="1" thickBot="1">
      <c r="A2527" s="409">
        <v>202202</v>
      </c>
      <c r="B2527" s="416" t="s">
        <v>724</v>
      </c>
      <c r="C2527" s="417" t="s">
        <v>388</v>
      </c>
      <c r="D2527" s="418" t="s">
        <v>337</v>
      </c>
      <c r="E2527" s="419">
        <v>66202</v>
      </c>
      <c r="F2527" s="413">
        <v>107.45</v>
      </c>
      <c r="G2527" s="414">
        <f t="shared" si="78"/>
        <v>616.1191251744998</v>
      </c>
      <c r="H2527" s="415">
        <f t="shared" si="79"/>
        <v>3.0805956258724989</v>
      </c>
    </row>
    <row r="2528" spans="1:8" ht="15" hidden="1" thickBot="1">
      <c r="A2528" s="409">
        <v>202202</v>
      </c>
      <c r="B2528" s="416" t="s">
        <v>725</v>
      </c>
      <c r="C2528" s="417" t="s">
        <v>388</v>
      </c>
      <c r="D2528" s="418" t="s">
        <v>339</v>
      </c>
      <c r="E2528" s="419">
        <v>331</v>
      </c>
      <c r="F2528" s="413">
        <v>107.45</v>
      </c>
      <c r="G2528" s="414">
        <f t="shared" si="78"/>
        <v>3.0805025593299207</v>
      </c>
      <c r="H2528" s="415">
        <f t="shared" si="79"/>
        <v>3.0805025593299207</v>
      </c>
    </row>
    <row r="2529" spans="1:8" ht="15" hidden="1" thickBot="1">
      <c r="A2529" s="409">
        <v>202202</v>
      </c>
      <c r="B2529" s="416" t="s">
        <v>726</v>
      </c>
      <c r="C2529" s="417" t="s">
        <v>388</v>
      </c>
      <c r="D2529" s="418" t="s">
        <v>337</v>
      </c>
      <c r="E2529" s="419">
        <v>60097</v>
      </c>
      <c r="F2529" s="413">
        <v>107.45</v>
      </c>
      <c r="G2529" s="414">
        <f t="shared" si="78"/>
        <v>559.30200093066537</v>
      </c>
      <c r="H2529" s="415">
        <f t="shared" si="79"/>
        <v>2.7965100046533267</v>
      </c>
    </row>
    <row r="2530" spans="1:8" ht="15" hidden="1" thickBot="1">
      <c r="A2530" s="409">
        <v>202202</v>
      </c>
      <c r="B2530" s="416" t="s">
        <v>727</v>
      </c>
      <c r="C2530" s="417" t="s">
        <v>388</v>
      </c>
      <c r="D2530" s="418" t="s">
        <v>339</v>
      </c>
      <c r="E2530" s="419">
        <v>300</v>
      </c>
      <c r="F2530" s="413">
        <v>107.45</v>
      </c>
      <c r="G2530" s="414">
        <f t="shared" si="78"/>
        <v>2.7919962773382969</v>
      </c>
      <c r="H2530" s="415">
        <f t="shared" si="79"/>
        <v>2.7919962773382969</v>
      </c>
    </row>
    <row r="2531" spans="1:8" ht="15" hidden="1" thickBot="1">
      <c r="A2531" s="409">
        <v>202202</v>
      </c>
      <c r="B2531" s="416" t="s">
        <v>728</v>
      </c>
      <c r="C2531" s="417" t="s">
        <v>388</v>
      </c>
      <c r="D2531" s="418" t="s">
        <v>337</v>
      </c>
      <c r="E2531" s="419">
        <v>60097</v>
      </c>
      <c r="F2531" s="413">
        <v>107.45</v>
      </c>
      <c r="G2531" s="414">
        <f t="shared" si="78"/>
        <v>559.30200093066537</v>
      </c>
      <c r="H2531" s="415">
        <f t="shared" si="79"/>
        <v>2.7965100046533267</v>
      </c>
    </row>
    <row r="2532" spans="1:8" ht="15" hidden="1" thickBot="1">
      <c r="A2532" s="409">
        <v>202202</v>
      </c>
      <c r="B2532" s="416" t="s">
        <v>729</v>
      </c>
      <c r="C2532" s="417" t="s">
        <v>388</v>
      </c>
      <c r="D2532" s="418" t="s">
        <v>337</v>
      </c>
      <c r="E2532" s="419">
        <v>60399</v>
      </c>
      <c r="F2532" s="413">
        <v>107.45</v>
      </c>
      <c r="G2532" s="414">
        <f t="shared" si="78"/>
        <v>562.11261051651934</v>
      </c>
      <c r="H2532" s="415">
        <f t="shared" si="79"/>
        <v>2.8105630525825966</v>
      </c>
    </row>
    <row r="2533" spans="1:8" ht="15" hidden="1" thickBot="1">
      <c r="A2533" s="409">
        <v>202202</v>
      </c>
      <c r="B2533" s="416" t="s">
        <v>730</v>
      </c>
      <c r="C2533" s="417" t="s">
        <v>388</v>
      </c>
      <c r="D2533" s="418" t="s">
        <v>337</v>
      </c>
      <c r="E2533" s="419">
        <v>48674</v>
      </c>
      <c r="F2533" s="413">
        <v>107.45</v>
      </c>
      <c r="G2533" s="414">
        <f t="shared" si="78"/>
        <v>452.99208934388088</v>
      </c>
      <c r="H2533" s="415">
        <f t="shared" si="79"/>
        <v>2.2649604467194044</v>
      </c>
    </row>
    <row r="2534" spans="1:8" ht="15" hidden="1" thickBot="1">
      <c r="A2534" s="409">
        <v>202202</v>
      </c>
      <c r="B2534" s="416" t="s">
        <v>731</v>
      </c>
      <c r="C2534" s="417" t="s">
        <v>388</v>
      </c>
      <c r="D2534" s="418" t="s">
        <v>339</v>
      </c>
      <c r="E2534" s="419">
        <v>243</v>
      </c>
      <c r="F2534" s="413">
        <v>107.45</v>
      </c>
      <c r="G2534" s="414">
        <f t="shared" si="78"/>
        <v>2.2615169846440204</v>
      </c>
      <c r="H2534" s="415">
        <f t="shared" si="79"/>
        <v>2.2615169846440204</v>
      </c>
    </row>
    <row r="2535" spans="1:8" ht="15" hidden="1" thickBot="1">
      <c r="A2535" s="409">
        <v>202202</v>
      </c>
      <c r="B2535" s="416" t="s">
        <v>732</v>
      </c>
      <c r="C2535" s="417" t="s">
        <v>388</v>
      </c>
      <c r="D2535" s="418" t="s">
        <v>337</v>
      </c>
      <c r="E2535" s="419">
        <v>60399</v>
      </c>
      <c r="F2535" s="413">
        <v>107.45</v>
      </c>
      <c r="G2535" s="414">
        <f t="shared" si="78"/>
        <v>562.11261051651934</v>
      </c>
      <c r="H2535" s="415">
        <f t="shared" si="79"/>
        <v>2.8105630525825966</v>
      </c>
    </row>
    <row r="2536" spans="1:8" ht="15" hidden="1" thickBot="1">
      <c r="A2536" s="409">
        <v>202202</v>
      </c>
      <c r="B2536" s="416" t="s">
        <v>733</v>
      </c>
      <c r="C2536" s="417" t="s">
        <v>388</v>
      </c>
      <c r="D2536" s="418" t="s">
        <v>339</v>
      </c>
      <c r="E2536" s="419">
        <v>302</v>
      </c>
      <c r="F2536" s="413">
        <v>107.45</v>
      </c>
      <c r="G2536" s="414">
        <f t="shared" si="78"/>
        <v>2.8106095858538853</v>
      </c>
      <c r="H2536" s="415">
        <f t="shared" si="79"/>
        <v>2.8106095858538853</v>
      </c>
    </row>
    <row r="2537" spans="1:8" ht="15" hidden="1" thickBot="1">
      <c r="A2537" s="409">
        <v>202202</v>
      </c>
      <c r="B2537" s="416" t="s">
        <v>734</v>
      </c>
      <c r="C2537" s="417" t="s">
        <v>388</v>
      </c>
      <c r="D2537" s="418" t="s">
        <v>337</v>
      </c>
      <c r="E2537" s="419">
        <v>39552</v>
      </c>
      <c r="F2537" s="413">
        <v>107.45</v>
      </c>
      <c r="G2537" s="414">
        <f t="shared" si="78"/>
        <v>368.09678920428104</v>
      </c>
      <c r="H2537" s="415">
        <f t="shared" si="79"/>
        <v>1.8404839460214051</v>
      </c>
    </row>
    <row r="2538" spans="1:8" ht="15" hidden="1" thickBot="1">
      <c r="A2538" s="409">
        <v>202202</v>
      </c>
      <c r="B2538" s="416" t="s">
        <v>735</v>
      </c>
      <c r="C2538" s="417" t="s">
        <v>388</v>
      </c>
      <c r="D2538" s="418" t="s">
        <v>339</v>
      </c>
      <c r="E2538" s="419">
        <v>198</v>
      </c>
      <c r="F2538" s="413">
        <v>107.45</v>
      </c>
      <c r="G2538" s="414">
        <f t="shared" si="78"/>
        <v>1.8427175430432758</v>
      </c>
      <c r="H2538" s="415">
        <f t="shared" si="79"/>
        <v>1.8427175430432758</v>
      </c>
    </row>
    <row r="2539" spans="1:8" ht="15" hidden="1" thickBot="1">
      <c r="A2539" s="409">
        <v>202202</v>
      </c>
      <c r="B2539" s="416" t="s">
        <v>736</v>
      </c>
      <c r="C2539" s="417" t="s">
        <v>388</v>
      </c>
      <c r="D2539" s="418" t="s">
        <v>337</v>
      </c>
      <c r="E2539" s="419">
        <v>60625</v>
      </c>
      <c r="F2539" s="413">
        <v>107.45</v>
      </c>
      <c r="G2539" s="414">
        <f t="shared" si="78"/>
        <v>564.21591437878078</v>
      </c>
      <c r="H2539" s="415">
        <f t="shared" si="79"/>
        <v>2.8210795718939039</v>
      </c>
    </row>
    <row r="2540" spans="1:8" ht="15" hidden="1" thickBot="1">
      <c r="A2540" s="409">
        <v>202202</v>
      </c>
      <c r="B2540" s="416" t="s">
        <v>18</v>
      </c>
      <c r="C2540" s="417" t="s">
        <v>388</v>
      </c>
      <c r="D2540" s="418" t="s">
        <v>337</v>
      </c>
      <c r="E2540" s="419">
        <v>40945</v>
      </c>
      <c r="F2540" s="413">
        <v>107.45</v>
      </c>
      <c r="G2540" s="414">
        <f t="shared" si="78"/>
        <v>381.06095858538856</v>
      </c>
      <c r="H2540" s="415">
        <f t="shared" si="79"/>
        <v>1.9053047929269429</v>
      </c>
    </row>
    <row r="2541" spans="1:8" ht="15" hidden="1" thickBot="1">
      <c r="A2541" s="409">
        <v>202202</v>
      </c>
      <c r="B2541" s="416" t="s">
        <v>737</v>
      </c>
      <c r="C2541" s="417" t="s">
        <v>388</v>
      </c>
      <c r="D2541" s="418" t="s">
        <v>339</v>
      </c>
      <c r="E2541" s="419">
        <v>205</v>
      </c>
      <c r="F2541" s="413">
        <v>107.45</v>
      </c>
      <c r="G2541" s="414">
        <f t="shared" si="78"/>
        <v>1.9078641228478361</v>
      </c>
      <c r="H2541" s="415">
        <f t="shared" si="79"/>
        <v>1.9078641228478361</v>
      </c>
    </row>
    <row r="2542" spans="1:8" ht="15" hidden="1" thickBot="1">
      <c r="A2542" s="409">
        <v>202202</v>
      </c>
      <c r="B2542" s="416" t="s">
        <v>738</v>
      </c>
      <c r="C2542" s="417" t="s">
        <v>388</v>
      </c>
      <c r="D2542" s="418" t="s">
        <v>337</v>
      </c>
      <c r="E2542" s="419">
        <v>56540</v>
      </c>
      <c r="F2542" s="413">
        <v>107.45</v>
      </c>
      <c r="G2542" s="414">
        <f t="shared" si="78"/>
        <v>526.19823173569102</v>
      </c>
      <c r="H2542" s="415">
        <f t="shared" si="79"/>
        <v>2.6309911586784551</v>
      </c>
    </row>
    <row r="2543" spans="1:8" ht="15" hidden="1" thickBot="1">
      <c r="A2543" s="409">
        <v>202202</v>
      </c>
      <c r="B2543" s="416" t="s">
        <v>739</v>
      </c>
      <c r="C2543" s="417" t="s">
        <v>388</v>
      </c>
      <c r="D2543" s="418" t="s">
        <v>337</v>
      </c>
      <c r="E2543" s="419">
        <v>56414</v>
      </c>
      <c r="F2543" s="413">
        <v>107.45</v>
      </c>
      <c r="G2543" s="414">
        <f t="shared" si="78"/>
        <v>525.02559329920894</v>
      </c>
      <c r="H2543" s="415">
        <f t="shared" si="79"/>
        <v>2.6251279664960445</v>
      </c>
    </row>
    <row r="2544" spans="1:8" ht="15" hidden="1" thickBot="1">
      <c r="A2544" s="409">
        <v>202202</v>
      </c>
      <c r="B2544" s="416" t="s">
        <v>740</v>
      </c>
      <c r="C2544" s="417" t="s">
        <v>388</v>
      </c>
      <c r="D2544" s="418" t="s">
        <v>337</v>
      </c>
      <c r="E2544" s="419">
        <v>56414</v>
      </c>
      <c r="F2544" s="413">
        <v>107.45</v>
      </c>
      <c r="G2544" s="414">
        <f t="shared" si="78"/>
        <v>525.02559329920894</v>
      </c>
      <c r="H2544" s="415">
        <f t="shared" si="79"/>
        <v>2.6251279664960445</v>
      </c>
    </row>
    <row r="2545" spans="1:8" ht="15" hidden="1" thickBot="1">
      <c r="A2545" s="409">
        <v>202202</v>
      </c>
      <c r="B2545" s="416" t="s">
        <v>741</v>
      </c>
      <c r="C2545" s="417" t="s">
        <v>388</v>
      </c>
      <c r="D2545" s="418" t="s">
        <v>337</v>
      </c>
      <c r="E2545" s="419">
        <v>45452</v>
      </c>
      <c r="F2545" s="413">
        <v>107.45</v>
      </c>
      <c r="G2545" s="414">
        <f t="shared" si="78"/>
        <v>423.00604932526755</v>
      </c>
      <c r="H2545" s="415">
        <f t="shared" si="79"/>
        <v>2.115030246626338</v>
      </c>
    </row>
    <row r="2546" spans="1:8" ht="15" hidden="1" thickBot="1">
      <c r="A2546" s="409">
        <v>202202</v>
      </c>
      <c r="B2546" s="416" t="s">
        <v>742</v>
      </c>
      <c r="C2546" s="417" t="s">
        <v>388</v>
      </c>
      <c r="D2546" s="418" t="s">
        <v>337</v>
      </c>
      <c r="E2546" s="419">
        <v>54464</v>
      </c>
      <c r="F2546" s="413">
        <v>107.45</v>
      </c>
      <c r="G2546" s="414">
        <f t="shared" si="78"/>
        <v>506.87761749650997</v>
      </c>
      <c r="H2546" s="415">
        <f t="shared" si="79"/>
        <v>2.53438808748255</v>
      </c>
    </row>
    <row r="2547" spans="1:8" ht="15" hidden="1" thickBot="1">
      <c r="A2547" s="409">
        <v>202202</v>
      </c>
      <c r="B2547" s="416" t="s">
        <v>743</v>
      </c>
      <c r="C2547" s="417" t="s">
        <v>388</v>
      </c>
      <c r="D2547" s="418" t="s">
        <v>339</v>
      </c>
      <c r="E2547" s="419">
        <v>272</v>
      </c>
      <c r="F2547" s="413">
        <v>107.45</v>
      </c>
      <c r="G2547" s="414">
        <f t="shared" si="78"/>
        <v>2.5314099581200558</v>
      </c>
      <c r="H2547" s="415">
        <f t="shared" si="79"/>
        <v>2.5314099581200558</v>
      </c>
    </row>
    <row r="2548" spans="1:8" ht="15" hidden="1" thickBot="1">
      <c r="A2548" s="409">
        <v>202202</v>
      </c>
      <c r="B2548" s="416" t="s">
        <v>744</v>
      </c>
      <c r="C2548" s="417" t="s">
        <v>388</v>
      </c>
      <c r="D2548" s="418" t="s">
        <v>337</v>
      </c>
      <c r="E2548" s="419">
        <v>61356</v>
      </c>
      <c r="F2548" s="413">
        <v>107.45</v>
      </c>
      <c r="G2548" s="414">
        <f t="shared" si="78"/>
        <v>571.01907864122848</v>
      </c>
      <c r="H2548" s="415">
        <f t="shared" si="79"/>
        <v>2.8550953932061423</v>
      </c>
    </row>
    <row r="2549" spans="1:8" ht="15" hidden="1" thickBot="1">
      <c r="A2549" s="409">
        <v>202202</v>
      </c>
      <c r="B2549" s="416" t="s">
        <v>745</v>
      </c>
      <c r="C2549" s="417" t="s">
        <v>388</v>
      </c>
      <c r="D2549" s="418" t="s">
        <v>339</v>
      </c>
      <c r="E2549" s="419">
        <v>307</v>
      </c>
      <c r="F2549" s="413">
        <v>107.45</v>
      </c>
      <c r="G2549" s="414">
        <f t="shared" si="78"/>
        <v>2.8571428571428572</v>
      </c>
      <c r="H2549" s="415">
        <f t="shared" si="79"/>
        <v>2.8571428571428572</v>
      </c>
    </row>
    <row r="2550" spans="1:8" ht="15" hidden="1" thickBot="1">
      <c r="A2550" s="409">
        <v>202202</v>
      </c>
      <c r="B2550" s="416" t="s">
        <v>746</v>
      </c>
      <c r="C2550" s="417" t="s">
        <v>388</v>
      </c>
      <c r="D2550" s="418" t="s">
        <v>337</v>
      </c>
      <c r="E2550" s="419">
        <v>37501</v>
      </c>
      <c r="F2550" s="413">
        <v>107.45</v>
      </c>
      <c r="G2550" s="414">
        <f t="shared" si="78"/>
        <v>349.00884132154488</v>
      </c>
      <c r="H2550" s="415">
        <f t="shared" si="79"/>
        <v>1.7450442066077243</v>
      </c>
    </row>
    <row r="2551" spans="1:8" ht="15" hidden="1" thickBot="1">
      <c r="A2551" s="409">
        <v>202202</v>
      </c>
      <c r="B2551" s="416" t="s">
        <v>747</v>
      </c>
      <c r="C2551" s="417" t="s">
        <v>388</v>
      </c>
      <c r="D2551" s="418" t="s">
        <v>339</v>
      </c>
      <c r="E2551" s="419">
        <v>188</v>
      </c>
      <c r="F2551" s="413">
        <v>107.45</v>
      </c>
      <c r="G2551" s="414">
        <f t="shared" si="78"/>
        <v>1.7496510004653327</v>
      </c>
      <c r="H2551" s="415">
        <f t="shared" si="79"/>
        <v>1.7496510004653327</v>
      </c>
    </row>
    <row r="2552" spans="1:8" ht="15" hidden="1" thickBot="1">
      <c r="A2552" s="409">
        <v>202202</v>
      </c>
      <c r="B2552" s="416" t="s">
        <v>748</v>
      </c>
      <c r="C2552" s="417" t="s">
        <v>388</v>
      </c>
      <c r="D2552" s="418" t="s">
        <v>337</v>
      </c>
      <c r="E2552" s="419">
        <v>63795</v>
      </c>
      <c r="F2552" s="413">
        <v>107.45</v>
      </c>
      <c r="G2552" s="414">
        <f t="shared" si="78"/>
        <v>593.7180083759888</v>
      </c>
      <c r="H2552" s="415">
        <f t="shared" si="79"/>
        <v>2.9685900418799438</v>
      </c>
    </row>
    <row r="2553" spans="1:8" ht="15" hidden="1" thickBot="1">
      <c r="A2553" s="409">
        <v>202202</v>
      </c>
      <c r="B2553" s="416" t="s">
        <v>749</v>
      </c>
      <c r="C2553" s="417" t="s">
        <v>388</v>
      </c>
      <c r="D2553" s="418" t="s">
        <v>339</v>
      </c>
      <c r="E2553" s="419">
        <v>319</v>
      </c>
      <c r="F2553" s="413">
        <v>107.45</v>
      </c>
      <c r="G2553" s="414">
        <f t="shared" si="78"/>
        <v>2.9688227082363889</v>
      </c>
      <c r="H2553" s="415">
        <f t="shared" si="79"/>
        <v>2.9688227082363889</v>
      </c>
    </row>
    <row r="2554" spans="1:8" ht="15" hidden="1" thickBot="1">
      <c r="A2554" s="409">
        <v>202202</v>
      </c>
      <c r="B2554" s="416" t="s">
        <v>750</v>
      </c>
      <c r="C2554" s="417" t="s">
        <v>388</v>
      </c>
      <c r="D2554" s="418" t="s">
        <v>337</v>
      </c>
      <c r="E2554" s="419">
        <v>66387</v>
      </c>
      <c r="F2554" s="413">
        <v>107.45</v>
      </c>
      <c r="G2554" s="414">
        <f t="shared" si="78"/>
        <v>617.84085621219174</v>
      </c>
      <c r="H2554" s="415">
        <f t="shared" si="79"/>
        <v>3.0892042810609586</v>
      </c>
    </row>
    <row r="2555" spans="1:8" ht="15" hidden="1" thickBot="1">
      <c r="A2555" s="409">
        <v>202202</v>
      </c>
      <c r="B2555" s="416" t="s">
        <v>751</v>
      </c>
      <c r="C2555" s="417" t="s">
        <v>388</v>
      </c>
      <c r="D2555" s="418" t="s">
        <v>337</v>
      </c>
      <c r="E2555" s="419">
        <v>63306</v>
      </c>
      <c r="F2555" s="413">
        <v>107.45</v>
      </c>
      <c r="G2555" s="414">
        <f t="shared" si="78"/>
        <v>589.16705444392744</v>
      </c>
      <c r="H2555" s="415">
        <f t="shared" si="79"/>
        <v>2.9458352722196373</v>
      </c>
    </row>
    <row r="2556" spans="1:8" ht="15" hidden="1" thickBot="1">
      <c r="A2556" s="409">
        <v>202202</v>
      </c>
      <c r="B2556" s="416" t="s">
        <v>752</v>
      </c>
      <c r="C2556" s="417" t="s">
        <v>388</v>
      </c>
      <c r="D2556" s="418" t="s">
        <v>339</v>
      </c>
      <c r="E2556" s="419">
        <v>316</v>
      </c>
      <c r="F2556" s="413">
        <v>107.45</v>
      </c>
      <c r="G2556" s="414">
        <f t="shared" si="78"/>
        <v>2.9409027454630059</v>
      </c>
      <c r="H2556" s="415">
        <f t="shared" si="79"/>
        <v>2.9409027454630059</v>
      </c>
    </row>
    <row r="2557" spans="1:8" ht="15" hidden="1" thickBot="1">
      <c r="A2557" s="409">
        <v>202202</v>
      </c>
      <c r="B2557" s="416" t="s">
        <v>753</v>
      </c>
      <c r="C2557" s="417" t="s">
        <v>388</v>
      </c>
      <c r="D2557" s="418" t="s">
        <v>337</v>
      </c>
      <c r="E2557" s="419">
        <v>61131</v>
      </c>
      <c r="F2557" s="413">
        <v>107.45</v>
      </c>
      <c r="G2557" s="414">
        <f t="shared" si="78"/>
        <v>568.9250814332247</v>
      </c>
      <c r="H2557" s="415">
        <f t="shared" si="79"/>
        <v>2.8446254071661237</v>
      </c>
    </row>
    <row r="2558" spans="1:8" ht="15" hidden="1" thickBot="1">
      <c r="A2558" s="409">
        <v>202202</v>
      </c>
      <c r="B2558" s="416" t="s">
        <v>754</v>
      </c>
      <c r="C2558" s="417" t="s">
        <v>388</v>
      </c>
      <c r="D2558" s="418" t="s">
        <v>339</v>
      </c>
      <c r="E2558" s="419">
        <v>306</v>
      </c>
      <c r="F2558" s="413">
        <v>107.45</v>
      </c>
      <c r="G2558" s="414">
        <f t="shared" si="78"/>
        <v>2.8478362028850626</v>
      </c>
      <c r="H2558" s="415">
        <f t="shared" si="79"/>
        <v>2.8478362028850626</v>
      </c>
    </row>
    <row r="2559" spans="1:8" ht="15" hidden="1" thickBot="1">
      <c r="A2559" s="409">
        <v>202202</v>
      </c>
      <c r="B2559" s="416" t="s">
        <v>755</v>
      </c>
      <c r="C2559" s="417" t="s">
        <v>388</v>
      </c>
      <c r="D2559" s="418" t="s">
        <v>337</v>
      </c>
      <c r="E2559" s="419">
        <v>56540</v>
      </c>
      <c r="F2559" s="413">
        <v>107.45</v>
      </c>
      <c r="G2559" s="414">
        <f t="shared" si="78"/>
        <v>526.19823173569102</v>
      </c>
      <c r="H2559" s="415">
        <f t="shared" si="79"/>
        <v>2.6309911586784551</v>
      </c>
    </row>
    <row r="2560" spans="1:8" ht="15" hidden="1" thickBot="1">
      <c r="A2560" s="409">
        <v>202202</v>
      </c>
      <c r="B2560" s="416" t="s">
        <v>756</v>
      </c>
      <c r="C2560" s="417" t="s">
        <v>388</v>
      </c>
      <c r="D2560" s="418" t="s">
        <v>339</v>
      </c>
      <c r="E2560" s="419">
        <v>283</v>
      </c>
      <c r="F2560" s="413">
        <v>107.45</v>
      </c>
      <c r="G2560" s="414">
        <f t="shared" si="78"/>
        <v>2.6337831549557933</v>
      </c>
      <c r="H2560" s="415">
        <f t="shared" si="79"/>
        <v>2.6337831549557933</v>
      </c>
    </row>
    <row r="2561" spans="1:8" ht="15" hidden="1" thickBot="1">
      <c r="A2561" s="409">
        <v>202202</v>
      </c>
      <c r="B2561" s="416" t="s">
        <v>757</v>
      </c>
      <c r="C2561" s="417" t="s">
        <v>388</v>
      </c>
      <c r="D2561" s="418" t="s">
        <v>374</v>
      </c>
      <c r="E2561" s="419">
        <v>75.72</v>
      </c>
      <c r="F2561" s="413">
        <v>107.45</v>
      </c>
      <c r="G2561" s="414">
        <f t="shared" si="78"/>
        <v>0.70469986040018606</v>
      </c>
      <c r="H2561" s="415" t="str">
        <f t="shared" si="79"/>
        <v>VER</v>
      </c>
    </row>
    <row r="2562" spans="1:8" ht="15" hidden="1" thickBot="1">
      <c r="A2562" s="409">
        <v>202202</v>
      </c>
      <c r="B2562" s="416" t="s">
        <v>758</v>
      </c>
      <c r="C2562" s="417" t="s">
        <v>388</v>
      </c>
      <c r="D2562" s="418" t="s">
        <v>337</v>
      </c>
      <c r="E2562" s="419">
        <v>4710</v>
      </c>
      <c r="F2562" s="413">
        <v>107.45</v>
      </c>
      <c r="G2562" s="414">
        <f t="shared" ref="G2562:G2625" si="80">+E2562/F2562</f>
        <v>43.834341554211257</v>
      </c>
      <c r="H2562" s="415">
        <f t="shared" ref="H2562:H2625" si="81">IF(D2562="TB",G2562/200,IF(D2562="LT",G2562,"VER"))</f>
        <v>0.2191717077710563</v>
      </c>
    </row>
    <row r="2563" spans="1:8" ht="15" hidden="1" thickBot="1">
      <c r="A2563" s="409">
        <v>202202</v>
      </c>
      <c r="B2563" s="416" t="s">
        <v>759</v>
      </c>
      <c r="C2563" s="417" t="s">
        <v>388</v>
      </c>
      <c r="D2563" s="418" t="s">
        <v>337</v>
      </c>
      <c r="E2563" s="419">
        <v>43394</v>
      </c>
      <c r="F2563" s="413">
        <v>107.45</v>
      </c>
      <c r="G2563" s="414">
        <f t="shared" si="80"/>
        <v>403.85295486272685</v>
      </c>
      <c r="H2563" s="415">
        <f t="shared" si="81"/>
        <v>2.0192647743136343</v>
      </c>
    </row>
    <row r="2564" spans="1:8" ht="15" hidden="1" thickBot="1">
      <c r="A2564" s="409">
        <v>202202</v>
      </c>
      <c r="B2564" s="416" t="s">
        <v>760</v>
      </c>
      <c r="C2564" s="417" t="s">
        <v>388</v>
      </c>
      <c r="D2564" s="418" t="s">
        <v>337</v>
      </c>
      <c r="E2564" s="419">
        <v>43394</v>
      </c>
      <c r="F2564" s="413">
        <v>107.45</v>
      </c>
      <c r="G2564" s="414">
        <f t="shared" si="80"/>
        <v>403.85295486272685</v>
      </c>
      <c r="H2564" s="415">
        <f t="shared" si="81"/>
        <v>2.0192647743136343</v>
      </c>
    </row>
    <row r="2565" spans="1:8" ht="15" hidden="1" thickBot="1">
      <c r="A2565" s="409">
        <v>202202</v>
      </c>
      <c r="B2565" s="416" t="s">
        <v>761</v>
      </c>
      <c r="C2565" s="417" t="s">
        <v>388</v>
      </c>
      <c r="D2565" s="418" t="s">
        <v>337</v>
      </c>
      <c r="E2565" s="419">
        <v>60097</v>
      </c>
      <c r="F2565" s="413">
        <v>107.45</v>
      </c>
      <c r="G2565" s="414">
        <f t="shared" si="80"/>
        <v>559.30200093066537</v>
      </c>
      <c r="H2565" s="415">
        <f t="shared" si="81"/>
        <v>2.7965100046533267</v>
      </c>
    </row>
    <row r="2566" spans="1:8" ht="15" hidden="1" thickBot="1">
      <c r="A2566" s="409">
        <v>202202</v>
      </c>
      <c r="B2566" s="416" t="s">
        <v>762</v>
      </c>
      <c r="C2566" s="417" t="s">
        <v>388</v>
      </c>
      <c r="D2566" s="418" t="s">
        <v>337</v>
      </c>
      <c r="E2566" s="419">
        <v>43609</v>
      </c>
      <c r="F2566" s="413">
        <v>107.45</v>
      </c>
      <c r="G2566" s="414">
        <f t="shared" si="80"/>
        <v>405.8538855281526</v>
      </c>
      <c r="H2566" s="415">
        <f t="shared" si="81"/>
        <v>2.029269427640763</v>
      </c>
    </row>
    <row r="2567" spans="1:8" ht="15" hidden="1" thickBot="1">
      <c r="A2567" s="409">
        <v>202202</v>
      </c>
      <c r="B2567" s="416" t="s">
        <v>763</v>
      </c>
      <c r="C2567" s="417" t="s">
        <v>388</v>
      </c>
      <c r="D2567" s="418" t="s">
        <v>337</v>
      </c>
      <c r="E2567" s="419">
        <v>35727</v>
      </c>
      <c r="F2567" s="413">
        <v>107.45</v>
      </c>
      <c r="G2567" s="414">
        <f t="shared" si="80"/>
        <v>332.49883666821779</v>
      </c>
      <c r="H2567" s="415">
        <f t="shared" si="81"/>
        <v>1.6624941833410889</v>
      </c>
    </row>
    <row r="2568" spans="1:8" ht="15" hidden="1" thickBot="1">
      <c r="A2568" s="409">
        <v>202202</v>
      </c>
      <c r="B2568" s="416" t="s">
        <v>764</v>
      </c>
      <c r="C2568" s="417" t="s">
        <v>388</v>
      </c>
      <c r="D2568" s="418" t="s">
        <v>339</v>
      </c>
      <c r="E2568" s="419">
        <v>361</v>
      </c>
      <c r="F2568" s="413">
        <v>107.45</v>
      </c>
      <c r="G2568" s="414">
        <f t="shared" si="80"/>
        <v>3.3597021870637507</v>
      </c>
      <c r="H2568" s="415">
        <f t="shared" si="81"/>
        <v>3.3597021870637507</v>
      </c>
    </row>
    <row r="2569" spans="1:8" ht="15" hidden="1" thickBot="1">
      <c r="A2569" s="409">
        <v>202202</v>
      </c>
      <c r="B2569" s="416" t="s">
        <v>765</v>
      </c>
      <c r="C2569" s="417" t="s">
        <v>388</v>
      </c>
      <c r="D2569" s="418" t="s">
        <v>337</v>
      </c>
      <c r="E2569" s="419">
        <v>35727</v>
      </c>
      <c r="F2569" s="413">
        <v>107.45</v>
      </c>
      <c r="G2569" s="414">
        <f t="shared" si="80"/>
        <v>332.49883666821779</v>
      </c>
      <c r="H2569" s="415">
        <f t="shared" si="81"/>
        <v>1.6624941833410889</v>
      </c>
    </row>
    <row r="2570" spans="1:8" ht="15" hidden="1" thickBot="1">
      <c r="A2570" s="409">
        <v>202202</v>
      </c>
      <c r="B2570" s="416" t="s">
        <v>766</v>
      </c>
      <c r="C2570" s="417" t="s">
        <v>388</v>
      </c>
      <c r="D2570" s="418" t="s">
        <v>337</v>
      </c>
      <c r="E2570" s="419">
        <v>43609</v>
      </c>
      <c r="F2570" s="413">
        <v>107.45</v>
      </c>
      <c r="G2570" s="414">
        <f t="shared" si="80"/>
        <v>405.8538855281526</v>
      </c>
      <c r="H2570" s="415">
        <f t="shared" si="81"/>
        <v>2.029269427640763</v>
      </c>
    </row>
    <row r="2571" spans="1:8" ht="15" hidden="1" thickBot="1">
      <c r="A2571" s="409">
        <v>202202</v>
      </c>
      <c r="B2571" s="416" t="s">
        <v>767</v>
      </c>
      <c r="C2571" s="417" t="s">
        <v>388</v>
      </c>
      <c r="D2571" s="418" t="s">
        <v>339</v>
      </c>
      <c r="E2571" s="419">
        <v>218</v>
      </c>
      <c r="F2571" s="413">
        <v>107.45</v>
      </c>
      <c r="G2571" s="414">
        <f t="shared" si="80"/>
        <v>2.0288506281991623</v>
      </c>
      <c r="H2571" s="415">
        <f t="shared" si="81"/>
        <v>2.0288506281991623</v>
      </c>
    </row>
    <row r="2572" spans="1:8" ht="15" hidden="1" thickBot="1">
      <c r="A2572" s="409">
        <v>202202</v>
      </c>
      <c r="B2572" s="416" t="s">
        <v>768</v>
      </c>
      <c r="C2572" s="417" t="s">
        <v>388</v>
      </c>
      <c r="D2572" s="418" t="s">
        <v>337</v>
      </c>
      <c r="E2572" s="419">
        <v>43609</v>
      </c>
      <c r="F2572" s="413">
        <v>107.45</v>
      </c>
      <c r="G2572" s="414">
        <f t="shared" si="80"/>
        <v>405.8538855281526</v>
      </c>
      <c r="H2572" s="415">
        <f t="shared" si="81"/>
        <v>2.029269427640763</v>
      </c>
    </row>
    <row r="2573" spans="1:8" ht="15" hidden="1" thickBot="1">
      <c r="A2573" s="409">
        <v>202202</v>
      </c>
      <c r="B2573" s="416" t="s">
        <v>769</v>
      </c>
      <c r="C2573" s="417" t="s">
        <v>388</v>
      </c>
      <c r="D2573" s="418" t="s">
        <v>337</v>
      </c>
      <c r="E2573" s="419">
        <v>43609</v>
      </c>
      <c r="F2573" s="413">
        <v>107.45</v>
      </c>
      <c r="G2573" s="414">
        <f t="shared" si="80"/>
        <v>405.8538855281526</v>
      </c>
      <c r="H2573" s="415">
        <f t="shared" si="81"/>
        <v>2.029269427640763</v>
      </c>
    </row>
    <row r="2574" spans="1:8" ht="15" hidden="1" thickBot="1">
      <c r="A2574" s="409">
        <v>202202</v>
      </c>
      <c r="B2574" s="416" t="s">
        <v>770</v>
      </c>
      <c r="C2574" s="417" t="s">
        <v>388</v>
      </c>
      <c r="D2574" s="418" t="s">
        <v>339</v>
      </c>
      <c r="E2574" s="419">
        <v>218</v>
      </c>
      <c r="F2574" s="413">
        <v>107.45</v>
      </c>
      <c r="G2574" s="414">
        <f t="shared" si="80"/>
        <v>2.0288506281991623</v>
      </c>
      <c r="H2574" s="415">
        <f t="shared" si="81"/>
        <v>2.0288506281991623</v>
      </c>
    </row>
    <row r="2575" spans="1:8" ht="15" hidden="1" thickBot="1">
      <c r="A2575" s="409">
        <v>202202</v>
      </c>
      <c r="B2575" s="416" t="s">
        <v>771</v>
      </c>
      <c r="C2575" s="417" t="s">
        <v>388</v>
      </c>
      <c r="D2575" s="418" t="s">
        <v>337</v>
      </c>
      <c r="E2575" s="419">
        <v>43609</v>
      </c>
      <c r="F2575" s="413">
        <v>107.45</v>
      </c>
      <c r="G2575" s="414">
        <f t="shared" si="80"/>
        <v>405.8538855281526</v>
      </c>
      <c r="H2575" s="415">
        <f t="shared" si="81"/>
        <v>2.029269427640763</v>
      </c>
    </row>
    <row r="2576" spans="1:8" ht="15" hidden="1" thickBot="1">
      <c r="A2576" s="409">
        <v>202202</v>
      </c>
      <c r="B2576" s="416" t="s">
        <v>772</v>
      </c>
      <c r="C2576" s="417" t="s">
        <v>388</v>
      </c>
      <c r="D2576" s="418" t="s">
        <v>339</v>
      </c>
      <c r="E2576" s="419">
        <v>218</v>
      </c>
      <c r="F2576" s="413">
        <v>107.45</v>
      </c>
      <c r="G2576" s="414">
        <f t="shared" si="80"/>
        <v>2.0288506281991623</v>
      </c>
      <c r="H2576" s="415">
        <f t="shared" si="81"/>
        <v>2.0288506281991623</v>
      </c>
    </row>
    <row r="2577" spans="1:8" ht="15" hidden="1" thickBot="1">
      <c r="A2577" s="409">
        <v>202202</v>
      </c>
      <c r="B2577" s="416" t="s">
        <v>773</v>
      </c>
      <c r="C2577" s="417" t="s">
        <v>388</v>
      </c>
      <c r="D2577" s="418" t="s">
        <v>337</v>
      </c>
      <c r="E2577" s="419">
        <v>43609</v>
      </c>
      <c r="F2577" s="413">
        <v>107.45</v>
      </c>
      <c r="G2577" s="414">
        <f t="shared" si="80"/>
        <v>405.8538855281526</v>
      </c>
      <c r="H2577" s="415">
        <f t="shared" si="81"/>
        <v>2.029269427640763</v>
      </c>
    </row>
    <row r="2578" spans="1:8" ht="15" hidden="1" thickBot="1">
      <c r="A2578" s="409">
        <v>202202</v>
      </c>
      <c r="B2578" s="416" t="s">
        <v>774</v>
      </c>
      <c r="C2578" s="417" t="s">
        <v>388</v>
      </c>
      <c r="D2578" s="418" t="s">
        <v>339</v>
      </c>
      <c r="E2578" s="419">
        <v>218</v>
      </c>
      <c r="F2578" s="413">
        <v>107.45</v>
      </c>
      <c r="G2578" s="414">
        <f t="shared" si="80"/>
        <v>2.0288506281991623</v>
      </c>
      <c r="H2578" s="415">
        <f t="shared" si="81"/>
        <v>2.0288506281991623</v>
      </c>
    </row>
    <row r="2579" spans="1:8" ht="15" hidden="1" thickBot="1">
      <c r="A2579" s="409">
        <v>202202</v>
      </c>
      <c r="B2579" s="416" t="s">
        <v>775</v>
      </c>
      <c r="C2579" s="417" t="s">
        <v>388</v>
      </c>
      <c r="D2579" s="418" t="s">
        <v>337</v>
      </c>
      <c r="E2579" s="419">
        <v>29962</v>
      </c>
      <c r="F2579" s="413">
        <v>107.45</v>
      </c>
      <c r="G2579" s="414">
        <f t="shared" si="80"/>
        <v>278.84597487203348</v>
      </c>
      <c r="H2579" s="415">
        <f t="shared" si="81"/>
        <v>1.3942298743601673</v>
      </c>
    </row>
    <row r="2580" spans="1:8" ht="15" hidden="1" thickBot="1">
      <c r="A2580" s="409">
        <v>202202</v>
      </c>
      <c r="B2580" s="416" t="s">
        <v>776</v>
      </c>
      <c r="C2580" s="417" t="s">
        <v>388</v>
      </c>
      <c r="D2580" s="418" t="s">
        <v>339</v>
      </c>
      <c r="E2580" s="419">
        <v>150</v>
      </c>
      <c r="F2580" s="413">
        <v>107.45</v>
      </c>
      <c r="G2580" s="414">
        <f t="shared" si="80"/>
        <v>1.3959981386691485</v>
      </c>
      <c r="H2580" s="415">
        <f t="shared" si="81"/>
        <v>1.3959981386691485</v>
      </c>
    </row>
    <row r="2581" spans="1:8" ht="15" hidden="1" thickBot="1">
      <c r="A2581" s="409">
        <v>202202</v>
      </c>
      <c r="B2581" s="416" t="s">
        <v>777</v>
      </c>
      <c r="C2581" s="417" t="s">
        <v>388</v>
      </c>
      <c r="D2581" s="418" t="s">
        <v>337</v>
      </c>
      <c r="E2581" s="419">
        <v>43609</v>
      </c>
      <c r="F2581" s="413">
        <v>107.45</v>
      </c>
      <c r="G2581" s="414">
        <f t="shared" si="80"/>
        <v>405.8538855281526</v>
      </c>
      <c r="H2581" s="415">
        <f t="shared" si="81"/>
        <v>2.029269427640763</v>
      </c>
    </row>
    <row r="2582" spans="1:8" ht="15" hidden="1" thickBot="1">
      <c r="A2582" s="409">
        <v>202202</v>
      </c>
      <c r="B2582" s="416" t="s">
        <v>778</v>
      </c>
      <c r="C2582" s="417" t="s">
        <v>388</v>
      </c>
      <c r="D2582" s="418" t="s">
        <v>339</v>
      </c>
      <c r="E2582" s="419">
        <v>218</v>
      </c>
      <c r="F2582" s="413">
        <v>107.45</v>
      </c>
      <c r="G2582" s="414">
        <f t="shared" si="80"/>
        <v>2.0288506281991623</v>
      </c>
      <c r="H2582" s="415">
        <f t="shared" si="81"/>
        <v>2.0288506281991623</v>
      </c>
    </row>
    <row r="2583" spans="1:8" ht="15" hidden="1" thickBot="1">
      <c r="A2583" s="409">
        <v>202202</v>
      </c>
      <c r="B2583" s="416" t="s">
        <v>779</v>
      </c>
      <c r="C2583" s="417" t="s">
        <v>388</v>
      </c>
      <c r="D2583" s="418" t="s">
        <v>337</v>
      </c>
      <c r="E2583" s="419">
        <v>34951</v>
      </c>
      <c r="F2583" s="413">
        <v>107.45</v>
      </c>
      <c r="G2583" s="414">
        <f t="shared" si="80"/>
        <v>325.2768729641694</v>
      </c>
      <c r="H2583" s="415">
        <f t="shared" si="81"/>
        <v>1.6263843648208469</v>
      </c>
    </row>
    <row r="2584" spans="1:8" ht="15" hidden="1" thickBot="1">
      <c r="A2584" s="409">
        <v>202202</v>
      </c>
      <c r="B2584" s="416" t="s">
        <v>780</v>
      </c>
      <c r="C2584" s="417" t="s">
        <v>388</v>
      </c>
      <c r="D2584" s="418" t="s">
        <v>339</v>
      </c>
      <c r="E2584" s="419">
        <v>175</v>
      </c>
      <c r="F2584" s="413">
        <v>107.45</v>
      </c>
      <c r="G2584" s="414">
        <f t="shared" si="80"/>
        <v>1.6286644951140066</v>
      </c>
      <c r="H2584" s="415">
        <f t="shared" si="81"/>
        <v>1.6286644951140066</v>
      </c>
    </row>
    <row r="2585" spans="1:8" ht="15" hidden="1" thickBot="1">
      <c r="A2585" s="409">
        <v>202202</v>
      </c>
      <c r="B2585" s="416" t="s">
        <v>781</v>
      </c>
      <c r="C2585" s="417" t="s">
        <v>388</v>
      </c>
      <c r="D2585" s="418" t="s">
        <v>337</v>
      </c>
      <c r="E2585" s="419">
        <v>34951</v>
      </c>
      <c r="F2585" s="413">
        <v>107.45</v>
      </c>
      <c r="G2585" s="414">
        <f t="shared" si="80"/>
        <v>325.2768729641694</v>
      </c>
      <c r="H2585" s="415">
        <f t="shared" si="81"/>
        <v>1.6263843648208469</v>
      </c>
    </row>
    <row r="2586" spans="1:8" ht="15" hidden="1" thickBot="1">
      <c r="A2586" s="409">
        <v>202202</v>
      </c>
      <c r="B2586" s="416" t="s">
        <v>782</v>
      </c>
      <c r="C2586" s="417" t="s">
        <v>388</v>
      </c>
      <c r="D2586" s="418" t="s">
        <v>339</v>
      </c>
      <c r="E2586" s="419">
        <v>175</v>
      </c>
      <c r="F2586" s="413">
        <v>107.45</v>
      </c>
      <c r="G2586" s="414">
        <f t="shared" si="80"/>
        <v>1.6286644951140066</v>
      </c>
      <c r="H2586" s="415">
        <f t="shared" si="81"/>
        <v>1.6286644951140066</v>
      </c>
    </row>
    <row r="2587" spans="1:8" ht="15" hidden="1" thickBot="1">
      <c r="A2587" s="409">
        <v>202202</v>
      </c>
      <c r="B2587" s="416" t="s">
        <v>783</v>
      </c>
      <c r="C2587" s="417" t="s">
        <v>784</v>
      </c>
      <c r="D2587" s="418" t="s">
        <v>337</v>
      </c>
      <c r="E2587" s="419">
        <v>56213</v>
      </c>
      <c r="F2587" s="413">
        <v>107.45</v>
      </c>
      <c r="G2587" s="414">
        <f t="shared" si="80"/>
        <v>523.15495579339222</v>
      </c>
      <c r="H2587" s="415">
        <f t="shared" si="81"/>
        <v>2.6157747789669612</v>
      </c>
    </row>
    <row r="2588" spans="1:8" ht="15" hidden="1" thickBot="1">
      <c r="A2588" s="409">
        <v>202202</v>
      </c>
      <c r="B2588" s="416" t="s">
        <v>785</v>
      </c>
      <c r="C2588" s="417" t="s">
        <v>786</v>
      </c>
      <c r="D2588" s="418" t="s">
        <v>337</v>
      </c>
      <c r="E2588" s="419">
        <v>109238</v>
      </c>
      <c r="F2588" s="413">
        <v>107.45</v>
      </c>
      <c r="G2588" s="414">
        <f t="shared" si="80"/>
        <v>1016.6402978129362</v>
      </c>
      <c r="H2588" s="415">
        <f t="shared" si="81"/>
        <v>5.0832014890646811</v>
      </c>
    </row>
    <row r="2589" spans="1:8" ht="15" hidden="1" thickBot="1">
      <c r="A2589" s="409">
        <v>202202</v>
      </c>
      <c r="B2589" s="416" t="s">
        <v>787</v>
      </c>
      <c r="C2589" s="417" t="s">
        <v>786</v>
      </c>
      <c r="D2589" s="418" t="s">
        <v>339</v>
      </c>
      <c r="E2589" s="419">
        <v>546</v>
      </c>
      <c r="F2589" s="413">
        <v>107.45</v>
      </c>
      <c r="G2589" s="414">
        <f t="shared" si="80"/>
        <v>5.0814332247556999</v>
      </c>
      <c r="H2589" s="415">
        <f t="shared" si="81"/>
        <v>5.0814332247556999</v>
      </c>
    </row>
    <row r="2590" spans="1:8" ht="15" hidden="1" thickBot="1">
      <c r="A2590" s="409">
        <v>202202</v>
      </c>
      <c r="B2590" s="416" t="s">
        <v>788</v>
      </c>
      <c r="C2590" s="417" t="s">
        <v>789</v>
      </c>
      <c r="D2590" s="418" t="s">
        <v>337</v>
      </c>
      <c r="E2590" s="419">
        <v>52878</v>
      </c>
      <c r="F2590" s="413">
        <v>107.45</v>
      </c>
      <c r="G2590" s="414">
        <f t="shared" si="80"/>
        <v>492.11726384364817</v>
      </c>
      <c r="H2590" s="415">
        <f t="shared" si="81"/>
        <v>2.4605863192182409</v>
      </c>
    </row>
    <row r="2591" spans="1:8" ht="15" hidden="1" thickBot="1">
      <c r="A2591" s="409">
        <v>202202</v>
      </c>
      <c r="B2591" s="416" t="s">
        <v>790</v>
      </c>
      <c r="C2591" s="417" t="s">
        <v>791</v>
      </c>
      <c r="D2591" s="418" t="s">
        <v>339</v>
      </c>
      <c r="E2591" s="419">
        <v>0.01</v>
      </c>
      <c r="F2591" s="413">
        <v>107.45</v>
      </c>
      <c r="G2591" s="414">
        <f t="shared" si="80"/>
        <v>9.3066542577943234E-5</v>
      </c>
      <c r="H2591" s="415">
        <f t="shared" si="81"/>
        <v>9.3066542577943234E-5</v>
      </c>
    </row>
    <row r="2592" spans="1:8" ht="15" hidden="1" thickBot="1">
      <c r="A2592" s="409">
        <v>202202</v>
      </c>
      <c r="B2592" s="416" t="s">
        <v>792</v>
      </c>
      <c r="C2592" s="417" t="s">
        <v>791</v>
      </c>
      <c r="D2592" s="418" t="s">
        <v>337</v>
      </c>
      <c r="E2592" s="419">
        <v>146256</v>
      </c>
      <c r="F2592" s="413">
        <v>107.45</v>
      </c>
      <c r="G2592" s="414">
        <f t="shared" si="80"/>
        <v>1361.1540251279664</v>
      </c>
      <c r="H2592" s="415">
        <f t="shared" si="81"/>
        <v>6.8057701256398317</v>
      </c>
    </row>
    <row r="2593" spans="1:8" ht="15" hidden="1" thickBot="1">
      <c r="A2593" s="409">
        <v>202202</v>
      </c>
      <c r="B2593" s="416" t="s">
        <v>793</v>
      </c>
      <c r="C2593" s="417" t="s">
        <v>791</v>
      </c>
      <c r="D2593" s="418" t="s">
        <v>337</v>
      </c>
      <c r="E2593" s="419">
        <v>88640</v>
      </c>
      <c r="F2593" s="413">
        <v>107.45</v>
      </c>
      <c r="G2593" s="414">
        <f t="shared" si="80"/>
        <v>824.94183341088876</v>
      </c>
      <c r="H2593" s="415">
        <f t="shared" si="81"/>
        <v>4.1247091670544442</v>
      </c>
    </row>
    <row r="2594" spans="1:8" ht="15" hidden="1" thickBot="1">
      <c r="A2594" s="409">
        <v>202202</v>
      </c>
      <c r="B2594" s="416" t="s">
        <v>794</v>
      </c>
      <c r="C2594" s="417" t="s">
        <v>791</v>
      </c>
      <c r="D2594" s="418" t="s">
        <v>339</v>
      </c>
      <c r="E2594" s="419">
        <v>443</v>
      </c>
      <c r="F2594" s="413">
        <v>107.45</v>
      </c>
      <c r="G2594" s="414">
        <f t="shared" si="80"/>
        <v>4.1228478362028849</v>
      </c>
      <c r="H2594" s="415">
        <f t="shared" si="81"/>
        <v>4.1228478362028849</v>
      </c>
    </row>
    <row r="2595" spans="1:8" ht="15" hidden="1" thickBot="1">
      <c r="A2595" s="409">
        <v>202202</v>
      </c>
      <c r="B2595" s="416" t="s">
        <v>795</v>
      </c>
      <c r="C2595" s="417" t="s">
        <v>791</v>
      </c>
      <c r="D2595" s="418" t="s">
        <v>337</v>
      </c>
      <c r="E2595" s="419">
        <v>85281</v>
      </c>
      <c r="F2595" s="413">
        <v>107.45</v>
      </c>
      <c r="G2595" s="414">
        <f t="shared" si="80"/>
        <v>793.68078175895766</v>
      </c>
      <c r="H2595" s="415">
        <f t="shared" si="81"/>
        <v>3.9684039087947882</v>
      </c>
    </row>
    <row r="2596" spans="1:8" ht="15" hidden="1" thickBot="1">
      <c r="A2596" s="409">
        <v>202202</v>
      </c>
      <c r="B2596" s="416" t="s">
        <v>796</v>
      </c>
      <c r="C2596" s="417" t="s">
        <v>791</v>
      </c>
      <c r="D2596" s="418" t="s">
        <v>337</v>
      </c>
      <c r="E2596" s="419">
        <v>39384</v>
      </c>
      <c r="F2596" s="413">
        <v>107.45</v>
      </c>
      <c r="G2596" s="414">
        <f t="shared" si="80"/>
        <v>366.5332712889716</v>
      </c>
      <c r="H2596" s="415">
        <f t="shared" si="81"/>
        <v>1.832666356444858</v>
      </c>
    </row>
    <row r="2597" spans="1:8" ht="15" hidden="1" thickBot="1">
      <c r="A2597" s="409">
        <v>202202</v>
      </c>
      <c r="B2597" s="416" t="s">
        <v>797</v>
      </c>
      <c r="C2597" s="417" t="s">
        <v>791</v>
      </c>
      <c r="D2597" s="418" t="s">
        <v>339</v>
      </c>
      <c r="E2597" s="419">
        <v>197</v>
      </c>
      <c r="F2597" s="413">
        <v>107.45</v>
      </c>
      <c r="G2597" s="414">
        <f t="shared" si="80"/>
        <v>1.8334108887854816</v>
      </c>
      <c r="H2597" s="415">
        <f t="shared" si="81"/>
        <v>1.8334108887854816</v>
      </c>
    </row>
    <row r="2598" spans="1:8" ht="15" hidden="1" thickBot="1">
      <c r="A2598" s="409">
        <v>202202</v>
      </c>
      <c r="B2598" s="416" t="s">
        <v>798</v>
      </c>
      <c r="C2598" s="417" t="s">
        <v>791</v>
      </c>
      <c r="D2598" s="418" t="s">
        <v>337</v>
      </c>
      <c r="E2598" s="419">
        <v>67858</v>
      </c>
      <c r="F2598" s="413">
        <v>107.45</v>
      </c>
      <c r="G2598" s="414">
        <f t="shared" si="80"/>
        <v>631.53094462540719</v>
      </c>
      <c r="H2598" s="415">
        <f t="shared" si="81"/>
        <v>3.157654723127036</v>
      </c>
    </row>
    <row r="2599" spans="1:8" ht="15" hidden="1" thickBot="1">
      <c r="A2599" s="409">
        <v>202202</v>
      </c>
      <c r="B2599" s="416" t="s">
        <v>799</v>
      </c>
      <c r="C2599" s="417" t="s">
        <v>791</v>
      </c>
      <c r="D2599" s="418" t="s">
        <v>337</v>
      </c>
      <c r="E2599" s="419">
        <v>48755</v>
      </c>
      <c r="F2599" s="413">
        <v>107.45</v>
      </c>
      <c r="G2599" s="414">
        <f t="shared" si="80"/>
        <v>453.74592833876221</v>
      </c>
      <c r="H2599" s="415">
        <f t="shared" si="81"/>
        <v>2.268729641693811</v>
      </c>
    </row>
    <row r="2600" spans="1:8" ht="15" hidden="1" thickBot="1">
      <c r="A2600" s="409">
        <v>202202</v>
      </c>
      <c r="B2600" s="416" t="s">
        <v>800</v>
      </c>
      <c r="C2600" s="417" t="s">
        <v>791</v>
      </c>
      <c r="D2600" s="418" t="s">
        <v>339</v>
      </c>
      <c r="E2600" s="419">
        <v>541</v>
      </c>
      <c r="F2600" s="413">
        <v>107.45</v>
      </c>
      <c r="G2600" s="414">
        <f t="shared" si="80"/>
        <v>5.0348999534667289</v>
      </c>
      <c r="H2600" s="415">
        <f t="shared" si="81"/>
        <v>5.0348999534667289</v>
      </c>
    </row>
    <row r="2601" spans="1:8" ht="15" hidden="1" thickBot="1">
      <c r="A2601" s="409">
        <v>202202</v>
      </c>
      <c r="B2601" s="416" t="s">
        <v>801</v>
      </c>
      <c r="C2601" s="417" t="s">
        <v>791</v>
      </c>
      <c r="D2601" s="418" t="s">
        <v>337</v>
      </c>
      <c r="E2601" s="419">
        <v>39215</v>
      </c>
      <c r="F2601" s="413">
        <v>107.45</v>
      </c>
      <c r="G2601" s="414">
        <f t="shared" si="80"/>
        <v>364.96044671940439</v>
      </c>
      <c r="H2601" s="415">
        <f t="shared" si="81"/>
        <v>1.824802233597022</v>
      </c>
    </row>
    <row r="2602" spans="1:8" ht="15" hidden="1" thickBot="1">
      <c r="A2602" s="409">
        <v>202202</v>
      </c>
      <c r="B2602" s="416" t="s">
        <v>802</v>
      </c>
      <c r="C2602" s="417" t="s">
        <v>791</v>
      </c>
      <c r="D2602" s="418" t="s">
        <v>339</v>
      </c>
      <c r="E2602" s="419">
        <v>445</v>
      </c>
      <c r="F2602" s="413">
        <v>107.45</v>
      </c>
      <c r="G2602" s="414">
        <f t="shared" si="80"/>
        <v>4.1414611447184733</v>
      </c>
      <c r="H2602" s="415">
        <f t="shared" si="81"/>
        <v>4.1414611447184733</v>
      </c>
    </row>
    <row r="2603" spans="1:8" ht="15" hidden="1" thickBot="1">
      <c r="A2603" s="409">
        <v>202202</v>
      </c>
      <c r="B2603" s="416" t="s">
        <v>803</v>
      </c>
      <c r="C2603" s="417" t="s">
        <v>791</v>
      </c>
      <c r="D2603" s="418" t="s">
        <v>337</v>
      </c>
      <c r="E2603" s="419">
        <v>39215</v>
      </c>
      <c r="F2603" s="413">
        <v>107.45</v>
      </c>
      <c r="G2603" s="414">
        <f t="shared" si="80"/>
        <v>364.96044671940439</v>
      </c>
      <c r="H2603" s="415">
        <f t="shared" si="81"/>
        <v>1.824802233597022</v>
      </c>
    </row>
    <row r="2604" spans="1:8" ht="15" hidden="1" thickBot="1">
      <c r="A2604" s="409">
        <v>202202</v>
      </c>
      <c r="B2604" s="416" t="s">
        <v>804</v>
      </c>
      <c r="C2604" s="417" t="s">
        <v>791</v>
      </c>
      <c r="D2604" s="418" t="s">
        <v>339</v>
      </c>
      <c r="E2604" s="419">
        <v>445</v>
      </c>
      <c r="F2604" s="413">
        <v>107.45</v>
      </c>
      <c r="G2604" s="414">
        <f t="shared" si="80"/>
        <v>4.1414611447184733</v>
      </c>
      <c r="H2604" s="415">
        <f t="shared" si="81"/>
        <v>4.1414611447184733</v>
      </c>
    </row>
    <row r="2605" spans="1:8" ht="15" hidden="1" thickBot="1">
      <c r="A2605" s="409">
        <v>202202</v>
      </c>
      <c r="B2605" s="416" t="s">
        <v>805</v>
      </c>
      <c r="C2605" s="417" t="s">
        <v>791</v>
      </c>
      <c r="D2605" s="418" t="s">
        <v>337</v>
      </c>
      <c r="E2605" s="419">
        <v>53076</v>
      </c>
      <c r="F2605" s="413">
        <v>107.45</v>
      </c>
      <c r="G2605" s="414">
        <f t="shared" si="80"/>
        <v>493.95998138669148</v>
      </c>
      <c r="H2605" s="415">
        <f t="shared" si="81"/>
        <v>2.4697999069334573</v>
      </c>
    </row>
    <row r="2606" spans="1:8" ht="15" hidden="1" thickBot="1">
      <c r="A2606" s="409">
        <v>202202</v>
      </c>
      <c r="B2606" s="416" t="s">
        <v>806</v>
      </c>
      <c r="C2606" s="417" t="s">
        <v>791</v>
      </c>
      <c r="D2606" s="418" t="s">
        <v>337</v>
      </c>
      <c r="E2606" s="419">
        <v>76067</v>
      </c>
      <c r="F2606" s="413">
        <v>107.45</v>
      </c>
      <c r="G2606" s="414">
        <f t="shared" si="80"/>
        <v>707.92926942764075</v>
      </c>
      <c r="H2606" s="415">
        <f t="shared" si="81"/>
        <v>3.5396463471382038</v>
      </c>
    </row>
    <row r="2607" spans="1:8" ht="15" hidden="1" thickBot="1">
      <c r="A2607" s="409">
        <v>202202</v>
      </c>
      <c r="B2607" s="416" t="s">
        <v>807</v>
      </c>
      <c r="C2607" s="417" t="s">
        <v>791</v>
      </c>
      <c r="D2607" s="418" t="s">
        <v>337</v>
      </c>
      <c r="E2607" s="419">
        <v>38750</v>
      </c>
      <c r="F2607" s="413">
        <v>107.45</v>
      </c>
      <c r="G2607" s="414">
        <f t="shared" si="80"/>
        <v>360.63285248953002</v>
      </c>
      <c r="H2607" s="415">
        <f t="shared" si="81"/>
        <v>1.80316426244765</v>
      </c>
    </row>
    <row r="2608" spans="1:8" ht="15" hidden="1" thickBot="1">
      <c r="A2608" s="409">
        <v>202202</v>
      </c>
      <c r="B2608" s="416" t="s">
        <v>808</v>
      </c>
      <c r="C2608" s="417" t="s">
        <v>791</v>
      </c>
      <c r="D2608" s="418" t="s">
        <v>339</v>
      </c>
      <c r="E2608" s="419">
        <v>486</v>
      </c>
      <c r="F2608" s="413">
        <v>107.45</v>
      </c>
      <c r="G2608" s="414">
        <f t="shared" si="80"/>
        <v>4.5230339692880408</v>
      </c>
      <c r="H2608" s="415">
        <f t="shared" si="81"/>
        <v>4.5230339692880408</v>
      </c>
    </row>
    <row r="2609" spans="1:8" ht="15" hidden="1" thickBot="1">
      <c r="A2609" s="409">
        <v>202202</v>
      </c>
      <c r="B2609" s="416" t="s">
        <v>809</v>
      </c>
      <c r="C2609" s="417" t="s">
        <v>791</v>
      </c>
      <c r="D2609" s="418" t="s">
        <v>337</v>
      </c>
      <c r="E2609" s="419">
        <v>67864</v>
      </c>
      <c r="F2609" s="413">
        <v>107.45</v>
      </c>
      <c r="G2609" s="414">
        <f t="shared" si="80"/>
        <v>631.58678455095389</v>
      </c>
      <c r="H2609" s="415">
        <f t="shared" si="81"/>
        <v>3.1579339227547694</v>
      </c>
    </row>
    <row r="2610" spans="1:8" ht="15" hidden="1" thickBot="1">
      <c r="A2610" s="409">
        <v>202202</v>
      </c>
      <c r="B2610" s="416" t="s">
        <v>810</v>
      </c>
      <c r="C2610" s="417" t="s">
        <v>791</v>
      </c>
      <c r="D2610" s="418" t="s">
        <v>339</v>
      </c>
      <c r="E2610" s="419">
        <v>596</v>
      </c>
      <c r="F2610" s="413">
        <v>107.45</v>
      </c>
      <c r="G2610" s="414">
        <f t="shared" si="80"/>
        <v>5.5467659376454161</v>
      </c>
      <c r="H2610" s="415">
        <f t="shared" si="81"/>
        <v>5.5467659376454161</v>
      </c>
    </row>
    <row r="2611" spans="1:8" ht="15" hidden="1" thickBot="1">
      <c r="A2611" s="409">
        <v>202202</v>
      </c>
      <c r="B2611" s="416" t="s">
        <v>811</v>
      </c>
      <c r="C2611" s="417" t="s">
        <v>791</v>
      </c>
      <c r="D2611" s="418" t="s">
        <v>337</v>
      </c>
      <c r="E2611" s="419">
        <v>67851</v>
      </c>
      <c r="F2611" s="413">
        <v>107.45</v>
      </c>
      <c r="G2611" s="414">
        <f t="shared" si="80"/>
        <v>631.46579804560258</v>
      </c>
      <c r="H2611" s="415">
        <f t="shared" si="81"/>
        <v>3.1573289902280131</v>
      </c>
    </row>
    <row r="2612" spans="1:8" ht="15" hidden="1" thickBot="1">
      <c r="A2612" s="409">
        <v>202202</v>
      </c>
      <c r="B2612" s="416" t="s">
        <v>812</v>
      </c>
      <c r="C2612" s="417" t="s">
        <v>791</v>
      </c>
      <c r="D2612" s="418" t="s">
        <v>337</v>
      </c>
      <c r="E2612" s="419">
        <v>67548</v>
      </c>
      <c r="F2612" s="413">
        <v>107.45</v>
      </c>
      <c r="G2612" s="414">
        <f t="shared" si="80"/>
        <v>628.64588180549094</v>
      </c>
      <c r="H2612" s="415">
        <f t="shared" si="81"/>
        <v>3.1432294090274548</v>
      </c>
    </row>
    <row r="2613" spans="1:8" ht="15" hidden="1" thickBot="1">
      <c r="A2613" s="409">
        <v>202202</v>
      </c>
      <c r="B2613" s="416" t="s">
        <v>813</v>
      </c>
      <c r="C2613" s="417" t="s">
        <v>791</v>
      </c>
      <c r="D2613" s="418" t="s">
        <v>337</v>
      </c>
      <c r="E2613" s="419">
        <v>80352</v>
      </c>
      <c r="F2613" s="413">
        <v>107.45</v>
      </c>
      <c r="G2613" s="414">
        <f t="shared" si="80"/>
        <v>747.80828292228944</v>
      </c>
      <c r="H2613" s="415">
        <f t="shared" si="81"/>
        <v>3.7390414146114472</v>
      </c>
    </row>
    <row r="2614" spans="1:8" ht="15" hidden="1" thickBot="1">
      <c r="A2614" s="409">
        <v>202202</v>
      </c>
      <c r="B2614" s="416" t="s">
        <v>814</v>
      </c>
      <c r="C2614" s="417" t="s">
        <v>791</v>
      </c>
      <c r="D2614" s="418" t="s">
        <v>337</v>
      </c>
      <c r="E2614" s="419">
        <v>80352</v>
      </c>
      <c r="F2614" s="413">
        <v>107.45</v>
      </c>
      <c r="G2614" s="414">
        <f t="shared" si="80"/>
        <v>747.80828292228944</v>
      </c>
      <c r="H2614" s="415">
        <f t="shared" si="81"/>
        <v>3.7390414146114472</v>
      </c>
    </row>
    <row r="2615" spans="1:8" ht="15" hidden="1" thickBot="1">
      <c r="A2615" s="409">
        <v>202202</v>
      </c>
      <c r="B2615" s="416" t="s">
        <v>815</v>
      </c>
      <c r="C2615" s="417" t="s">
        <v>791</v>
      </c>
      <c r="D2615" s="418" t="s">
        <v>337</v>
      </c>
      <c r="E2615" s="419">
        <v>80201</v>
      </c>
      <c r="F2615" s="413">
        <v>107.45</v>
      </c>
      <c r="G2615" s="414">
        <f t="shared" si="80"/>
        <v>746.40297812936251</v>
      </c>
      <c r="H2615" s="415">
        <f t="shared" si="81"/>
        <v>3.7320148906468127</v>
      </c>
    </row>
    <row r="2616" spans="1:8" ht="15" hidden="1" thickBot="1">
      <c r="A2616" s="409">
        <v>202202</v>
      </c>
      <c r="B2616" s="416" t="s">
        <v>816</v>
      </c>
      <c r="C2616" s="417" t="s">
        <v>791</v>
      </c>
      <c r="D2616" s="418" t="s">
        <v>339</v>
      </c>
      <c r="E2616" s="419">
        <v>401</v>
      </c>
      <c r="F2616" s="413">
        <v>107.45</v>
      </c>
      <c r="G2616" s="414">
        <f t="shared" si="80"/>
        <v>3.7319683573755236</v>
      </c>
      <c r="H2616" s="415">
        <f t="shared" si="81"/>
        <v>3.7319683573755236</v>
      </c>
    </row>
    <row r="2617" spans="1:8" ht="15" hidden="1" thickBot="1">
      <c r="A2617" s="409">
        <v>202202</v>
      </c>
      <c r="B2617" s="416" t="s">
        <v>817</v>
      </c>
      <c r="C2617" s="417" t="s">
        <v>791</v>
      </c>
      <c r="D2617" s="418" t="s">
        <v>337</v>
      </c>
      <c r="E2617" s="419">
        <v>80352</v>
      </c>
      <c r="F2617" s="413">
        <v>107.45</v>
      </c>
      <c r="G2617" s="414">
        <f t="shared" si="80"/>
        <v>747.80828292228944</v>
      </c>
      <c r="H2617" s="415">
        <f t="shared" si="81"/>
        <v>3.7390414146114472</v>
      </c>
    </row>
    <row r="2618" spans="1:8" ht="15" hidden="1" thickBot="1">
      <c r="A2618" s="409">
        <v>202202</v>
      </c>
      <c r="B2618" s="416" t="s">
        <v>818</v>
      </c>
      <c r="C2618" s="417" t="s">
        <v>791</v>
      </c>
      <c r="D2618" s="418" t="s">
        <v>337</v>
      </c>
      <c r="E2618" s="419">
        <v>75775</v>
      </c>
      <c r="F2618" s="413">
        <v>107.45</v>
      </c>
      <c r="G2618" s="414">
        <f t="shared" si="80"/>
        <v>705.21172638436485</v>
      </c>
      <c r="H2618" s="415">
        <f t="shared" si="81"/>
        <v>3.5260586319218241</v>
      </c>
    </row>
    <row r="2619" spans="1:8" ht="15" hidden="1" thickBot="1">
      <c r="A2619" s="409">
        <v>202202</v>
      </c>
      <c r="B2619" s="416" t="s">
        <v>819</v>
      </c>
      <c r="C2619" s="417" t="s">
        <v>791</v>
      </c>
      <c r="D2619" s="418" t="s">
        <v>337</v>
      </c>
      <c r="E2619" s="419">
        <v>77604</v>
      </c>
      <c r="F2619" s="413">
        <v>107.45</v>
      </c>
      <c r="G2619" s="414">
        <f t="shared" si="80"/>
        <v>722.23359702187065</v>
      </c>
      <c r="H2619" s="415">
        <f t="shared" si="81"/>
        <v>3.6111679851093532</v>
      </c>
    </row>
    <row r="2620" spans="1:8" ht="15" hidden="1" thickBot="1">
      <c r="A2620" s="409">
        <v>202202</v>
      </c>
      <c r="B2620" s="416" t="s">
        <v>820</v>
      </c>
      <c r="C2620" s="417" t="s">
        <v>791</v>
      </c>
      <c r="D2620" s="418" t="s">
        <v>339</v>
      </c>
      <c r="E2620" s="419">
        <v>388</v>
      </c>
      <c r="F2620" s="413">
        <v>107.45</v>
      </c>
      <c r="G2620" s="414">
        <f t="shared" si="80"/>
        <v>3.6109818520241972</v>
      </c>
      <c r="H2620" s="415">
        <f t="shared" si="81"/>
        <v>3.6109818520241972</v>
      </c>
    </row>
    <row r="2621" spans="1:8" ht="15" hidden="1" thickBot="1">
      <c r="A2621" s="409">
        <v>202202</v>
      </c>
      <c r="B2621" s="416" t="s">
        <v>821</v>
      </c>
      <c r="C2621" s="417" t="s">
        <v>791</v>
      </c>
      <c r="D2621" s="418" t="s">
        <v>337</v>
      </c>
      <c r="E2621" s="419">
        <v>73050</v>
      </c>
      <c r="F2621" s="413">
        <v>107.45</v>
      </c>
      <c r="G2621" s="414">
        <f t="shared" si="80"/>
        <v>679.85109353187522</v>
      </c>
      <c r="H2621" s="415">
        <f t="shared" si="81"/>
        <v>3.3992554676593763</v>
      </c>
    </row>
    <row r="2622" spans="1:8" ht="15" hidden="1" thickBot="1">
      <c r="A2622" s="409">
        <v>202202</v>
      </c>
      <c r="B2622" s="416" t="s">
        <v>822</v>
      </c>
      <c r="C2622" s="417" t="s">
        <v>791</v>
      </c>
      <c r="D2622" s="418" t="s">
        <v>337</v>
      </c>
      <c r="E2622" s="419">
        <v>80035</v>
      </c>
      <c r="F2622" s="413">
        <v>107.45</v>
      </c>
      <c r="G2622" s="414">
        <f t="shared" si="80"/>
        <v>744.85807352256859</v>
      </c>
      <c r="H2622" s="415">
        <f t="shared" si="81"/>
        <v>3.7242903676128432</v>
      </c>
    </row>
    <row r="2623" spans="1:8" ht="15" hidden="1" thickBot="1">
      <c r="A2623" s="409">
        <v>202202</v>
      </c>
      <c r="B2623" s="416" t="s">
        <v>823</v>
      </c>
      <c r="C2623" s="417" t="s">
        <v>791</v>
      </c>
      <c r="D2623" s="418" t="s">
        <v>339</v>
      </c>
      <c r="E2623" s="419">
        <v>400</v>
      </c>
      <c r="F2623" s="413">
        <v>107.45</v>
      </c>
      <c r="G2623" s="414">
        <f t="shared" si="80"/>
        <v>3.7226617031177289</v>
      </c>
      <c r="H2623" s="415">
        <f t="shared" si="81"/>
        <v>3.7226617031177289</v>
      </c>
    </row>
    <row r="2624" spans="1:8" ht="15" hidden="1" thickBot="1">
      <c r="A2624" s="409">
        <v>202202</v>
      </c>
      <c r="B2624" s="416" t="s">
        <v>824</v>
      </c>
      <c r="C2624" s="417" t="s">
        <v>791</v>
      </c>
      <c r="D2624" s="418" t="s">
        <v>337</v>
      </c>
      <c r="E2624" s="419">
        <v>70374</v>
      </c>
      <c r="F2624" s="413">
        <v>107.45</v>
      </c>
      <c r="G2624" s="414">
        <f t="shared" si="80"/>
        <v>654.94648673801771</v>
      </c>
      <c r="H2624" s="415">
        <f t="shared" si="81"/>
        <v>3.2747324336900885</v>
      </c>
    </row>
    <row r="2625" spans="1:8" ht="15" hidden="1" thickBot="1">
      <c r="A2625" s="409">
        <v>202202</v>
      </c>
      <c r="B2625" s="416" t="s">
        <v>825</v>
      </c>
      <c r="C2625" s="417" t="s">
        <v>791</v>
      </c>
      <c r="D2625" s="418" t="s">
        <v>337</v>
      </c>
      <c r="E2625" s="419">
        <v>69806</v>
      </c>
      <c r="F2625" s="413">
        <v>107.45</v>
      </c>
      <c r="G2625" s="414">
        <f t="shared" si="80"/>
        <v>649.66030711959047</v>
      </c>
      <c r="H2625" s="415">
        <f t="shared" si="81"/>
        <v>3.2483015355979523</v>
      </c>
    </row>
    <row r="2626" spans="1:8" ht="15" hidden="1" thickBot="1">
      <c r="A2626" s="409">
        <v>202202</v>
      </c>
      <c r="B2626" s="416" t="s">
        <v>826</v>
      </c>
      <c r="C2626" s="417" t="s">
        <v>791</v>
      </c>
      <c r="D2626" s="418" t="s">
        <v>337</v>
      </c>
      <c r="E2626" s="419">
        <v>75938</v>
      </c>
      <c r="F2626" s="413">
        <v>107.45</v>
      </c>
      <c r="G2626" s="414">
        <f t="shared" ref="G2626:G2689" si="82">+E2626/F2626</f>
        <v>706.72871102838531</v>
      </c>
      <c r="H2626" s="415">
        <f t="shared" ref="H2626:H2689" si="83">IF(D2626="TB",G2626/200,IF(D2626="LT",G2626,"VER"))</f>
        <v>3.5336435551419267</v>
      </c>
    </row>
    <row r="2627" spans="1:8" ht="15" hidden="1" thickBot="1">
      <c r="A2627" s="409">
        <v>202202</v>
      </c>
      <c r="B2627" s="416" t="s">
        <v>827</v>
      </c>
      <c r="C2627" s="417" t="s">
        <v>791</v>
      </c>
      <c r="D2627" s="418" t="s">
        <v>339</v>
      </c>
      <c r="E2627" s="419">
        <v>380</v>
      </c>
      <c r="F2627" s="413">
        <v>107.45</v>
      </c>
      <c r="G2627" s="414">
        <f t="shared" si="82"/>
        <v>3.5365286179618427</v>
      </c>
      <c r="H2627" s="415">
        <f t="shared" si="83"/>
        <v>3.5365286179618427</v>
      </c>
    </row>
    <row r="2628" spans="1:8" ht="15" hidden="1" thickBot="1">
      <c r="A2628" s="409">
        <v>202202</v>
      </c>
      <c r="B2628" s="416" t="s">
        <v>828</v>
      </c>
      <c r="C2628" s="417" t="s">
        <v>791</v>
      </c>
      <c r="D2628" s="418" t="s">
        <v>337</v>
      </c>
      <c r="E2628" s="419">
        <v>66320</v>
      </c>
      <c r="F2628" s="413">
        <v>107.45</v>
      </c>
      <c r="G2628" s="414">
        <f t="shared" si="82"/>
        <v>617.2173103769195</v>
      </c>
      <c r="H2628" s="415">
        <f t="shared" si="83"/>
        <v>3.0860865518845975</v>
      </c>
    </row>
    <row r="2629" spans="1:8" ht="15" hidden="1" thickBot="1">
      <c r="A2629" s="409">
        <v>202202</v>
      </c>
      <c r="B2629" s="416" t="s">
        <v>829</v>
      </c>
      <c r="C2629" s="417" t="s">
        <v>791</v>
      </c>
      <c r="D2629" s="418" t="s">
        <v>337</v>
      </c>
      <c r="E2629" s="419">
        <v>66320</v>
      </c>
      <c r="F2629" s="413">
        <v>107.45</v>
      </c>
      <c r="G2629" s="414">
        <f t="shared" si="82"/>
        <v>617.2173103769195</v>
      </c>
      <c r="H2629" s="415">
        <f t="shared" si="83"/>
        <v>3.0860865518845975</v>
      </c>
    </row>
    <row r="2630" spans="1:8" ht="15" hidden="1" thickBot="1">
      <c r="A2630" s="409">
        <v>202202</v>
      </c>
      <c r="B2630" s="416" t="s">
        <v>830</v>
      </c>
      <c r="C2630" s="417" t="s">
        <v>791</v>
      </c>
      <c r="D2630" s="418" t="s">
        <v>339</v>
      </c>
      <c r="E2630" s="419">
        <v>332</v>
      </c>
      <c r="F2630" s="413">
        <v>107.45</v>
      </c>
      <c r="G2630" s="414">
        <f t="shared" si="82"/>
        <v>3.0898092135877153</v>
      </c>
      <c r="H2630" s="415">
        <f t="shared" si="83"/>
        <v>3.0898092135877153</v>
      </c>
    </row>
    <row r="2631" spans="1:8" ht="15" hidden="1" thickBot="1">
      <c r="A2631" s="409">
        <v>202202</v>
      </c>
      <c r="B2631" s="416" t="s">
        <v>831</v>
      </c>
      <c r="C2631" s="417" t="s">
        <v>791</v>
      </c>
      <c r="D2631" s="418" t="s">
        <v>337</v>
      </c>
      <c r="E2631" s="419">
        <v>82271</v>
      </c>
      <c r="F2631" s="413">
        <v>107.45</v>
      </c>
      <c r="G2631" s="414">
        <f t="shared" si="82"/>
        <v>765.66775244299674</v>
      </c>
      <c r="H2631" s="415">
        <f t="shared" si="83"/>
        <v>3.8283387622149836</v>
      </c>
    </row>
    <row r="2632" spans="1:8" ht="15" hidden="1" thickBot="1">
      <c r="A2632" s="409">
        <v>202202</v>
      </c>
      <c r="B2632" s="416" t="s">
        <v>832</v>
      </c>
      <c r="C2632" s="417" t="s">
        <v>791</v>
      </c>
      <c r="D2632" s="418" t="s">
        <v>337</v>
      </c>
      <c r="E2632" s="419">
        <v>77042</v>
      </c>
      <c r="F2632" s="413">
        <v>107.45</v>
      </c>
      <c r="G2632" s="414">
        <f t="shared" si="82"/>
        <v>717.00325732899023</v>
      </c>
      <c r="H2632" s="415">
        <f t="shared" si="83"/>
        <v>3.5850162866449513</v>
      </c>
    </row>
    <row r="2633" spans="1:8" ht="15" hidden="1" thickBot="1">
      <c r="A2633" s="409">
        <v>202202</v>
      </c>
      <c r="B2633" s="416" t="s">
        <v>833</v>
      </c>
      <c r="C2633" s="417" t="s">
        <v>791</v>
      </c>
      <c r="D2633" s="418" t="s">
        <v>339</v>
      </c>
      <c r="E2633" s="419">
        <v>385</v>
      </c>
      <c r="F2633" s="413">
        <v>107.45</v>
      </c>
      <c r="G2633" s="414">
        <f t="shared" si="82"/>
        <v>3.5830618892508141</v>
      </c>
      <c r="H2633" s="415">
        <f t="shared" si="83"/>
        <v>3.5830618892508141</v>
      </c>
    </row>
    <row r="2634" spans="1:8" ht="15" hidden="1" thickBot="1">
      <c r="A2634" s="409">
        <v>202202</v>
      </c>
      <c r="B2634" s="416" t="s">
        <v>834</v>
      </c>
      <c r="C2634" s="417" t="s">
        <v>791</v>
      </c>
      <c r="D2634" s="418" t="s">
        <v>337</v>
      </c>
      <c r="E2634" s="419">
        <v>69876</v>
      </c>
      <c r="F2634" s="413">
        <v>107.45</v>
      </c>
      <c r="G2634" s="414">
        <f t="shared" si="82"/>
        <v>650.31177291763606</v>
      </c>
      <c r="H2634" s="415">
        <f t="shared" si="83"/>
        <v>3.2515588645881803</v>
      </c>
    </row>
    <row r="2635" spans="1:8" ht="15" hidden="1" thickBot="1">
      <c r="A2635" s="409">
        <v>202202</v>
      </c>
      <c r="B2635" s="416" t="s">
        <v>835</v>
      </c>
      <c r="C2635" s="417" t="s">
        <v>791</v>
      </c>
      <c r="D2635" s="418" t="s">
        <v>339</v>
      </c>
      <c r="E2635" s="419">
        <v>349</v>
      </c>
      <c r="F2635" s="413">
        <v>107.45</v>
      </c>
      <c r="G2635" s="414">
        <f t="shared" si="82"/>
        <v>3.2480223359702185</v>
      </c>
      <c r="H2635" s="415">
        <f t="shared" si="83"/>
        <v>3.2480223359702185</v>
      </c>
    </row>
    <row r="2636" spans="1:8" ht="15" hidden="1" thickBot="1">
      <c r="A2636" s="409">
        <v>202202</v>
      </c>
      <c r="B2636" s="416" t="s">
        <v>836</v>
      </c>
      <c r="C2636" s="417" t="s">
        <v>791</v>
      </c>
      <c r="D2636" s="418" t="s">
        <v>337</v>
      </c>
      <c r="E2636" s="419">
        <v>55949</v>
      </c>
      <c r="F2636" s="413">
        <v>107.45</v>
      </c>
      <c r="G2636" s="414">
        <f t="shared" si="82"/>
        <v>520.69799906933451</v>
      </c>
      <c r="H2636" s="415">
        <f t="shared" si="83"/>
        <v>2.6034899953466724</v>
      </c>
    </row>
    <row r="2637" spans="1:8" ht="15" hidden="1" thickBot="1">
      <c r="A2637" s="409">
        <v>202202</v>
      </c>
      <c r="B2637" s="416" t="s">
        <v>837</v>
      </c>
      <c r="C2637" s="417" t="s">
        <v>791</v>
      </c>
      <c r="D2637" s="418" t="s">
        <v>337</v>
      </c>
      <c r="E2637" s="419">
        <v>106422</v>
      </c>
      <c r="F2637" s="413">
        <v>107.45</v>
      </c>
      <c r="G2637" s="414">
        <f t="shared" si="82"/>
        <v>990.43275942298737</v>
      </c>
      <c r="H2637" s="415">
        <f t="shared" si="83"/>
        <v>4.9521637971149373</v>
      </c>
    </row>
    <row r="2638" spans="1:8" ht="15" hidden="1" thickBot="1">
      <c r="A2638" s="409">
        <v>202202</v>
      </c>
      <c r="B2638" s="416" t="s">
        <v>838</v>
      </c>
      <c r="C2638" s="417" t="s">
        <v>791</v>
      </c>
      <c r="D2638" s="418" t="s">
        <v>337</v>
      </c>
      <c r="E2638" s="419">
        <v>79073</v>
      </c>
      <c r="F2638" s="413">
        <v>107.45</v>
      </c>
      <c r="G2638" s="414">
        <f t="shared" si="82"/>
        <v>735.90507212657053</v>
      </c>
      <c r="H2638" s="415">
        <f t="shared" si="83"/>
        <v>3.6795253606328528</v>
      </c>
    </row>
    <row r="2639" spans="1:8" ht="15" hidden="1" thickBot="1">
      <c r="A2639" s="409">
        <v>202202</v>
      </c>
      <c r="B2639" s="416" t="s">
        <v>839</v>
      </c>
      <c r="C2639" s="417" t="s">
        <v>791</v>
      </c>
      <c r="D2639" s="418" t="s">
        <v>339</v>
      </c>
      <c r="E2639" s="419">
        <v>395</v>
      </c>
      <c r="F2639" s="413">
        <v>107.45</v>
      </c>
      <c r="G2639" s="414">
        <f t="shared" si="82"/>
        <v>3.6761284318287575</v>
      </c>
      <c r="H2639" s="415">
        <f t="shared" si="83"/>
        <v>3.6761284318287575</v>
      </c>
    </row>
    <row r="2640" spans="1:8" ht="15" hidden="1" thickBot="1">
      <c r="A2640" s="409">
        <v>202202</v>
      </c>
      <c r="B2640" s="416" t="s">
        <v>840</v>
      </c>
      <c r="C2640" s="417" t="s">
        <v>791</v>
      </c>
      <c r="D2640" s="418" t="s">
        <v>337</v>
      </c>
      <c r="E2640" s="419">
        <v>78619</v>
      </c>
      <c r="F2640" s="413">
        <v>107.45</v>
      </c>
      <c r="G2640" s="414">
        <f t="shared" si="82"/>
        <v>731.67985109353185</v>
      </c>
      <c r="H2640" s="415">
        <f t="shared" si="83"/>
        <v>3.6583992554676592</v>
      </c>
    </row>
    <row r="2641" spans="1:8" ht="15" hidden="1" thickBot="1">
      <c r="A2641" s="409">
        <v>202202</v>
      </c>
      <c r="B2641" s="416" t="s">
        <v>841</v>
      </c>
      <c r="C2641" s="417" t="s">
        <v>791</v>
      </c>
      <c r="D2641" s="418" t="s">
        <v>339</v>
      </c>
      <c r="E2641" s="419">
        <v>393</v>
      </c>
      <c r="F2641" s="413">
        <v>107.45</v>
      </c>
      <c r="G2641" s="414">
        <f t="shared" si="82"/>
        <v>3.6575151233131686</v>
      </c>
      <c r="H2641" s="415">
        <f t="shared" si="83"/>
        <v>3.6575151233131686</v>
      </c>
    </row>
    <row r="2642" spans="1:8" ht="15" hidden="1" thickBot="1">
      <c r="A2642" s="409">
        <v>202202</v>
      </c>
      <c r="B2642" s="416" t="s">
        <v>842</v>
      </c>
      <c r="C2642" s="417" t="s">
        <v>791</v>
      </c>
      <c r="D2642" s="418" t="s">
        <v>337</v>
      </c>
      <c r="E2642" s="419">
        <v>78033</v>
      </c>
      <c r="F2642" s="413">
        <v>107.45</v>
      </c>
      <c r="G2642" s="414">
        <f t="shared" si="82"/>
        <v>726.22615169846438</v>
      </c>
      <c r="H2642" s="415">
        <f t="shared" si="83"/>
        <v>3.631130758492322</v>
      </c>
    </row>
    <row r="2643" spans="1:8" ht="15" hidden="1" thickBot="1">
      <c r="A2643" s="409">
        <v>202202</v>
      </c>
      <c r="B2643" s="416" t="s">
        <v>843</v>
      </c>
      <c r="C2643" s="417" t="s">
        <v>791</v>
      </c>
      <c r="D2643" s="418" t="s">
        <v>339</v>
      </c>
      <c r="E2643" s="419">
        <v>390</v>
      </c>
      <c r="F2643" s="413">
        <v>107.45</v>
      </c>
      <c r="G2643" s="414">
        <f t="shared" si="82"/>
        <v>3.629595160539786</v>
      </c>
      <c r="H2643" s="415">
        <f t="shared" si="83"/>
        <v>3.629595160539786</v>
      </c>
    </row>
    <row r="2644" spans="1:8" ht="15" hidden="1" thickBot="1">
      <c r="A2644" s="409">
        <v>202202</v>
      </c>
      <c r="B2644" s="416" t="s">
        <v>844</v>
      </c>
      <c r="C2644" s="417" t="s">
        <v>791</v>
      </c>
      <c r="D2644" s="418" t="s">
        <v>337</v>
      </c>
      <c r="E2644" s="419">
        <v>96218</v>
      </c>
      <c r="F2644" s="413">
        <v>107.45</v>
      </c>
      <c r="G2644" s="414">
        <f t="shared" si="82"/>
        <v>895.46765937645409</v>
      </c>
      <c r="H2644" s="415">
        <f t="shared" si="83"/>
        <v>4.4773382968822704</v>
      </c>
    </row>
    <row r="2645" spans="1:8" ht="15" hidden="1" thickBot="1">
      <c r="A2645" s="409">
        <v>202202</v>
      </c>
      <c r="B2645" s="416" t="s">
        <v>845</v>
      </c>
      <c r="C2645" s="417" t="s">
        <v>791</v>
      </c>
      <c r="D2645" s="418" t="s">
        <v>337</v>
      </c>
      <c r="E2645" s="419">
        <v>102348</v>
      </c>
      <c r="F2645" s="413">
        <v>107.45</v>
      </c>
      <c r="G2645" s="414">
        <f t="shared" si="82"/>
        <v>952.51744997673336</v>
      </c>
      <c r="H2645" s="415">
        <f t="shared" si="83"/>
        <v>4.7625872498836666</v>
      </c>
    </row>
    <row r="2646" spans="1:8" ht="15" hidden="1" thickBot="1">
      <c r="A2646" s="409">
        <v>202202</v>
      </c>
      <c r="B2646" s="416" t="s">
        <v>846</v>
      </c>
      <c r="C2646" s="417" t="s">
        <v>791</v>
      </c>
      <c r="D2646" s="418" t="s">
        <v>339</v>
      </c>
      <c r="E2646" s="419">
        <v>512</v>
      </c>
      <c r="F2646" s="413">
        <v>107.45</v>
      </c>
      <c r="G2646" s="414">
        <f t="shared" si="82"/>
        <v>4.7650069799906936</v>
      </c>
      <c r="H2646" s="415">
        <f t="shared" si="83"/>
        <v>4.7650069799906936</v>
      </c>
    </row>
    <row r="2647" spans="1:8" ht="15" hidden="1" thickBot="1">
      <c r="A2647" s="409">
        <v>202202</v>
      </c>
      <c r="B2647" s="416" t="s">
        <v>847</v>
      </c>
      <c r="C2647" s="417" t="s">
        <v>791</v>
      </c>
      <c r="D2647" s="418" t="s">
        <v>337</v>
      </c>
      <c r="E2647" s="419">
        <v>106422</v>
      </c>
      <c r="F2647" s="413">
        <v>107.45</v>
      </c>
      <c r="G2647" s="414">
        <f t="shared" si="82"/>
        <v>990.43275942298737</v>
      </c>
      <c r="H2647" s="415">
        <f t="shared" si="83"/>
        <v>4.9521637971149373</v>
      </c>
    </row>
    <row r="2648" spans="1:8" ht="15" hidden="1" thickBot="1">
      <c r="A2648" s="409">
        <v>202202</v>
      </c>
      <c r="B2648" s="416" t="s">
        <v>848</v>
      </c>
      <c r="C2648" s="417" t="s">
        <v>791</v>
      </c>
      <c r="D2648" s="418" t="s">
        <v>337</v>
      </c>
      <c r="E2648" s="419">
        <v>66459</v>
      </c>
      <c r="F2648" s="413">
        <v>107.45</v>
      </c>
      <c r="G2648" s="414">
        <f t="shared" si="82"/>
        <v>618.5109353187529</v>
      </c>
      <c r="H2648" s="415">
        <f t="shared" si="83"/>
        <v>3.0925546765937644</v>
      </c>
    </row>
    <row r="2649" spans="1:8" ht="15" hidden="1" thickBot="1">
      <c r="A2649" s="409">
        <v>202202</v>
      </c>
      <c r="B2649" s="416" t="s">
        <v>849</v>
      </c>
      <c r="C2649" s="417" t="s">
        <v>791</v>
      </c>
      <c r="D2649" s="418" t="s">
        <v>337</v>
      </c>
      <c r="E2649" s="419">
        <v>65278</v>
      </c>
      <c r="F2649" s="413">
        <v>107.45</v>
      </c>
      <c r="G2649" s="414">
        <f t="shared" si="82"/>
        <v>607.51977664029778</v>
      </c>
      <c r="H2649" s="415">
        <f t="shared" si="83"/>
        <v>3.0375988832014889</v>
      </c>
    </row>
    <row r="2650" spans="1:8" ht="15" hidden="1" thickBot="1">
      <c r="A2650" s="409">
        <v>202202</v>
      </c>
      <c r="B2650" s="416" t="s">
        <v>850</v>
      </c>
      <c r="C2650" s="417" t="s">
        <v>791</v>
      </c>
      <c r="D2650" s="418" t="s">
        <v>339</v>
      </c>
      <c r="E2650" s="419">
        <v>326</v>
      </c>
      <c r="F2650" s="413">
        <v>107.45</v>
      </c>
      <c r="G2650" s="414">
        <f t="shared" si="82"/>
        <v>3.0339692880409492</v>
      </c>
      <c r="H2650" s="415">
        <f t="shared" si="83"/>
        <v>3.0339692880409492</v>
      </c>
    </row>
    <row r="2651" spans="1:8" ht="15" hidden="1" thickBot="1">
      <c r="A2651" s="409">
        <v>202202</v>
      </c>
      <c r="B2651" s="416" t="s">
        <v>851</v>
      </c>
      <c r="C2651" s="417" t="s">
        <v>791</v>
      </c>
      <c r="D2651" s="418" t="s">
        <v>339</v>
      </c>
      <c r="E2651" s="419">
        <v>332</v>
      </c>
      <c r="F2651" s="413">
        <v>107.45</v>
      </c>
      <c r="G2651" s="414">
        <f t="shared" si="82"/>
        <v>3.0898092135877153</v>
      </c>
      <c r="H2651" s="415">
        <f t="shared" si="83"/>
        <v>3.0898092135877153</v>
      </c>
    </row>
    <row r="2652" spans="1:8" ht="15" hidden="1" thickBot="1">
      <c r="A2652" s="409">
        <v>202202</v>
      </c>
      <c r="B2652" s="416" t="s">
        <v>852</v>
      </c>
      <c r="C2652" s="417" t="s">
        <v>791</v>
      </c>
      <c r="D2652" s="418" t="s">
        <v>337</v>
      </c>
      <c r="E2652" s="419">
        <v>105606</v>
      </c>
      <c r="F2652" s="413">
        <v>107.45</v>
      </c>
      <c r="G2652" s="414">
        <f t="shared" si="82"/>
        <v>982.83852954862721</v>
      </c>
      <c r="H2652" s="415">
        <f t="shared" si="83"/>
        <v>4.9141926477431364</v>
      </c>
    </row>
    <row r="2653" spans="1:8" ht="15" hidden="1" thickBot="1">
      <c r="A2653" s="409">
        <v>202202</v>
      </c>
      <c r="B2653" s="416" t="s">
        <v>853</v>
      </c>
      <c r="C2653" s="417" t="s">
        <v>791</v>
      </c>
      <c r="D2653" s="418" t="s">
        <v>339</v>
      </c>
      <c r="E2653" s="419">
        <v>528</v>
      </c>
      <c r="F2653" s="413">
        <v>107.45</v>
      </c>
      <c r="G2653" s="414">
        <f t="shared" si="82"/>
        <v>4.9139134481154025</v>
      </c>
      <c r="H2653" s="415">
        <f t="shared" si="83"/>
        <v>4.9139134481154025</v>
      </c>
    </row>
    <row r="2654" spans="1:8" ht="15" hidden="1" thickBot="1">
      <c r="A2654" s="409">
        <v>202202</v>
      </c>
      <c r="B2654" s="416" t="s">
        <v>854</v>
      </c>
      <c r="C2654" s="417" t="s">
        <v>791</v>
      </c>
      <c r="D2654" s="418" t="s">
        <v>337</v>
      </c>
      <c r="E2654" s="419">
        <v>105606</v>
      </c>
      <c r="F2654" s="413">
        <v>107.45</v>
      </c>
      <c r="G2654" s="414">
        <f t="shared" si="82"/>
        <v>982.83852954862721</v>
      </c>
      <c r="H2654" s="415">
        <f t="shared" si="83"/>
        <v>4.9141926477431364</v>
      </c>
    </row>
    <row r="2655" spans="1:8" ht="15" hidden="1" thickBot="1">
      <c r="A2655" s="409">
        <v>202202</v>
      </c>
      <c r="B2655" s="416" t="s">
        <v>855</v>
      </c>
      <c r="C2655" s="417" t="s">
        <v>791</v>
      </c>
      <c r="D2655" s="418" t="s">
        <v>339</v>
      </c>
      <c r="E2655" s="419">
        <v>528</v>
      </c>
      <c r="F2655" s="413">
        <v>107.45</v>
      </c>
      <c r="G2655" s="414">
        <f t="shared" si="82"/>
        <v>4.9139134481154025</v>
      </c>
      <c r="H2655" s="415">
        <f t="shared" si="83"/>
        <v>4.9139134481154025</v>
      </c>
    </row>
    <row r="2656" spans="1:8" ht="15" hidden="1" thickBot="1">
      <c r="A2656" s="409">
        <v>202202</v>
      </c>
      <c r="B2656" s="416" t="s">
        <v>856</v>
      </c>
      <c r="C2656" s="417" t="s">
        <v>791</v>
      </c>
      <c r="D2656" s="418" t="s">
        <v>337</v>
      </c>
      <c r="E2656" s="419">
        <v>79982</v>
      </c>
      <c r="F2656" s="413">
        <v>107.45</v>
      </c>
      <c r="G2656" s="414">
        <f t="shared" si="82"/>
        <v>744.36482084690556</v>
      </c>
      <c r="H2656" s="415">
        <f t="shared" si="83"/>
        <v>3.7218241042345279</v>
      </c>
    </row>
    <row r="2657" spans="1:8" ht="15" hidden="1" thickBot="1">
      <c r="A2657" s="409">
        <v>202202</v>
      </c>
      <c r="B2657" s="416" t="s">
        <v>857</v>
      </c>
      <c r="C2657" s="417" t="s">
        <v>791</v>
      </c>
      <c r="D2657" s="418" t="s">
        <v>339</v>
      </c>
      <c r="E2657" s="419">
        <v>400</v>
      </c>
      <c r="F2657" s="413">
        <v>107.45</v>
      </c>
      <c r="G2657" s="414">
        <f t="shared" si="82"/>
        <v>3.7226617031177289</v>
      </c>
      <c r="H2657" s="415">
        <f t="shared" si="83"/>
        <v>3.7226617031177289</v>
      </c>
    </row>
    <row r="2658" spans="1:8" ht="15" hidden="1" thickBot="1">
      <c r="A2658" s="409">
        <v>202202</v>
      </c>
      <c r="B2658" s="416" t="s">
        <v>858</v>
      </c>
      <c r="C2658" s="417" t="s">
        <v>791</v>
      </c>
      <c r="D2658" s="418" t="s">
        <v>337</v>
      </c>
      <c r="E2658" s="419">
        <v>67608</v>
      </c>
      <c r="F2658" s="413">
        <v>107.45</v>
      </c>
      <c r="G2658" s="414">
        <f t="shared" si="82"/>
        <v>629.20428106095858</v>
      </c>
      <c r="H2658" s="415">
        <f t="shared" si="83"/>
        <v>3.146021405304793</v>
      </c>
    </row>
    <row r="2659" spans="1:8" ht="15" hidden="1" thickBot="1">
      <c r="A2659" s="409">
        <v>202202</v>
      </c>
      <c r="B2659" s="416" t="s">
        <v>859</v>
      </c>
      <c r="C2659" s="417" t="s">
        <v>791</v>
      </c>
      <c r="D2659" s="418" t="s">
        <v>339</v>
      </c>
      <c r="E2659" s="419">
        <v>338</v>
      </c>
      <c r="F2659" s="413">
        <v>107.45</v>
      </c>
      <c r="G2659" s="414">
        <f t="shared" si="82"/>
        <v>3.145649139134481</v>
      </c>
      <c r="H2659" s="415">
        <f t="shared" si="83"/>
        <v>3.145649139134481</v>
      </c>
    </row>
    <row r="2660" spans="1:8" ht="15" hidden="1" thickBot="1">
      <c r="A2660" s="409">
        <v>202202</v>
      </c>
      <c r="B2660" s="416" t="s">
        <v>860</v>
      </c>
      <c r="C2660" s="417" t="s">
        <v>791</v>
      </c>
      <c r="D2660" s="418" t="s">
        <v>337</v>
      </c>
      <c r="E2660" s="419">
        <v>66732</v>
      </c>
      <c r="F2660" s="413">
        <v>107.45</v>
      </c>
      <c r="G2660" s="414">
        <f t="shared" si="82"/>
        <v>621.05165193113078</v>
      </c>
      <c r="H2660" s="415">
        <f t="shared" si="83"/>
        <v>3.1052582596556539</v>
      </c>
    </row>
    <row r="2661" spans="1:8" ht="15" hidden="1" thickBot="1">
      <c r="A2661" s="409">
        <v>202202</v>
      </c>
      <c r="B2661" s="416" t="s">
        <v>861</v>
      </c>
      <c r="C2661" s="417" t="s">
        <v>791</v>
      </c>
      <c r="D2661" s="418" t="s">
        <v>339</v>
      </c>
      <c r="E2661" s="419">
        <v>334</v>
      </c>
      <c r="F2661" s="413">
        <v>107.45</v>
      </c>
      <c r="G2661" s="414">
        <f t="shared" si="82"/>
        <v>3.1084225221033037</v>
      </c>
      <c r="H2661" s="415">
        <f t="shared" si="83"/>
        <v>3.1084225221033037</v>
      </c>
    </row>
    <row r="2662" spans="1:8" ht="15" hidden="1" thickBot="1">
      <c r="A2662" s="409">
        <v>202202</v>
      </c>
      <c r="B2662" s="416" t="s">
        <v>862</v>
      </c>
      <c r="C2662" s="417" t="s">
        <v>791</v>
      </c>
      <c r="D2662" s="418" t="s">
        <v>337</v>
      </c>
      <c r="E2662" s="419">
        <v>63264</v>
      </c>
      <c r="F2662" s="413">
        <v>107.45</v>
      </c>
      <c r="G2662" s="414">
        <f t="shared" si="82"/>
        <v>588.77617496510004</v>
      </c>
      <c r="H2662" s="415">
        <f t="shared" si="83"/>
        <v>2.9438808748255001</v>
      </c>
    </row>
    <row r="2663" spans="1:8" ht="15" hidden="1" thickBot="1">
      <c r="A2663" s="409">
        <v>202202</v>
      </c>
      <c r="B2663" s="416" t="s">
        <v>863</v>
      </c>
      <c r="C2663" s="417" t="s">
        <v>791</v>
      </c>
      <c r="D2663" s="418" t="s">
        <v>337</v>
      </c>
      <c r="E2663" s="419">
        <v>67609</v>
      </c>
      <c r="F2663" s="413">
        <v>107.45</v>
      </c>
      <c r="G2663" s="414">
        <f t="shared" si="82"/>
        <v>629.21358771521636</v>
      </c>
      <c r="H2663" s="415">
        <f t="shared" si="83"/>
        <v>3.1460679385760817</v>
      </c>
    </row>
    <row r="2664" spans="1:8" ht="15" hidden="1" thickBot="1">
      <c r="A2664" s="409">
        <v>202202</v>
      </c>
      <c r="B2664" s="416" t="s">
        <v>864</v>
      </c>
      <c r="C2664" s="417" t="s">
        <v>791</v>
      </c>
      <c r="D2664" s="418" t="s">
        <v>337</v>
      </c>
      <c r="E2664" s="419">
        <v>66434</v>
      </c>
      <c r="F2664" s="413">
        <v>107.45</v>
      </c>
      <c r="G2664" s="414">
        <f t="shared" si="82"/>
        <v>618.27826896230806</v>
      </c>
      <c r="H2664" s="415">
        <f t="shared" si="83"/>
        <v>3.0913913448115404</v>
      </c>
    </row>
    <row r="2665" spans="1:8" ht="15" hidden="1" thickBot="1">
      <c r="A2665" s="409">
        <v>202202</v>
      </c>
      <c r="B2665" s="416" t="s">
        <v>865</v>
      </c>
      <c r="C2665" s="417" t="s">
        <v>791</v>
      </c>
      <c r="D2665" s="418" t="s">
        <v>337</v>
      </c>
      <c r="E2665" s="419">
        <v>66604</v>
      </c>
      <c r="F2665" s="413">
        <v>107.45</v>
      </c>
      <c r="G2665" s="414">
        <f t="shared" si="82"/>
        <v>619.86040018613312</v>
      </c>
      <c r="H2665" s="415">
        <f t="shared" si="83"/>
        <v>3.0993020009306655</v>
      </c>
    </row>
    <row r="2666" spans="1:8" ht="15" hidden="1" thickBot="1">
      <c r="A2666" s="409">
        <v>202202</v>
      </c>
      <c r="B2666" s="416" t="s">
        <v>866</v>
      </c>
      <c r="C2666" s="417" t="s">
        <v>791</v>
      </c>
      <c r="D2666" s="418" t="s">
        <v>339</v>
      </c>
      <c r="E2666" s="419">
        <v>333</v>
      </c>
      <c r="F2666" s="413">
        <v>107.45</v>
      </c>
      <c r="G2666" s="414">
        <f t="shared" si="82"/>
        <v>3.0991158678455095</v>
      </c>
      <c r="H2666" s="415">
        <f t="shared" si="83"/>
        <v>3.0991158678455095</v>
      </c>
    </row>
    <row r="2667" spans="1:8" ht="15" hidden="1" thickBot="1">
      <c r="A2667" s="409">
        <v>202202</v>
      </c>
      <c r="B2667" s="416" t="s">
        <v>867</v>
      </c>
      <c r="C2667" s="417" t="s">
        <v>791</v>
      </c>
      <c r="D2667" s="418" t="s">
        <v>337</v>
      </c>
      <c r="E2667" s="419">
        <v>60867</v>
      </c>
      <c r="F2667" s="413">
        <v>107.45</v>
      </c>
      <c r="G2667" s="414">
        <f t="shared" si="82"/>
        <v>566.468124709167</v>
      </c>
      <c r="H2667" s="415">
        <f t="shared" si="83"/>
        <v>2.8323406235458348</v>
      </c>
    </row>
    <row r="2668" spans="1:8" ht="15" hidden="1" thickBot="1">
      <c r="A2668" s="409">
        <v>202202</v>
      </c>
      <c r="B2668" s="416" t="s">
        <v>868</v>
      </c>
      <c r="C2668" s="417" t="s">
        <v>791</v>
      </c>
      <c r="D2668" s="418" t="s">
        <v>337</v>
      </c>
      <c r="E2668" s="419">
        <v>63555</v>
      </c>
      <c r="F2668" s="413">
        <v>107.45</v>
      </c>
      <c r="G2668" s="414">
        <f t="shared" si="82"/>
        <v>591.48441135411815</v>
      </c>
      <c r="H2668" s="415">
        <f t="shared" si="83"/>
        <v>2.9574220567705907</v>
      </c>
    </row>
    <row r="2669" spans="1:8" ht="15" hidden="1" thickBot="1">
      <c r="A2669" s="409">
        <v>202202</v>
      </c>
      <c r="B2669" s="416" t="s">
        <v>869</v>
      </c>
      <c r="C2669" s="417" t="s">
        <v>791</v>
      </c>
      <c r="D2669" s="418" t="s">
        <v>337</v>
      </c>
      <c r="E2669" s="419">
        <v>74040</v>
      </c>
      <c r="F2669" s="413">
        <v>107.45</v>
      </c>
      <c r="G2669" s="414">
        <f t="shared" si="82"/>
        <v>689.0646812470917</v>
      </c>
      <c r="H2669" s="415">
        <f t="shared" si="83"/>
        <v>3.4453234062354583</v>
      </c>
    </row>
    <row r="2670" spans="1:8" ht="15" hidden="1" thickBot="1">
      <c r="A2670" s="409">
        <v>202202</v>
      </c>
      <c r="B2670" s="416" t="s">
        <v>870</v>
      </c>
      <c r="C2670" s="417" t="s">
        <v>791</v>
      </c>
      <c r="D2670" s="418" t="s">
        <v>337</v>
      </c>
      <c r="E2670" s="419">
        <v>72878</v>
      </c>
      <c r="F2670" s="413">
        <v>107.45</v>
      </c>
      <c r="G2670" s="414">
        <f t="shared" si="82"/>
        <v>678.25034899953459</v>
      </c>
      <c r="H2670" s="415">
        <f t="shared" si="83"/>
        <v>3.3912517449976729</v>
      </c>
    </row>
    <row r="2671" spans="1:8" ht="15" hidden="1" thickBot="1">
      <c r="A2671" s="409">
        <v>202202</v>
      </c>
      <c r="B2671" s="416" t="s">
        <v>871</v>
      </c>
      <c r="C2671" s="417" t="s">
        <v>791</v>
      </c>
      <c r="D2671" s="418" t="s">
        <v>339</v>
      </c>
      <c r="E2671" s="419">
        <v>364</v>
      </c>
      <c r="F2671" s="413">
        <v>107.45</v>
      </c>
      <c r="G2671" s="414">
        <f t="shared" si="82"/>
        <v>3.3876221498371333</v>
      </c>
      <c r="H2671" s="415">
        <f t="shared" si="83"/>
        <v>3.3876221498371333</v>
      </c>
    </row>
    <row r="2672" spans="1:8" ht="15" hidden="1" thickBot="1">
      <c r="A2672" s="409">
        <v>202202</v>
      </c>
      <c r="B2672" s="416" t="s">
        <v>872</v>
      </c>
      <c r="C2672" s="417" t="s">
        <v>791</v>
      </c>
      <c r="D2672" s="418" t="s">
        <v>337</v>
      </c>
      <c r="E2672" s="419">
        <v>80133</v>
      </c>
      <c r="F2672" s="413">
        <v>107.45</v>
      </c>
      <c r="G2672" s="414">
        <f t="shared" si="82"/>
        <v>745.77012563983249</v>
      </c>
      <c r="H2672" s="415">
        <f t="shared" si="83"/>
        <v>3.7288506281991625</v>
      </c>
    </row>
    <row r="2673" spans="1:8" ht="15" hidden="1" thickBot="1">
      <c r="A2673" s="409">
        <v>202202</v>
      </c>
      <c r="B2673" s="416" t="s">
        <v>873</v>
      </c>
      <c r="C2673" s="417" t="s">
        <v>791</v>
      </c>
      <c r="D2673" s="418" t="s">
        <v>339</v>
      </c>
      <c r="E2673" s="419">
        <v>401</v>
      </c>
      <c r="F2673" s="413">
        <v>107.45</v>
      </c>
      <c r="G2673" s="414">
        <f t="shared" si="82"/>
        <v>3.7319683573755236</v>
      </c>
      <c r="H2673" s="415">
        <f t="shared" si="83"/>
        <v>3.7319683573755236</v>
      </c>
    </row>
    <row r="2674" spans="1:8" ht="15" hidden="1" thickBot="1">
      <c r="A2674" s="409">
        <v>202202</v>
      </c>
      <c r="B2674" s="416" t="s">
        <v>874</v>
      </c>
      <c r="C2674" s="417" t="s">
        <v>791</v>
      </c>
      <c r="D2674" s="418" t="s">
        <v>337</v>
      </c>
      <c r="E2674" s="419">
        <v>103977</v>
      </c>
      <c r="F2674" s="413">
        <v>107.45</v>
      </c>
      <c r="G2674" s="414">
        <f t="shared" si="82"/>
        <v>967.67798976268034</v>
      </c>
      <c r="H2674" s="415">
        <f t="shared" si="83"/>
        <v>4.8383899488134015</v>
      </c>
    </row>
    <row r="2675" spans="1:8" ht="15" hidden="1" thickBot="1">
      <c r="A2675" s="409">
        <v>202202</v>
      </c>
      <c r="B2675" s="416" t="s">
        <v>875</v>
      </c>
      <c r="C2675" s="417" t="s">
        <v>791</v>
      </c>
      <c r="D2675" s="418" t="s">
        <v>337</v>
      </c>
      <c r="E2675" s="419">
        <v>50114</v>
      </c>
      <c r="F2675" s="413">
        <v>107.45</v>
      </c>
      <c r="G2675" s="414">
        <f t="shared" si="82"/>
        <v>466.39367147510467</v>
      </c>
      <c r="H2675" s="415">
        <f t="shared" si="83"/>
        <v>2.3319683573755232</v>
      </c>
    </row>
    <row r="2676" spans="1:8" ht="15" hidden="1" thickBot="1">
      <c r="A2676" s="409">
        <v>202202</v>
      </c>
      <c r="B2676" s="416" t="s">
        <v>876</v>
      </c>
      <c r="C2676" s="417" t="s">
        <v>791</v>
      </c>
      <c r="D2676" s="418" t="s">
        <v>339</v>
      </c>
      <c r="E2676" s="419">
        <v>251</v>
      </c>
      <c r="F2676" s="413">
        <v>107.45</v>
      </c>
      <c r="G2676" s="414">
        <f t="shared" si="82"/>
        <v>2.3359702187063749</v>
      </c>
      <c r="H2676" s="415">
        <f t="shared" si="83"/>
        <v>2.3359702187063749</v>
      </c>
    </row>
    <row r="2677" spans="1:8" ht="15" hidden="1" thickBot="1">
      <c r="A2677" s="409">
        <v>202202</v>
      </c>
      <c r="B2677" s="416" t="s">
        <v>877</v>
      </c>
      <c r="C2677" s="417" t="s">
        <v>791</v>
      </c>
      <c r="D2677" s="418" t="s">
        <v>337</v>
      </c>
      <c r="E2677" s="419">
        <v>51122</v>
      </c>
      <c r="F2677" s="413">
        <v>107.45</v>
      </c>
      <c r="G2677" s="414">
        <f t="shared" si="82"/>
        <v>475.77477896696138</v>
      </c>
      <c r="H2677" s="415">
        <f t="shared" si="83"/>
        <v>2.3788738948348067</v>
      </c>
    </row>
    <row r="2678" spans="1:8" ht="15" hidden="1" thickBot="1">
      <c r="A2678" s="409">
        <v>202202</v>
      </c>
      <c r="B2678" s="416" t="s">
        <v>878</v>
      </c>
      <c r="C2678" s="417" t="s">
        <v>791</v>
      </c>
      <c r="D2678" s="418" t="s">
        <v>337</v>
      </c>
      <c r="E2678" s="419">
        <v>43593</v>
      </c>
      <c r="F2678" s="413">
        <v>107.45</v>
      </c>
      <c r="G2678" s="414">
        <f t="shared" si="82"/>
        <v>405.70497906002788</v>
      </c>
      <c r="H2678" s="415">
        <f t="shared" si="83"/>
        <v>2.0285248953001394</v>
      </c>
    </row>
    <row r="2679" spans="1:8" ht="15" hidden="1" thickBot="1">
      <c r="A2679" s="409">
        <v>202202</v>
      </c>
      <c r="B2679" s="416" t="s">
        <v>879</v>
      </c>
      <c r="C2679" s="417" t="s">
        <v>791</v>
      </c>
      <c r="D2679" s="418" t="s">
        <v>339</v>
      </c>
      <c r="E2679" s="419">
        <v>218</v>
      </c>
      <c r="F2679" s="413">
        <v>107.45</v>
      </c>
      <c r="G2679" s="414">
        <f t="shared" si="82"/>
        <v>2.0288506281991623</v>
      </c>
      <c r="H2679" s="415">
        <f t="shared" si="83"/>
        <v>2.0288506281991623</v>
      </c>
    </row>
    <row r="2680" spans="1:8" ht="15" hidden="1" thickBot="1">
      <c r="A2680" s="409">
        <v>202202</v>
      </c>
      <c r="B2680" s="416" t="s">
        <v>880</v>
      </c>
      <c r="C2680" s="417" t="s">
        <v>791</v>
      </c>
      <c r="D2680" s="418" t="s">
        <v>337</v>
      </c>
      <c r="E2680" s="419">
        <v>50510</v>
      </c>
      <c r="F2680" s="413">
        <v>107.45</v>
      </c>
      <c r="G2680" s="414">
        <f t="shared" si="82"/>
        <v>470.07910656119122</v>
      </c>
      <c r="H2680" s="415">
        <f t="shared" si="83"/>
        <v>2.350395532805956</v>
      </c>
    </row>
    <row r="2681" spans="1:8" ht="15" hidden="1" thickBot="1">
      <c r="A2681" s="409">
        <v>202202</v>
      </c>
      <c r="B2681" s="416" t="s">
        <v>881</v>
      </c>
      <c r="C2681" s="417" t="s">
        <v>791</v>
      </c>
      <c r="D2681" s="418" t="s">
        <v>339</v>
      </c>
      <c r="E2681" s="419">
        <v>253</v>
      </c>
      <c r="F2681" s="413">
        <v>107.45</v>
      </c>
      <c r="G2681" s="414">
        <f t="shared" si="82"/>
        <v>2.3545835272219637</v>
      </c>
      <c r="H2681" s="415">
        <f t="shared" si="83"/>
        <v>2.3545835272219637</v>
      </c>
    </row>
    <row r="2682" spans="1:8" ht="15" hidden="1" thickBot="1">
      <c r="A2682" s="409">
        <v>202202</v>
      </c>
      <c r="B2682" s="416" t="s">
        <v>882</v>
      </c>
      <c r="C2682" s="417" t="s">
        <v>791</v>
      </c>
      <c r="D2682" s="418" t="s">
        <v>337</v>
      </c>
      <c r="E2682" s="419">
        <v>77604</v>
      </c>
      <c r="F2682" s="413">
        <v>107.45</v>
      </c>
      <c r="G2682" s="414">
        <f t="shared" si="82"/>
        <v>722.23359702187065</v>
      </c>
      <c r="H2682" s="415">
        <f t="shared" si="83"/>
        <v>3.6111679851093532</v>
      </c>
    </row>
    <row r="2683" spans="1:8" ht="15" hidden="1" thickBot="1">
      <c r="A2683" s="409">
        <v>202202</v>
      </c>
      <c r="B2683" s="416" t="s">
        <v>883</v>
      </c>
      <c r="C2683" s="417" t="s">
        <v>791</v>
      </c>
      <c r="D2683" s="418" t="s">
        <v>339</v>
      </c>
      <c r="E2683" s="419">
        <v>388</v>
      </c>
      <c r="F2683" s="413">
        <v>107.45</v>
      </c>
      <c r="G2683" s="414">
        <f t="shared" si="82"/>
        <v>3.6109818520241972</v>
      </c>
      <c r="H2683" s="415">
        <f t="shared" si="83"/>
        <v>3.6109818520241972</v>
      </c>
    </row>
    <row r="2684" spans="1:8" ht="15" hidden="1" thickBot="1">
      <c r="A2684" s="409">
        <v>202202</v>
      </c>
      <c r="B2684" s="416" t="s">
        <v>884</v>
      </c>
      <c r="C2684" s="417" t="s">
        <v>791</v>
      </c>
      <c r="D2684" s="418" t="s">
        <v>337</v>
      </c>
      <c r="E2684" s="419">
        <v>77604</v>
      </c>
      <c r="F2684" s="413">
        <v>107.45</v>
      </c>
      <c r="G2684" s="414">
        <f t="shared" si="82"/>
        <v>722.23359702187065</v>
      </c>
      <c r="H2684" s="415">
        <f t="shared" si="83"/>
        <v>3.6111679851093532</v>
      </c>
    </row>
    <row r="2685" spans="1:8" ht="15" hidden="1" thickBot="1">
      <c r="A2685" s="409">
        <v>202202</v>
      </c>
      <c r="B2685" s="416" t="s">
        <v>885</v>
      </c>
      <c r="C2685" s="417" t="s">
        <v>791</v>
      </c>
      <c r="D2685" s="418" t="s">
        <v>339</v>
      </c>
      <c r="E2685" s="419">
        <v>388</v>
      </c>
      <c r="F2685" s="413">
        <v>107.45</v>
      </c>
      <c r="G2685" s="414">
        <f t="shared" si="82"/>
        <v>3.6109818520241972</v>
      </c>
      <c r="H2685" s="415">
        <f t="shared" si="83"/>
        <v>3.6109818520241972</v>
      </c>
    </row>
    <row r="2686" spans="1:8" ht="15" hidden="1" thickBot="1">
      <c r="A2686" s="409">
        <v>202202</v>
      </c>
      <c r="B2686" s="416" t="s">
        <v>886</v>
      </c>
      <c r="C2686" s="417" t="s">
        <v>791</v>
      </c>
      <c r="D2686" s="418" t="s">
        <v>337</v>
      </c>
      <c r="E2686" s="419">
        <v>50812</v>
      </c>
      <c r="F2686" s="413">
        <v>107.45</v>
      </c>
      <c r="G2686" s="414">
        <f t="shared" si="82"/>
        <v>472.88971614704514</v>
      </c>
      <c r="H2686" s="415">
        <f t="shared" si="83"/>
        <v>2.3644485807352256</v>
      </c>
    </row>
    <row r="2687" spans="1:8" ht="15" hidden="1" thickBot="1">
      <c r="A2687" s="409">
        <v>202202</v>
      </c>
      <c r="B2687" s="416" t="s">
        <v>887</v>
      </c>
      <c r="C2687" s="417" t="s">
        <v>791</v>
      </c>
      <c r="D2687" s="418" t="s">
        <v>339</v>
      </c>
      <c r="E2687" s="419">
        <v>254</v>
      </c>
      <c r="F2687" s="413">
        <v>107.45</v>
      </c>
      <c r="G2687" s="414">
        <f t="shared" si="82"/>
        <v>2.3638901814797579</v>
      </c>
      <c r="H2687" s="415">
        <f t="shared" si="83"/>
        <v>2.3638901814797579</v>
      </c>
    </row>
    <row r="2688" spans="1:8" ht="15" hidden="1" thickBot="1">
      <c r="A2688" s="409">
        <v>202202</v>
      </c>
      <c r="B2688" s="416" t="s">
        <v>888</v>
      </c>
      <c r="C2688" s="417" t="s">
        <v>791</v>
      </c>
      <c r="D2688" s="418" t="s">
        <v>337</v>
      </c>
      <c r="E2688" s="419">
        <v>58079</v>
      </c>
      <c r="F2688" s="413">
        <v>107.45</v>
      </c>
      <c r="G2688" s="414">
        <f t="shared" si="82"/>
        <v>540.5211726384365</v>
      </c>
      <c r="H2688" s="415">
        <f t="shared" si="83"/>
        <v>2.7026058631921823</v>
      </c>
    </row>
    <row r="2689" spans="1:8" ht="15" hidden="1" thickBot="1">
      <c r="A2689" s="409">
        <v>202202</v>
      </c>
      <c r="B2689" s="416" t="s">
        <v>889</v>
      </c>
      <c r="C2689" s="417" t="s">
        <v>791</v>
      </c>
      <c r="D2689" s="418" t="s">
        <v>337</v>
      </c>
      <c r="E2689" s="419">
        <v>79073</v>
      </c>
      <c r="F2689" s="413">
        <v>107.45</v>
      </c>
      <c r="G2689" s="414">
        <f t="shared" si="82"/>
        <v>735.90507212657053</v>
      </c>
      <c r="H2689" s="415">
        <f t="shared" si="83"/>
        <v>3.6795253606328528</v>
      </c>
    </row>
    <row r="2690" spans="1:8" ht="15" hidden="1" thickBot="1">
      <c r="A2690" s="409">
        <v>202202</v>
      </c>
      <c r="B2690" s="416" t="s">
        <v>890</v>
      </c>
      <c r="C2690" s="417" t="s">
        <v>791</v>
      </c>
      <c r="D2690" s="418" t="s">
        <v>339</v>
      </c>
      <c r="E2690" s="419">
        <v>395</v>
      </c>
      <c r="F2690" s="413">
        <v>107.45</v>
      </c>
      <c r="G2690" s="414">
        <f t="shared" ref="G2690:G2753" si="84">+E2690/F2690</f>
        <v>3.6761284318287575</v>
      </c>
      <c r="H2690" s="415">
        <f t="shared" ref="H2690:H2753" si="85">IF(D2690="TB",G2690/200,IF(D2690="LT",G2690,"VER"))</f>
        <v>3.6761284318287575</v>
      </c>
    </row>
    <row r="2691" spans="1:8" ht="15" hidden="1" thickBot="1">
      <c r="A2691" s="409">
        <v>202202</v>
      </c>
      <c r="B2691" s="416" t="s">
        <v>891</v>
      </c>
      <c r="C2691" s="417" t="s">
        <v>791</v>
      </c>
      <c r="D2691" s="418" t="s">
        <v>337</v>
      </c>
      <c r="E2691" s="419">
        <v>64897</v>
      </c>
      <c r="F2691" s="413">
        <v>107.45</v>
      </c>
      <c r="G2691" s="414">
        <f t="shared" si="84"/>
        <v>603.97394136807816</v>
      </c>
      <c r="H2691" s="415">
        <f t="shared" si="85"/>
        <v>3.0198697068403906</v>
      </c>
    </row>
    <row r="2692" spans="1:8" ht="15" hidden="1" thickBot="1">
      <c r="A2692" s="409">
        <v>202202</v>
      </c>
      <c r="B2692" s="416" t="s">
        <v>892</v>
      </c>
      <c r="C2692" s="417" t="s">
        <v>791</v>
      </c>
      <c r="D2692" s="418" t="s">
        <v>337</v>
      </c>
      <c r="E2692" s="419">
        <v>66091</v>
      </c>
      <c r="F2692" s="413">
        <v>107.45</v>
      </c>
      <c r="G2692" s="414">
        <f t="shared" si="84"/>
        <v>615.08608655188459</v>
      </c>
      <c r="H2692" s="415">
        <f t="shared" si="85"/>
        <v>3.0754304327594228</v>
      </c>
    </row>
    <row r="2693" spans="1:8" ht="15" hidden="1" thickBot="1">
      <c r="A2693" s="409">
        <v>202202</v>
      </c>
      <c r="B2693" s="416" t="s">
        <v>893</v>
      </c>
      <c r="C2693" s="417" t="s">
        <v>791</v>
      </c>
      <c r="D2693" s="418" t="s">
        <v>337</v>
      </c>
      <c r="E2693" s="419">
        <v>58810</v>
      </c>
      <c r="F2693" s="413">
        <v>107.45</v>
      </c>
      <c r="G2693" s="414">
        <f t="shared" si="84"/>
        <v>547.32433690088408</v>
      </c>
      <c r="H2693" s="415">
        <f t="shared" si="85"/>
        <v>2.7366216845044202</v>
      </c>
    </row>
    <row r="2694" spans="1:8" ht="15" hidden="1" thickBot="1">
      <c r="A2694" s="409">
        <v>202202</v>
      </c>
      <c r="B2694" s="416" t="s">
        <v>894</v>
      </c>
      <c r="C2694" s="417" t="s">
        <v>791</v>
      </c>
      <c r="D2694" s="418" t="s">
        <v>337</v>
      </c>
      <c r="E2694" s="419">
        <v>90570</v>
      </c>
      <c r="F2694" s="413">
        <v>107.45</v>
      </c>
      <c r="G2694" s="414">
        <f t="shared" si="84"/>
        <v>842.90367612843181</v>
      </c>
      <c r="H2694" s="415">
        <f t="shared" si="85"/>
        <v>4.2145183806421587</v>
      </c>
    </row>
    <row r="2695" spans="1:8" ht="15" hidden="1" thickBot="1">
      <c r="A2695" s="409">
        <v>202202</v>
      </c>
      <c r="B2695" s="416" t="s">
        <v>895</v>
      </c>
      <c r="C2695" s="417" t="s">
        <v>791</v>
      </c>
      <c r="D2695" s="418" t="s">
        <v>337</v>
      </c>
      <c r="E2695" s="419">
        <v>60700</v>
      </c>
      <c r="F2695" s="413">
        <v>107.45</v>
      </c>
      <c r="G2695" s="414">
        <f t="shared" si="84"/>
        <v>564.91391344811541</v>
      </c>
      <c r="H2695" s="415">
        <f t="shared" si="85"/>
        <v>2.8245695672405771</v>
      </c>
    </row>
    <row r="2696" spans="1:8" ht="15" hidden="1" thickBot="1">
      <c r="A2696" s="409">
        <v>202202</v>
      </c>
      <c r="B2696" s="416" t="s">
        <v>896</v>
      </c>
      <c r="C2696" s="417" t="s">
        <v>791</v>
      </c>
      <c r="D2696" s="418" t="s">
        <v>337</v>
      </c>
      <c r="E2696" s="419">
        <v>88144</v>
      </c>
      <c r="F2696" s="413">
        <v>107.45</v>
      </c>
      <c r="G2696" s="414">
        <f t="shared" si="84"/>
        <v>820.3257328990228</v>
      </c>
      <c r="H2696" s="415">
        <f t="shared" si="85"/>
        <v>4.1016286644951139</v>
      </c>
    </row>
    <row r="2697" spans="1:8" ht="15" hidden="1" thickBot="1">
      <c r="A2697" s="409">
        <v>202202</v>
      </c>
      <c r="B2697" s="416" t="s">
        <v>897</v>
      </c>
      <c r="C2697" s="417" t="s">
        <v>791</v>
      </c>
      <c r="D2697" s="418" t="s">
        <v>337</v>
      </c>
      <c r="E2697" s="419">
        <v>77604</v>
      </c>
      <c r="F2697" s="413">
        <v>107.45</v>
      </c>
      <c r="G2697" s="414">
        <f t="shared" si="84"/>
        <v>722.23359702187065</v>
      </c>
      <c r="H2697" s="415">
        <f t="shared" si="85"/>
        <v>3.6111679851093532</v>
      </c>
    </row>
    <row r="2698" spans="1:8" ht="15" hidden="1" thickBot="1">
      <c r="A2698" s="409">
        <v>202202</v>
      </c>
      <c r="B2698" s="416" t="s">
        <v>898</v>
      </c>
      <c r="C2698" s="417" t="s">
        <v>791</v>
      </c>
      <c r="D2698" s="418" t="s">
        <v>339</v>
      </c>
      <c r="E2698" s="419">
        <v>388</v>
      </c>
      <c r="F2698" s="413">
        <v>107.45</v>
      </c>
      <c r="G2698" s="414">
        <f t="shared" si="84"/>
        <v>3.6109818520241972</v>
      </c>
      <c r="H2698" s="415">
        <f t="shared" si="85"/>
        <v>3.6109818520241972</v>
      </c>
    </row>
    <row r="2699" spans="1:8" ht="15" hidden="1" thickBot="1">
      <c r="A2699" s="409">
        <v>202202</v>
      </c>
      <c r="B2699" s="416" t="s">
        <v>899</v>
      </c>
      <c r="C2699" s="417" t="s">
        <v>791</v>
      </c>
      <c r="D2699" s="418" t="s">
        <v>337</v>
      </c>
      <c r="E2699" s="419">
        <v>75771</v>
      </c>
      <c r="F2699" s="413">
        <v>107.45</v>
      </c>
      <c r="G2699" s="414">
        <f t="shared" si="84"/>
        <v>705.1744997673336</v>
      </c>
      <c r="H2699" s="415">
        <f t="shared" si="85"/>
        <v>3.5258724988366681</v>
      </c>
    </row>
    <row r="2700" spans="1:8" ht="15" hidden="1" thickBot="1">
      <c r="A2700" s="409">
        <v>202202</v>
      </c>
      <c r="B2700" s="416" t="s">
        <v>900</v>
      </c>
      <c r="C2700" s="417" t="s">
        <v>791</v>
      </c>
      <c r="D2700" s="418" t="s">
        <v>339</v>
      </c>
      <c r="E2700" s="419">
        <v>379</v>
      </c>
      <c r="F2700" s="413">
        <v>107.45</v>
      </c>
      <c r="G2700" s="414">
        <f t="shared" si="84"/>
        <v>3.5272219637040485</v>
      </c>
      <c r="H2700" s="415">
        <f t="shared" si="85"/>
        <v>3.5272219637040485</v>
      </c>
    </row>
    <row r="2701" spans="1:8" ht="15" hidden="1" thickBot="1">
      <c r="A2701" s="409">
        <v>202202</v>
      </c>
      <c r="B2701" s="416" t="s">
        <v>901</v>
      </c>
      <c r="C2701" s="417" t="s">
        <v>791</v>
      </c>
      <c r="D2701" s="418" t="s">
        <v>337</v>
      </c>
      <c r="E2701" s="419">
        <v>64524</v>
      </c>
      <c r="F2701" s="413">
        <v>107.45</v>
      </c>
      <c r="G2701" s="414">
        <f t="shared" si="84"/>
        <v>600.50255932992093</v>
      </c>
      <c r="H2701" s="415">
        <f t="shared" si="85"/>
        <v>3.0025127966496048</v>
      </c>
    </row>
    <row r="2702" spans="1:8" ht="15" hidden="1" thickBot="1">
      <c r="A2702" s="409">
        <v>202202</v>
      </c>
      <c r="B2702" s="416" t="s">
        <v>902</v>
      </c>
      <c r="C2702" s="417" t="s">
        <v>791</v>
      </c>
      <c r="D2702" s="418" t="s">
        <v>337</v>
      </c>
      <c r="E2702" s="419">
        <v>64971</v>
      </c>
      <c r="F2702" s="413">
        <v>107.45</v>
      </c>
      <c r="G2702" s="414">
        <f t="shared" si="84"/>
        <v>604.66263378315489</v>
      </c>
      <c r="H2702" s="415">
        <f t="shared" si="85"/>
        <v>3.0233131689157746</v>
      </c>
    </row>
    <row r="2703" spans="1:8" ht="15" hidden="1" thickBot="1">
      <c r="A2703" s="409">
        <v>202202</v>
      </c>
      <c r="B2703" s="416" t="s">
        <v>903</v>
      </c>
      <c r="C2703" s="417" t="s">
        <v>791</v>
      </c>
      <c r="D2703" s="418" t="s">
        <v>339</v>
      </c>
      <c r="E2703" s="419">
        <v>325</v>
      </c>
      <c r="F2703" s="413">
        <v>107.45</v>
      </c>
      <c r="G2703" s="414">
        <f t="shared" si="84"/>
        <v>3.024662633783155</v>
      </c>
      <c r="H2703" s="415">
        <f t="shared" si="85"/>
        <v>3.024662633783155</v>
      </c>
    </row>
    <row r="2704" spans="1:8" ht="15" hidden="1" thickBot="1">
      <c r="A2704" s="409">
        <v>202202</v>
      </c>
      <c r="B2704" s="416" t="s">
        <v>904</v>
      </c>
      <c r="C2704" s="417" t="s">
        <v>791</v>
      </c>
      <c r="D2704" s="418" t="s">
        <v>337</v>
      </c>
      <c r="E2704" s="419">
        <v>71779</v>
      </c>
      <c r="F2704" s="413">
        <v>107.45</v>
      </c>
      <c r="G2704" s="414">
        <f t="shared" si="84"/>
        <v>668.02233597021871</v>
      </c>
      <c r="H2704" s="415">
        <f t="shared" si="85"/>
        <v>3.3401116798510935</v>
      </c>
    </row>
    <row r="2705" spans="1:8" ht="15" hidden="1" thickBot="1">
      <c r="A2705" s="409">
        <v>202202</v>
      </c>
      <c r="B2705" s="416" t="s">
        <v>905</v>
      </c>
      <c r="C2705" s="417" t="s">
        <v>791</v>
      </c>
      <c r="D2705" s="418" t="s">
        <v>339</v>
      </c>
      <c r="E2705" s="419">
        <v>359</v>
      </c>
      <c r="F2705" s="413">
        <v>107.45</v>
      </c>
      <c r="G2705" s="414">
        <f t="shared" si="84"/>
        <v>3.3410888785481618</v>
      </c>
      <c r="H2705" s="415">
        <f t="shared" si="85"/>
        <v>3.3410888785481618</v>
      </c>
    </row>
    <row r="2706" spans="1:8" ht="15" hidden="1" thickBot="1">
      <c r="A2706" s="409">
        <v>202202</v>
      </c>
      <c r="B2706" s="416" t="s">
        <v>906</v>
      </c>
      <c r="C2706" s="417" t="s">
        <v>791</v>
      </c>
      <c r="D2706" s="418" t="s">
        <v>337</v>
      </c>
      <c r="E2706" s="419">
        <v>64212</v>
      </c>
      <c r="F2706" s="413">
        <v>107.45</v>
      </c>
      <c r="G2706" s="414">
        <f t="shared" si="84"/>
        <v>597.598883201489</v>
      </c>
      <c r="H2706" s="415">
        <f t="shared" si="85"/>
        <v>2.987994416007445</v>
      </c>
    </row>
    <row r="2707" spans="1:8" ht="15" hidden="1" thickBot="1">
      <c r="A2707" s="409">
        <v>202202</v>
      </c>
      <c r="B2707" s="416" t="s">
        <v>907</v>
      </c>
      <c r="C2707" s="417" t="s">
        <v>791</v>
      </c>
      <c r="D2707" s="418" t="s">
        <v>337</v>
      </c>
      <c r="E2707" s="419">
        <v>88548</v>
      </c>
      <c r="F2707" s="413">
        <v>107.45</v>
      </c>
      <c r="G2707" s="414">
        <f t="shared" si="84"/>
        <v>824.08562121917168</v>
      </c>
      <c r="H2707" s="415">
        <f t="shared" si="85"/>
        <v>4.1204281060958587</v>
      </c>
    </row>
    <row r="2708" spans="1:8" ht="15" hidden="1" thickBot="1">
      <c r="A2708" s="409">
        <v>202202</v>
      </c>
      <c r="B2708" s="416" t="s">
        <v>908</v>
      </c>
      <c r="C2708" s="417" t="s">
        <v>791</v>
      </c>
      <c r="D2708" s="418" t="s">
        <v>337</v>
      </c>
      <c r="E2708" s="419">
        <v>78048</v>
      </c>
      <c r="F2708" s="413">
        <v>107.45</v>
      </c>
      <c r="G2708" s="414">
        <f t="shared" si="84"/>
        <v>726.36575151233126</v>
      </c>
      <c r="H2708" s="415">
        <f t="shared" si="85"/>
        <v>3.6318287575616561</v>
      </c>
    </row>
    <row r="2709" spans="1:8" ht="15" hidden="1" thickBot="1">
      <c r="A2709" s="409">
        <v>202202</v>
      </c>
      <c r="B2709" s="416" t="s">
        <v>909</v>
      </c>
      <c r="C2709" s="417" t="s">
        <v>791</v>
      </c>
      <c r="D2709" s="418" t="s">
        <v>337</v>
      </c>
      <c r="E2709" s="419">
        <v>65010</v>
      </c>
      <c r="F2709" s="413">
        <v>107.45</v>
      </c>
      <c r="G2709" s="414">
        <f t="shared" si="84"/>
        <v>605.02559329920894</v>
      </c>
      <c r="H2709" s="415">
        <f t="shared" si="85"/>
        <v>3.0251279664960449</v>
      </c>
    </row>
    <row r="2710" spans="1:8" ht="15" hidden="1" thickBot="1">
      <c r="A2710" s="409">
        <v>202202</v>
      </c>
      <c r="B2710" s="416" t="s">
        <v>910</v>
      </c>
      <c r="C2710" s="417" t="s">
        <v>791</v>
      </c>
      <c r="D2710" s="418" t="s">
        <v>337</v>
      </c>
      <c r="E2710" s="419">
        <v>65043</v>
      </c>
      <c r="F2710" s="413">
        <v>107.45</v>
      </c>
      <c r="G2710" s="414">
        <f t="shared" si="84"/>
        <v>605.33271288971616</v>
      </c>
      <c r="H2710" s="415">
        <f t="shared" si="85"/>
        <v>3.0266635644485809</v>
      </c>
    </row>
    <row r="2711" spans="1:8" ht="15" hidden="1" thickBot="1">
      <c r="A2711" s="409">
        <v>202202</v>
      </c>
      <c r="B2711" s="416" t="s">
        <v>911</v>
      </c>
      <c r="C2711" s="417" t="s">
        <v>791</v>
      </c>
      <c r="D2711" s="418" t="s">
        <v>337</v>
      </c>
      <c r="E2711" s="419">
        <v>62494</v>
      </c>
      <c r="F2711" s="413">
        <v>107.45</v>
      </c>
      <c r="G2711" s="414">
        <f t="shared" si="84"/>
        <v>581.61005118659841</v>
      </c>
      <c r="H2711" s="415">
        <f t="shared" si="85"/>
        <v>2.9080502559329919</v>
      </c>
    </row>
    <row r="2712" spans="1:8" ht="15" hidden="1" thickBot="1">
      <c r="A2712" s="409">
        <v>202202</v>
      </c>
      <c r="B2712" s="416" t="s">
        <v>912</v>
      </c>
      <c r="C2712" s="417" t="s">
        <v>791</v>
      </c>
      <c r="D2712" s="418" t="s">
        <v>337</v>
      </c>
      <c r="E2712" s="419">
        <v>63802</v>
      </c>
      <c r="F2712" s="413">
        <v>107.45</v>
      </c>
      <c r="G2712" s="414">
        <f t="shared" si="84"/>
        <v>593.78315495579341</v>
      </c>
      <c r="H2712" s="415">
        <f t="shared" si="85"/>
        <v>2.9689157747789672</v>
      </c>
    </row>
    <row r="2713" spans="1:8" ht="15" hidden="1" thickBot="1">
      <c r="A2713" s="409">
        <v>202202</v>
      </c>
      <c r="B2713" s="416" t="s">
        <v>913</v>
      </c>
      <c r="C2713" s="417" t="s">
        <v>791</v>
      </c>
      <c r="D2713" s="418" t="s">
        <v>337</v>
      </c>
      <c r="E2713" s="419">
        <v>63802</v>
      </c>
      <c r="F2713" s="413">
        <v>107.45</v>
      </c>
      <c r="G2713" s="414">
        <f t="shared" si="84"/>
        <v>593.78315495579341</v>
      </c>
      <c r="H2713" s="415">
        <f t="shared" si="85"/>
        <v>2.9689157747789672</v>
      </c>
    </row>
    <row r="2714" spans="1:8" ht="15" hidden="1" thickBot="1">
      <c r="A2714" s="409">
        <v>202202</v>
      </c>
      <c r="B2714" s="416" t="s">
        <v>914</v>
      </c>
      <c r="C2714" s="417" t="s">
        <v>791</v>
      </c>
      <c r="D2714" s="418" t="s">
        <v>339</v>
      </c>
      <c r="E2714" s="419">
        <v>312</v>
      </c>
      <c r="F2714" s="413">
        <v>107.45</v>
      </c>
      <c r="G2714" s="414">
        <f t="shared" si="84"/>
        <v>2.9036761284318287</v>
      </c>
      <c r="H2714" s="415">
        <f t="shared" si="85"/>
        <v>2.9036761284318287</v>
      </c>
    </row>
    <row r="2715" spans="1:8" ht="15" hidden="1" thickBot="1">
      <c r="A2715" s="409">
        <v>202202</v>
      </c>
      <c r="B2715" s="416" t="s">
        <v>915</v>
      </c>
      <c r="C2715" s="417" t="s">
        <v>791</v>
      </c>
      <c r="D2715" s="418" t="s">
        <v>337</v>
      </c>
      <c r="E2715" s="419">
        <v>49253</v>
      </c>
      <c r="F2715" s="413">
        <v>107.45</v>
      </c>
      <c r="G2715" s="414">
        <f t="shared" si="84"/>
        <v>458.3806421591438</v>
      </c>
      <c r="H2715" s="415">
        <f t="shared" si="85"/>
        <v>2.2919032107957191</v>
      </c>
    </row>
    <row r="2716" spans="1:8" ht="15" hidden="1" thickBot="1">
      <c r="A2716" s="409">
        <v>202202</v>
      </c>
      <c r="B2716" s="416" t="s">
        <v>916</v>
      </c>
      <c r="C2716" s="417" t="s">
        <v>791</v>
      </c>
      <c r="D2716" s="418" t="s">
        <v>337</v>
      </c>
      <c r="E2716" s="419">
        <v>49253</v>
      </c>
      <c r="F2716" s="413">
        <v>107.45</v>
      </c>
      <c r="G2716" s="414">
        <f t="shared" si="84"/>
        <v>458.3806421591438</v>
      </c>
      <c r="H2716" s="415">
        <f t="shared" si="85"/>
        <v>2.2919032107957191</v>
      </c>
    </row>
    <row r="2717" spans="1:8" ht="15" hidden="1" thickBot="1">
      <c r="A2717" s="409">
        <v>202202</v>
      </c>
      <c r="B2717" s="416" t="s">
        <v>917</v>
      </c>
      <c r="C2717" s="417" t="s">
        <v>791</v>
      </c>
      <c r="D2717" s="418" t="s">
        <v>337</v>
      </c>
      <c r="E2717" s="419">
        <v>49253</v>
      </c>
      <c r="F2717" s="413">
        <v>107.45</v>
      </c>
      <c r="G2717" s="414">
        <f t="shared" si="84"/>
        <v>458.3806421591438</v>
      </c>
      <c r="H2717" s="415">
        <f t="shared" si="85"/>
        <v>2.2919032107957191</v>
      </c>
    </row>
    <row r="2718" spans="1:8" ht="15" hidden="1" thickBot="1">
      <c r="A2718" s="409">
        <v>202202</v>
      </c>
      <c r="B2718" s="416" t="s">
        <v>918</v>
      </c>
      <c r="C2718" s="417" t="s">
        <v>791</v>
      </c>
      <c r="D2718" s="418" t="s">
        <v>337</v>
      </c>
      <c r="E2718" s="419">
        <v>49253</v>
      </c>
      <c r="F2718" s="413">
        <v>107.45</v>
      </c>
      <c r="G2718" s="414">
        <f t="shared" si="84"/>
        <v>458.3806421591438</v>
      </c>
      <c r="H2718" s="415">
        <f t="shared" si="85"/>
        <v>2.2919032107957191</v>
      </c>
    </row>
    <row r="2719" spans="1:8" ht="15" hidden="1" thickBot="1">
      <c r="A2719" s="409">
        <v>202202</v>
      </c>
      <c r="B2719" s="416" t="s">
        <v>919</v>
      </c>
      <c r="C2719" s="417" t="s">
        <v>791</v>
      </c>
      <c r="D2719" s="418" t="s">
        <v>337</v>
      </c>
      <c r="E2719" s="419">
        <v>48352</v>
      </c>
      <c r="F2719" s="413">
        <v>107.45</v>
      </c>
      <c r="G2719" s="414">
        <f t="shared" si="84"/>
        <v>449.99534667287111</v>
      </c>
      <c r="H2719" s="415">
        <f t="shared" si="85"/>
        <v>2.2499767333643557</v>
      </c>
    </row>
    <row r="2720" spans="1:8" ht="15" hidden="1" thickBot="1">
      <c r="A2720" s="409">
        <v>202202</v>
      </c>
      <c r="B2720" s="416" t="s">
        <v>920</v>
      </c>
      <c r="C2720" s="417" t="s">
        <v>791</v>
      </c>
      <c r="D2720" s="418" t="s">
        <v>337</v>
      </c>
      <c r="E2720" s="419">
        <v>63802</v>
      </c>
      <c r="F2720" s="413">
        <v>107.45</v>
      </c>
      <c r="G2720" s="414">
        <f t="shared" si="84"/>
        <v>593.78315495579341</v>
      </c>
      <c r="H2720" s="415">
        <f t="shared" si="85"/>
        <v>2.9689157747789672</v>
      </c>
    </row>
    <row r="2721" spans="1:8" ht="15" hidden="1" thickBot="1">
      <c r="A2721" s="409">
        <v>202202</v>
      </c>
      <c r="B2721" s="416" t="s">
        <v>921</v>
      </c>
      <c r="C2721" s="417" t="s">
        <v>791</v>
      </c>
      <c r="D2721" s="418" t="s">
        <v>337</v>
      </c>
      <c r="E2721" s="419">
        <v>62494</v>
      </c>
      <c r="F2721" s="413">
        <v>107.45</v>
      </c>
      <c r="G2721" s="414">
        <f t="shared" si="84"/>
        <v>581.61005118659841</v>
      </c>
      <c r="H2721" s="415">
        <f t="shared" si="85"/>
        <v>2.9080502559329919</v>
      </c>
    </row>
    <row r="2722" spans="1:8" ht="15" hidden="1" thickBot="1">
      <c r="A2722" s="409">
        <v>202202</v>
      </c>
      <c r="B2722" s="416" t="s">
        <v>922</v>
      </c>
      <c r="C2722" s="417" t="s">
        <v>791</v>
      </c>
      <c r="D2722" s="418" t="s">
        <v>337</v>
      </c>
      <c r="E2722" s="419">
        <v>72724</v>
      </c>
      <c r="F2722" s="413">
        <v>107.45</v>
      </c>
      <c r="G2722" s="414">
        <f t="shared" si="84"/>
        <v>676.81712424383431</v>
      </c>
      <c r="H2722" s="415">
        <f t="shared" si="85"/>
        <v>3.3840856212191714</v>
      </c>
    </row>
    <row r="2723" spans="1:8" ht="15" hidden="1" thickBot="1">
      <c r="A2723" s="409">
        <v>202202</v>
      </c>
      <c r="B2723" s="416" t="s">
        <v>923</v>
      </c>
      <c r="C2723" s="417" t="s">
        <v>791</v>
      </c>
      <c r="D2723" s="418" t="s">
        <v>337</v>
      </c>
      <c r="E2723" s="419">
        <v>82810</v>
      </c>
      <c r="F2723" s="413">
        <v>107.45</v>
      </c>
      <c r="G2723" s="414">
        <f t="shared" si="84"/>
        <v>770.68403908794789</v>
      </c>
      <c r="H2723" s="415">
        <f t="shared" si="85"/>
        <v>3.8534201954397393</v>
      </c>
    </row>
    <row r="2724" spans="1:8" ht="15" hidden="1" thickBot="1">
      <c r="A2724" s="409">
        <v>202202</v>
      </c>
      <c r="B2724" s="416" t="s">
        <v>924</v>
      </c>
      <c r="C2724" s="417" t="s">
        <v>791</v>
      </c>
      <c r="D2724" s="418" t="s">
        <v>337</v>
      </c>
      <c r="E2724" s="419">
        <v>63513</v>
      </c>
      <c r="F2724" s="413">
        <v>107.45</v>
      </c>
      <c r="G2724" s="414">
        <f t="shared" si="84"/>
        <v>591.09353187529086</v>
      </c>
      <c r="H2724" s="415">
        <f t="shared" si="85"/>
        <v>2.9554676593764544</v>
      </c>
    </row>
    <row r="2725" spans="1:8" ht="15" hidden="1" thickBot="1">
      <c r="A2725" s="409">
        <v>202202</v>
      </c>
      <c r="B2725" s="416" t="s">
        <v>925</v>
      </c>
      <c r="C2725" s="417" t="s">
        <v>791</v>
      </c>
      <c r="D2725" s="418" t="s">
        <v>339</v>
      </c>
      <c r="E2725" s="419">
        <v>317</v>
      </c>
      <c r="F2725" s="413">
        <v>107.45</v>
      </c>
      <c r="G2725" s="414">
        <f t="shared" si="84"/>
        <v>2.9502093997208001</v>
      </c>
      <c r="H2725" s="415">
        <f t="shared" si="85"/>
        <v>2.9502093997208001</v>
      </c>
    </row>
    <row r="2726" spans="1:8" ht="15" hidden="1" thickBot="1">
      <c r="A2726" s="409">
        <v>202202</v>
      </c>
      <c r="B2726" s="416" t="s">
        <v>926</v>
      </c>
      <c r="C2726" s="417" t="s">
        <v>791</v>
      </c>
      <c r="D2726" s="418" t="s">
        <v>337</v>
      </c>
      <c r="E2726" s="419">
        <v>62929</v>
      </c>
      <c r="F2726" s="413">
        <v>107.45</v>
      </c>
      <c r="G2726" s="414">
        <f t="shared" si="84"/>
        <v>585.65844578873896</v>
      </c>
      <c r="H2726" s="415">
        <f t="shared" si="85"/>
        <v>2.928292228943695</v>
      </c>
    </row>
    <row r="2727" spans="1:8" ht="15" hidden="1" thickBot="1">
      <c r="A2727" s="409">
        <v>202202</v>
      </c>
      <c r="B2727" s="416" t="s">
        <v>927</v>
      </c>
      <c r="C2727" s="417" t="s">
        <v>791</v>
      </c>
      <c r="D2727" s="418" t="s">
        <v>339</v>
      </c>
      <c r="E2727" s="419">
        <v>455</v>
      </c>
      <c r="F2727" s="413">
        <v>107.45</v>
      </c>
      <c r="G2727" s="414">
        <f t="shared" si="84"/>
        <v>4.234527687296417</v>
      </c>
      <c r="H2727" s="415">
        <f t="shared" si="85"/>
        <v>4.234527687296417</v>
      </c>
    </row>
    <row r="2728" spans="1:8" ht="15" hidden="1" thickBot="1">
      <c r="A2728" s="409">
        <v>202202</v>
      </c>
      <c r="B2728" s="416" t="s">
        <v>928</v>
      </c>
      <c r="C2728" s="417" t="s">
        <v>791</v>
      </c>
      <c r="D2728" s="418" t="s">
        <v>337</v>
      </c>
      <c r="E2728" s="419">
        <v>68092</v>
      </c>
      <c r="F2728" s="413">
        <v>107.45</v>
      </c>
      <c r="G2728" s="414">
        <f t="shared" si="84"/>
        <v>633.70870172173102</v>
      </c>
      <c r="H2728" s="415">
        <f t="shared" si="85"/>
        <v>3.1685435086086553</v>
      </c>
    </row>
    <row r="2729" spans="1:8" ht="15" hidden="1" thickBot="1">
      <c r="A2729" s="409">
        <v>202202</v>
      </c>
      <c r="B2729" s="416" t="s">
        <v>929</v>
      </c>
      <c r="C2729" s="417" t="s">
        <v>791</v>
      </c>
      <c r="D2729" s="418" t="s">
        <v>339</v>
      </c>
      <c r="E2729" s="419">
        <v>340</v>
      </c>
      <c r="F2729" s="413">
        <v>107.45</v>
      </c>
      <c r="G2729" s="414">
        <f t="shared" si="84"/>
        <v>3.1642624476500698</v>
      </c>
      <c r="H2729" s="415">
        <f t="shared" si="85"/>
        <v>3.1642624476500698</v>
      </c>
    </row>
    <row r="2730" spans="1:8" ht="15" hidden="1" thickBot="1">
      <c r="A2730" s="409">
        <v>202202</v>
      </c>
      <c r="B2730" s="416" t="s">
        <v>930</v>
      </c>
      <c r="C2730" s="417" t="s">
        <v>791</v>
      </c>
      <c r="D2730" s="418" t="s">
        <v>337</v>
      </c>
      <c r="E2730" s="419">
        <v>46822</v>
      </c>
      <c r="F2730" s="413">
        <v>107.45</v>
      </c>
      <c r="G2730" s="414">
        <f t="shared" si="84"/>
        <v>435.75616565844575</v>
      </c>
      <c r="H2730" s="415">
        <f t="shared" si="85"/>
        <v>2.1787808282922287</v>
      </c>
    </row>
    <row r="2731" spans="1:8" ht="15" hidden="1" thickBot="1">
      <c r="A2731" s="409">
        <v>202202</v>
      </c>
      <c r="B2731" s="416" t="s">
        <v>931</v>
      </c>
      <c r="C2731" s="417" t="s">
        <v>791</v>
      </c>
      <c r="D2731" s="418" t="s">
        <v>337</v>
      </c>
      <c r="E2731" s="419">
        <v>99167</v>
      </c>
      <c r="F2731" s="413">
        <v>107.45</v>
      </c>
      <c r="G2731" s="414">
        <f t="shared" si="84"/>
        <v>922.9129827826896</v>
      </c>
      <c r="H2731" s="415">
        <f t="shared" si="85"/>
        <v>4.6145649139134477</v>
      </c>
    </row>
    <row r="2732" spans="1:8" ht="15" hidden="1" thickBot="1">
      <c r="A2732" s="409">
        <v>202202</v>
      </c>
      <c r="B2732" s="416" t="s">
        <v>932</v>
      </c>
      <c r="C2732" s="417" t="s">
        <v>791</v>
      </c>
      <c r="D2732" s="418" t="s">
        <v>339</v>
      </c>
      <c r="E2732" s="419">
        <v>496</v>
      </c>
      <c r="F2732" s="413">
        <v>107.45</v>
      </c>
      <c r="G2732" s="414">
        <f t="shared" si="84"/>
        <v>4.6161005118659837</v>
      </c>
      <c r="H2732" s="415">
        <f t="shared" si="85"/>
        <v>4.6161005118659837</v>
      </c>
    </row>
    <row r="2733" spans="1:8" ht="15" hidden="1" thickBot="1">
      <c r="A2733" s="409">
        <v>202202</v>
      </c>
      <c r="B2733" s="416" t="s">
        <v>933</v>
      </c>
      <c r="C2733" s="417" t="s">
        <v>791</v>
      </c>
      <c r="D2733" s="418" t="s">
        <v>337</v>
      </c>
      <c r="E2733" s="419">
        <v>90161</v>
      </c>
      <c r="F2733" s="413">
        <v>107.45</v>
      </c>
      <c r="G2733" s="414">
        <f t="shared" si="84"/>
        <v>839.09725453699389</v>
      </c>
      <c r="H2733" s="415">
        <f t="shared" si="85"/>
        <v>4.1954862726849695</v>
      </c>
    </row>
    <row r="2734" spans="1:8" ht="15" hidden="1" thickBot="1">
      <c r="A2734" s="409">
        <v>202202</v>
      </c>
      <c r="B2734" s="416" t="s">
        <v>934</v>
      </c>
      <c r="C2734" s="417" t="s">
        <v>791</v>
      </c>
      <c r="D2734" s="418" t="s">
        <v>337</v>
      </c>
      <c r="E2734" s="419">
        <v>79256</v>
      </c>
      <c r="F2734" s="413">
        <v>107.45</v>
      </c>
      <c r="G2734" s="414">
        <f t="shared" si="84"/>
        <v>737.60818985574679</v>
      </c>
      <c r="H2734" s="415">
        <f t="shared" si="85"/>
        <v>3.6880409492787338</v>
      </c>
    </row>
    <row r="2735" spans="1:8" ht="15" hidden="1" thickBot="1">
      <c r="A2735" s="409">
        <v>202202</v>
      </c>
      <c r="B2735" s="416" t="s">
        <v>935</v>
      </c>
      <c r="C2735" s="417" t="s">
        <v>791</v>
      </c>
      <c r="D2735" s="418" t="s">
        <v>339</v>
      </c>
      <c r="E2735" s="419">
        <v>396</v>
      </c>
      <c r="F2735" s="413">
        <v>107.45</v>
      </c>
      <c r="G2735" s="414">
        <f t="shared" si="84"/>
        <v>3.6854350860865517</v>
      </c>
      <c r="H2735" s="415">
        <f t="shared" si="85"/>
        <v>3.6854350860865517</v>
      </c>
    </row>
    <row r="2736" spans="1:8" ht="15" hidden="1" thickBot="1">
      <c r="A2736" s="409">
        <v>202202</v>
      </c>
      <c r="B2736" s="416" t="s">
        <v>936</v>
      </c>
      <c r="C2736" s="417" t="s">
        <v>791</v>
      </c>
      <c r="D2736" s="418" t="s">
        <v>337</v>
      </c>
      <c r="E2736" s="419">
        <v>63975</v>
      </c>
      <c r="F2736" s="413">
        <v>107.45</v>
      </c>
      <c r="G2736" s="414">
        <f t="shared" si="84"/>
        <v>595.39320614239182</v>
      </c>
      <c r="H2736" s="415">
        <f t="shared" si="85"/>
        <v>2.9769660307119592</v>
      </c>
    </row>
    <row r="2737" spans="1:8" ht="15" hidden="1" thickBot="1">
      <c r="A2737" s="409">
        <v>202202</v>
      </c>
      <c r="B2737" s="416" t="s">
        <v>937</v>
      </c>
      <c r="C2737" s="417" t="s">
        <v>791</v>
      </c>
      <c r="D2737" s="418" t="s">
        <v>339</v>
      </c>
      <c r="E2737" s="419">
        <v>320</v>
      </c>
      <c r="F2737" s="413">
        <v>107.45</v>
      </c>
      <c r="G2737" s="414">
        <f t="shared" si="84"/>
        <v>2.9781293624941831</v>
      </c>
      <c r="H2737" s="415">
        <f t="shared" si="85"/>
        <v>2.9781293624941831</v>
      </c>
    </row>
    <row r="2738" spans="1:8" ht="15" hidden="1" thickBot="1">
      <c r="A2738" s="409">
        <v>202202</v>
      </c>
      <c r="B2738" s="416" t="s">
        <v>938</v>
      </c>
      <c r="C2738" s="417" t="s">
        <v>791</v>
      </c>
      <c r="D2738" s="418" t="s">
        <v>337</v>
      </c>
      <c r="E2738" s="419">
        <v>80270</v>
      </c>
      <c r="F2738" s="413">
        <v>107.45</v>
      </c>
      <c r="G2738" s="414">
        <f t="shared" si="84"/>
        <v>747.04513727315032</v>
      </c>
      <c r="H2738" s="415">
        <f t="shared" si="85"/>
        <v>3.7352256863657516</v>
      </c>
    </row>
    <row r="2739" spans="1:8" ht="15" hidden="1" thickBot="1">
      <c r="A2739" s="409">
        <v>202202</v>
      </c>
      <c r="B2739" s="416" t="s">
        <v>939</v>
      </c>
      <c r="C2739" s="417" t="s">
        <v>791</v>
      </c>
      <c r="D2739" s="418" t="s">
        <v>339</v>
      </c>
      <c r="E2739" s="419">
        <v>401</v>
      </c>
      <c r="F2739" s="413">
        <v>107.45</v>
      </c>
      <c r="G2739" s="414">
        <f t="shared" si="84"/>
        <v>3.7319683573755236</v>
      </c>
      <c r="H2739" s="415">
        <f t="shared" si="85"/>
        <v>3.7319683573755236</v>
      </c>
    </row>
    <row r="2740" spans="1:8" ht="15" hidden="1" thickBot="1">
      <c r="A2740" s="409">
        <v>202202</v>
      </c>
      <c r="B2740" s="416" t="s">
        <v>940</v>
      </c>
      <c r="C2740" s="417" t="s">
        <v>791</v>
      </c>
      <c r="D2740" s="418" t="s">
        <v>337</v>
      </c>
      <c r="E2740" s="419">
        <v>60220</v>
      </c>
      <c r="F2740" s="413">
        <v>107.45</v>
      </c>
      <c r="G2740" s="414">
        <f t="shared" si="84"/>
        <v>560.44671940437411</v>
      </c>
      <c r="H2740" s="415">
        <f t="shared" si="85"/>
        <v>2.8022335970218704</v>
      </c>
    </row>
    <row r="2741" spans="1:8" ht="15" hidden="1" thickBot="1">
      <c r="A2741" s="409">
        <v>202202</v>
      </c>
      <c r="B2741" s="416" t="s">
        <v>941</v>
      </c>
      <c r="C2741" s="417" t="s">
        <v>791</v>
      </c>
      <c r="D2741" s="418" t="s">
        <v>337</v>
      </c>
      <c r="E2741" s="419">
        <v>89771</v>
      </c>
      <c r="F2741" s="413">
        <v>107.45</v>
      </c>
      <c r="G2741" s="414">
        <f t="shared" si="84"/>
        <v>835.46765937645409</v>
      </c>
      <c r="H2741" s="415">
        <f t="shared" si="85"/>
        <v>4.1773382968822705</v>
      </c>
    </row>
    <row r="2742" spans="1:8" ht="15" hidden="1" thickBot="1">
      <c r="A2742" s="409">
        <v>202202</v>
      </c>
      <c r="B2742" s="416" t="s">
        <v>942</v>
      </c>
      <c r="C2742" s="417" t="s">
        <v>791</v>
      </c>
      <c r="D2742" s="418" t="s">
        <v>337</v>
      </c>
      <c r="E2742" s="419">
        <v>75507</v>
      </c>
      <c r="F2742" s="413">
        <v>107.45</v>
      </c>
      <c r="G2742" s="414">
        <f t="shared" si="84"/>
        <v>702.7175430432759</v>
      </c>
      <c r="H2742" s="415">
        <f t="shared" si="85"/>
        <v>3.5135877152163797</v>
      </c>
    </row>
    <row r="2743" spans="1:8" ht="15" hidden="1" thickBot="1">
      <c r="A2743" s="409">
        <v>202202</v>
      </c>
      <c r="B2743" s="416" t="s">
        <v>943</v>
      </c>
      <c r="C2743" s="417" t="s">
        <v>791</v>
      </c>
      <c r="D2743" s="418" t="s">
        <v>337</v>
      </c>
      <c r="E2743" s="419">
        <v>73446</v>
      </c>
      <c r="F2743" s="413">
        <v>107.45</v>
      </c>
      <c r="G2743" s="414">
        <f t="shared" si="84"/>
        <v>683.53652861796184</v>
      </c>
      <c r="H2743" s="415">
        <f t="shared" si="85"/>
        <v>3.4176826430898091</v>
      </c>
    </row>
    <row r="2744" spans="1:8" ht="15" hidden="1" thickBot="1">
      <c r="A2744" s="409">
        <v>202202</v>
      </c>
      <c r="B2744" s="416" t="s">
        <v>944</v>
      </c>
      <c r="C2744" s="417" t="s">
        <v>791</v>
      </c>
      <c r="D2744" s="418" t="s">
        <v>337</v>
      </c>
      <c r="E2744" s="419">
        <v>73410</v>
      </c>
      <c r="F2744" s="413">
        <v>107.45</v>
      </c>
      <c r="G2744" s="414">
        <f t="shared" si="84"/>
        <v>683.20148906468125</v>
      </c>
      <c r="H2744" s="415">
        <f t="shared" si="85"/>
        <v>3.4160074453234062</v>
      </c>
    </row>
    <row r="2745" spans="1:8" ht="15" hidden="1" thickBot="1">
      <c r="A2745" s="409">
        <v>202202</v>
      </c>
      <c r="B2745" s="416" t="s">
        <v>945</v>
      </c>
      <c r="C2745" s="417" t="s">
        <v>791</v>
      </c>
      <c r="D2745" s="418" t="s">
        <v>337</v>
      </c>
      <c r="E2745" s="419">
        <v>72567</v>
      </c>
      <c r="F2745" s="413">
        <v>107.45</v>
      </c>
      <c r="G2745" s="414">
        <f t="shared" si="84"/>
        <v>675.35597952536057</v>
      </c>
      <c r="H2745" s="415">
        <f t="shared" si="85"/>
        <v>3.3767798976268026</v>
      </c>
    </row>
    <row r="2746" spans="1:8" ht="15" hidden="1" thickBot="1">
      <c r="A2746" s="409">
        <v>202202</v>
      </c>
      <c r="B2746" s="416" t="s">
        <v>946</v>
      </c>
      <c r="C2746" s="417" t="s">
        <v>791</v>
      </c>
      <c r="D2746" s="418" t="s">
        <v>337</v>
      </c>
      <c r="E2746" s="419">
        <v>53443</v>
      </c>
      <c r="F2746" s="413">
        <v>107.45</v>
      </c>
      <c r="G2746" s="414">
        <f t="shared" si="84"/>
        <v>497.37552349930201</v>
      </c>
      <c r="H2746" s="415">
        <f t="shared" si="85"/>
        <v>2.4868776174965102</v>
      </c>
    </row>
    <row r="2747" spans="1:8" ht="15" hidden="1" thickBot="1">
      <c r="A2747" s="409">
        <v>202202</v>
      </c>
      <c r="B2747" s="416" t="s">
        <v>947</v>
      </c>
      <c r="C2747" s="417" t="s">
        <v>791</v>
      </c>
      <c r="D2747" s="418" t="s">
        <v>339</v>
      </c>
      <c r="E2747" s="419">
        <v>367</v>
      </c>
      <c r="F2747" s="413">
        <v>107.45</v>
      </c>
      <c r="G2747" s="414">
        <f t="shared" si="84"/>
        <v>3.4155421126105163</v>
      </c>
      <c r="H2747" s="415">
        <f t="shared" si="85"/>
        <v>3.4155421126105163</v>
      </c>
    </row>
    <row r="2748" spans="1:8" ht="15" hidden="1" thickBot="1">
      <c r="A2748" s="409">
        <v>202202</v>
      </c>
      <c r="B2748" s="416" t="s">
        <v>948</v>
      </c>
      <c r="C2748" s="417" t="s">
        <v>791</v>
      </c>
      <c r="D2748" s="418" t="s">
        <v>337</v>
      </c>
      <c r="E2748" s="419">
        <v>53429</v>
      </c>
      <c r="F2748" s="413">
        <v>107.45</v>
      </c>
      <c r="G2748" s="414">
        <f t="shared" si="84"/>
        <v>497.24523033969285</v>
      </c>
      <c r="H2748" s="415">
        <f t="shared" si="85"/>
        <v>2.4862261516984643</v>
      </c>
    </row>
    <row r="2749" spans="1:8" ht="15" hidden="1" thickBot="1">
      <c r="A2749" s="409">
        <v>202202</v>
      </c>
      <c r="B2749" s="416" t="s">
        <v>949</v>
      </c>
      <c r="C2749" s="417" t="s">
        <v>791</v>
      </c>
      <c r="D2749" s="418" t="s">
        <v>337</v>
      </c>
      <c r="E2749" s="419">
        <v>53411</v>
      </c>
      <c r="F2749" s="413">
        <v>107.45</v>
      </c>
      <c r="G2749" s="414">
        <f t="shared" si="84"/>
        <v>497.07771056305256</v>
      </c>
      <c r="H2749" s="415">
        <f t="shared" si="85"/>
        <v>2.4853885528152628</v>
      </c>
    </row>
    <row r="2750" spans="1:8" ht="15" hidden="1" thickBot="1">
      <c r="A2750" s="409">
        <v>202202</v>
      </c>
      <c r="B2750" s="416" t="s">
        <v>950</v>
      </c>
      <c r="C2750" s="417" t="s">
        <v>791</v>
      </c>
      <c r="D2750" s="418" t="s">
        <v>337</v>
      </c>
      <c r="E2750" s="419">
        <v>53411</v>
      </c>
      <c r="F2750" s="413">
        <v>107.45</v>
      </c>
      <c r="G2750" s="414">
        <f t="shared" si="84"/>
        <v>497.07771056305256</v>
      </c>
      <c r="H2750" s="415">
        <f t="shared" si="85"/>
        <v>2.4853885528152628</v>
      </c>
    </row>
    <row r="2751" spans="1:8" ht="15" hidden="1" thickBot="1">
      <c r="A2751" s="409">
        <v>202202</v>
      </c>
      <c r="B2751" s="416" t="s">
        <v>951</v>
      </c>
      <c r="C2751" s="417" t="s">
        <v>791</v>
      </c>
      <c r="D2751" s="418" t="s">
        <v>337</v>
      </c>
      <c r="E2751" s="419">
        <v>73446</v>
      </c>
      <c r="F2751" s="413">
        <v>107.45</v>
      </c>
      <c r="G2751" s="414">
        <f t="shared" si="84"/>
        <v>683.53652861796184</v>
      </c>
      <c r="H2751" s="415">
        <f t="shared" si="85"/>
        <v>3.4176826430898091</v>
      </c>
    </row>
    <row r="2752" spans="1:8" ht="15" hidden="1" thickBot="1">
      <c r="A2752" s="409">
        <v>202202</v>
      </c>
      <c r="B2752" s="416" t="s">
        <v>952</v>
      </c>
      <c r="C2752" s="417" t="s">
        <v>791</v>
      </c>
      <c r="D2752" s="418" t="s">
        <v>337</v>
      </c>
      <c r="E2752" s="419">
        <v>73410</v>
      </c>
      <c r="F2752" s="413">
        <v>107.45</v>
      </c>
      <c r="G2752" s="414">
        <f t="shared" si="84"/>
        <v>683.20148906468125</v>
      </c>
      <c r="H2752" s="415">
        <f t="shared" si="85"/>
        <v>3.4160074453234062</v>
      </c>
    </row>
    <row r="2753" spans="1:8" ht="15" hidden="1" thickBot="1">
      <c r="A2753" s="409">
        <v>202202</v>
      </c>
      <c r="B2753" s="416" t="s">
        <v>953</v>
      </c>
      <c r="C2753" s="417" t="s">
        <v>791</v>
      </c>
      <c r="D2753" s="418" t="s">
        <v>337</v>
      </c>
      <c r="E2753" s="419">
        <v>79137</v>
      </c>
      <c r="F2753" s="413">
        <v>107.45</v>
      </c>
      <c r="G2753" s="414">
        <f t="shared" si="84"/>
        <v>736.5006979990693</v>
      </c>
      <c r="H2753" s="415">
        <f t="shared" si="85"/>
        <v>3.6825034899953466</v>
      </c>
    </row>
    <row r="2754" spans="1:8" ht="15" hidden="1" thickBot="1">
      <c r="A2754" s="409">
        <v>202202</v>
      </c>
      <c r="B2754" s="416" t="s">
        <v>954</v>
      </c>
      <c r="C2754" s="417" t="s">
        <v>791</v>
      </c>
      <c r="D2754" s="418" t="s">
        <v>337</v>
      </c>
      <c r="E2754" s="419">
        <v>100099</v>
      </c>
      <c r="F2754" s="413">
        <v>107.45</v>
      </c>
      <c r="G2754" s="414">
        <f t="shared" ref="G2754:G2817" si="86">+E2754/F2754</f>
        <v>931.58678455095389</v>
      </c>
      <c r="H2754" s="415">
        <f t="shared" ref="H2754:H2817" si="87">IF(D2754="TB",G2754/200,IF(D2754="LT",G2754,"VER"))</f>
        <v>4.6579339227547694</v>
      </c>
    </row>
    <row r="2755" spans="1:8" ht="15" hidden="1" thickBot="1">
      <c r="A2755" s="409">
        <v>202202</v>
      </c>
      <c r="B2755" s="416" t="s">
        <v>955</v>
      </c>
      <c r="C2755" s="417" t="s">
        <v>791</v>
      </c>
      <c r="D2755" s="418" t="s">
        <v>337</v>
      </c>
      <c r="E2755" s="419">
        <v>88263</v>
      </c>
      <c r="F2755" s="413">
        <v>107.45</v>
      </c>
      <c r="G2755" s="414">
        <f t="shared" si="86"/>
        <v>821.43322475570028</v>
      </c>
      <c r="H2755" s="415">
        <f t="shared" si="87"/>
        <v>4.1071661237785015</v>
      </c>
    </row>
    <row r="2756" spans="1:8" ht="15" hidden="1" thickBot="1">
      <c r="A2756" s="409">
        <v>202202</v>
      </c>
      <c r="B2756" s="416" t="s">
        <v>956</v>
      </c>
      <c r="C2756" s="417" t="s">
        <v>791</v>
      </c>
      <c r="D2756" s="418" t="s">
        <v>337</v>
      </c>
      <c r="E2756" s="419">
        <v>57701</v>
      </c>
      <c r="F2756" s="413">
        <v>107.45</v>
      </c>
      <c r="G2756" s="414">
        <f t="shared" si="86"/>
        <v>537.00325732899023</v>
      </c>
      <c r="H2756" s="415">
        <f t="shared" si="87"/>
        <v>2.685016286644951</v>
      </c>
    </row>
    <row r="2757" spans="1:8" ht="15" hidden="1" thickBot="1">
      <c r="A2757" s="409">
        <v>202202</v>
      </c>
      <c r="B2757" s="416" t="s">
        <v>957</v>
      </c>
      <c r="C2757" s="417" t="s">
        <v>791</v>
      </c>
      <c r="D2757" s="418" t="s">
        <v>337</v>
      </c>
      <c r="E2757" s="419">
        <v>73928</v>
      </c>
      <c r="F2757" s="413">
        <v>107.45</v>
      </c>
      <c r="G2757" s="414">
        <f t="shared" si="86"/>
        <v>688.02233597021871</v>
      </c>
      <c r="H2757" s="415">
        <f t="shared" si="87"/>
        <v>3.4401116798510936</v>
      </c>
    </row>
    <row r="2758" spans="1:8" ht="15" hidden="1" thickBot="1">
      <c r="A2758" s="409">
        <v>202202</v>
      </c>
      <c r="B2758" s="416" t="s">
        <v>958</v>
      </c>
      <c r="C2758" s="417" t="s">
        <v>791</v>
      </c>
      <c r="D2758" s="418" t="s">
        <v>337</v>
      </c>
      <c r="E2758" s="419">
        <v>100675</v>
      </c>
      <c r="F2758" s="413">
        <v>107.45</v>
      </c>
      <c r="G2758" s="414">
        <f t="shared" si="86"/>
        <v>936.94741740344341</v>
      </c>
      <c r="H2758" s="415">
        <f t="shared" si="87"/>
        <v>4.6847370870172167</v>
      </c>
    </row>
    <row r="2759" spans="1:8" ht="15" hidden="1" thickBot="1">
      <c r="A2759" s="409">
        <v>202202</v>
      </c>
      <c r="B2759" s="416" t="s">
        <v>959</v>
      </c>
      <c r="C2759" s="417" t="s">
        <v>791</v>
      </c>
      <c r="D2759" s="418" t="s">
        <v>337</v>
      </c>
      <c r="E2759" s="419">
        <v>71909</v>
      </c>
      <c r="F2759" s="413">
        <v>107.45</v>
      </c>
      <c r="G2759" s="414">
        <f t="shared" si="86"/>
        <v>669.23220102373193</v>
      </c>
      <c r="H2759" s="415">
        <f t="shared" si="87"/>
        <v>3.3461610051186597</v>
      </c>
    </row>
    <row r="2760" spans="1:8" ht="15" hidden="1" thickBot="1">
      <c r="A2760" s="409">
        <v>202202</v>
      </c>
      <c r="B2760" s="416" t="s">
        <v>960</v>
      </c>
      <c r="C2760" s="417" t="s">
        <v>791</v>
      </c>
      <c r="D2760" s="418" t="s">
        <v>337</v>
      </c>
      <c r="E2760" s="419">
        <v>73637</v>
      </c>
      <c r="F2760" s="413">
        <v>107.45</v>
      </c>
      <c r="G2760" s="414">
        <f t="shared" si="86"/>
        <v>685.31409958120059</v>
      </c>
      <c r="H2760" s="415">
        <f t="shared" si="87"/>
        <v>3.426570497906003</v>
      </c>
    </row>
    <row r="2761" spans="1:8" ht="15" hidden="1" thickBot="1">
      <c r="A2761" s="409">
        <v>202202</v>
      </c>
      <c r="B2761" s="416" t="s">
        <v>961</v>
      </c>
      <c r="C2761" s="417" t="s">
        <v>791</v>
      </c>
      <c r="D2761" s="418" t="s">
        <v>337</v>
      </c>
      <c r="E2761" s="419">
        <v>78123</v>
      </c>
      <c r="F2761" s="413">
        <v>107.45</v>
      </c>
      <c r="G2761" s="414">
        <f t="shared" si="86"/>
        <v>727.06375058166589</v>
      </c>
      <c r="H2761" s="415">
        <f t="shared" si="87"/>
        <v>3.6353187529083293</v>
      </c>
    </row>
    <row r="2762" spans="1:8" ht="15" hidden="1" thickBot="1">
      <c r="A2762" s="409">
        <v>202202</v>
      </c>
      <c r="B2762" s="416" t="s">
        <v>962</v>
      </c>
      <c r="C2762" s="417" t="s">
        <v>791</v>
      </c>
      <c r="D2762" s="418" t="s">
        <v>339</v>
      </c>
      <c r="E2762" s="419">
        <v>391</v>
      </c>
      <c r="F2762" s="413">
        <v>107.45</v>
      </c>
      <c r="G2762" s="414">
        <f t="shared" si="86"/>
        <v>3.6389018147975802</v>
      </c>
      <c r="H2762" s="415">
        <f t="shared" si="87"/>
        <v>3.6389018147975802</v>
      </c>
    </row>
    <row r="2763" spans="1:8" ht="15" hidden="1" thickBot="1">
      <c r="A2763" s="409">
        <v>202202</v>
      </c>
      <c r="B2763" s="416" t="s">
        <v>963</v>
      </c>
      <c r="C2763" s="417" t="s">
        <v>791</v>
      </c>
      <c r="D2763" s="418" t="s">
        <v>337</v>
      </c>
      <c r="E2763" s="419">
        <v>78479</v>
      </c>
      <c r="F2763" s="413">
        <v>107.45</v>
      </c>
      <c r="G2763" s="414">
        <f t="shared" si="86"/>
        <v>730.37691949744067</v>
      </c>
      <c r="H2763" s="415">
        <f t="shared" si="87"/>
        <v>3.6518845974872032</v>
      </c>
    </row>
    <row r="2764" spans="1:8" ht="15" hidden="1" thickBot="1">
      <c r="A2764" s="409">
        <v>202202</v>
      </c>
      <c r="B2764" s="416" t="s">
        <v>964</v>
      </c>
      <c r="C2764" s="417" t="s">
        <v>791</v>
      </c>
      <c r="D2764" s="418" t="s">
        <v>337</v>
      </c>
      <c r="E2764" s="419">
        <v>78479</v>
      </c>
      <c r="F2764" s="413">
        <v>107.45</v>
      </c>
      <c r="G2764" s="414">
        <f t="shared" si="86"/>
        <v>730.37691949744067</v>
      </c>
      <c r="H2764" s="415">
        <f t="shared" si="87"/>
        <v>3.6518845974872032</v>
      </c>
    </row>
    <row r="2765" spans="1:8" ht="15" hidden="1" thickBot="1">
      <c r="A2765" s="409">
        <v>202202</v>
      </c>
      <c r="B2765" s="416" t="s">
        <v>965</v>
      </c>
      <c r="C2765" s="417" t="s">
        <v>791</v>
      </c>
      <c r="D2765" s="418" t="s">
        <v>337</v>
      </c>
      <c r="E2765" s="419">
        <v>78479</v>
      </c>
      <c r="F2765" s="413">
        <v>107.45</v>
      </c>
      <c r="G2765" s="414">
        <f t="shared" si="86"/>
        <v>730.37691949744067</v>
      </c>
      <c r="H2765" s="415">
        <f t="shared" si="87"/>
        <v>3.6518845974872032</v>
      </c>
    </row>
    <row r="2766" spans="1:8" ht="15" hidden="1" thickBot="1">
      <c r="A2766" s="409">
        <v>202202</v>
      </c>
      <c r="B2766" s="416" t="s">
        <v>966</v>
      </c>
      <c r="C2766" s="417" t="s">
        <v>791</v>
      </c>
      <c r="D2766" s="418" t="s">
        <v>337</v>
      </c>
      <c r="E2766" s="419">
        <v>68336</v>
      </c>
      <c r="F2766" s="413">
        <v>107.45</v>
      </c>
      <c r="G2766" s="414">
        <f t="shared" si="86"/>
        <v>635.97952536063281</v>
      </c>
      <c r="H2766" s="415">
        <f t="shared" si="87"/>
        <v>3.179897626803164</v>
      </c>
    </row>
    <row r="2767" spans="1:8" ht="15" hidden="1" thickBot="1">
      <c r="A2767" s="409">
        <v>202202</v>
      </c>
      <c r="B2767" s="416" t="s">
        <v>967</v>
      </c>
      <c r="C2767" s="417" t="s">
        <v>791</v>
      </c>
      <c r="D2767" s="418" t="s">
        <v>339</v>
      </c>
      <c r="E2767" s="419">
        <v>342</v>
      </c>
      <c r="F2767" s="413">
        <v>107.45</v>
      </c>
      <c r="G2767" s="414">
        <f t="shared" si="86"/>
        <v>3.1828757561656582</v>
      </c>
      <c r="H2767" s="415">
        <f t="shared" si="87"/>
        <v>3.1828757561656582</v>
      </c>
    </row>
    <row r="2768" spans="1:8" ht="15" hidden="1" thickBot="1">
      <c r="A2768" s="409">
        <v>202202</v>
      </c>
      <c r="B2768" s="416" t="s">
        <v>968</v>
      </c>
      <c r="C2768" s="417" t="s">
        <v>791</v>
      </c>
      <c r="D2768" s="418" t="s">
        <v>337</v>
      </c>
      <c r="E2768" s="419">
        <v>88144</v>
      </c>
      <c r="F2768" s="413">
        <v>107.45</v>
      </c>
      <c r="G2768" s="414">
        <f t="shared" si="86"/>
        <v>820.3257328990228</v>
      </c>
      <c r="H2768" s="415">
        <f t="shared" si="87"/>
        <v>4.1016286644951139</v>
      </c>
    </row>
    <row r="2769" spans="1:8" ht="15" hidden="1" thickBot="1">
      <c r="A2769" s="409">
        <v>202202</v>
      </c>
      <c r="B2769" s="416" t="s">
        <v>969</v>
      </c>
      <c r="C2769" s="417" t="s">
        <v>791</v>
      </c>
      <c r="D2769" s="418" t="s">
        <v>337</v>
      </c>
      <c r="E2769" s="419">
        <v>82107</v>
      </c>
      <c r="F2769" s="413">
        <v>107.45</v>
      </c>
      <c r="G2769" s="414">
        <f t="shared" si="86"/>
        <v>764.14146114471851</v>
      </c>
      <c r="H2769" s="415">
        <f t="shared" si="87"/>
        <v>3.8207073057235927</v>
      </c>
    </row>
    <row r="2770" spans="1:8" ht="15" hidden="1" thickBot="1">
      <c r="A2770" s="409">
        <v>202202</v>
      </c>
      <c r="B2770" s="416" t="s">
        <v>970</v>
      </c>
      <c r="C2770" s="417" t="s">
        <v>791</v>
      </c>
      <c r="D2770" s="418" t="s">
        <v>339</v>
      </c>
      <c r="E2770" s="419">
        <v>301</v>
      </c>
      <c r="F2770" s="413">
        <v>107.45</v>
      </c>
      <c r="G2770" s="414">
        <f t="shared" si="86"/>
        <v>2.8013029315960911</v>
      </c>
      <c r="H2770" s="415">
        <f t="shared" si="87"/>
        <v>2.8013029315960911</v>
      </c>
    </row>
    <row r="2771" spans="1:8" ht="15" hidden="1" thickBot="1">
      <c r="A2771" s="409">
        <v>202202</v>
      </c>
      <c r="B2771" s="416" t="s">
        <v>971</v>
      </c>
      <c r="C2771" s="417" t="s">
        <v>791</v>
      </c>
      <c r="D2771" s="418" t="s">
        <v>337</v>
      </c>
      <c r="E2771" s="419">
        <v>61309</v>
      </c>
      <c r="F2771" s="413">
        <v>107.45</v>
      </c>
      <c r="G2771" s="414">
        <f t="shared" si="86"/>
        <v>570.58166589111215</v>
      </c>
      <c r="H2771" s="415">
        <f t="shared" si="87"/>
        <v>2.8529083294555608</v>
      </c>
    </row>
    <row r="2772" spans="1:8" ht="15" hidden="1" thickBot="1">
      <c r="A2772" s="409">
        <v>202202</v>
      </c>
      <c r="B2772" s="416" t="s">
        <v>972</v>
      </c>
      <c r="C2772" s="417" t="s">
        <v>791</v>
      </c>
      <c r="D2772" s="418" t="s">
        <v>339</v>
      </c>
      <c r="E2772" s="419">
        <v>307</v>
      </c>
      <c r="F2772" s="413">
        <v>107.45</v>
      </c>
      <c r="G2772" s="414">
        <f t="shared" si="86"/>
        <v>2.8571428571428572</v>
      </c>
      <c r="H2772" s="415">
        <f t="shared" si="87"/>
        <v>2.8571428571428572</v>
      </c>
    </row>
    <row r="2773" spans="1:8" ht="15" hidden="1" thickBot="1">
      <c r="A2773" s="409">
        <v>202202</v>
      </c>
      <c r="B2773" s="416" t="s">
        <v>973</v>
      </c>
      <c r="C2773" s="417" t="s">
        <v>791</v>
      </c>
      <c r="D2773" s="418" t="s">
        <v>337</v>
      </c>
      <c r="E2773" s="419">
        <v>83992</v>
      </c>
      <c r="F2773" s="413">
        <v>107.45</v>
      </c>
      <c r="G2773" s="414">
        <f t="shared" si="86"/>
        <v>781.6845044206608</v>
      </c>
      <c r="H2773" s="415">
        <f t="shared" si="87"/>
        <v>3.908422522103304</v>
      </c>
    </row>
    <row r="2774" spans="1:8" ht="15" hidden="1" thickBot="1">
      <c r="A2774" s="409">
        <v>202202</v>
      </c>
      <c r="B2774" s="416" t="s">
        <v>974</v>
      </c>
      <c r="C2774" s="417" t="s">
        <v>791</v>
      </c>
      <c r="D2774" s="418" t="s">
        <v>339</v>
      </c>
      <c r="E2774" s="419">
        <v>420</v>
      </c>
      <c r="F2774" s="413">
        <v>107.45</v>
      </c>
      <c r="G2774" s="414">
        <f t="shared" si="86"/>
        <v>3.9087947882736156</v>
      </c>
      <c r="H2774" s="415">
        <f t="shared" si="87"/>
        <v>3.9087947882736156</v>
      </c>
    </row>
    <row r="2775" spans="1:8" ht="15" hidden="1" thickBot="1">
      <c r="A2775" s="409">
        <v>202202</v>
      </c>
      <c r="B2775" s="416" t="s">
        <v>975</v>
      </c>
      <c r="C2775" s="417" t="s">
        <v>791</v>
      </c>
      <c r="D2775" s="418" t="s">
        <v>337</v>
      </c>
      <c r="E2775" s="419">
        <v>72012</v>
      </c>
      <c r="F2775" s="413">
        <v>107.45</v>
      </c>
      <c r="G2775" s="414">
        <f t="shared" si="86"/>
        <v>670.19078641228475</v>
      </c>
      <c r="H2775" s="415">
        <f t="shared" si="87"/>
        <v>3.3509539320614237</v>
      </c>
    </row>
    <row r="2776" spans="1:8" ht="15" hidden="1" thickBot="1">
      <c r="A2776" s="409">
        <v>202202</v>
      </c>
      <c r="B2776" s="416" t="s">
        <v>976</v>
      </c>
      <c r="C2776" s="417" t="s">
        <v>791</v>
      </c>
      <c r="D2776" s="418" t="s">
        <v>339</v>
      </c>
      <c r="E2776" s="419">
        <v>360</v>
      </c>
      <c r="F2776" s="413">
        <v>107.45</v>
      </c>
      <c r="G2776" s="414">
        <f t="shared" si="86"/>
        <v>3.350395532805956</v>
      </c>
      <c r="H2776" s="415">
        <f t="shared" si="87"/>
        <v>3.350395532805956</v>
      </c>
    </row>
    <row r="2777" spans="1:8" ht="15" hidden="1" thickBot="1">
      <c r="A2777" s="409">
        <v>202202</v>
      </c>
      <c r="B2777" s="416" t="s">
        <v>977</v>
      </c>
      <c r="C2777" s="417" t="s">
        <v>791</v>
      </c>
      <c r="D2777" s="418" t="s">
        <v>337</v>
      </c>
      <c r="E2777" s="419">
        <v>72048</v>
      </c>
      <c r="F2777" s="413">
        <v>107.45</v>
      </c>
      <c r="G2777" s="414">
        <f t="shared" si="86"/>
        <v>670.52582596556533</v>
      </c>
      <c r="H2777" s="415">
        <f t="shared" si="87"/>
        <v>3.3526291298278266</v>
      </c>
    </row>
    <row r="2778" spans="1:8" ht="15" hidden="1" thickBot="1">
      <c r="A2778" s="409">
        <v>202202</v>
      </c>
      <c r="B2778" s="416" t="s">
        <v>978</v>
      </c>
      <c r="C2778" s="417" t="s">
        <v>791</v>
      </c>
      <c r="D2778" s="418" t="s">
        <v>339</v>
      </c>
      <c r="E2778" s="419">
        <v>360</v>
      </c>
      <c r="F2778" s="413">
        <v>107.45</v>
      </c>
      <c r="G2778" s="414">
        <f t="shared" si="86"/>
        <v>3.350395532805956</v>
      </c>
      <c r="H2778" s="415">
        <f t="shared" si="87"/>
        <v>3.350395532805956</v>
      </c>
    </row>
    <row r="2779" spans="1:8" ht="15" hidden="1" thickBot="1">
      <c r="A2779" s="409">
        <v>202202</v>
      </c>
      <c r="B2779" s="416" t="s">
        <v>979</v>
      </c>
      <c r="C2779" s="417" t="s">
        <v>791</v>
      </c>
      <c r="D2779" s="418" t="s">
        <v>337</v>
      </c>
      <c r="E2779" s="419">
        <v>72048</v>
      </c>
      <c r="F2779" s="413">
        <v>107.45</v>
      </c>
      <c r="G2779" s="414">
        <f t="shared" si="86"/>
        <v>670.52582596556533</v>
      </c>
      <c r="H2779" s="415">
        <f t="shared" si="87"/>
        <v>3.3526291298278266</v>
      </c>
    </row>
    <row r="2780" spans="1:8" ht="15" hidden="1" thickBot="1">
      <c r="A2780" s="409">
        <v>202202</v>
      </c>
      <c r="B2780" s="416" t="s">
        <v>980</v>
      </c>
      <c r="C2780" s="417" t="s">
        <v>791</v>
      </c>
      <c r="D2780" s="418" t="s">
        <v>339</v>
      </c>
      <c r="E2780" s="419">
        <v>360</v>
      </c>
      <c r="F2780" s="413">
        <v>107.45</v>
      </c>
      <c r="G2780" s="414">
        <f t="shared" si="86"/>
        <v>3.350395532805956</v>
      </c>
      <c r="H2780" s="415">
        <f t="shared" si="87"/>
        <v>3.350395532805956</v>
      </c>
    </row>
    <row r="2781" spans="1:8" ht="15" hidden="1" thickBot="1">
      <c r="A2781" s="409">
        <v>202202</v>
      </c>
      <c r="B2781" s="416" t="s">
        <v>981</v>
      </c>
      <c r="C2781" s="417" t="s">
        <v>791</v>
      </c>
      <c r="D2781" s="418" t="s">
        <v>337</v>
      </c>
      <c r="E2781" s="419">
        <v>72048</v>
      </c>
      <c r="F2781" s="413">
        <v>107.45</v>
      </c>
      <c r="G2781" s="414">
        <f t="shared" si="86"/>
        <v>670.52582596556533</v>
      </c>
      <c r="H2781" s="415">
        <f t="shared" si="87"/>
        <v>3.3526291298278266</v>
      </c>
    </row>
    <row r="2782" spans="1:8" ht="15" hidden="1" thickBot="1">
      <c r="A2782" s="409">
        <v>202202</v>
      </c>
      <c r="B2782" s="416" t="s">
        <v>982</v>
      </c>
      <c r="C2782" s="417" t="s">
        <v>791</v>
      </c>
      <c r="D2782" s="418" t="s">
        <v>337</v>
      </c>
      <c r="E2782" s="419">
        <v>67222</v>
      </c>
      <c r="F2782" s="413">
        <v>107.45</v>
      </c>
      <c r="G2782" s="414">
        <f t="shared" si="86"/>
        <v>625.61191251744992</v>
      </c>
      <c r="H2782" s="415">
        <f t="shared" si="87"/>
        <v>3.1280595625872496</v>
      </c>
    </row>
    <row r="2783" spans="1:8" ht="15" hidden="1" thickBot="1">
      <c r="A2783" s="409">
        <v>202202</v>
      </c>
      <c r="B2783" s="416" t="s">
        <v>983</v>
      </c>
      <c r="C2783" s="417" t="s">
        <v>791</v>
      </c>
      <c r="D2783" s="418" t="s">
        <v>337</v>
      </c>
      <c r="E2783" s="419">
        <v>67222</v>
      </c>
      <c r="F2783" s="413">
        <v>107.45</v>
      </c>
      <c r="G2783" s="414">
        <f t="shared" si="86"/>
        <v>625.61191251744992</v>
      </c>
      <c r="H2783" s="415">
        <f t="shared" si="87"/>
        <v>3.1280595625872496</v>
      </c>
    </row>
    <row r="2784" spans="1:8" ht="15" hidden="1" thickBot="1">
      <c r="A2784" s="409">
        <v>202202</v>
      </c>
      <c r="B2784" s="416" t="s">
        <v>984</v>
      </c>
      <c r="C2784" s="417" t="s">
        <v>791</v>
      </c>
      <c r="D2784" s="418" t="s">
        <v>339</v>
      </c>
      <c r="E2784" s="419">
        <v>336</v>
      </c>
      <c r="F2784" s="413">
        <v>107.45</v>
      </c>
      <c r="G2784" s="414">
        <f t="shared" si="86"/>
        <v>3.1270358306188926</v>
      </c>
      <c r="H2784" s="415">
        <f t="shared" si="87"/>
        <v>3.1270358306188926</v>
      </c>
    </row>
    <row r="2785" spans="1:8" ht="15" hidden="1" thickBot="1">
      <c r="A2785" s="409">
        <v>202202</v>
      </c>
      <c r="B2785" s="416" t="s">
        <v>985</v>
      </c>
      <c r="C2785" s="417" t="s">
        <v>791</v>
      </c>
      <c r="D2785" s="418" t="s">
        <v>337</v>
      </c>
      <c r="E2785" s="419">
        <v>67222</v>
      </c>
      <c r="F2785" s="413">
        <v>107.45</v>
      </c>
      <c r="G2785" s="414">
        <f t="shared" si="86"/>
        <v>625.61191251744992</v>
      </c>
      <c r="H2785" s="415">
        <f t="shared" si="87"/>
        <v>3.1280595625872496</v>
      </c>
    </row>
    <row r="2786" spans="1:8" ht="15" hidden="1" thickBot="1">
      <c r="A2786" s="409">
        <v>202202</v>
      </c>
      <c r="B2786" s="416" t="s">
        <v>986</v>
      </c>
      <c r="C2786" s="417" t="s">
        <v>791</v>
      </c>
      <c r="D2786" s="418" t="s">
        <v>339</v>
      </c>
      <c r="E2786" s="419">
        <v>336</v>
      </c>
      <c r="F2786" s="413">
        <v>107.45</v>
      </c>
      <c r="G2786" s="414">
        <f t="shared" si="86"/>
        <v>3.1270358306188926</v>
      </c>
      <c r="H2786" s="415">
        <f t="shared" si="87"/>
        <v>3.1270358306188926</v>
      </c>
    </row>
    <row r="2787" spans="1:8" ht="15" hidden="1" thickBot="1">
      <c r="A2787" s="409">
        <v>202202</v>
      </c>
      <c r="B2787" s="416" t="s">
        <v>987</v>
      </c>
      <c r="C2787" s="417" t="s">
        <v>791</v>
      </c>
      <c r="D2787" s="418" t="s">
        <v>339</v>
      </c>
      <c r="E2787" s="419">
        <v>360</v>
      </c>
      <c r="F2787" s="413">
        <v>107.45</v>
      </c>
      <c r="G2787" s="414">
        <f t="shared" si="86"/>
        <v>3.350395532805956</v>
      </c>
      <c r="H2787" s="415">
        <f t="shared" si="87"/>
        <v>3.350395532805956</v>
      </c>
    </row>
    <row r="2788" spans="1:8" ht="15" hidden="1" thickBot="1">
      <c r="A2788" s="409">
        <v>202202</v>
      </c>
      <c r="B2788" s="416" t="s">
        <v>988</v>
      </c>
      <c r="C2788" s="417" t="s">
        <v>791</v>
      </c>
      <c r="D2788" s="418" t="s">
        <v>337</v>
      </c>
      <c r="E2788" s="419">
        <v>59391</v>
      </c>
      <c r="F2788" s="413">
        <v>107.45</v>
      </c>
      <c r="G2788" s="414">
        <f t="shared" si="86"/>
        <v>552.73150302466263</v>
      </c>
      <c r="H2788" s="415">
        <f t="shared" si="87"/>
        <v>2.7636575151233131</v>
      </c>
    </row>
    <row r="2789" spans="1:8" ht="15" hidden="1" thickBot="1">
      <c r="A2789" s="409">
        <v>202202</v>
      </c>
      <c r="B2789" s="416" t="s">
        <v>989</v>
      </c>
      <c r="C2789" s="417" t="s">
        <v>791</v>
      </c>
      <c r="D2789" s="418" t="s">
        <v>337</v>
      </c>
      <c r="E2789" s="419">
        <v>59391</v>
      </c>
      <c r="F2789" s="413">
        <v>107.45</v>
      </c>
      <c r="G2789" s="414">
        <f t="shared" si="86"/>
        <v>552.73150302466263</v>
      </c>
      <c r="H2789" s="415">
        <f t="shared" si="87"/>
        <v>2.7636575151233131</v>
      </c>
    </row>
    <row r="2790" spans="1:8" ht="15" hidden="1" thickBot="1">
      <c r="A2790" s="409">
        <v>202202</v>
      </c>
      <c r="B2790" s="416" t="s">
        <v>990</v>
      </c>
      <c r="C2790" s="417" t="s">
        <v>791</v>
      </c>
      <c r="D2790" s="418" t="s">
        <v>337</v>
      </c>
      <c r="E2790" s="419">
        <v>59391</v>
      </c>
      <c r="F2790" s="413">
        <v>107.45</v>
      </c>
      <c r="G2790" s="414">
        <f t="shared" si="86"/>
        <v>552.73150302466263</v>
      </c>
      <c r="H2790" s="415">
        <f t="shared" si="87"/>
        <v>2.7636575151233131</v>
      </c>
    </row>
    <row r="2791" spans="1:8" ht="15" hidden="1" thickBot="1">
      <c r="A2791" s="409">
        <v>202202</v>
      </c>
      <c r="B2791" s="416" t="s">
        <v>991</v>
      </c>
      <c r="C2791" s="417" t="s">
        <v>791</v>
      </c>
      <c r="D2791" s="418" t="s">
        <v>337</v>
      </c>
      <c r="E2791" s="419">
        <v>67222</v>
      </c>
      <c r="F2791" s="413">
        <v>107.45</v>
      </c>
      <c r="G2791" s="414">
        <f t="shared" si="86"/>
        <v>625.61191251744992</v>
      </c>
      <c r="H2791" s="415">
        <f t="shared" si="87"/>
        <v>3.1280595625872496</v>
      </c>
    </row>
    <row r="2792" spans="1:8" ht="15" hidden="1" thickBot="1">
      <c r="A2792" s="409">
        <v>202202</v>
      </c>
      <c r="B2792" s="416" t="s">
        <v>992</v>
      </c>
      <c r="C2792" s="417" t="s">
        <v>791</v>
      </c>
      <c r="D2792" s="418" t="s">
        <v>339</v>
      </c>
      <c r="E2792" s="419">
        <v>336</v>
      </c>
      <c r="F2792" s="413">
        <v>107.45</v>
      </c>
      <c r="G2792" s="414">
        <f t="shared" si="86"/>
        <v>3.1270358306188926</v>
      </c>
      <c r="H2792" s="415">
        <f t="shared" si="87"/>
        <v>3.1270358306188926</v>
      </c>
    </row>
    <row r="2793" spans="1:8" ht="15" hidden="1" thickBot="1">
      <c r="A2793" s="409">
        <v>202202</v>
      </c>
      <c r="B2793" s="416" t="s">
        <v>993</v>
      </c>
      <c r="C2793" s="417" t="s">
        <v>791</v>
      </c>
      <c r="D2793" s="418" t="s">
        <v>337</v>
      </c>
      <c r="E2793" s="419">
        <v>67566</v>
      </c>
      <c r="F2793" s="413">
        <v>107.45</v>
      </c>
      <c r="G2793" s="414">
        <f t="shared" si="86"/>
        <v>628.81340158213118</v>
      </c>
      <c r="H2793" s="415">
        <f t="shared" si="87"/>
        <v>3.1440670079106559</v>
      </c>
    </row>
    <row r="2794" spans="1:8" ht="15" hidden="1" thickBot="1">
      <c r="A2794" s="409">
        <v>202202</v>
      </c>
      <c r="B2794" s="416" t="s">
        <v>994</v>
      </c>
      <c r="C2794" s="417" t="s">
        <v>791</v>
      </c>
      <c r="D2794" s="418" t="s">
        <v>337</v>
      </c>
      <c r="E2794" s="419">
        <v>67222</v>
      </c>
      <c r="F2794" s="413">
        <v>107.45</v>
      </c>
      <c r="G2794" s="414">
        <f t="shared" si="86"/>
        <v>625.61191251744992</v>
      </c>
      <c r="H2794" s="415">
        <f t="shared" si="87"/>
        <v>3.1280595625872496</v>
      </c>
    </row>
    <row r="2795" spans="1:8" ht="15" hidden="1" thickBot="1">
      <c r="A2795" s="409">
        <v>202202</v>
      </c>
      <c r="B2795" s="416" t="s">
        <v>995</v>
      </c>
      <c r="C2795" s="417" t="s">
        <v>791</v>
      </c>
      <c r="D2795" s="418" t="s">
        <v>339</v>
      </c>
      <c r="E2795" s="419">
        <v>336</v>
      </c>
      <c r="F2795" s="413">
        <v>107.45</v>
      </c>
      <c r="G2795" s="414">
        <f t="shared" si="86"/>
        <v>3.1270358306188926</v>
      </c>
      <c r="H2795" s="415">
        <f t="shared" si="87"/>
        <v>3.1270358306188926</v>
      </c>
    </row>
    <row r="2796" spans="1:8" ht="15" hidden="1" thickBot="1">
      <c r="A2796" s="409">
        <v>202202</v>
      </c>
      <c r="B2796" s="416" t="s">
        <v>996</v>
      </c>
      <c r="C2796" s="417" t="s">
        <v>791</v>
      </c>
      <c r="D2796" s="418" t="s">
        <v>337</v>
      </c>
      <c r="E2796" s="419">
        <v>72048</v>
      </c>
      <c r="F2796" s="413">
        <v>107.45</v>
      </c>
      <c r="G2796" s="414">
        <f t="shared" si="86"/>
        <v>670.52582596556533</v>
      </c>
      <c r="H2796" s="415">
        <f t="shared" si="87"/>
        <v>3.3526291298278266</v>
      </c>
    </row>
    <row r="2797" spans="1:8" ht="15" hidden="1" thickBot="1">
      <c r="A2797" s="409">
        <v>202202</v>
      </c>
      <c r="B2797" s="416" t="s">
        <v>997</v>
      </c>
      <c r="C2797" s="417" t="s">
        <v>791</v>
      </c>
      <c r="D2797" s="418" t="s">
        <v>339</v>
      </c>
      <c r="E2797" s="419">
        <v>360</v>
      </c>
      <c r="F2797" s="413">
        <v>107.45</v>
      </c>
      <c r="G2797" s="414">
        <f t="shared" si="86"/>
        <v>3.350395532805956</v>
      </c>
      <c r="H2797" s="415">
        <f t="shared" si="87"/>
        <v>3.350395532805956</v>
      </c>
    </row>
    <row r="2798" spans="1:8" ht="15" hidden="1" thickBot="1">
      <c r="A2798" s="409">
        <v>202202</v>
      </c>
      <c r="B2798" s="416" t="s">
        <v>998</v>
      </c>
      <c r="C2798" s="417" t="s">
        <v>791</v>
      </c>
      <c r="D2798" s="418" t="s">
        <v>337</v>
      </c>
      <c r="E2798" s="419">
        <v>67222</v>
      </c>
      <c r="F2798" s="413">
        <v>107.45</v>
      </c>
      <c r="G2798" s="414">
        <f t="shared" si="86"/>
        <v>625.61191251744992</v>
      </c>
      <c r="H2798" s="415">
        <f t="shared" si="87"/>
        <v>3.1280595625872496</v>
      </c>
    </row>
    <row r="2799" spans="1:8" ht="15" hidden="1" thickBot="1">
      <c r="A2799" s="409">
        <v>202202</v>
      </c>
      <c r="B2799" s="416" t="s">
        <v>999</v>
      </c>
      <c r="C2799" s="417" t="s">
        <v>791</v>
      </c>
      <c r="D2799" s="418" t="s">
        <v>337</v>
      </c>
      <c r="E2799" s="419">
        <v>67694</v>
      </c>
      <c r="F2799" s="413">
        <v>107.45</v>
      </c>
      <c r="G2799" s="414">
        <f t="shared" si="86"/>
        <v>630.00465332712884</v>
      </c>
      <c r="H2799" s="415">
        <f t="shared" si="87"/>
        <v>3.1500232666356442</v>
      </c>
    </row>
    <row r="2800" spans="1:8" ht="15" hidden="1" thickBot="1">
      <c r="A2800" s="409">
        <v>202202</v>
      </c>
      <c r="B2800" s="416" t="s">
        <v>1000</v>
      </c>
      <c r="C2800" s="417" t="s">
        <v>791</v>
      </c>
      <c r="D2800" s="418" t="s">
        <v>337</v>
      </c>
      <c r="E2800" s="419">
        <v>70076</v>
      </c>
      <c r="F2800" s="413">
        <v>107.45</v>
      </c>
      <c r="G2800" s="414">
        <f t="shared" si="86"/>
        <v>652.173103769195</v>
      </c>
      <c r="H2800" s="415">
        <f t="shared" si="87"/>
        <v>3.260865518845975</v>
      </c>
    </row>
    <row r="2801" spans="1:8" ht="15" hidden="1" thickBot="1">
      <c r="A2801" s="409">
        <v>202202</v>
      </c>
      <c r="B2801" s="416" t="s">
        <v>1001</v>
      </c>
      <c r="C2801" s="417" t="s">
        <v>791</v>
      </c>
      <c r="D2801" s="418" t="s">
        <v>337</v>
      </c>
      <c r="E2801" s="419">
        <v>80009</v>
      </c>
      <c r="F2801" s="413">
        <v>107.45</v>
      </c>
      <c r="G2801" s="414">
        <f t="shared" si="86"/>
        <v>744.61610051186597</v>
      </c>
      <c r="H2801" s="415">
        <f t="shared" si="87"/>
        <v>3.7230805025593297</v>
      </c>
    </row>
    <row r="2802" spans="1:8" ht="15" hidden="1" thickBot="1">
      <c r="A2802" s="409">
        <v>202202</v>
      </c>
      <c r="B2802" s="416" t="s">
        <v>1002</v>
      </c>
      <c r="C2802" s="417" t="s">
        <v>791</v>
      </c>
      <c r="D2802" s="418" t="s">
        <v>337</v>
      </c>
      <c r="E2802" s="419">
        <v>71769</v>
      </c>
      <c r="F2802" s="413">
        <v>107.45</v>
      </c>
      <c r="G2802" s="414">
        <f t="shared" si="86"/>
        <v>667.92926942764075</v>
      </c>
      <c r="H2802" s="415">
        <f t="shared" si="87"/>
        <v>3.3396463471382036</v>
      </c>
    </row>
    <row r="2803" spans="1:8" ht="15" hidden="1" thickBot="1">
      <c r="A2803" s="409">
        <v>202202</v>
      </c>
      <c r="B2803" s="416" t="s">
        <v>1003</v>
      </c>
      <c r="C2803" s="417" t="s">
        <v>791</v>
      </c>
      <c r="D2803" s="418" t="s">
        <v>339</v>
      </c>
      <c r="E2803" s="419">
        <v>359</v>
      </c>
      <c r="F2803" s="413">
        <v>107.45</v>
      </c>
      <c r="G2803" s="414">
        <f t="shared" si="86"/>
        <v>3.3410888785481618</v>
      </c>
      <c r="H2803" s="415">
        <f t="shared" si="87"/>
        <v>3.3410888785481618</v>
      </c>
    </row>
    <row r="2804" spans="1:8" ht="15" hidden="1" thickBot="1">
      <c r="A2804" s="409">
        <v>202202</v>
      </c>
      <c r="B2804" s="416" t="s">
        <v>1004</v>
      </c>
      <c r="C2804" s="417" t="s">
        <v>791</v>
      </c>
      <c r="D2804" s="418" t="s">
        <v>337</v>
      </c>
      <c r="E2804" s="419">
        <v>80229</v>
      </c>
      <c r="F2804" s="413">
        <v>107.45</v>
      </c>
      <c r="G2804" s="414">
        <f t="shared" si="86"/>
        <v>746.6635644485807</v>
      </c>
      <c r="H2804" s="415">
        <f t="shared" si="87"/>
        <v>3.7333178222429035</v>
      </c>
    </row>
    <row r="2805" spans="1:8" ht="15" hidden="1" thickBot="1">
      <c r="A2805" s="409">
        <v>202202</v>
      </c>
      <c r="B2805" s="416" t="s">
        <v>1005</v>
      </c>
      <c r="C2805" s="417" t="s">
        <v>791</v>
      </c>
      <c r="D2805" s="418" t="s">
        <v>337</v>
      </c>
      <c r="E2805" s="419">
        <v>58634</v>
      </c>
      <c r="F2805" s="413">
        <v>107.45</v>
      </c>
      <c r="G2805" s="414">
        <f t="shared" si="86"/>
        <v>545.68636575151231</v>
      </c>
      <c r="H2805" s="415">
        <f t="shared" si="87"/>
        <v>2.7284318287575617</v>
      </c>
    </row>
    <row r="2806" spans="1:8" ht="15" hidden="1" thickBot="1">
      <c r="A2806" s="409">
        <v>202202</v>
      </c>
      <c r="B2806" s="416" t="s">
        <v>1006</v>
      </c>
      <c r="C2806" s="417" t="s">
        <v>791</v>
      </c>
      <c r="D2806" s="418" t="s">
        <v>337</v>
      </c>
      <c r="E2806" s="419">
        <v>64821</v>
      </c>
      <c r="F2806" s="413">
        <v>107.45</v>
      </c>
      <c r="G2806" s="414">
        <f t="shared" si="86"/>
        <v>603.26663564448575</v>
      </c>
      <c r="H2806" s="415">
        <f t="shared" si="87"/>
        <v>3.0163331782224287</v>
      </c>
    </row>
    <row r="2807" spans="1:8" ht="15" hidden="1" thickBot="1">
      <c r="A2807" s="409">
        <v>202202</v>
      </c>
      <c r="B2807" s="416" t="s">
        <v>1007</v>
      </c>
      <c r="C2807" s="417" t="s">
        <v>791</v>
      </c>
      <c r="D2807" s="418" t="s">
        <v>339</v>
      </c>
      <c r="E2807" s="419">
        <v>324</v>
      </c>
      <c r="F2807" s="413">
        <v>107.45</v>
      </c>
      <c r="G2807" s="414">
        <f t="shared" si="86"/>
        <v>3.0153559795253604</v>
      </c>
      <c r="H2807" s="415">
        <f t="shared" si="87"/>
        <v>3.0153559795253604</v>
      </c>
    </row>
    <row r="2808" spans="1:8" ht="15" hidden="1" thickBot="1">
      <c r="A2808" s="409">
        <v>202202</v>
      </c>
      <c r="B2808" s="416" t="s">
        <v>1008</v>
      </c>
      <c r="C2808" s="417" t="s">
        <v>791</v>
      </c>
      <c r="D2808" s="418" t="s">
        <v>337</v>
      </c>
      <c r="E2808" s="419">
        <v>58769</v>
      </c>
      <c r="F2808" s="413">
        <v>107.45</v>
      </c>
      <c r="G2808" s="414">
        <f t="shared" si="86"/>
        <v>546.94276407631457</v>
      </c>
      <c r="H2808" s="415">
        <f t="shared" si="87"/>
        <v>2.7347138203815731</v>
      </c>
    </row>
    <row r="2809" spans="1:8" ht="15" hidden="1" thickBot="1">
      <c r="A2809" s="409">
        <v>202202</v>
      </c>
      <c r="B2809" s="416" t="s">
        <v>1009</v>
      </c>
      <c r="C2809" s="417" t="s">
        <v>791</v>
      </c>
      <c r="D2809" s="418" t="s">
        <v>337</v>
      </c>
      <c r="E2809" s="419">
        <v>58769</v>
      </c>
      <c r="F2809" s="413">
        <v>107.45</v>
      </c>
      <c r="G2809" s="414">
        <f t="shared" si="86"/>
        <v>546.94276407631457</v>
      </c>
      <c r="H2809" s="415">
        <f t="shared" si="87"/>
        <v>2.7347138203815731</v>
      </c>
    </row>
    <row r="2810" spans="1:8" ht="15" hidden="1" thickBot="1">
      <c r="A2810" s="409">
        <v>202202</v>
      </c>
      <c r="B2810" s="416" t="s">
        <v>1010</v>
      </c>
      <c r="C2810" s="417" t="s">
        <v>791</v>
      </c>
      <c r="D2810" s="418" t="s">
        <v>337</v>
      </c>
      <c r="E2810" s="419">
        <v>58769</v>
      </c>
      <c r="F2810" s="413">
        <v>107.45</v>
      </c>
      <c r="G2810" s="414">
        <f t="shared" si="86"/>
        <v>546.94276407631457</v>
      </c>
      <c r="H2810" s="415">
        <f t="shared" si="87"/>
        <v>2.7347138203815731</v>
      </c>
    </row>
    <row r="2811" spans="1:8" ht="15" hidden="1" thickBot="1">
      <c r="A2811" s="409">
        <v>202202</v>
      </c>
      <c r="B2811" s="416" t="s">
        <v>1011</v>
      </c>
      <c r="C2811" s="417" t="s">
        <v>791</v>
      </c>
      <c r="D2811" s="418" t="s">
        <v>339</v>
      </c>
      <c r="E2811" s="419">
        <v>294</v>
      </c>
      <c r="F2811" s="413">
        <v>107.45</v>
      </c>
      <c r="G2811" s="414">
        <f t="shared" si="86"/>
        <v>2.7361563517915308</v>
      </c>
      <c r="H2811" s="415">
        <f t="shared" si="87"/>
        <v>2.7361563517915308</v>
      </c>
    </row>
    <row r="2812" spans="1:8" ht="15" hidden="1" thickBot="1">
      <c r="A2812" s="409">
        <v>202202</v>
      </c>
      <c r="B2812" s="416" t="s">
        <v>1012</v>
      </c>
      <c r="C2812" s="417" t="s">
        <v>791</v>
      </c>
      <c r="D2812" s="418" t="s">
        <v>337</v>
      </c>
      <c r="E2812" s="419">
        <v>28317</v>
      </c>
      <c r="F2812" s="413">
        <v>107.45</v>
      </c>
      <c r="G2812" s="414">
        <f t="shared" si="86"/>
        <v>263.53652861796184</v>
      </c>
      <c r="H2812" s="415">
        <f t="shared" si="87"/>
        <v>1.3176826430898092</v>
      </c>
    </row>
    <row r="2813" spans="1:8" ht="15" hidden="1" thickBot="1">
      <c r="A2813" s="409">
        <v>202202</v>
      </c>
      <c r="B2813" s="416" t="s">
        <v>1013</v>
      </c>
      <c r="C2813" s="417" t="s">
        <v>791</v>
      </c>
      <c r="D2813" s="418" t="s">
        <v>337</v>
      </c>
      <c r="E2813" s="419">
        <v>28317</v>
      </c>
      <c r="F2813" s="413">
        <v>107.45</v>
      </c>
      <c r="G2813" s="414">
        <f t="shared" si="86"/>
        <v>263.53652861796184</v>
      </c>
      <c r="H2813" s="415">
        <f t="shared" si="87"/>
        <v>1.3176826430898092</v>
      </c>
    </row>
    <row r="2814" spans="1:8" ht="15" hidden="1" thickBot="1">
      <c r="A2814" s="409">
        <v>202202</v>
      </c>
      <c r="B2814" s="416" t="s">
        <v>1014</v>
      </c>
      <c r="C2814" s="417" t="s">
        <v>791</v>
      </c>
      <c r="D2814" s="418" t="s">
        <v>337</v>
      </c>
      <c r="E2814" s="419">
        <v>28459</v>
      </c>
      <c r="F2814" s="413">
        <v>107.45</v>
      </c>
      <c r="G2814" s="414">
        <f t="shared" si="86"/>
        <v>264.85807352256865</v>
      </c>
      <c r="H2814" s="415">
        <f t="shared" si="87"/>
        <v>1.3242903676128432</v>
      </c>
    </row>
    <row r="2815" spans="1:8" ht="15" hidden="1" thickBot="1">
      <c r="A2815" s="409">
        <v>202202</v>
      </c>
      <c r="B2815" s="416" t="s">
        <v>1015</v>
      </c>
      <c r="C2815" s="417" t="s">
        <v>791</v>
      </c>
      <c r="D2815" s="418" t="s">
        <v>337</v>
      </c>
      <c r="E2815" s="419">
        <v>58769</v>
      </c>
      <c r="F2815" s="413">
        <v>107.45</v>
      </c>
      <c r="G2815" s="414">
        <f t="shared" si="86"/>
        <v>546.94276407631457</v>
      </c>
      <c r="H2815" s="415">
        <f t="shared" si="87"/>
        <v>2.7347138203815731</v>
      </c>
    </row>
    <row r="2816" spans="1:8" ht="15" hidden="1" thickBot="1">
      <c r="A2816" s="409">
        <v>202202</v>
      </c>
      <c r="B2816" s="416" t="s">
        <v>1016</v>
      </c>
      <c r="C2816" s="417" t="s">
        <v>791</v>
      </c>
      <c r="D2816" s="418" t="s">
        <v>337</v>
      </c>
      <c r="E2816" s="419">
        <v>58769</v>
      </c>
      <c r="F2816" s="413">
        <v>107.45</v>
      </c>
      <c r="G2816" s="414">
        <f t="shared" si="86"/>
        <v>546.94276407631457</v>
      </c>
      <c r="H2816" s="415">
        <f t="shared" si="87"/>
        <v>2.7347138203815731</v>
      </c>
    </row>
    <row r="2817" spans="1:8" ht="15" hidden="1" thickBot="1">
      <c r="A2817" s="409">
        <v>202202</v>
      </c>
      <c r="B2817" s="416" t="s">
        <v>1017</v>
      </c>
      <c r="C2817" s="417" t="s">
        <v>791</v>
      </c>
      <c r="D2817" s="418" t="s">
        <v>337</v>
      </c>
      <c r="E2817" s="419">
        <v>58769</v>
      </c>
      <c r="F2817" s="413">
        <v>107.45</v>
      </c>
      <c r="G2817" s="414">
        <f t="shared" si="86"/>
        <v>546.94276407631457</v>
      </c>
      <c r="H2817" s="415">
        <f t="shared" si="87"/>
        <v>2.7347138203815731</v>
      </c>
    </row>
    <row r="2818" spans="1:8" ht="15" hidden="1" thickBot="1">
      <c r="A2818" s="409">
        <v>202202</v>
      </c>
      <c r="B2818" s="416" t="s">
        <v>1018</v>
      </c>
      <c r="C2818" s="417" t="s">
        <v>791</v>
      </c>
      <c r="D2818" s="418" t="s">
        <v>337</v>
      </c>
      <c r="E2818" s="419">
        <v>58769</v>
      </c>
      <c r="F2818" s="413">
        <v>107.45</v>
      </c>
      <c r="G2818" s="414">
        <f t="shared" ref="G2818:G2881" si="88">+E2818/F2818</f>
        <v>546.94276407631457</v>
      </c>
      <c r="H2818" s="415">
        <f t="shared" ref="H2818:H2881" si="89">IF(D2818="TB",G2818/200,IF(D2818="LT",G2818,"VER"))</f>
        <v>2.7347138203815731</v>
      </c>
    </row>
    <row r="2819" spans="1:8" ht="15" hidden="1" thickBot="1">
      <c r="A2819" s="409">
        <v>202202</v>
      </c>
      <c r="B2819" s="416" t="s">
        <v>1019</v>
      </c>
      <c r="C2819" s="417" t="s">
        <v>791</v>
      </c>
      <c r="D2819" s="418" t="s">
        <v>337</v>
      </c>
      <c r="E2819" s="419">
        <v>64371</v>
      </c>
      <c r="F2819" s="413">
        <v>107.45</v>
      </c>
      <c r="G2819" s="414">
        <f t="shared" si="88"/>
        <v>599.07864122847832</v>
      </c>
      <c r="H2819" s="415">
        <f t="shared" si="89"/>
        <v>2.9953932061423916</v>
      </c>
    </row>
    <row r="2820" spans="1:8" ht="15" hidden="1" thickBot="1">
      <c r="A2820" s="409">
        <v>202202</v>
      </c>
      <c r="B2820" s="416" t="s">
        <v>1020</v>
      </c>
      <c r="C2820" s="417" t="s">
        <v>791</v>
      </c>
      <c r="D2820" s="418" t="s">
        <v>337</v>
      </c>
      <c r="E2820" s="419">
        <v>63979</v>
      </c>
      <c r="F2820" s="413">
        <v>107.45</v>
      </c>
      <c r="G2820" s="414">
        <f t="shared" si="88"/>
        <v>595.43043275942296</v>
      </c>
      <c r="H2820" s="415">
        <f t="shared" si="89"/>
        <v>2.9771521637971148</v>
      </c>
    </row>
    <row r="2821" spans="1:8" ht="15" hidden="1" thickBot="1">
      <c r="A2821" s="409">
        <v>202202</v>
      </c>
      <c r="B2821" s="416" t="s">
        <v>1021</v>
      </c>
      <c r="C2821" s="417" t="s">
        <v>791</v>
      </c>
      <c r="D2821" s="418" t="s">
        <v>337</v>
      </c>
      <c r="E2821" s="419">
        <v>66514</v>
      </c>
      <c r="F2821" s="413">
        <v>107.45</v>
      </c>
      <c r="G2821" s="414">
        <f t="shared" si="88"/>
        <v>619.02280130293161</v>
      </c>
      <c r="H2821" s="415">
        <f t="shared" si="89"/>
        <v>3.0951140065146578</v>
      </c>
    </row>
    <row r="2822" spans="1:8" ht="15" hidden="1" thickBot="1">
      <c r="A2822" s="409">
        <v>202202</v>
      </c>
      <c r="B2822" s="416" t="s">
        <v>1022</v>
      </c>
      <c r="C2822" s="417" t="s">
        <v>791</v>
      </c>
      <c r="D2822" s="418" t="s">
        <v>337</v>
      </c>
      <c r="E2822" s="419">
        <v>66514</v>
      </c>
      <c r="F2822" s="413">
        <v>107.45</v>
      </c>
      <c r="G2822" s="414">
        <f t="shared" si="88"/>
        <v>619.02280130293161</v>
      </c>
      <c r="H2822" s="415">
        <f t="shared" si="89"/>
        <v>3.0951140065146578</v>
      </c>
    </row>
    <row r="2823" spans="1:8" ht="15" hidden="1" thickBot="1">
      <c r="A2823" s="409">
        <v>202202</v>
      </c>
      <c r="B2823" s="416" t="s">
        <v>1023</v>
      </c>
      <c r="C2823" s="417" t="s">
        <v>791</v>
      </c>
      <c r="D2823" s="418" t="s">
        <v>337</v>
      </c>
      <c r="E2823" s="419">
        <v>55065</v>
      </c>
      <c r="F2823" s="413">
        <v>107.45</v>
      </c>
      <c r="G2823" s="414">
        <f t="shared" si="88"/>
        <v>512.47091670544432</v>
      </c>
      <c r="H2823" s="415">
        <f t="shared" si="89"/>
        <v>2.5623545835272217</v>
      </c>
    </row>
    <row r="2824" spans="1:8" ht="15" hidden="1" thickBot="1">
      <c r="A2824" s="409">
        <v>202202</v>
      </c>
      <c r="B2824" s="416" t="s">
        <v>1024</v>
      </c>
      <c r="C2824" s="417" t="s">
        <v>791</v>
      </c>
      <c r="D2824" s="418" t="s">
        <v>337</v>
      </c>
      <c r="E2824" s="419">
        <v>55065</v>
      </c>
      <c r="F2824" s="413">
        <v>107.45</v>
      </c>
      <c r="G2824" s="414">
        <f t="shared" si="88"/>
        <v>512.47091670544432</v>
      </c>
      <c r="H2824" s="415">
        <f t="shared" si="89"/>
        <v>2.5623545835272217</v>
      </c>
    </row>
    <row r="2825" spans="1:8" ht="15" hidden="1" thickBot="1">
      <c r="A2825" s="409">
        <v>202202</v>
      </c>
      <c r="B2825" s="416" t="s">
        <v>1025</v>
      </c>
      <c r="C2825" s="417" t="s">
        <v>791</v>
      </c>
      <c r="D2825" s="418" t="s">
        <v>337</v>
      </c>
      <c r="E2825" s="419">
        <v>55065</v>
      </c>
      <c r="F2825" s="413">
        <v>107.45</v>
      </c>
      <c r="G2825" s="414">
        <f t="shared" si="88"/>
        <v>512.47091670544432</v>
      </c>
      <c r="H2825" s="415">
        <f t="shared" si="89"/>
        <v>2.5623545835272217</v>
      </c>
    </row>
    <row r="2826" spans="1:8" ht="15" hidden="1" thickBot="1">
      <c r="A2826" s="409">
        <v>202202</v>
      </c>
      <c r="B2826" s="416" t="s">
        <v>1026</v>
      </c>
      <c r="C2826" s="417" t="s">
        <v>791</v>
      </c>
      <c r="D2826" s="418" t="s">
        <v>337</v>
      </c>
      <c r="E2826" s="419">
        <v>66514</v>
      </c>
      <c r="F2826" s="413">
        <v>107.45</v>
      </c>
      <c r="G2826" s="414">
        <f t="shared" si="88"/>
        <v>619.02280130293161</v>
      </c>
      <c r="H2826" s="415">
        <f t="shared" si="89"/>
        <v>3.0951140065146578</v>
      </c>
    </row>
    <row r="2827" spans="1:8" ht="15" hidden="1" thickBot="1">
      <c r="A2827" s="409">
        <v>202202</v>
      </c>
      <c r="B2827" s="416" t="s">
        <v>1027</v>
      </c>
      <c r="C2827" s="417" t="s">
        <v>791</v>
      </c>
      <c r="D2827" s="418" t="s">
        <v>337</v>
      </c>
      <c r="E2827" s="419">
        <v>66514</v>
      </c>
      <c r="F2827" s="413">
        <v>107.45</v>
      </c>
      <c r="G2827" s="414">
        <f t="shared" si="88"/>
        <v>619.02280130293161</v>
      </c>
      <c r="H2827" s="415">
        <f t="shared" si="89"/>
        <v>3.0951140065146578</v>
      </c>
    </row>
    <row r="2828" spans="1:8" ht="15" hidden="1" thickBot="1">
      <c r="A2828" s="409">
        <v>202202</v>
      </c>
      <c r="B2828" s="416" t="s">
        <v>1028</v>
      </c>
      <c r="C2828" s="417" t="s">
        <v>791</v>
      </c>
      <c r="D2828" s="418" t="s">
        <v>337</v>
      </c>
      <c r="E2828" s="419">
        <v>63979</v>
      </c>
      <c r="F2828" s="413">
        <v>107.45</v>
      </c>
      <c r="G2828" s="414">
        <f t="shared" si="88"/>
        <v>595.43043275942296</v>
      </c>
      <c r="H2828" s="415">
        <f t="shared" si="89"/>
        <v>2.9771521637971148</v>
      </c>
    </row>
    <row r="2829" spans="1:8" ht="15" hidden="1" thickBot="1">
      <c r="A2829" s="409">
        <v>202202</v>
      </c>
      <c r="B2829" s="416" t="s">
        <v>1029</v>
      </c>
      <c r="C2829" s="417" t="s">
        <v>791</v>
      </c>
      <c r="D2829" s="418" t="s">
        <v>337</v>
      </c>
      <c r="E2829" s="419">
        <v>80284</v>
      </c>
      <c r="F2829" s="413">
        <v>107.45</v>
      </c>
      <c r="G2829" s="414">
        <f t="shared" si="88"/>
        <v>747.17543043275941</v>
      </c>
      <c r="H2829" s="415">
        <f t="shared" si="89"/>
        <v>3.735877152163797</v>
      </c>
    </row>
    <row r="2830" spans="1:8" ht="15" hidden="1" thickBot="1">
      <c r="A2830" s="409">
        <v>202202</v>
      </c>
      <c r="B2830" s="416" t="s">
        <v>1030</v>
      </c>
      <c r="C2830" s="417" t="s">
        <v>791</v>
      </c>
      <c r="D2830" s="418" t="s">
        <v>339</v>
      </c>
      <c r="E2830" s="419">
        <v>401</v>
      </c>
      <c r="F2830" s="413">
        <v>107.45</v>
      </c>
      <c r="G2830" s="414">
        <f t="shared" si="88"/>
        <v>3.7319683573755236</v>
      </c>
      <c r="H2830" s="415">
        <f t="shared" si="89"/>
        <v>3.7319683573755236</v>
      </c>
    </row>
    <row r="2831" spans="1:8" ht="15" hidden="1" thickBot="1">
      <c r="A2831" s="409">
        <v>202202</v>
      </c>
      <c r="B2831" s="416" t="s">
        <v>1031</v>
      </c>
      <c r="C2831" s="417" t="s">
        <v>791</v>
      </c>
      <c r="D2831" s="418" t="s">
        <v>337</v>
      </c>
      <c r="E2831" s="419">
        <v>88064</v>
      </c>
      <c r="F2831" s="413">
        <v>107.45</v>
      </c>
      <c r="G2831" s="414">
        <f t="shared" si="88"/>
        <v>819.58120055839925</v>
      </c>
      <c r="H2831" s="415">
        <f t="shared" si="89"/>
        <v>4.097906002791996</v>
      </c>
    </row>
    <row r="2832" spans="1:8" ht="15" hidden="1" thickBot="1">
      <c r="A2832" s="409">
        <v>202202</v>
      </c>
      <c r="B2832" s="416" t="s">
        <v>1032</v>
      </c>
      <c r="C2832" s="417" t="s">
        <v>791</v>
      </c>
      <c r="D2832" s="418" t="s">
        <v>337</v>
      </c>
      <c r="E2832" s="419">
        <v>64821</v>
      </c>
      <c r="F2832" s="413">
        <v>107.45</v>
      </c>
      <c r="G2832" s="414">
        <f t="shared" si="88"/>
        <v>603.26663564448575</v>
      </c>
      <c r="H2832" s="415">
        <f t="shared" si="89"/>
        <v>3.0163331782224287</v>
      </c>
    </row>
    <row r="2833" spans="1:8" ht="15" hidden="1" thickBot="1">
      <c r="A2833" s="409">
        <v>202202</v>
      </c>
      <c r="B2833" s="416" t="s">
        <v>1033</v>
      </c>
      <c r="C2833" s="417" t="s">
        <v>791</v>
      </c>
      <c r="D2833" s="418" t="s">
        <v>339</v>
      </c>
      <c r="E2833" s="419">
        <v>324</v>
      </c>
      <c r="F2833" s="413">
        <v>107.45</v>
      </c>
      <c r="G2833" s="414">
        <f t="shared" si="88"/>
        <v>3.0153559795253604</v>
      </c>
      <c r="H2833" s="415">
        <f t="shared" si="89"/>
        <v>3.0153559795253604</v>
      </c>
    </row>
    <row r="2834" spans="1:8" ht="15" hidden="1" thickBot="1">
      <c r="A2834" s="409">
        <v>202202</v>
      </c>
      <c r="B2834" s="416" t="s">
        <v>1034</v>
      </c>
      <c r="C2834" s="417" t="s">
        <v>791</v>
      </c>
      <c r="D2834" s="418" t="s">
        <v>337</v>
      </c>
      <c r="E2834" s="419">
        <v>102348</v>
      </c>
      <c r="F2834" s="413">
        <v>107.45</v>
      </c>
      <c r="G2834" s="414">
        <f t="shared" si="88"/>
        <v>952.51744997673336</v>
      </c>
      <c r="H2834" s="415">
        <f t="shared" si="89"/>
        <v>4.7625872498836666</v>
      </c>
    </row>
    <row r="2835" spans="1:8" ht="15" hidden="1" thickBot="1">
      <c r="A2835" s="409">
        <v>202202</v>
      </c>
      <c r="B2835" s="416" t="s">
        <v>1035</v>
      </c>
      <c r="C2835" s="417" t="s">
        <v>791</v>
      </c>
      <c r="D2835" s="418" t="s">
        <v>337</v>
      </c>
      <c r="E2835" s="419">
        <v>75507</v>
      </c>
      <c r="F2835" s="413">
        <v>107.45</v>
      </c>
      <c r="G2835" s="414">
        <f t="shared" si="88"/>
        <v>702.7175430432759</v>
      </c>
      <c r="H2835" s="415">
        <f t="shared" si="89"/>
        <v>3.5135877152163797</v>
      </c>
    </row>
    <row r="2836" spans="1:8" ht="15" hidden="1" thickBot="1">
      <c r="A2836" s="409">
        <v>202202</v>
      </c>
      <c r="B2836" s="416" t="s">
        <v>1036</v>
      </c>
      <c r="C2836" s="417" t="s">
        <v>791</v>
      </c>
      <c r="D2836" s="418" t="s">
        <v>337</v>
      </c>
      <c r="E2836" s="419">
        <v>58769</v>
      </c>
      <c r="F2836" s="413">
        <v>107.45</v>
      </c>
      <c r="G2836" s="414">
        <f t="shared" si="88"/>
        <v>546.94276407631457</v>
      </c>
      <c r="H2836" s="415">
        <f t="shared" si="89"/>
        <v>2.7347138203815731</v>
      </c>
    </row>
    <row r="2837" spans="1:8" ht="15" hidden="1" thickBot="1">
      <c r="A2837" s="409">
        <v>202202</v>
      </c>
      <c r="B2837" s="416" t="s">
        <v>1037</v>
      </c>
      <c r="C2837" s="417" t="s">
        <v>791</v>
      </c>
      <c r="D2837" s="418" t="s">
        <v>339</v>
      </c>
      <c r="E2837" s="419">
        <v>294</v>
      </c>
      <c r="F2837" s="413">
        <v>107.45</v>
      </c>
      <c r="G2837" s="414">
        <f t="shared" si="88"/>
        <v>2.7361563517915308</v>
      </c>
      <c r="H2837" s="415">
        <f t="shared" si="89"/>
        <v>2.7361563517915308</v>
      </c>
    </row>
    <row r="2838" spans="1:8" ht="15" hidden="1" thickBot="1">
      <c r="A2838" s="409">
        <v>202202</v>
      </c>
      <c r="B2838" s="416" t="s">
        <v>1038</v>
      </c>
      <c r="C2838" s="417" t="s">
        <v>791</v>
      </c>
      <c r="D2838" s="418" t="s">
        <v>337</v>
      </c>
      <c r="E2838" s="419">
        <v>79571</v>
      </c>
      <c r="F2838" s="413">
        <v>107.45</v>
      </c>
      <c r="G2838" s="414">
        <f t="shared" si="88"/>
        <v>740.53978594695207</v>
      </c>
      <c r="H2838" s="415">
        <f t="shared" si="89"/>
        <v>3.7026989297347601</v>
      </c>
    </row>
    <row r="2839" spans="1:8" ht="15" hidden="1" thickBot="1">
      <c r="A2839" s="409">
        <v>202202</v>
      </c>
      <c r="B2839" s="416" t="s">
        <v>1039</v>
      </c>
      <c r="C2839" s="417" t="s">
        <v>791</v>
      </c>
      <c r="D2839" s="418" t="s">
        <v>339</v>
      </c>
      <c r="E2839" s="419">
        <v>395</v>
      </c>
      <c r="F2839" s="413">
        <v>107.45</v>
      </c>
      <c r="G2839" s="414">
        <f t="shared" si="88"/>
        <v>3.6761284318287575</v>
      </c>
      <c r="H2839" s="415">
        <f t="shared" si="89"/>
        <v>3.6761284318287575</v>
      </c>
    </row>
    <row r="2840" spans="1:8" ht="15" hidden="1" thickBot="1">
      <c r="A2840" s="409">
        <v>202202</v>
      </c>
      <c r="B2840" s="416" t="s">
        <v>1040</v>
      </c>
      <c r="C2840" s="417" t="s">
        <v>791</v>
      </c>
      <c r="D2840" s="418" t="s">
        <v>337</v>
      </c>
      <c r="E2840" s="419">
        <v>65309</v>
      </c>
      <c r="F2840" s="413">
        <v>107.45</v>
      </c>
      <c r="G2840" s="414">
        <f t="shared" si="88"/>
        <v>607.80828292228944</v>
      </c>
      <c r="H2840" s="415">
        <f t="shared" si="89"/>
        <v>3.0390414146114471</v>
      </c>
    </row>
    <row r="2841" spans="1:8" ht="15" hidden="1" thickBot="1">
      <c r="A2841" s="409">
        <v>202202</v>
      </c>
      <c r="B2841" s="416" t="s">
        <v>1041</v>
      </c>
      <c r="C2841" s="417" t="s">
        <v>791</v>
      </c>
      <c r="D2841" s="418" t="s">
        <v>339</v>
      </c>
      <c r="E2841" s="419">
        <v>327</v>
      </c>
      <c r="F2841" s="413">
        <v>107.45</v>
      </c>
      <c r="G2841" s="414">
        <f t="shared" si="88"/>
        <v>3.0432759422987434</v>
      </c>
      <c r="H2841" s="415">
        <f t="shared" si="89"/>
        <v>3.0432759422987434</v>
      </c>
    </row>
    <row r="2842" spans="1:8" ht="15" hidden="1" thickBot="1">
      <c r="A2842" s="409">
        <v>202202</v>
      </c>
      <c r="B2842" s="416" t="s">
        <v>1042</v>
      </c>
      <c r="C2842" s="417" t="s">
        <v>791</v>
      </c>
      <c r="D2842" s="418" t="s">
        <v>337</v>
      </c>
      <c r="E2842" s="419">
        <v>80327</v>
      </c>
      <c r="F2842" s="413">
        <v>107.45</v>
      </c>
      <c r="G2842" s="414">
        <f t="shared" si="88"/>
        <v>747.5756165658446</v>
      </c>
      <c r="H2842" s="415">
        <f t="shared" si="89"/>
        <v>3.7378780828292228</v>
      </c>
    </row>
    <row r="2843" spans="1:8" ht="15" hidden="1" thickBot="1">
      <c r="A2843" s="409">
        <v>202202</v>
      </c>
      <c r="B2843" s="416" t="s">
        <v>1043</v>
      </c>
      <c r="C2843" s="417" t="s">
        <v>791</v>
      </c>
      <c r="D2843" s="418" t="s">
        <v>339</v>
      </c>
      <c r="E2843" s="419">
        <v>402</v>
      </c>
      <c r="F2843" s="413">
        <v>107.45</v>
      </c>
      <c r="G2843" s="414">
        <f t="shared" si="88"/>
        <v>3.7412750116333178</v>
      </c>
      <c r="H2843" s="415">
        <f t="shared" si="89"/>
        <v>3.7412750116333178</v>
      </c>
    </row>
    <row r="2844" spans="1:8" ht="15" hidden="1" thickBot="1">
      <c r="A2844" s="409">
        <v>202202</v>
      </c>
      <c r="B2844" s="416" t="s">
        <v>1044</v>
      </c>
      <c r="C2844" s="417" t="s">
        <v>791</v>
      </c>
      <c r="D2844" s="418" t="s">
        <v>337</v>
      </c>
      <c r="E2844" s="419">
        <v>100697</v>
      </c>
      <c r="F2844" s="413">
        <v>107.45</v>
      </c>
      <c r="G2844" s="414">
        <f t="shared" si="88"/>
        <v>937.15216379711489</v>
      </c>
      <c r="H2844" s="415">
        <f t="shared" si="89"/>
        <v>4.6857608189855746</v>
      </c>
    </row>
    <row r="2845" spans="1:8" ht="15" hidden="1" thickBot="1">
      <c r="A2845" s="409">
        <v>202202</v>
      </c>
      <c r="B2845" s="416" t="s">
        <v>1045</v>
      </c>
      <c r="C2845" s="417" t="s">
        <v>791</v>
      </c>
      <c r="D2845" s="418" t="s">
        <v>339</v>
      </c>
      <c r="E2845" s="419">
        <v>503</v>
      </c>
      <c r="F2845" s="413">
        <v>107.45</v>
      </c>
      <c r="G2845" s="414">
        <f t="shared" si="88"/>
        <v>4.681247091670544</v>
      </c>
      <c r="H2845" s="415">
        <f t="shared" si="89"/>
        <v>4.681247091670544</v>
      </c>
    </row>
    <row r="2846" spans="1:8" ht="15" hidden="1" thickBot="1">
      <c r="A2846" s="409">
        <v>202202</v>
      </c>
      <c r="B2846" s="416" t="s">
        <v>1046</v>
      </c>
      <c r="C2846" s="417" t="s">
        <v>791</v>
      </c>
      <c r="D2846" s="418" t="s">
        <v>337</v>
      </c>
      <c r="E2846" s="419">
        <v>104353</v>
      </c>
      <c r="F2846" s="413">
        <v>107.45</v>
      </c>
      <c r="G2846" s="414">
        <f t="shared" si="88"/>
        <v>971.17729176361092</v>
      </c>
      <c r="H2846" s="415">
        <f t="shared" si="89"/>
        <v>4.8558864588180546</v>
      </c>
    </row>
    <row r="2847" spans="1:8" ht="15" hidden="1" thickBot="1">
      <c r="A2847" s="409">
        <v>202202</v>
      </c>
      <c r="B2847" s="416" t="s">
        <v>1047</v>
      </c>
      <c r="C2847" s="417" t="s">
        <v>791</v>
      </c>
      <c r="D2847" s="418" t="s">
        <v>337</v>
      </c>
      <c r="E2847" s="419">
        <v>69876</v>
      </c>
      <c r="F2847" s="413">
        <v>107.45</v>
      </c>
      <c r="G2847" s="414">
        <f t="shared" si="88"/>
        <v>650.31177291763606</v>
      </c>
      <c r="H2847" s="415">
        <f t="shared" si="89"/>
        <v>3.2515588645881803</v>
      </c>
    </row>
    <row r="2848" spans="1:8" ht="15" hidden="1" thickBot="1">
      <c r="A2848" s="409">
        <v>202202</v>
      </c>
      <c r="B2848" s="416" t="s">
        <v>1048</v>
      </c>
      <c r="C2848" s="417" t="s">
        <v>791</v>
      </c>
      <c r="D2848" s="418" t="s">
        <v>339</v>
      </c>
      <c r="E2848" s="419">
        <v>349</v>
      </c>
      <c r="F2848" s="413">
        <v>107.45</v>
      </c>
      <c r="G2848" s="414">
        <f t="shared" si="88"/>
        <v>3.2480223359702185</v>
      </c>
      <c r="H2848" s="415">
        <f t="shared" si="89"/>
        <v>3.2480223359702185</v>
      </c>
    </row>
    <row r="2849" spans="1:8" ht="15" hidden="1" thickBot="1">
      <c r="A2849" s="409">
        <v>202202</v>
      </c>
      <c r="B2849" s="416" t="s">
        <v>1049</v>
      </c>
      <c r="C2849" s="417" t="s">
        <v>791</v>
      </c>
      <c r="D2849" s="418" t="s">
        <v>337</v>
      </c>
      <c r="E2849" s="419">
        <v>75510</v>
      </c>
      <c r="F2849" s="413">
        <v>107.45</v>
      </c>
      <c r="G2849" s="414">
        <f t="shared" si="88"/>
        <v>702.74546300604936</v>
      </c>
      <c r="H2849" s="415">
        <f t="shared" si="89"/>
        <v>3.5137273150302466</v>
      </c>
    </row>
    <row r="2850" spans="1:8" ht="15" hidden="1" thickBot="1">
      <c r="A2850" s="409">
        <v>202202</v>
      </c>
      <c r="B2850" s="416" t="s">
        <v>1050</v>
      </c>
      <c r="C2850" s="417" t="s">
        <v>791</v>
      </c>
      <c r="D2850" s="418" t="s">
        <v>337</v>
      </c>
      <c r="E2850" s="419">
        <v>88425</v>
      </c>
      <c r="F2850" s="413">
        <v>107.45</v>
      </c>
      <c r="G2850" s="414">
        <f t="shared" si="88"/>
        <v>822.94090274546295</v>
      </c>
      <c r="H2850" s="415">
        <f t="shared" si="89"/>
        <v>4.1147045137273146</v>
      </c>
    </row>
    <row r="2851" spans="1:8" ht="15" hidden="1" thickBot="1">
      <c r="A2851" s="409">
        <v>202202</v>
      </c>
      <c r="B2851" s="416" t="s">
        <v>1051</v>
      </c>
      <c r="C2851" s="417" t="s">
        <v>791</v>
      </c>
      <c r="D2851" s="418" t="s">
        <v>337</v>
      </c>
      <c r="E2851" s="419">
        <v>56650</v>
      </c>
      <c r="F2851" s="413">
        <v>107.45</v>
      </c>
      <c r="G2851" s="414">
        <f t="shared" si="88"/>
        <v>527.22196370404833</v>
      </c>
      <c r="H2851" s="415">
        <f t="shared" si="89"/>
        <v>2.6361098185202416</v>
      </c>
    </row>
    <row r="2852" spans="1:8" ht="15" hidden="1" thickBot="1">
      <c r="A2852" s="409">
        <v>202202</v>
      </c>
      <c r="B2852" s="416" t="s">
        <v>1052</v>
      </c>
      <c r="C2852" s="417" t="s">
        <v>791</v>
      </c>
      <c r="D2852" s="418" t="s">
        <v>337</v>
      </c>
      <c r="E2852" s="419">
        <v>74869</v>
      </c>
      <c r="F2852" s="413">
        <v>107.45</v>
      </c>
      <c r="G2852" s="414">
        <f t="shared" si="88"/>
        <v>696.77989762680318</v>
      </c>
      <c r="H2852" s="415">
        <f t="shared" si="89"/>
        <v>3.483899488134016</v>
      </c>
    </row>
    <row r="2853" spans="1:8" ht="15" hidden="1" thickBot="1">
      <c r="A2853" s="409">
        <v>202202</v>
      </c>
      <c r="B2853" s="416" t="s">
        <v>1053</v>
      </c>
      <c r="C2853" s="417" t="s">
        <v>791</v>
      </c>
      <c r="D2853" s="418" t="s">
        <v>339</v>
      </c>
      <c r="E2853" s="419">
        <v>374</v>
      </c>
      <c r="F2853" s="413">
        <v>107.45</v>
      </c>
      <c r="G2853" s="414">
        <f t="shared" si="88"/>
        <v>3.4806886924150766</v>
      </c>
      <c r="H2853" s="415">
        <f t="shared" si="89"/>
        <v>3.4806886924150766</v>
      </c>
    </row>
    <row r="2854" spans="1:8" ht="15" hidden="1" thickBot="1">
      <c r="A2854" s="409">
        <v>202202</v>
      </c>
      <c r="B2854" s="416" t="s">
        <v>1054</v>
      </c>
      <c r="C2854" s="417" t="s">
        <v>791</v>
      </c>
      <c r="D2854" s="418" t="s">
        <v>339</v>
      </c>
      <c r="E2854" s="419">
        <v>442</v>
      </c>
      <c r="F2854" s="413">
        <v>107.45</v>
      </c>
      <c r="G2854" s="414">
        <f t="shared" si="88"/>
        <v>4.1135411819450907</v>
      </c>
      <c r="H2854" s="415">
        <f t="shared" si="89"/>
        <v>4.1135411819450907</v>
      </c>
    </row>
    <row r="2855" spans="1:8" ht="15" hidden="1" thickBot="1">
      <c r="A2855" s="409">
        <v>202202</v>
      </c>
      <c r="B2855" s="416" t="s">
        <v>1055</v>
      </c>
      <c r="C2855" s="417" t="s">
        <v>791</v>
      </c>
      <c r="D2855" s="418" t="s">
        <v>337</v>
      </c>
      <c r="E2855" s="419">
        <v>81368.41</v>
      </c>
      <c r="F2855" s="413">
        <v>107.45</v>
      </c>
      <c r="G2855" s="414">
        <f t="shared" si="88"/>
        <v>757.26765937645416</v>
      </c>
      <c r="H2855" s="415">
        <f t="shared" si="89"/>
        <v>3.786338296882271</v>
      </c>
    </row>
    <row r="2856" spans="1:8" ht="15" hidden="1" thickBot="1">
      <c r="A2856" s="409">
        <v>202202</v>
      </c>
      <c r="B2856" s="416" t="s">
        <v>1056</v>
      </c>
      <c r="C2856" s="417" t="s">
        <v>791</v>
      </c>
      <c r="D2856" s="418" t="s">
        <v>337</v>
      </c>
      <c r="E2856" s="419">
        <v>103262</v>
      </c>
      <c r="F2856" s="413">
        <v>107.45</v>
      </c>
      <c r="G2856" s="414">
        <f t="shared" si="88"/>
        <v>961.02373196835731</v>
      </c>
      <c r="H2856" s="415">
        <f t="shared" si="89"/>
        <v>4.8051186598417868</v>
      </c>
    </row>
    <row r="2857" spans="1:8" ht="15" hidden="1" thickBot="1">
      <c r="A2857" s="409">
        <v>202202</v>
      </c>
      <c r="B2857" s="416" t="s">
        <v>1057</v>
      </c>
      <c r="C2857" s="410" t="s">
        <v>791</v>
      </c>
      <c r="D2857" s="418" t="s">
        <v>337</v>
      </c>
      <c r="E2857" s="419">
        <v>103262</v>
      </c>
      <c r="F2857" s="413">
        <v>107.45</v>
      </c>
      <c r="G2857" s="414">
        <f t="shared" si="88"/>
        <v>961.02373196835731</v>
      </c>
      <c r="H2857" s="415">
        <f t="shared" si="89"/>
        <v>4.8051186598417868</v>
      </c>
    </row>
    <row r="2858" spans="1:8" ht="15" hidden="1" thickBot="1">
      <c r="A2858" s="409">
        <v>202202</v>
      </c>
      <c r="B2858" s="416" t="s">
        <v>1058</v>
      </c>
      <c r="C2858" s="417" t="s">
        <v>791</v>
      </c>
      <c r="D2858" s="418" t="s">
        <v>337</v>
      </c>
      <c r="E2858" s="419">
        <v>80176</v>
      </c>
      <c r="F2858" s="413">
        <v>107.45</v>
      </c>
      <c r="G2858" s="414">
        <f t="shared" si="88"/>
        <v>746.17031177291767</v>
      </c>
      <c r="H2858" s="415">
        <f t="shared" si="89"/>
        <v>3.7308515588645883</v>
      </c>
    </row>
    <row r="2859" spans="1:8" ht="15" hidden="1" thickBot="1">
      <c r="A2859" s="409">
        <v>202202</v>
      </c>
      <c r="B2859" s="416" t="s">
        <v>1059</v>
      </c>
      <c r="C2859" s="417" t="s">
        <v>791</v>
      </c>
      <c r="D2859" s="418" t="s">
        <v>339</v>
      </c>
      <c r="E2859" s="419">
        <v>401</v>
      </c>
      <c r="F2859" s="413">
        <v>107.45</v>
      </c>
      <c r="G2859" s="414">
        <f t="shared" si="88"/>
        <v>3.7319683573755236</v>
      </c>
      <c r="H2859" s="415">
        <f t="shared" si="89"/>
        <v>3.7319683573755236</v>
      </c>
    </row>
    <row r="2860" spans="1:8" ht="15" hidden="1" thickBot="1">
      <c r="A2860" s="409">
        <v>202202</v>
      </c>
      <c r="B2860" s="416" t="s">
        <v>1060</v>
      </c>
      <c r="C2860" s="417" t="s">
        <v>791</v>
      </c>
      <c r="D2860" s="418" t="s">
        <v>337</v>
      </c>
      <c r="E2860" s="419">
        <v>80229</v>
      </c>
      <c r="F2860" s="413">
        <v>107.45</v>
      </c>
      <c r="G2860" s="414">
        <f t="shared" si="88"/>
        <v>746.6635644485807</v>
      </c>
      <c r="H2860" s="415">
        <f t="shared" si="89"/>
        <v>3.7333178222429035</v>
      </c>
    </row>
    <row r="2861" spans="1:8" ht="15" hidden="1" thickBot="1">
      <c r="A2861" s="409">
        <v>202202</v>
      </c>
      <c r="B2861" s="416" t="s">
        <v>1061</v>
      </c>
      <c r="C2861" s="417" t="s">
        <v>791</v>
      </c>
      <c r="D2861" s="418" t="s">
        <v>337</v>
      </c>
      <c r="E2861" s="419">
        <v>70884</v>
      </c>
      <c r="F2861" s="413">
        <v>107.45</v>
      </c>
      <c r="G2861" s="414">
        <f t="shared" si="88"/>
        <v>659.69288040949277</v>
      </c>
      <c r="H2861" s="415">
        <f t="shared" si="89"/>
        <v>3.2984644020474638</v>
      </c>
    </row>
    <row r="2862" spans="1:8" ht="15" hidden="1" thickBot="1">
      <c r="A2862" s="409">
        <v>202202</v>
      </c>
      <c r="B2862" s="416" t="s">
        <v>1062</v>
      </c>
      <c r="C2862" s="417" t="s">
        <v>791</v>
      </c>
      <c r="D2862" s="418" t="s">
        <v>337</v>
      </c>
      <c r="E2862" s="419">
        <v>77042</v>
      </c>
      <c r="F2862" s="413">
        <v>107.45</v>
      </c>
      <c r="G2862" s="414">
        <f t="shared" si="88"/>
        <v>717.00325732899023</v>
      </c>
      <c r="H2862" s="415">
        <f t="shared" si="89"/>
        <v>3.5850162866449513</v>
      </c>
    </row>
    <row r="2863" spans="1:8" ht="15" hidden="1" thickBot="1">
      <c r="A2863" s="409">
        <v>202202</v>
      </c>
      <c r="B2863" s="416" t="s">
        <v>1063</v>
      </c>
      <c r="C2863" s="417" t="s">
        <v>791</v>
      </c>
      <c r="D2863" s="418" t="s">
        <v>337</v>
      </c>
      <c r="E2863" s="419">
        <v>66566</v>
      </c>
      <c r="F2863" s="413">
        <v>107.45</v>
      </c>
      <c r="G2863" s="414">
        <f t="shared" si="88"/>
        <v>619.50674732433686</v>
      </c>
      <c r="H2863" s="415">
        <f t="shared" si="89"/>
        <v>3.0975337366216844</v>
      </c>
    </row>
    <row r="2864" spans="1:8" ht="15" hidden="1" thickBot="1">
      <c r="A2864" s="409">
        <v>202202</v>
      </c>
      <c r="B2864" s="416" t="s">
        <v>1064</v>
      </c>
      <c r="C2864" s="417" t="s">
        <v>791</v>
      </c>
      <c r="D2864" s="418" t="s">
        <v>339</v>
      </c>
      <c r="E2864" s="419">
        <v>333</v>
      </c>
      <c r="F2864" s="413">
        <v>107.45</v>
      </c>
      <c r="G2864" s="414">
        <f t="shared" si="88"/>
        <v>3.0991158678455095</v>
      </c>
      <c r="H2864" s="415">
        <f t="shared" si="89"/>
        <v>3.0991158678455095</v>
      </c>
    </row>
    <row r="2865" spans="1:8" ht="15" hidden="1" thickBot="1">
      <c r="A2865" s="409">
        <v>202202</v>
      </c>
      <c r="B2865" s="416" t="s">
        <v>1065</v>
      </c>
      <c r="C2865" s="417" t="s">
        <v>791</v>
      </c>
      <c r="D2865" s="418" t="s">
        <v>337</v>
      </c>
      <c r="E2865" s="419">
        <v>58485</v>
      </c>
      <c r="F2865" s="413">
        <v>107.45</v>
      </c>
      <c r="G2865" s="414">
        <f t="shared" si="88"/>
        <v>544.29967426710095</v>
      </c>
      <c r="H2865" s="415">
        <f t="shared" si="89"/>
        <v>2.721498371335505</v>
      </c>
    </row>
    <row r="2866" spans="1:8" ht="15" hidden="1" thickBot="1">
      <c r="A2866" s="409">
        <v>202202</v>
      </c>
      <c r="B2866" s="416" t="s">
        <v>1066</v>
      </c>
      <c r="C2866" s="417" t="s">
        <v>791</v>
      </c>
      <c r="D2866" s="418" t="s">
        <v>339</v>
      </c>
      <c r="E2866" s="419">
        <v>292</v>
      </c>
      <c r="F2866" s="413">
        <v>107.45</v>
      </c>
      <c r="G2866" s="414">
        <f t="shared" si="88"/>
        <v>2.7175430432759424</v>
      </c>
      <c r="H2866" s="415">
        <f t="shared" si="89"/>
        <v>2.7175430432759424</v>
      </c>
    </row>
    <row r="2867" spans="1:8" ht="15" hidden="1" thickBot="1">
      <c r="A2867" s="409">
        <v>202202</v>
      </c>
      <c r="B2867" s="416" t="s">
        <v>1067</v>
      </c>
      <c r="C2867" s="417" t="s">
        <v>791</v>
      </c>
      <c r="D2867" s="418" t="s">
        <v>337</v>
      </c>
      <c r="E2867" s="419">
        <v>76646.61</v>
      </c>
      <c r="F2867" s="413">
        <v>107.45</v>
      </c>
      <c r="G2867" s="414">
        <f t="shared" si="88"/>
        <v>713.32349930200087</v>
      </c>
      <c r="H2867" s="415">
        <f t="shared" si="89"/>
        <v>3.5666174965100041</v>
      </c>
    </row>
    <row r="2868" spans="1:8" ht="15" hidden="1" thickBot="1">
      <c r="A2868" s="409">
        <v>202202</v>
      </c>
      <c r="B2868" s="416" t="s">
        <v>1068</v>
      </c>
      <c r="C2868" s="417" t="s">
        <v>791</v>
      </c>
      <c r="D2868" s="418" t="s">
        <v>339</v>
      </c>
      <c r="E2868" s="419">
        <v>383</v>
      </c>
      <c r="F2868" s="413">
        <v>107.45</v>
      </c>
      <c r="G2868" s="414">
        <f t="shared" si="88"/>
        <v>3.5644485807352257</v>
      </c>
      <c r="H2868" s="415">
        <f t="shared" si="89"/>
        <v>3.5644485807352257</v>
      </c>
    </row>
    <row r="2869" spans="1:8" ht="15" hidden="1" thickBot="1">
      <c r="A2869" s="409">
        <v>202202</v>
      </c>
      <c r="B2869" s="416" t="s">
        <v>1069</v>
      </c>
      <c r="C2869" s="417" t="s">
        <v>791</v>
      </c>
      <c r="D2869" s="418" t="s">
        <v>337</v>
      </c>
      <c r="E2869" s="419">
        <v>61554</v>
      </c>
      <c r="F2869" s="413">
        <v>107.45</v>
      </c>
      <c r="G2869" s="414">
        <f t="shared" si="88"/>
        <v>572.86179618427172</v>
      </c>
      <c r="H2869" s="415">
        <f t="shared" si="89"/>
        <v>2.8643089809213587</v>
      </c>
    </row>
    <row r="2870" spans="1:8" ht="15" hidden="1" thickBot="1">
      <c r="A2870" s="409">
        <v>202202</v>
      </c>
      <c r="B2870" s="416" t="s">
        <v>1070</v>
      </c>
      <c r="C2870" s="417" t="s">
        <v>791</v>
      </c>
      <c r="D2870" s="418" t="s">
        <v>337</v>
      </c>
      <c r="E2870" s="419">
        <v>88556</v>
      </c>
      <c r="F2870" s="413">
        <v>107.45</v>
      </c>
      <c r="G2870" s="414">
        <f t="shared" si="88"/>
        <v>824.16007445323407</v>
      </c>
      <c r="H2870" s="415">
        <f t="shared" si="89"/>
        <v>4.1208003722661708</v>
      </c>
    </row>
    <row r="2871" spans="1:8" ht="15" hidden="1" thickBot="1">
      <c r="A2871" s="409">
        <v>202202</v>
      </c>
      <c r="B2871" s="416" t="s">
        <v>1071</v>
      </c>
      <c r="C2871" s="417" t="s">
        <v>791</v>
      </c>
      <c r="D2871" s="418" t="s">
        <v>339</v>
      </c>
      <c r="E2871" s="419">
        <v>443</v>
      </c>
      <c r="F2871" s="413">
        <v>107.45</v>
      </c>
      <c r="G2871" s="414">
        <f t="shared" si="88"/>
        <v>4.1228478362028849</v>
      </c>
      <c r="H2871" s="415">
        <f t="shared" si="89"/>
        <v>4.1228478362028849</v>
      </c>
    </row>
    <row r="2872" spans="1:8" ht="15" hidden="1" thickBot="1">
      <c r="A2872" s="409">
        <v>202202</v>
      </c>
      <c r="B2872" s="416" t="s">
        <v>1072</v>
      </c>
      <c r="C2872" s="417" t="s">
        <v>791</v>
      </c>
      <c r="D2872" s="418" t="s">
        <v>337</v>
      </c>
      <c r="E2872" s="419">
        <v>67073</v>
      </c>
      <c r="F2872" s="413">
        <v>107.45</v>
      </c>
      <c r="G2872" s="414">
        <f t="shared" si="88"/>
        <v>624.22522103303857</v>
      </c>
      <c r="H2872" s="415">
        <f t="shared" si="89"/>
        <v>3.1211261051651928</v>
      </c>
    </row>
    <row r="2873" spans="1:8" ht="15" hidden="1" thickBot="1">
      <c r="A2873" s="409">
        <v>202202</v>
      </c>
      <c r="B2873" s="416" t="s">
        <v>1073</v>
      </c>
      <c r="C2873" s="417" t="s">
        <v>791</v>
      </c>
      <c r="D2873" s="418" t="s">
        <v>337</v>
      </c>
      <c r="E2873" s="419">
        <v>92793</v>
      </c>
      <c r="F2873" s="413">
        <v>107.45</v>
      </c>
      <c r="G2873" s="414">
        <f t="shared" si="88"/>
        <v>863.59236854350854</v>
      </c>
      <c r="H2873" s="415">
        <f t="shared" si="89"/>
        <v>4.3179618427175424</v>
      </c>
    </row>
    <row r="2874" spans="1:8" ht="15" hidden="1" thickBot="1">
      <c r="A2874" s="409">
        <v>202202</v>
      </c>
      <c r="B2874" s="416" t="s">
        <v>1074</v>
      </c>
      <c r="C2874" s="417" t="s">
        <v>791</v>
      </c>
      <c r="D2874" s="418" t="s">
        <v>337</v>
      </c>
      <c r="E2874" s="419">
        <v>91506</v>
      </c>
      <c r="F2874" s="413">
        <v>107.45</v>
      </c>
      <c r="G2874" s="414">
        <f t="shared" si="88"/>
        <v>851.61470451372725</v>
      </c>
      <c r="H2874" s="415">
        <f t="shared" si="89"/>
        <v>4.2580735225686359</v>
      </c>
    </row>
    <row r="2875" spans="1:8" ht="15" hidden="1" thickBot="1">
      <c r="A2875" s="409">
        <v>202202</v>
      </c>
      <c r="B2875" s="416" t="s">
        <v>1075</v>
      </c>
      <c r="C2875" s="417" t="s">
        <v>791</v>
      </c>
      <c r="D2875" s="418" t="s">
        <v>337</v>
      </c>
      <c r="E2875" s="419">
        <v>91506</v>
      </c>
      <c r="F2875" s="413">
        <v>107.45</v>
      </c>
      <c r="G2875" s="414">
        <f t="shared" si="88"/>
        <v>851.61470451372725</v>
      </c>
      <c r="H2875" s="415">
        <f t="shared" si="89"/>
        <v>4.2580735225686359</v>
      </c>
    </row>
    <row r="2876" spans="1:8" ht="15" hidden="1" thickBot="1">
      <c r="A2876" s="409">
        <v>202202</v>
      </c>
      <c r="B2876" s="416" t="s">
        <v>1076</v>
      </c>
      <c r="C2876" s="417" t="s">
        <v>791</v>
      </c>
      <c r="D2876" s="418" t="s">
        <v>337</v>
      </c>
      <c r="E2876" s="419">
        <v>91506</v>
      </c>
      <c r="F2876" s="413">
        <v>107.45</v>
      </c>
      <c r="G2876" s="414">
        <f t="shared" si="88"/>
        <v>851.61470451372725</v>
      </c>
      <c r="H2876" s="415">
        <f t="shared" si="89"/>
        <v>4.2580735225686359</v>
      </c>
    </row>
    <row r="2877" spans="1:8" ht="15" hidden="1" thickBot="1">
      <c r="A2877" s="409">
        <v>202202</v>
      </c>
      <c r="B2877" s="416" t="s">
        <v>1077</v>
      </c>
      <c r="C2877" s="417" t="s">
        <v>791</v>
      </c>
      <c r="D2877" s="418" t="s">
        <v>337</v>
      </c>
      <c r="E2877" s="419">
        <v>62870</v>
      </c>
      <c r="F2877" s="413">
        <v>107.45</v>
      </c>
      <c r="G2877" s="414">
        <f t="shared" si="88"/>
        <v>585.10935318752911</v>
      </c>
      <c r="H2877" s="415">
        <f t="shared" si="89"/>
        <v>2.9255467659376455</v>
      </c>
    </row>
    <row r="2878" spans="1:8" ht="15" hidden="1" thickBot="1">
      <c r="A2878" s="409">
        <v>202202</v>
      </c>
      <c r="B2878" s="416" t="s">
        <v>1078</v>
      </c>
      <c r="C2878" s="417" t="s">
        <v>791</v>
      </c>
      <c r="D2878" s="418" t="s">
        <v>337</v>
      </c>
      <c r="E2878" s="419">
        <v>62870</v>
      </c>
      <c r="F2878" s="413">
        <v>107.45</v>
      </c>
      <c r="G2878" s="414">
        <f t="shared" si="88"/>
        <v>585.10935318752911</v>
      </c>
      <c r="H2878" s="415">
        <f t="shared" si="89"/>
        <v>2.9255467659376455</v>
      </c>
    </row>
    <row r="2879" spans="1:8" ht="15" hidden="1" thickBot="1">
      <c r="A2879" s="409">
        <v>202202</v>
      </c>
      <c r="B2879" s="416" t="s">
        <v>1079</v>
      </c>
      <c r="C2879" s="417" t="s">
        <v>791</v>
      </c>
      <c r="D2879" s="418" t="s">
        <v>337</v>
      </c>
      <c r="E2879" s="419">
        <v>62870</v>
      </c>
      <c r="F2879" s="413">
        <v>107.45</v>
      </c>
      <c r="G2879" s="414">
        <f t="shared" si="88"/>
        <v>585.10935318752911</v>
      </c>
      <c r="H2879" s="415">
        <f t="shared" si="89"/>
        <v>2.9255467659376455</v>
      </c>
    </row>
    <row r="2880" spans="1:8" ht="15" hidden="1" thickBot="1">
      <c r="A2880" s="409">
        <v>202202</v>
      </c>
      <c r="B2880" s="416" t="s">
        <v>1080</v>
      </c>
      <c r="C2880" s="417" t="s">
        <v>791</v>
      </c>
      <c r="D2880" s="418" t="s">
        <v>337</v>
      </c>
      <c r="E2880" s="419">
        <v>91506</v>
      </c>
      <c r="F2880" s="413">
        <v>107.45</v>
      </c>
      <c r="G2880" s="414">
        <f t="shared" si="88"/>
        <v>851.61470451372725</v>
      </c>
      <c r="H2880" s="415">
        <f t="shared" si="89"/>
        <v>4.2580735225686359</v>
      </c>
    </row>
    <row r="2881" spans="1:8" ht="15" hidden="1" thickBot="1">
      <c r="A2881" s="409">
        <v>202202</v>
      </c>
      <c r="B2881" s="416" t="s">
        <v>1081</v>
      </c>
      <c r="C2881" s="417" t="s">
        <v>791</v>
      </c>
      <c r="D2881" s="418" t="s">
        <v>337</v>
      </c>
      <c r="E2881" s="419">
        <v>62870</v>
      </c>
      <c r="F2881" s="413">
        <v>107.45</v>
      </c>
      <c r="G2881" s="414">
        <f t="shared" si="88"/>
        <v>585.10935318752911</v>
      </c>
      <c r="H2881" s="415">
        <f t="shared" si="89"/>
        <v>2.9255467659376455</v>
      </c>
    </row>
    <row r="2882" spans="1:8" ht="15" hidden="1" thickBot="1">
      <c r="A2882" s="409">
        <v>202202</v>
      </c>
      <c r="B2882" s="416" t="s">
        <v>1082</v>
      </c>
      <c r="C2882" s="417" t="s">
        <v>791</v>
      </c>
      <c r="D2882" s="418" t="s">
        <v>337</v>
      </c>
      <c r="E2882" s="419">
        <v>91506</v>
      </c>
      <c r="F2882" s="413">
        <v>107.45</v>
      </c>
      <c r="G2882" s="414">
        <f t="shared" ref="G2882:G2945" si="90">+E2882/F2882</f>
        <v>851.61470451372725</v>
      </c>
      <c r="H2882" s="415">
        <f t="shared" ref="H2882:H2945" si="91">IF(D2882="TB",G2882/200,IF(D2882="LT",G2882,"VER"))</f>
        <v>4.2580735225686359</v>
      </c>
    </row>
    <row r="2883" spans="1:8" ht="15" hidden="1" thickBot="1">
      <c r="A2883" s="409">
        <v>202202</v>
      </c>
      <c r="B2883" s="416" t="s">
        <v>1083</v>
      </c>
      <c r="C2883" s="417" t="s">
        <v>791</v>
      </c>
      <c r="D2883" s="418" t="s">
        <v>337</v>
      </c>
      <c r="E2883" s="419">
        <v>83876</v>
      </c>
      <c r="F2883" s="413">
        <v>107.45</v>
      </c>
      <c r="G2883" s="414">
        <f t="shared" si="90"/>
        <v>780.60493252675656</v>
      </c>
      <c r="H2883" s="415">
        <f t="shared" si="91"/>
        <v>3.9030246626337828</v>
      </c>
    </row>
    <row r="2884" spans="1:8" ht="15" hidden="1" thickBot="1">
      <c r="A2884" s="409">
        <v>202202</v>
      </c>
      <c r="B2884" s="416" t="s">
        <v>1084</v>
      </c>
      <c r="C2884" s="417" t="s">
        <v>791</v>
      </c>
      <c r="D2884" s="418" t="s">
        <v>337</v>
      </c>
      <c r="E2884" s="419">
        <v>79867</v>
      </c>
      <c r="F2884" s="413">
        <v>107.45</v>
      </c>
      <c r="G2884" s="414">
        <f t="shared" si="90"/>
        <v>743.29455560725921</v>
      </c>
      <c r="H2884" s="415">
        <f t="shared" si="91"/>
        <v>3.7164727780362963</v>
      </c>
    </row>
    <row r="2885" spans="1:8" ht="15" hidden="1" thickBot="1">
      <c r="A2885" s="409">
        <v>202202</v>
      </c>
      <c r="B2885" s="416" t="s">
        <v>1085</v>
      </c>
      <c r="C2885" s="417" t="s">
        <v>791</v>
      </c>
      <c r="D2885" s="418" t="s">
        <v>337</v>
      </c>
      <c r="E2885" s="419">
        <v>50511</v>
      </c>
      <c r="F2885" s="413">
        <v>107.45</v>
      </c>
      <c r="G2885" s="414">
        <f t="shared" si="90"/>
        <v>470.08841321544901</v>
      </c>
      <c r="H2885" s="415">
        <f t="shared" si="91"/>
        <v>2.3504420660772452</v>
      </c>
    </row>
    <row r="2886" spans="1:8" ht="15" hidden="1" thickBot="1">
      <c r="A2886" s="409">
        <v>202202</v>
      </c>
      <c r="B2886" s="416" t="s">
        <v>1086</v>
      </c>
      <c r="C2886" s="417" t="s">
        <v>791</v>
      </c>
      <c r="D2886" s="418" t="s">
        <v>337</v>
      </c>
      <c r="E2886" s="419">
        <v>77677</v>
      </c>
      <c r="F2886" s="413">
        <v>107.45</v>
      </c>
      <c r="G2886" s="414">
        <f t="shared" si="90"/>
        <v>722.9129827826896</v>
      </c>
      <c r="H2886" s="415">
        <f t="shared" si="91"/>
        <v>3.6145649139134481</v>
      </c>
    </row>
    <row r="2887" spans="1:8" ht="15" hidden="1" thickBot="1">
      <c r="A2887" s="409">
        <v>202202</v>
      </c>
      <c r="B2887" s="416" t="s">
        <v>1087</v>
      </c>
      <c r="C2887" s="417" t="s">
        <v>791</v>
      </c>
      <c r="D2887" s="418" t="s">
        <v>337</v>
      </c>
      <c r="E2887" s="419">
        <v>84791</v>
      </c>
      <c r="F2887" s="413">
        <v>107.45</v>
      </c>
      <c r="G2887" s="414">
        <f t="shared" si="90"/>
        <v>789.12052117263841</v>
      </c>
      <c r="H2887" s="415">
        <f t="shared" si="91"/>
        <v>3.9456026058631921</v>
      </c>
    </row>
    <row r="2888" spans="1:8" ht="15" hidden="1" thickBot="1">
      <c r="A2888" s="409">
        <v>202202</v>
      </c>
      <c r="B2888" s="416" t="s">
        <v>1088</v>
      </c>
      <c r="C2888" s="417" t="s">
        <v>791</v>
      </c>
      <c r="D2888" s="418" t="s">
        <v>339</v>
      </c>
      <c r="E2888" s="419">
        <v>424</v>
      </c>
      <c r="F2888" s="413">
        <v>107.45</v>
      </c>
      <c r="G2888" s="414">
        <f t="shared" si="90"/>
        <v>3.9460214053047928</v>
      </c>
      <c r="H2888" s="415">
        <f t="shared" si="91"/>
        <v>3.9460214053047928</v>
      </c>
    </row>
    <row r="2889" spans="1:8" ht="15" hidden="1" thickBot="1">
      <c r="A2889" s="409">
        <v>202202</v>
      </c>
      <c r="B2889" s="416" t="s">
        <v>1089</v>
      </c>
      <c r="C2889" s="417" t="s">
        <v>791</v>
      </c>
      <c r="D2889" s="418" t="s">
        <v>337</v>
      </c>
      <c r="E2889" s="419">
        <v>57038</v>
      </c>
      <c r="F2889" s="413">
        <v>107.45</v>
      </c>
      <c r="G2889" s="414">
        <f t="shared" si="90"/>
        <v>530.83294555607256</v>
      </c>
      <c r="H2889" s="415">
        <f t="shared" si="91"/>
        <v>2.6541647277803628</v>
      </c>
    </row>
    <row r="2890" spans="1:8" ht="15" hidden="1" thickBot="1">
      <c r="A2890" s="409">
        <v>202202</v>
      </c>
      <c r="B2890" s="416" t="s">
        <v>1090</v>
      </c>
      <c r="C2890" s="417" t="s">
        <v>791</v>
      </c>
      <c r="D2890" s="418" t="s">
        <v>337</v>
      </c>
      <c r="E2890" s="419">
        <v>58466</v>
      </c>
      <c r="F2890" s="413">
        <v>107.45</v>
      </c>
      <c r="G2890" s="414">
        <f t="shared" si="90"/>
        <v>544.12284783620282</v>
      </c>
      <c r="H2890" s="415">
        <f t="shared" si="91"/>
        <v>2.720614239181014</v>
      </c>
    </row>
    <row r="2891" spans="1:8" ht="15" hidden="1" thickBot="1">
      <c r="A2891" s="409">
        <v>202202</v>
      </c>
      <c r="B2891" s="416" t="s">
        <v>1091</v>
      </c>
      <c r="C2891" s="417" t="s">
        <v>791</v>
      </c>
      <c r="D2891" s="418" t="s">
        <v>337</v>
      </c>
      <c r="E2891" s="419">
        <v>74689</v>
      </c>
      <c r="F2891" s="413">
        <v>107.45</v>
      </c>
      <c r="G2891" s="414">
        <f t="shared" si="90"/>
        <v>695.10469986040016</v>
      </c>
      <c r="H2891" s="415">
        <f t="shared" si="91"/>
        <v>3.475523499302001</v>
      </c>
    </row>
    <row r="2892" spans="1:8" ht="15" hidden="1" thickBot="1">
      <c r="A2892" s="409">
        <v>202202</v>
      </c>
      <c r="B2892" s="416" t="s">
        <v>1092</v>
      </c>
      <c r="C2892" s="417" t="s">
        <v>791</v>
      </c>
      <c r="D2892" s="418" t="s">
        <v>339</v>
      </c>
      <c r="E2892" s="419">
        <v>373</v>
      </c>
      <c r="F2892" s="413">
        <v>107.45</v>
      </c>
      <c r="G2892" s="414">
        <f t="shared" si="90"/>
        <v>3.4713820381572824</v>
      </c>
      <c r="H2892" s="415">
        <f t="shared" si="91"/>
        <v>3.4713820381572824</v>
      </c>
    </row>
    <row r="2893" spans="1:8" ht="15" hidden="1" thickBot="1">
      <c r="A2893" s="409">
        <v>202202</v>
      </c>
      <c r="B2893" s="416" t="s">
        <v>1093</v>
      </c>
      <c r="C2893" s="417" t="s">
        <v>791</v>
      </c>
      <c r="D2893" s="418" t="s">
        <v>337</v>
      </c>
      <c r="E2893" s="419">
        <v>76685</v>
      </c>
      <c r="F2893" s="413">
        <v>107.45</v>
      </c>
      <c r="G2893" s="414">
        <f t="shared" si="90"/>
        <v>713.68078175895766</v>
      </c>
      <c r="H2893" s="415">
        <f t="shared" si="91"/>
        <v>3.5684039087947883</v>
      </c>
    </row>
    <row r="2894" spans="1:8" ht="15" hidden="1" thickBot="1">
      <c r="A2894" s="409">
        <v>202202</v>
      </c>
      <c r="B2894" s="416" t="s">
        <v>1094</v>
      </c>
      <c r="C2894" s="417" t="s">
        <v>791</v>
      </c>
      <c r="D2894" s="418" t="s">
        <v>339</v>
      </c>
      <c r="E2894" s="419">
        <v>383</v>
      </c>
      <c r="F2894" s="413">
        <v>107.45</v>
      </c>
      <c r="G2894" s="414">
        <f t="shared" si="90"/>
        <v>3.5644485807352257</v>
      </c>
      <c r="H2894" s="415">
        <f t="shared" si="91"/>
        <v>3.5644485807352257</v>
      </c>
    </row>
    <row r="2895" spans="1:8" ht="15" hidden="1" thickBot="1">
      <c r="A2895" s="409">
        <v>202202</v>
      </c>
      <c r="B2895" s="416" t="s">
        <v>1095</v>
      </c>
      <c r="C2895" s="417" t="s">
        <v>791</v>
      </c>
      <c r="D2895" s="418" t="s">
        <v>337</v>
      </c>
      <c r="E2895" s="419">
        <v>59043</v>
      </c>
      <c r="F2895" s="413">
        <v>107.45</v>
      </c>
      <c r="G2895" s="414">
        <f t="shared" si="90"/>
        <v>549.49278734295024</v>
      </c>
      <c r="H2895" s="415">
        <f t="shared" si="91"/>
        <v>2.7474639367147513</v>
      </c>
    </row>
    <row r="2896" spans="1:8" ht="15" hidden="1" thickBot="1">
      <c r="A2896" s="409">
        <v>202202</v>
      </c>
      <c r="B2896" s="416" t="s">
        <v>1096</v>
      </c>
      <c r="C2896" s="417" t="s">
        <v>791</v>
      </c>
      <c r="D2896" s="418" t="s">
        <v>339</v>
      </c>
      <c r="E2896" s="419">
        <v>295</v>
      </c>
      <c r="F2896" s="413">
        <v>107.45</v>
      </c>
      <c r="G2896" s="414">
        <f t="shared" si="90"/>
        <v>2.745463006049325</v>
      </c>
      <c r="H2896" s="415">
        <f t="shared" si="91"/>
        <v>2.745463006049325</v>
      </c>
    </row>
    <row r="2897" spans="1:8" ht="15" hidden="1" thickBot="1">
      <c r="A2897" s="409">
        <v>202202</v>
      </c>
      <c r="B2897" s="416" t="s">
        <v>1097</v>
      </c>
      <c r="C2897" s="417" t="s">
        <v>791</v>
      </c>
      <c r="D2897" s="418" t="s">
        <v>337</v>
      </c>
      <c r="E2897" s="419">
        <v>61942</v>
      </c>
      <c r="F2897" s="413">
        <v>107.45</v>
      </c>
      <c r="G2897" s="414">
        <f t="shared" si="90"/>
        <v>576.47277803629595</v>
      </c>
      <c r="H2897" s="415">
        <f t="shared" si="91"/>
        <v>2.8823638901814799</v>
      </c>
    </row>
    <row r="2898" spans="1:8" ht="15" hidden="1" thickBot="1">
      <c r="A2898" s="409">
        <v>202202</v>
      </c>
      <c r="B2898" s="416" t="s">
        <v>1098</v>
      </c>
      <c r="C2898" s="417" t="s">
        <v>791</v>
      </c>
      <c r="D2898" s="418" t="s">
        <v>337</v>
      </c>
      <c r="E2898" s="419">
        <v>73428</v>
      </c>
      <c r="F2898" s="413">
        <v>107.45</v>
      </c>
      <c r="G2898" s="414">
        <f t="shared" si="90"/>
        <v>683.36900884132149</v>
      </c>
      <c r="H2898" s="415">
        <f t="shared" si="91"/>
        <v>3.4168450442066076</v>
      </c>
    </row>
    <row r="2899" spans="1:8" ht="15" hidden="1" thickBot="1">
      <c r="A2899" s="409">
        <v>202202</v>
      </c>
      <c r="B2899" s="416" t="s">
        <v>1099</v>
      </c>
      <c r="C2899" s="417" t="s">
        <v>791</v>
      </c>
      <c r="D2899" s="418" t="s">
        <v>337</v>
      </c>
      <c r="E2899" s="419">
        <v>80633</v>
      </c>
      <c r="F2899" s="413">
        <v>107.45</v>
      </c>
      <c r="G2899" s="414">
        <f t="shared" si="90"/>
        <v>750.42345276872959</v>
      </c>
      <c r="H2899" s="415">
        <f t="shared" si="91"/>
        <v>3.752117263843648</v>
      </c>
    </row>
    <row r="2900" spans="1:8" ht="15" hidden="1" thickBot="1">
      <c r="A2900" s="409">
        <v>202202</v>
      </c>
      <c r="B2900" s="416" t="s">
        <v>1100</v>
      </c>
      <c r="C2900" s="417" t="s">
        <v>791</v>
      </c>
      <c r="D2900" s="418" t="s">
        <v>337</v>
      </c>
      <c r="E2900" s="419">
        <v>61956</v>
      </c>
      <c r="F2900" s="413">
        <v>107.45</v>
      </c>
      <c r="G2900" s="414">
        <f t="shared" si="90"/>
        <v>576.60307119590504</v>
      </c>
      <c r="H2900" s="415">
        <f t="shared" si="91"/>
        <v>2.8830153559795253</v>
      </c>
    </row>
    <row r="2901" spans="1:8" ht="15" hidden="1" thickBot="1">
      <c r="A2901" s="409">
        <v>202202</v>
      </c>
      <c r="B2901" s="416" t="s">
        <v>1101</v>
      </c>
      <c r="C2901" s="417" t="s">
        <v>791</v>
      </c>
      <c r="D2901" s="418" t="s">
        <v>337</v>
      </c>
      <c r="E2901" s="419">
        <v>88708</v>
      </c>
      <c r="F2901" s="413">
        <v>107.45</v>
      </c>
      <c r="G2901" s="414">
        <f t="shared" si="90"/>
        <v>825.57468590041879</v>
      </c>
      <c r="H2901" s="415">
        <f t="shared" si="91"/>
        <v>4.1278734295020936</v>
      </c>
    </row>
    <row r="2902" spans="1:8" ht="15" hidden="1" thickBot="1">
      <c r="A2902" s="409">
        <v>202202</v>
      </c>
      <c r="B2902" s="416" t="s">
        <v>1102</v>
      </c>
      <c r="C2902" s="417" t="s">
        <v>791</v>
      </c>
      <c r="D2902" s="418" t="s">
        <v>337</v>
      </c>
      <c r="E2902" s="419">
        <v>79937</v>
      </c>
      <c r="F2902" s="413">
        <v>107.45</v>
      </c>
      <c r="G2902" s="414">
        <f t="shared" si="90"/>
        <v>743.9460214053048</v>
      </c>
      <c r="H2902" s="415">
        <f t="shared" si="91"/>
        <v>3.7197301070265238</v>
      </c>
    </row>
    <row r="2903" spans="1:8" ht="15" hidden="1" thickBot="1">
      <c r="A2903" s="409">
        <v>202202</v>
      </c>
      <c r="B2903" s="416" t="s">
        <v>1103</v>
      </c>
      <c r="C2903" s="417" t="s">
        <v>791</v>
      </c>
      <c r="D2903" s="418" t="s">
        <v>337</v>
      </c>
      <c r="E2903" s="419">
        <v>76413</v>
      </c>
      <c r="F2903" s="413">
        <v>107.45</v>
      </c>
      <c r="G2903" s="414">
        <f t="shared" si="90"/>
        <v>711.14937180083757</v>
      </c>
      <c r="H2903" s="415">
        <f t="shared" si="91"/>
        <v>3.5557468590041879</v>
      </c>
    </row>
    <row r="2904" spans="1:8" ht="15" hidden="1" thickBot="1">
      <c r="A2904" s="409">
        <v>202202</v>
      </c>
      <c r="B2904" s="416" t="s">
        <v>1104</v>
      </c>
      <c r="C2904" s="417" t="s">
        <v>791</v>
      </c>
      <c r="D2904" s="418" t="s">
        <v>337</v>
      </c>
      <c r="E2904" s="419">
        <v>72162</v>
      </c>
      <c r="F2904" s="413">
        <v>107.45</v>
      </c>
      <c r="G2904" s="414">
        <f t="shared" si="90"/>
        <v>671.58678455095389</v>
      </c>
      <c r="H2904" s="415">
        <f t="shared" si="91"/>
        <v>3.3579339227547695</v>
      </c>
    </row>
    <row r="2905" spans="1:8" ht="15" hidden="1" thickBot="1">
      <c r="A2905" s="409">
        <v>202202</v>
      </c>
      <c r="B2905" s="416" t="s">
        <v>1105</v>
      </c>
      <c r="C2905" s="417" t="s">
        <v>791</v>
      </c>
      <c r="D2905" s="418" t="s">
        <v>337</v>
      </c>
      <c r="E2905" s="419">
        <v>31048</v>
      </c>
      <c r="F2905" s="413">
        <v>107.45</v>
      </c>
      <c r="G2905" s="414">
        <f t="shared" si="90"/>
        <v>288.95300139599811</v>
      </c>
      <c r="H2905" s="415">
        <f t="shared" si="91"/>
        <v>1.4447650069799907</v>
      </c>
    </row>
    <row r="2906" spans="1:8" ht="15" hidden="1" thickBot="1">
      <c r="A2906" s="409">
        <v>202202</v>
      </c>
      <c r="B2906" s="416" t="s">
        <v>1106</v>
      </c>
      <c r="C2906" s="417" t="s">
        <v>791</v>
      </c>
      <c r="D2906" s="418" t="s">
        <v>339</v>
      </c>
      <c r="E2906" s="419">
        <v>155</v>
      </c>
      <c r="F2906" s="413">
        <v>107.45</v>
      </c>
      <c r="G2906" s="414">
        <f t="shared" si="90"/>
        <v>1.4425314099581201</v>
      </c>
      <c r="H2906" s="415">
        <f t="shared" si="91"/>
        <v>1.4425314099581201</v>
      </c>
    </row>
    <row r="2907" spans="1:8" ht="15" hidden="1" thickBot="1">
      <c r="A2907" s="409">
        <v>202202</v>
      </c>
      <c r="B2907" s="416" t="s">
        <v>1107</v>
      </c>
      <c r="C2907" s="417" t="s">
        <v>791</v>
      </c>
      <c r="D2907" s="418" t="s">
        <v>337</v>
      </c>
      <c r="E2907" s="419">
        <v>78948</v>
      </c>
      <c r="F2907" s="413">
        <v>107.45</v>
      </c>
      <c r="G2907" s="414">
        <f t="shared" si="90"/>
        <v>734.74174034434623</v>
      </c>
      <c r="H2907" s="415">
        <f t="shared" si="91"/>
        <v>3.6737087017217309</v>
      </c>
    </row>
    <row r="2908" spans="1:8" ht="15" hidden="1" thickBot="1">
      <c r="A2908" s="409">
        <v>202202</v>
      </c>
      <c r="B2908" s="416" t="s">
        <v>1108</v>
      </c>
      <c r="C2908" s="417" t="s">
        <v>791</v>
      </c>
      <c r="D2908" s="418" t="s">
        <v>339</v>
      </c>
      <c r="E2908" s="419">
        <v>395</v>
      </c>
      <c r="F2908" s="413">
        <v>107.45</v>
      </c>
      <c r="G2908" s="414">
        <f t="shared" si="90"/>
        <v>3.6761284318287575</v>
      </c>
      <c r="H2908" s="415">
        <f t="shared" si="91"/>
        <v>3.6761284318287575</v>
      </c>
    </row>
    <row r="2909" spans="1:8" ht="15" hidden="1" thickBot="1">
      <c r="A2909" s="409">
        <v>202202</v>
      </c>
      <c r="B2909" s="416" t="s">
        <v>1109</v>
      </c>
      <c r="C2909" s="417" t="s">
        <v>791</v>
      </c>
      <c r="D2909" s="418" t="s">
        <v>337</v>
      </c>
      <c r="E2909" s="419">
        <v>89630</v>
      </c>
      <c r="F2909" s="413">
        <v>107.45</v>
      </c>
      <c r="G2909" s="414">
        <f t="shared" si="90"/>
        <v>834.15542112610513</v>
      </c>
      <c r="H2909" s="415">
        <f t="shared" si="91"/>
        <v>4.1707771056305258</v>
      </c>
    </row>
    <row r="2910" spans="1:8" ht="15" hidden="1" thickBot="1">
      <c r="A2910" s="409">
        <v>202202</v>
      </c>
      <c r="B2910" s="416" t="s">
        <v>1110</v>
      </c>
      <c r="C2910" s="417" t="s">
        <v>791</v>
      </c>
      <c r="D2910" s="418" t="s">
        <v>339</v>
      </c>
      <c r="E2910" s="419">
        <v>448</v>
      </c>
      <c r="F2910" s="413">
        <v>107.45</v>
      </c>
      <c r="G2910" s="414">
        <f t="shared" si="90"/>
        <v>4.1693811074918568</v>
      </c>
      <c r="H2910" s="415">
        <f t="shared" si="91"/>
        <v>4.1693811074918568</v>
      </c>
    </row>
    <row r="2911" spans="1:8" ht="15" hidden="1" thickBot="1">
      <c r="A2911" s="409">
        <v>202202</v>
      </c>
      <c r="B2911" s="416" t="s">
        <v>1111</v>
      </c>
      <c r="C2911" s="417" t="s">
        <v>791</v>
      </c>
      <c r="D2911" s="418" t="s">
        <v>337</v>
      </c>
      <c r="E2911" s="419">
        <v>72216</v>
      </c>
      <c r="F2911" s="413">
        <v>107.45</v>
      </c>
      <c r="G2911" s="414">
        <f t="shared" si="90"/>
        <v>672.08934388087482</v>
      </c>
      <c r="H2911" s="415">
        <f t="shared" si="91"/>
        <v>3.3604467194043739</v>
      </c>
    </row>
    <row r="2912" spans="1:8" ht="15" hidden="1" thickBot="1">
      <c r="A2912" s="409">
        <v>202202</v>
      </c>
      <c r="B2912" s="416" t="s">
        <v>1112</v>
      </c>
      <c r="C2912" s="417" t="s">
        <v>791</v>
      </c>
      <c r="D2912" s="418" t="s">
        <v>339</v>
      </c>
      <c r="E2912" s="419">
        <v>361</v>
      </c>
      <c r="F2912" s="413">
        <v>107.45</v>
      </c>
      <c r="G2912" s="414">
        <f t="shared" si="90"/>
        <v>3.3597021870637507</v>
      </c>
      <c r="H2912" s="415">
        <f t="shared" si="91"/>
        <v>3.3597021870637507</v>
      </c>
    </row>
    <row r="2913" spans="1:8" ht="15" hidden="1" thickBot="1">
      <c r="A2913" s="409">
        <v>202202</v>
      </c>
      <c r="B2913" s="416" t="s">
        <v>1113</v>
      </c>
      <c r="C2913" s="417" t="s">
        <v>791</v>
      </c>
      <c r="D2913" s="418" t="s">
        <v>337</v>
      </c>
      <c r="E2913" s="419">
        <v>52204</v>
      </c>
      <c r="F2913" s="413">
        <v>107.45</v>
      </c>
      <c r="G2913" s="414">
        <f t="shared" si="90"/>
        <v>485.84457887389482</v>
      </c>
      <c r="H2913" s="415">
        <f t="shared" si="91"/>
        <v>2.4292228943694743</v>
      </c>
    </row>
    <row r="2914" spans="1:8" ht="15" hidden="1" thickBot="1">
      <c r="A2914" s="409">
        <v>202202</v>
      </c>
      <c r="B2914" s="416" t="s">
        <v>1114</v>
      </c>
      <c r="C2914" s="417" t="s">
        <v>791</v>
      </c>
      <c r="D2914" s="418" t="s">
        <v>339</v>
      </c>
      <c r="E2914" s="419">
        <v>261</v>
      </c>
      <c r="F2914" s="413">
        <v>107.45</v>
      </c>
      <c r="G2914" s="414">
        <f t="shared" si="90"/>
        <v>2.4290367612843182</v>
      </c>
      <c r="H2914" s="415">
        <f t="shared" si="91"/>
        <v>2.4290367612843182</v>
      </c>
    </row>
    <row r="2915" spans="1:8" ht="15" hidden="1" thickBot="1">
      <c r="A2915" s="409">
        <v>202202</v>
      </c>
      <c r="B2915" s="416" t="s">
        <v>1115</v>
      </c>
      <c r="C2915" s="417" t="s">
        <v>791</v>
      </c>
      <c r="D2915" s="418" t="s">
        <v>337</v>
      </c>
      <c r="E2915" s="419">
        <v>64229</v>
      </c>
      <c r="F2915" s="413">
        <v>107.45</v>
      </c>
      <c r="G2915" s="414">
        <f t="shared" si="90"/>
        <v>597.75709632387156</v>
      </c>
      <c r="H2915" s="415">
        <f t="shared" si="91"/>
        <v>2.9887854816193578</v>
      </c>
    </row>
    <row r="2916" spans="1:8" ht="15" hidden="1" thickBot="1">
      <c r="A2916" s="409">
        <v>202202</v>
      </c>
      <c r="B2916" s="416" t="s">
        <v>1116</v>
      </c>
      <c r="C2916" s="417" t="s">
        <v>791</v>
      </c>
      <c r="D2916" s="418" t="s">
        <v>337</v>
      </c>
      <c r="E2916" s="419">
        <v>68635</v>
      </c>
      <c r="F2916" s="413">
        <v>107.45</v>
      </c>
      <c r="G2916" s="414">
        <f t="shared" si="90"/>
        <v>638.76221498371331</v>
      </c>
      <c r="H2916" s="415">
        <f t="shared" si="91"/>
        <v>3.1938110749185666</v>
      </c>
    </row>
    <row r="2917" spans="1:8" ht="15" hidden="1" thickBot="1">
      <c r="A2917" s="409">
        <v>202202</v>
      </c>
      <c r="B2917" s="416" t="s">
        <v>1117</v>
      </c>
      <c r="C2917" s="417" t="s">
        <v>791</v>
      </c>
      <c r="D2917" s="418" t="s">
        <v>339</v>
      </c>
      <c r="E2917" s="419">
        <v>343</v>
      </c>
      <c r="F2917" s="413">
        <v>107.45</v>
      </c>
      <c r="G2917" s="414">
        <f t="shared" si="90"/>
        <v>3.1921824104234529</v>
      </c>
      <c r="H2917" s="415">
        <f t="shared" si="91"/>
        <v>3.1921824104234529</v>
      </c>
    </row>
    <row r="2918" spans="1:8" ht="15" hidden="1" thickBot="1">
      <c r="A2918" s="409">
        <v>202202</v>
      </c>
      <c r="B2918" s="416" t="s">
        <v>1118</v>
      </c>
      <c r="C2918" s="417" t="s">
        <v>791</v>
      </c>
      <c r="D2918" s="418" t="s">
        <v>339</v>
      </c>
      <c r="E2918" s="419">
        <v>321</v>
      </c>
      <c r="F2918" s="413">
        <v>107.45</v>
      </c>
      <c r="G2918" s="414">
        <f t="shared" si="90"/>
        <v>2.9874360167519778</v>
      </c>
      <c r="H2918" s="415">
        <f t="shared" si="91"/>
        <v>2.9874360167519778</v>
      </c>
    </row>
    <row r="2919" spans="1:8" ht="15" hidden="1" thickBot="1">
      <c r="A2919" s="409">
        <v>202202</v>
      </c>
      <c r="B2919" s="416" t="s">
        <v>1119</v>
      </c>
      <c r="C2919" s="417" t="s">
        <v>791</v>
      </c>
      <c r="D2919" s="418" t="s">
        <v>337</v>
      </c>
      <c r="E2919" s="419">
        <v>37492</v>
      </c>
      <c r="F2919" s="413">
        <v>107.45</v>
      </c>
      <c r="G2919" s="414">
        <f t="shared" si="90"/>
        <v>348.92508143322476</v>
      </c>
      <c r="H2919" s="415">
        <f t="shared" si="91"/>
        <v>1.7446254071661238</v>
      </c>
    </row>
    <row r="2920" spans="1:8" ht="15" hidden="1" thickBot="1">
      <c r="A2920" s="409">
        <v>202202</v>
      </c>
      <c r="B2920" s="416" t="s">
        <v>1120</v>
      </c>
      <c r="C2920" s="417" t="s">
        <v>791</v>
      </c>
      <c r="D2920" s="418" t="s">
        <v>339</v>
      </c>
      <c r="E2920" s="419">
        <v>187</v>
      </c>
      <c r="F2920" s="413">
        <v>107.45</v>
      </c>
      <c r="G2920" s="414">
        <f t="shared" si="90"/>
        <v>1.7403443462075383</v>
      </c>
      <c r="H2920" s="415">
        <f t="shared" si="91"/>
        <v>1.7403443462075383</v>
      </c>
    </row>
    <row r="2921" spans="1:8" ht="15" hidden="1" thickBot="1">
      <c r="A2921" s="409">
        <v>202202</v>
      </c>
      <c r="B2921" s="416" t="s">
        <v>1121</v>
      </c>
      <c r="C2921" s="417" t="s">
        <v>791</v>
      </c>
      <c r="D2921" s="418" t="s">
        <v>337</v>
      </c>
      <c r="E2921" s="419">
        <v>67993</v>
      </c>
      <c r="F2921" s="413">
        <v>107.45</v>
      </c>
      <c r="G2921" s="414">
        <f t="shared" si="90"/>
        <v>632.78734295020934</v>
      </c>
      <c r="H2921" s="415">
        <f t="shared" si="91"/>
        <v>3.1639367147510469</v>
      </c>
    </row>
    <row r="2922" spans="1:8" ht="15" hidden="1" thickBot="1">
      <c r="A2922" s="409">
        <v>202202</v>
      </c>
      <c r="B2922" s="416" t="s">
        <v>1122</v>
      </c>
      <c r="C2922" s="417" t="s">
        <v>791</v>
      </c>
      <c r="D2922" s="418" t="s">
        <v>339</v>
      </c>
      <c r="E2922" s="419">
        <v>340</v>
      </c>
      <c r="F2922" s="413">
        <v>107.45</v>
      </c>
      <c r="G2922" s="414">
        <f t="shared" si="90"/>
        <v>3.1642624476500698</v>
      </c>
      <c r="H2922" s="415">
        <f t="shared" si="91"/>
        <v>3.1642624476500698</v>
      </c>
    </row>
    <row r="2923" spans="1:8" ht="15" hidden="1" thickBot="1">
      <c r="A2923" s="409">
        <v>202202</v>
      </c>
      <c r="B2923" s="416" t="s">
        <v>1123</v>
      </c>
      <c r="C2923" s="417" t="s">
        <v>791</v>
      </c>
      <c r="D2923" s="418" t="s">
        <v>337</v>
      </c>
      <c r="E2923" s="419">
        <v>51833</v>
      </c>
      <c r="F2923" s="413">
        <v>107.45</v>
      </c>
      <c r="G2923" s="414">
        <f t="shared" si="90"/>
        <v>482.39181014425316</v>
      </c>
      <c r="H2923" s="415">
        <f t="shared" si="91"/>
        <v>2.4119590507212658</v>
      </c>
    </row>
    <row r="2924" spans="1:8" ht="15" hidden="1" thickBot="1">
      <c r="A2924" s="409">
        <v>202202</v>
      </c>
      <c r="B2924" s="416" t="s">
        <v>1124</v>
      </c>
      <c r="C2924" s="417" t="s">
        <v>791</v>
      </c>
      <c r="D2924" s="418" t="s">
        <v>339</v>
      </c>
      <c r="E2924" s="419">
        <v>259</v>
      </c>
      <c r="F2924" s="413">
        <v>107.45</v>
      </c>
      <c r="G2924" s="414">
        <f t="shared" si="90"/>
        <v>2.4104234527687294</v>
      </c>
      <c r="H2924" s="415">
        <f t="shared" si="91"/>
        <v>2.4104234527687294</v>
      </c>
    </row>
    <row r="2925" spans="1:8" ht="15" hidden="1" thickBot="1">
      <c r="A2925" s="409">
        <v>202202</v>
      </c>
      <c r="B2925" s="416" t="s">
        <v>1125</v>
      </c>
      <c r="C2925" s="417" t="s">
        <v>791</v>
      </c>
      <c r="D2925" s="418" t="s">
        <v>337</v>
      </c>
      <c r="E2925" s="419">
        <v>71750</v>
      </c>
      <c r="F2925" s="413">
        <v>107.45</v>
      </c>
      <c r="G2925" s="414">
        <f t="shared" si="90"/>
        <v>667.75244299674262</v>
      </c>
      <c r="H2925" s="415">
        <f t="shared" si="91"/>
        <v>3.3387622149837131</v>
      </c>
    </row>
    <row r="2926" spans="1:8" ht="15" hidden="1" thickBot="1">
      <c r="A2926" s="409">
        <v>202202</v>
      </c>
      <c r="B2926" s="416" t="s">
        <v>1126</v>
      </c>
      <c r="C2926" s="417" t="s">
        <v>791</v>
      </c>
      <c r="D2926" s="418" t="s">
        <v>339</v>
      </c>
      <c r="E2926" s="419">
        <v>359</v>
      </c>
      <c r="F2926" s="413">
        <v>107.45</v>
      </c>
      <c r="G2926" s="414">
        <f t="shared" si="90"/>
        <v>3.3410888785481618</v>
      </c>
      <c r="H2926" s="415">
        <f t="shared" si="91"/>
        <v>3.3410888785481618</v>
      </c>
    </row>
    <row r="2927" spans="1:8" ht="15" hidden="1" thickBot="1">
      <c r="A2927" s="409">
        <v>202202</v>
      </c>
      <c r="B2927" s="416" t="s">
        <v>1127</v>
      </c>
      <c r="C2927" s="417" t="s">
        <v>791</v>
      </c>
      <c r="D2927" s="418" t="s">
        <v>337</v>
      </c>
      <c r="E2927" s="419">
        <v>70985</v>
      </c>
      <c r="F2927" s="413">
        <v>107.45</v>
      </c>
      <c r="G2927" s="414">
        <f t="shared" si="90"/>
        <v>660.63285248953002</v>
      </c>
      <c r="H2927" s="415">
        <f t="shared" si="91"/>
        <v>3.30316426244765</v>
      </c>
    </row>
    <row r="2928" spans="1:8" ht="15" hidden="1" thickBot="1">
      <c r="A2928" s="409">
        <v>202202</v>
      </c>
      <c r="B2928" s="416" t="s">
        <v>1128</v>
      </c>
      <c r="C2928" s="417" t="s">
        <v>791</v>
      </c>
      <c r="D2928" s="418" t="s">
        <v>339</v>
      </c>
      <c r="E2928" s="419">
        <v>355</v>
      </c>
      <c r="F2928" s="413">
        <v>107.45</v>
      </c>
      <c r="G2928" s="414">
        <f t="shared" si="90"/>
        <v>3.3038622615169846</v>
      </c>
      <c r="H2928" s="415">
        <f t="shared" si="91"/>
        <v>3.3038622615169846</v>
      </c>
    </row>
    <row r="2929" spans="1:8" ht="15" hidden="1" thickBot="1">
      <c r="A2929" s="409">
        <v>202202</v>
      </c>
      <c r="B2929" s="416" t="s">
        <v>2584</v>
      </c>
      <c r="C2929" s="417" t="s">
        <v>791</v>
      </c>
      <c r="D2929" s="418" t="s">
        <v>337</v>
      </c>
      <c r="E2929" s="419">
        <v>79293.19</v>
      </c>
      <c r="F2929" s="413">
        <v>107.45</v>
      </c>
      <c r="G2929" s="414">
        <f t="shared" si="90"/>
        <v>737.95430432759429</v>
      </c>
      <c r="H2929" s="415">
        <f t="shared" si="91"/>
        <v>3.6897715216379714</v>
      </c>
    </row>
    <row r="2930" spans="1:8" ht="15" hidden="1" thickBot="1">
      <c r="A2930" s="409">
        <v>202202</v>
      </c>
      <c r="B2930" s="416" t="s">
        <v>2585</v>
      </c>
      <c r="C2930" s="417" t="s">
        <v>791</v>
      </c>
      <c r="D2930" s="418" t="s">
        <v>339</v>
      </c>
      <c r="E2930" s="419">
        <v>396.46</v>
      </c>
      <c r="F2930" s="413">
        <v>107.45</v>
      </c>
      <c r="G2930" s="414">
        <f t="shared" si="90"/>
        <v>3.6897161470451372</v>
      </c>
      <c r="H2930" s="415">
        <f t="shared" si="91"/>
        <v>3.6897161470451372</v>
      </c>
    </row>
    <row r="2931" spans="1:8" ht="15" hidden="1" thickBot="1">
      <c r="A2931" s="409">
        <v>202202</v>
      </c>
      <c r="B2931" s="416" t="s">
        <v>1129</v>
      </c>
      <c r="C2931" s="417" t="s">
        <v>791</v>
      </c>
      <c r="D2931" s="418" t="s">
        <v>337</v>
      </c>
      <c r="E2931" s="419">
        <v>78496</v>
      </c>
      <c r="F2931" s="413">
        <v>107.45</v>
      </c>
      <c r="G2931" s="414">
        <f t="shared" si="90"/>
        <v>730.53513261982312</v>
      </c>
      <c r="H2931" s="415">
        <f t="shared" si="91"/>
        <v>3.6526756630991155</v>
      </c>
    </row>
    <row r="2932" spans="1:8" ht="15" hidden="1" thickBot="1">
      <c r="A2932" s="409">
        <v>202202</v>
      </c>
      <c r="B2932" s="416" t="s">
        <v>1130</v>
      </c>
      <c r="C2932" s="417" t="s">
        <v>791</v>
      </c>
      <c r="D2932" s="418" t="s">
        <v>337</v>
      </c>
      <c r="E2932" s="419">
        <v>79293</v>
      </c>
      <c r="F2932" s="413">
        <v>107.45</v>
      </c>
      <c r="G2932" s="414">
        <f t="shared" si="90"/>
        <v>737.95253606328527</v>
      </c>
      <c r="H2932" s="415">
        <f t="shared" si="91"/>
        <v>3.6897626803164263</v>
      </c>
    </row>
    <row r="2933" spans="1:8" ht="15" hidden="1" thickBot="1">
      <c r="A2933" s="409">
        <v>202202</v>
      </c>
      <c r="B2933" s="416" t="s">
        <v>1131</v>
      </c>
      <c r="C2933" s="417" t="s">
        <v>791</v>
      </c>
      <c r="D2933" s="418" t="s">
        <v>339</v>
      </c>
      <c r="E2933" s="419">
        <v>396</v>
      </c>
      <c r="F2933" s="413">
        <v>107.45</v>
      </c>
      <c r="G2933" s="414">
        <f t="shared" si="90"/>
        <v>3.6854350860865517</v>
      </c>
      <c r="H2933" s="415">
        <f t="shared" si="91"/>
        <v>3.6854350860865517</v>
      </c>
    </row>
    <row r="2934" spans="1:8" ht="15" hidden="1" thickBot="1">
      <c r="A2934" s="409">
        <v>202202</v>
      </c>
      <c r="B2934" s="416" t="s">
        <v>1132</v>
      </c>
      <c r="C2934" s="417" t="s">
        <v>791</v>
      </c>
      <c r="D2934" s="418" t="s">
        <v>337</v>
      </c>
      <c r="E2934" s="419">
        <v>79293</v>
      </c>
      <c r="F2934" s="413">
        <v>107.45</v>
      </c>
      <c r="G2934" s="414">
        <f t="shared" si="90"/>
        <v>737.95253606328527</v>
      </c>
      <c r="H2934" s="415">
        <f t="shared" si="91"/>
        <v>3.6897626803164263</v>
      </c>
    </row>
    <row r="2935" spans="1:8" ht="15" hidden="1" thickBot="1">
      <c r="A2935" s="409">
        <v>202202</v>
      </c>
      <c r="B2935" s="416" t="s">
        <v>1133</v>
      </c>
      <c r="C2935" s="417" t="s">
        <v>791</v>
      </c>
      <c r="D2935" s="418" t="s">
        <v>339</v>
      </c>
      <c r="E2935" s="419">
        <v>396</v>
      </c>
      <c r="F2935" s="413">
        <v>107.45</v>
      </c>
      <c r="G2935" s="414">
        <f t="shared" si="90"/>
        <v>3.6854350860865517</v>
      </c>
      <c r="H2935" s="415">
        <f t="shared" si="91"/>
        <v>3.6854350860865517</v>
      </c>
    </row>
    <row r="2936" spans="1:8" ht="15" hidden="1" thickBot="1">
      <c r="A2936" s="409">
        <v>202202</v>
      </c>
      <c r="B2936" s="416" t="s">
        <v>1134</v>
      </c>
      <c r="C2936" s="417" t="s">
        <v>791</v>
      </c>
      <c r="D2936" s="418" t="s">
        <v>337</v>
      </c>
      <c r="E2936" s="419">
        <v>78496</v>
      </c>
      <c r="F2936" s="413">
        <v>107.45</v>
      </c>
      <c r="G2936" s="414">
        <f t="shared" si="90"/>
        <v>730.53513261982312</v>
      </c>
      <c r="H2936" s="415">
        <f t="shared" si="91"/>
        <v>3.6526756630991155</v>
      </c>
    </row>
    <row r="2937" spans="1:8" ht="15" hidden="1" thickBot="1">
      <c r="A2937" s="409">
        <v>202202</v>
      </c>
      <c r="B2937" s="416" t="s">
        <v>1135</v>
      </c>
      <c r="C2937" s="417" t="s">
        <v>791</v>
      </c>
      <c r="D2937" s="418" t="s">
        <v>337</v>
      </c>
      <c r="E2937" s="419">
        <v>73357</v>
      </c>
      <c r="F2937" s="413">
        <v>107.45</v>
      </c>
      <c r="G2937" s="414">
        <f t="shared" si="90"/>
        <v>682.70823638901811</v>
      </c>
      <c r="H2937" s="415">
        <f t="shared" si="91"/>
        <v>3.4135411819450905</v>
      </c>
    </row>
    <row r="2938" spans="1:8" ht="15" hidden="1" thickBot="1">
      <c r="A2938" s="409">
        <v>202202</v>
      </c>
      <c r="B2938" s="416" t="s">
        <v>1136</v>
      </c>
      <c r="C2938" s="417" t="s">
        <v>791</v>
      </c>
      <c r="D2938" s="418" t="s">
        <v>339</v>
      </c>
      <c r="E2938" s="419">
        <v>367</v>
      </c>
      <c r="F2938" s="413">
        <v>107.45</v>
      </c>
      <c r="G2938" s="414">
        <f t="shared" si="90"/>
        <v>3.4155421126105163</v>
      </c>
      <c r="H2938" s="415">
        <f t="shared" si="91"/>
        <v>3.4155421126105163</v>
      </c>
    </row>
    <row r="2939" spans="1:8" ht="15" hidden="1" thickBot="1">
      <c r="A2939" s="409">
        <v>202202</v>
      </c>
      <c r="B2939" s="416" t="s">
        <v>1137</v>
      </c>
      <c r="C2939" s="417" t="s">
        <v>791</v>
      </c>
      <c r="D2939" s="418" t="s">
        <v>337</v>
      </c>
      <c r="E2939" s="419">
        <v>82451</v>
      </c>
      <c r="F2939" s="413">
        <v>107.45</v>
      </c>
      <c r="G2939" s="414">
        <f t="shared" si="90"/>
        <v>767.34295020939965</v>
      </c>
      <c r="H2939" s="415">
        <f t="shared" si="91"/>
        <v>3.8367147510469981</v>
      </c>
    </row>
    <row r="2940" spans="1:8" ht="15" hidden="1" thickBot="1">
      <c r="A2940" s="409">
        <v>202202</v>
      </c>
      <c r="B2940" s="416" t="s">
        <v>1138</v>
      </c>
      <c r="C2940" s="417" t="s">
        <v>791</v>
      </c>
      <c r="D2940" s="418" t="s">
        <v>339</v>
      </c>
      <c r="E2940" s="419">
        <v>412</v>
      </c>
      <c r="F2940" s="413">
        <v>107.45</v>
      </c>
      <c r="G2940" s="414">
        <f t="shared" si="90"/>
        <v>3.8343415542112611</v>
      </c>
      <c r="H2940" s="415">
        <f t="shared" si="91"/>
        <v>3.8343415542112611</v>
      </c>
    </row>
    <row r="2941" spans="1:8" ht="15" hidden="1" thickBot="1">
      <c r="A2941" s="409">
        <v>202202</v>
      </c>
      <c r="B2941" s="416" t="s">
        <v>1139</v>
      </c>
      <c r="C2941" s="417" t="s">
        <v>791</v>
      </c>
      <c r="D2941" s="418" t="s">
        <v>337</v>
      </c>
      <c r="E2941" s="419">
        <v>80851</v>
      </c>
      <c r="F2941" s="413">
        <v>107.45</v>
      </c>
      <c r="G2941" s="414">
        <f t="shared" si="90"/>
        <v>752.45230339692876</v>
      </c>
      <c r="H2941" s="415">
        <f t="shared" si="91"/>
        <v>3.7622615169846436</v>
      </c>
    </row>
    <row r="2942" spans="1:8" ht="15" hidden="1" thickBot="1">
      <c r="A2942" s="409">
        <v>202202</v>
      </c>
      <c r="B2942" s="416" t="s">
        <v>1140</v>
      </c>
      <c r="C2942" s="417" t="s">
        <v>791</v>
      </c>
      <c r="D2942" s="418" t="s">
        <v>339</v>
      </c>
      <c r="E2942" s="419">
        <v>404</v>
      </c>
      <c r="F2942" s="413">
        <v>107.45</v>
      </c>
      <c r="G2942" s="414">
        <f t="shared" si="90"/>
        <v>3.7598883201489062</v>
      </c>
      <c r="H2942" s="415">
        <f t="shared" si="91"/>
        <v>3.7598883201489062</v>
      </c>
    </row>
    <row r="2943" spans="1:8" ht="15" hidden="1" thickBot="1">
      <c r="A2943" s="409">
        <v>202202</v>
      </c>
      <c r="B2943" s="416" t="s">
        <v>1141</v>
      </c>
      <c r="C2943" s="417" t="s">
        <v>791</v>
      </c>
      <c r="D2943" s="418" t="s">
        <v>337</v>
      </c>
      <c r="E2943" s="419">
        <v>86851</v>
      </c>
      <c r="F2943" s="413">
        <v>107.45</v>
      </c>
      <c r="G2943" s="414">
        <f t="shared" si="90"/>
        <v>808.29222894369468</v>
      </c>
      <c r="H2943" s="415">
        <f t="shared" si="91"/>
        <v>4.0414611447184736</v>
      </c>
    </row>
    <row r="2944" spans="1:8" ht="15" hidden="1" thickBot="1">
      <c r="A2944" s="409">
        <v>202202</v>
      </c>
      <c r="B2944" s="416" t="s">
        <v>1142</v>
      </c>
      <c r="C2944" s="417" t="s">
        <v>791</v>
      </c>
      <c r="D2944" s="418" t="s">
        <v>339</v>
      </c>
      <c r="E2944" s="419">
        <v>434</v>
      </c>
      <c r="F2944" s="413">
        <v>107.45</v>
      </c>
      <c r="G2944" s="414">
        <f t="shared" si="90"/>
        <v>4.0390879478827362</v>
      </c>
      <c r="H2944" s="415">
        <f t="shared" si="91"/>
        <v>4.0390879478827362</v>
      </c>
    </row>
    <row r="2945" spans="1:8" ht="15" hidden="1" thickBot="1">
      <c r="A2945" s="409">
        <v>202202</v>
      </c>
      <c r="B2945" s="416" t="s">
        <v>1143</v>
      </c>
      <c r="C2945" s="417" t="s">
        <v>791</v>
      </c>
      <c r="D2945" s="418" t="s">
        <v>337</v>
      </c>
      <c r="E2945" s="419">
        <v>70840</v>
      </c>
      <c r="F2945" s="413">
        <v>107.45</v>
      </c>
      <c r="G2945" s="414">
        <f t="shared" si="90"/>
        <v>659.2833876221498</v>
      </c>
      <c r="H2945" s="415">
        <f t="shared" si="91"/>
        <v>3.2964169381107489</v>
      </c>
    </row>
    <row r="2946" spans="1:8" ht="15" hidden="1" thickBot="1">
      <c r="A2946" s="409">
        <v>202202</v>
      </c>
      <c r="B2946" s="416" t="s">
        <v>1144</v>
      </c>
      <c r="C2946" s="417" t="s">
        <v>791</v>
      </c>
      <c r="D2946" s="418" t="s">
        <v>339</v>
      </c>
      <c r="E2946" s="419">
        <v>354</v>
      </c>
      <c r="F2946" s="413">
        <v>107.45</v>
      </c>
      <c r="G2946" s="414">
        <f t="shared" ref="G2946:G3009" si="92">+E2946/F2946</f>
        <v>3.2945556072591904</v>
      </c>
      <c r="H2946" s="415">
        <f t="shared" ref="H2946:H3009" si="93">IF(D2946="TB",G2946/200,IF(D2946="LT",G2946,"VER"))</f>
        <v>3.2945556072591904</v>
      </c>
    </row>
    <row r="2947" spans="1:8" ht="15" hidden="1" thickBot="1">
      <c r="A2947" s="409">
        <v>202202</v>
      </c>
      <c r="B2947" s="416" t="s">
        <v>1145</v>
      </c>
      <c r="C2947" s="417" t="s">
        <v>791</v>
      </c>
      <c r="D2947" s="418" t="s">
        <v>337</v>
      </c>
      <c r="E2947" s="419">
        <v>73218</v>
      </c>
      <c r="F2947" s="413">
        <v>107.45</v>
      </c>
      <c r="G2947" s="414">
        <f t="shared" si="92"/>
        <v>681.41461144718471</v>
      </c>
      <c r="H2947" s="415">
        <f t="shared" si="93"/>
        <v>3.4070730572359236</v>
      </c>
    </row>
    <row r="2948" spans="1:8" ht="15" hidden="1" thickBot="1">
      <c r="A2948" s="409">
        <v>202202</v>
      </c>
      <c r="B2948" s="416" t="s">
        <v>1146</v>
      </c>
      <c r="C2948" s="417" t="s">
        <v>791</v>
      </c>
      <c r="D2948" s="418" t="s">
        <v>337</v>
      </c>
      <c r="E2948" s="419">
        <v>79905</v>
      </c>
      <c r="F2948" s="413">
        <v>107.45</v>
      </c>
      <c r="G2948" s="414">
        <f t="shared" si="92"/>
        <v>743.64820846905536</v>
      </c>
      <c r="H2948" s="415">
        <f t="shared" si="93"/>
        <v>3.718241042345277</v>
      </c>
    </row>
    <row r="2949" spans="1:8" ht="15" hidden="1" thickBot="1">
      <c r="A2949" s="409">
        <v>202202</v>
      </c>
      <c r="B2949" s="416" t="s">
        <v>1147</v>
      </c>
      <c r="C2949" s="417" t="s">
        <v>791</v>
      </c>
      <c r="D2949" s="418" t="s">
        <v>339</v>
      </c>
      <c r="E2949" s="419">
        <v>400</v>
      </c>
      <c r="F2949" s="413">
        <v>107.45</v>
      </c>
      <c r="G2949" s="414">
        <f t="shared" si="92"/>
        <v>3.7226617031177289</v>
      </c>
      <c r="H2949" s="415">
        <f t="shared" si="93"/>
        <v>3.7226617031177289</v>
      </c>
    </row>
    <row r="2950" spans="1:8" ht="15" hidden="1" thickBot="1">
      <c r="A2950" s="409">
        <v>202202</v>
      </c>
      <c r="B2950" s="416" t="s">
        <v>1148</v>
      </c>
      <c r="C2950" s="417" t="s">
        <v>791</v>
      </c>
      <c r="D2950" s="418" t="s">
        <v>339</v>
      </c>
      <c r="E2950" s="419">
        <v>366</v>
      </c>
      <c r="F2950" s="413">
        <v>107.45</v>
      </c>
      <c r="G2950" s="414">
        <f t="shared" si="92"/>
        <v>3.4062354583527221</v>
      </c>
      <c r="H2950" s="415">
        <f t="shared" si="93"/>
        <v>3.4062354583527221</v>
      </c>
    </row>
    <row r="2951" spans="1:8" ht="15" hidden="1" thickBot="1">
      <c r="A2951" s="409">
        <v>202202</v>
      </c>
      <c r="B2951" s="416" t="s">
        <v>1149</v>
      </c>
      <c r="C2951" s="417" t="s">
        <v>791</v>
      </c>
      <c r="D2951" s="418" t="s">
        <v>337</v>
      </c>
      <c r="E2951" s="419">
        <v>87187</v>
      </c>
      <c r="F2951" s="413">
        <v>107.45</v>
      </c>
      <c r="G2951" s="414">
        <f t="shared" si="92"/>
        <v>811.41926477431366</v>
      </c>
      <c r="H2951" s="415">
        <f t="shared" si="93"/>
        <v>4.0570963238715683</v>
      </c>
    </row>
    <row r="2952" spans="1:8" ht="15" hidden="1" thickBot="1">
      <c r="A2952" s="409">
        <v>202202</v>
      </c>
      <c r="B2952" s="416" t="s">
        <v>1150</v>
      </c>
      <c r="C2952" s="417" t="s">
        <v>791</v>
      </c>
      <c r="D2952" s="418" t="s">
        <v>337</v>
      </c>
      <c r="E2952" s="419">
        <v>84107</v>
      </c>
      <c r="F2952" s="413">
        <v>107.45</v>
      </c>
      <c r="G2952" s="414">
        <f t="shared" si="92"/>
        <v>782.75476966030715</v>
      </c>
      <c r="H2952" s="415">
        <f t="shared" si="93"/>
        <v>3.9137738483015356</v>
      </c>
    </row>
    <row r="2953" spans="1:8" ht="15" hidden="1" thickBot="1">
      <c r="A2953" s="409">
        <v>202202</v>
      </c>
      <c r="B2953" s="416" t="s">
        <v>1151</v>
      </c>
      <c r="C2953" s="417" t="s">
        <v>791</v>
      </c>
      <c r="D2953" s="418" t="s">
        <v>339</v>
      </c>
      <c r="E2953" s="419">
        <v>436</v>
      </c>
      <c r="F2953" s="413">
        <v>107.45</v>
      </c>
      <c r="G2953" s="414">
        <f t="shared" si="92"/>
        <v>4.0577012563983246</v>
      </c>
      <c r="H2953" s="415">
        <f t="shared" si="93"/>
        <v>4.0577012563983246</v>
      </c>
    </row>
    <row r="2954" spans="1:8" ht="15" hidden="1" thickBot="1">
      <c r="A2954" s="409">
        <v>202202</v>
      </c>
      <c r="B2954" s="416" t="s">
        <v>1152</v>
      </c>
      <c r="C2954" s="417" t="s">
        <v>791</v>
      </c>
      <c r="D2954" s="418" t="s">
        <v>337</v>
      </c>
      <c r="E2954" s="419">
        <v>76725</v>
      </c>
      <c r="F2954" s="413">
        <v>107.45</v>
      </c>
      <c r="G2954" s="414">
        <f t="shared" si="92"/>
        <v>714.05304792926938</v>
      </c>
      <c r="H2954" s="415">
        <f t="shared" si="93"/>
        <v>3.5702652396463468</v>
      </c>
    </row>
    <row r="2955" spans="1:8" ht="15" hidden="1" thickBot="1">
      <c r="A2955" s="409">
        <v>202202</v>
      </c>
      <c r="B2955" s="416" t="s">
        <v>1153</v>
      </c>
      <c r="C2955" s="417" t="s">
        <v>791</v>
      </c>
      <c r="D2955" s="418" t="s">
        <v>339</v>
      </c>
      <c r="E2955" s="419">
        <v>384</v>
      </c>
      <c r="F2955" s="413">
        <v>107.45</v>
      </c>
      <c r="G2955" s="414">
        <f t="shared" si="92"/>
        <v>3.5737552349930199</v>
      </c>
      <c r="H2955" s="415">
        <f t="shared" si="93"/>
        <v>3.5737552349930199</v>
      </c>
    </row>
    <row r="2956" spans="1:8" ht="15" hidden="1" thickBot="1">
      <c r="A2956" s="409">
        <v>202202</v>
      </c>
      <c r="B2956" s="416" t="s">
        <v>1154</v>
      </c>
      <c r="C2956" s="417" t="s">
        <v>791</v>
      </c>
      <c r="D2956" s="418" t="s">
        <v>337</v>
      </c>
      <c r="E2956" s="419">
        <v>74429</v>
      </c>
      <c r="F2956" s="413">
        <v>107.45</v>
      </c>
      <c r="G2956" s="414">
        <f t="shared" si="92"/>
        <v>692.68496975337359</v>
      </c>
      <c r="H2956" s="415">
        <f t="shared" si="93"/>
        <v>3.4634248487668682</v>
      </c>
    </row>
    <row r="2957" spans="1:8" ht="15" hidden="1" thickBot="1">
      <c r="A2957" s="409">
        <v>202202</v>
      </c>
      <c r="B2957" s="416" t="s">
        <v>1155</v>
      </c>
      <c r="C2957" s="417" t="s">
        <v>791</v>
      </c>
      <c r="D2957" s="418" t="s">
        <v>339</v>
      </c>
      <c r="E2957" s="419">
        <v>372</v>
      </c>
      <c r="F2957" s="413">
        <v>107.45</v>
      </c>
      <c r="G2957" s="414">
        <f t="shared" si="92"/>
        <v>3.4620753838994882</v>
      </c>
      <c r="H2957" s="415">
        <f t="shared" si="93"/>
        <v>3.4620753838994882</v>
      </c>
    </row>
    <row r="2958" spans="1:8" ht="15" hidden="1" thickBot="1">
      <c r="A2958" s="409">
        <v>202202</v>
      </c>
      <c r="B2958" s="416" t="s">
        <v>1156</v>
      </c>
      <c r="C2958" s="417" t="s">
        <v>791</v>
      </c>
      <c r="D2958" s="418" t="s">
        <v>337</v>
      </c>
      <c r="E2958" s="419">
        <v>75160</v>
      </c>
      <c r="F2958" s="413">
        <v>107.45</v>
      </c>
      <c r="G2958" s="414">
        <f t="shared" si="92"/>
        <v>699.48813401582129</v>
      </c>
      <c r="H2958" s="415">
        <f t="shared" si="93"/>
        <v>3.4974406700791065</v>
      </c>
    </row>
    <row r="2959" spans="1:8" ht="15" hidden="1" thickBot="1">
      <c r="A2959" s="409">
        <v>202202</v>
      </c>
      <c r="B2959" s="416" t="s">
        <v>1157</v>
      </c>
      <c r="C2959" s="417" t="s">
        <v>791</v>
      </c>
      <c r="D2959" s="418" t="s">
        <v>339</v>
      </c>
      <c r="E2959" s="419">
        <v>376</v>
      </c>
      <c r="F2959" s="413">
        <v>107.45</v>
      </c>
      <c r="G2959" s="414">
        <f t="shared" si="92"/>
        <v>3.4993020009306655</v>
      </c>
      <c r="H2959" s="415">
        <f t="shared" si="93"/>
        <v>3.4993020009306655</v>
      </c>
    </row>
    <row r="2960" spans="1:8" ht="15" hidden="1" thickBot="1">
      <c r="A2960" s="409">
        <v>202202</v>
      </c>
      <c r="B2960" s="416" t="s">
        <v>1158</v>
      </c>
      <c r="C2960" s="417" t="s">
        <v>791</v>
      </c>
      <c r="D2960" s="418" t="s">
        <v>337</v>
      </c>
      <c r="E2960" s="419">
        <v>73973</v>
      </c>
      <c r="F2960" s="413">
        <v>107.45</v>
      </c>
      <c r="G2960" s="414">
        <f t="shared" si="92"/>
        <v>688.44113541181946</v>
      </c>
      <c r="H2960" s="415">
        <f t="shared" si="93"/>
        <v>3.4422056770590972</v>
      </c>
    </row>
    <row r="2961" spans="1:8" ht="15" hidden="1" thickBot="1">
      <c r="A2961" s="409">
        <v>202202</v>
      </c>
      <c r="B2961" s="416" t="s">
        <v>1159</v>
      </c>
      <c r="C2961" s="417" t="s">
        <v>791</v>
      </c>
      <c r="D2961" s="418" t="s">
        <v>337</v>
      </c>
      <c r="E2961" s="419">
        <v>67395</v>
      </c>
      <c r="F2961" s="413">
        <v>107.45</v>
      </c>
      <c r="G2961" s="414">
        <f t="shared" si="92"/>
        <v>627.22196370404833</v>
      </c>
      <c r="H2961" s="415">
        <f t="shared" si="93"/>
        <v>3.1361098185202416</v>
      </c>
    </row>
    <row r="2962" spans="1:8" ht="15" hidden="1" thickBot="1">
      <c r="A2962" s="409">
        <v>202202</v>
      </c>
      <c r="B2962" s="416" t="s">
        <v>1160</v>
      </c>
      <c r="C2962" s="417" t="s">
        <v>791</v>
      </c>
      <c r="D2962" s="418" t="s">
        <v>339</v>
      </c>
      <c r="E2962" s="419">
        <v>337</v>
      </c>
      <c r="F2962" s="413">
        <v>107.45</v>
      </c>
      <c r="G2962" s="414">
        <f t="shared" si="92"/>
        <v>3.1363424848766868</v>
      </c>
      <c r="H2962" s="415">
        <f t="shared" si="93"/>
        <v>3.1363424848766868</v>
      </c>
    </row>
    <row r="2963" spans="1:8" ht="15" hidden="1" thickBot="1">
      <c r="A2963" s="409">
        <v>202202</v>
      </c>
      <c r="B2963" s="416" t="s">
        <v>1161</v>
      </c>
      <c r="C2963" s="417" t="s">
        <v>791</v>
      </c>
      <c r="D2963" s="418" t="s">
        <v>337</v>
      </c>
      <c r="E2963" s="419">
        <v>81546</v>
      </c>
      <c r="F2963" s="413">
        <v>107.45</v>
      </c>
      <c r="G2963" s="414">
        <f t="shared" si="92"/>
        <v>758.92042810609587</v>
      </c>
      <c r="H2963" s="415">
        <f t="shared" si="93"/>
        <v>3.7946021405304795</v>
      </c>
    </row>
    <row r="2964" spans="1:8" ht="15" hidden="1" thickBot="1">
      <c r="A2964" s="409">
        <v>202202</v>
      </c>
      <c r="B2964" s="416" t="s">
        <v>1162</v>
      </c>
      <c r="C2964" s="417" t="s">
        <v>791</v>
      </c>
      <c r="D2964" s="418" t="s">
        <v>339</v>
      </c>
      <c r="E2964" s="419">
        <v>408</v>
      </c>
      <c r="F2964" s="413">
        <v>107.45</v>
      </c>
      <c r="G2964" s="414">
        <f t="shared" si="92"/>
        <v>3.7971149371800839</v>
      </c>
      <c r="H2964" s="415">
        <f t="shared" si="93"/>
        <v>3.7971149371800839</v>
      </c>
    </row>
    <row r="2965" spans="1:8" ht="15" hidden="1" thickBot="1">
      <c r="A2965" s="409">
        <v>202202</v>
      </c>
      <c r="B2965" s="416" t="s">
        <v>1163</v>
      </c>
      <c r="C2965" s="417" t="s">
        <v>791</v>
      </c>
      <c r="D2965" s="418" t="s">
        <v>337</v>
      </c>
      <c r="E2965" s="419">
        <v>86168</v>
      </c>
      <c r="F2965" s="413">
        <v>107.45</v>
      </c>
      <c r="G2965" s="414">
        <f t="shared" si="92"/>
        <v>801.93578408562121</v>
      </c>
      <c r="H2965" s="415">
        <f t="shared" si="93"/>
        <v>4.0096789204281063</v>
      </c>
    </row>
    <row r="2966" spans="1:8" ht="15" hidden="1" thickBot="1">
      <c r="A2966" s="409">
        <v>202202</v>
      </c>
      <c r="B2966" s="416" t="s">
        <v>1164</v>
      </c>
      <c r="C2966" s="417" t="s">
        <v>791</v>
      </c>
      <c r="D2966" s="418" t="s">
        <v>337</v>
      </c>
      <c r="E2966" s="419">
        <v>69120</v>
      </c>
      <c r="F2966" s="413">
        <v>107.45</v>
      </c>
      <c r="G2966" s="414">
        <f t="shared" si="92"/>
        <v>643.27594229874353</v>
      </c>
      <c r="H2966" s="415">
        <f t="shared" si="93"/>
        <v>3.2163797114937176</v>
      </c>
    </row>
    <row r="2967" spans="1:8" ht="15" hidden="1" thickBot="1">
      <c r="A2967" s="409">
        <v>202202</v>
      </c>
      <c r="B2967" s="416" t="s">
        <v>1165</v>
      </c>
      <c r="C2967" s="417" t="s">
        <v>791</v>
      </c>
      <c r="D2967" s="418" t="s">
        <v>339</v>
      </c>
      <c r="E2967" s="419">
        <v>346</v>
      </c>
      <c r="F2967" s="413">
        <v>107.45</v>
      </c>
      <c r="G2967" s="414">
        <f t="shared" si="92"/>
        <v>3.2201023731968355</v>
      </c>
      <c r="H2967" s="415">
        <f t="shared" si="93"/>
        <v>3.2201023731968355</v>
      </c>
    </row>
    <row r="2968" spans="1:8" ht="15" hidden="1" thickBot="1">
      <c r="A2968" s="409">
        <v>202202</v>
      </c>
      <c r="B2968" s="416" t="s">
        <v>1166</v>
      </c>
      <c r="C2968" s="417" t="s">
        <v>791</v>
      </c>
      <c r="D2968" s="418" t="s">
        <v>337</v>
      </c>
      <c r="E2968" s="419">
        <v>66603</v>
      </c>
      <c r="F2968" s="413">
        <v>107.45</v>
      </c>
      <c r="G2968" s="414">
        <f t="shared" si="92"/>
        <v>619.85109353187522</v>
      </c>
      <c r="H2968" s="415">
        <f t="shared" si="93"/>
        <v>3.099255467659376</v>
      </c>
    </row>
    <row r="2969" spans="1:8" ht="15" hidden="1" thickBot="1">
      <c r="A2969" s="409">
        <v>202202</v>
      </c>
      <c r="B2969" s="416" t="s">
        <v>1167</v>
      </c>
      <c r="C2969" s="417" t="s">
        <v>791</v>
      </c>
      <c r="D2969" s="418" t="s">
        <v>337</v>
      </c>
      <c r="E2969" s="419">
        <v>62277</v>
      </c>
      <c r="F2969" s="413">
        <v>107.45</v>
      </c>
      <c r="G2969" s="414">
        <f t="shared" si="92"/>
        <v>579.59050721265703</v>
      </c>
      <c r="H2969" s="415">
        <f t="shared" si="93"/>
        <v>2.897952536063285</v>
      </c>
    </row>
    <row r="2970" spans="1:8" ht="15" hidden="1" thickBot="1">
      <c r="A2970" s="409">
        <v>202202</v>
      </c>
      <c r="B2970" s="416" t="s">
        <v>1168</v>
      </c>
      <c r="C2970" s="417" t="s">
        <v>791</v>
      </c>
      <c r="D2970" s="418" t="s">
        <v>337</v>
      </c>
      <c r="E2970" s="419">
        <v>79915</v>
      </c>
      <c r="F2970" s="413">
        <v>107.45</v>
      </c>
      <c r="G2970" s="414">
        <f t="shared" si="92"/>
        <v>743.74127501163332</v>
      </c>
      <c r="H2970" s="415">
        <f t="shared" si="93"/>
        <v>3.7187063750581668</v>
      </c>
    </row>
    <row r="2971" spans="1:8" ht="15" hidden="1" thickBot="1">
      <c r="A2971" s="409">
        <v>202202</v>
      </c>
      <c r="B2971" s="416" t="s">
        <v>1169</v>
      </c>
      <c r="C2971" s="417" t="s">
        <v>791</v>
      </c>
      <c r="D2971" s="418" t="s">
        <v>339</v>
      </c>
      <c r="E2971" s="419">
        <v>400</v>
      </c>
      <c r="F2971" s="413">
        <v>107.45</v>
      </c>
      <c r="G2971" s="414">
        <f t="shared" si="92"/>
        <v>3.7226617031177289</v>
      </c>
      <c r="H2971" s="415">
        <f t="shared" si="93"/>
        <v>3.7226617031177289</v>
      </c>
    </row>
    <row r="2972" spans="1:8" ht="15" hidden="1" thickBot="1">
      <c r="A2972" s="409">
        <v>202202</v>
      </c>
      <c r="B2972" s="416" t="s">
        <v>1170</v>
      </c>
      <c r="C2972" s="417" t="s">
        <v>791</v>
      </c>
      <c r="D2972" s="418" t="s">
        <v>337</v>
      </c>
      <c r="E2972" s="419">
        <v>68432</v>
      </c>
      <c r="F2972" s="413">
        <v>107.45</v>
      </c>
      <c r="G2972" s="414">
        <f t="shared" si="92"/>
        <v>636.87296416938113</v>
      </c>
      <c r="H2972" s="415">
        <f t="shared" si="93"/>
        <v>3.1843648208469055</v>
      </c>
    </row>
    <row r="2973" spans="1:8" ht="15" hidden="1" thickBot="1">
      <c r="A2973" s="409">
        <v>202202</v>
      </c>
      <c r="B2973" s="416" t="s">
        <v>1171</v>
      </c>
      <c r="C2973" s="417" t="s">
        <v>791</v>
      </c>
      <c r="D2973" s="418" t="s">
        <v>337</v>
      </c>
      <c r="E2973" s="419">
        <v>70393</v>
      </c>
      <c r="F2973" s="413">
        <v>107.45</v>
      </c>
      <c r="G2973" s="414">
        <f t="shared" si="92"/>
        <v>655.12331316891573</v>
      </c>
      <c r="H2973" s="415">
        <f t="shared" si="93"/>
        <v>3.2756165658445786</v>
      </c>
    </row>
    <row r="2974" spans="1:8" ht="15" hidden="1" thickBot="1">
      <c r="A2974" s="409">
        <v>202202</v>
      </c>
      <c r="B2974" s="416" t="s">
        <v>1172</v>
      </c>
      <c r="C2974" s="417" t="s">
        <v>791</v>
      </c>
      <c r="D2974" s="418" t="s">
        <v>339</v>
      </c>
      <c r="E2974" s="419">
        <v>352</v>
      </c>
      <c r="F2974" s="413">
        <v>107.45</v>
      </c>
      <c r="G2974" s="414">
        <f t="shared" si="92"/>
        <v>3.2759422987436015</v>
      </c>
      <c r="H2974" s="415">
        <f t="shared" si="93"/>
        <v>3.2759422987436015</v>
      </c>
    </row>
    <row r="2975" spans="1:8" ht="15" hidden="1" thickBot="1">
      <c r="A2975" s="409">
        <v>202202</v>
      </c>
      <c r="B2975" s="416" t="s">
        <v>1173</v>
      </c>
      <c r="C2975" s="417" t="s">
        <v>791</v>
      </c>
      <c r="D2975" s="418" t="s">
        <v>339</v>
      </c>
      <c r="E2975" s="419">
        <v>342</v>
      </c>
      <c r="F2975" s="413">
        <v>107.45</v>
      </c>
      <c r="G2975" s="414">
        <f t="shared" si="92"/>
        <v>3.1828757561656582</v>
      </c>
      <c r="H2975" s="415">
        <f t="shared" si="93"/>
        <v>3.1828757561656582</v>
      </c>
    </row>
    <row r="2976" spans="1:8" ht="15" hidden="1" thickBot="1">
      <c r="A2976" s="409">
        <v>202202</v>
      </c>
      <c r="B2976" s="416" t="s">
        <v>1174</v>
      </c>
      <c r="C2976" s="417" t="s">
        <v>791</v>
      </c>
      <c r="D2976" s="418" t="s">
        <v>337</v>
      </c>
      <c r="E2976" s="419">
        <v>78069</v>
      </c>
      <c r="F2976" s="413">
        <v>107.45</v>
      </c>
      <c r="G2976" s="414">
        <f t="shared" si="92"/>
        <v>726.56119125174496</v>
      </c>
      <c r="H2976" s="415">
        <f t="shared" si="93"/>
        <v>3.6328059562587249</v>
      </c>
    </row>
    <row r="2977" spans="1:8" ht="15" hidden="1" thickBot="1">
      <c r="A2977" s="409">
        <v>202202</v>
      </c>
      <c r="B2977" s="416" t="s">
        <v>1175</v>
      </c>
      <c r="C2977" s="417" t="s">
        <v>791</v>
      </c>
      <c r="D2977" s="418" t="s">
        <v>337</v>
      </c>
      <c r="E2977" s="419">
        <v>69259</v>
      </c>
      <c r="F2977" s="413">
        <v>107.45</v>
      </c>
      <c r="G2977" s="414">
        <f t="shared" si="92"/>
        <v>644.56956724057704</v>
      </c>
      <c r="H2977" s="415">
        <f t="shared" si="93"/>
        <v>3.2228478362028854</v>
      </c>
    </row>
    <row r="2978" spans="1:8" ht="15" hidden="1" thickBot="1">
      <c r="A2978" s="409">
        <v>202202</v>
      </c>
      <c r="B2978" s="416" t="s">
        <v>1176</v>
      </c>
      <c r="C2978" s="417" t="s">
        <v>791</v>
      </c>
      <c r="D2978" s="418" t="s">
        <v>337</v>
      </c>
      <c r="E2978" s="419">
        <v>82650</v>
      </c>
      <c r="F2978" s="413">
        <v>107.45</v>
      </c>
      <c r="G2978" s="414">
        <f t="shared" si="92"/>
        <v>769.19497440670079</v>
      </c>
      <c r="H2978" s="415">
        <f t="shared" si="93"/>
        <v>3.8459748720335041</v>
      </c>
    </row>
    <row r="2979" spans="1:8" ht="15" hidden="1" thickBot="1">
      <c r="A2979" s="409">
        <v>202202</v>
      </c>
      <c r="B2979" s="416" t="s">
        <v>1177</v>
      </c>
      <c r="C2979" s="417" t="s">
        <v>791</v>
      </c>
      <c r="D2979" s="418" t="s">
        <v>337</v>
      </c>
      <c r="E2979" s="419">
        <v>63597</v>
      </c>
      <c r="F2979" s="413">
        <v>107.45</v>
      </c>
      <c r="G2979" s="414">
        <f t="shared" si="92"/>
        <v>591.87529083294555</v>
      </c>
      <c r="H2979" s="415">
        <f t="shared" si="93"/>
        <v>2.9593764541647278</v>
      </c>
    </row>
    <row r="2980" spans="1:8" ht="15" hidden="1" thickBot="1">
      <c r="A2980" s="409">
        <v>202202</v>
      </c>
      <c r="B2980" s="416" t="s">
        <v>1178</v>
      </c>
      <c r="C2980" s="417" t="s">
        <v>791</v>
      </c>
      <c r="D2980" s="418" t="s">
        <v>339</v>
      </c>
      <c r="E2980" s="419">
        <v>318</v>
      </c>
      <c r="F2980" s="413">
        <v>107.45</v>
      </c>
      <c r="G2980" s="414">
        <f t="shared" si="92"/>
        <v>2.9595160539785947</v>
      </c>
      <c r="H2980" s="415">
        <f t="shared" si="93"/>
        <v>2.9595160539785947</v>
      </c>
    </row>
    <row r="2981" spans="1:8" ht="15" hidden="1" thickBot="1">
      <c r="A2981" s="409">
        <v>202202</v>
      </c>
      <c r="B2981" s="416" t="s">
        <v>1179</v>
      </c>
      <c r="C2981" s="417" t="s">
        <v>791</v>
      </c>
      <c r="D2981" s="418" t="s">
        <v>339</v>
      </c>
      <c r="E2981" s="419">
        <v>413</v>
      </c>
      <c r="F2981" s="413">
        <v>107.45</v>
      </c>
      <c r="G2981" s="414">
        <f t="shared" si="92"/>
        <v>3.8436482084690553</v>
      </c>
      <c r="H2981" s="415">
        <f t="shared" si="93"/>
        <v>3.8436482084690553</v>
      </c>
    </row>
    <row r="2982" spans="1:8" ht="15" hidden="1" thickBot="1">
      <c r="A2982" s="409">
        <v>202202</v>
      </c>
      <c r="B2982" s="416" t="s">
        <v>1180</v>
      </c>
      <c r="C2982" s="417" t="s">
        <v>791</v>
      </c>
      <c r="D2982" s="418" t="s">
        <v>337</v>
      </c>
      <c r="E2982" s="419">
        <v>91726</v>
      </c>
      <c r="F2982" s="413">
        <v>107.45</v>
      </c>
      <c r="G2982" s="414">
        <f t="shared" si="92"/>
        <v>853.6621684504421</v>
      </c>
      <c r="H2982" s="415">
        <f t="shared" si="93"/>
        <v>4.2683108422522107</v>
      </c>
    </row>
    <row r="2983" spans="1:8" ht="15" hidden="1" thickBot="1">
      <c r="A2983" s="409">
        <v>202202</v>
      </c>
      <c r="B2983" s="416" t="s">
        <v>1181</v>
      </c>
      <c r="C2983" s="417" t="s">
        <v>791</v>
      </c>
      <c r="D2983" s="418" t="s">
        <v>339</v>
      </c>
      <c r="E2983" s="419">
        <v>459</v>
      </c>
      <c r="F2983" s="413">
        <v>107.45</v>
      </c>
      <c r="G2983" s="414">
        <f t="shared" si="92"/>
        <v>4.2717543043275938</v>
      </c>
      <c r="H2983" s="415">
        <f t="shared" si="93"/>
        <v>4.2717543043275938</v>
      </c>
    </row>
    <row r="2984" spans="1:8" ht="15" hidden="1" thickBot="1">
      <c r="A2984" s="409">
        <v>202202</v>
      </c>
      <c r="B2984" s="416" t="s">
        <v>1182</v>
      </c>
      <c r="C2984" s="417" t="s">
        <v>791</v>
      </c>
      <c r="D2984" s="418" t="s">
        <v>337</v>
      </c>
      <c r="E2984" s="419">
        <v>75121</v>
      </c>
      <c r="F2984" s="413">
        <v>107.45</v>
      </c>
      <c r="G2984" s="414">
        <f t="shared" si="92"/>
        <v>699.12517449976735</v>
      </c>
      <c r="H2984" s="415">
        <f t="shared" si="93"/>
        <v>3.4956258724988367</v>
      </c>
    </row>
    <row r="2985" spans="1:8" ht="15" hidden="1" thickBot="1">
      <c r="A2985" s="409">
        <v>202202</v>
      </c>
      <c r="B2985" s="416" t="s">
        <v>1183</v>
      </c>
      <c r="C2985" s="417" t="s">
        <v>791</v>
      </c>
      <c r="D2985" s="418" t="s">
        <v>339</v>
      </c>
      <c r="E2985" s="419">
        <v>376</v>
      </c>
      <c r="F2985" s="413">
        <v>107.45</v>
      </c>
      <c r="G2985" s="414">
        <f t="shared" si="92"/>
        <v>3.4993020009306655</v>
      </c>
      <c r="H2985" s="415">
        <f t="shared" si="93"/>
        <v>3.4993020009306655</v>
      </c>
    </row>
    <row r="2986" spans="1:8" ht="15" hidden="1" thickBot="1">
      <c r="A2986" s="409">
        <v>202202</v>
      </c>
      <c r="B2986" s="416" t="s">
        <v>1184</v>
      </c>
      <c r="C2986" s="417" t="s">
        <v>791</v>
      </c>
      <c r="D2986" s="418" t="s">
        <v>337</v>
      </c>
      <c r="E2986" s="419">
        <v>83852</v>
      </c>
      <c r="F2986" s="413">
        <v>107.45</v>
      </c>
      <c r="G2986" s="414">
        <f t="shared" si="92"/>
        <v>780.3815728245695</v>
      </c>
      <c r="H2986" s="415">
        <f t="shared" si="93"/>
        <v>3.9019078641228475</v>
      </c>
    </row>
    <row r="2987" spans="1:8" ht="15" hidden="1" thickBot="1">
      <c r="A2987" s="409">
        <v>202202</v>
      </c>
      <c r="B2987" s="416" t="s">
        <v>1185</v>
      </c>
      <c r="C2987" s="417" t="s">
        <v>791</v>
      </c>
      <c r="D2987" s="418" t="s">
        <v>339</v>
      </c>
      <c r="E2987" s="419">
        <v>419</v>
      </c>
      <c r="F2987" s="413">
        <v>107.45</v>
      </c>
      <c r="G2987" s="414">
        <f t="shared" si="92"/>
        <v>3.8994881340158214</v>
      </c>
      <c r="H2987" s="415">
        <f t="shared" si="93"/>
        <v>3.8994881340158214</v>
      </c>
    </row>
    <row r="2988" spans="1:8" ht="15" hidden="1" thickBot="1">
      <c r="A2988" s="409">
        <v>202202</v>
      </c>
      <c r="B2988" s="416" t="s">
        <v>1186</v>
      </c>
      <c r="C2988" s="417" t="s">
        <v>791</v>
      </c>
      <c r="D2988" s="418" t="s">
        <v>337</v>
      </c>
      <c r="E2988" s="419">
        <v>102045</v>
      </c>
      <c r="F2988" s="413">
        <v>107.45</v>
      </c>
      <c r="G2988" s="414">
        <f t="shared" si="92"/>
        <v>949.69753373662161</v>
      </c>
      <c r="H2988" s="415">
        <f t="shared" si="93"/>
        <v>4.7484876686831079</v>
      </c>
    </row>
    <row r="2989" spans="1:8" ht="15" hidden="1" thickBot="1">
      <c r="A2989" s="409">
        <v>202202</v>
      </c>
      <c r="B2989" s="416" t="s">
        <v>1187</v>
      </c>
      <c r="C2989" s="417" t="s">
        <v>791</v>
      </c>
      <c r="D2989" s="418" t="s">
        <v>337</v>
      </c>
      <c r="E2989" s="419">
        <v>55643</v>
      </c>
      <c r="F2989" s="413">
        <v>107.45</v>
      </c>
      <c r="G2989" s="414">
        <f t="shared" si="92"/>
        <v>517.85016286644952</v>
      </c>
      <c r="H2989" s="415">
        <f t="shared" si="93"/>
        <v>2.5892508143322477</v>
      </c>
    </row>
    <row r="2990" spans="1:8" ht="15" hidden="1" thickBot="1">
      <c r="A2990" s="409">
        <v>202202</v>
      </c>
      <c r="B2990" s="416" t="s">
        <v>1188</v>
      </c>
      <c r="C2990" s="417" t="s">
        <v>791</v>
      </c>
      <c r="D2990" s="418" t="s">
        <v>339</v>
      </c>
      <c r="E2990" s="419">
        <v>278</v>
      </c>
      <c r="F2990" s="413">
        <v>107.45</v>
      </c>
      <c r="G2990" s="414">
        <f t="shared" si="92"/>
        <v>2.5872498836668218</v>
      </c>
      <c r="H2990" s="415">
        <f t="shared" si="93"/>
        <v>2.5872498836668218</v>
      </c>
    </row>
    <row r="2991" spans="1:8" ht="15" hidden="1" thickBot="1">
      <c r="A2991" s="409">
        <v>202202</v>
      </c>
      <c r="B2991" s="416" t="s">
        <v>1189</v>
      </c>
      <c r="C2991" s="417" t="s">
        <v>791</v>
      </c>
      <c r="D2991" s="418" t="s">
        <v>337</v>
      </c>
      <c r="E2991" s="419">
        <v>59994</v>
      </c>
      <c r="F2991" s="413">
        <v>107.45</v>
      </c>
      <c r="G2991" s="414">
        <f t="shared" si="92"/>
        <v>558.34341554211255</v>
      </c>
      <c r="H2991" s="415">
        <f t="shared" si="93"/>
        <v>2.7917170777105627</v>
      </c>
    </row>
    <row r="2992" spans="1:8" ht="15" hidden="1" thickBot="1">
      <c r="A2992" s="409">
        <v>202202</v>
      </c>
      <c r="B2992" s="416" t="s">
        <v>1190</v>
      </c>
      <c r="C2992" s="417" t="s">
        <v>791</v>
      </c>
      <c r="D2992" s="418" t="s">
        <v>339</v>
      </c>
      <c r="E2992" s="419">
        <v>300</v>
      </c>
      <c r="F2992" s="413">
        <v>107.45</v>
      </c>
      <c r="G2992" s="414">
        <f t="shared" si="92"/>
        <v>2.7919962773382969</v>
      </c>
      <c r="H2992" s="415">
        <f t="shared" si="93"/>
        <v>2.7919962773382969</v>
      </c>
    </row>
    <row r="2993" spans="1:8" ht="15" hidden="1" thickBot="1">
      <c r="A2993" s="409">
        <v>202202</v>
      </c>
      <c r="B2993" s="416" t="s">
        <v>1191</v>
      </c>
      <c r="C2993" s="417" t="s">
        <v>791</v>
      </c>
      <c r="D2993" s="418" t="s">
        <v>339</v>
      </c>
      <c r="E2993" s="419">
        <v>0.01</v>
      </c>
      <c r="F2993" s="413">
        <v>107.45</v>
      </c>
      <c r="G2993" s="414">
        <f t="shared" si="92"/>
        <v>9.3066542577943234E-5</v>
      </c>
      <c r="H2993" s="415">
        <f t="shared" si="93"/>
        <v>9.3066542577943234E-5</v>
      </c>
    </row>
    <row r="2994" spans="1:8" ht="15" hidden="1" thickBot="1">
      <c r="A2994" s="409">
        <v>202202</v>
      </c>
      <c r="B2994" s="416" t="s">
        <v>1192</v>
      </c>
      <c r="C2994" s="417" t="s">
        <v>791</v>
      </c>
      <c r="D2994" s="418" t="s">
        <v>337</v>
      </c>
      <c r="E2994" s="419">
        <v>65753</v>
      </c>
      <c r="F2994" s="413">
        <v>107.45</v>
      </c>
      <c r="G2994" s="414">
        <f t="shared" si="92"/>
        <v>611.94043741275016</v>
      </c>
      <c r="H2994" s="415">
        <f t="shared" si="93"/>
        <v>3.0597021870637509</v>
      </c>
    </row>
    <row r="2995" spans="1:8" ht="15" hidden="1" thickBot="1">
      <c r="A2995" s="409">
        <v>202202</v>
      </c>
      <c r="B2995" s="416" t="s">
        <v>1193</v>
      </c>
      <c r="C2995" s="417" t="s">
        <v>791</v>
      </c>
      <c r="D2995" s="418" t="s">
        <v>339</v>
      </c>
      <c r="E2995" s="419">
        <v>329</v>
      </c>
      <c r="F2995" s="413">
        <v>107.45</v>
      </c>
      <c r="G2995" s="414">
        <f t="shared" si="92"/>
        <v>3.0618892508143323</v>
      </c>
      <c r="H2995" s="415">
        <f t="shared" si="93"/>
        <v>3.0618892508143323</v>
      </c>
    </row>
    <row r="2996" spans="1:8" ht="15" hidden="1" thickBot="1">
      <c r="A2996" s="409">
        <v>202202</v>
      </c>
      <c r="B2996" s="416" t="s">
        <v>1194</v>
      </c>
      <c r="C2996" s="417" t="s">
        <v>791</v>
      </c>
      <c r="D2996" s="418" t="s">
        <v>337</v>
      </c>
      <c r="E2996" s="419">
        <v>80147</v>
      </c>
      <c r="F2996" s="413">
        <v>107.45</v>
      </c>
      <c r="G2996" s="414">
        <f t="shared" si="92"/>
        <v>745.90041879944158</v>
      </c>
      <c r="H2996" s="415">
        <f t="shared" si="93"/>
        <v>3.7295020939972079</v>
      </c>
    </row>
    <row r="2997" spans="1:8" ht="15" hidden="1" thickBot="1">
      <c r="A2997" s="409">
        <v>202202</v>
      </c>
      <c r="B2997" s="416" t="s">
        <v>1195</v>
      </c>
      <c r="C2997" s="417" t="s">
        <v>791</v>
      </c>
      <c r="D2997" s="418" t="s">
        <v>339</v>
      </c>
      <c r="E2997" s="419">
        <v>401</v>
      </c>
      <c r="F2997" s="413">
        <v>107.45</v>
      </c>
      <c r="G2997" s="414">
        <f t="shared" si="92"/>
        <v>3.7319683573755236</v>
      </c>
      <c r="H2997" s="415">
        <f t="shared" si="93"/>
        <v>3.7319683573755236</v>
      </c>
    </row>
    <row r="2998" spans="1:8" ht="15" hidden="1" thickBot="1">
      <c r="A2998" s="409">
        <v>202202</v>
      </c>
      <c r="B2998" s="416" t="s">
        <v>1196</v>
      </c>
      <c r="C2998" s="417" t="s">
        <v>791</v>
      </c>
      <c r="D2998" s="418" t="s">
        <v>337</v>
      </c>
      <c r="E2998" s="419">
        <v>51473</v>
      </c>
      <c r="F2998" s="413">
        <v>107.45</v>
      </c>
      <c r="G2998" s="414">
        <f t="shared" si="92"/>
        <v>479.04141461144718</v>
      </c>
      <c r="H2998" s="415">
        <f t="shared" si="93"/>
        <v>2.3952070730572359</v>
      </c>
    </row>
    <row r="2999" spans="1:8" ht="15" hidden="1" thickBot="1">
      <c r="A2999" s="409">
        <v>202202</v>
      </c>
      <c r="B2999" s="416" t="s">
        <v>1197</v>
      </c>
      <c r="C2999" s="417" t="s">
        <v>791</v>
      </c>
      <c r="D2999" s="418" t="s">
        <v>339</v>
      </c>
      <c r="E2999" s="419">
        <v>257</v>
      </c>
      <c r="F2999" s="413">
        <v>107.45</v>
      </c>
      <c r="G2999" s="414">
        <f t="shared" si="92"/>
        <v>2.391810144253141</v>
      </c>
      <c r="H2999" s="415">
        <f t="shared" si="93"/>
        <v>2.391810144253141</v>
      </c>
    </row>
    <row r="3000" spans="1:8" ht="15" hidden="1" thickBot="1">
      <c r="A3000" s="409">
        <v>202202</v>
      </c>
      <c r="B3000" s="416" t="s">
        <v>1198</v>
      </c>
      <c r="C3000" s="417" t="s">
        <v>791</v>
      </c>
      <c r="D3000" s="418" t="s">
        <v>337</v>
      </c>
      <c r="E3000" s="419">
        <v>67815</v>
      </c>
      <c r="F3000" s="413">
        <v>107.45</v>
      </c>
      <c r="G3000" s="414">
        <f t="shared" si="92"/>
        <v>631.130758492322</v>
      </c>
      <c r="H3000" s="415">
        <f t="shared" si="93"/>
        <v>3.1556537924616102</v>
      </c>
    </row>
    <row r="3001" spans="1:8" ht="15" hidden="1" thickBot="1">
      <c r="A3001" s="409">
        <v>202202</v>
      </c>
      <c r="B3001" s="416" t="s">
        <v>1199</v>
      </c>
      <c r="C3001" s="417" t="s">
        <v>791</v>
      </c>
      <c r="D3001" s="418" t="s">
        <v>339</v>
      </c>
      <c r="E3001" s="419">
        <v>339</v>
      </c>
      <c r="F3001" s="413">
        <v>107.45</v>
      </c>
      <c r="G3001" s="414">
        <f t="shared" si="92"/>
        <v>3.1549557933922756</v>
      </c>
      <c r="H3001" s="415">
        <f t="shared" si="93"/>
        <v>3.1549557933922756</v>
      </c>
    </row>
    <row r="3002" spans="1:8" ht="15" hidden="1" thickBot="1">
      <c r="A3002" s="409">
        <v>202202</v>
      </c>
      <c r="B3002" s="416" t="s">
        <v>1200</v>
      </c>
      <c r="C3002" s="417" t="s">
        <v>791</v>
      </c>
      <c r="D3002" s="418" t="s">
        <v>337</v>
      </c>
      <c r="E3002" s="419">
        <v>90820</v>
      </c>
      <c r="F3002" s="413">
        <v>107.45</v>
      </c>
      <c r="G3002" s="414">
        <f t="shared" si="92"/>
        <v>845.23033969288042</v>
      </c>
      <c r="H3002" s="415">
        <f t="shared" si="93"/>
        <v>4.2261516984644025</v>
      </c>
    </row>
    <row r="3003" spans="1:8" ht="15" hidden="1" thickBot="1">
      <c r="A3003" s="409">
        <v>202202</v>
      </c>
      <c r="B3003" s="416" t="s">
        <v>1201</v>
      </c>
      <c r="C3003" s="417" t="s">
        <v>791</v>
      </c>
      <c r="D3003" s="418" t="s">
        <v>339</v>
      </c>
      <c r="E3003" s="419">
        <v>454</v>
      </c>
      <c r="F3003" s="413">
        <v>107.45</v>
      </c>
      <c r="G3003" s="414">
        <f t="shared" si="92"/>
        <v>4.2252210330386228</v>
      </c>
      <c r="H3003" s="415">
        <f t="shared" si="93"/>
        <v>4.2252210330386228</v>
      </c>
    </row>
    <row r="3004" spans="1:8" ht="15" hidden="1" thickBot="1">
      <c r="A3004" s="409">
        <v>202202</v>
      </c>
      <c r="B3004" s="416" t="s">
        <v>1202</v>
      </c>
      <c r="C3004" s="417" t="s">
        <v>791</v>
      </c>
      <c r="D3004" s="418" t="s">
        <v>337</v>
      </c>
      <c r="E3004" s="419">
        <v>74016</v>
      </c>
      <c r="F3004" s="413">
        <v>107.45</v>
      </c>
      <c r="G3004" s="414">
        <f t="shared" si="92"/>
        <v>688.84132154490464</v>
      </c>
      <c r="H3004" s="415">
        <f t="shared" si="93"/>
        <v>3.444206607724523</v>
      </c>
    </row>
    <row r="3005" spans="1:8" ht="15" hidden="1" thickBot="1">
      <c r="A3005" s="409">
        <v>202202</v>
      </c>
      <c r="B3005" s="416" t="s">
        <v>1203</v>
      </c>
      <c r="C3005" s="417" t="s">
        <v>791</v>
      </c>
      <c r="D3005" s="418" t="s">
        <v>339</v>
      </c>
      <c r="E3005" s="419">
        <v>370</v>
      </c>
      <c r="F3005" s="413">
        <v>107.45</v>
      </c>
      <c r="G3005" s="414">
        <f t="shared" si="92"/>
        <v>3.4434620753838994</v>
      </c>
      <c r="H3005" s="415">
        <f t="shared" si="93"/>
        <v>3.4434620753838994</v>
      </c>
    </row>
    <row r="3006" spans="1:8" ht="15" hidden="1" thickBot="1">
      <c r="A3006" s="409">
        <v>202202</v>
      </c>
      <c r="B3006" s="416" t="s">
        <v>1204</v>
      </c>
      <c r="C3006" s="417" t="s">
        <v>791</v>
      </c>
      <c r="D3006" s="418" t="s">
        <v>337</v>
      </c>
      <c r="E3006" s="419">
        <v>49168</v>
      </c>
      <c r="F3006" s="413">
        <v>107.45</v>
      </c>
      <c r="G3006" s="414">
        <f t="shared" si="92"/>
        <v>457.58957654723127</v>
      </c>
      <c r="H3006" s="415">
        <f t="shared" si="93"/>
        <v>2.2879478827361566</v>
      </c>
    </row>
    <row r="3007" spans="1:8" ht="15" hidden="1" thickBot="1">
      <c r="A3007" s="409">
        <v>202202</v>
      </c>
      <c r="B3007" s="416" t="s">
        <v>1205</v>
      </c>
      <c r="C3007" s="417" t="s">
        <v>791</v>
      </c>
      <c r="D3007" s="418" t="s">
        <v>339</v>
      </c>
      <c r="E3007" s="419">
        <v>246</v>
      </c>
      <c r="F3007" s="413">
        <v>107.45</v>
      </c>
      <c r="G3007" s="414">
        <f t="shared" si="92"/>
        <v>2.2894369474174034</v>
      </c>
      <c r="H3007" s="415">
        <f t="shared" si="93"/>
        <v>2.2894369474174034</v>
      </c>
    </row>
    <row r="3008" spans="1:8" ht="15" hidden="1" thickBot="1">
      <c r="A3008" s="409">
        <v>202202</v>
      </c>
      <c r="B3008" s="416" t="s">
        <v>1206</v>
      </c>
      <c r="C3008" s="417" t="s">
        <v>791</v>
      </c>
      <c r="D3008" s="418" t="s">
        <v>337</v>
      </c>
      <c r="E3008" s="419">
        <v>72777</v>
      </c>
      <c r="F3008" s="413">
        <v>107.45</v>
      </c>
      <c r="G3008" s="414">
        <f t="shared" si="92"/>
        <v>677.31037691949746</v>
      </c>
      <c r="H3008" s="415">
        <f t="shared" si="93"/>
        <v>3.3865518845974871</v>
      </c>
    </row>
    <row r="3009" spans="1:8" ht="15" hidden="1" thickBot="1">
      <c r="A3009" s="409">
        <v>202202</v>
      </c>
      <c r="B3009" s="416" t="s">
        <v>1207</v>
      </c>
      <c r="C3009" s="417" t="s">
        <v>791</v>
      </c>
      <c r="D3009" s="418" t="s">
        <v>339</v>
      </c>
      <c r="E3009" s="419">
        <v>364</v>
      </c>
      <c r="F3009" s="413">
        <v>107.45</v>
      </c>
      <c r="G3009" s="414">
        <f t="shared" si="92"/>
        <v>3.3876221498371333</v>
      </c>
      <c r="H3009" s="415">
        <f t="shared" si="93"/>
        <v>3.3876221498371333</v>
      </c>
    </row>
    <row r="3010" spans="1:8" ht="15" hidden="1" thickBot="1">
      <c r="A3010" s="409">
        <v>202202</v>
      </c>
      <c r="B3010" s="416" t="s">
        <v>1208</v>
      </c>
      <c r="C3010" s="417" t="s">
        <v>791</v>
      </c>
      <c r="D3010" s="418" t="s">
        <v>337</v>
      </c>
      <c r="E3010" s="419">
        <v>67641</v>
      </c>
      <c r="F3010" s="413">
        <v>107.45</v>
      </c>
      <c r="G3010" s="414">
        <f t="shared" ref="G3010:G3073" si="94">+E3010/F3010</f>
        <v>629.51140065146581</v>
      </c>
      <c r="H3010" s="415">
        <f t="shared" ref="H3010:H3073" si="95">IF(D3010="TB",G3010/200,IF(D3010="LT",G3010,"VER"))</f>
        <v>3.147557003257329</v>
      </c>
    </row>
    <row r="3011" spans="1:8" ht="15" hidden="1" thickBot="1">
      <c r="A3011" s="409">
        <v>202202</v>
      </c>
      <c r="B3011" s="416" t="s">
        <v>1209</v>
      </c>
      <c r="C3011" s="417" t="s">
        <v>791</v>
      </c>
      <c r="D3011" s="418" t="s">
        <v>337</v>
      </c>
      <c r="E3011" s="419">
        <v>61117</v>
      </c>
      <c r="F3011" s="413">
        <v>107.45</v>
      </c>
      <c r="G3011" s="414">
        <f t="shared" si="94"/>
        <v>568.79478827361561</v>
      </c>
      <c r="H3011" s="415">
        <f t="shared" si="95"/>
        <v>2.8439739413680782</v>
      </c>
    </row>
    <row r="3012" spans="1:8" ht="15" hidden="1" thickBot="1">
      <c r="A3012" s="409">
        <v>202202</v>
      </c>
      <c r="B3012" s="416" t="s">
        <v>1210</v>
      </c>
      <c r="C3012" s="417" t="s">
        <v>791</v>
      </c>
      <c r="D3012" s="418" t="s">
        <v>339</v>
      </c>
      <c r="E3012" s="419">
        <v>306</v>
      </c>
      <c r="F3012" s="413">
        <v>107.45</v>
      </c>
      <c r="G3012" s="414">
        <f t="shared" si="94"/>
        <v>2.8478362028850626</v>
      </c>
      <c r="H3012" s="415">
        <f t="shared" si="95"/>
        <v>2.8478362028850626</v>
      </c>
    </row>
    <row r="3013" spans="1:8" ht="15" hidden="1" thickBot="1">
      <c r="A3013" s="409">
        <v>202202</v>
      </c>
      <c r="B3013" s="416" t="s">
        <v>1211</v>
      </c>
      <c r="C3013" s="410" t="s">
        <v>791</v>
      </c>
      <c r="D3013" s="418" t="s">
        <v>337</v>
      </c>
      <c r="E3013" s="419">
        <v>91726</v>
      </c>
      <c r="F3013" s="413">
        <v>107.45</v>
      </c>
      <c r="G3013" s="414">
        <f t="shared" si="94"/>
        <v>853.6621684504421</v>
      </c>
      <c r="H3013" s="415">
        <f t="shared" si="95"/>
        <v>4.2683108422522107</v>
      </c>
    </row>
    <row r="3014" spans="1:8" ht="15" hidden="1" thickBot="1">
      <c r="A3014" s="409">
        <v>202202</v>
      </c>
      <c r="B3014" s="416" t="s">
        <v>1212</v>
      </c>
      <c r="C3014" s="417" t="s">
        <v>791</v>
      </c>
      <c r="D3014" s="418" t="s">
        <v>339</v>
      </c>
      <c r="E3014" s="419">
        <v>459</v>
      </c>
      <c r="F3014" s="413">
        <v>107.45</v>
      </c>
      <c r="G3014" s="414">
        <f t="shared" si="94"/>
        <v>4.2717543043275938</v>
      </c>
      <c r="H3014" s="415">
        <f t="shared" si="95"/>
        <v>4.2717543043275938</v>
      </c>
    </row>
    <row r="3015" spans="1:8" ht="15" hidden="1" thickBot="1">
      <c r="A3015" s="409">
        <v>202202</v>
      </c>
      <c r="B3015" s="416" t="s">
        <v>1213</v>
      </c>
      <c r="C3015" s="417" t="s">
        <v>791</v>
      </c>
      <c r="D3015" s="418" t="s">
        <v>337</v>
      </c>
      <c r="E3015" s="419">
        <v>85233</v>
      </c>
      <c r="F3015" s="413">
        <v>107.45</v>
      </c>
      <c r="G3015" s="414">
        <f t="shared" si="94"/>
        <v>793.23406235458356</v>
      </c>
      <c r="H3015" s="415">
        <f t="shared" si="95"/>
        <v>3.9661703117729177</v>
      </c>
    </row>
    <row r="3016" spans="1:8" ht="15" hidden="1" thickBot="1">
      <c r="A3016" s="409">
        <v>202202</v>
      </c>
      <c r="B3016" s="416" t="s">
        <v>1214</v>
      </c>
      <c r="C3016" s="417" t="s">
        <v>791</v>
      </c>
      <c r="D3016" s="418" t="s">
        <v>339</v>
      </c>
      <c r="E3016" s="419">
        <v>426</v>
      </c>
      <c r="F3016" s="413">
        <v>107.45</v>
      </c>
      <c r="G3016" s="414">
        <f t="shared" si="94"/>
        <v>3.9646347138203817</v>
      </c>
      <c r="H3016" s="415">
        <f t="shared" si="95"/>
        <v>3.9646347138203817</v>
      </c>
    </row>
    <row r="3017" spans="1:8" ht="15" hidden="1" thickBot="1">
      <c r="A3017" s="409">
        <v>202202</v>
      </c>
      <c r="B3017" s="416" t="s">
        <v>1215</v>
      </c>
      <c r="C3017" s="417" t="s">
        <v>791</v>
      </c>
      <c r="D3017" s="418" t="s">
        <v>337</v>
      </c>
      <c r="E3017" s="419">
        <v>84581</v>
      </c>
      <c r="F3017" s="413">
        <v>107.45</v>
      </c>
      <c r="G3017" s="414">
        <f t="shared" si="94"/>
        <v>787.16612377850163</v>
      </c>
      <c r="H3017" s="415">
        <f t="shared" si="95"/>
        <v>3.9358306188925081</v>
      </c>
    </row>
    <row r="3018" spans="1:8" ht="15" hidden="1" thickBot="1">
      <c r="A3018" s="409">
        <v>202202</v>
      </c>
      <c r="B3018" s="416" t="s">
        <v>1216</v>
      </c>
      <c r="C3018" s="417" t="s">
        <v>791</v>
      </c>
      <c r="D3018" s="418" t="s">
        <v>339</v>
      </c>
      <c r="E3018" s="419">
        <v>423</v>
      </c>
      <c r="F3018" s="413">
        <v>107.45</v>
      </c>
      <c r="G3018" s="414">
        <f t="shared" si="94"/>
        <v>3.9367147510469986</v>
      </c>
      <c r="H3018" s="415">
        <f t="shared" si="95"/>
        <v>3.9367147510469986</v>
      </c>
    </row>
    <row r="3019" spans="1:8" ht="15" hidden="1" thickBot="1">
      <c r="A3019" s="409">
        <v>202202</v>
      </c>
      <c r="B3019" s="416" t="s">
        <v>1217</v>
      </c>
      <c r="C3019" s="417" t="s">
        <v>791</v>
      </c>
      <c r="D3019" s="418" t="s">
        <v>337</v>
      </c>
      <c r="E3019" s="419">
        <v>86878</v>
      </c>
      <c r="F3019" s="413">
        <v>107.45</v>
      </c>
      <c r="G3019" s="414">
        <f t="shared" si="94"/>
        <v>808.5435086086552</v>
      </c>
      <c r="H3019" s="415">
        <f t="shared" si="95"/>
        <v>4.0427175430432758</v>
      </c>
    </row>
    <row r="3020" spans="1:8" ht="15" hidden="1" thickBot="1">
      <c r="A3020" s="409">
        <v>202202</v>
      </c>
      <c r="B3020" s="416" t="s">
        <v>1218</v>
      </c>
      <c r="C3020" s="417" t="s">
        <v>791</v>
      </c>
      <c r="D3020" s="418" t="s">
        <v>337</v>
      </c>
      <c r="E3020" s="419">
        <v>66079</v>
      </c>
      <c r="F3020" s="413">
        <v>107.45</v>
      </c>
      <c r="G3020" s="414">
        <f t="shared" si="94"/>
        <v>614.97440670079106</v>
      </c>
      <c r="H3020" s="415">
        <f t="shared" si="95"/>
        <v>3.0748720335039552</v>
      </c>
    </row>
    <row r="3021" spans="1:8" ht="15" hidden="1" thickBot="1">
      <c r="A3021" s="409">
        <v>202202</v>
      </c>
      <c r="B3021" s="416" t="s">
        <v>1219</v>
      </c>
      <c r="C3021" s="417" t="s">
        <v>791</v>
      </c>
      <c r="D3021" s="418" t="s">
        <v>337</v>
      </c>
      <c r="E3021" s="419">
        <v>75245</v>
      </c>
      <c r="F3021" s="413">
        <v>107.45</v>
      </c>
      <c r="G3021" s="414">
        <f t="shared" si="94"/>
        <v>700.27919962773376</v>
      </c>
      <c r="H3021" s="415">
        <f t="shared" si="95"/>
        <v>3.5013959981386686</v>
      </c>
    </row>
    <row r="3022" spans="1:8" ht="15" hidden="1" thickBot="1">
      <c r="A3022" s="409">
        <v>202202</v>
      </c>
      <c r="B3022" s="416" t="s">
        <v>1220</v>
      </c>
      <c r="C3022" s="417" t="s">
        <v>791</v>
      </c>
      <c r="D3022" s="418" t="s">
        <v>339</v>
      </c>
      <c r="E3022" s="419">
        <v>376</v>
      </c>
      <c r="F3022" s="413">
        <v>107.45</v>
      </c>
      <c r="G3022" s="414">
        <f t="shared" si="94"/>
        <v>3.4993020009306655</v>
      </c>
      <c r="H3022" s="415">
        <f t="shared" si="95"/>
        <v>3.4993020009306655</v>
      </c>
    </row>
    <row r="3023" spans="1:8" ht="15" hidden="1" thickBot="1">
      <c r="A3023" s="409">
        <v>202202</v>
      </c>
      <c r="B3023" s="416" t="s">
        <v>1221</v>
      </c>
      <c r="C3023" s="417" t="s">
        <v>791</v>
      </c>
      <c r="D3023" s="418" t="s">
        <v>337</v>
      </c>
      <c r="E3023" s="419">
        <v>62245</v>
      </c>
      <c r="F3023" s="413">
        <v>107.45</v>
      </c>
      <c r="G3023" s="414">
        <f t="shared" si="94"/>
        <v>579.29269427640759</v>
      </c>
      <c r="H3023" s="415">
        <f t="shared" si="95"/>
        <v>2.8964634713820381</v>
      </c>
    </row>
    <row r="3024" spans="1:8" ht="15" hidden="1" thickBot="1">
      <c r="A3024" s="409">
        <v>202202</v>
      </c>
      <c r="B3024" s="416" t="s">
        <v>1222</v>
      </c>
      <c r="C3024" s="417" t="s">
        <v>791</v>
      </c>
      <c r="D3024" s="418" t="s">
        <v>339</v>
      </c>
      <c r="E3024" s="419">
        <v>311</v>
      </c>
      <c r="F3024" s="413">
        <v>107.45</v>
      </c>
      <c r="G3024" s="414">
        <f t="shared" si="94"/>
        <v>2.8943694741740345</v>
      </c>
      <c r="H3024" s="415">
        <f t="shared" si="95"/>
        <v>2.8943694741740345</v>
      </c>
    </row>
    <row r="3025" spans="1:8" ht="15" hidden="1" thickBot="1">
      <c r="A3025" s="409">
        <v>202202</v>
      </c>
      <c r="B3025" s="416" t="s">
        <v>1223</v>
      </c>
      <c r="C3025" s="417" t="s">
        <v>791</v>
      </c>
      <c r="D3025" s="418" t="s">
        <v>337</v>
      </c>
      <c r="E3025" s="419">
        <v>70955</v>
      </c>
      <c r="F3025" s="413">
        <v>107.45</v>
      </c>
      <c r="G3025" s="414">
        <f t="shared" si="94"/>
        <v>660.35365286179615</v>
      </c>
      <c r="H3025" s="415">
        <f t="shared" si="95"/>
        <v>3.301768264308981</v>
      </c>
    </row>
    <row r="3026" spans="1:8" ht="15" hidden="1" thickBot="1">
      <c r="A3026" s="409">
        <v>202202</v>
      </c>
      <c r="B3026" s="416" t="s">
        <v>1224</v>
      </c>
      <c r="C3026" s="417" t="s">
        <v>791</v>
      </c>
      <c r="D3026" s="418" t="s">
        <v>339</v>
      </c>
      <c r="E3026" s="419">
        <v>355</v>
      </c>
      <c r="F3026" s="413">
        <v>107.45</v>
      </c>
      <c r="G3026" s="414">
        <f t="shared" si="94"/>
        <v>3.3038622615169846</v>
      </c>
      <c r="H3026" s="415">
        <f t="shared" si="95"/>
        <v>3.3038622615169846</v>
      </c>
    </row>
    <row r="3027" spans="1:8" ht="15" hidden="1" thickBot="1">
      <c r="A3027" s="409">
        <v>202202</v>
      </c>
      <c r="B3027" s="416" t="s">
        <v>1225</v>
      </c>
      <c r="C3027" s="417" t="s">
        <v>791</v>
      </c>
      <c r="D3027" s="418" t="s">
        <v>337</v>
      </c>
      <c r="E3027" s="419">
        <v>76042</v>
      </c>
      <c r="F3027" s="413">
        <v>107.45</v>
      </c>
      <c r="G3027" s="414">
        <f t="shared" si="94"/>
        <v>707.69660307119591</v>
      </c>
      <c r="H3027" s="415">
        <f t="shared" si="95"/>
        <v>3.5384830153559794</v>
      </c>
    </row>
    <row r="3028" spans="1:8" ht="15" hidden="1" thickBot="1">
      <c r="A3028" s="409">
        <v>202202</v>
      </c>
      <c r="B3028" s="416" t="s">
        <v>1226</v>
      </c>
      <c r="C3028" s="417" t="s">
        <v>791</v>
      </c>
      <c r="D3028" s="418" t="s">
        <v>339</v>
      </c>
      <c r="E3028" s="419">
        <v>380</v>
      </c>
      <c r="F3028" s="413">
        <v>107.45</v>
      </c>
      <c r="G3028" s="414">
        <f t="shared" si="94"/>
        <v>3.5365286179618427</v>
      </c>
      <c r="H3028" s="415">
        <f t="shared" si="95"/>
        <v>3.5365286179618427</v>
      </c>
    </row>
    <row r="3029" spans="1:8" ht="15" hidden="1" thickBot="1">
      <c r="A3029" s="409">
        <v>202202</v>
      </c>
      <c r="B3029" s="416" t="s">
        <v>1227</v>
      </c>
      <c r="C3029" s="417" t="s">
        <v>791</v>
      </c>
      <c r="D3029" s="418" t="s">
        <v>337</v>
      </c>
      <c r="E3029" s="419">
        <v>92117</v>
      </c>
      <c r="F3029" s="413">
        <v>107.45</v>
      </c>
      <c r="G3029" s="414">
        <f t="shared" si="94"/>
        <v>857.30107026523967</v>
      </c>
      <c r="H3029" s="415">
        <f t="shared" si="95"/>
        <v>4.2865053513261984</v>
      </c>
    </row>
    <row r="3030" spans="1:8" ht="15" hidden="1" thickBot="1">
      <c r="A3030" s="409">
        <v>202202</v>
      </c>
      <c r="B3030" s="416" t="s">
        <v>1228</v>
      </c>
      <c r="C3030" s="417" t="s">
        <v>791</v>
      </c>
      <c r="D3030" s="418" t="s">
        <v>339</v>
      </c>
      <c r="E3030" s="419">
        <v>461</v>
      </c>
      <c r="F3030" s="413">
        <v>107.45</v>
      </c>
      <c r="G3030" s="414">
        <f t="shared" si="94"/>
        <v>4.2903676128431831</v>
      </c>
      <c r="H3030" s="415">
        <f t="shared" si="95"/>
        <v>4.2903676128431831</v>
      </c>
    </row>
    <row r="3031" spans="1:8" ht="15" hidden="1" thickBot="1">
      <c r="A3031" s="409">
        <v>202202</v>
      </c>
      <c r="B3031" s="416" t="s">
        <v>1229</v>
      </c>
      <c r="C3031" s="417" t="s">
        <v>791</v>
      </c>
      <c r="D3031" s="418" t="s">
        <v>337</v>
      </c>
      <c r="E3031" s="419">
        <v>82461</v>
      </c>
      <c r="F3031" s="413">
        <v>107.45</v>
      </c>
      <c r="G3031" s="414">
        <f t="shared" si="94"/>
        <v>767.4360167519776</v>
      </c>
      <c r="H3031" s="415">
        <f t="shared" si="95"/>
        <v>3.8371800837598879</v>
      </c>
    </row>
    <row r="3032" spans="1:8" ht="15" hidden="1" thickBot="1">
      <c r="A3032" s="409">
        <v>202202</v>
      </c>
      <c r="B3032" s="416" t="s">
        <v>1230</v>
      </c>
      <c r="C3032" s="417" t="s">
        <v>791</v>
      </c>
      <c r="D3032" s="418" t="s">
        <v>339</v>
      </c>
      <c r="E3032" s="419">
        <v>412</v>
      </c>
      <c r="F3032" s="413">
        <v>107.45</v>
      </c>
      <c r="G3032" s="414">
        <f t="shared" si="94"/>
        <v>3.8343415542112611</v>
      </c>
      <c r="H3032" s="415">
        <f t="shared" si="95"/>
        <v>3.8343415542112611</v>
      </c>
    </row>
    <row r="3033" spans="1:8" ht="15" hidden="1" thickBot="1">
      <c r="A3033" s="409">
        <v>202202</v>
      </c>
      <c r="B3033" s="416" t="s">
        <v>1231</v>
      </c>
      <c r="C3033" s="417" t="s">
        <v>791</v>
      </c>
      <c r="D3033" s="418" t="s">
        <v>337</v>
      </c>
      <c r="E3033" s="419">
        <v>79055</v>
      </c>
      <c r="F3033" s="413">
        <v>107.45</v>
      </c>
      <c r="G3033" s="414">
        <f t="shared" si="94"/>
        <v>735.73755234993018</v>
      </c>
      <c r="H3033" s="415">
        <f t="shared" si="95"/>
        <v>3.678687761749651</v>
      </c>
    </row>
    <row r="3034" spans="1:8" ht="15" hidden="1" thickBot="1">
      <c r="A3034" s="409">
        <v>202202</v>
      </c>
      <c r="B3034" s="416" t="s">
        <v>1232</v>
      </c>
      <c r="C3034" s="417" t="s">
        <v>791</v>
      </c>
      <c r="D3034" s="418" t="s">
        <v>337</v>
      </c>
      <c r="E3034" s="419">
        <v>73942</v>
      </c>
      <c r="F3034" s="413">
        <v>107.45</v>
      </c>
      <c r="G3034" s="414">
        <f t="shared" si="94"/>
        <v>688.1526291298278</v>
      </c>
      <c r="H3034" s="415">
        <f t="shared" si="95"/>
        <v>3.440763145649139</v>
      </c>
    </row>
    <row r="3035" spans="1:8" ht="15" hidden="1" thickBot="1">
      <c r="A3035" s="409">
        <v>202202</v>
      </c>
      <c r="B3035" s="416" t="s">
        <v>1233</v>
      </c>
      <c r="C3035" s="417" t="s">
        <v>791</v>
      </c>
      <c r="D3035" s="418" t="s">
        <v>339</v>
      </c>
      <c r="E3035" s="419">
        <v>370</v>
      </c>
      <c r="F3035" s="413">
        <v>107.45</v>
      </c>
      <c r="G3035" s="414">
        <f t="shared" si="94"/>
        <v>3.4434620753838994</v>
      </c>
      <c r="H3035" s="415">
        <f t="shared" si="95"/>
        <v>3.4434620753838994</v>
      </c>
    </row>
    <row r="3036" spans="1:8" ht="15" hidden="1" thickBot="1">
      <c r="A3036" s="409">
        <v>202202</v>
      </c>
      <c r="B3036" s="416" t="s">
        <v>1234</v>
      </c>
      <c r="C3036" s="417" t="s">
        <v>791</v>
      </c>
      <c r="D3036" s="418" t="s">
        <v>337</v>
      </c>
      <c r="E3036" s="419">
        <v>73944</v>
      </c>
      <c r="F3036" s="413">
        <v>107.45</v>
      </c>
      <c r="G3036" s="414">
        <f t="shared" si="94"/>
        <v>688.17124243834337</v>
      </c>
      <c r="H3036" s="415">
        <f t="shared" si="95"/>
        <v>3.4408562121917168</v>
      </c>
    </row>
    <row r="3037" spans="1:8" ht="15" hidden="1" thickBot="1">
      <c r="A3037" s="409">
        <v>202202</v>
      </c>
      <c r="B3037" s="416" t="s">
        <v>1235</v>
      </c>
      <c r="C3037" s="417" t="s">
        <v>791</v>
      </c>
      <c r="D3037" s="418" t="s">
        <v>337</v>
      </c>
      <c r="E3037" s="419">
        <v>71491</v>
      </c>
      <c r="F3037" s="413">
        <v>107.45</v>
      </c>
      <c r="G3037" s="414">
        <f t="shared" si="94"/>
        <v>665.34201954397395</v>
      </c>
      <c r="H3037" s="415">
        <f t="shared" si="95"/>
        <v>3.3267100977198698</v>
      </c>
    </row>
    <row r="3038" spans="1:8" ht="15" hidden="1" thickBot="1">
      <c r="A3038" s="409">
        <v>202202</v>
      </c>
      <c r="B3038" s="416" t="s">
        <v>1236</v>
      </c>
      <c r="C3038" s="417" t="s">
        <v>791</v>
      </c>
      <c r="D3038" s="418" t="s">
        <v>339</v>
      </c>
      <c r="E3038" s="419">
        <v>357</v>
      </c>
      <c r="F3038" s="413">
        <v>107.45</v>
      </c>
      <c r="G3038" s="414">
        <f t="shared" si="94"/>
        <v>3.322475570032573</v>
      </c>
      <c r="H3038" s="415">
        <f t="shared" si="95"/>
        <v>3.322475570032573</v>
      </c>
    </row>
    <row r="3039" spans="1:8" ht="15" hidden="1" thickBot="1">
      <c r="A3039" s="409">
        <v>202202</v>
      </c>
      <c r="B3039" s="416" t="s">
        <v>1237</v>
      </c>
      <c r="C3039" s="417" t="s">
        <v>791</v>
      </c>
      <c r="D3039" s="418" t="s">
        <v>337</v>
      </c>
      <c r="E3039" s="419">
        <v>68153</v>
      </c>
      <c r="F3039" s="413">
        <v>107.45</v>
      </c>
      <c r="G3039" s="414">
        <f t="shared" si="94"/>
        <v>634.27640763145644</v>
      </c>
      <c r="H3039" s="415">
        <f t="shared" si="95"/>
        <v>3.1713820381572821</v>
      </c>
    </row>
    <row r="3040" spans="1:8" ht="15" hidden="1" thickBot="1">
      <c r="A3040" s="409">
        <v>202202</v>
      </c>
      <c r="B3040" s="416" t="s">
        <v>1238</v>
      </c>
      <c r="C3040" s="417" t="s">
        <v>791</v>
      </c>
      <c r="D3040" s="418" t="s">
        <v>339</v>
      </c>
      <c r="E3040" s="419">
        <v>341</v>
      </c>
      <c r="F3040" s="413">
        <v>107.45</v>
      </c>
      <c r="G3040" s="414">
        <f t="shared" si="94"/>
        <v>3.173569101907864</v>
      </c>
      <c r="H3040" s="415">
        <f t="shared" si="95"/>
        <v>3.173569101907864</v>
      </c>
    </row>
    <row r="3041" spans="1:8" ht="15" hidden="1" thickBot="1">
      <c r="A3041" s="409">
        <v>202202</v>
      </c>
      <c r="B3041" s="416" t="s">
        <v>1239</v>
      </c>
      <c r="C3041" s="417" t="s">
        <v>791</v>
      </c>
      <c r="D3041" s="418" t="s">
        <v>337</v>
      </c>
      <c r="E3041" s="419">
        <v>69503</v>
      </c>
      <c r="F3041" s="413">
        <v>107.45</v>
      </c>
      <c r="G3041" s="414">
        <f t="shared" si="94"/>
        <v>646.84039087947883</v>
      </c>
      <c r="H3041" s="415">
        <f t="shared" si="95"/>
        <v>3.2342019543973941</v>
      </c>
    </row>
    <row r="3042" spans="1:8" ht="15" hidden="1" thickBot="1">
      <c r="A3042" s="409">
        <v>202202</v>
      </c>
      <c r="B3042" s="416" t="s">
        <v>1240</v>
      </c>
      <c r="C3042" s="417" t="s">
        <v>791</v>
      </c>
      <c r="D3042" s="418" t="s">
        <v>339</v>
      </c>
      <c r="E3042" s="419">
        <v>347</v>
      </c>
      <c r="F3042" s="413">
        <v>107.45</v>
      </c>
      <c r="G3042" s="414">
        <f t="shared" si="94"/>
        <v>3.2294090274546301</v>
      </c>
      <c r="H3042" s="415">
        <f t="shared" si="95"/>
        <v>3.2294090274546301</v>
      </c>
    </row>
    <row r="3043" spans="1:8" ht="15" hidden="1" thickBot="1">
      <c r="A3043" s="409">
        <v>202202</v>
      </c>
      <c r="B3043" s="416" t="s">
        <v>1241</v>
      </c>
      <c r="C3043" s="417" t="s">
        <v>791</v>
      </c>
      <c r="D3043" s="418" t="s">
        <v>337</v>
      </c>
      <c r="E3043" s="419">
        <v>67516</v>
      </c>
      <c r="F3043" s="413">
        <v>107.45</v>
      </c>
      <c r="G3043" s="414">
        <f t="shared" si="94"/>
        <v>628.3480688692415</v>
      </c>
      <c r="H3043" s="415">
        <f t="shared" si="95"/>
        <v>3.1417403443462075</v>
      </c>
    </row>
    <row r="3044" spans="1:8" ht="15" hidden="1" thickBot="1">
      <c r="A3044" s="409">
        <v>202202</v>
      </c>
      <c r="B3044" s="416" t="s">
        <v>1242</v>
      </c>
      <c r="C3044" s="417" t="s">
        <v>791</v>
      </c>
      <c r="D3044" s="418" t="s">
        <v>337</v>
      </c>
      <c r="E3044" s="419">
        <v>81365</v>
      </c>
      <c r="F3044" s="413">
        <v>107.45</v>
      </c>
      <c r="G3044" s="414">
        <f t="shared" si="94"/>
        <v>757.23592368543507</v>
      </c>
      <c r="H3044" s="415">
        <f t="shared" si="95"/>
        <v>3.7861796184271754</v>
      </c>
    </row>
    <row r="3045" spans="1:8" ht="15" hidden="1" thickBot="1">
      <c r="A3045" s="409">
        <v>202202</v>
      </c>
      <c r="B3045" s="416" t="s">
        <v>1243</v>
      </c>
      <c r="C3045" s="417" t="s">
        <v>791</v>
      </c>
      <c r="D3045" s="418" t="s">
        <v>339</v>
      </c>
      <c r="E3045" s="419">
        <v>407</v>
      </c>
      <c r="F3045" s="413">
        <v>107.45</v>
      </c>
      <c r="G3045" s="414">
        <f t="shared" si="94"/>
        <v>3.7878082829222892</v>
      </c>
      <c r="H3045" s="415">
        <f t="shared" si="95"/>
        <v>3.7878082829222892</v>
      </c>
    </row>
    <row r="3046" spans="1:8" ht="15" hidden="1" thickBot="1">
      <c r="A3046" s="409">
        <v>202202</v>
      </c>
      <c r="B3046" s="416" t="s">
        <v>1244</v>
      </c>
      <c r="C3046" s="417" t="s">
        <v>791</v>
      </c>
      <c r="D3046" s="418" t="s">
        <v>337</v>
      </c>
      <c r="E3046" s="419">
        <v>73030</v>
      </c>
      <c r="F3046" s="413">
        <v>107.45</v>
      </c>
      <c r="G3046" s="414">
        <f t="shared" si="94"/>
        <v>679.66496044671942</v>
      </c>
      <c r="H3046" s="415">
        <f t="shared" si="95"/>
        <v>3.398324802233597</v>
      </c>
    </row>
    <row r="3047" spans="1:8" ht="15" hidden="1" thickBot="1">
      <c r="A3047" s="409">
        <v>202202</v>
      </c>
      <c r="B3047" s="416" t="s">
        <v>1245</v>
      </c>
      <c r="C3047" s="417" t="s">
        <v>791</v>
      </c>
      <c r="D3047" s="418" t="s">
        <v>337</v>
      </c>
      <c r="E3047" s="419">
        <v>82036</v>
      </c>
      <c r="F3047" s="413">
        <v>107.45</v>
      </c>
      <c r="G3047" s="414">
        <f t="shared" si="94"/>
        <v>763.48068869241501</v>
      </c>
      <c r="H3047" s="415">
        <f t="shared" si="95"/>
        <v>3.8174034434620752</v>
      </c>
    </row>
    <row r="3048" spans="1:8" ht="15" hidden="1" thickBot="1">
      <c r="A3048" s="409">
        <v>202202</v>
      </c>
      <c r="B3048" s="416" t="s">
        <v>1246</v>
      </c>
      <c r="C3048" s="417" t="s">
        <v>791</v>
      </c>
      <c r="D3048" s="418" t="s">
        <v>339</v>
      </c>
      <c r="E3048" s="419">
        <v>410</v>
      </c>
      <c r="F3048" s="413">
        <v>107.45</v>
      </c>
      <c r="G3048" s="414">
        <f t="shared" si="94"/>
        <v>3.8157282456956723</v>
      </c>
      <c r="H3048" s="415">
        <f t="shared" si="95"/>
        <v>3.8157282456956723</v>
      </c>
    </row>
    <row r="3049" spans="1:8" ht="15" hidden="1" thickBot="1">
      <c r="A3049" s="409">
        <v>202202</v>
      </c>
      <c r="B3049" s="416" t="s">
        <v>1247</v>
      </c>
      <c r="C3049" s="417" t="s">
        <v>791</v>
      </c>
      <c r="D3049" s="418" t="s">
        <v>337</v>
      </c>
      <c r="E3049" s="419">
        <v>69043</v>
      </c>
      <c r="F3049" s="413">
        <v>107.45</v>
      </c>
      <c r="G3049" s="414">
        <f t="shared" si="94"/>
        <v>642.55932992089345</v>
      </c>
      <c r="H3049" s="415">
        <f t="shared" si="95"/>
        <v>3.2127966496044671</v>
      </c>
    </row>
    <row r="3050" spans="1:8" ht="15" hidden="1" thickBot="1">
      <c r="A3050" s="409">
        <v>202202</v>
      </c>
      <c r="B3050" s="416" t="s">
        <v>1248</v>
      </c>
      <c r="C3050" s="417" t="s">
        <v>791</v>
      </c>
      <c r="D3050" s="418" t="s">
        <v>339</v>
      </c>
      <c r="E3050" s="419">
        <v>345</v>
      </c>
      <c r="F3050" s="413">
        <v>107.45</v>
      </c>
      <c r="G3050" s="414">
        <f t="shared" si="94"/>
        <v>3.2107957189390413</v>
      </c>
      <c r="H3050" s="415">
        <f t="shared" si="95"/>
        <v>3.2107957189390413</v>
      </c>
    </row>
    <row r="3051" spans="1:8" ht="15" hidden="1" thickBot="1">
      <c r="A3051" s="409">
        <v>202202</v>
      </c>
      <c r="B3051" s="416" t="s">
        <v>1249</v>
      </c>
      <c r="C3051" s="417" t="s">
        <v>791</v>
      </c>
      <c r="D3051" s="418" t="s">
        <v>337</v>
      </c>
      <c r="E3051" s="419">
        <v>72237</v>
      </c>
      <c r="F3051" s="413">
        <v>107.45</v>
      </c>
      <c r="G3051" s="414">
        <f t="shared" si="94"/>
        <v>672.28478362028852</v>
      </c>
      <c r="H3051" s="415">
        <f t="shared" si="95"/>
        <v>3.3614239181014427</v>
      </c>
    </row>
    <row r="3052" spans="1:8" ht="15" hidden="1" thickBot="1">
      <c r="A3052" s="409">
        <v>202202</v>
      </c>
      <c r="B3052" s="416" t="s">
        <v>1250</v>
      </c>
      <c r="C3052" s="417" t="s">
        <v>791</v>
      </c>
      <c r="D3052" s="418" t="s">
        <v>339</v>
      </c>
      <c r="E3052" s="419">
        <v>361</v>
      </c>
      <c r="F3052" s="413">
        <v>107.45</v>
      </c>
      <c r="G3052" s="414">
        <f t="shared" si="94"/>
        <v>3.3597021870637507</v>
      </c>
      <c r="H3052" s="415">
        <f t="shared" si="95"/>
        <v>3.3597021870637507</v>
      </c>
    </row>
    <row r="3053" spans="1:8" ht="15" hidden="1" thickBot="1">
      <c r="A3053" s="409">
        <v>202202</v>
      </c>
      <c r="B3053" s="416" t="s">
        <v>1251</v>
      </c>
      <c r="C3053" s="417" t="s">
        <v>791</v>
      </c>
      <c r="D3053" s="418" t="s">
        <v>337</v>
      </c>
      <c r="E3053" s="419">
        <v>61899</v>
      </c>
      <c r="F3053" s="413">
        <v>107.45</v>
      </c>
      <c r="G3053" s="414">
        <f t="shared" si="94"/>
        <v>576.07259190321076</v>
      </c>
      <c r="H3053" s="415">
        <f t="shared" si="95"/>
        <v>2.880362959516054</v>
      </c>
    </row>
    <row r="3054" spans="1:8" ht="15" hidden="1" thickBot="1">
      <c r="A3054" s="409">
        <v>202202</v>
      </c>
      <c r="B3054" s="416" t="s">
        <v>1252</v>
      </c>
      <c r="C3054" s="417" t="s">
        <v>2586</v>
      </c>
      <c r="D3054" s="418" t="s">
        <v>339</v>
      </c>
      <c r="E3054" s="419">
        <v>309</v>
      </c>
      <c r="F3054" s="413">
        <v>107.45</v>
      </c>
      <c r="G3054" s="414">
        <f t="shared" si="94"/>
        <v>2.8757561656584456</v>
      </c>
      <c r="H3054" s="415">
        <f t="shared" si="95"/>
        <v>2.8757561656584456</v>
      </c>
    </row>
    <row r="3055" spans="1:8" ht="15" hidden="1" thickBot="1">
      <c r="A3055" s="409">
        <v>202202</v>
      </c>
      <c r="B3055" s="416" t="s">
        <v>1253</v>
      </c>
      <c r="C3055" s="417" t="s">
        <v>791</v>
      </c>
      <c r="D3055" s="418" t="s">
        <v>337</v>
      </c>
      <c r="E3055" s="419">
        <v>75502</v>
      </c>
      <c r="F3055" s="413">
        <v>107.45</v>
      </c>
      <c r="G3055" s="414">
        <f t="shared" si="94"/>
        <v>702.67100977198697</v>
      </c>
      <c r="H3055" s="415">
        <f t="shared" si="95"/>
        <v>3.513355048859935</v>
      </c>
    </row>
    <row r="3056" spans="1:8" ht="15" hidden="1" thickBot="1">
      <c r="A3056" s="409">
        <v>202202</v>
      </c>
      <c r="B3056" s="416" t="s">
        <v>1254</v>
      </c>
      <c r="C3056" s="417" t="s">
        <v>791</v>
      </c>
      <c r="D3056" s="418" t="s">
        <v>339</v>
      </c>
      <c r="E3056" s="419">
        <v>377</v>
      </c>
      <c r="F3056" s="413">
        <v>107.45</v>
      </c>
      <c r="G3056" s="414">
        <f t="shared" si="94"/>
        <v>3.5086086551884597</v>
      </c>
      <c r="H3056" s="415">
        <f t="shared" si="95"/>
        <v>3.5086086551884597</v>
      </c>
    </row>
    <row r="3057" spans="1:8" ht="15" hidden="1" thickBot="1">
      <c r="A3057" s="409">
        <v>202202</v>
      </c>
      <c r="B3057" s="416" t="s">
        <v>1255</v>
      </c>
      <c r="C3057" s="417" t="s">
        <v>791</v>
      </c>
      <c r="D3057" s="418" t="s">
        <v>337</v>
      </c>
      <c r="E3057" s="419">
        <v>90794</v>
      </c>
      <c r="F3057" s="413">
        <v>107.45</v>
      </c>
      <c r="G3057" s="414">
        <f t="shared" si="94"/>
        <v>844.98836668217768</v>
      </c>
      <c r="H3057" s="415">
        <f t="shared" si="95"/>
        <v>4.2249418334108881</v>
      </c>
    </row>
    <row r="3058" spans="1:8" ht="15" hidden="1" thickBot="1">
      <c r="A3058" s="409">
        <v>202202</v>
      </c>
      <c r="B3058" s="416" t="s">
        <v>1256</v>
      </c>
      <c r="C3058" s="417" t="s">
        <v>791</v>
      </c>
      <c r="D3058" s="418" t="s">
        <v>339</v>
      </c>
      <c r="E3058" s="419">
        <v>454</v>
      </c>
      <c r="F3058" s="413">
        <v>107.45</v>
      </c>
      <c r="G3058" s="414">
        <f t="shared" si="94"/>
        <v>4.2252210330386228</v>
      </c>
      <c r="H3058" s="415">
        <f t="shared" si="95"/>
        <v>4.2252210330386228</v>
      </c>
    </row>
    <row r="3059" spans="1:8" ht="15" hidden="1" thickBot="1">
      <c r="A3059" s="409">
        <v>202202</v>
      </c>
      <c r="B3059" s="416" t="s">
        <v>1257</v>
      </c>
      <c r="C3059" s="417" t="s">
        <v>791</v>
      </c>
      <c r="D3059" s="418" t="s">
        <v>337</v>
      </c>
      <c r="E3059" s="419">
        <v>76842</v>
      </c>
      <c r="F3059" s="413">
        <v>107.45</v>
      </c>
      <c r="G3059" s="414">
        <f t="shared" si="94"/>
        <v>715.1419264774313</v>
      </c>
      <c r="H3059" s="415">
        <f t="shared" si="95"/>
        <v>3.5757096323871567</v>
      </c>
    </row>
    <row r="3060" spans="1:8" ht="15" hidden="1" thickBot="1">
      <c r="A3060" s="409">
        <v>202202</v>
      </c>
      <c r="B3060" s="416" t="s">
        <v>1258</v>
      </c>
      <c r="C3060" s="417" t="s">
        <v>791</v>
      </c>
      <c r="D3060" s="418" t="s">
        <v>337</v>
      </c>
      <c r="E3060" s="419">
        <v>87924</v>
      </c>
      <c r="F3060" s="413">
        <v>107.45</v>
      </c>
      <c r="G3060" s="414">
        <f t="shared" si="94"/>
        <v>818.27826896230806</v>
      </c>
      <c r="H3060" s="415">
        <f t="shared" si="95"/>
        <v>4.09139134481154</v>
      </c>
    </row>
    <row r="3061" spans="1:8" ht="15" hidden="1" thickBot="1">
      <c r="A3061" s="409">
        <v>202202</v>
      </c>
      <c r="B3061" s="416" t="s">
        <v>1259</v>
      </c>
      <c r="C3061" s="417" t="s">
        <v>791</v>
      </c>
      <c r="D3061" s="418" t="s">
        <v>339</v>
      </c>
      <c r="E3061" s="419">
        <v>440</v>
      </c>
      <c r="F3061" s="413">
        <v>107.45</v>
      </c>
      <c r="G3061" s="414">
        <f t="shared" si="94"/>
        <v>4.0949278734295023</v>
      </c>
      <c r="H3061" s="415">
        <f t="shared" si="95"/>
        <v>4.0949278734295023</v>
      </c>
    </row>
    <row r="3062" spans="1:8" ht="15" hidden="1" thickBot="1">
      <c r="A3062" s="409">
        <v>202202</v>
      </c>
      <c r="B3062" s="416" t="s">
        <v>1260</v>
      </c>
      <c r="C3062" s="417" t="s">
        <v>791</v>
      </c>
      <c r="D3062" s="418" t="s">
        <v>337</v>
      </c>
      <c r="E3062" s="419">
        <v>82533</v>
      </c>
      <c r="F3062" s="413">
        <v>107.45</v>
      </c>
      <c r="G3062" s="414">
        <f t="shared" si="94"/>
        <v>768.10609585853888</v>
      </c>
      <c r="H3062" s="415">
        <f t="shared" si="95"/>
        <v>3.8405304792926942</v>
      </c>
    </row>
    <row r="3063" spans="1:8" ht="15" hidden="1" thickBot="1">
      <c r="A3063" s="409">
        <v>202202</v>
      </c>
      <c r="B3063" s="416" t="s">
        <v>1261</v>
      </c>
      <c r="C3063" s="417" t="s">
        <v>791</v>
      </c>
      <c r="D3063" s="418" t="s">
        <v>337</v>
      </c>
      <c r="E3063" s="419">
        <v>86108</v>
      </c>
      <c r="F3063" s="413">
        <v>107.45</v>
      </c>
      <c r="G3063" s="414">
        <f t="shared" si="94"/>
        <v>801.37738483015357</v>
      </c>
      <c r="H3063" s="415">
        <f t="shared" si="95"/>
        <v>4.0068869241507681</v>
      </c>
    </row>
    <row r="3064" spans="1:8" ht="15" hidden="1" thickBot="1">
      <c r="A3064" s="409">
        <v>202202</v>
      </c>
      <c r="B3064" s="416" t="s">
        <v>1262</v>
      </c>
      <c r="C3064" s="417" t="s">
        <v>791</v>
      </c>
      <c r="D3064" s="418" t="s">
        <v>339</v>
      </c>
      <c r="E3064" s="419">
        <v>431</v>
      </c>
      <c r="F3064" s="413">
        <v>107.45</v>
      </c>
      <c r="G3064" s="414">
        <f t="shared" si="94"/>
        <v>4.0111679851093527</v>
      </c>
      <c r="H3064" s="415">
        <f t="shared" si="95"/>
        <v>4.0111679851093527</v>
      </c>
    </row>
    <row r="3065" spans="1:8" ht="15" hidden="1" thickBot="1">
      <c r="A3065" s="409">
        <v>202202</v>
      </c>
      <c r="B3065" s="416" t="s">
        <v>1263</v>
      </c>
      <c r="C3065" s="417" t="s">
        <v>791</v>
      </c>
      <c r="D3065" s="418" t="s">
        <v>337</v>
      </c>
      <c r="E3065" s="419">
        <v>76010</v>
      </c>
      <c r="F3065" s="413">
        <v>107.45</v>
      </c>
      <c r="G3065" s="414">
        <f t="shared" si="94"/>
        <v>707.39879013494647</v>
      </c>
      <c r="H3065" s="415">
        <f t="shared" si="95"/>
        <v>3.5369939506747325</v>
      </c>
    </row>
    <row r="3066" spans="1:8" ht="15" hidden="1" thickBot="1">
      <c r="A3066" s="409">
        <v>202202</v>
      </c>
      <c r="B3066" s="416" t="s">
        <v>1264</v>
      </c>
      <c r="C3066" s="417" t="s">
        <v>791</v>
      </c>
      <c r="D3066" s="418" t="s">
        <v>339</v>
      </c>
      <c r="E3066" s="419">
        <v>380</v>
      </c>
      <c r="F3066" s="413">
        <v>107.45</v>
      </c>
      <c r="G3066" s="414">
        <f t="shared" si="94"/>
        <v>3.5365286179618427</v>
      </c>
      <c r="H3066" s="415">
        <f t="shared" si="95"/>
        <v>3.5365286179618427</v>
      </c>
    </row>
    <row r="3067" spans="1:8" ht="15" hidden="1" thickBot="1">
      <c r="A3067" s="409">
        <v>202202</v>
      </c>
      <c r="B3067" s="416" t="s">
        <v>1265</v>
      </c>
      <c r="C3067" s="417" t="s">
        <v>791</v>
      </c>
      <c r="D3067" s="418" t="s">
        <v>337</v>
      </c>
      <c r="E3067" s="419">
        <v>84596</v>
      </c>
      <c r="F3067" s="413">
        <v>107.45</v>
      </c>
      <c r="G3067" s="414">
        <f t="shared" si="94"/>
        <v>787.30572359236851</v>
      </c>
      <c r="H3067" s="415">
        <f t="shared" si="95"/>
        <v>3.9365286179618426</v>
      </c>
    </row>
    <row r="3068" spans="1:8" ht="15" hidden="1" thickBot="1">
      <c r="A3068" s="409">
        <v>202202</v>
      </c>
      <c r="B3068" s="416" t="s">
        <v>1266</v>
      </c>
      <c r="C3068" s="417" t="s">
        <v>791</v>
      </c>
      <c r="D3068" s="418" t="s">
        <v>339</v>
      </c>
      <c r="E3068" s="419">
        <v>423</v>
      </c>
      <c r="F3068" s="413">
        <v>107.45</v>
      </c>
      <c r="G3068" s="414">
        <f t="shared" si="94"/>
        <v>3.9367147510469986</v>
      </c>
      <c r="H3068" s="415">
        <f t="shared" si="95"/>
        <v>3.9367147510469986</v>
      </c>
    </row>
    <row r="3069" spans="1:8" ht="15" hidden="1" thickBot="1">
      <c r="A3069" s="409">
        <v>202202</v>
      </c>
      <c r="B3069" s="416" t="s">
        <v>1267</v>
      </c>
      <c r="C3069" s="417" t="s">
        <v>791</v>
      </c>
      <c r="D3069" s="418" t="s">
        <v>337</v>
      </c>
      <c r="E3069" s="419">
        <v>8812</v>
      </c>
      <c r="F3069" s="413">
        <v>107.45</v>
      </c>
      <c r="G3069" s="414">
        <f t="shared" si="94"/>
        <v>82.010237319683569</v>
      </c>
      <c r="H3069" s="415">
        <f t="shared" si="95"/>
        <v>0.41005118659841783</v>
      </c>
    </row>
    <row r="3070" spans="1:8" ht="15" hidden="1" thickBot="1">
      <c r="A3070" s="409">
        <v>202202</v>
      </c>
      <c r="B3070" s="416" t="s">
        <v>1268</v>
      </c>
      <c r="C3070" s="417" t="s">
        <v>791</v>
      </c>
      <c r="D3070" s="418" t="s">
        <v>339</v>
      </c>
      <c r="E3070" s="419">
        <v>44</v>
      </c>
      <c r="F3070" s="413">
        <v>107.45</v>
      </c>
      <c r="G3070" s="414">
        <f t="shared" si="94"/>
        <v>0.40949278734295019</v>
      </c>
      <c r="H3070" s="415">
        <f t="shared" si="95"/>
        <v>0.40949278734295019</v>
      </c>
    </row>
    <row r="3071" spans="1:8" ht="15" hidden="1" thickBot="1">
      <c r="A3071" s="409">
        <v>202202</v>
      </c>
      <c r="B3071" s="416" t="s">
        <v>1269</v>
      </c>
      <c r="C3071" s="417" t="s">
        <v>791</v>
      </c>
      <c r="D3071" s="418" t="s">
        <v>337</v>
      </c>
      <c r="E3071" s="419">
        <v>11224</v>
      </c>
      <c r="F3071" s="413">
        <v>107.45</v>
      </c>
      <c r="G3071" s="414">
        <f t="shared" si="94"/>
        <v>104.45788738948347</v>
      </c>
      <c r="H3071" s="415">
        <f t="shared" si="95"/>
        <v>0.52228943694741736</v>
      </c>
    </row>
    <row r="3072" spans="1:8" ht="15" hidden="1" thickBot="1">
      <c r="A3072" s="409">
        <v>202202</v>
      </c>
      <c r="B3072" s="416" t="s">
        <v>1270</v>
      </c>
      <c r="C3072" s="417" t="s">
        <v>791</v>
      </c>
      <c r="D3072" s="418" t="s">
        <v>339</v>
      </c>
      <c r="E3072" s="419">
        <v>56.04</v>
      </c>
      <c r="F3072" s="413">
        <v>107.45</v>
      </c>
      <c r="G3072" s="414">
        <f t="shared" si="94"/>
        <v>0.52154490460679381</v>
      </c>
      <c r="H3072" s="415">
        <f t="shared" si="95"/>
        <v>0.52154490460679381</v>
      </c>
    </row>
    <row r="3073" spans="1:8" ht="15" hidden="1" thickBot="1">
      <c r="A3073" s="409">
        <v>202202</v>
      </c>
      <c r="B3073" s="416" t="s">
        <v>1271</v>
      </c>
      <c r="C3073" s="417" t="s">
        <v>791</v>
      </c>
      <c r="D3073" s="418" t="s">
        <v>337</v>
      </c>
      <c r="E3073" s="419">
        <v>67057.95</v>
      </c>
      <c r="F3073" s="413">
        <v>107.45</v>
      </c>
      <c r="G3073" s="414">
        <f t="shared" si="94"/>
        <v>624.08515588645878</v>
      </c>
      <c r="H3073" s="415">
        <f t="shared" si="95"/>
        <v>3.1204257794322938</v>
      </c>
    </row>
    <row r="3074" spans="1:8" ht="15" hidden="1" thickBot="1">
      <c r="A3074" s="409">
        <v>202202</v>
      </c>
      <c r="B3074" s="416" t="s">
        <v>1272</v>
      </c>
      <c r="C3074" s="417" t="s">
        <v>791</v>
      </c>
      <c r="D3074" s="418" t="s">
        <v>339</v>
      </c>
      <c r="E3074" s="419">
        <v>335</v>
      </c>
      <c r="F3074" s="413">
        <v>107.45</v>
      </c>
      <c r="G3074" s="414">
        <f t="shared" ref="G3074:G3137" si="96">+E3074/F3074</f>
        <v>3.1177291763610979</v>
      </c>
      <c r="H3074" s="415">
        <f t="shared" ref="H3074:H3137" si="97">IF(D3074="TB",G3074/200,IF(D3074="LT",G3074,"VER"))</f>
        <v>3.1177291763610979</v>
      </c>
    </row>
    <row r="3075" spans="1:8" ht="15" hidden="1" thickBot="1">
      <c r="A3075" s="409">
        <v>202202</v>
      </c>
      <c r="B3075" s="416" t="s">
        <v>1273</v>
      </c>
      <c r="C3075" s="417" t="s">
        <v>791</v>
      </c>
      <c r="D3075" s="418" t="s">
        <v>374</v>
      </c>
      <c r="E3075" s="419">
        <v>0.01</v>
      </c>
      <c r="F3075" s="413">
        <v>107.45</v>
      </c>
      <c r="G3075" s="414">
        <f t="shared" si="96"/>
        <v>9.3066542577943234E-5</v>
      </c>
      <c r="H3075" s="415" t="str">
        <f t="shared" si="97"/>
        <v>VER</v>
      </c>
    </row>
    <row r="3076" spans="1:8" ht="15" hidden="1" thickBot="1">
      <c r="A3076" s="409">
        <v>202202</v>
      </c>
      <c r="B3076" s="416" t="s">
        <v>1274</v>
      </c>
      <c r="C3076" s="417" t="s">
        <v>791</v>
      </c>
      <c r="D3076" s="418" t="s">
        <v>374</v>
      </c>
      <c r="E3076" s="419">
        <v>0.01</v>
      </c>
      <c r="F3076" s="413">
        <v>107.45</v>
      </c>
      <c r="G3076" s="414">
        <f t="shared" si="96"/>
        <v>9.3066542577943234E-5</v>
      </c>
      <c r="H3076" s="415" t="str">
        <f t="shared" si="97"/>
        <v>VER</v>
      </c>
    </row>
    <row r="3077" spans="1:8" ht="15" hidden="1" thickBot="1">
      <c r="A3077" s="409">
        <v>202202</v>
      </c>
      <c r="B3077" s="416" t="s">
        <v>1275</v>
      </c>
      <c r="C3077" s="417" t="s">
        <v>791</v>
      </c>
      <c r="D3077" s="418" t="s">
        <v>374</v>
      </c>
      <c r="E3077" s="419">
        <v>0.01</v>
      </c>
      <c r="F3077" s="413">
        <v>107.45</v>
      </c>
      <c r="G3077" s="414">
        <f t="shared" si="96"/>
        <v>9.3066542577943234E-5</v>
      </c>
      <c r="H3077" s="415" t="str">
        <f t="shared" si="97"/>
        <v>VER</v>
      </c>
    </row>
    <row r="3078" spans="1:8" ht="15" hidden="1" thickBot="1">
      <c r="A3078" s="409">
        <v>202202</v>
      </c>
      <c r="B3078" s="416" t="s">
        <v>1276</v>
      </c>
      <c r="C3078" s="417" t="s">
        <v>791</v>
      </c>
      <c r="D3078" s="418" t="s">
        <v>374</v>
      </c>
      <c r="E3078" s="419">
        <v>0.01</v>
      </c>
      <c r="F3078" s="413">
        <v>107.45</v>
      </c>
      <c r="G3078" s="414">
        <f t="shared" si="96"/>
        <v>9.3066542577943234E-5</v>
      </c>
      <c r="H3078" s="415" t="str">
        <f t="shared" si="97"/>
        <v>VER</v>
      </c>
    </row>
    <row r="3079" spans="1:8" ht="15" hidden="1" thickBot="1">
      <c r="A3079" s="409">
        <v>202202</v>
      </c>
      <c r="B3079" s="416" t="s">
        <v>1277</v>
      </c>
      <c r="C3079" s="417" t="s">
        <v>791</v>
      </c>
      <c r="D3079" s="418" t="s">
        <v>374</v>
      </c>
      <c r="E3079" s="419">
        <v>0.01</v>
      </c>
      <c r="F3079" s="413">
        <v>107.45</v>
      </c>
      <c r="G3079" s="414">
        <f t="shared" si="96"/>
        <v>9.3066542577943234E-5</v>
      </c>
      <c r="H3079" s="415" t="str">
        <f t="shared" si="97"/>
        <v>VER</v>
      </c>
    </row>
    <row r="3080" spans="1:8" ht="15" hidden="1" thickBot="1">
      <c r="A3080" s="409">
        <v>202202</v>
      </c>
      <c r="B3080" s="416" t="s">
        <v>1278</v>
      </c>
      <c r="C3080" s="417" t="s">
        <v>791</v>
      </c>
      <c r="D3080" s="418" t="s">
        <v>374</v>
      </c>
      <c r="E3080" s="419">
        <v>0.01</v>
      </c>
      <c r="F3080" s="413">
        <v>107.45</v>
      </c>
      <c r="G3080" s="414">
        <f t="shared" si="96"/>
        <v>9.3066542577943234E-5</v>
      </c>
      <c r="H3080" s="415" t="str">
        <f t="shared" si="97"/>
        <v>VER</v>
      </c>
    </row>
    <row r="3081" spans="1:8" ht="15" hidden="1" thickBot="1">
      <c r="A3081" s="409">
        <v>202202</v>
      </c>
      <c r="B3081" s="416" t="s">
        <v>1279</v>
      </c>
      <c r="C3081" s="417" t="s">
        <v>791</v>
      </c>
      <c r="D3081" s="418" t="s">
        <v>374</v>
      </c>
      <c r="E3081" s="419">
        <v>0.01</v>
      </c>
      <c r="F3081" s="413">
        <v>107.45</v>
      </c>
      <c r="G3081" s="414">
        <f t="shared" si="96"/>
        <v>9.3066542577943234E-5</v>
      </c>
      <c r="H3081" s="415" t="str">
        <f t="shared" si="97"/>
        <v>VER</v>
      </c>
    </row>
    <row r="3082" spans="1:8" ht="15" hidden="1" thickBot="1">
      <c r="A3082" s="409">
        <v>202202</v>
      </c>
      <c r="B3082" s="416" t="s">
        <v>1280</v>
      </c>
      <c r="C3082" s="417" t="s">
        <v>791</v>
      </c>
      <c r="D3082" s="418" t="s">
        <v>374</v>
      </c>
      <c r="E3082" s="419">
        <v>0.01</v>
      </c>
      <c r="F3082" s="413">
        <v>107.45</v>
      </c>
      <c r="G3082" s="414">
        <f t="shared" si="96"/>
        <v>9.3066542577943234E-5</v>
      </c>
      <c r="H3082" s="415" t="str">
        <f t="shared" si="97"/>
        <v>VER</v>
      </c>
    </row>
    <row r="3083" spans="1:8" ht="15" hidden="1" thickBot="1">
      <c r="A3083" s="409">
        <v>202202</v>
      </c>
      <c r="B3083" s="416" t="s">
        <v>1281</v>
      </c>
      <c r="C3083" s="417" t="s">
        <v>791</v>
      </c>
      <c r="D3083" s="418" t="s">
        <v>374</v>
      </c>
      <c r="E3083" s="419">
        <v>0.01</v>
      </c>
      <c r="F3083" s="413">
        <v>107.45</v>
      </c>
      <c r="G3083" s="414">
        <f t="shared" si="96"/>
        <v>9.3066542577943234E-5</v>
      </c>
      <c r="H3083" s="415" t="str">
        <f t="shared" si="97"/>
        <v>VER</v>
      </c>
    </row>
    <row r="3084" spans="1:8" ht="15" hidden="1" thickBot="1">
      <c r="A3084" s="409">
        <v>202202</v>
      </c>
      <c r="B3084" s="416" t="s">
        <v>1282</v>
      </c>
      <c r="C3084" s="417" t="s">
        <v>791</v>
      </c>
      <c r="D3084" s="418" t="s">
        <v>374</v>
      </c>
      <c r="E3084" s="419">
        <v>0.01</v>
      </c>
      <c r="F3084" s="413">
        <v>107.45</v>
      </c>
      <c r="G3084" s="414">
        <f t="shared" si="96"/>
        <v>9.3066542577943234E-5</v>
      </c>
      <c r="H3084" s="415" t="str">
        <f t="shared" si="97"/>
        <v>VER</v>
      </c>
    </row>
    <row r="3085" spans="1:8" ht="15" hidden="1" thickBot="1">
      <c r="A3085" s="409">
        <v>202202</v>
      </c>
      <c r="B3085" s="416" t="s">
        <v>1283</v>
      </c>
      <c r="C3085" s="417" t="s">
        <v>791</v>
      </c>
      <c r="D3085" s="418" t="s">
        <v>374</v>
      </c>
      <c r="E3085" s="419">
        <v>0.01</v>
      </c>
      <c r="F3085" s="413">
        <v>107.45</v>
      </c>
      <c r="G3085" s="414">
        <f t="shared" si="96"/>
        <v>9.3066542577943234E-5</v>
      </c>
      <c r="H3085" s="415" t="str">
        <f t="shared" si="97"/>
        <v>VER</v>
      </c>
    </row>
    <row r="3086" spans="1:8" ht="15" hidden="1" thickBot="1">
      <c r="A3086" s="409">
        <v>202202</v>
      </c>
      <c r="B3086" s="416" t="s">
        <v>1284</v>
      </c>
      <c r="C3086" s="417" t="s">
        <v>791</v>
      </c>
      <c r="D3086" s="418" t="s">
        <v>374</v>
      </c>
      <c r="E3086" s="419">
        <v>0.01</v>
      </c>
      <c r="F3086" s="413">
        <v>107.45</v>
      </c>
      <c r="G3086" s="414">
        <f t="shared" si="96"/>
        <v>9.3066542577943234E-5</v>
      </c>
      <c r="H3086" s="415" t="str">
        <f t="shared" si="97"/>
        <v>VER</v>
      </c>
    </row>
    <row r="3087" spans="1:8" ht="15" hidden="1" thickBot="1">
      <c r="A3087" s="409">
        <v>202202</v>
      </c>
      <c r="B3087" s="416" t="s">
        <v>1285</v>
      </c>
      <c r="C3087" s="417" t="s">
        <v>791</v>
      </c>
      <c r="D3087" s="418" t="s">
        <v>374</v>
      </c>
      <c r="E3087" s="419">
        <v>0.01</v>
      </c>
      <c r="F3087" s="413">
        <v>107.45</v>
      </c>
      <c r="G3087" s="414">
        <f t="shared" si="96"/>
        <v>9.3066542577943234E-5</v>
      </c>
      <c r="H3087" s="415" t="str">
        <f t="shared" si="97"/>
        <v>VER</v>
      </c>
    </row>
    <row r="3088" spans="1:8" ht="15" hidden="1" thickBot="1">
      <c r="A3088" s="409">
        <v>202202</v>
      </c>
      <c r="B3088" s="416" t="s">
        <v>1286</v>
      </c>
      <c r="C3088" s="417" t="s">
        <v>791</v>
      </c>
      <c r="D3088" s="418" t="s">
        <v>374</v>
      </c>
      <c r="E3088" s="419">
        <v>0.01</v>
      </c>
      <c r="F3088" s="413">
        <v>107.45</v>
      </c>
      <c r="G3088" s="414">
        <f t="shared" si="96"/>
        <v>9.3066542577943234E-5</v>
      </c>
      <c r="H3088" s="415" t="str">
        <f t="shared" si="97"/>
        <v>VER</v>
      </c>
    </row>
    <row r="3089" spans="1:8" ht="15" hidden="1" thickBot="1">
      <c r="A3089" s="409">
        <v>202202</v>
      </c>
      <c r="B3089" s="416" t="s">
        <v>1287</v>
      </c>
      <c r="C3089" s="417" t="s">
        <v>791</v>
      </c>
      <c r="D3089" s="418" t="s">
        <v>337</v>
      </c>
      <c r="E3089" s="419">
        <v>75965</v>
      </c>
      <c r="F3089" s="413">
        <v>107.45</v>
      </c>
      <c r="G3089" s="414">
        <f t="shared" si="96"/>
        <v>706.97999069334571</v>
      </c>
      <c r="H3089" s="415">
        <f t="shared" si="97"/>
        <v>3.5348999534667285</v>
      </c>
    </row>
    <row r="3090" spans="1:8" ht="15" hidden="1" thickBot="1">
      <c r="A3090" s="409">
        <v>202202</v>
      </c>
      <c r="B3090" s="416" t="s">
        <v>1288</v>
      </c>
      <c r="C3090" s="417" t="s">
        <v>791</v>
      </c>
      <c r="D3090" s="418" t="s">
        <v>339</v>
      </c>
      <c r="E3090" s="419">
        <v>380</v>
      </c>
      <c r="F3090" s="413">
        <v>107.45</v>
      </c>
      <c r="G3090" s="414">
        <f t="shared" si="96"/>
        <v>3.5365286179618427</v>
      </c>
      <c r="H3090" s="415">
        <f t="shared" si="97"/>
        <v>3.5365286179618427</v>
      </c>
    </row>
    <row r="3091" spans="1:8" ht="15" hidden="1" thickBot="1">
      <c r="A3091" s="409">
        <v>202202</v>
      </c>
      <c r="B3091" s="416" t="s">
        <v>1289</v>
      </c>
      <c r="C3091" s="417" t="s">
        <v>791</v>
      </c>
      <c r="D3091" s="418" t="s">
        <v>337</v>
      </c>
      <c r="E3091" s="419">
        <v>41834</v>
      </c>
      <c r="F3091" s="413">
        <v>107.45</v>
      </c>
      <c r="G3091" s="414">
        <f t="shared" si="96"/>
        <v>389.33457422056767</v>
      </c>
      <c r="H3091" s="415">
        <f t="shared" si="97"/>
        <v>1.9466728711028383</v>
      </c>
    </row>
    <row r="3092" spans="1:8" ht="15" hidden="1" thickBot="1">
      <c r="A3092" s="409">
        <v>202202</v>
      </c>
      <c r="B3092" s="416" t="s">
        <v>1290</v>
      </c>
      <c r="C3092" s="417" t="s">
        <v>791</v>
      </c>
      <c r="D3092" s="418" t="s">
        <v>339</v>
      </c>
      <c r="E3092" s="419">
        <v>209</v>
      </c>
      <c r="F3092" s="413">
        <v>107.45</v>
      </c>
      <c r="G3092" s="414">
        <f t="shared" si="96"/>
        <v>1.9450907398790134</v>
      </c>
      <c r="H3092" s="415">
        <f t="shared" si="97"/>
        <v>1.9450907398790134</v>
      </c>
    </row>
    <row r="3093" spans="1:8" ht="15" hidden="1" thickBot="1">
      <c r="A3093" s="409">
        <v>202202</v>
      </c>
      <c r="B3093" s="416" t="s">
        <v>1291</v>
      </c>
      <c r="C3093" s="417" t="s">
        <v>791</v>
      </c>
      <c r="D3093" s="418" t="s">
        <v>337</v>
      </c>
      <c r="E3093" s="419">
        <v>43735</v>
      </c>
      <c r="F3093" s="413">
        <v>107.45</v>
      </c>
      <c r="G3093" s="414">
        <f t="shared" si="96"/>
        <v>407.02652396463469</v>
      </c>
      <c r="H3093" s="415">
        <f t="shared" si="97"/>
        <v>2.0351326198231736</v>
      </c>
    </row>
    <row r="3094" spans="1:8" ht="15" hidden="1" thickBot="1">
      <c r="A3094" s="409">
        <v>202202</v>
      </c>
      <c r="B3094" s="416" t="s">
        <v>1292</v>
      </c>
      <c r="C3094" s="417" t="s">
        <v>791</v>
      </c>
      <c r="D3094" s="418" t="s">
        <v>339</v>
      </c>
      <c r="E3094" s="419">
        <v>219</v>
      </c>
      <c r="F3094" s="413">
        <v>107.45</v>
      </c>
      <c r="G3094" s="414">
        <f t="shared" si="96"/>
        <v>2.0381572824569565</v>
      </c>
      <c r="H3094" s="415">
        <f t="shared" si="97"/>
        <v>2.0381572824569565</v>
      </c>
    </row>
    <row r="3095" spans="1:8" ht="15" hidden="1" thickBot="1">
      <c r="A3095" s="409">
        <v>202202</v>
      </c>
      <c r="B3095" s="416" t="s">
        <v>1293</v>
      </c>
      <c r="C3095" s="417" t="s">
        <v>791</v>
      </c>
      <c r="D3095" s="418" t="s">
        <v>337</v>
      </c>
      <c r="E3095" s="419">
        <v>76035</v>
      </c>
      <c r="F3095" s="413">
        <v>107.45</v>
      </c>
      <c r="G3095" s="414">
        <f t="shared" si="96"/>
        <v>707.6314564913913</v>
      </c>
      <c r="H3095" s="415">
        <f t="shared" si="97"/>
        <v>3.5381572824569565</v>
      </c>
    </row>
    <row r="3096" spans="1:8" ht="15" hidden="1" thickBot="1">
      <c r="A3096" s="409">
        <v>202202</v>
      </c>
      <c r="B3096" s="416" t="s">
        <v>1294</v>
      </c>
      <c r="C3096" s="417" t="s">
        <v>791</v>
      </c>
      <c r="D3096" s="418" t="s">
        <v>339</v>
      </c>
      <c r="E3096" s="419">
        <v>380</v>
      </c>
      <c r="F3096" s="413">
        <v>107.45</v>
      </c>
      <c r="G3096" s="414">
        <f t="shared" si="96"/>
        <v>3.5365286179618427</v>
      </c>
      <c r="H3096" s="415">
        <f t="shared" si="97"/>
        <v>3.5365286179618427</v>
      </c>
    </row>
    <row r="3097" spans="1:8" ht="15" hidden="1" thickBot="1">
      <c r="A3097" s="409">
        <v>202202</v>
      </c>
      <c r="B3097" s="416" t="s">
        <v>1295</v>
      </c>
      <c r="C3097" s="417" t="s">
        <v>791</v>
      </c>
      <c r="D3097" s="418" t="s">
        <v>337</v>
      </c>
      <c r="E3097" s="419">
        <v>64951</v>
      </c>
      <c r="F3097" s="413">
        <v>107.45</v>
      </c>
      <c r="G3097" s="414">
        <f t="shared" si="96"/>
        <v>604.47650069799909</v>
      </c>
      <c r="H3097" s="415">
        <f t="shared" si="97"/>
        <v>3.0223825034899954</v>
      </c>
    </row>
    <row r="3098" spans="1:8" ht="15" hidden="1" thickBot="1">
      <c r="A3098" s="409">
        <v>202202</v>
      </c>
      <c r="B3098" s="416" t="s">
        <v>1296</v>
      </c>
      <c r="C3098" s="417" t="s">
        <v>791</v>
      </c>
      <c r="D3098" s="418" t="s">
        <v>337</v>
      </c>
      <c r="E3098" s="419">
        <v>59530</v>
      </c>
      <c r="F3098" s="413">
        <v>107.45</v>
      </c>
      <c r="G3098" s="414">
        <f t="shared" si="96"/>
        <v>554.02512796649603</v>
      </c>
      <c r="H3098" s="415">
        <f t="shared" si="97"/>
        <v>2.7701256398324801</v>
      </c>
    </row>
    <row r="3099" spans="1:8" ht="15" hidden="1" thickBot="1">
      <c r="A3099" s="409">
        <v>202202</v>
      </c>
      <c r="B3099" s="416" t="s">
        <v>1297</v>
      </c>
      <c r="C3099" s="417" t="s">
        <v>791</v>
      </c>
      <c r="D3099" s="418" t="s">
        <v>337</v>
      </c>
      <c r="E3099" s="419">
        <v>52897</v>
      </c>
      <c r="F3099" s="413">
        <v>107.45</v>
      </c>
      <c r="G3099" s="414">
        <f t="shared" si="96"/>
        <v>492.29409027454631</v>
      </c>
      <c r="H3099" s="415">
        <f t="shared" si="97"/>
        <v>2.4614704513727315</v>
      </c>
    </row>
    <row r="3100" spans="1:8" ht="15" hidden="1" thickBot="1">
      <c r="A3100" s="409">
        <v>202202</v>
      </c>
      <c r="B3100" s="416" t="s">
        <v>1298</v>
      </c>
      <c r="C3100" s="417" t="s">
        <v>791</v>
      </c>
      <c r="D3100" s="418" t="s">
        <v>337</v>
      </c>
      <c r="E3100" s="419">
        <v>73115</v>
      </c>
      <c r="F3100" s="413">
        <v>107.45</v>
      </c>
      <c r="G3100" s="414">
        <f t="shared" si="96"/>
        <v>680.45602605863189</v>
      </c>
      <c r="H3100" s="415">
        <f t="shared" si="97"/>
        <v>3.4022801302931596</v>
      </c>
    </row>
    <row r="3101" spans="1:8" ht="15" hidden="1" thickBot="1">
      <c r="A3101" s="409">
        <v>202202</v>
      </c>
      <c r="B3101" s="416" t="s">
        <v>1299</v>
      </c>
      <c r="C3101" s="417" t="s">
        <v>791</v>
      </c>
      <c r="D3101" s="418" t="s">
        <v>337</v>
      </c>
      <c r="E3101" s="419">
        <v>72891</v>
      </c>
      <c r="F3101" s="413">
        <v>107.45</v>
      </c>
      <c r="G3101" s="414">
        <f t="shared" si="96"/>
        <v>678.37133550488602</v>
      </c>
      <c r="H3101" s="415">
        <f t="shared" si="97"/>
        <v>3.3918566775244301</v>
      </c>
    </row>
    <row r="3102" spans="1:8" ht="15" hidden="1" thickBot="1">
      <c r="A3102" s="409">
        <v>202202</v>
      </c>
      <c r="B3102" s="416" t="s">
        <v>1300</v>
      </c>
      <c r="C3102" s="417" t="s">
        <v>791</v>
      </c>
      <c r="D3102" s="418" t="s">
        <v>337</v>
      </c>
      <c r="E3102" s="419">
        <v>73031</v>
      </c>
      <c r="F3102" s="413">
        <v>107.45</v>
      </c>
      <c r="G3102" s="414">
        <f t="shared" si="96"/>
        <v>679.6742671009772</v>
      </c>
      <c r="H3102" s="415">
        <f t="shared" si="97"/>
        <v>3.3983713355048861</v>
      </c>
    </row>
    <row r="3103" spans="1:8" ht="15" hidden="1" thickBot="1">
      <c r="A3103" s="409">
        <v>202202</v>
      </c>
      <c r="B3103" s="416" t="s">
        <v>1301</v>
      </c>
      <c r="C3103" s="417" t="s">
        <v>791</v>
      </c>
      <c r="D3103" s="418" t="s">
        <v>337</v>
      </c>
      <c r="E3103" s="419">
        <v>95854</v>
      </c>
      <c r="F3103" s="413">
        <v>107.45</v>
      </c>
      <c r="G3103" s="414">
        <f t="shared" si="96"/>
        <v>892.08003722661704</v>
      </c>
      <c r="H3103" s="415">
        <f t="shared" si="97"/>
        <v>4.4604001861330849</v>
      </c>
    </row>
    <row r="3104" spans="1:8" ht="15" hidden="1" thickBot="1">
      <c r="A3104" s="409">
        <v>202202</v>
      </c>
      <c r="B3104" s="416" t="s">
        <v>1302</v>
      </c>
      <c r="C3104" s="417" t="s">
        <v>791</v>
      </c>
      <c r="D3104" s="418" t="s">
        <v>337</v>
      </c>
      <c r="E3104" s="419">
        <v>74485</v>
      </c>
      <c r="F3104" s="413">
        <v>107.45</v>
      </c>
      <c r="G3104" s="414">
        <f t="shared" si="96"/>
        <v>693.20614239181009</v>
      </c>
      <c r="H3104" s="415">
        <f t="shared" si="97"/>
        <v>3.4660307119590503</v>
      </c>
    </row>
    <row r="3105" spans="1:8" ht="15" hidden="1" thickBot="1">
      <c r="A3105" s="409">
        <v>202202</v>
      </c>
      <c r="B3105" s="416" t="s">
        <v>1303</v>
      </c>
      <c r="C3105" s="417" t="s">
        <v>791</v>
      </c>
      <c r="D3105" s="418" t="s">
        <v>337</v>
      </c>
      <c r="E3105" s="419">
        <v>96090</v>
      </c>
      <c r="F3105" s="413">
        <v>107.45</v>
      </c>
      <c r="G3105" s="414">
        <f t="shared" si="96"/>
        <v>894.27640763145644</v>
      </c>
      <c r="H3105" s="415">
        <f t="shared" si="97"/>
        <v>4.471382038157282</v>
      </c>
    </row>
    <row r="3106" spans="1:8" ht="15" hidden="1" thickBot="1">
      <c r="A3106" s="409">
        <v>202202</v>
      </c>
      <c r="B3106" s="416" t="s">
        <v>1304</v>
      </c>
      <c r="C3106" s="417" t="s">
        <v>791</v>
      </c>
      <c r="D3106" s="418" t="s">
        <v>337</v>
      </c>
      <c r="E3106" s="419">
        <v>83466</v>
      </c>
      <c r="F3106" s="413">
        <v>107.45</v>
      </c>
      <c r="G3106" s="414">
        <f t="shared" si="96"/>
        <v>776.78920428106096</v>
      </c>
      <c r="H3106" s="415">
        <f t="shared" si="97"/>
        <v>3.883946021405305</v>
      </c>
    </row>
    <row r="3107" spans="1:8" ht="15" hidden="1" thickBot="1">
      <c r="A3107" s="409">
        <v>202202</v>
      </c>
      <c r="B3107" s="416" t="s">
        <v>1305</v>
      </c>
      <c r="C3107" s="417" t="s">
        <v>791</v>
      </c>
      <c r="D3107" s="418" t="s">
        <v>337</v>
      </c>
      <c r="E3107" s="419">
        <v>70492</v>
      </c>
      <c r="F3107" s="413">
        <v>107.45</v>
      </c>
      <c r="G3107" s="414">
        <f t="shared" si="96"/>
        <v>656.04467194043741</v>
      </c>
      <c r="H3107" s="415">
        <f t="shared" si="97"/>
        <v>3.280223359702187</v>
      </c>
    </row>
    <row r="3108" spans="1:8" ht="15" hidden="1" thickBot="1">
      <c r="A3108" s="409">
        <v>202202</v>
      </c>
      <c r="B3108" s="416" t="s">
        <v>1306</v>
      </c>
      <c r="C3108" s="417" t="s">
        <v>791</v>
      </c>
      <c r="D3108" s="418" t="s">
        <v>337</v>
      </c>
      <c r="E3108" s="419">
        <v>61461</v>
      </c>
      <c r="F3108" s="413">
        <v>107.45</v>
      </c>
      <c r="G3108" s="414">
        <f t="shared" si="96"/>
        <v>571.99627733829686</v>
      </c>
      <c r="H3108" s="415">
        <f t="shared" si="97"/>
        <v>2.8599813866914845</v>
      </c>
    </row>
    <row r="3109" spans="1:8" ht="15" hidden="1" thickBot="1">
      <c r="A3109" s="409">
        <v>202202</v>
      </c>
      <c r="B3109" s="416" t="s">
        <v>1307</v>
      </c>
      <c r="C3109" s="417" t="s">
        <v>791</v>
      </c>
      <c r="D3109" s="418" t="s">
        <v>337</v>
      </c>
      <c r="E3109" s="419">
        <v>87337</v>
      </c>
      <c r="F3109" s="413">
        <v>107.45</v>
      </c>
      <c r="G3109" s="414">
        <f t="shared" si="96"/>
        <v>812.8152629129828</v>
      </c>
      <c r="H3109" s="415">
        <f t="shared" si="97"/>
        <v>4.0640763145649137</v>
      </c>
    </row>
    <row r="3110" spans="1:8" ht="15" hidden="1" thickBot="1">
      <c r="A3110" s="409">
        <v>202202</v>
      </c>
      <c r="B3110" s="416" t="s">
        <v>1308</v>
      </c>
      <c r="C3110" s="417" t="s">
        <v>791</v>
      </c>
      <c r="D3110" s="418" t="s">
        <v>337</v>
      </c>
      <c r="E3110" s="419">
        <v>76460</v>
      </c>
      <c r="F3110" s="413">
        <v>107.45</v>
      </c>
      <c r="G3110" s="414">
        <f t="shared" si="96"/>
        <v>711.58678455095389</v>
      </c>
      <c r="H3110" s="415">
        <f t="shared" si="97"/>
        <v>3.5579339227547693</v>
      </c>
    </row>
    <row r="3111" spans="1:8" ht="15" hidden="1" thickBot="1">
      <c r="A3111" s="409">
        <v>202202</v>
      </c>
      <c r="B3111" s="416" t="s">
        <v>1309</v>
      </c>
      <c r="C3111" s="417" t="s">
        <v>791</v>
      </c>
      <c r="D3111" s="418" t="s">
        <v>337</v>
      </c>
      <c r="E3111" s="419">
        <v>87337</v>
      </c>
      <c r="F3111" s="413">
        <v>107.45</v>
      </c>
      <c r="G3111" s="414">
        <f t="shared" si="96"/>
        <v>812.8152629129828</v>
      </c>
      <c r="H3111" s="415">
        <f t="shared" si="97"/>
        <v>4.0640763145649137</v>
      </c>
    </row>
    <row r="3112" spans="1:8" ht="15" hidden="1" thickBot="1">
      <c r="A3112" s="409">
        <v>202202</v>
      </c>
      <c r="B3112" s="416" t="s">
        <v>1310</v>
      </c>
      <c r="C3112" s="417" t="s">
        <v>791</v>
      </c>
      <c r="D3112" s="418" t="s">
        <v>337</v>
      </c>
      <c r="E3112" s="419">
        <v>85231</v>
      </c>
      <c r="F3112" s="413">
        <v>107.45</v>
      </c>
      <c r="G3112" s="414">
        <f t="shared" si="96"/>
        <v>793.21544904606787</v>
      </c>
      <c r="H3112" s="415">
        <f t="shared" si="97"/>
        <v>3.9660772452303394</v>
      </c>
    </row>
    <row r="3113" spans="1:8" ht="15" hidden="1" thickBot="1">
      <c r="A3113" s="409">
        <v>202202</v>
      </c>
      <c r="B3113" s="416" t="s">
        <v>1311</v>
      </c>
      <c r="C3113" s="417" t="s">
        <v>791</v>
      </c>
      <c r="D3113" s="418" t="s">
        <v>337</v>
      </c>
      <c r="E3113" s="419">
        <v>84547</v>
      </c>
      <c r="F3113" s="413">
        <v>107.45</v>
      </c>
      <c r="G3113" s="414">
        <f t="shared" si="96"/>
        <v>786.84969753373662</v>
      </c>
      <c r="H3113" s="415">
        <f t="shared" si="97"/>
        <v>3.934248487668683</v>
      </c>
    </row>
    <row r="3114" spans="1:8" ht="15" hidden="1" thickBot="1">
      <c r="A3114" s="409">
        <v>202202</v>
      </c>
      <c r="B3114" s="416" t="s">
        <v>1312</v>
      </c>
      <c r="C3114" s="417" t="s">
        <v>791</v>
      </c>
      <c r="D3114" s="418" t="s">
        <v>337</v>
      </c>
      <c r="E3114" s="419">
        <v>85885</v>
      </c>
      <c r="F3114" s="413">
        <v>107.45</v>
      </c>
      <c r="G3114" s="414">
        <f t="shared" si="96"/>
        <v>799.30200093066537</v>
      </c>
      <c r="H3114" s="415">
        <f t="shared" si="97"/>
        <v>3.9965100046533268</v>
      </c>
    </row>
    <row r="3115" spans="1:8" ht="15" hidden="1" thickBot="1">
      <c r="A3115" s="409">
        <v>202202</v>
      </c>
      <c r="B3115" s="416" t="s">
        <v>1313</v>
      </c>
      <c r="C3115" s="417" t="s">
        <v>791</v>
      </c>
      <c r="D3115" s="418" t="s">
        <v>337</v>
      </c>
      <c r="E3115" s="419">
        <v>63020</v>
      </c>
      <c r="F3115" s="413">
        <v>107.45</v>
      </c>
      <c r="G3115" s="414">
        <f t="shared" si="96"/>
        <v>586.50535132619825</v>
      </c>
      <c r="H3115" s="415">
        <f t="shared" si="97"/>
        <v>2.9325267566309914</v>
      </c>
    </row>
    <row r="3116" spans="1:8" ht="15" hidden="1" thickBot="1">
      <c r="A3116" s="409">
        <v>202202</v>
      </c>
      <c r="B3116" s="416" t="s">
        <v>1314</v>
      </c>
      <c r="C3116" s="417" t="s">
        <v>791</v>
      </c>
      <c r="D3116" s="418" t="s">
        <v>337</v>
      </c>
      <c r="E3116" s="419">
        <v>86594</v>
      </c>
      <c r="F3116" s="413">
        <v>107.45</v>
      </c>
      <c r="G3116" s="414">
        <f t="shared" si="96"/>
        <v>805.90041879944158</v>
      </c>
      <c r="H3116" s="415">
        <f t="shared" si="97"/>
        <v>4.0295020939972082</v>
      </c>
    </row>
    <row r="3117" spans="1:8" ht="15" hidden="1" thickBot="1">
      <c r="A3117" s="409">
        <v>202202</v>
      </c>
      <c r="B3117" s="416" t="s">
        <v>1315</v>
      </c>
      <c r="C3117" s="417" t="s">
        <v>791</v>
      </c>
      <c r="D3117" s="418" t="s">
        <v>337</v>
      </c>
      <c r="E3117" s="419">
        <v>51016</v>
      </c>
      <c r="F3117" s="413">
        <v>107.45</v>
      </c>
      <c r="G3117" s="414">
        <f t="shared" si="96"/>
        <v>474.78827361563515</v>
      </c>
      <c r="H3117" s="415">
        <f t="shared" si="97"/>
        <v>2.3739413680781758</v>
      </c>
    </row>
    <row r="3118" spans="1:8" ht="15" hidden="1" thickBot="1">
      <c r="A3118" s="409">
        <v>202202</v>
      </c>
      <c r="B3118" s="416" t="s">
        <v>1316</v>
      </c>
      <c r="C3118" s="417" t="s">
        <v>791</v>
      </c>
      <c r="D3118" s="418" t="s">
        <v>337</v>
      </c>
      <c r="E3118" s="419">
        <v>90794</v>
      </c>
      <c r="F3118" s="413">
        <v>107.45</v>
      </c>
      <c r="G3118" s="414">
        <f t="shared" si="96"/>
        <v>844.98836668217768</v>
      </c>
      <c r="H3118" s="415">
        <f t="shared" si="97"/>
        <v>4.2249418334108881</v>
      </c>
    </row>
    <row r="3119" spans="1:8" ht="15" hidden="1" thickBot="1">
      <c r="A3119" s="409">
        <v>202202</v>
      </c>
      <c r="B3119" s="416" t="s">
        <v>1317</v>
      </c>
      <c r="C3119" s="417" t="s">
        <v>791</v>
      </c>
      <c r="D3119" s="418" t="s">
        <v>337</v>
      </c>
      <c r="E3119" s="419">
        <v>79039</v>
      </c>
      <c r="F3119" s="413">
        <v>107.45</v>
      </c>
      <c r="G3119" s="414">
        <f t="shared" si="96"/>
        <v>735.58864588180552</v>
      </c>
      <c r="H3119" s="415">
        <f t="shared" si="97"/>
        <v>3.6779432294090277</v>
      </c>
    </row>
    <row r="3120" spans="1:8" ht="15" hidden="1" thickBot="1">
      <c r="A3120" s="409">
        <v>202202</v>
      </c>
      <c r="B3120" s="416" t="s">
        <v>1318</v>
      </c>
      <c r="C3120" s="417" t="s">
        <v>791</v>
      </c>
      <c r="D3120" s="418" t="s">
        <v>337</v>
      </c>
      <c r="E3120" s="419">
        <v>60428</v>
      </c>
      <c r="F3120" s="413">
        <v>107.45</v>
      </c>
      <c r="G3120" s="414">
        <f t="shared" si="96"/>
        <v>562.38250348999532</v>
      </c>
      <c r="H3120" s="415">
        <f t="shared" si="97"/>
        <v>2.8119125174499766</v>
      </c>
    </row>
    <row r="3121" spans="1:8" ht="15" hidden="1" thickBot="1">
      <c r="A3121" s="409">
        <v>202202</v>
      </c>
      <c r="B3121" s="416" t="s">
        <v>1319</v>
      </c>
      <c r="C3121" s="417" t="s">
        <v>791</v>
      </c>
      <c r="D3121" s="418" t="s">
        <v>337</v>
      </c>
      <c r="E3121" s="419">
        <v>61318</v>
      </c>
      <c r="F3121" s="413">
        <v>107.45</v>
      </c>
      <c r="G3121" s="414">
        <f t="shared" si="96"/>
        <v>570.66542577943233</v>
      </c>
      <c r="H3121" s="415">
        <f t="shared" si="97"/>
        <v>2.8533271288971616</v>
      </c>
    </row>
    <row r="3122" spans="1:8" ht="15" hidden="1" thickBot="1">
      <c r="A3122" s="409">
        <v>202202</v>
      </c>
      <c r="B3122" s="416" t="s">
        <v>1320</v>
      </c>
      <c r="C3122" s="417" t="s">
        <v>791</v>
      </c>
      <c r="D3122" s="418" t="s">
        <v>337</v>
      </c>
      <c r="E3122" s="419">
        <v>73928</v>
      </c>
      <c r="F3122" s="413">
        <v>107.45</v>
      </c>
      <c r="G3122" s="414">
        <f t="shared" si="96"/>
        <v>688.02233597021871</v>
      </c>
      <c r="H3122" s="415">
        <f t="shared" si="97"/>
        <v>3.4401116798510936</v>
      </c>
    </row>
    <row r="3123" spans="1:8" ht="15" hidden="1" thickBot="1">
      <c r="A3123" s="409">
        <v>202202</v>
      </c>
      <c r="B3123" s="416" t="s">
        <v>1321</v>
      </c>
      <c r="C3123" s="417" t="s">
        <v>791</v>
      </c>
      <c r="D3123" s="418" t="s">
        <v>337</v>
      </c>
      <c r="E3123" s="419">
        <v>78312</v>
      </c>
      <c r="F3123" s="413">
        <v>107.45</v>
      </c>
      <c r="G3123" s="414">
        <f t="shared" si="96"/>
        <v>728.82270823638896</v>
      </c>
      <c r="H3123" s="415">
        <f t="shared" si="97"/>
        <v>3.644113541181945</v>
      </c>
    </row>
    <row r="3124" spans="1:8" ht="15" hidden="1" thickBot="1">
      <c r="A3124" s="409">
        <v>202202</v>
      </c>
      <c r="B3124" s="416" t="s">
        <v>1322</v>
      </c>
      <c r="C3124" s="417" t="s">
        <v>791</v>
      </c>
      <c r="D3124" s="418" t="s">
        <v>337</v>
      </c>
      <c r="E3124" s="419">
        <v>89531</v>
      </c>
      <c r="F3124" s="413">
        <v>107.45</v>
      </c>
      <c r="G3124" s="414">
        <f t="shared" si="96"/>
        <v>833.23406235458356</v>
      </c>
      <c r="H3124" s="415">
        <f t="shared" si="97"/>
        <v>4.1661703117729179</v>
      </c>
    </row>
    <row r="3125" spans="1:8" ht="15" hidden="1" thickBot="1">
      <c r="A3125" s="409">
        <v>202202</v>
      </c>
      <c r="B3125" s="416" t="s">
        <v>1323</v>
      </c>
      <c r="C3125" s="417" t="s">
        <v>791</v>
      </c>
      <c r="D3125" s="418" t="s">
        <v>337</v>
      </c>
      <c r="E3125" s="419">
        <v>51866</v>
      </c>
      <c r="F3125" s="413">
        <v>107.45</v>
      </c>
      <c r="G3125" s="414">
        <f t="shared" si="96"/>
        <v>482.69892973476033</v>
      </c>
      <c r="H3125" s="415">
        <f t="shared" si="97"/>
        <v>2.4134946486738018</v>
      </c>
    </row>
    <row r="3126" spans="1:8" ht="15" hidden="1" thickBot="1">
      <c r="A3126" s="409">
        <v>202202</v>
      </c>
      <c r="B3126" s="416" t="s">
        <v>1324</v>
      </c>
      <c r="C3126" s="417" t="s">
        <v>791</v>
      </c>
      <c r="D3126" s="418" t="s">
        <v>337</v>
      </c>
      <c r="E3126" s="419">
        <v>51758</v>
      </c>
      <c r="F3126" s="413">
        <v>107.45</v>
      </c>
      <c r="G3126" s="414">
        <f t="shared" si="96"/>
        <v>481.69381107491853</v>
      </c>
      <c r="H3126" s="415">
        <f t="shared" si="97"/>
        <v>2.4084690553745927</v>
      </c>
    </row>
    <row r="3127" spans="1:8" ht="15" hidden="1" thickBot="1">
      <c r="A3127" s="409">
        <v>202202</v>
      </c>
      <c r="B3127" s="416" t="s">
        <v>1325</v>
      </c>
      <c r="C3127" s="417" t="s">
        <v>791</v>
      </c>
      <c r="D3127" s="418" t="s">
        <v>337</v>
      </c>
      <c r="E3127" s="419">
        <v>90517</v>
      </c>
      <c r="F3127" s="413">
        <v>107.45</v>
      </c>
      <c r="G3127" s="414">
        <f t="shared" si="96"/>
        <v>842.41042345276867</v>
      </c>
      <c r="H3127" s="415">
        <f t="shared" si="97"/>
        <v>4.212052117263843</v>
      </c>
    </row>
    <row r="3128" spans="1:8" ht="15" hidden="1" thickBot="1">
      <c r="A3128" s="409">
        <v>202202</v>
      </c>
      <c r="B3128" s="416" t="s">
        <v>1326</v>
      </c>
      <c r="C3128" s="417" t="s">
        <v>791</v>
      </c>
      <c r="D3128" s="418" t="s">
        <v>337</v>
      </c>
      <c r="E3128" s="419">
        <v>38973</v>
      </c>
      <c r="F3128" s="413">
        <v>107.45</v>
      </c>
      <c r="G3128" s="414">
        <f t="shared" si="96"/>
        <v>362.70823638901811</v>
      </c>
      <c r="H3128" s="415">
        <f t="shared" si="97"/>
        <v>1.8135411819450906</v>
      </c>
    </row>
    <row r="3129" spans="1:8" ht="15" hidden="1" thickBot="1">
      <c r="A3129" s="409">
        <v>202202</v>
      </c>
      <c r="B3129" s="416" t="s">
        <v>1327</v>
      </c>
      <c r="C3129" s="417" t="s">
        <v>791</v>
      </c>
      <c r="D3129" s="418" t="s">
        <v>337</v>
      </c>
      <c r="E3129" s="419">
        <v>69782</v>
      </c>
      <c r="F3129" s="413">
        <v>107.45</v>
      </c>
      <c r="G3129" s="414">
        <f t="shared" si="96"/>
        <v>649.43694741740342</v>
      </c>
      <c r="H3129" s="415">
        <f t="shared" si="97"/>
        <v>3.247184737087017</v>
      </c>
    </row>
    <row r="3130" spans="1:8" ht="15" hidden="1" thickBot="1">
      <c r="A3130" s="409">
        <v>202202</v>
      </c>
      <c r="B3130" s="416" t="s">
        <v>1328</v>
      </c>
      <c r="C3130" s="417" t="s">
        <v>791</v>
      </c>
      <c r="D3130" s="418" t="s">
        <v>337</v>
      </c>
      <c r="E3130" s="419">
        <v>72220</v>
      </c>
      <c r="F3130" s="413">
        <v>107.45</v>
      </c>
      <c r="G3130" s="414">
        <f t="shared" si="96"/>
        <v>672.12657049790596</v>
      </c>
      <c r="H3130" s="415">
        <f t="shared" si="97"/>
        <v>3.3606328524895299</v>
      </c>
    </row>
    <row r="3131" spans="1:8" ht="15" hidden="1" thickBot="1">
      <c r="A3131" s="409">
        <v>202202</v>
      </c>
      <c r="B3131" s="416" t="s">
        <v>1329</v>
      </c>
      <c r="C3131" s="417" t="s">
        <v>791</v>
      </c>
      <c r="D3131" s="418" t="s">
        <v>337</v>
      </c>
      <c r="E3131" s="419">
        <v>75502</v>
      </c>
      <c r="F3131" s="413">
        <v>107.45</v>
      </c>
      <c r="G3131" s="414">
        <f t="shared" si="96"/>
        <v>702.67100977198697</v>
      </c>
      <c r="H3131" s="415">
        <f t="shared" si="97"/>
        <v>3.513355048859935</v>
      </c>
    </row>
    <row r="3132" spans="1:8" ht="15" hidden="1" thickBot="1">
      <c r="A3132" s="409">
        <v>202202</v>
      </c>
      <c r="B3132" s="416" t="s">
        <v>1330</v>
      </c>
      <c r="C3132" s="417" t="s">
        <v>791</v>
      </c>
      <c r="D3132" s="418" t="s">
        <v>337</v>
      </c>
      <c r="E3132" s="419">
        <v>81365</v>
      </c>
      <c r="F3132" s="413">
        <v>107.45</v>
      </c>
      <c r="G3132" s="414">
        <f t="shared" si="96"/>
        <v>757.23592368543507</v>
      </c>
      <c r="H3132" s="415">
        <f t="shared" si="97"/>
        <v>3.7861796184271754</v>
      </c>
    </row>
    <row r="3133" spans="1:8" ht="15" hidden="1" thickBot="1">
      <c r="A3133" s="409">
        <v>202202</v>
      </c>
      <c r="B3133" s="416" t="s">
        <v>1331</v>
      </c>
      <c r="C3133" s="417" t="s">
        <v>791</v>
      </c>
      <c r="D3133" s="418" t="s">
        <v>337</v>
      </c>
      <c r="E3133" s="419">
        <v>74112</v>
      </c>
      <c r="F3133" s="413">
        <v>107.45</v>
      </c>
      <c r="G3133" s="414">
        <f t="shared" si="96"/>
        <v>689.73476035365286</v>
      </c>
      <c r="H3133" s="415">
        <f t="shared" si="97"/>
        <v>3.4486738017682641</v>
      </c>
    </row>
    <row r="3134" spans="1:8" ht="15" hidden="1" thickBot="1">
      <c r="A3134" s="409">
        <v>202202</v>
      </c>
      <c r="B3134" s="416" t="s">
        <v>1332</v>
      </c>
      <c r="C3134" s="417" t="s">
        <v>791</v>
      </c>
      <c r="D3134" s="418" t="s">
        <v>337</v>
      </c>
      <c r="E3134" s="419">
        <v>62542</v>
      </c>
      <c r="F3134" s="413">
        <v>107.45</v>
      </c>
      <c r="G3134" s="414">
        <f t="shared" si="96"/>
        <v>582.05677059097252</v>
      </c>
      <c r="H3134" s="415">
        <f t="shared" si="97"/>
        <v>2.9102838529548625</v>
      </c>
    </row>
    <row r="3135" spans="1:8" ht="15" hidden="1" thickBot="1">
      <c r="A3135" s="409">
        <v>202202</v>
      </c>
      <c r="B3135" s="416" t="s">
        <v>1333</v>
      </c>
      <c r="C3135" s="417" t="s">
        <v>791</v>
      </c>
      <c r="D3135" s="418" t="s">
        <v>337</v>
      </c>
      <c r="E3135" s="419">
        <v>90794</v>
      </c>
      <c r="F3135" s="413">
        <v>107.45</v>
      </c>
      <c r="G3135" s="414">
        <f t="shared" si="96"/>
        <v>844.98836668217768</v>
      </c>
      <c r="H3135" s="415">
        <f t="shared" si="97"/>
        <v>4.2249418334108881</v>
      </c>
    </row>
    <row r="3136" spans="1:8" ht="15" hidden="1" thickBot="1">
      <c r="A3136" s="409">
        <v>202202</v>
      </c>
      <c r="B3136" s="416" t="s">
        <v>1334</v>
      </c>
      <c r="C3136" s="417" t="s">
        <v>791</v>
      </c>
      <c r="D3136" s="418" t="s">
        <v>337</v>
      </c>
      <c r="E3136" s="419">
        <v>93057</v>
      </c>
      <c r="F3136" s="413">
        <v>107.45</v>
      </c>
      <c r="G3136" s="414">
        <f t="shared" si="96"/>
        <v>866.04932526756625</v>
      </c>
      <c r="H3136" s="415">
        <f t="shared" si="97"/>
        <v>4.3302466263378312</v>
      </c>
    </row>
    <row r="3137" spans="1:8" ht="15" hidden="1" thickBot="1">
      <c r="A3137" s="409">
        <v>202202</v>
      </c>
      <c r="B3137" s="416" t="s">
        <v>1335</v>
      </c>
      <c r="C3137" s="417" t="s">
        <v>1336</v>
      </c>
      <c r="D3137" s="418" t="s">
        <v>337</v>
      </c>
      <c r="E3137" s="419">
        <v>36474</v>
      </c>
      <c r="F3137" s="413">
        <v>107.45</v>
      </c>
      <c r="G3137" s="414">
        <f t="shared" si="96"/>
        <v>339.45090739879015</v>
      </c>
      <c r="H3137" s="415">
        <f t="shared" si="97"/>
        <v>1.6972545369939507</v>
      </c>
    </row>
    <row r="3138" spans="1:8" ht="15" hidden="1" thickBot="1">
      <c r="A3138" s="409">
        <v>202202</v>
      </c>
      <c r="B3138" s="416" t="s">
        <v>1337</v>
      </c>
      <c r="C3138" s="417" t="s">
        <v>674</v>
      </c>
      <c r="D3138" s="418" t="s">
        <v>337</v>
      </c>
      <c r="E3138" s="419">
        <v>72750</v>
      </c>
      <c r="F3138" s="413">
        <v>107.45</v>
      </c>
      <c r="G3138" s="414">
        <f t="shared" ref="G3138:G3201" si="98">+E3138/F3138</f>
        <v>677.05909725453694</v>
      </c>
      <c r="H3138" s="415">
        <f t="shared" ref="H3138:H3201" si="99">IF(D3138="TB",G3138/200,IF(D3138="LT",G3138,"VER"))</f>
        <v>3.3852954862726845</v>
      </c>
    </row>
    <row r="3139" spans="1:8" ht="15" hidden="1" thickBot="1">
      <c r="A3139" s="409">
        <v>202202</v>
      </c>
      <c r="B3139" s="416" t="s">
        <v>1338</v>
      </c>
      <c r="C3139" s="417" t="s">
        <v>674</v>
      </c>
      <c r="D3139" s="418" t="s">
        <v>339</v>
      </c>
      <c r="E3139" s="419">
        <v>364</v>
      </c>
      <c r="F3139" s="413">
        <v>107.45</v>
      </c>
      <c r="G3139" s="414">
        <f t="shared" si="98"/>
        <v>3.3876221498371333</v>
      </c>
      <c r="H3139" s="415">
        <f t="shared" si="99"/>
        <v>3.3876221498371333</v>
      </c>
    </row>
    <row r="3140" spans="1:8" ht="15" hidden="1" thickBot="1">
      <c r="A3140" s="409">
        <v>202202</v>
      </c>
      <c r="B3140" s="416" t="s">
        <v>1339</v>
      </c>
      <c r="C3140" s="417" t="s">
        <v>674</v>
      </c>
      <c r="D3140" s="418" t="s">
        <v>374</v>
      </c>
      <c r="E3140" s="419">
        <v>49.99</v>
      </c>
      <c r="F3140" s="413">
        <v>107.45</v>
      </c>
      <c r="G3140" s="414">
        <f t="shared" si="98"/>
        <v>0.46523964634713821</v>
      </c>
      <c r="H3140" s="415" t="str">
        <f t="shared" si="99"/>
        <v>VER</v>
      </c>
    </row>
    <row r="3141" spans="1:8" ht="15" hidden="1" thickBot="1">
      <c r="A3141" s="409">
        <v>202202</v>
      </c>
      <c r="B3141" s="416" t="s">
        <v>1340</v>
      </c>
      <c r="C3141" s="417" t="s">
        <v>1341</v>
      </c>
      <c r="D3141" s="418" t="s">
        <v>337</v>
      </c>
      <c r="E3141" s="419">
        <v>57835</v>
      </c>
      <c r="F3141" s="413">
        <v>107.45</v>
      </c>
      <c r="G3141" s="414">
        <f t="shared" si="98"/>
        <v>538.25034899953471</v>
      </c>
      <c r="H3141" s="415">
        <f t="shared" si="99"/>
        <v>2.6912517449976736</v>
      </c>
    </row>
    <row r="3142" spans="1:8" ht="15" hidden="1" thickBot="1">
      <c r="A3142" s="409">
        <v>202202</v>
      </c>
      <c r="B3142" s="416" t="s">
        <v>1342</v>
      </c>
      <c r="C3142" s="417" t="s">
        <v>1341</v>
      </c>
      <c r="D3142" s="418" t="s">
        <v>339</v>
      </c>
      <c r="E3142" s="419">
        <v>289</v>
      </c>
      <c r="F3142" s="413">
        <v>107.45</v>
      </c>
      <c r="G3142" s="414">
        <f t="shared" si="98"/>
        <v>2.6896230805025594</v>
      </c>
      <c r="H3142" s="415">
        <f t="shared" si="99"/>
        <v>2.6896230805025594</v>
      </c>
    </row>
    <row r="3143" spans="1:8" ht="15" hidden="1" thickBot="1">
      <c r="A3143" s="409">
        <v>202202</v>
      </c>
      <c r="B3143" s="416" t="s">
        <v>1343</v>
      </c>
      <c r="C3143" s="417" t="s">
        <v>1344</v>
      </c>
      <c r="D3143" s="418" t="s">
        <v>337</v>
      </c>
      <c r="E3143" s="419">
        <v>11567</v>
      </c>
      <c r="F3143" s="413">
        <v>107.45</v>
      </c>
      <c r="G3143" s="414">
        <f t="shared" si="98"/>
        <v>107.65006979990693</v>
      </c>
      <c r="H3143" s="415">
        <f t="shared" si="99"/>
        <v>0.53825034899953461</v>
      </c>
    </row>
    <row r="3144" spans="1:8" ht="15" hidden="1" thickBot="1">
      <c r="A3144" s="409">
        <v>202202</v>
      </c>
      <c r="B3144" s="416" t="s">
        <v>1345</v>
      </c>
      <c r="C3144" s="417" t="s">
        <v>1344</v>
      </c>
      <c r="D3144" s="418" t="s">
        <v>337</v>
      </c>
      <c r="E3144" s="419">
        <v>11507</v>
      </c>
      <c r="F3144" s="413">
        <v>107.45</v>
      </c>
      <c r="G3144" s="414">
        <f t="shared" si="98"/>
        <v>107.09167054443927</v>
      </c>
      <c r="H3144" s="415">
        <f t="shared" si="99"/>
        <v>0.53545835272219633</v>
      </c>
    </row>
    <row r="3145" spans="1:8" ht="15" hidden="1" thickBot="1">
      <c r="A3145" s="409">
        <v>202202</v>
      </c>
      <c r="B3145" s="416" t="s">
        <v>1346</v>
      </c>
      <c r="C3145" s="417" t="s">
        <v>1347</v>
      </c>
      <c r="D3145" s="418" t="s">
        <v>374</v>
      </c>
      <c r="E3145" s="419">
        <v>0.01</v>
      </c>
      <c r="F3145" s="413">
        <v>107.45</v>
      </c>
      <c r="G3145" s="414">
        <f t="shared" si="98"/>
        <v>9.3066542577943234E-5</v>
      </c>
      <c r="H3145" s="415" t="str">
        <f t="shared" si="99"/>
        <v>VER</v>
      </c>
    </row>
    <row r="3146" spans="1:8" ht="15" hidden="1" thickBot="1">
      <c r="A3146" s="409">
        <v>202202</v>
      </c>
      <c r="B3146" s="416" t="s">
        <v>1348</v>
      </c>
      <c r="C3146" s="417" t="s">
        <v>1344</v>
      </c>
      <c r="D3146" s="418" t="s">
        <v>337</v>
      </c>
      <c r="E3146" s="419">
        <v>105339</v>
      </c>
      <c r="F3146" s="413">
        <v>107.45</v>
      </c>
      <c r="G3146" s="414">
        <f t="shared" si="98"/>
        <v>980.35365286179615</v>
      </c>
      <c r="H3146" s="415">
        <f t="shared" si="99"/>
        <v>4.9017682643089806</v>
      </c>
    </row>
    <row r="3147" spans="1:8" ht="15" hidden="1" thickBot="1">
      <c r="A3147" s="409">
        <v>202202</v>
      </c>
      <c r="B3147" s="416" t="s">
        <v>1349</v>
      </c>
      <c r="C3147" s="417" t="s">
        <v>1344</v>
      </c>
      <c r="D3147" s="418" t="s">
        <v>339</v>
      </c>
      <c r="E3147" s="419">
        <v>527</v>
      </c>
      <c r="F3147" s="413">
        <v>107.45</v>
      </c>
      <c r="G3147" s="414">
        <f t="shared" si="98"/>
        <v>4.9046067938576083</v>
      </c>
      <c r="H3147" s="415">
        <f t="shared" si="99"/>
        <v>4.9046067938576083</v>
      </c>
    </row>
    <row r="3148" spans="1:8" ht="15" hidden="1" thickBot="1">
      <c r="A3148" s="409">
        <v>202202</v>
      </c>
      <c r="B3148" s="416" t="s">
        <v>1350</v>
      </c>
      <c r="C3148" s="417" t="s">
        <v>1344</v>
      </c>
      <c r="D3148" s="418" t="s">
        <v>337</v>
      </c>
      <c r="E3148" s="419">
        <v>64934</v>
      </c>
      <c r="F3148" s="413">
        <v>107.45</v>
      </c>
      <c r="G3148" s="414">
        <f t="shared" si="98"/>
        <v>604.31828757561652</v>
      </c>
      <c r="H3148" s="415">
        <f t="shared" si="99"/>
        <v>3.0215914378780826</v>
      </c>
    </row>
    <row r="3149" spans="1:8" ht="15" hidden="1" thickBot="1">
      <c r="A3149" s="409">
        <v>202202</v>
      </c>
      <c r="B3149" s="416" t="s">
        <v>1351</v>
      </c>
      <c r="C3149" s="417" t="s">
        <v>1352</v>
      </c>
      <c r="D3149" s="418" t="s">
        <v>337</v>
      </c>
      <c r="E3149" s="419">
        <v>34256</v>
      </c>
      <c r="F3149" s="413">
        <v>107.45</v>
      </c>
      <c r="G3149" s="414">
        <f t="shared" si="98"/>
        <v>318.80874825500234</v>
      </c>
      <c r="H3149" s="415">
        <f t="shared" si="99"/>
        <v>1.5940437412750117</v>
      </c>
    </row>
    <row r="3150" spans="1:8" ht="15" hidden="1" thickBot="1">
      <c r="A3150" s="409">
        <v>202202</v>
      </c>
      <c r="B3150" s="416" t="s">
        <v>1353</v>
      </c>
      <c r="C3150" s="417" t="s">
        <v>1352</v>
      </c>
      <c r="D3150" s="418" t="s">
        <v>339</v>
      </c>
      <c r="E3150" s="419">
        <v>171</v>
      </c>
      <c r="F3150" s="413">
        <v>107.45</v>
      </c>
      <c r="G3150" s="414">
        <f t="shared" si="98"/>
        <v>1.5914378780828291</v>
      </c>
      <c r="H3150" s="415">
        <f t="shared" si="99"/>
        <v>1.5914378780828291</v>
      </c>
    </row>
    <row r="3151" spans="1:8" ht="15" hidden="1" thickBot="1">
      <c r="A3151" s="409">
        <v>202202</v>
      </c>
      <c r="B3151" s="416" t="s">
        <v>1354</v>
      </c>
      <c r="C3151" s="417" t="s">
        <v>1355</v>
      </c>
      <c r="D3151" s="418" t="s">
        <v>337</v>
      </c>
      <c r="E3151" s="419">
        <v>35298</v>
      </c>
      <c r="F3151" s="413">
        <v>107.45</v>
      </c>
      <c r="G3151" s="414">
        <f t="shared" si="98"/>
        <v>328.50628199162401</v>
      </c>
      <c r="H3151" s="415">
        <f t="shared" si="99"/>
        <v>1.6425314099581201</v>
      </c>
    </row>
    <row r="3152" spans="1:8" ht="15" hidden="1" thickBot="1">
      <c r="A3152" s="409">
        <v>202202</v>
      </c>
      <c r="B3152" s="416" t="s">
        <v>1356</v>
      </c>
      <c r="C3152" s="417" t="s">
        <v>1357</v>
      </c>
      <c r="D3152" s="418" t="s">
        <v>374</v>
      </c>
      <c r="E3152" s="419">
        <v>373</v>
      </c>
      <c r="F3152" s="413">
        <v>107.45</v>
      </c>
      <c r="G3152" s="414">
        <f t="shared" si="98"/>
        <v>3.4713820381572824</v>
      </c>
      <c r="H3152" s="415" t="str">
        <f t="shared" si="99"/>
        <v>VER</v>
      </c>
    </row>
    <row r="3153" spans="1:8" ht="15" hidden="1" thickBot="1">
      <c r="A3153" s="409">
        <v>202202</v>
      </c>
      <c r="B3153" s="416" t="s">
        <v>1358</v>
      </c>
      <c r="C3153" s="417" t="s">
        <v>1359</v>
      </c>
      <c r="D3153" s="418" t="s">
        <v>337</v>
      </c>
      <c r="E3153" s="419">
        <v>81075</v>
      </c>
      <c r="F3153" s="413">
        <v>107.45</v>
      </c>
      <c r="G3153" s="414">
        <f t="shared" si="98"/>
        <v>754.53699395067474</v>
      </c>
      <c r="H3153" s="415">
        <f t="shared" si="99"/>
        <v>3.7726849697533735</v>
      </c>
    </row>
    <row r="3154" spans="1:8" ht="15" hidden="1" thickBot="1">
      <c r="A3154" s="409">
        <v>202202</v>
      </c>
      <c r="B3154" s="416" t="s">
        <v>1360</v>
      </c>
      <c r="C3154" s="417" t="s">
        <v>1359</v>
      </c>
      <c r="D3154" s="418" t="s">
        <v>339</v>
      </c>
      <c r="E3154" s="419">
        <v>405</v>
      </c>
      <c r="F3154" s="413">
        <v>107.45</v>
      </c>
      <c r="G3154" s="414">
        <f t="shared" si="98"/>
        <v>3.7691949744067008</v>
      </c>
      <c r="H3154" s="415">
        <f t="shared" si="99"/>
        <v>3.7691949744067008</v>
      </c>
    </row>
    <row r="3155" spans="1:8" ht="15" hidden="1" thickBot="1">
      <c r="A3155" s="409">
        <v>202202</v>
      </c>
      <c r="B3155" s="416" t="s">
        <v>1361</v>
      </c>
      <c r="C3155" s="417" t="s">
        <v>1359</v>
      </c>
      <c r="D3155" s="418" t="s">
        <v>337</v>
      </c>
      <c r="E3155" s="419">
        <v>77554</v>
      </c>
      <c r="F3155" s="413">
        <v>107.45</v>
      </c>
      <c r="G3155" s="414">
        <f t="shared" si="98"/>
        <v>721.76826430898086</v>
      </c>
      <c r="H3155" s="415">
        <f t="shared" si="99"/>
        <v>3.6088413215449044</v>
      </c>
    </row>
    <row r="3156" spans="1:8" ht="15" hidden="1" thickBot="1">
      <c r="A3156" s="409">
        <v>202202</v>
      </c>
      <c r="B3156" s="416" t="s">
        <v>1362</v>
      </c>
      <c r="C3156" s="417" t="s">
        <v>1359</v>
      </c>
      <c r="D3156" s="418" t="s">
        <v>339</v>
      </c>
      <c r="E3156" s="419">
        <v>388</v>
      </c>
      <c r="F3156" s="413">
        <v>107.45</v>
      </c>
      <c r="G3156" s="414">
        <f t="shared" si="98"/>
        <v>3.6109818520241972</v>
      </c>
      <c r="H3156" s="415">
        <f t="shared" si="99"/>
        <v>3.6109818520241972</v>
      </c>
    </row>
    <row r="3157" spans="1:8" ht="15" hidden="1" thickBot="1">
      <c r="A3157" s="409">
        <v>202202</v>
      </c>
      <c r="B3157" s="416" t="s">
        <v>1363</v>
      </c>
      <c r="C3157" s="417" t="s">
        <v>1364</v>
      </c>
      <c r="D3157" s="418" t="s">
        <v>337</v>
      </c>
      <c r="E3157" s="419">
        <v>75164</v>
      </c>
      <c r="F3157" s="413">
        <v>107.45</v>
      </c>
      <c r="G3157" s="414">
        <f t="shared" si="98"/>
        <v>699.52536063285243</v>
      </c>
      <c r="H3157" s="415">
        <f t="shared" si="99"/>
        <v>3.4976268031642621</v>
      </c>
    </row>
    <row r="3158" spans="1:8" ht="15" hidden="1" thickBot="1">
      <c r="A3158" s="409">
        <v>202202</v>
      </c>
      <c r="B3158" s="416" t="s">
        <v>1365</v>
      </c>
      <c r="C3158" s="417" t="s">
        <v>1364</v>
      </c>
      <c r="D3158" s="418" t="s">
        <v>339</v>
      </c>
      <c r="E3158" s="419">
        <v>376</v>
      </c>
      <c r="F3158" s="413">
        <v>107.45</v>
      </c>
      <c r="G3158" s="414">
        <f t="shared" si="98"/>
        <v>3.4993020009306655</v>
      </c>
      <c r="H3158" s="415">
        <f t="shared" si="99"/>
        <v>3.4993020009306655</v>
      </c>
    </row>
    <row r="3159" spans="1:8" ht="15" hidden="1" thickBot="1">
      <c r="A3159" s="409">
        <v>202202</v>
      </c>
      <c r="B3159" s="416" t="s">
        <v>1366</v>
      </c>
      <c r="C3159" s="417" t="s">
        <v>1364</v>
      </c>
      <c r="D3159" s="418" t="s">
        <v>337</v>
      </c>
      <c r="E3159" s="419">
        <v>79206</v>
      </c>
      <c r="F3159" s="413">
        <v>107.45</v>
      </c>
      <c r="G3159" s="414">
        <f t="shared" si="98"/>
        <v>737.14285714285711</v>
      </c>
      <c r="H3159" s="415">
        <f t="shared" si="99"/>
        <v>3.6857142857142855</v>
      </c>
    </row>
    <row r="3160" spans="1:8" ht="15" hidden="1" thickBot="1">
      <c r="A3160" s="409">
        <v>202202</v>
      </c>
      <c r="B3160" s="416" t="s">
        <v>1367</v>
      </c>
      <c r="C3160" s="417" t="s">
        <v>1364</v>
      </c>
      <c r="D3160" s="418" t="s">
        <v>337</v>
      </c>
      <c r="E3160" s="419">
        <v>64934</v>
      </c>
      <c r="F3160" s="413">
        <v>107.45</v>
      </c>
      <c r="G3160" s="414">
        <f t="shared" si="98"/>
        <v>604.31828757561652</v>
      </c>
      <c r="H3160" s="415">
        <f t="shared" si="99"/>
        <v>3.0215914378780826</v>
      </c>
    </row>
    <row r="3161" spans="1:8" ht="15" hidden="1" thickBot="1">
      <c r="A3161" s="409">
        <v>202202</v>
      </c>
      <c r="B3161" s="416" t="s">
        <v>1368</v>
      </c>
      <c r="C3161" s="417" t="s">
        <v>1364</v>
      </c>
      <c r="D3161" s="418" t="s">
        <v>381</v>
      </c>
      <c r="E3161" s="419">
        <v>6819</v>
      </c>
      <c r="F3161" s="413">
        <v>107.45</v>
      </c>
      <c r="G3161" s="414">
        <f t="shared" si="98"/>
        <v>63.462075383899489</v>
      </c>
      <c r="H3161" s="415" t="str">
        <f t="shared" si="99"/>
        <v>VER</v>
      </c>
    </row>
    <row r="3162" spans="1:8" ht="15" hidden="1" thickBot="1">
      <c r="A3162" s="409">
        <v>202202</v>
      </c>
      <c r="B3162" s="416" t="s">
        <v>1369</v>
      </c>
      <c r="C3162" s="417" t="s">
        <v>1364</v>
      </c>
      <c r="D3162" s="418" t="s">
        <v>339</v>
      </c>
      <c r="E3162" s="419">
        <v>325</v>
      </c>
      <c r="F3162" s="413">
        <v>107.45</v>
      </c>
      <c r="G3162" s="414">
        <f t="shared" si="98"/>
        <v>3.024662633783155</v>
      </c>
      <c r="H3162" s="415">
        <f t="shared" si="99"/>
        <v>3.024662633783155</v>
      </c>
    </row>
    <row r="3163" spans="1:8" ht="15" hidden="1" thickBot="1">
      <c r="A3163" s="409">
        <v>202202</v>
      </c>
      <c r="B3163" s="416" t="s">
        <v>1370</v>
      </c>
      <c r="C3163" s="417" t="s">
        <v>1364</v>
      </c>
      <c r="D3163" s="418" t="s">
        <v>337</v>
      </c>
      <c r="E3163" s="419">
        <v>64934</v>
      </c>
      <c r="F3163" s="413">
        <v>107.45</v>
      </c>
      <c r="G3163" s="414">
        <f t="shared" si="98"/>
        <v>604.31828757561652</v>
      </c>
      <c r="H3163" s="415">
        <f t="shared" si="99"/>
        <v>3.0215914378780826</v>
      </c>
    </row>
    <row r="3164" spans="1:8" ht="15" hidden="1" thickBot="1">
      <c r="A3164" s="409">
        <v>202202</v>
      </c>
      <c r="B3164" s="416" t="s">
        <v>1371</v>
      </c>
      <c r="C3164" s="417" t="s">
        <v>1364</v>
      </c>
      <c r="D3164" s="418" t="s">
        <v>337</v>
      </c>
      <c r="E3164" s="419">
        <v>64934</v>
      </c>
      <c r="F3164" s="413">
        <v>107.45</v>
      </c>
      <c r="G3164" s="414">
        <f t="shared" si="98"/>
        <v>604.31828757561652</v>
      </c>
      <c r="H3164" s="415">
        <f t="shared" si="99"/>
        <v>3.0215914378780826</v>
      </c>
    </row>
    <row r="3165" spans="1:8" ht="15" hidden="1" thickBot="1">
      <c r="A3165" s="409">
        <v>202202</v>
      </c>
      <c r="B3165" s="416" t="s">
        <v>1372</v>
      </c>
      <c r="C3165" s="417" t="s">
        <v>1364</v>
      </c>
      <c r="D3165" s="418" t="s">
        <v>339</v>
      </c>
      <c r="E3165" s="419">
        <v>325</v>
      </c>
      <c r="F3165" s="413">
        <v>107.45</v>
      </c>
      <c r="G3165" s="414">
        <f t="shared" si="98"/>
        <v>3.024662633783155</v>
      </c>
      <c r="H3165" s="415">
        <f t="shared" si="99"/>
        <v>3.024662633783155</v>
      </c>
    </row>
    <row r="3166" spans="1:8" ht="15" hidden="1" thickBot="1">
      <c r="A3166" s="409">
        <v>202202</v>
      </c>
      <c r="B3166" s="416" t="s">
        <v>1373</v>
      </c>
      <c r="C3166" s="417" t="s">
        <v>1364</v>
      </c>
      <c r="D3166" s="418" t="s">
        <v>337</v>
      </c>
      <c r="E3166" s="419">
        <v>74440</v>
      </c>
      <c r="F3166" s="413">
        <v>107.45</v>
      </c>
      <c r="G3166" s="414">
        <f t="shared" si="98"/>
        <v>692.78734295020934</v>
      </c>
      <c r="H3166" s="415">
        <f t="shared" si="99"/>
        <v>3.4639367147510467</v>
      </c>
    </row>
    <row r="3167" spans="1:8" ht="15" hidden="1" thickBot="1">
      <c r="A3167" s="409">
        <v>202202</v>
      </c>
      <c r="B3167" s="416" t="s">
        <v>1374</v>
      </c>
      <c r="C3167" s="417" t="s">
        <v>1364</v>
      </c>
      <c r="D3167" s="418" t="s">
        <v>337</v>
      </c>
      <c r="E3167" s="419">
        <v>79027</v>
      </c>
      <c r="F3167" s="413">
        <v>107.45</v>
      </c>
      <c r="G3167" s="414">
        <f t="shared" si="98"/>
        <v>735.47696603071199</v>
      </c>
      <c r="H3167" s="415">
        <f t="shared" si="99"/>
        <v>3.6773848301535601</v>
      </c>
    </row>
    <row r="3168" spans="1:8" ht="15" hidden="1" thickBot="1">
      <c r="A3168" s="409">
        <v>202202</v>
      </c>
      <c r="B3168" s="416" t="s">
        <v>1375</v>
      </c>
      <c r="C3168" s="417" t="s">
        <v>1364</v>
      </c>
      <c r="D3168" s="418" t="s">
        <v>339</v>
      </c>
      <c r="E3168" s="419">
        <v>395</v>
      </c>
      <c r="F3168" s="413">
        <v>107.45</v>
      </c>
      <c r="G3168" s="414">
        <f t="shared" si="98"/>
        <v>3.6761284318287575</v>
      </c>
      <c r="H3168" s="415">
        <f t="shared" si="99"/>
        <v>3.6761284318287575</v>
      </c>
    </row>
    <row r="3169" spans="1:8" ht="15" hidden="1" thickBot="1">
      <c r="A3169" s="409">
        <v>202202</v>
      </c>
      <c r="B3169" s="416" t="s">
        <v>1376</v>
      </c>
      <c r="C3169" s="417" t="s">
        <v>1364</v>
      </c>
      <c r="D3169" s="418" t="s">
        <v>337</v>
      </c>
      <c r="E3169" s="419">
        <v>55770</v>
      </c>
      <c r="F3169" s="413">
        <v>107.45</v>
      </c>
      <c r="G3169" s="414">
        <f t="shared" si="98"/>
        <v>519.0321079571894</v>
      </c>
      <c r="H3169" s="415">
        <f t="shared" si="99"/>
        <v>2.595160539785947</v>
      </c>
    </row>
    <row r="3170" spans="1:8" ht="15" hidden="1" thickBot="1">
      <c r="A3170" s="409">
        <v>202202</v>
      </c>
      <c r="B3170" s="416" t="s">
        <v>1377</v>
      </c>
      <c r="C3170" s="417" t="s">
        <v>1364</v>
      </c>
      <c r="D3170" s="418" t="s">
        <v>337</v>
      </c>
      <c r="E3170" s="419">
        <v>39029</v>
      </c>
      <c r="F3170" s="413">
        <v>107.45</v>
      </c>
      <c r="G3170" s="414">
        <f t="shared" si="98"/>
        <v>363.22940902745461</v>
      </c>
      <c r="H3170" s="415">
        <f t="shared" si="99"/>
        <v>1.816147045137273</v>
      </c>
    </row>
    <row r="3171" spans="1:8" ht="15" hidden="1" thickBot="1">
      <c r="A3171" s="409">
        <v>202202</v>
      </c>
      <c r="B3171" s="416" t="s">
        <v>1378</v>
      </c>
      <c r="C3171" s="417" t="s">
        <v>1364</v>
      </c>
      <c r="D3171" s="418" t="s">
        <v>337</v>
      </c>
      <c r="E3171" s="419">
        <v>47913</v>
      </c>
      <c r="F3171" s="413">
        <v>107.45</v>
      </c>
      <c r="G3171" s="414">
        <f t="shared" si="98"/>
        <v>445.90972545369937</v>
      </c>
      <c r="H3171" s="415">
        <f t="shared" si="99"/>
        <v>2.229548627268497</v>
      </c>
    </row>
    <row r="3172" spans="1:8" ht="15" hidden="1" thickBot="1">
      <c r="A3172" s="409">
        <v>202202</v>
      </c>
      <c r="B3172" s="416" t="s">
        <v>1379</v>
      </c>
      <c r="C3172" s="417" t="s">
        <v>1364</v>
      </c>
      <c r="D3172" s="418" t="s">
        <v>337</v>
      </c>
      <c r="E3172" s="419">
        <v>43435</v>
      </c>
      <c r="F3172" s="413">
        <v>107.45</v>
      </c>
      <c r="G3172" s="414">
        <f t="shared" si="98"/>
        <v>404.23452768729641</v>
      </c>
      <c r="H3172" s="415">
        <f t="shared" si="99"/>
        <v>2.0211726384364819</v>
      </c>
    </row>
    <row r="3173" spans="1:8" ht="15" hidden="1" thickBot="1">
      <c r="A3173" s="409">
        <v>202202</v>
      </c>
      <c r="B3173" s="416" t="s">
        <v>1380</v>
      </c>
      <c r="C3173" s="417" t="s">
        <v>1364</v>
      </c>
      <c r="D3173" s="418" t="s">
        <v>337</v>
      </c>
      <c r="E3173" s="419">
        <v>43435</v>
      </c>
      <c r="F3173" s="413">
        <v>107.45</v>
      </c>
      <c r="G3173" s="414">
        <f t="shared" si="98"/>
        <v>404.23452768729641</v>
      </c>
      <c r="H3173" s="415">
        <f t="shared" si="99"/>
        <v>2.0211726384364819</v>
      </c>
    </row>
    <row r="3174" spans="1:8" ht="15" hidden="1" thickBot="1">
      <c r="A3174" s="409">
        <v>202202</v>
      </c>
      <c r="B3174" s="416" t="s">
        <v>1381</v>
      </c>
      <c r="C3174" s="417" t="s">
        <v>1364</v>
      </c>
      <c r="D3174" s="418" t="s">
        <v>337</v>
      </c>
      <c r="E3174" s="419">
        <v>43435</v>
      </c>
      <c r="F3174" s="413">
        <v>107.45</v>
      </c>
      <c r="G3174" s="414">
        <f t="shared" si="98"/>
        <v>404.23452768729641</v>
      </c>
      <c r="H3174" s="415">
        <f t="shared" si="99"/>
        <v>2.0211726384364819</v>
      </c>
    </row>
    <row r="3175" spans="1:8" ht="15" hidden="1" thickBot="1">
      <c r="A3175" s="409">
        <v>202202</v>
      </c>
      <c r="B3175" s="416" t="s">
        <v>1382</v>
      </c>
      <c r="C3175" s="417" t="s">
        <v>1364</v>
      </c>
      <c r="D3175" s="418" t="s">
        <v>339</v>
      </c>
      <c r="E3175" s="419">
        <v>240</v>
      </c>
      <c r="F3175" s="413">
        <v>107.45</v>
      </c>
      <c r="G3175" s="414">
        <f t="shared" si="98"/>
        <v>2.2335970218706374</v>
      </c>
      <c r="H3175" s="415">
        <f t="shared" si="99"/>
        <v>2.2335970218706374</v>
      </c>
    </row>
    <row r="3176" spans="1:8" ht="15" hidden="1" thickBot="1">
      <c r="A3176" s="409">
        <v>202202</v>
      </c>
      <c r="B3176" s="416" t="s">
        <v>1383</v>
      </c>
      <c r="C3176" s="417" t="s">
        <v>1364</v>
      </c>
      <c r="D3176" s="418" t="s">
        <v>337</v>
      </c>
      <c r="E3176" s="419">
        <v>43435</v>
      </c>
      <c r="F3176" s="413">
        <v>107.45</v>
      </c>
      <c r="G3176" s="414">
        <f t="shared" si="98"/>
        <v>404.23452768729641</v>
      </c>
      <c r="H3176" s="415">
        <f t="shared" si="99"/>
        <v>2.0211726384364819</v>
      </c>
    </row>
    <row r="3177" spans="1:8" ht="15" hidden="1" thickBot="1">
      <c r="A3177" s="409">
        <v>202202</v>
      </c>
      <c r="B3177" s="416" t="s">
        <v>1384</v>
      </c>
      <c r="C3177" s="417" t="s">
        <v>1364</v>
      </c>
      <c r="D3177" s="418" t="s">
        <v>337</v>
      </c>
      <c r="E3177" s="419">
        <v>43435</v>
      </c>
      <c r="F3177" s="413">
        <v>107.45</v>
      </c>
      <c r="G3177" s="414">
        <f t="shared" si="98"/>
        <v>404.23452768729641</v>
      </c>
      <c r="H3177" s="415">
        <f t="shared" si="99"/>
        <v>2.0211726384364819</v>
      </c>
    </row>
    <row r="3178" spans="1:8" ht="15" hidden="1" thickBot="1">
      <c r="A3178" s="409">
        <v>202202</v>
      </c>
      <c r="B3178" s="416" t="s">
        <v>1385</v>
      </c>
      <c r="C3178" s="417" t="s">
        <v>1364</v>
      </c>
      <c r="D3178" s="418" t="s">
        <v>337</v>
      </c>
      <c r="E3178" s="419">
        <v>43435</v>
      </c>
      <c r="F3178" s="413">
        <v>107.45</v>
      </c>
      <c r="G3178" s="414">
        <f t="shared" si="98"/>
        <v>404.23452768729641</v>
      </c>
      <c r="H3178" s="415">
        <f t="shared" si="99"/>
        <v>2.0211726384364819</v>
      </c>
    </row>
    <row r="3179" spans="1:8" ht="15" hidden="1" thickBot="1">
      <c r="A3179" s="409">
        <v>202202</v>
      </c>
      <c r="B3179" s="416" t="s">
        <v>1386</v>
      </c>
      <c r="C3179" s="417" t="s">
        <v>1364</v>
      </c>
      <c r="D3179" s="418" t="s">
        <v>337</v>
      </c>
      <c r="E3179" s="419">
        <v>43435</v>
      </c>
      <c r="F3179" s="413">
        <v>107.45</v>
      </c>
      <c r="G3179" s="414">
        <f t="shared" si="98"/>
        <v>404.23452768729641</v>
      </c>
      <c r="H3179" s="415">
        <f t="shared" si="99"/>
        <v>2.0211726384364819</v>
      </c>
    </row>
    <row r="3180" spans="1:8" ht="15" hidden="1" thickBot="1">
      <c r="A3180" s="409">
        <v>202202</v>
      </c>
      <c r="B3180" s="416" t="s">
        <v>1387</v>
      </c>
      <c r="C3180" s="417" t="s">
        <v>1364</v>
      </c>
      <c r="D3180" s="418" t="s">
        <v>337</v>
      </c>
      <c r="E3180" s="419">
        <v>43435</v>
      </c>
      <c r="F3180" s="413">
        <v>107.45</v>
      </c>
      <c r="G3180" s="414">
        <f t="shared" si="98"/>
        <v>404.23452768729641</v>
      </c>
      <c r="H3180" s="415">
        <f t="shared" si="99"/>
        <v>2.0211726384364819</v>
      </c>
    </row>
    <row r="3181" spans="1:8" ht="15" hidden="1" thickBot="1">
      <c r="A3181" s="409">
        <v>202202</v>
      </c>
      <c r="B3181" s="416" t="s">
        <v>1388</v>
      </c>
      <c r="C3181" s="417" t="s">
        <v>1364</v>
      </c>
      <c r="D3181" s="418" t="s">
        <v>339</v>
      </c>
      <c r="E3181" s="419">
        <v>217</v>
      </c>
      <c r="F3181" s="413">
        <v>107.45</v>
      </c>
      <c r="G3181" s="414">
        <f t="shared" si="98"/>
        <v>2.0195439739413681</v>
      </c>
      <c r="H3181" s="415">
        <f t="shared" si="99"/>
        <v>2.0195439739413681</v>
      </c>
    </row>
    <row r="3182" spans="1:8" ht="15" hidden="1" thickBot="1">
      <c r="A3182" s="409">
        <v>202202</v>
      </c>
      <c r="B3182" s="416" t="s">
        <v>1389</v>
      </c>
      <c r="C3182" s="417" t="s">
        <v>1364</v>
      </c>
      <c r="D3182" s="418" t="s">
        <v>337</v>
      </c>
      <c r="E3182" s="419">
        <v>44380</v>
      </c>
      <c r="F3182" s="413">
        <v>107.45</v>
      </c>
      <c r="G3182" s="414">
        <f t="shared" si="98"/>
        <v>413.02931596091202</v>
      </c>
      <c r="H3182" s="415">
        <f t="shared" si="99"/>
        <v>2.0651465798045603</v>
      </c>
    </row>
    <row r="3183" spans="1:8" ht="15" hidden="1" thickBot="1">
      <c r="A3183" s="409">
        <v>202202</v>
      </c>
      <c r="B3183" s="416" t="s">
        <v>1390</v>
      </c>
      <c r="C3183" s="417" t="s">
        <v>1364</v>
      </c>
      <c r="D3183" s="418" t="s">
        <v>339</v>
      </c>
      <c r="E3183" s="419">
        <v>222</v>
      </c>
      <c r="F3183" s="413">
        <v>107.45</v>
      </c>
      <c r="G3183" s="414">
        <f t="shared" si="98"/>
        <v>2.0660772452303395</v>
      </c>
      <c r="H3183" s="415">
        <f t="shared" si="99"/>
        <v>2.0660772452303395</v>
      </c>
    </row>
    <row r="3184" spans="1:8" ht="15" hidden="1" thickBot="1">
      <c r="A3184" s="409">
        <v>202202</v>
      </c>
      <c r="B3184" s="416" t="s">
        <v>1391</v>
      </c>
      <c r="C3184" s="417" t="s">
        <v>1364</v>
      </c>
      <c r="D3184" s="418" t="s">
        <v>337</v>
      </c>
      <c r="E3184" s="419">
        <v>45700</v>
      </c>
      <c r="F3184" s="413">
        <v>107.45</v>
      </c>
      <c r="G3184" s="414">
        <f t="shared" si="98"/>
        <v>425.31409958120054</v>
      </c>
      <c r="H3184" s="415">
        <f t="shared" si="99"/>
        <v>2.1265704979060027</v>
      </c>
    </row>
    <row r="3185" spans="1:8" ht="15" hidden="1" thickBot="1">
      <c r="A3185" s="409">
        <v>202202</v>
      </c>
      <c r="B3185" s="416" t="s">
        <v>1392</v>
      </c>
      <c r="C3185" s="417" t="s">
        <v>1364</v>
      </c>
      <c r="D3185" s="418" t="s">
        <v>339</v>
      </c>
      <c r="E3185" s="419">
        <v>228</v>
      </c>
      <c r="F3185" s="413">
        <v>107.45</v>
      </c>
      <c r="G3185" s="414">
        <f t="shared" si="98"/>
        <v>2.1219171707771056</v>
      </c>
      <c r="H3185" s="415">
        <f t="shared" si="99"/>
        <v>2.1219171707771056</v>
      </c>
    </row>
    <row r="3186" spans="1:8" ht="15" hidden="1" thickBot="1">
      <c r="A3186" s="409">
        <v>202202</v>
      </c>
      <c r="B3186" s="416" t="s">
        <v>1393</v>
      </c>
      <c r="C3186" s="417" t="s">
        <v>1364</v>
      </c>
      <c r="D3186" s="418" t="s">
        <v>337</v>
      </c>
      <c r="E3186" s="419">
        <v>45700</v>
      </c>
      <c r="F3186" s="413">
        <v>107.45</v>
      </c>
      <c r="G3186" s="414">
        <f t="shared" si="98"/>
        <v>425.31409958120054</v>
      </c>
      <c r="H3186" s="415">
        <f t="shared" si="99"/>
        <v>2.1265704979060027</v>
      </c>
    </row>
    <row r="3187" spans="1:8" ht="15" hidden="1" thickBot="1">
      <c r="A3187" s="409">
        <v>202202</v>
      </c>
      <c r="B3187" s="416" t="s">
        <v>1394</v>
      </c>
      <c r="C3187" s="417" t="s">
        <v>1364</v>
      </c>
      <c r="D3187" s="418" t="s">
        <v>381</v>
      </c>
      <c r="E3187" s="419">
        <v>4896</v>
      </c>
      <c r="F3187" s="413">
        <v>107.45</v>
      </c>
      <c r="G3187" s="414">
        <f t="shared" si="98"/>
        <v>45.565379246161001</v>
      </c>
      <c r="H3187" s="415" t="str">
        <f t="shared" si="99"/>
        <v>VER</v>
      </c>
    </row>
    <row r="3188" spans="1:8" ht="15" hidden="1" thickBot="1">
      <c r="A3188" s="409">
        <v>202202</v>
      </c>
      <c r="B3188" s="416" t="s">
        <v>1395</v>
      </c>
      <c r="C3188" s="417" t="s">
        <v>1364</v>
      </c>
      <c r="D3188" s="418" t="s">
        <v>339</v>
      </c>
      <c r="E3188" s="419">
        <v>228</v>
      </c>
      <c r="F3188" s="413">
        <v>107.45</v>
      </c>
      <c r="G3188" s="414">
        <f t="shared" si="98"/>
        <v>2.1219171707771056</v>
      </c>
      <c r="H3188" s="415">
        <f t="shared" si="99"/>
        <v>2.1219171707771056</v>
      </c>
    </row>
    <row r="3189" spans="1:8" ht="15" hidden="1" thickBot="1">
      <c r="A3189" s="409">
        <v>202202</v>
      </c>
      <c r="B3189" s="416" t="s">
        <v>1396</v>
      </c>
      <c r="C3189" s="417" t="s">
        <v>1364</v>
      </c>
      <c r="D3189" s="418" t="s">
        <v>337</v>
      </c>
      <c r="E3189" s="419">
        <v>45700</v>
      </c>
      <c r="F3189" s="413">
        <v>107.45</v>
      </c>
      <c r="G3189" s="414">
        <f t="shared" si="98"/>
        <v>425.31409958120054</v>
      </c>
      <c r="H3189" s="415">
        <f t="shared" si="99"/>
        <v>2.1265704979060027</v>
      </c>
    </row>
    <row r="3190" spans="1:8" ht="15" hidden="1" thickBot="1">
      <c r="A3190" s="409">
        <v>202202</v>
      </c>
      <c r="B3190" s="416" t="s">
        <v>1397</v>
      </c>
      <c r="C3190" s="417" t="s">
        <v>1364</v>
      </c>
      <c r="D3190" s="418" t="s">
        <v>339</v>
      </c>
      <c r="E3190" s="419">
        <v>228</v>
      </c>
      <c r="F3190" s="413">
        <v>107.45</v>
      </c>
      <c r="G3190" s="414">
        <f t="shared" si="98"/>
        <v>2.1219171707771056</v>
      </c>
      <c r="H3190" s="415">
        <f t="shared" si="99"/>
        <v>2.1219171707771056</v>
      </c>
    </row>
    <row r="3191" spans="1:8" ht="15" hidden="1" thickBot="1">
      <c r="A3191" s="409">
        <v>202202</v>
      </c>
      <c r="B3191" s="416" t="s">
        <v>1398</v>
      </c>
      <c r="C3191" s="417" t="s">
        <v>1364</v>
      </c>
      <c r="D3191" s="418" t="s">
        <v>337</v>
      </c>
      <c r="E3191" s="419">
        <v>46303</v>
      </c>
      <c r="F3191" s="413">
        <v>107.45</v>
      </c>
      <c r="G3191" s="414">
        <f t="shared" si="98"/>
        <v>430.92601209865052</v>
      </c>
      <c r="H3191" s="415">
        <f t="shared" si="99"/>
        <v>2.1546300604932527</v>
      </c>
    </row>
    <row r="3192" spans="1:8" ht="15" hidden="1" thickBot="1">
      <c r="A3192" s="409">
        <v>202202</v>
      </c>
      <c r="B3192" s="416" t="s">
        <v>1399</v>
      </c>
      <c r="C3192" s="417" t="s">
        <v>1364</v>
      </c>
      <c r="D3192" s="418" t="s">
        <v>339</v>
      </c>
      <c r="E3192" s="419">
        <v>232</v>
      </c>
      <c r="F3192" s="413">
        <v>107.45</v>
      </c>
      <c r="G3192" s="414">
        <f t="shared" si="98"/>
        <v>2.1591437878082829</v>
      </c>
      <c r="H3192" s="415">
        <f t="shared" si="99"/>
        <v>2.1591437878082829</v>
      </c>
    </row>
    <row r="3193" spans="1:8" ht="15" hidden="1" thickBot="1">
      <c r="A3193" s="409">
        <v>202202</v>
      </c>
      <c r="B3193" s="416" t="s">
        <v>1400</v>
      </c>
      <c r="C3193" s="417" t="s">
        <v>1364</v>
      </c>
      <c r="D3193" s="418" t="s">
        <v>337</v>
      </c>
      <c r="E3193" s="419">
        <v>44380</v>
      </c>
      <c r="F3193" s="413">
        <v>107.45</v>
      </c>
      <c r="G3193" s="414">
        <f t="shared" si="98"/>
        <v>413.02931596091202</v>
      </c>
      <c r="H3193" s="415">
        <f t="shared" si="99"/>
        <v>2.0651465798045603</v>
      </c>
    </row>
    <row r="3194" spans="1:8" ht="15" hidden="1" thickBot="1">
      <c r="A3194" s="409">
        <v>202202</v>
      </c>
      <c r="B3194" s="416" t="s">
        <v>1401</v>
      </c>
      <c r="C3194" s="417" t="s">
        <v>1364</v>
      </c>
      <c r="D3194" s="418" t="s">
        <v>350</v>
      </c>
      <c r="E3194" s="419">
        <v>0.01</v>
      </c>
      <c r="F3194" s="413">
        <v>107.45</v>
      </c>
      <c r="G3194" s="414">
        <f t="shared" si="98"/>
        <v>9.3066542577943234E-5</v>
      </c>
      <c r="H3194" s="415" t="str">
        <f t="shared" si="99"/>
        <v>VER</v>
      </c>
    </row>
    <row r="3195" spans="1:8" ht="15" hidden="1" thickBot="1">
      <c r="A3195" s="409">
        <v>202202</v>
      </c>
      <c r="B3195" s="416" t="s">
        <v>1402</v>
      </c>
      <c r="C3195" s="417" t="s">
        <v>1364</v>
      </c>
      <c r="D3195" s="418" t="s">
        <v>337</v>
      </c>
      <c r="E3195" s="419">
        <v>45700</v>
      </c>
      <c r="F3195" s="413">
        <v>107.45</v>
      </c>
      <c r="G3195" s="414">
        <f t="shared" si="98"/>
        <v>425.31409958120054</v>
      </c>
      <c r="H3195" s="415">
        <f t="shared" si="99"/>
        <v>2.1265704979060027</v>
      </c>
    </row>
    <row r="3196" spans="1:8" ht="15" hidden="1" thickBot="1">
      <c r="A3196" s="409">
        <v>202202</v>
      </c>
      <c r="B3196" s="416" t="s">
        <v>1403</v>
      </c>
      <c r="C3196" s="417" t="s">
        <v>1364</v>
      </c>
      <c r="D3196" s="418" t="s">
        <v>339</v>
      </c>
      <c r="E3196" s="419">
        <v>228</v>
      </c>
      <c r="F3196" s="413">
        <v>107.45</v>
      </c>
      <c r="G3196" s="414">
        <f t="shared" si="98"/>
        <v>2.1219171707771056</v>
      </c>
      <c r="H3196" s="415">
        <f t="shared" si="99"/>
        <v>2.1219171707771056</v>
      </c>
    </row>
    <row r="3197" spans="1:8" ht="15" hidden="1" thickBot="1">
      <c r="A3197" s="409">
        <v>202202</v>
      </c>
      <c r="B3197" s="416" t="s">
        <v>1404</v>
      </c>
      <c r="C3197" s="417" t="s">
        <v>1364</v>
      </c>
      <c r="D3197" s="418" t="s">
        <v>337</v>
      </c>
      <c r="E3197" s="419">
        <v>19374</v>
      </c>
      <c r="F3197" s="413">
        <v>107.45</v>
      </c>
      <c r="G3197" s="414">
        <f t="shared" si="98"/>
        <v>180.3071195905072</v>
      </c>
      <c r="H3197" s="415">
        <f t="shared" si="99"/>
        <v>0.90153559795253602</v>
      </c>
    </row>
    <row r="3198" spans="1:8" ht="15" hidden="1" thickBot="1">
      <c r="A3198" s="409">
        <v>202202</v>
      </c>
      <c r="B3198" s="416" t="s">
        <v>1405</v>
      </c>
      <c r="C3198" s="417" t="s">
        <v>1364</v>
      </c>
      <c r="D3198" s="418" t="s">
        <v>339</v>
      </c>
      <c r="E3198" s="419">
        <v>96.82</v>
      </c>
      <c r="F3198" s="413">
        <v>107.45</v>
      </c>
      <c r="G3198" s="414">
        <f t="shared" si="98"/>
        <v>0.90107026523964628</v>
      </c>
      <c r="H3198" s="415">
        <f t="shared" si="99"/>
        <v>0.90107026523964628</v>
      </c>
    </row>
    <row r="3199" spans="1:8" ht="15" hidden="1" thickBot="1">
      <c r="A3199" s="409">
        <v>202202</v>
      </c>
      <c r="B3199" s="416" t="s">
        <v>1406</v>
      </c>
      <c r="C3199" s="417" t="s">
        <v>1364</v>
      </c>
      <c r="D3199" s="418" t="s">
        <v>337</v>
      </c>
      <c r="E3199" s="419">
        <v>46407</v>
      </c>
      <c r="F3199" s="413">
        <v>107.45</v>
      </c>
      <c r="G3199" s="414">
        <f t="shared" si="98"/>
        <v>431.89390414146112</v>
      </c>
      <c r="H3199" s="415">
        <f t="shared" si="99"/>
        <v>2.1594695207073058</v>
      </c>
    </row>
    <row r="3200" spans="1:8" ht="15" hidden="1" thickBot="1">
      <c r="A3200" s="409">
        <v>202202</v>
      </c>
      <c r="B3200" s="416" t="s">
        <v>1407</v>
      </c>
      <c r="C3200" s="417" t="s">
        <v>791</v>
      </c>
      <c r="D3200" s="418" t="s">
        <v>337</v>
      </c>
      <c r="E3200" s="419">
        <v>46822</v>
      </c>
      <c r="F3200" s="413">
        <v>107.45</v>
      </c>
      <c r="G3200" s="414">
        <f t="shared" si="98"/>
        <v>435.75616565844575</v>
      </c>
      <c r="H3200" s="415">
        <f t="shared" si="99"/>
        <v>2.1787808282922287</v>
      </c>
    </row>
    <row r="3201" spans="1:8" ht="15" hidden="1" thickBot="1">
      <c r="A3201" s="409">
        <v>202202</v>
      </c>
      <c r="B3201" s="416" t="s">
        <v>1408</v>
      </c>
      <c r="C3201" s="417" t="s">
        <v>791</v>
      </c>
      <c r="D3201" s="418" t="s">
        <v>339</v>
      </c>
      <c r="E3201" s="419">
        <v>234</v>
      </c>
      <c r="F3201" s="413">
        <v>107.45</v>
      </c>
      <c r="G3201" s="414">
        <f t="shared" si="98"/>
        <v>2.1777570963238717</v>
      </c>
      <c r="H3201" s="415">
        <f t="shared" si="99"/>
        <v>2.1777570963238717</v>
      </c>
    </row>
    <row r="3202" spans="1:8" ht="15" hidden="1" thickBot="1">
      <c r="A3202" s="409">
        <v>202202</v>
      </c>
      <c r="B3202" s="416" t="s">
        <v>1409</v>
      </c>
      <c r="C3202" s="417" t="s">
        <v>1410</v>
      </c>
      <c r="D3202" s="418" t="s">
        <v>337</v>
      </c>
      <c r="E3202" s="419">
        <v>89367</v>
      </c>
      <c r="F3202" s="413">
        <v>107.45</v>
      </c>
      <c r="G3202" s="414">
        <f t="shared" ref="G3202:G3265" si="100">+E3202/F3202</f>
        <v>831.70777105630521</v>
      </c>
      <c r="H3202" s="415">
        <f t="shared" ref="H3202:H3265" si="101">IF(D3202="TB",G3202/200,IF(D3202="LT",G3202,"VER"))</f>
        <v>4.1585388552815257</v>
      </c>
    </row>
    <row r="3203" spans="1:8" ht="15" hidden="1" thickBot="1">
      <c r="A3203" s="409">
        <v>202202</v>
      </c>
      <c r="B3203" s="416" t="s">
        <v>1411</v>
      </c>
      <c r="C3203" s="417" t="s">
        <v>1410</v>
      </c>
      <c r="D3203" s="418" t="s">
        <v>339</v>
      </c>
      <c r="E3203" s="419">
        <v>447</v>
      </c>
      <c r="F3203" s="413">
        <v>107.45</v>
      </c>
      <c r="G3203" s="414">
        <f t="shared" si="100"/>
        <v>4.1600744532340626</v>
      </c>
      <c r="H3203" s="415">
        <f t="shared" si="101"/>
        <v>4.1600744532340626</v>
      </c>
    </row>
    <row r="3204" spans="1:8" ht="15" hidden="1" thickBot="1">
      <c r="A3204" s="409">
        <v>202202</v>
      </c>
      <c r="B3204" s="416" t="s">
        <v>1412</v>
      </c>
      <c r="C3204" s="417" t="s">
        <v>1410</v>
      </c>
      <c r="D3204" s="418" t="s">
        <v>337</v>
      </c>
      <c r="E3204" s="419">
        <v>10642</v>
      </c>
      <c r="F3204" s="413">
        <v>107.45</v>
      </c>
      <c r="G3204" s="414">
        <f t="shared" si="100"/>
        <v>99.041414611447181</v>
      </c>
      <c r="H3204" s="415">
        <f t="shared" si="101"/>
        <v>0.49520707305723588</v>
      </c>
    </row>
    <row r="3205" spans="1:8" ht="15" hidden="1" thickBot="1">
      <c r="A3205" s="409">
        <v>202202</v>
      </c>
      <c r="B3205" s="416" t="s">
        <v>1413</v>
      </c>
      <c r="C3205" s="417" t="s">
        <v>1410</v>
      </c>
      <c r="D3205" s="418" t="s">
        <v>339</v>
      </c>
      <c r="E3205" s="419">
        <v>53.2</v>
      </c>
      <c r="F3205" s="413">
        <v>107.45</v>
      </c>
      <c r="G3205" s="414">
        <f t="shared" si="100"/>
        <v>0.49511400651465798</v>
      </c>
      <c r="H3205" s="415">
        <f t="shared" si="101"/>
        <v>0.49511400651465798</v>
      </c>
    </row>
    <row r="3206" spans="1:8" ht="15" hidden="1" thickBot="1">
      <c r="A3206" s="409">
        <v>202202</v>
      </c>
      <c r="B3206" s="416" t="s">
        <v>1414</v>
      </c>
      <c r="C3206" s="417" t="s">
        <v>1410</v>
      </c>
      <c r="D3206" s="418" t="s">
        <v>337</v>
      </c>
      <c r="E3206" s="419">
        <v>81560</v>
      </c>
      <c r="F3206" s="413">
        <v>107.45</v>
      </c>
      <c r="G3206" s="414">
        <f t="shared" si="100"/>
        <v>759.05072126570496</v>
      </c>
      <c r="H3206" s="415">
        <f t="shared" si="101"/>
        <v>3.7952536063285249</v>
      </c>
    </row>
    <row r="3207" spans="1:8" ht="15" hidden="1" thickBot="1">
      <c r="A3207" s="409">
        <v>202202</v>
      </c>
      <c r="B3207" s="416" t="s">
        <v>1415</v>
      </c>
      <c r="C3207" s="417" t="s">
        <v>1416</v>
      </c>
      <c r="D3207" s="418" t="s">
        <v>374</v>
      </c>
      <c r="E3207" s="419">
        <v>0.01</v>
      </c>
      <c r="F3207" s="413">
        <v>107.45</v>
      </c>
      <c r="G3207" s="414">
        <f t="shared" si="100"/>
        <v>9.3066542577943234E-5</v>
      </c>
      <c r="H3207" s="415" t="str">
        <f t="shared" si="101"/>
        <v>VER</v>
      </c>
    </row>
    <row r="3208" spans="1:8" ht="15" hidden="1" thickBot="1">
      <c r="A3208" s="409">
        <v>202202</v>
      </c>
      <c r="B3208" s="416" t="s">
        <v>1417</v>
      </c>
      <c r="C3208" s="417" t="s">
        <v>1410</v>
      </c>
      <c r="D3208" s="418" t="s">
        <v>337</v>
      </c>
      <c r="E3208" s="419">
        <v>7693</v>
      </c>
      <c r="F3208" s="413">
        <v>107.45</v>
      </c>
      <c r="G3208" s="414">
        <f t="shared" si="100"/>
        <v>71.596091205211721</v>
      </c>
      <c r="H3208" s="415">
        <f t="shared" si="101"/>
        <v>0.3579804560260586</v>
      </c>
    </row>
    <row r="3209" spans="1:8" ht="15" hidden="1" thickBot="1">
      <c r="A3209" s="409">
        <v>202202</v>
      </c>
      <c r="B3209" s="416" t="s">
        <v>1418</v>
      </c>
      <c r="C3209" s="417" t="s">
        <v>1410</v>
      </c>
      <c r="D3209" s="418" t="s">
        <v>337</v>
      </c>
      <c r="E3209" s="419">
        <v>10456</v>
      </c>
      <c r="F3209" s="413">
        <v>107.45</v>
      </c>
      <c r="G3209" s="414">
        <f t="shared" si="100"/>
        <v>97.310376919497443</v>
      </c>
      <c r="H3209" s="415">
        <f t="shared" si="101"/>
        <v>0.48655188459748722</v>
      </c>
    </row>
    <row r="3210" spans="1:8" ht="15" hidden="1" thickBot="1">
      <c r="A3210" s="409">
        <v>202202</v>
      </c>
      <c r="B3210" s="416" t="s">
        <v>1419</v>
      </c>
      <c r="C3210" s="417" t="s">
        <v>1420</v>
      </c>
      <c r="D3210" s="418" t="s">
        <v>337</v>
      </c>
      <c r="E3210" s="419">
        <v>28993</v>
      </c>
      <c r="F3210" s="413">
        <v>107.45</v>
      </c>
      <c r="G3210" s="414">
        <f t="shared" si="100"/>
        <v>269.82782689623082</v>
      </c>
      <c r="H3210" s="415">
        <f t="shared" si="101"/>
        <v>1.3491391344811541</v>
      </c>
    </row>
    <row r="3211" spans="1:8" ht="15" hidden="1" thickBot="1">
      <c r="A3211" s="409">
        <v>202202</v>
      </c>
      <c r="B3211" s="416" t="s">
        <v>1421</v>
      </c>
      <c r="C3211" s="417" t="s">
        <v>1420</v>
      </c>
      <c r="D3211" s="418" t="s">
        <v>339</v>
      </c>
      <c r="E3211" s="419">
        <v>145</v>
      </c>
      <c r="F3211" s="413">
        <v>107.45</v>
      </c>
      <c r="G3211" s="414">
        <f t="shared" si="100"/>
        <v>1.3494648673801768</v>
      </c>
      <c r="H3211" s="415">
        <f t="shared" si="101"/>
        <v>1.3494648673801768</v>
      </c>
    </row>
    <row r="3212" spans="1:8" ht="15" hidden="1" thickBot="1">
      <c r="A3212" s="409">
        <v>202202</v>
      </c>
      <c r="B3212" s="416" t="s">
        <v>1422</v>
      </c>
      <c r="C3212" s="417" t="s">
        <v>1410</v>
      </c>
      <c r="D3212" s="418" t="s">
        <v>337</v>
      </c>
      <c r="E3212" s="419">
        <v>26738</v>
      </c>
      <c r="F3212" s="413">
        <v>107.45</v>
      </c>
      <c r="G3212" s="414">
        <f t="shared" si="100"/>
        <v>248.84132154490459</v>
      </c>
      <c r="H3212" s="415">
        <f t="shared" si="101"/>
        <v>1.2442066077245229</v>
      </c>
    </row>
    <row r="3213" spans="1:8" ht="15" hidden="1" thickBot="1">
      <c r="A3213" s="409">
        <v>202202</v>
      </c>
      <c r="B3213" s="416" t="s">
        <v>1423</v>
      </c>
      <c r="C3213" s="417" t="s">
        <v>1410</v>
      </c>
      <c r="D3213" s="418" t="s">
        <v>339</v>
      </c>
      <c r="E3213" s="419">
        <v>134</v>
      </c>
      <c r="F3213" s="413">
        <v>107.45</v>
      </c>
      <c r="G3213" s="414">
        <f t="shared" si="100"/>
        <v>1.2470916705444393</v>
      </c>
      <c r="H3213" s="415">
        <f t="shared" si="101"/>
        <v>1.2470916705444393</v>
      </c>
    </row>
    <row r="3214" spans="1:8" ht="15" hidden="1" thickBot="1">
      <c r="A3214" s="409">
        <v>202202</v>
      </c>
      <c r="B3214" s="416" t="s">
        <v>1424</v>
      </c>
      <c r="C3214" s="417" t="s">
        <v>1410</v>
      </c>
      <c r="D3214" s="418" t="s">
        <v>337</v>
      </c>
      <c r="E3214" s="419">
        <v>45656</v>
      </c>
      <c r="F3214" s="413">
        <v>107.45</v>
      </c>
      <c r="G3214" s="414">
        <f t="shared" si="100"/>
        <v>424.90460679385762</v>
      </c>
      <c r="H3214" s="415">
        <f t="shared" si="101"/>
        <v>2.1245230339692882</v>
      </c>
    </row>
    <row r="3215" spans="1:8" ht="15" hidden="1" thickBot="1">
      <c r="A3215" s="409">
        <v>202202</v>
      </c>
      <c r="B3215" s="416" t="s">
        <v>1425</v>
      </c>
      <c r="C3215" s="417" t="s">
        <v>1410</v>
      </c>
      <c r="D3215" s="418" t="s">
        <v>337</v>
      </c>
      <c r="E3215" s="419">
        <v>19997</v>
      </c>
      <c r="F3215" s="413">
        <v>107.45</v>
      </c>
      <c r="G3215" s="414">
        <f t="shared" si="100"/>
        <v>186.10516519311307</v>
      </c>
      <c r="H3215" s="415">
        <f t="shared" si="101"/>
        <v>0.93052582596556532</v>
      </c>
    </row>
    <row r="3216" spans="1:8" ht="15" hidden="1" thickBot="1">
      <c r="A3216" s="409">
        <v>202202</v>
      </c>
      <c r="B3216" s="416" t="s">
        <v>1426</v>
      </c>
      <c r="C3216" s="417" t="s">
        <v>1410</v>
      </c>
      <c r="D3216" s="418" t="s">
        <v>339</v>
      </c>
      <c r="E3216" s="419">
        <v>99.96</v>
      </c>
      <c r="F3216" s="413">
        <v>107.45</v>
      </c>
      <c r="G3216" s="414">
        <f t="shared" si="100"/>
        <v>0.9302931596091204</v>
      </c>
      <c r="H3216" s="415">
        <f t="shared" si="101"/>
        <v>0.9302931596091204</v>
      </c>
    </row>
    <row r="3217" spans="1:8" ht="15" hidden="1" thickBot="1">
      <c r="A3217" s="409">
        <v>202202</v>
      </c>
      <c r="B3217" s="416" t="s">
        <v>1427</v>
      </c>
      <c r="C3217" s="417" t="s">
        <v>1410</v>
      </c>
      <c r="D3217" s="418" t="s">
        <v>339</v>
      </c>
      <c r="E3217" s="419">
        <v>51.01</v>
      </c>
      <c r="F3217" s="413">
        <v>107.45</v>
      </c>
      <c r="G3217" s="414">
        <f t="shared" si="100"/>
        <v>0.47473243369008838</v>
      </c>
      <c r="H3217" s="415">
        <f t="shared" si="101"/>
        <v>0.47473243369008838</v>
      </c>
    </row>
    <row r="3218" spans="1:8" ht="15" hidden="1" thickBot="1">
      <c r="A3218" s="409">
        <v>202202</v>
      </c>
      <c r="B3218" s="416" t="s">
        <v>1428</v>
      </c>
      <c r="C3218" s="417" t="s">
        <v>1410</v>
      </c>
      <c r="D3218" s="418" t="s">
        <v>337</v>
      </c>
      <c r="E3218" s="419">
        <v>4977</v>
      </c>
      <c r="F3218" s="413">
        <v>107.45</v>
      </c>
      <c r="G3218" s="414">
        <f t="shared" si="100"/>
        <v>46.319218241042343</v>
      </c>
      <c r="H3218" s="415">
        <f t="shared" si="101"/>
        <v>0.23159609120521171</v>
      </c>
    </row>
    <row r="3219" spans="1:8" ht="15" hidden="1" thickBot="1">
      <c r="A3219" s="409">
        <v>202202</v>
      </c>
      <c r="B3219" s="416" t="s">
        <v>1429</v>
      </c>
      <c r="C3219" s="417" t="s">
        <v>1410</v>
      </c>
      <c r="D3219" s="418" t="s">
        <v>339</v>
      </c>
      <c r="E3219" s="419">
        <v>24.87</v>
      </c>
      <c r="F3219" s="413">
        <v>107.45</v>
      </c>
      <c r="G3219" s="414">
        <f t="shared" si="100"/>
        <v>0.2314564913913448</v>
      </c>
      <c r="H3219" s="415">
        <f t="shared" si="101"/>
        <v>0.2314564913913448</v>
      </c>
    </row>
    <row r="3220" spans="1:8" ht="15" hidden="1" thickBot="1">
      <c r="A3220" s="409">
        <v>202202</v>
      </c>
      <c r="B3220" s="416" t="s">
        <v>1430</v>
      </c>
      <c r="C3220" s="417" t="s">
        <v>1410</v>
      </c>
      <c r="D3220" s="418" t="s">
        <v>337</v>
      </c>
      <c r="E3220" s="419">
        <v>15156</v>
      </c>
      <c r="F3220" s="413">
        <v>107.45</v>
      </c>
      <c r="G3220" s="414">
        <f t="shared" si="100"/>
        <v>141.05165193113075</v>
      </c>
      <c r="H3220" s="415">
        <f t="shared" si="101"/>
        <v>0.7052582596556537</v>
      </c>
    </row>
    <row r="3221" spans="1:8" ht="15" hidden="1" thickBot="1">
      <c r="A3221" s="409">
        <v>202202</v>
      </c>
      <c r="B3221" s="416" t="s">
        <v>1431</v>
      </c>
      <c r="C3221" s="417" t="s">
        <v>1410</v>
      </c>
      <c r="D3221" s="418" t="s">
        <v>339</v>
      </c>
      <c r="E3221" s="419">
        <v>75.78</v>
      </c>
      <c r="F3221" s="413">
        <v>107.45</v>
      </c>
      <c r="G3221" s="414">
        <f t="shared" si="100"/>
        <v>0.70525825965565381</v>
      </c>
      <c r="H3221" s="415">
        <f t="shared" si="101"/>
        <v>0.70525825965565381</v>
      </c>
    </row>
    <row r="3222" spans="1:8" ht="15" hidden="1" thickBot="1">
      <c r="A3222" s="409">
        <v>202202</v>
      </c>
      <c r="B3222" s="416" t="s">
        <v>1432</v>
      </c>
      <c r="C3222" s="417" t="s">
        <v>1410</v>
      </c>
      <c r="D3222" s="418" t="s">
        <v>337</v>
      </c>
      <c r="E3222" s="419">
        <v>15156</v>
      </c>
      <c r="F3222" s="413">
        <v>107.45</v>
      </c>
      <c r="G3222" s="414">
        <f t="shared" si="100"/>
        <v>141.05165193113075</v>
      </c>
      <c r="H3222" s="415">
        <f t="shared" si="101"/>
        <v>0.7052582596556537</v>
      </c>
    </row>
    <row r="3223" spans="1:8" ht="15" hidden="1" thickBot="1">
      <c r="A3223" s="409">
        <v>202202</v>
      </c>
      <c r="B3223" s="416" t="s">
        <v>1433</v>
      </c>
      <c r="C3223" s="417" t="s">
        <v>1410</v>
      </c>
      <c r="D3223" s="418" t="s">
        <v>339</v>
      </c>
      <c r="E3223" s="419">
        <v>75.78</v>
      </c>
      <c r="F3223" s="413">
        <v>107.45</v>
      </c>
      <c r="G3223" s="414">
        <f t="shared" si="100"/>
        <v>0.70525825965565381</v>
      </c>
      <c r="H3223" s="415">
        <f t="shared" si="101"/>
        <v>0.70525825965565381</v>
      </c>
    </row>
    <row r="3224" spans="1:8" ht="15" hidden="1" thickBot="1">
      <c r="A3224" s="409">
        <v>202202</v>
      </c>
      <c r="B3224" s="416" t="s">
        <v>1434</v>
      </c>
      <c r="C3224" s="417" t="s">
        <v>1410</v>
      </c>
      <c r="D3224" s="418" t="s">
        <v>339</v>
      </c>
      <c r="E3224" s="419">
        <v>39.42</v>
      </c>
      <c r="F3224" s="413">
        <v>107.45</v>
      </c>
      <c r="G3224" s="414">
        <f t="shared" si="100"/>
        <v>0.36686831084225224</v>
      </c>
      <c r="H3224" s="415">
        <f t="shared" si="101"/>
        <v>0.36686831084225224</v>
      </c>
    </row>
    <row r="3225" spans="1:8" ht="15" hidden="1" thickBot="1">
      <c r="A3225" s="409">
        <v>202202</v>
      </c>
      <c r="B3225" s="416" t="s">
        <v>1435</v>
      </c>
      <c r="C3225" s="417" t="s">
        <v>1410</v>
      </c>
      <c r="D3225" s="418" t="s">
        <v>337</v>
      </c>
      <c r="E3225" s="419">
        <v>9837</v>
      </c>
      <c r="F3225" s="413">
        <v>107.45</v>
      </c>
      <c r="G3225" s="414">
        <f t="shared" si="100"/>
        <v>91.549557933922756</v>
      </c>
      <c r="H3225" s="415">
        <f t="shared" si="101"/>
        <v>0.45774778966961377</v>
      </c>
    </row>
    <row r="3226" spans="1:8" ht="15" hidden="1" thickBot="1">
      <c r="A3226" s="409">
        <v>202202</v>
      </c>
      <c r="B3226" s="416" t="s">
        <v>1436</v>
      </c>
      <c r="C3226" s="417" t="s">
        <v>1410</v>
      </c>
      <c r="D3226" s="418" t="s">
        <v>339</v>
      </c>
      <c r="E3226" s="419">
        <v>49.17</v>
      </c>
      <c r="F3226" s="413">
        <v>107.45</v>
      </c>
      <c r="G3226" s="414">
        <f t="shared" si="100"/>
        <v>0.45760818985574686</v>
      </c>
      <c r="H3226" s="415">
        <f t="shared" si="101"/>
        <v>0.45760818985574686</v>
      </c>
    </row>
    <row r="3227" spans="1:8" ht="15" hidden="1" thickBot="1">
      <c r="A3227" s="409">
        <v>202202</v>
      </c>
      <c r="B3227" s="416" t="s">
        <v>1437</v>
      </c>
      <c r="C3227" s="417" t="s">
        <v>1410</v>
      </c>
      <c r="D3227" s="418" t="s">
        <v>337</v>
      </c>
      <c r="E3227" s="419">
        <v>1</v>
      </c>
      <c r="F3227" s="413">
        <v>107.45</v>
      </c>
      <c r="G3227" s="414">
        <f t="shared" si="100"/>
        <v>9.3066542577943234E-3</v>
      </c>
      <c r="H3227" s="415">
        <f t="shared" si="101"/>
        <v>4.6533271288971617E-5</v>
      </c>
    </row>
    <row r="3228" spans="1:8" ht="15" hidden="1" thickBot="1">
      <c r="A3228" s="409">
        <v>202202</v>
      </c>
      <c r="B3228" s="416" t="s">
        <v>1438</v>
      </c>
      <c r="C3228" s="417" t="s">
        <v>1410</v>
      </c>
      <c r="D3228" s="418" t="s">
        <v>339</v>
      </c>
      <c r="E3228" s="419">
        <v>1</v>
      </c>
      <c r="F3228" s="413">
        <v>107.45</v>
      </c>
      <c r="G3228" s="414">
        <f t="shared" si="100"/>
        <v>9.3066542577943234E-3</v>
      </c>
      <c r="H3228" s="415">
        <f t="shared" si="101"/>
        <v>9.3066542577943234E-3</v>
      </c>
    </row>
    <row r="3229" spans="1:8" ht="15" hidden="1" thickBot="1">
      <c r="A3229" s="409">
        <v>202202</v>
      </c>
      <c r="B3229" s="416" t="s">
        <v>1439</v>
      </c>
      <c r="C3229" s="417" t="s">
        <v>1410</v>
      </c>
      <c r="D3229" s="418" t="s">
        <v>337</v>
      </c>
      <c r="E3229" s="419">
        <v>6004</v>
      </c>
      <c r="F3229" s="413">
        <v>107.45</v>
      </c>
      <c r="G3229" s="414">
        <f t="shared" si="100"/>
        <v>55.877152163797113</v>
      </c>
      <c r="H3229" s="415">
        <f t="shared" si="101"/>
        <v>0.27938576081898558</v>
      </c>
    </row>
    <row r="3230" spans="1:8" ht="15" hidden="1" thickBot="1">
      <c r="A3230" s="409">
        <v>202202</v>
      </c>
      <c r="B3230" s="416" t="s">
        <v>1440</v>
      </c>
      <c r="C3230" s="417" t="s">
        <v>1410</v>
      </c>
      <c r="D3230" s="418" t="s">
        <v>339</v>
      </c>
      <c r="E3230" s="419">
        <v>30.01</v>
      </c>
      <c r="F3230" s="413">
        <v>107.45</v>
      </c>
      <c r="G3230" s="414">
        <f t="shared" si="100"/>
        <v>0.27929269427640763</v>
      </c>
      <c r="H3230" s="415">
        <f t="shared" si="101"/>
        <v>0.27929269427640763</v>
      </c>
    </row>
    <row r="3231" spans="1:8" ht="15" hidden="1" thickBot="1">
      <c r="A3231" s="409">
        <v>202202</v>
      </c>
      <c r="B3231" s="416" t="s">
        <v>1441</v>
      </c>
      <c r="C3231" s="417" t="s">
        <v>1410</v>
      </c>
      <c r="D3231" s="418" t="s">
        <v>337</v>
      </c>
      <c r="E3231" s="419">
        <v>3260</v>
      </c>
      <c r="F3231" s="413">
        <v>107.45</v>
      </c>
      <c r="G3231" s="414">
        <f t="shared" si="100"/>
        <v>30.339692880409491</v>
      </c>
      <c r="H3231" s="415">
        <f t="shared" si="101"/>
        <v>0.15169846440204746</v>
      </c>
    </row>
    <row r="3232" spans="1:8" ht="15" hidden="1" thickBot="1">
      <c r="A3232" s="409">
        <v>202202</v>
      </c>
      <c r="B3232" s="416" t="s">
        <v>1442</v>
      </c>
      <c r="C3232" s="417" t="s">
        <v>1410</v>
      </c>
      <c r="D3232" s="418" t="s">
        <v>339</v>
      </c>
      <c r="E3232" s="419">
        <v>16.29</v>
      </c>
      <c r="F3232" s="413">
        <v>107.45</v>
      </c>
      <c r="G3232" s="414">
        <f t="shared" si="100"/>
        <v>0.1516053978594695</v>
      </c>
      <c r="H3232" s="415">
        <f t="shared" si="101"/>
        <v>0.1516053978594695</v>
      </c>
    </row>
    <row r="3233" spans="1:8" ht="15" hidden="1" thickBot="1">
      <c r="A3233" s="409">
        <v>202202</v>
      </c>
      <c r="B3233" s="416" t="s">
        <v>1443</v>
      </c>
      <c r="C3233" s="417" t="s">
        <v>1410</v>
      </c>
      <c r="D3233" s="418" t="s">
        <v>337</v>
      </c>
      <c r="E3233" s="419">
        <v>2418</v>
      </c>
      <c r="F3233" s="413">
        <v>107.45</v>
      </c>
      <c r="G3233" s="414">
        <f t="shared" si="100"/>
        <v>22.503489995346673</v>
      </c>
      <c r="H3233" s="415">
        <f t="shared" si="101"/>
        <v>0.11251744997673337</v>
      </c>
    </row>
    <row r="3234" spans="1:8" ht="15" hidden="1" thickBot="1">
      <c r="A3234" s="409">
        <v>202202</v>
      </c>
      <c r="B3234" s="416" t="s">
        <v>1444</v>
      </c>
      <c r="C3234" s="417" t="s">
        <v>1410</v>
      </c>
      <c r="D3234" s="418" t="s">
        <v>339</v>
      </c>
      <c r="E3234" s="419">
        <v>12.08</v>
      </c>
      <c r="F3234" s="413">
        <v>107.45</v>
      </c>
      <c r="G3234" s="414">
        <f t="shared" si="100"/>
        <v>0.11242438343415542</v>
      </c>
      <c r="H3234" s="415">
        <f t="shared" si="101"/>
        <v>0.11242438343415542</v>
      </c>
    </row>
    <row r="3235" spans="1:8" ht="15" hidden="1" thickBot="1">
      <c r="A3235" s="409">
        <v>202202</v>
      </c>
      <c r="B3235" s="416" t="s">
        <v>1445</v>
      </c>
      <c r="C3235" s="417" t="s">
        <v>1410</v>
      </c>
      <c r="D3235" s="418" t="s">
        <v>337</v>
      </c>
      <c r="E3235" s="419">
        <v>1</v>
      </c>
      <c r="F3235" s="413">
        <v>107.45</v>
      </c>
      <c r="G3235" s="414">
        <f t="shared" si="100"/>
        <v>9.3066542577943234E-3</v>
      </c>
      <c r="H3235" s="415">
        <f t="shared" si="101"/>
        <v>4.6533271288971617E-5</v>
      </c>
    </row>
    <row r="3236" spans="1:8" ht="15" hidden="1" thickBot="1">
      <c r="A3236" s="409">
        <v>202202</v>
      </c>
      <c r="B3236" s="416" t="s">
        <v>1446</v>
      </c>
      <c r="C3236" s="417" t="s">
        <v>1410</v>
      </c>
      <c r="D3236" s="418" t="s">
        <v>339</v>
      </c>
      <c r="E3236" s="419">
        <v>1</v>
      </c>
      <c r="F3236" s="413">
        <v>107.45</v>
      </c>
      <c r="G3236" s="414">
        <f t="shared" si="100"/>
        <v>9.3066542577943234E-3</v>
      </c>
      <c r="H3236" s="415">
        <f t="shared" si="101"/>
        <v>9.3066542577943234E-3</v>
      </c>
    </row>
    <row r="3237" spans="1:8" ht="15" hidden="1" thickBot="1">
      <c r="A3237" s="409">
        <v>202202</v>
      </c>
      <c r="B3237" s="416" t="s">
        <v>1447</v>
      </c>
      <c r="C3237" s="417" t="s">
        <v>1410</v>
      </c>
      <c r="D3237" s="418" t="s">
        <v>337</v>
      </c>
      <c r="E3237" s="419">
        <v>1</v>
      </c>
      <c r="F3237" s="413">
        <v>107.45</v>
      </c>
      <c r="G3237" s="414">
        <f t="shared" si="100"/>
        <v>9.3066542577943234E-3</v>
      </c>
      <c r="H3237" s="415">
        <f t="shared" si="101"/>
        <v>4.6533271288971617E-5</v>
      </c>
    </row>
    <row r="3238" spans="1:8" ht="15" hidden="1" thickBot="1">
      <c r="A3238" s="409">
        <v>202202</v>
      </c>
      <c r="B3238" s="416" t="s">
        <v>1448</v>
      </c>
      <c r="C3238" s="417" t="s">
        <v>1410</v>
      </c>
      <c r="D3238" s="418" t="s">
        <v>339</v>
      </c>
      <c r="E3238" s="419">
        <v>1</v>
      </c>
      <c r="F3238" s="413">
        <v>107.45</v>
      </c>
      <c r="G3238" s="414">
        <f t="shared" si="100"/>
        <v>9.3066542577943234E-3</v>
      </c>
      <c r="H3238" s="415">
        <f t="shared" si="101"/>
        <v>9.3066542577943234E-3</v>
      </c>
    </row>
    <row r="3239" spans="1:8" ht="15" hidden="1" thickBot="1">
      <c r="A3239" s="409">
        <v>202202</v>
      </c>
      <c r="B3239" s="416" t="s">
        <v>1449</v>
      </c>
      <c r="C3239" s="417" t="s">
        <v>1410</v>
      </c>
      <c r="D3239" s="418" t="s">
        <v>337</v>
      </c>
      <c r="E3239" s="419">
        <v>1</v>
      </c>
      <c r="F3239" s="413">
        <v>107.45</v>
      </c>
      <c r="G3239" s="414">
        <f t="shared" si="100"/>
        <v>9.3066542577943234E-3</v>
      </c>
      <c r="H3239" s="415">
        <f t="shared" si="101"/>
        <v>4.6533271288971617E-5</v>
      </c>
    </row>
    <row r="3240" spans="1:8" ht="15" hidden="1" thickBot="1">
      <c r="A3240" s="409">
        <v>202202</v>
      </c>
      <c r="B3240" s="416" t="s">
        <v>1450</v>
      </c>
      <c r="C3240" s="417" t="s">
        <v>1410</v>
      </c>
      <c r="D3240" s="418" t="s">
        <v>339</v>
      </c>
      <c r="E3240" s="419">
        <v>1</v>
      </c>
      <c r="F3240" s="413">
        <v>107.45</v>
      </c>
      <c r="G3240" s="414">
        <f t="shared" si="100"/>
        <v>9.3066542577943234E-3</v>
      </c>
      <c r="H3240" s="415">
        <f t="shared" si="101"/>
        <v>9.3066542577943234E-3</v>
      </c>
    </row>
    <row r="3241" spans="1:8" ht="15" hidden="1" thickBot="1">
      <c r="A3241" s="409">
        <v>202202</v>
      </c>
      <c r="B3241" s="416" t="s">
        <v>1451</v>
      </c>
      <c r="C3241" s="417" t="s">
        <v>1410</v>
      </c>
      <c r="D3241" s="418" t="s">
        <v>337</v>
      </c>
      <c r="E3241" s="419">
        <v>3432</v>
      </c>
      <c r="F3241" s="413">
        <v>107.45</v>
      </c>
      <c r="G3241" s="414">
        <f t="shared" si="100"/>
        <v>31.940437412750114</v>
      </c>
      <c r="H3241" s="415">
        <f t="shared" si="101"/>
        <v>0.15970218706375058</v>
      </c>
    </row>
    <row r="3242" spans="1:8" ht="15" hidden="1" thickBot="1">
      <c r="A3242" s="409">
        <v>202202</v>
      </c>
      <c r="B3242" s="416" t="s">
        <v>1452</v>
      </c>
      <c r="C3242" s="417" t="s">
        <v>1410</v>
      </c>
      <c r="D3242" s="418" t="s">
        <v>339</v>
      </c>
      <c r="E3242" s="419">
        <v>17.149999999999999</v>
      </c>
      <c r="F3242" s="413">
        <v>107.45</v>
      </c>
      <c r="G3242" s="414">
        <f t="shared" si="100"/>
        <v>0.15960912052117263</v>
      </c>
      <c r="H3242" s="415">
        <f t="shared" si="101"/>
        <v>0.15960912052117263</v>
      </c>
    </row>
    <row r="3243" spans="1:8" ht="15" hidden="1" thickBot="1">
      <c r="A3243" s="409">
        <v>202202</v>
      </c>
      <c r="B3243" s="416" t="s">
        <v>1453</v>
      </c>
      <c r="C3243" s="417" t="s">
        <v>1410</v>
      </c>
      <c r="D3243" s="418" t="s">
        <v>337</v>
      </c>
      <c r="E3243" s="419">
        <v>7324</v>
      </c>
      <c r="F3243" s="413">
        <v>107.45</v>
      </c>
      <c r="G3243" s="414">
        <f t="shared" si="100"/>
        <v>68.161935784085614</v>
      </c>
      <c r="H3243" s="415">
        <f t="shared" si="101"/>
        <v>0.34080967892042807</v>
      </c>
    </row>
    <row r="3244" spans="1:8" ht="15" hidden="1" thickBot="1">
      <c r="A3244" s="409">
        <v>202202</v>
      </c>
      <c r="B3244" s="416" t="s">
        <v>1454</v>
      </c>
      <c r="C3244" s="417" t="s">
        <v>1410</v>
      </c>
      <c r="D3244" s="418" t="s">
        <v>339</v>
      </c>
      <c r="E3244" s="419">
        <v>36.58</v>
      </c>
      <c r="F3244" s="413">
        <v>107.45</v>
      </c>
      <c r="G3244" s="414">
        <f t="shared" si="100"/>
        <v>0.3404374127501163</v>
      </c>
      <c r="H3244" s="415">
        <f t="shared" si="101"/>
        <v>0.3404374127501163</v>
      </c>
    </row>
    <row r="3245" spans="1:8" ht="15" hidden="1" thickBot="1">
      <c r="A3245" s="409">
        <v>202202</v>
      </c>
      <c r="B3245" s="416" t="s">
        <v>1455</v>
      </c>
      <c r="C3245" s="417" t="s">
        <v>1410</v>
      </c>
      <c r="D3245" s="418" t="s">
        <v>337</v>
      </c>
      <c r="E3245" s="419">
        <v>1</v>
      </c>
      <c r="F3245" s="413">
        <v>107.45</v>
      </c>
      <c r="G3245" s="414">
        <f t="shared" si="100"/>
        <v>9.3066542577943234E-3</v>
      </c>
      <c r="H3245" s="415">
        <f t="shared" si="101"/>
        <v>4.6533271288971617E-5</v>
      </c>
    </row>
    <row r="3246" spans="1:8" ht="15" hidden="1" thickBot="1">
      <c r="A3246" s="409">
        <v>202202</v>
      </c>
      <c r="B3246" s="416" t="s">
        <v>1456</v>
      </c>
      <c r="C3246" s="417" t="s">
        <v>1410</v>
      </c>
      <c r="D3246" s="418" t="s">
        <v>337</v>
      </c>
      <c r="E3246" s="419">
        <v>1</v>
      </c>
      <c r="F3246" s="413">
        <v>107.45</v>
      </c>
      <c r="G3246" s="414">
        <f t="shared" si="100"/>
        <v>9.3066542577943234E-3</v>
      </c>
      <c r="H3246" s="415">
        <f t="shared" si="101"/>
        <v>4.6533271288971617E-5</v>
      </c>
    </row>
    <row r="3247" spans="1:8" ht="15" hidden="1" thickBot="1">
      <c r="A3247" s="409">
        <v>202202</v>
      </c>
      <c r="B3247" s="416" t="s">
        <v>1457</v>
      </c>
      <c r="C3247" s="417" t="s">
        <v>1410</v>
      </c>
      <c r="D3247" s="418" t="s">
        <v>337</v>
      </c>
      <c r="E3247" s="419">
        <v>1</v>
      </c>
      <c r="F3247" s="413">
        <v>107.45</v>
      </c>
      <c r="G3247" s="414">
        <f t="shared" si="100"/>
        <v>9.3066542577943234E-3</v>
      </c>
      <c r="H3247" s="415">
        <f t="shared" si="101"/>
        <v>4.6533271288971617E-5</v>
      </c>
    </row>
    <row r="3248" spans="1:8" ht="15" hidden="1" thickBot="1">
      <c r="A3248" s="409">
        <v>202202</v>
      </c>
      <c r="B3248" s="416" t="s">
        <v>1458</v>
      </c>
      <c r="C3248" s="417" t="s">
        <v>1410</v>
      </c>
      <c r="D3248" s="418" t="s">
        <v>339</v>
      </c>
      <c r="E3248" s="419">
        <v>1</v>
      </c>
      <c r="F3248" s="413">
        <v>107.45</v>
      </c>
      <c r="G3248" s="414">
        <f t="shared" si="100"/>
        <v>9.3066542577943234E-3</v>
      </c>
      <c r="H3248" s="415">
        <f t="shared" si="101"/>
        <v>9.3066542577943234E-3</v>
      </c>
    </row>
    <row r="3249" spans="1:8" ht="15" hidden="1" thickBot="1">
      <c r="A3249" s="409">
        <v>202202</v>
      </c>
      <c r="B3249" s="416" t="s">
        <v>1459</v>
      </c>
      <c r="C3249" s="417" t="s">
        <v>1410</v>
      </c>
      <c r="D3249" s="418" t="s">
        <v>337</v>
      </c>
      <c r="E3249" s="419">
        <v>1563</v>
      </c>
      <c r="F3249" s="413">
        <v>107.45</v>
      </c>
      <c r="G3249" s="414">
        <f t="shared" si="100"/>
        <v>14.546300604932526</v>
      </c>
      <c r="H3249" s="415">
        <f t="shared" si="101"/>
        <v>7.2731503024662636E-2</v>
      </c>
    </row>
    <row r="3250" spans="1:8" ht="15" hidden="1" thickBot="1">
      <c r="A3250" s="409">
        <v>202202</v>
      </c>
      <c r="B3250" s="416" t="s">
        <v>1460</v>
      </c>
      <c r="C3250" s="417" t="s">
        <v>1410</v>
      </c>
      <c r="D3250" s="418" t="s">
        <v>339</v>
      </c>
      <c r="E3250" s="419">
        <v>7.8</v>
      </c>
      <c r="F3250" s="413">
        <v>107.45</v>
      </c>
      <c r="G3250" s="414">
        <f t="shared" si="100"/>
        <v>7.2591903210795714E-2</v>
      </c>
      <c r="H3250" s="415">
        <f t="shared" si="101"/>
        <v>7.2591903210795714E-2</v>
      </c>
    </row>
    <row r="3251" spans="1:8" ht="15" hidden="1" thickBot="1">
      <c r="A3251" s="409">
        <v>202202</v>
      </c>
      <c r="B3251" s="416" t="s">
        <v>1461</v>
      </c>
      <c r="C3251" s="417" t="s">
        <v>1410</v>
      </c>
      <c r="D3251" s="418" t="s">
        <v>337</v>
      </c>
      <c r="E3251" s="419">
        <v>21520</v>
      </c>
      <c r="F3251" s="413">
        <v>107.45</v>
      </c>
      <c r="G3251" s="414">
        <f t="shared" si="100"/>
        <v>200.27919962773382</v>
      </c>
      <c r="H3251" s="415">
        <f t="shared" si="101"/>
        <v>1.0013959981386691</v>
      </c>
    </row>
    <row r="3252" spans="1:8" ht="15" hidden="1" thickBot="1">
      <c r="A3252" s="409">
        <v>202202</v>
      </c>
      <c r="B3252" s="416" t="s">
        <v>1462</v>
      </c>
      <c r="C3252" s="417" t="s">
        <v>1410</v>
      </c>
      <c r="D3252" s="418" t="s">
        <v>339</v>
      </c>
      <c r="E3252" s="419">
        <v>108</v>
      </c>
      <c r="F3252" s="413">
        <v>107.45</v>
      </c>
      <c r="G3252" s="414">
        <f t="shared" si="100"/>
        <v>1.0051186598417869</v>
      </c>
      <c r="H3252" s="415">
        <f t="shared" si="101"/>
        <v>1.0051186598417869</v>
      </c>
    </row>
    <row r="3253" spans="1:8" ht="15" hidden="1" thickBot="1">
      <c r="A3253" s="409">
        <v>202202</v>
      </c>
      <c r="B3253" s="416" t="s">
        <v>1463</v>
      </c>
      <c r="C3253" s="417" t="s">
        <v>1410</v>
      </c>
      <c r="D3253" s="418" t="s">
        <v>337</v>
      </c>
      <c r="E3253" s="419">
        <v>9724</v>
      </c>
      <c r="F3253" s="413">
        <v>107.45</v>
      </c>
      <c r="G3253" s="414">
        <f t="shared" si="100"/>
        <v>90.497906002791993</v>
      </c>
      <c r="H3253" s="415">
        <f t="shared" si="101"/>
        <v>0.45248953001395997</v>
      </c>
    </row>
    <row r="3254" spans="1:8" ht="15" hidden="1" thickBot="1">
      <c r="A3254" s="409">
        <v>202202</v>
      </c>
      <c r="B3254" s="416" t="s">
        <v>1464</v>
      </c>
      <c r="C3254" s="417" t="s">
        <v>1410</v>
      </c>
      <c r="D3254" s="418" t="s">
        <v>339</v>
      </c>
      <c r="E3254" s="419">
        <v>48.61</v>
      </c>
      <c r="F3254" s="413">
        <v>107.45</v>
      </c>
      <c r="G3254" s="414">
        <f t="shared" si="100"/>
        <v>0.45239646347138202</v>
      </c>
      <c r="H3254" s="415">
        <f t="shared" si="101"/>
        <v>0.45239646347138202</v>
      </c>
    </row>
    <row r="3255" spans="1:8" ht="15" hidden="1" thickBot="1">
      <c r="A3255" s="409">
        <v>202202</v>
      </c>
      <c r="B3255" s="416" t="s">
        <v>1465</v>
      </c>
      <c r="C3255" s="417" t="s">
        <v>1410</v>
      </c>
      <c r="D3255" s="418" t="s">
        <v>337</v>
      </c>
      <c r="E3255" s="419">
        <v>16754</v>
      </c>
      <c r="F3255" s="413">
        <v>107.45</v>
      </c>
      <c r="G3255" s="414">
        <f t="shared" si="100"/>
        <v>155.92368543508607</v>
      </c>
      <c r="H3255" s="415">
        <f t="shared" si="101"/>
        <v>0.7796184271754304</v>
      </c>
    </row>
    <row r="3256" spans="1:8" ht="15" hidden="1" thickBot="1">
      <c r="A3256" s="409">
        <v>202202</v>
      </c>
      <c r="B3256" s="416" t="s">
        <v>1466</v>
      </c>
      <c r="C3256" s="417" t="s">
        <v>1410</v>
      </c>
      <c r="D3256" s="418" t="s">
        <v>339</v>
      </c>
      <c r="E3256" s="419">
        <v>85.99</v>
      </c>
      <c r="F3256" s="413">
        <v>107.45</v>
      </c>
      <c r="G3256" s="414">
        <f t="shared" si="100"/>
        <v>0.80027919962773375</v>
      </c>
      <c r="H3256" s="415">
        <f t="shared" si="101"/>
        <v>0.80027919962773375</v>
      </c>
    </row>
    <row r="3257" spans="1:8" ht="15" hidden="1" thickBot="1">
      <c r="A3257" s="409">
        <v>202202</v>
      </c>
      <c r="B3257" s="416" t="s">
        <v>1467</v>
      </c>
      <c r="C3257" s="417" t="s">
        <v>1410</v>
      </c>
      <c r="D3257" s="418" t="s">
        <v>337</v>
      </c>
      <c r="E3257" s="419">
        <v>14945</v>
      </c>
      <c r="F3257" s="413">
        <v>107.45</v>
      </c>
      <c r="G3257" s="414">
        <f t="shared" si="100"/>
        <v>139.08794788273616</v>
      </c>
      <c r="H3257" s="415">
        <f t="shared" si="101"/>
        <v>0.69543973941368076</v>
      </c>
    </row>
    <row r="3258" spans="1:8" ht="15" hidden="1" thickBot="1">
      <c r="A3258" s="409">
        <v>202202</v>
      </c>
      <c r="B3258" s="416" t="s">
        <v>1468</v>
      </c>
      <c r="C3258" s="417" t="s">
        <v>1410</v>
      </c>
      <c r="D3258" s="418" t="s">
        <v>337</v>
      </c>
      <c r="E3258" s="419">
        <v>59370</v>
      </c>
      <c r="F3258" s="413">
        <v>107.45</v>
      </c>
      <c r="G3258" s="414">
        <f t="shared" si="100"/>
        <v>552.53606328524893</v>
      </c>
      <c r="H3258" s="415">
        <f t="shared" si="101"/>
        <v>2.7626803164262448</v>
      </c>
    </row>
    <row r="3259" spans="1:8" ht="15" hidden="1" thickBot="1">
      <c r="A3259" s="409">
        <v>202202</v>
      </c>
      <c r="B3259" s="416" t="s">
        <v>1469</v>
      </c>
      <c r="C3259" s="417" t="s">
        <v>1410</v>
      </c>
      <c r="D3259" s="418" t="s">
        <v>374</v>
      </c>
      <c r="E3259" s="419">
        <v>564</v>
      </c>
      <c r="F3259" s="413">
        <v>107.45</v>
      </c>
      <c r="G3259" s="414">
        <f t="shared" si="100"/>
        <v>5.2489530013959982</v>
      </c>
      <c r="H3259" s="415" t="str">
        <f t="shared" si="101"/>
        <v>VER</v>
      </c>
    </row>
    <row r="3260" spans="1:8" ht="15" hidden="1" thickBot="1">
      <c r="A3260" s="409">
        <v>202202</v>
      </c>
      <c r="B3260" s="416" t="s">
        <v>1470</v>
      </c>
      <c r="C3260" s="417" t="s">
        <v>1410</v>
      </c>
      <c r="D3260" s="418" t="s">
        <v>337</v>
      </c>
      <c r="E3260" s="419">
        <v>8719</v>
      </c>
      <c r="F3260" s="413">
        <v>107.45</v>
      </c>
      <c r="G3260" s="414">
        <f t="shared" si="100"/>
        <v>81.144718473708693</v>
      </c>
      <c r="H3260" s="415">
        <f t="shared" si="101"/>
        <v>0.40572359236854344</v>
      </c>
    </row>
    <row r="3261" spans="1:8" ht="15" hidden="1" thickBot="1">
      <c r="A3261" s="409">
        <v>202202</v>
      </c>
      <c r="B3261" s="416" t="s">
        <v>1471</v>
      </c>
      <c r="C3261" s="417" t="s">
        <v>1410</v>
      </c>
      <c r="D3261" s="418" t="s">
        <v>339</v>
      </c>
      <c r="E3261" s="419">
        <v>43.55</v>
      </c>
      <c r="F3261" s="413">
        <v>107.45</v>
      </c>
      <c r="G3261" s="414">
        <f t="shared" si="100"/>
        <v>0.40530479292694271</v>
      </c>
      <c r="H3261" s="415">
        <f t="shared" si="101"/>
        <v>0.40530479292694271</v>
      </c>
    </row>
    <row r="3262" spans="1:8" ht="15" hidden="1" thickBot="1">
      <c r="A3262" s="409">
        <v>202202</v>
      </c>
      <c r="B3262" s="416" t="s">
        <v>1472</v>
      </c>
      <c r="C3262" s="417" t="s">
        <v>1410</v>
      </c>
      <c r="D3262" s="418" t="s">
        <v>337</v>
      </c>
      <c r="E3262" s="419">
        <v>20637</v>
      </c>
      <c r="F3262" s="413">
        <v>107.45</v>
      </c>
      <c r="G3262" s="414">
        <f t="shared" si="100"/>
        <v>192.06142391810144</v>
      </c>
      <c r="H3262" s="415">
        <f t="shared" si="101"/>
        <v>0.96030711959050719</v>
      </c>
    </row>
    <row r="3263" spans="1:8" ht="15" hidden="1" thickBot="1">
      <c r="A3263" s="409">
        <v>202202</v>
      </c>
      <c r="B3263" s="416" t="s">
        <v>1473</v>
      </c>
      <c r="C3263" s="417" t="s">
        <v>1410</v>
      </c>
      <c r="D3263" s="418" t="s">
        <v>339</v>
      </c>
      <c r="E3263" s="419">
        <v>0.01</v>
      </c>
      <c r="F3263" s="413">
        <v>107.45</v>
      </c>
      <c r="G3263" s="414">
        <f t="shared" si="100"/>
        <v>9.3066542577943234E-5</v>
      </c>
      <c r="H3263" s="415">
        <f t="shared" si="101"/>
        <v>9.3066542577943234E-5</v>
      </c>
    </row>
    <row r="3264" spans="1:8" ht="15" hidden="1" thickBot="1">
      <c r="A3264" s="409">
        <v>202202</v>
      </c>
      <c r="B3264" s="416" t="s">
        <v>1474</v>
      </c>
      <c r="C3264" s="417" t="s">
        <v>1410</v>
      </c>
      <c r="D3264" s="418" t="s">
        <v>337</v>
      </c>
      <c r="E3264" s="419">
        <v>8719</v>
      </c>
      <c r="F3264" s="413">
        <v>107.45</v>
      </c>
      <c r="G3264" s="414">
        <f t="shared" si="100"/>
        <v>81.144718473708693</v>
      </c>
      <c r="H3264" s="415">
        <f t="shared" si="101"/>
        <v>0.40572359236854344</v>
      </c>
    </row>
    <row r="3265" spans="1:8" ht="15" hidden="1" thickBot="1">
      <c r="A3265" s="409">
        <v>202202</v>
      </c>
      <c r="B3265" s="416" t="s">
        <v>1475</v>
      </c>
      <c r="C3265" s="417" t="s">
        <v>1410</v>
      </c>
      <c r="D3265" s="418" t="s">
        <v>339</v>
      </c>
      <c r="E3265" s="419">
        <v>43.55</v>
      </c>
      <c r="F3265" s="413">
        <v>107.45</v>
      </c>
      <c r="G3265" s="414">
        <f t="shared" si="100"/>
        <v>0.40530479292694271</v>
      </c>
      <c r="H3265" s="415">
        <f t="shared" si="101"/>
        <v>0.40530479292694271</v>
      </c>
    </row>
    <row r="3266" spans="1:8" ht="15" hidden="1" thickBot="1">
      <c r="A3266" s="409">
        <v>202202</v>
      </c>
      <c r="B3266" s="416" t="s">
        <v>1476</v>
      </c>
      <c r="C3266" s="417" t="s">
        <v>1410</v>
      </c>
      <c r="D3266" s="418" t="s">
        <v>337</v>
      </c>
      <c r="E3266" s="419">
        <v>89367</v>
      </c>
      <c r="F3266" s="413">
        <v>107.45</v>
      </c>
      <c r="G3266" s="414">
        <f t="shared" ref="G3266:G3329" si="102">+E3266/F3266</f>
        <v>831.70777105630521</v>
      </c>
      <c r="H3266" s="415">
        <f t="shared" ref="H3266:H3329" si="103">IF(D3266="TB",G3266/200,IF(D3266="LT",G3266,"VER"))</f>
        <v>4.1585388552815257</v>
      </c>
    </row>
    <row r="3267" spans="1:8" ht="15" hidden="1" thickBot="1">
      <c r="A3267" s="409">
        <v>202202</v>
      </c>
      <c r="B3267" s="416" t="s">
        <v>1477</v>
      </c>
      <c r="C3267" s="417" t="s">
        <v>1410</v>
      </c>
      <c r="D3267" s="418" t="s">
        <v>337</v>
      </c>
      <c r="E3267" s="419">
        <v>180579</v>
      </c>
      <c r="F3267" s="413">
        <v>107.45</v>
      </c>
      <c r="G3267" s="414">
        <f t="shared" si="102"/>
        <v>1680.586319218241</v>
      </c>
      <c r="H3267" s="415">
        <f t="shared" si="103"/>
        <v>8.4029315960912054</v>
      </c>
    </row>
    <row r="3268" spans="1:8" ht="15" hidden="1" thickBot="1">
      <c r="A3268" s="409">
        <v>202202</v>
      </c>
      <c r="B3268" s="416" t="s">
        <v>1478</v>
      </c>
      <c r="C3268" s="417" t="s">
        <v>1410</v>
      </c>
      <c r="D3268" s="418" t="s">
        <v>337</v>
      </c>
      <c r="E3268" s="419">
        <v>89367</v>
      </c>
      <c r="F3268" s="413">
        <v>107.45</v>
      </c>
      <c r="G3268" s="414">
        <f t="shared" si="102"/>
        <v>831.70777105630521</v>
      </c>
      <c r="H3268" s="415">
        <f t="shared" si="103"/>
        <v>4.1585388552815257</v>
      </c>
    </row>
    <row r="3269" spans="1:8" ht="15" hidden="1" thickBot="1">
      <c r="A3269" s="409">
        <v>202202</v>
      </c>
      <c r="B3269" s="416" t="s">
        <v>1479</v>
      </c>
      <c r="C3269" s="417" t="s">
        <v>1410</v>
      </c>
      <c r="D3269" s="418" t="s">
        <v>337</v>
      </c>
      <c r="E3269" s="419">
        <v>89367</v>
      </c>
      <c r="F3269" s="413">
        <v>107.45</v>
      </c>
      <c r="G3269" s="414">
        <f t="shared" si="102"/>
        <v>831.70777105630521</v>
      </c>
      <c r="H3269" s="415">
        <f t="shared" si="103"/>
        <v>4.1585388552815257</v>
      </c>
    </row>
    <row r="3270" spans="1:8" ht="15" hidden="1" thickBot="1">
      <c r="A3270" s="409">
        <v>202202</v>
      </c>
      <c r="B3270" s="416" t="s">
        <v>1480</v>
      </c>
      <c r="C3270" s="417" t="s">
        <v>1410</v>
      </c>
      <c r="D3270" s="418" t="s">
        <v>339</v>
      </c>
      <c r="E3270" s="419">
        <v>447</v>
      </c>
      <c r="F3270" s="413">
        <v>107.45</v>
      </c>
      <c r="G3270" s="414">
        <f t="shared" si="102"/>
        <v>4.1600744532340626</v>
      </c>
      <c r="H3270" s="415">
        <f t="shared" si="103"/>
        <v>4.1600744532340626</v>
      </c>
    </row>
    <row r="3271" spans="1:8" ht="15" hidden="1" thickBot="1">
      <c r="A3271" s="409">
        <v>202202</v>
      </c>
      <c r="B3271" s="416" t="s">
        <v>1481</v>
      </c>
      <c r="C3271" s="417" t="s">
        <v>1410</v>
      </c>
      <c r="D3271" s="418" t="s">
        <v>337</v>
      </c>
      <c r="E3271" s="419">
        <v>47571</v>
      </c>
      <c r="F3271" s="413">
        <v>107.45</v>
      </c>
      <c r="G3271" s="414">
        <f t="shared" si="102"/>
        <v>442.72684969753374</v>
      </c>
      <c r="H3271" s="415">
        <f t="shared" si="103"/>
        <v>2.2136342484876685</v>
      </c>
    </row>
    <row r="3272" spans="1:8" ht="15" hidden="1" thickBot="1">
      <c r="A3272" s="409">
        <v>202202</v>
      </c>
      <c r="B3272" s="416" t="s">
        <v>1482</v>
      </c>
      <c r="C3272" s="417" t="s">
        <v>1410</v>
      </c>
      <c r="D3272" s="418" t="s">
        <v>339</v>
      </c>
      <c r="E3272" s="419">
        <v>238</v>
      </c>
      <c r="F3272" s="413">
        <v>107.45</v>
      </c>
      <c r="G3272" s="414">
        <f t="shared" si="102"/>
        <v>2.214983713355049</v>
      </c>
      <c r="H3272" s="415">
        <f t="shared" si="103"/>
        <v>2.214983713355049</v>
      </c>
    </row>
    <row r="3273" spans="1:8" ht="15" hidden="1" thickBot="1">
      <c r="A3273" s="409">
        <v>202202</v>
      </c>
      <c r="B3273" s="416" t="s">
        <v>1483</v>
      </c>
      <c r="C3273" s="417" t="s">
        <v>1410</v>
      </c>
      <c r="D3273" s="418" t="s">
        <v>337</v>
      </c>
      <c r="E3273" s="419">
        <v>89367</v>
      </c>
      <c r="F3273" s="413">
        <v>107.45</v>
      </c>
      <c r="G3273" s="414">
        <f t="shared" si="102"/>
        <v>831.70777105630521</v>
      </c>
      <c r="H3273" s="415">
        <f t="shared" si="103"/>
        <v>4.1585388552815257</v>
      </c>
    </row>
    <row r="3274" spans="1:8" ht="15" hidden="1" thickBot="1">
      <c r="A3274" s="409">
        <v>202202</v>
      </c>
      <c r="B3274" s="416" t="s">
        <v>1484</v>
      </c>
      <c r="C3274" s="417" t="s">
        <v>1410</v>
      </c>
      <c r="D3274" s="418" t="s">
        <v>337</v>
      </c>
      <c r="E3274" s="419">
        <v>89367</v>
      </c>
      <c r="F3274" s="413">
        <v>107.45</v>
      </c>
      <c r="G3274" s="414">
        <f t="shared" si="102"/>
        <v>831.70777105630521</v>
      </c>
      <c r="H3274" s="415">
        <f t="shared" si="103"/>
        <v>4.1585388552815257</v>
      </c>
    </row>
    <row r="3275" spans="1:8" ht="15" hidden="1" thickBot="1">
      <c r="A3275" s="409">
        <v>202202</v>
      </c>
      <c r="B3275" s="416" t="s">
        <v>1485</v>
      </c>
      <c r="C3275" s="417" t="s">
        <v>1410</v>
      </c>
      <c r="D3275" s="418" t="s">
        <v>337</v>
      </c>
      <c r="E3275" s="419">
        <v>86675</v>
      </c>
      <c r="F3275" s="413">
        <v>107.45</v>
      </c>
      <c r="G3275" s="414">
        <f t="shared" si="102"/>
        <v>806.65425779432292</v>
      </c>
      <c r="H3275" s="415">
        <f t="shared" si="103"/>
        <v>4.0332712889716147</v>
      </c>
    </row>
    <row r="3276" spans="1:8" ht="15" hidden="1" thickBot="1">
      <c r="A3276" s="409">
        <v>202202</v>
      </c>
      <c r="B3276" s="416" t="s">
        <v>1486</v>
      </c>
      <c r="C3276" s="417" t="s">
        <v>1410</v>
      </c>
      <c r="D3276" s="418" t="s">
        <v>339</v>
      </c>
      <c r="E3276" s="419">
        <v>433</v>
      </c>
      <c r="F3276" s="413">
        <v>107.45</v>
      </c>
      <c r="G3276" s="414">
        <f t="shared" si="102"/>
        <v>4.029781293624942</v>
      </c>
      <c r="H3276" s="415">
        <f t="shared" si="103"/>
        <v>4.029781293624942</v>
      </c>
    </row>
    <row r="3277" spans="1:8" ht="15" hidden="1" thickBot="1">
      <c r="A3277" s="409">
        <v>202202</v>
      </c>
      <c r="B3277" s="416" t="s">
        <v>1487</v>
      </c>
      <c r="C3277" s="417" t="s">
        <v>1410</v>
      </c>
      <c r="D3277" s="418" t="s">
        <v>624</v>
      </c>
      <c r="E3277" s="419">
        <v>90142</v>
      </c>
      <c r="F3277" s="413">
        <v>107.45</v>
      </c>
      <c r="G3277" s="414">
        <f t="shared" si="102"/>
        <v>838.92042810609587</v>
      </c>
      <c r="H3277" s="415" t="str">
        <f t="shared" si="103"/>
        <v>VER</v>
      </c>
    </row>
    <row r="3278" spans="1:8" ht="15" hidden="1" thickBot="1">
      <c r="A3278" s="409">
        <v>202202</v>
      </c>
      <c r="B3278" s="416" t="s">
        <v>1488</v>
      </c>
      <c r="C3278" s="417" t="s">
        <v>1410</v>
      </c>
      <c r="D3278" s="418" t="s">
        <v>337</v>
      </c>
      <c r="E3278" s="419">
        <v>20385</v>
      </c>
      <c r="F3278" s="413">
        <v>107.45</v>
      </c>
      <c r="G3278" s="414">
        <f t="shared" si="102"/>
        <v>189.71614704513726</v>
      </c>
      <c r="H3278" s="415">
        <f t="shared" si="103"/>
        <v>0.94858073522568631</v>
      </c>
    </row>
    <row r="3279" spans="1:8" ht="15" hidden="1" thickBot="1">
      <c r="A3279" s="409">
        <v>202202</v>
      </c>
      <c r="B3279" s="416" t="s">
        <v>1489</v>
      </c>
      <c r="C3279" s="417" t="s">
        <v>1410</v>
      </c>
      <c r="D3279" s="418" t="s">
        <v>337</v>
      </c>
      <c r="E3279" s="419">
        <v>87497</v>
      </c>
      <c r="F3279" s="413">
        <v>107.45</v>
      </c>
      <c r="G3279" s="414">
        <f t="shared" si="102"/>
        <v>814.3043275942299</v>
      </c>
      <c r="H3279" s="415">
        <f t="shared" si="103"/>
        <v>4.0715216379711494</v>
      </c>
    </row>
    <row r="3280" spans="1:8" ht="15" hidden="1" thickBot="1">
      <c r="A3280" s="409">
        <v>202202</v>
      </c>
      <c r="B3280" s="416" t="s">
        <v>1490</v>
      </c>
      <c r="C3280" s="417" t="s">
        <v>1344</v>
      </c>
      <c r="D3280" s="418" t="s">
        <v>337</v>
      </c>
      <c r="E3280" s="419">
        <v>13203</v>
      </c>
      <c r="F3280" s="413">
        <v>107.45</v>
      </c>
      <c r="G3280" s="414">
        <f t="shared" si="102"/>
        <v>122.87575616565844</v>
      </c>
      <c r="H3280" s="415">
        <f t="shared" si="103"/>
        <v>0.61437878082829223</v>
      </c>
    </row>
    <row r="3281" spans="1:8" ht="15" hidden="1" thickBot="1">
      <c r="A3281" s="409">
        <v>202202</v>
      </c>
      <c r="B3281" s="416" t="s">
        <v>1491</v>
      </c>
      <c r="C3281" s="417" t="s">
        <v>1344</v>
      </c>
      <c r="D3281" s="418" t="s">
        <v>337</v>
      </c>
      <c r="E3281" s="419">
        <v>11569</v>
      </c>
      <c r="F3281" s="413">
        <v>107.45</v>
      </c>
      <c r="G3281" s="414">
        <f t="shared" si="102"/>
        <v>107.66868310842251</v>
      </c>
      <c r="H3281" s="415">
        <f t="shared" si="103"/>
        <v>0.53834341554211251</v>
      </c>
    </row>
    <row r="3282" spans="1:8" ht="15" hidden="1" thickBot="1">
      <c r="A3282" s="409">
        <v>202202</v>
      </c>
      <c r="B3282" s="416" t="s">
        <v>1492</v>
      </c>
      <c r="C3282" s="417" t="s">
        <v>1493</v>
      </c>
      <c r="D3282" s="418" t="s">
        <v>374</v>
      </c>
      <c r="E3282" s="419">
        <v>0.01</v>
      </c>
      <c r="F3282" s="413">
        <v>107.45</v>
      </c>
      <c r="G3282" s="414">
        <f t="shared" si="102"/>
        <v>9.3066542577943234E-5</v>
      </c>
      <c r="H3282" s="415" t="str">
        <f t="shared" si="103"/>
        <v>VER</v>
      </c>
    </row>
    <row r="3283" spans="1:8" ht="15" hidden="1" thickBot="1">
      <c r="A3283" s="409">
        <v>202202</v>
      </c>
      <c r="B3283" s="416" t="s">
        <v>1494</v>
      </c>
      <c r="C3283" s="417" t="s">
        <v>1495</v>
      </c>
      <c r="D3283" s="418" t="s">
        <v>337</v>
      </c>
      <c r="E3283" s="419">
        <v>124921</v>
      </c>
      <c r="F3283" s="413">
        <v>107.45</v>
      </c>
      <c r="G3283" s="414">
        <f t="shared" si="102"/>
        <v>1162.5965565379247</v>
      </c>
      <c r="H3283" s="415">
        <f t="shared" si="103"/>
        <v>5.8129827826896232</v>
      </c>
    </row>
    <row r="3284" spans="1:8" ht="15" hidden="1" thickBot="1">
      <c r="A3284" s="409">
        <v>202202</v>
      </c>
      <c r="B3284" s="416" t="s">
        <v>1496</v>
      </c>
      <c r="C3284" s="417" t="s">
        <v>1495</v>
      </c>
      <c r="D3284" s="418" t="s">
        <v>339</v>
      </c>
      <c r="E3284" s="419">
        <v>625</v>
      </c>
      <c r="F3284" s="413">
        <v>107.45</v>
      </c>
      <c r="G3284" s="414">
        <f t="shared" si="102"/>
        <v>5.8166589111214515</v>
      </c>
      <c r="H3284" s="415">
        <f t="shared" si="103"/>
        <v>5.8166589111214515</v>
      </c>
    </row>
    <row r="3285" spans="1:8" ht="15" hidden="1" thickBot="1">
      <c r="A3285" s="409">
        <v>202202</v>
      </c>
      <c r="B3285" s="416" t="s">
        <v>1497</v>
      </c>
      <c r="C3285" s="417" t="s">
        <v>1495</v>
      </c>
      <c r="D3285" s="418" t="s">
        <v>337</v>
      </c>
      <c r="E3285" s="419">
        <v>239404</v>
      </c>
      <c r="F3285" s="413">
        <v>107.45</v>
      </c>
      <c r="G3285" s="414">
        <f t="shared" si="102"/>
        <v>2228.0502559329921</v>
      </c>
      <c r="H3285" s="415">
        <f t="shared" si="103"/>
        <v>11.140251279664961</v>
      </c>
    </row>
    <row r="3286" spans="1:8" ht="15" hidden="1" thickBot="1">
      <c r="A3286" s="409">
        <v>202202</v>
      </c>
      <c r="B3286" s="416" t="s">
        <v>1498</v>
      </c>
      <c r="C3286" s="417" t="s">
        <v>1495</v>
      </c>
      <c r="D3286" s="418" t="s">
        <v>339</v>
      </c>
      <c r="E3286" s="419">
        <v>1197</v>
      </c>
      <c r="F3286" s="413">
        <v>107.45</v>
      </c>
      <c r="G3286" s="414">
        <f t="shared" si="102"/>
        <v>11.140065146579804</v>
      </c>
      <c r="H3286" s="415">
        <f t="shared" si="103"/>
        <v>11.140065146579804</v>
      </c>
    </row>
    <row r="3287" spans="1:8" ht="15" hidden="1" thickBot="1">
      <c r="A3287" s="409">
        <v>202202</v>
      </c>
      <c r="B3287" s="416" t="s">
        <v>1499</v>
      </c>
      <c r="C3287" s="417" t="s">
        <v>1495</v>
      </c>
      <c r="D3287" s="418" t="s">
        <v>337</v>
      </c>
      <c r="E3287" s="419">
        <v>24925</v>
      </c>
      <c r="F3287" s="413">
        <v>107.45</v>
      </c>
      <c r="G3287" s="414">
        <f t="shared" si="102"/>
        <v>231.96835737552348</v>
      </c>
      <c r="H3287" s="415">
        <f t="shared" si="103"/>
        <v>1.1598417868776174</v>
      </c>
    </row>
    <row r="3288" spans="1:8" ht="15" hidden="1" thickBot="1">
      <c r="A3288" s="409">
        <v>202202</v>
      </c>
      <c r="B3288" s="416" t="s">
        <v>1500</v>
      </c>
      <c r="C3288" s="417" t="s">
        <v>1495</v>
      </c>
      <c r="D3288" s="418" t="s">
        <v>339</v>
      </c>
      <c r="E3288" s="419">
        <v>125</v>
      </c>
      <c r="F3288" s="413">
        <v>107.45</v>
      </c>
      <c r="G3288" s="414">
        <f t="shared" si="102"/>
        <v>1.1633317822242903</v>
      </c>
      <c r="H3288" s="415">
        <f t="shared" si="103"/>
        <v>1.1633317822242903</v>
      </c>
    </row>
    <row r="3289" spans="1:8" ht="15" hidden="1" thickBot="1">
      <c r="A3289" s="409">
        <v>202202</v>
      </c>
      <c r="B3289" s="416" t="s">
        <v>1501</v>
      </c>
      <c r="C3289" s="417" t="s">
        <v>1502</v>
      </c>
      <c r="D3289" s="418" t="s">
        <v>337</v>
      </c>
      <c r="E3289" s="419">
        <v>56421</v>
      </c>
      <c r="F3289" s="413">
        <v>107.45</v>
      </c>
      <c r="G3289" s="414">
        <f t="shared" si="102"/>
        <v>525.09073987901343</v>
      </c>
      <c r="H3289" s="415">
        <f t="shared" si="103"/>
        <v>2.625453699395067</v>
      </c>
    </row>
    <row r="3290" spans="1:8" ht="15" hidden="1" thickBot="1">
      <c r="A3290" s="409">
        <v>202202</v>
      </c>
      <c r="B3290" s="416" t="s">
        <v>1503</v>
      </c>
      <c r="C3290" s="417" t="s">
        <v>1502</v>
      </c>
      <c r="D3290" s="418" t="s">
        <v>339</v>
      </c>
      <c r="E3290" s="419">
        <v>282</v>
      </c>
      <c r="F3290" s="413">
        <v>107.45</v>
      </c>
      <c r="G3290" s="414">
        <f t="shared" si="102"/>
        <v>2.6244765006979991</v>
      </c>
      <c r="H3290" s="415">
        <f t="shared" si="103"/>
        <v>2.6244765006979991</v>
      </c>
    </row>
    <row r="3291" spans="1:8" ht="15" hidden="1" thickBot="1">
      <c r="A3291" s="409">
        <v>202202</v>
      </c>
      <c r="B3291" s="416" t="s">
        <v>1504</v>
      </c>
      <c r="C3291" s="417" t="s">
        <v>1505</v>
      </c>
      <c r="D3291" s="418" t="s">
        <v>337</v>
      </c>
      <c r="E3291" s="419">
        <v>68330</v>
      </c>
      <c r="F3291" s="413">
        <v>107.45</v>
      </c>
      <c r="G3291" s="414">
        <f t="shared" si="102"/>
        <v>635.9236854350861</v>
      </c>
      <c r="H3291" s="415">
        <f t="shared" si="103"/>
        <v>3.1796184271754306</v>
      </c>
    </row>
    <row r="3292" spans="1:8" ht="15" hidden="1" thickBot="1">
      <c r="A3292" s="409">
        <v>202202</v>
      </c>
      <c r="B3292" s="416" t="s">
        <v>1506</v>
      </c>
      <c r="C3292" s="417" t="s">
        <v>1505</v>
      </c>
      <c r="D3292" s="418" t="s">
        <v>339</v>
      </c>
      <c r="E3292" s="419">
        <v>342</v>
      </c>
      <c r="F3292" s="413">
        <v>107.45</v>
      </c>
      <c r="G3292" s="414">
        <f t="shared" si="102"/>
        <v>3.1828757561656582</v>
      </c>
      <c r="H3292" s="415">
        <f t="shared" si="103"/>
        <v>3.1828757561656582</v>
      </c>
    </row>
    <row r="3293" spans="1:8" ht="15" hidden="1" thickBot="1">
      <c r="A3293" s="409">
        <v>202202</v>
      </c>
      <c r="B3293" s="416" t="s">
        <v>1507</v>
      </c>
      <c r="C3293" s="417" t="s">
        <v>1505</v>
      </c>
      <c r="D3293" s="418" t="s">
        <v>337</v>
      </c>
      <c r="E3293" s="419">
        <v>54891</v>
      </c>
      <c r="F3293" s="413">
        <v>107.45</v>
      </c>
      <c r="G3293" s="414">
        <f t="shared" si="102"/>
        <v>510.85155886458818</v>
      </c>
      <c r="H3293" s="415">
        <f t="shared" si="103"/>
        <v>2.554257794322941</v>
      </c>
    </row>
    <row r="3294" spans="1:8" ht="15" hidden="1" thickBot="1">
      <c r="A3294" s="409">
        <v>202202</v>
      </c>
      <c r="B3294" s="416" t="s">
        <v>1508</v>
      </c>
      <c r="C3294" s="417" t="s">
        <v>1505</v>
      </c>
      <c r="D3294" s="418" t="s">
        <v>339</v>
      </c>
      <c r="E3294" s="419">
        <v>274</v>
      </c>
      <c r="F3294" s="413">
        <v>107.45</v>
      </c>
      <c r="G3294" s="414">
        <f t="shared" si="102"/>
        <v>2.5500232666356446</v>
      </c>
      <c r="H3294" s="415">
        <f t="shared" si="103"/>
        <v>2.5500232666356446</v>
      </c>
    </row>
    <row r="3295" spans="1:8" ht="15" hidden="1" thickBot="1">
      <c r="A3295" s="409">
        <v>202202</v>
      </c>
      <c r="B3295" s="416" t="s">
        <v>1509</v>
      </c>
      <c r="C3295" s="417" t="s">
        <v>1510</v>
      </c>
      <c r="D3295" s="418" t="s">
        <v>337</v>
      </c>
      <c r="E3295" s="419">
        <v>61901</v>
      </c>
      <c r="F3295" s="413">
        <v>107.45</v>
      </c>
      <c r="G3295" s="414">
        <f t="shared" si="102"/>
        <v>576.09120521172633</v>
      </c>
      <c r="H3295" s="415">
        <f t="shared" si="103"/>
        <v>2.8804560260586318</v>
      </c>
    </row>
    <row r="3296" spans="1:8" ht="15" hidden="1" thickBot="1">
      <c r="A3296" s="409">
        <v>202202</v>
      </c>
      <c r="B3296" s="416" t="s">
        <v>1511</v>
      </c>
      <c r="C3296" s="417" t="s">
        <v>1510</v>
      </c>
      <c r="D3296" s="418" t="s">
        <v>337</v>
      </c>
      <c r="E3296" s="419">
        <v>51761</v>
      </c>
      <c r="F3296" s="413">
        <v>107.45</v>
      </c>
      <c r="G3296" s="414">
        <f t="shared" si="102"/>
        <v>481.72173103769194</v>
      </c>
      <c r="H3296" s="415">
        <f t="shared" si="103"/>
        <v>2.4086086551884596</v>
      </c>
    </row>
    <row r="3297" spans="1:8" ht="15" hidden="1" thickBot="1">
      <c r="A3297" s="409">
        <v>202202</v>
      </c>
      <c r="B3297" s="416" t="s">
        <v>1512</v>
      </c>
      <c r="C3297" s="417" t="s">
        <v>1510</v>
      </c>
      <c r="D3297" s="418" t="s">
        <v>339</v>
      </c>
      <c r="E3297" s="419">
        <v>259</v>
      </c>
      <c r="F3297" s="413">
        <v>107.45</v>
      </c>
      <c r="G3297" s="414">
        <f t="shared" si="102"/>
        <v>2.4104234527687294</v>
      </c>
      <c r="H3297" s="415">
        <f t="shared" si="103"/>
        <v>2.4104234527687294</v>
      </c>
    </row>
    <row r="3298" spans="1:8" ht="15" hidden="1" thickBot="1">
      <c r="A3298" s="409">
        <v>202202</v>
      </c>
      <c r="B3298" s="416" t="s">
        <v>1513</v>
      </c>
      <c r="C3298" s="417" t="s">
        <v>1514</v>
      </c>
      <c r="D3298" s="418" t="s">
        <v>1515</v>
      </c>
      <c r="E3298" s="419">
        <v>28127</v>
      </c>
      <c r="F3298" s="413">
        <v>107.45</v>
      </c>
      <c r="G3298" s="414">
        <f t="shared" si="102"/>
        <v>261.76826430898092</v>
      </c>
      <c r="H3298" s="415" t="str">
        <f t="shared" si="103"/>
        <v>VER</v>
      </c>
    </row>
    <row r="3299" spans="1:8" ht="15" hidden="1" thickBot="1">
      <c r="A3299" s="409">
        <v>202202</v>
      </c>
      <c r="B3299" s="416" t="s">
        <v>1516</v>
      </c>
      <c r="C3299" s="417" t="s">
        <v>1505</v>
      </c>
      <c r="D3299" s="418" t="s">
        <v>337</v>
      </c>
      <c r="E3299" s="419">
        <v>48256</v>
      </c>
      <c r="F3299" s="413">
        <v>107.45</v>
      </c>
      <c r="G3299" s="414">
        <f t="shared" si="102"/>
        <v>449.10190786412284</v>
      </c>
      <c r="H3299" s="415">
        <f t="shared" si="103"/>
        <v>2.2455095393206141</v>
      </c>
    </row>
    <row r="3300" spans="1:8" ht="15" hidden="1" thickBot="1">
      <c r="A3300" s="409">
        <v>202202</v>
      </c>
      <c r="B3300" s="416" t="s">
        <v>1517</v>
      </c>
      <c r="C3300" s="417" t="s">
        <v>1505</v>
      </c>
      <c r="D3300" s="418" t="s">
        <v>339</v>
      </c>
      <c r="E3300" s="419">
        <v>241</v>
      </c>
      <c r="F3300" s="413">
        <v>107.45</v>
      </c>
      <c r="G3300" s="414">
        <f t="shared" si="102"/>
        <v>2.2429036761284316</v>
      </c>
      <c r="H3300" s="415">
        <f t="shared" si="103"/>
        <v>2.2429036761284316</v>
      </c>
    </row>
    <row r="3301" spans="1:8" ht="15" hidden="1" thickBot="1">
      <c r="A3301" s="409">
        <v>202202</v>
      </c>
      <c r="B3301" s="416" t="s">
        <v>1518</v>
      </c>
      <c r="C3301" s="417" t="s">
        <v>2587</v>
      </c>
      <c r="D3301" s="418" t="s">
        <v>1515</v>
      </c>
      <c r="E3301" s="419">
        <v>28742</v>
      </c>
      <c r="F3301" s="413">
        <v>107.45</v>
      </c>
      <c r="G3301" s="414">
        <f t="shared" si="102"/>
        <v>267.49185667752442</v>
      </c>
      <c r="H3301" s="415" t="str">
        <f t="shared" si="103"/>
        <v>VER</v>
      </c>
    </row>
    <row r="3302" spans="1:8" ht="15" hidden="1" thickBot="1">
      <c r="A3302" s="409">
        <v>202202</v>
      </c>
      <c r="B3302" s="416" t="s">
        <v>1520</v>
      </c>
      <c r="C3302" s="417" t="s">
        <v>1521</v>
      </c>
      <c r="D3302" s="418" t="s">
        <v>1515</v>
      </c>
      <c r="E3302" s="419">
        <v>32123</v>
      </c>
      <c r="F3302" s="413">
        <v>107.45</v>
      </c>
      <c r="G3302" s="414">
        <f t="shared" si="102"/>
        <v>298.95765472312701</v>
      </c>
      <c r="H3302" s="415" t="str">
        <f t="shared" si="103"/>
        <v>VER</v>
      </c>
    </row>
    <row r="3303" spans="1:8" ht="15" hidden="1" thickBot="1">
      <c r="A3303" s="409">
        <v>202202</v>
      </c>
      <c r="B3303" s="416" t="s">
        <v>1522</v>
      </c>
      <c r="C3303" s="417" t="s">
        <v>1521</v>
      </c>
      <c r="D3303" s="418" t="s">
        <v>1515</v>
      </c>
      <c r="E3303" s="419">
        <v>33798</v>
      </c>
      <c r="F3303" s="413">
        <v>107.45</v>
      </c>
      <c r="G3303" s="414">
        <f t="shared" si="102"/>
        <v>314.54630060493253</v>
      </c>
      <c r="H3303" s="415" t="str">
        <f t="shared" si="103"/>
        <v>VER</v>
      </c>
    </row>
    <row r="3304" spans="1:8" ht="15" hidden="1" thickBot="1">
      <c r="A3304" s="409">
        <v>202202</v>
      </c>
      <c r="B3304" s="416" t="s">
        <v>1523</v>
      </c>
      <c r="C3304" s="417" t="s">
        <v>1521</v>
      </c>
      <c r="D3304" s="418" t="s">
        <v>1515</v>
      </c>
      <c r="E3304" s="419">
        <v>33798</v>
      </c>
      <c r="F3304" s="413">
        <v>107.45</v>
      </c>
      <c r="G3304" s="414">
        <f t="shared" si="102"/>
        <v>314.54630060493253</v>
      </c>
      <c r="H3304" s="415" t="str">
        <f t="shared" si="103"/>
        <v>VER</v>
      </c>
    </row>
    <row r="3305" spans="1:8" ht="15" hidden="1" thickBot="1">
      <c r="A3305" s="409">
        <v>202202</v>
      </c>
      <c r="B3305" s="416" t="s">
        <v>1524</v>
      </c>
      <c r="C3305" s="417" t="s">
        <v>1505</v>
      </c>
      <c r="D3305" s="418" t="s">
        <v>337</v>
      </c>
      <c r="E3305" s="419">
        <v>32200</v>
      </c>
      <c r="F3305" s="413">
        <v>107.45</v>
      </c>
      <c r="G3305" s="414">
        <f t="shared" si="102"/>
        <v>299.6742671009772</v>
      </c>
      <c r="H3305" s="415">
        <f t="shared" si="103"/>
        <v>1.498371335504886</v>
      </c>
    </row>
    <row r="3306" spans="1:8" ht="15" hidden="1" thickBot="1">
      <c r="A3306" s="409">
        <v>202202</v>
      </c>
      <c r="B3306" s="416" t="s">
        <v>1525</v>
      </c>
      <c r="C3306" s="417" t="s">
        <v>1505</v>
      </c>
      <c r="D3306" s="418" t="s">
        <v>339</v>
      </c>
      <c r="E3306" s="419">
        <v>161</v>
      </c>
      <c r="F3306" s="413">
        <v>107.45</v>
      </c>
      <c r="G3306" s="414">
        <f t="shared" si="102"/>
        <v>1.498371335504886</v>
      </c>
      <c r="H3306" s="415">
        <f t="shared" si="103"/>
        <v>1.498371335504886</v>
      </c>
    </row>
    <row r="3307" spans="1:8" ht="15" hidden="1" thickBot="1">
      <c r="A3307" s="409">
        <v>202202</v>
      </c>
      <c r="B3307" s="416" t="s">
        <v>1526</v>
      </c>
      <c r="C3307" s="417" t="s">
        <v>1505</v>
      </c>
      <c r="D3307" s="418" t="s">
        <v>337</v>
      </c>
      <c r="E3307" s="419">
        <v>42327</v>
      </c>
      <c r="F3307" s="413">
        <v>107.45</v>
      </c>
      <c r="G3307" s="414">
        <f t="shared" si="102"/>
        <v>393.92275476966029</v>
      </c>
      <c r="H3307" s="415">
        <f t="shared" si="103"/>
        <v>1.9696137738483015</v>
      </c>
    </row>
    <row r="3308" spans="1:8" ht="15" hidden="1" thickBot="1">
      <c r="A3308" s="409">
        <v>202202</v>
      </c>
      <c r="B3308" s="416" t="s">
        <v>1527</v>
      </c>
      <c r="C3308" s="417" t="s">
        <v>1505</v>
      </c>
      <c r="D3308" s="418" t="s">
        <v>339</v>
      </c>
      <c r="E3308" s="419">
        <v>212</v>
      </c>
      <c r="F3308" s="413">
        <v>107.45</v>
      </c>
      <c r="G3308" s="414">
        <f t="shared" si="102"/>
        <v>1.9730107026523964</v>
      </c>
      <c r="H3308" s="415">
        <f t="shared" si="103"/>
        <v>1.9730107026523964</v>
      </c>
    </row>
    <row r="3309" spans="1:8" ht="15" hidden="1" thickBot="1">
      <c r="A3309" s="409">
        <v>202202</v>
      </c>
      <c r="B3309" s="416" t="s">
        <v>1528</v>
      </c>
      <c r="C3309" s="417" t="s">
        <v>1521</v>
      </c>
      <c r="D3309" s="418" t="s">
        <v>1515</v>
      </c>
      <c r="E3309" s="419">
        <v>33798</v>
      </c>
      <c r="F3309" s="413">
        <v>107.45</v>
      </c>
      <c r="G3309" s="414">
        <f t="shared" si="102"/>
        <v>314.54630060493253</v>
      </c>
      <c r="H3309" s="415" t="str">
        <f t="shared" si="103"/>
        <v>VER</v>
      </c>
    </row>
    <row r="3310" spans="1:8" ht="15" hidden="1" thickBot="1">
      <c r="A3310" s="409">
        <v>202202</v>
      </c>
      <c r="B3310" s="416" t="s">
        <v>1529</v>
      </c>
      <c r="C3310" s="417" t="s">
        <v>1521</v>
      </c>
      <c r="D3310" s="418" t="s">
        <v>1515</v>
      </c>
      <c r="E3310" s="419">
        <v>33798</v>
      </c>
      <c r="F3310" s="413">
        <v>107.45</v>
      </c>
      <c r="G3310" s="414">
        <f t="shared" si="102"/>
        <v>314.54630060493253</v>
      </c>
      <c r="H3310" s="415" t="str">
        <f t="shared" si="103"/>
        <v>VER</v>
      </c>
    </row>
    <row r="3311" spans="1:8" ht="15" hidden="1" thickBot="1">
      <c r="A3311" s="409">
        <v>202202</v>
      </c>
      <c r="B3311" s="416" t="s">
        <v>1530</v>
      </c>
      <c r="C3311" s="417" t="s">
        <v>1505</v>
      </c>
      <c r="D3311" s="418" t="s">
        <v>337</v>
      </c>
      <c r="E3311" s="419">
        <v>49614</v>
      </c>
      <c r="F3311" s="413">
        <v>107.45</v>
      </c>
      <c r="G3311" s="414">
        <f t="shared" si="102"/>
        <v>461.74034434620751</v>
      </c>
      <c r="H3311" s="415">
        <f t="shared" si="103"/>
        <v>2.3087017217310377</v>
      </c>
    </row>
    <row r="3312" spans="1:8" ht="15" hidden="1" thickBot="1">
      <c r="A3312" s="409">
        <v>202202</v>
      </c>
      <c r="B3312" s="416" t="s">
        <v>1531</v>
      </c>
      <c r="C3312" s="417" t="s">
        <v>1505</v>
      </c>
      <c r="D3312" s="418" t="s">
        <v>339</v>
      </c>
      <c r="E3312" s="419">
        <v>248</v>
      </c>
      <c r="F3312" s="413">
        <v>107.45</v>
      </c>
      <c r="G3312" s="414">
        <f t="shared" si="102"/>
        <v>2.3080502559329918</v>
      </c>
      <c r="H3312" s="415">
        <f t="shared" si="103"/>
        <v>2.3080502559329918</v>
      </c>
    </row>
    <row r="3313" spans="1:8" ht="15" hidden="1" thickBot="1">
      <c r="A3313" s="409">
        <v>202202</v>
      </c>
      <c r="B3313" s="416" t="s">
        <v>1532</v>
      </c>
      <c r="C3313" s="417" t="s">
        <v>1533</v>
      </c>
      <c r="D3313" s="418" t="s">
        <v>1515</v>
      </c>
      <c r="E3313" s="419">
        <v>53517</v>
      </c>
      <c r="F3313" s="413">
        <v>107.45</v>
      </c>
      <c r="G3313" s="414">
        <f t="shared" si="102"/>
        <v>498.06421591437879</v>
      </c>
      <c r="H3313" s="415" t="str">
        <f t="shared" si="103"/>
        <v>VER</v>
      </c>
    </row>
    <row r="3314" spans="1:8" ht="15" hidden="1" thickBot="1">
      <c r="A3314" s="409">
        <v>202202</v>
      </c>
      <c r="B3314" s="416" t="s">
        <v>1534</v>
      </c>
      <c r="C3314" s="417" t="s">
        <v>1505</v>
      </c>
      <c r="D3314" s="418" t="s">
        <v>337</v>
      </c>
      <c r="E3314" s="419">
        <v>48157</v>
      </c>
      <c r="F3314" s="413">
        <v>107.45</v>
      </c>
      <c r="G3314" s="414">
        <f t="shared" si="102"/>
        <v>448.18054909260121</v>
      </c>
      <c r="H3314" s="415">
        <f t="shared" si="103"/>
        <v>2.2409027454630062</v>
      </c>
    </row>
    <row r="3315" spans="1:8" ht="15" hidden="1" thickBot="1">
      <c r="A3315" s="409">
        <v>202202</v>
      </c>
      <c r="B3315" s="416" t="s">
        <v>1535</v>
      </c>
      <c r="C3315" s="417" t="s">
        <v>1505</v>
      </c>
      <c r="D3315" s="418" t="s">
        <v>339</v>
      </c>
      <c r="E3315" s="419">
        <v>241</v>
      </c>
      <c r="F3315" s="413">
        <v>107.45</v>
      </c>
      <c r="G3315" s="414">
        <f t="shared" si="102"/>
        <v>2.2429036761284316</v>
      </c>
      <c r="H3315" s="415">
        <f t="shared" si="103"/>
        <v>2.2429036761284316</v>
      </c>
    </row>
    <row r="3316" spans="1:8" ht="15" hidden="1" thickBot="1">
      <c r="A3316" s="409">
        <v>202202</v>
      </c>
      <c r="B3316" s="416" t="s">
        <v>1536</v>
      </c>
      <c r="C3316" s="417" t="s">
        <v>1505</v>
      </c>
      <c r="D3316" s="418" t="s">
        <v>337</v>
      </c>
      <c r="E3316" s="419">
        <v>87390</v>
      </c>
      <c r="F3316" s="413">
        <v>107.45</v>
      </c>
      <c r="G3316" s="414">
        <f t="shared" si="102"/>
        <v>813.30851558864583</v>
      </c>
      <c r="H3316" s="415">
        <f t="shared" si="103"/>
        <v>4.0665425779432294</v>
      </c>
    </row>
    <row r="3317" spans="1:8" ht="15" hidden="1" thickBot="1">
      <c r="A3317" s="409">
        <v>202202</v>
      </c>
      <c r="B3317" s="416" t="s">
        <v>1537</v>
      </c>
      <c r="C3317" s="417" t="s">
        <v>1505</v>
      </c>
      <c r="D3317" s="418" t="s">
        <v>337</v>
      </c>
      <c r="E3317" s="419">
        <v>42020</v>
      </c>
      <c r="F3317" s="413">
        <v>107.45</v>
      </c>
      <c r="G3317" s="414">
        <f t="shared" si="102"/>
        <v>391.06561191251745</v>
      </c>
      <c r="H3317" s="415">
        <f t="shared" si="103"/>
        <v>1.9553280595625873</v>
      </c>
    </row>
    <row r="3318" spans="1:8" ht="15" hidden="1" thickBot="1">
      <c r="A3318" s="409">
        <v>202202</v>
      </c>
      <c r="B3318" s="416" t="s">
        <v>1538</v>
      </c>
      <c r="C3318" s="417" t="s">
        <v>1505</v>
      </c>
      <c r="D3318" s="418" t="s">
        <v>339</v>
      </c>
      <c r="E3318" s="419">
        <v>210</v>
      </c>
      <c r="F3318" s="413">
        <v>107.45</v>
      </c>
      <c r="G3318" s="414">
        <f t="shared" si="102"/>
        <v>1.9543973941368078</v>
      </c>
      <c r="H3318" s="415">
        <f t="shared" si="103"/>
        <v>1.9543973941368078</v>
      </c>
    </row>
    <row r="3319" spans="1:8" ht="15" hidden="1" thickBot="1">
      <c r="A3319" s="409">
        <v>202202</v>
      </c>
      <c r="B3319" s="416" t="s">
        <v>1539</v>
      </c>
      <c r="C3319" s="417" t="s">
        <v>2588</v>
      </c>
      <c r="D3319" s="418" t="s">
        <v>337</v>
      </c>
      <c r="E3319" s="419">
        <v>71741</v>
      </c>
      <c r="F3319" s="413">
        <v>107.45</v>
      </c>
      <c r="G3319" s="414">
        <f t="shared" si="102"/>
        <v>667.66868310842256</v>
      </c>
      <c r="H3319" s="415">
        <f t="shared" si="103"/>
        <v>3.3383434155421128</v>
      </c>
    </row>
    <row r="3320" spans="1:8" ht="15" hidden="1" thickBot="1">
      <c r="A3320" s="409">
        <v>202202</v>
      </c>
      <c r="B3320" s="416" t="s">
        <v>1541</v>
      </c>
      <c r="C3320" s="417" t="s">
        <v>1505</v>
      </c>
      <c r="D3320" s="418" t="s">
        <v>337</v>
      </c>
      <c r="E3320" s="419">
        <v>50395</v>
      </c>
      <c r="F3320" s="413">
        <v>107.45</v>
      </c>
      <c r="G3320" s="414">
        <f t="shared" si="102"/>
        <v>469.00884132154488</v>
      </c>
      <c r="H3320" s="415">
        <f t="shared" si="103"/>
        <v>2.3450442066077244</v>
      </c>
    </row>
    <row r="3321" spans="1:8" ht="15" hidden="1" thickBot="1">
      <c r="A3321" s="409">
        <v>202202</v>
      </c>
      <c r="B3321" s="416" t="s">
        <v>1542</v>
      </c>
      <c r="C3321" s="417" t="s">
        <v>1505</v>
      </c>
      <c r="D3321" s="418" t="s">
        <v>339</v>
      </c>
      <c r="E3321" s="419">
        <v>252</v>
      </c>
      <c r="F3321" s="413">
        <v>107.45</v>
      </c>
      <c r="G3321" s="414">
        <f t="shared" si="102"/>
        <v>2.3452768729641695</v>
      </c>
      <c r="H3321" s="415">
        <f t="shared" si="103"/>
        <v>2.3452768729641695</v>
      </c>
    </row>
    <row r="3322" spans="1:8" ht="15" hidden="1" thickBot="1">
      <c r="A3322" s="409">
        <v>202202</v>
      </c>
      <c r="B3322" s="416" t="s">
        <v>1543</v>
      </c>
      <c r="C3322" s="417" t="s">
        <v>1505</v>
      </c>
      <c r="D3322" s="418" t="s">
        <v>337</v>
      </c>
      <c r="E3322" s="419">
        <v>63554</v>
      </c>
      <c r="F3322" s="413">
        <v>107.45</v>
      </c>
      <c r="G3322" s="414">
        <f t="shared" si="102"/>
        <v>591.47510469986037</v>
      </c>
      <c r="H3322" s="415">
        <f t="shared" si="103"/>
        <v>2.957375523499302</v>
      </c>
    </row>
    <row r="3323" spans="1:8" ht="15" hidden="1" thickBot="1">
      <c r="A3323" s="409">
        <v>202202</v>
      </c>
      <c r="B3323" s="416" t="s">
        <v>1544</v>
      </c>
      <c r="C3323" s="417" t="s">
        <v>1505</v>
      </c>
      <c r="D3323" s="418" t="s">
        <v>339</v>
      </c>
      <c r="E3323" s="419">
        <v>318</v>
      </c>
      <c r="F3323" s="413">
        <v>107.45</v>
      </c>
      <c r="G3323" s="414">
        <f t="shared" si="102"/>
        <v>2.9595160539785947</v>
      </c>
      <c r="H3323" s="415">
        <f t="shared" si="103"/>
        <v>2.9595160539785947</v>
      </c>
    </row>
    <row r="3324" spans="1:8" ht="15" hidden="1" thickBot="1">
      <c r="A3324" s="409">
        <v>202202</v>
      </c>
      <c r="B3324" s="416" t="s">
        <v>1545</v>
      </c>
      <c r="C3324" s="417" t="s">
        <v>1505</v>
      </c>
      <c r="D3324" s="418" t="s">
        <v>337</v>
      </c>
      <c r="E3324" s="419">
        <v>25692</v>
      </c>
      <c r="F3324" s="413">
        <v>107.45</v>
      </c>
      <c r="G3324" s="414">
        <f t="shared" si="102"/>
        <v>239.10656119125173</v>
      </c>
      <c r="H3324" s="415">
        <f t="shared" si="103"/>
        <v>1.1955328059562587</v>
      </c>
    </row>
    <row r="3325" spans="1:8" ht="15" hidden="1" thickBot="1">
      <c r="A3325" s="409">
        <v>202202</v>
      </c>
      <c r="B3325" s="416" t="s">
        <v>1546</v>
      </c>
      <c r="C3325" s="417" t="s">
        <v>1505</v>
      </c>
      <c r="D3325" s="418" t="s">
        <v>339</v>
      </c>
      <c r="E3325" s="419">
        <v>128</v>
      </c>
      <c r="F3325" s="413">
        <v>107.45</v>
      </c>
      <c r="G3325" s="414">
        <f t="shared" si="102"/>
        <v>1.1912517449976734</v>
      </c>
      <c r="H3325" s="415">
        <f t="shared" si="103"/>
        <v>1.1912517449976734</v>
      </c>
    </row>
    <row r="3326" spans="1:8" ht="15" hidden="1" thickBot="1">
      <c r="A3326" s="409">
        <v>202202</v>
      </c>
      <c r="B3326" s="416" t="s">
        <v>1547</v>
      </c>
      <c r="C3326" s="417" t="s">
        <v>1505</v>
      </c>
      <c r="D3326" s="418" t="s">
        <v>337</v>
      </c>
      <c r="E3326" s="419">
        <v>49565</v>
      </c>
      <c r="F3326" s="413">
        <v>107.45</v>
      </c>
      <c r="G3326" s="414">
        <f t="shared" si="102"/>
        <v>461.28431828757562</v>
      </c>
      <c r="H3326" s="415">
        <f t="shared" si="103"/>
        <v>2.3064215914378781</v>
      </c>
    </row>
    <row r="3327" spans="1:8" ht="15" hidden="1" thickBot="1">
      <c r="A3327" s="409">
        <v>202202</v>
      </c>
      <c r="B3327" s="416" t="s">
        <v>1548</v>
      </c>
      <c r="C3327" s="417" t="s">
        <v>1505</v>
      </c>
      <c r="D3327" s="418" t="s">
        <v>339</v>
      </c>
      <c r="E3327" s="419">
        <v>248</v>
      </c>
      <c r="F3327" s="413">
        <v>107.45</v>
      </c>
      <c r="G3327" s="414">
        <f t="shared" si="102"/>
        <v>2.3080502559329918</v>
      </c>
      <c r="H3327" s="415">
        <f t="shared" si="103"/>
        <v>2.3080502559329918</v>
      </c>
    </row>
    <row r="3328" spans="1:8" ht="15" hidden="1" thickBot="1">
      <c r="A3328" s="409">
        <v>202202</v>
      </c>
      <c r="B3328" s="416" t="s">
        <v>1549</v>
      </c>
      <c r="C3328" s="417" t="s">
        <v>1505</v>
      </c>
      <c r="D3328" s="418" t="s">
        <v>337</v>
      </c>
      <c r="E3328" s="419">
        <v>32986</v>
      </c>
      <c r="F3328" s="413">
        <v>107.45</v>
      </c>
      <c r="G3328" s="414">
        <f t="shared" si="102"/>
        <v>306.98929734760355</v>
      </c>
      <c r="H3328" s="415">
        <f t="shared" si="103"/>
        <v>1.5349464867380178</v>
      </c>
    </row>
    <row r="3329" spans="1:8" ht="15" hidden="1" thickBot="1">
      <c r="A3329" s="409">
        <v>202202</v>
      </c>
      <c r="B3329" s="416" t="s">
        <v>1550</v>
      </c>
      <c r="C3329" s="417" t="s">
        <v>1505</v>
      </c>
      <c r="D3329" s="418" t="s">
        <v>339</v>
      </c>
      <c r="E3329" s="419">
        <v>165</v>
      </c>
      <c r="F3329" s="413">
        <v>107.45</v>
      </c>
      <c r="G3329" s="414">
        <f t="shared" si="102"/>
        <v>1.5355979525360632</v>
      </c>
      <c r="H3329" s="415">
        <f t="shared" si="103"/>
        <v>1.5355979525360632</v>
      </c>
    </row>
    <row r="3330" spans="1:8" ht="15" hidden="1" thickBot="1">
      <c r="A3330" s="409">
        <v>202202</v>
      </c>
      <c r="B3330" s="416" t="s">
        <v>1551</v>
      </c>
      <c r="C3330" s="417" t="s">
        <v>1505</v>
      </c>
      <c r="D3330" s="418" t="s">
        <v>337</v>
      </c>
      <c r="E3330" s="419">
        <v>25692</v>
      </c>
      <c r="F3330" s="413">
        <v>107.45</v>
      </c>
      <c r="G3330" s="414">
        <f t="shared" ref="G3330:G3393" si="104">+E3330/F3330</f>
        <v>239.10656119125173</v>
      </c>
      <c r="H3330" s="415">
        <f t="shared" ref="H3330:H3393" si="105">IF(D3330="TB",G3330/200,IF(D3330="LT",G3330,"VER"))</f>
        <v>1.1955328059562587</v>
      </c>
    </row>
    <row r="3331" spans="1:8" ht="15" hidden="1" thickBot="1">
      <c r="A3331" s="409">
        <v>202202</v>
      </c>
      <c r="B3331" s="416" t="s">
        <v>1552</v>
      </c>
      <c r="C3331" s="417" t="s">
        <v>1505</v>
      </c>
      <c r="D3331" s="418" t="s">
        <v>339</v>
      </c>
      <c r="E3331" s="419">
        <v>128</v>
      </c>
      <c r="F3331" s="413">
        <v>107.45</v>
      </c>
      <c r="G3331" s="414">
        <f t="shared" si="104"/>
        <v>1.1912517449976734</v>
      </c>
      <c r="H3331" s="415">
        <f t="shared" si="105"/>
        <v>1.1912517449976734</v>
      </c>
    </row>
    <row r="3332" spans="1:8" ht="15" hidden="1" thickBot="1">
      <c r="A3332" s="409">
        <v>202202</v>
      </c>
      <c r="B3332" s="416" t="s">
        <v>1553</v>
      </c>
      <c r="C3332" s="417" t="s">
        <v>1505</v>
      </c>
      <c r="D3332" s="418" t="s">
        <v>337</v>
      </c>
      <c r="E3332" s="419">
        <v>28823</v>
      </c>
      <c r="F3332" s="413">
        <v>107.45</v>
      </c>
      <c r="G3332" s="414">
        <f t="shared" si="104"/>
        <v>268.24569567240576</v>
      </c>
      <c r="H3332" s="415">
        <f t="shared" si="105"/>
        <v>1.3412284783620287</v>
      </c>
    </row>
    <row r="3333" spans="1:8" ht="15" hidden="1" thickBot="1">
      <c r="A3333" s="409">
        <v>202202</v>
      </c>
      <c r="B3333" s="416" t="s">
        <v>1554</v>
      </c>
      <c r="C3333" s="417" t="s">
        <v>1505</v>
      </c>
      <c r="D3333" s="418" t="s">
        <v>339</v>
      </c>
      <c r="E3333" s="419">
        <v>144</v>
      </c>
      <c r="F3333" s="413">
        <v>107.45</v>
      </c>
      <c r="G3333" s="414">
        <f t="shared" si="104"/>
        <v>1.3401582131223824</v>
      </c>
      <c r="H3333" s="415">
        <f t="shared" si="105"/>
        <v>1.3401582131223824</v>
      </c>
    </row>
    <row r="3334" spans="1:8" ht="15" hidden="1" thickBot="1">
      <c r="A3334" s="409">
        <v>202202</v>
      </c>
      <c r="B3334" s="416" t="s">
        <v>1555</v>
      </c>
      <c r="C3334" s="417" t="s">
        <v>1505</v>
      </c>
      <c r="D3334" s="418" t="s">
        <v>337</v>
      </c>
      <c r="E3334" s="419">
        <v>40861</v>
      </c>
      <c r="F3334" s="413">
        <v>107.45</v>
      </c>
      <c r="G3334" s="414">
        <f t="shared" si="104"/>
        <v>380.27919962773382</v>
      </c>
      <c r="H3334" s="415">
        <f t="shared" si="105"/>
        <v>1.901395998138669</v>
      </c>
    </row>
    <row r="3335" spans="1:8" ht="15" hidden="1" thickBot="1">
      <c r="A3335" s="409">
        <v>202202</v>
      </c>
      <c r="B3335" s="416" t="s">
        <v>1556</v>
      </c>
      <c r="C3335" s="417" t="s">
        <v>1505</v>
      </c>
      <c r="D3335" s="418" t="s">
        <v>339</v>
      </c>
      <c r="E3335" s="419">
        <v>204</v>
      </c>
      <c r="F3335" s="413">
        <v>107.45</v>
      </c>
      <c r="G3335" s="414">
        <f t="shared" si="104"/>
        <v>1.8985574685900419</v>
      </c>
      <c r="H3335" s="415">
        <f t="shared" si="105"/>
        <v>1.8985574685900419</v>
      </c>
    </row>
    <row r="3336" spans="1:8" ht="15" hidden="1" thickBot="1">
      <c r="A3336" s="409">
        <v>202202</v>
      </c>
      <c r="B3336" s="416" t="s">
        <v>1557</v>
      </c>
      <c r="C3336" s="417" t="s">
        <v>1558</v>
      </c>
      <c r="D3336" s="418" t="s">
        <v>337</v>
      </c>
      <c r="E3336" s="419">
        <v>102750</v>
      </c>
      <c r="F3336" s="413">
        <v>107.45</v>
      </c>
      <c r="G3336" s="414">
        <f t="shared" si="104"/>
        <v>956.25872498836668</v>
      </c>
      <c r="H3336" s="415">
        <f t="shared" si="105"/>
        <v>4.7812936249418332</v>
      </c>
    </row>
    <row r="3337" spans="1:8" ht="15" hidden="1" thickBot="1">
      <c r="A3337" s="409">
        <v>202202</v>
      </c>
      <c r="B3337" s="416" t="s">
        <v>1559</v>
      </c>
      <c r="C3337" s="417" t="s">
        <v>1558</v>
      </c>
      <c r="D3337" s="418" t="s">
        <v>374</v>
      </c>
      <c r="E3337" s="419">
        <v>0.01</v>
      </c>
      <c r="F3337" s="413">
        <v>107.45</v>
      </c>
      <c r="G3337" s="414">
        <f t="shared" si="104"/>
        <v>9.3066542577943234E-5</v>
      </c>
      <c r="H3337" s="415" t="str">
        <f t="shared" si="105"/>
        <v>VER</v>
      </c>
    </row>
    <row r="3338" spans="1:8" ht="15" hidden="1" thickBot="1">
      <c r="A3338" s="409">
        <v>202202</v>
      </c>
      <c r="B3338" s="416" t="s">
        <v>1560</v>
      </c>
      <c r="C3338" s="417" t="s">
        <v>1558</v>
      </c>
      <c r="D3338" s="418" t="s">
        <v>374</v>
      </c>
      <c r="E3338" s="419">
        <v>0.01</v>
      </c>
      <c r="F3338" s="413">
        <v>107.45</v>
      </c>
      <c r="G3338" s="414">
        <f t="shared" si="104"/>
        <v>9.3066542577943234E-5</v>
      </c>
      <c r="H3338" s="415" t="str">
        <f t="shared" si="105"/>
        <v>VER</v>
      </c>
    </row>
    <row r="3339" spans="1:8" ht="15" hidden="1" thickBot="1">
      <c r="A3339" s="409">
        <v>202202</v>
      </c>
      <c r="B3339" s="416" t="s">
        <v>1561</v>
      </c>
      <c r="C3339" s="417" t="s">
        <v>791</v>
      </c>
      <c r="D3339" s="418" t="s">
        <v>374</v>
      </c>
      <c r="E3339" s="419">
        <v>0.01</v>
      </c>
      <c r="F3339" s="413">
        <v>107.45</v>
      </c>
      <c r="G3339" s="414">
        <f t="shared" si="104"/>
        <v>9.3066542577943234E-5</v>
      </c>
      <c r="H3339" s="415" t="str">
        <f t="shared" si="105"/>
        <v>VER</v>
      </c>
    </row>
    <row r="3340" spans="1:8" ht="15" hidden="1" thickBot="1">
      <c r="A3340" s="409">
        <v>202202</v>
      </c>
      <c r="B3340" s="416" t="s">
        <v>1562</v>
      </c>
      <c r="C3340" s="417" t="s">
        <v>791</v>
      </c>
      <c r="D3340" s="418" t="s">
        <v>374</v>
      </c>
      <c r="E3340" s="419">
        <v>0.01</v>
      </c>
      <c r="F3340" s="413">
        <v>107.45</v>
      </c>
      <c r="G3340" s="414">
        <f t="shared" si="104"/>
        <v>9.3066542577943234E-5</v>
      </c>
      <c r="H3340" s="415" t="str">
        <f t="shared" si="105"/>
        <v>VER</v>
      </c>
    </row>
    <row r="3341" spans="1:8" ht="15" hidden="1" thickBot="1">
      <c r="A3341" s="409">
        <v>202202</v>
      </c>
      <c r="B3341" s="416" t="s">
        <v>1563</v>
      </c>
      <c r="C3341" s="417" t="s">
        <v>791</v>
      </c>
      <c r="D3341" s="418" t="s">
        <v>374</v>
      </c>
      <c r="E3341" s="419">
        <v>0.01</v>
      </c>
      <c r="F3341" s="413">
        <v>107.45</v>
      </c>
      <c r="G3341" s="414">
        <f t="shared" si="104"/>
        <v>9.3066542577943234E-5</v>
      </c>
      <c r="H3341" s="415" t="str">
        <f t="shared" si="105"/>
        <v>VER</v>
      </c>
    </row>
    <row r="3342" spans="1:8" ht="15" hidden="1" thickBot="1">
      <c r="A3342" s="409">
        <v>202202</v>
      </c>
      <c r="B3342" s="416" t="s">
        <v>1564</v>
      </c>
      <c r="C3342" s="417" t="s">
        <v>791</v>
      </c>
      <c r="D3342" s="418" t="s">
        <v>374</v>
      </c>
      <c r="E3342" s="419">
        <v>0.01</v>
      </c>
      <c r="F3342" s="413">
        <v>107.45</v>
      </c>
      <c r="G3342" s="414">
        <f t="shared" si="104"/>
        <v>9.3066542577943234E-5</v>
      </c>
      <c r="H3342" s="415" t="str">
        <f t="shared" si="105"/>
        <v>VER</v>
      </c>
    </row>
    <row r="3343" spans="1:8" ht="15" hidden="1" thickBot="1">
      <c r="A3343" s="409">
        <v>202202</v>
      </c>
      <c r="B3343" s="416" t="s">
        <v>1565</v>
      </c>
      <c r="C3343" s="417" t="s">
        <v>1558</v>
      </c>
      <c r="D3343" s="418" t="s">
        <v>374</v>
      </c>
      <c r="E3343" s="419">
        <v>0.01</v>
      </c>
      <c r="F3343" s="413">
        <v>107.45</v>
      </c>
      <c r="G3343" s="414">
        <f t="shared" si="104"/>
        <v>9.3066542577943234E-5</v>
      </c>
      <c r="H3343" s="415" t="str">
        <f t="shared" si="105"/>
        <v>VER</v>
      </c>
    </row>
    <row r="3344" spans="1:8" ht="15" hidden="1" thickBot="1">
      <c r="A3344" s="409">
        <v>202202</v>
      </c>
      <c r="B3344" s="416" t="s">
        <v>1566</v>
      </c>
      <c r="C3344" s="417" t="s">
        <v>1558</v>
      </c>
      <c r="D3344" s="418" t="s">
        <v>374</v>
      </c>
      <c r="E3344" s="419">
        <v>0.01</v>
      </c>
      <c r="F3344" s="413">
        <v>107.45</v>
      </c>
      <c r="G3344" s="414">
        <f t="shared" si="104"/>
        <v>9.3066542577943234E-5</v>
      </c>
      <c r="H3344" s="415" t="str">
        <f t="shared" si="105"/>
        <v>VER</v>
      </c>
    </row>
    <row r="3345" spans="1:8" ht="15" hidden="1" thickBot="1">
      <c r="A3345" s="409">
        <v>202202</v>
      </c>
      <c r="B3345" s="416" t="s">
        <v>1567</v>
      </c>
      <c r="C3345" s="417" t="s">
        <v>1558</v>
      </c>
      <c r="D3345" s="418" t="s">
        <v>374</v>
      </c>
      <c r="E3345" s="419">
        <v>0.01</v>
      </c>
      <c r="F3345" s="413">
        <v>107.45</v>
      </c>
      <c r="G3345" s="414">
        <f t="shared" si="104"/>
        <v>9.3066542577943234E-5</v>
      </c>
      <c r="H3345" s="415" t="str">
        <f t="shared" si="105"/>
        <v>VER</v>
      </c>
    </row>
    <row r="3346" spans="1:8" ht="15" hidden="1" thickBot="1">
      <c r="A3346" s="409">
        <v>202202</v>
      </c>
      <c r="B3346" s="416" t="s">
        <v>1568</v>
      </c>
      <c r="C3346" s="417" t="s">
        <v>1558</v>
      </c>
      <c r="D3346" s="418" t="s">
        <v>374</v>
      </c>
      <c r="E3346" s="419">
        <v>0.01</v>
      </c>
      <c r="F3346" s="413">
        <v>107.45</v>
      </c>
      <c r="G3346" s="414">
        <f t="shared" si="104"/>
        <v>9.3066542577943234E-5</v>
      </c>
      <c r="H3346" s="415" t="str">
        <f t="shared" si="105"/>
        <v>VER</v>
      </c>
    </row>
    <row r="3347" spans="1:8" ht="15" hidden="1" thickBot="1">
      <c r="A3347" s="409">
        <v>202202</v>
      </c>
      <c r="B3347" s="416" t="s">
        <v>1569</v>
      </c>
      <c r="C3347" s="417" t="s">
        <v>1558</v>
      </c>
      <c r="D3347" s="418" t="s">
        <v>374</v>
      </c>
      <c r="E3347" s="419">
        <v>0.01</v>
      </c>
      <c r="F3347" s="413">
        <v>107.45</v>
      </c>
      <c r="G3347" s="414">
        <f t="shared" si="104"/>
        <v>9.3066542577943234E-5</v>
      </c>
      <c r="H3347" s="415" t="str">
        <f t="shared" si="105"/>
        <v>VER</v>
      </c>
    </row>
    <row r="3348" spans="1:8" ht="15" hidden="1" thickBot="1">
      <c r="A3348" s="409">
        <v>202202</v>
      </c>
      <c r="B3348" s="416" t="s">
        <v>1570</v>
      </c>
      <c r="C3348" s="417" t="s">
        <v>1558</v>
      </c>
      <c r="D3348" s="418" t="s">
        <v>374</v>
      </c>
      <c r="E3348" s="419">
        <v>0.01</v>
      </c>
      <c r="F3348" s="413">
        <v>107.45</v>
      </c>
      <c r="G3348" s="414">
        <f t="shared" si="104"/>
        <v>9.3066542577943234E-5</v>
      </c>
      <c r="H3348" s="415" t="str">
        <f t="shared" si="105"/>
        <v>VER</v>
      </c>
    </row>
    <row r="3349" spans="1:8" ht="15" hidden="1" thickBot="1">
      <c r="A3349" s="409">
        <v>202202</v>
      </c>
      <c r="B3349" s="416" t="s">
        <v>1571</v>
      </c>
      <c r="C3349" s="417" t="s">
        <v>1558</v>
      </c>
      <c r="D3349" s="418" t="s">
        <v>337</v>
      </c>
      <c r="E3349" s="419">
        <v>131850</v>
      </c>
      <c r="F3349" s="413">
        <v>107.45</v>
      </c>
      <c r="G3349" s="414">
        <f t="shared" si="104"/>
        <v>1227.0823638901813</v>
      </c>
      <c r="H3349" s="415">
        <f t="shared" si="105"/>
        <v>6.1354118194509066</v>
      </c>
    </row>
    <row r="3350" spans="1:8" ht="15" hidden="1" thickBot="1">
      <c r="A3350" s="409">
        <v>202202</v>
      </c>
      <c r="B3350" s="416" t="s">
        <v>1572</v>
      </c>
      <c r="C3350" s="417" t="s">
        <v>1558</v>
      </c>
      <c r="D3350" s="418" t="s">
        <v>337</v>
      </c>
      <c r="E3350" s="419">
        <v>91680</v>
      </c>
      <c r="F3350" s="413">
        <v>107.45</v>
      </c>
      <c r="G3350" s="414">
        <f t="shared" si="104"/>
        <v>853.23406235458356</v>
      </c>
      <c r="H3350" s="415">
        <f t="shared" si="105"/>
        <v>4.2661703117729175</v>
      </c>
    </row>
    <row r="3351" spans="1:8" ht="15" hidden="1" thickBot="1">
      <c r="A3351" s="409">
        <v>202202</v>
      </c>
      <c r="B3351" s="416" t="s">
        <v>1573</v>
      </c>
      <c r="C3351" s="417" t="s">
        <v>1558</v>
      </c>
      <c r="D3351" s="418" t="s">
        <v>337</v>
      </c>
      <c r="E3351" s="419">
        <v>91680</v>
      </c>
      <c r="F3351" s="413">
        <v>107.45</v>
      </c>
      <c r="G3351" s="414">
        <f t="shared" si="104"/>
        <v>853.23406235458356</v>
      </c>
      <c r="H3351" s="415">
        <f t="shared" si="105"/>
        <v>4.2661703117729175</v>
      </c>
    </row>
    <row r="3352" spans="1:8" ht="15" hidden="1" thickBot="1">
      <c r="A3352" s="409">
        <v>202202</v>
      </c>
      <c r="B3352" s="416" t="s">
        <v>1574</v>
      </c>
      <c r="C3352" s="417" t="s">
        <v>1558</v>
      </c>
      <c r="D3352" s="418" t="s">
        <v>339</v>
      </c>
      <c r="E3352" s="419">
        <v>458</v>
      </c>
      <c r="F3352" s="413">
        <v>107.45</v>
      </c>
      <c r="G3352" s="414">
        <f t="shared" si="104"/>
        <v>4.2624476500697996</v>
      </c>
      <c r="H3352" s="415">
        <f t="shared" si="105"/>
        <v>4.2624476500697996</v>
      </c>
    </row>
    <row r="3353" spans="1:8" ht="15" hidden="1" thickBot="1">
      <c r="A3353" s="409">
        <v>202202</v>
      </c>
      <c r="B3353" s="416" t="s">
        <v>1575</v>
      </c>
      <c r="C3353" s="417" t="s">
        <v>1558</v>
      </c>
      <c r="D3353" s="418" t="s">
        <v>337</v>
      </c>
      <c r="E3353" s="419">
        <v>91680</v>
      </c>
      <c r="F3353" s="413">
        <v>107.45</v>
      </c>
      <c r="G3353" s="414">
        <f t="shared" si="104"/>
        <v>853.23406235458356</v>
      </c>
      <c r="H3353" s="415">
        <f t="shared" si="105"/>
        <v>4.2661703117729175</v>
      </c>
    </row>
    <row r="3354" spans="1:8" ht="15" hidden="1" thickBot="1">
      <c r="A3354" s="409">
        <v>202202</v>
      </c>
      <c r="B3354" s="416" t="s">
        <v>1576</v>
      </c>
      <c r="C3354" s="417" t="s">
        <v>1558</v>
      </c>
      <c r="D3354" s="418" t="s">
        <v>337</v>
      </c>
      <c r="E3354" s="419">
        <v>91680</v>
      </c>
      <c r="F3354" s="413">
        <v>107.45</v>
      </c>
      <c r="G3354" s="414">
        <f t="shared" si="104"/>
        <v>853.23406235458356</v>
      </c>
      <c r="H3354" s="415">
        <f t="shared" si="105"/>
        <v>4.2661703117729175</v>
      </c>
    </row>
    <row r="3355" spans="1:8" ht="15" hidden="1" thickBot="1">
      <c r="A3355" s="409">
        <v>202202</v>
      </c>
      <c r="B3355" s="416" t="s">
        <v>1577</v>
      </c>
      <c r="C3355" s="417" t="s">
        <v>1558</v>
      </c>
      <c r="D3355" s="418" t="s">
        <v>339</v>
      </c>
      <c r="E3355" s="419">
        <v>458</v>
      </c>
      <c r="F3355" s="413">
        <v>107.45</v>
      </c>
      <c r="G3355" s="414">
        <f t="shared" si="104"/>
        <v>4.2624476500697996</v>
      </c>
      <c r="H3355" s="415">
        <f t="shared" si="105"/>
        <v>4.2624476500697996</v>
      </c>
    </row>
    <row r="3356" spans="1:8" ht="15" hidden="1" thickBot="1">
      <c r="A3356" s="409">
        <v>202202</v>
      </c>
      <c r="B3356" s="416" t="s">
        <v>1578</v>
      </c>
      <c r="C3356" s="417" t="s">
        <v>1558</v>
      </c>
      <c r="D3356" s="418" t="s">
        <v>337</v>
      </c>
      <c r="E3356" s="419">
        <v>69256</v>
      </c>
      <c r="F3356" s="413">
        <v>107.45</v>
      </c>
      <c r="G3356" s="414">
        <f t="shared" si="104"/>
        <v>644.54164727780358</v>
      </c>
      <c r="H3356" s="415">
        <f t="shared" si="105"/>
        <v>3.222708236389018</v>
      </c>
    </row>
    <row r="3357" spans="1:8" ht="15" hidden="1" thickBot="1">
      <c r="A3357" s="409">
        <v>202202</v>
      </c>
      <c r="B3357" s="416" t="s">
        <v>1579</v>
      </c>
      <c r="C3357" s="417" t="s">
        <v>1558</v>
      </c>
      <c r="D3357" s="418" t="s">
        <v>339</v>
      </c>
      <c r="E3357" s="419">
        <v>346</v>
      </c>
      <c r="F3357" s="413">
        <v>107.45</v>
      </c>
      <c r="G3357" s="414">
        <f t="shared" si="104"/>
        <v>3.2201023731968355</v>
      </c>
      <c r="H3357" s="415">
        <f t="shared" si="105"/>
        <v>3.2201023731968355</v>
      </c>
    </row>
    <row r="3358" spans="1:8" ht="15" hidden="1" thickBot="1">
      <c r="A3358" s="409">
        <v>202202</v>
      </c>
      <c r="B3358" s="416" t="s">
        <v>1580</v>
      </c>
      <c r="C3358" s="417" t="s">
        <v>1558</v>
      </c>
      <c r="D3358" s="418" t="s">
        <v>337</v>
      </c>
      <c r="E3358" s="419">
        <v>49192</v>
      </c>
      <c r="F3358" s="413">
        <v>107.45</v>
      </c>
      <c r="G3358" s="414">
        <f t="shared" si="104"/>
        <v>457.81293624941833</v>
      </c>
      <c r="H3358" s="415">
        <f t="shared" si="105"/>
        <v>2.2890646812470918</v>
      </c>
    </row>
    <row r="3359" spans="1:8" ht="15" hidden="1" thickBot="1">
      <c r="A3359" s="409">
        <v>202202</v>
      </c>
      <c r="B3359" s="416" t="s">
        <v>1581</v>
      </c>
      <c r="C3359" s="417" t="s">
        <v>1558</v>
      </c>
      <c r="D3359" s="418" t="s">
        <v>337</v>
      </c>
      <c r="E3359" s="419">
        <v>91680</v>
      </c>
      <c r="F3359" s="413">
        <v>107.45</v>
      </c>
      <c r="G3359" s="414">
        <f t="shared" si="104"/>
        <v>853.23406235458356</v>
      </c>
      <c r="H3359" s="415">
        <f t="shared" si="105"/>
        <v>4.2661703117729175</v>
      </c>
    </row>
    <row r="3360" spans="1:8" ht="15" hidden="1" thickBot="1">
      <c r="A3360" s="409">
        <v>202202</v>
      </c>
      <c r="B3360" s="416" t="s">
        <v>1582</v>
      </c>
      <c r="C3360" s="417" t="s">
        <v>1558</v>
      </c>
      <c r="D3360" s="418" t="s">
        <v>339</v>
      </c>
      <c r="E3360" s="419">
        <v>458</v>
      </c>
      <c r="F3360" s="413">
        <v>107.45</v>
      </c>
      <c r="G3360" s="414">
        <f t="shared" si="104"/>
        <v>4.2624476500697996</v>
      </c>
      <c r="H3360" s="415">
        <f t="shared" si="105"/>
        <v>4.2624476500697996</v>
      </c>
    </row>
    <row r="3361" spans="1:8" ht="15" hidden="1" thickBot="1">
      <c r="A3361" s="409">
        <v>202202</v>
      </c>
      <c r="B3361" s="416" t="s">
        <v>1583</v>
      </c>
      <c r="C3361" s="417" t="s">
        <v>1558</v>
      </c>
      <c r="D3361" s="418" t="s">
        <v>337</v>
      </c>
      <c r="E3361" s="419">
        <v>44111</v>
      </c>
      <c r="F3361" s="413">
        <v>107.45</v>
      </c>
      <c r="G3361" s="414">
        <f t="shared" si="104"/>
        <v>410.52582596556539</v>
      </c>
      <c r="H3361" s="415">
        <f t="shared" si="105"/>
        <v>2.0526291298278267</v>
      </c>
    </row>
    <row r="3362" spans="1:8" ht="15" hidden="1" thickBot="1">
      <c r="A3362" s="409">
        <v>202202</v>
      </c>
      <c r="B3362" s="416" t="s">
        <v>1584</v>
      </c>
      <c r="C3362" s="417" t="s">
        <v>1558</v>
      </c>
      <c r="D3362" s="418" t="s">
        <v>339</v>
      </c>
      <c r="E3362" s="419">
        <v>221</v>
      </c>
      <c r="F3362" s="413">
        <v>107.45</v>
      </c>
      <c r="G3362" s="414">
        <f t="shared" si="104"/>
        <v>2.0567705909725453</v>
      </c>
      <c r="H3362" s="415">
        <f t="shared" si="105"/>
        <v>2.0567705909725453</v>
      </c>
    </row>
    <row r="3363" spans="1:8" ht="15" hidden="1" thickBot="1">
      <c r="A3363" s="409">
        <v>202202</v>
      </c>
      <c r="B3363" s="416" t="s">
        <v>1585</v>
      </c>
      <c r="C3363" s="417" t="s">
        <v>1558</v>
      </c>
      <c r="D3363" s="418" t="s">
        <v>337</v>
      </c>
      <c r="E3363" s="419">
        <v>44111</v>
      </c>
      <c r="F3363" s="413">
        <v>107.45</v>
      </c>
      <c r="G3363" s="414">
        <f t="shared" si="104"/>
        <v>410.52582596556539</v>
      </c>
      <c r="H3363" s="415">
        <f t="shared" si="105"/>
        <v>2.0526291298278267</v>
      </c>
    </row>
    <row r="3364" spans="1:8" ht="15" hidden="1" thickBot="1">
      <c r="A3364" s="409">
        <v>202202</v>
      </c>
      <c r="B3364" s="416" t="s">
        <v>1586</v>
      </c>
      <c r="C3364" s="417" t="s">
        <v>1558</v>
      </c>
      <c r="D3364" s="418" t="s">
        <v>339</v>
      </c>
      <c r="E3364" s="419">
        <v>221</v>
      </c>
      <c r="F3364" s="413">
        <v>107.45</v>
      </c>
      <c r="G3364" s="414">
        <f t="shared" si="104"/>
        <v>2.0567705909725453</v>
      </c>
      <c r="H3364" s="415">
        <f t="shared" si="105"/>
        <v>2.0567705909725453</v>
      </c>
    </row>
    <row r="3365" spans="1:8" ht="15" hidden="1" thickBot="1">
      <c r="A3365" s="409">
        <v>202202</v>
      </c>
      <c r="B3365" s="416" t="s">
        <v>1587</v>
      </c>
      <c r="C3365" s="417" t="s">
        <v>1558</v>
      </c>
      <c r="D3365" s="418" t="s">
        <v>337</v>
      </c>
      <c r="E3365" s="419">
        <v>44111</v>
      </c>
      <c r="F3365" s="413">
        <v>107.45</v>
      </c>
      <c r="G3365" s="414">
        <f t="shared" si="104"/>
        <v>410.52582596556539</v>
      </c>
      <c r="H3365" s="415">
        <f t="shared" si="105"/>
        <v>2.0526291298278267</v>
      </c>
    </row>
    <row r="3366" spans="1:8" ht="15" hidden="1" thickBot="1">
      <c r="A3366" s="409">
        <v>202202</v>
      </c>
      <c r="B3366" s="416" t="s">
        <v>1588</v>
      </c>
      <c r="C3366" s="417" t="s">
        <v>1558</v>
      </c>
      <c r="D3366" s="418" t="s">
        <v>339</v>
      </c>
      <c r="E3366" s="419">
        <v>221</v>
      </c>
      <c r="F3366" s="413">
        <v>107.45</v>
      </c>
      <c r="G3366" s="414">
        <f t="shared" si="104"/>
        <v>2.0567705909725453</v>
      </c>
      <c r="H3366" s="415">
        <f t="shared" si="105"/>
        <v>2.0567705909725453</v>
      </c>
    </row>
    <row r="3367" spans="1:8" ht="15" hidden="1" thickBot="1">
      <c r="A3367" s="409">
        <v>202202</v>
      </c>
      <c r="B3367" s="416" t="s">
        <v>1589</v>
      </c>
      <c r="C3367" s="417" t="s">
        <v>1558</v>
      </c>
      <c r="D3367" s="418" t="s">
        <v>337</v>
      </c>
      <c r="E3367" s="419">
        <v>97032</v>
      </c>
      <c r="F3367" s="413">
        <v>107.45</v>
      </c>
      <c r="G3367" s="414">
        <f t="shared" si="104"/>
        <v>903.04327594229869</v>
      </c>
      <c r="H3367" s="415">
        <f t="shared" si="105"/>
        <v>4.515216379711493</v>
      </c>
    </row>
    <row r="3368" spans="1:8" ht="15" hidden="1" thickBot="1">
      <c r="A3368" s="409">
        <v>202202</v>
      </c>
      <c r="B3368" s="416" t="s">
        <v>1590</v>
      </c>
      <c r="C3368" s="417" t="s">
        <v>1558</v>
      </c>
      <c r="D3368" s="418" t="s">
        <v>339</v>
      </c>
      <c r="E3368" s="419">
        <v>485</v>
      </c>
      <c r="F3368" s="413">
        <v>107.45</v>
      </c>
      <c r="G3368" s="414">
        <f t="shared" si="104"/>
        <v>4.5137273150302466</v>
      </c>
      <c r="H3368" s="415">
        <f t="shared" si="105"/>
        <v>4.5137273150302466</v>
      </c>
    </row>
    <row r="3369" spans="1:8" ht="15" hidden="1" thickBot="1">
      <c r="A3369" s="409">
        <v>202202</v>
      </c>
      <c r="B3369" s="416" t="s">
        <v>1591</v>
      </c>
      <c r="C3369" s="417" t="s">
        <v>1558</v>
      </c>
      <c r="D3369" s="418" t="s">
        <v>339</v>
      </c>
      <c r="E3369" s="419">
        <v>573</v>
      </c>
      <c r="F3369" s="413">
        <v>107.45</v>
      </c>
      <c r="G3369" s="414">
        <f t="shared" si="104"/>
        <v>5.3327128897161469</v>
      </c>
      <c r="H3369" s="415">
        <f t="shared" si="105"/>
        <v>5.3327128897161469</v>
      </c>
    </row>
    <row r="3370" spans="1:8" ht="15" hidden="1" thickBot="1">
      <c r="A3370" s="409">
        <v>202202</v>
      </c>
      <c r="B3370" s="416" t="s">
        <v>1592</v>
      </c>
      <c r="C3370" s="417" t="s">
        <v>1558</v>
      </c>
      <c r="D3370" s="418" t="s">
        <v>339</v>
      </c>
      <c r="E3370" s="419">
        <v>573</v>
      </c>
      <c r="F3370" s="413">
        <v>107.45</v>
      </c>
      <c r="G3370" s="414">
        <f t="shared" si="104"/>
        <v>5.3327128897161469</v>
      </c>
      <c r="H3370" s="415">
        <f t="shared" si="105"/>
        <v>5.3327128897161469</v>
      </c>
    </row>
    <row r="3371" spans="1:8" ht="15" hidden="1" thickBot="1">
      <c r="A3371" s="409">
        <v>202202</v>
      </c>
      <c r="B3371" s="416" t="s">
        <v>1593</v>
      </c>
      <c r="C3371" s="417" t="s">
        <v>1558</v>
      </c>
      <c r="D3371" s="418" t="s">
        <v>337</v>
      </c>
      <c r="E3371" s="419">
        <v>114506</v>
      </c>
      <c r="F3371" s="413">
        <v>107.45</v>
      </c>
      <c r="G3371" s="414">
        <f t="shared" si="104"/>
        <v>1065.6677524429967</v>
      </c>
      <c r="H3371" s="415">
        <f t="shared" si="105"/>
        <v>5.328338762214984</v>
      </c>
    </row>
    <row r="3372" spans="1:8" ht="15" hidden="1" thickBot="1">
      <c r="A3372" s="409">
        <v>202202</v>
      </c>
      <c r="B3372" s="416" t="s">
        <v>1594</v>
      </c>
      <c r="C3372" s="417" t="s">
        <v>1558</v>
      </c>
      <c r="D3372" s="418" t="s">
        <v>337</v>
      </c>
      <c r="E3372" s="419">
        <v>114360</v>
      </c>
      <c r="F3372" s="413">
        <v>107.45</v>
      </c>
      <c r="G3372" s="414">
        <f t="shared" si="104"/>
        <v>1064.3089809213589</v>
      </c>
      <c r="H3372" s="415">
        <f t="shared" si="105"/>
        <v>5.3215449046067942</v>
      </c>
    </row>
    <row r="3373" spans="1:8" ht="15" hidden="1" thickBot="1">
      <c r="A3373" s="409">
        <v>202202</v>
      </c>
      <c r="B3373" s="416" t="s">
        <v>1595</v>
      </c>
      <c r="C3373" s="417" t="s">
        <v>1558</v>
      </c>
      <c r="D3373" s="418" t="s">
        <v>337</v>
      </c>
      <c r="E3373" s="419">
        <v>28316</v>
      </c>
      <c r="F3373" s="413">
        <v>107.45</v>
      </c>
      <c r="G3373" s="414">
        <f t="shared" si="104"/>
        <v>263.52722196370405</v>
      </c>
      <c r="H3373" s="415">
        <f t="shared" si="105"/>
        <v>1.3176361098185203</v>
      </c>
    </row>
    <row r="3374" spans="1:8" ht="15" hidden="1" thickBot="1">
      <c r="A3374" s="409">
        <v>202202</v>
      </c>
      <c r="B3374" s="416" t="s">
        <v>1596</v>
      </c>
      <c r="C3374" s="417" t="s">
        <v>1558</v>
      </c>
      <c r="D3374" s="418" t="s">
        <v>337</v>
      </c>
      <c r="E3374" s="419">
        <v>93378</v>
      </c>
      <c r="F3374" s="413">
        <v>107.45</v>
      </c>
      <c r="G3374" s="414">
        <f t="shared" si="104"/>
        <v>869.03676128431823</v>
      </c>
      <c r="H3374" s="415">
        <f t="shared" si="105"/>
        <v>4.3451838064215913</v>
      </c>
    </row>
    <row r="3375" spans="1:8" ht="15" hidden="1" thickBot="1">
      <c r="A3375" s="409">
        <v>202202</v>
      </c>
      <c r="B3375" s="416" t="s">
        <v>1597</v>
      </c>
      <c r="C3375" s="417" t="s">
        <v>1558</v>
      </c>
      <c r="D3375" s="418" t="s">
        <v>339</v>
      </c>
      <c r="E3375" s="419">
        <v>467</v>
      </c>
      <c r="F3375" s="413">
        <v>107.45</v>
      </c>
      <c r="G3375" s="414">
        <f t="shared" si="104"/>
        <v>4.3462075383899483</v>
      </c>
      <c r="H3375" s="415">
        <f t="shared" si="105"/>
        <v>4.3462075383899483</v>
      </c>
    </row>
    <row r="3376" spans="1:8" ht="15" hidden="1" thickBot="1">
      <c r="A3376" s="409">
        <v>202202</v>
      </c>
      <c r="B3376" s="416" t="s">
        <v>1598</v>
      </c>
      <c r="C3376" s="417" t="s">
        <v>1558</v>
      </c>
      <c r="D3376" s="418" t="s">
        <v>337</v>
      </c>
      <c r="E3376" s="419">
        <v>18734</v>
      </c>
      <c r="F3376" s="413">
        <v>107.45</v>
      </c>
      <c r="G3376" s="414">
        <f t="shared" si="104"/>
        <v>174.35086086551885</v>
      </c>
      <c r="H3376" s="415">
        <f t="shared" si="105"/>
        <v>0.87175430432759426</v>
      </c>
    </row>
    <row r="3377" spans="1:8" ht="15" hidden="1" thickBot="1">
      <c r="A3377" s="409">
        <v>202202</v>
      </c>
      <c r="B3377" s="416" t="s">
        <v>1599</v>
      </c>
      <c r="C3377" s="417" t="s">
        <v>1558</v>
      </c>
      <c r="D3377" s="418" t="s">
        <v>337</v>
      </c>
      <c r="E3377" s="419">
        <v>47133</v>
      </c>
      <c r="F3377" s="413">
        <v>107.45</v>
      </c>
      <c r="G3377" s="414">
        <f t="shared" si="104"/>
        <v>438.65053513261984</v>
      </c>
      <c r="H3377" s="415">
        <f t="shared" si="105"/>
        <v>2.193252675663099</v>
      </c>
    </row>
    <row r="3378" spans="1:8" ht="15" hidden="1" thickBot="1">
      <c r="A3378" s="409">
        <v>202202</v>
      </c>
      <c r="B3378" s="416" t="s">
        <v>1600</v>
      </c>
      <c r="C3378" s="417" t="s">
        <v>1558</v>
      </c>
      <c r="D3378" s="418" t="s">
        <v>339</v>
      </c>
      <c r="E3378" s="419">
        <v>236</v>
      </c>
      <c r="F3378" s="413">
        <v>107.45</v>
      </c>
      <c r="G3378" s="414">
        <f t="shared" si="104"/>
        <v>2.1963704048394601</v>
      </c>
      <c r="H3378" s="415">
        <f t="shared" si="105"/>
        <v>2.1963704048394601</v>
      </c>
    </row>
    <row r="3379" spans="1:8" ht="15" hidden="1" thickBot="1">
      <c r="A3379" s="409">
        <v>202202</v>
      </c>
      <c r="B3379" s="416" t="s">
        <v>1601</v>
      </c>
      <c r="C3379" s="417" t="s">
        <v>1558</v>
      </c>
      <c r="D3379" s="418" t="s">
        <v>337</v>
      </c>
      <c r="E3379" s="419">
        <v>47133</v>
      </c>
      <c r="F3379" s="413">
        <v>107.45</v>
      </c>
      <c r="G3379" s="414">
        <f t="shared" si="104"/>
        <v>438.65053513261984</v>
      </c>
      <c r="H3379" s="415">
        <f t="shared" si="105"/>
        <v>2.193252675663099</v>
      </c>
    </row>
    <row r="3380" spans="1:8" ht="15" hidden="1" thickBot="1">
      <c r="A3380" s="409">
        <v>202202</v>
      </c>
      <c r="B3380" s="416" t="s">
        <v>1602</v>
      </c>
      <c r="C3380" s="417" t="s">
        <v>1558</v>
      </c>
      <c r="D3380" s="418" t="s">
        <v>339</v>
      </c>
      <c r="E3380" s="419">
        <v>236</v>
      </c>
      <c r="F3380" s="413">
        <v>107.45</v>
      </c>
      <c r="G3380" s="414">
        <f t="shared" si="104"/>
        <v>2.1963704048394601</v>
      </c>
      <c r="H3380" s="415">
        <f t="shared" si="105"/>
        <v>2.1963704048394601</v>
      </c>
    </row>
    <row r="3381" spans="1:8" ht="15" hidden="1" thickBot="1">
      <c r="A3381" s="409">
        <v>202202</v>
      </c>
      <c r="B3381" s="416" t="s">
        <v>1603</v>
      </c>
      <c r="C3381" s="417" t="s">
        <v>1558</v>
      </c>
      <c r="D3381" s="418" t="s">
        <v>337</v>
      </c>
      <c r="E3381" s="419">
        <v>46822</v>
      </c>
      <c r="F3381" s="413">
        <v>107.45</v>
      </c>
      <c r="G3381" s="414">
        <f t="shared" si="104"/>
        <v>435.75616565844575</v>
      </c>
      <c r="H3381" s="415">
        <f t="shared" si="105"/>
        <v>2.1787808282922287</v>
      </c>
    </row>
    <row r="3382" spans="1:8" ht="15" hidden="1" thickBot="1">
      <c r="A3382" s="409">
        <v>202202</v>
      </c>
      <c r="B3382" s="416" t="s">
        <v>1604</v>
      </c>
      <c r="C3382" s="417" t="s">
        <v>1558</v>
      </c>
      <c r="D3382" s="418" t="s">
        <v>337</v>
      </c>
      <c r="E3382" s="419">
        <v>57697</v>
      </c>
      <c r="F3382" s="413">
        <v>107.45</v>
      </c>
      <c r="G3382" s="414">
        <f t="shared" si="104"/>
        <v>536.96603071195909</v>
      </c>
      <c r="H3382" s="415">
        <f t="shared" si="105"/>
        <v>2.6848301535597954</v>
      </c>
    </row>
    <row r="3383" spans="1:8" ht="15" hidden="1" thickBot="1">
      <c r="A3383" s="409">
        <v>202202</v>
      </c>
      <c r="B3383" s="416" t="s">
        <v>1605</v>
      </c>
      <c r="C3383" s="417" t="s">
        <v>1558</v>
      </c>
      <c r="D3383" s="418" t="s">
        <v>337</v>
      </c>
      <c r="E3383" s="419">
        <v>50673</v>
      </c>
      <c r="F3383" s="413">
        <v>107.45</v>
      </c>
      <c r="G3383" s="414">
        <f t="shared" si="104"/>
        <v>471.59609120521174</v>
      </c>
      <c r="H3383" s="415">
        <f t="shared" si="105"/>
        <v>2.3579804560260587</v>
      </c>
    </row>
    <row r="3384" spans="1:8" ht="15" hidden="1" thickBot="1">
      <c r="A3384" s="409">
        <v>202202</v>
      </c>
      <c r="B3384" s="416" t="s">
        <v>1606</v>
      </c>
      <c r="C3384" s="417" t="s">
        <v>1558</v>
      </c>
      <c r="D3384" s="418" t="s">
        <v>337</v>
      </c>
      <c r="E3384" s="419">
        <v>41867</v>
      </c>
      <c r="F3384" s="413">
        <v>107.45</v>
      </c>
      <c r="G3384" s="414">
        <f t="shared" si="104"/>
        <v>389.6416938110749</v>
      </c>
      <c r="H3384" s="415">
        <f t="shared" si="105"/>
        <v>1.9482084690553745</v>
      </c>
    </row>
    <row r="3385" spans="1:8" ht="15" hidden="1" thickBot="1">
      <c r="A3385" s="409">
        <v>202202</v>
      </c>
      <c r="B3385" s="416" t="s">
        <v>1607</v>
      </c>
      <c r="C3385" s="417" t="s">
        <v>1558</v>
      </c>
      <c r="D3385" s="418" t="s">
        <v>337</v>
      </c>
      <c r="E3385" s="419">
        <v>37228</v>
      </c>
      <c r="F3385" s="413">
        <v>107.45</v>
      </c>
      <c r="G3385" s="414">
        <f t="shared" si="104"/>
        <v>346.46812470916706</v>
      </c>
      <c r="H3385" s="415">
        <f t="shared" si="105"/>
        <v>1.7323406235458352</v>
      </c>
    </row>
    <row r="3386" spans="1:8" ht="15" hidden="1" thickBot="1">
      <c r="A3386" s="409">
        <v>202202</v>
      </c>
      <c r="B3386" s="416" t="s">
        <v>1608</v>
      </c>
      <c r="C3386" s="417" t="s">
        <v>1558</v>
      </c>
      <c r="D3386" s="418" t="s">
        <v>337</v>
      </c>
      <c r="E3386" s="419">
        <v>37228</v>
      </c>
      <c r="F3386" s="413">
        <v>107.45</v>
      </c>
      <c r="G3386" s="414">
        <f t="shared" si="104"/>
        <v>346.46812470916706</v>
      </c>
      <c r="H3386" s="415">
        <f t="shared" si="105"/>
        <v>1.7323406235458352</v>
      </c>
    </row>
    <row r="3387" spans="1:8" ht="15" hidden="1" thickBot="1">
      <c r="A3387" s="409">
        <v>202202</v>
      </c>
      <c r="B3387" s="416" t="s">
        <v>1609</v>
      </c>
      <c r="C3387" s="417" t="s">
        <v>1558</v>
      </c>
      <c r="D3387" s="418" t="s">
        <v>337</v>
      </c>
      <c r="E3387" s="419">
        <v>37228</v>
      </c>
      <c r="F3387" s="413">
        <v>107.45</v>
      </c>
      <c r="G3387" s="414">
        <f t="shared" si="104"/>
        <v>346.46812470916706</v>
      </c>
      <c r="H3387" s="415">
        <f t="shared" si="105"/>
        <v>1.7323406235458352</v>
      </c>
    </row>
    <row r="3388" spans="1:8" ht="15" hidden="1" thickBot="1">
      <c r="A3388" s="409">
        <v>202202</v>
      </c>
      <c r="B3388" s="416" t="s">
        <v>1610</v>
      </c>
      <c r="C3388" s="417" t="s">
        <v>1558</v>
      </c>
      <c r="D3388" s="418" t="s">
        <v>337</v>
      </c>
      <c r="E3388" s="419">
        <v>28316</v>
      </c>
      <c r="F3388" s="413">
        <v>107.45</v>
      </c>
      <c r="G3388" s="414">
        <f t="shared" si="104"/>
        <v>263.52722196370405</v>
      </c>
      <c r="H3388" s="415">
        <f t="shared" si="105"/>
        <v>1.3176361098185203</v>
      </c>
    </row>
    <row r="3389" spans="1:8" ht="15" hidden="1" thickBot="1">
      <c r="A3389" s="409">
        <v>202202</v>
      </c>
      <c r="B3389" s="416" t="s">
        <v>1611</v>
      </c>
      <c r="C3389" s="417" t="s">
        <v>1558</v>
      </c>
      <c r="D3389" s="418" t="s">
        <v>337</v>
      </c>
      <c r="E3389" s="419">
        <v>28316</v>
      </c>
      <c r="F3389" s="413">
        <v>107.45</v>
      </c>
      <c r="G3389" s="414">
        <f t="shared" si="104"/>
        <v>263.52722196370405</v>
      </c>
      <c r="H3389" s="415">
        <f t="shared" si="105"/>
        <v>1.3176361098185203</v>
      </c>
    </row>
    <row r="3390" spans="1:8" ht="15" hidden="1" thickBot="1">
      <c r="A3390" s="409">
        <v>202202</v>
      </c>
      <c r="B3390" s="416" t="s">
        <v>1612</v>
      </c>
      <c r="C3390" s="417" t="s">
        <v>1558</v>
      </c>
      <c r="D3390" s="418" t="s">
        <v>337</v>
      </c>
      <c r="E3390" s="419">
        <v>28316</v>
      </c>
      <c r="F3390" s="413">
        <v>107.45</v>
      </c>
      <c r="G3390" s="414">
        <f t="shared" si="104"/>
        <v>263.52722196370405</v>
      </c>
      <c r="H3390" s="415">
        <f t="shared" si="105"/>
        <v>1.3176361098185203</v>
      </c>
    </row>
    <row r="3391" spans="1:8" ht="15" hidden="1" thickBot="1">
      <c r="A3391" s="409">
        <v>202202</v>
      </c>
      <c r="B3391" s="416" t="s">
        <v>1613</v>
      </c>
      <c r="C3391" s="417" t="s">
        <v>1558</v>
      </c>
      <c r="D3391" s="418" t="s">
        <v>339</v>
      </c>
      <c r="E3391" s="419">
        <v>142</v>
      </c>
      <c r="F3391" s="413">
        <v>107.45</v>
      </c>
      <c r="G3391" s="414">
        <f t="shared" si="104"/>
        <v>1.3215449046067937</v>
      </c>
      <c r="H3391" s="415">
        <f t="shared" si="105"/>
        <v>1.3215449046067937</v>
      </c>
    </row>
    <row r="3392" spans="1:8" ht="15" hidden="1" thickBot="1">
      <c r="A3392" s="409">
        <v>202202</v>
      </c>
      <c r="B3392" s="416" t="s">
        <v>1614</v>
      </c>
      <c r="C3392" s="417" t="s">
        <v>1558</v>
      </c>
      <c r="D3392" s="418" t="s">
        <v>337</v>
      </c>
      <c r="E3392" s="419">
        <v>28316</v>
      </c>
      <c r="F3392" s="413">
        <v>107.45</v>
      </c>
      <c r="G3392" s="414">
        <f t="shared" si="104"/>
        <v>263.52722196370405</v>
      </c>
      <c r="H3392" s="415">
        <f t="shared" si="105"/>
        <v>1.3176361098185203</v>
      </c>
    </row>
    <row r="3393" spans="1:8" ht="15" hidden="1" thickBot="1">
      <c r="A3393" s="409">
        <v>202202</v>
      </c>
      <c r="B3393" s="416" t="s">
        <v>1615</v>
      </c>
      <c r="C3393" s="417" t="s">
        <v>1558</v>
      </c>
      <c r="D3393" s="418" t="s">
        <v>337</v>
      </c>
      <c r="E3393" s="419">
        <v>28316</v>
      </c>
      <c r="F3393" s="413">
        <v>107.45</v>
      </c>
      <c r="G3393" s="414">
        <f t="shared" si="104"/>
        <v>263.52722196370405</v>
      </c>
      <c r="H3393" s="415">
        <f t="shared" si="105"/>
        <v>1.3176361098185203</v>
      </c>
    </row>
    <row r="3394" spans="1:8" ht="15" hidden="1" thickBot="1">
      <c r="A3394" s="409">
        <v>202202</v>
      </c>
      <c r="B3394" s="416" t="s">
        <v>1616</v>
      </c>
      <c r="C3394" s="417" t="s">
        <v>1558</v>
      </c>
      <c r="D3394" s="418" t="s">
        <v>339</v>
      </c>
      <c r="E3394" s="419">
        <v>142</v>
      </c>
      <c r="F3394" s="413">
        <v>107.45</v>
      </c>
      <c r="G3394" s="414">
        <f t="shared" ref="G3394:G3457" si="106">+E3394/F3394</f>
        <v>1.3215449046067937</v>
      </c>
      <c r="H3394" s="415">
        <f t="shared" ref="H3394:H3457" si="107">IF(D3394="TB",G3394/200,IF(D3394="LT",G3394,"VER"))</f>
        <v>1.3215449046067937</v>
      </c>
    </row>
    <row r="3395" spans="1:8" ht="15" hidden="1" thickBot="1">
      <c r="A3395" s="409">
        <v>202202</v>
      </c>
      <c r="B3395" s="416" t="s">
        <v>1617</v>
      </c>
      <c r="C3395" s="417" t="s">
        <v>1558</v>
      </c>
      <c r="D3395" s="418" t="s">
        <v>337</v>
      </c>
      <c r="E3395" s="419">
        <v>28316</v>
      </c>
      <c r="F3395" s="413">
        <v>107.45</v>
      </c>
      <c r="G3395" s="414">
        <f t="shared" si="106"/>
        <v>263.52722196370405</v>
      </c>
      <c r="H3395" s="415">
        <f t="shared" si="107"/>
        <v>1.3176361098185203</v>
      </c>
    </row>
    <row r="3396" spans="1:8" ht="15" hidden="1" thickBot="1">
      <c r="A3396" s="409">
        <v>202202</v>
      </c>
      <c r="B3396" s="416" t="s">
        <v>1618</v>
      </c>
      <c r="C3396" s="417" t="s">
        <v>1558</v>
      </c>
      <c r="D3396" s="418" t="s">
        <v>339</v>
      </c>
      <c r="E3396" s="419">
        <v>142</v>
      </c>
      <c r="F3396" s="413">
        <v>107.45</v>
      </c>
      <c r="G3396" s="414">
        <f t="shared" si="106"/>
        <v>1.3215449046067937</v>
      </c>
      <c r="H3396" s="415">
        <f t="shared" si="107"/>
        <v>1.3215449046067937</v>
      </c>
    </row>
    <row r="3397" spans="1:8" ht="15" hidden="1" thickBot="1">
      <c r="A3397" s="409">
        <v>202202</v>
      </c>
      <c r="B3397" s="416" t="s">
        <v>1619</v>
      </c>
      <c r="C3397" s="417" t="s">
        <v>1558</v>
      </c>
      <c r="D3397" s="418" t="s">
        <v>337</v>
      </c>
      <c r="E3397" s="419">
        <v>30464</v>
      </c>
      <c r="F3397" s="413">
        <v>107.45</v>
      </c>
      <c r="G3397" s="414">
        <f t="shared" si="106"/>
        <v>283.51791530944627</v>
      </c>
      <c r="H3397" s="415">
        <f t="shared" si="107"/>
        <v>1.4175895765472313</v>
      </c>
    </row>
    <row r="3398" spans="1:8" ht="15" hidden="1" thickBot="1">
      <c r="A3398" s="409">
        <v>202202</v>
      </c>
      <c r="B3398" s="416" t="s">
        <v>1620</v>
      </c>
      <c r="C3398" s="417" t="s">
        <v>1558</v>
      </c>
      <c r="D3398" s="418" t="s">
        <v>339</v>
      </c>
      <c r="E3398" s="419">
        <v>152</v>
      </c>
      <c r="F3398" s="413">
        <v>107.45</v>
      </c>
      <c r="G3398" s="414">
        <f t="shared" si="106"/>
        <v>1.4146114471847371</v>
      </c>
      <c r="H3398" s="415">
        <f t="shared" si="107"/>
        <v>1.4146114471847371</v>
      </c>
    </row>
    <row r="3399" spans="1:8" ht="15" hidden="1" thickBot="1">
      <c r="A3399" s="409">
        <v>202202</v>
      </c>
      <c r="B3399" s="416" t="s">
        <v>1621</v>
      </c>
      <c r="C3399" s="417" t="s">
        <v>1558</v>
      </c>
      <c r="D3399" s="418" t="s">
        <v>337</v>
      </c>
      <c r="E3399" s="419">
        <v>34760</v>
      </c>
      <c r="F3399" s="413">
        <v>107.45</v>
      </c>
      <c r="G3399" s="414">
        <f t="shared" si="106"/>
        <v>323.49930200093064</v>
      </c>
      <c r="H3399" s="415">
        <f t="shared" si="107"/>
        <v>1.6174965100046532</v>
      </c>
    </row>
    <row r="3400" spans="1:8" ht="15" hidden="1" thickBot="1">
      <c r="A3400" s="409">
        <v>202202</v>
      </c>
      <c r="B3400" s="416" t="s">
        <v>1622</v>
      </c>
      <c r="C3400" s="417" t="s">
        <v>1558</v>
      </c>
      <c r="D3400" s="418" t="s">
        <v>339</v>
      </c>
      <c r="E3400" s="419">
        <v>174</v>
      </c>
      <c r="F3400" s="413">
        <v>107.45</v>
      </c>
      <c r="G3400" s="414">
        <f t="shared" si="106"/>
        <v>1.6193578408562121</v>
      </c>
      <c r="H3400" s="415">
        <f t="shared" si="107"/>
        <v>1.6193578408562121</v>
      </c>
    </row>
    <row r="3401" spans="1:8" ht="15" hidden="1" thickBot="1">
      <c r="A3401" s="409">
        <v>202202</v>
      </c>
      <c r="B3401" s="416" t="s">
        <v>1623</v>
      </c>
      <c r="C3401" s="417" t="s">
        <v>1558</v>
      </c>
      <c r="D3401" s="418" t="s">
        <v>337</v>
      </c>
      <c r="E3401" s="419">
        <v>56241</v>
      </c>
      <c r="F3401" s="413">
        <v>107.45</v>
      </c>
      <c r="G3401" s="414">
        <f t="shared" si="106"/>
        <v>523.41554211261052</v>
      </c>
      <c r="H3401" s="415">
        <f t="shared" si="107"/>
        <v>2.6170777105630525</v>
      </c>
    </row>
    <row r="3402" spans="1:8" ht="15" hidden="1" thickBot="1">
      <c r="A3402" s="409">
        <v>202202</v>
      </c>
      <c r="B3402" s="416" t="s">
        <v>1624</v>
      </c>
      <c r="C3402" s="417" t="s">
        <v>1558</v>
      </c>
      <c r="D3402" s="418" t="s">
        <v>339</v>
      </c>
      <c r="E3402" s="419">
        <v>281</v>
      </c>
      <c r="F3402" s="413">
        <v>107.45</v>
      </c>
      <c r="G3402" s="414">
        <f t="shared" si="106"/>
        <v>2.6151698464402049</v>
      </c>
      <c r="H3402" s="415">
        <f t="shared" si="107"/>
        <v>2.6151698464402049</v>
      </c>
    </row>
    <row r="3403" spans="1:8" ht="15" hidden="1" thickBot="1">
      <c r="A3403" s="409">
        <v>202202</v>
      </c>
      <c r="B3403" s="416" t="s">
        <v>1625</v>
      </c>
      <c r="C3403" s="417" t="s">
        <v>1558</v>
      </c>
      <c r="D3403" s="418" t="s">
        <v>337</v>
      </c>
      <c r="E3403" s="419">
        <v>51945</v>
      </c>
      <c r="F3403" s="413">
        <v>107.45</v>
      </c>
      <c r="G3403" s="414">
        <f t="shared" si="106"/>
        <v>483.43415542112609</v>
      </c>
      <c r="H3403" s="415">
        <f t="shared" si="107"/>
        <v>2.4171707771056306</v>
      </c>
    </row>
    <row r="3404" spans="1:8" ht="15" hidden="1" thickBot="1">
      <c r="A3404" s="409">
        <v>202202</v>
      </c>
      <c r="B3404" s="416" t="s">
        <v>1626</v>
      </c>
      <c r="C3404" s="417" t="s">
        <v>1558</v>
      </c>
      <c r="D3404" s="418" t="s">
        <v>339</v>
      </c>
      <c r="E3404" s="419">
        <v>260</v>
      </c>
      <c r="F3404" s="413">
        <v>107.45</v>
      </c>
      <c r="G3404" s="414">
        <f t="shared" si="106"/>
        <v>2.419730107026524</v>
      </c>
      <c r="H3404" s="415">
        <f t="shared" si="107"/>
        <v>2.419730107026524</v>
      </c>
    </row>
    <row r="3405" spans="1:8" ht="15" hidden="1" thickBot="1">
      <c r="A3405" s="409">
        <v>202202</v>
      </c>
      <c r="B3405" s="416" t="s">
        <v>1627</v>
      </c>
      <c r="C3405" s="417" t="s">
        <v>1558</v>
      </c>
      <c r="D3405" s="418" t="s">
        <v>337</v>
      </c>
      <c r="E3405" s="419">
        <v>25118</v>
      </c>
      <c r="F3405" s="413">
        <v>107.45</v>
      </c>
      <c r="G3405" s="414">
        <f t="shared" si="106"/>
        <v>233.76454164727781</v>
      </c>
      <c r="H3405" s="415">
        <f t="shared" si="107"/>
        <v>1.1688227082363891</v>
      </c>
    </row>
    <row r="3406" spans="1:8" ht="15" hidden="1" thickBot="1">
      <c r="A3406" s="409">
        <v>202202</v>
      </c>
      <c r="B3406" s="416" t="s">
        <v>1628</v>
      </c>
      <c r="C3406" s="417" t="s">
        <v>1558</v>
      </c>
      <c r="D3406" s="418" t="s">
        <v>339</v>
      </c>
      <c r="E3406" s="419">
        <v>126</v>
      </c>
      <c r="F3406" s="413">
        <v>107.45</v>
      </c>
      <c r="G3406" s="414">
        <f t="shared" si="106"/>
        <v>1.1726384364820848</v>
      </c>
      <c r="H3406" s="415">
        <f t="shared" si="107"/>
        <v>1.1726384364820848</v>
      </c>
    </row>
    <row r="3407" spans="1:8" ht="15" hidden="1" thickBot="1">
      <c r="A3407" s="409">
        <v>202202</v>
      </c>
      <c r="B3407" s="416" t="s">
        <v>1629</v>
      </c>
      <c r="C3407" s="417" t="s">
        <v>1558</v>
      </c>
      <c r="D3407" s="418" t="s">
        <v>337</v>
      </c>
      <c r="E3407" s="419">
        <v>0.01</v>
      </c>
      <c r="F3407" s="413">
        <v>107.45</v>
      </c>
      <c r="G3407" s="414">
        <f t="shared" si="106"/>
        <v>9.3066542577943234E-5</v>
      </c>
      <c r="H3407" s="415">
        <f t="shared" si="107"/>
        <v>4.6533271288971614E-7</v>
      </c>
    </row>
    <row r="3408" spans="1:8" ht="15" hidden="1" thickBot="1">
      <c r="A3408" s="409">
        <v>202202</v>
      </c>
      <c r="B3408" s="416" t="s">
        <v>1630</v>
      </c>
      <c r="C3408" s="417" t="s">
        <v>1558</v>
      </c>
      <c r="D3408" s="418" t="s">
        <v>337</v>
      </c>
      <c r="E3408" s="419">
        <v>0.01</v>
      </c>
      <c r="F3408" s="413">
        <v>107.45</v>
      </c>
      <c r="G3408" s="414">
        <f t="shared" si="106"/>
        <v>9.3066542577943234E-5</v>
      </c>
      <c r="H3408" s="415">
        <f t="shared" si="107"/>
        <v>4.6533271288971614E-7</v>
      </c>
    </row>
    <row r="3409" spans="1:8" ht="15" hidden="1" thickBot="1">
      <c r="A3409" s="409">
        <v>202202</v>
      </c>
      <c r="B3409" s="416" t="s">
        <v>1631</v>
      </c>
      <c r="C3409" s="417" t="s">
        <v>1558</v>
      </c>
      <c r="D3409" s="418" t="s">
        <v>337</v>
      </c>
      <c r="E3409" s="419">
        <v>28316</v>
      </c>
      <c r="F3409" s="413">
        <v>107.45</v>
      </c>
      <c r="G3409" s="414">
        <f t="shared" si="106"/>
        <v>263.52722196370405</v>
      </c>
      <c r="H3409" s="415">
        <f t="shared" si="107"/>
        <v>1.3176361098185203</v>
      </c>
    </row>
    <row r="3410" spans="1:8" ht="15" hidden="1" thickBot="1">
      <c r="A3410" s="409">
        <v>202202</v>
      </c>
      <c r="B3410" s="416" t="s">
        <v>1632</v>
      </c>
      <c r="C3410" s="417" t="s">
        <v>1558</v>
      </c>
      <c r="D3410" s="418" t="s">
        <v>339</v>
      </c>
      <c r="E3410" s="419">
        <v>142</v>
      </c>
      <c r="F3410" s="413">
        <v>107.45</v>
      </c>
      <c r="G3410" s="414">
        <f t="shared" si="106"/>
        <v>1.3215449046067937</v>
      </c>
      <c r="H3410" s="415">
        <f t="shared" si="107"/>
        <v>1.3215449046067937</v>
      </c>
    </row>
    <row r="3411" spans="1:8" ht="15" hidden="1" thickBot="1">
      <c r="A3411" s="409">
        <v>202202</v>
      </c>
      <c r="B3411" s="416" t="s">
        <v>1633</v>
      </c>
      <c r="C3411" s="417" t="s">
        <v>1558</v>
      </c>
      <c r="D3411" s="418" t="s">
        <v>337</v>
      </c>
      <c r="E3411" s="419">
        <v>102750</v>
      </c>
      <c r="F3411" s="413">
        <v>107.45</v>
      </c>
      <c r="G3411" s="414">
        <f t="shared" si="106"/>
        <v>956.25872498836668</v>
      </c>
      <c r="H3411" s="415">
        <f t="shared" si="107"/>
        <v>4.7812936249418332</v>
      </c>
    </row>
    <row r="3412" spans="1:8" ht="15" hidden="1" thickBot="1">
      <c r="A3412" s="409">
        <v>202202</v>
      </c>
      <c r="B3412" s="416" t="s">
        <v>1634</v>
      </c>
      <c r="C3412" s="417" t="s">
        <v>1558</v>
      </c>
      <c r="D3412" s="418" t="s">
        <v>337</v>
      </c>
      <c r="E3412" s="419">
        <v>47133</v>
      </c>
      <c r="F3412" s="413">
        <v>107.45</v>
      </c>
      <c r="G3412" s="414">
        <f t="shared" si="106"/>
        <v>438.65053513261984</v>
      </c>
      <c r="H3412" s="415">
        <f t="shared" si="107"/>
        <v>2.193252675663099</v>
      </c>
    </row>
    <row r="3413" spans="1:8" ht="15" hidden="1" thickBot="1">
      <c r="A3413" s="409">
        <v>202202</v>
      </c>
      <c r="B3413" s="416" t="s">
        <v>1635</v>
      </c>
      <c r="C3413" s="417" t="s">
        <v>1558</v>
      </c>
      <c r="D3413" s="418" t="s">
        <v>337</v>
      </c>
      <c r="E3413" s="419">
        <v>47133</v>
      </c>
      <c r="F3413" s="413">
        <v>107.45</v>
      </c>
      <c r="G3413" s="414">
        <f t="shared" si="106"/>
        <v>438.65053513261984</v>
      </c>
      <c r="H3413" s="415">
        <f t="shared" si="107"/>
        <v>2.193252675663099</v>
      </c>
    </row>
    <row r="3414" spans="1:8" ht="15" hidden="1" thickBot="1">
      <c r="A3414" s="409">
        <v>202202</v>
      </c>
      <c r="B3414" s="416" t="s">
        <v>1636</v>
      </c>
      <c r="C3414" s="417" t="s">
        <v>1558</v>
      </c>
      <c r="D3414" s="418" t="s">
        <v>339</v>
      </c>
      <c r="E3414" s="419">
        <v>236</v>
      </c>
      <c r="F3414" s="413">
        <v>107.45</v>
      </c>
      <c r="G3414" s="414">
        <f t="shared" si="106"/>
        <v>2.1963704048394601</v>
      </c>
      <c r="H3414" s="415">
        <f t="shared" si="107"/>
        <v>2.1963704048394601</v>
      </c>
    </row>
    <row r="3415" spans="1:8" ht="15" hidden="1" thickBot="1">
      <c r="A3415" s="409">
        <v>202202</v>
      </c>
      <c r="B3415" s="416" t="s">
        <v>1637</v>
      </c>
      <c r="C3415" s="417" t="s">
        <v>1558</v>
      </c>
      <c r="D3415" s="418" t="s">
        <v>337</v>
      </c>
      <c r="E3415" s="419">
        <v>14864</v>
      </c>
      <c r="F3415" s="413">
        <v>107.45</v>
      </c>
      <c r="G3415" s="414">
        <f t="shared" si="106"/>
        <v>138.33410888785482</v>
      </c>
      <c r="H3415" s="415">
        <f t="shared" si="107"/>
        <v>0.69167054443927412</v>
      </c>
    </row>
    <row r="3416" spans="1:8" ht="15" hidden="1" thickBot="1">
      <c r="A3416" s="409">
        <v>202202</v>
      </c>
      <c r="B3416" s="416" t="s">
        <v>1638</v>
      </c>
      <c r="C3416" s="417" t="s">
        <v>1558</v>
      </c>
      <c r="D3416" s="418" t="s">
        <v>337</v>
      </c>
      <c r="E3416" s="419">
        <v>17042</v>
      </c>
      <c r="F3416" s="413">
        <v>107.45</v>
      </c>
      <c r="G3416" s="414">
        <f t="shared" si="106"/>
        <v>158.60400186133086</v>
      </c>
      <c r="H3416" s="415">
        <f t="shared" si="107"/>
        <v>0.79302000930665428</v>
      </c>
    </row>
    <row r="3417" spans="1:8" ht="15" hidden="1" thickBot="1">
      <c r="A3417" s="409">
        <v>202202</v>
      </c>
      <c r="B3417" s="416" t="s">
        <v>1639</v>
      </c>
      <c r="C3417" s="417" t="s">
        <v>1558</v>
      </c>
      <c r="D3417" s="418" t="s">
        <v>339</v>
      </c>
      <c r="E3417" s="419">
        <v>85.21</v>
      </c>
      <c r="F3417" s="413">
        <v>107.45</v>
      </c>
      <c r="G3417" s="414">
        <f t="shared" si="106"/>
        <v>0.79302000930665417</v>
      </c>
      <c r="H3417" s="415">
        <f t="shared" si="107"/>
        <v>0.79302000930665417</v>
      </c>
    </row>
    <row r="3418" spans="1:8" ht="15" hidden="1" thickBot="1">
      <c r="A3418" s="409">
        <v>202202</v>
      </c>
      <c r="B3418" s="416" t="s">
        <v>1640</v>
      </c>
      <c r="C3418" s="417" t="s">
        <v>1558</v>
      </c>
      <c r="D3418" s="418" t="s">
        <v>337</v>
      </c>
      <c r="E3418" s="419">
        <v>17042</v>
      </c>
      <c r="F3418" s="413">
        <v>107.45</v>
      </c>
      <c r="G3418" s="414">
        <f t="shared" si="106"/>
        <v>158.60400186133086</v>
      </c>
      <c r="H3418" s="415">
        <f t="shared" si="107"/>
        <v>0.79302000930665428</v>
      </c>
    </row>
    <row r="3419" spans="1:8" ht="15" hidden="1" thickBot="1">
      <c r="A3419" s="409">
        <v>202202</v>
      </c>
      <c r="B3419" s="416" t="s">
        <v>1641</v>
      </c>
      <c r="C3419" s="417" t="s">
        <v>1558</v>
      </c>
      <c r="D3419" s="418" t="s">
        <v>337</v>
      </c>
      <c r="E3419" s="419">
        <v>17042</v>
      </c>
      <c r="F3419" s="413">
        <v>107.45</v>
      </c>
      <c r="G3419" s="414">
        <f t="shared" si="106"/>
        <v>158.60400186133086</v>
      </c>
      <c r="H3419" s="415">
        <f t="shared" si="107"/>
        <v>0.79302000930665428</v>
      </c>
    </row>
    <row r="3420" spans="1:8" ht="15" hidden="1" thickBot="1">
      <c r="A3420" s="409">
        <v>202202</v>
      </c>
      <c r="B3420" s="416" t="s">
        <v>1642</v>
      </c>
      <c r="C3420" s="417" t="s">
        <v>1558</v>
      </c>
      <c r="D3420" s="418" t="s">
        <v>337</v>
      </c>
      <c r="E3420" s="419">
        <v>17042</v>
      </c>
      <c r="F3420" s="413">
        <v>107.45</v>
      </c>
      <c r="G3420" s="414">
        <f t="shared" si="106"/>
        <v>158.60400186133086</v>
      </c>
      <c r="H3420" s="415">
        <f t="shared" si="107"/>
        <v>0.79302000930665428</v>
      </c>
    </row>
    <row r="3421" spans="1:8" ht="15" hidden="1" thickBot="1">
      <c r="A3421" s="409">
        <v>202202</v>
      </c>
      <c r="B3421" s="416" t="s">
        <v>1644</v>
      </c>
      <c r="C3421" s="417" t="s">
        <v>1558</v>
      </c>
      <c r="D3421" s="418" t="s">
        <v>337</v>
      </c>
      <c r="E3421" s="419">
        <v>17042</v>
      </c>
      <c r="F3421" s="413">
        <v>107.45</v>
      </c>
      <c r="G3421" s="414">
        <f t="shared" si="106"/>
        <v>158.60400186133086</v>
      </c>
      <c r="H3421" s="415">
        <f t="shared" si="107"/>
        <v>0.79302000930665428</v>
      </c>
    </row>
    <row r="3422" spans="1:8" ht="15" hidden="1" thickBot="1">
      <c r="A3422" s="409">
        <v>202202</v>
      </c>
      <c r="B3422" s="416" t="s">
        <v>1645</v>
      </c>
      <c r="C3422" s="417" t="s">
        <v>1558</v>
      </c>
      <c r="D3422" s="418" t="s">
        <v>337</v>
      </c>
      <c r="E3422" s="419">
        <v>17042</v>
      </c>
      <c r="F3422" s="413">
        <v>107.45</v>
      </c>
      <c r="G3422" s="414">
        <f t="shared" si="106"/>
        <v>158.60400186133086</v>
      </c>
      <c r="H3422" s="415">
        <f t="shared" si="107"/>
        <v>0.79302000930665428</v>
      </c>
    </row>
    <row r="3423" spans="1:8" ht="15" hidden="1" thickBot="1">
      <c r="A3423" s="409">
        <v>202202</v>
      </c>
      <c r="B3423" s="416" t="s">
        <v>1646</v>
      </c>
      <c r="C3423" s="417" t="s">
        <v>1558</v>
      </c>
      <c r="D3423" s="418" t="s">
        <v>337</v>
      </c>
      <c r="E3423" s="419">
        <v>14597</v>
      </c>
      <c r="F3423" s="413">
        <v>107.45</v>
      </c>
      <c r="G3423" s="414">
        <f t="shared" si="106"/>
        <v>135.84923220102374</v>
      </c>
      <c r="H3423" s="415">
        <f t="shared" si="107"/>
        <v>0.6792461610051187</v>
      </c>
    </row>
    <row r="3424" spans="1:8" ht="15" hidden="1" thickBot="1">
      <c r="A3424" s="409">
        <v>202202</v>
      </c>
      <c r="B3424" s="416" t="s">
        <v>1647</v>
      </c>
      <c r="C3424" s="417" t="s">
        <v>1558</v>
      </c>
      <c r="D3424" s="418" t="s">
        <v>337</v>
      </c>
      <c r="E3424" s="419">
        <v>14639</v>
      </c>
      <c r="F3424" s="413">
        <v>107.45</v>
      </c>
      <c r="G3424" s="414">
        <f t="shared" si="106"/>
        <v>136.24011167985108</v>
      </c>
      <c r="H3424" s="415">
        <f t="shared" si="107"/>
        <v>0.68120055839925542</v>
      </c>
    </row>
    <row r="3425" spans="1:8" ht="15" hidden="1" thickBot="1">
      <c r="A3425" s="409">
        <v>202202</v>
      </c>
      <c r="B3425" s="416" t="s">
        <v>1648</v>
      </c>
      <c r="C3425" s="417" t="s">
        <v>1558</v>
      </c>
      <c r="D3425" s="418" t="s">
        <v>337</v>
      </c>
      <c r="E3425" s="419">
        <v>114506</v>
      </c>
      <c r="F3425" s="413">
        <v>107.45</v>
      </c>
      <c r="G3425" s="414">
        <f t="shared" si="106"/>
        <v>1065.6677524429967</v>
      </c>
      <c r="H3425" s="415">
        <f t="shared" si="107"/>
        <v>5.328338762214984</v>
      </c>
    </row>
    <row r="3426" spans="1:8" ht="15" hidden="1" thickBot="1">
      <c r="A3426" s="409">
        <v>202202</v>
      </c>
      <c r="B3426" s="416" t="s">
        <v>1649</v>
      </c>
      <c r="C3426" s="417" t="s">
        <v>1558</v>
      </c>
      <c r="D3426" s="418" t="s">
        <v>337</v>
      </c>
      <c r="E3426" s="419">
        <v>114506</v>
      </c>
      <c r="F3426" s="413">
        <v>107.45</v>
      </c>
      <c r="G3426" s="414">
        <f t="shared" si="106"/>
        <v>1065.6677524429967</v>
      </c>
      <c r="H3426" s="415">
        <f t="shared" si="107"/>
        <v>5.328338762214984</v>
      </c>
    </row>
    <row r="3427" spans="1:8" ht="15" hidden="1" thickBot="1">
      <c r="A3427" s="409">
        <v>202202</v>
      </c>
      <c r="B3427" s="416" t="s">
        <v>1650</v>
      </c>
      <c r="C3427" s="417" t="s">
        <v>1558</v>
      </c>
      <c r="D3427" s="418" t="s">
        <v>337</v>
      </c>
      <c r="E3427" s="419">
        <v>114506</v>
      </c>
      <c r="F3427" s="413">
        <v>107.45</v>
      </c>
      <c r="G3427" s="414">
        <f t="shared" si="106"/>
        <v>1065.6677524429967</v>
      </c>
      <c r="H3427" s="415">
        <f t="shared" si="107"/>
        <v>5.328338762214984</v>
      </c>
    </row>
    <row r="3428" spans="1:8" ht="15" hidden="1" thickBot="1">
      <c r="A3428" s="409">
        <v>202202</v>
      </c>
      <c r="B3428" s="416" t="s">
        <v>1651</v>
      </c>
      <c r="C3428" s="417" t="s">
        <v>1558</v>
      </c>
      <c r="D3428" s="418" t="s">
        <v>337</v>
      </c>
      <c r="E3428" s="419">
        <v>114506</v>
      </c>
      <c r="F3428" s="413">
        <v>107.45</v>
      </c>
      <c r="G3428" s="414">
        <f t="shared" si="106"/>
        <v>1065.6677524429967</v>
      </c>
      <c r="H3428" s="415">
        <f t="shared" si="107"/>
        <v>5.328338762214984</v>
      </c>
    </row>
    <row r="3429" spans="1:8" ht="15" hidden="1" thickBot="1">
      <c r="A3429" s="409">
        <v>202202</v>
      </c>
      <c r="B3429" s="416" t="s">
        <v>1652</v>
      </c>
      <c r="C3429" s="417" t="s">
        <v>1558</v>
      </c>
      <c r="D3429" s="418" t="s">
        <v>337</v>
      </c>
      <c r="E3429" s="419">
        <v>114506</v>
      </c>
      <c r="F3429" s="413">
        <v>107.45</v>
      </c>
      <c r="G3429" s="414">
        <f t="shared" si="106"/>
        <v>1065.6677524429967</v>
      </c>
      <c r="H3429" s="415">
        <f t="shared" si="107"/>
        <v>5.328338762214984</v>
      </c>
    </row>
    <row r="3430" spans="1:8" ht="15" hidden="1" thickBot="1">
      <c r="A3430" s="409">
        <v>202202</v>
      </c>
      <c r="B3430" s="416" t="s">
        <v>1653</v>
      </c>
      <c r="C3430" s="417" t="s">
        <v>1558</v>
      </c>
      <c r="D3430" s="418" t="s">
        <v>337</v>
      </c>
      <c r="E3430" s="419">
        <v>7262</v>
      </c>
      <c r="F3430" s="413">
        <v>107.45</v>
      </c>
      <c r="G3430" s="414">
        <f t="shared" si="106"/>
        <v>67.584923220102368</v>
      </c>
      <c r="H3430" s="415">
        <f t="shared" si="107"/>
        <v>0.33792461610051183</v>
      </c>
    </row>
    <row r="3431" spans="1:8" ht="15" hidden="1" thickBot="1">
      <c r="A3431" s="409">
        <v>202202</v>
      </c>
      <c r="B3431" s="416" t="s">
        <v>1654</v>
      </c>
      <c r="C3431" s="417" t="s">
        <v>1558</v>
      </c>
      <c r="D3431" s="418" t="s">
        <v>337</v>
      </c>
      <c r="E3431" s="419">
        <v>109230</v>
      </c>
      <c r="F3431" s="413">
        <v>107.45</v>
      </c>
      <c r="G3431" s="414">
        <f t="shared" si="106"/>
        <v>1016.5658445788739</v>
      </c>
      <c r="H3431" s="415">
        <f t="shared" si="107"/>
        <v>5.0828292228943699</v>
      </c>
    </row>
    <row r="3432" spans="1:8" ht="15" hidden="1" thickBot="1">
      <c r="A3432" s="409">
        <v>202202</v>
      </c>
      <c r="B3432" s="416" t="s">
        <v>1655</v>
      </c>
      <c r="C3432" s="417" t="s">
        <v>1558</v>
      </c>
      <c r="D3432" s="418" t="s">
        <v>339</v>
      </c>
      <c r="E3432" s="419">
        <v>546</v>
      </c>
      <c r="F3432" s="413">
        <v>107.45</v>
      </c>
      <c r="G3432" s="414">
        <f t="shared" si="106"/>
        <v>5.0814332247556999</v>
      </c>
      <c r="H3432" s="415">
        <f t="shared" si="107"/>
        <v>5.0814332247556999</v>
      </c>
    </row>
    <row r="3433" spans="1:8" ht="15" hidden="1" thickBot="1">
      <c r="A3433" s="409">
        <v>202202</v>
      </c>
      <c r="B3433" s="416" t="s">
        <v>1656</v>
      </c>
      <c r="C3433" s="417" t="s">
        <v>1558</v>
      </c>
      <c r="D3433" s="418" t="s">
        <v>337</v>
      </c>
      <c r="E3433" s="419">
        <v>78677</v>
      </c>
      <c r="F3433" s="413">
        <v>107.45</v>
      </c>
      <c r="G3433" s="414">
        <f t="shared" si="106"/>
        <v>732.21963704048392</v>
      </c>
      <c r="H3433" s="415">
        <f t="shared" si="107"/>
        <v>3.6610981852024196</v>
      </c>
    </row>
    <row r="3434" spans="1:8" ht="15" hidden="1" thickBot="1">
      <c r="A3434" s="409">
        <v>202202</v>
      </c>
      <c r="B3434" s="416" t="s">
        <v>1657</v>
      </c>
      <c r="C3434" s="417" t="s">
        <v>1558</v>
      </c>
      <c r="D3434" s="418" t="s">
        <v>337</v>
      </c>
      <c r="E3434" s="419">
        <v>42018</v>
      </c>
      <c r="F3434" s="413">
        <v>107.45</v>
      </c>
      <c r="G3434" s="414">
        <f t="shared" si="106"/>
        <v>391.04699860400183</v>
      </c>
      <c r="H3434" s="415">
        <f t="shared" si="107"/>
        <v>1.9552349930200092</v>
      </c>
    </row>
    <row r="3435" spans="1:8" ht="15" hidden="1" thickBot="1">
      <c r="A3435" s="409">
        <v>202202</v>
      </c>
      <c r="B3435" s="416" t="s">
        <v>1658</v>
      </c>
      <c r="C3435" s="417" t="s">
        <v>1558</v>
      </c>
      <c r="D3435" s="418" t="s">
        <v>337</v>
      </c>
      <c r="E3435" s="419">
        <v>79380</v>
      </c>
      <c r="F3435" s="413">
        <v>107.45</v>
      </c>
      <c r="G3435" s="414">
        <f t="shared" si="106"/>
        <v>738.76221498371331</v>
      </c>
      <c r="H3435" s="415">
        <f t="shared" si="107"/>
        <v>3.6938110749185666</v>
      </c>
    </row>
    <row r="3436" spans="1:8" ht="15" hidden="1" thickBot="1">
      <c r="A3436" s="409">
        <v>202202</v>
      </c>
      <c r="B3436" s="416" t="s">
        <v>1659</v>
      </c>
      <c r="C3436" s="417" t="s">
        <v>1558</v>
      </c>
      <c r="D3436" s="418" t="s">
        <v>337</v>
      </c>
      <c r="E3436" s="419">
        <v>79380</v>
      </c>
      <c r="F3436" s="413">
        <v>107.45</v>
      </c>
      <c r="G3436" s="414">
        <f t="shared" si="106"/>
        <v>738.76221498371331</v>
      </c>
      <c r="H3436" s="415">
        <f t="shared" si="107"/>
        <v>3.6938110749185666</v>
      </c>
    </row>
    <row r="3437" spans="1:8" ht="15" hidden="1" thickBot="1">
      <c r="A3437" s="409">
        <v>202202</v>
      </c>
      <c r="B3437" s="416" t="s">
        <v>1660</v>
      </c>
      <c r="C3437" s="417" t="s">
        <v>1558</v>
      </c>
      <c r="D3437" s="418" t="s">
        <v>337</v>
      </c>
      <c r="E3437" s="419">
        <v>101243</v>
      </c>
      <c r="F3437" s="413">
        <v>107.45</v>
      </c>
      <c r="G3437" s="414">
        <f t="shared" si="106"/>
        <v>942.23359702187065</v>
      </c>
      <c r="H3437" s="415">
        <f t="shared" si="107"/>
        <v>4.7111679851093529</v>
      </c>
    </row>
    <row r="3438" spans="1:8" ht="15" hidden="1" thickBot="1">
      <c r="A3438" s="409">
        <v>202202</v>
      </c>
      <c r="B3438" s="416" t="s">
        <v>1661</v>
      </c>
      <c r="C3438" s="417" t="s">
        <v>1558</v>
      </c>
      <c r="D3438" s="418" t="s">
        <v>337</v>
      </c>
      <c r="E3438" s="419">
        <v>109230</v>
      </c>
      <c r="F3438" s="413">
        <v>107.45</v>
      </c>
      <c r="G3438" s="414">
        <f t="shared" si="106"/>
        <v>1016.5658445788739</v>
      </c>
      <c r="H3438" s="415">
        <f t="shared" si="107"/>
        <v>5.0828292228943699</v>
      </c>
    </row>
    <row r="3439" spans="1:8" ht="15" hidden="1" thickBot="1">
      <c r="A3439" s="409">
        <v>202202</v>
      </c>
      <c r="B3439" s="416" t="s">
        <v>1663</v>
      </c>
      <c r="C3439" s="417" t="s">
        <v>1558</v>
      </c>
      <c r="D3439" s="418" t="s">
        <v>337</v>
      </c>
      <c r="E3439" s="419">
        <v>109230</v>
      </c>
      <c r="F3439" s="413">
        <v>107.45</v>
      </c>
      <c r="G3439" s="414">
        <f t="shared" si="106"/>
        <v>1016.5658445788739</v>
      </c>
      <c r="H3439" s="415">
        <f t="shared" si="107"/>
        <v>5.0828292228943699</v>
      </c>
    </row>
    <row r="3440" spans="1:8" ht="15" hidden="1" thickBot="1">
      <c r="A3440" s="409">
        <v>202202</v>
      </c>
      <c r="B3440" s="416" t="s">
        <v>1664</v>
      </c>
      <c r="C3440" s="417" t="s">
        <v>1558</v>
      </c>
      <c r="D3440" s="418" t="s">
        <v>337</v>
      </c>
      <c r="E3440" s="419">
        <v>109230</v>
      </c>
      <c r="F3440" s="413">
        <v>107.45</v>
      </c>
      <c r="G3440" s="414">
        <f t="shared" si="106"/>
        <v>1016.5658445788739</v>
      </c>
      <c r="H3440" s="415">
        <f t="shared" si="107"/>
        <v>5.0828292228943699</v>
      </c>
    </row>
    <row r="3441" spans="1:8" ht="15" hidden="1" thickBot="1">
      <c r="A3441" s="409">
        <v>202202</v>
      </c>
      <c r="B3441" s="416" t="s">
        <v>1665</v>
      </c>
      <c r="C3441" s="417" t="s">
        <v>1558</v>
      </c>
      <c r="D3441" s="418" t="s">
        <v>339</v>
      </c>
      <c r="E3441" s="419">
        <v>546</v>
      </c>
      <c r="F3441" s="413">
        <v>107.45</v>
      </c>
      <c r="G3441" s="414">
        <f t="shared" si="106"/>
        <v>5.0814332247556999</v>
      </c>
      <c r="H3441" s="415">
        <f t="shared" si="107"/>
        <v>5.0814332247556999</v>
      </c>
    </row>
    <row r="3442" spans="1:8" ht="15" hidden="1" thickBot="1">
      <c r="A3442" s="409">
        <v>202202</v>
      </c>
      <c r="B3442" s="416" t="s">
        <v>1666</v>
      </c>
      <c r="C3442" s="417" t="s">
        <v>1558</v>
      </c>
      <c r="D3442" s="418" t="s">
        <v>337</v>
      </c>
      <c r="E3442" s="419">
        <v>114506</v>
      </c>
      <c r="F3442" s="413">
        <v>107.45</v>
      </c>
      <c r="G3442" s="414">
        <f t="shared" si="106"/>
        <v>1065.6677524429967</v>
      </c>
      <c r="H3442" s="415">
        <f t="shared" si="107"/>
        <v>5.328338762214984</v>
      </c>
    </row>
    <row r="3443" spans="1:8" ht="15" hidden="1" thickBot="1">
      <c r="A3443" s="409">
        <v>202202</v>
      </c>
      <c r="B3443" s="416" t="s">
        <v>1667</v>
      </c>
      <c r="C3443" s="417" t="s">
        <v>1558</v>
      </c>
      <c r="D3443" s="418" t="s">
        <v>339</v>
      </c>
      <c r="E3443" s="419">
        <v>573</v>
      </c>
      <c r="F3443" s="413">
        <v>107.45</v>
      </c>
      <c r="G3443" s="414">
        <f t="shared" si="106"/>
        <v>5.3327128897161469</v>
      </c>
      <c r="H3443" s="415">
        <f t="shared" si="107"/>
        <v>5.3327128897161469</v>
      </c>
    </row>
    <row r="3444" spans="1:8" ht="15" hidden="1" thickBot="1">
      <c r="A3444" s="409">
        <v>202202</v>
      </c>
      <c r="B3444" s="416" t="s">
        <v>1668</v>
      </c>
      <c r="C3444" s="417" t="s">
        <v>1558</v>
      </c>
      <c r="D3444" s="418" t="s">
        <v>337</v>
      </c>
      <c r="E3444" s="419">
        <v>114506</v>
      </c>
      <c r="F3444" s="413">
        <v>107.45</v>
      </c>
      <c r="G3444" s="414">
        <f t="shared" si="106"/>
        <v>1065.6677524429967</v>
      </c>
      <c r="H3444" s="415">
        <f t="shared" si="107"/>
        <v>5.328338762214984</v>
      </c>
    </row>
    <row r="3445" spans="1:8" ht="15" hidden="1" thickBot="1">
      <c r="A3445" s="409">
        <v>202202</v>
      </c>
      <c r="B3445" s="416" t="s">
        <v>1669</v>
      </c>
      <c r="C3445" s="417" t="s">
        <v>1558</v>
      </c>
      <c r="D3445" s="418" t="s">
        <v>339</v>
      </c>
      <c r="E3445" s="419">
        <v>573</v>
      </c>
      <c r="F3445" s="413">
        <v>107.45</v>
      </c>
      <c r="G3445" s="414">
        <f t="shared" si="106"/>
        <v>5.3327128897161469</v>
      </c>
      <c r="H3445" s="415">
        <f t="shared" si="107"/>
        <v>5.3327128897161469</v>
      </c>
    </row>
    <row r="3446" spans="1:8" ht="15" hidden="1" thickBot="1">
      <c r="A3446" s="409">
        <v>202202</v>
      </c>
      <c r="B3446" s="416" t="s">
        <v>1670</v>
      </c>
      <c r="C3446" s="417" t="s">
        <v>1558</v>
      </c>
      <c r="D3446" s="418" t="s">
        <v>337</v>
      </c>
      <c r="E3446" s="419">
        <v>114506</v>
      </c>
      <c r="F3446" s="413">
        <v>107.45</v>
      </c>
      <c r="G3446" s="414">
        <f t="shared" si="106"/>
        <v>1065.6677524429967</v>
      </c>
      <c r="H3446" s="415">
        <f t="shared" si="107"/>
        <v>5.328338762214984</v>
      </c>
    </row>
    <row r="3447" spans="1:8" ht="15" hidden="1" thickBot="1">
      <c r="A3447" s="409">
        <v>202202</v>
      </c>
      <c r="B3447" s="416" t="s">
        <v>1671</v>
      </c>
      <c r="C3447" s="417" t="s">
        <v>1558</v>
      </c>
      <c r="D3447" s="418" t="s">
        <v>339</v>
      </c>
      <c r="E3447" s="419">
        <v>573</v>
      </c>
      <c r="F3447" s="413">
        <v>107.45</v>
      </c>
      <c r="G3447" s="414">
        <f t="shared" si="106"/>
        <v>5.3327128897161469</v>
      </c>
      <c r="H3447" s="415">
        <f t="shared" si="107"/>
        <v>5.3327128897161469</v>
      </c>
    </row>
    <row r="3448" spans="1:8" ht="15" hidden="1" thickBot="1">
      <c r="A3448" s="409">
        <v>202202</v>
      </c>
      <c r="B3448" s="416" t="s">
        <v>1672</v>
      </c>
      <c r="C3448" s="417" t="s">
        <v>1558</v>
      </c>
      <c r="D3448" s="418" t="s">
        <v>337</v>
      </c>
      <c r="E3448" s="419">
        <v>101243</v>
      </c>
      <c r="F3448" s="413">
        <v>107.45</v>
      </c>
      <c r="G3448" s="414">
        <f t="shared" si="106"/>
        <v>942.23359702187065</v>
      </c>
      <c r="H3448" s="415">
        <f t="shared" si="107"/>
        <v>4.7111679851093529</v>
      </c>
    </row>
    <row r="3449" spans="1:8" ht="15" hidden="1" thickBot="1">
      <c r="A3449" s="409">
        <v>202202</v>
      </c>
      <c r="B3449" s="416" t="s">
        <v>1673</v>
      </c>
      <c r="C3449" s="417" t="s">
        <v>1558</v>
      </c>
      <c r="D3449" s="418" t="s">
        <v>337</v>
      </c>
      <c r="E3449" s="419">
        <v>88125</v>
      </c>
      <c r="F3449" s="413">
        <v>107.45</v>
      </c>
      <c r="G3449" s="414">
        <f t="shared" si="106"/>
        <v>820.14890646812466</v>
      </c>
      <c r="H3449" s="415">
        <f t="shared" si="107"/>
        <v>4.1007445323406237</v>
      </c>
    </row>
    <row r="3450" spans="1:8" ht="15" hidden="1" thickBot="1">
      <c r="A3450" s="409">
        <v>202202</v>
      </c>
      <c r="B3450" s="416" t="s">
        <v>1674</v>
      </c>
      <c r="C3450" s="417" t="s">
        <v>1558</v>
      </c>
      <c r="D3450" s="418" t="s">
        <v>337</v>
      </c>
      <c r="E3450" s="419">
        <v>101243</v>
      </c>
      <c r="F3450" s="413">
        <v>107.45</v>
      </c>
      <c r="G3450" s="414">
        <f t="shared" si="106"/>
        <v>942.23359702187065</v>
      </c>
      <c r="H3450" s="415">
        <f t="shared" si="107"/>
        <v>4.7111679851093529</v>
      </c>
    </row>
    <row r="3451" spans="1:8" ht="15" hidden="1" thickBot="1">
      <c r="A3451" s="409">
        <v>202202</v>
      </c>
      <c r="B3451" s="416" t="s">
        <v>1675</v>
      </c>
      <c r="C3451" s="417" t="s">
        <v>1558</v>
      </c>
      <c r="D3451" s="418" t="s">
        <v>337</v>
      </c>
      <c r="E3451" s="419">
        <v>102069</v>
      </c>
      <c r="F3451" s="413">
        <v>107.45</v>
      </c>
      <c r="G3451" s="414">
        <f t="shared" si="106"/>
        <v>949.92089343880878</v>
      </c>
      <c r="H3451" s="415">
        <f t="shared" si="107"/>
        <v>4.7496044671940441</v>
      </c>
    </row>
    <row r="3452" spans="1:8" ht="15" hidden="1" thickBot="1">
      <c r="A3452" s="409">
        <v>202202</v>
      </c>
      <c r="B3452" s="416" t="s">
        <v>1676</v>
      </c>
      <c r="C3452" s="417" t="s">
        <v>1558</v>
      </c>
      <c r="D3452" s="418" t="s">
        <v>337</v>
      </c>
      <c r="E3452" s="419">
        <v>109230</v>
      </c>
      <c r="F3452" s="413">
        <v>107.45</v>
      </c>
      <c r="G3452" s="414">
        <f t="shared" si="106"/>
        <v>1016.5658445788739</v>
      </c>
      <c r="H3452" s="415">
        <f t="shared" si="107"/>
        <v>5.0828292228943699</v>
      </c>
    </row>
    <row r="3453" spans="1:8" ht="15" hidden="1" thickBot="1">
      <c r="A3453" s="409">
        <v>202202</v>
      </c>
      <c r="B3453" s="416" t="s">
        <v>1677</v>
      </c>
      <c r="C3453" s="417" t="s">
        <v>1558</v>
      </c>
      <c r="D3453" s="418" t="s">
        <v>337</v>
      </c>
      <c r="E3453" s="419">
        <v>52837</v>
      </c>
      <c r="F3453" s="413">
        <v>107.45</v>
      </c>
      <c r="G3453" s="414">
        <f t="shared" si="106"/>
        <v>491.73569101907862</v>
      </c>
      <c r="H3453" s="415">
        <f t="shared" si="107"/>
        <v>2.4586784550953933</v>
      </c>
    </row>
    <row r="3454" spans="1:8" ht="15" hidden="1" thickBot="1">
      <c r="A3454" s="409">
        <v>202202</v>
      </c>
      <c r="B3454" s="416" t="s">
        <v>1678</v>
      </c>
      <c r="C3454" s="417" t="s">
        <v>1558</v>
      </c>
      <c r="D3454" s="418" t="s">
        <v>337</v>
      </c>
      <c r="E3454" s="419">
        <v>14854</v>
      </c>
      <c r="F3454" s="413">
        <v>107.45</v>
      </c>
      <c r="G3454" s="414">
        <f t="shared" si="106"/>
        <v>138.24104234527687</v>
      </c>
      <c r="H3454" s="415">
        <f t="shared" si="107"/>
        <v>0.69120521172638438</v>
      </c>
    </row>
    <row r="3455" spans="1:8" ht="15" hidden="1" thickBot="1">
      <c r="A3455" s="409">
        <v>202202</v>
      </c>
      <c r="B3455" s="416" t="s">
        <v>1679</v>
      </c>
      <c r="C3455" s="417" t="s">
        <v>1558</v>
      </c>
      <c r="D3455" s="418" t="s">
        <v>339</v>
      </c>
      <c r="E3455" s="419">
        <v>74.260000000000005</v>
      </c>
      <c r="F3455" s="413">
        <v>107.45</v>
      </c>
      <c r="G3455" s="414">
        <f t="shared" si="106"/>
        <v>0.69111214518380648</v>
      </c>
      <c r="H3455" s="415">
        <f t="shared" si="107"/>
        <v>0.69111214518380648</v>
      </c>
    </row>
    <row r="3456" spans="1:8" ht="15" hidden="1" thickBot="1">
      <c r="A3456" s="409">
        <v>202202</v>
      </c>
      <c r="B3456" s="416" t="s">
        <v>1680</v>
      </c>
      <c r="C3456" s="417" t="s">
        <v>1558</v>
      </c>
      <c r="D3456" s="418" t="s">
        <v>337</v>
      </c>
      <c r="E3456" s="419">
        <v>14854</v>
      </c>
      <c r="F3456" s="413">
        <v>107.45</v>
      </c>
      <c r="G3456" s="414">
        <f t="shared" si="106"/>
        <v>138.24104234527687</v>
      </c>
      <c r="H3456" s="415">
        <f t="shared" si="107"/>
        <v>0.69120521172638438</v>
      </c>
    </row>
    <row r="3457" spans="1:8" ht="15" hidden="1" thickBot="1">
      <c r="A3457" s="409">
        <v>202202</v>
      </c>
      <c r="B3457" s="416" t="s">
        <v>1681</v>
      </c>
      <c r="C3457" s="417" t="s">
        <v>1558</v>
      </c>
      <c r="D3457" s="418" t="s">
        <v>339</v>
      </c>
      <c r="E3457" s="419">
        <v>74.260000000000005</v>
      </c>
      <c r="F3457" s="413">
        <v>107.45</v>
      </c>
      <c r="G3457" s="414">
        <f t="shared" si="106"/>
        <v>0.69111214518380648</v>
      </c>
      <c r="H3457" s="415">
        <f t="shared" si="107"/>
        <v>0.69111214518380648</v>
      </c>
    </row>
    <row r="3458" spans="1:8" ht="15" hidden="1" thickBot="1">
      <c r="A3458" s="409">
        <v>202202</v>
      </c>
      <c r="B3458" s="416" t="s">
        <v>1682</v>
      </c>
      <c r="C3458" s="417" t="s">
        <v>1558</v>
      </c>
      <c r="D3458" s="418" t="s">
        <v>337</v>
      </c>
      <c r="E3458" s="419">
        <v>14854</v>
      </c>
      <c r="F3458" s="413">
        <v>107.45</v>
      </c>
      <c r="G3458" s="414">
        <f t="shared" ref="G3458:G3521" si="108">+E3458/F3458</f>
        <v>138.24104234527687</v>
      </c>
      <c r="H3458" s="415">
        <f t="shared" ref="H3458:H3521" si="109">IF(D3458="TB",G3458/200,IF(D3458="LT",G3458,"VER"))</f>
        <v>0.69120521172638438</v>
      </c>
    </row>
    <row r="3459" spans="1:8" ht="15" hidden="1" thickBot="1">
      <c r="A3459" s="409">
        <v>202202</v>
      </c>
      <c r="B3459" s="416" t="s">
        <v>1683</v>
      </c>
      <c r="C3459" s="417" t="s">
        <v>1558</v>
      </c>
      <c r="D3459" s="418" t="s">
        <v>339</v>
      </c>
      <c r="E3459" s="419">
        <v>74.260000000000005</v>
      </c>
      <c r="F3459" s="413">
        <v>107.45</v>
      </c>
      <c r="G3459" s="414">
        <f t="shared" si="108"/>
        <v>0.69111214518380648</v>
      </c>
      <c r="H3459" s="415">
        <f t="shared" si="109"/>
        <v>0.69111214518380648</v>
      </c>
    </row>
    <row r="3460" spans="1:8" ht="15" hidden="1" thickBot="1">
      <c r="A3460" s="409">
        <v>202202</v>
      </c>
      <c r="B3460" s="416" t="s">
        <v>1684</v>
      </c>
      <c r="C3460" s="417" t="s">
        <v>1558</v>
      </c>
      <c r="D3460" s="418" t="s">
        <v>337</v>
      </c>
      <c r="E3460" s="419">
        <v>114506</v>
      </c>
      <c r="F3460" s="413">
        <v>107.45</v>
      </c>
      <c r="G3460" s="414">
        <f t="shared" si="108"/>
        <v>1065.6677524429967</v>
      </c>
      <c r="H3460" s="415">
        <f t="shared" si="109"/>
        <v>5.328338762214984</v>
      </c>
    </row>
    <row r="3461" spans="1:8" ht="15" hidden="1" thickBot="1">
      <c r="A3461" s="409">
        <v>202202</v>
      </c>
      <c r="B3461" s="416" t="s">
        <v>1686</v>
      </c>
      <c r="C3461" s="417" t="s">
        <v>1558</v>
      </c>
      <c r="D3461" s="418" t="s">
        <v>337</v>
      </c>
      <c r="E3461" s="419">
        <v>83874</v>
      </c>
      <c r="F3461" s="413">
        <v>107.45</v>
      </c>
      <c r="G3461" s="414">
        <f t="shared" si="108"/>
        <v>780.58631921824099</v>
      </c>
      <c r="H3461" s="415">
        <f t="shared" si="109"/>
        <v>3.902931596091205</v>
      </c>
    </row>
    <row r="3462" spans="1:8" ht="15" hidden="1" thickBot="1">
      <c r="A3462" s="409">
        <v>202202</v>
      </c>
      <c r="B3462" s="416" t="s">
        <v>1687</v>
      </c>
      <c r="C3462" s="410" t="s">
        <v>1558</v>
      </c>
      <c r="D3462" s="418" t="s">
        <v>337</v>
      </c>
      <c r="E3462" s="419">
        <v>83874</v>
      </c>
      <c r="F3462" s="413">
        <v>107.45</v>
      </c>
      <c r="G3462" s="414">
        <f t="shared" si="108"/>
        <v>780.58631921824099</v>
      </c>
      <c r="H3462" s="415">
        <f t="shared" si="109"/>
        <v>3.902931596091205</v>
      </c>
    </row>
    <row r="3463" spans="1:8" ht="15" hidden="1" thickBot="1">
      <c r="A3463" s="409">
        <v>202202</v>
      </c>
      <c r="B3463" s="416" t="s">
        <v>1688</v>
      </c>
      <c r="C3463" s="417" t="s">
        <v>1558</v>
      </c>
      <c r="D3463" s="418" t="s">
        <v>337</v>
      </c>
      <c r="E3463" s="419">
        <v>57920</v>
      </c>
      <c r="F3463" s="413">
        <v>107.45</v>
      </c>
      <c r="G3463" s="414">
        <f t="shared" si="108"/>
        <v>539.04141461144718</v>
      </c>
      <c r="H3463" s="415">
        <f t="shared" si="109"/>
        <v>2.6952070730572357</v>
      </c>
    </row>
    <row r="3464" spans="1:8" ht="15" hidden="1" thickBot="1">
      <c r="A3464" s="409">
        <v>202202</v>
      </c>
      <c r="B3464" s="416" t="s">
        <v>1689</v>
      </c>
      <c r="C3464" s="417" t="s">
        <v>1558</v>
      </c>
      <c r="D3464" s="418" t="s">
        <v>337</v>
      </c>
      <c r="E3464" s="419">
        <v>102750</v>
      </c>
      <c r="F3464" s="413">
        <v>107.45</v>
      </c>
      <c r="G3464" s="414">
        <f t="shared" si="108"/>
        <v>956.25872498836668</v>
      </c>
      <c r="H3464" s="415">
        <f t="shared" si="109"/>
        <v>4.7812936249418332</v>
      </c>
    </row>
    <row r="3465" spans="1:8" ht="15" hidden="1" thickBot="1">
      <c r="A3465" s="409">
        <v>202202</v>
      </c>
      <c r="B3465" s="416" t="s">
        <v>1690</v>
      </c>
      <c r="C3465" s="417" t="s">
        <v>1558</v>
      </c>
      <c r="D3465" s="418" t="s">
        <v>337</v>
      </c>
      <c r="E3465" s="419">
        <v>17944</v>
      </c>
      <c r="F3465" s="413">
        <v>107.45</v>
      </c>
      <c r="G3465" s="414">
        <f t="shared" si="108"/>
        <v>166.99860400186134</v>
      </c>
      <c r="H3465" s="415">
        <f t="shared" si="109"/>
        <v>0.83499302000930664</v>
      </c>
    </row>
    <row r="3466" spans="1:8" ht="15" hidden="1" thickBot="1">
      <c r="A3466" s="409">
        <v>202202</v>
      </c>
      <c r="B3466" s="416" t="s">
        <v>1691</v>
      </c>
      <c r="C3466" s="417" t="s">
        <v>1558</v>
      </c>
      <c r="D3466" s="418" t="s">
        <v>337</v>
      </c>
      <c r="E3466" s="419">
        <v>8812</v>
      </c>
      <c r="F3466" s="413">
        <v>107.45</v>
      </c>
      <c r="G3466" s="414">
        <f t="shared" si="108"/>
        <v>82.010237319683569</v>
      </c>
      <c r="H3466" s="415">
        <f t="shared" si="109"/>
        <v>0.41005118659841783</v>
      </c>
    </row>
    <row r="3467" spans="1:8" ht="15" hidden="1" thickBot="1">
      <c r="A3467" s="409">
        <v>202202</v>
      </c>
      <c r="B3467" s="416" t="s">
        <v>1692</v>
      </c>
      <c r="C3467" s="417" t="s">
        <v>1558</v>
      </c>
      <c r="D3467" s="418" t="s">
        <v>339</v>
      </c>
      <c r="E3467" s="419">
        <v>44</v>
      </c>
      <c r="F3467" s="413">
        <v>107.45</v>
      </c>
      <c r="G3467" s="414">
        <f t="shared" si="108"/>
        <v>0.40949278734295019</v>
      </c>
      <c r="H3467" s="415">
        <f t="shared" si="109"/>
        <v>0.40949278734295019</v>
      </c>
    </row>
    <row r="3468" spans="1:8" ht="15" hidden="1" thickBot="1">
      <c r="A3468" s="409">
        <v>202202</v>
      </c>
      <c r="B3468" s="416" t="s">
        <v>1693</v>
      </c>
      <c r="C3468" s="417" t="s">
        <v>1558</v>
      </c>
      <c r="D3468" s="418" t="s">
        <v>337</v>
      </c>
      <c r="E3468" s="419">
        <v>49760</v>
      </c>
      <c r="F3468" s="413">
        <v>107.45</v>
      </c>
      <c r="G3468" s="414">
        <f t="shared" si="108"/>
        <v>463.09911586784551</v>
      </c>
      <c r="H3468" s="415">
        <f t="shared" si="109"/>
        <v>2.3154955793392276</v>
      </c>
    </row>
    <row r="3469" spans="1:8" ht="15" hidden="1" thickBot="1">
      <c r="A3469" s="409">
        <v>202202</v>
      </c>
      <c r="B3469" s="416" t="s">
        <v>1694</v>
      </c>
      <c r="C3469" s="417" t="s">
        <v>1558</v>
      </c>
      <c r="D3469" s="418" t="s">
        <v>339</v>
      </c>
      <c r="E3469" s="419">
        <v>249</v>
      </c>
      <c r="F3469" s="413">
        <v>107.45</v>
      </c>
      <c r="G3469" s="414">
        <f t="shared" si="108"/>
        <v>2.3173569101907865</v>
      </c>
      <c r="H3469" s="415">
        <f t="shared" si="109"/>
        <v>2.3173569101907865</v>
      </c>
    </row>
    <row r="3470" spans="1:8" ht="15" hidden="1" thickBot="1">
      <c r="A3470" s="409">
        <v>202202</v>
      </c>
      <c r="B3470" s="416" t="s">
        <v>1695</v>
      </c>
      <c r="C3470" s="417" t="s">
        <v>1558</v>
      </c>
      <c r="D3470" s="418" t="s">
        <v>337</v>
      </c>
      <c r="E3470" s="419">
        <v>8812</v>
      </c>
      <c r="F3470" s="413">
        <v>107.45</v>
      </c>
      <c r="G3470" s="414">
        <f t="shared" si="108"/>
        <v>82.010237319683569</v>
      </c>
      <c r="H3470" s="415">
        <f t="shared" si="109"/>
        <v>0.41005118659841783</v>
      </c>
    </row>
    <row r="3471" spans="1:8" ht="15" hidden="1" thickBot="1">
      <c r="A3471" s="409">
        <v>202202</v>
      </c>
      <c r="B3471" s="416" t="s">
        <v>1696</v>
      </c>
      <c r="C3471" s="417" t="s">
        <v>1558</v>
      </c>
      <c r="D3471" s="418" t="s">
        <v>339</v>
      </c>
      <c r="E3471" s="419">
        <v>44</v>
      </c>
      <c r="F3471" s="413">
        <v>107.45</v>
      </c>
      <c r="G3471" s="414">
        <f t="shared" si="108"/>
        <v>0.40949278734295019</v>
      </c>
      <c r="H3471" s="415">
        <f t="shared" si="109"/>
        <v>0.40949278734295019</v>
      </c>
    </row>
    <row r="3472" spans="1:8" ht="15" hidden="1" thickBot="1">
      <c r="A3472" s="409">
        <v>202202</v>
      </c>
      <c r="B3472" s="416" t="s">
        <v>1697</v>
      </c>
      <c r="C3472" s="417" t="s">
        <v>1558</v>
      </c>
      <c r="D3472" s="418" t="s">
        <v>337</v>
      </c>
      <c r="E3472" s="419">
        <v>68080</v>
      </c>
      <c r="F3472" s="413">
        <v>107.45</v>
      </c>
      <c r="G3472" s="414">
        <f t="shared" si="108"/>
        <v>633.59702187063749</v>
      </c>
      <c r="H3472" s="415">
        <f t="shared" si="109"/>
        <v>3.1679851093531877</v>
      </c>
    </row>
    <row r="3473" spans="1:8" ht="15" hidden="1" thickBot="1">
      <c r="A3473" s="409">
        <v>202202</v>
      </c>
      <c r="B3473" s="416" t="s">
        <v>1698</v>
      </c>
      <c r="C3473" s="417" t="s">
        <v>1558</v>
      </c>
      <c r="D3473" s="418" t="s">
        <v>339</v>
      </c>
      <c r="E3473" s="419">
        <v>340</v>
      </c>
      <c r="F3473" s="413">
        <v>107.45</v>
      </c>
      <c r="G3473" s="414">
        <f t="shared" si="108"/>
        <v>3.1642624476500698</v>
      </c>
      <c r="H3473" s="415">
        <f t="shared" si="109"/>
        <v>3.1642624476500698</v>
      </c>
    </row>
    <row r="3474" spans="1:8" ht="15" hidden="1" thickBot="1">
      <c r="A3474" s="409">
        <v>202202</v>
      </c>
      <c r="B3474" s="416" t="s">
        <v>1699</v>
      </c>
      <c r="C3474" s="417" t="s">
        <v>1558</v>
      </c>
      <c r="D3474" s="418" t="s">
        <v>337</v>
      </c>
      <c r="E3474" s="419">
        <v>68080</v>
      </c>
      <c r="F3474" s="413">
        <v>107.45</v>
      </c>
      <c r="G3474" s="414">
        <f t="shared" si="108"/>
        <v>633.59702187063749</v>
      </c>
      <c r="H3474" s="415">
        <f t="shared" si="109"/>
        <v>3.1679851093531877</v>
      </c>
    </row>
    <row r="3475" spans="1:8" ht="15" hidden="1" thickBot="1">
      <c r="A3475" s="409">
        <v>202202</v>
      </c>
      <c r="B3475" s="416" t="s">
        <v>1700</v>
      </c>
      <c r="C3475" s="417" t="s">
        <v>1558</v>
      </c>
      <c r="D3475" s="418" t="s">
        <v>339</v>
      </c>
      <c r="E3475" s="419">
        <v>340</v>
      </c>
      <c r="F3475" s="413">
        <v>107.45</v>
      </c>
      <c r="G3475" s="414">
        <f t="shared" si="108"/>
        <v>3.1642624476500698</v>
      </c>
      <c r="H3475" s="415">
        <f t="shared" si="109"/>
        <v>3.1642624476500698</v>
      </c>
    </row>
    <row r="3476" spans="1:8" ht="15" hidden="1" thickBot="1">
      <c r="A3476" s="409">
        <v>202202</v>
      </c>
      <c r="B3476" s="416" t="s">
        <v>1701</v>
      </c>
      <c r="C3476" s="417" t="s">
        <v>1558</v>
      </c>
      <c r="D3476" s="418" t="s">
        <v>337</v>
      </c>
      <c r="E3476" s="419">
        <v>109230</v>
      </c>
      <c r="F3476" s="413">
        <v>107.45</v>
      </c>
      <c r="G3476" s="414">
        <f t="shared" si="108"/>
        <v>1016.5658445788739</v>
      </c>
      <c r="H3476" s="415">
        <f t="shared" si="109"/>
        <v>5.0828292228943699</v>
      </c>
    </row>
    <row r="3477" spans="1:8" ht="15" hidden="1" thickBot="1">
      <c r="A3477" s="409">
        <v>202202</v>
      </c>
      <c r="B3477" s="416" t="s">
        <v>1702</v>
      </c>
      <c r="C3477" s="417" t="s">
        <v>1558</v>
      </c>
      <c r="D3477" s="418" t="s">
        <v>337</v>
      </c>
      <c r="E3477" s="419">
        <v>114506</v>
      </c>
      <c r="F3477" s="413">
        <v>107.45</v>
      </c>
      <c r="G3477" s="414">
        <f t="shared" si="108"/>
        <v>1065.6677524429967</v>
      </c>
      <c r="H3477" s="415">
        <f t="shared" si="109"/>
        <v>5.328338762214984</v>
      </c>
    </row>
    <row r="3478" spans="1:8" ht="15" hidden="1" thickBot="1">
      <c r="A3478" s="409">
        <v>202202</v>
      </c>
      <c r="B3478" s="416" t="s">
        <v>1703</v>
      </c>
      <c r="C3478" s="417" t="s">
        <v>1558</v>
      </c>
      <c r="D3478" s="418" t="s">
        <v>337</v>
      </c>
      <c r="E3478" s="419">
        <v>13814</v>
      </c>
      <c r="F3478" s="413">
        <v>107.45</v>
      </c>
      <c r="G3478" s="414">
        <f t="shared" si="108"/>
        <v>128.56212191717077</v>
      </c>
      <c r="H3478" s="415">
        <f t="shared" si="109"/>
        <v>0.6428106095858539</v>
      </c>
    </row>
    <row r="3479" spans="1:8" ht="15" hidden="1" thickBot="1">
      <c r="A3479" s="409">
        <v>202202</v>
      </c>
      <c r="B3479" s="416" t="s">
        <v>1704</v>
      </c>
      <c r="C3479" s="417" t="s">
        <v>1558</v>
      </c>
      <c r="D3479" s="418" t="s">
        <v>339</v>
      </c>
      <c r="E3479" s="419">
        <v>69</v>
      </c>
      <c r="F3479" s="413">
        <v>107.45</v>
      </c>
      <c r="G3479" s="414">
        <f t="shared" si="108"/>
        <v>0.64215914378780825</v>
      </c>
      <c r="H3479" s="415">
        <f t="shared" si="109"/>
        <v>0.64215914378780825</v>
      </c>
    </row>
    <row r="3480" spans="1:8" ht="15" hidden="1" thickBot="1">
      <c r="A3480" s="409">
        <v>202202</v>
      </c>
      <c r="B3480" s="416" t="s">
        <v>1705</v>
      </c>
      <c r="C3480" s="417" t="s">
        <v>1558</v>
      </c>
      <c r="D3480" s="418" t="s">
        <v>337</v>
      </c>
      <c r="E3480" s="419">
        <v>1776.41</v>
      </c>
      <c r="F3480" s="413">
        <v>107.45</v>
      </c>
      <c r="G3480" s="414">
        <f t="shared" si="108"/>
        <v>16.532433690088414</v>
      </c>
      <c r="H3480" s="415">
        <f t="shared" si="109"/>
        <v>8.2662168450442067E-2</v>
      </c>
    </row>
    <row r="3481" spans="1:8" ht="15" hidden="1" thickBot="1">
      <c r="A3481" s="409">
        <v>202202</v>
      </c>
      <c r="B3481" s="416" t="s">
        <v>1706</v>
      </c>
      <c r="C3481" s="417" t="s">
        <v>1558</v>
      </c>
      <c r="D3481" s="418" t="s">
        <v>337</v>
      </c>
      <c r="E3481" s="419">
        <v>102018</v>
      </c>
      <c r="F3481" s="413">
        <v>107.45</v>
      </c>
      <c r="G3481" s="414">
        <f t="shared" si="108"/>
        <v>949.4462540716612</v>
      </c>
      <c r="H3481" s="415">
        <f t="shared" si="109"/>
        <v>4.7472312703583057</v>
      </c>
    </row>
    <row r="3482" spans="1:8" ht="15" hidden="1" thickBot="1">
      <c r="A3482" s="409">
        <v>202202</v>
      </c>
      <c r="B3482" s="416" t="s">
        <v>1707</v>
      </c>
      <c r="C3482" s="417" t="s">
        <v>1558</v>
      </c>
      <c r="D3482" s="418" t="s">
        <v>337</v>
      </c>
      <c r="E3482" s="419">
        <v>92670</v>
      </c>
      <c r="F3482" s="413">
        <v>107.45</v>
      </c>
      <c r="G3482" s="414">
        <f t="shared" si="108"/>
        <v>862.44765006979992</v>
      </c>
      <c r="H3482" s="415">
        <f t="shared" si="109"/>
        <v>4.312238250349</v>
      </c>
    </row>
    <row r="3483" spans="1:8" ht="15" hidden="1" thickBot="1">
      <c r="A3483" s="409">
        <v>202202</v>
      </c>
      <c r="B3483" s="416" t="s">
        <v>1708</v>
      </c>
      <c r="C3483" s="417" t="s">
        <v>1558</v>
      </c>
      <c r="D3483" s="418" t="s">
        <v>337</v>
      </c>
      <c r="E3483" s="419">
        <v>102750</v>
      </c>
      <c r="F3483" s="413">
        <v>107.45</v>
      </c>
      <c r="G3483" s="414">
        <f t="shared" si="108"/>
        <v>956.25872498836668</v>
      </c>
      <c r="H3483" s="415">
        <f t="shared" si="109"/>
        <v>4.7812936249418332</v>
      </c>
    </row>
    <row r="3484" spans="1:8" ht="15" hidden="1" thickBot="1">
      <c r="A3484" s="409">
        <v>202202</v>
      </c>
      <c r="B3484" s="416" t="s">
        <v>1709</v>
      </c>
      <c r="C3484" s="417" t="s">
        <v>1558</v>
      </c>
      <c r="D3484" s="418" t="s">
        <v>337</v>
      </c>
      <c r="E3484" s="419">
        <v>102750</v>
      </c>
      <c r="F3484" s="413">
        <v>107.45</v>
      </c>
      <c r="G3484" s="414">
        <f t="shared" si="108"/>
        <v>956.25872498836668</v>
      </c>
      <c r="H3484" s="415">
        <f t="shared" si="109"/>
        <v>4.7812936249418332</v>
      </c>
    </row>
    <row r="3485" spans="1:8" ht="15" hidden="1" thickBot="1">
      <c r="A3485" s="409">
        <v>202202</v>
      </c>
      <c r="B3485" s="416" t="s">
        <v>1710</v>
      </c>
      <c r="C3485" s="417" t="s">
        <v>1558</v>
      </c>
      <c r="D3485" s="418" t="s">
        <v>339</v>
      </c>
      <c r="E3485" s="419">
        <v>514</v>
      </c>
      <c r="F3485" s="413">
        <v>107.45</v>
      </c>
      <c r="G3485" s="414">
        <f t="shared" si="108"/>
        <v>4.783620288506282</v>
      </c>
      <c r="H3485" s="415">
        <f t="shared" si="109"/>
        <v>4.783620288506282</v>
      </c>
    </row>
    <row r="3486" spans="1:8" ht="15" hidden="1" thickBot="1">
      <c r="A3486" s="409">
        <v>202202</v>
      </c>
      <c r="B3486" s="416" t="s">
        <v>1711</v>
      </c>
      <c r="C3486" s="417" t="s">
        <v>1558</v>
      </c>
      <c r="D3486" s="418" t="s">
        <v>337</v>
      </c>
      <c r="E3486" s="419">
        <v>102750</v>
      </c>
      <c r="F3486" s="413">
        <v>107.45</v>
      </c>
      <c r="G3486" s="414">
        <f t="shared" si="108"/>
        <v>956.25872498836668</v>
      </c>
      <c r="H3486" s="415">
        <f t="shared" si="109"/>
        <v>4.7812936249418332</v>
      </c>
    </row>
    <row r="3487" spans="1:8" ht="15" hidden="1" thickBot="1">
      <c r="A3487" s="409">
        <v>202202</v>
      </c>
      <c r="B3487" s="416" t="s">
        <v>1712</v>
      </c>
      <c r="C3487" s="417" t="s">
        <v>1558</v>
      </c>
      <c r="D3487" s="418" t="s">
        <v>337</v>
      </c>
      <c r="E3487" s="419">
        <v>102750</v>
      </c>
      <c r="F3487" s="413">
        <v>107.45</v>
      </c>
      <c r="G3487" s="414">
        <f t="shared" si="108"/>
        <v>956.25872498836668</v>
      </c>
      <c r="H3487" s="415">
        <f t="shared" si="109"/>
        <v>4.7812936249418332</v>
      </c>
    </row>
    <row r="3488" spans="1:8" ht="15" hidden="1" thickBot="1">
      <c r="A3488" s="409">
        <v>202202</v>
      </c>
      <c r="B3488" s="416" t="s">
        <v>1713</v>
      </c>
      <c r="C3488" s="417" t="s">
        <v>1558</v>
      </c>
      <c r="D3488" s="418" t="s">
        <v>339</v>
      </c>
      <c r="E3488" s="419">
        <v>514</v>
      </c>
      <c r="F3488" s="413">
        <v>107.45</v>
      </c>
      <c r="G3488" s="414">
        <f t="shared" si="108"/>
        <v>4.783620288506282</v>
      </c>
      <c r="H3488" s="415">
        <f t="shared" si="109"/>
        <v>4.783620288506282</v>
      </c>
    </row>
    <row r="3489" spans="1:8" ht="15" hidden="1" thickBot="1">
      <c r="A3489" s="409">
        <v>202202</v>
      </c>
      <c r="B3489" s="416" t="s">
        <v>1714</v>
      </c>
      <c r="C3489" s="417" t="s">
        <v>1558</v>
      </c>
      <c r="D3489" s="418" t="s">
        <v>337</v>
      </c>
      <c r="E3489" s="419">
        <v>102750</v>
      </c>
      <c r="F3489" s="413">
        <v>107.45</v>
      </c>
      <c r="G3489" s="414">
        <f t="shared" si="108"/>
        <v>956.25872498836668</v>
      </c>
      <c r="H3489" s="415">
        <f t="shared" si="109"/>
        <v>4.7812936249418332</v>
      </c>
    </row>
    <row r="3490" spans="1:8" ht="15" hidden="1" thickBot="1">
      <c r="A3490" s="409">
        <v>202202</v>
      </c>
      <c r="B3490" s="416" t="s">
        <v>1715</v>
      </c>
      <c r="C3490" s="417" t="s">
        <v>1558</v>
      </c>
      <c r="D3490" s="418" t="s">
        <v>339</v>
      </c>
      <c r="E3490" s="419">
        <v>514</v>
      </c>
      <c r="F3490" s="413">
        <v>107.45</v>
      </c>
      <c r="G3490" s="414">
        <f t="shared" si="108"/>
        <v>4.783620288506282</v>
      </c>
      <c r="H3490" s="415">
        <f t="shared" si="109"/>
        <v>4.783620288506282</v>
      </c>
    </row>
    <row r="3491" spans="1:8" ht="15" hidden="1" thickBot="1">
      <c r="A3491" s="409">
        <v>202202</v>
      </c>
      <c r="B3491" s="416" t="s">
        <v>20</v>
      </c>
      <c r="C3491" s="417" t="s">
        <v>1558</v>
      </c>
      <c r="D3491" s="418" t="s">
        <v>337</v>
      </c>
      <c r="E3491" s="419">
        <v>41150</v>
      </c>
      <c r="F3491" s="413">
        <v>107.45</v>
      </c>
      <c r="G3491" s="414">
        <f t="shared" si="108"/>
        <v>382.96882270823636</v>
      </c>
      <c r="H3491" s="415">
        <f t="shared" si="109"/>
        <v>1.9148441135411818</v>
      </c>
    </row>
    <row r="3492" spans="1:8" ht="15" hidden="1" thickBot="1">
      <c r="A3492" s="409">
        <v>202202</v>
      </c>
      <c r="B3492" s="416" t="s">
        <v>1716</v>
      </c>
      <c r="C3492" s="417" t="s">
        <v>1558</v>
      </c>
      <c r="D3492" s="418" t="s">
        <v>339</v>
      </c>
      <c r="E3492" s="419">
        <v>206</v>
      </c>
      <c r="F3492" s="413">
        <v>107.45</v>
      </c>
      <c r="G3492" s="414">
        <f t="shared" si="108"/>
        <v>1.9171707771056306</v>
      </c>
      <c r="H3492" s="415">
        <f t="shared" si="109"/>
        <v>1.9171707771056306</v>
      </c>
    </row>
    <row r="3493" spans="1:8" ht="15" hidden="1" thickBot="1">
      <c r="A3493" s="409">
        <v>202202</v>
      </c>
      <c r="B3493" s="416" t="s">
        <v>1717</v>
      </c>
      <c r="C3493" s="417" t="s">
        <v>1558</v>
      </c>
      <c r="D3493" s="418" t="s">
        <v>337</v>
      </c>
      <c r="E3493" s="419">
        <v>86802</v>
      </c>
      <c r="F3493" s="413">
        <v>107.45</v>
      </c>
      <c r="G3493" s="414">
        <f t="shared" si="108"/>
        <v>807.83620288506279</v>
      </c>
      <c r="H3493" s="415">
        <f t="shared" si="109"/>
        <v>4.0391810144253135</v>
      </c>
    </row>
    <row r="3494" spans="1:8" ht="15" hidden="1" thickBot="1">
      <c r="A3494" s="409">
        <v>202202</v>
      </c>
      <c r="B3494" s="416" t="s">
        <v>1718</v>
      </c>
      <c r="C3494" s="417" t="s">
        <v>1558</v>
      </c>
      <c r="D3494" s="418" t="s">
        <v>337</v>
      </c>
      <c r="E3494" s="419">
        <v>59996</v>
      </c>
      <c r="F3494" s="413">
        <v>107.45</v>
      </c>
      <c r="G3494" s="414">
        <f t="shared" si="108"/>
        <v>558.36202885062823</v>
      </c>
      <c r="H3494" s="415">
        <f t="shared" si="109"/>
        <v>2.7918101442531413</v>
      </c>
    </row>
    <row r="3495" spans="1:8" ht="15" hidden="1" thickBot="1">
      <c r="A3495" s="409">
        <v>202202</v>
      </c>
      <c r="B3495" s="416" t="s">
        <v>1719</v>
      </c>
      <c r="C3495" s="417" t="s">
        <v>1558</v>
      </c>
      <c r="D3495" s="418" t="s">
        <v>337</v>
      </c>
      <c r="E3495" s="419">
        <v>41150</v>
      </c>
      <c r="F3495" s="413">
        <v>107.45</v>
      </c>
      <c r="G3495" s="414">
        <f t="shared" si="108"/>
        <v>382.96882270823636</v>
      </c>
      <c r="H3495" s="415">
        <f t="shared" si="109"/>
        <v>1.9148441135411818</v>
      </c>
    </row>
    <row r="3496" spans="1:8" ht="15" hidden="1" thickBot="1">
      <c r="A3496" s="409">
        <v>202202</v>
      </c>
      <c r="B3496" s="416" t="s">
        <v>1720</v>
      </c>
      <c r="C3496" s="417" t="s">
        <v>1558</v>
      </c>
      <c r="D3496" s="418" t="s">
        <v>339</v>
      </c>
      <c r="E3496" s="419">
        <v>206</v>
      </c>
      <c r="F3496" s="413">
        <v>107.45</v>
      </c>
      <c r="G3496" s="414">
        <f t="shared" si="108"/>
        <v>1.9171707771056306</v>
      </c>
      <c r="H3496" s="415">
        <f t="shared" si="109"/>
        <v>1.9171707771056306</v>
      </c>
    </row>
    <row r="3497" spans="1:8" ht="15" hidden="1" thickBot="1">
      <c r="A3497" s="409">
        <v>202202</v>
      </c>
      <c r="B3497" s="416" t="s">
        <v>1721</v>
      </c>
      <c r="C3497" s="417" t="s">
        <v>1722</v>
      </c>
      <c r="D3497" s="418" t="s">
        <v>337</v>
      </c>
      <c r="E3497" s="419">
        <v>32297</v>
      </c>
      <c r="F3497" s="413">
        <v>107.45</v>
      </c>
      <c r="G3497" s="414">
        <f t="shared" si="108"/>
        <v>300.57701256398326</v>
      </c>
      <c r="H3497" s="415">
        <f t="shared" si="109"/>
        <v>1.5028850628199164</v>
      </c>
    </row>
    <row r="3498" spans="1:8" ht="15" hidden="1" thickBot="1">
      <c r="A3498" s="409">
        <v>202202</v>
      </c>
      <c r="B3498" s="416" t="s">
        <v>1723</v>
      </c>
      <c r="C3498" s="417" t="s">
        <v>1722</v>
      </c>
      <c r="D3498" s="418" t="s">
        <v>339</v>
      </c>
      <c r="E3498" s="419">
        <v>161</v>
      </c>
      <c r="F3498" s="413">
        <v>107.45</v>
      </c>
      <c r="G3498" s="414">
        <f t="shared" si="108"/>
        <v>1.498371335504886</v>
      </c>
      <c r="H3498" s="415">
        <f t="shared" si="109"/>
        <v>1.498371335504886</v>
      </c>
    </row>
    <row r="3499" spans="1:8" ht="15" hidden="1" thickBot="1">
      <c r="A3499" s="409">
        <v>202202</v>
      </c>
      <c r="B3499" s="416" t="s">
        <v>1724</v>
      </c>
      <c r="C3499" s="417" t="s">
        <v>1725</v>
      </c>
      <c r="D3499" s="418" t="s">
        <v>337</v>
      </c>
      <c r="E3499" s="419">
        <v>22201</v>
      </c>
      <c r="F3499" s="413">
        <v>107.45</v>
      </c>
      <c r="G3499" s="414">
        <f t="shared" si="108"/>
        <v>206.61703117729175</v>
      </c>
      <c r="H3499" s="415">
        <f t="shared" si="109"/>
        <v>1.0330851558864587</v>
      </c>
    </row>
    <row r="3500" spans="1:8" ht="15" hidden="1" thickBot="1">
      <c r="A3500" s="409">
        <v>202202</v>
      </c>
      <c r="B3500" s="416" t="s">
        <v>1726</v>
      </c>
      <c r="C3500" s="417" t="s">
        <v>1727</v>
      </c>
      <c r="D3500" s="418" t="s">
        <v>337</v>
      </c>
      <c r="E3500" s="419">
        <v>41645</v>
      </c>
      <c r="F3500" s="413">
        <v>107.45</v>
      </c>
      <c r="G3500" s="414">
        <f t="shared" si="108"/>
        <v>387.57561656584454</v>
      </c>
      <c r="H3500" s="415">
        <f t="shared" si="109"/>
        <v>1.9378780828292228</v>
      </c>
    </row>
    <row r="3501" spans="1:8" ht="15" hidden="1" thickBot="1">
      <c r="A3501" s="409">
        <v>202202</v>
      </c>
      <c r="B3501" s="416" t="s">
        <v>1728</v>
      </c>
      <c r="C3501" s="417" t="s">
        <v>1495</v>
      </c>
      <c r="D3501" s="418" t="s">
        <v>337</v>
      </c>
      <c r="E3501" s="419">
        <v>4243</v>
      </c>
      <c r="F3501" s="413">
        <v>107.45</v>
      </c>
      <c r="G3501" s="414">
        <f t="shared" si="108"/>
        <v>39.488134015821309</v>
      </c>
      <c r="H3501" s="415">
        <f t="shared" si="109"/>
        <v>0.19744067007910654</v>
      </c>
    </row>
    <row r="3502" spans="1:8" ht="15" hidden="1" thickBot="1">
      <c r="A3502" s="409">
        <v>202202</v>
      </c>
      <c r="B3502" s="416" t="s">
        <v>1729</v>
      </c>
      <c r="C3502" s="417" t="s">
        <v>1495</v>
      </c>
      <c r="D3502" s="418" t="s">
        <v>339</v>
      </c>
      <c r="E3502" s="419">
        <v>21.2</v>
      </c>
      <c r="F3502" s="413">
        <v>107.45</v>
      </c>
      <c r="G3502" s="414">
        <f t="shared" si="108"/>
        <v>0.19730107026523963</v>
      </c>
      <c r="H3502" s="415">
        <f t="shared" si="109"/>
        <v>0.19730107026523963</v>
      </c>
    </row>
    <row r="3503" spans="1:8" ht="15" hidden="1" thickBot="1">
      <c r="A3503" s="409">
        <v>202202</v>
      </c>
      <c r="B3503" s="416" t="s">
        <v>1730</v>
      </c>
      <c r="C3503" s="417" t="s">
        <v>1731</v>
      </c>
      <c r="D3503" s="418" t="s">
        <v>337</v>
      </c>
      <c r="E3503" s="419">
        <v>79228</v>
      </c>
      <c r="F3503" s="413">
        <v>107.45</v>
      </c>
      <c r="G3503" s="414">
        <f t="shared" si="108"/>
        <v>737.3476035365286</v>
      </c>
      <c r="H3503" s="415">
        <f t="shared" si="109"/>
        <v>3.686738017682643</v>
      </c>
    </row>
    <row r="3504" spans="1:8" ht="15" hidden="1" thickBot="1">
      <c r="A3504" s="409">
        <v>202202</v>
      </c>
      <c r="B3504" s="416" t="s">
        <v>1732</v>
      </c>
      <c r="C3504" s="417" t="s">
        <v>1731</v>
      </c>
      <c r="D3504" s="418" t="s">
        <v>339</v>
      </c>
      <c r="E3504" s="419">
        <v>396</v>
      </c>
      <c r="F3504" s="413">
        <v>107.45</v>
      </c>
      <c r="G3504" s="414">
        <f t="shared" si="108"/>
        <v>3.6854350860865517</v>
      </c>
      <c r="H3504" s="415">
        <f t="shared" si="109"/>
        <v>3.6854350860865517</v>
      </c>
    </row>
    <row r="3505" spans="1:8" ht="15" hidden="1" thickBot="1">
      <c r="A3505" s="409">
        <v>202202</v>
      </c>
      <c r="B3505" s="416" t="s">
        <v>1733</v>
      </c>
      <c r="C3505" s="417" t="s">
        <v>1731</v>
      </c>
      <c r="D3505" s="418" t="s">
        <v>337</v>
      </c>
      <c r="E3505" s="419">
        <v>79228</v>
      </c>
      <c r="F3505" s="413">
        <v>107.45</v>
      </c>
      <c r="G3505" s="414">
        <f t="shared" si="108"/>
        <v>737.3476035365286</v>
      </c>
      <c r="H3505" s="415">
        <f t="shared" si="109"/>
        <v>3.686738017682643</v>
      </c>
    </row>
    <row r="3506" spans="1:8" ht="15" hidden="1" thickBot="1">
      <c r="A3506" s="409">
        <v>202202</v>
      </c>
      <c r="B3506" s="416" t="s">
        <v>1734</v>
      </c>
      <c r="C3506" s="417" t="s">
        <v>1731</v>
      </c>
      <c r="D3506" s="418" t="s">
        <v>339</v>
      </c>
      <c r="E3506" s="419">
        <v>396</v>
      </c>
      <c r="F3506" s="413">
        <v>107.45</v>
      </c>
      <c r="G3506" s="414">
        <f t="shared" si="108"/>
        <v>3.6854350860865517</v>
      </c>
      <c r="H3506" s="415">
        <f t="shared" si="109"/>
        <v>3.6854350860865517</v>
      </c>
    </row>
    <row r="3507" spans="1:8" ht="15" hidden="1" thickBot="1">
      <c r="A3507" s="409">
        <v>202202</v>
      </c>
      <c r="B3507" s="416" t="s">
        <v>1735</v>
      </c>
      <c r="C3507" s="417" t="s">
        <v>1736</v>
      </c>
      <c r="D3507" s="418" t="s">
        <v>337</v>
      </c>
      <c r="E3507" s="419">
        <v>53536</v>
      </c>
      <c r="F3507" s="413">
        <v>107.45</v>
      </c>
      <c r="G3507" s="414">
        <f t="shared" si="108"/>
        <v>498.24104234527687</v>
      </c>
      <c r="H3507" s="415">
        <f t="shared" si="109"/>
        <v>2.4912052117263843</v>
      </c>
    </row>
    <row r="3508" spans="1:8" ht="15" hidden="1" thickBot="1">
      <c r="A3508" s="409">
        <v>202202</v>
      </c>
      <c r="B3508" s="416" t="s">
        <v>1737</v>
      </c>
      <c r="C3508" s="417" t="s">
        <v>1736</v>
      </c>
      <c r="D3508" s="418" t="s">
        <v>339</v>
      </c>
      <c r="E3508" s="419">
        <v>268</v>
      </c>
      <c r="F3508" s="413">
        <v>107.45</v>
      </c>
      <c r="G3508" s="414">
        <f t="shared" si="108"/>
        <v>2.4941833410888785</v>
      </c>
      <c r="H3508" s="415">
        <f t="shared" si="109"/>
        <v>2.4941833410888785</v>
      </c>
    </row>
    <row r="3509" spans="1:8" ht="15" hidden="1" thickBot="1">
      <c r="A3509" s="409">
        <v>202202</v>
      </c>
      <c r="B3509" s="416" t="s">
        <v>1738</v>
      </c>
      <c r="C3509" s="417" t="s">
        <v>1736</v>
      </c>
      <c r="D3509" s="418" t="s">
        <v>337</v>
      </c>
      <c r="E3509" s="419">
        <v>37531</v>
      </c>
      <c r="F3509" s="413">
        <v>107.45</v>
      </c>
      <c r="G3509" s="414">
        <f t="shared" si="108"/>
        <v>349.28804094927875</v>
      </c>
      <c r="H3509" s="415">
        <f t="shared" si="109"/>
        <v>1.7464402047463938</v>
      </c>
    </row>
    <row r="3510" spans="1:8" ht="15" hidden="1" thickBot="1">
      <c r="A3510" s="409">
        <v>202202</v>
      </c>
      <c r="B3510" s="416" t="s">
        <v>1739</v>
      </c>
      <c r="C3510" s="417" t="s">
        <v>1736</v>
      </c>
      <c r="D3510" s="418" t="s">
        <v>339</v>
      </c>
      <c r="E3510" s="419">
        <v>188</v>
      </c>
      <c r="F3510" s="413">
        <v>107.45</v>
      </c>
      <c r="G3510" s="414">
        <f t="shared" si="108"/>
        <v>1.7496510004653327</v>
      </c>
      <c r="H3510" s="415">
        <f t="shared" si="109"/>
        <v>1.7496510004653327</v>
      </c>
    </row>
    <row r="3511" spans="1:8" ht="15" hidden="1" thickBot="1">
      <c r="A3511" s="409">
        <v>202202</v>
      </c>
      <c r="B3511" s="416" t="s">
        <v>1740</v>
      </c>
      <c r="C3511" s="417" t="s">
        <v>1736</v>
      </c>
      <c r="D3511" s="418" t="s">
        <v>337</v>
      </c>
      <c r="E3511" s="419">
        <v>44826</v>
      </c>
      <c r="F3511" s="413">
        <v>107.45</v>
      </c>
      <c r="G3511" s="414">
        <f t="shared" si="108"/>
        <v>417.1800837598883</v>
      </c>
      <c r="H3511" s="415">
        <f t="shared" si="109"/>
        <v>2.0859004187994414</v>
      </c>
    </row>
    <row r="3512" spans="1:8" ht="15" hidden="1" thickBot="1">
      <c r="A3512" s="409">
        <v>202202</v>
      </c>
      <c r="B3512" s="416" t="s">
        <v>1741</v>
      </c>
      <c r="C3512" s="417" t="s">
        <v>1736</v>
      </c>
      <c r="D3512" s="418" t="s">
        <v>337</v>
      </c>
      <c r="E3512" s="419">
        <v>44823</v>
      </c>
      <c r="F3512" s="413">
        <v>107.45</v>
      </c>
      <c r="G3512" s="414">
        <f t="shared" si="108"/>
        <v>417.15216379711495</v>
      </c>
      <c r="H3512" s="415">
        <f t="shared" si="109"/>
        <v>2.085760818985575</v>
      </c>
    </row>
    <row r="3513" spans="1:8" ht="15" hidden="1" thickBot="1">
      <c r="A3513" s="409">
        <v>202202</v>
      </c>
      <c r="B3513" s="416" t="s">
        <v>1742</v>
      </c>
      <c r="C3513" s="410" t="s">
        <v>1736</v>
      </c>
      <c r="D3513" s="418" t="s">
        <v>339</v>
      </c>
      <c r="E3513" s="419">
        <v>224</v>
      </c>
      <c r="F3513" s="413">
        <v>107.45</v>
      </c>
      <c r="G3513" s="414">
        <f t="shared" si="108"/>
        <v>2.0846905537459284</v>
      </c>
      <c r="H3513" s="415">
        <f t="shared" si="109"/>
        <v>2.0846905537459284</v>
      </c>
    </row>
    <row r="3514" spans="1:8" ht="15" hidden="1" thickBot="1">
      <c r="A3514" s="409">
        <v>202202</v>
      </c>
      <c r="B3514" s="416" t="s">
        <v>1743</v>
      </c>
      <c r="C3514" s="417" t="s">
        <v>1736</v>
      </c>
      <c r="D3514" s="418" t="s">
        <v>339</v>
      </c>
      <c r="E3514" s="419">
        <v>224</v>
      </c>
      <c r="F3514" s="413">
        <v>107.45</v>
      </c>
      <c r="G3514" s="414">
        <f t="shared" si="108"/>
        <v>2.0846905537459284</v>
      </c>
      <c r="H3514" s="415">
        <f t="shared" si="109"/>
        <v>2.0846905537459284</v>
      </c>
    </row>
    <row r="3515" spans="1:8" ht="15" hidden="1" thickBot="1">
      <c r="A3515" s="409">
        <v>202202</v>
      </c>
      <c r="B3515" s="416" t="s">
        <v>1744</v>
      </c>
      <c r="C3515" s="417" t="s">
        <v>1736</v>
      </c>
      <c r="D3515" s="418" t="s">
        <v>337</v>
      </c>
      <c r="E3515" s="419">
        <v>36527</v>
      </c>
      <c r="F3515" s="413">
        <v>107.45</v>
      </c>
      <c r="G3515" s="414">
        <f t="shared" si="108"/>
        <v>339.94416007445324</v>
      </c>
      <c r="H3515" s="415">
        <f t="shared" si="109"/>
        <v>1.6997208003722661</v>
      </c>
    </row>
    <row r="3516" spans="1:8" ht="15" hidden="1" thickBot="1">
      <c r="A3516" s="409">
        <v>202202</v>
      </c>
      <c r="B3516" s="416" t="s">
        <v>1745</v>
      </c>
      <c r="C3516" s="417" t="s">
        <v>1736</v>
      </c>
      <c r="D3516" s="418" t="s">
        <v>339</v>
      </c>
      <c r="E3516" s="419">
        <v>183</v>
      </c>
      <c r="F3516" s="413">
        <v>107.45</v>
      </c>
      <c r="G3516" s="414">
        <f t="shared" si="108"/>
        <v>1.7031177291763611</v>
      </c>
      <c r="H3516" s="415">
        <f t="shared" si="109"/>
        <v>1.7031177291763611</v>
      </c>
    </row>
    <row r="3517" spans="1:8" ht="15" hidden="1" thickBot="1">
      <c r="A3517" s="409">
        <v>202202</v>
      </c>
      <c r="B3517" s="416" t="s">
        <v>1746</v>
      </c>
      <c r="C3517" s="417" t="s">
        <v>1736</v>
      </c>
      <c r="D3517" s="418" t="s">
        <v>337</v>
      </c>
      <c r="E3517" s="419">
        <v>36993</v>
      </c>
      <c r="F3517" s="413">
        <v>107.45</v>
      </c>
      <c r="G3517" s="414">
        <f t="shared" si="108"/>
        <v>344.28106095858539</v>
      </c>
      <c r="H3517" s="415">
        <f t="shared" si="109"/>
        <v>1.721405304792927</v>
      </c>
    </row>
    <row r="3518" spans="1:8" ht="15" hidden="1" thickBot="1">
      <c r="A3518" s="409">
        <v>202202</v>
      </c>
      <c r="B3518" s="416" t="s">
        <v>1747</v>
      </c>
      <c r="C3518" s="417" t="s">
        <v>1736</v>
      </c>
      <c r="D3518" s="418" t="s">
        <v>337</v>
      </c>
      <c r="E3518" s="419">
        <v>32588</v>
      </c>
      <c r="F3518" s="413">
        <v>107.45</v>
      </c>
      <c r="G3518" s="414">
        <f t="shared" si="108"/>
        <v>303.28524895300137</v>
      </c>
      <c r="H3518" s="415">
        <f t="shared" si="109"/>
        <v>1.5164262447650068</v>
      </c>
    </row>
    <row r="3519" spans="1:8" ht="15" hidden="1" thickBot="1">
      <c r="A3519" s="409">
        <v>202202</v>
      </c>
      <c r="B3519" s="416" t="s">
        <v>1748</v>
      </c>
      <c r="C3519" s="417" t="s">
        <v>1736</v>
      </c>
      <c r="D3519" s="418" t="s">
        <v>337</v>
      </c>
      <c r="E3519" s="419">
        <v>32588</v>
      </c>
      <c r="F3519" s="413">
        <v>107.45</v>
      </c>
      <c r="G3519" s="414">
        <f t="shared" si="108"/>
        <v>303.28524895300137</v>
      </c>
      <c r="H3519" s="415">
        <f t="shared" si="109"/>
        <v>1.5164262447650068</v>
      </c>
    </row>
    <row r="3520" spans="1:8" ht="15" hidden="1" thickBot="1">
      <c r="A3520" s="409">
        <v>202202</v>
      </c>
      <c r="B3520" s="416" t="s">
        <v>1749</v>
      </c>
      <c r="C3520" s="417" t="s">
        <v>1736</v>
      </c>
      <c r="D3520" s="418" t="s">
        <v>337</v>
      </c>
      <c r="E3520" s="419">
        <v>32588</v>
      </c>
      <c r="F3520" s="413">
        <v>107.45</v>
      </c>
      <c r="G3520" s="414">
        <f t="shared" si="108"/>
        <v>303.28524895300137</v>
      </c>
      <c r="H3520" s="415">
        <f t="shared" si="109"/>
        <v>1.5164262447650068</v>
      </c>
    </row>
    <row r="3521" spans="1:8" ht="15" hidden="1" thickBot="1">
      <c r="A3521" s="409">
        <v>202202</v>
      </c>
      <c r="B3521" s="416" t="s">
        <v>1750</v>
      </c>
      <c r="C3521" s="417" t="s">
        <v>1736</v>
      </c>
      <c r="D3521" s="418" t="s">
        <v>337</v>
      </c>
      <c r="E3521" s="419">
        <v>39105</v>
      </c>
      <c r="F3521" s="413">
        <v>107.45</v>
      </c>
      <c r="G3521" s="414">
        <f t="shared" si="108"/>
        <v>363.93671475104696</v>
      </c>
      <c r="H3521" s="415">
        <f t="shared" si="109"/>
        <v>1.8196835737552348</v>
      </c>
    </row>
    <row r="3522" spans="1:8" ht="15" hidden="1" thickBot="1">
      <c r="A3522" s="409">
        <v>202202</v>
      </c>
      <c r="B3522" s="416" t="s">
        <v>1751</v>
      </c>
      <c r="C3522" s="410" t="s">
        <v>1736</v>
      </c>
      <c r="D3522" s="418" t="s">
        <v>339</v>
      </c>
      <c r="E3522" s="419">
        <v>196</v>
      </c>
      <c r="F3522" s="413">
        <v>107.45</v>
      </c>
      <c r="G3522" s="414">
        <f t="shared" ref="G3522:G3585" si="110">+E3522/F3522</f>
        <v>1.8241042345276872</v>
      </c>
      <c r="H3522" s="415">
        <f t="shared" ref="H3522:H3585" si="111">IF(D3522="TB",G3522/200,IF(D3522="LT",G3522,"VER"))</f>
        <v>1.8241042345276872</v>
      </c>
    </row>
    <row r="3523" spans="1:8" ht="15" hidden="1" thickBot="1">
      <c r="A3523" s="409">
        <v>202202</v>
      </c>
      <c r="B3523" s="416" t="s">
        <v>1752</v>
      </c>
      <c r="C3523" s="417" t="s">
        <v>1736</v>
      </c>
      <c r="D3523" s="418" t="s">
        <v>337</v>
      </c>
      <c r="E3523" s="419">
        <v>39105</v>
      </c>
      <c r="F3523" s="413">
        <v>107.45</v>
      </c>
      <c r="G3523" s="414">
        <f t="shared" si="110"/>
        <v>363.93671475104696</v>
      </c>
      <c r="H3523" s="415">
        <f t="shared" si="111"/>
        <v>1.8196835737552348</v>
      </c>
    </row>
    <row r="3524" spans="1:8" ht="15" hidden="1" thickBot="1">
      <c r="A3524" s="409">
        <v>202202</v>
      </c>
      <c r="B3524" s="416" t="s">
        <v>1753</v>
      </c>
      <c r="C3524" s="417" t="s">
        <v>1736</v>
      </c>
      <c r="D3524" s="418" t="s">
        <v>339</v>
      </c>
      <c r="E3524" s="419">
        <v>196</v>
      </c>
      <c r="F3524" s="413">
        <v>107.45</v>
      </c>
      <c r="G3524" s="414">
        <f t="shared" si="110"/>
        <v>1.8241042345276872</v>
      </c>
      <c r="H3524" s="415">
        <f t="shared" si="111"/>
        <v>1.8241042345276872</v>
      </c>
    </row>
    <row r="3525" spans="1:8" ht="15" hidden="1" thickBot="1">
      <c r="A3525" s="409">
        <v>202202</v>
      </c>
      <c r="B3525" s="416" t="s">
        <v>1754</v>
      </c>
      <c r="C3525" s="417" t="s">
        <v>1736</v>
      </c>
      <c r="D3525" s="418" t="s">
        <v>337</v>
      </c>
      <c r="E3525" s="419">
        <v>58324</v>
      </c>
      <c r="F3525" s="413">
        <v>107.45</v>
      </c>
      <c r="G3525" s="414">
        <f t="shared" si="110"/>
        <v>542.80130293159607</v>
      </c>
      <c r="H3525" s="415">
        <f t="shared" si="111"/>
        <v>2.7140065146579802</v>
      </c>
    </row>
    <row r="3526" spans="1:8" ht="15" hidden="1" thickBot="1">
      <c r="A3526" s="409">
        <v>202202</v>
      </c>
      <c r="B3526" s="416" t="s">
        <v>1755</v>
      </c>
      <c r="C3526" s="417" t="s">
        <v>1736</v>
      </c>
      <c r="D3526" s="418" t="s">
        <v>339</v>
      </c>
      <c r="E3526" s="419">
        <v>292</v>
      </c>
      <c r="F3526" s="413">
        <v>107.45</v>
      </c>
      <c r="G3526" s="414">
        <f t="shared" si="110"/>
        <v>2.7175430432759424</v>
      </c>
      <c r="H3526" s="415">
        <f t="shared" si="111"/>
        <v>2.7175430432759424</v>
      </c>
    </row>
    <row r="3527" spans="1:8" ht="15" hidden="1" thickBot="1">
      <c r="A3527" s="409">
        <v>202202</v>
      </c>
      <c r="B3527" s="416" t="s">
        <v>1756</v>
      </c>
      <c r="C3527" s="417" t="s">
        <v>1736</v>
      </c>
      <c r="D3527" s="418" t="s">
        <v>337</v>
      </c>
      <c r="E3527" s="419">
        <v>32646</v>
      </c>
      <c r="F3527" s="413">
        <v>107.45</v>
      </c>
      <c r="G3527" s="414">
        <f t="shared" si="110"/>
        <v>303.82503489995344</v>
      </c>
      <c r="H3527" s="415">
        <f t="shared" si="111"/>
        <v>1.5191251744997671</v>
      </c>
    </row>
    <row r="3528" spans="1:8" ht="15" hidden="1" thickBot="1">
      <c r="A3528" s="409">
        <v>202202</v>
      </c>
      <c r="B3528" s="416" t="s">
        <v>1757</v>
      </c>
      <c r="C3528" s="417" t="s">
        <v>1736</v>
      </c>
      <c r="D3528" s="418" t="s">
        <v>339</v>
      </c>
      <c r="E3528" s="419">
        <v>163</v>
      </c>
      <c r="F3528" s="413">
        <v>107.45</v>
      </c>
      <c r="G3528" s="414">
        <f t="shared" si="110"/>
        <v>1.5169846440204746</v>
      </c>
      <c r="H3528" s="415">
        <f t="shared" si="111"/>
        <v>1.5169846440204746</v>
      </c>
    </row>
    <row r="3529" spans="1:8" ht="15" hidden="1" thickBot="1">
      <c r="A3529" s="409">
        <v>202202</v>
      </c>
      <c r="B3529" s="416" t="s">
        <v>1758</v>
      </c>
      <c r="C3529" s="417" t="s">
        <v>1736</v>
      </c>
      <c r="D3529" s="418" t="s">
        <v>337</v>
      </c>
      <c r="E3529" s="419">
        <v>37578</v>
      </c>
      <c r="F3529" s="413">
        <v>107.45</v>
      </c>
      <c r="G3529" s="414">
        <f t="shared" si="110"/>
        <v>349.72545369939508</v>
      </c>
      <c r="H3529" s="415">
        <f t="shared" si="111"/>
        <v>1.7486272684969755</v>
      </c>
    </row>
    <row r="3530" spans="1:8" ht="15" hidden="1" thickBot="1">
      <c r="A3530" s="409">
        <v>202202</v>
      </c>
      <c r="B3530" s="416" t="s">
        <v>1759</v>
      </c>
      <c r="C3530" s="417" t="s">
        <v>1736</v>
      </c>
      <c r="D3530" s="418" t="s">
        <v>339</v>
      </c>
      <c r="E3530" s="419">
        <v>188</v>
      </c>
      <c r="F3530" s="413">
        <v>107.45</v>
      </c>
      <c r="G3530" s="414">
        <f t="shared" si="110"/>
        <v>1.7496510004653327</v>
      </c>
      <c r="H3530" s="415">
        <f t="shared" si="111"/>
        <v>1.7496510004653327</v>
      </c>
    </row>
    <row r="3531" spans="1:8" ht="15" hidden="1" thickBot="1">
      <c r="A3531" s="409">
        <v>202202</v>
      </c>
      <c r="B3531" s="416" t="s">
        <v>1760</v>
      </c>
      <c r="C3531" s="417" t="s">
        <v>1736</v>
      </c>
      <c r="D3531" s="418" t="s">
        <v>337</v>
      </c>
      <c r="E3531" s="419">
        <v>58324</v>
      </c>
      <c r="F3531" s="413">
        <v>107.45</v>
      </c>
      <c r="G3531" s="414">
        <f t="shared" si="110"/>
        <v>542.80130293159607</v>
      </c>
      <c r="H3531" s="415">
        <f t="shared" si="111"/>
        <v>2.7140065146579802</v>
      </c>
    </row>
    <row r="3532" spans="1:8" ht="15" hidden="1" thickBot="1">
      <c r="A3532" s="409">
        <v>202202</v>
      </c>
      <c r="B3532" s="416" t="s">
        <v>1761</v>
      </c>
      <c r="C3532" s="417" t="s">
        <v>1736</v>
      </c>
      <c r="D3532" s="418" t="s">
        <v>337</v>
      </c>
      <c r="E3532" s="419">
        <v>53411</v>
      </c>
      <c r="F3532" s="413">
        <v>107.45</v>
      </c>
      <c r="G3532" s="414">
        <f t="shared" si="110"/>
        <v>497.07771056305256</v>
      </c>
      <c r="H3532" s="415">
        <f t="shared" si="111"/>
        <v>2.4853885528152628</v>
      </c>
    </row>
    <row r="3533" spans="1:8" ht="15" hidden="1" thickBot="1">
      <c r="A3533" s="409">
        <v>202202</v>
      </c>
      <c r="B3533" s="416" t="s">
        <v>1762</v>
      </c>
      <c r="C3533" s="417" t="s">
        <v>1736</v>
      </c>
      <c r="D3533" s="418" t="s">
        <v>339</v>
      </c>
      <c r="E3533" s="419">
        <v>267</v>
      </c>
      <c r="F3533" s="413">
        <v>107.45</v>
      </c>
      <c r="G3533" s="414">
        <f t="shared" si="110"/>
        <v>2.4848766868310843</v>
      </c>
      <c r="H3533" s="415">
        <f t="shared" si="111"/>
        <v>2.4848766868310843</v>
      </c>
    </row>
    <row r="3534" spans="1:8" ht="15" hidden="1" thickBot="1">
      <c r="A3534" s="409">
        <v>202202</v>
      </c>
      <c r="B3534" s="416" t="s">
        <v>1763</v>
      </c>
      <c r="C3534" s="417" t="s">
        <v>1736</v>
      </c>
      <c r="D3534" s="418" t="s">
        <v>337</v>
      </c>
      <c r="E3534" s="419">
        <v>64456</v>
      </c>
      <c r="F3534" s="413">
        <v>107.45</v>
      </c>
      <c r="G3534" s="414">
        <f t="shared" si="110"/>
        <v>599.8697068403909</v>
      </c>
      <c r="H3534" s="415">
        <f t="shared" si="111"/>
        <v>2.9993485342019546</v>
      </c>
    </row>
    <row r="3535" spans="1:8" ht="15" hidden="1" thickBot="1">
      <c r="A3535" s="409">
        <v>202202</v>
      </c>
      <c r="B3535" s="416" t="s">
        <v>1764</v>
      </c>
      <c r="C3535" s="417" t="s">
        <v>1736</v>
      </c>
      <c r="D3535" s="418" t="s">
        <v>339</v>
      </c>
      <c r="E3535" s="419">
        <v>322</v>
      </c>
      <c r="F3535" s="413">
        <v>107.45</v>
      </c>
      <c r="G3535" s="414">
        <f t="shared" si="110"/>
        <v>2.996742671009772</v>
      </c>
      <c r="H3535" s="415">
        <f t="shared" si="111"/>
        <v>2.996742671009772</v>
      </c>
    </row>
    <row r="3536" spans="1:8" ht="15" hidden="1" thickBot="1">
      <c r="A3536" s="409">
        <v>202202</v>
      </c>
      <c r="B3536" s="416" t="s">
        <v>1765</v>
      </c>
      <c r="C3536" s="417" t="s">
        <v>1736</v>
      </c>
      <c r="D3536" s="418" t="s">
        <v>337</v>
      </c>
      <c r="E3536" s="419">
        <v>32797</v>
      </c>
      <c r="F3536" s="413">
        <v>107.45</v>
      </c>
      <c r="G3536" s="414">
        <f t="shared" si="110"/>
        <v>305.23033969288042</v>
      </c>
      <c r="H3536" s="415">
        <f t="shared" si="111"/>
        <v>1.5261516984644021</v>
      </c>
    </row>
    <row r="3537" spans="1:8" ht="15" hidden="1" thickBot="1">
      <c r="A3537" s="409">
        <v>202202</v>
      </c>
      <c r="B3537" s="416" t="s">
        <v>1766</v>
      </c>
      <c r="C3537" s="417" t="s">
        <v>1736</v>
      </c>
      <c r="D3537" s="418" t="s">
        <v>337</v>
      </c>
      <c r="E3537" s="419">
        <v>93568</v>
      </c>
      <c r="F3537" s="413">
        <v>107.45</v>
      </c>
      <c r="G3537" s="414">
        <f t="shared" si="110"/>
        <v>870.80502559329921</v>
      </c>
      <c r="H3537" s="415">
        <f t="shared" si="111"/>
        <v>4.3540251279664961</v>
      </c>
    </row>
    <row r="3538" spans="1:8" ht="15" hidden="1" thickBot="1">
      <c r="A3538" s="409">
        <v>202202</v>
      </c>
      <c r="B3538" s="416" t="s">
        <v>1767</v>
      </c>
      <c r="C3538" s="417" t="s">
        <v>1736</v>
      </c>
      <c r="D3538" s="418" t="s">
        <v>337</v>
      </c>
      <c r="E3538" s="419">
        <v>62444</v>
      </c>
      <c r="F3538" s="413">
        <v>107.45</v>
      </c>
      <c r="G3538" s="414">
        <f t="shared" si="110"/>
        <v>581.14471847370874</v>
      </c>
      <c r="H3538" s="415">
        <f t="shared" si="111"/>
        <v>2.9057235923685436</v>
      </c>
    </row>
    <row r="3539" spans="1:8" ht="15" hidden="1" thickBot="1">
      <c r="A3539" s="409">
        <v>202202</v>
      </c>
      <c r="B3539" s="416" t="s">
        <v>1768</v>
      </c>
      <c r="C3539" s="417" t="s">
        <v>1736</v>
      </c>
      <c r="D3539" s="418" t="s">
        <v>337</v>
      </c>
      <c r="E3539" s="419">
        <v>61768</v>
      </c>
      <c r="F3539" s="413">
        <v>107.45</v>
      </c>
      <c r="G3539" s="414">
        <f t="shared" si="110"/>
        <v>574.85342019543975</v>
      </c>
      <c r="H3539" s="415">
        <f t="shared" si="111"/>
        <v>2.8742671009771987</v>
      </c>
    </row>
    <row r="3540" spans="1:8" ht="15" hidden="1" thickBot="1">
      <c r="A3540" s="409">
        <v>202202</v>
      </c>
      <c r="B3540" s="416" t="s">
        <v>1769</v>
      </c>
      <c r="C3540" s="417" t="s">
        <v>1736</v>
      </c>
      <c r="D3540" s="418" t="s">
        <v>339</v>
      </c>
      <c r="E3540" s="419">
        <v>312</v>
      </c>
      <c r="F3540" s="413">
        <v>107.45</v>
      </c>
      <c r="G3540" s="414">
        <f t="shared" si="110"/>
        <v>2.9036761284318287</v>
      </c>
      <c r="H3540" s="415">
        <f t="shared" si="111"/>
        <v>2.9036761284318287</v>
      </c>
    </row>
    <row r="3541" spans="1:8" ht="15" hidden="1" thickBot="1">
      <c r="A3541" s="409">
        <v>202202</v>
      </c>
      <c r="B3541" s="416" t="s">
        <v>1770</v>
      </c>
      <c r="C3541" s="417" t="s">
        <v>1736</v>
      </c>
      <c r="D3541" s="418" t="s">
        <v>337</v>
      </c>
      <c r="E3541" s="419">
        <v>57676</v>
      </c>
      <c r="F3541" s="413">
        <v>107.45</v>
      </c>
      <c r="G3541" s="414">
        <f t="shared" si="110"/>
        <v>536.77059097254539</v>
      </c>
      <c r="H3541" s="415">
        <f t="shared" si="111"/>
        <v>2.683852954862727</v>
      </c>
    </row>
    <row r="3542" spans="1:8" ht="15" hidden="1" thickBot="1">
      <c r="A3542" s="409">
        <v>202202</v>
      </c>
      <c r="B3542" s="416" t="s">
        <v>1771</v>
      </c>
      <c r="C3542" s="417" t="s">
        <v>1736</v>
      </c>
      <c r="D3542" s="418" t="s">
        <v>339</v>
      </c>
      <c r="E3542" s="419">
        <v>288</v>
      </c>
      <c r="F3542" s="413">
        <v>107.45</v>
      </c>
      <c r="G3542" s="414">
        <f t="shared" si="110"/>
        <v>2.6803164262447647</v>
      </c>
      <c r="H3542" s="415">
        <f t="shared" si="111"/>
        <v>2.6803164262447647</v>
      </c>
    </row>
    <row r="3543" spans="1:8" ht="15" hidden="1" thickBot="1">
      <c r="A3543" s="409">
        <v>202202</v>
      </c>
      <c r="B3543" s="416" t="s">
        <v>1772</v>
      </c>
      <c r="C3543" s="417" t="s">
        <v>1736</v>
      </c>
      <c r="D3543" s="418" t="s">
        <v>337</v>
      </c>
      <c r="E3543" s="419">
        <v>57676</v>
      </c>
      <c r="F3543" s="413">
        <v>107.45</v>
      </c>
      <c r="G3543" s="414">
        <f t="shared" si="110"/>
        <v>536.77059097254539</v>
      </c>
      <c r="H3543" s="415">
        <f t="shared" si="111"/>
        <v>2.683852954862727</v>
      </c>
    </row>
    <row r="3544" spans="1:8" ht="15" hidden="1" thickBot="1">
      <c r="A3544" s="409">
        <v>202202</v>
      </c>
      <c r="B3544" s="416" t="s">
        <v>1773</v>
      </c>
      <c r="C3544" s="417" t="s">
        <v>1736</v>
      </c>
      <c r="D3544" s="418" t="s">
        <v>337</v>
      </c>
      <c r="E3544" s="419">
        <v>58321</v>
      </c>
      <c r="F3544" s="413">
        <v>107.45</v>
      </c>
      <c r="G3544" s="414">
        <f t="shared" si="110"/>
        <v>542.77338296882272</v>
      </c>
      <c r="H3544" s="415">
        <f t="shared" si="111"/>
        <v>2.7138669148441137</v>
      </c>
    </row>
    <row r="3545" spans="1:8" ht="15" hidden="1" thickBot="1">
      <c r="A3545" s="409">
        <v>202202</v>
      </c>
      <c r="B3545" s="416" t="s">
        <v>1774</v>
      </c>
      <c r="C3545" s="417" t="s">
        <v>1736</v>
      </c>
      <c r="D3545" s="418" t="s">
        <v>339</v>
      </c>
      <c r="E3545" s="419">
        <v>292</v>
      </c>
      <c r="F3545" s="413">
        <v>107.45</v>
      </c>
      <c r="G3545" s="414">
        <f t="shared" si="110"/>
        <v>2.7175430432759424</v>
      </c>
      <c r="H3545" s="415">
        <f t="shared" si="111"/>
        <v>2.7175430432759424</v>
      </c>
    </row>
    <row r="3546" spans="1:8" ht="15" hidden="1" thickBot="1">
      <c r="A3546" s="409">
        <v>202202</v>
      </c>
      <c r="B3546" s="416" t="s">
        <v>1775</v>
      </c>
      <c r="C3546" s="417" t="s">
        <v>1736</v>
      </c>
      <c r="D3546" s="418" t="s">
        <v>339</v>
      </c>
      <c r="E3546" s="419">
        <v>292</v>
      </c>
      <c r="F3546" s="413">
        <v>107.45</v>
      </c>
      <c r="G3546" s="414">
        <f t="shared" si="110"/>
        <v>2.7175430432759424</v>
      </c>
      <c r="H3546" s="415">
        <f t="shared" si="111"/>
        <v>2.7175430432759424</v>
      </c>
    </row>
    <row r="3547" spans="1:8" ht="15" hidden="1" thickBot="1">
      <c r="A3547" s="409">
        <v>202202</v>
      </c>
      <c r="B3547" s="416" t="s">
        <v>1776</v>
      </c>
      <c r="C3547" s="417" t="s">
        <v>1736</v>
      </c>
      <c r="D3547" s="418" t="s">
        <v>337</v>
      </c>
      <c r="E3547" s="419">
        <v>50167</v>
      </c>
      <c r="F3547" s="413">
        <v>107.45</v>
      </c>
      <c r="G3547" s="414">
        <f t="shared" si="110"/>
        <v>466.88692415076781</v>
      </c>
      <c r="H3547" s="415">
        <f t="shared" si="111"/>
        <v>2.3344346207538389</v>
      </c>
    </row>
    <row r="3548" spans="1:8" ht="15" hidden="1" thickBot="1">
      <c r="A3548" s="409">
        <v>202202</v>
      </c>
      <c r="B3548" s="416" t="s">
        <v>1777</v>
      </c>
      <c r="C3548" s="417" t="s">
        <v>1736</v>
      </c>
      <c r="D3548" s="418" t="s">
        <v>337</v>
      </c>
      <c r="E3548" s="419">
        <v>55227</v>
      </c>
      <c r="F3548" s="413">
        <v>107.45</v>
      </c>
      <c r="G3548" s="414">
        <f t="shared" si="110"/>
        <v>513.97859469520711</v>
      </c>
      <c r="H3548" s="415">
        <f t="shared" si="111"/>
        <v>2.5698929734760356</v>
      </c>
    </row>
    <row r="3549" spans="1:8" ht="15" hidden="1" thickBot="1">
      <c r="A3549" s="409">
        <v>202202</v>
      </c>
      <c r="B3549" s="416" t="s">
        <v>1778</v>
      </c>
      <c r="C3549" s="417" t="s">
        <v>1736</v>
      </c>
      <c r="D3549" s="418" t="s">
        <v>339</v>
      </c>
      <c r="E3549" s="419">
        <v>276</v>
      </c>
      <c r="F3549" s="413">
        <v>107.45</v>
      </c>
      <c r="G3549" s="414">
        <f t="shared" si="110"/>
        <v>2.568636575151233</v>
      </c>
      <c r="H3549" s="415">
        <f t="shared" si="111"/>
        <v>2.568636575151233</v>
      </c>
    </row>
    <row r="3550" spans="1:8" ht="15" hidden="1" thickBot="1">
      <c r="A3550" s="409">
        <v>202202</v>
      </c>
      <c r="B3550" s="416" t="s">
        <v>1779</v>
      </c>
      <c r="C3550" s="417" t="s">
        <v>1736</v>
      </c>
      <c r="D3550" s="418" t="s">
        <v>339</v>
      </c>
      <c r="E3550" s="419">
        <v>251</v>
      </c>
      <c r="F3550" s="413">
        <v>107.45</v>
      </c>
      <c r="G3550" s="414">
        <f t="shared" si="110"/>
        <v>2.3359702187063749</v>
      </c>
      <c r="H3550" s="415">
        <f t="shared" si="111"/>
        <v>2.3359702187063749</v>
      </c>
    </row>
    <row r="3551" spans="1:8" ht="15" hidden="1" thickBot="1">
      <c r="A3551" s="409">
        <v>202202</v>
      </c>
      <c r="B3551" s="416" t="s">
        <v>1780</v>
      </c>
      <c r="C3551" s="417" t="s">
        <v>1736</v>
      </c>
      <c r="D3551" s="418" t="s">
        <v>337</v>
      </c>
      <c r="E3551" s="419">
        <v>62064</v>
      </c>
      <c r="F3551" s="413">
        <v>107.45</v>
      </c>
      <c r="G3551" s="414">
        <f t="shared" si="110"/>
        <v>577.6081898557469</v>
      </c>
      <c r="H3551" s="415">
        <f t="shared" si="111"/>
        <v>2.8880409492787344</v>
      </c>
    </row>
    <row r="3552" spans="1:8" ht="15" hidden="1" thickBot="1">
      <c r="A3552" s="409">
        <v>202202</v>
      </c>
      <c r="B3552" s="416" t="s">
        <v>1781</v>
      </c>
      <c r="C3552" s="417" t="s">
        <v>1736</v>
      </c>
      <c r="D3552" s="418" t="s">
        <v>339</v>
      </c>
      <c r="E3552" s="419">
        <v>310</v>
      </c>
      <c r="F3552" s="413">
        <v>107.45</v>
      </c>
      <c r="G3552" s="414">
        <f t="shared" si="110"/>
        <v>2.8850628199162403</v>
      </c>
      <c r="H3552" s="415">
        <f t="shared" si="111"/>
        <v>2.8850628199162403</v>
      </c>
    </row>
    <row r="3553" spans="1:8" ht="15" hidden="1" thickBot="1">
      <c r="A3553" s="409">
        <v>202202</v>
      </c>
      <c r="B3553" s="416" t="s">
        <v>1782</v>
      </c>
      <c r="C3553" s="417" t="s">
        <v>1736</v>
      </c>
      <c r="D3553" s="418" t="s">
        <v>337</v>
      </c>
      <c r="E3553" s="419">
        <v>32082</v>
      </c>
      <c r="F3553" s="413">
        <v>107.45</v>
      </c>
      <c r="G3553" s="414">
        <f t="shared" si="110"/>
        <v>298.57608189855745</v>
      </c>
      <c r="H3553" s="415">
        <f t="shared" si="111"/>
        <v>1.4928804094927872</v>
      </c>
    </row>
    <row r="3554" spans="1:8" ht="15" hidden="1" thickBot="1">
      <c r="A3554" s="409">
        <v>202202</v>
      </c>
      <c r="B3554" s="416" t="s">
        <v>1783</v>
      </c>
      <c r="C3554" s="417" t="s">
        <v>1736</v>
      </c>
      <c r="D3554" s="418" t="s">
        <v>337</v>
      </c>
      <c r="E3554" s="419">
        <v>41856</v>
      </c>
      <c r="F3554" s="413">
        <v>107.45</v>
      </c>
      <c r="G3554" s="414">
        <f t="shared" si="110"/>
        <v>389.53932061423916</v>
      </c>
      <c r="H3554" s="415">
        <f t="shared" si="111"/>
        <v>1.9476966030711957</v>
      </c>
    </row>
    <row r="3555" spans="1:8" ht="15" hidden="1" thickBot="1">
      <c r="A3555" s="409">
        <v>202202</v>
      </c>
      <c r="B3555" s="416" t="s">
        <v>1784</v>
      </c>
      <c r="C3555" s="417" t="s">
        <v>1736</v>
      </c>
      <c r="D3555" s="418" t="s">
        <v>337</v>
      </c>
      <c r="E3555" s="419">
        <v>45861</v>
      </c>
      <c r="F3555" s="413">
        <v>107.45</v>
      </c>
      <c r="G3555" s="414">
        <f t="shared" si="110"/>
        <v>426.81247091670542</v>
      </c>
      <c r="H3555" s="415">
        <f t="shared" si="111"/>
        <v>2.1340623545835271</v>
      </c>
    </row>
    <row r="3556" spans="1:8" ht="15" hidden="1" thickBot="1">
      <c r="A3556" s="409">
        <v>202202</v>
      </c>
      <c r="B3556" s="416" t="s">
        <v>1785</v>
      </c>
      <c r="C3556" s="417" t="s">
        <v>1736</v>
      </c>
      <c r="D3556" s="418" t="s">
        <v>337</v>
      </c>
      <c r="E3556" s="419">
        <v>41856</v>
      </c>
      <c r="F3556" s="413">
        <v>107.45</v>
      </c>
      <c r="G3556" s="414">
        <f t="shared" si="110"/>
        <v>389.53932061423916</v>
      </c>
      <c r="H3556" s="415">
        <f t="shared" si="111"/>
        <v>1.9476966030711957</v>
      </c>
    </row>
    <row r="3557" spans="1:8" ht="15" hidden="1" thickBot="1">
      <c r="A3557" s="409">
        <v>202202</v>
      </c>
      <c r="B3557" s="416" t="s">
        <v>1786</v>
      </c>
      <c r="C3557" s="417" t="s">
        <v>1736</v>
      </c>
      <c r="D3557" s="418" t="s">
        <v>339</v>
      </c>
      <c r="E3557" s="419">
        <v>209</v>
      </c>
      <c r="F3557" s="413">
        <v>107.45</v>
      </c>
      <c r="G3557" s="414">
        <f t="shared" si="110"/>
        <v>1.9450907398790134</v>
      </c>
      <c r="H3557" s="415">
        <f t="shared" si="111"/>
        <v>1.9450907398790134</v>
      </c>
    </row>
    <row r="3558" spans="1:8" ht="15" hidden="1" thickBot="1">
      <c r="A3558" s="409">
        <v>202202</v>
      </c>
      <c r="B3558" s="416" t="s">
        <v>1787</v>
      </c>
      <c r="C3558" s="417" t="s">
        <v>1736</v>
      </c>
      <c r="D3558" s="418" t="s">
        <v>337</v>
      </c>
      <c r="E3558" s="419">
        <v>41782</v>
      </c>
      <c r="F3558" s="413">
        <v>107.45</v>
      </c>
      <c r="G3558" s="414">
        <f t="shared" si="110"/>
        <v>388.85062819916237</v>
      </c>
      <c r="H3558" s="415">
        <f t="shared" si="111"/>
        <v>1.9442531409958119</v>
      </c>
    </row>
    <row r="3559" spans="1:8" ht="15" hidden="1" thickBot="1">
      <c r="A3559" s="409">
        <v>202202</v>
      </c>
      <c r="B3559" s="416" t="s">
        <v>1788</v>
      </c>
      <c r="C3559" s="417" t="s">
        <v>1736</v>
      </c>
      <c r="D3559" s="418" t="s">
        <v>337</v>
      </c>
      <c r="E3559" s="419">
        <v>25042</v>
      </c>
      <c r="F3559" s="413">
        <v>107.45</v>
      </c>
      <c r="G3559" s="414">
        <f t="shared" si="110"/>
        <v>233.05723592368543</v>
      </c>
      <c r="H3559" s="415">
        <f t="shared" si="111"/>
        <v>1.1652861796184271</v>
      </c>
    </row>
    <row r="3560" spans="1:8" ht="15" hidden="1" thickBot="1">
      <c r="A3560" s="409">
        <v>202202</v>
      </c>
      <c r="B3560" s="416" t="s">
        <v>1789</v>
      </c>
      <c r="C3560" s="417" t="s">
        <v>1736</v>
      </c>
      <c r="D3560" s="418" t="s">
        <v>337</v>
      </c>
      <c r="E3560" s="419">
        <v>40812</v>
      </c>
      <c r="F3560" s="413">
        <v>107.45</v>
      </c>
      <c r="G3560" s="414">
        <f t="shared" si="110"/>
        <v>379.82317356910193</v>
      </c>
      <c r="H3560" s="415">
        <f t="shared" si="111"/>
        <v>1.8991158678455096</v>
      </c>
    </row>
    <row r="3561" spans="1:8" ht="15" hidden="1" thickBot="1">
      <c r="A3561" s="409">
        <v>202202</v>
      </c>
      <c r="B3561" s="416" t="s">
        <v>1790</v>
      </c>
      <c r="C3561" s="417" t="s">
        <v>1736</v>
      </c>
      <c r="D3561" s="418" t="s">
        <v>339</v>
      </c>
      <c r="E3561" s="419">
        <v>204</v>
      </c>
      <c r="F3561" s="413">
        <v>107.45</v>
      </c>
      <c r="G3561" s="414">
        <f t="shared" si="110"/>
        <v>1.8985574685900419</v>
      </c>
      <c r="H3561" s="415">
        <f t="shared" si="111"/>
        <v>1.8985574685900419</v>
      </c>
    </row>
    <row r="3562" spans="1:8" ht="15" hidden="1" thickBot="1">
      <c r="A3562" s="409">
        <v>202202</v>
      </c>
      <c r="B3562" s="416" t="s">
        <v>1791</v>
      </c>
      <c r="C3562" s="410" t="s">
        <v>1736</v>
      </c>
      <c r="D3562" s="418" t="s">
        <v>337</v>
      </c>
      <c r="E3562" s="419">
        <v>44278</v>
      </c>
      <c r="F3562" s="413">
        <v>107.45</v>
      </c>
      <c r="G3562" s="414">
        <f t="shared" si="110"/>
        <v>412.08003722661704</v>
      </c>
      <c r="H3562" s="415">
        <f t="shared" si="111"/>
        <v>2.0604001861330854</v>
      </c>
    </row>
    <row r="3563" spans="1:8" ht="15" hidden="1" thickBot="1">
      <c r="A3563" s="409">
        <v>202202</v>
      </c>
      <c r="B3563" s="416" t="s">
        <v>1792</v>
      </c>
      <c r="C3563" s="410" t="s">
        <v>1736</v>
      </c>
      <c r="D3563" s="418" t="s">
        <v>339</v>
      </c>
      <c r="E3563" s="419">
        <v>221</v>
      </c>
      <c r="F3563" s="413">
        <v>107.45</v>
      </c>
      <c r="G3563" s="414">
        <f t="shared" si="110"/>
        <v>2.0567705909725453</v>
      </c>
      <c r="H3563" s="415">
        <f t="shared" si="111"/>
        <v>2.0567705909725453</v>
      </c>
    </row>
    <row r="3564" spans="1:8" ht="15" hidden="1" thickBot="1">
      <c r="A3564" s="409">
        <v>202202</v>
      </c>
      <c r="B3564" s="416" t="s">
        <v>1793</v>
      </c>
      <c r="C3564" s="410" t="s">
        <v>1736</v>
      </c>
      <c r="D3564" s="418" t="s">
        <v>337</v>
      </c>
      <c r="E3564" s="419">
        <v>42194</v>
      </c>
      <c r="F3564" s="413">
        <v>107.45</v>
      </c>
      <c r="G3564" s="414">
        <f t="shared" si="110"/>
        <v>392.68496975337365</v>
      </c>
      <c r="H3564" s="415">
        <f t="shared" si="111"/>
        <v>1.9634248487668682</v>
      </c>
    </row>
    <row r="3565" spans="1:8" ht="15" hidden="1" thickBot="1">
      <c r="A3565" s="409">
        <v>202202</v>
      </c>
      <c r="B3565" s="416" t="s">
        <v>1794</v>
      </c>
      <c r="C3565" s="417" t="s">
        <v>1736</v>
      </c>
      <c r="D3565" s="418" t="s">
        <v>339</v>
      </c>
      <c r="E3565" s="419">
        <v>211</v>
      </c>
      <c r="F3565" s="413">
        <v>107.45</v>
      </c>
      <c r="G3565" s="414">
        <f t="shared" si="110"/>
        <v>1.963704048394602</v>
      </c>
      <c r="H3565" s="415">
        <f t="shared" si="111"/>
        <v>1.963704048394602</v>
      </c>
    </row>
    <row r="3566" spans="1:8" ht="15" hidden="1" thickBot="1">
      <c r="A3566" s="409">
        <v>202202</v>
      </c>
      <c r="B3566" s="416" t="s">
        <v>1795</v>
      </c>
      <c r="C3566" s="417" t="s">
        <v>1736</v>
      </c>
      <c r="D3566" s="418" t="s">
        <v>337</v>
      </c>
      <c r="E3566" s="419">
        <v>10456</v>
      </c>
      <c r="F3566" s="413">
        <v>107.45</v>
      </c>
      <c r="G3566" s="414">
        <f t="shared" si="110"/>
        <v>97.310376919497443</v>
      </c>
      <c r="H3566" s="415">
        <f t="shared" si="111"/>
        <v>0.48655188459748722</v>
      </c>
    </row>
    <row r="3567" spans="1:8" ht="15" hidden="1" thickBot="1">
      <c r="A3567" s="409">
        <v>202202</v>
      </c>
      <c r="B3567" s="416" t="s">
        <v>1796</v>
      </c>
      <c r="C3567" s="417" t="s">
        <v>1736</v>
      </c>
      <c r="D3567" s="418" t="s">
        <v>339</v>
      </c>
      <c r="E3567" s="419">
        <v>52.27</v>
      </c>
      <c r="F3567" s="413">
        <v>107.45</v>
      </c>
      <c r="G3567" s="414">
        <f t="shared" si="110"/>
        <v>0.48645881805490926</v>
      </c>
      <c r="H3567" s="415">
        <f t="shared" si="111"/>
        <v>0.48645881805490926</v>
      </c>
    </row>
    <row r="3568" spans="1:8" ht="15" hidden="1" thickBot="1">
      <c r="A3568" s="409">
        <v>202202</v>
      </c>
      <c r="B3568" s="416" t="s">
        <v>1797</v>
      </c>
      <c r="C3568" s="417" t="s">
        <v>1736</v>
      </c>
      <c r="D3568" s="418" t="s">
        <v>337</v>
      </c>
      <c r="E3568" s="419">
        <v>39387</v>
      </c>
      <c r="F3568" s="413">
        <v>107.45</v>
      </c>
      <c r="G3568" s="414">
        <f t="shared" si="110"/>
        <v>366.56119125174502</v>
      </c>
      <c r="H3568" s="415">
        <f t="shared" si="111"/>
        <v>1.8328059562587251</v>
      </c>
    </row>
    <row r="3569" spans="1:8" ht="15" hidden="1" thickBot="1">
      <c r="A3569" s="409">
        <v>202202</v>
      </c>
      <c r="B3569" s="416" t="s">
        <v>1798</v>
      </c>
      <c r="C3569" s="417" t="s">
        <v>1736</v>
      </c>
      <c r="D3569" s="418" t="s">
        <v>339</v>
      </c>
      <c r="E3569" s="419">
        <v>197</v>
      </c>
      <c r="F3569" s="413">
        <v>107.45</v>
      </c>
      <c r="G3569" s="414">
        <f t="shared" si="110"/>
        <v>1.8334108887854816</v>
      </c>
      <c r="H3569" s="415">
        <f t="shared" si="111"/>
        <v>1.8334108887854816</v>
      </c>
    </row>
    <row r="3570" spans="1:8" ht="15" hidden="1" thickBot="1">
      <c r="A3570" s="409">
        <v>202202</v>
      </c>
      <c r="B3570" s="416" t="s">
        <v>1799</v>
      </c>
      <c r="C3570" s="417" t="s">
        <v>1736</v>
      </c>
      <c r="D3570" s="418" t="s">
        <v>337</v>
      </c>
      <c r="E3570" s="419">
        <v>73693</v>
      </c>
      <c r="F3570" s="413">
        <v>107.45</v>
      </c>
      <c r="G3570" s="414">
        <f t="shared" si="110"/>
        <v>685.83527221963698</v>
      </c>
      <c r="H3570" s="415">
        <f t="shared" si="111"/>
        <v>3.4291763610981847</v>
      </c>
    </row>
    <row r="3571" spans="1:8" ht="15" hidden="1" thickBot="1">
      <c r="A3571" s="409">
        <v>202202</v>
      </c>
      <c r="B3571" s="416" t="s">
        <v>1800</v>
      </c>
      <c r="C3571" s="417" t="s">
        <v>1736</v>
      </c>
      <c r="D3571" s="418" t="s">
        <v>339</v>
      </c>
      <c r="E3571" s="419">
        <v>368</v>
      </c>
      <c r="F3571" s="413">
        <v>107.45</v>
      </c>
      <c r="G3571" s="414">
        <f t="shared" si="110"/>
        <v>3.424848766868311</v>
      </c>
      <c r="H3571" s="415">
        <f t="shared" si="111"/>
        <v>3.424848766868311</v>
      </c>
    </row>
    <row r="3572" spans="1:8" ht="15" hidden="1" thickBot="1">
      <c r="A3572" s="409">
        <v>202202</v>
      </c>
      <c r="B3572" s="416" t="s">
        <v>1801</v>
      </c>
      <c r="C3572" s="417" t="s">
        <v>1736</v>
      </c>
      <c r="D3572" s="418" t="s">
        <v>337</v>
      </c>
      <c r="E3572" s="419">
        <v>44823</v>
      </c>
      <c r="F3572" s="413">
        <v>107.45</v>
      </c>
      <c r="G3572" s="414">
        <f t="shared" si="110"/>
        <v>417.15216379711495</v>
      </c>
      <c r="H3572" s="415">
        <f t="shared" si="111"/>
        <v>2.085760818985575</v>
      </c>
    </row>
    <row r="3573" spans="1:8" ht="15" hidden="1" thickBot="1">
      <c r="A3573" s="409">
        <v>202202</v>
      </c>
      <c r="B3573" s="416" t="s">
        <v>1802</v>
      </c>
      <c r="C3573" s="417" t="s">
        <v>1736</v>
      </c>
      <c r="D3573" s="418" t="s">
        <v>337</v>
      </c>
      <c r="E3573" s="419">
        <v>85532</v>
      </c>
      <c r="F3573" s="413">
        <v>107.45</v>
      </c>
      <c r="G3573" s="414">
        <f t="shared" si="110"/>
        <v>796.01675197766406</v>
      </c>
      <c r="H3573" s="415">
        <f t="shared" si="111"/>
        <v>3.9800837598883203</v>
      </c>
    </row>
    <row r="3574" spans="1:8" ht="15" hidden="1" thickBot="1">
      <c r="A3574" s="409">
        <v>202202</v>
      </c>
      <c r="B3574" s="416" t="s">
        <v>1803</v>
      </c>
      <c r="C3574" s="417" t="s">
        <v>1736</v>
      </c>
      <c r="D3574" s="418" t="s">
        <v>337</v>
      </c>
      <c r="E3574" s="419">
        <v>57404</v>
      </c>
      <c r="F3574" s="413">
        <v>107.45</v>
      </c>
      <c r="G3574" s="414">
        <f t="shared" si="110"/>
        <v>534.2391810144253</v>
      </c>
      <c r="H3574" s="415">
        <f t="shared" si="111"/>
        <v>2.6711959050721266</v>
      </c>
    </row>
    <row r="3575" spans="1:8" ht="15" hidden="1" thickBot="1">
      <c r="A3575" s="409">
        <v>202202</v>
      </c>
      <c r="B3575" s="416" t="s">
        <v>1804</v>
      </c>
      <c r="C3575" s="410" t="s">
        <v>1736</v>
      </c>
      <c r="D3575" s="418" t="s">
        <v>337</v>
      </c>
      <c r="E3575" s="419">
        <v>57404</v>
      </c>
      <c r="F3575" s="413">
        <v>107.45</v>
      </c>
      <c r="G3575" s="414">
        <f t="shared" si="110"/>
        <v>534.2391810144253</v>
      </c>
      <c r="H3575" s="415">
        <f t="shared" si="111"/>
        <v>2.6711959050721266</v>
      </c>
    </row>
    <row r="3576" spans="1:8" ht="15" hidden="1" thickBot="1">
      <c r="A3576" s="409">
        <v>202202</v>
      </c>
      <c r="B3576" s="416" t="s">
        <v>1805</v>
      </c>
      <c r="C3576" s="417" t="s">
        <v>1736</v>
      </c>
      <c r="D3576" s="418" t="s">
        <v>339</v>
      </c>
      <c r="E3576" s="419">
        <v>287</v>
      </c>
      <c r="F3576" s="413">
        <v>107.45</v>
      </c>
      <c r="G3576" s="414">
        <f t="shared" si="110"/>
        <v>2.6710097719869705</v>
      </c>
      <c r="H3576" s="415">
        <f t="shared" si="111"/>
        <v>2.6710097719869705</v>
      </c>
    </row>
    <row r="3577" spans="1:8" ht="15" hidden="1" thickBot="1">
      <c r="A3577" s="409">
        <v>202202</v>
      </c>
      <c r="B3577" s="416" t="s">
        <v>1806</v>
      </c>
      <c r="C3577" s="417" t="s">
        <v>1736</v>
      </c>
      <c r="D3577" s="418" t="s">
        <v>339</v>
      </c>
      <c r="E3577" s="419">
        <v>287</v>
      </c>
      <c r="F3577" s="413">
        <v>107.45</v>
      </c>
      <c r="G3577" s="414">
        <f t="shared" si="110"/>
        <v>2.6710097719869705</v>
      </c>
      <c r="H3577" s="415">
        <f t="shared" si="111"/>
        <v>2.6710097719869705</v>
      </c>
    </row>
    <row r="3578" spans="1:8" ht="15" hidden="1" thickBot="1">
      <c r="A3578" s="409">
        <v>202202</v>
      </c>
      <c r="B3578" s="416" t="s">
        <v>1807</v>
      </c>
      <c r="C3578" s="417" t="s">
        <v>1736</v>
      </c>
      <c r="D3578" s="418" t="s">
        <v>337</v>
      </c>
      <c r="E3578" s="419">
        <v>34006</v>
      </c>
      <c r="F3578" s="413">
        <v>107.45</v>
      </c>
      <c r="G3578" s="414">
        <f t="shared" si="110"/>
        <v>316.48208469055373</v>
      </c>
      <c r="H3578" s="415">
        <f t="shared" si="111"/>
        <v>1.5824104234527687</v>
      </c>
    </row>
    <row r="3579" spans="1:8" ht="15" hidden="1" thickBot="1">
      <c r="A3579" s="409">
        <v>202202</v>
      </c>
      <c r="B3579" s="416" t="s">
        <v>1808</v>
      </c>
      <c r="C3579" s="417" t="s">
        <v>1736</v>
      </c>
      <c r="D3579" s="418" t="s">
        <v>339</v>
      </c>
      <c r="E3579" s="419">
        <v>170</v>
      </c>
      <c r="F3579" s="413">
        <v>107.45</v>
      </c>
      <c r="G3579" s="414">
        <f t="shared" si="110"/>
        <v>1.5821312238250349</v>
      </c>
      <c r="H3579" s="415">
        <f t="shared" si="111"/>
        <v>1.5821312238250349</v>
      </c>
    </row>
    <row r="3580" spans="1:8" ht="15" hidden="1" thickBot="1">
      <c r="A3580" s="409">
        <v>202202</v>
      </c>
      <c r="B3580" s="416" t="s">
        <v>1809</v>
      </c>
      <c r="C3580" s="417" t="s">
        <v>1736</v>
      </c>
      <c r="D3580" s="418" t="s">
        <v>337</v>
      </c>
      <c r="E3580" s="419">
        <v>57404</v>
      </c>
      <c r="F3580" s="413">
        <v>107.45</v>
      </c>
      <c r="G3580" s="414">
        <f t="shared" si="110"/>
        <v>534.2391810144253</v>
      </c>
      <c r="H3580" s="415">
        <f t="shared" si="111"/>
        <v>2.6711959050721266</v>
      </c>
    </row>
    <row r="3581" spans="1:8" ht="15" hidden="1" thickBot="1">
      <c r="A3581" s="409">
        <v>202202</v>
      </c>
      <c r="B3581" s="416" t="s">
        <v>1810</v>
      </c>
      <c r="C3581" s="417" t="s">
        <v>1736</v>
      </c>
      <c r="D3581" s="418" t="s">
        <v>337</v>
      </c>
      <c r="E3581" s="419">
        <v>57404</v>
      </c>
      <c r="F3581" s="413">
        <v>107.45</v>
      </c>
      <c r="G3581" s="414">
        <f t="shared" si="110"/>
        <v>534.2391810144253</v>
      </c>
      <c r="H3581" s="415">
        <f t="shared" si="111"/>
        <v>2.6711959050721266</v>
      </c>
    </row>
    <row r="3582" spans="1:8" ht="15" hidden="1" thickBot="1">
      <c r="A3582" s="409">
        <v>202202</v>
      </c>
      <c r="B3582" s="416" t="s">
        <v>1811</v>
      </c>
      <c r="C3582" s="417" t="s">
        <v>1736</v>
      </c>
      <c r="D3582" s="418" t="s">
        <v>339</v>
      </c>
      <c r="E3582" s="419">
        <v>287</v>
      </c>
      <c r="F3582" s="413">
        <v>107.45</v>
      </c>
      <c r="G3582" s="414">
        <f t="shared" si="110"/>
        <v>2.6710097719869705</v>
      </c>
      <c r="H3582" s="415">
        <f t="shared" si="111"/>
        <v>2.6710097719869705</v>
      </c>
    </row>
    <row r="3583" spans="1:8" ht="15" hidden="1" thickBot="1">
      <c r="A3583" s="409">
        <v>202202</v>
      </c>
      <c r="B3583" s="416" t="s">
        <v>1812</v>
      </c>
      <c r="C3583" s="417" t="s">
        <v>1736</v>
      </c>
      <c r="D3583" s="418" t="s">
        <v>337</v>
      </c>
      <c r="E3583" s="419">
        <v>78592</v>
      </c>
      <c r="F3583" s="413">
        <v>107.45</v>
      </c>
      <c r="G3583" s="414">
        <f t="shared" si="110"/>
        <v>731.42857142857144</v>
      </c>
      <c r="H3583" s="415">
        <f t="shared" si="111"/>
        <v>3.657142857142857</v>
      </c>
    </row>
    <row r="3584" spans="1:8" ht="15" hidden="1" thickBot="1">
      <c r="A3584" s="409">
        <v>202202</v>
      </c>
      <c r="B3584" s="416" t="s">
        <v>1813</v>
      </c>
      <c r="C3584" s="417" t="s">
        <v>1736</v>
      </c>
      <c r="D3584" s="418" t="s">
        <v>339</v>
      </c>
      <c r="E3584" s="419">
        <v>393</v>
      </c>
      <c r="F3584" s="413">
        <v>107.45</v>
      </c>
      <c r="G3584" s="414">
        <f t="shared" si="110"/>
        <v>3.6575151233131686</v>
      </c>
      <c r="H3584" s="415">
        <f t="shared" si="111"/>
        <v>3.6575151233131686</v>
      </c>
    </row>
    <row r="3585" spans="1:8" ht="15" hidden="1" thickBot="1">
      <c r="A3585" s="409">
        <v>202202</v>
      </c>
      <c r="B3585" s="416" t="s">
        <v>1814</v>
      </c>
      <c r="C3585" s="417" t="s">
        <v>1736</v>
      </c>
      <c r="D3585" s="418" t="s">
        <v>337</v>
      </c>
      <c r="E3585" s="419">
        <v>91929</v>
      </c>
      <c r="F3585" s="413">
        <v>107.45</v>
      </c>
      <c r="G3585" s="414">
        <f t="shared" si="110"/>
        <v>855.55141926477427</v>
      </c>
      <c r="H3585" s="415">
        <f t="shared" si="111"/>
        <v>4.2777570963238709</v>
      </c>
    </row>
    <row r="3586" spans="1:8" ht="15" hidden="1" thickBot="1">
      <c r="A3586" s="409">
        <v>202202</v>
      </c>
      <c r="B3586" s="416" t="s">
        <v>1815</v>
      </c>
      <c r="C3586" s="417" t="s">
        <v>1736</v>
      </c>
      <c r="D3586" s="418" t="s">
        <v>339</v>
      </c>
      <c r="E3586" s="419">
        <v>460</v>
      </c>
      <c r="F3586" s="413">
        <v>107.45</v>
      </c>
      <c r="G3586" s="414">
        <f t="shared" ref="G3586:G3649" si="112">+E3586/F3586</f>
        <v>4.281060958585388</v>
      </c>
      <c r="H3586" s="415">
        <f t="shared" ref="H3586:H3649" si="113">IF(D3586="TB",G3586/200,IF(D3586="LT",G3586,"VER"))</f>
        <v>4.281060958585388</v>
      </c>
    </row>
    <row r="3587" spans="1:8" ht="15" hidden="1" thickBot="1">
      <c r="A3587" s="409">
        <v>202202</v>
      </c>
      <c r="B3587" s="416" t="s">
        <v>1816</v>
      </c>
      <c r="C3587" s="417" t="s">
        <v>1736</v>
      </c>
      <c r="D3587" s="418" t="s">
        <v>337</v>
      </c>
      <c r="E3587" s="419">
        <v>37381</v>
      </c>
      <c r="F3587" s="413">
        <v>107.45</v>
      </c>
      <c r="G3587" s="414">
        <f t="shared" si="112"/>
        <v>347.89204281060955</v>
      </c>
      <c r="H3587" s="415">
        <f t="shared" si="113"/>
        <v>1.7394602140530477</v>
      </c>
    </row>
    <row r="3588" spans="1:8" ht="15" hidden="1" thickBot="1">
      <c r="A3588" s="409">
        <v>202202</v>
      </c>
      <c r="B3588" s="416" t="s">
        <v>1817</v>
      </c>
      <c r="C3588" s="417" t="s">
        <v>1736</v>
      </c>
      <c r="D3588" s="418" t="s">
        <v>374</v>
      </c>
      <c r="E3588" s="419">
        <v>580.23</v>
      </c>
      <c r="F3588" s="413">
        <v>107.45</v>
      </c>
      <c r="G3588" s="414">
        <f t="shared" si="112"/>
        <v>5.4</v>
      </c>
      <c r="H3588" s="415" t="str">
        <f t="shared" si="113"/>
        <v>VER</v>
      </c>
    </row>
    <row r="3589" spans="1:8" ht="15" hidden="1" thickBot="1">
      <c r="A3589" s="409">
        <v>202202</v>
      </c>
      <c r="B3589" s="416" t="s">
        <v>1818</v>
      </c>
      <c r="C3589" s="417" t="s">
        <v>1736</v>
      </c>
      <c r="D3589" s="418" t="s">
        <v>337</v>
      </c>
      <c r="E3589" s="419">
        <v>41979</v>
      </c>
      <c r="F3589" s="413">
        <v>107.45</v>
      </c>
      <c r="G3589" s="414">
        <f t="shared" si="112"/>
        <v>390.68403908794789</v>
      </c>
      <c r="H3589" s="415">
        <f t="shared" si="113"/>
        <v>1.9534201954397394</v>
      </c>
    </row>
    <row r="3590" spans="1:8" ht="15" hidden="1" thickBot="1">
      <c r="A3590" s="409">
        <v>202202</v>
      </c>
      <c r="B3590" s="416" t="s">
        <v>1819</v>
      </c>
      <c r="C3590" s="417" t="s">
        <v>1736</v>
      </c>
      <c r="D3590" s="418" t="s">
        <v>339</v>
      </c>
      <c r="E3590" s="419">
        <v>210</v>
      </c>
      <c r="F3590" s="413">
        <v>107.45</v>
      </c>
      <c r="G3590" s="414">
        <f t="shared" si="112"/>
        <v>1.9543973941368078</v>
      </c>
      <c r="H3590" s="415">
        <f t="shared" si="113"/>
        <v>1.9543973941368078</v>
      </c>
    </row>
    <row r="3591" spans="1:8" ht="15" hidden="1" thickBot="1">
      <c r="A3591" s="409">
        <v>202202</v>
      </c>
      <c r="B3591" s="416" t="s">
        <v>1820</v>
      </c>
      <c r="C3591" s="417" t="s">
        <v>1736</v>
      </c>
      <c r="D3591" s="418" t="s">
        <v>337</v>
      </c>
      <c r="E3591" s="419">
        <v>41979</v>
      </c>
      <c r="F3591" s="413">
        <v>107.45</v>
      </c>
      <c r="G3591" s="414">
        <f t="shared" si="112"/>
        <v>390.68403908794789</v>
      </c>
      <c r="H3591" s="415">
        <f t="shared" si="113"/>
        <v>1.9534201954397394</v>
      </c>
    </row>
    <row r="3592" spans="1:8" ht="15" hidden="1" thickBot="1">
      <c r="A3592" s="409">
        <v>202202</v>
      </c>
      <c r="B3592" s="416" t="s">
        <v>1821</v>
      </c>
      <c r="C3592" s="417" t="s">
        <v>1736</v>
      </c>
      <c r="D3592" s="418" t="s">
        <v>337</v>
      </c>
      <c r="E3592" s="419">
        <v>41979</v>
      </c>
      <c r="F3592" s="413">
        <v>107.45</v>
      </c>
      <c r="G3592" s="414">
        <f t="shared" si="112"/>
        <v>390.68403908794789</v>
      </c>
      <c r="H3592" s="415">
        <f t="shared" si="113"/>
        <v>1.9534201954397394</v>
      </c>
    </row>
    <row r="3593" spans="1:8" ht="15" hidden="1" thickBot="1">
      <c r="A3593" s="409">
        <v>202202</v>
      </c>
      <c r="B3593" s="416" t="s">
        <v>1822</v>
      </c>
      <c r="C3593" s="417" t="s">
        <v>1736</v>
      </c>
      <c r="D3593" s="418" t="s">
        <v>337</v>
      </c>
      <c r="E3593" s="419">
        <v>43511</v>
      </c>
      <c r="F3593" s="413">
        <v>107.45</v>
      </c>
      <c r="G3593" s="414">
        <f t="shared" si="112"/>
        <v>404.94183341088876</v>
      </c>
      <c r="H3593" s="415">
        <f t="shared" si="113"/>
        <v>2.0247091670544437</v>
      </c>
    </row>
    <row r="3594" spans="1:8" ht="15" hidden="1" thickBot="1">
      <c r="A3594" s="409">
        <v>202202</v>
      </c>
      <c r="B3594" s="416" t="s">
        <v>1823</v>
      </c>
      <c r="C3594" s="417" t="s">
        <v>1736</v>
      </c>
      <c r="D3594" s="418" t="s">
        <v>339</v>
      </c>
      <c r="E3594" s="419">
        <v>218</v>
      </c>
      <c r="F3594" s="413">
        <v>107.45</v>
      </c>
      <c r="G3594" s="414">
        <f t="shared" si="112"/>
        <v>2.0288506281991623</v>
      </c>
      <c r="H3594" s="415">
        <f t="shared" si="113"/>
        <v>2.0288506281991623</v>
      </c>
    </row>
    <row r="3595" spans="1:8" ht="15" hidden="1" thickBot="1">
      <c r="A3595" s="409">
        <v>202202</v>
      </c>
      <c r="B3595" s="416" t="s">
        <v>1824</v>
      </c>
      <c r="C3595" s="417" t="s">
        <v>1736</v>
      </c>
      <c r="D3595" s="418" t="s">
        <v>337</v>
      </c>
      <c r="E3595" s="419">
        <v>31775.66</v>
      </c>
      <c r="F3595" s="413">
        <v>107.45</v>
      </c>
      <c r="G3595" s="414">
        <f t="shared" si="112"/>
        <v>295.72508143322477</v>
      </c>
      <c r="H3595" s="415">
        <f t="shared" si="113"/>
        <v>1.4786254071661238</v>
      </c>
    </row>
    <row r="3596" spans="1:8" ht="15" hidden="1" thickBot="1">
      <c r="A3596" s="409">
        <v>202202</v>
      </c>
      <c r="B3596" s="416" t="s">
        <v>1825</v>
      </c>
      <c r="C3596" s="417" t="s">
        <v>1736</v>
      </c>
      <c r="D3596" s="418" t="s">
        <v>339</v>
      </c>
      <c r="E3596" s="419">
        <v>159</v>
      </c>
      <c r="F3596" s="413">
        <v>107.45</v>
      </c>
      <c r="G3596" s="414">
        <f t="shared" si="112"/>
        <v>1.4797580269892974</v>
      </c>
      <c r="H3596" s="415">
        <f t="shared" si="113"/>
        <v>1.4797580269892974</v>
      </c>
    </row>
    <row r="3597" spans="1:8" ht="15" hidden="1" thickBot="1">
      <c r="A3597" s="409">
        <v>202202</v>
      </c>
      <c r="B3597" s="416" t="s">
        <v>1826</v>
      </c>
      <c r="C3597" s="417" t="s">
        <v>1736</v>
      </c>
      <c r="D3597" s="418" t="s">
        <v>337</v>
      </c>
      <c r="E3597" s="419">
        <v>43549</v>
      </c>
      <c r="F3597" s="413">
        <v>107.45</v>
      </c>
      <c r="G3597" s="414">
        <f t="shared" si="112"/>
        <v>405.29548627268497</v>
      </c>
      <c r="H3597" s="415">
        <f t="shared" si="113"/>
        <v>2.0264774313634248</v>
      </c>
    </row>
    <row r="3598" spans="1:8" ht="15" hidden="1" thickBot="1">
      <c r="A3598" s="409">
        <v>202202</v>
      </c>
      <c r="B3598" s="416" t="s">
        <v>1827</v>
      </c>
      <c r="C3598" s="417" t="s">
        <v>1736</v>
      </c>
      <c r="D3598" s="418" t="s">
        <v>339</v>
      </c>
      <c r="E3598" s="419">
        <v>218</v>
      </c>
      <c r="F3598" s="413">
        <v>107.45</v>
      </c>
      <c r="G3598" s="414">
        <f t="shared" si="112"/>
        <v>2.0288506281991623</v>
      </c>
      <c r="H3598" s="415">
        <f t="shared" si="113"/>
        <v>2.0288506281991623</v>
      </c>
    </row>
    <row r="3599" spans="1:8" ht="15" hidden="1" thickBot="1">
      <c r="A3599" s="409">
        <v>202202</v>
      </c>
      <c r="B3599" s="416" t="s">
        <v>1828</v>
      </c>
      <c r="C3599" s="417" t="s">
        <v>1736</v>
      </c>
      <c r="D3599" s="418" t="s">
        <v>337</v>
      </c>
      <c r="E3599" s="419">
        <v>41979</v>
      </c>
      <c r="F3599" s="413">
        <v>107.45</v>
      </c>
      <c r="G3599" s="414">
        <f t="shared" si="112"/>
        <v>390.68403908794789</v>
      </c>
      <c r="H3599" s="415">
        <f t="shared" si="113"/>
        <v>1.9534201954397394</v>
      </c>
    </row>
    <row r="3600" spans="1:8" ht="15" hidden="1" thickBot="1">
      <c r="A3600" s="409">
        <v>202202</v>
      </c>
      <c r="B3600" s="416" t="s">
        <v>1829</v>
      </c>
      <c r="C3600" s="417" t="s">
        <v>1736</v>
      </c>
      <c r="D3600" s="418" t="s">
        <v>339</v>
      </c>
      <c r="E3600" s="419">
        <v>210</v>
      </c>
      <c r="F3600" s="413">
        <v>107.45</v>
      </c>
      <c r="G3600" s="414">
        <f t="shared" si="112"/>
        <v>1.9543973941368078</v>
      </c>
      <c r="H3600" s="415">
        <f t="shared" si="113"/>
        <v>1.9543973941368078</v>
      </c>
    </row>
    <row r="3601" spans="1:8" ht="15" hidden="1" thickBot="1">
      <c r="A3601" s="409">
        <v>202202</v>
      </c>
      <c r="B3601" s="416" t="s">
        <v>1830</v>
      </c>
      <c r="C3601" s="417" t="s">
        <v>1736</v>
      </c>
      <c r="D3601" s="418" t="s">
        <v>337</v>
      </c>
      <c r="E3601" s="419">
        <v>43511</v>
      </c>
      <c r="F3601" s="413">
        <v>107.45</v>
      </c>
      <c r="G3601" s="414">
        <f t="shared" si="112"/>
        <v>404.94183341088876</v>
      </c>
      <c r="H3601" s="415">
        <f t="shared" si="113"/>
        <v>2.0247091670544437</v>
      </c>
    </row>
    <row r="3602" spans="1:8" ht="15" hidden="1" thickBot="1">
      <c r="A3602" s="409">
        <v>202202</v>
      </c>
      <c r="B3602" s="416" t="s">
        <v>1831</v>
      </c>
      <c r="C3602" s="417" t="s">
        <v>1736</v>
      </c>
      <c r="D3602" s="418" t="s">
        <v>339</v>
      </c>
      <c r="E3602" s="419">
        <v>218</v>
      </c>
      <c r="F3602" s="413">
        <v>107.45</v>
      </c>
      <c r="G3602" s="414">
        <f t="shared" si="112"/>
        <v>2.0288506281991623</v>
      </c>
      <c r="H3602" s="415">
        <f t="shared" si="113"/>
        <v>2.0288506281991623</v>
      </c>
    </row>
    <row r="3603" spans="1:8" ht="15" hidden="1" thickBot="1">
      <c r="A3603" s="409">
        <v>202202</v>
      </c>
      <c r="B3603" s="416" t="s">
        <v>1832</v>
      </c>
      <c r="C3603" s="417" t="s">
        <v>1736</v>
      </c>
      <c r="D3603" s="418" t="s">
        <v>337</v>
      </c>
      <c r="E3603" s="419">
        <v>64179</v>
      </c>
      <c r="F3603" s="413">
        <v>107.45</v>
      </c>
      <c r="G3603" s="414">
        <f t="shared" si="112"/>
        <v>597.29176361098189</v>
      </c>
      <c r="H3603" s="415">
        <f t="shared" si="113"/>
        <v>2.9864588180549094</v>
      </c>
    </row>
    <row r="3604" spans="1:8" ht="15" hidden="1" thickBot="1">
      <c r="A3604" s="409">
        <v>202202</v>
      </c>
      <c r="B3604" s="416" t="s">
        <v>1833</v>
      </c>
      <c r="C3604" s="410" t="s">
        <v>1736</v>
      </c>
      <c r="D3604" s="418" t="s">
        <v>339</v>
      </c>
      <c r="E3604" s="419">
        <v>321</v>
      </c>
      <c r="F3604" s="413">
        <v>107.45</v>
      </c>
      <c r="G3604" s="414">
        <f t="shared" si="112"/>
        <v>2.9874360167519778</v>
      </c>
      <c r="H3604" s="415">
        <f t="shared" si="113"/>
        <v>2.9874360167519778</v>
      </c>
    </row>
    <row r="3605" spans="1:8" ht="15" hidden="1" thickBot="1">
      <c r="A3605" s="409">
        <v>202202</v>
      </c>
      <c r="B3605" s="416" t="s">
        <v>1834</v>
      </c>
      <c r="C3605" s="417" t="s">
        <v>1736</v>
      </c>
      <c r="D3605" s="418" t="s">
        <v>337</v>
      </c>
      <c r="E3605" s="419">
        <v>80529</v>
      </c>
      <c r="F3605" s="413">
        <v>107.45</v>
      </c>
      <c r="G3605" s="414">
        <f t="shared" si="112"/>
        <v>749.45556072591899</v>
      </c>
      <c r="H3605" s="415">
        <f t="shared" si="113"/>
        <v>3.7472778036295948</v>
      </c>
    </row>
    <row r="3606" spans="1:8" ht="15" hidden="1" thickBot="1">
      <c r="A3606" s="409">
        <v>202202</v>
      </c>
      <c r="B3606" s="416" t="s">
        <v>1835</v>
      </c>
      <c r="C3606" s="417" t="s">
        <v>1736</v>
      </c>
      <c r="D3606" s="418" t="s">
        <v>339</v>
      </c>
      <c r="E3606" s="419">
        <v>403</v>
      </c>
      <c r="F3606" s="413">
        <v>107.45</v>
      </c>
      <c r="G3606" s="414">
        <f t="shared" si="112"/>
        <v>3.750581665891112</v>
      </c>
      <c r="H3606" s="415">
        <f t="shared" si="113"/>
        <v>3.750581665891112</v>
      </c>
    </row>
    <row r="3607" spans="1:8" ht="15" hidden="1" thickBot="1">
      <c r="A3607" s="409">
        <v>202202</v>
      </c>
      <c r="B3607" s="416" t="s">
        <v>1836</v>
      </c>
      <c r="C3607" s="417" t="s">
        <v>1736</v>
      </c>
      <c r="D3607" s="418" t="s">
        <v>337</v>
      </c>
      <c r="E3607" s="419">
        <v>101544</v>
      </c>
      <c r="F3607" s="413">
        <v>107.45</v>
      </c>
      <c r="G3607" s="414">
        <f t="shared" si="112"/>
        <v>945.03489995346672</v>
      </c>
      <c r="H3607" s="415">
        <f t="shared" si="113"/>
        <v>4.7251744997673333</v>
      </c>
    </row>
    <row r="3608" spans="1:8" ht="15" hidden="1" thickBot="1">
      <c r="A3608" s="409">
        <v>202202</v>
      </c>
      <c r="B3608" s="416" t="s">
        <v>1837</v>
      </c>
      <c r="C3608" s="417" t="s">
        <v>1736</v>
      </c>
      <c r="D3608" s="418" t="s">
        <v>337</v>
      </c>
      <c r="E3608" s="419">
        <v>62441</v>
      </c>
      <c r="F3608" s="413">
        <v>107.45</v>
      </c>
      <c r="G3608" s="414">
        <f t="shared" si="112"/>
        <v>581.11679851093527</v>
      </c>
      <c r="H3608" s="415">
        <f t="shared" si="113"/>
        <v>2.9055839925546763</v>
      </c>
    </row>
    <row r="3609" spans="1:8" ht="15" hidden="1" thickBot="1">
      <c r="A3609" s="409">
        <v>202202</v>
      </c>
      <c r="B3609" s="416" t="s">
        <v>1838</v>
      </c>
      <c r="C3609" s="417" t="s">
        <v>1736</v>
      </c>
      <c r="D3609" s="418" t="s">
        <v>339</v>
      </c>
      <c r="E3609" s="419">
        <v>312</v>
      </c>
      <c r="F3609" s="413">
        <v>107.45</v>
      </c>
      <c r="G3609" s="414">
        <f t="shared" si="112"/>
        <v>2.9036761284318287</v>
      </c>
      <c r="H3609" s="415">
        <f t="shared" si="113"/>
        <v>2.9036761284318287</v>
      </c>
    </row>
    <row r="3610" spans="1:8" ht="15" hidden="1" thickBot="1">
      <c r="A3610" s="409">
        <v>202202</v>
      </c>
      <c r="B3610" s="416" t="s">
        <v>1839</v>
      </c>
      <c r="C3610" s="417" t="s">
        <v>1736</v>
      </c>
      <c r="D3610" s="418" t="s">
        <v>337</v>
      </c>
      <c r="E3610" s="419">
        <v>242734</v>
      </c>
      <c r="F3610" s="413">
        <v>107.45</v>
      </c>
      <c r="G3610" s="414">
        <f t="shared" si="112"/>
        <v>2259.0414146114472</v>
      </c>
      <c r="H3610" s="415">
        <f t="shared" si="113"/>
        <v>11.295207073057236</v>
      </c>
    </row>
    <row r="3611" spans="1:8" ht="15" hidden="1" thickBot="1">
      <c r="A3611" s="409">
        <v>202202</v>
      </c>
      <c r="B3611" s="416" t="s">
        <v>1840</v>
      </c>
      <c r="C3611" s="417" t="s">
        <v>1736</v>
      </c>
      <c r="D3611" s="418" t="s">
        <v>337</v>
      </c>
      <c r="E3611" s="419">
        <v>69059</v>
      </c>
      <c r="F3611" s="413">
        <v>107.45</v>
      </c>
      <c r="G3611" s="414">
        <f t="shared" si="112"/>
        <v>642.70823638901811</v>
      </c>
      <c r="H3611" s="415">
        <f t="shared" si="113"/>
        <v>3.2135411819450908</v>
      </c>
    </row>
    <row r="3612" spans="1:8" ht="15" hidden="1" thickBot="1">
      <c r="A3612" s="409">
        <v>202202</v>
      </c>
      <c r="B3612" s="416" t="s">
        <v>1841</v>
      </c>
      <c r="C3612" s="417" t="s">
        <v>1736</v>
      </c>
      <c r="D3612" s="418" t="s">
        <v>337</v>
      </c>
      <c r="E3612" s="419">
        <v>46344</v>
      </c>
      <c r="F3612" s="413">
        <v>107.45</v>
      </c>
      <c r="G3612" s="414">
        <f t="shared" si="112"/>
        <v>431.30758492322008</v>
      </c>
      <c r="H3612" s="415">
        <f t="shared" si="113"/>
        <v>2.1565379246161003</v>
      </c>
    </row>
    <row r="3613" spans="1:8" ht="15" hidden="1" thickBot="1">
      <c r="A3613" s="409">
        <v>202202</v>
      </c>
      <c r="B3613" s="416" t="s">
        <v>1842</v>
      </c>
      <c r="C3613" s="417" t="s">
        <v>1736</v>
      </c>
      <c r="D3613" s="418" t="s">
        <v>339</v>
      </c>
      <c r="E3613" s="419">
        <v>232</v>
      </c>
      <c r="F3613" s="413">
        <v>107.45</v>
      </c>
      <c r="G3613" s="414">
        <f t="shared" si="112"/>
        <v>2.1591437878082829</v>
      </c>
      <c r="H3613" s="415">
        <f t="shared" si="113"/>
        <v>2.1591437878082829</v>
      </c>
    </row>
    <row r="3614" spans="1:8" ht="15" hidden="1" thickBot="1">
      <c r="A3614" s="409">
        <v>202202</v>
      </c>
      <c r="B3614" s="416" t="s">
        <v>1843</v>
      </c>
      <c r="C3614" s="417" t="s">
        <v>1736</v>
      </c>
      <c r="D3614" s="418" t="s">
        <v>337</v>
      </c>
      <c r="E3614" s="419">
        <v>48702</v>
      </c>
      <c r="F3614" s="413">
        <v>107.45</v>
      </c>
      <c r="G3614" s="414">
        <f t="shared" si="112"/>
        <v>453.25267566309913</v>
      </c>
      <c r="H3614" s="415">
        <f t="shared" si="113"/>
        <v>2.2662633783154957</v>
      </c>
    </row>
    <row r="3615" spans="1:8" ht="15" hidden="1" thickBot="1">
      <c r="A3615" s="409">
        <v>202202</v>
      </c>
      <c r="B3615" s="416" t="s">
        <v>1844</v>
      </c>
      <c r="C3615" s="417" t="s">
        <v>1736</v>
      </c>
      <c r="D3615" s="418" t="s">
        <v>339</v>
      </c>
      <c r="E3615" s="419">
        <v>243</v>
      </c>
      <c r="F3615" s="413">
        <v>107.45</v>
      </c>
      <c r="G3615" s="414">
        <f t="shared" si="112"/>
        <v>2.2615169846440204</v>
      </c>
      <c r="H3615" s="415">
        <f t="shared" si="113"/>
        <v>2.2615169846440204</v>
      </c>
    </row>
    <row r="3616" spans="1:8" ht="15" hidden="1" thickBot="1">
      <c r="A3616" s="409">
        <v>202202</v>
      </c>
      <c r="B3616" s="416" t="s">
        <v>1845</v>
      </c>
      <c r="C3616" s="417" t="s">
        <v>1736</v>
      </c>
      <c r="D3616" s="418" t="s">
        <v>337</v>
      </c>
      <c r="E3616" s="419">
        <v>39118</v>
      </c>
      <c r="F3616" s="413">
        <v>107.45</v>
      </c>
      <c r="G3616" s="414">
        <f t="shared" si="112"/>
        <v>364.05770125639833</v>
      </c>
      <c r="H3616" s="415">
        <f t="shared" si="113"/>
        <v>1.8202885062819916</v>
      </c>
    </row>
    <row r="3617" spans="1:8" ht="15" hidden="1" thickBot="1">
      <c r="A3617" s="409">
        <v>202202</v>
      </c>
      <c r="B3617" s="416" t="s">
        <v>1846</v>
      </c>
      <c r="C3617" s="417" t="s">
        <v>1736</v>
      </c>
      <c r="D3617" s="418" t="s">
        <v>339</v>
      </c>
      <c r="E3617" s="419">
        <v>196</v>
      </c>
      <c r="F3617" s="413">
        <v>107.45</v>
      </c>
      <c r="G3617" s="414">
        <f t="shared" si="112"/>
        <v>1.8241042345276872</v>
      </c>
      <c r="H3617" s="415">
        <f t="shared" si="113"/>
        <v>1.8241042345276872</v>
      </c>
    </row>
    <row r="3618" spans="1:8" ht="15" hidden="1" thickBot="1">
      <c r="A3618" s="409">
        <v>202202</v>
      </c>
      <c r="B3618" s="416" t="s">
        <v>1847</v>
      </c>
      <c r="C3618" s="417" t="s">
        <v>1736</v>
      </c>
      <c r="D3618" s="418" t="s">
        <v>339</v>
      </c>
      <c r="E3618" s="419">
        <v>221</v>
      </c>
      <c r="F3618" s="413">
        <v>107.45</v>
      </c>
      <c r="G3618" s="414">
        <f t="shared" si="112"/>
        <v>2.0567705909725453</v>
      </c>
      <c r="H3618" s="415">
        <f t="shared" si="113"/>
        <v>2.0567705909725453</v>
      </c>
    </row>
    <row r="3619" spans="1:8" ht="15" hidden="1" thickBot="1">
      <c r="A3619" s="409">
        <v>202202</v>
      </c>
      <c r="B3619" s="416" t="s">
        <v>1848</v>
      </c>
      <c r="C3619" s="417" t="s">
        <v>1736</v>
      </c>
      <c r="D3619" s="418" t="s">
        <v>337</v>
      </c>
      <c r="E3619" s="419">
        <v>39118</v>
      </c>
      <c r="F3619" s="413">
        <v>107.45</v>
      </c>
      <c r="G3619" s="414">
        <f t="shared" si="112"/>
        <v>364.05770125639833</v>
      </c>
      <c r="H3619" s="415">
        <f t="shared" si="113"/>
        <v>1.8202885062819916</v>
      </c>
    </row>
    <row r="3620" spans="1:8" ht="15" hidden="1" thickBot="1">
      <c r="A3620" s="409">
        <v>202202</v>
      </c>
      <c r="B3620" s="416" t="s">
        <v>1849</v>
      </c>
      <c r="C3620" s="417" t="s">
        <v>1736</v>
      </c>
      <c r="D3620" s="418" t="s">
        <v>339</v>
      </c>
      <c r="E3620" s="419">
        <v>196</v>
      </c>
      <c r="F3620" s="413">
        <v>107.45</v>
      </c>
      <c r="G3620" s="414">
        <f t="shared" si="112"/>
        <v>1.8241042345276872</v>
      </c>
      <c r="H3620" s="415">
        <f t="shared" si="113"/>
        <v>1.8241042345276872</v>
      </c>
    </row>
    <row r="3621" spans="1:8" ht="15" hidden="1" thickBot="1">
      <c r="A3621" s="409">
        <v>202202</v>
      </c>
      <c r="B3621" s="416" t="s">
        <v>1850</v>
      </c>
      <c r="C3621" s="417" t="s">
        <v>1736</v>
      </c>
      <c r="D3621" s="418" t="s">
        <v>337</v>
      </c>
      <c r="E3621" s="419">
        <v>45554</v>
      </c>
      <c r="F3621" s="413">
        <v>107.45</v>
      </c>
      <c r="G3621" s="414">
        <f t="shared" si="112"/>
        <v>423.95532805956259</v>
      </c>
      <c r="H3621" s="415">
        <f t="shared" si="113"/>
        <v>2.1197766402978129</v>
      </c>
    </row>
    <row r="3622" spans="1:8" ht="15" hidden="1" thickBot="1">
      <c r="A3622" s="409">
        <v>202202</v>
      </c>
      <c r="B3622" s="416" t="s">
        <v>1851</v>
      </c>
      <c r="C3622" s="417" t="s">
        <v>1736</v>
      </c>
      <c r="D3622" s="418" t="s">
        <v>337</v>
      </c>
      <c r="E3622" s="419">
        <v>22908</v>
      </c>
      <c r="F3622" s="413">
        <v>107.45</v>
      </c>
      <c r="G3622" s="414">
        <f t="shared" si="112"/>
        <v>213.19683573755233</v>
      </c>
      <c r="H3622" s="415">
        <f t="shared" si="113"/>
        <v>1.0659841786877617</v>
      </c>
    </row>
    <row r="3623" spans="1:8" ht="15" hidden="1" thickBot="1">
      <c r="A3623" s="409">
        <v>202202</v>
      </c>
      <c r="B3623" s="416" t="s">
        <v>1852</v>
      </c>
      <c r="C3623" s="410" t="s">
        <v>1736</v>
      </c>
      <c r="D3623" s="418" t="s">
        <v>337</v>
      </c>
      <c r="E3623" s="419">
        <v>25073</v>
      </c>
      <c r="F3623" s="413">
        <v>107.45</v>
      </c>
      <c r="G3623" s="414">
        <f t="shared" si="112"/>
        <v>233.34574220567706</v>
      </c>
      <c r="H3623" s="415">
        <f t="shared" si="113"/>
        <v>1.1667287110283853</v>
      </c>
    </row>
    <row r="3624" spans="1:8" ht="15" hidden="1" thickBot="1">
      <c r="A3624" s="409">
        <v>202202</v>
      </c>
      <c r="B3624" s="416" t="s">
        <v>1853</v>
      </c>
      <c r="C3624" s="417" t="s">
        <v>1736</v>
      </c>
      <c r="D3624" s="418" t="s">
        <v>337</v>
      </c>
      <c r="E3624" s="419">
        <v>16248</v>
      </c>
      <c r="F3624" s="413">
        <v>107.45</v>
      </c>
      <c r="G3624" s="414">
        <f t="shared" si="112"/>
        <v>151.21451838064215</v>
      </c>
      <c r="H3624" s="415">
        <f t="shared" si="113"/>
        <v>0.75607259190321074</v>
      </c>
    </row>
    <row r="3625" spans="1:8" ht="15" hidden="1" thickBot="1">
      <c r="A3625" s="409">
        <v>202202</v>
      </c>
      <c r="B3625" s="416" t="s">
        <v>1854</v>
      </c>
      <c r="C3625" s="417" t="s">
        <v>1736</v>
      </c>
      <c r="D3625" s="418" t="s">
        <v>339</v>
      </c>
      <c r="E3625" s="419">
        <v>396</v>
      </c>
      <c r="F3625" s="413">
        <v>107.45</v>
      </c>
      <c r="G3625" s="414">
        <f t="shared" si="112"/>
        <v>3.6854350860865517</v>
      </c>
      <c r="H3625" s="415">
        <f t="shared" si="113"/>
        <v>3.6854350860865517</v>
      </c>
    </row>
    <row r="3626" spans="1:8" ht="15" hidden="1" thickBot="1">
      <c r="A3626" s="409">
        <v>202202</v>
      </c>
      <c r="B3626" s="416" t="s">
        <v>1855</v>
      </c>
      <c r="C3626" s="417" t="s">
        <v>1736</v>
      </c>
      <c r="D3626" s="418" t="s">
        <v>339</v>
      </c>
      <c r="E3626" s="419">
        <v>228</v>
      </c>
      <c r="F3626" s="413">
        <v>107.45</v>
      </c>
      <c r="G3626" s="414">
        <f t="shared" si="112"/>
        <v>2.1219171707771056</v>
      </c>
      <c r="H3626" s="415">
        <f t="shared" si="113"/>
        <v>2.1219171707771056</v>
      </c>
    </row>
    <row r="3627" spans="1:8" ht="15" hidden="1" thickBot="1">
      <c r="A3627" s="409">
        <v>202202</v>
      </c>
      <c r="B3627" s="416" t="s">
        <v>1856</v>
      </c>
      <c r="C3627" s="417" t="s">
        <v>1736</v>
      </c>
      <c r="D3627" s="418" t="s">
        <v>337</v>
      </c>
      <c r="E3627" s="419">
        <v>39118</v>
      </c>
      <c r="F3627" s="413">
        <v>107.45</v>
      </c>
      <c r="G3627" s="414">
        <f t="shared" si="112"/>
        <v>364.05770125639833</v>
      </c>
      <c r="H3627" s="415">
        <f t="shared" si="113"/>
        <v>1.8202885062819916</v>
      </c>
    </row>
    <row r="3628" spans="1:8" ht="15" hidden="1" thickBot="1">
      <c r="A3628" s="409">
        <v>202202</v>
      </c>
      <c r="B3628" s="416" t="s">
        <v>1857</v>
      </c>
      <c r="C3628" s="417" t="s">
        <v>1736</v>
      </c>
      <c r="D3628" s="418" t="s">
        <v>337</v>
      </c>
      <c r="E3628" s="419">
        <v>39118</v>
      </c>
      <c r="F3628" s="413">
        <v>107.45</v>
      </c>
      <c r="G3628" s="414">
        <f t="shared" si="112"/>
        <v>364.05770125639833</v>
      </c>
      <c r="H3628" s="415">
        <f t="shared" si="113"/>
        <v>1.8202885062819916</v>
      </c>
    </row>
    <row r="3629" spans="1:8" ht="15" hidden="1" thickBot="1">
      <c r="A3629" s="409">
        <v>202202</v>
      </c>
      <c r="B3629" s="416" t="s">
        <v>1858</v>
      </c>
      <c r="C3629" s="417" t="s">
        <v>1736</v>
      </c>
      <c r="D3629" s="418" t="s">
        <v>339</v>
      </c>
      <c r="E3629" s="419">
        <v>196</v>
      </c>
      <c r="F3629" s="413">
        <v>107.45</v>
      </c>
      <c r="G3629" s="414">
        <f t="shared" si="112"/>
        <v>1.8241042345276872</v>
      </c>
      <c r="H3629" s="415">
        <f t="shared" si="113"/>
        <v>1.8241042345276872</v>
      </c>
    </row>
    <row r="3630" spans="1:8" ht="15" hidden="1" thickBot="1">
      <c r="A3630" s="409">
        <v>202202</v>
      </c>
      <c r="B3630" s="416" t="s">
        <v>1859</v>
      </c>
      <c r="C3630" s="417" t="s">
        <v>1736</v>
      </c>
      <c r="D3630" s="418" t="s">
        <v>339</v>
      </c>
      <c r="E3630" s="419">
        <v>196</v>
      </c>
      <c r="F3630" s="413">
        <v>107.45</v>
      </c>
      <c r="G3630" s="414">
        <f t="shared" si="112"/>
        <v>1.8241042345276872</v>
      </c>
      <c r="H3630" s="415">
        <f t="shared" si="113"/>
        <v>1.8241042345276872</v>
      </c>
    </row>
    <row r="3631" spans="1:8" ht="15" hidden="1" thickBot="1">
      <c r="A3631" s="409">
        <v>202202</v>
      </c>
      <c r="B3631" s="416" t="s">
        <v>1860</v>
      </c>
      <c r="C3631" s="417" t="s">
        <v>1736</v>
      </c>
      <c r="D3631" s="418" t="s">
        <v>337</v>
      </c>
      <c r="E3631" s="419">
        <v>39118</v>
      </c>
      <c r="F3631" s="413">
        <v>107.45</v>
      </c>
      <c r="G3631" s="414">
        <f t="shared" si="112"/>
        <v>364.05770125639833</v>
      </c>
      <c r="H3631" s="415">
        <f t="shared" si="113"/>
        <v>1.8202885062819916</v>
      </c>
    </row>
    <row r="3632" spans="1:8" ht="15" hidden="1" thickBot="1">
      <c r="A3632" s="409">
        <v>202202</v>
      </c>
      <c r="B3632" s="416" t="s">
        <v>1861</v>
      </c>
      <c r="C3632" s="417" t="s">
        <v>1736</v>
      </c>
      <c r="D3632" s="418" t="s">
        <v>337</v>
      </c>
      <c r="E3632" s="419">
        <v>34037</v>
      </c>
      <c r="F3632" s="413">
        <v>107.45</v>
      </c>
      <c r="G3632" s="414">
        <f t="shared" si="112"/>
        <v>316.77059097254534</v>
      </c>
      <c r="H3632" s="415">
        <f t="shared" si="113"/>
        <v>1.5838529548627267</v>
      </c>
    </row>
    <row r="3633" spans="1:8" ht="15" hidden="1" thickBot="1">
      <c r="A3633" s="409">
        <v>202202</v>
      </c>
      <c r="B3633" s="416" t="s">
        <v>1862</v>
      </c>
      <c r="C3633" s="417" t="s">
        <v>1736</v>
      </c>
      <c r="D3633" s="418" t="s">
        <v>337</v>
      </c>
      <c r="E3633" s="419">
        <v>39118</v>
      </c>
      <c r="F3633" s="413">
        <v>107.45</v>
      </c>
      <c r="G3633" s="414">
        <f t="shared" si="112"/>
        <v>364.05770125639833</v>
      </c>
      <c r="H3633" s="415">
        <f t="shared" si="113"/>
        <v>1.8202885062819916</v>
      </c>
    </row>
    <row r="3634" spans="1:8" ht="15" hidden="1" thickBot="1">
      <c r="A3634" s="409">
        <v>202202</v>
      </c>
      <c r="B3634" s="416" t="s">
        <v>1863</v>
      </c>
      <c r="C3634" s="417" t="s">
        <v>1736</v>
      </c>
      <c r="D3634" s="418" t="s">
        <v>339</v>
      </c>
      <c r="E3634" s="419">
        <v>196</v>
      </c>
      <c r="F3634" s="413">
        <v>107.45</v>
      </c>
      <c r="G3634" s="414">
        <f t="shared" si="112"/>
        <v>1.8241042345276872</v>
      </c>
      <c r="H3634" s="415">
        <f t="shared" si="113"/>
        <v>1.8241042345276872</v>
      </c>
    </row>
    <row r="3635" spans="1:8" ht="15" hidden="1" thickBot="1">
      <c r="A3635" s="409">
        <v>202202</v>
      </c>
      <c r="B3635" s="416" t="s">
        <v>1864</v>
      </c>
      <c r="C3635" s="417" t="s">
        <v>1736</v>
      </c>
      <c r="D3635" s="418" t="s">
        <v>337</v>
      </c>
      <c r="E3635" s="419">
        <v>39118</v>
      </c>
      <c r="F3635" s="413">
        <v>107.45</v>
      </c>
      <c r="G3635" s="414">
        <f t="shared" si="112"/>
        <v>364.05770125639833</v>
      </c>
      <c r="H3635" s="415">
        <f t="shared" si="113"/>
        <v>1.8202885062819916</v>
      </c>
    </row>
    <row r="3636" spans="1:8" ht="15" hidden="1" thickBot="1">
      <c r="A3636" s="409">
        <v>202202</v>
      </c>
      <c r="B3636" s="416" t="s">
        <v>1865</v>
      </c>
      <c r="C3636" s="417" t="s">
        <v>1736</v>
      </c>
      <c r="D3636" s="418" t="s">
        <v>350</v>
      </c>
      <c r="E3636" s="419">
        <v>0.01</v>
      </c>
      <c r="F3636" s="413">
        <v>107.45</v>
      </c>
      <c r="G3636" s="414">
        <f t="shared" si="112"/>
        <v>9.3066542577943234E-5</v>
      </c>
      <c r="H3636" s="415" t="str">
        <f t="shared" si="113"/>
        <v>VER</v>
      </c>
    </row>
    <row r="3637" spans="1:8" ht="15" hidden="1" thickBot="1">
      <c r="A3637" s="409">
        <v>202202</v>
      </c>
      <c r="B3637" s="416" t="s">
        <v>1866</v>
      </c>
      <c r="C3637" s="417" t="s">
        <v>1736</v>
      </c>
      <c r="D3637" s="418" t="s">
        <v>337</v>
      </c>
      <c r="E3637" s="419">
        <v>32017</v>
      </c>
      <c r="F3637" s="413">
        <v>107.45</v>
      </c>
      <c r="G3637" s="414">
        <f t="shared" si="112"/>
        <v>297.97114937180083</v>
      </c>
      <c r="H3637" s="415">
        <f t="shared" si="113"/>
        <v>1.4898557468590041</v>
      </c>
    </row>
    <row r="3638" spans="1:8" ht="15" hidden="1" thickBot="1">
      <c r="A3638" s="409">
        <v>202202</v>
      </c>
      <c r="B3638" s="416" t="s">
        <v>1867</v>
      </c>
      <c r="C3638" s="417" t="s">
        <v>1736</v>
      </c>
      <c r="D3638" s="418" t="s">
        <v>339</v>
      </c>
      <c r="E3638" s="419">
        <v>160</v>
      </c>
      <c r="F3638" s="413">
        <v>107.45</v>
      </c>
      <c r="G3638" s="414">
        <f t="shared" si="112"/>
        <v>1.4890646812470916</v>
      </c>
      <c r="H3638" s="415">
        <f t="shared" si="113"/>
        <v>1.4890646812470916</v>
      </c>
    </row>
    <row r="3639" spans="1:8" ht="15" hidden="1" thickBot="1">
      <c r="A3639" s="409">
        <v>202202</v>
      </c>
      <c r="B3639" s="416" t="s">
        <v>1868</v>
      </c>
      <c r="C3639" s="417" t="s">
        <v>1736</v>
      </c>
      <c r="D3639" s="418" t="s">
        <v>337</v>
      </c>
      <c r="E3639" s="419">
        <v>32017</v>
      </c>
      <c r="F3639" s="413">
        <v>107.45</v>
      </c>
      <c r="G3639" s="414">
        <f t="shared" si="112"/>
        <v>297.97114937180083</v>
      </c>
      <c r="H3639" s="415">
        <f t="shared" si="113"/>
        <v>1.4898557468590041</v>
      </c>
    </row>
    <row r="3640" spans="1:8" ht="15" hidden="1" thickBot="1">
      <c r="A3640" s="409">
        <v>202202</v>
      </c>
      <c r="B3640" s="416" t="s">
        <v>1869</v>
      </c>
      <c r="C3640" s="417" t="s">
        <v>1736</v>
      </c>
      <c r="D3640" s="418" t="s">
        <v>337</v>
      </c>
      <c r="E3640" s="419">
        <v>32017</v>
      </c>
      <c r="F3640" s="413">
        <v>107.45</v>
      </c>
      <c r="G3640" s="414">
        <f t="shared" si="112"/>
        <v>297.97114937180083</v>
      </c>
      <c r="H3640" s="415">
        <f t="shared" si="113"/>
        <v>1.4898557468590041</v>
      </c>
    </row>
    <row r="3641" spans="1:8" ht="15" hidden="1" thickBot="1">
      <c r="A3641" s="409">
        <v>202202</v>
      </c>
      <c r="B3641" s="416" t="s">
        <v>1870</v>
      </c>
      <c r="C3641" s="417" t="s">
        <v>1736</v>
      </c>
      <c r="D3641" s="418" t="s">
        <v>339</v>
      </c>
      <c r="E3641" s="419">
        <v>160</v>
      </c>
      <c r="F3641" s="413">
        <v>107.45</v>
      </c>
      <c r="G3641" s="414">
        <f t="shared" si="112"/>
        <v>1.4890646812470916</v>
      </c>
      <c r="H3641" s="415">
        <f t="shared" si="113"/>
        <v>1.4890646812470916</v>
      </c>
    </row>
    <row r="3642" spans="1:8" ht="15" hidden="1" thickBot="1">
      <c r="A3642" s="409">
        <v>202202</v>
      </c>
      <c r="B3642" s="416" t="s">
        <v>1871</v>
      </c>
      <c r="C3642" s="417" t="s">
        <v>1736</v>
      </c>
      <c r="D3642" s="418" t="s">
        <v>374</v>
      </c>
      <c r="E3642" s="419">
        <v>0.01</v>
      </c>
      <c r="F3642" s="413">
        <v>107.45</v>
      </c>
      <c r="G3642" s="414">
        <f t="shared" si="112"/>
        <v>9.3066542577943234E-5</v>
      </c>
      <c r="H3642" s="415" t="str">
        <f t="shared" si="113"/>
        <v>VER</v>
      </c>
    </row>
    <row r="3643" spans="1:8" ht="15" hidden="1" thickBot="1">
      <c r="A3643" s="409">
        <v>202202</v>
      </c>
      <c r="B3643" s="416" t="s">
        <v>1872</v>
      </c>
      <c r="C3643" s="417" t="s">
        <v>1736</v>
      </c>
      <c r="D3643" s="418" t="s">
        <v>337</v>
      </c>
      <c r="E3643" s="419">
        <v>39118</v>
      </c>
      <c r="F3643" s="413">
        <v>107.45</v>
      </c>
      <c r="G3643" s="414">
        <f t="shared" si="112"/>
        <v>364.05770125639833</v>
      </c>
      <c r="H3643" s="415">
        <f t="shared" si="113"/>
        <v>1.8202885062819916</v>
      </c>
    </row>
    <row r="3644" spans="1:8" ht="15" hidden="1" thickBot="1">
      <c r="A3644" s="409">
        <v>202202</v>
      </c>
      <c r="B3644" s="416" t="s">
        <v>1873</v>
      </c>
      <c r="C3644" s="417" t="s">
        <v>1736</v>
      </c>
      <c r="D3644" s="418" t="s">
        <v>339</v>
      </c>
      <c r="E3644" s="419">
        <v>196</v>
      </c>
      <c r="F3644" s="413">
        <v>107.45</v>
      </c>
      <c r="G3644" s="414">
        <f t="shared" si="112"/>
        <v>1.8241042345276872</v>
      </c>
      <c r="H3644" s="415">
        <f t="shared" si="113"/>
        <v>1.8241042345276872</v>
      </c>
    </row>
    <row r="3645" spans="1:8" ht="15" hidden="1" thickBot="1">
      <c r="A3645" s="409">
        <v>202202</v>
      </c>
      <c r="B3645" s="416" t="s">
        <v>1874</v>
      </c>
      <c r="C3645" s="410" t="s">
        <v>1736</v>
      </c>
      <c r="D3645" s="418" t="s">
        <v>337</v>
      </c>
      <c r="E3645" s="419">
        <v>34037</v>
      </c>
      <c r="F3645" s="413">
        <v>107.45</v>
      </c>
      <c r="G3645" s="414">
        <f t="shared" si="112"/>
        <v>316.77059097254534</v>
      </c>
      <c r="H3645" s="415">
        <f t="shared" si="113"/>
        <v>1.5838529548627267</v>
      </c>
    </row>
    <row r="3646" spans="1:8" ht="15" hidden="1" thickBot="1">
      <c r="A3646" s="409">
        <v>202202</v>
      </c>
      <c r="B3646" s="416" t="s">
        <v>1875</v>
      </c>
      <c r="C3646" s="410" t="s">
        <v>1736</v>
      </c>
      <c r="D3646" s="418" t="s">
        <v>337</v>
      </c>
      <c r="E3646" s="419">
        <v>39118</v>
      </c>
      <c r="F3646" s="413">
        <v>107.45</v>
      </c>
      <c r="G3646" s="414">
        <f t="shared" si="112"/>
        <v>364.05770125639833</v>
      </c>
      <c r="H3646" s="415">
        <f t="shared" si="113"/>
        <v>1.8202885062819916</v>
      </c>
    </row>
    <row r="3647" spans="1:8" ht="15" hidden="1" thickBot="1">
      <c r="A3647" s="409">
        <v>202202</v>
      </c>
      <c r="B3647" s="416" t="s">
        <v>1876</v>
      </c>
      <c r="C3647" s="417" t="s">
        <v>1736</v>
      </c>
      <c r="D3647" s="418" t="s">
        <v>339</v>
      </c>
      <c r="E3647" s="419">
        <v>196</v>
      </c>
      <c r="F3647" s="413">
        <v>107.45</v>
      </c>
      <c r="G3647" s="414">
        <f t="shared" si="112"/>
        <v>1.8241042345276872</v>
      </c>
      <c r="H3647" s="415">
        <f t="shared" si="113"/>
        <v>1.8241042345276872</v>
      </c>
    </row>
    <row r="3648" spans="1:8" ht="15" hidden="1" thickBot="1">
      <c r="A3648" s="409">
        <v>202202</v>
      </c>
      <c r="B3648" s="416" t="s">
        <v>1877</v>
      </c>
      <c r="C3648" s="417" t="s">
        <v>1736</v>
      </c>
      <c r="D3648" s="418" t="s">
        <v>337</v>
      </c>
      <c r="E3648" s="419">
        <v>40286</v>
      </c>
      <c r="F3648" s="413">
        <v>107.45</v>
      </c>
      <c r="G3648" s="414">
        <f t="shared" si="112"/>
        <v>374.92787342950209</v>
      </c>
      <c r="H3648" s="415">
        <f t="shared" si="113"/>
        <v>1.8746393671475103</v>
      </c>
    </row>
    <row r="3649" spans="1:8" ht="15" hidden="1" thickBot="1">
      <c r="A3649" s="409">
        <v>202202</v>
      </c>
      <c r="B3649" s="416" t="s">
        <v>1878</v>
      </c>
      <c r="C3649" s="417" t="s">
        <v>1736</v>
      </c>
      <c r="D3649" s="418" t="s">
        <v>339</v>
      </c>
      <c r="E3649" s="419">
        <v>201</v>
      </c>
      <c r="F3649" s="413">
        <v>107.45</v>
      </c>
      <c r="G3649" s="414">
        <f t="shared" si="112"/>
        <v>1.8706375058166589</v>
      </c>
      <c r="H3649" s="415">
        <f t="shared" si="113"/>
        <v>1.8706375058166589</v>
      </c>
    </row>
    <row r="3650" spans="1:8" ht="15" hidden="1" thickBot="1">
      <c r="A3650" s="409">
        <v>202202</v>
      </c>
      <c r="B3650" s="416" t="s">
        <v>1879</v>
      </c>
      <c r="C3650" s="417" t="s">
        <v>784</v>
      </c>
      <c r="D3650" s="418" t="s">
        <v>337</v>
      </c>
      <c r="E3650" s="419">
        <v>45530</v>
      </c>
      <c r="F3650" s="413">
        <v>107.45</v>
      </c>
      <c r="G3650" s="414">
        <f t="shared" ref="G3650:G3713" si="114">+E3650/F3650</f>
        <v>423.73196835737554</v>
      </c>
      <c r="H3650" s="415">
        <f t="shared" ref="H3650:H3713" si="115">IF(D3650="TB",G3650/200,IF(D3650="LT",G3650,"VER"))</f>
        <v>2.1186598417868776</v>
      </c>
    </row>
    <row r="3651" spans="1:8" ht="15" hidden="1" thickBot="1">
      <c r="A3651" s="409">
        <v>202202</v>
      </c>
      <c r="B3651" s="416" t="s">
        <v>1880</v>
      </c>
      <c r="C3651" s="417" t="s">
        <v>784</v>
      </c>
      <c r="D3651" s="418" t="s">
        <v>337</v>
      </c>
      <c r="E3651" s="419">
        <v>61676</v>
      </c>
      <c r="F3651" s="413">
        <v>107.45</v>
      </c>
      <c r="G3651" s="414">
        <f t="shared" si="114"/>
        <v>573.99720800372268</v>
      </c>
      <c r="H3651" s="415">
        <f t="shared" si="115"/>
        <v>2.8699860400186132</v>
      </c>
    </row>
    <row r="3652" spans="1:8" ht="15" hidden="1" thickBot="1">
      <c r="A3652" s="409">
        <v>202202</v>
      </c>
      <c r="B3652" s="416" t="s">
        <v>1881</v>
      </c>
      <c r="C3652" s="417" t="s">
        <v>784</v>
      </c>
      <c r="D3652" s="418" t="s">
        <v>337</v>
      </c>
      <c r="E3652" s="419">
        <v>58484</v>
      </c>
      <c r="F3652" s="413">
        <v>107.45</v>
      </c>
      <c r="G3652" s="414">
        <f t="shared" si="114"/>
        <v>544.29036761284317</v>
      </c>
      <c r="H3652" s="415">
        <f t="shared" si="115"/>
        <v>2.7214518380642159</v>
      </c>
    </row>
    <row r="3653" spans="1:8" ht="15" hidden="1" thickBot="1">
      <c r="A3653" s="409">
        <v>202202</v>
      </c>
      <c r="B3653" s="416" t="s">
        <v>1882</v>
      </c>
      <c r="C3653" s="417" t="s">
        <v>784</v>
      </c>
      <c r="D3653" s="418" t="s">
        <v>339</v>
      </c>
      <c r="E3653" s="419">
        <v>292</v>
      </c>
      <c r="F3653" s="413">
        <v>107.45</v>
      </c>
      <c r="G3653" s="414">
        <f t="shared" si="114"/>
        <v>2.7175430432759424</v>
      </c>
      <c r="H3653" s="415">
        <f t="shared" si="115"/>
        <v>2.7175430432759424</v>
      </c>
    </row>
    <row r="3654" spans="1:8" ht="15" hidden="1" thickBot="1">
      <c r="A3654" s="409">
        <v>202202</v>
      </c>
      <c r="B3654" s="416" t="s">
        <v>1883</v>
      </c>
      <c r="C3654" s="417" t="s">
        <v>784</v>
      </c>
      <c r="D3654" s="418" t="s">
        <v>337</v>
      </c>
      <c r="E3654" s="419">
        <v>49506</v>
      </c>
      <c r="F3654" s="413">
        <v>107.45</v>
      </c>
      <c r="G3654" s="414">
        <f t="shared" si="114"/>
        <v>460.73522568636577</v>
      </c>
      <c r="H3654" s="415">
        <f t="shared" si="115"/>
        <v>2.303676128431829</v>
      </c>
    </row>
    <row r="3655" spans="1:8" ht="15" hidden="1" thickBot="1">
      <c r="A3655" s="409">
        <v>202202</v>
      </c>
      <c r="B3655" s="416" t="s">
        <v>1884</v>
      </c>
      <c r="C3655" s="417" t="s">
        <v>784</v>
      </c>
      <c r="D3655" s="418" t="s">
        <v>337</v>
      </c>
      <c r="E3655" s="419">
        <v>58484</v>
      </c>
      <c r="F3655" s="413">
        <v>107.45</v>
      </c>
      <c r="G3655" s="414">
        <f t="shared" si="114"/>
        <v>544.29036761284317</v>
      </c>
      <c r="H3655" s="415">
        <f t="shared" si="115"/>
        <v>2.7214518380642159</v>
      </c>
    </row>
    <row r="3656" spans="1:8" ht="15" hidden="1" thickBot="1">
      <c r="A3656" s="409">
        <v>202202</v>
      </c>
      <c r="B3656" s="416" t="s">
        <v>1885</v>
      </c>
      <c r="C3656" s="417" t="s">
        <v>784</v>
      </c>
      <c r="D3656" s="418" t="s">
        <v>337</v>
      </c>
      <c r="E3656" s="419">
        <v>58484</v>
      </c>
      <c r="F3656" s="413">
        <v>107.45</v>
      </c>
      <c r="G3656" s="414">
        <f t="shared" si="114"/>
        <v>544.29036761284317</v>
      </c>
      <c r="H3656" s="415">
        <f t="shared" si="115"/>
        <v>2.7214518380642159</v>
      </c>
    </row>
    <row r="3657" spans="1:8" ht="15" hidden="1" thickBot="1">
      <c r="A3657" s="409">
        <v>202202</v>
      </c>
      <c r="B3657" s="416" t="s">
        <v>1886</v>
      </c>
      <c r="C3657" s="417" t="s">
        <v>784</v>
      </c>
      <c r="D3657" s="418" t="s">
        <v>339</v>
      </c>
      <c r="E3657" s="419">
        <v>292</v>
      </c>
      <c r="F3657" s="413">
        <v>107.45</v>
      </c>
      <c r="G3657" s="414">
        <f t="shared" si="114"/>
        <v>2.7175430432759424</v>
      </c>
      <c r="H3657" s="415">
        <f t="shared" si="115"/>
        <v>2.7175430432759424</v>
      </c>
    </row>
    <row r="3658" spans="1:8" ht="15" hidden="1" thickBot="1">
      <c r="A3658" s="409">
        <v>202202</v>
      </c>
      <c r="B3658" s="416" t="s">
        <v>1887</v>
      </c>
      <c r="C3658" s="417" t="s">
        <v>784</v>
      </c>
      <c r="D3658" s="418" t="s">
        <v>337</v>
      </c>
      <c r="E3658" s="419">
        <v>57554</v>
      </c>
      <c r="F3658" s="413">
        <v>107.45</v>
      </c>
      <c r="G3658" s="414">
        <f t="shared" si="114"/>
        <v>535.63517915309444</v>
      </c>
      <c r="H3658" s="415">
        <f t="shared" si="115"/>
        <v>2.678175895765472</v>
      </c>
    </row>
    <row r="3659" spans="1:8" ht="15" hidden="1" thickBot="1">
      <c r="A3659" s="409">
        <v>202202</v>
      </c>
      <c r="B3659" s="416" t="s">
        <v>1888</v>
      </c>
      <c r="C3659" s="417" t="s">
        <v>784</v>
      </c>
      <c r="D3659" s="418" t="s">
        <v>337</v>
      </c>
      <c r="E3659" s="419">
        <v>40321</v>
      </c>
      <c r="F3659" s="413">
        <v>107.45</v>
      </c>
      <c r="G3659" s="414">
        <f t="shared" si="114"/>
        <v>375.25360632852488</v>
      </c>
      <c r="H3659" s="415">
        <f t="shared" si="115"/>
        <v>1.8762680316426243</v>
      </c>
    </row>
    <row r="3660" spans="1:8" ht="15" hidden="1" thickBot="1">
      <c r="A3660" s="409">
        <v>202202</v>
      </c>
      <c r="B3660" s="416" t="s">
        <v>1889</v>
      </c>
      <c r="C3660" s="417" t="s">
        <v>1495</v>
      </c>
      <c r="D3660" s="418" t="s">
        <v>337</v>
      </c>
      <c r="E3660" s="419">
        <v>4243</v>
      </c>
      <c r="F3660" s="413">
        <v>107.45</v>
      </c>
      <c r="G3660" s="414">
        <f t="shared" si="114"/>
        <v>39.488134015821309</v>
      </c>
      <c r="H3660" s="415">
        <f t="shared" si="115"/>
        <v>0.19744067007910654</v>
      </c>
    </row>
    <row r="3661" spans="1:8" ht="15" hidden="1" thickBot="1">
      <c r="A3661" s="409">
        <v>202202</v>
      </c>
      <c r="B3661" s="416" t="s">
        <v>1890</v>
      </c>
      <c r="C3661" s="417" t="s">
        <v>1495</v>
      </c>
      <c r="D3661" s="418" t="s">
        <v>339</v>
      </c>
      <c r="E3661" s="419">
        <v>21.2</v>
      </c>
      <c r="F3661" s="413">
        <v>107.45</v>
      </c>
      <c r="G3661" s="414">
        <f t="shared" si="114"/>
        <v>0.19730107026523963</v>
      </c>
      <c r="H3661" s="415">
        <f t="shared" si="115"/>
        <v>0.19730107026523963</v>
      </c>
    </row>
    <row r="3662" spans="1:8" ht="15" hidden="1" thickBot="1">
      <c r="A3662" s="409">
        <v>202202</v>
      </c>
      <c r="B3662" s="416" t="s">
        <v>1891</v>
      </c>
      <c r="C3662" s="417" t="s">
        <v>1892</v>
      </c>
      <c r="D3662" s="418" t="s">
        <v>337</v>
      </c>
      <c r="E3662" s="419">
        <v>51051</v>
      </c>
      <c r="F3662" s="413">
        <v>107.45</v>
      </c>
      <c r="G3662" s="414">
        <f t="shared" si="114"/>
        <v>475.11400651465794</v>
      </c>
      <c r="H3662" s="415">
        <f t="shared" si="115"/>
        <v>2.3755700325732896</v>
      </c>
    </row>
    <row r="3663" spans="1:8" ht="15" hidden="1" thickBot="1">
      <c r="A3663" s="409">
        <v>202202</v>
      </c>
      <c r="B3663" s="416" t="s">
        <v>1893</v>
      </c>
      <c r="C3663" s="417" t="s">
        <v>1892</v>
      </c>
      <c r="D3663" s="418" t="s">
        <v>339</v>
      </c>
      <c r="E3663" s="419">
        <v>255</v>
      </c>
      <c r="F3663" s="413">
        <v>107.45</v>
      </c>
      <c r="G3663" s="414">
        <f t="shared" si="114"/>
        <v>2.3731968357375521</v>
      </c>
      <c r="H3663" s="415">
        <f t="shared" si="115"/>
        <v>2.3731968357375521</v>
      </c>
    </row>
    <row r="3664" spans="1:8" ht="15" hidden="1" thickBot="1">
      <c r="A3664" s="409">
        <v>202202</v>
      </c>
      <c r="B3664" s="416" t="s">
        <v>1894</v>
      </c>
      <c r="C3664" s="417" t="s">
        <v>1892</v>
      </c>
      <c r="D3664" s="418" t="s">
        <v>337</v>
      </c>
      <c r="E3664" s="419">
        <v>46635</v>
      </c>
      <c r="F3664" s="413">
        <v>107.45</v>
      </c>
      <c r="G3664" s="414">
        <f t="shared" si="114"/>
        <v>434.01582131223824</v>
      </c>
      <c r="H3664" s="415">
        <f t="shared" si="115"/>
        <v>2.1700791065611913</v>
      </c>
    </row>
    <row r="3665" spans="1:8" ht="15" hidden="1" thickBot="1">
      <c r="A3665" s="409">
        <v>202202</v>
      </c>
      <c r="B3665" s="416" t="s">
        <v>17</v>
      </c>
      <c r="C3665" s="417" t="s">
        <v>1892</v>
      </c>
      <c r="D3665" s="418" t="s">
        <v>337</v>
      </c>
      <c r="E3665" s="419">
        <v>65525</v>
      </c>
      <c r="F3665" s="413">
        <v>107.45</v>
      </c>
      <c r="G3665" s="414">
        <f t="shared" si="114"/>
        <v>609.81852024197303</v>
      </c>
      <c r="H3665" s="415">
        <f t="shared" si="115"/>
        <v>3.0490926012098654</v>
      </c>
    </row>
    <row r="3666" spans="1:8" ht="15" hidden="1" thickBot="1">
      <c r="A3666" s="409">
        <v>202202</v>
      </c>
      <c r="B3666" s="416" t="s">
        <v>1895</v>
      </c>
      <c r="C3666" s="417" t="s">
        <v>1892</v>
      </c>
      <c r="D3666" s="418" t="s">
        <v>339</v>
      </c>
      <c r="E3666" s="419">
        <v>328</v>
      </c>
      <c r="F3666" s="413">
        <v>107.45</v>
      </c>
      <c r="G3666" s="414">
        <f t="shared" si="114"/>
        <v>3.0525825965565376</v>
      </c>
      <c r="H3666" s="415">
        <f t="shared" si="115"/>
        <v>3.0525825965565376</v>
      </c>
    </row>
    <row r="3667" spans="1:8" ht="15" hidden="1" thickBot="1">
      <c r="A3667" s="409">
        <v>202202</v>
      </c>
      <c r="B3667" s="416" t="s">
        <v>1896</v>
      </c>
      <c r="C3667" s="417" t="s">
        <v>1892</v>
      </c>
      <c r="D3667" s="418" t="s">
        <v>337</v>
      </c>
      <c r="E3667" s="419">
        <v>57099</v>
      </c>
      <c r="F3667" s="413">
        <v>107.45</v>
      </c>
      <c r="G3667" s="414">
        <f t="shared" si="114"/>
        <v>531.40065146579798</v>
      </c>
      <c r="H3667" s="415">
        <f t="shared" si="115"/>
        <v>2.6570032573289897</v>
      </c>
    </row>
    <row r="3668" spans="1:8" ht="15" hidden="1" thickBot="1">
      <c r="A3668" s="409">
        <v>202202</v>
      </c>
      <c r="B3668" s="416" t="s">
        <v>1897</v>
      </c>
      <c r="C3668" s="417" t="s">
        <v>1892</v>
      </c>
      <c r="D3668" s="418" t="s">
        <v>339</v>
      </c>
      <c r="E3668" s="419">
        <v>285</v>
      </c>
      <c r="F3668" s="413">
        <v>107.45</v>
      </c>
      <c r="G3668" s="414">
        <f t="shared" si="114"/>
        <v>2.6523964634713821</v>
      </c>
      <c r="H3668" s="415">
        <f t="shared" si="115"/>
        <v>2.6523964634713821</v>
      </c>
    </row>
    <row r="3669" spans="1:8" ht="15" hidden="1" thickBot="1">
      <c r="A3669" s="409">
        <v>202202</v>
      </c>
      <c r="B3669" s="416" t="s">
        <v>1898</v>
      </c>
      <c r="C3669" s="417" t="s">
        <v>1892</v>
      </c>
      <c r="D3669" s="418" t="s">
        <v>339</v>
      </c>
      <c r="E3669" s="419">
        <v>252</v>
      </c>
      <c r="F3669" s="413">
        <v>107.45</v>
      </c>
      <c r="G3669" s="414">
        <f t="shared" si="114"/>
        <v>2.3452768729641695</v>
      </c>
      <c r="H3669" s="415">
        <f t="shared" si="115"/>
        <v>2.3452768729641695</v>
      </c>
    </row>
    <row r="3670" spans="1:8" ht="15" hidden="1" thickBot="1">
      <c r="A3670" s="409">
        <v>202202</v>
      </c>
      <c r="B3670" s="416" t="s">
        <v>1899</v>
      </c>
      <c r="C3670" s="417" t="s">
        <v>1892</v>
      </c>
      <c r="D3670" s="418" t="s">
        <v>337</v>
      </c>
      <c r="E3670" s="419">
        <v>36758</v>
      </c>
      <c r="F3670" s="413">
        <v>107.45</v>
      </c>
      <c r="G3670" s="414">
        <f t="shared" si="114"/>
        <v>342.09399720800371</v>
      </c>
      <c r="H3670" s="415">
        <f t="shared" si="115"/>
        <v>1.7104699860400185</v>
      </c>
    </row>
    <row r="3671" spans="1:8" ht="15" hidden="1" thickBot="1">
      <c r="A3671" s="409">
        <v>202202</v>
      </c>
      <c r="B3671" s="416" t="s">
        <v>1900</v>
      </c>
      <c r="C3671" s="417" t="s">
        <v>1892</v>
      </c>
      <c r="D3671" s="418" t="s">
        <v>337</v>
      </c>
      <c r="E3671" s="419">
        <v>57027</v>
      </c>
      <c r="F3671" s="413">
        <v>107.45</v>
      </c>
      <c r="G3671" s="414">
        <f t="shared" si="114"/>
        <v>530.73057235923682</v>
      </c>
      <c r="H3671" s="415">
        <f t="shared" si="115"/>
        <v>2.6536528617961839</v>
      </c>
    </row>
    <row r="3672" spans="1:8" ht="15" hidden="1" thickBot="1">
      <c r="A3672" s="409">
        <v>202202</v>
      </c>
      <c r="B3672" s="416" t="s">
        <v>1901</v>
      </c>
      <c r="C3672" s="417" t="s">
        <v>1892</v>
      </c>
      <c r="D3672" s="418" t="s">
        <v>339</v>
      </c>
      <c r="E3672" s="419">
        <v>285</v>
      </c>
      <c r="F3672" s="413">
        <v>107.45</v>
      </c>
      <c r="G3672" s="414">
        <f t="shared" si="114"/>
        <v>2.6523964634713821</v>
      </c>
      <c r="H3672" s="415">
        <f t="shared" si="115"/>
        <v>2.6523964634713821</v>
      </c>
    </row>
    <row r="3673" spans="1:8" ht="15" hidden="1" thickBot="1">
      <c r="A3673" s="409">
        <v>202202</v>
      </c>
      <c r="B3673" s="416" t="s">
        <v>1902</v>
      </c>
      <c r="C3673" s="417" t="s">
        <v>1892</v>
      </c>
      <c r="D3673" s="418" t="s">
        <v>337</v>
      </c>
      <c r="E3673" s="419">
        <v>50770</v>
      </c>
      <c r="F3673" s="413">
        <v>107.45</v>
      </c>
      <c r="G3673" s="414">
        <f t="shared" si="114"/>
        <v>472.49883666821779</v>
      </c>
      <c r="H3673" s="415">
        <f t="shared" si="115"/>
        <v>2.3624941833410888</v>
      </c>
    </row>
    <row r="3674" spans="1:8" ht="15" hidden="1" thickBot="1">
      <c r="A3674" s="409">
        <v>202202</v>
      </c>
      <c r="B3674" s="416" t="s">
        <v>1903</v>
      </c>
      <c r="C3674" s="417" t="s">
        <v>1892</v>
      </c>
      <c r="D3674" s="418" t="s">
        <v>337</v>
      </c>
      <c r="E3674" s="419">
        <v>48258</v>
      </c>
      <c r="F3674" s="413">
        <v>107.45</v>
      </c>
      <c r="G3674" s="414">
        <f t="shared" si="114"/>
        <v>449.12052117263841</v>
      </c>
      <c r="H3674" s="415">
        <f t="shared" si="115"/>
        <v>2.2456026058631919</v>
      </c>
    </row>
    <row r="3675" spans="1:8" ht="15" hidden="1" thickBot="1">
      <c r="A3675" s="409">
        <v>202202</v>
      </c>
      <c r="B3675" s="416" t="s">
        <v>1904</v>
      </c>
      <c r="C3675" s="417" t="s">
        <v>1892</v>
      </c>
      <c r="D3675" s="418" t="s">
        <v>337</v>
      </c>
      <c r="E3675" s="419">
        <v>45656</v>
      </c>
      <c r="F3675" s="413">
        <v>107.45</v>
      </c>
      <c r="G3675" s="414">
        <f t="shared" si="114"/>
        <v>424.90460679385762</v>
      </c>
      <c r="H3675" s="415">
        <f t="shared" si="115"/>
        <v>2.1245230339692882</v>
      </c>
    </row>
    <row r="3676" spans="1:8" ht="15" hidden="1" thickBot="1">
      <c r="A3676" s="409">
        <v>202202</v>
      </c>
      <c r="B3676" s="416" t="s">
        <v>1905</v>
      </c>
      <c r="C3676" s="417" t="s">
        <v>1892</v>
      </c>
      <c r="D3676" s="418" t="s">
        <v>337</v>
      </c>
      <c r="E3676" s="419">
        <v>77793</v>
      </c>
      <c r="F3676" s="413">
        <v>107.45</v>
      </c>
      <c r="G3676" s="414">
        <f t="shared" si="114"/>
        <v>723.99255467659373</v>
      </c>
      <c r="H3676" s="415">
        <f t="shared" si="115"/>
        <v>3.6199627733829685</v>
      </c>
    </row>
    <row r="3677" spans="1:8" ht="15" hidden="1" thickBot="1">
      <c r="A3677" s="409">
        <v>202202</v>
      </c>
      <c r="B3677" s="416" t="s">
        <v>1906</v>
      </c>
      <c r="C3677" s="417" t="s">
        <v>1892</v>
      </c>
      <c r="D3677" s="418" t="s">
        <v>337</v>
      </c>
      <c r="E3677" s="419">
        <v>47186</v>
      </c>
      <c r="F3677" s="413">
        <v>107.45</v>
      </c>
      <c r="G3677" s="414">
        <f t="shared" si="114"/>
        <v>439.14378780828292</v>
      </c>
      <c r="H3677" s="415">
        <f t="shared" si="115"/>
        <v>2.1957189390414147</v>
      </c>
    </row>
    <row r="3678" spans="1:8" ht="15" hidden="1" thickBot="1">
      <c r="A3678" s="409">
        <v>202202</v>
      </c>
      <c r="B3678" s="416" t="s">
        <v>1907</v>
      </c>
      <c r="C3678" s="417" t="s">
        <v>1892</v>
      </c>
      <c r="D3678" s="418" t="s">
        <v>337</v>
      </c>
      <c r="E3678" s="419">
        <v>59023</v>
      </c>
      <c r="F3678" s="413">
        <v>107.45</v>
      </c>
      <c r="G3678" s="414">
        <f t="shared" si="114"/>
        <v>549.30665425779432</v>
      </c>
      <c r="H3678" s="415">
        <f t="shared" si="115"/>
        <v>2.7465332712889716</v>
      </c>
    </row>
    <row r="3679" spans="1:8" ht="15" hidden="1" thickBot="1">
      <c r="A3679" s="409">
        <v>202202</v>
      </c>
      <c r="B3679" s="416" t="s">
        <v>1908</v>
      </c>
      <c r="C3679" s="417" t="s">
        <v>1892</v>
      </c>
      <c r="D3679" s="418" t="s">
        <v>339</v>
      </c>
      <c r="E3679" s="419">
        <v>295</v>
      </c>
      <c r="F3679" s="413">
        <v>107.45</v>
      </c>
      <c r="G3679" s="414">
        <f t="shared" si="114"/>
        <v>2.745463006049325</v>
      </c>
      <c r="H3679" s="415">
        <f t="shared" si="115"/>
        <v>2.745463006049325</v>
      </c>
    </row>
    <row r="3680" spans="1:8" ht="15" hidden="1" thickBot="1">
      <c r="A3680" s="409">
        <v>202202</v>
      </c>
      <c r="B3680" s="416" t="s">
        <v>1909</v>
      </c>
      <c r="C3680" s="417" t="s">
        <v>1892</v>
      </c>
      <c r="D3680" s="418" t="s">
        <v>337</v>
      </c>
      <c r="E3680" s="419">
        <v>48334</v>
      </c>
      <c r="F3680" s="413">
        <v>107.45</v>
      </c>
      <c r="G3680" s="414">
        <f t="shared" si="114"/>
        <v>449.82782689623082</v>
      </c>
      <c r="H3680" s="415">
        <f t="shared" si="115"/>
        <v>2.2491391344811542</v>
      </c>
    </row>
    <row r="3681" spans="1:8" ht="15" hidden="1" thickBot="1">
      <c r="A3681" s="409">
        <v>202202</v>
      </c>
      <c r="B3681" s="416" t="s">
        <v>1910</v>
      </c>
      <c r="C3681" s="417" t="s">
        <v>1892</v>
      </c>
      <c r="D3681" s="418" t="s">
        <v>339</v>
      </c>
      <c r="E3681" s="419">
        <v>242</v>
      </c>
      <c r="F3681" s="413">
        <v>107.45</v>
      </c>
      <c r="G3681" s="414">
        <f t="shared" si="114"/>
        <v>2.2522103303862262</v>
      </c>
      <c r="H3681" s="415">
        <f t="shared" si="115"/>
        <v>2.2522103303862262</v>
      </c>
    </row>
    <row r="3682" spans="1:8" ht="15" hidden="1" thickBot="1">
      <c r="A3682" s="409">
        <v>202202</v>
      </c>
      <c r="B3682" s="416" t="s">
        <v>1911</v>
      </c>
      <c r="C3682" s="417" t="s">
        <v>1892</v>
      </c>
      <c r="D3682" s="418" t="s">
        <v>337</v>
      </c>
      <c r="E3682" s="419">
        <v>48334</v>
      </c>
      <c r="F3682" s="413">
        <v>107.45</v>
      </c>
      <c r="G3682" s="414">
        <f t="shared" si="114"/>
        <v>449.82782689623082</v>
      </c>
      <c r="H3682" s="415">
        <f t="shared" si="115"/>
        <v>2.2491391344811542</v>
      </c>
    </row>
    <row r="3683" spans="1:8" ht="15" hidden="1" thickBot="1">
      <c r="A3683" s="409">
        <v>202202</v>
      </c>
      <c r="B3683" s="416" t="s">
        <v>1912</v>
      </c>
      <c r="C3683" s="417" t="s">
        <v>1892</v>
      </c>
      <c r="D3683" s="418" t="s">
        <v>339</v>
      </c>
      <c r="E3683" s="419">
        <v>242</v>
      </c>
      <c r="F3683" s="413">
        <v>107.45</v>
      </c>
      <c r="G3683" s="414">
        <f t="shared" si="114"/>
        <v>2.2522103303862262</v>
      </c>
      <c r="H3683" s="415">
        <f t="shared" si="115"/>
        <v>2.2522103303862262</v>
      </c>
    </row>
    <row r="3684" spans="1:8" ht="15" hidden="1" thickBot="1">
      <c r="A3684" s="409">
        <v>202202</v>
      </c>
      <c r="B3684" s="416" t="s">
        <v>1913</v>
      </c>
      <c r="C3684" s="417" t="s">
        <v>1892</v>
      </c>
      <c r="D3684" s="418" t="s">
        <v>339</v>
      </c>
      <c r="E3684" s="419">
        <v>236</v>
      </c>
      <c r="F3684" s="413">
        <v>107.45</v>
      </c>
      <c r="G3684" s="414">
        <f t="shared" si="114"/>
        <v>2.1963704048394601</v>
      </c>
      <c r="H3684" s="415">
        <f t="shared" si="115"/>
        <v>2.1963704048394601</v>
      </c>
    </row>
    <row r="3685" spans="1:8" ht="15" hidden="1" thickBot="1">
      <c r="A3685" s="409">
        <v>202202</v>
      </c>
      <c r="B3685" s="416" t="s">
        <v>1914</v>
      </c>
      <c r="C3685" s="417" t="s">
        <v>1892</v>
      </c>
      <c r="D3685" s="418" t="s">
        <v>337</v>
      </c>
      <c r="E3685" s="419">
        <v>83225</v>
      </c>
      <c r="F3685" s="413">
        <v>107.45</v>
      </c>
      <c r="G3685" s="414">
        <f t="shared" si="114"/>
        <v>774.54630060493253</v>
      </c>
      <c r="H3685" s="415">
        <f t="shared" si="115"/>
        <v>3.8727315030246627</v>
      </c>
    </row>
    <row r="3686" spans="1:8" ht="15" hidden="1" thickBot="1">
      <c r="A3686" s="409">
        <v>202202</v>
      </c>
      <c r="B3686" s="416" t="s">
        <v>1915</v>
      </c>
      <c r="C3686" s="417" t="s">
        <v>1892</v>
      </c>
      <c r="D3686" s="418" t="s">
        <v>339</v>
      </c>
      <c r="E3686" s="419">
        <v>416</v>
      </c>
      <c r="F3686" s="413">
        <v>107.45</v>
      </c>
      <c r="G3686" s="414">
        <f t="shared" si="114"/>
        <v>3.8715681712424383</v>
      </c>
      <c r="H3686" s="415">
        <f t="shared" si="115"/>
        <v>3.8715681712424383</v>
      </c>
    </row>
    <row r="3687" spans="1:8" ht="15" hidden="1" thickBot="1">
      <c r="A3687" s="409">
        <v>202202</v>
      </c>
      <c r="B3687" s="416" t="s">
        <v>1916</v>
      </c>
      <c r="C3687" s="417" t="s">
        <v>1892</v>
      </c>
      <c r="D3687" s="418" t="s">
        <v>337</v>
      </c>
      <c r="E3687" s="419">
        <v>70187</v>
      </c>
      <c r="F3687" s="413">
        <v>107.45</v>
      </c>
      <c r="G3687" s="414">
        <f t="shared" si="114"/>
        <v>653.20614239181009</v>
      </c>
      <c r="H3687" s="415">
        <f t="shared" si="115"/>
        <v>3.2660307119590506</v>
      </c>
    </row>
    <row r="3688" spans="1:8" ht="15" hidden="1" thickBot="1">
      <c r="A3688" s="409">
        <v>202202</v>
      </c>
      <c r="B3688" s="416" t="s">
        <v>1917</v>
      </c>
      <c r="C3688" s="417" t="s">
        <v>1892</v>
      </c>
      <c r="D3688" s="418" t="s">
        <v>337</v>
      </c>
      <c r="E3688" s="419">
        <v>70395</v>
      </c>
      <c r="F3688" s="413">
        <v>107.45</v>
      </c>
      <c r="G3688" s="414">
        <f t="shared" si="114"/>
        <v>655.1419264774313</v>
      </c>
      <c r="H3688" s="415">
        <f t="shared" si="115"/>
        <v>3.2757096323871564</v>
      </c>
    </row>
    <row r="3689" spans="1:8" ht="15" hidden="1" thickBot="1">
      <c r="A3689" s="409">
        <v>202202</v>
      </c>
      <c r="B3689" s="416" t="s">
        <v>1918</v>
      </c>
      <c r="C3689" s="417" t="s">
        <v>1892</v>
      </c>
      <c r="D3689" s="418" t="s">
        <v>339</v>
      </c>
      <c r="E3689" s="419">
        <v>351</v>
      </c>
      <c r="F3689" s="413">
        <v>107.45</v>
      </c>
      <c r="G3689" s="414">
        <f t="shared" si="114"/>
        <v>3.2666356444858073</v>
      </c>
      <c r="H3689" s="415">
        <f t="shared" si="115"/>
        <v>3.2666356444858073</v>
      </c>
    </row>
    <row r="3690" spans="1:8" ht="15" hidden="1" thickBot="1">
      <c r="A3690" s="409">
        <v>202202</v>
      </c>
      <c r="B3690" s="416" t="s">
        <v>1919</v>
      </c>
      <c r="C3690" s="417" t="s">
        <v>1892</v>
      </c>
      <c r="D3690" s="418" t="s">
        <v>337</v>
      </c>
      <c r="E3690" s="419">
        <v>82239</v>
      </c>
      <c r="F3690" s="413">
        <v>107.45</v>
      </c>
      <c r="G3690" s="414">
        <f t="shared" si="114"/>
        <v>765.3699395067473</v>
      </c>
      <c r="H3690" s="415">
        <f t="shared" si="115"/>
        <v>3.8268496975337367</v>
      </c>
    </row>
    <row r="3691" spans="1:8" ht="15" hidden="1" thickBot="1">
      <c r="A3691" s="409">
        <v>202202</v>
      </c>
      <c r="B3691" s="416" t="s">
        <v>1920</v>
      </c>
      <c r="C3691" s="417" t="s">
        <v>1892</v>
      </c>
      <c r="D3691" s="418" t="s">
        <v>339</v>
      </c>
      <c r="E3691" s="419">
        <v>411</v>
      </c>
      <c r="F3691" s="413">
        <v>107.45</v>
      </c>
      <c r="G3691" s="414">
        <f t="shared" si="114"/>
        <v>3.8250348999534665</v>
      </c>
      <c r="H3691" s="415">
        <f t="shared" si="115"/>
        <v>3.8250348999534665</v>
      </c>
    </row>
    <row r="3692" spans="1:8" ht="15" hidden="1" thickBot="1">
      <c r="A3692" s="409">
        <v>202202</v>
      </c>
      <c r="B3692" s="416" t="s">
        <v>1921</v>
      </c>
      <c r="C3692" s="417" t="s">
        <v>1892</v>
      </c>
      <c r="D3692" s="418" t="s">
        <v>337</v>
      </c>
      <c r="E3692" s="419">
        <v>71604</v>
      </c>
      <c r="F3692" s="413">
        <v>107.45</v>
      </c>
      <c r="G3692" s="414">
        <f t="shared" si="114"/>
        <v>666.39367147510472</v>
      </c>
      <c r="H3692" s="415">
        <f t="shared" si="115"/>
        <v>3.3319683573755237</v>
      </c>
    </row>
    <row r="3693" spans="1:8" ht="15" hidden="1" thickBot="1">
      <c r="A3693" s="409">
        <v>202202</v>
      </c>
      <c r="B3693" s="416" t="s">
        <v>1922</v>
      </c>
      <c r="C3693" s="417" t="s">
        <v>1892</v>
      </c>
      <c r="D3693" s="418" t="s">
        <v>339</v>
      </c>
      <c r="E3693" s="419">
        <v>358</v>
      </c>
      <c r="F3693" s="413">
        <v>107.45</v>
      </c>
      <c r="G3693" s="414">
        <f t="shared" si="114"/>
        <v>3.3317822242903676</v>
      </c>
      <c r="H3693" s="415">
        <f t="shared" si="115"/>
        <v>3.3317822242903676</v>
      </c>
    </row>
    <row r="3694" spans="1:8" ht="15" hidden="1" thickBot="1">
      <c r="A3694" s="409">
        <v>202202</v>
      </c>
      <c r="B3694" s="416" t="s">
        <v>1923</v>
      </c>
      <c r="C3694" s="417" t="s">
        <v>1892</v>
      </c>
      <c r="D3694" s="418" t="s">
        <v>337</v>
      </c>
      <c r="E3694" s="419">
        <v>48865</v>
      </c>
      <c r="F3694" s="413">
        <v>107.45</v>
      </c>
      <c r="G3694" s="414">
        <f t="shared" si="114"/>
        <v>454.76966030711958</v>
      </c>
      <c r="H3694" s="415">
        <f t="shared" si="115"/>
        <v>2.2738483015355979</v>
      </c>
    </row>
    <row r="3695" spans="1:8" ht="15" hidden="1" thickBot="1">
      <c r="A3695" s="409">
        <v>202202</v>
      </c>
      <c r="B3695" s="416" t="s">
        <v>1924</v>
      </c>
      <c r="C3695" s="417" t="s">
        <v>1892</v>
      </c>
      <c r="D3695" s="418" t="s">
        <v>337</v>
      </c>
      <c r="E3695" s="419">
        <v>81669</v>
      </c>
      <c r="F3695" s="413">
        <v>107.45</v>
      </c>
      <c r="G3695" s="414">
        <f t="shared" si="114"/>
        <v>760.06514657980449</v>
      </c>
      <c r="H3695" s="415">
        <f t="shared" si="115"/>
        <v>3.8003257328990223</v>
      </c>
    </row>
    <row r="3696" spans="1:8" ht="15" hidden="1" thickBot="1">
      <c r="A3696" s="409">
        <v>202202</v>
      </c>
      <c r="B3696" s="416" t="s">
        <v>1925</v>
      </c>
      <c r="C3696" s="417" t="s">
        <v>1892</v>
      </c>
      <c r="D3696" s="418" t="s">
        <v>339</v>
      </c>
      <c r="E3696" s="419">
        <v>408</v>
      </c>
      <c r="F3696" s="413">
        <v>107.45</v>
      </c>
      <c r="G3696" s="414">
        <f t="shared" si="114"/>
        <v>3.7971149371800839</v>
      </c>
      <c r="H3696" s="415">
        <f t="shared" si="115"/>
        <v>3.7971149371800839</v>
      </c>
    </row>
    <row r="3697" spans="1:8" ht="15" hidden="1" thickBot="1">
      <c r="A3697" s="409">
        <v>202202</v>
      </c>
      <c r="B3697" s="416" t="s">
        <v>1926</v>
      </c>
      <c r="C3697" s="417" t="s">
        <v>1892</v>
      </c>
      <c r="D3697" s="418" t="s">
        <v>337</v>
      </c>
      <c r="E3697" s="419">
        <v>88111</v>
      </c>
      <c r="F3697" s="413">
        <v>107.45</v>
      </c>
      <c r="G3697" s="414">
        <f t="shared" si="114"/>
        <v>820.01861330851557</v>
      </c>
      <c r="H3697" s="415">
        <f t="shared" si="115"/>
        <v>4.1000930665425779</v>
      </c>
    </row>
    <row r="3698" spans="1:8" ht="15" hidden="1" thickBot="1">
      <c r="A3698" s="409">
        <v>202202</v>
      </c>
      <c r="B3698" s="416" t="s">
        <v>1927</v>
      </c>
      <c r="C3698" s="417" t="s">
        <v>1892</v>
      </c>
      <c r="D3698" s="418" t="s">
        <v>339</v>
      </c>
      <c r="E3698" s="419">
        <v>441</v>
      </c>
      <c r="F3698" s="413">
        <v>107.45</v>
      </c>
      <c r="G3698" s="414">
        <f t="shared" si="114"/>
        <v>4.1042345276872965</v>
      </c>
      <c r="H3698" s="415">
        <f t="shared" si="115"/>
        <v>4.1042345276872965</v>
      </c>
    </row>
    <row r="3699" spans="1:8" ht="15" hidden="1" thickBot="1">
      <c r="A3699" s="409">
        <v>202202</v>
      </c>
      <c r="B3699" s="416" t="s">
        <v>1928</v>
      </c>
      <c r="C3699" s="417" t="s">
        <v>1892</v>
      </c>
      <c r="D3699" s="418" t="s">
        <v>337</v>
      </c>
      <c r="E3699" s="419">
        <v>65771</v>
      </c>
      <c r="F3699" s="413">
        <v>107.45</v>
      </c>
      <c r="G3699" s="414">
        <f t="shared" si="114"/>
        <v>612.10795718939039</v>
      </c>
      <c r="H3699" s="415">
        <f t="shared" si="115"/>
        <v>3.0605397859469519</v>
      </c>
    </row>
    <row r="3700" spans="1:8" ht="15" hidden="1" thickBot="1">
      <c r="A3700" s="409">
        <v>202202</v>
      </c>
      <c r="B3700" s="416" t="s">
        <v>1929</v>
      </c>
      <c r="C3700" s="417" t="s">
        <v>1892</v>
      </c>
      <c r="D3700" s="418" t="s">
        <v>339</v>
      </c>
      <c r="E3700" s="419">
        <v>329</v>
      </c>
      <c r="F3700" s="413">
        <v>107.45</v>
      </c>
      <c r="G3700" s="414">
        <f t="shared" si="114"/>
        <v>3.0618892508143323</v>
      </c>
      <c r="H3700" s="415">
        <f t="shared" si="115"/>
        <v>3.0618892508143323</v>
      </c>
    </row>
    <row r="3701" spans="1:8" ht="15" hidden="1" thickBot="1">
      <c r="A3701" s="409">
        <v>202202</v>
      </c>
      <c r="B3701" s="416" t="s">
        <v>1930</v>
      </c>
      <c r="C3701" s="417" t="s">
        <v>1892</v>
      </c>
      <c r="D3701" s="418" t="s">
        <v>339</v>
      </c>
      <c r="E3701" s="419">
        <v>244</v>
      </c>
      <c r="F3701" s="413">
        <v>107.45</v>
      </c>
      <c r="G3701" s="414">
        <f t="shared" si="114"/>
        <v>2.2708236389018146</v>
      </c>
      <c r="H3701" s="415">
        <f t="shared" si="115"/>
        <v>2.2708236389018146</v>
      </c>
    </row>
    <row r="3702" spans="1:8" ht="15" hidden="1" thickBot="1">
      <c r="A3702" s="409">
        <v>202202</v>
      </c>
      <c r="B3702" s="416" t="s">
        <v>1931</v>
      </c>
      <c r="C3702" s="417" t="s">
        <v>1892</v>
      </c>
      <c r="D3702" s="418" t="s">
        <v>337</v>
      </c>
      <c r="E3702" s="419">
        <v>66924</v>
      </c>
      <c r="F3702" s="413">
        <v>107.45</v>
      </c>
      <c r="G3702" s="414">
        <f t="shared" si="114"/>
        <v>622.83852954862721</v>
      </c>
      <c r="H3702" s="415">
        <f t="shared" si="115"/>
        <v>3.1141926477431361</v>
      </c>
    </row>
    <row r="3703" spans="1:8" ht="15" hidden="1" thickBot="1">
      <c r="A3703" s="409">
        <v>202202</v>
      </c>
      <c r="B3703" s="416" t="s">
        <v>1932</v>
      </c>
      <c r="C3703" s="417" t="s">
        <v>1892</v>
      </c>
      <c r="D3703" s="418" t="s">
        <v>339</v>
      </c>
      <c r="E3703" s="419">
        <v>335</v>
      </c>
      <c r="F3703" s="413">
        <v>107.45</v>
      </c>
      <c r="G3703" s="414">
        <f t="shared" si="114"/>
        <v>3.1177291763610979</v>
      </c>
      <c r="H3703" s="415">
        <f t="shared" si="115"/>
        <v>3.1177291763610979</v>
      </c>
    </row>
    <row r="3704" spans="1:8" ht="15" hidden="1" thickBot="1">
      <c r="A3704" s="409">
        <v>202202</v>
      </c>
      <c r="B3704" s="416" t="s">
        <v>1933</v>
      </c>
      <c r="C3704" s="417" t="s">
        <v>1892</v>
      </c>
      <c r="D3704" s="418" t="s">
        <v>337</v>
      </c>
      <c r="E3704" s="419">
        <v>66924</v>
      </c>
      <c r="F3704" s="413">
        <v>107.45</v>
      </c>
      <c r="G3704" s="414">
        <f t="shared" si="114"/>
        <v>622.83852954862721</v>
      </c>
      <c r="H3704" s="415">
        <f t="shared" si="115"/>
        <v>3.1141926477431361</v>
      </c>
    </row>
    <row r="3705" spans="1:8" ht="15" hidden="1" thickBot="1">
      <c r="A3705" s="409">
        <v>202202</v>
      </c>
      <c r="B3705" s="416" t="s">
        <v>1934</v>
      </c>
      <c r="C3705" s="417" t="s">
        <v>1892</v>
      </c>
      <c r="D3705" s="418" t="s">
        <v>337</v>
      </c>
      <c r="E3705" s="419">
        <v>68112</v>
      </c>
      <c r="F3705" s="413">
        <v>107.45</v>
      </c>
      <c r="G3705" s="414">
        <f t="shared" si="114"/>
        <v>633.89483480688693</v>
      </c>
      <c r="H3705" s="415">
        <f t="shared" si="115"/>
        <v>3.1694741740344345</v>
      </c>
    </row>
    <row r="3706" spans="1:8" ht="15" hidden="1" thickBot="1">
      <c r="A3706" s="409">
        <v>202202</v>
      </c>
      <c r="B3706" s="416" t="s">
        <v>1935</v>
      </c>
      <c r="C3706" s="410" t="s">
        <v>1892</v>
      </c>
      <c r="D3706" s="418" t="s">
        <v>339</v>
      </c>
      <c r="E3706" s="419">
        <v>341</v>
      </c>
      <c r="F3706" s="413">
        <v>107.45</v>
      </c>
      <c r="G3706" s="414">
        <f t="shared" si="114"/>
        <v>3.173569101907864</v>
      </c>
      <c r="H3706" s="415">
        <f t="shared" si="115"/>
        <v>3.173569101907864</v>
      </c>
    </row>
    <row r="3707" spans="1:8" ht="15" hidden="1" thickBot="1">
      <c r="A3707" s="409">
        <v>202202</v>
      </c>
      <c r="B3707" s="416" t="s">
        <v>1936</v>
      </c>
      <c r="C3707" s="417" t="s">
        <v>791</v>
      </c>
      <c r="D3707" s="418" t="s">
        <v>374</v>
      </c>
      <c r="E3707" s="419">
        <v>0.01</v>
      </c>
      <c r="F3707" s="413">
        <v>107.45</v>
      </c>
      <c r="G3707" s="414">
        <f t="shared" si="114"/>
        <v>9.3066542577943234E-5</v>
      </c>
      <c r="H3707" s="415" t="str">
        <f t="shared" si="115"/>
        <v>VER</v>
      </c>
    </row>
    <row r="3708" spans="1:8" ht="15" hidden="1" thickBot="1">
      <c r="A3708" s="409">
        <v>202202</v>
      </c>
      <c r="B3708" s="416" t="s">
        <v>1937</v>
      </c>
      <c r="C3708" s="417" t="s">
        <v>791</v>
      </c>
      <c r="D3708" s="418" t="s">
        <v>374</v>
      </c>
      <c r="E3708" s="419">
        <v>0.01</v>
      </c>
      <c r="F3708" s="413">
        <v>107.45</v>
      </c>
      <c r="G3708" s="414">
        <f t="shared" si="114"/>
        <v>9.3066542577943234E-5</v>
      </c>
      <c r="H3708" s="415" t="str">
        <f t="shared" si="115"/>
        <v>VER</v>
      </c>
    </row>
    <row r="3709" spans="1:8" ht="15" hidden="1" thickBot="1">
      <c r="A3709" s="409">
        <v>202202</v>
      </c>
      <c r="B3709" s="416" t="s">
        <v>1938</v>
      </c>
      <c r="C3709" s="417" t="s">
        <v>791</v>
      </c>
      <c r="D3709" s="418" t="s">
        <v>374</v>
      </c>
      <c r="E3709" s="419">
        <v>0.01</v>
      </c>
      <c r="F3709" s="413">
        <v>107.45</v>
      </c>
      <c r="G3709" s="414">
        <f t="shared" si="114"/>
        <v>9.3066542577943234E-5</v>
      </c>
      <c r="H3709" s="415" t="str">
        <f t="shared" si="115"/>
        <v>VER</v>
      </c>
    </row>
    <row r="3710" spans="1:8" ht="15" hidden="1" thickBot="1">
      <c r="A3710" s="409">
        <v>202202</v>
      </c>
      <c r="B3710" s="416" t="s">
        <v>1939</v>
      </c>
      <c r="C3710" s="417" t="s">
        <v>1940</v>
      </c>
      <c r="D3710" s="418" t="s">
        <v>374</v>
      </c>
      <c r="E3710" s="419">
        <v>0.01</v>
      </c>
      <c r="F3710" s="413">
        <v>107.45</v>
      </c>
      <c r="G3710" s="414">
        <f t="shared" si="114"/>
        <v>9.3066542577943234E-5</v>
      </c>
      <c r="H3710" s="415" t="str">
        <f t="shared" si="115"/>
        <v>VER</v>
      </c>
    </row>
    <row r="3711" spans="1:8" ht="15" hidden="1" thickBot="1">
      <c r="A3711" s="409">
        <v>202202</v>
      </c>
      <c r="B3711" s="416" t="s">
        <v>1941</v>
      </c>
      <c r="C3711" s="417" t="s">
        <v>1892</v>
      </c>
      <c r="D3711" s="418" t="s">
        <v>374</v>
      </c>
      <c r="E3711" s="419">
        <v>0.01</v>
      </c>
      <c r="F3711" s="413">
        <v>107.45</v>
      </c>
      <c r="G3711" s="414">
        <f t="shared" si="114"/>
        <v>9.3066542577943234E-5</v>
      </c>
      <c r="H3711" s="415" t="str">
        <f t="shared" si="115"/>
        <v>VER</v>
      </c>
    </row>
    <row r="3712" spans="1:8" ht="15" hidden="1" thickBot="1">
      <c r="A3712" s="409">
        <v>202202</v>
      </c>
      <c r="B3712" s="416" t="s">
        <v>1942</v>
      </c>
      <c r="C3712" s="417" t="s">
        <v>1892</v>
      </c>
      <c r="D3712" s="418" t="s">
        <v>337</v>
      </c>
      <c r="E3712" s="419">
        <v>65274</v>
      </c>
      <c r="F3712" s="413">
        <v>107.45</v>
      </c>
      <c r="G3712" s="414">
        <f t="shared" si="114"/>
        <v>607.48255002326664</v>
      </c>
      <c r="H3712" s="415">
        <f t="shared" si="115"/>
        <v>3.0374127501163333</v>
      </c>
    </row>
    <row r="3713" spans="1:8" ht="15" hidden="1" thickBot="1">
      <c r="A3713" s="409">
        <v>202202</v>
      </c>
      <c r="B3713" s="416" t="s">
        <v>1943</v>
      </c>
      <c r="C3713" s="417" t="s">
        <v>1892</v>
      </c>
      <c r="D3713" s="418" t="s">
        <v>339</v>
      </c>
      <c r="E3713" s="419">
        <v>326</v>
      </c>
      <c r="F3713" s="413">
        <v>107.45</v>
      </c>
      <c r="G3713" s="414">
        <f t="shared" si="114"/>
        <v>3.0339692880409492</v>
      </c>
      <c r="H3713" s="415">
        <f t="shared" si="115"/>
        <v>3.0339692880409492</v>
      </c>
    </row>
    <row r="3714" spans="1:8" ht="15" hidden="1" thickBot="1">
      <c r="A3714" s="409">
        <v>202202</v>
      </c>
      <c r="B3714" s="416" t="s">
        <v>1944</v>
      </c>
      <c r="C3714" s="417" t="s">
        <v>1892</v>
      </c>
      <c r="D3714" s="418" t="s">
        <v>337</v>
      </c>
      <c r="E3714" s="419">
        <v>68425</v>
      </c>
      <c r="F3714" s="413">
        <v>107.45</v>
      </c>
      <c r="G3714" s="414">
        <f t="shared" ref="G3714:G3777" si="116">+E3714/F3714</f>
        <v>636.80781758957653</v>
      </c>
      <c r="H3714" s="415">
        <f t="shared" ref="H3714:H3777" si="117">IF(D3714="TB",G3714/200,IF(D3714="LT",G3714,"VER"))</f>
        <v>3.1840390879478826</v>
      </c>
    </row>
    <row r="3715" spans="1:8" ht="15" hidden="1" thickBot="1">
      <c r="A3715" s="409">
        <v>202202</v>
      </c>
      <c r="B3715" s="416" t="s">
        <v>1945</v>
      </c>
      <c r="C3715" s="417" t="s">
        <v>1892</v>
      </c>
      <c r="D3715" s="418" t="s">
        <v>337</v>
      </c>
      <c r="E3715" s="419">
        <v>57389</v>
      </c>
      <c r="F3715" s="413">
        <v>107.45</v>
      </c>
      <c r="G3715" s="414">
        <f t="shared" si="116"/>
        <v>534.09958120055842</v>
      </c>
      <c r="H3715" s="415">
        <f t="shared" si="117"/>
        <v>2.670497906002792</v>
      </c>
    </row>
    <row r="3716" spans="1:8" ht="15" hidden="1" thickBot="1">
      <c r="A3716" s="409">
        <v>202202</v>
      </c>
      <c r="B3716" s="416" t="s">
        <v>1946</v>
      </c>
      <c r="C3716" s="417" t="s">
        <v>1892</v>
      </c>
      <c r="D3716" s="418" t="s">
        <v>339</v>
      </c>
      <c r="E3716" s="419">
        <v>287</v>
      </c>
      <c r="F3716" s="413">
        <v>107.45</v>
      </c>
      <c r="G3716" s="414">
        <f t="shared" si="116"/>
        <v>2.6710097719869705</v>
      </c>
      <c r="H3716" s="415">
        <f t="shared" si="117"/>
        <v>2.6710097719869705</v>
      </c>
    </row>
    <row r="3717" spans="1:8" ht="15" hidden="1" thickBot="1">
      <c r="A3717" s="409">
        <v>202202</v>
      </c>
      <c r="B3717" s="416" t="s">
        <v>1947</v>
      </c>
      <c r="C3717" s="417" t="s">
        <v>1892</v>
      </c>
      <c r="D3717" s="418" t="s">
        <v>337</v>
      </c>
      <c r="E3717" s="419">
        <v>46909</v>
      </c>
      <c r="F3717" s="413">
        <v>107.45</v>
      </c>
      <c r="G3717" s="414">
        <f t="shared" si="116"/>
        <v>436.56584457887391</v>
      </c>
      <c r="H3717" s="415">
        <f t="shared" si="117"/>
        <v>2.1828292228943695</v>
      </c>
    </row>
    <row r="3718" spans="1:8" ht="15" hidden="1" thickBot="1">
      <c r="A3718" s="409">
        <v>202202</v>
      </c>
      <c r="B3718" s="416" t="s">
        <v>1948</v>
      </c>
      <c r="C3718" s="417" t="s">
        <v>1892</v>
      </c>
      <c r="D3718" s="418" t="s">
        <v>337</v>
      </c>
      <c r="E3718" s="419">
        <v>46909</v>
      </c>
      <c r="F3718" s="413">
        <v>107.45</v>
      </c>
      <c r="G3718" s="414">
        <f t="shared" si="116"/>
        <v>436.56584457887391</v>
      </c>
      <c r="H3718" s="415">
        <f t="shared" si="117"/>
        <v>2.1828292228943695</v>
      </c>
    </row>
    <row r="3719" spans="1:8" ht="15" hidden="1" thickBot="1">
      <c r="A3719" s="409">
        <v>202202</v>
      </c>
      <c r="B3719" s="416" t="s">
        <v>1949</v>
      </c>
      <c r="C3719" s="417" t="s">
        <v>1892</v>
      </c>
      <c r="D3719" s="418" t="s">
        <v>339</v>
      </c>
      <c r="E3719" s="419">
        <v>235</v>
      </c>
      <c r="F3719" s="413">
        <v>107.45</v>
      </c>
      <c r="G3719" s="414">
        <f t="shared" si="116"/>
        <v>2.1870637505816659</v>
      </c>
      <c r="H3719" s="415">
        <f t="shared" si="117"/>
        <v>2.1870637505816659</v>
      </c>
    </row>
    <row r="3720" spans="1:8" ht="15" hidden="1" thickBot="1">
      <c r="A3720" s="409">
        <v>202202</v>
      </c>
      <c r="B3720" s="416" t="s">
        <v>1950</v>
      </c>
      <c r="C3720" s="417" t="s">
        <v>1892</v>
      </c>
      <c r="D3720" s="418" t="s">
        <v>337</v>
      </c>
      <c r="E3720" s="419">
        <v>46909</v>
      </c>
      <c r="F3720" s="413">
        <v>107.45</v>
      </c>
      <c r="G3720" s="414">
        <f t="shared" si="116"/>
        <v>436.56584457887391</v>
      </c>
      <c r="H3720" s="415">
        <f t="shared" si="117"/>
        <v>2.1828292228943695</v>
      </c>
    </row>
    <row r="3721" spans="1:8" ht="15" hidden="1" thickBot="1">
      <c r="A3721" s="409">
        <v>202202</v>
      </c>
      <c r="B3721" s="416" t="s">
        <v>1951</v>
      </c>
      <c r="C3721" s="417" t="s">
        <v>1892</v>
      </c>
      <c r="D3721" s="418" t="s">
        <v>337</v>
      </c>
      <c r="E3721" s="419">
        <v>46909</v>
      </c>
      <c r="F3721" s="413">
        <v>107.45</v>
      </c>
      <c r="G3721" s="414">
        <f t="shared" si="116"/>
        <v>436.56584457887391</v>
      </c>
      <c r="H3721" s="415">
        <f t="shared" si="117"/>
        <v>2.1828292228943695</v>
      </c>
    </row>
    <row r="3722" spans="1:8" ht="15" hidden="1" thickBot="1">
      <c r="A3722" s="409">
        <v>202202</v>
      </c>
      <c r="B3722" s="416" t="s">
        <v>1952</v>
      </c>
      <c r="C3722" s="417" t="s">
        <v>1892</v>
      </c>
      <c r="D3722" s="418" t="s">
        <v>337</v>
      </c>
      <c r="E3722" s="419">
        <v>67146</v>
      </c>
      <c r="F3722" s="413">
        <v>107.45</v>
      </c>
      <c r="G3722" s="414">
        <f t="shared" si="116"/>
        <v>624.90460679385762</v>
      </c>
      <c r="H3722" s="415">
        <f t="shared" si="117"/>
        <v>3.1245230339692882</v>
      </c>
    </row>
    <row r="3723" spans="1:8" ht="15" hidden="1" thickBot="1">
      <c r="A3723" s="409">
        <v>202202</v>
      </c>
      <c r="B3723" s="416" t="s">
        <v>1953</v>
      </c>
      <c r="C3723" s="417" t="s">
        <v>1892</v>
      </c>
      <c r="D3723" s="418" t="s">
        <v>339</v>
      </c>
      <c r="E3723" s="419">
        <v>336</v>
      </c>
      <c r="F3723" s="413">
        <v>107.45</v>
      </c>
      <c r="G3723" s="414">
        <f t="shared" si="116"/>
        <v>3.1270358306188926</v>
      </c>
      <c r="H3723" s="415">
        <f t="shared" si="117"/>
        <v>3.1270358306188926</v>
      </c>
    </row>
    <row r="3724" spans="1:8" ht="15" hidden="1" thickBot="1">
      <c r="A3724" s="409">
        <v>202202</v>
      </c>
      <c r="B3724" s="416" t="s">
        <v>1954</v>
      </c>
      <c r="C3724" s="417" t="s">
        <v>1955</v>
      </c>
      <c r="D3724" s="418" t="s">
        <v>337</v>
      </c>
      <c r="E3724" s="419">
        <v>82057</v>
      </c>
      <c r="F3724" s="413">
        <v>107.45</v>
      </c>
      <c r="G3724" s="414">
        <f t="shared" si="116"/>
        <v>763.67612843182872</v>
      </c>
      <c r="H3724" s="415">
        <f t="shared" si="117"/>
        <v>3.8183806421591435</v>
      </c>
    </row>
    <row r="3725" spans="1:8" ht="15" hidden="1" thickBot="1">
      <c r="A3725" s="409">
        <v>202202</v>
      </c>
      <c r="B3725" s="416" t="s">
        <v>1956</v>
      </c>
      <c r="C3725" s="417" t="s">
        <v>1955</v>
      </c>
      <c r="D3725" s="418" t="s">
        <v>337</v>
      </c>
      <c r="E3725" s="419">
        <v>79716</v>
      </c>
      <c r="F3725" s="413">
        <v>107.45</v>
      </c>
      <c r="G3725" s="414">
        <f t="shared" si="116"/>
        <v>741.88925081433217</v>
      </c>
      <c r="H3725" s="415">
        <f t="shared" si="117"/>
        <v>3.7094462540716608</v>
      </c>
    </row>
    <row r="3726" spans="1:8" ht="15" hidden="1" thickBot="1">
      <c r="A3726" s="409">
        <v>202202</v>
      </c>
      <c r="B3726" s="416" t="s">
        <v>1957</v>
      </c>
      <c r="C3726" s="417" t="s">
        <v>1955</v>
      </c>
      <c r="D3726" s="418" t="s">
        <v>339</v>
      </c>
      <c r="E3726" s="419">
        <v>399</v>
      </c>
      <c r="F3726" s="413">
        <v>107.45</v>
      </c>
      <c r="G3726" s="414">
        <f t="shared" si="116"/>
        <v>3.7133550488599347</v>
      </c>
      <c r="H3726" s="415">
        <f t="shared" si="117"/>
        <v>3.7133550488599347</v>
      </c>
    </row>
    <row r="3727" spans="1:8" ht="15" hidden="1" thickBot="1">
      <c r="A3727" s="409">
        <v>202202</v>
      </c>
      <c r="B3727" s="416" t="s">
        <v>1958</v>
      </c>
      <c r="C3727" s="417" t="s">
        <v>1955</v>
      </c>
      <c r="D3727" s="418" t="s">
        <v>337</v>
      </c>
      <c r="E3727" s="419">
        <v>79716</v>
      </c>
      <c r="F3727" s="413">
        <v>107.45</v>
      </c>
      <c r="G3727" s="414">
        <f t="shared" si="116"/>
        <v>741.88925081433217</v>
      </c>
      <c r="H3727" s="415">
        <f t="shared" si="117"/>
        <v>3.7094462540716608</v>
      </c>
    </row>
    <row r="3728" spans="1:8" ht="15" hidden="1" thickBot="1">
      <c r="A3728" s="409">
        <v>202202</v>
      </c>
      <c r="B3728" s="416" t="s">
        <v>1959</v>
      </c>
      <c r="C3728" s="417" t="s">
        <v>1955</v>
      </c>
      <c r="D3728" s="418" t="s">
        <v>337</v>
      </c>
      <c r="E3728" s="419">
        <v>76345</v>
      </c>
      <c r="F3728" s="413">
        <v>107.45</v>
      </c>
      <c r="G3728" s="414">
        <f t="shared" si="116"/>
        <v>710.51651931130755</v>
      </c>
      <c r="H3728" s="415">
        <f t="shared" si="117"/>
        <v>3.5525825965565376</v>
      </c>
    </row>
    <row r="3729" spans="1:8" ht="15" hidden="1" thickBot="1">
      <c r="A3729" s="409">
        <v>202202</v>
      </c>
      <c r="B3729" s="416" t="s">
        <v>1960</v>
      </c>
      <c r="C3729" s="417" t="s">
        <v>1955</v>
      </c>
      <c r="D3729" s="418" t="s">
        <v>339</v>
      </c>
      <c r="E3729" s="419">
        <v>382</v>
      </c>
      <c r="F3729" s="413">
        <v>107.45</v>
      </c>
      <c r="G3729" s="414">
        <f t="shared" si="116"/>
        <v>3.5551419264774311</v>
      </c>
      <c r="H3729" s="415">
        <f t="shared" si="117"/>
        <v>3.5551419264774311</v>
      </c>
    </row>
    <row r="3730" spans="1:8" ht="15" hidden="1" thickBot="1">
      <c r="A3730" s="409">
        <v>202202</v>
      </c>
      <c r="B3730" s="416" t="s">
        <v>1961</v>
      </c>
      <c r="C3730" s="417" t="s">
        <v>1892</v>
      </c>
      <c r="D3730" s="418" t="s">
        <v>337</v>
      </c>
      <c r="E3730" s="419">
        <v>81075</v>
      </c>
      <c r="F3730" s="413">
        <v>107.45</v>
      </c>
      <c r="G3730" s="414">
        <f t="shared" si="116"/>
        <v>754.53699395067474</v>
      </c>
      <c r="H3730" s="415">
        <f t="shared" si="117"/>
        <v>3.7726849697533735</v>
      </c>
    </row>
    <row r="3731" spans="1:8" ht="15" hidden="1" thickBot="1">
      <c r="A3731" s="409">
        <v>202202</v>
      </c>
      <c r="B3731" s="416" t="s">
        <v>1963</v>
      </c>
      <c r="C3731" s="417" t="s">
        <v>1892</v>
      </c>
      <c r="D3731" s="418" t="s">
        <v>337</v>
      </c>
      <c r="E3731" s="419">
        <v>41338</v>
      </c>
      <c r="F3731" s="413">
        <v>107.45</v>
      </c>
      <c r="G3731" s="414">
        <f t="shared" si="116"/>
        <v>384.71847370870171</v>
      </c>
      <c r="H3731" s="415">
        <f t="shared" si="117"/>
        <v>1.9235923685435086</v>
      </c>
    </row>
    <row r="3732" spans="1:8" ht="15" hidden="1" thickBot="1">
      <c r="A3732" s="409">
        <v>202202</v>
      </c>
      <c r="B3732" s="416" t="s">
        <v>1964</v>
      </c>
      <c r="C3732" s="417" t="s">
        <v>1892</v>
      </c>
      <c r="D3732" s="418" t="s">
        <v>337</v>
      </c>
      <c r="E3732" s="419">
        <v>26822</v>
      </c>
      <c r="F3732" s="413">
        <v>107.45</v>
      </c>
      <c r="G3732" s="414">
        <f t="shared" si="116"/>
        <v>249.62308050255933</v>
      </c>
      <c r="H3732" s="415">
        <f t="shared" si="117"/>
        <v>1.2481154025127967</v>
      </c>
    </row>
    <row r="3733" spans="1:8" ht="15" hidden="1" thickBot="1">
      <c r="A3733" s="409">
        <v>202202</v>
      </c>
      <c r="B3733" s="416" t="s">
        <v>1965</v>
      </c>
      <c r="C3733" s="417" t="s">
        <v>1892</v>
      </c>
      <c r="D3733" s="418" t="s">
        <v>337</v>
      </c>
      <c r="E3733" s="419">
        <v>69691</v>
      </c>
      <c r="F3733" s="413">
        <v>107.45</v>
      </c>
      <c r="G3733" s="414">
        <f t="shared" si="116"/>
        <v>648.59004187994412</v>
      </c>
      <c r="H3733" s="415">
        <f t="shared" si="117"/>
        <v>3.2429502093997207</v>
      </c>
    </row>
    <row r="3734" spans="1:8" ht="15" hidden="1" thickBot="1">
      <c r="A3734" s="409">
        <v>202202</v>
      </c>
      <c r="B3734" s="416" t="s">
        <v>1966</v>
      </c>
      <c r="C3734" s="417" t="s">
        <v>1892</v>
      </c>
      <c r="D3734" s="418" t="s">
        <v>337</v>
      </c>
      <c r="E3734" s="419">
        <v>74859</v>
      </c>
      <c r="F3734" s="413">
        <v>107.45</v>
      </c>
      <c r="G3734" s="414">
        <f t="shared" si="116"/>
        <v>696.68683108422522</v>
      </c>
      <c r="H3734" s="415">
        <f t="shared" si="117"/>
        <v>3.4834341554211261</v>
      </c>
    </row>
    <row r="3735" spans="1:8" ht="15" hidden="1" thickBot="1">
      <c r="A3735" s="409">
        <v>202202</v>
      </c>
      <c r="B3735" s="416" t="s">
        <v>1967</v>
      </c>
      <c r="C3735" s="417" t="s">
        <v>1892</v>
      </c>
      <c r="D3735" s="418" t="s">
        <v>339</v>
      </c>
      <c r="E3735" s="419">
        <v>374</v>
      </c>
      <c r="F3735" s="413">
        <v>107.45</v>
      </c>
      <c r="G3735" s="414">
        <f t="shared" si="116"/>
        <v>3.4806886924150766</v>
      </c>
      <c r="H3735" s="415">
        <f t="shared" si="117"/>
        <v>3.4806886924150766</v>
      </c>
    </row>
    <row r="3736" spans="1:8" ht="15" hidden="1" thickBot="1">
      <c r="A3736" s="409">
        <v>202202</v>
      </c>
      <c r="B3736" s="416" t="s">
        <v>1968</v>
      </c>
      <c r="C3736" s="417" t="s">
        <v>1892</v>
      </c>
      <c r="D3736" s="418" t="s">
        <v>337</v>
      </c>
      <c r="E3736" s="419">
        <v>67829</v>
      </c>
      <c r="F3736" s="413">
        <v>107.45</v>
      </c>
      <c r="G3736" s="414">
        <f t="shared" si="116"/>
        <v>631.2610516519311</v>
      </c>
      <c r="H3736" s="415">
        <f t="shared" si="117"/>
        <v>3.1563052582596556</v>
      </c>
    </row>
    <row r="3737" spans="1:8" ht="15" hidden="1" thickBot="1">
      <c r="A3737" s="409">
        <v>202202</v>
      </c>
      <c r="B3737" s="416" t="s">
        <v>1969</v>
      </c>
      <c r="C3737" s="417" t="s">
        <v>1892</v>
      </c>
      <c r="D3737" s="418" t="s">
        <v>339</v>
      </c>
      <c r="E3737" s="419">
        <v>339</v>
      </c>
      <c r="F3737" s="413">
        <v>107.45</v>
      </c>
      <c r="G3737" s="414">
        <f t="shared" si="116"/>
        <v>3.1549557933922756</v>
      </c>
      <c r="H3737" s="415">
        <f t="shared" si="117"/>
        <v>3.1549557933922756</v>
      </c>
    </row>
    <row r="3738" spans="1:8" ht="15" hidden="1" thickBot="1">
      <c r="A3738" s="409">
        <v>202202</v>
      </c>
      <c r="B3738" s="416" t="s">
        <v>1970</v>
      </c>
      <c r="C3738" s="417" t="s">
        <v>1892</v>
      </c>
      <c r="D3738" s="418" t="s">
        <v>337</v>
      </c>
      <c r="E3738" s="419">
        <v>68876</v>
      </c>
      <c r="F3738" s="413">
        <v>107.45</v>
      </c>
      <c r="G3738" s="414">
        <f t="shared" si="116"/>
        <v>641.00511865984174</v>
      </c>
      <c r="H3738" s="415">
        <f t="shared" si="117"/>
        <v>3.2050255932992089</v>
      </c>
    </row>
    <row r="3739" spans="1:8" ht="15" hidden="1" thickBot="1">
      <c r="A3739" s="409">
        <v>202202</v>
      </c>
      <c r="B3739" s="416" t="s">
        <v>1971</v>
      </c>
      <c r="C3739" s="417" t="s">
        <v>1892</v>
      </c>
      <c r="D3739" s="418" t="s">
        <v>339</v>
      </c>
      <c r="E3739" s="419">
        <v>348</v>
      </c>
      <c r="F3739" s="413">
        <v>107.45</v>
      </c>
      <c r="G3739" s="414">
        <f t="shared" si="116"/>
        <v>3.2387156817124243</v>
      </c>
      <c r="H3739" s="415">
        <f t="shared" si="117"/>
        <v>3.2387156817124243</v>
      </c>
    </row>
    <row r="3740" spans="1:8" ht="15" hidden="1" thickBot="1">
      <c r="A3740" s="409">
        <v>202202</v>
      </c>
      <c r="B3740" s="416" t="s">
        <v>1972</v>
      </c>
      <c r="C3740" s="417" t="s">
        <v>1892</v>
      </c>
      <c r="D3740" s="418" t="s">
        <v>337</v>
      </c>
      <c r="E3740" s="419">
        <v>75731</v>
      </c>
      <c r="F3740" s="413">
        <v>107.45</v>
      </c>
      <c r="G3740" s="414">
        <f t="shared" si="116"/>
        <v>704.80223359702188</v>
      </c>
      <c r="H3740" s="415">
        <f t="shared" si="117"/>
        <v>3.5240111679851096</v>
      </c>
    </row>
    <row r="3741" spans="1:8" ht="15" hidden="1" thickBot="1">
      <c r="A3741" s="409">
        <v>202202</v>
      </c>
      <c r="B3741" s="416" t="s">
        <v>1973</v>
      </c>
      <c r="C3741" s="417" t="s">
        <v>1892</v>
      </c>
      <c r="D3741" s="418" t="s">
        <v>339</v>
      </c>
      <c r="E3741" s="419">
        <v>379</v>
      </c>
      <c r="F3741" s="413">
        <v>107.45</v>
      </c>
      <c r="G3741" s="414">
        <f t="shared" si="116"/>
        <v>3.5272219637040485</v>
      </c>
      <c r="H3741" s="415">
        <f t="shared" si="117"/>
        <v>3.5272219637040485</v>
      </c>
    </row>
    <row r="3742" spans="1:8" ht="15" hidden="1" thickBot="1">
      <c r="A3742" s="409">
        <v>202202</v>
      </c>
      <c r="B3742" s="416" t="s">
        <v>1974</v>
      </c>
      <c r="C3742" s="417" t="s">
        <v>1892</v>
      </c>
      <c r="D3742" s="418" t="s">
        <v>337</v>
      </c>
      <c r="E3742" s="419">
        <v>75731</v>
      </c>
      <c r="F3742" s="413">
        <v>107.45</v>
      </c>
      <c r="G3742" s="414">
        <f t="shared" si="116"/>
        <v>704.80223359702188</v>
      </c>
      <c r="H3742" s="415">
        <f t="shared" si="117"/>
        <v>3.5240111679851096</v>
      </c>
    </row>
    <row r="3743" spans="1:8" ht="15" hidden="1" thickBot="1">
      <c r="A3743" s="409">
        <v>202202</v>
      </c>
      <c r="B3743" s="416" t="s">
        <v>1975</v>
      </c>
      <c r="C3743" s="417" t="s">
        <v>1892</v>
      </c>
      <c r="D3743" s="418" t="s">
        <v>339</v>
      </c>
      <c r="E3743" s="419">
        <v>379</v>
      </c>
      <c r="F3743" s="413">
        <v>107.45</v>
      </c>
      <c r="G3743" s="414">
        <f t="shared" si="116"/>
        <v>3.5272219637040485</v>
      </c>
      <c r="H3743" s="415">
        <f t="shared" si="117"/>
        <v>3.5272219637040485</v>
      </c>
    </row>
    <row r="3744" spans="1:8" ht="15" hidden="1" thickBot="1">
      <c r="A3744" s="409">
        <v>202202</v>
      </c>
      <c r="B3744" s="416" t="s">
        <v>1976</v>
      </c>
      <c r="C3744" s="417" t="s">
        <v>1892</v>
      </c>
      <c r="D3744" s="418" t="s">
        <v>337</v>
      </c>
      <c r="E3744" s="419">
        <v>76333</v>
      </c>
      <c r="F3744" s="413">
        <v>107.45</v>
      </c>
      <c r="G3744" s="414">
        <f t="shared" si="116"/>
        <v>710.40483946021402</v>
      </c>
      <c r="H3744" s="415">
        <f t="shared" si="117"/>
        <v>3.55202419730107</v>
      </c>
    </row>
    <row r="3745" spans="1:8" ht="15" hidden="1" thickBot="1">
      <c r="A3745" s="409">
        <v>202202</v>
      </c>
      <c r="B3745" s="416" t="s">
        <v>1977</v>
      </c>
      <c r="C3745" s="417" t="s">
        <v>1892</v>
      </c>
      <c r="D3745" s="418" t="s">
        <v>339</v>
      </c>
      <c r="E3745" s="419">
        <v>382</v>
      </c>
      <c r="F3745" s="413">
        <v>107.45</v>
      </c>
      <c r="G3745" s="414">
        <f t="shared" si="116"/>
        <v>3.5551419264774311</v>
      </c>
      <c r="H3745" s="415">
        <f t="shared" si="117"/>
        <v>3.5551419264774311</v>
      </c>
    </row>
    <row r="3746" spans="1:8" ht="15" hidden="1" thickBot="1">
      <c r="A3746" s="409">
        <v>202202</v>
      </c>
      <c r="B3746" s="416" t="s">
        <v>1978</v>
      </c>
      <c r="C3746" s="417" t="s">
        <v>1892</v>
      </c>
      <c r="D3746" s="418" t="s">
        <v>337</v>
      </c>
      <c r="E3746" s="419">
        <v>69691</v>
      </c>
      <c r="F3746" s="413">
        <v>107.45</v>
      </c>
      <c r="G3746" s="414">
        <f t="shared" si="116"/>
        <v>648.59004187994412</v>
      </c>
      <c r="H3746" s="415">
        <f t="shared" si="117"/>
        <v>3.2429502093997207</v>
      </c>
    </row>
    <row r="3747" spans="1:8" ht="15" hidden="1" thickBot="1">
      <c r="A3747" s="409">
        <v>202202</v>
      </c>
      <c r="B3747" s="416" t="s">
        <v>1979</v>
      </c>
      <c r="C3747" s="417" t="s">
        <v>1892</v>
      </c>
      <c r="D3747" s="418" t="s">
        <v>339</v>
      </c>
      <c r="E3747" s="419">
        <v>348</v>
      </c>
      <c r="F3747" s="413">
        <v>107.45</v>
      </c>
      <c r="G3747" s="414">
        <f t="shared" si="116"/>
        <v>3.2387156817124243</v>
      </c>
      <c r="H3747" s="415">
        <f t="shared" si="117"/>
        <v>3.2387156817124243</v>
      </c>
    </row>
    <row r="3748" spans="1:8" ht="15" hidden="1" thickBot="1">
      <c r="A3748" s="409">
        <v>202202</v>
      </c>
      <c r="B3748" s="416" t="s">
        <v>1980</v>
      </c>
      <c r="C3748" s="417" t="s">
        <v>1892</v>
      </c>
      <c r="D3748" s="418" t="s">
        <v>337</v>
      </c>
      <c r="E3748" s="419">
        <v>63692</v>
      </c>
      <c r="F3748" s="413">
        <v>107.45</v>
      </c>
      <c r="G3748" s="414">
        <f t="shared" si="116"/>
        <v>592.75942298743598</v>
      </c>
      <c r="H3748" s="415">
        <f t="shared" si="117"/>
        <v>2.9637971149371798</v>
      </c>
    </row>
    <row r="3749" spans="1:8" ht="15" hidden="1" thickBot="1">
      <c r="A3749" s="409">
        <v>202202</v>
      </c>
      <c r="B3749" s="416" t="s">
        <v>1981</v>
      </c>
      <c r="C3749" s="417" t="s">
        <v>1892</v>
      </c>
      <c r="D3749" s="418" t="s">
        <v>337</v>
      </c>
      <c r="E3749" s="419">
        <v>53384</v>
      </c>
      <c r="F3749" s="413">
        <v>107.45</v>
      </c>
      <c r="G3749" s="414">
        <f t="shared" si="116"/>
        <v>496.8264308980921</v>
      </c>
      <c r="H3749" s="415">
        <f t="shared" si="117"/>
        <v>2.4841321544904607</v>
      </c>
    </row>
    <row r="3750" spans="1:8" ht="15" hidden="1" thickBot="1">
      <c r="A3750" s="409">
        <v>202202</v>
      </c>
      <c r="B3750" s="416" t="s">
        <v>1982</v>
      </c>
      <c r="C3750" s="417" t="s">
        <v>1892</v>
      </c>
      <c r="D3750" s="418" t="s">
        <v>337</v>
      </c>
      <c r="E3750" s="419">
        <v>46909</v>
      </c>
      <c r="F3750" s="413">
        <v>107.45</v>
      </c>
      <c r="G3750" s="414">
        <f t="shared" si="116"/>
        <v>436.56584457887391</v>
      </c>
      <c r="H3750" s="415">
        <f t="shared" si="117"/>
        <v>2.1828292228943695</v>
      </c>
    </row>
    <row r="3751" spans="1:8" ht="15" hidden="1" thickBot="1">
      <c r="A3751" s="409">
        <v>202202</v>
      </c>
      <c r="B3751" s="416" t="s">
        <v>1983</v>
      </c>
      <c r="C3751" s="417" t="s">
        <v>1892</v>
      </c>
      <c r="D3751" s="418" t="s">
        <v>339</v>
      </c>
      <c r="E3751" s="419">
        <v>235</v>
      </c>
      <c r="F3751" s="413">
        <v>107.45</v>
      </c>
      <c r="G3751" s="414">
        <f t="shared" si="116"/>
        <v>2.1870637505816659</v>
      </c>
      <c r="H3751" s="415">
        <f t="shared" si="117"/>
        <v>2.1870637505816659</v>
      </c>
    </row>
    <row r="3752" spans="1:8" ht="15" hidden="1" thickBot="1">
      <c r="A3752" s="409">
        <v>202202</v>
      </c>
      <c r="B3752" s="416" t="s">
        <v>1984</v>
      </c>
      <c r="C3752" s="417" t="s">
        <v>1892</v>
      </c>
      <c r="D3752" s="418" t="s">
        <v>337</v>
      </c>
      <c r="E3752" s="419">
        <v>41390</v>
      </c>
      <c r="F3752" s="413">
        <v>107.45</v>
      </c>
      <c r="G3752" s="414">
        <f t="shared" si="116"/>
        <v>385.20241973010701</v>
      </c>
      <c r="H3752" s="415">
        <f t="shared" si="117"/>
        <v>1.9260120986505351</v>
      </c>
    </row>
    <row r="3753" spans="1:8" ht="15" hidden="1" thickBot="1">
      <c r="A3753" s="409">
        <v>202202</v>
      </c>
      <c r="B3753" s="416" t="s">
        <v>1985</v>
      </c>
      <c r="C3753" s="417" t="s">
        <v>1892</v>
      </c>
      <c r="D3753" s="418" t="s">
        <v>337</v>
      </c>
      <c r="E3753" s="419">
        <v>59492</v>
      </c>
      <c r="F3753" s="413">
        <v>107.45</v>
      </c>
      <c r="G3753" s="414">
        <f t="shared" si="116"/>
        <v>553.67147510469988</v>
      </c>
      <c r="H3753" s="415">
        <f t="shared" si="117"/>
        <v>2.7683573755234994</v>
      </c>
    </row>
    <row r="3754" spans="1:8" ht="15" hidden="1" thickBot="1">
      <c r="A3754" s="409">
        <v>202202</v>
      </c>
      <c r="B3754" s="416" t="s">
        <v>1986</v>
      </c>
      <c r="C3754" s="417" t="s">
        <v>1892</v>
      </c>
      <c r="D3754" s="418" t="s">
        <v>337</v>
      </c>
      <c r="E3754" s="419">
        <v>43302</v>
      </c>
      <c r="F3754" s="413">
        <v>107.45</v>
      </c>
      <c r="G3754" s="414">
        <f t="shared" si="116"/>
        <v>402.99674267100977</v>
      </c>
      <c r="H3754" s="415">
        <f t="shared" si="117"/>
        <v>2.0149837133550488</v>
      </c>
    </row>
    <row r="3755" spans="1:8" ht="15" hidden="1" thickBot="1">
      <c r="A3755" s="409">
        <v>202202</v>
      </c>
      <c r="B3755" s="416" t="s">
        <v>1987</v>
      </c>
      <c r="C3755" s="417" t="s">
        <v>1892</v>
      </c>
      <c r="D3755" s="418" t="s">
        <v>337</v>
      </c>
      <c r="E3755" s="419">
        <v>41390</v>
      </c>
      <c r="F3755" s="413">
        <v>107.45</v>
      </c>
      <c r="G3755" s="414">
        <f t="shared" si="116"/>
        <v>385.20241973010701</v>
      </c>
      <c r="H3755" s="415">
        <f t="shared" si="117"/>
        <v>1.9260120986505351</v>
      </c>
    </row>
    <row r="3756" spans="1:8" ht="15" hidden="1" thickBot="1">
      <c r="A3756" s="409">
        <v>202202</v>
      </c>
      <c r="B3756" s="416" t="s">
        <v>1988</v>
      </c>
      <c r="C3756" s="417" t="s">
        <v>1892</v>
      </c>
      <c r="D3756" s="418" t="s">
        <v>339</v>
      </c>
      <c r="E3756" s="419">
        <v>207</v>
      </c>
      <c r="F3756" s="413">
        <v>107.45</v>
      </c>
      <c r="G3756" s="414">
        <f t="shared" si="116"/>
        <v>1.9264774313634248</v>
      </c>
      <c r="H3756" s="415">
        <f t="shared" si="117"/>
        <v>1.9264774313634248</v>
      </c>
    </row>
    <row r="3757" spans="1:8" ht="15" hidden="1" thickBot="1">
      <c r="A3757" s="409">
        <v>202202</v>
      </c>
      <c r="B3757" s="416" t="s">
        <v>1989</v>
      </c>
      <c r="C3757" s="417" t="s">
        <v>1892</v>
      </c>
      <c r="D3757" s="418" t="s">
        <v>337</v>
      </c>
      <c r="E3757" s="419">
        <v>41390</v>
      </c>
      <c r="F3757" s="413">
        <v>107.45</v>
      </c>
      <c r="G3757" s="414">
        <f t="shared" si="116"/>
        <v>385.20241973010701</v>
      </c>
      <c r="H3757" s="415">
        <f t="shared" si="117"/>
        <v>1.9260120986505351</v>
      </c>
    </row>
    <row r="3758" spans="1:8" ht="15" hidden="1" thickBot="1">
      <c r="A3758" s="409">
        <v>202202</v>
      </c>
      <c r="B3758" s="416" t="s">
        <v>1990</v>
      </c>
      <c r="C3758" s="417" t="s">
        <v>1892</v>
      </c>
      <c r="D3758" s="418" t="s">
        <v>337</v>
      </c>
      <c r="E3758" s="419">
        <v>41390</v>
      </c>
      <c r="F3758" s="413">
        <v>107.45</v>
      </c>
      <c r="G3758" s="414">
        <f t="shared" si="116"/>
        <v>385.20241973010701</v>
      </c>
      <c r="H3758" s="415">
        <f t="shared" si="117"/>
        <v>1.9260120986505351</v>
      </c>
    </row>
    <row r="3759" spans="1:8" ht="15" hidden="1" thickBot="1">
      <c r="A3759" s="409">
        <v>202202</v>
      </c>
      <c r="B3759" s="416" t="s">
        <v>1991</v>
      </c>
      <c r="C3759" s="417" t="s">
        <v>1892</v>
      </c>
      <c r="D3759" s="418" t="s">
        <v>339</v>
      </c>
      <c r="E3759" s="419">
        <v>207</v>
      </c>
      <c r="F3759" s="413">
        <v>107.45</v>
      </c>
      <c r="G3759" s="414">
        <f t="shared" si="116"/>
        <v>1.9264774313634248</v>
      </c>
      <c r="H3759" s="415">
        <f t="shared" si="117"/>
        <v>1.9264774313634248</v>
      </c>
    </row>
    <row r="3760" spans="1:8" ht="15" hidden="1" thickBot="1">
      <c r="A3760" s="409">
        <v>202202</v>
      </c>
      <c r="B3760" s="416" t="s">
        <v>1992</v>
      </c>
      <c r="C3760" s="417" t="s">
        <v>1892</v>
      </c>
      <c r="D3760" s="418" t="s">
        <v>337</v>
      </c>
      <c r="E3760" s="419">
        <v>43472</v>
      </c>
      <c r="F3760" s="413">
        <v>107.45</v>
      </c>
      <c r="G3760" s="414">
        <f t="shared" si="116"/>
        <v>404.57887389483477</v>
      </c>
      <c r="H3760" s="415">
        <f t="shared" si="117"/>
        <v>2.0228943694741739</v>
      </c>
    </row>
    <row r="3761" spans="1:8" ht="15" hidden="1" thickBot="1">
      <c r="A3761" s="409">
        <v>202202</v>
      </c>
      <c r="B3761" s="416" t="s">
        <v>1993</v>
      </c>
      <c r="C3761" s="417" t="s">
        <v>1892</v>
      </c>
      <c r="D3761" s="418" t="s">
        <v>337</v>
      </c>
      <c r="E3761" s="419">
        <v>65079</v>
      </c>
      <c r="F3761" s="413">
        <v>107.45</v>
      </c>
      <c r="G3761" s="414">
        <f t="shared" si="116"/>
        <v>605.66775244299674</v>
      </c>
      <c r="H3761" s="415">
        <f t="shared" si="117"/>
        <v>3.0283387622149838</v>
      </c>
    </row>
    <row r="3762" spans="1:8" ht="15" hidden="1" thickBot="1">
      <c r="A3762" s="409">
        <v>202202</v>
      </c>
      <c r="B3762" s="416" t="s">
        <v>1994</v>
      </c>
      <c r="C3762" s="417" t="s">
        <v>1892</v>
      </c>
      <c r="D3762" s="418" t="s">
        <v>339</v>
      </c>
      <c r="E3762" s="419">
        <v>325</v>
      </c>
      <c r="F3762" s="413">
        <v>107.45</v>
      </c>
      <c r="G3762" s="414">
        <f t="shared" si="116"/>
        <v>3.024662633783155</v>
      </c>
      <c r="H3762" s="415">
        <f t="shared" si="117"/>
        <v>3.024662633783155</v>
      </c>
    </row>
    <row r="3763" spans="1:8" ht="15" hidden="1" thickBot="1">
      <c r="A3763" s="409">
        <v>202202</v>
      </c>
      <c r="B3763" s="416" t="s">
        <v>1995</v>
      </c>
      <c r="C3763" s="417" t="s">
        <v>1892</v>
      </c>
      <c r="D3763" s="418" t="s">
        <v>337</v>
      </c>
      <c r="E3763" s="419">
        <v>41390</v>
      </c>
      <c r="F3763" s="413">
        <v>107.45</v>
      </c>
      <c r="G3763" s="414">
        <f t="shared" si="116"/>
        <v>385.20241973010701</v>
      </c>
      <c r="H3763" s="415">
        <f t="shared" si="117"/>
        <v>1.9260120986505351</v>
      </c>
    </row>
    <row r="3764" spans="1:8" ht="15" hidden="1" thickBot="1">
      <c r="A3764" s="409">
        <v>202202</v>
      </c>
      <c r="B3764" s="416" t="s">
        <v>1996</v>
      </c>
      <c r="C3764" s="417" t="s">
        <v>1892</v>
      </c>
      <c r="D3764" s="418" t="s">
        <v>337</v>
      </c>
      <c r="E3764" s="419">
        <v>49012</v>
      </c>
      <c r="F3764" s="413">
        <v>107.45</v>
      </c>
      <c r="G3764" s="414">
        <f t="shared" si="116"/>
        <v>456.13773848301537</v>
      </c>
      <c r="H3764" s="415">
        <f t="shared" si="117"/>
        <v>2.2806886924150769</v>
      </c>
    </row>
    <row r="3765" spans="1:8" ht="15" hidden="1" thickBot="1">
      <c r="A3765" s="409">
        <v>202202</v>
      </c>
      <c r="B3765" s="416" t="s">
        <v>1997</v>
      </c>
      <c r="C3765" s="417" t="s">
        <v>1892</v>
      </c>
      <c r="D3765" s="418" t="s">
        <v>339</v>
      </c>
      <c r="E3765" s="419">
        <v>207</v>
      </c>
      <c r="F3765" s="413">
        <v>107.45</v>
      </c>
      <c r="G3765" s="414">
        <f t="shared" si="116"/>
        <v>1.9264774313634248</v>
      </c>
      <c r="H3765" s="415">
        <f t="shared" si="117"/>
        <v>1.9264774313634248</v>
      </c>
    </row>
    <row r="3766" spans="1:8" ht="15" hidden="1" thickBot="1">
      <c r="A3766" s="409">
        <v>202202</v>
      </c>
      <c r="B3766" s="416" t="s">
        <v>1998</v>
      </c>
      <c r="C3766" s="417" t="s">
        <v>1892</v>
      </c>
      <c r="D3766" s="418" t="s">
        <v>337</v>
      </c>
      <c r="E3766" s="419">
        <v>61807</v>
      </c>
      <c r="F3766" s="413">
        <v>107.45</v>
      </c>
      <c r="G3766" s="414">
        <f t="shared" si="116"/>
        <v>575.21637971149369</v>
      </c>
      <c r="H3766" s="415">
        <f t="shared" si="117"/>
        <v>2.8760818985574685</v>
      </c>
    </row>
    <row r="3767" spans="1:8" ht="15" hidden="1" thickBot="1">
      <c r="A3767" s="409">
        <v>202202</v>
      </c>
      <c r="B3767" s="416" t="s">
        <v>1999</v>
      </c>
      <c r="C3767" s="417" t="s">
        <v>1892</v>
      </c>
      <c r="D3767" s="418" t="s">
        <v>337</v>
      </c>
      <c r="E3767" s="419">
        <v>103248</v>
      </c>
      <c r="F3767" s="413">
        <v>107.45</v>
      </c>
      <c r="G3767" s="414">
        <f t="shared" si="116"/>
        <v>960.89343880874821</v>
      </c>
      <c r="H3767" s="415">
        <f t="shared" si="117"/>
        <v>4.8044671940437409</v>
      </c>
    </row>
    <row r="3768" spans="1:8" ht="15" hidden="1" thickBot="1">
      <c r="A3768" s="409">
        <v>202202</v>
      </c>
      <c r="B3768" s="416" t="s">
        <v>2000</v>
      </c>
      <c r="C3768" s="417" t="s">
        <v>1892</v>
      </c>
      <c r="D3768" s="418" t="s">
        <v>339</v>
      </c>
      <c r="E3768" s="419">
        <v>516</v>
      </c>
      <c r="F3768" s="413">
        <v>107.45</v>
      </c>
      <c r="G3768" s="414">
        <f t="shared" si="116"/>
        <v>4.8022335970218704</v>
      </c>
      <c r="H3768" s="415">
        <f t="shared" si="117"/>
        <v>4.8022335970218704</v>
      </c>
    </row>
    <row r="3769" spans="1:8" ht="15" hidden="1" thickBot="1">
      <c r="A3769" s="409">
        <v>202202</v>
      </c>
      <c r="B3769" s="416" t="s">
        <v>2001</v>
      </c>
      <c r="C3769" s="417" t="s">
        <v>1892</v>
      </c>
      <c r="D3769" s="418" t="s">
        <v>337</v>
      </c>
      <c r="E3769" s="419">
        <v>52683</v>
      </c>
      <c r="F3769" s="413">
        <v>107.45</v>
      </c>
      <c r="G3769" s="414">
        <f t="shared" si="116"/>
        <v>490.30246626337828</v>
      </c>
      <c r="H3769" s="415">
        <f t="shared" si="117"/>
        <v>2.4515123313168914</v>
      </c>
    </row>
    <row r="3770" spans="1:8" ht="15" hidden="1" thickBot="1">
      <c r="A3770" s="409">
        <v>202202</v>
      </c>
      <c r="B3770" s="416" t="s">
        <v>2002</v>
      </c>
      <c r="C3770" s="417" t="s">
        <v>1892</v>
      </c>
      <c r="D3770" s="418" t="s">
        <v>337</v>
      </c>
      <c r="E3770" s="419">
        <v>44963</v>
      </c>
      <c r="F3770" s="413">
        <v>107.45</v>
      </c>
      <c r="G3770" s="414">
        <f t="shared" si="116"/>
        <v>418.45509539320614</v>
      </c>
      <c r="H3770" s="415">
        <f t="shared" si="117"/>
        <v>2.0922754769660306</v>
      </c>
    </row>
    <row r="3771" spans="1:8" ht="15" hidden="1" thickBot="1">
      <c r="A3771" s="409">
        <v>202202</v>
      </c>
      <c r="B3771" s="416" t="s">
        <v>2003</v>
      </c>
      <c r="C3771" s="417" t="s">
        <v>1892</v>
      </c>
      <c r="D3771" s="418" t="s">
        <v>339</v>
      </c>
      <c r="E3771" s="419">
        <v>263</v>
      </c>
      <c r="F3771" s="413">
        <v>107.45</v>
      </c>
      <c r="G3771" s="414">
        <f t="shared" si="116"/>
        <v>2.4476500697999071</v>
      </c>
      <c r="H3771" s="415">
        <f t="shared" si="117"/>
        <v>2.4476500697999071</v>
      </c>
    </row>
    <row r="3772" spans="1:8" ht="15" hidden="1" thickBot="1">
      <c r="A3772" s="409">
        <v>202202</v>
      </c>
      <c r="B3772" s="416" t="s">
        <v>2004</v>
      </c>
      <c r="C3772" s="417" t="s">
        <v>1892</v>
      </c>
      <c r="D3772" s="418" t="s">
        <v>337</v>
      </c>
      <c r="E3772" s="419">
        <v>61565</v>
      </c>
      <c r="F3772" s="413">
        <v>107.45</v>
      </c>
      <c r="G3772" s="414">
        <f t="shared" si="116"/>
        <v>572.96416938110747</v>
      </c>
      <c r="H3772" s="415">
        <f t="shared" si="117"/>
        <v>2.8648208469055372</v>
      </c>
    </row>
    <row r="3773" spans="1:8" ht="15" hidden="1" thickBot="1">
      <c r="A3773" s="409">
        <v>202202</v>
      </c>
      <c r="B3773" s="416" t="s">
        <v>2005</v>
      </c>
      <c r="C3773" s="417" t="s">
        <v>1892</v>
      </c>
      <c r="D3773" s="418" t="s">
        <v>339</v>
      </c>
      <c r="E3773" s="419">
        <v>308</v>
      </c>
      <c r="F3773" s="413">
        <v>107.45</v>
      </c>
      <c r="G3773" s="414">
        <f t="shared" si="116"/>
        <v>2.8664495114006514</v>
      </c>
      <c r="H3773" s="415">
        <f t="shared" si="117"/>
        <v>2.8664495114006514</v>
      </c>
    </row>
    <row r="3774" spans="1:8" ht="15" hidden="1" thickBot="1">
      <c r="A3774" s="409">
        <v>202202</v>
      </c>
      <c r="B3774" s="416" t="s">
        <v>2006</v>
      </c>
      <c r="C3774" s="417" t="s">
        <v>1892</v>
      </c>
      <c r="D3774" s="418" t="s">
        <v>337</v>
      </c>
      <c r="E3774" s="419">
        <v>71788</v>
      </c>
      <c r="F3774" s="413">
        <v>107.45</v>
      </c>
      <c r="G3774" s="414">
        <f t="shared" si="116"/>
        <v>668.10609585853888</v>
      </c>
      <c r="H3774" s="415">
        <f t="shared" si="117"/>
        <v>3.3405304792926942</v>
      </c>
    </row>
    <row r="3775" spans="1:8" ht="15" hidden="1" thickBot="1">
      <c r="A3775" s="409">
        <v>202202</v>
      </c>
      <c r="B3775" s="416" t="s">
        <v>2007</v>
      </c>
      <c r="C3775" s="417" t="s">
        <v>1892</v>
      </c>
      <c r="D3775" s="418" t="s">
        <v>339</v>
      </c>
      <c r="E3775" s="419">
        <v>359</v>
      </c>
      <c r="F3775" s="413">
        <v>107.45</v>
      </c>
      <c r="G3775" s="414">
        <f t="shared" si="116"/>
        <v>3.3410888785481618</v>
      </c>
      <c r="H3775" s="415">
        <f t="shared" si="117"/>
        <v>3.3410888785481618</v>
      </c>
    </row>
    <row r="3776" spans="1:8" ht="15" hidden="1" thickBot="1">
      <c r="A3776" s="409">
        <v>202202</v>
      </c>
      <c r="B3776" s="416" t="s">
        <v>2008</v>
      </c>
      <c r="C3776" s="417" t="s">
        <v>1892</v>
      </c>
      <c r="D3776" s="418" t="s">
        <v>337</v>
      </c>
      <c r="E3776" s="419">
        <v>78894</v>
      </c>
      <c r="F3776" s="413">
        <v>107.45</v>
      </c>
      <c r="G3776" s="414">
        <f t="shared" si="116"/>
        <v>734.2391810144253</v>
      </c>
      <c r="H3776" s="415">
        <f t="shared" si="117"/>
        <v>3.6711959050721266</v>
      </c>
    </row>
    <row r="3777" spans="1:8" ht="15" hidden="1" thickBot="1">
      <c r="A3777" s="409">
        <v>202202</v>
      </c>
      <c r="B3777" s="416" t="s">
        <v>2009</v>
      </c>
      <c r="C3777" s="417" t="s">
        <v>1892</v>
      </c>
      <c r="D3777" s="418" t="s">
        <v>339</v>
      </c>
      <c r="E3777" s="419">
        <v>394</v>
      </c>
      <c r="F3777" s="413">
        <v>107.45</v>
      </c>
      <c r="G3777" s="414">
        <f t="shared" si="116"/>
        <v>3.6668217775709633</v>
      </c>
      <c r="H3777" s="415">
        <f t="shared" si="117"/>
        <v>3.6668217775709633</v>
      </c>
    </row>
    <row r="3778" spans="1:8" ht="15" hidden="1" thickBot="1">
      <c r="A3778" s="409">
        <v>202202</v>
      </c>
      <c r="B3778" s="416" t="s">
        <v>2010</v>
      </c>
      <c r="C3778" s="417" t="s">
        <v>1892</v>
      </c>
      <c r="D3778" s="418" t="s">
        <v>337</v>
      </c>
      <c r="E3778" s="419">
        <v>76692</v>
      </c>
      <c r="F3778" s="413">
        <v>107.45</v>
      </c>
      <c r="G3778" s="414">
        <f t="shared" ref="G3778:G3841" si="118">+E3778/F3778</f>
        <v>713.74592833876216</v>
      </c>
      <c r="H3778" s="415">
        <f t="shared" ref="H3778:H3841" si="119">IF(D3778="TB",G3778/200,IF(D3778="LT",G3778,"VER"))</f>
        <v>3.5687296416938108</v>
      </c>
    </row>
    <row r="3779" spans="1:8" ht="15" hidden="1" thickBot="1">
      <c r="A3779" s="409">
        <v>202202</v>
      </c>
      <c r="B3779" s="416" t="s">
        <v>2011</v>
      </c>
      <c r="C3779" s="417" t="s">
        <v>1892</v>
      </c>
      <c r="D3779" s="418" t="s">
        <v>339</v>
      </c>
      <c r="E3779" s="419">
        <v>383</v>
      </c>
      <c r="F3779" s="413">
        <v>107.45</v>
      </c>
      <c r="G3779" s="414">
        <f t="shared" si="118"/>
        <v>3.5644485807352257</v>
      </c>
      <c r="H3779" s="415">
        <f t="shared" si="119"/>
        <v>3.5644485807352257</v>
      </c>
    </row>
    <row r="3780" spans="1:8" ht="15" hidden="1" thickBot="1">
      <c r="A3780" s="409">
        <v>202202</v>
      </c>
      <c r="B3780" s="416" t="s">
        <v>2012</v>
      </c>
      <c r="C3780" s="417" t="s">
        <v>1892</v>
      </c>
      <c r="D3780" s="418" t="s">
        <v>337</v>
      </c>
      <c r="E3780" s="419">
        <v>60327.05</v>
      </c>
      <c r="F3780" s="413">
        <v>107.45</v>
      </c>
      <c r="G3780" s="414">
        <f t="shared" si="118"/>
        <v>561.44299674267097</v>
      </c>
      <c r="H3780" s="415">
        <f t="shared" si="119"/>
        <v>2.8072149837133549</v>
      </c>
    </row>
    <row r="3781" spans="1:8" ht="15" hidden="1" thickBot="1">
      <c r="A3781" s="409">
        <v>202202</v>
      </c>
      <c r="B3781" s="416" t="s">
        <v>2013</v>
      </c>
      <c r="C3781" s="417" t="s">
        <v>1892</v>
      </c>
      <c r="D3781" s="418" t="s">
        <v>339</v>
      </c>
      <c r="E3781" s="419">
        <v>302</v>
      </c>
      <c r="F3781" s="413">
        <v>107.45</v>
      </c>
      <c r="G3781" s="414">
        <f t="shared" si="118"/>
        <v>2.8106095858538853</v>
      </c>
      <c r="H3781" s="415">
        <f t="shared" si="119"/>
        <v>2.8106095858538853</v>
      </c>
    </row>
    <row r="3782" spans="1:8" ht="15" hidden="1" thickBot="1">
      <c r="A3782" s="409">
        <v>202202</v>
      </c>
      <c r="B3782" s="416" t="s">
        <v>2014</v>
      </c>
      <c r="C3782" s="417" t="s">
        <v>1892</v>
      </c>
      <c r="D3782" s="418" t="s">
        <v>337</v>
      </c>
      <c r="E3782" s="419">
        <v>71788</v>
      </c>
      <c r="F3782" s="413">
        <v>107.45</v>
      </c>
      <c r="G3782" s="414">
        <f t="shared" si="118"/>
        <v>668.10609585853888</v>
      </c>
      <c r="H3782" s="415">
        <f t="shared" si="119"/>
        <v>3.3405304792926942</v>
      </c>
    </row>
    <row r="3783" spans="1:8" ht="15" hidden="1" thickBot="1">
      <c r="A3783" s="409">
        <v>202202</v>
      </c>
      <c r="B3783" s="416" t="s">
        <v>2015</v>
      </c>
      <c r="C3783" s="417" t="s">
        <v>1892</v>
      </c>
      <c r="D3783" s="418" t="s">
        <v>339</v>
      </c>
      <c r="E3783" s="419">
        <v>359</v>
      </c>
      <c r="F3783" s="413">
        <v>107.45</v>
      </c>
      <c r="G3783" s="414">
        <f t="shared" si="118"/>
        <v>3.3410888785481618</v>
      </c>
      <c r="H3783" s="415">
        <f t="shared" si="119"/>
        <v>3.3410888785481618</v>
      </c>
    </row>
    <row r="3784" spans="1:8" ht="15" hidden="1" thickBot="1">
      <c r="A3784" s="409">
        <v>202202</v>
      </c>
      <c r="B3784" s="416" t="s">
        <v>2016</v>
      </c>
      <c r="C3784" s="417" t="s">
        <v>1892</v>
      </c>
      <c r="D3784" s="418" t="s">
        <v>337</v>
      </c>
      <c r="E3784" s="419">
        <v>84521</v>
      </c>
      <c r="F3784" s="413">
        <v>107.45</v>
      </c>
      <c r="G3784" s="414">
        <f t="shared" si="118"/>
        <v>786.60772452303399</v>
      </c>
      <c r="H3784" s="415">
        <f t="shared" si="119"/>
        <v>3.9330386226151699</v>
      </c>
    </row>
    <row r="3785" spans="1:8" ht="15" hidden="1" thickBot="1">
      <c r="A3785" s="409">
        <v>202202</v>
      </c>
      <c r="B3785" s="416" t="s">
        <v>2017</v>
      </c>
      <c r="C3785" s="417" t="s">
        <v>1892</v>
      </c>
      <c r="D3785" s="418" t="s">
        <v>339</v>
      </c>
      <c r="E3785" s="419">
        <v>423</v>
      </c>
      <c r="F3785" s="413">
        <v>107.45</v>
      </c>
      <c r="G3785" s="414">
        <f t="shared" si="118"/>
        <v>3.9367147510469986</v>
      </c>
      <c r="H3785" s="415">
        <f t="shared" si="119"/>
        <v>3.9367147510469986</v>
      </c>
    </row>
    <row r="3786" spans="1:8" ht="15" hidden="1" thickBot="1">
      <c r="A3786" s="409">
        <v>202202</v>
      </c>
      <c r="B3786" s="416" t="s">
        <v>2018</v>
      </c>
      <c r="C3786" s="417" t="s">
        <v>791</v>
      </c>
      <c r="D3786" s="418" t="s">
        <v>337</v>
      </c>
      <c r="E3786" s="419">
        <v>64362</v>
      </c>
      <c r="F3786" s="413">
        <v>107.45</v>
      </c>
      <c r="G3786" s="414">
        <f t="shared" si="118"/>
        <v>598.99488134015814</v>
      </c>
      <c r="H3786" s="415">
        <f t="shared" si="119"/>
        <v>2.9949744067007908</v>
      </c>
    </row>
    <row r="3787" spans="1:8" ht="15" hidden="1" thickBot="1">
      <c r="A3787" s="409">
        <v>202202</v>
      </c>
      <c r="B3787" s="416" t="s">
        <v>2019</v>
      </c>
      <c r="C3787" s="417" t="s">
        <v>791</v>
      </c>
      <c r="D3787" s="418" t="s">
        <v>339</v>
      </c>
      <c r="E3787" s="419">
        <v>322</v>
      </c>
      <c r="F3787" s="413">
        <v>107.45</v>
      </c>
      <c r="G3787" s="414">
        <f t="shared" si="118"/>
        <v>2.996742671009772</v>
      </c>
      <c r="H3787" s="415">
        <f t="shared" si="119"/>
        <v>2.996742671009772</v>
      </c>
    </row>
    <row r="3788" spans="1:8" ht="15" hidden="1" thickBot="1">
      <c r="A3788" s="409">
        <v>202202</v>
      </c>
      <c r="B3788" s="416" t="s">
        <v>2589</v>
      </c>
      <c r="C3788" s="417" t="s">
        <v>2590</v>
      </c>
      <c r="D3788" s="418" t="s">
        <v>339</v>
      </c>
      <c r="E3788" s="419">
        <v>400</v>
      </c>
      <c r="F3788" s="413">
        <v>107.45</v>
      </c>
      <c r="G3788" s="414">
        <f t="shared" si="118"/>
        <v>3.7226617031177289</v>
      </c>
      <c r="H3788" s="415">
        <f t="shared" si="119"/>
        <v>3.7226617031177289</v>
      </c>
    </row>
    <row r="3789" spans="1:8" ht="15" hidden="1" thickBot="1">
      <c r="A3789" s="409">
        <v>202202</v>
      </c>
      <c r="B3789" s="416" t="s">
        <v>2020</v>
      </c>
      <c r="C3789" s="417" t="s">
        <v>2021</v>
      </c>
      <c r="D3789" s="418" t="s">
        <v>337</v>
      </c>
      <c r="E3789" s="419">
        <v>36297</v>
      </c>
      <c r="F3789" s="413">
        <v>107.45</v>
      </c>
      <c r="G3789" s="414">
        <f t="shared" si="118"/>
        <v>337.80362959516054</v>
      </c>
      <c r="H3789" s="415">
        <f t="shared" si="119"/>
        <v>1.6890181479758026</v>
      </c>
    </row>
    <row r="3790" spans="1:8" ht="15" hidden="1" thickBot="1">
      <c r="A3790" s="409">
        <v>202202</v>
      </c>
      <c r="B3790" s="416" t="s">
        <v>2591</v>
      </c>
      <c r="C3790" s="417" t="s">
        <v>2021</v>
      </c>
      <c r="D3790" s="418" t="s">
        <v>339</v>
      </c>
      <c r="E3790" s="419">
        <v>0.01</v>
      </c>
      <c r="F3790" s="413">
        <v>107.45</v>
      </c>
      <c r="G3790" s="414">
        <f t="shared" si="118"/>
        <v>9.3066542577943234E-5</v>
      </c>
      <c r="H3790" s="415">
        <f t="shared" si="119"/>
        <v>9.3066542577943234E-5</v>
      </c>
    </row>
    <row r="3791" spans="1:8" ht="15" hidden="1" thickBot="1">
      <c r="A3791" s="409">
        <v>202202</v>
      </c>
      <c r="B3791" s="416" t="s">
        <v>2023</v>
      </c>
      <c r="C3791" s="417" t="s">
        <v>2021</v>
      </c>
      <c r="D3791" s="418" t="s">
        <v>337</v>
      </c>
      <c r="E3791" s="419">
        <v>36302</v>
      </c>
      <c r="F3791" s="413">
        <v>107.45</v>
      </c>
      <c r="G3791" s="414">
        <f t="shared" si="118"/>
        <v>337.85016286644952</v>
      </c>
      <c r="H3791" s="415">
        <f t="shared" si="119"/>
        <v>1.6892508143322476</v>
      </c>
    </row>
    <row r="3792" spans="1:8" ht="15" hidden="1" thickBot="1">
      <c r="A3792" s="409">
        <v>202202</v>
      </c>
      <c r="B3792" s="416" t="s">
        <v>2024</v>
      </c>
      <c r="C3792" s="417" t="s">
        <v>2021</v>
      </c>
      <c r="D3792" s="418" t="s">
        <v>339</v>
      </c>
      <c r="E3792" s="419">
        <v>181</v>
      </c>
      <c r="F3792" s="413">
        <v>107.45</v>
      </c>
      <c r="G3792" s="414">
        <f t="shared" si="118"/>
        <v>1.6845044206607724</v>
      </c>
      <c r="H3792" s="415">
        <f t="shared" si="119"/>
        <v>1.6845044206607724</v>
      </c>
    </row>
    <row r="3793" spans="1:8" ht="15" hidden="1" thickBot="1">
      <c r="A3793" s="409">
        <v>202202</v>
      </c>
      <c r="B3793" s="416" t="s">
        <v>2025</v>
      </c>
      <c r="C3793" s="417" t="s">
        <v>2021</v>
      </c>
      <c r="D3793" s="418" t="s">
        <v>337</v>
      </c>
      <c r="E3793" s="419">
        <v>33049</v>
      </c>
      <c r="F3793" s="413">
        <v>107.45</v>
      </c>
      <c r="G3793" s="414">
        <f t="shared" si="118"/>
        <v>307.5756165658446</v>
      </c>
      <c r="H3793" s="415">
        <f t="shared" si="119"/>
        <v>1.5378780828292229</v>
      </c>
    </row>
    <row r="3794" spans="1:8" ht="15" hidden="1" thickBot="1">
      <c r="A3794" s="409">
        <v>202202</v>
      </c>
      <c r="B3794" s="416" t="s">
        <v>2026</v>
      </c>
      <c r="C3794" s="417" t="s">
        <v>2021</v>
      </c>
      <c r="D3794" s="418" t="s">
        <v>337</v>
      </c>
      <c r="E3794" s="419">
        <v>36297</v>
      </c>
      <c r="F3794" s="413">
        <v>107.45</v>
      </c>
      <c r="G3794" s="414">
        <f t="shared" si="118"/>
        <v>337.80362959516054</v>
      </c>
      <c r="H3794" s="415">
        <f t="shared" si="119"/>
        <v>1.6890181479758026</v>
      </c>
    </row>
    <row r="3795" spans="1:8" ht="15" hidden="1" thickBot="1">
      <c r="A3795" s="409">
        <v>202202</v>
      </c>
      <c r="B3795" s="416" t="s">
        <v>2027</v>
      </c>
      <c r="C3795" s="417" t="s">
        <v>2021</v>
      </c>
      <c r="D3795" s="418" t="s">
        <v>2028</v>
      </c>
      <c r="E3795" s="419">
        <v>3956</v>
      </c>
      <c r="F3795" s="413">
        <v>107.45</v>
      </c>
      <c r="G3795" s="414">
        <f t="shared" si="118"/>
        <v>36.817124243834343</v>
      </c>
      <c r="H3795" s="415" t="str">
        <f t="shared" si="119"/>
        <v>VER</v>
      </c>
    </row>
    <row r="3796" spans="1:8" ht="15" hidden="1" thickBot="1">
      <c r="A3796" s="409">
        <v>202202</v>
      </c>
      <c r="B3796" s="416" t="s">
        <v>2029</v>
      </c>
      <c r="C3796" s="417" t="s">
        <v>2021</v>
      </c>
      <c r="D3796" s="418" t="s">
        <v>339</v>
      </c>
      <c r="E3796" s="419">
        <v>181</v>
      </c>
      <c r="F3796" s="413">
        <v>107.45</v>
      </c>
      <c r="G3796" s="414">
        <f t="shared" si="118"/>
        <v>1.6845044206607724</v>
      </c>
      <c r="H3796" s="415">
        <f t="shared" si="119"/>
        <v>1.6845044206607724</v>
      </c>
    </row>
    <row r="3797" spans="1:8" ht="15" hidden="1" thickBot="1">
      <c r="A3797" s="409">
        <v>202202</v>
      </c>
      <c r="B3797" s="416" t="s">
        <v>2030</v>
      </c>
      <c r="C3797" s="417" t="s">
        <v>2021</v>
      </c>
      <c r="D3797" s="418" t="s">
        <v>337</v>
      </c>
      <c r="E3797" s="419">
        <v>36297</v>
      </c>
      <c r="F3797" s="413">
        <v>107.45</v>
      </c>
      <c r="G3797" s="414">
        <f t="shared" si="118"/>
        <v>337.80362959516054</v>
      </c>
      <c r="H3797" s="415">
        <f t="shared" si="119"/>
        <v>1.6890181479758026</v>
      </c>
    </row>
    <row r="3798" spans="1:8" ht="15" hidden="1" thickBot="1">
      <c r="A3798" s="409">
        <v>202202</v>
      </c>
      <c r="B3798" s="416" t="s">
        <v>2031</v>
      </c>
      <c r="C3798" s="417" t="s">
        <v>2021</v>
      </c>
      <c r="D3798" s="418" t="s">
        <v>337</v>
      </c>
      <c r="E3798" s="419">
        <v>36297</v>
      </c>
      <c r="F3798" s="413">
        <v>107.45</v>
      </c>
      <c r="G3798" s="414">
        <f t="shared" si="118"/>
        <v>337.80362959516054</v>
      </c>
      <c r="H3798" s="415">
        <f t="shared" si="119"/>
        <v>1.6890181479758026</v>
      </c>
    </row>
    <row r="3799" spans="1:8" ht="15" hidden="1" thickBot="1">
      <c r="A3799" s="409">
        <v>202202</v>
      </c>
      <c r="B3799" s="416" t="s">
        <v>2032</v>
      </c>
      <c r="C3799" s="417" t="s">
        <v>2021</v>
      </c>
      <c r="D3799" s="418" t="s">
        <v>337</v>
      </c>
      <c r="E3799" s="419">
        <v>36580</v>
      </c>
      <c r="F3799" s="413">
        <v>107.45</v>
      </c>
      <c r="G3799" s="414">
        <f t="shared" si="118"/>
        <v>340.43741275011632</v>
      </c>
      <c r="H3799" s="415">
        <f t="shared" si="119"/>
        <v>1.7021870637505816</v>
      </c>
    </row>
    <row r="3800" spans="1:8" ht="15" hidden="1" thickBot="1">
      <c r="A3800" s="409">
        <v>202202</v>
      </c>
      <c r="B3800" s="416" t="s">
        <v>2033</v>
      </c>
      <c r="C3800" s="417" t="s">
        <v>2034</v>
      </c>
      <c r="D3800" s="418" t="s">
        <v>337</v>
      </c>
      <c r="E3800" s="419">
        <v>62220</v>
      </c>
      <c r="F3800" s="413">
        <v>107.45</v>
      </c>
      <c r="G3800" s="414">
        <f t="shared" si="118"/>
        <v>579.06002791996275</v>
      </c>
      <c r="H3800" s="415">
        <f t="shared" si="119"/>
        <v>2.8953001395998137</v>
      </c>
    </row>
    <row r="3801" spans="1:8" ht="15" hidden="1" thickBot="1">
      <c r="A3801" s="409">
        <v>202202</v>
      </c>
      <c r="B3801" s="416" t="s">
        <v>2035</v>
      </c>
      <c r="C3801" s="417" t="s">
        <v>2036</v>
      </c>
      <c r="D3801" s="418" t="s">
        <v>337</v>
      </c>
      <c r="E3801" s="419">
        <v>26686</v>
      </c>
      <c r="F3801" s="413">
        <v>107.45</v>
      </c>
      <c r="G3801" s="414">
        <f t="shared" si="118"/>
        <v>248.35737552349929</v>
      </c>
      <c r="H3801" s="415">
        <f t="shared" si="119"/>
        <v>1.2417868776174965</v>
      </c>
    </row>
    <row r="3802" spans="1:8" ht="15" hidden="1" thickBot="1">
      <c r="A3802" s="409">
        <v>202202</v>
      </c>
      <c r="B3802" s="416" t="s">
        <v>2037</v>
      </c>
      <c r="C3802" s="417" t="s">
        <v>2034</v>
      </c>
      <c r="D3802" s="418" t="s">
        <v>337</v>
      </c>
      <c r="E3802" s="419">
        <v>40104.01</v>
      </c>
      <c r="F3802" s="413">
        <v>107.45</v>
      </c>
      <c r="G3802" s="414">
        <f t="shared" si="118"/>
        <v>373.2341554211261</v>
      </c>
      <c r="H3802" s="415">
        <f t="shared" si="119"/>
        <v>1.8661707771056306</v>
      </c>
    </row>
    <row r="3803" spans="1:8" ht="15" hidden="1" thickBot="1">
      <c r="A3803" s="409">
        <v>202202</v>
      </c>
      <c r="B3803" s="416" t="s">
        <v>2038</v>
      </c>
      <c r="C3803" s="417" t="s">
        <v>2034</v>
      </c>
      <c r="D3803" s="418" t="s">
        <v>339</v>
      </c>
      <c r="E3803" s="419">
        <v>201</v>
      </c>
      <c r="F3803" s="413">
        <v>107.45</v>
      </c>
      <c r="G3803" s="414">
        <f t="shared" si="118"/>
        <v>1.8706375058166589</v>
      </c>
      <c r="H3803" s="415">
        <f t="shared" si="119"/>
        <v>1.8706375058166589</v>
      </c>
    </row>
    <row r="3804" spans="1:8" ht="15" hidden="1" thickBot="1">
      <c r="A3804" s="409">
        <v>202202</v>
      </c>
      <c r="B3804" s="416" t="s">
        <v>2039</v>
      </c>
      <c r="C3804" s="417" t="s">
        <v>1355</v>
      </c>
      <c r="D3804" s="418" t="s">
        <v>337</v>
      </c>
      <c r="E3804" s="419">
        <v>35298</v>
      </c>
      <c r="F3804" s="413">
        <v>107.45</v>
      </c>
      <c r="G3804" s="414">
        <f t="shared" si="118"/>
        <v>328.50628199162401</v>
      </c>
      <c r="H3804" s="415">
        <f t="shared" si="119"/>
        <v>1.6425314099581201</v>
      </c>
    </row>
    <row r="3805" spans="1:8" ht="15" hidden="1" thickBot="1">
      <c r="A3805" s="409">
        <v>202202</v>
      </c>
      <c r="B3805" s="416" t="s">
        <v>2040</v>
      </c>
      <c r="C3805" s="417" t="s">
        <v>676</v>
      </c>
      <c r="D3805" s="418" t="s">
        <v>337</v>
      </c>
      <c r="E3805" s="419">
        <v>38562</v>
      </c>
      <c r="F3805" s="413">
        <v>107.45</v>
      </c>
      <c r="G3805" s="414">
        <f t="shared" si="118"/>
        <v>358.88320148906467</v>
      </c>
      <c r="H3805" s="415">
        <f t="shared" si="119"/>
        <v>1.7944160074453235</v>
      </c>
    </row>
    <row r="3806" spans="1:8" ht="15" hidden="1" thickBot="1">
      <c r="A3806" s="409">
        <v>202202</v>
      </c>
      <c r="B3806" s="416" t="s">
        <v>2041</v>
      </c>
      <c r="C3806" s="417" t="s">
        <v>676</v>
      </c>
      <c r="D3806" s="418" t="s">
        <v>337</v>
      </c>
      <c r="E3806" s="419">
        <v>36120</v>
      </c>
      <c r="F3806" s="413">
        <v>107.45</v>
      </c>
      <c r="G3806" s="414">
        <f t="shared" si="118"/>
        <v>336.15635179153094</v>
      </c>
      <c r="H3806" s="415">
        <f t="shared" si="119"/>
        <v>1.6807817589576546</v>
      </c>
    </row>
    <row r="3807" spans="1:8" ht="15" hidden="1" thickBot="1">
      <c r="A3807" s="409">
        <v>202202</v>
      </c>
      <c r="B3807" s="416" t="s">
        <v>2042</v>
      </c>
      <c r="C3807" s="417" t="s">
        <v>676</v>
      </c>
      <c r="D3807" s="418" t="s">
        <v>339</v>
      </c>
      <c r="E3807" s="419">
        <v>181</v>
      </c>
      <c r="F3807" s="413">
        <v>107.45</v>
      </c>
      <c r="G3807" s="414">
        <f t="shared" si="118"/>
        <v>1.6845044206607724</v>
      </c>
      <c r="H3807" s="415">
        <f t="shared" si="119"/>
        <v>1.6845044206607724</v>
      </c>
    </row>
    <row r="3808" spans="1:8" ht="15" hidden="1" thickBot="1">
      <c r="A3808" s="409">
        <v>202202</v>
      </c>
      <c r="B3808" s="416" t="s">
        <v>2043</v>
      </c>
      <c r="C3808" s="417" t="s">
        <v>676</v>
      </c>
      <c r="D3808" s="418" t="s">
        <v>339</v>
      </c>
      <c r="E3808" s="419">
        <v>193</v>
      </c>
      <c r="F3808" s="413">
        <v>107.45</v>
      </c>
      <c r="G3808" s="414">
        <f t="shared" si="118"/>
        <v>1.7961842717543042</v>
      </c>
      <c r="H3808" s="415">
        <f t="shared" si="119"/>
        <v>1.7961842717543042</v>
      </c>
    </row>
    <row r="3809" spans="1:8" ht="15" hidden="1" thickBot="1">
      <c r="A3809" s="409">
        <v>202202</v>
      </c>
      <c r="B3809" s="416" t="s">
        <v>2044</v>
      </c>
      <c r="C3809" s="417" t="s">
        <v>1505</v>
      </c>
      <c r="D3809" s="418" t="s">
        <v>337</v>
      </c>
      <c r="E3809" s="419">
        <v>45993</v>
      </c>
      <c r="F3809" s="413">
        <v>107.45</v>
      </c>
      <c r="G3809" s="414">
        <f t="shared" si="118"/>
        <v>428.04094927873427</v>
      </c>
      <c r="H3809" s="415">
        <f t="shared" si="119"/>
        <v>2.1402047463936715</v>
      </c>
    </row>
    <row r="3810" spans="1:8" ht="15" hidden="1" thickBot="1">
      <c r="A3810" s="409">
        <v>202202</v>
      </c>
      <c r="B3810" s="416" t="s">
        <v>2045</v>
      </c>
      <c r="C3810" s="417" t="s">
        <v>1505</v>
      </c>
      <c r="D3810" s="418" t="s">
        <v>339</v>
      </c>
      <c r="E3810" s="419">
        <v>230</v>
      </c>
      <c r="F3810" s="413">
        <v>107.45</v>
      </c>
      <c r="G3810" s="414">
        <f t="shared" si="118"/>
        <v>2.140530479292694</v>
      </c>
      <c r="H3810" s="415">
        <f t="shared" si="119"/>
        <v>2.140530479292694</v>
      </c>
    </row>
    <row r="3811" spans="1:8" ht="15" hidden="1" thickBot="1">
      <c r="A3811" s="409">
        <v>202202</v>
      </c>
      <c r="B3811" s="416" t="s">
        <v>2046</v>
      </c>
      <c r="C3811" s="417" t="s">
        <v>1344</v>
      </c>
      <c r="D3811" s="418" t="s">
        <v>337</v>
      </c>
      <c r="E3811" s="419">
        <v>11569</v>
      </c>
      <c r="F3811" s="413">
        <v>107.45</v>
      </c>
      <c r="G3811" s="414">
        <f t="shared" si="118"/>
        <v>107.66868310842251</v>
      </c>
      <c r="H3811" s="415">
        <f t="shared" si="119"/>
        <v>0.53834341554211251</v>
      </c>
    </row>
    <row r="3812" spans="1:8" ht="15" hidden="1" thickBot="1">
      <c r="A3812" s="409">
        <v>202202</v>
      </c>
      <c r="B3812" s="416" t="s">
        <v>2047</v>
      </c>
      <c r="C3812" s="417" t="s">
        <v>1344</v>
      </c>
      <c r="D3812" s="418" t="s">
        <v>339</v>
      </c>
      <c r="E3812" s="419">
        <v>57.81</v>
      </c>
      <c r="F3812" s="413">
        <v>107.45</v>
      </c>
      <c r="G3812" s="414">
        <f t="shared" si="118"/>
        <v>0.5380176826430898</v>
      </c>
      <c r="H3812" s="415">
        <f t="shared" si="119"/>
        <v>0.5380176826430898</v>
      </c>
    </row>
    <row r="3813" spans="1:8" ht="15" hidden="1" thickBot="1">
      <c r="A3813" s="409">
        <v>202202</v>
      </c>
      <c r="B3813" s="416" t="s">
        <v>2048</v>
      </c>
      <c r="C3813" s="417" t="s">
        <v>2049</v>
      </c>
      <c r="D3813" s="418" t="s">
        <v>2050</v>
      </c>
      <c r="E3813" s="419">
        <v>7305</v>
      </c>
      <c r="F3813" s="413">
        <v>107.45</v>
      </c>
      <c r="G3813" s="414">
        <f t="shared" si="118"/>
        <v>67.985109353187525</v>
      </c>
      <c r="H3813" s="415" t="str">
        <f t="shared" si="119"/>
        <v>VER</v>
      </c>
    </row>
    <row r="3814" spans="1:8" ht="15" hidden="1" thickBot="1">
      <c r="A3814" s="409">
        <v>202202</v>
      </c>
      <c r="B3814" s="416" t="s">
        <v>2051</v>
      </c>
      <c r="C3814" s="417" t="s">
        <v>1347</v>
      </c>
      <c r="D3814" s="418" t="s">
        <v>337</v>
      </c>
      <c r="E3814" s="419">
        <v>39089</v>
      </c>
      <c r="F3814" s="413">
        <v>107.45</v>
      </c>
      <c r="G3814" s="414">
        <f t="shared" si="118"/>
        <v>363.7878082829223</v>
      </c>
      <c r="H3814" s="415">
        <f t="shared" si="119"/>
        <v>1.8189390414146116</v>
      </c>
    </row>
    <row r="3815" spans="1:8" ht="15" hidden="1" thickBot="1">
      <c r="A3815" s="409">
        <v>202202</v>
      </c>
      <c r="B3815" s="416" t="s">
        <v>2052</v>
      </c>
      <c r="C3815" s="417" t="s">
        <v>1347</v>
      </c>
      <c r="D3815" s="418" t="s">
        <v>339</v>
      </c>
      <c r="E3815" s="419">
        <v>195</v>
      </c>
      <c r="F3815" s="413">
        <v>107.45</v>
      </c>
      <c r="G3815" s="414">
        <f t="shared" si="118"/>
        <v>1.814797580269893</v>
      </c>
      <c r="H3815" s="415">
        <f t="shared" si="119"/>
        <v>1.814797580269893</v>
      </c>
    </row>
    <row r="3816" spans="1:8" ht="15" hidden="1" thickBot="1">
      <c r="A3816" s="409">
        <v>202202</v>
      </c>
      <c r="B3816" s="416" t="s">
        <v>2053</v>
      </c>
      <c r="C3816" s="417" t="s">
        <v>2054</v>
      </c>
      <c r="D3816" s="418" t="s">
        <v>337</v>
      </c>
      <c r="E3816" s="419">
        <v>55364</v>
      </c>
      <c r="F3816" s="413">
        <v>107.45</v>
      </c>
      <c r="G3816" s="414">
        <f t="shared" si="118"/>
        <v>515.25360632852494</v>
      </c>
      <c r="H3816" s="415">
        <f t="shared" si="119"/>
        <v>2.5762680316426247</v>
      </c>
    </row>
    <row r="3817" spans="1:8" ht="15" hidden="1" thickBot="1">
      <c r="A3817" s="409">
        <v>202202</v>
      </c>
      <c r="B3817" s="416" t="s">
        <v>2055</v>
      </c>
      <c r="C3817" s="417" t="s">
        <v>2054</v>
      </c>
      <c r="D3817" s="418" t="s">
        <v>339</v>
      </c>
      <c r="E3817" s="419">
        <v>277</v>
      </c>
      <c r="F3817" s="413">
        <v>107.45</v>
      </c>
      <c r="G3817" s="414">
        <f t="shared" si="118"/>
        <v>2.5779432294090272</v>
      </c>
      <c r="H3817" s="415">
        <f t="shared" si="119"/>
        <v>2.5779432294090272</v>
      </c>
    </row>
    <row r="3818" spans="1:8" ht="15" hidden="1" thickBot="1">
      <c r="A3818" s="409">
        <v>202202</v>
      </c>
      <c r="B3818" s="416" t="s">
        <v>2056</v>
      </c>
      <c r="C3818" s="417" t="s">
        <v>2054</v>
      </c>
      <c r="D3818" s="418" t="s">
        <v>337</v>
      </c>
      <c r="E3818" s="419">
        <v>55364</v>
      </c>
      <c r="F3818" s="413">
        <v>107.45</v>
      </c>
      <c r="G3818" s="414">
        <f t="shared" si="118"/>
        <v>515.25360632852494</v>
      </c>
      <c r="H3818" s="415">
        <f t="shared" si="119"/>
        <v>2.5762680316426247</v>
      </c>
    </row>
    <row r="3819" spans="1:8" ht="15" hidden="1" thickBot="1">
      <c r="A3819" s="409">
        <v>202202</v>
      </c>
      <c r="B3819" s="416" t="s">
        <v>2057</v>
      </c>
      <c r="C3819" s="417" t="s">
        <v>2054</v>
      </c>
      <c r="D3819" s="418" t="s">
        <v>339</v>
      </c>
      <c r="E3819" s="419">
        <v>277</v>
      </c>
      <c r="F3819" s="413">
        <v>107.45</v>
      </c>
      <c r="G3819" s="414">
        <f t="shared" si="118"/>
        <v>2.5779432294090272</v>
      </c>
      <c r="H3819" s="415">
        <f t="shared" si="119"/>
        <v>2.5779432294090272</v>
      </c>
    </row>
    <row r="3820" spans="1:8" ht="15" hidden="1" thickBot="1">
      <c r="A3820" s="409">
        <v>202202</v>
      </c>
      <c r="B3820" s="416" t="s">
        <v>2058</v>
      </c>
      <c r="C3820" s="417" t="s">
        <v>2054</v>
      </c>
      <c r="D3820" s="418" t="s">
        <v>337</v>
      </c>
      <c r="E3820" s="419">
        <v>55364</v>
      </c>
      <c r="F3820" s="413">
        <v>107.45</v>
      </c>
      <c r="G3820" s="414">
        <f t="shared" si="118"/>
        <v>515.25360632852494</v>
      </c>
      <c r="H3820" s="415">
        <f t="shared" si="119"/>
        <v>2.5762680316426247</v>
      </c>
    </row>
    <row r="3821" spans="1:8" ht="15" hidden="1" thickBot="1">
      <c r="A3821" s="409">
        <v>202202</v>
      </c>
      <c r="B3821" s="416" t="s">
        <v>2059</v>
      </c>
      <c r="C3821" s="417" t="s">
        <v>2054</v>
      </c>
      <c r="D3821" s="418" t="s">
        <v>339</v>
      </c>
      <c r="E3821" s="419">
        <v>277</v>
      </c>
      <c r="F3821" s="413">
        <v>107.45</v>
      </c>
      <c r="G3821" s="414">
        <f t="shared" si="118"/>
        <v>2.5779432294090272</v>
      </c>
      <c r="H3821" s="415">
        <f t="shared" si="119"/>
        <v>2.5779432294090272</v>
      </c>
    </row>
    <row r="3822" spans="1:8" ht="15" hidden="1" thickBot="1">
      <c r="A3822" s="409">
        <v>202202</v>
      </c>
      <c r="B3822" s="416" t="s">
        <v>2060</v>
      </c>
      <c r="C3822" s="417" t="s">
        <v>2054</v>
      </c>
      <c r="D3822" s="418" t="s">
        <v>337</v>
      </c>
      <c r="E3822" s="419">
        <v>53386.71</v>
      </c>
      <c r="F3822" s="413">
        <v>107.45</v>
      </c>
      <c r="G3822" s="414">
        <f t="shared" si="118"/>
        <v>496.85165193113073</v>
      </c>
      <c r="H3822" s="415">
        <f t="shared" si="119"/>
        <v>2.4842582596556535</v>
      </c>
    </row>
    <row r="3823" spans="1:8" ht="15" hidden="1" thickBot="1">
      <c r="A3823" s="409">
        <v>202202</v>
      </c>
      <c r="B3823" s="416" t="s">
        <v>2061</v>
      </c>
      <c r="C3823" s="417" t="s">
        <v>2054</v>
      </c>
      <c r="D3823" s="418" t="s">
        <v>339</v>
      </c>
      <c r="E3823" s="419">
        <v>266.93</v>
      </c>
      <c r="F3823" s="413">
        <v>107.45</v>
      </c>
      <c r="G3823" s="414">
        <f t="shared" si="118"/>
        <v>2.4842252210330384</v>
      </c>
      <c r="H3823" s="415">
        <f t="shared" si="119"/>
        <v>2.4842252210330384</v>
      </c>
    </row>
    <row r="3824" spans="1:8" ht="15" hidden="1" thickBot="1">
      <c r="A3824" s="409">
        <v>202202</v>
      </c>
      <c r="B3824" s="416" t="s">
        <v>2062</v>
      </c>
      <c r="C3824" s="417" t="s">
        <v>676</v>
      </c>
      <c r="D3824" s="418" t="s">
        <v>337</v>
      </c>
      <c r="E3824" s="419">
        <v>39728</v>
      </c>
      <c r="F3824" s="413">
        <v>107.45</v>
      </c>
      <c r="G3824" s="414">
        <f t="shared" si="118"/>
        <v>369.73476035365286</v>
      </c>
      <c r="H3824" s="415">
        <f t="shared" si="119"/>
        <v>1.8486738017682642</v>
      </c>
    </row>
    <row r="3825" spans="1:8" ht="15" hidden="1" thickBot="1">
      <c r="A3825" s="409">
        <v>202202</v>
      </c>
      <c r="B3825" s="416" t="s">
        <v>2063</v>
      </c>
      <c r="C3825" s="417" t="s">
        <v>676</v>
      </c>
      <c r="D3825" s="418" t="s">
        <v>339</v>
      </c>
      <c r="E3825" s="419">
        <v>199</v>
      </c>
      <c r="F3825" s="413">
        <v>107.45</v>
      </c>
      <c r="G3825" s="414">
        <f t="shared" si="118"/>
        <v>1.8520241973010703</v>
      </c>
      <c r="H3825" s="415">
        <f t="shared" si="119"/>
        <v>1.8520241973010703</v>
      </c>
    </row>
    <row r="3826" spans="1:8" ht="15" hidden="1" thickBot="1">
      <c r="A3826" s="409">
        <v>202202</v>
      </c>
      <c r="B3826" s="416" t="s">
        <v>2064</v>
      </c>
      <c r="C3826" s="417" t="s">
        <v>2064</v>
      </c>
      <c r="D3826" s="418" t="s">
        <v>339</v>
      </c>
      <c r="E3826" s="419">
        <v>0.01</v>
      </c>
      <c r="F3826" s="413">
        <v>107.45</v>
      </c>
      <c r="G3826" s="414">
        <f t="shared" si="118"/>
        <v>9.3066542577943234E-5</v>
      </c>
      <c r="H3826" s="415">
        <f t="shared" si="119"/>
        <v>9.3066542577943234E-5</v>
      </c>
    </row>
    <row r="3827" spans="1:8" ht="15" hidden="1" thickBot="1">
      <c r="A3827" s="409">
        <v>202202</v>
      </c>
      <c r="B3827" s="416" t="s">
        <v>2065</v>
      </c>
      <c r="C3827" s="417" t="s">
        <v>2066</v>
      </c>
      <c r="D3827" s="418" t="s">
        <v>337</v>
      </c>
      <c r="E3827" s="419">
        <v>16900</v>
      </c>
      <c r="F3827" s="413">
        <v>107.45</v>
      </c>
      <c r="G3827" s="414">
        <f t="shared" si="118"/>
        <v>157.28245695672405</v>
      </c>
      <c r="H3827" s="415">
        <f t="shared" si="119"/>
        <v>0.78641228478362024</v>
      </c>
    </row>
    <row r="3828" spans="1:8" ht="15" hidden="1" thickBot="1">
      <c r="A3828" s="409">
        <v>202202</v>
      </c>
      <c r="B3828" s="416" t="s">
        <v>2067</v>
      </c>
      <c r="C3828" s="417" t="s">
        <v>2066</v>
      </c>
      <c r="D3828" s="418" t="s">
        <v>339</v>
      </c>
      <c r="E3828" s="419">
        <v>84.48</v>
      </c>
      <c r="F3828" s="413">
        <v>107.45</v>
      </c>
      <c r="G3828" s="414">
        <f t="shared" si="118"/>
        <v>0.78622615169846444</v>
      </c>
      <c r="H3828" s="415">
        <f t="shared" si="119"/>
        <v>0.78622615169846444</v>
      </c>
    </row>
    <row r="3829" spans="1:8" ht="15" hidden="1" thickBot="1">
      <c r="A3829" s="409">
        <v>202202</v>
      </c>
      <c r="B3829" s="416" t="s">
        <v>2068</v>
      </c>
      <c r="C3829" s="417" t="s">
        <v>1410</v>
      </c>
      <c r="D3829" s="418" t="s">
        <v>337</v>
      </c>
      <c r="E3829" s="419">
        <v>21520</v>
      </c>
      <c r="F3829" s="413">
        <v>107.45</v>
      </c>
      <c r="G3829" s="414">
        <f t="shared" si="118"/>
        <v>200.27919962773382</v>
      </c>
      <c r="H3829" s="415">
        <f t="shared" si="119"/>
        <v>1.0013959981386691</v>
      </c>
    </row>
    <row r="3830" spans="1:8" ht="15" hidden="1" thickBot="1">
      <c r="A3830" s="409">
        <v>202202</v>
      </c>
      <c r="B3830" s="416" t="s">
        <v>2069</v>
      </c>
      <c r="C3830" s="417" t="s">
        <v>1410</v>
      </c>
      <c r="D3830" s="418" t="s">
        <v>339</v>
      </c>
      <c r="E3830" s="419">
        <v>108</v>
      </c>
      <c r="F3830" s="413">
        <v>107.45</v>
      </c>
      <c r="G3830" s="414">
        <f t="shared" si="118"/>
        <v>1.0051186598417869</v>
      </c>
      <c r="H3830" s="415">
        <f t="shared" si="119"/>
        <v>1.0051186598417869</v>
      </c>
    </row>
    <row r="3831" spans="1:8" ht="15" hidden="1" thickBot="1">
      <c r="A3831" s="409">
        <v>202202</v>
      </c>
      <c r="B3831" s="416" t="s">
        <v>2070</v>
      </c>
      <c r="C3831" s="417" t="s">
        <v>1410</v>
      </c>
      <c r="D3831" s="418" t="s">
        <v>337</v>
      </c>
      <c r="E3831" s="419">
        <v>21520</v>
      </c>
      <c r="F3831" s="413">
        <v>107.45</v>
      </c>
      <c r="G3831" s="414">
        <f t="shared" si="118"/>
        <v>200.27919962773382</v>
      </c>
      <c r="H3831" s="415">
        <f t="shared" si="119"/>
        <v>1.0013959981386691</v>
      </c>
    </row>
    <row r="3832" spans="1:8" ht="15" hidden="1" thickBot="1">
      <c r="A3832" s="409">
        <v>202202</v>
      </c>
      <c r="B3832" s="416" t="s">
        <v>2071</v>
      </c>
      <c r="C3832" s="417" t="s">
        <v>1410</v>
      </c>
      <c r="D3832" s="418" t="s">
        <v>339</v>
      </c>
      <c r="E3832" s="419">
        <v>108</v>
      </c>
      <c r="F3832" s="413">
        <v>107.45</v>
      </c>
      <c r="G3832" s="414">
        <f t="shared" si="118"/>
        <v>1.0051186598417869</v>
      </c>
      <c r="H3832" s="415">
        <f t="shared" si="119"/>
        <v>1.0051186598417869</v>
      </c>
    </row>
    <row r="3833" spans="1:8" ht="15" hidden="1" thickBot="1">
      <c r="A3833" s="409">
        <v>202202</v>
      </c>
      <c r="B3833" s="416" t="s">
        <v>2073</v>
      </c>
      <c r="C3833" s="417" t="s">
        <v>1410</v>
      </c>
      <c r="D3833" s="418" t="s">
        <v>337</v>
      </c>
      <c r="E3833" s="419">
        <v>21520</v>
      </c>
      <c r="F3833" s="413">
        <v>107.45</v>
      </c>
      <c r="G3833" s="414">
        <f t="shared" si="118"/>
        <v>200.27919962773382</v>
      </c>
      <c r="H3833" s="415">
        <f t="shared" si="119"/>
        <v>1.0013959981386691</v>
      </c>
    </row>
    <row r="3834" spans="1:8" ht="15" hidden="1" thickBot="1">
      <c r="A3834" s="409">
        <v>202202</v>
      </c>
      <c r="B3834" s="416" t="s">
        <v>2074</v>
      </c>
      <c r="C3834" s="417" t="s">
        <v>1410</v>
      </c>
      <c r="D3834" s="418" t="s">
        <v>339</v>
      </c>
      <c r="E3834" s="419">
        <v>108</v>
      </c>
      <c r="F3834" s="413">
        <v>107.45</v>
      </c>
      <c r="G3834" s="414">
        <f t="shared" si="118"/>
        <v>1.0051186598417869</v>
      </c>
      <c r="H3834" s="415">
        <f t="shared" si="119"/>
        <v>1.0051186598417869</v>
      </c>
    </row>
    <row r="3835" spans="1:8" ht="15" hidden="1" thickBot="1">
      <c r="A3835" s="409">
        <v>202202</v>
      </c>
      <c r="B3835" s="416" t="s">
        <v>2075</v>
      </c>
      <c r="C3835" s="417" t="s">
        <v>1410</v>
      </c>
      <c r="D3835" s="418" t="s">
        <v>337</v>
      </c>
      <c r="E3835" s="419">
        <v>44424</v>
      </c>
      <c r="F3835" s="413">
        <v>107.45</v>
      </c>
      <c r="G3835" s="414">
        <f t="shared" si="118"/>
        <v>413.43880874825498</v>
      </c>
      <c r="H3835" s="415">
        <f t="shared" si="119"/>
        <v>2.0671940437412748</v>
      </c>
    </row>
    <row r="3836" spans="1:8" ht="15" hidden="1" thickBot="1">
      <c r="A3836" s="409">
        <v>202202</v>
      </c>
      <c r="B3836" s="416" t="s">
        <v>2076</v>
      </c>
      <c r="C3836" s="417" t="s">
        <v>1410</v>
      </c>
      <c r="D3836" s="418" t="s">
        <v>339</v>
      </c>
      <c r="E3836" s="419">
        <v>222</v>
      </c>
      <c r="F3836" s="413">
        <v>107.45</v>
      </c>
      <c r="G3836" s="414">
        <f t="shared" si="118"/>
        <v>2.0660772452303395</v>
      </c>
      <c r="H3836" s="415">
        <f t="shared" si="119"/>
        <v>2.0660772452303395</v>
      </c>
    </row>
    <row r="3837" spans="1:8" ht="15" hidden="1" thickBot="1">
      <c r="A3837" s="409">
        <v>202202</v>
      </c>
      <c r="B3837" s="416" t="s">
        <v>2077</v>
      </c>
      <c r="C3837" s="417" t="s">
        <v>1410</v>
      </c>
      <c r="D3837" s="418" t="s">
        <v>337</v>
      </c>
      <c r="E3837" s="419">
        <v>27829</v>
      </c>
      <c r="F3837" s="413">
        <v>107.45</v>
      </c>
      <c r="G3837" s="414">
        <f t="shared" si="118"/>
        <v>258.9948813401582</v>
      </c>
      <c r="H3837" s="415">
        <f t="shared" si="119"/>
        <v>1.2949744067007911</v>
      </c>
    </row>
    <row r="3838" spans="1:8" ht="15" hidden="1" thickBot="1">
      <c r="A3838" s="409">
        <v>202202</v>
      </c>
      <c r="B3838" s="416" t="s">
        <v>2078</v>
      </c>
      <c r="C3838" s="417" t="s">
        <v>1410</v>
      </c>
      <c r="D3838" s="418" t="s">
        <v>339</v>
      </c>
      <c r="E3838" s="419">
        <v>139</v>
      </c>
      <c r="F3838" s="413">
        <v>107.45</v>
      </c>
      <c r="G3838" s="414">
        <f t="shared" si="118"/>
        <v>1.2936249418334109</v>
      </c>
      <c r="H3838" s="415">
        <f t="shared" si="119"/>
        <v>1.2936249418334109</v>
      </c>
    </row>
    <row r="3839" spans="1:8" ht="15" hidden="1" thickBot="1">
      <c r="A3839" s="409">
        <v>202202</v>
      </c>
      <c r="B3839" s="416" t="s">
        <v>2079</v>
      </c>
      <c r="C3839" s="417" t="s">
        <v>1410</v>
      </c>
      <c r="D3839" s="418" t="s">
        <v>337</v>
      </c>
      <c r="E3839" s="419">
        <v>23048</v>
      </c>
      <c r="F3839" s="413">
        <v>107.45</v>
      </c>
      <c r="G3839" s="414">
        <f t="shared" si="118"/>
        <v>214.49976733364355</v>
      </c>
      <c r="H3839" s="415">
        <f t="shared" si="119"/>
        <v>1.0724988366682178</v>
      </c>
    </row>
    <row r="3840" spans="1:8" ht="15" hidden="1" thickBot="1">
      <c r="A3840" s="409">
        <v>202202</v>
      </c>
      <c r="B3840" s="416" t="s">
        <v>2080</v>
      </c>
      <c r="C3840" s="417" t="s">
        <v>1410</v>
      </c>
      <c r="D3840" s="418" t="s">
        <v>339</v>
      </c>
      <c r="E3840" s="419">
        <v>115</v>
      </c>
      <c r="F3840" s="413">
        <v>107.45</v>
      </c>
      <c r="G3840" s="414">
        <f t="shared" si="118"/>
        <v>1.070265239646347</v>
      </c>
      <c r="H3840" s="415">
        <f t="shared" si="119"/>
        <v>1.070265239646347</v>
      </c>
    </row>
    <row r="3841" spans="1:8" ht="15" hidden="1" thickBot="1">
      <c r="A3841" s="409">
        <v>202202</v>
      </c>
      <c r="B3841" s="416" t="s">
        <v>2081</v>
      </c>
      <c r="C3841" s="417" t="s">
        <v>1410</v>
      </c>
      <c r="D3841" s="418" t="s">
        <v>337</v>
      </c>
      <c r="E3841" s="419">
        <v>65569</v>
      </c>
      <c r="F3841" s="413">
        <v>107.45</v>
      </c>
      <c r="G3841" s="414">
        <f t="shared" si="118"/>
        <v>610.22801302931589</v>
      </c>
      <c r="H3841" s="415">
        <f t="shared" si="119"/>
        <v>3.0511400651465794</v>
      </c>
    </row>
    <row r="3842" spans="1:8" ht="15" hidden="1" thickBot="1">
      <c r="A3842" s="409">
        <v>202202</v>
      </c>
      <c r="B3842" s="416" t="s">
        <v>2082</v>
      </c>
      <c r="C3842" s="417" t="s">
        <v>1410</v>
      </c>
      <c r="D3842" s="418" t="s">
        <v>339</v>
      </c>
      <c r="E3842" s="419">
        <v>328</v>
      </c>
      <c r="F3842" s="413">
        <v>107.45</v>
      </c>
      <c r="G3842" s="414">
        <f t="shared" ref="G3842:G3905" si="120">+E3842/F3842</f>
        <v>3.0525825965565376</v>
      </c>
      <c r="H3842" s="415">
        <f t="shared" ref="H3842:H3905" si="121">IF(D3842="TB",G3842/200,IF(D3842="LT",G3842,"VER"))</f>
        <v>3.0525825965565376</v>
      </c>
    </row>
    <row r="3843" spans="1:8" ht="15" hidden="1" thickBot="1">
      <c r="A3843" s="409">
        <v>202202</v>
      </c>
      <c r="B3843" s="416" t="s">
        <v>2083</v>
      </c>
      <c r="C3843" s="417" t="s">
        <v>2084</v>
      </c>
      <c r="D3843" s="418" t="s">
        <v>337</v>
      </c>
      <c r="E3843" s="419">
        <v>195290</v>
      </c>
      <c r="F3843" s="413">
        <v>107.45</v>
      </c>
      <c r="G3843" s="414">
        <f t="shared" si="120"/>
        <v>1817.4965100046534</v>
      </c>
      <c r="H3843" s="415">
        <f t="shared" si="121"/>
        <v>9.0874825500232674</v>
      </c>
    </row>
    <row r="3844" spans="1:8" ht="15" hidden="1" thickBot="1">
      <c r="A3844" s="409">
        <v>202202</v>
      </c>
      <c r="B3844" s="416" t="s">
        <v>2085</v>
      </c>
      <c r="C3844" s="417" t="s">
        <v>388</v>
      </c>
      <c r="D3844" s="418" t="s">
        <v>337</v>
      </c>
      <c r="E3844" s="419">
        <v>201379</v>
      </c>
      <c r="F3844" s="413">
        <v>107.45</v>
      </c>
      <c r="G3844" s="414">
        <f t="shared" si="120"/>
        <v>1874.1647277803629</v>
      </c>
      <c r="H3844" s="415">
        <f t="shared" si="121"/>
        <v>9.3708236389018147</v>
      </c>
    </row>
    <row r="3845" spans="1:8" ht="15" hidden="1" thickBot="1">
      <c r="A3845" s="409">
        <v>202202</v>
      </c>
      <c r="B3845" s="416" t="s">
        <v>2086</v>
      </c>
      <c r="C3845" s="417" t="s">
        <v>2592</v>
      </c>
      <c r="D3845" s="418" t="s">
        <v>337</v>
      </c>
      <c r="E3845" s="419">
        <v>195290</v>
      </c>
      <c r="F3845" s="413">
        <v>107.45</v>
      </c>
      <c r="G3845" s="414">
        <f t="shared" si="120"/>
        <v>1817.4965100046534</v>
      </c>
      <c r="H3845" s="415">
        <f t="shared" si="121"/>
        <v>9.0874825500232674</v>
      </c>
    </row>
    <row r="3846" spans="1:8" ht="15" hidden="1" thickBot="1">
      <c r="A3846" s="409">
        <v>202202</v>
      </c>
      <c r="B3846" s="416" t="s">
        <v>2088</v>
      </c>
      <c r="C3846" s="417" t="s">
        <v>1736</v>
      </c>
      <c r="D3846" s="418" t="s">
        <v>337</v>
      </c>
      <c r="E3846" s="419">
        <v>176841</v>
      </c>
      <c r="F3846" s="413">
        <v>107.45</v>
      </c>
      <c r="G3846" s="414">
        <f t="shared" si="120"/>
        <v>1645.7980456026057</v>
      </c>
      <c r="H3846" s="415">
        <f t="shared" si="121"/>
        <v>8.2289902280130285</v>
      </c>
    </row>
    <row r="3847" spans="1:8" ht="15" hidden="1" thickBot="1">
      <c r="A3847" s="409">
        <v>202202</v>
      </c>
      <c r="B3847" s="416" t="s">
        <v>2089</v>
      </c>
      <c r="C3847" s="417" t="s">
        <v>2090</v>
      </c>
      <c r="D3847" s="418" t="s">
        <v>337</v>
      </c>
      <c r="E3847" s="419">
        <v>154728</v>
      </c>
      <c r="F3847" s="413">
        <v>107.45</v>
      </c>
      <c r="G3847" s="414">
        <f t="shared" si="120"/>
        <v>1440</v>
      </c>
      <c r="H3847" s="415">
        <f t="shared" si="121"/>
        <v>7.2</v>
      </c>
    </row>
    <row r="3848" spans="1:8" ht="15" hidden="1" thickBot="1">
      <c r="A3848" s="409">
        <v>202202</v>
      </c>
      <c r="B3848" s="416" t="s">
        <v>2091</v>
      </c>
      <c r="C3848" s="417" t="s">
        <v>1347</v>
      </c>
      <c r="D3848" s="418" t="s">
        <v>337</v>
      </c>
      <c r="E3848" s="419">
        <v>39089</v>
      </c>
      <c r="F3848" s="413">
        <v>107.45</v>
      </c>
      <c r="G3848" s="414">
        <f t="shared" si="120"/>
        <v>363.7878082829223</v>
      </c>
      <c r="H3848" s="415">
        <f t="shared" si="121"/>
        <v>1.8189390414146116</v>
      </c>
    </row>
    <row r="3849" spans="1:8" ht="15" hidden="1" thickBot="1">
      <c r="A3849" s="409">
        <v>202202</v>
      </c>
      <c r="B3849" s="416" t="s">
        <v>2092</v>
      </c>
      <c r="C3849" s="417" t="s">
        <v>1347</v>
      </c>
      <c r="D3849" s="418" t="s">
        <v>339</v>
      </c>
      <c r="E3849" s="419">
        <v>195</v>
      </c>
      <c r="F3849" s="413">
        <v>107.45</v>
      </c>
      <c r="G3849" s="414">
        <f t="shared" si="120"/>
        <v>1.814797580269893</v>
      </c>
      <c r="H3849" s="415">
        <f t="shared" si="121"/>
        <v>1.814797580269893</v>
      </c>
    </row>
    <row r="3850" spans="1:8" ht="15" hidden="1" thickBot="1">
      <c r="A3850" s="409">
        <v>202202</v>
      </c>
      <c r="B3850" s="416" t="s">
        <v>2093</v>
      </c>
      <c r="C3850" s="417" t="s">
        <v>2094</v>
      </c>
      <c r="D3850" s="418" t="s">
        <v>337</v>
      </c>
      <c r="E3850" s="419">
        <v>109230</v>
      </c>
      <c r="F3850" s="413">
        <v>107.45</v>
      </c>
      <c r="G3850" s="414">
        <f t="shared" si="120"/>
        <v>1016.5658445788739</v>
      </c>
      <c r="H3850" s="415">
        <f t="shared" si="121"/>
        <v>5.0828292228943699</v>
      </c>
    </row>
    <row r="3851" spans="1:8" ht="15" hidden="1" thickBot="1">
      <c r="A3851" s="409">
        <v>202202</v>
      </c>
      <c r="B3851" s="416" t="s">
        <v>2095</v>
      </c>
      <c r="C3851" s="417" t="s">
        <v>676</v>
      </c>
      <c r="D3851" s="418" t="s">
        <v>337</v>
      </c>
      <c r="E3851" s="419">
        <v>38562</v>
      </c>
      <c r="F3851" s="413">
        <v>107.45</v>
      </c>
      <c r="G3851" s="414">
        <f t="shared" si="120"/>
        <v>358.88320148906467</v>
      </c>
      <c r="H3851" s="415">
        <f t="shared" si="121"/>
        <v>1.7944160074453235</v>
      </c>
    </row>
    <row r="3852" spans="1:8" ht="15" hidden="1" thickBot="1">
      <c r="A3852" s="409">
        <v>202202</v>
      </c>
      <c r="B3852" s="416" t="s">
        <v>2096</v>
      </c>
      <c r="C3852" s="417" t="s">
        <v>676</v>
      </c>
      <c r="D3852" s="418" t="s">
        <v>339</v>
      </c>
      <c r="E3852" s="419">
        <v>193</v>
      </c>
      <c r="F3852" s="413">
        <v>107.45</v>
      </c>
      <c r="G3852" s="414">
        <f t="shared" si="120"/>
        <v>1.7961842717543042</v>
      </c>
      <c r="H3852" s="415">
        <f t="shared" si="121"/>
        <v>1.7961842717543042</v>
      </c>
    </row>
    <row r="3853" spans="1:8" ht="15" hidden="1" thickBot="1">
      <c r="A3853" s="409">
        <v>202202</v>
      </c>
      <c r="B3853" s="416" t="s">
        <v>2097</v>
      </c>
      <c r="C3853" s="417" t="s">
        <v>676</v>
      </c>
      <c r="D3853" s="418" t="s">
        <v>337</v>
      </c>
      <c r="E3853" s="419">
        <v>39728</v>
      </c>
      <c r="F3853" s="413">
        <v>107.45</v>
      </c>
      <c r="G3853" s="414">
        <f t="shared" si="120"/>
        <v>369.73476035365286</v>
      </c>
      <c r="H3853" s="415">
        <f t="shared" si="121"/>
        <v>1.8486738017682642</v>
      </c>
    </row>
    <row r="3854" spans="1:8" ht="15" hidden="1" thickBot="1">
      <c r="A3854" s="409">
        <v>202202</v>
      </c>
      <c r="B3854" s="416" t="s">
        <v>2098</v>
      </c>
      <c r="C3854" s="417" t="s">
        <v>676</v>
      </c>
      <c r="D3854" s="418" t="s">
        <v>339</v>
      </c>
      <c r="E3854" s="419">
        <v>199</v>
      </c>
      <c r="F3854" s="413">
        <v>107.45</v>
      </c>
      <c r="G3854" s="414">
        <f t="shared" si="120"/>
        <v>1.8520241973010703</v>
      </c>
      <c r="H3854" s="415">
        <f t="shared" si="121"/>
        <v>1.8520241973010703</v>
      </c>
    </row>
    <row r="3855" spans="1:8" ht="15" hidden="1" thickBot="1">
      <c r="A3855" s="409">
        <v>202202</v>
      </c>
      <c r="B3855" s="416" t="s">
        <v>2099</v>
      </c>
      <c r="C3855" s="417" t="s">
        <v>2100</v>
      </c>
      <c r="D3855" s="418" t="s">
        <v>374</v>
      </c>
      <c r="E3855" s="419">
        <v>1827</v>
      </c>
      <c r="F3855" s="413">
        <v>107.45</v>
      </c>
      <c r="G3855" s="414">
        <f t="shared" si="120"/>
        <v>17.003257328990227</v>
      </c>
      <c r="H3855" s="415" t="str">
        <f t="shared" si="121"/>
        <v>VER</v>
      </c>
    </row>
    <row r="3856" spans="1:8" ht="15" hidden="1" thickBot="1">
      <c r="A3856" s="409">
        <v>202202</v>
      </c>
      <c r="B3856" s="416" t="s">
        <v>2101</v>
      </c>
      <c r="C3856" s="417" t="s">
        <v>2102</v>
      </c>
      <c r="D3856" s="418" t="s">
        <v>374</v>
      </c>
      <c r="E3856" s="419">
        <v>15.76</v>
      </c>
      <c r="F3856" s="413">
        <v>107.45</v>
      </c>
      <c r="G3856" s="414">
        <f t="shared" si="120"/>
        <v>0.14667287110283853</v>
      </c>
      <c r="H3856" s="415" t="str">
        <f t="shared" si="121"/>
        <v>VER</v>
      </c>
    </row>
    <row r="3857" spans="1:8" ht="15" hidden="1" thickBot="1">
      <c r="A3857" s="409">
        <v>202202</v>
      </c>
      <c r="B3857" s="416" t="s">
        <v>2103</v>
      </c>
      <c r="C3857" s="417" t="s">
        <v>2102</v>
      </c>
      <c r="D3857" s="418" t="s">
        <v>337</v>
      </c>
      <c r="E3857" s="419">
        <v>7065</v>
      </c>
      <c r="F3857" s="413">
        <v>107.45</v>
      </c>
      <c r="G3857" s="414">
        <f t="shared" si="120"/>
        <v>65.751512331316889</v>
      </c>
      <c r="H3857" s="415">
        <f t="shared" si="121"/>
        <v>0.32875756165658443</v>
      </c>
    </row>
    <row r="3858" spans="1:8" ht="15" hidden="1" thickBot="1">
      <c r="A3858" s="409">
        <v>202202</v>
      </c>
      <c r="B3858" s="416" t="s">
        <v>2104</v>
      </c>
      <c r="C3858" s="417" t="s">
        <v>2102</v>
      </c>
      <c r="D3858" s="418" t="s">
        <v>339</v>
      </c>
      <c r="E3858" s="419">
        <v>35.28</v>
      </c>
      <c r="F3858" s="413">
        <v>107.45</v>
      </c>
      <c r="G3858" s="414">
        <f t="shared" si="120"/>
        <v>0.3283387622149837</v>
      </c>
      <c r="H3858" s="415">
        <f t="shared" si="121"/>
        <v>0.3283387622149837</v>
      </c>
    </row>
    <row r="3859" spans="1:8" ht="15" hidden="1" thickBot="1">
      <c r="A3859" s="409">
        <v>202202</v>
      </c>
      <c r="B3859" s="416" t="s">
        <v>2105</v>
      </c>
      <c r="C3859" s="417" t="s">
        <v>2102</v>
      </c>
      <c r="D3859" s="418" t="s">
        <v>337</v>
      </c>
      <c r="E3859" s="419">
        <v>11823</v>
      </c>
      <c r="F3859" s="413">
        <v>107.45</v>
      </c>
      <c r="G3859" s="414">
        <f t="shared" si="120"/>
        <v>110.03257328990227</v>
      </c>
      <c r="H3859" s="415">
        <f t="shared" si="121"/>
        <v>0.5501628664495114</v>
      </c>
    </row>
    <row r="3860" spans="1:8" ht="15" hidden="1" thickBot="1">
      <c r="A3860" s="409">
        <v>202202</v>
      </c>
      <c r="B3860" s="416" t="s">
        <v>2106</v>
      </c>
      <c r="C3860" s="417" t="s">
        <v>2102</v>
      </c>
      <c r="D3860" s="418" t="s">
        <v>381</v>
      </c>
      <c r="E3860" s="419">
        <v>1508</v>
      </c>
      <c r="F3860" s="413">
        <v>107.45</v>
      </c>
      <c r="G3860" s="414">
        <f t="shared" si="120"/>
        <v>14.034434620753839</v>
      </c>
      <c r="H3860" s="415" t="str">
        <f t="shared" si="121"/>
        <v>VER</v>
      </c>
    </row>
    <row r="3861" spans="1:8" ht="15" hidden="1" thickBot="1">
      <c r="A3861" s="409">
        <v>202202</v>
      </c>
      <c r="B3861" s="416" t="s">
        <v>2107</v>
      </c>
      <c r="C3861" s="417" t="s">
        <v>2102</v>
      </c>
      <c r="D3861" s="418" t="s">
        <v>337</v>
      </c>
      <c r="E3861" s="419">
        <v>11823</v>
      </c>
      <c r="F3861" s="413">
        <v>107.45</v>
      </c>
      <c r="G3861" s="414">
        <f t="shared" si="120"/>
        <v>110.03257328990227</v>
      </c>
      <c r="H3861" s="415">
        <f t="shared" si="121"/>
        <v>0.5501628664495114</v>
      </c>
    </row>
    <row r="3862" spans="1:8" ht="15" hidden="1" thickBot="1">
      <c r="A3862" s="409">
        <v>202202</v>
      </c>
      <c r="B3862" s="416" t="s">
        <v>2108</v>
      </c>
      <c r="C3862" s="417" t="s">
        <v>2102</v>
      </c>
      <c r="D3862" s="418" t="s">
        <v>339</v>
      </c>
      <c r="E3862" s="419">
        <v>59.07</v>
      </c>
      <c r="F3862" s="413">
        <v>107.45</v>
      </c>
      <c r="G3862" s="414">
        <f t="shared" si="120"/>
        <v>0.54974406700791068</v>
      </c>
      <c r="H3862" s="415">
        <f t="shared" si="121"/>
        <v>0.54974406700791068</v>
      </c>
    </row>
    <row r="3863" spans="1:8" ht="15" hidden="1" thickBot="1">
      <c r="A3863" s="409">
        <v>202202</v>
      </c>
      <c r="B3863" s="416" t="s">
        <v>2109</v>
      </c>
      <c r="C3863" s="417" t="s">
        <v>2102</v>
      </c>
      <c r="D3863" s="418" t="s">
        <v>337</v>
      </c>
      <c r="E3863" s="419">
        <v>11823</v>
      </c>
      <c r="F3863" s="413">
        <v>107.45</v>
      </c>
      <c r="G3863" s="414">
        <f t="shared" si="120"/>
        <v>110.03257328990227</v>
      </c>
      <c r="H3863" s="415">
        <f t="shared" si="121"/>
        <v>0.5501628664495114</v>
      </c>
    </row>
    <row r="3864" spans="1:8" ht="15" hidden="1" thickBot="1">
      <c r="A3864" s="409">
        <v>202202</v>
      </c>
      <c r="B3864" s="416" t="s">
        <v>2110</v>
      </c>
      <c r="C3864" s="417" t="s">
        <v>2102</v>
      </c>
      <c r="D3864" s="418" t="s">
        <v>337</v>
      </c>
      <c r="E3864" s="419">
        <v>11823</v>
      </c>
      <c r="F3864" s="413">
        <v>107.45</v>
      </c>
      <c r="G3864" s="414">
        <f t="shared" si="120"/>
        <v>110.03257328990227</v>
      </c>
      <c r="H3864" s="415">
        <f t="shared" si="121"/>
        <v>0.5501628664495114</v>
      </c>
    </row>
    <row r="3865" spans="1:8" ht="15" hidden="1" thickBot="1">
      <c r="A3865" s="409">
        <v>202202</v>
      </c>
      <c r="B3865" s="416" t="s">
        <v>2111</v>
      </c>
      <c r="C3865" s="417" t="s">
        <v>2102</v>
      </c>
      <c r="D3865" s="418" t="s">
        <v>337</v>
      </c>
      <c r="E3865" s="419">
        <v>11823</v>
      </c>
      <c r="F3865" s="413">
        <v>107.45</v>
      </c>
      <c r="G3865" s="414">
        <f t="shared" si="120"/>
        <v>110.03257328990227</v>
      </c>
      <c r="H3865" s="415">
        <f t="shared" si="121"/>
        <v>0.5501628664495114</v>
      </c>
    </row>
    <row r="3866" spans="1:8" ht="15" hidden="1" thickBot="1">
      <c r="A3866" s="409">
        <v>202202</v>
      </c>
      <c r="B3866" s="416" t="s">
        <v>2112</v>
      </c>
      <c r="C3866" s="417" t="s">
        <v>2102</v>
      </c>
      <c r="D3866" s="418" t="s">
        <v>337</v>
      </c>
      <c r="E3866" s="419">
        <v>186860</v>
      </c>
      <c r="F3866" s="413">
        <v>107.45</v>
      </c>
      <c r="G3866" s="414">
        <f t="shared" si="120"/>
        <v>1739.0414146114472</v>
      </c>
      <c r="H3866" s="415">
        <f t="shared" si="121"/>
        <v>8.6952070730572366</v>
      </c>
    </row>
    <row r="3867" spans="1:8" ht="15" hidden="1" thickBot="1">
      <c r="A3867" s="409">
        <v>202202</v>
      </c>
      <c r="B3867" s="416" t="s">
        <v>2113</v>
      </c>
      <c r="C3867" s="417" t="s">
        <v>2102</v>
      </c>
      <c r="D3867" s="418" t="s">
        <v>339</v>
      </c>
      <c r="E3867" s="419">
        <v>934</v>
      </c>
      <c r="F3867" s="413">
        <v>107.45</v>
      </c>
      <c r="G3867" s="414">
        <f t="shared" si="120"/>
        <v>8.6924150767798967</v>
      </c>
      <c r="H3867" s="415">
        <f t="shared" si="121"/>
        <v>8.6924150767798967</v>
      </c>
    </row>
    <row r="3868" spans="1:8" ht="15" hidden="1" thickBot="1">
      <c r="A3868" s="409">
        <v>202202</v>
      </c>
      <c r="B3868" s="416" t="s">
        <v>2114</v>
      </c>
      <c r="C3868" s="417" t="s">
        <v>2102</v>
      </c>
      <c r="D3868" s="418" t="s">
        <v>337</v>
      </c>
      <c r="E3868" s="419">
        <v>16283</v>
      </c>
      <c r="F3868" s="413">
        <v>107.45</v>
      </c>
      <c r="G3868" s="414">
        <f t="shared" si="120"/>
        <v>151.54025127966494</v>
      </c>
      <c r="H3868" s="415">
        <f t="shared" si="121"/>
        <v>0.75770125639832475</v>
      </c>
    </row>
    <row r="3869" spans="1:8" ht="15" hidden="1" thickBot="1">
      <c r="A3869" s="409">
        <v>202202</v>
      </c>
      <c r="B3869" s="416" t="s">
        <v>2115</v>
      </c>
      <c r="C3869" s="417" t="s">
        <v>2102</v>
      </c>
      <c r="D3869" s="418" t="s">
        <v>339</v>
      </c>
      <c r="E3869" s="419">
        <v>81.37</v>
      </c>
      <c r="F3869" s="413">
        <v>107.45</v>
      </c>
      <c r="G3869" s="414">
        <f t="shared" si="120"/>
        <v>0.75728245695672403</v>
      </c>
      <c r="H3869" s="415">
        <f t="shared" si="121"/>
        <v>0.75728245695672403</v>
      </c>
    </row>
    <row r="3870" spans="1:8" ht="15" hidden="1" thickBot="1">
      <c r="A3870" s="409">
        <v>202202</v>
      </c>
      <c r="B3870" s="416" t="s">
        <v>2116</v>
      </c>
      <c r="C3870" s="417" t="s">
        <v>2102</v>
      </c>
      <c r="D3870" s="418" t="s">
        <v>337</v>
      </c>
      <c r="E3870" s="419">
        <v>18050</v>
      </c>
      <c r="F3870" s="413">
        <v>107.45</v>
      </c>
      <c r="G3870" s="414">
        <f t="shared" si="120"/>
        <v>167.98510935318751</v>
      </c>
      <c r="H3870" s="415">
        <f t="shared" si="121"/>
        <v>0.83992554676593756</v>
      </c>
    </row>
    <row r="3871" spans="1:8" ht="15" hidden="1" thickBot="1">
      <c r="A3871" s="409">
        <v>202202</v>
      </c>
      <c r="B3871" s="416" t="s">
        <v>2117</v>
      </c>
      <c r="C3871" s="417" t="s">
        <v>2102</v>
      </c>
      <c r="D3871" s="418" t="s">
        <v>339</v>
      </c>
      <c r="E3871" s="419">
        <v>90.2</v>
      </c>
      <c r="F3871" s="413">
        <v>107.45</v>
      </c>
      <c r="G3871" s="414">
        <f t="shared" si="120"/>
        <v>0.83946021405304794</v>
      </c>
      <c r="H3871" s="415">
        <f t="shared" si="121"/>
        <v>0.83946021405304794</v>
      </c>
    </row>
    <row r="3872" spans="1:8" ht="15" hidden="1" thickBot="1">
      <c r="A3872" s="409">
        <v>202202</v>
      </c>
      <c r="B3872" s="416" t="s">
        <v>2118</v>
      </c>
      <c r="C3872" s="417" t="s">
        <v>2102</v>
      </c>
      <c r="D3872" s="418" t="s">
        <v>337</v>
      </c>
      <c r="E3872" s="419">
        <v>90086</v>
      </c>
      <c r="F3872" s="413">
        <v>107.45</v>
      </c>
      <c r="G3872" s="414">
        <f t="shared" si="120"/>
        <v>838.39925546765937</v>
      </c>
      <c r="H3872" s="415">
        <f t="shared" si="121"/>
        <v>4.1919962773382968</v>
      </c>
    </row>
    <row r="3873" spans="1:8" ht="15" hidden="1" thickBot="1">
      <c r="A3873" s="409">
        <v>202202</v>
      </c>
      <c r="B3873" s="416" t="s">
        <v>2119</v>
      </c>
      <c r="C3873" s="417" t="s">
        <v>2102</v>
      </c>
      <c r="D3873" s="418" t="s">
        <v>337</v>
      </c>
      <c r="E3873" s="419">
        <v>90086</v>
      </c>
      <c r="F3873" s="413">
        <v>107.45</v>
      </c>
      <c r="G3873" s="414">
        <f t="shared" si="120"/>
        <v>838.39925546765937</v>
      </c>
      <c r="H3873" s="415">
        <f t="shared" si="121"/>
        <v>4.1919962773382968</v>
      </c>
    </row>
    <row r="3874" spans="1:8" ht="15" hidden="1" thickBot="1">
      <c r="A3874" s="409">
        <v>202202</v>
      </c>
      <c r="B3874" s="416" t="s">
        <v>2120</v>
      </c>
      <c r="C3874" s="417" t="s">
        <v>2102</v>
      </c>
      <c r="D3874" s="418" t="s">
        <v>374</v>
      </c>
      <c r="E3874" s="419">
        <v>568</v>
      </c>
      <c r="F3874" s="413">
        <v>107.45</v>
      </c>
      <c r="G3874" s="414">
        <f t="shared" si="120"/>
        <v>5.286179618427175</v>
      </c>
      <c r="H3874" s="415" t="str">
        <f t="shared" si="121"/>
        <v>VER</v>
      </c>
    </row>
    <row r="3875" spans="1:8" ht="15" hidden="1" thickBot="1">
      <c r="A3875" s="409">
        <v>202202</v>
      </c>
      <c r="B3875" s="416" t="s">
        <v>2121</v>
      </c>
      <c r="C3875" s="417" t="s">
        <v>2102</v>
      </c>
      <c r="D3875" s="418" t="s">
        <v>374</v>
      </c>
      <c r="E3875" s="419">
        <v>0.01</v>
      </c>
      <c r="F3875" s="413">
        <v>107.45</v>
      </c>
      <c r="G3875" s="414">
        <f t="shared" si="120"/>
        <v>9.3066542577943234E-5</v>
      </c>
      <c r="H3875" s="415" t="str">
        <f t="shared" si="121"/>
        <v>VER</v>
      </c>
    </row>
    <row r="3876" spans="1:8" ht="15" hidden="1" thickBot="1">
      <c r="A3876" s="409">
        <v>202202</v>
      </c>
      <c r="B3876" s="416" t="s">
        <v>2122</v>
      </c>
      <c r="C3876" s="417" t="s">
        <v>1347</v>
      </c>
      <c r="D3876" s="418" t="s">
        <v>337</v>
      </c>
      <c r="E3876" s="419">
        <v>92400</v>
      </c>
      <c r="F3876" s="413">
        <v>107.45</v>
      </c>
      <c r="G3876" s="414">
        <f t="shared" si="120"/>
        <v>859.9348534201954</v>
      </c>
      <c r="H3876" s="415">
        <f t="shared" si="121"/>
        <v>4.2996742671009773</v>
      </c>
    </row>
    <row r="3877" spans="1:8" ht="15" hidden="1" thickBot="1">
      <c r="A3877" s="409">
        <v>202202</v>
      </c>
      <c r="B3877" s="416" t="s">
        <v>2123</v>
      </c>
      <c r="C3877" s="417" t="s">
        <v>1347</v>
      </c>
      <c r="D3877" s="418" t="s">
        <v>339</v>
      </c>
      <c r="E3877" s="419">
        <v>462</v>
      </c>
      <c r="F3877" s="413">
        <v>107.45</v>
      </c>
      <c r="G3877" s="414">
        <f t="shared" si="120"/>
        <v>4.2996742671009773</v>
      </c>
      <c r="H3877" s="415">
        <f t="shared" si="121"/>
        <v>4.2996742671009773</v>
      </c>
    </row>
    <row r="3878" spans="1:8" ht="15" hidden="1" thickBot="1">
      <c r="A3878" s="409">
        <v>202202</v>
      </c>
      <c r="B3878" s="416" t="s">
        <v>2124</v>
      </c>
      <c r="C3878" s="417" t="s">
        <v>2125</v>
      </c>
      <c r="D3878" s="418" t="s">
        <v>374</v>
      </c>
      <c r="E3878" s="419">
        <v>1827</v>
      </c>
      <c r="F3878" s="413">
        <v>107.45</v>
      </c>
      <c r="G3878" s="414">
        <f t="shared" si="120"/>
        <v>17.003257328990227</v>
      </c>
      <c r="H3878" s="415" t="str">
        <f t="shared" si="121"/>
        <v>VER</v>
      </c>
    </row>
    <row r="3879" spans="1:8" ht="15" hidden="1" thickBot="1">
      <c r="A3879" s="409">
        <v>202202</v>
      </c>
      <c r="B3879" s="416" t="s">
        <v>2126</v>
      </c>
      <c r="C3879" s="417" t="s">
        <v>2127</v>
      </c>
      <c r="D3879" s="418" t="s">
        <v>337</v>
      </c>
      <c r="E3879" s="419">
        <v>33922</v>
      </c>
      <c r="F3879" s="413">
        <v>107.45</v>
      </c>
      <c r="G3879" s="414">
        <f t="shared" si="120"/>
        <v>315.70032573289899</v>
      </c>
      <c r="H3879" s="415">
        <f t="shared" si="121"/>
        <v>1.5785016286644948</v>
      </c>
    </row>
    <row r="3880" spans="1:8" ht="15" hidden="1" thickBot="1">
      <c r="A3880" s="409">
        <v>202202</v>
      </c>
      <c r="B3880" s="416" t="s">
        <v>2128</v>
      </c>
      <c r="C3880" s="417" t="s">
        <v>2127</v>
      </c>
      <c r="D3880" s="418" t="s">
        <v>339</v>
      </c>
      <c r="E3880" s="419">
        <v>170</v>
      </c>
      <c r="F3880" s="413">
        <v>107.45</v>
      </c>
      <c r="G3880" s="414">
        <f t="shared" si="120"/>
        <v>1.5821312238250349</v>
      </c>
      <c r="H3880" s="415">
        <f t="shared" si="121"/>
        <v>1.5821312238250349</v>
      </c>
    </row>
    <row r="3881" spans="1:8" ht="15" hidden="1" thickBot="1">
      <c r="A3881" s="409">
        <v>202202</v>
      </c>
      <c r="B3881" s="416" t="s">
        <v>2129</v>
      </c>
      <c r="C3881" s="417" t="s">
        <v>2127</v>
      </c>
      <c r="D3881" s="418" t="s">
        <v>337</v>
      </c>
      <c r="E3881" s="419">
        <v>78096</v>
      </c>
      <c r="F3881" s="413">
        <v>107.45</v>
      </c>
      <c r="G3881" s="414">
        <f t="shared" si="120"/>
        <v>726.81247091670548</v>
      </c>
      <c r="H3881" s="415">
        <f t="shared" si="121"/>
        <v>3.6340623545835276</v>
      </c>
    </row>
    <row r="3882" spans="1:8" ht="15" hidden="1" thickBot="1">
      <c r="A3882" s="409">
        <v>202202</v>
      </c>
      <c r="B3882" s="416" t="s">
        <v>2130</v>
      </c>
      <c r="C3882" s="417" t="s">
        <v>2127</v>
      </c>
      <c r="D3882" s="418" t="s">
        <v>339</v>
      </c>
      <c r="E3882" s="419">
        <v>390</v>
      </c>
      <c r="F3882" s="413">
        <v>107.45</v>
      </c>
      <c r="G3882" s="414">
        <f t="shared" si="120"/>
        <v>3.629595160539786</v>
      </c>
      <c r="H3882" s="415">
        <f t="shared" si="121"/>
        <v>3.629595160539786</v>
      </c>
    </row>
    <row r="3883" spans="1:8" ht="15" hidden="1" thickBot="1">
      <c r="A3883" s="409">
        <v>202202</v>
      </c>
      <c r="B3883" s="416" t="s">
        <v>2131</v>
      </c>
      <c r="C3883" s="417" t="s">
        <v>791</v>
      </c>
      <c r="D3883" s="418" t="s">
        <v>337</v>
      </c>
      <c r="E3883" s="419">
        <v>66068</v>
      </c>
      <c r="F3883" s="413">
        <v>107.45</v>
      </c>
      <c r="G3883" s="414">
        <f t="shared" si="120"/>
        <v>614.87203350395532</v>
      </c>
      <c r="H3883" s="415">
        <f t="shared" si="121"/>
        <v>3.0743601675197767</v>
      </c>
    </row>
    <row r="3884" spans="1:8" ht="15" hidden="1" thickBot="1">
      <c r="A3884" s="409">
        <v>202202</v>
      </c>
      <c r="B3884" s="416" t="s">
        <v>2132</v>
      </c>
      <c r="C3884" s="417" t="s">
        <v>791</v>
      </c>
      <c r="D3884" s="418" t="s">
        <v>339</v>
      </c>
      <c r="E3884" s="419">
        <v>330</v>
      </c>
      <c r="F3884" s="413">
        <v>107.45</v>
      </c>
      <c r="G3884" s="414">
        <f t="shared" si="120"/>
        <v>3.0711959050721265</v>
      </c>
      <c r="H3884" s="415">
        <f t="shared" si="121"/>
        <v>3.0711959050721265</v>
      </c>
    </row>
    <row r="3885" spans="1:8" ht="15" hidden="1" thickBot="1">
      <c r="A3885" s="409">
        <v>202202</v>
      </c>
      <c r="B3885" s="416" t="s">
        <v>2133</v>
      </c>
      <c r="C3885" s="417" t="s">
        <v>791</v>
      </c>
      <c r="D3885" s="418" t="s">
        <v>337</v>
      </c>
      <c r="E3885" s="419">
        <v>66164</v>
      </c>
      <c r="F3885" s="413">
        <v>107.45</v>
      </c>
      <c r="G3885" s="414">
        <f t="shared" si="120"/>
        <v>615.76547231270354</v>
      </c>
      <c r="H3885" s="415">
        <f t="shared" si="121"/>
        <v>3.0788273615635178</v>
      </c>
    </row>
    <row r="3886" spans="1:8" ht="15" hidden="1" thickBot="1">
      <c r="A3886" s="409">
        <v>202202</v>
      </c>
      <c r="B3886" s="416" t="s">
        <v>2134</v>
      </c>
      <c r="C3886" s="417" t="s">
        <v>791</v>
      </c>
      <c r="D3886" s="418" t="s">
        <v>339</v>
      </c>
      <c r="E3886" s="419">
        <v>331</v>
      </c>
      <c r="F3886" s="413">
        <v>107.45</v>
      </c>
      <c r="G3886" s="414">
        <f t="shared" si="120"/>
        <v>3.0805025593299207</v>
      </c>
      <c r="H3886" s="415">
        <f t="shared" si="121"/>
        <v>3.0805025593299207</v>
      </c>
    </row>
    <row r="3887" spans="1:8" ht="15" hidden="1" thickBot="1">
      <c r="A3887" s="409">
        <v>202202</v>
      </c>
      <c r="B3887" s="416" t="s">
        <v>2135</v>
      </c>
      <c r="C3887" s="417" t="s">
        <v>2034</v>
      </c>
      <c r="D3887" s="418" t="s">
        <v>337</v>
      </c>
      <c r="E3887" s="419">
        <v>71829</v>
      </c>
      <c r="F3887" s="413">
        <v>107.45</v>
      </c>
      <c r="G3887" s="414">
        <f t="shared" si="120"/>
        <v>668.48766868310838</v>
      </c>
      <c r="H3887" s="415">
        <f t="shared" si="121"/>
        <v>3.3424383434155418</v>
      </c>
    </row>
    <row r="3888" spans="1:8" ht="15" hidden="1" thickBot="1">
      <c r="A3888" s="409">
        <v>202202</v>
      </c>
      <c r="B3888" s="416" t="s">
        <v>2136</v>
      </c>
      <c r="C3888" s="417" t="s">
        <v>2034</v>
      </c>
      <c r="D3888" s="418" t="s">
        <v>337</v>
      </c>
      <c r="E3888" s="419">
        <v>71622</v>
      </c>
      <c r="F3888" s="413">
        <v>107.45</v>
      </c>
      <c r="G3888" s="414">
        <f t="shared" si="120"/>
        <v>666.56119125174496</v>
      </c>
      <c r="H3888" s="415">
        <f t="shared" si="121"/>
        <v>3.3328059562587247</v>
      </c>
    </row>
    <row r="3889" spans="1:8" ht="15" hidden="1" thickBot="1">
      <c r="A3889" s="409">
        <v>202202</v>
      </c>
      <c r="B3889" s="416" t="s">
        <v>2593</v>
      </c>
      <c r="C3889" s="417" t="s">
        <v>2034</v>
      </c>
      <c r="D3889" s="418" t="s">
        <v>337</v>
      </c>
      <c r="E3889" s="419">
        <v>109230</v>
      </c>
      <c r="F3889" s="413">
        <v>107.45</v>
      </c>
      <c r="G3889" s="414">
        <f t="shared" si="120"/>
        <v>1016.5658445788739</v>
      </c>
      <c r="H3889" s="415">
        <f t="shared" si="121"/>
        <v>5.0828292228943699</v>
      </c>
    </row>
    <row r="3890" spans="1:8" ht="15" hidden="1" thickBot="1">
      <c r="A3890" s="409">
        <v>202202</v>
      </c>
      <c r="B3890" s="416" t="s">
        <v>2594</v>
      </c>
      <c r="C3890" s="417" t="s">
        <v>2034</v>
      </c>
      <c r="D3890" s="418" t="s">
        <v>339</v>
      </c>
      <c r="E3890" s="419">
        <v>546</v>
      </c>
      <c r="F3890" s="413">
        <v>107.45</v>
      </c>
      <c r="G3890" s="414">
        <f t="shared" si="120"/>
        <v>5.0814332247556999</v>
      </c>
      <c r="H3890" s="415">
        <f t="shared" si="121"/>
        <v>5.0814332247556999</v>
      </c>
    </row>
    <row r="3891" spans="1:8" ht="15" hidden="1" thickBot="1">
      <c r="A3891" s="409">
        <v>202202</v>
      </c>
      <c r="B3891" s="416" t="s">
        <v>2137</v>
      </c>
      <c r="C3891" s="417" t="s">
        <v>2034</v>
      </c>
      <c r="D3891" s="418" t="s">
        <v>337</v>
      </c>
      <c r="E3891" s="419">
        <v>71829</v>
      </c>
      <c r="F3891" s="413">
        <v>107.45</v>
      </c>
      <c r="G3891" s="414">
        <f t="shared" si="120"/>
        <v>668.48766868310838</v>
      </c>
      <c r="H3891" s="415">
        <f t="shared" si="121"/>
        <v>3.3424383434155418</v>
      </c>
    </row>
    <row r="3892" spans="1:8" ht="15" hidden="1" thickBot="1">
      <c r="A3892" s="409">
        <v>202202</v>
      </c>
      <c r="B3892" s="416" t="s">
        <v>2138</v>
      </c>
      <c r="C3892" s="417" t="s">
        <v>2034</v>
      </c>
      <c r="D3892" s="418" t="s">
        <v>339</v>
      </c>
      <c r="E3892" s="419">
        <v>359</v>
      </c>
      <c r="F3892" s="413">
        <v>107.45</v>
      </c>
      <c r="G3892" s="414">
        <f t="shared" si="120"/>
        <v>3.3410888785481618</v>
      </c>
      <c r="H3892" s="415">
        <f t="shared" si="121"/>
        <v>3.3410888785481618</v>
      </c>
    </row>
    <row r="3893" spans="1:8" ht="15" hidden="1" thickBot="1">
      <c r="A3893" s="409">
        <v>202202</v>
      </c>
      <c r="B3893" s="416" t="s">
        <v>2139</v>
      </c>
      <c r="C3893" s="417" t="s">
        <v>2034</v>
      </c>
      <c r="D3893" s="418" t="s">
        <v>337</v>
      </c>
      <c r="E3893" s="419">
        <v>71829</v>
      </c>
      <c r="F3893" s="413">
        <v>107.45</v>
      </c>
      <c r="G3893" s="414">
        <f t="shared" si="120"/>
        <v>668.48766868310838</v>
      </c>
      <c r="H3893" s="415">
        <f t="shared" si="121"/>
        <v>3.3424383434155418</v>
      </c>
    </row>
    <row r="3894" spans="1:8" ht="15" hidden="1" thickBot="1">
      <c r="A3894" s="409">
        <v>202202</v>
      </c>
      <c r="B3894" s="416" t="s">
        <v>2140</v>
      </c>
      <c r="C3894" s="417" t="s">
        <v>2034</v>
      </c>
      <c r="D3894" s="418" t="s">
        <v>339</v>
      </c>
      <c r="E3894" s="419">
        <v>359</v>
      </c>
      <c r="F3894" s="413">
        <v>107.45</v>
      </c>
      <c r="G3894" s="414">
        <f t="shared" si="120"/>
        <v>3.3410888785481618</v>
      </c>
      <c r="H3894" s="415">
        <f t="shared" si="121"/>
        <v>3.3410888785481618</v>
      </c>
    </row>
    <row r="3895" spans="1:8" ht="15" hidden="1" thickBot="1">
      <c r="A3895" s="409">
        <v>202202</v>
      </c>
      <c r="B3895" s="416" t="s">
        <v>2141</v>
      </c>
      <c r="C3895" s="417" t="s">
        <v>2034</v>
      </c>
      <c r="D3895" s="418" t="s">
        <v>337</v>
      </c>
      <c r="E3895" s="419">
        <v>76625</v>
      </c>
      <c r="F3895" s="413">
        <v>107.45</v>
      </c>
      <c r="G3895" s="414">
        <f t="shared" si="120"/>
        <v>713.12238250349003</v>
      </c>
      <c r="H3895" s="415">
        <f t="shared" si="121"/>
        <v>3.5656119125174501</v>
      </c>
    </row>
    <row r="3896" spans="1:8" ht="15" hidden="1" thickBot="1">
      <c r="A3896" s="409">
        <v>202202</v>
      </c>
      <c r="B3896" s="416" t="s">
        <v>2142</v>
      </c>
      <c r="C3896" s="417" t="s">
        <v>2034</v>
      </c>
      <c r="D3896" s="418" t="s">
        <v>337</v>
      </c>
      <c r="E3896" s="419">
        <v>75743</v>
      </c>
      <c r="F3896" s="413">
        <v>107.45</v>
      </c>
      <c r="G3896" s="414">
        <f t="shared" si="120"/>
        <v>704.91391344811541</v>
      </c>
      <c r="H3896" s="415">
        <f t="shared" si="121"/>
        <v>3.5245695672405772</v>
      </c>
    </row>
    <row r="3897" spans="1:8" ht="15" hidden="1" thickBot="1">
      <c r="A3897" s="409">
        <v>202202</v>
      </c>
      <c r="B3897" s="416" t="s">
        <v>2143</v>
      </c>
      <c r="C3897" s="417" t="s">
        <v>2034</v>
      </c>
      <c r="D3897" s="418" t="s">
        <v>339</v>
      </c>
      <c r="E3897" s="419">
        <v>379</v>
      </c>
      <c r="F3897" s="413">
        <v>107.45</v>
      </c>
      <c r="G3897" s="414">
        <f t="shared" si="120"/>
        <v>3.5272219637040485</v>
      </c>
      <c r="H3897" s="415">
        <f t="shared" si="121"/>
        <v>3.5272219637040485</v>
      </c>
    </row>
    <row r="3898" spans="1:8" ht="15" hidden="1" thickBot="1">
      <c r="A3898" s="409">
        <v>202202</v>
      </c>
      <c r="B3898" s="416" t="s">
        <v>2144</v>
      </c>
      <c r="C3898" s="417" t="s">
        <v>2034</v>
      </c>
      <c r="D3898" s="418" t="s">
        <v>337</v>
      </c>
      <c r="E3898" s="419">
        <v>68278</v>
      </c>
      <c r="F3898" s="413">
        <v>107.45</v>
      </c>
      <c r="G3898" s="414">
        <f t="shared" si="120"/>
        <v>635.43973941368074</v>
      </c>
      <c r="H3898" s="415">
        <f t="shared" si="121"/>
        <v>3.1771986970684036</v>
      </c>
    </row>
    <row r="3899" spans="1:8" ht="15" hidden="1" thickBot="1">
      <c r="A3899" s="409">
        <v>202202</v>
      </c>
      <c r="B3899" s="416" t="s">
        <v>2145</v>
      </c>
      <c r="C3899" s="417" t="s">
        <v>2034</v>
      </c>
      <c r="D3899" s="418" t="s">
        <v>339</v>
      </c>
      <c r="E3899" s="419">
        <v>341</v>
      </c>
      <c r="F3899" s="413">
        <v>107.45</v>
      </c>
      <c r="G3899" s="414">
        <f t="shared" si="120"/>
        <v>3.173569101907864</v>
      </c>
      <c r="H3899" s="415">
        <f t="shared" si="121"/>
        <v>3.173569101907864</v>
      </c>
    </row>
    <row r="3900" spans="1:8" ht="15" hidden="1" thickBot="1">
      <c r="A3900" s="409">
        <v>202202</v>
      </c>
      <c r="B3900" s="416" t="s">
        <v>2146</v>
      </c>
      <c r="C3900" s="417" t="s">
        <v>2034</v>
      </c>
      <c r="D3900" s="418" t="s">
        <v>337</v>
      </c>
      <c r="E3900" s="419">
        <v>68278</v>
      </c>
      <c r="F3900" s="413">
        <v>107.45</v>
      </c>
      <c r="G3900" s="414">
        <f t="shared" si="120"/>
        <v>635.43973941368074</v>
      </c>
      <c r="H3900" s="415">
        <f t="shared" si="121"/>
        <v>3.1771986970684036</v>
      </c>
    </row>
    <row r="3901" spans="1:8" ht="15" hidden="1" thickBot="1">
      <c r="A3901" s="409">
        <v>202202</v>
      </c>
      <c r="B3901" s="416" t="s">
        <v>2147</v>
      </c>
      <c r="C3901" s="417" t="s">
        <v>2034</v>
      </c>
      <c r="D3901" s="418" t="s">
        <v>337</v>
      </c>
      <c r="E3901" s="419">
        <v>68278</v>
      </c>
      <c r="F3901" s="413">
        <v>107.45</v>
      </c>
      <c r="G3901" s="414">
        <f t="shared" si="120"/>
        <v>635.43973941368074</v>
      </c>
      <c r="H3901" s="415">
        <f t="shared" si="121"/>
        <v>3.1771986970684036</v>
      </c>
    </row>
    <row r="3902" spans="1:8" ht="15" hidden="1" thickBot="1">
      <c r="A3902" s="409">
        <v>202202</v>
      </c>
      <c r="B3902" s="416" t="s">
        <v>2148</v>
      </c>
      <c r="C3902" s="417" t="s">
        <v>2034</v>
      </c>
      <c r="D3902" s="418" t="s">
        <v>339</v>
      </c>
      <c r="E3902" s="419">
        <v>341</v>
      </c>
      <c r="F3902" s="413">
        <v>107.45</v>
      </c>
      <c r="G3902" s="414">
        <f t="shared" si="120"/>
        <v>3.173569101907864</v>
      </c>
      <c r="H3902" s="415">
        <f t="shared" si="121"/>
        <v>3.173569101907864</v>
      </c>
    </row>
    <row r="3903" spans="1:8" ht="15" hidden="1" thickBot="1">
      <c r="A3903" s="409">
        <v>202202</v>
      </c>
      <c r="B3903" s="416" t="s">
        <v>2149</v>
      </c>
      <c r="C3903" s="417" t="s">
        <v>2034</v>
      </c>
      <c r="D3903" s="418" t="s">
        <v>337</v>
      </c>
      <c r="E3903" s="419">
        <v>38281</v>
      </c>
      <c r="F3903" s="413">
        <v>107.45</v>
      </c>
      <c r="G3903" s="414">
        <f t="shared" si="120"/>
        <v>356.26803164262446</v>
      </c>
      <c r="H3903" s="415">
        <f t="shared" si="121"/>
        <v>1.7813401582131223</v>
      </c>
    </row>
    <row r="3904" spans="1:8" ht="15" hidden="1" thickBot="1">
      <c r="A3904" s="409">
        <v>202202</v>
      </c>
      <c r="B3904" s="416" t="s">
        <v>2150</v>
      </c>
      <c r="C3904" s="417" t="s">
        <v>2034</v>
      </c>
      <c r="D3904" s="418" t="s">
        <v>337</v>
      </c>
      <c r="E3904" s="419">
        <v>58393</v>
      </c>
      <c r="F3904" s="413">
        <v>107.45</v>
      </c>
      <c r="G3904" s="414">
        <f t="shared" si="120"/>
        <v>543.44346207538388</v>
      </c>
      <c r="H3904" s="415">
        <f t="shared" si="121"/>
        <v>2.7172173103769195</v>
      </c>
    </row>
    <row r="3905" spans="1:8" ht="15" hidden="1" thickBot="1">
      <c r="A3905" s="409">
        <v>202202</v>
      </c>
      <c r="B3905" s="416" t="s">
        <v>2151</v>
      </c>
      <c r="C3905" s="417" t="s">
        <v>2034</v>
      </c>
      <c r="D3905" s="418" t="s">
        <v>339</v>
      </c>
      <c r="E3905" s="419">
        <v>292</v>
      </c>
      <c r="F3905" s="413">
        <v>107.45</v>
      </c>
      <c r="G3905" s="414">
        <f t="shared" si="120"/>
        <v>2.7175430432759424</v>
      </c>
      <c r="H3905" s="415">
        <f t="shared" si="121"/>
        <v>2.7175430432759424</v>
      </c>
    </row>
    <row r="3906" spans="1:8" ht="15" hidden="1" thickBot="1">
      <c r="A3906" s="409">
        <v>202202</v>
      </c>
      <c r="B3906" s="416" t="s">
        <v>2152</v>
      </c>
      <c r="C3906" s="417" t="s">
        <v>2034</v>
      </c>
      <c r="D3906" s="418" t="s">
        <v>339</v>
      </c>
      <c r="E3906" s="419">
        <v>191</v>
      </c>
      <c r="F3906" s="413">
        <v>107.45</v>
      </c>
      <c r="G3906" s="414">
        <f t="shared" ref="G3906:G3969" si="122">+E3906/F3906</f>
        <v>1.7775709632387156</v>
      </c>
      <c r="H3906" s="415">
        <f t="shared" ref="H3906:H3969" si="123">IF(D3906="TB",G3906/200,IF(D3906="LT",G3906,"VER"))</f>
        <v>1.7775709632387156</v>
      </c>
    </row>
    <row r="3907" spans="1:8" ht="15" hidden="1" thickBot="1">
      <c r="A3907" s="409">
        <v>202202</v>
      </c>
      <c r="B3907" s="416" t="s">
        <v>2153</v>
      </c>
      <c r="C3907" s="417" t="s">
        <v>2034</v>
      </c>
      <c r="D3907" s="418" t="s">
        <v>337</v>
      </c>
      <c r="E3907" s="419">
        <v>38281</v>
      </c>
      <c r="F3907" s="413">
        <v>107.45</v>
      </c>
      <c r="G3907" s="414">
        <f t="shared" si="122"/>
        <v>356.26803164262446</v>
      </c>
      <c r="H3907" s="415">
        <f t="shared" si="123"/>
        <v>1.7813401582131223</v>
      </c>
    </row>
    <row r="3908" spans="1:8" ht="15" hidden="1" thickBot="1">
      <c r="A3908" s="409">
        <v>202202</v>
      </c>
      <c r="B3908" s="416" t="s">
        <v>2154</v>
      </c>
      <c r="C3908" s="417" t="s">
        <v>2034</v>
      </c>
      <c r="D3908" s="418" t="s">
        <v>337</v>
      </c>
      <c r="E3908" s="419">
        <v>38281</v>
      </c>
      <c r="F3908" s="413">
        <v>107.45</v>
      </c>
      <c r="G3908" s="414">
        <f t="shared" si="122"/>
        <v>356.26803164262446</v>
      </c>
      <c r="H3908" s="415">
        <f t="shared" si="123"/>
        <v>1.7813401582131223</v>
      </c>
    </row>
    <row r="3909" spans="1:8" ht="15" hidden="1" thickBot="1">
      <c r="A3909" s="409">
        <v>202202</v>
      </c>
      <c r="B3909" s="416" t="s">
        <v>2156</v>
      </c>
      <c r="C3909" s="417" t="s">
        <v>2034</v>
      </c>
      <c r="D3909" s="418" t="s">
        <v>337</v>
      </c>
      <c r="E3909" s="419">
        <v>46861</v>
      </c>
      <c r="F3909" s="413">
        <v>107.45</v>
      </c>
      <c r="G3909" s="414">
        <f t="shared" si="122"/>
        <v>436.11912517449974</v>
      </c>
      <c r="H3909" s="415">
        <f t="shared" si="123"/>
        <v>2.1805956258724986</v>
      </c>
    </row>
    <row r="3910" spans="1:8" ht="15" hidden="1" thickBot="1">
      <c r="A3910" s="409">
        <v>202202</v>
      </c>
      <c r="B3910" s="416" t="s">
        <v>2157</v>
      </c>
      <c r="C3910" s="417" t="s">
        <v>2034</v>
      </c>
      <c r="D3910" s="418" t="s">
        <v>337</v>
      </c>
      <c r="E3910" s="419">
        <v>46861</v>
      </c>
      <c r="F3910" s="413">
        <v>107.45</v>
      </c>
      <c r="G3910" s="414">
        <f t="shared" si="122"/>
        <v>436.11912517449974</v>
      </c>
      <c r="H3910" s="415">
        <f t="shared" si="123"/>
        <v>2.1805956258724986</v>
      </c>
    </row>
    <row r="3911" spans="1:8" ht="15" hidden="1" thickBot="1">
      <c r="A3911" s="409">
        <v>202202</v>
      </c>
      <c r="B3911" s="416" t="s">
        <v>2158</v>
      </c>
      <c r="C3911" s="417" t="s">
        <v>2034</v>
      </c>
      <c r="D3911" s="418" t="s">
        <v>337</v>
      </c>
      <c r="E3911" s="419">
        <v>32787</v>
      </c>
      <c r="F3911" s="413">
        <v>107.45</v>
      </c>
      <c r="G3911" s="414">
        <f t="shared" si="122"/>
        <v>305.13727315030246</v>
      </c>
      <c r="H3911" s="415">
        <f t="shared" si="123"/>
        <v>1.5256863657515123</v>
      </c>
    </row>
    <row r="3912" spans="1:8" ht="15" hidden="1" thickBot="1">
      <c r="A3912" s="409">
        <v>202202</v>
      </c>
      <c r="B3912" s="416" t="s">
        <v>2159</v>
      </c>
      <c r="C3912" s="417" t="s">
        <v>2034</v>
      </c>
      <c r="D3912" s="418" t="s">
        <v>339</v>
      </c>
      <c r="E3912" s="419">
        <v>164</v>
      </c>
      <c r="F3912" s="413">
        <v>107.45</v>
      </c>
      <c r="G3912" s="414">
        <f t="shared" si="122"/>
        <v>1.5262912982782688</v>
      </c>
      <c r="H3912" s="415">
        <f t="shared" si="123"/>
        <v>1.5262912982782688</v>
      </c>
    </row>
    <row r="3913" spans="1:8" ht="15" hidden="1" thickBot="1">
      <c r="A3913" s="409">
        <v>202202</v>
      </c>
      <c r="B3913" s="416" t="s">
        <v>2160</v>
      </c>
      <c r="C3913" s="417" t="s">
        <v>2034</v>
      </c>
      <c r="D3913" s="418" t="s">
        <v>337</v>
      </c>
      <c r="E3913" s="419">
        <v>62321</v>
      </c>
      <c r="F3913" s="413">
        <v>107.45</v>
      </c>
      <c r="G3913" s="414">
        <f t="shared" si="122"/>
        <v>580</v>
      </c>
      <c r="H3913" s="415">
        <f t="shared" si="123"/>
        <v>2.9</v>
      </c>
    </row>
    <row r="3914" spans="1:8" ht="15" hidden="1" thickBot="1">
      <c r="A3914" s="409">
        <v>202202</v>
      </c>
      <c r="B3914" s="416" t="s">
        <v>2161</v>
      </c>
      <c r="C3914" s="417" t="s">
        <v>2034</v>
      </c>
      <c r="D3914" s="418" t="s">
        <v>337</v>
      </c>
      <c r="E3914" s="419">
        <v>45656</v>
      </c>
      <c r="F3914" s="413">
        <v>107.45</v>
      </c>
      <c r="G3914" s="414">
        <f t="shared" si="122"/>
        <v>424.90460679385762</v>
      </c>
      <c r="H3914" s="415">
        <f t="shared" si="123"/>
        <v>2.1245230339692882</v>
      </c>
    </row>
    <row r="3915" spans="1:8" ht="15" hidden="1" thickBot="1">
      <c r="A3915" s="409">
        <v>202202</v>
      </c>
      <c r="B3915" s="416" t="s">
        <v>2162</v>
      </c>
      <c r="C3915" s="417" t="s">
        <v>2034</v>
      </c>
      <c r="D3915" s="418" t="s">
        <v>337</v>
      </c>
      <c r="E3915" s="419">
        <v>52362</v>
      </c>
      <c r="F3915" s="413">
        <v>107.45</v>
      </c>
      <c r="G3915" s="414">
        <f t="shared" si="122"/>
        <v>487.31503024662635</v>
      </c>
      <c r="H3915" s="415">
        <f t="shared" si="123"/>
        <v>2.4365751512331317</v>
      </c>
    </row>
    <row r="3916" spans="1:8" ht="15" hidden="1" thickBot="1">
      <c r="A3916" s="409">
        <v>202202</v>
      </c>
      <c r="B3916" s="416" t="s">
        <v>2163</v>
      </c>
      <c r="C3916" s="417" t="s">
        <v>2034</v>
      </c>
      <c r="D3916" s="418" t="s">
        <v>339</v>
      </c>
      <c r="E3916" s="419">
        <v>262</v>
      </c>
      <c r="F3916" s="413">
        <v>107.45</v>
      </c>
      <c r="G3916" s="414">
        <f t="shared" si="122"/>
        <v>2.4383434155421124</v>
      </c>
      <c r="H3916" s="415">
        <f t="shared" si="123"/>
        <v>2.4383434155421124</v>
      </c>
    </row>
    <row r="3917" spans="1:8" ht="15" hidden="1" thickBot="1">
      <c r="A3917" s="409">
        <v>202202</v>
      </c>
      <c r="B3917" s="416" t="s">
        <v>2164</v>
      </c>
      <c r="C3917" s="417" t="s">
        <v>2034</v>
      </c>
      <c r="D3917" s="418" t="s">
        <v>337</v>
      </c>
      <c r="E3917" s="419">
        <v>49487</v>
      </c>
      <c r="F3917" s="413">
        <v>107.45</v>
      </c>
      <c r="G3917" s="414">
        <f t="shared" si="122"/>
        <v>460.55839925546763</v>
      </c>
      <c r="H3917" s="415">
        <f t="shared" si="123"/>
        <v>2.302791996277338</v>
      </c>
    </row>
    <row r="3918" spans="1:8" ht="15" hidden="1" thickBot="1">
      <c r="A3918" s="409">
        <v>202202</v>
      </c>
      <c r="B3918" s="416" t="s">
        <v>2165</v>
      </c>
      <c r="C3918" s="417" t="s">
        <v>2034</v>
      </c>
      <c r="D3918" s="418" t="s">
        <v>337</v>
      </c>
      <c r="E3918" s="419">
        <v>41402</v>
      </c>
      <c r="F3918" s="413">
        <v>107.45</v>
      </c>
      <c r="G3918" s="414">
        <f t="shared" si="122"/>
        <v>385.31409958120054</v>
      </c>
      <c r="H3918" s="415">
        <f t="shared" si="123"/>
        <v>1.9265704979060028</v>
      </c>
    </row>
    <row r="3919" spans="1:8" ht="15" hidden="1" thickBot="1">
      <c r="A3919" s="409">
        <v>202202</v>
      </c>
      <c r="B3919" s="416" t="s">
        <v>2166</v>
      </c>
      <c r="C3919" s="417" t="s">
        <v>2034</v>
      </c>
      <c r="D3919" s="418" t="s">
        <v>337</v>
      </c>
      <c r="E3919" s="419">
        <v>39979</v>
      </c>
      <c r="F3919" s="413">
        <v>107.45</v>
      </c>
      <c r="G3919" s="414">
        <f t="shared" si="122"/>
        <v>372.07073057235925</v>
      </c>
      <c r="H3919" s="415">
        <f t="shared" si="123"/>
        <v>1.8603536528617963</v>
      </c>
    </row>
    <row r="3920" spans="1:8" ht="15" hidden="1" thickBot="1">
      <c r="A3920" s="409">
        <v>202202</v>
      </c>
      <c r="B3920" s="416" t="s">
        <v>2167</v>
      </c>
      <c r="C3920" s="417" t="s">
        <v>2034</v>
      </c>
      <c r="D3920" s="418" t="s">
        <v>337</v>
      </c>
      <c r="E3920" s="419">
        <v>77366</v>
      </c>
      <c r="F3920" s="413">
        <v>107.45</v>
      </c>
      <c r="G3920" s="414">
        <f t="shared" si="122"/>
        <v>720.01861330851557</v>
      </c>
      <c r="H3920" s="415">
        <f t="shared" si="123"/>
        <v>3.6000930665425779</v>
      </c>
    </row>
    <row r="3921" spans="1:8" ht="15" hidden="1" thickBot="1">
      <c r="A3921" s="409">
        <v>202202</v>
      </c>
      <c r="B3921" s="416" t="s">
        <v>2168</v>
      </c>
      <c r="C3921" s="417" t="s">
        <v>2034</v>
      </c>
      <c r="D3921" s="418" t="s">
        <v>339</v>
      </c>
      <c r="E3921" s="419">
        <v>387</v>
      </c>
      <c r="F3921" s="413">
        <v>107.45</v>
      </c>
      <c r="G3921" s="414">
        <f t="shared" si="122"/>
        <v>3.601675197766403</v>
      </c>
      <c r="H3921" s="415">
        <f t="shared" si="123"/>
        <v>3.601675197766403</v>
      </c>
    </row>
    <row r="3922" spans="1:8" ht="15" hidden="1" thickBot="1">
      <c r="A3922" s="409">
        <v>202202</v>
      </c>
      <c r="B3922" s="416" t="s">
        <v>2169</v>
      </c>
      <c r="C3922" s="417" t="s">
        <v>2034</v>
      </c>
      <c r="D3922" s="418" t="s">
        <v>337</v>
      </c>
      <c r="E3922" s="419">
        <v>61237</v>
      </c>
      <c r="F3922" s="413">
        <v>107.45</v>
      </c>
      <c r="G3922" s="414">
        <f t="shared" si="122"/>
        <v>569.91158678455099</v>
      </c>
      <c r="H3922" s="415">
        <f t="shared" si="123"/>
        <v>2.849557933922755</v>
      </c>
    </row>
    <row r="3923" spans="1:8" ht="15" hidden="1" thickBot="1">
      <c r="A3923" s="409">
        <v>202202</v>
      </c>
      <c r="B3923" s="416" t="s">
        <v>2170</v>
      </c>
      <c r="C3923" s="417" t="s">
        <v>2034</v>
      </c>
      <c r="D3923" s="418" t="s">
        <v>339</v>
      </c>
      <c r="E3923" s="419">
        <v>306</v>
      </c>
      <c r="F3923" s="413">
        <v>107.45</v>
      </c>
      <c r="G3923" s="414">
        <f t="shared" si="122"/>
        <v>2.8478362028850626</v>
      </c>
      <c r="H3923" s="415">
        <f t="shared" si="123"/>
        <v>2.8478362028850626</v>
      </c>
    </row>
    <row r="3924" spans="1:8" ht="15" hidden="1" thickBot="1">
      <c r="A3924" s="409">
        <v>202202</v>
      </c>
      <c r="B3924" s="416" t="s">
        <v>2171</v>
      </c>
      <c r="C3924" s="417" t="s">
        <v>2034</v>
      </c>
      <c r="D3924" s="418" t="s">
        <v>337</v>
      </c>
      <c r="E3924" s="419">
        <v>58515</v>
      </c>
      <c r="F3924" s="413">
        <v>107.45</v>
      </c>
      <c r="G3924" s="414">
        <f t="shared" si="122"/>
        <v>544.57887389483483</v>
      </c>
      <c r="H3924" s="415">
        <f t="shared" si="123"/>
        <v>2.7228943694741741</v>
      </c>
    </row>
    <row r="3925" spans="1:8" ht="15" hidden="1" thickBot="1">
      <c r="A3925" s="409">
        <v>202202</v>
      </c>
      <c r="B3925" s="416" t="s">
        <v>2172</v>
      </c>
      <c r="C3925" s="417" t="s">
        <v>2034</v>
      </c>
      <c r="D3925" s="418" t="s">
        <v>339</v>
      </c>
      <c r="E3925" s="419">
        <v>293</v>
      </c>
      <c r="F3925" s="413">
        <v>107.45</v>
      </c>
      <c r="G3925" s="414">
        <f t="shared" si="122"/>
        <v>2.7268496975337366</v>
      </c>
      <c r="H3925" s="415">
        <f t="shared" si="123"/>
        <v>2.7268496975337366</v>
      </c>
    </row>
    <row r="3926" spans="1:8" ht="15" hidden="1" thickBot="1">
      <c r="A3926" s="409">
        <v>202202</v>
      </c>
      <c r="B3926" s="416" t="s">
        <v>2173</v>
      </c>
      <c r="C3926" s="417" t="s">
        <v>2034</v>
      </c>
      <c r="D3926" s="418" t="s">
        <v>337</v>
      </c>
      <c r="E3926" s="419">
        <v>48644</v>
      </c>
      <c r="F3926" s="413">
        <v>107.45</v>
      </c>
      <c r="G3926" s="414">
        <f t="shared" si="122"/>
        <v>452.71288971614706</v>
      </c>
      <c r="H3926" s="415">
        <f t="shared" si="123"/>
        <v>2.2635644485807354</v>
      </c>
    </row>
    <row r="3927" spans="1:8" ht="15" hidden="1" thickBot="1">
      <c r="A3927" s="409">
        <v>202202</v>
      </c>
      <c r="B3927" s="416" t="s">
        <v>2174</v>
      </c>
      <c r="C3927" s="417" t="s">
        <v>2034</v>
      </c>
      <c r="D3927" s="418" t="s">
        <v>337</v>
      </c>
      <c r="E3927" s="419">
        <v>37750</v>
      </c>
      <c r="F3927" s="413">
        <v>107.45</v>
      </c>
      <c r="G3927" s="414">
        <f t="shared" si="122"/>
        <v>351.3261982317357</v>
      </c>
      <c r="H3927" s="415">
        <f t="shared" si="123"/>
        <v>1.7566309911586786</v>
      </c>
    </row>
    <row r="3928" spans="1:8" ht="15" hidden="1" thickBot="1">
      <c r="A3928" s="409">
        <v>202202</v>
      </c>
      <c r="B3928" s="416" t="s">
        <v>2175</v>
      </c>
      <c r="C3928" s="417" t="s">
        <v>2034</v>
      </c>
      <c r="D3928" s="418" t="s">
        <v>337</v>
      </c>
      <c r="E3928" s="419">
        <v>46466</v>
      </c>
      <c r="F3928" s="413">
        <v>107.45</v>
      </c>
      <c r="G3928" s="414">
        <f t="shared" si="122"/>
        <v>432.44299674267097</v>
      </c>
      <c r="H3928" s="415">
        <f t="shared" si="123"/>
        <v>2.1622149837133549</v>
      </c>
    </row>
    <row r="3929" spans="1:8" ht="15" hidden="1" thickBot="1">
      <c r="A3929" s="409">
        <v>202202</v>
      </c>
      <c r="B3929" s="416" t="s">
        <v>2176</v>
      </c>
      <c r="C3929" s="417" t="s">
        <v>2034</v>
      </c>
      <c r="D3929" s="418" t="s">
        <v>337</v>
      </c>
      <c r="E3929" s="419">
        <v>46466</v>
      </c>
      <c r="F3929" s="413">
        <v>107.45</v>
      </c>
      <c r="G3929" s="414">
        <f t="shared" si="122"/>
        <v>432.44299674267097</v>
      </c>
      <c r="H3929" s="415">
        <f t="shared" si="123"/>
        <v>2.1622149837133549</v>
      </c>
    </row>
    <row r="3930" spans="1:8" ht="15" hidden="1" thickBot="1">
      <c r="A3930" s="409">
        <v>202202</v>
      </c>
      <c r="B3930" s="416" t="s">
        <v>2177</v>
      </c>
      <c r="C3930" s="417" t="s">
        <v>2034</v>
      </c>
      <c r="D3930" s="418" t="s">
        <v>337</v>
      </c>
      <c r="E3930" s="419">
        <v>56390</v>
      </c>
      <c r="F3930" s="413">
        <v>107.45</v>
      </c>
      <c r="G3930" s="414">
        <f t="shared" si="122"/>
        <v>524.80223359702188</v>
      </c>
      <c r="H3930" s="415">
        <f t="shared" si="123"/>
        <v>2.6240111679851092</v>
      </c>
    </row>
    <row r="3931" spans="1:8" ht="15" hidden="1" thickBot="1">
      <c r="A3931" s="409">
        <v>202202</v>
      </c>
      <c r="B3931" s="416" t="s">
        <v>2178</v>
      </c>
      <c r="C3931" s="417" t="s">
        <v>2034</v>
      </c>
      <c r="D3931" s="418" t="s">
        <v>339</v>
      </c>
      <c r="E3931" s="419">
        <v>282</v>
      </c>
      <c r="F3931" s="413">
        <v>107.45</v>
      </c>
      <c r="G3931" s="414">
        <f t="shared" si="122"/>
        <v>2.6244765006979991</v>
      </c>
      <c r="H3931" s="415">
        <f t="shared" si="123"/>
        <v>2.6244765006979991</v>
      </c>
    </row>
    <row r="3932" spans="1:8" ht="15" hidden="1" thickBot="1">
      <c r="A3932" s="409">
        <v>202202</v>
      </c>
      <c r="B3932" s="416" t="s">
        <v>2179</v>
      </c>
      <c r="C3932" s="417" t="s">
        <v>2034</v>
      </c>
      <c r="D3932" s="418" t="s">
        <v>337</v>
      </c>
      <c r="E3932" s="419">
        <v>77174</v>
      </c>
      <c r="F3932" s="413">
        <v>107.45</v>
      </c>
      <c r="G3932" s="414">
        <f t="shared" si="122"/>
        <v>718.23173569101903</v>
      </c>
      <c r="H3932" s="415">
        <f t="shared" si="123"/>
        <v>3.5911586784550953</v>
      </c>
    </row>
    <row r="3933" spans="1:8" ht="15" hidden="1" thickBot="1">
      <c r="A3933" s="409">
        <v>202202</v>
      </c>
      <c r="B3933" s="416" t="s">
        <v>2180</v>
      </c>
      <c r="C3933" s="417" t="s">
        <v>2034</v>
      </c>
      <c r="D3933" s="418" t="s">
        <v>339</v>
      </c>
      <c r="E3933" s="419">
        <v>386</v>
      </c>
      <c r="F3933" s="413">
        <v>107.45</v>
      </c>
      <c r="G3933" s="414">
        <f t="shared" si="122"/>
        <v>3.5923685435086083</v>
      </c>
      <c r="H3933" s="415">
        <f t="shared" si="123"/>
        <v>3.5923685435086083</v>
      </c>
    </row>
    <row r="3934" spans="1:8" ht="15" hidden="1" thickBot="1">
      <c r="A3934" s="409">
        <v>202202</v>
      </c>
      <c r="B3934" s="416" t="s">
        <v>2181</v>
      </c>
      <c r="C3934" s="417" t="s">
        <v>2034</v>
      </c>
      <c r="D3934" s="418" t="s">
        <v>337</v>
      </c>
      <c r="E3934" s="419">
        <v>51177</v>
      </c>
      <c r="F3934" s="413">
        <v>107.45</v>
      </c>
      <c r="G3934" s="414">
        <f t="shared" si="122"/>
        <v>476.28664495114003</v>
      </c>
      <c r="H3934" s="415">
        <f t="shared" si="123"/>
        <v>2.3814332247557002</v>
      </c>
    </row>
    <row r="3935" spans="1:8" ht="15" hidden="1" thickBot="1">
      <c r="A3935" s="409">
        <v>202202</v>
      </c>
      <c r="B3935" s="416" t="s">
        <v>2182</v>
      </c>
      <c r="C3935" s="417" t="s">
        <v>2034</v>
      </c>
      <c r="D3935" s="418" t="s">
        <v>337</v>
      </c>
      <c r="E3935" s="419">
        <v>54877</v>
      </c>
      <c r="F3935" s="413">
        <v>107.45</v>
      </c>
      <c r="G3935" s="414">
        <f t="shared" si="122"/>
        <v>510.72126570497903</v>
      </c>
      <c r="H3935" s="415">
        <f t="shared" si="123"/>
        <v>2.5536063285248951</v>
      </c>
    </row>
    <row r="3936" spans="1:8" ht="15" hidden="1" thickBot="1">
      <c r="A3936" s="409">
        <v>202202</v>
      </c>
      <c r="B3936" s="416" t="s">
        <v>2183</v>
      </c>
      <c r="C3936" s="417" t="s">
        <v>2034</v>
      </c>
      <c r="D3936" s="418" t="s">
        <v>337</v>
      </c>
      <c r="E3936" s="419">
        <v>54877</v>
      </c>
      <c r="F3936" s="413">
        <v>107.45</v>
      </c>
      <c r="G3936" s="414">
        <f t="shared" si="122"/>
        <v>510.72126570497903</v>
      </c>
      <c r="H3936" s="415">
        <f t="shared" si="123"/>
        <v>2.5536063285248951</v>
      </c>
    </row>
    <row r="3937" spans="1:8" ht="15" hidden="1" thickBot="1">
      <c r="A3937" s="409">
        <v>202202</v>
      </c>
      <c r="B3937" s="416" t="s">
        <v>2184</v>
      </c>
      <c r="C3937" s="417" t="s">
        <v>2034</v>
      </c>
      <c r="D3937" s="418" t="s">
        <v>339</v>
      </c>
      <c r="E3937" s="419">
        <v>256</v>
      </c>
      <c r="F3937" s="413">
        <v>107.45</v>
      </c>
      <c r="G3937" s="414">
        <f t="shared" si="122"/>
        <v>2.3825034899953468</v>
      </c>
      <c r="H3937" s="415">
        <f t="shared" si="123"/>
        <v>2.3825034899953468</v>
      </c>
    </row>
    <row r="3938" spans="1:8" ht="15" hidden="1" thickBot="1">
      <c r="A3938" s="409">
        <v>202202</v>
      </c>
      <c r="B3938" s="416" t="s">
        <v>2185</v>
      </c>
      <c r="C3938" s="417" t="s">
        <v>2034</v>
      </c>
      <c r="D3938" s="418" t="s">
        <v>337</v>
      </c>
      <c r="E3938" s="419">
        <v>54877</v>
      </c>
      <c r="F3938" s="413">
        <v>107.45</v>
      </c>
      <c r="G3938" s="414">
        <f t="shared" si="122"/>
        <v>510.72126570497903</v>
      </c>
      <c r="H3938" s="415">
        <f t="shared" si="123"/>
        <v>2.5536063285248951</v>
      </c>
    </row>
    <row r="3939" spans="1:8" ht="15" hidden="1" thickBot="1">
      <c r="A3939" s="409">
        <v>202202</v>
      </c>
      <c r="B3939" s="416" t="s">
        <v>2186</v>
      </c>
      <c r="C3939" s="417" t="s">
        <v>2034</v>
      </c>
      <c r="D3939" s="418" t="s">
        <v>337</v>
      </c>
      <c r="E3939" s="419">
        <v>55028</v>
      </c>
      <c r="F3939" s="413">
        <v>107.45</v>
      </c>
      <c r="G3939" s="414">
        <f t="shared" si="122"/>
        <v>512.12657049790596</v>
      </c>
      <c r="H3939" s="415">
        <f t="shared" si="123"/>
        <v>2.5606328524895297</v>
      </c>
    </row>
    <row r="3940" spans="1:8" ht="15" hidden="1" thickBot="1">
      <c r="A3940" s="409">
        <v>202202</v>
      </c>
      <c r="B3940" s="416" t="s">
        <v>2187</v>
      </c>
      <c r="C3940" s="417" t="s">
        <v>2034</v>
      </c>
      <c r="D3940" s="418" t="s">
        <v>337</v>
      </c>
      <c r="E3940" s="419">
        <v>52652</v>
      </c>
      <c r="F3940" s="413">
        <v>107.45</v>
      </c>
      <c r="G3940" s="414">
        <f t="shared" si="122"/>
        <v>490.01395998138668</v>
      </c>
      <c r="H3940" s="415">
        <f t="shared" si="123"/>
        <v>2.4500697999069332</v>
      </c>
    </row>
    <row r="3941" spans="1:8" ht="15" hidden="1" thickBot="1">
      <c r="A3941" s="409">
        <v>202202</v>
      </c>
      <c r="B3941" s="416" t="s">
        <v>2188</v>
      </c>
      <c r="C3941" s="417" t="s">
        <v>2034</v>
      </c>
      <c r="D3941" s="418" t="s">
        <v>339</v>
      </c>
      <c r="E3941" s="419">
        <v>263</v>
      </c>
      <c r="F3941" s="413">
        <v>107.45</v>
      </c>
      <c r="G3941" s="414">
        <f t="shared" si="122"/>
        <v>2.4476500697999071</v>
      </c>
      <c r="H3941" s="415">
        <f t="shared" si="123"/>
        <v>2.4476500697999071</v>
      </c>
    </row>
    <row r="3942" spans="1:8" ht="15" hidden="1" thickBot="1">
      <c r="A3942" s="409">
        <v>202202</v>
      </c>
      <c r="B3942" s="416" t="s">
        <v>2189</v>
      </c>
      <c r="C3942" s="417" t="s">
        <v>2034</v>
      </c>
      <c r="D3942" s="418" t="s">
        <v>337</v>
      </c>
      <c r="E3942" s="420">
        <v>48156</v>
      </c>
      <c r="F3942" s="413">
        <v>107.45</v>
      </c>
      <c r="G3942" s="414">
        <f t="shared" si="122"/>
        <v>448.17124243834343</v>
      </c>
      <c r="H3942" s="415">
        <f t="shared" si="123"/>
        <v>2.240856212191717</v>
      </c>
    </row>
    <row r="3943" spans="1:8" ht="15" hidden="1" thickBot="1">
      <c r="A3943" s="409">
        <v>202202</v>
      </c>
      <c r="B3943" s="416" t="s">
        <v>2190</v>
      </c>
      <c r="C3943" s="417" t="s">
        <v>2034</v>
      </c>
      <c r="D3943" s="418" t="s">
        <v>337</v>
      </c>
      <c r="E3943" s="420">
        <v>46485</v>
      </c>
      <c r="F3943" s="413">
        <v>107.45</v>
      </c>
      <c r="G3943" s="414">
        <f t="shared" si="122"/>
        <v>432.6198231735691</v>
      </c>
      <c r="H3943" s="415">
        <f t="shared" si="123"/>
        <v>2.1630991158678454</v>
      </c>
    </row>
    <row r="3944" spans="1:8" ht="15" hidden="1" thickBot="1">
      <c r="A3944" s="409">
        <v>202202</v>
      </c>
      <c r="B3944" s="416" t="s">
        <v>2191</v>
      </c>
      <c r="C3944" s="417" t="s">
        <v>2034</v>
      </c>
      <c r="D3944" s="418" t="s">
        <v>337</v>
      </c>
      <c r="E3944" s="420">
        <v>48875</v>
      </c>
      <c r="F3944" s="413">
        <v>107.45</v>
      </c>
      <c r="G3944" s="414">
        <f t="shared" si="122"/>
        <v>454.86272684969754</v>
      </c>
      <c r="H3944" s="415">
        <f t="shared" si="123"/>
        <v>2.2743136342484878</v>
      </c>
    </row>
    <row r="3945" spans="1:8" ht="15" hidden="1" thickBot="1">
      <c r="A3945" s="409">
        <v>202202</v>
      </c>
      <c r="B3945" s="416" t="s">
        <v>2192</v>
      </c>
      <c r="C3945" s="417" t="s">
        <v>2034</v>
      </c>
      <c r="D3945" s="418" t="s">
        <v>337</v>
      </c>
      <c r="E3945" s="420">
        <v>51328</v>
      </c>
      <c r="F3945" s="413">
        <v>107.45</v>
      </c>
      <c r="G3945" s="414">
        <f t="shared" si="122"/>
        <v>477.69194974406702</v>
      </c>
      <c r="H3945" s="415">
        <f t="shared" si="123"/>
        <v>2.3884597487203352</v>
      </c>
    </row>
    <row r="3946" spans="1:8" ht="15" hidden="1" thickBot="1">
      <c r="A3946" s="409">
        <v>202202</v>
      </c>
      <c r="B3946" s="416" t="s">
        <v>2193</v>
      </c>
      <c r="C3946" s="417" t="s">
        <v>2034</v>
      </c>
      <c r="D3946" s="418" t="s">
        <v>339</v>
      </c>
      <c r="E3946" s="420">
        <v>257</v>
      </c>
      <c r="F3946" s="413">
        <v>107.45</v>
      </c>
      <c r="G3946" s="414">
        <f t="shared" si="122"/>
        <v>2.391810144253141</v>
      </c>
      <c r="H3946" s="415">
        <f t="shared" si="123"/>
        <v>2.391810144253141</v>
      </c>
    </row>
    <row r="3947" spans="1:8" ht="15" hidden="1" thickBot="1">
      <c r="A3947" s="409">
        <v>202202</v>
      </c>
      <c r="B3947" s="416" t="s">
        <v>2194</v>
      </c>
      <c r="C3947" s="417" t="s">
        <v>2034</v>
      </c>
      <c r="D3947" s="418" t="s">
        <v>337</v>
      </c>
      <c r="E3947" s="420">
        <v>43097</v>
      </c>
      <c r="F3947" s="413">
        <v>107.45</v>
      </c>
      <c r="G3947" s="414">
        <f t="shared" si="122"/>
        <v>401.08887854816192</v>
      </c>
      <c r="H3947" s="415">
        <f t="shared" si="123"/>
        <v>2.0054443927408094</v>
      </c>
    </row>
    <row r="3948" spans="1:8" ht="15" hidden="1" thickBot="1">
      <c r="A3948" s="409">
        <v>202202</v>
      </c>
      <c r="B3948" s="416" t="s">
        <v>2195</v>
      </c>
      <c r="C3948" s="417" t="s">
        <v>2034</v>
      </c>
      <c r="D3948" s="418" t="s">
        <v>339</v>
      </c>
      <c r="E3948" s="420">
        <v>215</v>
      </c>
      <c r="F3948" s="413">
        <v>107.45</v>
      </c>
      <c r="G3948" s="414">
        <f t="shared" si="122"/>
        <v>2.0009306654257792</v>
      </c>
      <c r="H3948" s="415">
        <f t="shared" si="123"/>
        <v>2.0009306654257792</v>
      </c>
    </row>
    <row r="3949" spans="1:8" ht="15" hidden="1" thickBot="1">
      <c r="A3949" s="409">
        <v>202202</v>
      </c>
      <c r="B3949" s="416" t="s">
        <v>2196</v>
      </c>
      <c r="C3949" s="417" t="s">
        <v>2034</v>
      </c>
      <c r="D3949" s="418" t="s">
        <v>337</v>
      </c>
      <c r="E3949" s="420">
        <v>46157</v>
      </c>
      <c r="F3949" s="413">
        <v>107.45</v>
      </c>
      <c r="G3949" s="414">
        <f t="shared" si="122"/>
        <v>429.56724057701257</v>
      </c>
      <c r="H3949" s="415">
        <f t="shared" si="123"/>
        <v>2.1478362028850628</v>
      </c>
    </row>
    <row r="3950" spans="1:8" ht="15" hidden="1" thickBot="1">
      <c r="A3950" s="409">
        <v>202202</v>
      </c>
      <c r="B3950" s="416" t="s">
        <v>2197</v>
      </c>
      <c r="C3950" s="417" t="s">
        <v>2034</v>
      </c>
      <c r="D3950" s="418" t="s">
        <v>337</v>
      </c>
      <c r="E3950" s="420">
        <v>46045</v>
      </c>
      <c r="F3950" s="413">
        <v>107.45</v>
      </c>
      <c r="G3950" s="414">
        <f t="shared" si="122"/>
        <v>428.52489530013958</v>
      </c>
      <c r="H3950" s="415">
        <f t="shared" si="123"/>
        <v>2.1426244765006981</v>
      </c>
    </row>
    <row r="3951" spans="1:8" ht="15" hidden="1" thickBot="1">
      <c r="A3951" s="409">
        <v>202202</v>
      </c>
      <c r="B3951" s="416" t="s">
        <v>2198</v>
      </c>
      <c r="C3951" s="417" t="s">
        <v>2034</v>
      </c>
      <c r="D3951" s="418" t="s">
        <v>337</v>
      </c>
      <c r="E3951" s="420">
        <v>43097</v>
      </c>
      <c r="F3951" s="413">
        <v>107.45</v>
      </c>
      <c r="G3951" s="414">
        <f t="shared" si="122"/>
        <v>401.08887854816192</v>
      </c>
      <c r="H3951" s="415">
        <f t="shared" si="123"/>
        <v>2.0054443927408094</v>
      </c>
    </row>
    <row r="3952" spans="1:8" ht="15" hidden="1" thickBot="1">
      <c r="A3952" s="409">
        <v>202202</v>
      </c>
      <c r="B3952" s="416" t="s">
        <v>2199</v>
      </c>
      <c r="C3952" s="417" t="s">
        <v>2034</v>
      </c>
      <c r="D3952" s="418" t="s">
        <v>339</v>
      </c>
      <c r="E3952" s="420">
        <v>215</v>
      </c>
      <c r="F3952" s="413">
        <v>107.45</v>
      </c>
      <c r="G3952" s="414">
        <f t="shared" si="122"/>
        <v>2.0009306654257792</v>
      </c>
      <c r="H3952" s="415">
        <f t="shared" si="123"/>
        <v>2.0009306654257792</v>
      </c>
    </row>
    <row r="3953" spans="1:8" ht="15" hidden="1" thickBot="1">
      <c r="A3953" s="409">
        <v>202202</v>
      </c>
      <c r="B3953" s="416" t="s">
        <v>2200</v>
      </c>
      <c r="C3953" s="417" t="s">
        <v>2034</v>
      </c>
      <c r="D3953" s="418" t="s">
        <v>337</v>
      </c>
      <c r="E3953" s="420">
        <v>43097</v>
      </c>
      <c r="F3953" s="413">
        <v>107.45</v>
      </c>
      <c r="G3953" s="414">
        <f t="shared" si="122"/>
        <v>401.08887854816192</v>
      </c>
      <c r="H3953" s="415">
        <f t="shared" si="123"/>
        <v>2.0054443927408094</v>
      </c>
    </row>
    <row r="3954" spans="1:8" ht="15" hidden="1" thickBot="1">
      <c r="A3954" s="409">
        <v>202202</v>
      </c>
      <c r="B3954" s="416" t="s">
        <v>2201</v>
      </c>
      <c r="C3954" s="417" t="s">
        <v>2034</v>
      </c>
      <c r="D3954" s="418" t="s">
        <v>339</v>
      </c>
      <c r="E3954" s="420">
        <v>215</v>
      </c>
      <c r="F3954" s="413">
        <v>107.45</v>
      </c>
      <c r="G3954" s="414">
        <f t="shared" si="122"/>
        <v>2.0009306654257792</v>
      </c>
      <c r="H3954" s="415">
        <f t="shared" si="123"/>
        <v>2.0009306654257792</v>
      </c>
    </row>
    <row r="3955" spans="1:8" ht="15" hidden="1" thickBot="1">
      <c r="A3955" s="409">
        <v>202202</v>
      </c>
      <c r="B3955" s="416" t="s">
        <v>2202</v>
      </c>
      <c r="C3955" s="410" t="s">
        <v>2034</v>
      </c>
      <c r="D3955" s="418" t="s">
        <v>337</v>
      </c>
      <c r="E3955" s="420">
        <v>45727</v>
      </c>
      <c r="F3955" s="413">
        <v>107.45</v>
      </c>
      <c r="G3955" s="414">
        <f t="shared" si="122"/>
        <v>425.565379246161</v>
      </c>
      <c r="H3955" s="415">
        <f t="shared" si="123"/>
        <v>2.1278268962308049</v>
      </c>
    </row>
    <row r="3956" spans="1:8" ht="15" hidden="1" thickBot="1">
      <c r="A3956" s="409">
        <v>202202</v>
      </c>
      <c r="B3956" s="416" t="s">
        <v>2203</v>
      </c>
      <c r="C3956" s="410" t="s">
        <v>2034</v>
      </c>
      <c r="D3956" s="418" t="s">
        <v>337</v>
      </c>
      <c r="E3956" s="420">
        <v>66525</v>
      </c>
      <c r="F3956" s="413">
        <v>107.45</v>
      </c>
      <c r="G3956" s="414">
        <f t="shared" si="122"/>
        <v>619.12517449976735</v>
      </c>
      <c r="H3956" s="415">
        <f t="shared" si="123"/>
        <v>3.0956258724988368</v>
      </c>
    </row>
    <row r="3957" spans="1:8" ht="15" hidden="1" thickBot="1">
      <c r="A3957" s="409">
        <v>202202</v>
      </c>
      <c r="B3957" s="416" t="s">
        <v>2204</v>
      </c>
      <c r="C3957" s="417" t="s">
        <v>2034</v>
      </c>
      <c r="D3957" s="418" t="s">
        <v>339</v>
      </c>
      <c r="E3957" s="420">
        <v>333</v>
      </c>
      <c r="F3957" s="413">
        <v>107.45</v>
      </c>
      <c r="G3957" s="414">
        <f t="shared" si="122"/>
        <v>3.0991158678455095</v>
      </c>
      <c r="H3957" s="415">
        <f t="shared" si="123"/>
        <v>3.0991158678455095</v>
      </c>
    </row>
    <row r="3958" spans="1:8" ht="15" hidden="1" thickBot="1">
      <c r="A3958" s="409">
        <v>202202</v>
      </c>
      <c r="B3958" s="416" t="s">
        <v>2205</v>
      </c>
      <c r="C3958" s="417" t="s">
        <v>2034</v>
      </c>
      <c r="D3958" s="418" t="s">
        <v>337</v>
      </c>
      <c r="E3958" s="420">
        <v>71830</v>
      </c>
      <c r="F3958" s="413">
        <v>107.45</v>
      </c>
      <c r="G3958" s="414">
        <f t="shared" si="122"/>
        <v>668.49697533736617</v>
      </c>
      <c r="H3958" s="415">
        <f t="shared" si="123"/>
        <v>3.3424848766868309</v>
      </c>
    </row>
    <row r="3959" spans="1:8" ht="15" hidden="1" thickBot="1">
      <c r="A3959" s="409">
        <v>202202</v>
      </c>
      <c r="B3959" s="416" t="s">
        <v>2206</v>
      </c>
      <c r="C3959" s="417" t="s">
        <v>2034</v>
      </c>
      <c r="D3959" s="418" t="s">
        <v>337</v>
      </c>
      <c r="E3959" s="420">
        <v>49349</v>
      </c>
      <c r="F3959" s="413">
        <v>107.45</v>
      </c>
      <c r="G3959" s="414">
        <f t="shared" si="122"/>
        <v>459.27408096789202</v>
      </c>
      <c r="H3959" s="415">
        <f t="shared" si="123"/>
        <v>2.2963704048394602</v>
      </c>
    </row>
    <row r="3960" spans="1:8" ht="15" hidden="1" thickBot="1">
      <c r="A3960" s="409">
        <v>202202</v>
      </c>
      <c r="B3960" s="416" t="s">
        <v>2207</v>
      </c>
      <c r="C3960" s="417" t="s">
        <v>2034</v>
      </c>
      <c r="D3960" s="418" t="s">
        <v>337</v>
      </c>
      <c r="E3960" s="420">
        <v>59944</v>
      </c>
      <c r="F3960" s="413">
        <v>107.45</v>
      </c>
      <c r="G3960" s="414">
        <f t="shared" si="122"/>
        <v>557.87808282922288</v>
      </c>
      <c r="H3960" s="415">
        <f t="shared" si="123"/>
        <v>2.7893904141461143</v>
      </c>
    </row>
    <row r="3961" spans="1:8" ht="15" hidden="1" thickBot="1">
      <c r="A3961" s="409">
        <v>202202</v>
      </c>
      <c r="B3961" s="416" t="s">
        <v>2208</v>
      </c>
      <c r="C3961" s="417" t="s">
        <v>2034</v>
      </c>
      <c r="D3961" s="418" t="s">
        <v>339</v>
      </c>
      <c r="E3961" s="420">
        <v>300</v>
      </c>
      <c r="F3961" s="413">
        <v>107.45</v>
      </c>
      <c r="G3961" s="414">
        <f t="shared" si="122"/>
        <v>2.7919962773382969</v>
      </c>
      <c r="H3961" s="415">
        <f t="shared" si="123"/>
        <v>2.7919962773382969</v>
      </c>
    </row>
    <row r="3962" spans="1:8" ht="15" hidden="1" thickBot="1">
      <c r="A3962" s="409">
        <v>202202</v>
      </c>
      <c r="B3962" s="416" t="s">
        <v>2209</v>
      </c>
      <c r="C3962" s="417" t="s">
        <v>2034</v>
      </c>
      <c r="D3962" s="418" t="s">
        <v>337</v>
      </c>
      <c r="E3962" s="420">
        <v>38388</v>
      </c>
      <c r="F3962" s="413">
        <v>107.45</v>
      </c>
      <c r="G3962" s="414">
        <f t="shared" si="122"/>
        <v>357.26384364820848</v>
      </c>
      <c r="H3962" s="415">
        <f t="shared" si="123"/>
        <v>1.7863192182410423</v>
      </c>
    </row>
    <row r="3963" spans="1:8" ht="15" hidden="1" thickBot="1">
      <c r="A3963" s="409">
        <v>202202</v>
      </c>
      <c r="B3963" s="416" t="s">
        <v>2210</v>
      </c>
      <c r="C3963" s="417" t="s">
        <v>2034</v>
      </c>
      <c r="D3963" s="418" t="s">
        <v>337</v>
      </c>
      <c r="E3963" s="420">
        <v>38388</v>
      </c>
      <c r="F3963" s="413">
        <v>107.45</v>
      </c>
      <c r="G3963" s="414">
        <f t="shared" si="122"/>
        <v>357.26384364820848</v>
      </c>
      <c r="H3963" s="415">
        <f t="shared" si="123"/>
        <v>1.7863192182410423</v>
      </c>
    </row>
    <row r="3964" spans="1:8" ht="15" hidden="1" thickBot="1">
      <c r="A3964" s="409">
        <v>202202</v>
      </c>
      <c r="B3964" s="416" t="s">
        <v>2211</v>
      </c>
      <c r="C3964" s="417" t="s">
        <v>2034</v>
      </c>
      <c r="D3964" s="418" t="s">
        <v>339</v>
      </c>
      <c r="E3964" s="420">
        <v>192</v>
      </c>
      <c r="F3964" s="413">
        <v>107.45</v>
      </c>
      <c r="G3964" s="414">
        <f t="shared" si="122"/>
        <v>1.78687761749651</v>
      </c>
      <c r="H3964" s="415">
        <f t="shared" si="123"/>
        <v>1.78687761749651</v>
      </c>
    </row>
    <row r="3965" spans="1:8" ht="15" hidden="1" thickBot="1">
      <c r="A3965" s="409">
        <v>202202</v>
      </c>
      <c r="B3965" s="416" t="s">
        <v>2212</v>
      </c>
      <c r="C3965" s="417" t="s">
        <v>2034</v>
      </c>
      <c r="D3965" s="418" t="s">
        <v>337</v>
      </c>
      <c r="E3965" s="420">
        <v>38388</v>
      </c>
      <c r="F3965" s="413">
        <v>107.45</v>
      </c>
      <c r="G3965" s="414">
        <f t="shared" si="122"/>
        <v>357.26384364820848</v>
      </c>
      <c r="H3965" s="415">
        <f t="shared" si="123"/>
        <v>1.7863192182410423</v>
      </c>
    </row>
    <row r="3966" spans="1:8" ht="15" hidden="1" thickBot="1">
      <c r="A3966" s="409">
        <v>202202</v>
      </c>
      <c r="B3966" s="416" t="s">
        <v>2213</v>
      </c>
      <c r="C3966" s="417" t="s">
        <v>2034</v>
      </c>
      <c r="D3966" s="418" t="s">
        <v>337</v>
      </c>
      <c r="E3966" s="420">
        <v>38388</v>
      </c>
      <c r="F3966" s="413">
        <v>107.45</v>
      </c>
      <c r="G3966" s="414">
        <f t="shared" si="122"/>
        <v>357.26384364820848</v>
      </c>
      <c r="H3966" s="415">
        <f t="shared" si="123"/>
        <v>1.7863192182410423</v>
      </c>
    </row>
    <row r="3967" spans="1:8" ht="15" hidden="1" thickBot="1">
      <c r="A3967" s="409">
        <v>202202</v>
      </c>
      <c r="B3967" s="416" t="s">
        <v>2214</v>
      </c>
      <c r="C3967" s="417" t="s">
        <v>2034</v>
      </c>
      <c r="D3967" s="418" t="s">
        <v>337</v>
      </c>
      <c r="E3967" s="420">
        <v>38388</v>
      </c>
      <c r="F3967" s="413">
        <v>107.45</v>
      </c>
      <c r="G3967" s="414">
        <f t="shared" si="122"/>
        <v>357.26384364820848</v>
      </c>
      <c r="H3967" s="415">
        <f t="shared" si="123"/>
        <v>1.7863192182410423</v>
      </c>
    </row>
    <row r="3968" spans="1:8" ht="15" hidden="1" thickBot="1">
      <c r="A3968" s="409">
        <v>202202</v>
      </c>
      <c r="B3968" s="416" t="s">
        <v>2215</v>
      </c>
      <c r="C3968" s="417" t="s">
        <v>2034</v>
      </c>
      <c r="D3968" s="418" t="s">
        <v>339</v>
      </c>
      <c r="E3968" s="420">
        <v>192</v>
      </c>
      <c r="F3968" s="413">
        <v>107.45</v>
      </c>
      <c r="G3968" s="414">
        <f t="shared" si="122"/>
        <v>1.78687761749651</v>
      </c>
      <c r="H3968" s="415">
        <f t="shared" si="123"/>
        <v>1.78687761749651</v>
      </c>
    </row>
    <row r="3969" spans="1:8" ht="15" hidden="1" thickBot="1">
      <c r="A3969" s="409">
        <v>202202</v>
      </c>
      <c r="B3969" s="416" t="s">
        <v>2216</v>
      </c>
      <c r="C3969" s="417" t="s">
        <v>2034</v>
      </c>
      <c r="D3969" s="418" t="s">
        <v>337</v>
      </c>
      <c r="E3969" s="420">
        <v>57096</v>
      </c>
      <c r="F3969" s="413">
        <v>107.45</v>
      </c>
      <c r="G3969" s="414">
        <f t="shared" si="122"/>
        <v>531.37273150302462</v>
      </c>
      <c r="H3969" s="415">
        <f t="shared" si="123"/>
        <v>2.6568636575151232</v>
      </c>
    </row>
    <row r="3970" spans="1:8" ht="15" hidden="1" thickBot="1">
      <c r="A3970" s="409">
        <v>202202</v>
      </c>
      <c r="B3970" s="416" t="s">
        <v>2217</v>
      </c>
      <c r="C3970" s="417" t="s">
        <v>2034</v>
      </c>
      <c r="D3970" s="418" t="s">
        <v>339</v>
      </c>
      <c r="E3970" s="420">
        <v>285</v>
      </c>
      <c r="F3970" s="413">
        <v>107.45</v>
      </c>
      <c r="G3970" s="414">
        <f t="shared" ref="G3970:G4033" si="124">+E3970/F3970</f>
        <v>2.6523964634713821</v>
      </c>
      <c r="H3970" s="415">
        <f t="shared" ref="H3970:H4033" si="125">IF(D3970="TB",G3970/200,IF(D3970="LT",G3970,"VER"))</f>
        <v>2.6523964634713821</v>
      </c>
    </row>
    <row r="3971" spans="1:8" ht="15" hidden="1" thickBot="1">
      <c r="A3971" s="409">
        <v>202202</v>
      </c>
      <c r="B3971" s="416" t="s">
        <v>2218</v>
      </c>
      <c r="C3971" s="417" t="s">
        <v>2034</v>
      </c>
      <c r="D3971" s="418" t="s">
        <v>337</v>
      </c>
      <c r="E3971" s="420">
        <v>38388</v>
      </c>
      <c r="F3971" s="413">
        <v>107.45</v>
      </c>
      <c r="G3971" s="414">
        <f t="shared" si="124"/>
        <v>357.26384364820848</v>
      </c>
      <c r="H3971" s="415">
        <f t="shared" si="125"/>
        <v>1.7863192182410423</v>
      </c>
    </row>
    <row r="3972" spans="1:8" ht="15" hidden="1" thickBot="1">
      <c r="A3972" s="409">
        <v>202202</v>
      </c>
      <c r="B3972" s="416" t="s">
        <v>2219</v>
      </c>
      <c r="C3972" s="417" t="s">
        <v>2034</v>
      </c>
      <c r="D3972" s="418" t="s">
        <v>339</v>
      </c>
      <c r="E3972" s="420">
        <v>192</v>
      </c>
      <c r="F3972" s="413">
        <v>107.45</v>
      </c>
      <c r="G3972" s="414">
        <f t="shared" si="124"/>
        <v>1.78687761749651</v>
      </c>
      <c r="H3972" s="415">
        <f t="shared" si="125"/>
        <v>1.78687761749651</v>
      </c>
    </row>
    <row r="3973" spans="1:8" ht="15" hidden="1" thickBot="1">
      <c r="A3973" s="409">
        <v>202202</v>
      </c>
      <c r="B3973" s="416" t="s">
        <v>2220</v>
      </c>
      <c r="C3973" s="417" t="s">
        <v>2034</v>
      </c>
      <c r="D3973" s="418" t="s">
        <v>337</v>
      </c>
      <c r="E3973" s="420">
        <v>44090</v>
      </c>
      <c r="F3973" s="413">
        <v>107.45</v>
      </c>
      <c r="G3973" s="414">
        <f t="shared" si="124"/>
        <v>410.33038622615169</v>
      </c>
      <c r="H3973" s="415">
        <f t="shared" si="125"/>
        <v>2.0516519311307584</v>
      </c>
    </row>
    <row r="3974" spans="1:8" ht="15" hidden="1" thickBot="1">
      <c r="A3974" s="409">
        <v>202202</v>
      </c>
      <c r="B3974" s="416" t="s">
        <v>2221</v>
      </c>
      <c r="C3974" s="417" t="s">
        <v>2034</v>
      </c>
      <c r="D3974" s="418" t="s">
        <v>339</v>
      </c>
      <c r="E3974" s="420">
        <v>220</v>
      </c>
      <c r="F3974" s="413">
        <v>107.45</v>
      </c>
      <c r="G3974" s="414">
        <f t="shared" si="124"/>
        <v>2.0474639367147511</v>
      </c>
      <c r="H3974" s="415">
        <f t="shared" si="125"/>
        <v>2.0474639367147511</v>
      </c>
    </row>
    <row r="3975" spans="1:8" ht="15" hidden="1" thickBot="1">
      <c r="A3975" s="409">
        <v>202202</v>
      </c>
      <c r="B3975" s="416" t="s">
        <v>2222</v>
      </c>
      <c r="C3975" s="417" t="s">
        <v>2034</v>
      </c>
      <c r="D3975" s="418" t="s">
        <v>337</v>
      </c>
      <c r="E3975" s="420">
        <v>51022</v>
      </c>
      <c r="F3975" s="413">
        <v>107.45</v>
      </c>
      <c r="G3975" s="414">
        <f t="shared" si="124"/>
        <v>474.84411354118191</v>
      </c>
      <c r="H3975" s="415">
        <f t="shared" si="125"/>
        <v>2.3742205677059096</v>
      </c>
    </row>
    <row r="3976" spans="1:8" ht="15" hidden="1" thickBot="1">
      <c r="A3976" s="409">
        <v>202202</v>
      </c>
      <c r="B3976" s="416" t="s">
        <v>2223</v>
      </c>
      <c r="C3976" s="417" t="s">
        <v>2034</v>
      </c>
      <c r="D3976" s="418" t="s">
        <v>337</v>
      </c>
      <c r="E3976" s="420">
        <v>45837</v>
      </c>
      <c r="F3976" s="413">
        <v>107.45</v>
      </c>
      <c r="G3976" s="414">
        <f t="shared" si="124"/>
        <v>426.58911121451837</v>
      </c>
      <c r="H3976" s="415">
        <f t="shared" si="125"/>
        <v>2.1329455560725918</v>
      </c>
    </row>
    <row r="3977" spans="1:8" ht="15" hidden="1" thickBot="1">
      <c r="A3977" s="409">
        <v>202202</v>
      </c>
      <c r="B3977" s="416" t="s">
        <v>2224</v>
      </c>
      <c r="C3977" s="417" t="s">
        <v>2034</v>
      </c>
      <c r="D3977" s="418" t="s">
        <v>337</v>
      </c>
      <c r="E3977" s="420">
        <v>51661</v>
      </c>
      <c r="F3977" s="413">
        <v>107.45</v>
      </c>
      <c r="G3977" s="414">
        <f t="shared" si="124"/>
        <v>480.79106561191253</v>
      </c>
      <c r="H3977" s="415">
        <f t="shared" si="125"/>
        <v>2.4039553280595625</v>
      </c>
    </row>
    <row r="3978" spans="1:8" ht="15" hidden="1" thickBot="1">
      <c r="A3978" s="409">
        <v>202202</v>
      </c>
      <c r="B3978" s="416" t="s">
        <v>2225</v>
      </c>
      <c r="C3978" s="417" t="s">
        <v>2034</v>
      </c>
      <c r="D3978" s="418" t="s">
        <v>339</v>
      </c>
      <c r="E3978" s="420">
        <v>258</v>
      </c>
      <c r="F3978" s="413">
        <v>107.45</v>
      </c>
      <c r="G3978" s="414">
        <f t="shared" si="124"/>
        <v>2.4011167985109352</v>
      </c>
      <c r="H3978" s="415">
        <f t="shared" si="125"/>
        <v>2.4011167985109352</v>
      </c>
    </row>
    <row r="3979" spans="1:8" ht="15" hidden="1" thickBot="1">
      <c r="A3979" s="409">
        <v>202202</v>
      </c>
      <c r="B3979" s="416" t="s">
        <v>2226</v>
      </c>
      <c r="C3979" s="417" t="s">
        <v>2034</v>
      </c>
      <c r="D3979" s="418" t="s">
        <v>337</v>
      </c>
      <c r="E3979" s="420">
        <v>51792</v>
      </c>
      <c r="F3979" s="413">
        <v>107.45</v>
      </c>
      <c r="G3979" s="414">
        <f t="shared" si="124"/>
        <v>482.01023731968354</v>
      </c>
      <c r="H3979" s="415">
        <f t="shared" si="125"/>
        <v>2.4100511865984178</v>
      </c>
    </row>
    <row r="3980" spans="1:8" ht="15" hidden="1" thickBot="1">
      <c r="A3980" s="409">
        <v>202202</v>
      </c>
      <c r="B3980" s="416" t="s">
        <v>2227</v>
      </c>
      <c r="C3980" s="417" t="s">
        <v>2034</v>
      </c>
      <c r="D3980" s="418" t="s">
        <v>337</v>
      </c>
      <c r="E3980" s="420">
        <v>50115</v>
      </c>
      <c r="F3980" s="413">
        <v>107.45</v>
      </c>
      <c r="G3980" s="414">
        <f t="shared" si="124"/>
        <v>466.40297812936251</v>
      </c>
      <c r="H3980" s="415">
        <f t="shared" si="125"/>
        <v>2.3320148906468123</v>
      </c>
    </row>
    <row r="3981" spans="1:8" ht="15" hidden="1" thickBot="1">
      <c r="A3981" s="409">
        <v>202202</v>
      </c>
      <c r="B3981" s="416" t="s">
        <v>2228</v>
      </c>
      <c r="C3981" s="417" t="s">
        <v>2034</v>
      </c>
      <c r="D3981" s="418" t="s">
        <v>337</v>
      </c>
      <c r="E3981" s="420">
        <v>57981</v>
      </c>
      <c r="F3981" s="413">
        <v>107.45</v>
      </c>
      <c r="G3981" s="414">
        <f t="shared" si="124"/>
        <v>539.6091205211726</v>
      </c>
      <c r="H3981" s="415">
        <f t="shared" si="125"/>
        <v>2.698045602605863</v>
      </c>
    </row>
    <row r="3982" spans="1:8" ht="15" hidden="1" thickBot="1">
      <c r="A3982" s="409">
        <v>202202</v>
      </c>
      <c r="B3982" s="416" t="s">
        <v>2231</v>
      </c>
      <c r="C3982" s="417" t="s">
        <v>2034</v>
      </c>
      <c r="D3982" s="418" t="s">
        <v>339</v>
      </c>
      <c r="E3982" s="420">
        <v>289.91000000000003</v>
      </c>
      <c r="F3982" s="413">
        <v>107.45</v>
      </c>
      <c r="G3982" s="414">
        <f t="shared" si="124"/>
        <v>2.6980921358771521</v>
      </c>
      <c r="H3982" s="415">
        <f t="shared" si="125"/>
        <v>2.6980921358771521</v>
      </c>
    </row>
    <row r="3983" spans="1:8" ht="15" hidden="1" thickBot="1">
      <c r="A3983" s="409">
        <v>202202</v>
      </c>
      <c r="B3983" s="416" t="s">
        <v>2232</v>
      </c>
      <c r="C3983" s="417" t="s">
        <v>2034</v>
      </c>
      <c r="D3983" s="418" t="s">
        <v>337</v>
      </c>
      <c r="E3983" s="420">
        <v>54786</v>
      </c>
      <c r="F3983" s="413">
        <v>107.45</v>
      </c>
      <c r="G3983" s="414">
        <f t="shared" si="124"/>
        <v>509.87436016751974</v>
      </c>
      <c r="H3983" s="415">
        <f t="shared" si="125"/>
        <v>2.5493718008375987</v>
      </c>
    </row>
    <row r="3984" spans="1:8" ht="15" hidden="1" thickBot="1">
      <c r="A3984" s="409">
        <v>202202</v>
      </c>
      <c r="B3984" s="416" t="s">
        <v>2233</v>
      </c>
      <c r="C3984" s="417" t="s">
        <v>2034</v>
      </c>
      <c r="D3984" s="418" t="s">
        <v>337</v>
      </c>
      <c r="E3984" s="420">
        <v>55010</v>
      </c>
      <c r="F3984" s="413">
        <v>107.45</v>
      </c>
      <c r="G3984" s="414">
        <f t="shared" si="124"/>
        <v>511.95905072126567</v>
      </c>
      <c r="H3984" s="415">
        <f t="shared" si="125"/>
        <v>2.5597952536063282</v>
      </c>
    </row>
    <row r="3985" spans="1:8" ht="15" hidden="1" thickBot="1">
      <c r="A3985" s="409">
        <v>202202</v>
      </c>
      <c r="B3985" s="416" t="s">
        <v>2234</v>
      </c>
      <c r="C3985" s="417" t="s">
        <v>2034</v>
      </c>
      <c r="D3985" s="418" t="s">
        <v>337</v>
      </c>
      <c r="E3985" s="420">
        <v>48754</v>
      </c>
      <c r="F3985" s="413">
        <v>107.45</v>
      </c>
      <c r="G3985" s="414">
        <f t="shared" si="124"/>
        <v>453.73662168450443</v>
      </c>
      <c r="H3985" s="415">
        <f t="shared" si="125"/>
        <v>2.2686831084225223</v>
      </c>
    </row>
    <row r="3986" spans="1:8" ht="15" hidden="1" thickBot="1">
      <c r="A3986" s="409">
        <v>202202</v>
      </c>
      <c r="B3986" s="416" t="s">
        <v>2235</v>
      </c>
      <c r="C3986" s="417" t="s">
        <v>2034</v>
      </c>
      <c r="D3986" s="418" t="s">
        <v>337</v>
      </c>
      <c r="E3986" s="420">
        <v>53912</v>
      </c>
      <c r="F3986" s="413">
        <v>107.45</v>
      </c>
      <c r="G3986" s="414">
        <f t="shared" si="124"/>
        <v>501.74034434620751</v>
      </c>
      <c r="H3986" s="415">
        <f t="shared" si="125"/>
        <v>2.5087017217310374</v>
      </c>
    </row>
    <row r="3987" spans="1:8" ht="15" hidden="1" thickBot="1">
      <c r="A3987" s="409">
        <v>202202</v>
      </c>
      <c r="B3987" s="416" t="s">
        <v>2236</v>
      </c>
      <c r="C3987" s="417" t="s">
        <v>791</v>
      </c>
      <c r="D3987" s="418" t="s">
        <v>337</v>
      </c>
      <c r="E3987" s="420">
        <v>38973</v>
      </c>
      <c r="F3987" s="413">
        <v>107.45</v>
      </c>
      <c r="G3987" s="414">
        <f t="shared" si="124"/>
        <v>362.70823638901811</v>
      </c>
      <c r="H3987" s="415">
        <f t="shared" si="125"/>
        <v>1.8135411819450906</v>
      </c>
    </row>
    <row r="3988" spans="1:8" ht="15" hidden="1" thickBot="1">
      <c r="A3988" s="409">
        <v>202202</v>
      </c>
      <c r="B3988" s="416" t="s">
        <v>2237</v>
      </c>
      <c r="C3988" s="417" t="s">
        <v>2034</v>
      </c>
      <c r="D3988" s="418" t="s">
        <v>339</v>
      </c>
      <c r="E3988" s="420">
        <v>270</v>
      </c>
      <c r="F3988" s="413">
        <v>107.45</v>
      </c>
      <c r="G3988" s="414">
        <f t="shared" si="124"/>
        <v>2.5127966496044669</v>
      </c>
      <c r="H3988" s="415">
        <f t="shared" si="125"/>
        <v>2.5127966496044669</v>
      </c>
    </row>
    <row r="3989" spans="1:8" ht="15" hidden="1" thickBot="1">
      <c r="A3989" s="409">
        <v>202202</v>
      </c>
      <c r="B3989" s="416" t="s">
        <v>2238</v>
      </c>
      <c r="C3989" s="417" t="s">
        <v>2034</v>
      </c>
      <c r="D3989" s="418" t="s">
        <v>337</v>
      </c>
      <c r="E3989" s="420">
        <v>38977.910000000003</v>
      </c>
      <c r="F3989" s="413">
        <v>107.45</v>
      </c>
      <c r="G3989" s="414">
        <f t="shared" si="124"/>
        <v>362.75393206142394</v>
      </c>
      <c r="H3989" s="415">
        <f t="shared" si="125"/>
        <v>1.8137696603071196</v>
      </c>
    </row>
    <row r="3990" spans="1:8" ht="15" hidden="1" thickBot="1">
      <c r="A3990" s="409">
        <v>202202</v>
      </c>
      <c r="B3990" s="416" t="s">
        <v>2239</v>
      </c>
      <c r="C3990" s="417" t="s">
        <v>2034</v>
      </c>
      <c r="D3990" s="418" t="s">
        <v>337</v>
      </c>
      <c r="E3990" s="420">
        <v>0.01</v>
      </c>
      <c r="F3990" s="413">
        <v>107.45</v>
      </c>
      <c r="G3990" s="414">
        <f t="shared" si="124"/>
        <v>9.3066542577943234E-5</v>
      </c>
      <c r="H3990" s="415">
        <f t="shared" si="125"/>
        <v>4.6533271288971614E-7</v>
      </c>
    </row>
    <row r="3991" spans="1:8" ht="15" hidden="1" thickBot="1">
      <c r="A3991" s="409">
        <v>202202</v>
      </c>
      <c r="B3991" s="416" t="s">
        <v>2240</v>
      </c>
      <c r="C3991" s="417" t="s">
        <v>2034</v>
      </c>
      <c r="D3991" s="418" t="s">
        <v>339</v>
      </c>
      <c r="E3991" s="420">
        <v>0.01</v>
      </c>
      <c r="F3991" s="413">
        <v>107.45</v>
      </c>
      <c r="G3991" s="414">
        <f t="shared" si="124"/>
        <v>9.3066542577943234E-5</v>
      </c>
      <c r="H3991" s="415">
        <f t="shared" si="125"/>
        <v>9.3066542577943234E-5</v>
      </c>
    </row>
    <row r="3992" spans="1:8" ht="15" hidden="1" thickBot="1">
      <c r="A3992" s="409">
        <v>202202</v>
      </c>
      <c r="B3992" s="416" t="s">
        <v>2241</v>
      </c>
      <c r="C3992" s="417" t="s">
        <v>2034</v>
      </c>
      <c r="D3992" s="418" t="s">
        <v>337</v>
      </c>
      <c r="E3992" s="420">
        <v>84521</v>
      </c>
      <c r="F3992" s="413">
        <v>107.45</v>
      </c>
      <c r="G3992" s="414">
        <f t="shared" si="124"/>
        <v>786.60772452303399</v>
      </c>
      <c r="H3992" s="415">
        <f t="shared" si="125"/>
        <v>3.9330386226151699</v>
      </c>
    </row>
    <row r="3993" spans="1:8" ht="15" hidden="1" thickBot="1">
      <c r="A3993" s="409">
        <v>202202</v>
      </c>
      <c r="B3993" s="416" t="s">
        <v>2242</v>
      </c>
      <c r="C3993" s="417" t="s">
        <v>2034</v>
      </c>
      <c r="D3993" s="418" t="s">
        <v>339</v>
      </c>
      <c r="E3993" s="420">
        <v>423</v>
      </c>
      <c r="F3993" s="413">
        <v>107.45</v>
      </c>
      <c r="G3993" s="414">
        <f t="shared" si="124"/>
        <v>3.9367147510469986</v>
      </c>
      <c r="H3993" s="415">
        <f t="shared" si="125"/>
        <v>3.9367147510469986</v>
      </c>
    </row>
    <row r="3994" spans="1:8" ht="15" hidden="1" thickBot="1">
      <c r="A3994" s="409">
        <v>202202</v>
      </c>
      <c r="B3994" s="416" t="s">
        <v>2243</v>
      </c>
      <c r="C3994" s="417" t="s">
        <v>2034</v>
      </c>
      <c r="D3994" s="418" t="s">
        <v>337</v>
      </c>
      <c r="E3994" s="420">
        <v>65128</v>
      </c>
      <c r="F3994" s="413">
        <v>107.45</v>
      </c>
      <c r="G3994" s="414">
        <f t="shared" si="124"/>
        <v>606.12377850162864</v>
      </c>
      <c r="H3994" s="415">
        <f t="shared" si="125"/>
        <v>3.030618892508143</v>
      </c>
    </row>
    <row r="3995" spans="1:8" ht="15" hidden="1" thickBot="1">
      <c r="A3995" s="409">
        <v>202202</v>
      </c>
      <c r="B3995" s="416" t="s">
        <v>2244</v>
      </c>
      <c r="C3995" s="417" t="s">
        <v>2034</v>
      </c>
      <c r="D3995" s="418" t="s">
        <v>337</v>
      </c>
      <c r="E3995" s="420">
        <v>54786</v>
      </c>
      <c r="F3995" s="413">
        <v>107.45</v>
      </c>
      <c r="G3995" s="414">
        <f t="shared" si="124"/>
        <v>509.87436016751974</v>
      </c>
      <c r="H3995" s="415">
        <f t="shared" si="125"/>
        <v>2.5493718008375987</v>
      </c>
    </row>
    <row r="3996" spans="1:8" ht="15" hidden="1" thickBot="1">
      <c r="A3996" s="409">
        <v>202202</v>
      </c>
      <c r="B3996" s="416" t="s">
        <v>2245</v>
      </c>
      <c r="C3996" s="417" t="s">
        <v>2034</v>
      </c>
      <c r="D3996" s="418" t="s">
        <v>337</v>
      </c>
      <c r="E3996" s="420">
        <v>66888</v>
      </c>
      <c r="F3996" s="413">
        <v>107.45</v>
      </c>
      <c r="G3996" s="414">
        <f t="shared" si="124"/>
        <v>622.50348999534663</v>
      </c>
      <c r="H3996" s="415">
        <f t="shared" si="125"/>
        <v>3.1125174499767332</v>
      </c>
    </row>
    <row r="3997" spans="1:8" ht="15" hidden="1" thickBot="1">
      <c r="A3997" s="409">
        <v>202202</v>
      </c>
      <c r="B3997" s="416" t="s">
        <v>2246</v>
      </c>
      <c r="C3997" s="417" t="s">
        <v>2034</v>
      </c>
      <c r="D3997" s="418" t="s">
        <v>339</v>
      </c>
      <c r="E3997" s="420">
        <v>334</v>
      </c>
      <c r="F3997" s="413">
        <v>107.45</v>
      </c>
      <c r="G3997" s="414">
        <f t="shared" si="124"/>
        <v>3.1084225221033037</v>
      </c>
      <c r="H3997" s="415">
        <f t="shared" si="125"/>
        <v>3.1084225221033037</v>
      </c>
    </row>
    <row r="3998" spans="1:8" ht="15" hidden="1" thickBot="1">
      <c r="A3998" s="409">
        <v>202202</v>
      </c>
      <c r="B3998" s="416" t="s">
        <v>2247</v>
      </c>
      <c r="C3998" s="417" t="s">
        <v>2034</v>
      </c>
      <c r="D3998" s="418" t="s">
        <v>337</v>
      </c>
      <c r="E3998" s="420">
        <v>63527</v>
      </c>
      <c r="F3998" s="413">
        <v>107.45</v>
      </c>
      <c r="G3998" s="414">
        <f t="shared" si="124"/>
        <v>591.22382503489996</v>
      </c>
      <c r="H3998" s="415">
        <f t="shared" si="125"/>
        <v>2.9561191251744998</v>
      </c>
    </row>
    <row r="3999" spans="1:8" ht="15" hidden="1" thickBot="1">
      <c r="A3999" s="409">
        <v>202202</v>
      </c>
      <c r="B3999" s="416" t="s">
        <v>2248</v>
      </c>
      <c r="C3999" s="417" t="s">
        <v>2249</v>
      </c>
      <c r="D3999" s="418" t="s">
        <v>337</v>
      </c>
      <c r="E3999" s="420">
        <v>30783</v>
      </c>
      <c r="F3999" s="413">
        <v>107.45</v>
      </c>
      <c r="G3999" s="414">
        <f t="shared" si="124"/>
        <v>286.48673801768263</v>
      </c>
      <c r="H3999" s="415">
        <f t="shared" si="125"/>
        <v>1.4324336900884131</v>
      </c>
    </row>
    <row r="4000" spans="1:8" ht="15" hidden="1" thickBot="1">
      <c r="A4000" s="409">
        <v>202202</v>
      </c>
      <c r="B4000" s="416" t="s">
        <v>2250</v>
      </c>
      <c r="C4000" s="417" t="s">
        <v>2251</v>
      </c>
      <c r="D4000" s="418" t="s">
        <v>337</v>
      </c>
      <c r="E4000" s="420">
        <v>6329</v>
      </c>
      <c r="F4000" s="413">
        <v>107.45</v>
      </c>
      <c r="G4000" s="414">
        <f t="shared" si="124"/>
        <v>58.901814797580265</v>
      </c>
      <c r="H4000" s="415">
        <f t="shared" si="125"/>
        <v>0.29450907398790133</v>
      </c>
    </row>
    <row r="4001" spans="1:8" ht="15" hidden="1" thickBot="1">
      <c r="A4001" s="409">
        <v>202202</v>
      </c>
      <c r="B4001" s="416" t="s">
        <v>2253</v>
      </c>
      <c r="C4001" s="417" t="s">
        <v>791</v>
      </c>
      <c r="D4001" s="418" t="s">
        <v>337</v>
      </c>
      <c r="E4001" s="420">
        <v>70546</v>
      </c>
      <c r="F4001" s="413">
        <v>107.45</v>
      </c>
      <c r="G4001" s="414">
        <f t="shared" si="124"/>
        <v>656.54723127035834</v>
      </c>
      <c r="H4001" s="415">
        <f t="shared" si="125"/>
        <v>3.2827361563517918</v>
      </c>
    </row>
    <row r="4002" spans="1:8" ht="15" hidden="1" thickBot="1">
      <c r="A4002" s="409">
        <v>202202</v>
      </c>
      <c r="B4002" s="416" t="s">
        <v>2254</v>
      </c>
      <c r="C4002" s="417" t="s">
        <v>791</v>
      </c>
      <c r="D4002" s="418" t="s">
        <v>337</v>
      </c>
      <c r="E4002" s="420">
        <v>102383</v>
      </c>
      <c r="F4002" s="413">
        <v>107.45</v>
      </c>
      <c r="G4002" s="414">
        <f t="shared" si="124"/>
        <v>952.84318287575616</v>
      </c>
      <c r="H4002" s="415">
        <f t="shared" si="125"/>
        <v>4.7642159143787808</v>
      </c>
    </row>
    <row r="4003" spans="1:8" ht="15" hidden="1" thickBot="1">
      <c r="A4003" s="409">
        <v>202202</v>
      </c>
      <c r="B4003" s="416" t="s">
        <v>2255</v>
      </c>
      <c r="C4003" s="417" t="s">
        <v>791</v>
      </c>
      <c r="D4003" s="418" t="s">
        <v>337</v>
      </c>
      <c r="E4003" s="420">
        <v>48261</v>
      </c>
      <c r="F4003" s="413">
        <v>107.45</v>
      </c>
      <c r="G4003" s="414">
        <f t="shared" si="124"/>
        <v>449.14844113541182</v>
      </c>
      <c r="H4003" s="415">
        <f t="shared" si="125"/>
        <v>2.2457422056770593</v>
      </c>
    </row>
    <row r="4004" spans="1:8" ht="15" hidden="1" thickBot="1">
      <c r="A4004" s="409">
        <v>202202</v>
      </c>
      <c r="B4004" s="416" t="s">
        <v>2256</v>
      </c>
      <c r="C4004" s="417" t="s">
        <v>791</v>
      </c>
      <c r="D4004" s="418" t="s">
        <v>337</v>
      </c>
      <c r="E4004" s="420">
        <v>70999</v>
      </c>
      <c r="F4004" s="413">
        <v>107.45</v>
      </c>
      <c r="G4004" s="414">
        <f t="shared" si="124"/>
        <v>660.76314564913912</v>
      </c>
      <c r="H4004" s="415">
        <f t="shared" si="125"/>
        <v>3.3038157282456955</v>
      </c>
    </row>
    <row r="4005" spans="1:8" ht="15" hidden="1" thickBot="1">
      <c r="A4005" s="409">
        <v>202202</v>
      </c>
      <c r="B4005" s="416" t="s">
        <v>2257</v>
      </c>
      <c r="C4005" s="417" t="s">
        <v>791</v>
      </c>
      <c r="D4005" s="418" t="s">
        <v>337</v>
      </c>
      <c r="E4005" s="420">
        <v>68034</v>
      </c>
      <c r="F4005" s="413">
        <v>107.45</v>
      </c>
      <c r="G4005" s="414">
        <f t="shared" si="124"/>
        <v>633.16891577477895</v>
      </c>
      <c r="H4005" s="415">
        <f t="shared" si="125"/>
        <v>3.1658445788738949</v>
      </c>
    </row>
    <row r="4006" spans="1:8" ht="15" hidden="1" thickBot="1">
      <c r="A4006" s="409">
        <v>202202</v>
      </c>
      <c r="B4006" s="416" t="s">
        <v>2258</v>
      </c>
      <c r="C4006" s="417" t="s">
        <v>791</v>
      </c>
      <c r="D4006" s="418" t="s">
        <v>337</v>
      </c>
      <c r="E4006" s="420">
        <v>68034</v>
      </c>
      <c r="F4006" s="413">
        <v>107.45</v>
      </c>
      <c r="G4006" s="414">
        <f t="shared" si="124"/>
        <v>633.16891577477895</v>
      </c>
      <c r="H4006" s="415">
        <f t="shared" si="125"/>
        <v>3.1658445788738949</v>
      </c>
    </row>
    <row r="4007" spans="1:8" ht="15" hidden="1" thickBot="1">
      <c r="A4007" s="409">
        <v>202202</v>
      </c>
      <c r="B4007" s="416" t="s">
        <v>2259</v>
      </c>
      <c r="C4007" s="417" t="s">
        <v>791</v>
      </c>
      <c r="D4007" s="418" t="s">
        <v>337</v>
      </c>
      <c r="E4007" s="420">
        <v>68034</v>
      </c>
      <c r="F4007" s="413">
        <v>107.45</v>
      </c>
      <c r="G4007" s="414">
        <f t="shared" si="124"/>
        <v>633.16891577477895</v>
      </c>
      <c r="H4007" s="415">
        <f t="shared" si="125"/>
        <v>3.1658445788738949</v>
      </c>
    </row>
    <row r="4008" spans="1:8" ht="15" hidden="1" thickBot="1">
      <c r="A4008" s="409">
        <v>202202</v>
      </c>
      <c r="B4008" s="416" t="s">
        <v>2260</v>
      </c>
      <c r="C4008" s="417" t="s">
        <v>791</v>
      </c>
      <c r="D4008" s="418" t="s">
        <v>339</v>
      </c>
      <c r="E4008" s="420">
        <v>340</v>
      </c>
      <c r="F4008" s="413">
        <v>107.45</v>
      </c>
      <c r="G4008" s="414">
        <f t="shared" si="124"/>
        <v>3.1642624476500698</v>
      </c>
      <c r="H4008" s="415">
        <f t="shared" si="125"/>
        <v>3.1642624476500698</v>
      </c>
    </row>
    <row r="4009" spans="1:8" ht="15" hidden="1" thickBot="1">
      <c r="A4009" s="409">
        <v>202202</v>
      </c>
      <c r="B4009" s="416" t="s">
        <v>2261</v>
      </c>
      <c r="C4009" s="417" t="s">
        <v>791</v>
      </c>
      <c r="D4009" s="418" t="s">
        <v>337</v>
      </c>
      <c r="E4009" s="420">
        <v>68034</v>
      </c>
      <c r="F4009" s="413">
        <v>107.45</v>
      </c>
      <c r="G4009" s="414">
        <f t="shared" si="124"/>
        <v>633.16891577477895</v>
      </c>
      <c r="H4009" s="415">
        <f t="shared" si="125"/>
        <v>3.1658445788738949</v>
      </c>
    </row>
    <row r="4010" spans="1:8" ht="15" hidden="1" thickBot="1">
      <c r="A4010" s="409">
        <v>202202</v>
      </c>
      <c r="B4010" s="416" t="s">
        <v>2262</v>
      </c>
      <c r="C4010" s="417" t="s">
        <v>791</v>
      </c>
      <c r="D4010" s="418" t="s">
        <v>337</v>
      </c>
      <c r="E4010" s="420">
        <v>102045</v>
      </c>
      <c r="F4010" s="413">
        <v>107.45</v>
      </c>
      <c r="G4010" s="414">
        <f t="shared" si="124"/>
        <v>949.69753373662161</v>
      </c>
      <c r="H4010" s="415">
        <f t="shared" si="125"/>
        <v>4.7484876686831079</v>
      </c>
    </row>
    <row r="4011" spans="1:8" ht="15" hidden="1" thickBot="1">
      <c r="A4011" s="409">
        <v>202202</v>
      </c>
      <c r="B4011" s="416" t="s">
        <v>2263</v>
      </c>
      <c r="C4011" s="417" t="s">
        <v>791</v>
      </c>
      <c r="D4011" s="418" t="s">
        <v>339</v>
      </c>
      <c r="E4011" s="420">
        <v>510</v>
      </c>
      <c r="F4011" s="413">
        <v>107.45</v>
      </c>
      <c r="G4011" s="414">
        <f t="shared" si="124"/>
        <v>4.7463936714751043</v>
      </c>
      <c r="H4011" s="415">
        <f t="shared" si="125"/>
        <v>4.7463936714751043</v>
      </c>
    </row>
    <row r="4012" spans="1:8" ht="15" hidden="1" thickBot="1">
      <c r="A4012" s="409">
        <v>202202</v>
      </c>
      <c r="B4012" s="416" t="s">
        <v>2264</v>
      </c>
      <c r="C4012" s="417" t="s">
        <v>791</v>
      </c>
      <c r="D4012" s="418" t="s">
        <v>337</v>
      </c>
      <c r="E4012" s="420">
        <v>40033</v>
      </c>
      <c r="F4012" s="413">
        <v>107.45</v>
      </c>
      <c r="G4012" s="414">
        <f t="shared" si="124"/>
        <v>372.57328990228012</v>
      </c>
      <c r="H4012" s="415">
        <f t="shared" si="125"/>
        <v>1.8628664495114007</v>
      </c>
    </row>
    <row r="4013" spans="1:8" ht="15" hidden="1" thickBot="1">
      <c r="A4013" s="409">
        <v>202202</v>
      </c>
      <c r="B4013" s="416" t="s">
        <v>2265</v>
      </c>
      <c r="C4013" s="417" t="s">
        <v>791</v>
      </c>
      <c r="D4013" s="418" t="s">
        <v>339</v>
      </c>
      <c r="E4013" s="420">
        <v>200</v>
      </c>
      <c r="F4013" s="413">
        <v>107.45</v>
      </c>
      <c r="G4013" s="414">
        <f t="shared" si="124"/>
        <v>1.8613308515588645</v>
      </c>
      <c r="H4013" s="415">
        <f t="shared" si="125"/>
        <v>1.8613308515588645</v>
      </c>
    </row>
    <row r="4014" spans="1:8" ht="15" hidden="1" thickBot="1">
      <c r="A4014" s="409">
        <v>202202</v>
      </c>
      <c r="B4014" s="416" t="s">
        <v>2266</v>
      </c>
      <c r="C4014" s="417" t="s">
        <v>791</v>
      </c>
      <c r="D4014" s="418" t="s">
        <v>337</v>
      </c>
      <c r="E4014" s="420">
        <v>70582</v>
      </c>
      <c r="F4014" s="413">
        <v>107.45</v>
      </c>
      <c r="G4014" s="414">
        <f t="shared" si="124"/>
        <v>656.88227082363892</v>
      </c>
      <c r="H4014" s="415">
        <f t="shared" si="125"/>
        <v>3.2844113541181947</v>
      </c>
    </row>
    <row r="4015" spans="1:8" ht="15" hidden="1" thickBot="1">
      <c r="A4015" s="409">
        <v>202202</v>
      </c>
      <c r="B4015" s="416" t="s">
        <v>2267</v>
      </c>
      <c r="C4015" s="417" t="s">
        <v>791</v>
      </c>
      <c r="D4015" s="418" t="s">
        <v>339</v>
      </c>
      <c r="E4015" s="420">
        <v>353</v>
      </c>
      <c r="F4015" s="413">
        <v>107.45</v>
      </c>
      <c r="G4015" s="414">
        <f t="shared" si="124"/>
        <v>3.2852489530013957</v>
      </c>
      <c r="H4015" s="415">
        <f t="shared" si="125"/>
        <v>3.2852489530013957</v>
      </c>
    </row>
    <row r="4016" spans="1:8" ht="15" hidden="1" thickBot="1">
      <c r="A4016" s="409">
        <v>202202</v>
      </c>
      <c r="B4016" s="416" t="s">
        <v>2268</v>
      </c>
      <c r="C4016" s="417" t="s">
        <v>791</v>
      </c>
      <c r="D4016" s="418" t="s">
        <v>337</v>
      </c>
      <c r="E4016" s="420">
        <v>64746</v>
      </c>
      <c r="F4016" s="413">
        <v>107.45</v>
      </c>
      <c r="G4016" s="414">
        <f t="shared" si="124"/>
        <v>602.56863657515123</v>
      </c>
      <c r="H4016" s="415">
        <f t="shared" si="125"/>
        <v>3.012843182875756</v>
      </c>
    </row>
    <row r="4017" spans="1:8" ht="15" hidden="1" thickBot="1">
      <c r="A4017" s="409">
        <v>202202</v>
      </c>
      <c r="B4017" s="416" t="s">
        <v>2269</v>
      </c>
      <c r="C4017" s="410" t="s">
        <v>2034</v>
      </c>
      <c r="D4017" s="418" t="s">
        <v>337</v>
      </c>
      <c r="E4017" s="420">
        <v>77772</v>
      </c>
      <c r="F4017" s="413">
        <v>107.45</v>
      </c>
      <c r="G4017" s="414">
        <f t="shared" si="124"/>
        <v>723.79711493718003</v>
      </c>
      <c r="H4017" s="415">
        <f t="shared" si="125"/>
        <v>3.6189855746859001</v>
      </c>
    </row>
    <row r="4018" spans="1:8" ht="15" hidden="1" thickBot="1">
      <c r="A4018" s="409">
        <v>202202</v>
      </c>
      <c r="B4018" s="416" t="s">
        <v>2270</v>
      </c>
      <c r="C4018" s="417" t="s">
        <v>791</v>
      </c>
      <c r="D4018" s="418" t="s">
        <v>337</v>
      </c>
      <c r="E4018" s="420">
        <v>68452</v>
      </c>
      <c r="F4018" s="413">
        <v>107.45</v>
      </c>
      <c r="G4018" s="414">
        <f t="shared" si="124"/>
        <v>637.05909725453694</v>
      </c>
      <c r="H4018" s="415">
        <f t="shared" si="125"/>
        <v>3.1852954862726848</v>
      </c>
    </row>
    <row r="4019" spans="1:8" ht="15" hidden="1" thickBot="1">
      <c r="A4019" s="409">
        <v>202202</v>
      </c>
      <c r="B4019" s="416" t="s">
        <v>2271</v>
      </c>
      <c r="C4019" s="417" t="s">
        <v>791</v>
      </c>
      <c r="D4019" s="418" t="s">
        <v>337</v>
      </c>
      <c r="E4019" s="420">
        <v>68252</v>
      </c>
      <c r="F4019" s="413">
        <v>107.45</v>
      </c>
      <c r="G4019" s="414">
        <f t="shared" si="124"/>
        <v>635.19776640297812</v>
      </c>
      <c r="H4019" s="415">
        <f t="shared" si="125"/>
        <v>3.1759888320148906</v>
      </c>
    </row>
    <row r="4020" spans="1:8" ht="15" hidden="1" thickBot="1">
      <c r="A4020" s="409">
        <v>202202</v>
      </c>
      <c r="B4020" s="416" t="s">
        <v>2272</v>
      </c>
      <c r="C4020" s="417" t="s">
        <v>791</v>
      </c>
      <c r="D4020" s="418" t="s">
        <v>337</v>
      </c>
      <c r="E4020" s="420">
        <v>87980</v>
      </c>
      <c r="F4020" s="413">
        <v>107.45</v>
      </c>
      <c r="G4020" s="414">
        <f t="shared" si="124"/>
        <v>818.79944160074456</v>
      </c>
      <c r="H4020" s="415">
        <f t="shared" si="125"/>
        <v>4.0939972080037226</v>
      </c>
    </row>
    <row r="4021" spans="1:8" ht="15" hidden="1" thickBot="1">
      <c r="A4021" s="409">
        <v>202202</v>
      </c>
      <c r="B4021" s="416" t="s">
        <v>2273</v>
      </c>
      <c r="C4021" s="417" t="s">
        <v>791</v>
      </c>
      <c r="D4021" s="418" t="s">
        <v>337</v>
      </c>
      <c r="E4021" s="420">
        <v>68034</v>
      </c>
      <c r="F4021" s="413">
        <v>107.45</v>
      </c>
      <c r="G4021" s="414">
        <f t="shared" si="124"/>
        <v>633.16891577477895</v>
      </c>
      <c r="H4021" s="415">
        <f t="shared" si="125"/>
        <v>3.1658445788738949</v>
      </c>
    </row>
    <row r="4022" spans="1:8" ht="15" hidden="1" thickBot="1">
      <c r="A4022" s="409">
        <v>202202</v>
      </c>
      <c r="B4022" s="416" t="s">
        <v>2274</v>
      </c>
      <c r="C4022" s="417" t="s">
        <v>791</v>
      </c>
      <c r="D4022" s="418" t="s">
        <v>339</v>
      </c>
      <c r="E4022" s="420">
        <v>340</v>
      </c>
      <c r="F4022" s="413">
        <v>107.45</v>
      </c>
      <c r="G4022" s="414">
        <f t="shared" si="124"/>
        <v>3.1642624476500698</v>
      </c>
      <c r="H4022" s="415">
        <f t="shared" si="125"/>
        <v>3.1642624476500698</v>
      </c>
    </row>
    <row r="4023" spans="1:8" ht="15" hidden="1" thickBot="1">
      <c r="A4023" s="409">
        <v>202202</v>
      </c>
      <c r="B4023" s="416" t="s">
        <v>2275</v>
      </c>
      <c r="C4023" s="417" t="s">
        <v>791</v>
      </c>
      <c r="D4023" s="418" t="s">
        <v>337</v>
      </c>
      <c r="E4023" s="420">
        <v>53435</v>
      </c>
      <c r="F4023" s="413">
        <v>107.45</v>
      </c>
      <c r="G4023" s="414">
        <f t="shared" si="124"/>
        <v>497.30107026523962</v>
      </c>
      <c r="H4023" s="415">
        <f t="shared" si="125"/>
        <v>2.4865053513261981</v>
      </c>
    </row>
    <row r="4024" spans="1:8" ht="15" hidden="1" thickBot="1">
      <c r="A4024" s="409">
        <v>202202</v>
      </c>
      <c r="B4024" s="416" t="s">
        <v>2276</v>
      </c>
      <c r="C4024" s="417" t="s">
        <v>791</v>
      </c>
      <c r="D4024" s="418" t="s">
        <v>337</v>
      </c>
      <c r="E4024" s="420">
        <v>89531</v>
      </c>
      <c r="F4024" s="413">
        <v>107.45</v>
      </c>
      <c r="G4024" s="414">
        <f t="shared" si="124"/>
        <v>833.23406235458356</v>
      </c>
      <c r="H4024" s="415">
        <f t="shared" si="125"/>
        <v>4.1661703117729179</v>
      </c>
    </row>
    <row r="4025" spans="1:8" ht="15" hidden="1" thickBot="1">
      <c r="A4025" s="409">
        <v>202202</v>
      </c>
      <c r="B4025" s="416" t="s">
        <v>2277</v>
      </c>
      <c r="C4025" s="417" t="s">
        <v>791</v>
      </c>
      <c r="D4025" s="418" t="s">
        <v>337</v>
      </c>
      <c r="E4025" s="420">
        <v>89531</v>
      </c>
      <c r="F4025" s="413">
        <v>107.45</v>
      </c>
      <c r="G4025" s="414">
        <f t="shared" si="124"/>
        <v>833.23406235458356</v>
      </c>
      <c r="H4025" s="415">
        <f t="shared" si="125"/>
        <v>4.1661703117729179</v>
      </c>
    </row>
    <row r="4026" spans="1:8" ht="15" hidden="1" thickBot="1">
      <c r="A4026" s="409">
        <v>202202</v>
      </c>
      <c r="B4026" s="416" t="s">
        <v>2278</v>
      </c>
      <c r="C4026" s="417" t="s">
        <v>791</v>
      </c>
      <c r="D4026" s="418" t="s">
        <v>337</v>
      </c>
      <c r="E4026" s="420">
        <v>46711</v>
      </c>
      <c r="F4026" s="413">
        <v>107.45</v>
      </c>
      <c r="G4026" s="414">
        <f t="shared" si="124"/>
        <v>434.7231270358306</v>
      </c>
      <c r="H4026" s="415">
        <f t="shared" si="125"/>
        <v>2.1736156351791531</v>
      </c>
    </row>
    <row r="4027" spans="1:8" ht="15" hidden="1" thickBot="1">
      <c r="A4027" s="409">
        <v>202202</v>
      </c>
      <c r="B4027" s="416" t="s">
        <v>2279</v>
      </c>
      <c r="C4027" s="417" t="s">
        <v>791</v>
      </c>
      <c r="D4027" s="418" t="s">
        <v>339</v>
      </c>
      <c r="E4027" s="420">
        <v>234</v>
      </c>
      <c r="F4027" s="413">
        <v>107.45</v>
      </c>
      <c r="G4027" s="414">
        <f t="shared" si="124"/>
        <v>2.1777570963238717</v>
      </c>
      <c r="H4027" s="415">
        <f t="shared" si="125"/>
        <v>2.1777570963238717</v>
      </c>
    </row>
    <row r="4028" spans="1:8" ht="15" hidden="1" thickBot="1">
      <c r="A4028" s="409">
        <v>202202</v>
      </c>
      <c r="B4028" s="416" t="s">
        <v>2280</v>
      </c>
      <c r="C4028" s="417" t="s">
        <v>791</v>
      </c>
      <c r="D4028" s="418" t="s">
        <v>339</v>
      </c>
      <c r="E4028" s="420">
        <v>267</v>
      </c>
      <c r="F4028" s="413">
        <v>107.45</v>
      </c>
      <c r="G4028" s="414">
        <f t="shared" si="124"/>
        <v>2.4848766868310843</v>
      </c>
      <c r="H4028" s="415">
        <f t="shared" si="125"/>
        <v>2.4848766868310843</v>
      </c>
    </row>
    <row r="4029" spans="1:8" ht="15" hidden="1" thickBot="1">
      <c r="A4029" s="409">
        <v>202202</v>
      </c>
      <c r="B4029" s="416" t="s">
        <v>2281</v>
      </c>
      <c r="C4029" s="417" t="s">
        <v>791</v>
      </c>
      <c r="D4029" s="418" t="s">
        <v>337</v>
      </c>
      <c r="E4029" s="420">
        <v>91726</v>
      </c>
      <c r="F4029" s="413">
        <v>107.45</v>
      </c>
      <c r="G4029" s="414">
        <f t="shared" si="124"/>
        <v>853.6621684504421</v>
      </c>
      <c r="H4029" s="415">
        <f t="shared" si="125"/>
        <v>4.2683108422522107</v>
      </c>
    </row>
    <row r="4030" spans="1:8" ht="15" hidden="1" thickBot="1">
      <c r="A4030" s="409">
        <v>202202</v>
      </c>
      <c r="B4030" s="416" t="s">
        <v>2282</v>
      </c>
      <c r="C4030" s="417" t="s">
        <v>791</v>
      </c>
      <c r="D4030" s="418" t="s">
        <v>337</v>
      </c>
      <c r="E4030" s="420">
        <v>91726</v>
      </c>
      <c r="F4030" s="413">
        <v>107.45</v>
      </c>
      <c r="G4030" s="414">
        <f t="shared" si="124"/>
        <v>853.6621684504421</v>
      </c>
      <c r="H4030" s="415">
        <f t="shared" si="125"/>
        <v>4.2683108422522107</v>
      </c>
    </row>
    <row r="4031" spans="1:8" ht="15" hidden="1" thickBot="1">
      <c r="A4031" s="409">
        <v>202202</v>
      </c>
      <c r="B4031" s="416" t="s">
        <v>2283</v>
      </c>
      <c r="C4031" s="417" t="s">
        <v>791</v>
      </c>
      <c r="D4031" s="418" t="s">
        <v>337</v>
      </c>
      <c r="E4031" s="420">
        <v>87980</v>
      </c>
      <c r="F4031" s="413">
        <v>107.45</v>
      </c>
      <c r="G4031" s="414">
        <f t="shared" si="124"/>
        <v>818.79944160074456</v>
      </c>
      <c r="H4031" s="415">
        <f t="shared" si="125"/>
        <v>4.0939972080037226</v>
      </c>
    </row>
    <row r="4032" spans="1:8" ht="15" hidden="1" thickBot="1">
      <c r="A4032" s="409">
        <v>202202</v>
      </c>
      <c r="B4032" s="416" t="s">
        <v>2284</v>
      </c>
      <c r="C4032" s="417" t="s">
        <v>791</v>
      </c>
      <c r="D4032" s="418" t="s">
        <v>337</v>
      </c>
      <c r="E4032" s="420">
        <v>87980</v>
      </c>
      <c r="F4032" s="413">
        <v>107.45</v>
      </c>
      <c r="G4032" s="414">
        <f t="shared" si="124"/>
        <v>818.79944160074456</v>
      </c>
      <c r="H4032" s="415">
        <f t="shared" si="125"/>
        <v>4.0939972080037226</v>
      </c>
    </row>
    <row r="4033" spans="1:8" ht="15" hidden="1" thickBot="1">
      <c r="A4033" s="409">
        <v>202202</v>
      </c>
      <c r="B4033" s="416" t="s">
        <v>2285</v>
      </c>
      <c r="C4033" s="417" t="s">
        <v>791</v>
      </c>
      <c r="D4033" s="418" t="s">
        <v>337</v>
      </c>
      <c r="E4033" s="420">
        <v>87980</v>
      </c>
      <c r="F4033" s="413">
        <v>107.45</v>
      </c>
      <c r="G4033" s="414">
        <f t="shared" si="124"/>
        <v>818.79944160074456</v>
      </c>
      <c r="H4033" s="415">
        <f t="shared" si="125"/>
        <v>4.0939972080037226</v>
      </c>
    </row>
    <row r="4034" spans="1:8" ht="15" hidden="1" thickBot="1">
      <c r="A4034" s="409">
        <v>202202</v>
      </c>
      <c r="B4034" s="416" t="s">
        <v>2286</v>
      </c>
      <c r="C4034" s="417" t="s">
        <v>791</v>
      </c>
      <c r="D4034" s="418" t="s">
        <v>339</v>
      </c>
      <c r="E4034" s="420">
        <v>440</v>
      </c>
      <c r="F4034" s="413">
        <v>107.45</v>
      </c>
      <c r="G4034" s="414">
        <f t="shared" ref="G4034:G4097" si="126">+E4034/F4034</f>
        <v>4.0949278734295023</v>
      </c>
      <c r="H4034" s="415">
        <f t="shared" ref="H4034:H4097" si="127">IF(D4034="TB",G4034/200,IF(D4034="LT",G4034,"VER"))</f>
        <v>4.0949278734295023</v>
      </c>
    </row>
    <row r="4035" spans="1:8" ht="15" hidden="1" thickBot="1">
      <c r="A4035" s="409">
        <v>202202</v>
      </c>
      <c r="B4035" s="416" t="s">
        <v>2287</v>
      </c>
      <c r="C4035" s="417" t="s">
        <v>791</v>
      </c>
      <c r="D4035" s="418" t="s">
        <v>337</v>
      </c>
      <c r="E4035" s="420">
        <v>87980</v>
      </c>
      <c r="F4035" s="413">
        <v>107.45</v>
      </c>
      <c r="G4035" s="414">
        <f t="shared" si="126"/>
        <v>818.79944160074456</v>
      </c>
      <c r="H4035" s="415">
        <f t="shared" si="127"/>
        <v>4.0939972080037226</v>
      </c>
    </row>
    <row r="4036" spans="1:8" ht="15" hidden="1" thickBot="1">
      <c r="A4036" s="409">
        <v>202202</v>
      </c>
      <c r="B4036" s="416" t="s">
        <v>2288</v>
      </c>
      <c r="C4036" s="417" t="s">
        <v>791</v>
      </c>
      <c r="D4036" s="418" t="s">
        <v>337</v>
      </c>
      <c r="E4036" s="420">
        <v>87980</v>
      </c>
      <c r="F4036" s="413">
        <v>107.45</v>
      </c>
      <c r="G4036" s="414">
        <f t="shared" si="126"/>
        <v>818.79944160074456</v>
      </c>
      <c r="H4036" s="415">
        <f t="shared" si="127"/>
        <v>4.0939972080037226</v>
      </c>
    </row>
    <row r="4037" spans="1:8" ht="15" hidden="1" thickBot="1">
      <c r="A4037" s="409">
        <v>202202</v>
      </c>
      <c r="B4037" s="416" t="s">
        <v>2289</v>
      </c>
      <c r="C4037" s="417" t="s">
        <v>791</v>
      </c>
      <c r="D4037" s="418" t="s">
        <v>337</v>
      </c>
      <c r="E4037" s="420">
        <v>87980</v>
      </c>
      <c r="F4037" s="413">
        <v>107.45</v>
      </c>
      <c r="G4037" s="414">
        <f t="shared" si="126"/>
        <v>818.79944160074456</v>
      </c>
      <c r="H4037" s="415">
        <f t="shared" si="127"/>
        <v>4.0939972080037226</v>
      </c>
    </row>
    <row r="4038" spans="1:8" ht="15" hidden="1" thickBot="1">
      <c r="A4038" s="409">
        <v>202202</v>
      </c>
      <c r="B4038" s="416" t="s">
        <v>2290</v>
      </c>
      <c r="C4038" s="417" t="s">
        <v>791</v>
      </c>
      <c r="D4038" s="418" t="s">
        <v>337</v>
      </c>
      <c r="E4038" s="420">
        <v>87980</v>
      </c>
      <c r="F4038" s="413">
        <v>107.45</v>
      </c>
      <c r="G4038" s="414">
        <f t="shared" si="126"/>
        <v>818.79944160074456</v>
      </c>
      <c r="H4038" s="415">
        <f t="shared" si="127"/>
        <v>4.0939972080037226</v>
      </c>
    </row>
    <row r="4039" spans="1:8" ht="15" hidden="1" thickBot="1">
      <c r="A4039" s="409">
        <v>202202</v>
      </c>
      <c r="B4039" s="416" t="s">
        <v>2291</v>
      </c>
      <c r="C4039" s="417" t="s">
        <v>791</v>
      </c>
      <c r="D4039" s="418" t="s">
        <v>339</v>
      </c>
      <c r="E4039" s="420">
        <v>440</v>
      </c>
      <c r="F4039" s="413">
        <v>107.45</v>
      </c>
      <c r="G4039" s="414">
        <f t="shared" si="126"/>
        <v>4.0949278734295023</v>
      </c>
      <c r="H4039" s="415">
        <f t="shared" si="127"/>
        <v>4.0949278734295023</v>
      </c>
    </row>
    <row r="4040" spans="1:8" ht="15" hidden="1" thickBot="1">
      <c r="A4040" s="409">
        <v>202202</v>
      </c>
      <c r="B4040" s="416" t="s">
        <v>2292</v>
      </c>
      <c r="C4040" s="417" t="s">
        <v>791</v>
      </c>
      <c r="D4040" s="418" t="s">
        <v>337</v>
      </c>
      <c r="E4040" s="420">
        <v>77032</v>
      </c>
      <c r="F4040" s="413">
        <v>107.45</v>
      </c>
      <c r="G4040" s="414">
        <f t="shared" si="126"/>
        <v>716.91019078641227</v>
      </c>
      <c r="H4040" s="415">
        <f t="shared" si="127"/>
        <v>3.5845509539320615</v>
      </c>
    </row>
    <row r="4041" spans="1:8" ht="15" hidden="1" thickBot="1">
      <c r="A4041" s="409">
        <v>202202</v>
      </c>
      <c r="B4041" s="416" t="s">
        <v>2293</v>
      </c>
      <c r="C4041" s="417" t="s">
        <v>791</v>
      </c>
      <c r="D4041" s="418" t="s">
        <v>337</v>
      </c>
      <c r="E4041" s="420">
        <v>80133</v>
      </c>
      <c r="F4041" s="413">
        <v>107.45</v>
      </c>
      <c r="G4041" s="414">
        <f t="shared" si="126"/>
        <v>745.77012563983249</v>
      </c>
      <c r="H4041" s="415">
        <f t="shared" si="127"/>
        <v>3.7288506281991625</v>
      </c>
    </row>
    <row r="4042" spans="1:8" ht="15" hidden="1" thickBot="1">
      <c r="A4042" s="409">
        <v>202202</v>
      </c>
      <c r="B4042" s="416" t="s">
        <v>2294</v>
      </c>
      <c r="C4042" s="417" t="s">
        <v>791</v>
      </c>
      <c r="D4042" s="418" t="s">
        <v>339</v>
      </c>
      <c r="E4042" s="420">
        <v>401</v>
      </c>
      <c r="F4042" s="413">
        <v>107.45</v>
      </c>
      <c r="G4042" s="414">
        <f t="shared" si="126"/>
        <v>3.7319683573755236</v>
      </c>
      <c r="H4042" s="415">
        <f t="shared" si="127"/>
        <v>3.7319683573755236</v>
      </c>
    </row>
    <row r="4043" spans="1:8" ht="15" hidden="1" thickBot="1">
      <c r="A4043" s="409">
        <v>202202</v>
      </c>
      <c r="B4043" s="416" t="s">
        <v>2295</v>
      </c>
      <c r="C4043" s="417" t="s">
        <v>791</v>
      </c>
      <c r="D4043" s="418" t="s">
        <v>337</v>
      </c>
      <c r="E4043" s="420">
        <v>78166</v>
      </c>
      <c r="F4043" s="413">
        <v>107.45</v>
      </c>
      <c r="G4043" s="414">
        <f t="shared" si="126"/>
        <v>727.46393671475107</v>
      </c>
      <c r="H4043" s="415">
        <f t="shared" si="127"/>
        <v>3.6373196835737556</v>
      </c>
    </row>
    <row r="4044" spans="1:8" ht="15" hidden="1" thickBot="1">
      <c r="A4044" s="409">
        <v>202202</v>
      </c>
      <c r="B4044" s="416" t="s">
        <v>2296</v>
      </c>
      <c r="C4044" s="417" t="s">
        <v>791</v>
      </c>
      <c r="D4044" s="418" t="s">
        <v>339</v>
      </c>
      <c r="E4044" s="420">
        <v>391</v>
      </c>
      <c r="F4044" s="413">
        <v>107.45</v>
      </c>
      <c r="G4044" s="414">
        <f t="shared" si="126"/>
        <v>3.6389018147975802</v>
      </c>
      <c r="H4044" s="415">
        <f t="shared" si="127"/>
        <v>3.6389018147975802</v>
      </c>
    </row>
    <row r="4045" spans="1:8" ht="15" hidden="1" thickBot="1">
      <c r="A4045" s="409">
        <v>202202</v>
      </c>
      <c r="B4045" s="416" t="s">
        <v>2297</v>
      </c>
      <c r="C4045" s="417" t="s">
        <v>791</v>
      </c>
      <c r="D4045" s="418" t="s">
        <v>337</v>
      </c>
      <c r="E4045" s="420">
        <v>99167</v>
      </c>
      <c r="F4045" s="413">
        <v>107.45</v>
      </c>
      <c r="G4045" s="414">
        <f t="shared" si="126"/>
        <v>922.9129827826896</v>
      </c>
      <c r="H4045" s="415">
        <f t="shared" si="127"/>
        <v>4.6145649139134477</v>
      </c>
    </row>
    <row r="4046" spans="1:8" ht="15" hidden="1" thickBot="1">
      <c r="A4046" s="409">
        <v>202202</v>
      </c>
      <c r="B4046" s="416" t="s">
        <v>2298</v>
      </c>
      <c r="C4046" s="417" t="s">
        <v>791</v>
      </c>
      <c r="D4046" s="418" t="s">
        <v>350</v>
      </c>
      <c r="E4046" s="420">
        <v>94965</v>
      </c>
      <c r="F4046" s="413">
        <v>107.45</v>
      </c>
      <c r="G4046" s="414">
        <f t="shared" si="126"/>
        <v>883.80642159143781</v>
      </c>
      <c r="H4046" s="415" t="str">
        <f t="shared" si="127"/>
        <v>VER</v>
      </c>
    </row>
    <row r="4047" spans="1:8" ht="15" hidden="1" thickBot="1">
      <c r="A4047" s="409">
        <v>202202</v>
      </c>
      <c r="B4047" s="416" t="s">
        <v>2299</v>
      </c>
      <c r="C4047" s="417" t="s">
        <v>791</v>
      </c>
      <c r="D4047" s="418" t="s">
        <v>337</v>
      </c>
      <c r="E4047" s="420">
        <v>99167</v>
      </c>
      <c r="F4047" s="413">
        <v>107.45</v>
      </c>
      <c r="G4047" s="414">
        <f t="shared" si="126"/>
        <v>922.9129827826896</v>
      </c>
      <c r="H4047" s="415">
        <f t="shared" si="127"/>
        <v>4.6145649139134477</v>
      </c>
    </row>
    <row r="4048" spans="1:8" ht="15" hidden="1" thickBot="1">
      <c r="A4048" s="409">
        <v>202202</v>
      </c>
      <c r="B4048" s="416" t="s">
        <v>2300</v>
      </c>
      <c r="C4048" s="417" t="s">
        <v>791</v>
      </c>
      <c r="D4048" s="418" t="s">
        <v>339</v>
      </c>
      <c r="E4048" s="420">
        <v>496</v>
      </c>
      <c r="F4048" s="413">
        <v>107.45</v>
      </c>
      <c r="G4048" s="414">
        <f t="shared" si="126"/>
        <v>4.6161005118659837</v>
      </c>
      <c r="H4048" s="415">
        <f t="shared" si="127"/>
        <v>4.6161005118659837</v>
      </c>
    </row>
    <row r="4049" spans="1:8" ht="15" hidden="1" thickBot="1">
      <c r="A4049" s="409">
        <v>202202</v>
      </c>
      <c r="B4049" s="416" t="s">
        <v>2301</v>
      </c>
      <c r="C4049" s="417" t="s">
        <v>791</v>
      </c>
      <c r="D4049" s="418" t="s">
        <v>337</v>
      </c>
      <c r="E4049" s="420">
        <v>65575</v>
      </c>
      <c r="F4049" s="413">
        <v>107.45</v>
      </c>
      <c r="G4049" s="414">
        <f t="shared" si="126"/>
        <v>610.28385295486271</v>
      </c>
      <c r="H4049" s="415">
        <f t="shared" si="127"/>
        <v>3.0514192647743137</v>
      </c>
    </row>
    <row r="4050" spans="1:8" ht="15" hidden="1" thickBot="1">
      <c r="A4050" s="409">
        <v>202202</v>
      </c>
      <c r="B4050" s="416" t="s">
        <v>2302</v>
      </c>
      <c r="C4050" s="417" t="s">
        <v>791</v>
      </c>
      <c r="D4050" s="418" t="s">
        <v>337</v>
      </c>
      <c r="E4050" s="420">
        <v>87980</v>
      </c>
      <c r="F4050" s="413">
        <v>107.45</v>
      </c>
      <c r="G4050" s="414">
        <f t="shared" si="126"/>
        <v>818.79944160074456</v>
      </c>
      <c r="H4050" s="415">
        <f t="shared" si="127"/>
        <v>4.0939972080037226</v>
      </c>
    </row>
    <row r="4051" spans="1:8" ht="15" hidden="1" thickBot="1">
      <c r="A4051" s="409">
        <v>202202</v>
      </c>
      <c r="B4051" s="416" t="s">
        <v>2303</v>
      </c>
      <c r="C4051" s="417" t="s">
        <v>791</v>
      </c>
      <c r="D4051" s="418" t="s">
        <v>339</v>
      </c>
      <c r="E4051" s="420">
        <v>440</v>
      </c>
      <c r="F4051" s="413">
        <v>107.45</v>
      </c>
      <c r="G4051" s="414">
        <f t="shared" si="126"/>
        <v>4.0949278734295023</v>
      </c>
      <c r="H4051" s="415">
        <f t="shared" si="127"/>
        <v>4.0949278734295023</v>
      </c>
    </row>
    <row r="4052" spans="1:8" ht="15" hidden="1" thickBot="1">
      <c r="A4052" s="409">
        <v>202202</v>
      </c>
      <c r="B4052" s="416" t="s">
        <v>2304</v>
      </c>
      <c r="C4052" s="417" t="s">
        <v>791</v>
      </c>
      <c r="D4052" s="418" t="s">
        <v>337</v>
      </c>
      <c r="E4052" s="420">
        <v>78166</v>
      </c>
      <c r="F4052" s="413">
        <v>107.45</v>
      </c>
      <c r="G4052" s="414">
        <f t="shared" si="126"/>
        <v>727.46393671475107</v>
      </c>
      <c r="H4052" s="415">
        <f t="shared" si="127"/>
        <v>3.6373196835737556</v>
      </c>
    </row>
    <row r="4053" spans="1:8" ht="15" hidden="1" thickBot="1">
      <c r="A4053" s="409">
        <v>202202</v>
      </c>
      <c r="B4053" s="416" t="s">
        <v>2305</v>
      </c>
      <c r="C4053" s="417" t="s">
        <v>791</v>
      </c>
      <c r="D4053" s="418" t="s">
        <v>339</v>
      </c>
      <c r="E4053" s="420">
        <v>391</v>
      </c>
      <c r="F4053" s="413">
        <v>107.45</v>
      </c>
      <c r="G4053" s="414">
        <f t="shared" si="126"/>
        <v>3.6389018147975802</v>
      </c>
      <c r="H4053" s="415">
        <f t="shared" si="127"/>
        <v>3.6389018147975802</v>
      </c>
    </row>
    <row r="4054" spans="1:8" ht="15" hidden="1" thickBot="1">
      <c r="A4054" s="409">
        <v>202202</v>
      </c>
      <c r="B4054" s="416" t="s">
        <v>2306</v>
      </c>
      <c r="C4054" s="417" t="s">
        <v>791</v>
      </c>
      <c r="D4054" s="418" t="s">
        <v>337</v>
      </c>
      <c r="E4054" s="420">
        <v>80133</v>
      </c>
      <c r="F4054" s="413">
        <v>107.45</v>
      </c>
      <c r="G4054" s="414">
        <f t="shared" si="126"/>
        <v>745.77012563983249</v>
      </c>
      <c r="H4054" s="415">
        <f t="shared" si="127"/>
        <v>3.7288506281991625</v>
      </c>
    </row>
    <row r="4055" spans="1:8" ht="15" hidden="1" thickBot="1">
      <c r="A4055" s="409">
        <v>202202</v>
      </c>
      <c r="B4055" s="416" t="s">
        <v>2307</v>
      </c>
      <c r="C4055" s="417" t="s">
        <v>791</v>
      </c>
      <c r="D4055" s="418" t="s">
        <v>339</v>
      </c>
      <c r="E4055" s="420">
        <v>401</v>
      </c>
      <c r="F4055" s="413">
        <v>107.45</v>
      </c>
      <c r="G4055" s="414">
        <f t="shared" si="126"/>
        <v>3.7319683573755236</v>
      </c>
      <c r="H4055" s="415">
        <f t="shared" si="127"/>
        <v>3.7319683573755236</v>
      </c>
    </row>
    <row r="4056" spans="1:8" ht="15" hidden="1" thickBot="1">
      <c r="A4056" s="409">
        <v>202202</v>
      </c>
      <c r="B4056" s="416" t="s">
        <v>2308</v>
      </c>
      <c r="C4056" s="417" t="s">
        <v>791</v>
      </c>
      <c r="D4056" s="418" t="s">
        <v>339</v>
      </c>
      <c r="E4056" s="420">
        <v>328</v>
      </c>
      <c r="F4056" s="413">
        <v>107.45</v>
      </c>
      <c r="G4056" s="414">
        <f t="shared" si="126"/>
        <v>3.0525825965565376</v>
      </c>
      <c r="H4056" s="415">
        <f t="shared" si="127"/>
        <v>3.0525825965565376</v>
      </c>
    </row>
    <row r="4057" spans="1:8" ht="15" hidden="1" thickBot="1">
      <c r="A4057" s="409">
        <v>202202</v>
      </c>
      <c r="B4057" s="416" t="s">
        <v>2309</v>
      </c>
      <c r="C4057" s="417" t="s">
        <v>791</v>
      </c>
      <c r="D4057" s="418" t="s">
        <v>337</v>
      </c>
      <c r="E4057" s="420">
        <v>88154</v>
      </c>
      <c r="F4057" s="413">
        <v>107.45</v>
      </c>
      <c r="G4057" s="414">
        <f t="shared" si="126"/>
        <v>820.41879944160075</v>
      </c>
      <c r="H4057" s="415">
        <f t="shared" si="127"/>
        <v>4.1020939972080042</v>
      </c>
    </row>
    <row r="4058" spans="1:8" ht="15" hidden="1" thickBot="1">
      <c r="A4058" s="409">
        <v>202202</v>
      </c>
      <c r="B4058" s="416" t="s">
        <v>2310</v>
      </c>
      <c r="C4058" s="417" t="s">
        <v>791</v>
      </c>
      <c r="D4058" s="418" t="s">
        <v>337</v>
      </c>
      <c r="E4058" s="420">
        <v>41867</v>
      </c>
      <c r="F4058" s="413">
        <v>107.45</v>
      </c>
      <c r="G4058" s="414">
        <f t="shared" si="126"/>
        <v>389.6416938110749</v>
      </c>
      <c r="H4058" s="415">
        <f t="shared" si="127"/>
        <v>1.9482084690553745</v>
      </c>
    </row>
    <row r="4059" spans="1:8" ht="15" hidden="1" thickBot="1">
      <c r="A4059" s="409">
        <v>202202</v>
      </c>
      <c r="B4059" s="416" t="s">
        <v>2311</v>
      </c>
      <c r="C4059" s="417" t="s">
        <v>791</v>
      </c>
      <c r="D4059" s="418" t="s">
        <v>339</v>
      </c>
      <c r="E4059" s="420">
        <v>209</v>
      </c>
      <c r="F4059" s="413">
        <v>107.45</v>
      </c>
      <c r="G4059" s="414">
        <f t="shared" si="126"/>
        <v>1.9450907398790134</v>
      </c>
      <c r="H4059" s="415">
        <f t="shared" si="127"/>
        <v>1.9450907398790134</v>
      </c>
    </row>
    <row r="4060" spans="1:8" ht="15" hidden="1" thickBot="1">
      <c r="A4060" s="409">
        <v>202202</v>
      </c>
      <c r="B4060" s="416" t="s">
        <v>2312</v>
      </c>
      <c r="C4060" s="417" t="s">
        <v>791</v>
      </c>
      <c r="D4060" s="418" t="s">
        <v>337</v>
      </c>
      <c r="E4060" s="420">
        <v>77175</v>
      </c>
      <c r="F4060" s="413">
        <v>107.45</v>
      </c>
      <c r="G4060" s="414">
        <f t="shared" si="126"/>
        <v>718.24104234527681</v>
      </c>
      <c r="H4060" s="415">
        <f t="shared" si="127"/>
        <v>3.591205211726384</v>
      </c>
    </row>
    <row r="4061" spans="1:8" ht="15" hidden="1" thickBot="1">
      <c r="A4061" s="409">
        <v>202202</v>
      </c>
      <c r="B4061" s="416" t="s">
        <v>2313</v>
      </c>
      <c r="C4061" s="417" t="s">
        <v>791</v>
      </c>
      <c r="D4061" s="418" t="s">
        <v>339</v>
      </c>
      <c r="E4061" s="420">
        <v>386</v>
      </c>
      <c r="F4061" s="413">
        <v>107.45</v>
      </c>
      <c r="G4061" s="414">
        <f t="shared" si="126"/>
        <v>3.5923685435086083</v>
      </c>
      <c r="H4061" s="415">
        <f t="shared" si="127"/>
        <v>3.5923685435086083</v>
      </c>
    </row>
    <row r="4062" spans="1:8" ht="15" hidden="1" thickBot="1">
      <c r="A4062" s="409">
        <v>202202</v>
      </c>
      <c r="B4062" s="416" t="s">
        <v>2314</v>
      </c>
      <c r="C4062" s="417" t="s">
        <v>791</v>
      </c>
      <c r="D4062" s="418" t="s">
        <v>337</v>
      </c>
      <c r="E4062" s="420">
        <v>103172</v>
      </c>
      <c r="F4062" s="413">
        <v>107.45</v>
      </c>
      <c r="G4062" s="414">
        <f t="shared" si="126"/>
        <v>960.18613308515592</v>
      </c>
      <c r="H4062" s="415">
        <f t="shared" si="127"/>
        <v>4.8009306654257795</v>
      </c>
    </row>
    <row r="4063" spans="1:8" ht="15" hidden="1" thickBot="1">
      <c r="A4063" s="409">
        <v>202202</v>
      </c>
      <c r="B4063" s="416" t="s">
        <v>2315</v>
      </c>
      <c r="C4063" s="417" t="s">
        <v>791</v>
      </c>
      <c r="D4063" s="418" t="s">
        <v>337</v>
      </c>
      <c r="E4063" s="420">
        <v>103172</v>
      </c>
      <c r="F4063" s="413">
        <v>107.45</v>
      </c>
      <c r="G4063" s="414">
        <f t="shared" si="126"/>
        <v>960.18613308515592</v>
      </c>
      <c r="H4063" s="415">
        <f t="shared" si="127"/>
        <v>4.8009306654257795</v>
      </c>
    </row>
    <row r="4064" spans="1:8" ht="15" hidden="1" thickBot="1">
      <c r="A4064" s="409">
        <v>202202</v>
      </c>
      <c r="B4064" s="416" t="s">
        <v>2316</v>
      </c>
      <c r="C4064" s="417" t="s">
        <v>791</v>
      </c>
      <c r="D4064" s="418" t="s">
        <v>337</v>
      </c>
      <c r="E4064" s="420">
        <v>45700</v>
      </c>
      <c r="F4064" s="413">
        <v>107.45</v>
      </c>
      <c r="G4064" s="414">
        <f t="shared" si="126"/>
        <v>425.31409958120054</v>
      </c>
      <c r="H4064" s="415">
        <f t="shared" si="127"/>
        <v>2.1265704979060027</v>
      </c>
    </row>
    <row r="4065" spans="1:8" ht="15" hidden="1" thickBot="1">
      <c r="A4065" s="409">
        <v>202202</v>
      </c>
      <c r="B4065" s="416" t="s">
        <v>2317</v>
      </c>
      <c r="C4065" s="417" t="s">
        <v>791</v>
      </c>
      <c r="D4065" s="418" t="s">
        <v>337</v>
      </c>
      <c r="E4065" s="420">
        <v>61147</v>
      </c>
      <c r="F4065" s="413">
        <v>107.45</v>
      </c>
      <c r="G4065" s="414">
        <f t="shared" si="126"/>
        <v>569.07398790134948</v>
      </c>
      <c r="H4065" s="415">
        <f t="shared" si="127"/>
        <v>2.8453699395067473</v>
      </c>
    </row>
    <row r="4066" spans="1:8" ht="15" hidden="1" thickBot="1">
      <c r="A4066" s="409">
        <v>202202</v>
      </c>
      <c r="B4066" s="416" t="s">
        <v>2318</v>
      </c>
      <c r="C4066" s="417" t="s">
        <v>791</v>
      </c>
      <c r="D4066" s="418" t="s">
        <v>337</v>
      </c>
      <c r="E4066" s="420">
        <v>73493</v>
      </c>
      <c r="F4066" s="413">
        <v>107.45</v>
      </c>
      <c r="G4066" s="414">
        <f t="shared" si="126"/>
        <v>683.97394136807816</v>
      </c>
      <c r="H4066" s="415">
        <f t="shared" si="127"/>
        <v>3.4198697068403909</v>
      </c>
    </row>
    <row r="4067" spans="1:8" ht="15" hidden="1" thickBot="1">
      <c r="A4067" s="409">
        <v>202202</v>
      </c>
      <c r="B4067" s="416" t="s">
        <v>2319</v>
      </c>
      <c r="C4067" s="417" t="s">
        <v>791</v>
      </c>
      <c r="D4067" s="418" t="s">
        <v>337</v>
      </c>
      <c r="E4067" s="420">
        <v>8522</v>
      </c>
      <c r="F4067" s="413">
        <v>107.45</v>
      </c>
      <c r="G4067" s="414">
        <f t="shared" si="126"/>
        <v>79.311307584923213</v>
      </c>
      <c r="H4067" s="415">
        <f t="shared" si="127"/>
        <v>0.39655653792461609</v>
      </c>
    </row>
    <row r="4068" spans="1:8" ht="15" hidden="1" thickBot="1">
      <c r="A4068" s="409">
        <v>202202</v>
      </c>
      <c r="B4068" s="416" t="s">
        <v>2320</v>
      </c>
      <c r="C4068" s="417" t="s">
        <v>791</v>
      </c>
      <c r="D4068" s="418" t="s">
        <v>337</v>
      </c>
      <c r="E4068" s="420">
        <v>103298</v>
      </c>
      <c r="F4068" s="413">
        <v>107.45</v>
      </c>
      <c r="G4068" s="414">
        <f t="shared" si="126"/>
        <v>961.35877152163789</v>
      </c>
      <c r="H4068" s="415">
        <f t="shared" si="127"/>
        <v>4.8067938576081897</v>
      </c>
    </row>
    <row r="4069" spans="1:8" ht="15" hidden="1" thickBot="1">
      <c r="A4069" s="409">
        <v>202202</v>
      </c>
      <c r="B4069" s="416" t="s">
        <v>2321</v>
      </c>
      <c r="C4069" s="417" t="s">
        <v>791</v>
      </c>
      <c r="D4069" s="418" t="s">
        <v>337</v>
      </c>
      <c r="E4069" s="420">
        <v>65929</v>
      </c>
      <c r="F4069" s="413">
        <v>107.45</v>
      </c>
      <c r="G4069" s="414">
        <f t="shared" si="126"/>
        <v>613.57840856212192</v>
      </c>
      <c r="H4069" s="415">
        <f t="shared" si="127"/>
        <v>3.0678920428106098</v>
      </c>
    </row>
    <row r="4070" spans="1:8" ht="15" hidden="1" thickBot="1">
      <c r="A4070" s="409">
        <v>202202</v>
      </c>
      <c r="B4070" s="416" t="s">
        <v>2322</v>
      </c>
      <c r="C4070" s="417" t="s">
        <v>791</v>
      </c>
      <c r="D4070" s="418" t="s">
        <v>337</v>
      </c>
      <c r="E4070" s="420">
        <v>52196</v>
      </c>
      <c r="F4070" s="413">
        <v>107.45</v>
      </c>
      <c r="G4070" s="414">
        <f t="shared" si="126"/>
        <v>485.77012563983249</v>
      </c>
      <c r="H4070" s="415">
        <f t="shared" si="127"/>
        <v>2.4288506281991626</v>
      </c>
    </row>
    <row r="4071" spans="1:8" ht="15" hidden="1" thickBot="1">
      <c r="A4071" s="409">
        <v>202202</v>
      </c>
      <c r="B4071" s="416" t="s">
        <v>2323</v>
      </c>
      <c r="C4071" s="417" t="s">
        <v>791</v>
      </c>
      <c r="D4071" s="418" t="s">
        <v>337</v>
      </c>
      <c r="E4071" s="420">
        <v>46725</v>
      </c>
      <c r="F4071" s="413">
        <v>107.45</v>
      </c>
      <c r="G4071" s="414">
        <f t="shared" si="126"/>
        <v>434.85342019543975</v>
      </c>
      <c r="H4071" s="415">
        <f t="shared" si="127"/>
        <v>2.1742671009771986</v>
      </c>
    </row>
    <row r="4072" spans="1:8" ht="15" hidden="1" thickBot="1">
      <c r="A4072" s="409">
        <v>202202</v>
      </c>
      <c r="B4072" s="416" t="s">
        <v>2324</v>
      </c>
      <c r="C4072" s="417" t="s">
        <v>791</v>
      </c>
      <c r="D4072" s="418" t="s">
        <v>337</v>
      </c>
      <c r="E4072" s="420">
        <v>85068</v>
      </c>
      <c r="F4072" s="413">
        <v>107.45</v>
      </c>
      <c r="G4072" s="414">
        <f t="shared" si="126"/>
        <v>791.69846440204742</v>
      </c>
      <c r="H4072" s="415">
        <f t="shared" si="127"/>
        <v>3.9584923220102373</v>
      </c>
    </row>
    <row r="4073" spans="1:8" ht="15" hidden="1" thickBot="1">
      <c r="A4073" s="409">
        <v>202202</v>
      </c>
      <c r="B4073" s="416" t="s">
        <v>2325</v>
      </c>
      <c r="C4073" s="417" t="s">
        <v>791</v>
      </c>
      <c r="D4073" s="418" t="s">
        <v>339</v>
      </c>
      <c r="E4073" s="420">
        <v>425</v>
      </c>
      <c r="F4073" s="413">
        <v>107.45</v>
      </c>
      <c r="G4073" s="414">
        <f t="shared" si="126"/>
        <v>3.955328059562587</v>
      </c>
      <c r="H4073" s="415">
        <f t="shared" si="127"/>
        <v>3.955328059562587</v>
      </c>
    </row>
    <row r="4074" spans="1:8" ht="15" hidden="1" thickBot="1">
      <c r="A4074" s="409">
        <v>202202</v>
      </c>
      <c r="B4074" s="416" t="s">
        <v>2326</v>
      </c>
      <c r="C4074" s="417" t="s">
        <v>791</v>
      </c>
      <c r="D4074" s="418" t="s">
        <v>337</v>
      </c>
      <c r="E4074" s="420">
        <v>85068</v>
      </c>
      <c r="F4074" s="413">
        <v>107.45</v>
      </c>
      <c r="G4074" s="414">
        <f t="shared" si="126"/>
        <v>791.69846440204742</v>
      </c>
      <c r="H4074" s="415">
        <f t="shared" si="127"/>
        <v>3.9584923220102373</v>
      </c>
    </row>
    <row r="4075" spans="1:8" ht="15" hidden="1" thickBot="1">
      <c r="A4075" s="409">
        <v>202202</v>
      </c>
      <c r="B4075" s="416" t="s">
        <v>2327</v>
      </c>
      <c r="C4075" s="417" t="s">
        <v>791</v>
      </c>
      <c r="D4075" s="418" t="s">
        <v>339</v>
      </c>
      <c r="E4075" s="420">
        <v>425</v>
      </c>
      <c r="F4075" s="413">
        <v>107.45</v>
      </c>
      <c r="G4075" s="414">
        <f t="shared" si="126"/>
        <v>3.955328059562587</v>
      </c>
      <c r="H4075" s="415">
        <f t="shared" si="127"/>
        <v>3.955328059562587</v>
      </c>
    </row>
    <row r="4076" spans="1:8" ht="15" hidden="1" thickBot="1">
      <c r="A4076" s="409">
        <v>202202</v>
      </c>
      <c r="B4076" s="416" t="s">
        <v>2328</v>
      </c>
      <c r="C4076" s="417" t="s">
        <v>791</v>
      </c>
      <c r="D4076" s="418" t="s">
        <v>337</v>
      </c>
      <c r="E4076" s="420">
        <v>61656</v>
      </c>
      <c r="F4076" s="413">
        <v>107.45</v>
      </c>
      <c r="G4076" s="414">
        <f t="shared" si="126"/>
        <v>573.81107491856676</v>
      </c>
      <c r="H4076" s="415">
        <f t="shared" si="127"/>
        <v>2.869055374592834</v>
      </c>
    </row>
    <row r="4077" spans="1:8" ht="15" hidden="1" thickBot="1">
      <c r="A4077" s="409">
        <v>202202</v>
      </c>
      <c r="B4077" s="416" t="s">
        <v>2329</v>
      </c>
      <c r="C4077" s="417" t="s">
        <v>791</v>
      </c>
      <c r="D4077" s="418" t="s">
        <v>339</v>
      </c>
      <c r="E4077" s="420">
        <v>330</v>
      </c>
      <c r="F4077" s="413">
        <v>107.45</v>
      </c>
      <c r="G4077" s="414">
        <f t="shared" si="126"/>
        <v>3.0711959050721265</v>
      </c>
      <c r="H4077" s="415">
        <f t="shared" si="127"/>
        <v>3.0711959050721265</v>
      </c>
    </row>
    <row r="4078" spans="1:8" ht="15" hidden="1" thickBot="1">
      <c r="A4078" s="409">
        <v>202202</v>
      </c>
      <c r="B4078" s="416" t="s">
        <v>2330</v>
      </c>
      <c r="C4078" s="417" t="s">
        <v>791</v>
      </c>
      <c r="D4078" s="418" t="s">
        <v>337</v>
      </c>
      <c r="E4078" s="420">
        <v>57969</v>
      </c>
      <c r="F4078" s="413">
        <v>107.45</v>
      </c>
      <c r="G4078" s="414">
        <f t="shared" si="126"/>
        <v>539.49744067007907</v>
      </c>
      <c r="H4078" s="415">
        <f t="shared" si="127"/>
        <v>2.6974872033503954</v>
      </c>
    </row>
    <row r="4079" spans="1:8" ht="15" hidden="1" thickBot="1">
      <c r="A4079" s="409">
        <v>202202</v>
      </c>
      <c r="B4079" s="416" t="s">
        <v>2331</v>
      </c>
      <c r="C4079" s="417" t="s">
        <v>791</v>
      </c>
      <c r="D4079" s="418" t="s">
        <v>337</v>
      </c>
      <c r="E4079" s="420">
        <v>61656</v>
      </c>
      <c r="F4079" s="413">
        <v>107.45</v>
      </c>
      <c r="G4079" s="414">
        <f t="shared" si="126"/>
        <v>573.81107491856676</v>
      </c>
      <c r="H4079" s="415">
        <f t="shared" si="127"/>
        <v>2.869055374592834</v>
      </c>
    </row>
    <row r="4080" spans="1:8" ht="15" hidden="1" thickBot="1">
      <c r="A4080" s="409">
        <v>202202</v>
      </c>
      <c r="B4080" s="416" t="s">
        <v>2332</v>
      </c>
      <c r="C4080" s="417" t="s">
        <v>791</v>
      </c>
      <c r="D4080" s="418" t="s">
        <v>339</v>
      </c>
      <c r="E4080" s="420">
        <v>308</v>
      </c>
      <c r="F4080" s="413">
        <v>107.45</v>
      </c>
      <c r="G4080" s="414">
        <f t="shared" si="126"/>
        <v>2.8664495114006514</v>
      </c>
      <c r="H4080" s="415">
        <f t="shared" si="127"/>
        <v>2.8664495114006514</v>
      </c>
    </row>
    <row r="4081" spans="1:8" ht="15" hidden="1" thickBot="1">
      <c r="A4081" s="409">
        <v>202202</v>
      </c>
      <c r="B4081" s="416" t="s">
        <v>2333</v>
      </c>
      <c r="C4081" s="417" t="s">
        <v>791</v>
      </c>
      <c r="D4081" s="418" t="s">
        <v>337</v>
      </c>
      <c r="E4081" s="420">
        <v>66548</v>
      </c>
      <c r="F4081" s="413">
        <v>107.45</v>
      </c>
      <c r="G4081" s="414">
        <f t="shared" si="126"/>
        <v>619.33922754769662</v>
      </c>
      <c r="H4081" s="415">
        <f t="shared" si="127"/>
        <v>3.096696137738483</v>
      </c>
    </row>
    <row r="4082" spans="1:8" ht="15" hidden="1" thickBot="1">
      <c r="A4082" s="409">
        <v>202202</v>
      </c>
      <c r="B4082" s="416" t="s">
        <v>2334</v>
      </c>
      <c r="C4082" s="417" t="s">
        <v>791</v>
      </c>
      <c r="D4082" s="418" t="s">
        <v>337</v>
      </c>
      <c r="E4082" s="420">
        <v>61656</v>
      </c>
      <c r="F4082" s="413">
        <v>107.45</v>
      </c>
      <c r="G4082" s="414">
        <f t="shared" si="126"/>
        <v>573.81107491856676</v>
      </c>
      <c r="H4082" s="415">
        <f t="shared" si="127"/>
        <v>2.869055374592834</v>
      </c>
    </row>
    <row r="4083" spans="1:8" ht="15" hidden="1" thickBot="1">
      <c r="A4083" s="409">
        <v>202202</v>
      </c>
      <c r="B4083" s="416" t="s">
        <v>2335</v>
      </c>
      <c r="C4083" s="417" t="s">
        <v>791</v>
      </c>
      <c r="D4083" s="418" t="s">
        <v>337</v>
      </c>
      <c r="E4083" s="420">
        <v>64820</v>
      </c>
      <c r="F4083" s="413">
        <v>107.45</v>
      </c>
      <c r="G4083" s="414">
        <f t="shared" si="126"/>
        <v>603.25732899022796</v>
      </c>
      <c r="H4083" s="415">
        <f t="shared" si="127"/>
        <v>3.0162866449511396</v>
      </c>
    </row>
    <row r="4084" spans="1:8" ht="15" hidden="1" thickBot="1">
      <c r="A4084" s="409">
        <v>202202</v>
      </c>
      <c r="B4084" s="416" t="s">
        <v>2336</v>
      </c>
      <c r="C4084" s="417" t="s">
        <v>791</v>
      </c>
      <c r="D4084" s="418" t="s">
        <v>337</v>
      </c>
      <c r="E4084" s="420">
        <v>83355</v>
      </c>
      <c r="F4084" s="413">
        <v>107.45</v>
      </c>
      <c r="G4084" s="414">
        <f t="shared" si="126"/>
        <v>775.75616565844575</v>
      </c>
      <c r="H4084" s="415">
        <f t="shared" si="127"/>
        <v>3.8787808282922289</v>
      </c>
    </row>
    <row r="4085" spans="1:8" ht="15" hidden="1" thickBot="1">
      <c r="A4085" s="409">
        <v>202202</v>
      </c>
      <c r="B4085" s="416" t="s">
        <v>2337</v>
      </c>
      <c r="C4085" s="417" t="s">
        <v>791</v>
      </c>
      <c r="D4085" s="418" t="s">
        <v>337</v>
      </c>
      <c r="E4085" s="420">
        <v>15865</v>
      </c>
      <c r="F4085" s="413">
        <v>107.45</v>
      </c>
      <c r="G4085" s="414">
        <f t="shared" si="126"/>
        <v>147.65006979990693</v>
      </c>
      <c r="H4085" s="415">
        <f t="shared" si="127"/>
        <v>0.73825034899953468</v>
      </c>
    </row>
    <row r="4086" spans="1:8" ht="15" hidden="1" thickBot="1">
      <c r="A4086" s="409">
        <v>202202</v>
      </c>
      <c r="B4086" s="416" t="s">
        <v>2338</v>
      </c>
      <c r="C4086" s="417" t="s">
        <v>791</v>
      </c>
      <c r="D4086" s="418" t="s">
        <v>337</v>
      </c>
      <c r="E4086" s="420">
        <v>65929</v>
      </c>
      <c r="F4086" s="413">
        <v>107.45</v>
      </c>
      <c r="G4086" s="414">
        <f t="shared" si="126"/>
        <v>613.57840856212192</v>
      </c>
      <c r="H4086" s="415">
        <f t="shared" si="127"/>
        <v>3.0678920428106098</v>
      </c>
    </row>
    <row r="4087" spans="1:8" ht="15" hidden="1" thickBot="1">
      <c r="A4087" s="409">
        <v>202202</v>
      </c>
      <c r="B4087" s="416" t="s">
        <v>2339</v>
      </c>
      <c r="C4087" s="417" t="s">
        <v>791</v>
      </c>
      <c r="D4087" s="418" t="s">
        <v>337</v>
      </c>
      <c r="E4087" s="420">
        <v>58430</v>
      </c>
      <c r="F4087" s="413">
        <v>107.45</v>
      </c>
      <c r="G4087" s="414">
        <f t="shared" si="126"/>
        <v>543.78780828292224</v>
      </c>
      <c r="H4087" s="415">
        <f t="shared" si="127"/>
        <v>2.7189390414146111</v>
      </c>
    </row>
    <row r="4088" spans="1:8" ht="15" hidden="1" thickBot="1">
      <c r="A4088" s="409">
        <v>202202</v>
      </c>
      <c r="B4088" s="416" t="s">
        <v>2340</v>
      </c>
      <c r="C4088" s="417" t="s">
        <v>791</v>
      </c>
      <c r="D4088" s="418" t="s">
        <v>337</v>
      </c>
      <c r="E4088" s="420">
        <v>55290</v>
      </c>
      <c r="F4088" s="413">
        <v>107.45</v>
      </c>
      <c r="G4088" s="414">
        <f t="shared" si="126"/>
        <v>514.56491391344809</v>
      </c>
      <c r="H4088" s="415">
        <f t="shared" si="127"/>
        <v>2.5728245695672403</v>
      </c>
    </row>
    <row r="4089" spans="1:8" ht="15" hidden="1" thickBot="1">
      <c r="A4089" s="409">
        <v>202202</v>
      </c>
      <c r="B4089" s="416" t="s">
        <v>2341</v>
      </c>
      <c r="C4089" s="417" t="s">
        <v>791</v>
      </c>
      <c r="D4089" s="418" t="s">
        <v>337</v>
      </c>
      <c r="E4089" s="420">
        <v>11829</v>
      </c>
      <c r="F4089" s="413">
        <v>107.45</v>
      </c>
      <c r="G4089" s="414">
        <f t="shared" si="126"/>
        <v>110.08841321544904</v>
      </c>
      <c r="H4089" s="415">
        <f t="shared" si="127"/>
        <v>0.55044206607724522</v>
      </c>
    </row>
    <row r="4090" spans="1:8" ht="15" hidden="1" thickBot="1">
      <c r="A4090" s="409">
        <v>202202</v>
      </c>
      <c r="B4090" s="416" t="s">
        <v>2342</v>
      </c>
      <c r="C4090" s="417" t="s">
        <v>791</v>
      </c>
      <c r="D4090" s="418" t="s">
        <v>337</v>
      </c>
      <c r="E4090" s="420">
        <v>54691</v>
      </c>
      <c r="F4090" s="413">
        <v>107.45</v>
      </c>
      <c r="G4090" s="414">
        <f t="shared" si="126"/>
        <v>508.99022801302931</v>
      </c>
      <c r="H4090" s="415">
        <f t="shared" si="127"/>
        <v>2.5449511400651463</v>
      </c>
    </row>
    <row r="4091" spans="1:8" ht="15" hidden="1" thickBot="1">
      <c r="A4091" s="409">
        <v>202202</v>
      </c>
      <c r="B4091" s="416" t="s">
        <v>2343</v>
      </c>
      <c r="C4091" s="417" t="s">
        <v>791</v>
      </c>
      <c r="D4091" s="418" t="s">
        <v>337</v>
      </c>
      <c r="E4091" s="420">
        <v>62522</v>
      </c>
      <c r="F4091" s="413">
        <v>107.45</v>
      </c>
      <c r="G4091" s="414">
        <f t="shared" si="126"/>
        <v>581.8706375058166</v>
      </c>
      <c r="H4091" s="415">
        <f t="shared" si="127"/>
        <v>2.9093531875290832</v>
      </c>
    </row>
    <row r="4092" spans="1:8" ht="15" hidden="1" thickBot="1">
      <c r="A4092" s="409">
        <v>202202</v>
      </c>
      <c r="B4092" s="416" t="s">
        <v>2344</v>
      </c>
      <c r="C4092" s="417" t="s">
        <v>791</v>
      </c>
      <c r="D4092" s="418" t="s">
        <v>339</v>
      </c>
      <c r="E4092" s="420">
        <v>313</v>
      </c>
      <c r="F4092" s="413">
        <v>107.45</v>
      </c>
      <c r="G4092" s="414">
        <f t="shared" si="126"/>
        <v>2.9129827826896229</v>
      </c>
      <c r="H4092" s="415">
        <f t="shared" si="127"/>
        <v>2.9129827826896229</v>
      </c>
    </row>
    <row r="4093" spans="1:8" ht="15" hidden="1" thickBot="1">
      <c r="A4093" s="409">
        <v>202202</v>
      </c>
      <c r="B4093" s="416" t="s">
        <v>2345</v>
      </c>
      <c r="C4093" s="417" t="s">
        <v>791</v>
      </c>
      <c r="D4093" s="418" t="s">
        <v>337</v>
      </c>
      <c r="E4093" s="420">
        <v>94051</v>
      </c>
      <c r="F4093" s="413">
        <v>107.45</v>
      </c>
      <c r="G4093" s="414">
        <f t="shared" si="126"/>
        <v>875.30013959981386</v>
      </c>
      <c r="H4093" s="415">
        <f t="shared" si="127"/>
        <v>4.3765006979990693</v>
      </c>
    </row>
    <row r="4094" spans="1:8" ht="15" hidden="1" thickBot="1">
      <c r="A4094" s="409">
        <v>202202</v>
      </c>
      <c r="B4094" s="416" t="s">
        <v>2346</v>
      </c>
      <c r="C4094" s="417" t="s">
        <v>791</v>
      </c>
      <c r="D4094" s="418" t="s">
        <v>339</v>
      </c>
      <c r="E4094" s="420">
        <v>470</v>
      </c>
      <c r="F4094" s="413">
        <v>107.45</v>
      </c>
      <c r="G4094" s="414">
        <f t="shared" si="126"/>
        <v>4.3741275011633318</v>
      </c>
      <c r="H4094" s="415">
        <f t="shared" si="127"/>
        <v>4.3741275011633318</v>
      </c>
    </row>
    <row r="4095" spans="1:8" ht="15" hidden="1" thickBot="1">
      <c r="A4095" s="409">
        <v>202202</v>
      </c>
      <c r="B4095" s="416" t="s">
        <v>2347</v>
      </c>
      <c r="C4095" s="417" t="s">
        <v>791</v>
      </c>
      <c r="D4095" s="418" t="s">
        <v>337</v>
      </c>
      <c r="E4095" s="420">
        <v>70999</v>
      </c>
      <c r="F4095" s="413">
        <v>107.45</v>
      </c>
      <c r="G4095" s="414">
        <f t="shared" si="126"/>
        <v>660.76314564913912</v>
      </c>
      <c r="H4095" s="415">
        <f t="shared" si="127"/>
        <v>3.3038157282456955</v>
      </c>
    </row>
    <row r="4096" spans="1:8" ht="15" hidden="1" thickBot="1">
      <c r="A4096" s="409">
        <v>202202</v>
      </c>
      <c r="B4096" s="416" t="s">
        <v>2348</v>
      </c>
      <c r="C4096" s="417" t="s">
        <v>791</v>
      </c>
      <c r="D4096" s="418" t="s">
        <v>337</v>
      </c>
      <c r="E4096" s="420">
        <v>64104</v>
      </c>
      <c r="F4096" s="413">
        <v>107.45</v>
      </c>
      <c r="G4096" s="414">
        <f t="shared" si="126"/>
        <v>596.59376454164726</v>
      </c>
      <c r="H4096" s="415">
        <f t="shared" si="127"/>
        <v>2.9829688227082363</v>
      </c>
    </row>
    <row r="4097" spans="1:8" ht="15" hidden="1" thickBot="1">
      <c r="A4097" s="409">
        <v>202202</v>
      </c>
      <c r="B4097" s="416" t="s">
        <v>2349</v>
      </c>
      <c r="C4097" s="417" t="s">
        <v>791</v>
      </c>
      <c r="D4097" s="418" t="s">
        <v>337</v>
      </c>
      <c r="E4097" s="420">
        <v>72354</v>
      </c>
      <c r="F4097" s="413">
        <v>107.45</v>
      </c>
      <c r="G4097" s="414">
        <f t="shared" si="126"/>
        <v>673.37366216845044</v>
      </c>
      <c r="H4097" s="415">
        <f t="shared" si="127"/>
        <v>3.3668683108422521</v>
      </c>
    </row>
    <row r="4098" spans="1:8" ht="15" hidden="1" thickBot="1">
      <c r="A4098" s="409">
        <v>202202</v>
      </c>
      <c r="B4098" s="416" t="s">
        <v>2350</v>
      </c>
      <c r="C4098" s="417" t="s">
        <v>791</v>
      </c>
      <c r="D4098" s="418" t="s">
        <v>337</v>
      </c>
      <c r="E4098" s="420">
        <v>31048</v>
      </c>
      <c r="F4098" s="413">
        <v>107.45</v>
      </c>
      <c r="G4098" s="414">
        <f t="shared" ref="G4098:G4161" si="128">+E4098/F4098</f>
        <v>288.95300139599811</v>
      </c>
      <c r="H4098" s="415">
        <f t="shared" ref="H4098:H4161" si="129">IF(D4098="TB",G4098/200,IF(D4098="LT",G4098,"VER"))</f>
        <v>1.4447650069799907</v>
      </c>
    </row>
    <row r="4099" spans="1:8" ht="15" hidden="1" thickBot="1">
      <c r="A4099" s="409">
        <v>202202</v>
      </c>
      <c r="B4099" s="416" t="s">
        <v>2351</v>
      </c>
      <c r="C4099" s="417" t="s">
        <v>791</v>
      </c>
      <c r="D4099" s="418" t="s">
        <v>339</v>
      </c>
      <c r="E4099" s="420">
        <v>155</v>
      </c>
      <c r="F4099" s="413">
        <v>107.45</v>
      </c>
      <c r="G4099" s="414">
        <f t="shared" si="128"/>
        <v>1.4425314099581201</v>
      </c>
      <c r="H4099" s="415">
        <f t="shared" si="129"/>
        <v>1.4425314099581201</v>
      </c>
    </row>
    <row r="4100" spans="1:8" ht="15" hidden="1" thickBot="1">
      <c r="A4100" s="409">
        <v>202202</v>
      </c>
      <c r="B4100" s="416" t="s">
        <v>2352</v>
      </c>
      <c r="C4100" s="417" t="s">
        <v>791</v>
      </c>
      <c r="D4100" s="418" t="s">
        <v>337</v>
      </c>
      <c r="E4100" s="420">
        <v>77851</v>
      </c>
      <c r="F4100" s="413">
        <v>107.45</v>
      </c>
      <c r="G4100" s="414">
        <f t="shared" si="128"/>
        <v>724.53234062354579</v>
      </c>
      <c r="H4100" s="415">
        <f t="shared" si="129"/>
        <v>3.6226617031177288</v>
      </c>
    </row>
    <row r="4101" spans="1:8" ht="15" hidden="1" thickBot="1">
      <c r="A4101" s="409">
        <v>202202</v>
      </c>
      <c r="B4101" s="416" t="s">
        <v>2353</v>
      </c>
      <c r="C4101" s="417" t="s">
        <v>791</v>
      </c>
      <c r="D4101" s="418" t="s">
        <v>339</v>
      </c>
      <c r="E4101" s="420">
        <v>389</v>
      </c>
      <c r="F4101" s="413">
        <v>107.45</v>
      </c>
      <c r="G4101" s="414">
        <f t="shared" si="128"/>
        <v>3.6202885062819914</v>
      </c>
      <c r="H4101" s="415">
        <f t="shared" si="129"/>
        <v>3.6202885062819914</v>
      </c>
    </row>
    <row r="4102" spans="1:8" ht="15" hidden="1" thickBot="1">
      <c r="A4102" s="409">
        <v>202202</v>
      </c>
      <c r="B4102" s="416" t="s">
        <v>2354</v>
      </c>
      <c r="C4102" s="417" t="s">
        <v>791</v>
      </c>
      <c r="D4102" s="418" t="s">
        <v>337</v>
      </c>
      <c r="E4102" s="420">
        <v>70076</v>
      </c>
      <c r="F4102" s="413">
        <v>107.45</v>
      </c>
      <c r="G4102" s="414">
        <f t="shared" si="128"/>
        <v>652.173103769195</v>
      </c>
      <c r="H4102" s="415">
        <f t="shared" si="129"/>
        <v>3.260865518845975</v>
      </c>
    </row>
    <row r="4103" spans="1:8" ht="15" hidden="1" thickBot="1">
      <c r="A4103" s="409">
        <v>202202</v>
      </c>
      <c r="B4103" s="416" t="s">
        <v>2595</v>
      </c>
      <c r="C4103" s="417" t="s">
        <v>791</v>
      </c>
      <c r="D4103" s="418" t="s">
        <v>337</v>
      </c>
      <c r="E4103" s="420">
        <v>92909</v>
      </c>
      <c r="F4103" s="413">
        <v>107.45</v>
      </c>
      <c r="G4103" s="414">
        <f t="shared" si="128"/>
        <v>864.67194043741267</v>
      </c>
      <c r="H4103" s="415">
        <f t="shared" si="129"/>
        <v>4.3233597021870631</v>
      </c>
    </row>
    <row r="4104" spans="1:8" ht="15" hidden="1" thickBot="1">
      <c r="A4104" s="409">
        <v>202202</v>
      </c>
      <c r="B4104" s="416" t="s">
        <v>2596</v>
      </c>
      <c r="C4104" s="417" t="s">
        <v>791</v>
      </c>
      <c r="D4104" s="418" t="s">
        <v>339</v>
      </c>
      <c r="E4104" s="420">
        <v>465</v>
      </c>
      <c r="F4104" s="413">
        <v>107.45</v>
      </c>
      <c r="G4104" s="414">
        <f t="shared" si="128"/>
        <v>4.3275942298743599</v>
      </c>
      <c r="H4104" s="415">
        <f t="shared" si="129"/>
        <v>4.3275942298743599</v>
      </c>
    </row>
    <row r="4105" spans="1:8" ht="15" hidden="1" thickBot="1">
      <c r="A4105" s="409">
        <v>202202</v>
      </c>
      <c r="B4105" s="416" t="s">
        <v>2355</v>
      </c>
      <c r="C4105" s="417" t="s">
        <v>791</v>
      </c>
      <c r="D4105" s="418" t="s">
        <v>337</v>
      </c>
      <c r="E4105" s="420">
        <v>71733</v>
      </c>
      <c r="F4105" s="413">
        <v>107.45</v>
      </c>
      <c r="G4105" s="414">
        <f t="shared" si="128"/>
        <v>667.59422987436017</v>
      </c>
      <c r="H4105" s="415">
        <f t="shared" si="129"/>
        <v>3.3379711493718007</v>
      </c>
    </row>
    <row r="4106" spans="1:8" ht="15" hidden="1" thickBot="1">
      <c r="A4106" s="409">
        <v>202202</v>
      </c>
      <c r="B4106" s="416" t="s">
        <v>2356</v>
      </c>
      <c r="C4106" s="417" t="s">
        <v>791</v>
      </c>
      <c r="D4106" s="418" t="s">
        <v>339</v>
      </c>
      <c r="E4106" s="420">
        <v>359</v>
      </c>
      <c r="F4106" s="413">
        <v>107.45</v>
      </c>
      <c r="G4106" s="414">
        <f t="shared" si="128"/>
        <v>3.3410888785481618</v>
      </c>
      <c r="H4106" s="415">
        <f t="shared" si="129"/>
        <v>3.3410888785481618</v>
      </c>
    </row>
    <row r="4107" spans="1:8" ht="15" hidden="1" thickBot="1">
      <c r="A4107" s="409">
        <v>202202</v>
      </c>
      <c r="B4107" s="416" t="s">
        <v>2357</v>
      </c>
      <c r="C4107" s="417" t="s">
        <v>791</v>
      </c>
      <c r="D4107" s="418" t="s">
        <v>337</v>
      </c>
      <c r="E4107" s="420">
        <v>89897</v>
      </c>
      <c r="F4107" s="413">
        <v>107.45</v>
      </c>
      <c r="G4107" s="414">
        <f t="shared" si="128"/>
        <v>836.64029781293618</v>
      </c>
      <c r="H4107" s="415">
        <f t="shared" si="129"/>
        <v>4.1832014890646807</v>
      </c>
    </row>
    <row r="4108" spans="1:8" ht="15" hidden="1" thickBot="1">
      <c r="A4108" s="409">
        <v>202202</v>
      </c>
      <c r="B4108" s="416" t="s">
        <v>2358</v>
      </c>
      <c r="C4108" s="417" t="s">
        <v>791</v>
      </c>
      <c r="D4108" s="418" t="s">
        <v>337</v>
      </c>
      <c r="E4108" s="420">
        <v>89897</v>
      </c>
      <c r="F4108" s="413">
        <v>107.45</v>
      </c>
      <c r="G4108" s="414">
        <f t="shared" si="128"/>
        <v>836.64029781293618</v>
      </c>
      <c r="H4108" s="415">
        <f t="shared" si="129"/>
        <v>4.1832014890646807</v>
      </c>
    </row>
    <row r="4109" spans="1:8" ht="15" hidden="1" thickBot="1">
      <c r="A4109" s="409">
        <v>202202</v>
      </c>
      <c r="B4109" s="416" t="s">
        <v>2359</v>
      </c>
      <c r="C4109" s="417" t="s">
        <v>791</v>
      </c>
      <c r="D4109" s="418" t="s">
        <v>337</v>
      </c>
      <c r="E4109" s="420">
        <v>89897</v>
      </c>
      <c r="F4109" s="413">
        <v>107.45</v>
      </c>
      <c r="G4109" s="414">
        <f t="shared" si="128"/>
        <v>836.64029781293618</v>
      </c>
      <c r="H4109" s="415">
        <f t="shared" si="129"/>
        <v>4.1832014890646807</v>
      </c>
    </row>
    <row r="4110" spans="1:8" ht="15" hidden="1" thickBot="1">
      <c r="A4110" s="409">
        <v>202202</v>
      </c>
      <c r="B4110" s="416" t="s">
        <v>2360</v>
      </c>
      <c r="C4110" s="417" t="s">
        <v>791</v>
      </c>
      <c r="D4110" s="418" t="s">
        <v>337</v>
      </c>
      <c r="E4110" s="420">
        <v>89913</v>
      </c>
      <c r="F4110" s="413">
        <v>107.45</v>
      </c>
      <c r="G4110" s="414">
        <f t="shared" si="128"/>
        <v>836.78920428106096</v>
      </c>
      <c r="H4110" s="415">
        <f t="shared" si="129"/>
        <v>4.1839460214053048</v>
      </c>
    </row>
    <row r="4111" spans="1:8" ht="15" hidden="1" thickBot="1">
      <c r="A4111" s="409">
        <v>202202</v>
      </c>
      <c r="B4111" s="416" t="s">
        <v>2361</v>
      </c>
      <c r="C4111" s="417" t="s">
        <v>791</v>
      </c>
      <c r="D4111" s="418" t="s">
        <v>337</v>
      </c>
      <c r="E4111" s="420">
        <v>62734</v>
      </c>
      <c r="F4111" s="413">
        <v>107.45</v>
      </c>
      <c r="G4111" s="414">
        <f t="shared" si="128"/>
        <v>583.84364820846906</v>
      </c>
      <c r="H4111" s="415">
        <f t="shared" si="129"/>
        <v>2.9192182410423455</v>
      </c>
    </row>
    <row r="4112" spans="1:8" ht="15" hidden="1" thickBot="1">
      <c r="A4112" s="409">
        <v>202202</v>
      </c>
      <c r="B4112" s="416" t="s">
        <v>2362</v>
      </c>
      <c r="C4112" s="417" t="s">
        <v>791</v>
      </c>
      <c r="D4112" s="418" t="s">
        <v>339</v>
      </c>
      <c r="E4112" s="420">
        <v>314</v>
      </c>
      <c r="F4112" s="413">
        <v>107.45</v>
      </c>
      <c r="G4112" s="414">
        <f t="shared" si="128"/>
        <v>2.9222894369474175</v>
      </c>
      <c r="H4112" s="415">
        <f t="shared" si="129"/>
        <v>2.9222894369474175</v>
      </c>
    </row>
    <row r="4113" spans="1:8" ht="15" hidden="1" thickBot="1">
      <c r="A4113" s="409">
        <v>202202</v>
      </c>
      <c r="B4113" s="416" t="s">
        <v>2363</v>
      </c>
      <c r="C4113" s="417" t="s">
        <v>791</v>
      </c>
      <c r="D4113" s="418" t="s">
        <v>337</v>
      </c>
      <c r="E4113" s="420">
        <v>56474</v>
      </c>
      <c r="F4113" s="413">
        <v>107.45</v>
      </c>
      <c r="G4113" s="414">
        <f t="shared" si="128"/>
        <v>525.58399255467657</v>
      </c>
      <c r="H4113" s="415">
        <f t="shared" si="129"/>
        <v>2.6279199627733827</v>
      </c>
    </row>
    <row r="4114" spans="1:8" ht="15" hidden="1" thickBot="1">
      <c r="A4114" s="409">
        <v>202202</v>
      </c>
      <c r="B4114" s="416" t="s">
        <v>2364</v>
      </c>
      <c r="C4114" s="417" t="s">
        <v>791</v>
      </c>
      <c r="D4114" s="418" t="s">
        <v>337</v>
      </c>
      <c r="E4114" s="420">
        <v>57789</v>
      </c>
      <c r="F4114" s="413">
        <v>107.45</v>
      </c>
      <c r="G4114" s="414">
        <f t="shared" si="128"/>
        <v>537.82224290367617</v>
      </c>
      <c r="H4114" s="415">
        <f t="shared" si="129"/>
        <v>2.6891112145183809</v>
      </c>
    </row>
    <row r="4115" spans="1:8" ht="15" hidden="1" thickBot="1">
      <c r="A4115" s="409">
        <v>202202</v>
      </c>
      <c r="B4115" s="416" t="s">
        <v>2365</v>
      </c>
      <c r="C4115" s="417" t="s">
        <v>791</v>
      </c>
      <c r="D4115" s="418" t="s">
        <v>337</v>
      </c>
      <c r="E4115" s="420">
        <v>89325</v>
      </c>
      <c r="F4115" s="413">
        <v>107.45</v>
      </c>
      <c r="G4115" s="414">
        <f t="shared" si="128"/>
        <v>831.31689157747792</v>
      </c>
      <c r="H4115" s="415">
        <f t="shared" si="129"/>
        <v>4.1565844578873898</v>
      </c>
    </row>
    <row r="4116" spans="1:8" ht="15" hidden="1" thickBot="1">
      <c r="A4116" s="409">
        <v>202202</v>
      </c>
      <c r="B4116" s="416" t="s">
        <v>2366</v>
      </c>
      <c r="C4116" s="417" t="s">
        <v>791</v>
      </c>
      <c r="D4116" s="418" t="s">
        <v>339</v>
      </c>
      <c r="E4116" s="420">
        <v>447</v>
      </c>
      <c r="F4116" s="413">
        <v>107.45</v>
      </c>
      <c r="G4116" s="414">
        <f t="shared" si="128"/>
        <v>4.1600744532340626</v>
      </c>
      <c r="H4116" s="415">
        <f t="shared" si="129"/>
        <v>4.1600744532340626</v>
      </c>
    </row>
    <row r="4117" spans="1:8" ht="15" hidden="1" thickBot="1">
      <c r="A4117" s="409">
        <v>202202</v>
      </c>
      <c r="B4117" s="416" t="s">
        <v>2367</v>
      </c>
      <c r="C4117" s="417" t="s">
        <v>791</v>
      </c>
      <c r="D4117" s="418" t="s">
        <v>337</v>
      </c>
      <c r="E4117" s="420">
        <v>92130</v>
      </c>
      <c r="F4117" s="413">
        <v>107.45</v>
      </c>
      <c r="G4117" s="414">
        <f t="shared" si="128"/>
        <v>857.42205677059098</v>
      </c>
      <c r="H4117" s="415">
        <f t="shared" si="129"/>
        <v>4.2871102838529547</v>
      </c>
    </row>
    <row r="4118" spans="1:8" ht="15" hidden="1" thickBot="1">
      <c r="A4118" s="409">
        <v>202202</v>
      </c>
      <c r="B4118" s="416" t="s">
        <v>2368</v>
      </c>
      <c r="C4118" s="417" t="s">
        <v>791</v>
      </c>
      <c r="D4118" s="418" t="s">
        <v>337</v>
      </c>
      <c r="E4118" s="420">
        <v>89325</v>
      </c>
      <c r="F4118" s="413">
        <v>107.45</v>
      </c>
      <c r="G4118" s="414">
        <f t="shared" si="128"/>
        <v>831.31689157747792</v>
      </c>
      <c r="H4118" s="415">
        <f t="shared" si="129"/>
        <v>4.1565844578873898</v>
      </c>
    </row>
    <row r="4119" spans="1:8" ht="15" hidden="1" thickBot="1">
      <c r="A4119" s="409">
        <v>202202</v>
      </c>
      <c r="B4119" s="416" t="s">
        <v>2369</v>
      </c>
      <c r="C4119" s="417" t="s">
        <v>791</v>
      </c>
      <c r="D4119" s="418" t="s">
        <v>339</v>
      </c>
      <c r="E4119" s="420">
        <v>447</v>
      </c>
      <c r="F4119" s="413">
        <v>107.45</v>
      </c>
      <c r="G4119" s="414">
        <f t="shared" si="128"/>
        <v>4.1600744532340626</v>
      </c>
      <c r="H4119" s="415">
        <f t="shared" si="129"/>
        <v>4.1600744532340626</v>
      </c>
    </row>
    <row r="4120" spans="1:8" ht="15" hidden="1" thickBot="1">
      <c r="A4120" s="409">
        <v>202202</v>
      </c>
      <c r="B4120" s="416" t="s">
        <v>2370</v>
      </c>
      <c r="C4120" s="417" t="s">
        <v>791</v>
      </c>
      <c r="D4120" s="418" t="s">
        <v>337</v>
      </c>
      <c r="E4120" s="420">
        <v>89325</v>
      </c>
      <c r="F4120" s="413">
        <v>107.45</v>
      </c>
      <c r="G4120" s="414">
        <f t="shared" si="128"/>
        <v>831.31689157747792</v>
      </c>
      <c r="H4120" s="415">
        <f t="shared" si="129"/>
        <v>4.1565844578873898</v>
      </c>
    </row>
    <row r="4121" spans="1:8" ht="15" hidden="1" thickBot="1">
      <c r="A4121" s="409">
        <v>202202</v>
      </c>
      <c r="B4121" s="416" t="s">
        <v>2371</v>
      </c>
      <c r="C4121" s="417" t="s">
        <v>791</v>
      </c>
      <c r="D4121" s="418" t="s">
        <v>339</v>
      </c>
      <c r="E4121" s="420">
        <v>447</v>
      </c>
      <c r="F4121" s="413">
        <v>107.45</v>
      </c>
      <c r="G4121" s="414">
        <f t="shared" si="128"/>
        <v>4.1600744532340626</v>
      </c>
      <c r="H4121" s="415">
        <f t="shared" si="129"/>
        <v>4.1600744532340626</v>
      </c>
    </row>
    <row r="4122" spans="1:8" ht="15" hidden="1" thickBot="1">
      <c r="A4122" s="409">
        <v>202202</v>
      </c>
      <c r="B4122" s="416" t="s">
        <v>2372</v>
      </c>
      <c r="C4122" s="417" t="s">
        <v>791</v>
      </c>
      <c r="D4122" s="418" t="s">
        <v>337</v>
      </c>
      <c r="E4122" s="420">
        <v>95123</v>
      </c>
      <c r="F4122" s="413">
        <v>107.45</v>
      </c>
      <c r="G4122" s="414">
        <f t="shared" si="128"/>
        <v>885.27687296416934</v>
      </c>
      <c r="H4122" s="415">
        <f t="shared" si="129"/>
        <v>4.426384364820847</v>
      </c>
    </row>
    <row r="4123" spans="1:8" ht="15" hidden="1" thickBot="1">
      <c r="A4123" s="409">
        <v>202202</v>
      </c>
      <c r="B4123" s="416" t="s">
        <v>2373</v>
      </c>
      <c r="C4123" s="417" t="s">
        <v>791</v>
      </c>
      <c r="D4123" s="418" t="s">
        <v>339</v>
      </c>
      <c r="E4123" s="420">
        <v>476</v>
      </c>
      <c r="F4123" s="413">
        <v>107.45</v>
      </c>
      <c r="G4123" s="414">
        <f t="shared" si="128"/>
        <v>4.4299674267100979</v>
      </c>
      <c r="H4123" s="415">
        <f t="shared" si="129"/>
        <v>4.4299674267100979</v>
      </c>
    </row>
    <row r="4124" spans="1:8" ht="15" hidden="1" thickBot="1">
      <c r="A4124" s="409">
        <v>202202</v>
      </c>
      <c r="B4124" s="416" t="s">
        <v>2374</v>
      </c>
      <c r="C4124" s="417" t="s">
        <v>791</v>
      </c>
      <c r="D4124" s="418" t="s">
        <v>337</v>
      </c>
      <c r="E4124" s="420">
        <v>76981</v>
      </c>
      <c r="F4124" s="413">
        <v>107.45</v>
      </c>
      <c r="G4124" s="414">
        <f t="shared" si="128"/>
        <v>716.43555141926481</v>
      </c>
      <c r="H4124" s="415">
        <f t="shared" si="129"/>
        <v>3.582177757096324</v>
      </c>
    </row>
    <row r="4125" spans="1:8" ht="15" hidden="1" thickBot="1">
      <c r="A4125" s="409">
        <v>202202</v>
      </c>
      <c r="B4125" s="416" t="s">
        <v>2375</v>
      </c>
      <c r="C4125" s="417" t="s">
        <v>791</v>
      </c>
      <c r="D4125" s="418" t="s">
        <v>339</v>
      </c>
      <c r="E4125" s="420">
        <v>385</v>
      </c>
      <c r="F4125" s="413">
        <v>107.45</v>
      </c>
      <c r="G4125" s="414">
        <f t="shared" si="128"/>
        <v>3.5830618892508141</v>
      </c>
      <c r="H4125" s="415">
        <f t="shared" si="129"/>
        <v>3.5830618892508141</v>
      </c>
    </row>
    <row r="4126" spans="1:8" ht="15" hidden="1" thickBot="1">
      <c r="A4126" s="409">
        <v>202202</v>
      </c>
      <c r="B4126" s="416" t="s">
        <v>2376</v>
      </c>
      <c r="C4126" s="417" t="s">
        <v>791</v>
      </c>
      <c r="D4126" s="418" t="s">
        <v>337</v>
      </c>
      <c r="E4126" s="420">
        <v>92130</v>
      </c>
      <c r="F4126" s="413">
        <v>107.45</v>
      </c>
      <c r="G4126" s="414">
        <f t="shared" si="128"/>
        <v>857.42205677059098</v>
      </c>
      <c r="H4126" s="415">
        <f t="shared" si="129"/>
        <v>4.2871102838529547</v>
      </c>
    </row>
    <row r="4127" spans="1:8" ht="15" hidden="1" thickBot="1">
      <c r="A4127" s="409">
        <v>202202</v>
      </c>
      <c r="B4127" s="416" t="s">
        <v>2377</v>
      </c>
      <c r="C4127" s="417" t="s">
        <v>791</v>
      </c>
      <c r="D4127" s="418" t="s">
        <v>339</v>
      </c>
      <c r="E4127" s="420">
        <v>461</v>
      </c>
      <c r="F4127" s="413">
        <v>107.45</v>
      </c>
      <c r="G4127" s="414">
        <f t="shared" si="128"/>
        <v>4.2903676128431831</v>
      </c>
      <c r="H4127" s="415">
        <f t="shared" si="129"/>
        <v>4.2903676128431831</v>
      </c>
    </row>
    <row r="4128" spans="1:8" ht="15" hidden="1" thickBot="1">
      <c r="A4128" s="409">
        <v>202202</v>
      </c>
      <c r="B4128" s="416" t="s">
        <v>2378</v>
      </c>
      <c r="C4128" s="417" t="s">
        <v>791</v>
      </c>
      <c r="D4128" s="418" t="s">
        <v>337</v>
      </c>
      <c r="E4128" s="420">
        <v>99506</v>
      </c>
      <c r="F4128" s="413">
        <v>107.45</v>
      </c>
      <c r="G4128" s="414">
        <f t="shared" si="128"/>
        <v>926.06793857608193</v>
      </c>
      <c r="H4128" s="415">
        <f t="shared" si="129"/>
        <v>4.6303396928804093</v>
      </c>
    </row>
    <row r="4129" spans="1:8" ht="15" hidden="1" thickBot="1">
      <c r="A4129" s="409">
        <v>202202</v>
      </c>
      <c r="B4129" s="416" t="s">
        <v>2379</v>
      </c>
      <c r="C4129" s="417" t="s">
        <v>791</v>
      </c>
      <c r="D4129" s="418" t="s">
        <v>337</v>
      </c>
      <c r="E4129" s="420">
        <v>92130</v>
      </c>
      <c r="F4129" s="413">
        <v>107.45</v>
      </c>
      <c r="G4129" s="414">
        <f t="shared" si="128"/>
        <v>857.42205677059098</v>
      </c>
      <c r="H4129" s="415">
        <f t="shared" si="129"/>
        <v>4.2871102838529547</v>
      </c>
    </row>
    <row r="4130" spans="1:8" ht="15" hidden="1" thickBot="1">
      <c r="A4130" s="409">
        <v>202202</v>
      </c>
      <c r="B4130" s="416" t="s">
        <v>2380</v>
      </c>
      <c r="C4130" s="417" t="s">
        <v>791</v>
      </c>
      <c r="D4130" s="418" t="s">
        <v>339</v>
      </c>
      <c r="E4130" s="420">
        <v>461</v>
      </c>
      <c r="F4130" s="413">
        <v>107.45</v>
      </c>
      <c r="G4130" s="414">
        <f t="shared" si="128"/>
        <v>4.2903676128431831</v>
      </c>
      <c r="H4130" s="415">
        <f t="shared" si="129"/>
        <v>4.2903676128431831</v>
      </c>
    </row>
    <row r="4131" spans="1:8" ht="15" hidden="1" thickBot="1">
      <c r="A4131" s="409">
        <v>202202</v>
      </c>
      <c r="B4131" s="416" t="s">
        <v>2381</v>
      </c>
      <c r="C4131" s="417" t="s">
        <v>791</v>
      </c>
      <c r="D4131" s="418" t="s">
        <v>337</v>
      </c>
      <c r="E4131" s="420">
        <v>92130</v>
      </c>
      <c r="F4131" s="413">
        <v>107.45</v>
      </c>
      <c r="G4131" s="414">
        <f t="shared" si="128"/>
        <v>857.42205677059098</v>
      </c>
      <c r="H4131" s="415">
        <f t="shared" si="129"/>
        <v>4.2871102838529547</v>
      </c>
    </row>
    <row r="4132" spans="1:8" ht="15" hidden="1" thickBot="1">
      <c r="A4132" s="409">
        <v>202202</v>
      </c>
      <c r="B4132" s="416" t="s">
        <v>2382</v>
      </c>
      <c r="C4132" s="417" t="s">
        <v>791</v>
      </c>
      <c r="D4132" s="418" t="s">
        <v>339</v>
      </c>
      <c r="E4132" s="420">
        <v>461</v>
      </c>
      <c r="F4132" s="413">
        <v>107.45</v>
      </c>
      <c r="G4132" s="414">
        <f t="shared" si="128"/>
        <v>4.2903676128431831</v>
      </c>
      <c r="H4132" s="415">
        <f t="shared" si="129"/>
        <v>4.2903676128431831</v>
      </c>
    </row>
    <row r="4133" spans="1:8" ht="15" hidden="1" thickBot="1">
      <c r="A4133" s="409">
        <v>202202</v>
      </c>
      <c r="B4133" s="416" t="s">
        <v>2383</v>
      </c>
      <c r="C4133" s="417" t="s">
        <v>791</v>
      </c>
      <c r="D4133" s="418" t="s">
        <v>337</v>
      </c>
      <c r="E4133" s="420">
        <v>70470</v>
      </c>
      <c r="F4133" s="413">
        <v>107.45</v>
      </c>
      <c r="G4133" s="414">
        <f t="shared" si="128"/>
        <v>655.83992554676593</v>
      </c>
      <c r="H4133" s="415">
        <f t="shared" si="129"/>
        <v>3.2791996277338296</v>
      </c>
    </row>
    <row r="4134" spans="1:8" ht="15" hidden="1" thickBot="1">
      <c r="A4134" s="409">
        <v>202202</v>
      </c>
      <c r="B4134" s="416" t="s">
        <v>2384</v>
      </c>
      <c r="C4134" s="417" t="s">
        <v>791</v>
      </c>
      <c r="D4134" s="418" t="s">
        <v>337</v>
      </c>
      <c r="E4134" s="420">
        <v>85678</v>
      </c>
      <c r="F4134" s="413">
        <v>107.45</v>
      </c>
      <c r="G4134" s="414">
        <f t="shared" si="128"/>
        <v>797.37552349930195</v>
      </c>
      <c r="H4134" s="415">
        <f t="shared" si="129"/>
        <v>3.9868776174965097</v>
      </c>
    </row>
    <row r="4135" spans="1:8" ht="15" hidden="1" thickBot="1">
      <c r="A4135" s="409">
        <v>202202</v>
      </c>
      <c r="B4135" s="416" t="s">
        <v>2385</v>
      </c>
      <c r="C4135" s="417" t="s">
        <v>791</v>
      </c>
      <c r="D4135" s="418" t="s">
        <v>339</v>
      </c>
      <c r="E4135" s="420">
        <v>428</v>
      </c>
      <c r="F4135" s="413">
        <v>107.45</v>
      </c>
      <c r="G4135" s="414">
        <f t="shared" si="128"/>
        <v>3.9832480223359701</v>
      </c>
      <c r="H4135" s="415">
        <f t="shared" si="129"/>
        <v>3.9832480223359701</v>
      </c>
    </row>
    <row r="4136" spans="1:8" ht="15" hidden="1" thickBot="1">
      <c r="A4136" s="409">
        <v>202202</v>
      </c>
      <c r="B4136" s="416" t="s">
        <v>2386</v>
      </c>
      <c r="C4136" s="417" t="s">
        <v>791</v>
      </c>
      <c r="D4136" s="418" t="s">
        <v>337</v>
      </c>
      <c r="E4136" s="420">
        <v>73939</v>
      </c>
      <c r="F4136" s="413">
        <v>107.45</v>
      </c>
      <c r="G4136" s="414">
        <f t="shared" si="128"/>
        <v>688.12470916705445</v>
      </c>
      <c r="H4136" s="415">
        <f t="shared" si="129"/>
        <v>3.4406235458352721</v>
      </c>
    </row>
    <row r="4137" spans="1:8" ht="15" hidden="1" thickBot="1">
      <c r="A4137" s="409">
        <v>202202</v>
      </c>
      <c r="B4137" s="416" t="s">
        <v>2387</v>
      </c>
      <c r="C4137" s="417" t="s">
        <v>791</v>
      </c>
      <c r="D4137" s="418" t="s">
        <v>339</v>
      </c>
      <c r="E4137" s="420">
        <v>370</v>
      </c>
      <c r="F4137" s="413">
        <v>107.45</v>
      </c>
      <c r="G4137" s="414">
        <f t="shared" si="128"/>
        <v>3.4434620753838994</v>
      </c>
      <c r="H4137" s="415">
        <f t="shared" si="129"/>
        <v>3.4434620753838994</v>
      </c>
    </row>
    <row r="4138" spans="1:8" ht="15" hidden="1" thickBot="1">
      <c r="A4138" s="409">
        <v>202202</v>
      </c>
      <c r="B4138" s="416" t="s">
        <v>2388</v>
      </c>
      <c r="C4138" s="417" t="s">
        <v>791</v>
      </c>
      <c r="D4138" s="418" t="s">
        <v>337</v>
      </c>
      <c r="E4138" s="420">
        <v>73939</v>
      </c>
      <c r="F4138" s="413">
        <v>107.45</v>
      </c>
      <c r="G4138" s="414">
        <f t="shared" si="128"/>
        <v>688.12470916705445</v>
      </c>
      <c r="H4138" s="415">
        <f t="shared" si="129"/>
        <v>3.4406235458352721</v>
      </c>
    </row>
    <row r="4139" spans="1:8" ht="15" hidden="1" thickBot="1">
      <c r="A4139" s="409">
        <v>202202</v>
      </c>
      <c r="B4139" s="416" t="s">
        <v>2389</v>
      </c>
      <c r="C4139" s="417" t="s">
        <v>791</v>
      </c>
      <c r="D4139" s="418" t="s">
        <v>339</v>
      </c>
      <c r="E4139" s="420">
        <v>370</v>
      </c>
      <c r="F4139" s="413">
        <v>107.45</v>
      </c>
      <c r="G4139" s="414">
        <f t="shared" si="128"/>
        <v>3.4434620753838994</v>
      </c>
      <c r="H4139" s="415">
        <f t="shared" si="129"/>
        <v>3.4434620753838994</v>
      </c>
    </row>
    <row r="4140" spans="1:8" ht="15" hidden="1" thickBot="1">
      <c r="A4140" s="409">
        <v>202202</v>
      </c>
      <c r="B4140" s="416" t="s">
        <v>2390</v>
      </c>
      <c r="C4140" s="417" t="s">
        <v>791</v>
      </c>
      <c r="D4140" s="418" t="s">
        <v>337</v>
      </c>
      <c r="E4140" s="420">
        <v>43164</v>
      </c>
      <c r="F4140" s="413">
        <v>107.45</v>
      </c>
      <c r="G4140" s="414">
        <f t="shared" si="128"/>
        <v>401.71242438343415</v>
      </c>
      <c r="H4140" s="415">
        <f t="shared" si="129"/>
        <v>2.008562121917171</v>
      </c>
    </row>
    <row r="4141" spans="1:8" ht="15" hidden="1" thickBot="1">
      <c r="A4141" s="409">
        <v>202202</v>
      </c>
      <c r="B4141" s="416" t="s">
        <v>2391</v>
      </c>
      <c r="C4141" s="417" t="s">
        <v>791</v>
      </c>
      <c r="D4141" s="418" t="s">
        <v>339</v>
      </c>
      <c r="E4141" s="420">
        <v>216</v>
      </c>
      <c r="F4141" s="413">
        <v>107.45</v>
      </c>
      <c r="G4141" s="414">
        <f t="shared" si="128"/>
        <v>2.0102373196835739</v>
      </c>
      <c r="H4141" s="415">
        <f t="shared" si="129"/>
        <v>2.0102373196835739</v>
      </c>
    </row>
    <row r="4142" spans="1:8" ht="15" hidden="1" thickBot="1">
      <c r="A4142" s="409">
        <v>202202</v>
      </c>
      <c r="B4142" s="416" t="s">
        <v>2392</v>
      </c>
      <c r="C4142" s="417" t="s">
        <v>791</v>
      </c>
      <c r="D4142" s="418" t="s">
        <v>337</v>
      </c>
      <c r="E4142" s="420">
        <v>64488</v>
      </c>
      <c r="F4142" s="413">
        <v>107.45</v>
      </c>
      <c r="G4142" s="414">
        <f t="shared" si="128"/>
        <v>600.16751977664023</v>
      </c>
      <c r="H4142" s="415">
        <f t="shared" si="129"/>
        <v>3.000837598883201</v>
      </c>
    </row>
    <row r="4143" spans="1:8" ht="15" hidden="1" thickBot="1">
      <c r="A4143" s="409">
        <v>202202</v>
      </c>
      <c r="B4143" s="416" t="s">
        <v>2393</v>
      </c>
      <c r="C4143" s="417" t="s">
        <v>791</v>
      </c>
      <c r="D4143" s="418" t="s">
        <v>337</v>
      </c>
      <c r="E4143" s="420">
        <v>78209</v>
      </c>
      <c r="F4143" s="413">
        <v>107.45</v>
      </c>
      <c r="G4143" s="414">
        <f t="shared" si="128"/>
        <v>727.86412284783614</v>
      </c>
      <c r="H4143" s="415">
        <f t="shared" si="129"/>
        <v>3.6393206142391805</v>
      </c>
    </row>
    <row r="4144" spans="1:8" ht="15" hidden="1" thickBot="1">
      <c r="A4144" s="409">
        <v>202202</v>
      </c>
      <c r="B4144" s="416" t="s">
        <v>2394</v>
      </c>
      <c r="C4144" s="417" t="s">
        <v>791</v>
      </c>
      <c r="D4144" s="418" t="s">
        <v>339</v>
      </c>
      <c r="E4144" s="420">
        <v>391</v>
      </c>
      <c r="F4144" s="413">
        <v>107.45</v>
      </c>
      <c r="G4144" s="414">
        <f t="shared" si="128"/>
        <v>3.6389018147975802</v>
      </c>
      <c r="H4144" s="415">
        <f t="shared" si="129"/>
        <v>3.6389018147975802</v>
      </c>
    </row>
    <row r="4145" spans="1:8" ht="15" hidden="1" thickBot="1">
      <c r="A4145" s="409">
        <v>202202</v>
      </c>
      <c r="B4145" s="416" t="s">
        <v>2395</v>
      </c>
      <c r="C4145" s="417" t="s">
        <v>791</v>
      </c>
      <c r="D4145" s="418" t="s">
        <v>337</v>
      </c>
      <c r="E4145" s="420">
        <v>84510</v>
      </c>
      <c r="F4145" s="413">
        <v>107.45</v>
      </c>
      <c r="G4145" s="414">
        <f t="shared" si="128"/>
        <v>786.50535132619825</v>
      </c>
      <c r="H4145" s="415">
        <f t="shared" si="129"/>
        <v>3.9325267566309914</v>
      </c>
    </row>
    <row r="4146" spans="1:8" ht="15" hidden="1" thickBot="1">
      <c r="A4146" s="409">
        <v>202202</v>
      </c>
      <c r="B4146" s="416" t="s">
        <v>2396</v>
      </c>
      <c r="C4146" s="417" t="s">
        <v>791</v>
      </c>
      <c r="D4146" s="418" t="s">
        <v>339</v>
      </c>
      <c r="E4146" s="420">
        <v>423</v>
      </c>
      <c r="F4146" s="413">
        <v>107.45</v>
      </c>
      <c r="G4146" s="414">
        <f t="shared" si="128"/>
        <v>3.9367147510469986</v>
      </c>
      <c r="H4146" s="415">
        <f t="shared" si="129"/>
        <v>3.9367147510469986</v>
      </c>
    </row>
    <row r="4147" spans="1:8" ht="15" hidden="1" thickBot="1">
      <c r="A4147" s="409">
        <v>202202</v>
      </c>
      <c r="B4147" s="416" t="s">
        <v>2397</v>
      </c>
      <c r="C4147" s="417" t="s">
        <v>791</v>
      </c>
      <c r="D4147" s="418" t="s">
        <v>337</v>
      </c>
      <c r="E4147" s="420">
        <v>41868</v>
      </c>
      <c r="F4147" s="413">
        <v>107.45</v>
      </c>
      <c r="G4147" s="414">
        <f t="shared" si="128"/>
        <v>389.65100046533269</v>
      </c>
      <c r="H4147" s="415">
        <f t="shared" si="129"/>
        <v>1.9482550023266634</v>
      </c>
    </row>
    <row r="4148" spans="1:8" ht="15" hidden="1" thickBot="1">
      <c r="A4148" s="409">
        <v>202202</v>
      </c>
      <c r="B4148" s="416" t="s">
        <v>2398</v>
      </c>
      <c r="C4148" s="417" t="s">
        <v>791</v>
      </c>
      <c r="D4148" s="418" t="s">
        <v>339</v>
      </c>
      <c r="E4148" s="420">
        <v>209</v>
      </c>
      <c r="F4148" s="413">
        <v>107.45</v>
      </c>
      <c r="G4148" s="414">
        <f t="shared" si="128"/>
        <v>1.9450907398790134</v>
      </c>
      <c r="H4148" s="415">
        <f t="shared" si="129"/>
        <v>1.9450907398790134</v>
      </c>
    </row>
    <row r="4149" spans="1:8" ht="15" hidden="1" thickBot="1">
      <c r="A4149" s="409">
        <v>202202</v>
      </c>
      <c r="B4149" s="416" t="s">
        <v>2399</v>
      </c>
      <c r="C4149" s="417" t="s">
        <v>791</v>
      </c>
      <c r="D4149" s="418" t="s">
        <v>337</v>
      </c>
      <c r="E4149" s="420">
        <v>67320</v>
      </c>
      <c r="F4149" s="413">
        <v>107.45</v>
      </c>
      <c r="G4149" s="414">
        <f t="shared" si="128"/>
        <v>626.52396463471382</v>
      </c>
      <c r="H4149" s="415">
        <f t="shared" si="129"/>
        <v>3.1326198231735689</v>
      </c>
    </row>
    <row r="4150" spans="1:8" ht="15" hidden="1" thickBot="1">
      <c r="A4150" s="409">
        <v>202202</v>
      </c>
      <c r="B4150" s="416" t="s">
        <v>2400</v>
      </c>
      <c r="C4150" s="417" t="s">
        <v>791</v>
      </c>
      <c r="D4150" s="418" t="s">
        <v>339</v>
      </c>
      <c r="E4150" s="420">
        <v>337</v>
      </c>
      <c r="F4150" s="413">
        <v>107.45</v>
      </c>
      <c r="G4150" s="414">
        <f t="shared" si="128"/>
        <v>3.1363424848766868</v>
      </c>
      <c r="H4150" s="415">
        <f t="shared" si="129"/>
        <v>3.1363424848766868</v>
      </c>
    </row>
    <row r="4151" spans="1:8" ht="15" hidden="1" thickBot="1">
      <c r="A4151" s="409">
        <v>202202</v>
      </c>
      <c r="B4151" s="416" t="s">
        <v>2401</v>
      </c>
      <c r="C4151" s="417" t="s">
        <v>791</v>
      </c>
      <c r="D4151" s="418" t="s">
        <v>337</v>
      </c>
      <c r="E4151" s="420">
        <v>102348</v>
      </c>
      <c r="F4151" s="413">
        <v>107.45</v>
      </c>
      <c r="G4151" s="414">
        <f t="shared" si="128"/>
        <v>952.51744997673336</v>
      </c>
      <c r="H4151" s="415">
        <f t="shared" si="129"/>
        <v>4.7625872498836666</v>
      </c>
    </row>
    <row r="4152" spans="1:8" ht="15" hidden="1" thickBot="1">
      <c r="A4152" s="409">
        <v>202202</v>
      </c>
      <c r="B4152" s="416" t="s">
        <v>2402</v>
      </c>
      <c r="C4152" s="417" t="s">
        <v>791</v>
      </c>
      <c r="D4152" s="418" t="s">
        <v>339</v>
      </c>
      <c r="E4152" s="420">
        <v>512</v>
      </c>
      <c r="F4152" s="413">
        <v>107.45</v>
      </c>
      <c r="G4152" s="414">
        <f t="shared" si="128"/>
        <v>4.7650069799906936</v>
      </c>
      <c r="H4152" s="415">
        <f t="shared" si="129"/>
        <v>4.7650069799906936</v>
      </c>
    </row>
    <row r="4153" spans="1:8" ht="15" hidden="1" thickBot="1">
      <c r="A4153" s="409">
        <v>202202</v>
      </c>
      <c r="B4153" s="416" t="s">
        <v>2403</v>
      </c>
      <c r="C4153" s="417" t="s">
        <v>791</v>
      </c>
      <c r="D4153" s="418" t="s">
        <v>337</v>
      </c>
      <c r="E4153" s="420">
        <v>102348</v>
      </c>
      <c r="F4153" s="413">
        <v>107.45</v>
      </c>
      <c r="G4153" s="414">
        <f t="shared" si="128"/>
        <v>952.51744997673336</v>
      </c>
      <c r="H4153" s="415">
        <f t="shared" si="129"/>
        <v>4.7625872498836666</v>
      </c>
    </row>
    <row r="4154" spans="1:8" ht="15" hidden="1" thickBot="1">
      <c r="A4154" s="409">
        <v>202202</v>
      </c>
      <c r="B4154" s="416" t="s">
        <v>2404</v>
      </c>
      <c r="C4154" s="417" t="s">
        <v>791</v>
      </c>
      <c r="D4154" s="418" t="s">
        <v>339</v>
      </c>
      <c r="E4154" s="420">
        <v>512</v>
      </c>
      <c r="F4154" s="413">
        <v>107.45</v>
      </c>
      <c r="G4154" s="414">
        <f t="shared" si="128"/>
        <v>4.7650069799906936</v>
      </c>
      <c r="H4154" s="415">
        <f t="shared" si="129"/>
        <v>4.7650069799906936</v>
      </c>
    </row>
    <row r="4155" spans="1:8" ht="15" hidden="1" thickBot="1">
      <c r="A4155" s="409">
        <v>202202</v>
      </c>
      <c r="B4155" s="416" t="s">
        <v>2405</v>
      </c>
      <c r="C4155" s="417" t="s">
        <v>791</v>
      </c>
      <c r="D4155" s="418" t="s">
        <v>337</v>
      </c>
      <c r="E4155" s="420">
        <v>81375</v>
      </c>
      <c r="F4155" s="413">
        <v>107.45</v>
      </c>
      <c r="G4155" s="414">
        <f t="shared" si="128"/>
        <v>757.32899022801303</v>
      </c>
      <c r="H4155" s="415">
        <f t="shared" si="129"/>
        <v>3.7866449511400653</v>
      </c>
    </row>
    <row r="4156" spans="1:8" ht="15" hidden="1" thickBot="1">
      <c r="A4156" s="409">
        <v>202202</v>
      </c>
      <c r="B4156" s="416" t="s">
        <v>2406</v>
      </c>
      <c r="C4156" s="417" t="s">
        <v>791</v>
      </c>
      <c r="D4156" s="418" t="s">
        <v>339</v>
      </c>
      <c r="E4156" s="420">
        <v>407</v>
      </c>
      <c r="F4156" s="413">
        <v>107.45</v>
      </c>
      <c r="G4156" s="414">
        <f t="shared" si="128"/>
        <v>3.7878082829222892</v>
      </c>
      <c r="H4156" s="415">
        <f t="shared" si="129"/>
        <v>3.7878082829222892</v>
      </c>
    </row>
    <row r="4157" spans="1:8" ht="15" hidden="1" thickBot="1">
      <c r="A4157" s="409">
        <v>202202</v>
      </c>
      <c r="B4157" s="416" t="s">
        <v>2407</v>
      </c>
      <c r="C4157" s="417" t="s">
        <v>791</v>
      </c>
      <c r="D4157" s="418" t="s">
        <v>337</v>
      </c>
      <c r="E4157" s="420">
        <v>102348</v>
      </c>
      <c r="F4157" s="413">
        <v>107.45</v>
      </c>
      <c r="G4157" s="414">
        <f t="shared" si="128"/>
        <v>952.51744997673336</v>
      </c>
      <c r="H4157" s="415">
        <f t="shared" si="129"/>
        <v>4.7625872498836666</v>
      </c>
    </row>
    <row r="4158" spans="1:8" ht="15" hidden="1" thickBot="1">
      <c r="A4158" s="409">
        <v>202202</v>
      </c>
      <c r="B4158" s="416" t="s">
        <v>2408</v>
      </c>
      <c r="C4158" s="417" t="s">
        <v>791</v>
      </c>
      <c r="D4158" s="418" t="s">
        <v>339</v>
      </c>
      <c r="E4158" s="420">
        <v>512</v>
      </c>
      <c r="F4158" s="413">
        <v>107.45</v>
      </c>
      <c r="G4158" s="414">
        <f t="shared" si="128"/>
        <v>4.7650069799906936</v>
      </c>
      <c r="H4158" s="415">
        <f t="shared" si="129"/>
        <v>4.7650069799906936</v>
      </c>
    </row>
    <row r="4159" spans="1:8" ht="15" hidden="1" thickBot="1">
      <c r="A4159" s="409">
        <v>202202</v>
      </c>
      <c r="B4159" s="416" t="s">
        <v>2409</v>
      </c>
      <c r="C4159" s="417" t="s">
        <v>791</v>
      </c>
      <c r="D4159" s="418" t="s">
        <v>337</v>
      </c>
      <c r="E4159" s="420">
        <v>67157</v>
      </c>
      <c r="F4159" s="413">
        <v>107.45</v>
      </c>
      <c r="G4159" s="414">
        <f t="shared" si="128"/>
        <v>625.00697999069337</v>
      </c>
      <c r="H4159" s="415">
        <f t="shared" si="129"/>
        <v>3.1250348999534667</v>
      </c>
    </row>
    <row r="4160" spans="1:8" ht="15" hidden="1" thickBot="1">
      <c r="A4160" s="409">
        <v>202202</v>
      </c>
      <c r="B4160" s="416" t="s">
        <v>2410</v>
      </c>
      <c r="C4160" s="417" t="s">
        <v>791</v>
      </c>
      <c r="D4160" s="418" t="s">
        <v>337</v>
      </c>
      <c r="E4160" s="420">
        <v>83882</v>
      </c>
      <c r="F4160" s="413">
        <v>107.45</v>
      </c>
      <c r="G4160" s="414">
        <f t="shared" si="128"/>
        <v>780.66077245230338</v>
      </c>
      <c r="H4160" s="415">
        <f t="shared" si="129"/>
        <v>3.903303862261517</v>
      </c>
    </row>
    <row r="4161" spans="1:8" ht="15" hidden="1" thickBot="1">
      <c r="A4161" s="409">
        <v>202202</v>
      </c>
      <c r="B4161" s="416" t="s">
        <v>2411</v>
      </c>
      <c r="C4161" s="417" t="s">
        <v>791</v>
      </c>
      <c r="D4161" s="418" t="s">
        <v>337</v>
      </c>
      <c r="E4161" s="420">
        <v>48880</v>
      </c>
      <c r="F4161" s="413">
        <v>107.45</v>
      </c>
      <c r="G4161" s="414">
        <f t="shared" si="128"/>
        <v>454.90926012098652</v>
      </c>
      <c r="H4161" s="415">
        <f t="shared" si="129"/>
        <v>2.2745463006049325</v>
      </c>
    </row>
    <row r="4162" spans="1:8" ht="15" hidden="1" thickBot="1">
      <c r="A4162" s="409">
        <v>202202</v>
      </c>
      <c r="B4162" s="416" t="s">
        <v>2412</v>
      </c>
      <c r="C4162" s="417" t="s">
        <v>791</v>
      </c>
      <c r="D4162" s="418" t="s">
        <v>339</v>
      </c>
      <c r="E4162" s="420">
        <v>244</v>
      </c>
      <c r="F4162" s="413">
        <v>107.45</v>
      </c>
      <c r="G4162" s="414">
        <f t="shared" ref="G4162:G4225" si="130">+E4162/F4162</f>
        <v>2.2708236389018146</v>
      </c>
      <c r="H4162" s="415">
        <f t="shared" ref="H4162:H4225" si="131">IF(D4162="TB",G4162/200,IF(D4162="LT",G4162,"VER"))</f>
        <v>2.2708236389018146</v>
      </c>
    </row>
    <row r="4163" spans="1:8" ht="15" hidden="1" thickBot="1">
      <c r="A4163" s="409">
        <v>202202</v>
      </c>
      <c r="B4163" s="416" t="s">
        <v>2413</v>
      </c>
      <c r="C4163" s="417" t="s">
        <v>791</v>
      </c>
      <c r="D4163" s="418" t="s">
        <v>337</v>
      </c>
      <c r="E4163" s="420">
        <v>68422</v>
      </c>
      <c r="F4163" s="413">
        <v>107.45</v>
      </c>
      <c r="G4163" s="414">
        <f t="shared" si="130"/>
        <v>636.77989762680318</v>
      </c>
      <c r="H4163" s="415">
        <f t="shared" si="131"/>
        <v>3.1838994881340157</v>
      </c>
    </row>
    <row r="4164" spans="1:8" ht="15" hidden="1" thickBot="1">
      <c r="A4164" s="409">
        <v>202202</v>
      </c>
      <c r="B4164" s="416" t="s">
        <v>2414</v>
      </c>
      <c r="C4164" s="417" t="s">
        <v>791</v>
      </c>
      <c r="D4164" s="418" t="s">
        <v>337</v>
      </c>
      <c r="E4164" s="420">
        <v>75789</v>
      </c>
      <c r="F4164" s="413">
        <v>107.45</v>
      </c>
      <c r="G4164" s="414">
        <f t="shared" si="130"/>
        <v>705.34201954397395</v>
      </c>
      <c r="H4164" s="415">
        <f t="shared" si="131"/>
        <v>3.5267100977198695</v>
      </c>
    </row>
    <row r="4165" spans="1:8" ht="15" hidden="1" thickBot="1">
      <c r="A4165" s="409">
        <v>202202</v>
      </c>
      <c r="B4165" s="416" t="s">
        <v>2415</v>
      </c>
      <c r="C4165" s="417" t="s">
        <v>791</v>
      </c>
      <c r="D4165" s="418" t="s">
        <v>337</v>
      </c>
      <c r="E4165" s="420">
        <v>102601</v>
      </c>
      <c r="F4165" s="413">
        <v>107.45</v>
      </c>
      <c r="G4165" s="414">
        <f t="shared" si="130"/>
        <v>954.87203350395532</v>
      </c>
      <c r="H4165" s="415">
        <f t="shared" si="131"/>
        <v>4.7743601675197764</v>
      </c>
    </row>
    <row r="4166" spans="1:8" ht="15" hidden="1" thickBot="1">
      <c r="A4166" s="409">
        <v>202202</v>
      </c>
      <c r="B4166" s="416" t="s">
        <v>2416</v>
      </c>
      <c r="C4166" s="417" t="s">
        <v>2417</v>
      </c>
      <c r="D4166" s="418" t="s">
        <v>381</v>
      </c>
      <c r="E4166" s="420">
        <v>2306</v>
      </c>
      <c r="F4166" s="413">
        <v>107.45</v>
      </c>
      <c r="G4166" s="414">
        <f t="shared" si="130"/>
        <v>21.461144718473708</v>
      </c>
      <c r="H4166" s="415" t="str">
        <f t="shared" si="131"/>
        <v>VER</v>
      </c>
    </row>
    <row r="4167" spans="1:8" ht="15" hidden="1" thickBot="1">
      <c r="A4167" s="409">
        <v>202202</v>
      </c>
      <c r="B4167" s="416" t="s">
        <v>2418</v>
      </c>
      <c r="C4167" s="417" t="s">
        <v>2417</v>
      </c>
      <c r="D4167" s="418" t="s">
        <v>337</v>
      </c>
      <c r="E4167" s="420">
        <v>19797</v>
      </c>
      <c r="F4167" s="413">
        <v>107.45</v>
      </c>
      <c r="G4167" s="414">
        <f t="shared" si="130"/>
        <v>184.24383434155422</v>
      </c>
      <c r="H4167" s="415">
        <f t="shared" si="131"/>
        <v>0.92121917170777112</v>
      </c>
    </row>
    <row r="4168" spans="1:8" ht="15" hidden="1" thickBot="1">
      <c r="A4168" s="409">
        <v>202202</v>
      </c>
      <c r="B4168" s="416" t="s">
        <v>2419</v>
      </c>
      <c r="C4168" s="417" t="s">
        <v>2420</v>
      </c>
      <c r="D4168" s="418" t="s">
        <v>337</v>
      </c>
      <c r="E4168" s="420">
        <v>20305</v>
      </c>
      <c r="F4168" s="413">
        <v>107.45</v>
      </c>
      <c r="G4168" s="414">
        <f t="shared" si="130"/>
        <v>188.97161470451371</v>
      </c>
      <c r="H4168" s="415">
        <f t="shared" si="131"/>
        <v>0.94485807352256856</v>
      </c>
    </row>
    <row r="4169" spans="1:8" ht="15" hidden="1" thickBot="1">
      <c r="A4169" s="409">
        <v>202202</v>
      </c>
      <c r="B4169" s="416" t="s">
        <v>2421</v>
      </c>
      <c r="C4169" s="417" t="s">
        <v>2420</v>
      </c>
      <c r="D4169" s="418" t="s">
        <v>339</v>
      </c>
      <c r="E4169" s="420">
        <v>101</v>
      </c>
      <c r="F4169" s="413">
        <v>107.45</v>
      </c>
      <c r="G4169" s="414">
        <f t="shared" si="130"/>
        <v>0.93997208003722654</v>
      </c>
      <c r="H4169" s="415">
        <f t="shared" si="131"/>
        <v>0.93997208003722654</v>
      </c>
    </row>
    <row r="4170" spans="1:8" ht="15" hidden="1" thickBot="1">
      <c r="A4170" s="409">
        <v>202202</v>
      </c>
      <c r="B4170" s="416" t="s">
        <v>2422</v>
      </c>
      <c r="C4170" s="417" t="s">
        <v>2417</v>
      </c>
      <c r="D4170" s="418" t="s">
        <v>337</v>
      </c>
      <c r="E4170" s="420">
        <v>37456</v>
      </c>
      <c r="F4170" s="413">
        <v>107.45</v>
      </c>
      <c r="G4170" s="414">
        <f t="shared" si="130"/>
        <v>348.59004187994412</v>
      </c>
      <c r="H4170" s="415">
        <f t="shared" si="131"/>
        <v>1.7429502093997207</v>
      </c>
    </row>
    <row r="4171" spans="1:8" ht="15" hidden="1" thickBot="1">
      <c r="A4171" s="409">
        <v>202202</v>
      </c>
      <c r="B4171" s="416" t="s">
        <v>2423</v>
      </c>
      <c r="C4171" s="417" t="s">
        <v>2417</v>
      </c>
      <c r="D4171" s="418" t="s">
        <v>339</v>
      </c>
      <c r="E4171" s="420">
        <v>187</v>
      </c>
      <c r="F4171" s="413">
        <v>107.45</v>
      </c>
      <c r="G4171" s="414">
        <f t="shared" si="130"/>
        <v>1.7403443462075383</v>
      </c>
      <c r="H4171" s="415">
        <f t="shared" si="131"/>
        <v>1.7403443462075383</v>
      </c>
    </row>
    <row r="4172" spans="1:8" ht="15" hidden="1" thickBot="1">
      <c r="A4172" s="409">
        <v>202202</v>
      </c>
      <c r="B4172" s="416" t="s">
        <v>2424</v>
      </c>
      <c r="C4172" s="417" t="s">
        <v>2417</v>
      </c>
      <c r="D4172" s="418" t="s">
        <v>337</v>
      </c>
      <c r="E4172" s="420">
        <v>19591</v>
      </c>
      <c r="F4172" s="413">
        <v>107.45</v>
      </c>
      <c r="G4172" s="414">
        <f t="shared" si="130"/>
        <v>182.32666356444858</v>
      </c>
      <c r="H4172" s="415">
        <f t="shared" si="131"/>
        <v>0.91163331782224288</v>
      </c>
    </row>
    <row r="4173" spans="1:8" ht="15" hidden="1" thickBot="1">
      <c r="A4173" s="409">
        <v>202202</v>
      </c>
      <c r="B4173" s="416" t="s">
        <v>2425</v>
      </c>
      <c r="C4173" s="417" t="s">
        <v>2417</v>
      </c>
      <c r="D4173" s="418" t="s">
        <v>339</v>
      </c>
      <c r="E4173" s="420">
        <v>97.95</v>
      </c>
      <c r="F4173" s="413">
        <v>107.45</v>
      </c>
      <c r="G4173" s="414">
        <f t="shared" si="130"/>
        <v>0.91158678455095399</v>
      </c>
      <c r="H4173" s="415">
        <f t="shared" si="131"/>
        <v>0.91158678455095399</v>
      </c>
    </row>
    <row r="4174" spans="1:8" ht="15" hidden="1" thickBot="1">
      <c r="A4174" s="409">
        <v>202202</v>
      </c>
      <c r="B4174" s="416" t="s">
        <v>2426</v>
      </c>
      <c r="C4174" s="417" t="s">
        <v>2417</v>
      </c>
      <c r="D4174" s="418" t="s">
        <v>337</v>
      </c>
      <c r="E4174" s="420">
        <v>19847</v>
      </c>
      <c r="F4174" s="413">
        <v>107.45</v>
      </c>
      <c r="G4174" s="414">
        <f t="shared" si="130"/>
        <v>184.70916705444392</v>
      </c>
      <c r="H4174" s="415">
        <f t="shared" si="131"/>
        <v>0.92354583527221967</v>
      </c>
    </row>
    <row r="4175" spans="1:8" ht="15" hidden="1" thickBot="1">
      <c r="A4175" s="409">
        <v>202202</v>
      </c>
      <c r="B4175" s="416" t="s">
        <v>2427</v>
      </c>
      <c r="C4175" s="417" t="s">
        <v>2417</v>
      </c>
      <c r="D4175" s="418" t="s">
        <v>337</v>
      </c>
      <c r="E4175" s="420">
        <v>19847</v>
      </c>
      <c r="F4175" s="413">
        <v>107.45</v>
      </c>
      <c r="G4175" s="414">
        <f t="shared" si="130"/>
        <v>184.70916705444392</v>
      </c>
      <c r="H4175" s="415">
        <f t="shared" si="131"/>
        <v>0.92354583527221967</v>
      </c>
    </row>
    <row r="4176" spans="1:8" ht="15" hidden="1" thickBot="1">
      <c r="A4176" s="409">
        <v>202202</v>
      </c>
      <c r="B4176" s="416" t="s">
        <v>2428</v>
      </c>
      <c r="C4176" s="417" t="s">
        <v>2417</v>
      </c>
      <c r="D4176" s="418" t="s">
        <v>339</v>
      </c>
      <c r="E4176" s="420">
        <v>99.22</v>
      </c>
      <c r="F4176" s="413">
        <v>107.45</v>
      </c>
      <c r="G4176" s="414">
        <f t="shared" si="130"/>
        <v>0.92340623545835265</v>
      </c>
      <c r="H4176" s="415">
        <f t="shared" si="131"/>
        <v>0.92340623545835265</v>
      </c>
    </row>
    <row r="4177" spans="1:8" ht="15" hidden="1" thickBot="1">
      <c r="A4177" s="409">
        <v>202202</v>
      </c>
      <c r="B4177" s="416" t="s">
        <v>2429</v>
      </c>
      <c r="C4177" s="417" t="s">
        <v>2417</v>
      </c>
      <c r="D4177" s="418" t="s">
        <v>337</v>
      </c>
      <c r="E4177" s="420">
        <v>40952</v>
      </c>
      <c r="F4177" s="413">
        <v>107.45</v>
      </c>
      <c r="G4177" s="414">
        <f t="shared" si="130"/>
        <v>381.12610516519311</v>
      </c>
      <c r="H4177" s="415">
        <f t="shared" si="131"/>
        <v>1.9056305258259656</v>
      </c>
    </row>
    <row r="4178" spans="1:8" ht="15" hidden="1" thickBot="1">
      <c r="A4178" s="409">
        <v>202202</v>
      </c>
      <c r="B4178" s="416" t="s">
        <v>2430</v>
      </c>
      <c r="C4178" s="417" t="s">
        <v>2417</v>
      </c>
      <c r="D4178" s="418" t="s">
        <v>339</v>
      </c>
      <c r="E4178" s="420">
        <v>205</v>
      </c>
      <c r="F4178" s="413">
        <v>107.45</v>
      </c>
      <c r="G4178" s="414">
        <f t="shared" si="130"/>
        <v>1.9078641228478361</v>
      </c>
      <c r="H4178" s="415">
        <f t="shared" si="131"/>
        <v>1.9078641228478361</v>
      </c>
    </row>
    <row r="4179" spans="1:8" ht="15" hidden="1" thickBot="1">
      <c r="A4179" s="409">
        <v>202202</v>
      </c>
      <c r="B4179" s="416" t="s">
        <v>2431</v>
      </c>
      <c r="C4179" s="417" t="s">
        <v>2417</v>
      </c>
      <c r="D4179" s="418" t="s">
        <v>337</v>
      </c>
      <c r="E4179" s="420">
        <v>56240</v>
      </c>
      <c r="F4179" s="413">
        <v>107.45</v>
      </c>
      <c r="G4179" s="414">
        <f t="shared" si="130"/>
        <v>523.40623545835274</v>
      </c>
      <c r="H4179" s="415">
        <f t="shared" si="131"/>
        <v>2.6170311772917638</v>
      </c>
    </row>
    <row r="4180" spans="1:8" ht="15" hidden="1" thickBot="1">
      <c r="A4180" s="409">
        <v>202202</v>
      </c>
      <c r="B4180" s="416" t="s">
        <v>2432</v>
      </c>
      <c r="C4180" s="417" t="s">
        <v>2417</v>
      </c>
      <c r="D4180" s="418" t="s">
        <v>339</v>
      </c>
      <c r="E4180" s="420">
        <v>281</v>
      </c>
      <c r="F4180" s="413">
        <v>107.45</v>
      </c>
      <c r="G4180" s="414">
        <f t="shared" si="130"/>
        <v>2.6151698464402049</v>
      </c>
      <c r="H4180" s="415">
        <f t="shared" si="131"/>
        <v>2.6151698464402049</v>
      </c>
    </row>
    <row r="4181" spans="1:8" ht="15" hidden="1" thickBot="1">
      <c r="A4181" s="409">
        <v>202202</v>
      </c>
      <c r="B4181" s="416" t="s">
        <v>2433</v>
      </c>
      <c r="C4181" s="417" t="s">
        <v>2417</v>
      </c>
      <c r="D4181" s="418" t="s">
        <v>337</v>
      </c>
      <c r="E4181" s="420">
        <v>48060</v>
      </c>
      <c r="F4181" s="413">
        <v>107.45</v>
      </c>
      <c r="G4181" s="414">
        <f t="shared" si="130"/>
        <v>447.27780362959516</v>
      </c>
      <c r="H4181" s="415">
        <f t="shared" si="131"/>
        <v>2.236389018147976</v>
      </c>
    </row>
    <row r="4182" spans="1:8" ht="15" hidden="1" thickBot="1">
      <c r="A4182" s="409">
        <v>202202</v>
      </c>
      <c r="B4182" s="416" t="s">
        <v>2434</v>
      </c>
      <c r="C4182" s="417" t="s">
        <v>2417</v>
      </c>
      <c r="D4182" s="418" t="s">
        <v>337</v>
      </c>
      <c r="E4182" s="420">
        <v>44847</v>
      </c>
      <c r="F4182" s="413">
        <v>107.45</v>
      </c>
      <c r="G4182" s="414">
        <f t="shared" si="130"/>
        <v>417.37552349930201</v>
      </c>
      <c r="H4182" s="415">
        <f t="shared" si="131"/>
        <v>2.0868776174965102</v>
      </c>
    </row>
    <row r="4183" spans="1:8" ht="15" hidden="1" thickBot="1">
      <c r="A4183" s="409">
        <v>202202</v>
      </c>
      <c r="B4183" s="416" t="s">
        <v>2435</v>
      </c>
      <c r="C4183" s="417" t="s">
        <v>2417</v>
      </c>
      <c r="D4183" s="418" t="s">
        <v>337</v>
      </c>
      <c r="E4183" s="420">
        <v>69288</v>
      </c>
      <c r="F4183" s="413">
        <v>107.45</v>
      </c>
      <c r="G4183" s="414">
        <f t="shared" si="130"/>
        <v>644.83946021405302</v>
      </c>
      <c r="H4183" s="415">
        <f t="shared" si="131"/>
        <v>3.2241973010702649</v>
      </c>
    </row>
    <row r="4184" spans="1:8" ht="15" hidden="1" thickBot="1">
      <c r="A4184" s="409">
        <v>202202</v>
      </c>
      <c r="B4184" s="416" t="s">
        <v>2436</v>
      </c>
      <c r="C4184" s="417" t="s">
        <v>2417</v>
      </c>
      <c r="D4184" s="418" t="s">
        <v>339</v>
      </c>
      <c r="E4184" s="420">
        <v>346</v>
      </c>
      <c r="F4184" s="413">
        <v>107.45</v>
      </c>
      <c r="G4184" s="414">
        <f t="shared" si="130"/>
        <v>3.2201023731968355</v>
      </c>
      <c r="H4184" s="415">
        <f t="shared" si="131"/>
        <v>3.2201023731968355</v>
      </c>
    </row>
    <row r="4185" spans="1:8" ht="15" hidden="1" thickBot="1">
      <c r="A4185" s="409">
        <v>202202</v>
      </c>
      <c r="B4185" s="416" t="s">
        <v>2437</v>
      </c>
      <c r="C4185" s="417" t="s">
        <v>2417</v>
      </c>
      <c r="D4185" s="418" t="s">
        <v>337</v>
      </c>
      <c r="E4185" s="420">
        <v>19847</v>
      </c>
      <c r="F4185" s="413">
        <v>107.45</v>
      </c>
      <c r="G4185" s="414">
        <f t="shared" si="130"/>
        <v>184.70916705444392</v>
      </c>
      <c r="H4185" s="415">
        <f t="shared" si="131"/>
        <v>0.92354583527221967</v>
      </c>
    </row>
    <row r="4186" spans="1:8" ht="15" hidden="1" thickBot="1">
      <c r="A4186" s="409">
        <v>202202</v>
      </c>
      <c r="B4186" s="416" t="s">
        <v>2438</v>
      </c>
      <c r="C4186" s="417" t="s">
        <v>2417</v>
      </c>
      <c r="D4186" s="418" t="s">
        <v>339</v>
      </c>
      <c r="E4186" s="420">
        <v>99.22</v>
      </c>
      <c r="F4186" s="413">
        <v>107.45</v>
      </c>
      <c r="G4186" s="414">
        <f t="shared" si="130"/>
        <v>0.92340623545835265</v>
      </c>
      <c r="H4186" s="415">
        <f t="shared" si="131"/>
        <v>0.92340623545835265</v>
      </c>
    </row>
    <row r="4187" spans="1:8" ht="15" hidden="1" thickBot="1">
      <c r="A4187" s="409">
        <v>202202</v>
      </c>
      <c r="B4187" s="416" t="s">
        <v>2439</v>
      </c>
      <c r="C4187" s="417" t="s">
        <v>2417</v>
      </c>
      <c r="D4187" s="418" t="s">
        <v>337</v>
      </c>
      <c r="E4187" s="420">
        <v>40119</v>
      </c>
      <c r="F4187" s="413">
        <v>107.45</v>
      </c>
      <c r="G4187" s="414">
        <f t="shared" si="130"/>
        <v>373.37366216845044</v>
      </c>
      <c r="H4187" s="415">
        <f t="shared" si="131"/>
        <v>1.8668683108422521</v>
      </c>
    </row>
    <row r="4188" spans="1:8" ht="15" hidden="1" thickBot="1">
      <c r="A4188" s="409">
        <v>202202</v>
      </c>
      <c r="B4188" s="416" t="s">
        <v>2440</v>
      </c>
      <c r="C4188" s="417" t="s">
        <v>2417</v>
      </c>
      <c r="D4188" s="418" t="s">
        <v>339</v>
      </c>
      <c r="E4188" s="420">
        <v>201</v>
      </c>
      <c r="F4188" s="413">
        <v>107.45</v>
      </c>
      <c r="G4188" s="414">
        <f t="shared" si="130"/>
        <v>1.8706375058166589</v>
      </c>
      <c r="H4188" s="415">
        <f t="shared" si="131"/>
        <v>1.8706375058166589</v>
      </c>
    </row>
    <row r="4189" spans="1:8" ht="15" hidden="1" thickBot="1">
      <c r="A4189" s="409">
        <v>202202</v>
      </c>
      <c r="B4189" s="416" t="s">
        <v>2441</v>
      </c>
      <c r="C4189" s="417" t="s">
        <v>2417</v>
      </c>
      <c r="D4189" s="418" t="s">
        <v>339</v>
      </c>
      <c r="E4189" s="420">
        <v>266</v>
      </c>
      <c r="F4189" s="413">
        <v>107.45</v>
      </c>
      <c r="G4189" s="414">
        <f t="shared" si="130"/>
        <v>2.4755700325732897</v>
      </c>
      <c r="H4189" s="415">
        <f t="shared" si="131"/>
        <v>2.4755700325732897</v>
      </c>
    </row>
    <row r="4190" spans="1:8" ht="15" hidden="1" thickBot="1">
      <c r="A4190" s="409">
        <v>202202</v>
      </c>
      <c r="B4190" s="416" t="s">
        <v>2442</v>
      </c>
      <c r="C4190" s="417" t="s">
        <v>2417</v>
      </c>
      <c r="D4190" s="418" t="s">
        <v>339</v>
      </c>
      <c r="E4190" s="420">
        <v>266</v>
      </c>
      <c r="F4190" s="413">
        <v>107.45</v>
      </c>
      <c r="G4190" s="414">
        <f t="shared" si="130"/>
        <v>2.4755700325732897</v>
      </c>
      <c r="H4190" s="415">
        <f t="shared" si="131"/>
        <v>2.4755700325732897</v>
      </c>
    </row>
    <row r="4191" spans="1:8" ht="15" hidden="1" thickBot="1">
      <c r="A4191" s="409">
        <v>202202</v>
      </c>
      <c r="B4191" s="416" t="s">
        <v>2443</v>
      </c>
      <c r="C4191" s="417" t="s">
        <v>2417</v>
      </c>
      <c r="D4191" s="418" t="s">
        <v>337</v>
      </c>
      <c r="E4191" s="420">
        <v>53161</v>
      </c>
      <c r="F4191" s="413">
        <v>107.45</v>
      </c>
      <c r="G4191" s="414">
        <f t="shared" si="130"/>
        <v>494.75104699860401</v>
      </c>
      <c r="H4191" s="415">
        <f t="shared" si="131"/>
        <v>2.4737552349930199</v>
      </c>
    </row>
    <row r="4192" spans="1:8" ht="15" hidden="1" thickBot="1">
      <c r="A4192" s="409">
        <v>202202</v>
      </c>
      <c r="B4192" s="416" t="s">
        <v>2444</v>
      </c>
      <c r="C4192" s="417" t="s">
        <v>2417</v>
      </c>
      <c r="D4192" s="418" t="s">
        <v>339</v>
      </c>
      <c r="E4192" s="420">
        <v>266</v>
      </c>
      <c r="F4192" s="413">
        <v>107.45</v>
      </c>
      <c r="G4192" s="414">
        <f t="shared" si="130"/>
        <v>2.4755700325732897</v>
      </c>
      <c r="H4192" s="415">
        <f t="shared" si="131"/>
        <v>2.4755700325732897</v>
      </c>
    </row>
    <row r="4193" spans="1:8" ht="15" hidden="1" thickBot="1">
      <c r="A4193" s="409">
        <v>202202</v>
      </c>
      <c r="B4193" s="416" t="s">
        <v>2445</v>
      </c>
      <c r="C4193" s="417" t="s">
        <v>2417</v>
      </c>
      <c r="D4193" s="418" t="s">
        <v>337</v>
      </c>
      <c r="E4193" s="420">
        <v>33922</v>
      </c>
      <c r="F4193" s="413">
        <v>107.45</v>
      </c>
      <c r="G4193" s="414">
        <f t="shared" si="130"/>
        <v>315.70032573289899</v>
      </c>
      <c r="H4193" s="415">
        <f t="shared" si="131"/>
        <v>1.5785016286644948</v>
      </c>
    </row>
    <row r="4194" spans="1:8" ht="15" hidden="1" thickBot="1">
      <c r="A4194" s="409">
        <v>202202</v>
      </c>
      <c r="B4194" s="416" t="s">
        <v>2446</v>
      </c>
      <c r="C4194" s="417" t="s">
        <v>2417</v>
      </c>
      <c r="D4194" s="418" t="s">
        <v>339</v>
      </c>
      <c r="E4194" s="420">
        <v>170</v>
      </c>
      <c r="F4194" s="413">
        <v>107.45</v>
      </c>
      <c r="G4194" s="414">
        <f t="shared" si="130"/>
        <v>1.5821312238250349</v>
      </c>
      <c r="H4194" s="415">
        <f t="shared" si="131"/>
        <v>1.5821312238250349</v>
      </c>
    </row>
    <row r="4195" spans="1:8" ht="15" hidden="1" thickBot="1">
      <c r="A4195" s="409">
        <v>202202</v>
      </c>
      <c r="B4195" s="416" t="s">
        <v>2447</v>
      </c>
      <c r="C4195" s="417" t="s">
        <v>2417</v>
      </c>
      <c r="D4195" s="418" t="s">
        <v>337</v>
      </c>
      <c r="E4195" s="420">
        <v>33922</v>
      </c>
      <c r="F4195" s="413">
        <v>107.45</v>
      </c>
      <c r="G4195" s="414">
        <f t="shared" si="130"/>
        <v>315.70032573289899</v>
      </c>
      <c r="H4195" s="415">
        <f t="shared" si="131"/>
        <v>1.5785016286644948</v>
      </c>
    </row>
    <row r="4196" spans="1:8" ht="15" hidden="1" thickBot="1">
      <c r="A4196" s="409">
        <v>202202</v>
      </c>
      <c r="B4196" s="416" t="s">
        <v>2448</v>
      </c>
      <c r="C4196" s="417" t="s">
        <v>2417</v>
      </c>
      <c r="D4196" s="418" t="s">
        <v>339</v>
      </c>
      <c r="E4196" s="420">
        <v>170</v>
      </c>
      <c r="F4196" s="413">
        <v>107.45</v>
      </c>
      <c r="G4196" s="414">
        <f t="shared" si="130"/>
        <v>1.5821312238250349</v>
      </c>
      <c r="H4196" s="415">
        <f t="shared" si="131"/>
        <v>1.5821312238250349</v>
      </c>
    </row>
    <row r="4197" spans="1:8" ht="15" hidden="1" thickBot="1">
      <c r="A4197" s="409">
        <v>202202</v>
      </c>
      <c r="B4197" s="416" t="s">
        <v>2449</v>
      </c>
      <c r="C4197" s="417" t="s">
        <v>2417</v>
      </c>
      <c r="D4197" s="418" t="s">
        <v>337</v>
      </c>
      <c r="E4197" s="420">
        <v>53559</v>
      </c>
      <c r="F4197" s="413">
        <v>107.45</v>
      </c>
      <c r="G4197" s="414">
        <f t="shared" si="130"/>
        <v>498.45509539320614</v>
      </c>
      <c r="H4197" s="415">
        <f t="shared" si="131"/>
        <v>2.4922754769660305</v>
      </c>
    </row>
    <row r="4198" spans="1:8" ht="15" hidden="1" thickBot="1">
      <c r="A4198" s="409">
        <v>202202</v>
      </c>
      <c r="B4198" s="416" t="s">
        <v>2450</v>
      </c>
      <c r="C4198" s="417" t="s">
        <v>2417</v>
      </c>
      <c r="D4198" s="418" t="s">
        <v>339</v>
      </c>
      <c r="E4198" s="420">
        <v>268</v>
      </c>
      <c r="F4198" s="413">
        <v>107.45</v>
      </c>
      <c r="G4198" s="414">
        <f t="shared" si="130"/>
        <v>2.4941833410888785</v>
      </c>
      <c r="H4198" s="415">
        <f t="shared" si="131"/>
        <v>2.4941833410888785</v>
      </c>
    </row>
    <row r="4199" spans="1:8" ht="15" hidden="1" thickBot="1">
      <c r="A4199" s="409">
        <v>202202</v>
      </c>
      <c r="B4199" s="416" t="s">
        <v>2451</v>
      </c>
      <c r="C4199" s="417" t="s">
        <v>2417</v>
      </c>
      <c r="D4199" s="418" t="s">
        <v>337</v>
      </c>
      <c r="E4199" s="420">
        <v>57943</v>
      </c>
      <c r="F4199" s="413">
        <v>107.45</v>
      </c>
      <c r="G4199" s="414">
        <f t="shared" si="130"/>
        <v>539.25546765937645</v>
      </c>
      <c r="H4199" s="415">
        <f t="shared" si="131"/>
        <v>2.6962773382968823</v>
      </c>
    </row>
    <row r="4200" spans="1:8" ht="15" hidden="1" thickBot="1">
      <c r="A4200" s="409">
        <v>202202</v>
      </c>
      <c r="B4200" s="416" t="s">
        <v>2452</v>
      </c>
      <c r="C4200" s="417" t="s">
        <v>2417</v>
      </c>
      <c r="D4200" s="418" t="s">
        <v>339</v>
      </c>
      <c r="E4200" s="420">
        <v>290</v>
      </c>
      <c r="F4200" s="413">
        <v>107.45</v>
      </c>
      <c r="G4200" s="414">
        <f t="shared" si="130"/>
        <v>2.6989297347603536</v>
      </c>
      <c r="H4200" s="415">
        <f t="shared" si="131"/>
        <v>2.6989297347603536</v>
      </c>
    </row>
    <row r="4201" spans="1:8" ht="15" hidden="1" thickBot="1">
      <c r="A4201" s="409">
        <v>202202</v>
      </c>
      <c r="B4201" s="416" t="s">
        <v>2453</v>
      </c>
      <c r="C4201" s="417" t="s">
        <v>2417</v>
      </c>
      <c r="D4201" s="418" t="s">
        <v>337</v>
      </c>
      <c r="E4201" s="420">
        <v>58538</v>
      </c>
      <c r="F4201" s="413">
        <v>107.45</v>
      </c>
      <c r="G4201" s="414">
        <f t="shared" si="130"/>
        <v>544.7929269427641</v>
      </c>
      <c r="H4201" s="415">
        <f t="shared" si="131"/>
        <v>2.7239646347138207</v>
      </c>
    </row>
    <row r="4202" spans="1:8" ht="15" hidden="1" thickBot="1">
      <c r="A4202" s="409">
        <v>202202</v>
      </c>
      <c r="B4202" s="416" t="s">
        <v>2454</v>
      </c>
      <c r="C4202" s="417" t="s">
        <v>2417</v>
      </c>
      <c r="D4202" s="418" t="s">
        <v>339</v>
      </c>
      <c r="E4202" s="420">
        <v>293</v>
      </c>
      <c r="F4202" s="413">
        <v>107.45</v>
      </c>
      <c r="G4202" s="414">
        <f t="shared" si="130"/>
        <v>2.7268496975337366</v>
      </c>
      <c r="H4202" s="415">
        <f t="shared" si="131"/>
        <v>2.7268496975337366</v>
      </c>
    </row>
    <row r="4203" spans="1:8" ht="15" hidden="1" thickBot="1">
      <c r="A4203" s="409">
        <v>202202</v>
      </c>
      <c r="B4203" s="416" t="s">
        <v>2455</v>
      </c>
      <c r="C4203" s="417" t="s">
        <v>2417</v>
      </c>
      <c r="D4203" s="418" t="s">
        <v>337</v>
      </c>
      <c r="E4203" s="420">
        <v>46646</v>
      </c>
      <c r="F4203" s="413">
        <v>107.45</v>
      </c>
      <c r="G4203" s="414">
        <f t="shared" si="130"/>
        <v>434.11819450907399</v>
      </c>
      <c r="H4203" s="415">
        <f t="shared" si="131"/>
        <v>2.1705909725453698</v>
      </c>
    </row>
    <row r="4204" spans="1:8" ht="15" hidden="1" thickBot="1">
      <c r="A4204" s="409">
        <v>202202</v>
      </c>
      <c r="B4204" s="416" t="s">
        <v>2456</v>
      </c>
      <c r="C4204" s="417" t="s">
        <v>2417</v>
      </c>
      <c r="D4204" s="418" t="s">
        <v>339</v>
      </c>
      <c r="E4204" s="420">
        <v>233</v>
      </c>
      <c r="F4204" s="413">
        <v>107.45</v>
      </c>
      <c r="G4204" s="414">
        <f t="shared" si="130"/>
        <v>2.1684504420660771</v>
      </c>
      <c r="H4204" s="415">
        <f t="shared" si="131"/>
        <v>2.1684504420660771</v>
      </c>
    </row>
    <row r="4205" spans="1:8" ht="15" hidden="1" thickBot="1">
      <c r="A4205" s="409">
        <v>202202</v>
      </c>
      <c r="B4205" s="416" t="s">
        <v>2457</v>
      </c>
      <c r="C4205" s="417" t="s">
        <v>2417</v>
      </c>
      <c r="D4205" s="418" t="s">
        <v>337</v>
      </c>
      <c r="E4205" s="420">
        <v>33922</v>
      </c>
      <c r="F4205" s="413">
        <v>107.45</v>
      </c>
      <c r="G4205" s="414">
        <f t="shared" si="130"/>
        <v>315.70032573289899</v>
      </c>
      <c r="H4205" s="415">
        <f t="shared" si="131"/>
        <v>1.5785016286644948</v>
      </c>
    </row>
    <row r="4206" spans="1:8" ht="15" hidden="1" thickBot="1">
      <c r="A4206" s="409">
        <v>202202</v>
      </c>
      <c r="B4206" s="416" t="s">
        <v>2458</v>
      </c>
      <c r="C4206" s="417" t="s">
        <v>2417</v>
      </c>
      <c r="D4206" s="418" t="s">
        <v>337</v>
      </c>
      <c r="E4206" s="420">
        <v>72700</v>
      </c>
      <c r="F4206" s="413">
        <v>107.45</v>
      </c>
      <c r="G4206" s="414">
        <f t="shared" si="130"/>
        <v>676.59376454164726</v>
      </c>
      <c r="H4206" s="415">
        <f t="shared" si="131"/>
        <v>3.3829688227082362</v>
      </c>
    </row>
    <row r="4207" spans="1:8" ht="15" hidden="1" thickBot="1">
      <c r="A4207" s="409">
        <v>202202</v>
      </c>
      <c r="B4207" s="416" t="s">
        <v>2459</v>
      </c>
      <c r="C4207" s="417" t="s">
        <v>2417</v>
      </c>
      <c r="D4207" s="418" t="s">
        <v>339</v>
      </c>
      <c r="E4207" s="420">
        <v>363</v>
      </c>
      <c r="F4207" s="413">
        <v>107.45</v>
      </c>
      <c r="G4207" s="414">
        <f t="shared" si="130"/>
        <v>3.3783154955793391</v>
      </c>
      <c r="H4207" s="415">
        <f t="shared" si="131"/>
        <v>3.3783154955793391</v>
      </c>
    </row>
    <row r="4208" spans="1:8" ht="15" hidden="1" thickBot="1">
      <c r="A4208" s="409">
        <v>202202</v>
      </c>
      <c r="B4208" s="416" t="s">
        <v>2460</v>
      </c>
      <c r="C4208" s="417" t="s">
        <v>2417</v>
      </c>
      <c r="D4208" s="418" t="s">
        <v>374</v>
      </c>
      <c r="E4208" s="420">
        <v>0.01</v>
      </c>
      <c r="F4208" s="413">
        <v>107.45</v>
      </c>
      <c r="G4208" s="414">
        <f t="shared" si="130"/>
        <v>9.3066542577943234E-5</v>
      </c>
      <c r="H4208" s="415" t="str">
        <f t="shared" si="131"/>
        <v>VER</v>
      </c>
    </row>
    <row r="4209" spans="1:8" ht="15" hidden="1" thickBot="1">
      <c r="A4209" s="409">
        <v>202202</v>
      </c>
      <c r="B4209" s="416" t="s">
        <v>2461</v>
      </c>
      <c r="C4209" s="417" t="s">
        <v>2417</v>
      </c>
      <c r="D4209" s="418" t="s">
        <v>337</v>
      </c>
      <c r="E4209" s="420">
        <v>56449</v>
      </c>
      <c r="F4209" s="413">
        <v>107.45</v>
      </c>
      <c r="G4209" s="414">
        <f t="shared" si="130"/>
        <v>525.35132619823173</v>
      </c>
      <c r="H4209" s="415">
        <f t="shared" si="131"/>
        <v>2.6267566309911587</v>
      </c>
    </row>
    <row r="4210" spans="1:8" ht="15" hidden="1" thickBot="1">
      <c r="A4210" s="409">
        <v>202202</v>
      </c>
      <c r="B4210" s="416" t="s">
        <v>2462</v>
      </c>
      <c r="C4210" s="417" t="s">
        <v>2417</v>
      </c>
      <c r="D4210" s="418" t="s">
        <v>337</v>
      </c>
      <c r="E4210" s="420">
        <v>31663</v>
      </c>
      <c r="F4210" s="413">
        <v>107.45</v>
      </c>
      <c r="G4210" s="414">
        <f t="shared" si="130"/>
        <v>294.67659376454162</v>
      </c>
      <c r="H4210" s="415">
        <f t="shared" si="131"/>
        <v>1.473382968822708</v>
      </c>
    </row>
    <row r="4211" spans="1:8" ht="15" hidden="1" thickBot="1">
      <c r="A4211" s="409">
        <v>202202</v>
      </c>
      <c r="B4211" s="416" t="s">
        <v>2463</v>
      </c>
      <c r="C4211" s="417" t="s">
        <v>2417</v>
      </c>
      <c r="D4211" s="418" t="s">
        <v>339</v>
      </c>
      <c r="E4211" s="420">
        <v>158</v>
      </c>
      <c r="F4211" s="413">
        <v>107.45</v>
      </c>
      <c r="G4211" s="414">
        <f t="shared" si="130"/>
        <v>1.4704513727315029</v>
      </c>
      <c r="H4211" s="415">
        <f t="shared" si="131"/>
        <v>1.4704513727315029</v>
      </c>
    </row>
    <row r="4212" spans="1:8" ht="15" hidden="1" thickBot="1">
      <c r="A4212" s="409">
        <v>202202</v>
      </c>
      <c r="B4212" s="416" t="s">
        <v>2464</v>
      </c>
      <c r="C4212" s="417" t="s">
        <v>2417</v>
      </c>
      <c r="D4212" s="418" t="s">
        <v>337</v>
      </c>
      <c r="E4212" s="420">
        <v>30446</v>
      </c>
      <c r="F4212" s="413">
        <v>107.45</v>
      </c>
      <c r="G4212" s="414">
        <f t="shared" si="130"/>
        <v>283.35039553280598</v>
      </c>
      <c r="H4212" s="415">
        <f t="shared" si="131"/>
        <v>1.4167519776640298</v>
      </c>
    </row>
    <row r="4213" spans="1:8" ht="15" hidden="1" thickBot="1">
      <c r="A4213" s="409">
        <v>202202</v>
      </c>
      <c r="B4213" s="416" t="s">
        <v>2465</v>
      </c>
      <c r="C4213" s="417" t="s">
        <v>2417</v>
      </c>
      <c r="D4213" s="418" t="s">
        <v>337</v>
      </c>
      <c r="E4213" s="420">
        <v>63256</v>
      </c>
      <c r="F4213" s="413">
        <v>107.45</v>
      </c>
      <c r="G4213" s="414">
        <f t="shared" si="130"/>
        <v>588.70172173103765</v>
      </c>
      <c r="H4213" s="415">
        <f t="shared" si="131"/>
        <v>2.943508608655188</v>
      </c>
    </row>
    <row r="4214" spans="1:8" ht="15" hidden="1" thickBot="1">
      <c r="A4214" s="409">
        <v>202202</v>
      </c>
      <c r="B4214" s="416" t="s">
        <v>2466</v>
      </c>
      <c r="C4214" s="417" t="s">
        <v>2417</v>
      </c>
      <c r="D4214" s="418" t="s">
        <v>337</v>
      </c>
      <c r="E4214" s="420">
        <v>71227</v>
      </c>
      <c r="F4214" s="413">
        <v>107.45</v>
      </c>
      <c r="G4214" s="414">
        <f t="shared" si="130"/>
        <v>662.88506281991624</v>
      </c>
      <c r="H4214" s="415">
        <f t="shared" si="131"/>
        <v>3.3144253140995814</v>
      </c>
    </row>
    <row r="4215" spans="1:8" ht="15" hidden="1" thickBot="1">
      <c r="A4215" s="409">
        <v>202202</v>
      </c>
      <c r="B4215" s="416" t="s">
        <v>2467</v>
      </c>
      <c r="C4215" s="417" t="s">
        <v>2417</v>
      </c>
      <c r="D4215" s="418" t="s">
        <v>339</v>
      </c>
      <c r="E4215" s="420">
        <v>356</v>
      </c>
      <c r="F4215" s="413">
        <v>107.45</v>
      </c>
      <c r="G4215" s="414">
        <f t="shared" si="130"/>
        <v>3.3131689157747788</v>
      </c>
      <c r="H4215" s="415">
        <f t="shared" si="131"/>
        <v>3.3131689157747788</v>
      </c>
    </row>
    <row r="4216" spans="1:8" ht="15" hidden="1" thickBot="1">
      <c r="A4216" s="409">
        <v>202202</v>
      </c>
      <c r="B4216" s="416" t="s">
        <v>2468</v>
      </c>
      <c r="C4216" s="417" t="s">
        <v>2417</v>
      </c>
      <c r="D4216" s="418" t="s">
        <v>337</v>
      </c>
      <c r="E4216" s="420">
        <v>19381</v>
      </c>
      <c r="F4216" s="413">
        <v>107.45</v>
      </c>
      <c r="G4216" s="414">
        <f t="shared" si="130"/>
        <v>180.37226617031178</v>
      </c>
      <c r="H4216" s="415">
        <f t="shared" si="131"/>
        <v>0.90186133085155884</v>
      </c>
    </row>
    <row r="4217" spans="1:8" ht="15" hidden="1" thickBot="1">
      <c r="A4217" s="409">
        <v>202202</v>
      </c>
      <c r="B4217" s="416" t="s">
        <v>2469</v>
      </c>
      <c r="C4217" s="417" t="s">
        <v>2417</v>
      </c>
      <c r="D4217" s="418" t="s">
        <v>339</v>
      </c>
      <c r="E4217" s="420">
        <v>113</v>
      </c>
      <c r="F4217" s="413">
        <v>107.45</v>
      </c>
      <c r="G4217" s="414">
        <f t="shared" si="130"/>
        <v>1.0516519311307584</v>
      </c>
      <c r="H4217" s="415">
        <f t="shared" si="131"/>
        <v>1.0516519311307584</v>
      </c>
    </row>
    <row r="4218" spans="1:8" ht="15" hidden="1" thickBot="1">
      <c r="A4218" s="409">
        <v>202202</v>
      </c>
      <c r="B4218" s="416" t="s">
        <v>2470</v>
      </c>
      <c r="C4218" s="417" t="s">
        <v>2417</v>
      </c>
      <c r="D4218" s="418" t="s">
        <v>337</v>
      </c>
      <c r="E4218" s="420">
        <v>19686</v>
      </c>
      <c r="F4218" s="413">
        <v>107.45</v>
      </c>
      <c r="G4218" s="414">
        <f t="shared" si="130"/>
        <v>183.21079571893904</v>
      </c>
      <c r="H4218" s="415">
        <f t="shared" si="131"/>
        <v>0.91605397859469517</v>
      </c>
    </row>
    <row r="4219" spans="1:8" ht="15" hidden="1" thickBot="1">
      <c r="A4219" s="409">
        <v>202202</v>
      </c>
      <c r="B4219" s="416" t="s">
        <v>2471</v>
      </c>
      <c r="C4219" s="417" t="s">
        <v>2417</v>
      </c>
      <c r="D4219" s="418" t="s">
        <v>339</v>
      </c>
      <c r="E4219" s="420">
        <v>98.42</v>
      </c>
      <c r="F4219" s="413">
        <v>107.45</v>
      </c>
      <c r="G4219" s="414">
        <f t="shared" si="130"/>
        <v>0.91596091205211727</v>
      </c>
      <c r="H4219" s="415">
        <f t="shared" si="131"/>
        <v>0.91596091205211727</v>
      </c>
    </row>
    <row r="4220" spans="1:8" ht="15" hidden="1" thickBot="1">
      <c r="A4220" s="409">
        <v>202202</v>
      </c>
      <c r="B4220" s="416" t="s">
        <v>2472</v>
      </c>
      <c r="C4220" s="417" t="s">
        <v>2417</v>
      </c>
      <c r="D4220" s="418" t="s">
        <v>337</v>
      </c>
      <c r="E4220" s="420">
        <v>95929</v>
      </c>
      <c r="F4220" s="413">
        <v>107.45</v>
      </c>
      <c r="G4220" s="414">
        <f t="shared" si="130"/>
        <v>892.77803629595155</v>
      </c>
      <c r="H4220" s="415">
        <f t="shared" si="131"/>
        <v>4.4638901814797576</v>
      </c>
    </row>
    <row r="4221" spans="1:8" ht="15" hidden="1" thickBot="1">
      <c r="A4221" s="409">
        <v>202202</v>
      </c>
      <c r="B4221" s="416" t="s">
        <v>2473</v>
      </c>
      <c r="C4221" s="417" t="s">
        <v>2417</v>
      </c>
      <c r="D4221" s="418" t="s">
        <v>337</v>
      </c>
      <c r="E4221" s="420">
        <v>28448</v>
      </c>
      <c r="F4221" s="413">
        <v>107.45</v>
      </c>
      <c r="G4221" s="414">
        <f t="shared" si="130"/>
        <v>264.7557003257329</v>
      </c>
      <c r="H4221" s="415">
        <f t="shared" si="131"/>
        <v>1.3237785016286645</v>
      </c>
    </row>
    <row r="4222" spans="1:8" ht="15" hidden="1" thickBot="1">
      <c r="A4222" s="409">
        <v>202202</v>
      </c>
      <c r="B4222" s="416" t="s">
        <v>2474</v>
      </c>
      <c r="C4222" s="417" t="s">
        <v>2417</v>
      </c>
      <c r="D4222" s="418" t="s">
        <v>339</v>
      </c>
      <c r="E4222" s="420">
        <v>142</v>
      </c>
      <c r="F4222" s="413">
        <v>107.45</v>
      </c>
      <c r="G4222" s="414">
        <f t="shared" si="130"/>
        <v>1.3215449046067937</v>
      </c>
      <c r="H4222" s="415">
        <f t="shared" si="131"/>
        <v>1.3215449046067937</v>
      </c>
    </row>
    <row r="4223" spans="1:8" ht="15" hidden="1" thickBot="1">
      <c r="A4223" s="409">
        <v>202202</v>
      </c>
      <c r="B4223" s="416" t="s">
        <v>2475</v>
      </c>
      <c r="C4223" s="417" t="s">
        <v>2417</v>
      </c>
      <c r="D4223" s="418" t="s">
        <v>337</v>
      </c>
      <c r="E4223" s="420">
        <v>68236</v>
      </c>
      <c r="F4223" s="413">
        <v>107.45</v>
      </c>
      <c r="G4223" s="414">
        <f t="shared" si="130"/>
        <v>635.04885993485345</v>
      </c>
      <c r="H4223" s="415">
        <f t="shared" si="131"/>
        <v>3.1752442996742674</v>
      </c>
    </row>
    <row r="4224" spans="1:8" ht="15" hidden="1" thickBot="1">
      <c r="A4224" s="409">
        <v>202202</v>
      </c>
      <c r="B4224" s="416" t="s">
        <v>2476</v>
      </c>
      <c r="C4224" s="417" t="s">
        <v>2417</v>
      </c>
      <c r="D4224" s="418" t="s">
        <v>339</v>
      </c>
      <c r="E4224" s="420">
        <v>341</v>
      </c>
      <c r="F4224" s="413">
        <v>107.45</v>
      </c>
      <c r="G4224" s="414">
        <f t="shared" si="130"/>
        <v>3.173569101907864</v>
      </c>
      <c r="H4224" s="415">
        <f t="shared" si="131"/>
        <v>3.173569101907864</v>
      </c>
    </row>
    <row r="4225" spans="1:8" ht="15" hidden="1" thickBot="1">
      <c r="A4225" s="409">
        <v>202202</v>
      </c>
      <c r="B4225" s="416" t="s">
        <v>2477</v>
      </c>
      <c r="C4225" s="417" t="s">
        <v>2417</v>
      </c>
      <c r="D4225" s="418" t="s">
        <v>337</v>
      </c>
      <c r="E4225" s="420">
        <v>40500</v>
      </c>
      <c r="F4225" s="413">
        <v>107.45</v>
      </c>
      <c r="G4225" s="414">
        <f t="shared" si="130"/>
        <v>376.91949744067006</v>
      </c>
      <c r="H4225" s="415">
        <f t="shared" si="131"/>
        <v>1.8845974872033502</v>
      </c>
    </row>
    <row r="4226" spans="1:8" ht="15" hidden="1" thickBot="1">
      <c r="A4226" s="409">
        <v>202202</v>
      </c>
      <c r="B4226" s="416" t="s">
        <v>2478</v>
      </c>
      <c r="C4226" s="417" t="s">
        <v>2479</v>
      </c>
      <c r="D4226" s="418" t="s">
        <v>337</v>
      </c>
      <c r="E4226" s="420">
        <v>100673</v>
      </c>
      <c r="F4226" s="413">
        <v>107.45</v>
      </c>
      <c r="G4226" s="414">
        <f t="shared" ref="G4226:G4289" si="132">+E4226/F4226</f>
        <v>936.92880409492784</v>
      </c>
      <c r="H4226" s="415">
        <f t="shared" ref="H4226:H4289" si="133">IF(D4226="TB",G4226/200,IF(D4226="LT",G4226,"VER"))</f>
        <v>4.6846440204746393</v>
      </c>
    </row>
    <row r="4227" spans="1:8" ht="15" hidden="1" thickBot="1">
      <c r="A4227" s="409">
        <v>202202</v>
      </c>
      <c r="B4227" s="416" t="s">
        <v>2480</v>
      </c>
      <c r="C4227" s="417" t="s">
        <v>676</v>
      </c>
      <c r="D4227" s="418" t="s">
        <v>337</v>
      </c>
      <c r="E4227" s="420">
        <v>39282</v>
      </c>
      <c r="F4227" s="413">
        <v>107.45</v>
      </c>
      <c r="G4227" s="414">
        <f t="shared" si="132"/>
        <v>365.58399255467657</v>
      </c>
      <c r="H4227" s="415">
        <f t="shared" si="133"/>
        <v>1.8279199627733829</v>
      </c>
    </row>
    <row r="4228" spans="1:8" ht="15" hidden="1" thickBot="1">
      <c r="A4228" s="409">
        <v>202202</v>
      </c>
      <c r="B4228" s="416" t="s">
        <v>2481</v>
      </c>
      <c r="C4228" s="417" t="s">
        <v>676</v>
      </c>
      <c r="D4228" s="418" t="s">
        <v>339</v>
      </c>
      <c r="E4228" s="420">
        <v>196</v>
      </c>
      <c r="F4228" s="413">
        <v>107.45</v>
      </c>
      <c r="G4228" s="414">
        <f t="shared" si="132"/>
        <v>1.8241042345276872</v>
      </c>
      <c r="H4228" s="415">
        <f t="shared" si="133"/>
        <v>1.8241042345276872</v>
      </c>
    </row>
    <row r="4229" spans="1:8" ht="15" hidden="1" thickBot="1">
      <c r="A4229" s="409">
        <v>202202</v>
      </c>
      <c r="B4229" s="416" t="s">
        <v>2482</v>
      </c>
      <c r="C4229" s="417" t="s">
        <v>2483</v>
      </c>
      <c r="D4229" s="418" t="s">
        <v>337</v>
      </c>
      <c r="E4229" s="420">
        <v>103800</v>
      </c>
      <c r="F4229" s="413">
        <v>107.45</v>
      </c>
      <c r="G4229" s="414">
        <f t="shared" si="132"/>
        <v>966.03071195905068</v>
      </c>
      <c r="H4229" s="415">
        <f t="shared" si="133"/>
        <v>4.830153559795253</v>
      </c>
    </row>
    <row r="4230" spans="1:8" ht="15" hidden="1" thickBot="1">
      <c r="A4230" s="409">
        <v>202202</v>
      </c>
      <c r="B4230" s="416" t="s">
        <v>2484</v>
      </c>
      <c r="C4230" s="417" t="s">
        <v>2483</v>
      </c>
      <c r="D4230" s="418" t="s">
        <v>337</v>
      </c>
      <c r="E4230" s="420">
        <v>103800</v>
      </c>
      <c r="F4230" s="413">
        <v>107.45</v>
      </c>
      <c r="G4230" s="414">
        <f t="shared" si="132"/>
        <v>966.03071195905068</v>
      </c>
      <c r="H4230" s="415">
        <f t="shared" si="133"/>
        <v>4.830153559795253</v>
      </c>
    </row>
    <row r="4231" spans="1:8" ht="15" hidden="1" thickBot="1">
      <c r="A4231" s="409">
        <v>202202</v>
      </c>
      <c r="B4231" s="416" t="s">
        <v>2485</v>
      </c>
      <c r="C4231" s="417" t="s">
        <v>2483</v>
      </c>
      <c r="D4231" s="418" t="s">
        <v>337</v>
      </c>
      <c r="E4231" s="420">
        <v>72639</v>
      </c>
      <c r="F4231" s="413">
        <v>107.45</v>
      </c>
      <c r="G4231" s="414">
        <f t="shared" si="132"/>
        <v>676.02605863192184</v>
      </c>
      <c r="H4231" s="415">
        <f t="shared" si="133"/>
        <v>3.3801302931596093</v>
      </c>
    </row>
    <row r="4232" spans="1:8" ht="15" hidden="1" thickBot="1">
      <c r="A4232" s="409">
        <v>202202</v>
      </c>
      <c r="B4232" s="416" t="s">
        <v>2486</v>
      </c>
      <c r="C4232" s="417" t="s">
        <v>2487</v>
      </c>
      <c r="D4232" s="418" t="s">
        <v>337</v>
      </c>
      <c r="E4232" s="420">
        <v>38186</v>
      </c>
      <c r="F4232" s="413">
        <v>107.45</v>
      </c>
      <c r="G4232" s="414">
        <f t="shared" si="132"/>
        <v>355.38389948813403</v>
      </c>
      <c r="H4232" s="415">
        <f t="shared" si="133"/>
        <v>1.7769194974406701</v>
      </c>
    </row>
    <row r="4233" spans="1:8" ht="15" hidden="1" thickBot="1">
      <c r="A4233" s="409">
        <v>202202</v>
      </c>
      <c r="B4233" s="416" t="s">
        <v>2488</v>
      </c>
      <c r="C4233" s="417" t="s">
        <v>2487</v>
      </c>
      <c r="D4233" s="418" t="s">
        <v>339</v>
      </c>
      <c r="E4233" s="420">
        <v>191</v>
      </c>
      <c r="F4233" s="413">
        <v>107.45</v>
      </c>
      <c r="G4233" s="414">
        <f t="shared" si="132"/>
        <v>1.7775709632387156</v>
      </c>
      <c r="H4233" s="415">
        <f t="shared" si="133"/>
        <v>1.7775709632387156</v>
      </c>
    </row>
    <row r="4234" spans="1:8" ht="15" hidden="1" thickBot="1">
      <c r="A4234" s="409">
        <v>202202</v>
      </c>
      <c r="B4234" s="416" t="s">
        <v>2489</v>
      </c>
      <c r="C4234" s="417" t="s">
        <v>2487</v>
      </c>
      <c r="D4234" s="418" t="s">
        <v>337</v>
      </c>
      <c r="E4234" s="420">
        <v>51848</v>
      </c>
      <c r="F4234" s="413">
        <v>107.45</v>
      </c>
      <c r="G4234" s="414">
        <f t="shared" si="132"/>
        <v>482.53140995812004</v>
      </c>
      <c r="H4234" s="415">
        <f t="shared" si="133"/>
        <v>2.4126570497906004</v>
      </c>
    </row>
    <row r="4235" spans="1:8" ht="15" hidden="1" thickBot="1">
      <c r="A4235" s="409">
        <v>202202</v>
      </c>
      <c r="B4235" s="416" t="s">
        <v>2490</v>
      </c>
      <c r="C4235" s="417" t="s">
        <v>2487</v>
      </c>
      <c r="D4235" s="418" t="s">
        <v>337</v>
      </c>
      <c r="E4235" s="420">
        <v>31384</v>
      </c>
      <c r="F4235" s="413">
        <v>107.45</v>
      </c>
      <c r="G4235" s="414">
        <f t="shared" si="132"/>
        <v>292.08003722661704</v>
      </c>
      <c r="H4235" s="415">
        <f t="shared" si="133"/>
        <v>1.4604001861330851</v>
      </c>
    </row>
    <row r="4236" spans="1:8" ht="15" hidden="1" thickBot="1">
      <c r="A4236" s="409">
        <v>202202</v>
      </c>
      <c r="B4236" s="416" t="s">
        <v>2491</v>
      </c>
      <c r="C4236" s="417" t="s">
        <v>2487</v>
      </c>
      <c r="D4236" s="418" t="s">
        <v>337</v>
      </c>
      <c r="E4236" s="420">
        <v>31384</v>
      </c>
      <c r="F4236" s="413">
        <v>107.45</v>
      </c>
      <c r="G4236" s="414">
        <f t="shared" si="132"/>
        <v>292.08003722661704</v>
      </c>
      <c r="H4236" s="415">
        <f t="shared" si="133"/>
        <v>1.4604001861330851</v>
      </c>
    </row>
    <row r="4237" spans="1:8" ht="15" hidden="1" thickBot="1">
      <c r="A4237" s="409">
        <v>202202</v>
      </c>
      <c r="B4237" s="416" t="s">
        <v>2492</v>
      </c>
      <c r="C4237" s="417" t="s">
        <v>2487</v>
      </c>
      <c r="D4237" s="418" t="s">
        <v>339</v>
      </c>
      <c r="E4237" s="420">
        <v>157</v>
      </c>
      <c r="F4237" s="413">
        <v>107.45</v>
      </c>
      <c r="G4237" s="414">
        <f t="shared" si="132"/>
        <v>1.4611447184737087</v>
      </c>
      <c r="H4237" s="415">
        <f t="shared" si="133"/>
        <v>1.4611447184737087</v>
      </c>
    </row>
    <row r="4238" spans="1:8" ht="15" hidden="1" thickBot="1">
      <c r="A4238" s="409">
        <v>202202</v>
      </c>
      <c r="B4238" s="416" t="s">
        <v>2493</v>
      </c>
      <c r="C4238" s="417" t="s">
        <v>2487</v>
      </c>
      <c r="D4238" s="418" t="s">
        <v>337</v>
      </c>
      <c r="E4238" s="420">
        <v>31384</v>
      </c>
      <c r="F4238" s="413">
        <v>107.45</v>
      </c>
      <c r="G4238" s="414">
        <f t="shared" si="132"/>
        <v>292.08003722661704</v>
      </c>
      <c r="H4238" s="415">
        <f t="shared" si="133"/>
        <v>1.4604001861330851</v>
      </c>
    </row>
    <row r="4239" spans="1:8" ht="15" hidden="1" thickBot="1">
      <c r="A4239" s="409">
        <v>202202</v>
      </c>
      <c r="B4239" s="416" t="s">
        <v>2494</v>
      </c>
      <c r="C4239" s="417" t="s">
        <v>2487</v>
      </c>
      <c r="D4239" s="418" t="s">
        <v>374</v>
      </c>
      <c r="E4239" s="420">
        <v>119</v>
      </c>
      <c r="F4239" s="413">
        <v>107.45</v>
      </c>
      <c r="G4239" s="414">
        <f t="shared" si="132"/>
        <v>1.1074918566775245</v>
      </c>
      <c r="H4239" s="415" t="str">
        <f t="shared" si="133"/>
        <v>VER</v>
      </c>
    </row>
    <row r="4240" spans="1:8" ht="15" hidden="1" thickBot="1">
      <c r="A4240" s="409">
        <v>202202</v>
      </c>
      <c r="B4240" s="416" t="s">
        <v>2495</v>
      </c>
      <c r="C4240" s="417" t="s">
        <v>2487</v>
      </c>
      <c r="D4240" s="418" t="s">
        <v>337</v>
      </c>
      <c r="E4240" s="420">
        <v>31384</v>
      </c>
      <c r="F4240" s="413">
        <v>107.45</v>
      </c>
      <c r="G4240" s="414">
        <f t="shared" si="132"/>
        <v>292.08003722661704</v>
      </c>
      <c r="H4240" s="415">
        <f t="shared" si="133"/>
        <v>1.4604001861330851</v>
      </c>
    </row>
    <row r="4241" spans="1:8" ht="15" hidden="1" thickBot="1">
      <c r="A4241" s="409">
        <v>202202</v>
      </c>
      <c r="B4241" s="416" t="s">
        <v>2496</v>
      </c>
      <c r="C4241" s="417" t="s">
        <v>2487</v>
      </c>
      <c r="D4241" s="418" t="s">
        <v>339</v>
      </c>
      <c r="E4241" s="420">
        <v>157</v>
      </c>
      <c r="F4241" s="413">
        <v>107.45</v>
      </c>
      <c r="G4241" s="414">
        <f t="shared" si="132"/>
        <v>1.4611447184737087</v>
      </c>
      <c r="H4241" s="415">
        <f t="shared" si="133"/>
        <v>1.4611447184737087</v>
      </c>
    </row>
    <row r="4242" spans="1:8" ht="15" hidden="1" thickBot="1">
      <c r="A4242" s="409">
        <v>202202</v>
      </c>
      <c r="B4242" s="416" t="s">
        <v>2497</v>
      </c>
      <c r="C4242" s="417" t="s">
        <v>2487</v>
      </c>
      <c r="D4242" s="418" t="s">
        <v>374</v>
      </c>
      <c r="E4242" s="420">
        <v>92.68</v>
      </c>
      <c r="F4242" s="413">
        <v>107.45</v>
      </c>
      <c r="G4242" s="414">
        <f t="shared" si="132"/>
        <v>0.86254071661237786</v>
      </c>
      <c r="H4242" s="415" t="str">
        <f t="shared" si="133"/>
        <v>VER</v>
      </c>
    </row>
    <row r="4243" spans="1:8" ht="15" hidden="1" thickBot="1">
      <c r="A4243" s="409">
        <v>202202</v>
      </c>
      <c r="B4243" s="416" t="s">
        <v>2498</v>
      </c>
      <c r="C4243" s="417" t="s">
        <v>2487</v>
      </c>
      <c r="D4243" s="418" t="s">
        <v>374</v>
      </c>
      <c r="E4243" s="420">
        <v>92.68</v>
      </c>
      <c r="F4243" s="413">
        <v>107.45</v>
      </c>
      <c r="G4243" s="414">
        <f t="shared" si="132"/>
        <v>0.86254071661237786</v>
      </c>
      <c r="H4243" s="415" t="str">
        <f t="shared" si="133"/>
        <v>VER</v>
      </c>
    </row>
    <row r="4244" spans="1:8" ht="15" hidden="1" thickBot="1">
      <c r="A4244" s="409">
        <v>202202</v>
      </c>
      <c r="B4244" s="416" t="s">
        <v>2499</v>
      </c>
      <c r="C4244" s="417" t="s">
        <v>2487</v>
      </c>
      <c r="D4244" s="418" t="s">
        <v>337</v>
      </c>
      <c r="E4244" s="420">
        <v>31384</v>
      </c>
      <c r="F4244" s="413">
        <v>107.45</v>
      </c>
      <c r="G4244" s="414">
        <f t="shared" si="132"/>
        <v>292.08003722661704</v>
      </c>
      <c r="H4244" s="415">
        <f t="shared" si="133"/>
        <v>1.4604001861330851</v>
      </c>
    </row>
    <row r="4245" spans="1:8" ht="15" hidden="1" thickBot="1">
      <c r="A4245" s="409">
        <v>202202</v>
      </c>
      <c r="B4245" s="416" t="s">
        <v>2500</v>
      </c>
      <c r="C4245" s="417" t="s">
        <v>2487</v>
      </c>
      <c r="D4245" s="418" t="s">
        <v>350</v>
      </c>
      <c r="E4245" s="420">
        <v>0.01</v>
      </c>
      <c r="F4245" s="413">
        <v>107.45</v>
      </c>
      <c r="G4245" s="414">
        <f t="shared" si="132"/>
        <v>9.3066542577943234E-5</v>
      </c>
      <c r="H4245" s="415" t="str">
        <f t="shared" si="133"/>
        <v>VER</v>
      </c>
    </row>
    <row r="4246" spans="1:8" ht="15" hidden="1" thickBot="1">
      <c r="A4246" s="409">
        <v>202202</v>
      </c>
      <c r="B4246" s="416" t="s">
        <v>2501</v>
      </c>
      <c r="C4246" s="417" t="s">
        <v>2487</v>
      </c>
      <c r="D4246" s="418" t="s">
        <v>337</v>
      </c>
      <c r="E4246" s="420">
        <v>38186</v>
      </c>
      <c r="F4246" s="413">
        <v>107.45</v>
      </c>
      <c r="G4246" s="414">
        <f t="shared" si="132"/>
        <v>355.38389948813403</v>
      </c>
      <c r="H4246" s="415">
        <f t="shared" si="133"/>
        <v>1.7769194974406701</v>
      </c>
    </row>
    <row r="4247" spans="1:8" ht="15" hidden="1" thickBot="1">
      <c r="A4247" s="409">
        <v>202202</v>
      </c>
      <c r="B4247" s="416" t="s">
        <v>2502</v>
      </c>
      <c r="C4247" s="417" t="s">
        <v>2487</v>
      </c>
      <c r="D4247" s="418" t="s">
        <v>339</v>
      </c>
      <c r="E4247" s="420">
        <v>191</v>
      </c>
      <c r="F4247" s="413">
        <v>107.45</v>
      </c>
      <c r="G4247" s="414">
        <f t="shared" si="132"/>
        <v>1.7775709632387156</v>
      </c>
      <c r="H4247" s="415">
        <f t="shared" si="133"/>
        <v>1.7775709632387156</v>
      </c>
    </row>
    <row r="4248" spans="1:8" ht="15" hidden="1" thickBot="1">
      <c r="A4248" s="409">
        <v>202202</v>
      </c>
      <c r="B4248" s="416" t="s">
        <v>2503</v>
      </c>
      <c r="C4248" s="417" t="s">
        <v>2487</v>
      </c>
      <c r="D4248" s="418" t="s">
        <v>374</v>
      </c>
      <c r="E4248" s="420">
        <v>0.01</v>
      </c>
      <c r="F4248" s="413">
        <v>107.45</v>
      </c>
      <c r="G4248" s="414">
        <f t="shared" si="132"/>
        <v>9.3066542577943234E-5</v>
      </c>
      <c r="H4248" s="415" t="str">
        <f t="shared" si="133"/>
        <v>VER</v>
      </c>
    </row>
    <row r="4249" spans="1:8" ht="15" hidden="1" thickBot="1">
      <c r="A4249" s="409">
        <v>202202</v>
      </c>
      <c r="B4249" s="416" t="s">
        <v>2504</v>
      </c>
      <c r="C4249" s="417" t="s">
        <v>2487</v>
      </c>
      <c r="D4249" s="418" t="s">
        <v>374</v>
      </c>
      <c r="E4249" s="420">
        <v>92.68</v>
      </c>
      <c r="F4249" s="413">
        <v>107.45</v>
      </c>
      <c r="G4249" s="414">
        <f t="shared" si="132"/>
        <v>0.86254071661237786</v>
      </c>
      <c r="H4249" s="415" t="str">
        <f t="shared" si="133"/>
        <v>VER</v>
      </c>
    </row>
    <row r="4250" spans="1:8" ht="15" hidden="1" thickBot="1">
      <c r="A4250" s="409">
        <v>202202</v>
      </c>
      <c r="B4250" s="416" t="s">
        <v>2505</v>
      </c>
      <c r="C4250" s="417" t="s">
        <v>2505</v>
      </c>
      <c r="D4250" s="418" t="s">
        <v>339</v>
      </c>
      <c r="E4250" s="420">
        <v>0.01</v>
      </c>
      <c r="F4250" s="413">
        <v>107.45</v>
      </c>
      <c r="G4250" s="414">
        <f t="shared" si="132"/>
        <v>9.3066542577943234E-5</v>
      </c>
      <c r="H4250" s="415">
        <f t="shared" si="133"/>
        <v>9.3066542577943234E-5</v>
      </c>
    </row>
    <row r="4251" spans="1:8" ht="15" hidden="1" thickBot="1">
      <c r="A4251" s="409">
        <v>202202</v>
      </c>
      <c r="B4251" s="416" t="s">
        <v>2506</v>
      </c>
      <c r="C4251" s="417" t="s">
        <v>2506</v>
      </c>
      <c r="D4251" s="418" t="s">
        <v>339</v>
      </c>
      <c r="E4251" s="420">
        <v>0.01</v>
      </c>
      <c r="F4251" s="413">
        <v>107.45</v>
      </c>
      <c r="G4251" s="414">
        <f t="shared" si="132"/>
        <v>9.3066542577943234E-5</v>
      </c>
      <c r="H4251" s="415">
        <f t="shared" si="133"/>
        <v>9.3066542577943234E-5</v>
      </c>
    </row>
    <row r="4252" spans="1:8" ht="15" hidden="1" thickBot="1">
      <c r="A4252" s="409">
        <v>202202</v>
      </c>
      <c r="B4252" s="416" t="s">
        <v>2507</v>
      </c>
      <c r="C4252" s="417" t="s">
        <v>2507</v>
      </c>
      <c r="D4252" s="418" t="s">
        <v>339</v>
      </c>
      <c r="E4252" s="420">
        <v>0.01</v>
      </c>
      <c r="F4252" s="413">
        <v>107.45</v>
      </c>
      <c r="G4252" s="414">
        <f t="shared" si="132"/>
        <v>9.3066542577943234E-5</v>
      </c>
      <c r="H4252" s="415">
        <f t="shared" si="133"/>
        <v>9.3066542577943234E-5</v>
      </c>
    </row>
    <row r="4253" spans="1:8" ht="15" hidden="1" thickBot="1">
      <c r="A4253" s="409">
        <v>202202</v>
      </c>
      <c r="B4253" s="416" t="s">
        <v>2508</v>
      </c>
      <c r="C4253" s="417" t="s">
        <v>2508</v>
      </c>
      <c r="D4253" s="418" t="s">
        <v>339</v>
      </c>
      <c r="E4253" s="420">
        <v>0.01</v>
      </c>
      <c r="F4253" s="413">
        <v>107.45</v>
      </c>
      <c r="G4253" s="414">
        <f t="shared" si="132"/>
        <v>9.3066542577943234E-5</v>
      </c>
      <c r="H4253" s="415">
        <f t="shared" si="133"/>
        <v>9.3066542577943234E-5</v>
      </c>
    </row>
    <row r="4254" spans="1:8" ht="15" hidden="1" thickBot="1">
      <c r="A4254" s="409">
        <v>202202</v>
      </c>
      <c r="B4254" s="416" t="s">
        <v>2509</v>
      </c>
      <c r="C4254" s="417" t="s">
        <v>2509</v>
      </c>
      <c r="D4254" s="418" t="s">
        <v>339</v>
      </c>
      <c r="E4254" s="420">
        <v>0.01</v>
      </c>
      <c r="F4254" s="413">
        <v>107.45</v>
      </c>
      <c r="G4254" s="414">
        <f t="shared" si="132"/>
        <v>9.3066542577943234E-5</v>
      </c>
      <c r="H4254" s="415">
        <f t="shared" si="133"/>
        <v>9.3066542577943234E-5</v>
      </c>
    </row>
    <row r="4255" spans="1:8" ht="15" hidden="1" thickBot="1">
      <c r="A4255" s="409">
        <v>202202</v>
      </c>
      <c r="B4255" s="416" t="s">
        <v>2510</v>
      </c>
      <c r="C4255" s="417" t="s">
        <v>2510</v>
      </c>
      <c r="D4255" s="418" t="s">
        <v>339</v>
      </c>
      <c r="E4255" s="420">
        <v>0.01</v>
      </c>
      <c r="F4255" s="413">
        <v>107.45</v>
      </c>
      <c r="G4255" s="414">
        <f t="shared" si="132"/>
        <v>9.3066542577943234E-5</v>
      </c>
      <c r="H4255" s="415">
        <f t="shared" si="133"/>
        <v>9.3066542577943234E-5</v>
      </c>
    </row>
    <row r="4256" spans="1:8" ht="15" hidden="1" thickBot="1">
      <c r="A4256" s="409">
        <v>202202</v>
      </c>
      <c r="B4256" s="416" t="s">
        <v>2511</v>
      </c>
      <c r="C4256" s="417" t="s">
        <v>2512</v>
      </c>
      <c r="D4256" s="418" t="s">
        <v>337</v>
      </c>
      <c r="E4256" s="420">
        <v>35845</v>
      </c>
      <c r="F4256" s="413">
        <v>107.45</v>
      </c>
      <c r="G4256" s="414">
        <f t="shared" si="132"/>
        <v>333.59702187063749</v>
      </c>
      <c r="H4256" s="415">
        <f t="shared" si="133"/>
        <v>1.6679851093531874</v>
      </c>
    </row>
    <row r="4257" spans="1:8" ht="15" hidden="1" thickBot="1">
      <c r="A4257" s="409">
        <v>202202</v>
      </c>
      <c r="B4257" s="416" t="s">
        <v>2513</v>
      </c>
      <c r="C4257" s="417" t="s">
        <v>2512</v>
      </c>
      <c r="D4257" s="418" t="s">
        <v>337</v>
      </c>
      <c r="E4257" s="420">
        <v>45663</v>
      </c>
      <c r="F4257" s="413">
        <v>107.45</v>
      </c>
      <c r="G4257" s="414">
        <f t="shared" si="132"/>
        <v>424.96975337366217</v>
      </c>
      <c r="H4257" s="415">
        <f t="shared" si="133"/>
        <v>2.1248487668683107</v>
      </c>
    </row>
    <row r="4258" spans="1:8" ht="15" hidden="1" thickBot="1">
      <c r="A4258" s="409">
        <v>202202</v>
      </c>
      <c r="B4258" s="416" t="s">
        <v>2514</v>
      </c>
      <c r="C4258" s="417" t="s">
        <v>2512</v>
      </c>
      <c r="D4258" s="418" t="s">
        <v>339</v>
      </c>
      <c r="E4258" s="420">
        <v>228</v>
      </c>
      <c r="F4258" s="413">
        <v>107.45</v>
      </c>
      <c r="G4258" s="414">
        <f t="shared" si="132"/>
        <v>2.1219171707771056</v>
      </c>
      <c r="H4258" s="415">
        <f t="shared" si="133"/>
        <v>2.1219171707771056</v>
      </c>
    </row>
    <row r="4259" spans="1:8" ht="15" hidden="1" thickBot="1">
      <c r="A4259" s="409">
        <v>202202</v>
      </c>
      <c r="B4259" s="416" t="s">
        <v>2515</v>
      </c>
      <c r="C4259" s="417" t="s">
        <v>2512</v>
      </c>
      <c r="D4259" s="418" t="s">
        <v>337</v>
      </c>
      <c r="E4259" s="420">
        <v>43531</v>
      </c>
      <c r="F4259" s="413">
        <v>107.45</v>
      </c>
      <c r="G4259" s="414">
        <f t="shared" si="132"/>
        <v>405.12796649604468</v>
      </c>
      <c r="H4259" s="415">
        <f t="shared" si="133"/>
        <v>2.0256398324802234</v>
      </c>
    </row>
    <row r="4260" spans="1:8" ht="15" hidden="1" thickBot="1">
      <c r="A4260" s="409">
        <v>202202</v>
      </c>
      <c r="B4260" s="416" t="s">
        <v>2516</v>
      </c>
      <c r="C4260" s="417" t="s">
        <v>2512</v>
      </c>
      <c r="D4260" s="418" t="s">
        <v>339</v>
      </c>
      <c r="E4260" s="420">
        <v>218</v>
      </c>
      <c r="F4260" s="413">
        <v>107.45</v>
      </c>
      <c r="G4260" s="414">
        <f t="shared" si="132"/>
        <v>2.0288506281991623</v>
      </c>
      <c r="H4260" s="415">
        <f t="shared" si="133"/>
        <v>2.0288506281991623</v>
      </c>
    </row>
    <row r="4261" spans="1:8" ht="15" hidden="1" thickBot="1">
      <c r="A4261" s="409">
        <v>202202</v>
      </c>
      <c r="B4261" s="416" t="s">
        <v>2517</v>
      </c>
      <c r="C4261" s="417" t="s">
        <v>2512</v>
      </c>
      <c r="D4261" s="418" t="s">
        <v>337</v>
      </c>
      <c r="E4261" s="420">
        <v>33574</v>
      </c>
      <c r="F4261" s="413">
        <v>107.45</v>
      </c>
      <c r="G4261" s="414">
        <f t="shared" si="132"/>
        <v>312.4616100511866</v>
      </c>
      <c r="H4261" s="415">
        <f t="shared" si="133"/>
        <v>1.562308050255933</v>
      </c>
    </row>
    <row r="4262" spans="1:8" ht="15" hidden="1" thickBot="1">
      <c r="A4262" s="409">
        <v>202202</v>
      </c>
      <c r="B4262" s="416" t="s">
        <v>2518</v>
      </c>
      <c r="C4262" s="417" t="s">
        <v>412</v>
      </c>
      <c r="D4262" s="418" t="s">
        <v>337</v>
      </c>
      <c r="E4262" s="420">
        <v>35250</v>
      </c>
      <c r="F4262" s="413">
        <v>107.45</v>
      </c>
      <c r="G4262" s="414">
        <f t="shared" si="132"/>
        <v>328.0595625872499</v>
      </c>
      <c r="H4262" s="415">
        <f t="shared" si="133"/>
        <v>1.6402978129362495</v>
      </c>
    </row>
    <row r="4263" spans="1:8" ht="15" hidden="1" thickBot="1">
      <c r="A4263" s="409">
        <v>202202</v>
      </c>
      <c r="B4263" s="416" t="s">
        <v>2519</v>
      </c>
      <c r="C4263" s="417" t="s">
        <v>412</v>
      </c>
      <c r="D4263" s="418" t="s">
        <v>337</v>
      </c>
      <c r="E4263" s="420">
        <v>38768</v>
      </c>
      <c r="F4263" s="413">
        <v>107.45</v>
      </c>
      <c r="G4263" s="414">
        <f t="shared" si="132"/>
        <v>360.80037226617031</v>
      </c>
      <c r="H4263" s="415">
        <f t="shared" si="133"/>
        <v>1.8040018613308515</v>
      </c>
    </row>
    <row r="4264" spans="1:8" ht="15" hidden="1" thickBot="1">
      <c r="A4264" s="409">
        <v>202202</v>
      </c>
      <c r="B4264" s="416" t="s">
        <v>2520</v>
      </c>
      <c r="C4264" s="417" t="s">
        <v>2521</v>
      </c>
      <c r="D4264" s="418" t="s">
        <v>374</v>
      </c>
      <c r="E4264" s="420">
        <v>559</v>
      </c>
      <c r="F4264" s="413">
        <v>107.45</v>
      </c>
      <c r="G4264" s="414">
        <f t="shared" si="132"/>
        <v>5.2024197301070263</v>
      </c>
      <c r="H4264" s="415" t="str">
        <f t="shared" si="133"/>
        <v>VER</v>
      </c>
    </row>
    <row r="4265" spans="1:8" ht="15" hidden="1" thickBot="1">
      <c r="A4265" s="409">
        <v>202202</v>
      </c>
      <c r="B4265" s="416" t="s">
        <v>2522</v>
      </c>
      <c r="C4265" s="417" t="s">
        <v>2597</v>
      </c>
      <c r="D4265" s="418" t="s">
        <v>337</v>
      </c>
      <c r="E4265" s="420">
        <v>30783</v>
      </c>
      <c r="F4265" s="413">
        <v>107.45</v>
      </c>
      <c r="G4265" s="414">
        <f t="shared" si="132"/>
        <v>286.48673801768263</v>
      </c>
      <c r="H4265" s="415">
        <f t="shared" si="133"/>
        <v>1.4324336900884131</v>
      </c>
    </row>
    <row r="4266" spans="1:8" ht="15" hidden="1" thickBot="1">
      <c r="A4266" s="409">
        <v>202202</v>
      </c>
      <c r="B4266" s="416" t="s">
        <v>2523</v>
      </c>
      <c r="C4266" s="417" t="s">
        <v>2249</v>
      </c>
      <c r="D4266" s="418" t="s">
        <v>339</v>
      </c>
      <c r="E4266" s="420">
        <v>154</v>
      </c>
      <c r="F4266" s="413">
        <v>107.45</v>
      </c>
      <c r="G4266" s="414">
        <f t="shared" si="132"/>
        <v>1.4332247557003257</v>
      </c>
      <c r="H4266" s="415">
        <f t="shared" si="133"/>
        <v>1.4332247557003257</v>
      </c>
    </row>
    <row r="4267" spans="1:8" ht="15" hidden="1" thickBot="1">
      <c r="A4267" s="409">
        <v>202202</v>
      </c>
      <c r="B4267" s="416" t="s">
        <v>2524</v>
      </c>
      <c r="C4267" s="417" t="s">
        <v>2525</v>
      </c>
      <c r="D4267" s="418" t="s">
        <v>337</v>
      </c>
      <c r="E4267" s="420">
        <v>29770</v>
      </c>
      <c r="F4267" s="413">
        <v>107.45</v>
      </c>
      <c r="G4267" s="414">
        <f t="shared" si="132"/>
        <v>277.05909725453699</v>
      </c>
      <c r="H4267" s="415">
        <f t="shared" si="133"/>
        <v>1.385295486272685</v>
      </c>
    </row>
    <row r="4268" spans="1:8" ht="15" hidden="1" thickBot="1">
      <c r="A4268" s="409">
        <v>202202</v>
      </c>
      <c r="B4268" s="416" t="s">
        <v>2526</v>
      </c>
      <c r="C4268" s="417" t="s">
        <v>2527</v>
      </c>
      <c r="D4268" s="418" t="s">
        <v>339</v>
      </c>
      <c r="E4268" s="420">
        <v>792.85</v>
      </c>
      <c r="F4268" s="413">
        <v>107.45</v>
      </c>
      <c r="G4268" s="414">
        <f t="shared" si="132"/>
        <v>7.3787808282922294</v>
      </c>
      <c r="H4268" s="415">
        <f t="shared" si="133"/>
        <v>7.3787808282922294</v>
      </c>
    </row>
    <row r="4269" spans="1:8" ht="15" hidden="1" thickBot="1">
      <c r="A4269" s="409">
        <v>202202</v>
      </c>
      <c r="B4269" s="416" t="s">
        <v>2528</v>
      </c>
      <c r="C4269" s="417" t="s">
        <v>2527</v>
      </c>
      <c r="D4269" s="418" t="s">
        <v>339</v>
      </c>
      <c r="E4269" s="420">
        <v>847.8</v>
      </c>
      <c r="F4269" s="413">
        <v>107.45</v>
      </c>
      <c r="G4269" s="414">
        <f t="shared" si="132"/>
        <v>7.8901814797580263</v>
      </c>
      <c r="H4269" s="415">
        <f t="shared" si="133"/>
        <v>7.8901814797580263</v>
      </c>
    </row>
    <row r="4270" spans="1:8" ht="15" hidden="1" thickBot="1">
      <c r="A4270" s="409">
        <v>202202</v>
      </c>
      <c r="B4270" s="416" t="s">
        <v>2529</v>
      </c>
      <c r="C4270" s="417" t="s">
        <v>2527</v>
      </c>
      <c r="D4270" s="418" t="s">
        <v>339</v>
      </c>
      <c r="E4270" s="420">
        <v>1</v>
      </c>
      <c r="F4270" s="413">
        <v>107.45</v>
      </c>
      <c r="G4270" s="414">
        <f t="shared" si="132"/>
        <v>9.3066542577943234E-3</v>
      </c>
      <c r="H4270" s="415">
        <f t="shared" si="133"/>
        <v>9.3066542577943234E-3</v>
      </c>
    </row>
    <row r="4271" spans="1:8" ht="15" hidden="1" thickBot="1">
      <c r="A4271" s="409">
        <v>202202</v>
      </c>
      <c r="B4271" s="416" t="s">
        <v>2530</v>
      </c>
      <c r="C4271" s="417" t="s">
        <v>2527</v>
      </c>
      <c r="D4271" s="418" t="s">
        <v>339</v>
      </c>
      <c r="E4271" s="420">
        <v>1</v>
      </c>
      <c r="F4271" s="413">
        <v>107.45</v>
      </c>
      <c r="G4271" s="414">
        <f t="shared" si="132"/>
        <v>9.3066542577943234E-3</v>
      </c>
      <c r="H4271" s="415">
        <f t="shared" si="133"/>
        <v>9.3066542577943234E-3</v>
      </c>
    </row>
    <row r="4272" spans="1:8" ht="15" hidden="1" thickBot="1">
      <c r="A4272" s="409">
        <v>202202</v>
      </c>
      <c r="B4272" s="416" t="s">
        <v>2531</v>
      </c>
      <c r="C4272" s="417" t="s">
        <v>2527</v>
      </c>
      <c r="D4272" s="418" t="s">
        <v>339</v>
      </c>
      <c r="E4272" s="420">
        <v>957.7</v>
      </c>
      <c r="F4272" s="413">
        <v>107.45</v>
      </c>
      <c r="G4272" s="414">
        <f t="shared" si="132"/>
        <v>8.9129827826896229</v>
      </c>
      <c r="H4272" s="415">
        <f t="shared" si="133"/>
        <v>8.9129827826896229</v>
      </c>
    </row>
    <row r="4273" spans="1:8" ht="15" hidden="1" thickBot="1">
      <c r="A4273" s="409">
        <v>202202</v>
      </c>
      <c r="B4273" s="416" t="s">
        <v>2532</v>
      </c>
      <c r="C4273" s="417" t="s">
        <v>2527</v>
      </c>
      <c r="D4273" s="418" t="s">
        <v>339</v>
      </c>
      <c r="E4273" s="420">
        <v>1884</v>
      </c>
      <c r="F4273" s="413">
        <v>107.45</v>
      </c>
      <c r="G4273" s="414">
        <f t="shared" si="132"/>
        <v>17.533736621684504</v>
      </c>
      <c r="H4273" s="415">
        <f t="shared" si="133"/>
        <v>17.533736621684504</v>
      </c>
    </row>
    <row r="4274" spans="1:8" ht="15" hidden="1" thickBot="1">
      <c r="A4274" s="409">
        <v>202202</v>
      </c>
      <c r="B4274" s="416" t="s">
        <v>2533</v>
      </c>
      <c r="C4274" s="417" t="s">
        <v>2527</v>
      </c>
      <c r="D4274" s="418" t="s">
        <v>339</v>
      </c>
      <c r="E4274" s="420">
        <v>1962.5</v>
      </c>
      <c r="F4274" s="413">
        <v>107.45</v>
      </c>
      <c r="G4274" s="414">
        <f t="shared" si="132"/>
        <v>18.26430898092136</v>
      </c>
      <c r="H4274" s="415">
        <f t="shared" si="133"/>
        <v>18.26430898092136</v>
      </c>
    </row>
    <row r="4275" spans="1:8" ht="15" hidden="1" thickBot="1">
      <c r="A4275" s="409">
        <v>202202</v>
      </c>
      <c r="B4275" s="416" t="s">
        <v>2534</v>
      </c>
      <c r="C4275" s="417" t="s">
        <v>2527</v>
      </c>
      <c r="D4275" s="418" t="s">
        <v>339</v>
      </c>
      <c r="E4275" s="420">
        <v>2355</v>
      </c>
      <c r="F4275" s="413">
        <v>107.45</v>
      </c>
      <c r="G4275" s="414">
        <f t="shared" si="132"/>
        <v>21.917170777105628</v>
      </c>
      <c r="H4275" s="415">
        <f t="shared" si="133"/>
        <v>21.917170777105628</v>
      </c>
    </row>
    <row r="4276" spans="1:8" ht="15" hidden="1" thickBot="1">
      <c r="A4276" s="409">
        <v>202202</v>
      </c>
      <c r="B4276" s="416" t="s">
        <v>2535</v>
      </c>
      <c r="C4276" s="417" t="s">
        <v>2527</v>
      </c>
      <c r="D4276" s="418" t="s">
        <v>2536</v>
      </c>
      <c r="E4276" s="420">
        <v>1</v>
      </c>
      <c r="F4276" s="413">
        <v>107.45</v>
      </c>
      <c r="G4276" s="414">
        <f t="shared" si="132"/>
        <v>9.3066542577943234E-3</v>
      </c>
      <c r="H4276" s="415" t="str">
        <f t="shared" si="133"/>
        <v>VER</v>
      </c>
    </row>
    <row r="4277" spans="1:8" ht="15" hidden="1" thickBot="1">
      <c r="A4277" s="409">
        <v>202202</v>
      </c>
      <c r="B4277" s="416" t="s">
        <v>2550</v>
      </c>
      <c r="C4277" s="417" t="s">
        <v>676</v>
      </c>
      <c r="D4277" s="418" t="s">
        <v>337</v>
      </c>
      <c r="E4277" s="420">
        <v>39282</v>
      </c>
      <c r="F4277" s="413">
        <v>107.45</v>
      </c>
      <c r="G4277" s="414">
        <f t="shared" si="132"/>
        <v>365.58399255467657</v>
      </c>
      <c r="H4277" s="415">
        <f t="shared" si="133"/>
        <v>1.8279199627733829</v>
      </c>
    </row>
    <row r="4278" spans="1:8" ht="15" hidden="1" thickBot="1">
      <c r="A4278" s="409">
        <v>202202</v>
      </c>
      <c r="B4278" s="416" t="s">
        <v>2551</v>
      </c>
      <c r="C4278" s="417" t="s">
        <v>676</v>
      </c>
      <c r="D4278" s="418" t="s">
        <v>337</v>
      </c>
      <c r="E4278" s="420">
        <v>39282</v>
      </c>
      <c r="F4278" s="413">
        <v>107.45</v>
      </c>
      <c r="G4278" s="414">
        <f t="shared" si="132"/>
        <v>365.58399255467657</v>
      </c>
      <c r="H4278" s="415">
        <f t="shared" si="133"/>
        <v>1.8279199627733829</v>
      </c>
    </row>
    <row r="4279" spans="1:8" ht="15" hidden="1" thickBot="1">
      <c r="A4279" s="409">
        <v>202202</v>
      </c>
      <c r="B4279" s="416" t="s">
        <v>2552</v>
      </c>
      <c r="C4279" s="417" t="s">
        <v>676</v>
      </c>
      <c r="D4279" s="418" t="s">
        <v>339</v>
      </c>
      <c r="E4279" s="420">
        <v>196</v>
      </c>
      <c r="F4279" s="413">
        <v>107.45</v>
      </c>
      <c r="G4279" s="414">
        <f t="shared" si="132"/>
        <v>1.8241042345276872</v>
      </c>
      <c r="H4279" s="415">
        <f t="shared" si="133"/>
        <v>1.8241042345276872</v>
      </c>
    </row>
    <row r="4280" spans="1:8" ht="15" hidden="1" thickBot="1">
      <c r="A4280" s="409">
        <v>202202</v>
      </c>
      <c r="B4280" s="416" t="s">
        <v>2553</v>
      </c>
      <c r="C4280" s="417" t="s">
        <v>676</v>
      </c>
      <c r="D4280" s="418" t="s">
        <v>337</v>
      </c>
      <c r="E4280" s="420">
        <v>39282</v>
      </c>
      <c r="F4280" s="413">
        <v>107.45</v>
      </c>
      <c r="G4280" s="414">
        <f t="shared" si="132"/>
        <v>365.58399255467657</v>
      </c>
      <c r="H4280" s="415">
        <f t="shared" si="133"/>
        <v>1.8279199627733829</v>
      </c>
    </row>
    <row r="4281" spans="1:8" ht="15" hidden="1" thickBot="1">
      <c r="A4281" s="409">
        <v>202202</v>
      </c>
      <c r="B4281" s="416" t="s">
        <v>2554</v>
      </c>
      <c r="C4281" s="417" t="s">
        <v>676</v>
      </c>
      <c r="D4281" s="418" t="s">
        <v>339</v>
      </c>
      <c r="E4281" s="420">
        <v>196</v>
      </c>
      <c r="F4281" s="413">
        <v>107.45</v>
      </c>
      <c r="G4281" s="414">
        <f t="shared" si="132"/>
        <v>1.8241042345276872</v>
      </c>
      <c r="H4281" s="415">
        <f t="shared" si="133"/>
        <v>1.8241042345276872</v>
      </c>
    </row>
    <row r="4282" spans="1:8" ht="15" hidden="1" thickBot="1">
      <c r="A4282" s="409">
        <v>202202</v>
      </c>
      <c r="B4282" s="416" t="s">
        <v>2555</v>
      </c>
      <c r="C4282" s="417" t="s">
        <v>676</v>
      </c>
      <c r="D4282" s="418" t="s">
        <v>339</v>
      </c>
      <c r="E4282" s="420">
        <v>196</v>
      </c>
      <c r="F4282" s="413">
        <v>107.45</v>
      </c>
      <c r="G4282" s="414">
        <f t="shared" si="132"/>
        <v>1.8241042345276872</v>
      </c>
      <c r="H4282" s="415">
        <f t="shared" si="133"/>
        <v>1.8241042345276872</v>
      </c>
    </row>
    <row r="4283" spans="1:8" ht="15" hidden="1" thickBot="1">
      <c r="A4283" s="409">
        <v>202202</v>
      </c>
      <c r="B4283" s="416" t="s">
        <v>2556</v>
      </c>
      <c r="C4283" s="417" t="s">
        <v>2054</v>
      </c>
      <c r="D4283" s="418" t="s">
        <v>337</v>
      </c>
      <c r="E4283" s="420">
        <v>55364</v>
      </c>
      <c r="F4283" s="413">
        <v>107.45</v>
      </c>
      <c r="G4283" s="414">
        <f t="shared" si="132"/>
        <v>515.25360632852494</v>
      </c>
      <c r="H4283" s="415">
        <f t="shared" si="133"/>
        <v>2.5762680316426247</v>
      </c>
    </row>
    <row r="4284" spans="1:8" ht="15" hidden="1" thickBot="1">
      <c r="A4284" s="409">
        <v>202202</v>
      </c>
      <c r="B4284" s="416" t="s">
        <v>2557</v>
      </c>
      <c r="C4284" s="417" t="s">
        <v>2054</v>
      </c>
      <c r="D4284" s="418" t="s">
        <v>339</v>
      </c>
      <c r="E4284" s="420">
        <v>277</v>
      </c>
      <c r="F4284" s="413">
        <v>107.45</v>
      </c>
      <c r="G4284" s="414">
        <f t="shared" si="132"/>
        <v>2.5779432294090272</v>
      </c>
      <c r="H4284" s="415">
        <f t="shared" si="133"/>
        <v>2.5779432294090272</v>
      </c>
    </row>
    <row r="4285" spans="1:8" ht="15" hidden="1" thickBot="1">
      <c r="A4285" s="409">
        <v>202202</v>
      </c>
      <c r="B4285" s="416" t="s">
        <v>2558</v>
      </c>
      <c r="C4285" s="417" t="s">
        <v>2054</v>
      </c>
      <c r="D4285" s="418" t="s">
        <v>337</v>
      </c>
      <c r="E4285" s="420">
        <v>55364</v>
      </c>
      <c r="F4285" s="413">
        <v>107.45</v>
      </c>
      <c r="G4285" s="414">
        <f t="shared" si="132"/>
        <v>515.25360632852494</v>
      </c>
      <c r="H4285" s="415">
        <f t="shared" si="133"/>
        <v>2.5762680316426247</v>
      </c>
    </row>
    <row r="4286" spans="1:8" ht="15" hidden="1" thickBot="1">
      <c r="A4286" s="409">
        <v>202202</v>
      </c>
      <c r="B4286" s="416" t="s">
        <v>2559</v>
      </c>
      <c r="C4286" s="417" t="s">
        <v>2054</v>
      </c>
      <c r="D4286" s="418" t="s">
        <v>339</v>
      </c>
      <c r="E4286" s="420">
        <v>277</v>
      </c>
      <c r="F4286" s="413">
        <v>107.45</v>
      </c>
      <c r="G4286" s="414">
        <f t="shared" si="132"/>
        <v>2.5779432294090272</v>
      </c>
      <c r="H4286" s="415">
        <f t="shared" si="133"/>
        <v>2.5779432294090272</v>
      </c>
    </row>
    <row r="4287" spans="1:8" ht="15" hidden="1" thickBot="1">
      <c r="A4287" s="409">
        <v>202202</v>
      </c>
      <c r="B4287" s="416" t="s">
        <v>2560</v>
      </c>
      <c r="C4287" s="417" t="s">
        <v>676</v>
      </c>
      <c r="D4287" s="418" t="s">
        <v>337</v>
      </c>
      <c r="E4287" s="420">
        <v>35835</v>
      </c>
      <c r="F4287" s="413">
        <v>107.45</v>
      </c>
      <c r="G4287" s="414">
        <f t="shared" si="132"/>
        <v>333.50395532805953</v>
      </c>
      <c r="H4287" s="415">
        <f t="shared" si="133"/>
        <v>1.6675197766402976</v>
      </c>
    </row>
    <row r="4288" spans="1:8" ht="15" hidden="1" thickBot="1">
      <c r="A4288" s="409">
        <v>202202</v>
      </c>
      <c r="B4288" s="416" t="s">
        <v>2561</v>
      </c>
      <c r="C4288" s="417" t="s">
        <v>676</v>
      </c>
      <c r="D4288" s="418" t="s">
        <v>337</v>
      </c>
      <c r="E4288" s="420">
        <v>35835</v>
      </c>
      <c r="F4288" s="413">
        <v>107.45</v>
      </c>
      <c r="G4288" s="414">
        <f t="shared" si="132"/>
        <v>333.50395532805953</v>
      </c>
      <c r="H4288" s="415">
        <f t="shared" si="133"/>
        <v>1.6675197766402976</v>
      </c>
    </row>
    <row r="4289" spans="1:8" ht="15" hidden="1" thickBot="1">
      <c r="A4289" s="409">
        <v>202202</v>
      </c>
      <c r="B4289" s="416" t="s">
        <v>2562</v>
      </c>
      <c r="C4289" s="417" t="s">
        <v>676</v>
      </c>
      <c r="D4289" s="418" t="s">
        <v>339</v>
      </c>
      <c r="E4289" s="420">
        <v>179</v>
      </c>
      <c r="F4289" s="413">
        <v>107.45</v>
      </c>
      <c r="G4289" s="414">
        <f t="shared" si="132"/>
        <v>1.6658911121451838</v>
      </c>
      <c r="H4289" s="415">
        <f t="shared" si="133"/>
        <v>1.6658911121451838</v>
      </c>
    </row>
    <row r="4290" spans="1:8" ht="15" hidden="1" thickBot="1">
      <c r="A4290" s="409">
        <v>202202</v>
      </c>
      <c r="B4290" s="416" t="s">
        <v>2563</v>
      </c>
      <c r="C4290" s="417" t="s">
        <v>676</v>
      </c>
      <c r="D4290" s="418" t="s">
        <v>337</v>
      </c>
      <c r="E4290" s="420">
        <v>38558</v>
      </c>
      <c r="F4290" s="413">
        <v>107.45</v>
      </c>
      <c r="G4290" s="414">
        <f t="shared" ref="G4290:G4353" si="134">+E4290/F4290</f>
        <v>358.84597487203348</v>
      </c>
      <c r="H4290" s="415">
        <f t="shared" ref="H4290:H4353" si="135">IF(D4290="TB",G4290/200,IF(D4290="LT",G4290,"VER"))</f>
        <v>1.7942298743601675</v>
      </c>
    </row>
    <row r="4291" spans="1:8" ht="15" hidden="1" thickBot="1">
      <c r="A4291" s="409">
        <v>202202</v>
      </c>
      <c r="B4291" s="416" t="s">
        <v>2564</v>
      </c>
      <c r="C4291" s="417" t="s">
        <v>676</v>
      </c>
      <c r="D4291" s="418" t="s">
        <v>339</v>
      </c>
      <c r="E4291" s="420">
        <v>193</v>
      </c>
      <c r="F4291" s="413">
        <v>107.45</v>
      </c>
      <c r="G4291" s="414">
        <f t="shared" si="134"/>
        <v>1.7961842717543042</v>
      </c>
      <c r="H4291" s="415">
        <f t="shared" si="135"/>
        <v>1.7961842717543042</v>
      </c>
    </row>
    <row r="4292" spans="1:8" ht="15" hidden="1" thickBot="1">
      <c r="A4292" s="409">
        <v>202202</v>
      </c>
      <c r="B4292" s="416" t="s">
        <v>2565</v>
      </c>
      <c r="C4292" s="417" t="s">
        <v>676</v>
      </c>
      <c r="D4292" s="418" t="s">
        <v>339</v>
      </c>
      <c r="E4292" s="420">
        <v>179</v>
      </c>
      <c r="F4292" s="413">
        <v>107.45</v>
      </c>
      <c r="G4292" s="414">
        <f t="shared" si="134"/>
        <v>1.6658911121451838</v>
      </c>
      <c r="H4292" s="415">
        <f t="shared" si="135"/>
        <v>1.6658911121451838</v>
      </c>
    </row>
    <row r="4293" spans="1:8" ht="15" hidden="1" thickBot="1">
      <c r="A4293" s="409">
        <v>202202</v>
      </c>
      <c r="B4293" s="416" t="s">
        <v>2566</v>
      </c>
      <c r="C4293" s="417" t="s">
        <v>676</v>
      </c>
      <c r="D4293" s="418" t="s">
        <v>337</v>
      </c>
      <c r="E4293" s="420">
        <v>32940</v>
      </c>
      <c r="F4293" s="413">
        <v>107.45</v>
      </c>
      <c r="G4293" s="414">
        <f t="shared" si="134"/>
        <v>306.56119125174502</v>
      </c>
      <c r="H4293" s="415">
        <f t="shared" si="135"/>
        <v>1.5328059562587251</v>
      </c>
    </row>
    <row r="4294" spans="1:8" ht="15" hidden="1" thickBot="1">
      <c r="A4294" s="409">
        <v>202202</v>
      </c>
      <c r="B4294" s="416" t="s">
        <v>2567</v>
      </c>
      <c r="C4294" s="417" t="s">
        <v>676</v>
      </c>
      <c r="D4294" s="418" t="s">
        <v>339</v>
      </c>
      <c r="E4294" s="420">
        <v>165</v>
      </c>
      <c r="F4294" s="413">
        <v>107.45</v>
      </c>
      <c r="G4294" s="414">
        <f t="shared" si="134"/>
        <v>1.5355979525360632</v>
      </c>
      <c r="H4294" s="415">
        <f t="shared" si="135"/>
        <v>1.5355979525360632</v>
      </c>
    </row>
    <row r="4295" spans="1:8" ht="15" hidden="1" thickBot="1">
      <c r="A4295" s="409">
        <v>202202</v>
      </c>
      <c r="B4295" s="416" t="s">
        <v>2568</v>
      </c>
      <c r="C4295" s="417" t="s">
        <v>1347</v>
      </c>
      <c r="D4295" s="418" t="s">
        <v>337</v>
      </c>
      <c r="E4295" s="420">
        <v>39089</v>
      </c>
      <c r="F4295" s="413">
        <v>107.45</v>
      </c>
      <c r="G4295" s="414">
        <f t="shared" si="134"/>
        <v>363.7878082829223</v>
      </c>
      <c r="H4295" s="415">
        <f t="shared" si="135"/>
        <v>1.8189390414146116</v>
      </c>
    </row>
    <row r="4296" spans="1:8" ht="15" hidden="1" thickBot="1">
      <c r="A4296" s="409">
        <v>202202</v>
      </c>
      <c r="B4296" s="416" t="s">
        <v>2569</v>
      </c>
      <c r="C4296" s="417" t="s">
        <v>1347</v>
      </c>
      <c r="D4296" s="418" t="s">
        <v>339</v>
      </c>
      <c r="E4296" s="420">
        <v>195</v>
      </c>
      <c r="F4296" s="413">
        <v>107.45</v>
      </c>
      <c r="G4296" s="414">
        <f t="shared" si="134"/>
        <v>1.814797580269893</v>
      </c>
      <c r="H4296" s="415">
        <f t="shared" si="135"/>
        <v>1.814797580269893</v>
      </c>
    </row>
    <row r="4297" spans="1:8" ht="15" hidden="1" thickBot="1">
      <c r="A4297" s="409">
        <v>202202</v>
      </c>
      <c r="B4297" s="416" t="s">
        <v>2570</v>
      </c>
      <c r="C4297" s="417" t="s">
        <v>1347</v>
      </c>
      <c r="D4297" s="418" t="s">
        <v>337</v>
      </c>
      <c r="E4297" s="420">
        <v>39089</v>
      </c>
      <c r="F4297" s="413">
        <v>107.45</v>
      </c>
      <c r="G4297" s="414">
        <f t="shared" si="134"/>
        <v>363.7878082829223</v>
      </c>
      <c r="H4297" s="415">
        <f t="shared" si="135"/>
        <v>1.8189390414146116</v>
      </c>
    </row>
    <row r="4298" spans="1:8" ht="15" hidden="1" thickBot="1">
      <c r="A4298" s="409">
        <v>202202</v>
      </c>
      <c r="B4298" s="416" t="s">
        <v>2571</v>
      </c>
      <c r="C4298" s="417" t="s">
        <v>1347</v>
      </c>
      <c r="D4298" s="418" t="s">
        <v>339</v>
      </c>
      <c r="E4298" s="420">
        <v>195</v>
      </c>
      <c r="F4298" s="413">
        <v>107.45</v>
      </c>
      <c r="G4298" s="414">
        <f t="shared" si="134"/>
        <v>1.814797580269893</v>
      </c>
      <c r="H4298" s="415">
        <f t="shared" si="135"/>
        <v>1.814797580269893</v>
      </c>
    </row>
    <row r="4299" spans="1:8" ht="15" hidden="1" thickBot="1">
      <c r="A4299" s="409">
        <v>202202</v>
      </c>
      <c r="B4299" s="416" t="s">
        <v>2572</v>
      </c>
      <c r="C4299" s="417" t="s">
        <v>1347</v>
      </c>
      <c r="D4299" s="418" t="s">
        <v>337</v>
      </c>
      <c r="E4299" s="420">
        <v>39089</v>
      </c>
      <c r="F4299" s="413">
        <v>107.45</v>
      </c>
      <c r="G4299" s="414">
        <f t="shared" si="134"/>
        <v>363.7878082829223</v>
      </c>
      <c r="H4299" s="415">
        <f t="shared" si="135"/>
        <v>1.8189390414146116</v>
      </c>
    </row>
    <row r="4300" spans="1:8" ht="15" hidden="1" thickBot="1">
      <c r="A4300" s="409">
        <v>202202</v>
      </c>
      <c r="B4300" s="416" t="s">
        <v>2573</v>
      </c>
      <c r="C4300" s="417" t="s">
        <v>1347</v>
      </c>
      <c r="D4300" s="418" t="s">
        <v>339</v>
      </c>
      <c r="E4300" s="420">
        <v>195</v>
      </c>
      <c r="F4300" s="413">
        <v>107.45</v>
      </c>
      <c r="G4300" s="414">
        <f t="shared" si="134"/>
        <v>1.814797580269893</v>
      </c>
      <c r="H4300" s="415">
        <f t="shared" si="135"/>
        <v>1.814797580269893</v>
      </c>
    </row>
    <row r="4301" spans="1:8" ht="15" hidden="1" thickBot="1">
      <c r="A4301" s="409">
        <v>202202</v>
      </c>
      <c r="B4301" s="416" t="s">
        <v>2574</v>
      </c>
      <c r="C4301" s="417" t="s">
        <v>2054</v>
      </c>
      <c r="D4301" s="418" t="s">
        <v>337</v>
      </c>
      <c r="E4301" s="420">
        <v>55364</v>
      </c>
      <c r="F4301" s="413">
        <v>107.45</v>
      </c>
      <c r="G4301" s="414">
        <f t="shared" si="134"/>
        <v>515.25360632852494</v>
      </c>
      <c r="H4301" s="415">
        <f t="shared" si="135"/>
        <v>2.5762680316426247</v>
      </c>
    </row>
    <row r="4302" spans="1:8" ht="15" hidden="1" thickBot="1">
      <c r="A4302" s="409">
        <v>202202</v>
      </c>
      <c r="B4302" s="416" t="s">
        <v>2575</v>
      </c>
      <c r="C4302" s="417" t="s">
        <v>2054</v>
      </c>
      <c r="D4302" s="418" t="s">
        <v>339</v>
      </c>
      <c r="E4302" s="420">
        <v>277</v>
      </c>
      <c r="F4302" s="413">
        <v>107.45</v>
      </c>
      <c r="G4302" s="414">
        <f t="shared" si="134"/>
        <v>2.5779432294090272</v>
      </c>
      <c r="H4302" s="415">
        <f t="shared" si="135"/>
        <v>2.5779432294090272</v>
      </c>
    </row>
    <row r="4303" spans="1:8" ht="15" hidden="1" thickBot="1">
      <c r="A4303" s="409">
        <v>202202</v>
      </c>
      <c r="B4303" s="416" t="s">
        <v>2576</v>
      </c>
      <c r="C4303" s="417" t="s">
        <v>2249</v>
      </c>
      <c r="D4303" s="418" t="s">
        <v>337</v>
      </c>
      <c r="E4303" s="420">
        <v>30783</v>
      </c>
      <c r="F4303" s="413">
        <v>107.45</v>
      </c>
      <c r="G4303" s="414">
        <f t="shared" si="134"/>
        <v>286.48673801768263</v>
      </c>
      <c r="H4303" s="415">
        <f t="shared" si="135"/>
        <v>1.4324336900884131</v>
      </c>
    </row>
    <row r="4304" spans="1:8" ht="15" hidden="1" thickBot="1">
      <c r="A4304" s="409">
        <v>202202</v>
      </c>
      <c r="B4304" s="416" t="s">
        <v>2577</v>
      </c>
      <c r="C4304" s="417" t="s">
        <v>2054</v>
      </c>
      <c r="D4304" s="418" t="s">
        <v>337</v>
      </c>
      <c r="E4304" s="420">
        <v>55364</v>
      </c>
      <c r="F4304" s="413">
        <v>107.45</v>
      </c>
      <c r="G4304" s="414">
        <f t="shared" si="134"/>
        <v>515.25360632852494</v>
      </c>
      <c r="H4304" s="415">
        <f t="shared" si="135"/>
        <v>2.5762680316426247</v>
      </c>
    </row>
    <row r="4305" spans="1:8" ht="15" hidden="1" thickBot="1">
      <c r="A4305" s="409">
        <v>202202</v>
      </c>
      <c r="B4305" s="416" t="s">
        <v>2578</v>
      </c>
      <c r="C4305" s="417" t="s">
        <v>1347</v>
      </c>
      <c r="D4305" s="418" t="s">
        <v>337</v>
      </c>
      <c r="E4305" s="420">
        <v>39089</v>
      </c>
      <c r="F4305" s="413">
        <v>107.45</v>
      </c>
      <c r="G4305" s="414">
        <f t="shared" si="134"/>
        <v>363.7878082829223</v>
      </c>
      <c r="H4305" s="415">
        <f t="shared" si="135"/>
        <v>1.8189390414146116</v>
      </c>
    </row>
    <row r="4306" spans="1:8" ht="15" hidden="1" thickBot="1">
      <c r="A4306" s="409">
        <v>202202</v>
      </c>
      <c r="B4306" s="416" t="s">
        <v>2579</v>
      </c>
      <c r="C4306" s="417" t="s">
        <v>1347</v>
      </c>
      <c r="D4306" s="418" t="s">
        <v>339</v>
      </c>
      <c r="E4306" s="420">
        <v>195</v>
      </c>
      <c r="F4306" s="413">
        <v>107.45</v>
      </c>
      <c r="G4306" s="414">
        <f t="shared" si="134"/>
        <v>1.814797580269893</v>
      </c>
      <c r="H4306" s="415">
        <f t="shared" si="135"/>
        <v>1.814797580269893</v>
      </c>
    </row>
    <row r="4307" spans="1:8" ht="15" hidden="1" thickBot="1">
      <c r="A4307" s="409">
        <v>202202</v>
      </c>
      <c r="B4307" s="416" t="s">
        <v>2580</v>
      </c>
      <c r="C4307" s="417" t="s">
        <v>1347</v>
      </c>
      <c r="D4307" s="418" t="s">
        <v>337</v>
      </c>
      <c r="E4307" s="420">
        <v>39089</v>
      </c>
      <c r="F4307" s="413">
        <v>107.45</v>
      </c>
      <c r="G4307" s="414">
        <f t="shared" si="134"/>
        <v>363.7878082829223</v>
      </c>
      <c r="H4307" s="415">
        <f t="shared" si="135"/>
        <v>1.8189390414146116</v>
      </c>
    </row>
    <row r="4308" spans="1:8" ht="15" hidden="1" thickBot="1">
      <c r="A4308" s="409">
        <v>202202</v>
      </c>
      <c r="B4308" s="416" t="s">
        <v>2581</v>
      </c>
      <c r="C4308" s="417" t="s">
        <v>1347</v>
      </c>
      <c r="D4308" s="418" t="s">
        <v>339</v>
      </c>
      <c r="E4308" s="420">
        <v>195</v>
      </c>
      <c r="F4308" s="413">
        <v>107.45</v>
      </c>
      <c r="G4308" s="414">
        <f t="shared" si="134"/>
        <v>1.814797580269893</v>
      </c>
      <c r="H4308" s="415">
        <f t="shared" si="135"/>
        <v>1.814797580269893</v>
      </c>
    </row>
    <row r="4309" spans="1:8" ht="15" hidden="1" thickBot="1">
      <c r="A4309" s="409">
        <v>202202</v>
      </c>
      <c r="B4309" s="416" t="s">
        <v>2582</v>
      </c>
      <c r="C4309" s="417" t="s">
        <v>1347</v>
      </c>
      <c r="D4309" s="418" t="s">
        <v>337</v>
      </c>
      <c r="E4309" s="420">
        <v>92498</v>
      </c>
      <c r="F4309" s="413">
        <v>107.45</v>
      </c>
      <c r="G4309" s="414">
        <f t="shared" si="134"/>
        <v>860.84690553745929</v>
      </c>
      <c r="H4309" s="415">
        <f t="shared" si="135"/>
        <v>4.3042345276872966</v>
      </c>
    </row>
    <row r="4310" spans="1:8" ht="15" hidden="1" thickBot="1">
      <c r="A4310" s="409">
        <v>202202</v>
      </c>
      <c r="B4310" s="416" t="s">
        <v>2583</v>
      </c>
      <c r="C4310" s="417" t="s">
        <v>1347</v>
      </c>
      <c r="D4310" s="418" t="s">
        <v>339</v>
      </c>
      <c r="E4310" s="420">
        <v>462</v>
      </c>
      <c r="F4310" s="413">
        <v>107.45</v>
      </c>
      <c r="G4310" s="414">
        <f t="shared" si="134"/>
        <v>4.2996742671009773</v>
      </c>
      <c r="H4310" s="415">
        <f t="shared" si="135"/>
        <v>4.2996742671009773</v>
      </c>
    </row>
    <row r="4311" spans="1:8" ht="15" hidden="1" thickBot="1">
      <c r="A4311" s="409">
        <v>202203</v>
      </c>
      <c r="B4311" s="416" t="s">
        <v>335</v>
      </c>
      <c r="C4311" s="417" t="s">
        <v>336</v>
      </c>
      <c r="D4311" s="418" t="s">
        <v>337</v>
      </c>
      <c r="E4311" s="420">
        <v>54097.21</v>
      </c>
      <c r="F4311" s="413">
        <v>111.01</v>
      </c>
      <c r="G4311" s="414">
        <f t="shared" si="134"/>
        <v>487.31834969822535</v>
      </c>
      <c r="H4311" s="415">
        <f t="shared" si="135"/>
        <v>2.4365917484911268</v>
      </c>
    </row>
    <row r="4312" spans="1:8" ht="15" hidden="1" thickBot="1">
      <c r="A4312" s="409">
        <v>202203</v>
      </c>
      <c r="B4312" s="416" t="s">
        <v>338</v>
      </c>
      <c r="C4312" s="417" t="s">
        <v>336</v>
      </c>
      <c r="D4312" s="418" t="s">
        <v>339</v>
      </c>
      <c r="E4312" s="420">
        <v>270.48</v>
      </c>
      <c r="F4312" s="413">
        <v>111.01</v>
      </c>
      <c r="G4312" s="414">
        <f t="shared" si="134"/>
        <v>2.4365372488964958</v>
      </c>
      <c r="H4312" s="415">
        <f t="shared" si="135"/>
        <v>2.4365372488964958</v>
      </c>
    </row>
    <row r="4313" spans="1:8" ht="15" hidden="1" thickBot="1">
      <c r="A4313" s="409">
        <v>202203</v>
      </c>
      <c r="B4313" s="416" t="s">
        <v>340</v>
      </c>
      <c r="C4313" s="417" t="s">
        <v>336</v>
      </c>
      <c r="D4313" s="418" t="s">
        <v>337</v>
      </c>
      <c r="E4313" s="420">
        <v>54905</v>
      </c>
      <c r="F4313" s="413">
        <v>111.01</v>
      </c>
      <c r="G4313" s="414">
        <f t="shared" si="134"/>
        <v>494.59508152418698</v>
      </c>
      <c r="H4313" s="415">
        <f t="shared" si="135"/>
        <v>2.4729754076209347</v>
      </c>
    </row>
    <row r="4314" spans="1:8" ht="15" hidden="1" thickBot="1">
      <c r="A4314" s="409">
        <v>202203</v>
      </c>
      <c r="B4314" s="416" t="s">
        <v>341</v>
      </c>
      <c r="C4314" s="417" t="s">
        <v>336</v>
      </c>
      <c r="D4314" s="418" t="s">
        <v>337</v>
      </c>
      <c r="E4314" s="420">
        <v>106752</v>
      </c>
      <c r="F4314" s="413">
        <v>111.01</v>
      </c>
      <c r="G4314" s="414">
        <f t="shared" si="134"/>
        <v>961.64309521664711</v>
      </c>
      <c r="H4314" s="415">
        <f t="shared" si="135"/>
        <v>4.8082154760832356</v>
      </c>
    </row>
    <row r="4315" spans="1:8" ht="15" hidden="1" thickBot="1">
      <c r="A4315" s="409">
        <v>202203</v>
      </c>
      <c r="B4315" s="416" t="s">
        <v>342</v>
      </c>
      <c r="C4315" s="417" t="s">
        <v>336</v>
      </c>
      <c r="D4315" s="418" t="s">
        <v>339</v>
      </c>
      <c r="E4315" s="420">
        <v>534</v>
      </c>
      <c r="F4315" s="413">
        <v>111.01</v>
      </c>
      <c r="G4315" s="414">
        <f t="shared" si="134"/>
        <v>4.8103774434735609</v>
      </c>
      <c r="H4315" s="415">
        <f t="shared" si="135"/>
        <v>4.8103774434735609</v>
      </c>
    </row>
    <row r="4316" spans="1:8" ht="15" hidden="1" thickBot="1">
      <c r="A4316" s="409">
        <v>202203</v>
      </c>
      <c r="B4316" s="416" t="s">
        <v>343</v>
      </c>
      <c r="C4316" s="417" t="s">
        <v>336</v>
      </c>
      <c r="D4316" s="418" t="s">
        <v>337</v>
      </c>
      <c r="E4316" s="420">
        <v>106752</v>
      </c>
      <c r="F4316" s="413">
        <v>111.01</v>
      </c>
      <c r="G4316" s="414">
        <f t="shared" si="134"/>
        <v>961.64309521664711</v>
      </c>
      <c r="H4316" s="415">
        <f t="shared" si="135"/>
        <v>4.8082154760832356</v>
      </c>
    </row>
    <row r="4317" spans="1:8" ht="15" hidden="1" thickBot="1">
      <c r="A4317" s="409">
        <v>202203</v>
      </c>
      <c r="B4317" s="416" t="s">
        <v>344</v>
      </c>
      <c r="C4317" s="417" t="s">
        <v>336</v>
      </c>
      <c r="D4317" s="418" t="s">
        <v>337</v>
      </c>
      <c r="E4317" s="420">
        <v>71489</v>
      </c>
      <c r="F4317" s="413">
        <v>111.01</v>
      </c>
      <c r="G4317" s="414">
        <f t="shared" si="134"/>
        <v>643.98702819565801</v>
      </c>
      <c r="H4317" s="415">
        <f t="shared" si="135"/>
        <v>3.2199351409782899</v>
      </c>
    </row>
    <row r="4318" spans="1:8" ht="15" hidden="1" thickBot="1">
      <c r="A4318" s="409">
        <v>202203</v>
      </c>
      <c r="B4318" s="416" t="s">
        <v>345</v>
      </c>
      <c r="C4318" s="417" t="s">
        <v>336</v>
      </c>
      <c r="D4318" s="418" t="s">
        <v>339</v>
      </c>
      <c r="E4318" s="420">
        <v>357</v>
      </c>
      <c r="F4318" s="413">
        <v>111.01</v>
      </c>
      <c r="G4318" s="414">
        <f t="shared" si="134"/>
        <v>3.2159264931087286</v>
      </c>
      <c r="H4318" s="415">
        <f t="shared" si="135"/>
        <v>3.2159264931087286</v>
      </c>
    </row>
    <row r="4319" spans="1:8" ht="15" hidden="1" thickBot="1">
      <c r="A4319" s="409">
        <v>202203</v>
      </c>
      <c r="B4319" s="416" t="s">
        <v>346</v>
      </c>
      <c r="C4319" s="417" t="s">
        <v>336</v>
      </c>
      <c r="D4319" s="418" t="s">
        <v>337</v>
      </c>
      <c r="E4319" s="420">
        <v>80098</v>
      </c>
      <c r="F4319" s="413">
        <v>111.01</v>
      </c>
      <c r="G4319" s="414">
        <f t="shared" si="134"/>
        <v>721.53860012611472</v>
      </c>
      <c r="H4319" s="415">
        <f t="shared" si="135"/>
        <v>3.6076930006305736</v>
      </c>
    </row>
    <row r="4320" spans="1:8" ht="15" hidden="1" thickBot="1">
      <c r="A4320" s="409">
        <v>202203</v>
      </c>
      <c r="B4320" s="416" t="s">
        <v>347</v>
      </c>
      <c r="C4320" s="417" t="s">
        <v>336</v>
      </c>
      <c r="D4320" s="418" t="s">
        <v>337</v>
      </c>
      <c r="E4320" s="420">
        <v>71489</v>
      </c>
      <c r="F4320" s="413">
        <v>111.01</v>
      </c>
      <c r="G4320" s="414">
        <f t="shared" si="134"/>
        <v>643.98702819565801</v>
      </c>
      <c r="H4320" s="415">
        <f t="shared" si="135"/>
        <v>3.2199351409782899</v>
      </c>
    </row>
    <row r="4321" spans="1:8" ht="15" hidden="1" thickBot="1">
      <c r="A4321" s="409">
        <v>202203</v>
      </c>
      <c r="B4321" s="416" t="s">
        <v>348</v>
      </c>
      <c r="C4321" s="417" t="s">
        <v>336</v>
      </c>
      <c r="D4321" s="418" t="s">
        <v>337</v>
      </c>
      <c r="E4321" s="420">
        <v>106752</v>
      </c>
      <c r="F4321" s="413">
        <v>111.01</v>
      </c>
      <c r="G4321" s="414">
        <f t="shared" si="134"/>
        <v>961.64309521664711</v>
      </c>
      <c r="H4321" s="415">
        <f t="shared" si="135"/>
        <v>4.8082154760832356</v>
      </c>
    </row>
    <row r="4322" spans="1:8" ht="15" hidden="1" thickBot="1">
      <c r="A4322" s="409">
        <v>202203</v>
      </c>
      <c r="B4322" s="416" t="s">
        <v>349</v>
      </c>
      <c r="C4322" s="417" t="s">
        <v>336</v>
      </c>
      <c r="D4322" s="418" t="s">
        <v>350</v>
      </c>
      <c r="E4322" s="420">
        <v>0.01</v>
      </c>
      <c r="F4322" s="413">
        <v>111.01</v>
      </c>
      <c r="G4322" s="414">
        <f t="shared" si="134"/>
        <v>9.0081974596883157E-5</v>
      </c>
      <c r="H4322" s="415" t="str">
        <f t="shared" si="135"/>
        <v>VER</v>
      </c>
    </row>
    <row r="4323" spans="1:8" ht="15" hidden="1" thickBot="1">
      <c r="A4323" s="409">
        <v>202203</v>
      </c>
      <c r="B4323" s="416" t="s">
        <v>351</v>
      </c>
      <c r="C4323" s="417" t="s">
        <v>336</v>
      </c>
      <c r="D4323" s="418" t="s">
        <v>337</v>
      </c>
      <c r="E4323" s="420">
        <v>52482</v>
      </c>
      <c r="F4323" s="413">
        <v>111.01</v>
      </c>
      <c r="G4323" s="414">
        <f t="shared" si="134"/>
        <v>472.76821907936221</v>
      </c>
      <c r="H4323" s="415">
        <f t="shared" si="135"/>
        <v>2.3638410953968112</v>
      </c>
    </row>
    <row r="4324" spans="1:8" ht="15" hidden="1" thickBot="1">
      <c r="A4324" s="409">
        <v>202203</v>
      </c>
      <c r="B4324" s="416" t="s">
        <v>352</v>
      </c>
      <c r="C4324" s="417" t="s">
        <v>336</v>
      </c>
      <c r="D4324" s="418" t="s">
        <v>339</v>
      </c>
      <c r="E4324" s="420">
        <v>262</v>
      </c>
      <c r="F4324" s="413">
        <v>111.01</v>
      </c>
      <c r="G4324" s="414">
        <f t="shared" si="134"/>
        <v>2.3601477344383386</v>
      </c>
      <c r="H4324" s="415">
        <f t="shared" si="135"/>
        <v>2.3601477344383386</v>
      </c>
    </row>
    <row r="4325" spans="1:8" ht="15" hidden="1" thickBot="1">
      <c r="A4325" s="409">
        <v>202203</v>
      </c>
      <c r="B4325" s="416" t="s">
        <v>353</v>
      </c>
      <c r="C4325" s="417" t="s">
        <v>354</v>
      </c>
      <c r="D4325" s="418" t="s">
        <v>337</v>
      </c>
      <c r="E4325" s="420">
        <v>52482</v>
      </c>
      <c r="F4325" s="413">
        <v>111.01</v>
      </c>
      <c r="G4325" s="414">
        <f t="shared" si="134"/>
        <v>472.76821907936221</v>
      </c>
      <c r="H4325" s="415">
        <f t="shared" si="135"/>
        <v>2.3638410953968112</v>
      </c>
    </row>
    <row r="4326" spans="1:8" ht="15" hidden="1" thickBot="1">
      <c r="A4326" s="409">
        <v>202203</v>
      </c>
      <c r="B4326" s="416" t="s">
        <v>355</v>
      </c>
      <c r="C4326" s="417" t="s">
        <v>336</v>
      </c>
      <c r="D4326" s="418" t="s">
        <v>337</v>
      </c>
      <c r="E4326" s="420">
        <v>54259</v>
      </c>
      <c r="F4326" s="413">
        <v>111.01</v>
      </c>
      <c r="G4326" s="414">
        <f t="shared" si="134"/>
        <v>488.77578596522835</v>
      </c>
      <c r="H4326" s="415">
        <f t="shared" si="135"/>
        <v>2.4438789298261416</v>
      </c>
    </row>
    <row r="4327" spans="1:8" ht="15" hidden="1" thickBot="1">
      <c r="A4327" s="409">
        <v>202203</v>
      </c>
      <c r="B4327" s="416" t="s">
        <v>356</v>
      </c>
      <c r="C4327" s="417" t="s">
        <v>336</v>
      </c>
      <c r="D4327" s="418" t="s">
        <v>337</v>
      </c>
      <c r="E4327" s="420">
        <v>54259</v>
      </c>
      <c r="F4327" s="413">
        <v>111.01</v>
      </c>
      <c r="G4327" s="414">
        <f t="shared" si="134"/>
        <v>488.77578596522835</v>
      </c>
      <c r="H4327" s="415">
        <f t="shared" si="135"/>
        <v>2.4438789298261416</v>
      </c>
    </row>
    <row r="4328" spans="1:8" ht="15" hidden="1" thickBot="1">
      <c r="A4328" s="409">
        <v>202203</v>
      </c>
      <c r="B4328" s="416" t="s">
        <v>357</v>
      </c>
      <c r="C4328" s="417" t="s">
        <v>336</v>
      </c>
      <c r="D4328" s="418" t="s">
        <v>337</v>
      </c>
      <c r="E4328" s="420">
        <v>139496</v>
      </c>
      <c r="F4328" s="413">
        <v>111.01</v>
      </c>
      <c r="G4328" s="414">
        <f t="shared" si="134"/>
        <v>1256.6075128366813</v>
      </c>
      <c r="H4328" s="415">
        <f t="shared" si="135"/>
        <v>6.283037564183406</v>
      </c>
    </row>
    <row r="4329" spans="1:8" ht="15" hidden="1" thickBot="1">
      <c r="A4329" s="409">
        <v>202203</v>
      </c>
      <c r="B4329" s="416" t="s">
        <v>358</v>
      </c>
      <c r="C4329" s="417" t="s">
        <v>336</v>
      </c>
      <c r="D4329" s="418" t="s">
        <v>337</v>
      </c>
      <c r="E4329" s="420">
        <v>58944</v>
      </c>
      <c r="F4329" s="413">
        <v>111.01</v>
      </c>
      <c r="G4329" s="414">
        <f t="shared" si="134"/>
        <v>530.97919106386814</v>
      </c>
      <c r="H4329" s="415">
        <f t="shared" si="135"/>
        <v>2.6548959553193408</v>
      </c>
    </row>
    <row r="4330" spans="1:8" ht="15" hidden="1" thickBot="1">
      <c r="A4330" s="409">
        <v>202203</v>
      </c>
      <c r="B4330" s="416" t="s">
        <v>359</v>
      </c>
      <c r="C4330" s="417" t="s">
        <v>336</v>
      </c>
      <c r="D4330" s="418" t="s">
        <v>339</v>
      </c>
      <c r="E4330" s="420">
        <v>295</v>
      </c>
      <c r="F4330" s="413">
        <v>111.01</v>
      </c>
      <c r="G4330" s="414">
        <f t="shared" si="134"/>
        <v>2.6574182506080533</v>
      </c>
      <c r="H4330" s="415">
        <f t="shared" si="135"/>
        <v>2.6574182506080533</v>
      </c>
    </row>
    <row r="4331" spans="1:8" ht="15" hidden="1" thickBot="1">
      <c r="A4331" s="409">
        <v>202203</v>
      </c>
      <c r="B4331" s="416" t="s">
        <v>360</v>
      </c>
      <c r="C4331" s="417" t="s">
        <v>336</v>
      </c>
      <c r="D4331" s="418" t="s">
        <v>337</v>
      </c>
      <c r="E4331" s="420">
        <v>166072</v>
      </c>
      <c r="F4331" s="413">
        <v>111.01</v>
      </c>
      <c r="G4331" s="414">
        <f t="shared" si="134"/>
        <v>1496.009368525358</v>
      </c>
      <c r="H4331" s="415">
        <f t="shared" si="135"/>
        <v>7.4800468426267903</v>
      </c>
    </row>
    <row r="4332" spans="1:8" ht="15" hidden="1" thickBot="1">
      <c r="A4332" s="409">
        <v>202203</v>
      </c>
      <c r="B4332" s="416" t="s">
        <v>361</v>
      </c>
      <c r="C4332" s="417" t="s">
        <v>336</v>
      </c>
      <c r="D4332" s="418" t="s">
        <v>337</v>
      </c>
      <c r="E4332" s="420">
        <v>166072</v>
      </c>
      <c r="F4332" s="413">
        <v>111.01</v>
      </c>
      <c r="G4332" s="414">
        <f t="shared" si="134"/>
        <v>1496.009368525358</v>
      </c>
      <c r="H4332" s="415">
        <f t="shared" si="135"/>
        <v>7.4800468426267903</v>
      </c>
    </row>
    <row r="4333" spans="1:8" ht="15" hidden="1" thickBot="1">
      <c r="A4333" s="409">
        <v>202203</v>
      </c>
      <c r="B4333" s="416" t="s">
        <v>362</v>
      </c>
      <c r="C4333" s="417" t="s">
        <v>336</v>
      </c>
      <c r="D4333" s="418" t="s">
        <v>339</v>
      </c>
      <c r="E4333" s="420">
        <v>830</v>
      </c>
      <c r="F4333" s="413">
        <v>111.01</v>
      </c>
      <c r="G4333" s="414">
        <f t="shared" si="134"/>
        <v>7.4768038915413024</v>
      </c>
      <c r="H4333" s="415">
        <f t="shared" si="135"/>
        <v>7.4768038915413024</v>
      </c>
    </row>
    <row r="4334" spans="1:8" ht="15" hidden="1" thickBot="1">
      <c r="A4334" s="409">
        <v>202203</v>
      </c>
      <c r="B4334" s="416" t="s">
        <v>363</v>
      </c>
      <c r="C4334" s="417" t="s">
        <v>336</v>
      </c>
      <c r="D4334" s="418" t="s">
        <v>337</v>
      </c>
      <c r="E4334" s="420">
        <v>166072</v>
      </c>
      <c r="F4334" s="413">
        <v>111.01</v>
      </c>
      <c r="G4334" s="414">
        <f t="shared" si="134"/>
        <v>1496.009368525358</v>
      </c>
      <c r="H4334" s="415">
        <f t="shared" si="135"/>
        <v>7.4800468426267903</v>
      </c>
    </row>
    <row r="4335" spans="1:8" ht="15" hidden="1" thickBot="1">
      <c r="A4335" s="409">
        <v>202203</v>
      </c>
      <c r="B4335" s="416" t="s">
        <v>364</v>
      </c>
      <c r="C4335" s="417" t="s">
        <v>336</v>
      </c>
      <c r="D4335" s="418" t="s">
        <v>337</v>
      </c>
      <c r="E4335" s="420">
        <v>166072</v>
      </c>
      <c r="F4335" s="413">
        <v>111.01</v>
      </c>
      <c r="G4335" s="414">
        <f t="shared" si="134"/>
        <v>1496.009368525358</v>
      </c>
      <c r="H4335" s="415">
        <f t="shared" si="135"/>
        <v>7.4800468426267903</v>
      </c>
    </row>
    <row r="4336" spans="1:8" ht="15" hidden="1" thickBot="1">
      <c r="A4336" s="409">
        <v>202203</v>
      </c>
      <c r="B4336" s="416" t="s">
        <v>365</v>
      </c>
      <c r="C4336" s="417" t="s">
        <v>336</v>
      </c>
      <c r="D4336" s="418" t="s">
        <v>337</v>
      </c>
      <c r="E4336" s="420">
        <v>165812</v>
      </c>
      <c r="F4336" s="413">
        <v>111.01</v>
      </c>
      <c r="G4336" s="414">
        <f t="shared" si="134"/>
        <v>1493.667237185839</v>
      </c>
      <c r="H4336" s="415">
        <f t="shared" si="135"/>
        <v>7.4683361859291946</v>
      </c>
    </row>
    <row r="4337" spans="1:8" ht="15" hidden="1" thickBot="1">
      <c r="A4337" s="409">
        <v>202203</v>
      </c>
      <c r="B4337" s="416" t="s">
        <v>366</v>
      </c>
      <c r="C4337" s="417" t="s">
        <v>336</v>
      </c>
      <c r="D4337" s="418" t="s">
        <v>339</v>
      </c>
      <c r="E4337" s="420">
        <v>829</v>
      </c>
      <c r="F4337" s="413">
        <v>111.01</v>
      </c>
      <c r="G4337" s="414">
        <f t="shared" si="134"/>
        <v>7.4677956940816141</v>
      </c>
      <c r="H4337" s="415">
        <f t="shared" si="135"/>
        <v>7.4677956940816141</v>
      </c>
    </row>
    <row r="4338" spans="1:8" ht="15" hidden="1" thickBot="1">
      <c r="A4338" s="409">
        <v>202203</v>
      </c>
      <c r="B4338" s="416" t="s">
        <v>367</v>
      </c>
      <c r="C4338" s="417" t="s">
        <v>336</v>
      </c>
      <c r="D4338" s="418" t="s">
        <v>337</v>
      </c>
      <c r="E4338" s="420">
        <v>57894</v>
      </c>
      <c r="F4338" s="413">
        <v>111.01</v>
      </c>
      <c r="G4338" s="414">
        <f t="shared" si="134"/>
        <v>521.52058373119542</v>
      </c>
      <c r="H4338" s="415">
        <f t="shared" si="135"/>
        <v>2.607602918655977</v>
      </c>
    </row>
    <row r="4339" spans="1:8" ht="15" hidden="1" thickBot="1">
      <c r="A4339" s="409">
        <v>202203</v>
      </c>
      <c r="B4339" s="416" t="s">
        <v>368</v>
      </c>
      <c r="C4339" s="417" t="s">
        <v>336</v>
      </c>
      <c r="D4339" s="418" t="s">
        <v>339</v>
      </c>
      <c r="E4339" s="420">
        <v>289</v>
      </c>
      <c r="F4339" s="413">
        <v>111.01</v>
      </c>
      <c r="G4339" s="414">
        <f t="shared" si="134"/>
        <v>2.6033690658499231</v>
      </c>
      <c r="H4339" s="415">
        <f t="shared" si="135"/>
        <v>2.6033690658499231</v>
      </c>
    </row>
    <row r="4340" spans="1:8" ht="15" hidden="1" thickBot="1">
      <c r="A4340" s="409">
        <v>202203</v>
      </c>
      <c r="B4340" s="416" t="s">
        <v>369</v>
      </c>
      <c r="C4340" s="417" t="s">
        <v>336</v>
      </c>
      <c r="D4340" s="418" t="s">
        <v>337</v>
      </c>
      <c r="E4340" s="420">
        <v>166072</v>
      </c>
      <c r="F4340" s="413">
        <v>111.01</v>
      </c>
      <c r="G4340" s="414">
        <f t="shared" si="134"/>
        <v>1496.009368525358</v>
      </c>
      <c r="H4340" s="415">
        <f t="shared" si="135"/>
        <v>7.4800468426267903</v>
      </c>
    </row>
    <row r="4341" spans="1:8" ht="15" hidden="1" thickBot="1">
      <c r="A4341" s="409">
        <v>202203</v>
      </c>
      <c r="B4341" s="416" t="s">
        <v>370</v>
      </c>
      <c r="C4341" s="417" t="s">
        <v>336</v>
      </c>
      <c r="D4341" s="418" t="s">
        <v>339</v>
      </c>
      <c r="E4341" s="420">
        <v>830</v>
      </c>
      <c r="F4341" s="413">
        <v>111.01</v>
      </c>
      <c r="G4341" s="414">
        <f t="shared" si="134"/>
        <v>7.4768038915413024</v>
      </c>
      <c r="H4341" s="415">
        <f t="shared" si="135"/>
        <v>7.4768038915413024</v>
      </c>
    </row>
    <row r="4342" spans="1:8" ht="15" hidden="1" thickBot="1">
      <c r="A4342" s="409">
        <v>202203</v>
      </c>
      <c r="B4342" s="416" t="s">
        <v>371</v>
      </c>
      <c r="C4342" s="417" t="s">
        <v>336</v>
      </c>
      <c r="D4342" s="418" t="s">
        <v>337</v>
      </c>
      <c r="E4342" s="420">
        <v>51496</v>
      </c>
      <c r="F4342" s="413">
        <v>111.01</v>
      </c>
      <c r="G4342" s="414">
        <f t="shared" si="134"/>
        <v>463.88613638410953</v>
      </c>
      <c r="H4342" s="415">
        <f t="shared" si="135"/>
        <v>2.3194306819205477</v>
      </c>
    </row>
    <row r="4343" spans="1:8" ht="15" hidden="1" thickBot="1">
      <c r="A4343" s="409">
        <v>202203</v>
      </c>
      <c r="B4343" s="416" t="s">
        <v>372</v>
      </c>
      <c r="C4343" s="417" t="s">
        <v>336</v>
      </c>
      <c r="D4343" s="418" t="s">
        <v>339</v>
      </c>
      <c r="E4343" s="420">
        <v>257</v>
      </c>
      <c r="F4343" s="413">
        <v>111.01</v>
      </c>
      <c r="G4343" s="414">
        <f t="shared" si="134"/>
        <v>2.3151067471398972</v>
      </c>
      <c r="H4343" s="415">
        <f t="shared" si="135"/>
        <v>2.3151067471398972</v>
      </c>
    </row>
    <row r="4344" spans="1:8" ht="15" hidden="1" thickBot="1">
      <c r="A4344" s="409">
        <v>202203</v>
      </c>
      <c r="B4344" s="416" t="s">
        <v>373</v>
      </c>
      <c r="C4344" s="417" t="s">
        <v>336</v>
      </c>
      <c r="D4344" s="418" t="s">
        <v>374</v>
      </c>
      <c r="E4344" s="420">
        <v>0.01</v>
      </c>
      <c r="F4344" s="413">
        <v>111.01</v>
      </c>
      <c r="G4344" s="414">
        <f t="shared" si="134"/>
        <v>9.0081974596883157E-5</v>
      </c>
      <c r="H4344" s="415" t="str">
        <f t="shared" si="135"/>
        <v>VER</v>
      </c>
    </row>
    <row r="4345" spans="1:8" ht="15" hidden="1" thickBot="1">
      <c r="A4345" s="409">
        <v>202203</v>
      </c>
      <c r="B4345" s="416" t="s">
        <v>375</v>
      </c>
      <c r="C4345" s="417" t="s">
        <v>336</v>
      </c>
      <c r="D4345" s="418" t="s">
        <v>374</v>
      </c>
      <c r="E4345" s="420">
        <v>0.01</v>
      </c>
      <c r="F4345" s="413">
        <v>111.01</v>
      </c>
      <c r="G4345" s="414">
        <f t="shared" si="134"/>
        <v>9.0081974596883157E-5</v>
      </c>
      <c r="H4345" s="415" t="str">
        <f t="shared" si="135"/>
        <v>VER</v>
      </c>
    </row>
    <row r="4346" spans="1:8" ht="15" hidden="1" thickBot="1">
      <c r="A4346" s="409">
        <v>202203</v>
      </c>
      <c r="B4346" s="416" t="s">
        <v>376</v>
      </c>
      <c r="C4346" s="417" t="s">
        <v>336</v>
      </c>
      <c r="D4346" s="418" t="s">
        <v>337</v>
      </c>
      <c r="E4346" s="420">
        <v>74947</v>
      </c>
      <c r="F4346" s="413">
        <v>111.01</v>
      </c>
      <c r="G4346" s="414">
        <f t="shared" si="134"/>
        <v>675.13737501126025</v>
      </c>
      <c r="H4346" s="415">
        <f t="shared" si="135"/>
        <v>3.3756868750563012</v>
      </c>
    </row>
    <row r="4347" spans="1:8" ht="15" hidden="1" thickBot="1">
      <c r="A4347" s="409">
        <v>202203</v>
      </c>
      <c r="B4347" s="416" t="s">
        <v>377</v>
      </c>
      <c r="C4347" s="417" t="s">
        <v>378</v>
      </c>
      <c r="D4347" s="418" t="s">
        <v>339</v>
      </c>
      <c r="E4347" s="420">
        <v>70.34</v>
      </c>
      <c r="F4347" s="413">
        <v>111.01</v>
      </c>
      <c r="G4347" s="414">
        <f t="shared" si="134"/>
        <v>0.63363660931447618</v>
      </c>
      <c r="H4347" s="415">
        <f t="shared" si="135"/>
        <v>0.63363660931447618</v>
      </c>
    </row>
    <row r="4348" spans="1:8" ht="15" hidden="1" thickBot="1">
      <c r="A4348" s="409">
        <v>202203</v>
      </c>
      <c r="B4348" s="416" t="s">
        <v>379</v>
      </c>
      <c r="C4348" s="417" t="s">
        <v>378</v>
      </c>
      <c r="D4348" s="418" t="s">
        <v>337</v>
      </c>
      <c r="E4348" s="420">
        <v>15392</v>
      </c>
      <c r="F4348" s="413">
        <v>111.01</v>
      </c>
      <c r="G4348" s="414">
        <f t="shared" si="134"/>
        <v>138.65417529952256</v>
      </c>
      <c r="H4348" s="415">
        <f t="shared" si="135"/>
        <v>0.69327087649761276</v>
      </c>
    </row>
    <row r="4349" spans="1:8" ht="15" hidden="1" thickBot="1">
      <c r="A4349" s="409">
        <v>202203</v>
      </c>
      <c r="B4349" s="416" t="s">
        <v>380</v>
      </c>
      <c r="C4349" s="417" t="s">
        <v>378</v>
      </c>
      <c r="D4349" s="418" t="s">
        <v>381</v>
      </c>
      <c r="E4349" s="420">
        <v>1865</v>
      </c>
      <c r="F4349" s="413">
        <v>111.01</v>
      </c>
      <c r="G4349" s="414">
        <f t="shared" si="134"/>
        <v>16.800288262318709</v>
      </c>
      <c r="H4349" s="415" t="str">
        <f t="shared" si="135"/>
        <v>VER</v>
      </c>
    </row>
    <row r="4350" spans="1:8" ht="15" hidden="1" thickBot="1">
      <c r="A4350" s="409">
        <v>202203</v>
      </c>
      <c r="B4350" s="416" t="s">
        <v>382</v>
      </c>
      <c r="C4350" s="417" t="s">
        <v>378</v>
      </c>
      <c r="D4350" s="418" t="s">
        <v>339</v>
      </c>
      <c r="E4350" s="420">
        <v>76.95</v>
      </c>
      <c r="F4350" s="413">
        <v>111.01</v>
      </c>
      <c r="G4350" s="414">
        <f t="shared" si="134"/>
        <v>0.69318079452301595</v>
      </c>
      <c r="H4350" s="415">
        <f t="shared" si="135"/>
        <v>0.69318079452301595</v>
      </c>
    </row>
    <row r="4351" spans="1:8" ht="15" hidden="1" thickBot="1">
      <c r="A4351" s="409">
        <v>202203</v>
      </c>
      <c r="B4351" s="416" t="s">
        <v>383</v>
      </c>
      <c r="C4351" s="417" t="s">
        <v>378</v>
      </c>
      <c r="D4351" s="418" t="s">
        <v>381</v>
      </c>
      <c r="E4351" s="420">
        <v>2916</v>
      </c>
      <c r="F4351" s="413">
        <v>111.01</v>
      </c>
      <c r="G4351" s="414">
        <f t="shared" si="134"/>
        <v>26.267903792451129</v>
      </c>
      <c r="H4351" s="415" t="str">
        <f t="shared" si="135"/>
        <v>VER</v>
      </c>
    </row>
    <row r="4352" spans="1:8" ht="15" hidden="1" thickBot="1">
      <c r="A4352" s="409">
        <v>202203</v>
      </c>
      <c r="B4352" s="416" t="s">
        <v>384</v>
      </c>
      <c r="C4352" s="417" t="s">
        <v>385</v>
      </c>
      <c r="D4352" s="418" t="s">
        <v>337</v>
      </c>
      <c r="E4352" s="420">
        <v>77524</v>
      </c>
      <c r="F4352" s="413">
        <v>111.01</v>
      </c>
      <c r="G4352" s="414">
        <f t="shared" si="134"/>
        <v>698.35149986487704</v>
      </c>
      <c r="H4352" s="415">
        <f t="shared" si="135"/>
        <v>3.4917574993243852</v>
      </c>
    </row>
    <row r="4353" spans="1:8" ht="15" hidden="1" thickBot="1">
      <c r="A4353" s="409">
        <v>202203</v>
      </c>
      <c r="B4353" s="416" t="s">
        <v>386</v>
      </c>
      <c r="C4353" s="417" t="s">
        <v>385</v>
      </c>
      <c r="D4353" s="418" t="s">
        <v>337</v>
      </c>
      <c r="E4353" s="420">
        <v>127464</v>
      </c>
      <c r="F4353" s="413">
        <v>111.01</v>
      </c>
      <c r="G4353" s="414">
        <f t="shared" si="134"/>
        <v>1148.2208810017114</v>
      </c>
      <c r="H4353" s="415">
        <f t="shared" si="135"/>
        <v>5.7411044050085573</v>
      </c>
    </row>
    <row r="4354" spans="1:8" ht="15" hidden="1" thickBot="1">
      <c r="A4354" s="409">
        <v>202203</v>
      </c>
      <c r="B4354" s="416" t="s">
        <v>387</v>
      </c>
      <c r="C4354" s="417" t="s">
        <v>388</v>
      </c>
      <c r="D4354" s="418" t="s">
        <v>339</v>
      </c>
      <c r="E4354" s="420">
        <v>252</v>
      </c>
      <c r="F4354" s="413">
        <v>111.01</v>
      </c>
      <c r="G4354" s="414">
        <f t="shared" ref="G4354:G4417" si="136">+E4354/F4354</f>
        <v>2.2700657598414558</v>
      </c>
      <c r="H4354" s="415">
        <f t="shared" ref="H4354:H4417" si="137">IF(D4354="TB",G4354/200,IF(D4354="LT",G4354,"VER"))</f>
        <v>2.2700657598414558</v>
      </c>
    </row>
    <row r="4355" spans="1:8" ht="15" hidden="1" thickBot="1">
      <c r="A4355" s="409">
        <v>202203</v>
      </c>
      <c r="B4355" s="416" t="s">
        <v>389</v>
      </c>
      <c r="C4355" s="417" t="s">
        <v>388</v>
      </c>
      <c r="D4355" s="418" t="s">
        <v>339</v>
      </c>
      <c r="E4355" s="420">
        <v>252</v>
      </c>
      <c r="F4355" s="413">
        <v>111.01</v>
      </c>
      <c r="G4355" s="414">
        <f t="shared" si="136"/>
        <v>2.2700657598414558</v>
      </c>
      <c r="H4355" s="415">
        <f t="shared" si="137"/>
        <v>2.2700657598414558</v>
      </c>
    </row>
    <row r="4356" spans="1:8" ht="15" hidden="1" thickBot="1">
      <c r="A4356" s="409">
        <v>202203</v>
      </c>
      <c r="B4356" s="416" t="s">
        <v>390</v>
      </c>
      <c r="C4356" s="417" t="s">
        <v>391</v>
      </c>
      <c r="D4356" s="418" t="s">
        <v>337</v>
      </c>
      <c r="E4356" s="420">
        <v>20364</v>
      </c>
      <c r="F4356" s="413">
        <v>111.01</v>
      </c>
      <c r="G4356" s="414">
        <f t="shared" si="136"/>
        <v>183.44293306909287</v>
      </c>
      <c r="H4356" s="415">
        <f t="shared" si="137"/>
        <v>0.91721466534546436</v>
      </c>
    </row>
    <row r="4357" spans="1:8" ht="15" hidden="1" thickBot="1">
      <c r="A4357" s="409">
        <v>202203</v>
      </c>
      <c r="B4357" s="416" t="s">
        <v>392</v>
      </c>
      <c r="C4357" s="417" t="s">
        <v>391</v>
      </c>
      <c r="D4357" s="418" t="s">
        <v>337</v>
      </c>
      <c r="E4357" s="420">
        <v>0.01</v>
      </c>
      <c r="F4357" s="413">
        <v>111.01</v>
      </c>
      <c r="G4357" s="414">
        <f t="shared" si="136"/>
        <v>9.0081974596883157E-5</v>
      </c>
      <c r="H4357" s="415">
        <f t="shared" si="137"/>
        <v>4.504098729844158E-7</v>
      </c>
    </row>
    <row r="4358" spans="1:8" ht="15" hidden="1" thickBot="1">
      <c r="A4358" s="409">
        <v>202203</v>
      </c>
      <c r="B4358" s="416" t="s">
        <v>393</v>
      </c>
      <c r="C4358" s="417" t="s">
        <v>391</v>
      </c>
      <c r="D4358" s="418" t="s">
        <v>339</v>
      </c>
      <c r="E4358" s="420">
        <v>0.01</v>
      </c>
      <c r="F4358" s="413">
        <v>111.01</v>
      </c>
      <c r="G4358" s="414">
        <f t="shared" si="136"/>
        <v>9.0081974596883157E-5</v>
      </c>
      <c r="H4358" s="415">
        <f t="shared" si="137"/>
        <v>9.0081974596883157E-5</v>
      </c>
    </row>
    <row r="4359" spans="1:8" ht="15" hidden="1" thickBot="1">
      <c r="A4359" s="409">
        <v>202203</v>
      </c>
      <c r="B4359" s="416" t="s">
        <v>394</v>
      </c>
      <c r="C4359" s="417" t="s">
        <v>391</v>
      </c>
      <c r="D4359" s="418" t="s">
        <v>337</v>
      </c>
      <c r="E4359" s="420">
        <v>37533</v>
      </c>
      <c r="F4359" s="413">
        <v>111.01</v>
      </c>
      <c r="G4359" s="414">
        <f t="shared" si="136"/>
        <v>338.10467525448155</v>
      </c>
      <c r="H4359" s="415">
        <f t="shared" si="137"/>
        <v>1.6905233762724077</v>
      </c>
    </row>
    <row r="4360" spans="1:8" ht="15" hidden="1" thickBot="1">
      <c r="A4360" s="409">
        <v>202203</v>
      </c>
      <c r="B4360" s="416" t="s">
        <v>395</v>
      </c>
      <c r="C4360" s="417" t="s">
        <v>391</v>
      </c>
      <c r="D4360" s="418" t="s">
        <v>339</v>
      </c>
      <c r="E4360" s="420">
        <v>188</v>
      </c>
      <c r="F4360" s="413">
        <v>111.01</v>
      </c>
      <c r="G4360" s="414">
        <f t="shared" si="136"/>
        <v>1.6935411224214034</v>
      </c>
      <c r="H4360" s="415">
        <f t="shared" si="137"/>
        <v>1.6935411224214034</v>
      </c>
    </row>
    <row r="4361" spans="1:8" ht="15" hidden="1" thickBot="1">
      <c r="A4361" s="409">
        <v>202203</v>
      </c>
      <c r="B4361" s="416" t="s">
        <v>396</v>
      </c>
      <c r="C4361" s="417" t="s">
        <v>391</v>
      </c>
      <c r="D4361" s="418" t="s">
        <v>337</v>
      </c>
      <c r="E4361" s="420">
        <v>37533</v>
      </c>
      <c r="F4361" s="413">
        <v>111.01</v>
      </c>
      <c r="G4361" s="414">
        <f t="shared" si="136"/>
        <v>338.10467525448155</v>
      </c>
      <c r="H4361" s="415">
        <f t="shared" si="137"/>
        <v>1.6905233762724077</v>
      </c>
    </row>
    <row r="4362" spans="1:8" ht="15" hidden="1" thickBot="1">
      <c r="A4362" s="409">
        <v>202203</v>
      </c>
      <c r="B4362" s="416" t="s">
        <v>397</v>
      </c>
      <c r="C4362" s="417" t="s">
        <v>391</v>
      </c>
      <c r="D4362" s="418" t="s">
        <v>339</v>
      </c>
      <c r="E4362" s="420">
        <v>188</v>
      </c>
      <c r="F4362" s="413">
        <v>111.01</v>
      </c>
      <c r="G4362" s="414">
        <f t="shared" si="136"/>
        <v>1.6935411224214034</v>
      </c>
      <c r="H4362" s="415">
        <f t="shared" si="137"/>
        <v>1.6935411224214034</v>
      </c>
    </row>
    <row r="4363" spans="1:8" ht="15" hidden="1" thickBot="1">
      <c r="A4363" s="409">
        <v>202203</v>
      </c>
      <c r="B4363" s="416" t="s">
        <v>398</v>
      </c>
      <c r="C4363" s="417" t="s">
        <v>391</v>
      </c>
      <c r="D4363" s="418" t="s">
        <v>337</v>
      </c>
      <c r="E4363" s="420">
        <v>37533</v>
      </c>
      <c r="F4363" s="413">
        <v>111.01</v>
      </c>
      <c r="G4363" s="414">
        <f t="shared" si="136"/>
        <v>338.10467525448155</v>
      </c>
      <c r="H4363" s="415">
        <f t="shared" si="137"/>
        <v>1.6905233762724077</v>
      </c>
    </row>
    <row r="4364" spans="1:8" ht="15" hidden="1" thickBot="1">
      <c r="A4364" s="409">
        <v>202203</v>
      </c>
      <c r="B4364" s="416" t="s">
        <v>399</v>
      </c>
      <c r="C4364" s="417" t="s">
        <v>391</v>
      </c>
      <c r="D4364" s="418" t="s">
        <v>337</v>
      </c>
      <c r="E4364" s="420">
        <v>47886</v>
      </c>
      <c r="F4364" s="413">
        <v>111.01</v>
      </c>
      <c r="G4364" s="414">
        <f t="shared" si="136"/>
        <v>431.36654355463469</v>
      </c>
      <c r="H4364" s="415">
        <f t="shared" si="137"/>
        <v>2.1568327177731734</v>
      </c>
    </row>
    <row r="4365" spans="1:8" ht="15" hidden="1" thickBot="1">
      <c r="A4365" s="409">
        <v>202203</v>
      </c>
      <c r="B4365" s="416" t="s">
        <v>400</v>
      </c>
      <c r="C4365" s="417" t="s">
        <v>391</v>
      </c>
      <c r="D4365" s="418" t="s">
        <v>337</v>
      </c>
      <c r="E4365" s="420">
        <v>47886</v>
      </c>
      <c r="F4365" s="413">
        <v>111.01</v>
      </c>
      <c r="G4365" s="414">
        <f t="shared" si="136"/>
        <v>431.36654355463469</v>
      </c>
      <c r="H4365" s="415">
        <f t="shared" si="137"/>
        <v>2.1568327177731734</v>
      </c>
    </row>
    <row r="4366" spans="1:8" ht="15" hidden="1" thickBot="1">
      <c r="A4366" s="409">
        <v>202203</v>
      </c>
      <c r="B4366" s="416" t="s">
        <v>401</v>
      </c>
      <c r="C4366" s="417" t="s">
        <v>391</v>
      </c>
      <c r="D4366" s="418" t="s">
        <v>339</v>
      </c>
      <c r="E4366" s="420">
        <v>239</v>
      </c>
      <c r="F4366" s="413">
        <v>111.01</v>
      </c>
      <c r="G4366" s="414">
        <f t="shared" si="136"/>
        <v>2.1529591928655076</v>
      </c>
      <c r="H4366" s="415">
        <f t="shared" si="137"/>
        <v>2.1529591928655076</v>
      </c>
    </row>
    <row r="4367" spans="1:8" ht="15" hidden="1" thickBot="1">
      <c r="A4367" s="409">
        <v>202203</v>
      </c>
      <c r="B4367" s="416" t="s">
        <v>402</v>
      </c>
      <c r="C4367" s="417" t="s">
        <v>391</v>
      </c>
      <c r="D4367" s="418" t="s">
        <v>337</v>
      </c>
      <c r="E4367" s="420">
        <v>47886</v>
      </c>
      <c r="F4367" s="413">
        <v>111.01</v>
      </c>
      <c r="G4367" s="414">
        <f t="shared" si="136"/>
        <v>431.36654355463469</v>
      </c>
      <c r="H4367" s="415">
        <f t="shared" si="137"/>
        <v>2.1568327177731734</v>
      </c>
    </row>
    <row r="4368" spans="1:8" ht="15" hidden="1" thickBot="1">
      <c r="A4368" s="409">
        <v>202203</v>
      </c>
      <c r="B4368" s="416" t="s">
        <v>403</v>
      </c>
      <c r="C4368" s="417" t="s">
        <v>391</v>
      </c>
      <c r="D4368" s="418" t="s">
        <v>337</v>
      </c>
      <c r="E4368" s="420">
        <v>47886</v>
      </c>
      <c r="F4368" s="413">
        <v>111.01</v>
      </c>
      <c r="G4368" s="414">
        <f t="shared" si="136"/>
        <v>431.36654355463469</v>
      </c>
      <c r="H4368" s="415">
        <f t="shared" si="137"/>
        <v>2.1568327177731734</v>
      </c>
    </row>
    <row r="4369" spans="1:8" ht="15" hidden="1" thickBot="1">
      <c r="A4369" s="409">
        <v>202203</v>
      </c>
      <c r="B4369" s="416" t="s">
        <v>404</v>
      </c>
      <c r="C4369" s="417" t="s">
        <v>391</v>
      </c>
      <c r="D4369" s="418" t="s">
        <v>339</v>
      </c>
      <c r="E4369" s="420">
        <v>239</v>
      </c>
      <c r="F4369" s="413">
        <v>111.01</v>
      </c>
      <c r="G4369" s="414">
        <f t="shared" si="136"/>
        <v>2.1529591928655076</v>
      </c>
      <c r="H4369" s="415">
        <f t="shared" si="137"/>
        <v>2.1529591928655076</v>
      </c>
    </row>
    <row r="4370" spans="1:8" ht="15" hidden="1" thickBot="1">
      <c r="A4370" s="409">
        <v>202203</v>
      </c>
      <c r="B4370" s="416" t="s">
        <v>405</v>
      </c>
      <c r="C4370" s="417" t="s">
        <v>391</v>
      </c>
      <c r="D4370" s="418" t="s">
        <v>337</v>
      </c>
      <c r="E4370" s="420">
        <v>47886</v>
      </c>
      <c r="F4370" s="413">
        <v>111.01</v>
      </c>
      <c r="G4370" s="414">
        <f t="shared" si="136"/>
        <v>431.36654355463469</v>
      </c>
      <c r="H4370" s="415">
        <f t="shared" si="137"/>
        <v>2.1568327177731734</v>
      </c>
    </row>
    <row r="4371" spans="1:8" ht="15" hidden="1" thickBot="1">
      <c r="A4371" s="409">
        <v>202203</v>
      </c>
      <c r="B4371" s="416" t="s">
        <v>406</v>
      </c>
      <c r="C4371" s="417" t="s">
        <v>391</v>
      </c>
      <c r="D4371" s="418" t="s">
        <v>339</v>
      </c>
      <c r="E4371" s="420">
        <v>239</v>
      </c>
      <c r="F4371" s="413">
        <v>111.01</v>
      </c>
      <c r="G4371" s="414">
        <f t="shared" si="136"/>
        <v>2.1529591928655076</v>
      </c>
      <c r="H4371" s="415">
        <f t="shared" si="137"/>
        <v>2.1529591928655076</v>
      </c>
    </row>
    <row r="4372" spans="1:8" ht="15" hidden="1" thickBot="1">
      <c r="A4372" s="409">
        <v>202203</v>
      </c>
      <c r="B4372" s="416" t="s">
        <v>407</v>
      </c>
      <c r="C4372" s="417" t="s">
        <v>391</v>
      </c>
      <c r="D4372" s="418" t="s">
        <v>337</v>
      </c>
      <c r="E4372" s="420">
        <v>37533</v>
      </c>
      <c r="F4372" s="413">
        <v>111.01</v>
      </c>
      <c r="G4372" s="414">
        <f t="shared" si="136"/>
        <v>338.10467525448155</v>
      </c>
      <c r="H4372" s="415">
        <f t="shared" si="137"/>
        <v>1.6905233762724077</v>
      </c>
    </row>
    <row r="4373" spans="1:8" ht="15" hidden="1" thickBot="1">
      <c r="A4373" s="409">
        <v>202203</v>
      </c>
      <c r="B4373" s="416" t="s">
        <v>408</v>
      </c>
      <c r="C4373" s="417" t="s">
        <v>391</v>
      </c>
      <c r="D4373" s="418" t="s">
        <v>339</v>
      </c>
      <c r="E4373" s="420">
        <v>188</v>
      </c>
      <c r="F4373" s="413">
        <v>111.01</v>
      </c>
      <c r="G4373" s="414">
        <f t="shared" si="136"/>
        <v>1.6935411224214034</v>
      </c>
      <c r="H4373" s="415">
        <f t="shared" si="137"/>
        <v>1.6935411224214034</v>
      </c>
    </row>
    <row r="4374" spans="1:8" ht="15" hidden="1" thickBot="1">
      <c r="A4374" s="409">
        <v>202203</v>
      </c>
      <c r="B4374" s="416" t="s">
        <v>409</v>
      </c>
      <c r="C4374" s="417" t="s">
        <v>391</v>
      </c>
      <c r="D4374" s="418" t="s">
        <v>337</v>
      </c>
      <c r="E4374" s="420">
        <v>37533</v>
      </c>
      <c r="F4374" s="413">
        <v>111.01</v>
      </c>
      <c r="G4374" s="414">
        <f t="shared" si="136"/>
        <v>338.10467525448155</v>
      </c>
      <c r="H4374" s="415">
        <f t="shared" si="137"/>
        <v>1.6905233762724077</v>
      </c>
    </row>
    <row r="4375" spans="1:8" ht="15" hidden="1" thickBot="1">
      <c r="A4375" s="409">
        <v>202203</v>
      </c>
      <c r="B4375" s="416" t="s">
        <v>410</v>
      </c>
      <c r="C4375" s="417" t="s">
        <v>391</v>
      </c>
      <c r="D4375" s="418" t="s">
        <v>350</v>
      </c>
      <c r="E4375" s="420">
        <v>0.01</v>
      </c>
      <c r="F4375" s="413">
        <v>111.01</v>
      </c>
      <c r="G4375" s="414">
        <f t="shared" si="136"/>
        <v>9.0081974596883157E-5</v>
      </c>
      <c r="H4375" s="415" t="str">
        <f t="shared" si="137"/>
        <v>VER</v>
      </c>
    </row>
    <row r="4376" spans="1:8" ht="15" hidden="1" thickBot="1">
      <c r="A4376" s="409">
        <v>202203</v>
      </c>
      <c r="B4376" s="416" t="s">
        <v>411</v>
      </c>
      <c r="C4376" s="417" t="s">
        <v>412</v>
      </c>
      <c r="D4376" s="418" t="s">
        <v>374</v>
      </c>
      <c r="E4376" s="420">
        <v>0.01</v>
      </c>
      <c r="F4376" s="413">
        <v>111.01</v>
      </c>
      <c r="G4376" s="414">
        <f t="shared" si="136"/>
        <v>9.0081974596883157E-5</v>
      </c>
      <c r="H4376" s="415" t="str">
        <f t="shared" si="137"/>
        <v>VER</v>
      </c>
    </row>
    <row r="4377" spans="1:8" ht="15" hidden="1" thickBot="1">
      <c r="A4377" s="409">
        <v>202203</v>
      </c>
      <c r="B4377" s="416" t="s">
        <v>413</v>
      </c>
      <c r="C4377" s="417" t="s">
        <v>412</v>
      </c>
      <c r="D4377" s="418" t="s">
        <v>337</v>
      </c>
      <c r="E4377" s="420">
        <v>11807</v>
      </c>
      <c r="F4377" s="413">
        <v>111.01</v>
      </c>
      <c r="G4377" s="414">
        <f t="shared" si="136"/>
        <v>106.35978740653995</v>
      </c>
      <c r="H4377" s="415">
        <f t="shared" si="137"/>
        <v>0.53179893703269976</v>
      </c>
    </row>
    <row r="4378" spans="1:8" ht="15" hidden="1" thickBot="1">
      <c r="A4378" s="409">
        <v>202203</v>
      </c>
      <c r="B4378" s="416" t="s">
        <v>414</v>
      </c>
      <c r="C4378" s="417" t="s">
        <v>412</v>
      </c>
      <c r="D4378" s="418" t="s">
        <v>337</v>
      </c>
      <c r="E4378" s="420">
        <v>17208</v>
      </c>
      <c r="F4378" s="413">
        <v>111.01</v>
      </c>
      <c r="G4378" s="414">
        <f t="shared" si="136"/>
        <v>155.01306188631654</v>
      </c>
      <c r="H4378" s="415">
        <f t="shared" si="137"/>
        <v>0.77506530943158269</v>
      </c>
    </row>
    <row r="4379" spans="1:8" ht="15" hidden="1" thickBot="1">
      <c r="A4379" s="409">
        <v>202203</v>
      </c>
      <c r="B4379" s="416" t="s">
        <v>415</v>
      </c>
      <c r="C4379" s="417" t="s">
        <v>412</v>
      </c>
      <c r="D4379" s="418" t="s">
        <v>339</v>
      </c>
      <c r="E4379" s="420">
        <v>86.01</v>
      </c>
      <c r="F4379" s="413">
        <v>111.01</v>
      </c>
      <c r="G4379" s="414">
        <f t="shared" si="136"/>
        <v>0.77479506350779215</v>
      </c>
      <c r="H4379" s="415">
        <f t="shared" si="137"/>
        <v>0.77479506350779215</v>
      </c>
    </row>
    <row r="4380" spans="1:8" ht="15" hidden="1" thickBot="1">
      <c r="A4380" s="409">
        <v>202203</v>
      </c>
      <c r="B4380" s="416" t="s">
        <v>416</v>
      </c>
      <c r="C4380" s="417" t="s">
        <v>412</v>
      </c>
      <c r="D4380" s="418" t="s">
        <v>339</v>
      </c>
      <c r="E4380" s="420">
        <v>151</v>
      </c>
      <c r="F4380" s="413">
        <v>111.01</v>
      </c>
      <c r="G4380" s="414">
        <f t="shared" si="136"/>
        <v>1.3602378164129356</v>
      </c>
      <c r="H4380" s="415">
        <f t="shared" si="137"/>
        <v>1.3602378164129356</v>
      </c>
    </row>
    <row r="4381" spans="1:8" ht="15" hidden="1" thickBot="1">
      <c r="A4381" s="409">
        <v>202203</v>
      </c>
      <c r="B4381" s="416" t="s">
        <v>417</v>
      </c>
      <c r="C4381" s="417" t="s">
        <v>412</v>
      </c>
      <c r="D4381" s="418" t="s">
        <v>337</v>
      </c>
      <c r="E4381" s="420">
        <v>16514</v>
      </c>
      <c r="F4381" s="413">
        <v>111.01</v>
      </c>
      <c r="G4381" s="414">
        <f t="shared" si="136"/>
        <v>148.76137284929285</v>
      </c>
      <c r="H4381" s="415">
        <f t="shared" si="137"/>
        <v>0.74380686424646425</v>
      </c>
    </row>
    <row r="4382" spans="1:8" ht="15" hidden="1" thickBot="1">
      <c r="A4382" s="409">
        <v>202203</v>
      </c>
      <c r="B4382" s="416" t="s">
        <v>418</v>
      </c>
      <c r="C4382" s="417" t="s">
        <v>412</v>
      </c>
      <c r="D4382" s="418" t="s">
        <v>339</v>
      </c>
      <c r="E4382" s="420">
        <v>151</v>
      </c>
      <c r="F4382" s="413">
        <v>111.01</v>
      </c>
      <c r="G4382" s="414">
        <f t="shared" si="136"/>
        <v>1.3602378164129356</v>
      </c>
      <c r="H4382" s="415">
        <f t="shared" si="137"/>
        <v>1.3602378164129356</v>
      </c>
    </row>
    <row r="4383" spans="1:8" ht="15" hidden="1" thickBot="1">
      <c r="A4383" s="409">
        <v>202203</v>
      </c>
      <c r="B4383" s="416" t="s">
        <v>419</v>
      </c>
      <c r="C4383" s="417" t="s">
        <v>412</v>
      </c>
      <c r="D4383" s="418" t="s">
        <v>337</v>
      </c>
      <c r="E4383" s="420">
        <v>45800</v>
      </c>
      <c r="F4383" s="413">
        <v>111.01</v>
      </c>
      <c r="G4383" s="414">
        <f t="shared" si="136"/>
        <v>412.57544365372485</v>
      </c>
      <c r="H4383" s="415">
        <f t="shared" si="137"/>
        <v>2.0628772182686244</v>
      </c>
    </row>
    <row r="4384" spans="1:8" ht="15" hidden="1" thickBot="1">
      <c r="A4384" s="409">
        <v>202203</v>
      </c>
      <c r="B4384" s="416" t="s">
        <v>420</v>
      </c>
      <c r="C4384" s="417" t="s">
        <v>412</v>
      </c>
      <c r="D4384" s="418" t="s">
        <v>337</v>
      </c>
      <c r="E4384" s="420">
        <v>22482</v>
      </c>
      <c r="F4384" s="413">
        <v>111.01</v>
      </c>
      <c r="G4384" s="414">
        <f t="shared" si="136"/>
        <v>202.52229528871271</v>
      </c>
      <c r="H4384" s="415">
        <f t="shared" si="137"/>
        <v>1.0126114764435636</v>
      </c>
    </row>
    <row r="4385" spans="1:8" ht="15" hidden="1" thickBot="1">
      <c r="A4385" s="409">
        <v>202203</v>
      </c>
      <c r="B4385" s="416" t="s">
        <v>421</v>
      </c>
      <c r="C4385" s="417" t="s">
        <v>412</v>
      </c>
      <c r="D4385" s="418" t="s">
        <v>337</v>
      </c>
      <c r="E4385" s="420">
        <v>30268</v>
      </c>
      <c r="F4385" s="413">
        <v>111.01</v>
      </c>
      <c r="G4385" s="414">
        <f t="shared" si="136"/>
        <v>272.66012070984596</v>
      </c>
      <c r="H4385" s="415">
        <f t="shared" si="137"/>
        <v>1.3633006035492299</v>
      </c>
    </row>
    <row r="4386" spans="1:8" ht="15" hidden="1" thickBot="1">
      <c r="A4386" s="409">
        <v>202203</v>
      </c>
      <c r="B4386" s="416" t="s">
        <v>422</v>
      </c>
      <c r="C4386" s="417" t="s">
        <v>412</v>
      </c>
      <c r="D4386" s="418" t="s">
        <v>337</v>
      </c>
      <c r="E4386" s="420">
        <v>49281</v>
      </c>
      <c r="F4386" s="413">
        <v>111.01</v>
      </c>
      <c r="G4386" s="414">
        <f t="shared" si="136"/>
        <v>443.93297901089988</v>
      </c>
      <c r="H4386" s="415">
        <f t="shared" si="137"/>
        <v>2.2196648950544993</v>
      </c>
    </row>
    <row r="4387" spans="1:8" ht="15" hidden="1" thickBot="1">
      <c r="A4387" s="409">
        <v>202203</v>
      </c>
      <c r="B4387" s="416" t="s">
        <v>423</v>
      </c>
      <c r="C4387" s="417" t="s">
        <v>412</v>
      </c>
      <c r="D4387" s="418" t="s">
        <v>339</v>
      </c>
      <c r="E4387" s="420">
        <v>246</v>
      </c>
      <c r="F4387" s="413">
        <v>111.01</v>
      </c>
      <c r="G4387" s="414">
        <f t="shared" si="136"/>
        <v>2.2160165750833256</v>
      </c>
      <c r="H4387" s="415">
        <f t="shared" si="137"/>
        <v>2.2160165750833256</v>
      </c>
    </row>
    <row r="4388" spans="1:8" ht="15" hidden="1" thickBot="1">
      <c r="A4388" s="409">
        <v>202203</v>
      </c>
      <c r="B4388" s="416" t="s">
        <v>424</v>
      </c>
      <c r="C4388" s="417" t="s">
        <v>412</v>
      </c>
      <c r="D4388" s="418" t="s">
        <v>337</v>
      </c>
      <c r="E4388" s="420">
        <v>36141</v>
      </c>
      <c r="F4388" s="413">
        <v>111.01</v>
      </c>
      <c r="G4388" s="414">
        <f t="shared" si="136"/>
        <v>325.56526439059542</v>
      </c>
      <c r="H4388" s="415">
        <f t="shared" si="137"/>
        <v>1.6278263219529772</v>
      </c>
    </row>
    <row r="4389" spans="1:8" ht="15" hidden="1" thickBot="1">
      <c r="A4389" s="409">
        <v>202203</v>
      </c>
      <c r="B4389" s="416" t="s">
        <v>425</v>
      </c>
      <c r="C4389" s="417" t="s">
        <v>412</v>
      </c>
      <c r="D4389" s="418" t="s">
        <v>337</v>
      </c>
      <c r="E4389" s="420">
        <v>42995</v>
      </c>
      <c r="F4389" s="413">
        <v>111.01</v>
      </c>
      <c r="G4389" s="414">
        <f t="shared" si="136"/>
        <v>387.30744977929913</v>
      </c>
      <c r="H4389" s="415">
        <f t="shared" si="137"/>
        <v>1.9365372488964956</v>
      </c>
    </row>
    <row r="4390" spans="1:8" ht="15" hidden="1" thickBot="1">
      <c r="A4390" s="409">
        <v>202203</v>
      </c>
      <c r="B4390" s="416" t="s">
        <v>426</v>
      </c>
      <c r="C4390" s="417" t="s">
        <v>412</v>
      </c>
      <c r="D4390" s="418" t="s">
        <v>337</v>
      </c>
      <c r="E4390" s="420">
        <v>35716</v>
      </c>
      <c r="F4390" s="413">
        <v>111.01</v>
      </c>
      <c r="G4390" s="414">
        <f t="shared" si="136"/>
        <v>321.73678047022787</v>
      </c>
      <c r="H4390" s="415">
        <f t="shared" si="137"/>
        <v>1.6086839023511394</v>
      </c>
    </row>
    <row r="4391" spans="1:8" ht="15" hidden="1" thickBot="1">
      <c r="A4391" s="409">
        <v>202203</v>
      </c>
      <c r="B4391" s="416" t="s">
        <v>427</v>
      </c>
      <c r="C4391" s="417" t="s">
        <v>412</v>
      </c>
      <c r="D4391" s="418" t="s">
        <v>339</v>
      </c>
      <c r="E4391" s="420">
        <v>179</v>
      </c>
      <c r="F4391" s="413">
        <v>111.01</v>
      </c>
      <c r="G4391" s="414">
        <f t="shared" si="136"/>
        <v>1.6124673452842087</v>
      </c>
      <c r="H4391" s="415">
        <f t="shared" si="137"/>
        <v>1.6124673452842087</v>
      </c>
    </row>
    <row r="4392" spans="1:8" ht="15" hidden="1" thickBot="1">
      <c r="A4392" s="409">
        <v>202203</v>
      </c>
      <c r="B4392" s="416" t="s">
        <v>428</v>
      </c>
      <c r="C4392" s="417" t="s">
        <v>412</v>
      </c>
      <c r="D4392" s="418" t="s">
        <v>337</v>
      </c>
      <c r="E4392" s="420">
        <v>36141</v>
      </c>
      <c r="F4392" s="413">
        <v>111.01</v>
      </c>
      <c r="G4392" s="414">
        <f t="shared" si="136"/>
        <v>325.56526439059542</v>
      </c>
      <c r="H4392" s="415">
        <f t="shared" si="137"/>
        <v>1.6278263219529772</v>
      </c>
    </row>
    <row r="4393" spans="1:8" ht="15" hidden="1" thickBot="1">
      <c r="A4393" s="409">
        <v>202203</v>
      </c>
      <c r="B4393" s="416" t="s">
        <v>429</v>
      </c>
      <c r="C4393" s="417" t="s">
        <v>412</v>
      </c>
      <c r="D4393" s="418" t="s">
        <v>337</v>
      </c>
      <c r="E4393" s="420">
        <v>36141</v>
      </c>
      <c r="F4393" s="413">
        <v>111.01</v>
      </c>
      <c r="G4393" s="414">
        <f t="shared" si="136"/>
        <v>325.56526439059542</v>
      </c>
      <c r="H4393" s="415">
        <f t="shared" si="137"/>
        <v>1.6278263219529772</v>
      </c>
    </row>
    <row r="4394" spans="1:8" ht="15" hidden="1" thickBot="1">
      <c r="A4394" s="409">
        <v>202203</v>
      </c>
      <c r="B4394" s="416" t="s">
        <v>430</v>
      </c>
      <c r="C4394" s="417" t="s">
        <v>412</v>
      </c>
      <c r="D4394" s="418" t="s">
        <v>339</v>
      </c>
      <c r="E4394" s="420">
        <v>181</v>
      </c>
      <c r="F4394" s="413">
        <v>111.01</v>
      </c>
      <c r="G4394" s="414">
        <f t="shared" si="136"/>
        <v>1.6304837402035852</v>
      </c>
      <c r="H4394" s="415">
        <f t="shared" si="137"/>
        <v>1.6304837402035852</v>
      </c>
    </row>
    <row r="4395" spans="1:8" ht="15" hidden="1" thickBot="1">
      <c r="A4395" s="409">
        <v>202203</v>
      </c>
      <c r="B4395" s="416" t="s">
        <v>431</v>
      </c>
      <c r="C4395" s="417" t="s">
        <v>412</v>
      </c>
      <c r="D4395" s="418" t="s">
        <v>337</v>
      </c>
      <c r="E4395" s="420">
        <v>36141</v>
      </c>
      <c r="F4395" s="413">
        <v>111.01</v>
      </c>
      <c r="G4395" s="414">
        <f t="shared" si="136"/>
        <v>325.56526439059542</v>
      </c>
      <c r="H4395" s="415">
        <f t="shared" si="137"/>
        <v>1.6278263219529772</v>
      </c>
    </row>
    <row r="4396" spans="1:8" ht="15" hidden="1" thickBot="1">
      <c r="A4396" s="409">
        <v>202203</v>
      </c>
      <c r="B4396" s="416" t="s">
        <v>432</v>
      </c>
      <c r="C4396" s="417" t="s">
        <v>412</v>
      </c>
      <c r="D4396" s="418" t="s">
        <v>337</v>
      </c>
      <c r="E4396" s="420">
        <v>36141</v>
      </c>
      <c r="F4396" s="413">
        <v>111.01</v>
      </c>
      <c r="G4396" s="414">
        <f t="shared" si="136"/>
        <v>325.56526439059542</v>
      </c>
      <c r="H4396" s="415">
        <f t="shared" si="137"/>
        <v>1.6278263219529772</v>
      </c>
    </row>
    <row r="4397" spans="1:8" ht="15" hidden="1" thickBot="1">
      <c r="A4397" s="409">
        <v>202203</v>
      </c>
      <c r="B4397" s="416" t="s">
        <v>433</v>
      </c>
      <c r="C4397" s="417" t="s">
        <v>412</v>
      </c>
      <c r="D4397" s="418" t="s">
        <v>339</v>
      </c>
      <c r="E4397" s="420">
        <v>19.899999999999999</v>
      </c>
      <c r="F4397" s="413">
        <v>111.01</v>
      </c>
      <c r="G4397" s="414">
        <f t="shared" si="136"/>
        <v>0.17926312944779749</v>
      </c>
      <c r="H4397" s="415">
        <f t="shared" si="137"/>
        <v>0.17926312944779749</v>
      </c>
    </row>
    <row r="4398" spans="1:8" ht="15" hidden="1" thickBot="1">
      <c r="A4398" s="409">
        <v>202203</v>
      </c>
      <c r="B4398" s="416" t="s">
        <v>434</v>
      </c>
      <c r="C4398" s="417" t="s">
        <v>412</v>
      </c>
      <c r="D4398" s="418" t="s">
        <v>337</v>
      </c>
      <c r="E4398" s="420">
        <v>33547</v>
      </c>
      <c r="F4398" s="413">
        <v>111.01</v>
      </c>
      <c r="G4398" s="414">
        <f t="shared" si="136"/>
        <v>302.19800018016394</v>
      </c>
      <c r="H4398" s="415">
        <f t="shared" si="137"/>
        <v>1.5109900009008197</v>
      </c>
    </row>
    <row r="4399" spans="1:8" ht="15" hidden="1" thickBot="1">
      <c r="A4399" s="409">
        <v>202203</v>
      </c>
      <c r="B4399" s="416" t="s">
        <v>435</v>
      </c>
      <c r="C4399" s="417" t="s">
        <v>412</v>
      </c>
      <c r="D4399" s="418" t="s">
        <v>339</v>
      </c>
      <c r="E4399" s="420">
        <v>168</v>
      </c>
      <c r="F4399" s="413">
        <v>111.01</v>
      </c>
      <c r="G4399" s="414">
        <f t="shared" si="136"/>
        <v>1.5133771732276371</v>
      </c>
      <c r="H4399" s="415">
        <f t="shared" si="137"/>
        <v>1.5133771732276371</v>
      </c>
    </row>
    <row r="4400" spans="1:8" ht="15" hidden="1" thickBot="1">
      <c r="A4400" s="409">
        <v>202203</v>
      </c>
      <c r="B4400" s="416" t="s">
        <v>436</v>
      </c>
      <c r="C4400" s="417" t="s">
        <v>412</v>
      </c>
      <c r="D4400" s="418" t="s">
        <v>337</v>
      </c>
      <c r="E4400" s="420">
        <v>49520</v>
      </c>
      <c r="F4400" s="413">
        <v>111.01</v>
      </c>
      <c r="G4400" s="414">
        <f t="shared" si="136"/>
        <v>446.08593820376541</v>
      </c>
      <c r="H4400" s="415">
        <f t="shared" si="137"/>
        <v>2.230429691018827</v>
      </c>
    </row>
    <row r="4401" spans="1:8" ht="15" hidden="1" thickBot="1">
      <c r="A4401" s="409">
        <v>202203</v>
      </c>
      <c r="B4401" s="416" t="s">
        <v>437</v>
      </c>
      <c r="C4401" s="417" t="s">
        <v>412</v>
      </c>
      <c r="D4401" s="418" t="s">
        <v>339</v>
      </c>
      <c r="E4401" s="420">
        <v>248</v>
      </c>
      <c r="F4401" s="413">
        <v>111.01</v>
      </c>
      <c r="G4401" s="414">
        <f t="shared" si="136"/>
        <v>2.2340329700027022</v>
      </c>
      <c r="H4401" s="415">
        <f t="shared" si="137"/>
        <v>2.2340329700027022</v>
      </c>
    </row>
    <row r="4402" spans="1:8" ht="15" hidden="1" thickBot="1">
      <c r="A4402" s="409">
        <v>202203</v>
      </c>
      <c r="B4402" s="416" t="s">
        <v>438</v>
      </c>
      <c r="C4402" s="417" t="s">
        <v>412</v>
      </c>
      <c r="D4402" s="418" t="s">
        <v>337</v>
      </c>
      <c r="E4402" s="420">
        <v>47395</v>
      </c>
      <c r="F4402" s="413">
        <v>111.01</v>
      </c>
      <c r="G4402" s="414">
        <f t="shared" si="136"/>
        <v>426.94351860192774</v>
      </c>
      <c r="H4402" s="415">
        <f t="shared" si="137"/>
        <v>2.1347175930096385</v>
      </c>
    </row>
    <row r="4403" spans="1:8" ht="15" hidden="1" thickBot="1">
      <c r="A4403" s="409">
        <v>202203</v>
      </c>
      <c r="B4403" s="416" t="s">
        <v>439</v>
      </c>
      <c r="C4403" s="417" t="s">
        <v>412</v>
      </c>
      <c r="D4403" s="418" t="s">
        <v>339</v>
      </c>
      <c r="E4403" s="420">
        <v>237</v>
      </c>
      <c r="F4403" s="413">
        <v>111.01</v>
      </c>
      <c r="G4403" s="414">
        <f t="shared" si="136"/>
        <v>2.1349427979461311</v>
      </c>
      <c r="H4403" s="415">
        <f t="shared" si="137"/>
        <v>2.1349427979461311</v>
      </c>
    </row>
    <row r="4404" spans="1:8" ht="15" hidden="1" thickBot="1">
      <c r="A4404" s="409">
        <v>202203</v>
      </c>
      <c r="B4404" s="416" t="s">
        <v>440</v>
      </c>
      <c r="C4404" s="417" t="s">
        <v>412</v>
      </c>
      <c r="D4404" s="418" t="s">
        <v>337</v>
      </c>
      <c r="E4404" s="420">
        <v>33547</v>
      </c>
      <c r="F4404" s="413">
        <v>111.01</v>
      </c>
      <c r="G4404" s="414">
        <f t="shared" si="136"/>
        <v>302.19800018016394</v>
      </c>
      <c r="H4404" s="415">
        <f t="shared" si="137"/>
        <v>1.5109900009008197</v>
      </c>
    </row>
    <row r="4405" spans="1:8" ht="15" hidden="1" thickBot="1">
      <c r="A4405" s="409">
        <v>202203</v>
      </c>
      <c r="B4405" s="416" t="s">
        <v>441</v>
      </c>
      <c r="C4405" s="417" t="s">
        <v>412</v>
      </c>
      <c r="D4405" s="418" t="s">
        <v>339</v>
      </c>
      <c r="E4405" s="420">
        <v>168</v>
      </c>
      <c r="F4405" s="413">
        <v>111.01</v>
      </c>
      <c r="G4405" s="414">
        <f t="shared" si="136"/>
        <v>1.5133771732276371</v>
      </c>
      <c r="H4405" s="415">
        <f t="shared" si="137"/>
        <v>1.5133771732276371</v>
      </c>
    </row>
    <row r="4406" spans="1:8" ht="15" hidden="1" thickBot="1">
      <c r="A4406" s="409">
        <v>202203</v>
      </c>
      <c r="B4406" s="416" t="s">
        <v>442</v>
      </c>
      <c r="C4406" s="417" t="s">
        <v>412</v>
      </c>
      <c r="D4406" s="418" t="s">
        <v>337</v>
      </c>
      <c r="E4406" s="420">
        <v>57404</v>
      </c>
      <c r="F4406" s="413">
        <v>111.01</v>
      </c>
      <c r="G4406" s="414">
        <f t="shared" si="136"/>
        <v>517.10656697594811</v>
      </c>
      <c r="H4406" s="415">
        <f t="shared" si="137"/>
        <v>2.5855328348797406</v>
      </c>
    </row>
    <row r="4407" spans="1:8" ht="15" hidden="1" thickBot="1">
      <c r="A4407" s="409">
        <v>202203</v>
      </c>
      <c r="B4407" s="416" t="s">
        <v>443</v>
      </c>
      <c r="C4407" s="417" t="s">
        <v>412</v>
      </c>
      <c r="D4407" s="418" t="s">
        <v>339</v>
      </c>
      <c r="E4407" s="420">
        <v>287</v>
      </c>
      <c r="F4407" s="413">
        <v>111.01</v>
      </c>
      <c r="G4407" s="414">
        <f t="shared" si="136"/>
        <v>2.5853526709305465</v>
      </c>
      <c r="H4407" s="415">
        <f t="shared" si="137"/>
        <v>2.5853526709305465</v>
      </c>
    </row>
    <row r="4408" spans="1:8" ht="15" hidden="1" thickBot="1">
      <c r="A4408" s="409">
        <v>202203</v>
      </c>
      <c r="B4408" s="416" t="s">
        <v>444</v>
      </c>
      <c r="C4408" s="417" t="s">
        <v>412</v>
      </c>
      <c r="D4408" s="418" t="s">
        <v>337</v>
      </c>
      <c r="E4408" s="420">
        <v>45830</v>
      </c>
      <c r="F4408" s="413">
        <v>111.01</v>
      </c>
      <c r="G4408" s="414">
        <f t="shared" si="136"/>
        <v>412.84568957751554</v>
      </c>
      <c r="H4408" s="415">
        <f t="shared" si="137"/>
        <v>2.0642284478875776</v>
      </c>
    </row>
    <row r="4409" spans="1:8" ht="15" hidden="1" thickBot="1">
      <c r="A4409" s="409">
        <v>202203</v>
      </c>
      <c r="B4409" s="416" t="s">
        <v>445</v>
      </c>
      <c r="C4409" s="417" t="s">
        <v>412</v>
      </c>
      <c r="D4409" s="418" t="s">
        <v>339</v>
      </c>
      <c r="E4409" s="420">
        <v>229</v>
      </c>
      <c r="F4409" s="413">
        <v>111.01</v>
      </c>
      <c r="G4409" s="414">
        <f t="shared" si="136"/>
        <v>2.0628772182686244</v>
      </c>
      <c r="H4409" s="415">
        <f t="shared" si="137"/>
        <v>2.0628772182686244</v>
      </c>
    </row>
    <row r="4410" spans="1:8" ht="15" hidden="1" thickBot="1">
      <c r="A4410" s="409">
        <v>202203</v>
      </c>
      <c r="B4410" s="416" t="s">
        <v>446</v>
      </c>
      <c r="C4410" s="417" t="s">
        <v>412</v>
      </c>
      <c r="D4410" s="418" t="s">
        <v>337</v>
      </c>
      <c r="E4410" s="420">
        <v>35067</v>
      </c>
      <c r="F4410" s="413">
        <v>111.01</v>
      </c>
      <c r="G4410" s="414">
        <f t="shared" si="136"/>
        <v>315.89046031889018</v>
      </c>
      <c r="H4410" s="415">
        <f t="shared" si="137"/>
        <v>1.5794523015944508</v>
      </c>
    </row>
    <row r="4411" spans="1:8" ht="15" hidden="1" thickBot="1">
      <c r="A4411" s="409">
        <v>202203</v>
      </c>
      <c r="B4411" s="416" t="s">
        <v>447</v>
      </c>
      <c r="C4411" s="417" t="s">
        <v>412</v>
      </c>
      <c r="D4411" s="418" t="s">
        <v>337</v>
      </c>
      <c r="E4411" s="420">
        <v>34586</v>
      </c>
      <c r="F4411" s="413">
        <v>111.01</v>
      </c>
      <c r="G4411" s="414">
        <f t="shared" si="136"/>
        <v>311.55751734078012</v>
      </c>
      <c r="H4411" s="415">
        <f t="shared" si="137"/>
        <v>1.5577875867039006</v>
      </c>
    </row>
    <row r="4412" spans="1:8" ht="15" hidden="1" thickBot="1">
      <c r="A4412" s="409">
        <v>202203</v>
      </c>
      <c r="B4412" s="416" t="s">
        <v>448</v>
      </c>
      <c r="C4412" s="417" t="s">
        <v>412</v>
      </c>
      <c r="D4412" s="418" t="s">
        <v>337</v>
      </c>
      <c r="E4412" s="420">
        <v>59352</v>
      </c>
      <c r="F4412" s="413">
        <v>111.01</v>
      </c>
      <c r="G4412" s="414">
        <f t="shared" si="136"/>
        <v>534.65453562742096</v>
      </c>
      <c r="H4412" s="415">
        <f t="shared" si="137"/>
        <v>2.6732726781371046</v>
      </c>
    </row>
    <row r="4413" spans="1:8" ht="15" hidden="1" thickBot="1">
      <c r="A4413" s="409">
        <v>202203</v>
      </c>
      <c r="B4413" s="416" t="s">
        <v>449</v>
      </c>
      <c r="C4413" s="417" t="s">
        <v>412</v>
      </c>
      <c r="D4413" s="418" t="s">
        <v>339</v>
      </c>
      <c r="E4413" s="420">
        <v>175</v>
      </c>
      <c r="F4413" s="413">
        <v>111.01</v>
      </c>
      <c r="G4413" s="414">
        <f t="shared" si="136"/>
        <v>1.5764345554454553</v>
      </c>
      <c r="H4413" s="415">
        <f t="shared" si="137"/>
        <v>1.5764345554454553</v>
      </c>
    </row>
    <row r="4414" spans="1:8" ht="15" hidden="1" thickBot="1">
      <c r="A4414" s="409">
        <v>202203</v>
      </c>
      <c r="B4414" s="416" t="s">
        <v>450</v>
      </c>
      <c r="C4414" s="417" t="s">
        <v>412</v>
      </c>
      <c r="D4414" s="418" t="s">
        <v>337</v>
      </c>
      <c r="E4414" s="420">
        <v>28445</v>
      </c>
      <c r="F4414" s="413">
        <v>111.01</v>
      </c>
      <c r="G4414" s="414">
        <f t="shared" si="136"/>
        <v>256.23817674083415</v>
      </c>
      <c r="H4414" s="415">
        <f t="shared" si="137"/>
        <v>1.2811908837041708</v>
      </c>
    </row>
    <row r="4415" spans="1:8" ht="15" hidden="1" thickBot="1">
      <c r="A4415" s="409">
        <v>202203</v>
      </c>
      <c r="B4415" s="416" t="s">
        <v>451</v>
      </c>
      <c r="C4415" s="417" t="s">
        <v>412</v>
      </c>
      <c r="D4415" s="418" t="s">
        <v>337</v>
      </c>
      <c r="E4415" s="420">
        <v>31176</v>
      </c>
      <c r="F4415" s="413">
        <v>111.01</v>
      </c>
      <c r="G4415" s="414">
        <f t="shared" si="136"/>
        <v>280.83956400324291</v>
      </c>
      <c r="H4415" s="415">
        <f t="shared" si="137"/>
        <v>1.4041978200162146</v>
      </c>
    </row>
    <row r="4416" spans="1:8" ht="15" hidden="1" thickBot="1">
      <c r="A4416" s="409">
        <v>202203</v>
      </c>
      <c r="B4416" s="416" t="s">
        <v>452</v>
      </c>
      <c r="C4416" s="417" t="s">
        <v>412</v>
      </c>
      <c r="D4416" s="418" t="s">
        <v>337</v>
      </c>
      <c r="E4416" s="420">
        <v>25693</v>
      </c>
      <c r="F4416" s="413">
        <v>111.01</v>
      </c>
      <c r="G4416" s="414">
        <f t="shared" si="136"/>
        <v>231.44761733177191</v>
      </c>
      <c r="H4416" s="415">
        <f t="shared" si="137"/>
        <v>1.1572380866588596</v>
      </c>
    </row>
    <row r="4417" spans="1:8" ht="15" hidden="1" thickBot="1">
      <c r="A4417" s="409">
        <v>202203</v>
      </c>
      <c r="B4417" s="416" t="s">
        <v>453</v>
      </c>
      <c r="C4417" s="417" t="s">
        <v>412</v>
      </c>
      <c r="D4417" s="418" t="s">
        <v>337</v>
      </c>
      <c r="E4417" s="420">
        <v>46413</v>
      </c>
      <c r="F4417" s="413">
        <v>111.01</v>
      </c>
      <c r="G4417" s="414">
        <f t="shared" si="136"/>
        <v>418.09746869651383</v>
      </c>
      <c r="H4417" s="415">
        <f t="shared" si="137"/>
        <v>2.090487343482569</v>
      </c>
    </row>
    <row r="4418" spans="1:8" ht="15" hidden="1" thickBot="1">
      <c r="A4418" s="409">
        <v>202203</v>
      </c>
      <c r="B4418" s="416" t="s">
        <v>454</v>
      </c>
      <c r="C4418" s="417" t="s">
        <v>412</v>
      </c>
      <c r="D4418" s="418" t="s">
        <v>337</v>
      </c>
      <c r="E4418" s="420">
        <v>46413</v>
      </c>
      <c r="F4418" s="413">
        <v>111.01</v>
      </c>
      <c r="G4418" s="414">
        <f t="shared" ref="G4418:G4481" si="138">+E4418/F4418</f>
        <v>418.09746869651383</v>
      </c>
      <c r="H4418" s="415">
        <f t="shared" ref="H4418:H4481" si="139">IF(D4418="TB",G4418/200,IF(D4418="LT",G4418,"VER"))</f>
        <v>2.090487343482569</v>
      </c>
    </row>
    <row r="4419" spans="1:8" ht="15" hidden="1" thickBot="1">
      <c r="A4419" s="409">
        <v>202203</v>
      </c>
      <c r="B4419" s="416" t="s">
        <v>455</v>
      </c>
      <c r="C4419" s="417" t="s">
        <v>412</v>
      </c>
      <c r="D4419" s="418" t="s">
        <v>337</v>
      </c>
      <c r="E4419" s="420">
        <v>51930</v>
      </c>
      <c r="F4419" s="413">
        <v>111.01</v>
      </c>
      <c r="G4419" s="414">
        <f t="shared" si="138"/>
        <v>467.79569408161427</v>
      </c>
      <c r="H4419" s="415">
        <f t="shared" si="139"/>
        <v>2.3389784704080712</v>
      </c>
    </row>
    <row r="4420" spans="1:8" ht="15" hidden="1" thickBot="1">
      <c r="A4420" s="409">
        <v>202203</v>
      </c>
      <c r="B4420" s="416" t="s">
        <v>456</v>
      </c>
      <c r="C4420" s="417" t="s">
        <v>412</v>
      </c>
      <c r="D4420" s="418" t="s">
        <v>339</v>
      </c>
      <c r="E4420" s="420">
        <v>260</v>
      </c>
      <c r="F4420" s="413">
        <v>111.01</v>
      </c>
      <c r="G4420" s="414">
        <f t="shared" si="138"/>
        <v>2.342131339518962</v>
      </c>
      <c r="H4420" s="415">
        <f t="shared" si="139"/>
        <v>2.342131339518962</v>
      </c>
    </row>
    <row r="4421" spans="1:8" ht="15" hidden="1" thickBot="1">
      <c r="A4421" s="409">
        <v>202203</v>
      </c>
      <c r="B4421" s="416" t="s">
        <v>457</v>
      </c>
      <c r="C4421" s="417" t="s">
        <v>412</v>
      </c>
      <c r="D4421" s="418" t="s">
        <v>339</v>
      </c>
      <c r="E4421" s="420">
        <v>232</v>
      </c>
      <c r="F4421" s="413">
        <v>111.01</v>
      </c>
      <c r="G4421" s="414">
        <f t="shared" si="138"/>
        <v>2.0899018106476892</v>
      </c>
      <c r="H4421" s="415">
        <f t="shared" si="139"/>
        <v>2.0899018106476892</v>
      </c>
    </row>
    <row r="4422" spans="1:8" ht="15" hidden="1" thickBot="1">
      <c r="A4422" s="409">
        <v>202203</v>
      </c>
      <c r="B4422" s="416" t="s">
        <v>458</v>
      </c>
      <c r="C4422" s="417" t="s">
        <v>412</v>
      </c>
      <c r="D4422" s="418" t="s">
        <v>337</v>
      </c>
      <c r="E4422" s="420">
        <v>36141</v>
      </c>
      <c r="F4422" s="413">
        <v>111.01</v>
      </c>
      <c r="G4422" s="414">
        <f t="shared" si="138"/>
        <v>325.56526439059542</v>
      </c>
      <c r="H4422" s="415">
        <f t="shared" si="139"/>
        <v>1.6278263219529772</v>
      </c>
    </row>
    <row r="4423" spans="1:8" ht="15" hidden="1" thickBot="1">
      <c r="A4423" s="409">
        <v>202203</v>
      </c>
      <c r="B4423" s="416" t="s">
        <v>459</v>
      </c>
      <c r="C4423" s="417" t="s">
        <v>412</v>
      </c>
      <c r="D4423" s="418" t="s">
        <v>339</v>
      </c>
      <c r="E4423" s="420">
        <v>181</v>
      </c>
      <c r="F4423" s="413">
        <v>111.01</v>
      </c>
      <c r="G4423" s="414">
        <f t="shared" si="138"/>
        <v>1.6304837402035852</v>
      </c>
      <c r="H4423" s="415">
        <f t="shared" si="139"/>
        <v>1.6304837402035852</v>
      </c>
    </row>
    <row r="4424" spans="1:8" ht="15" hidden="1" thickBot="1">
      <c r="A4424" s="409">
        <v>202203</v>
      </c>
      <c r="B4424" s="416" t="s">
        <v>460</v>
      </c>
      <c r="C4424" s="417" t="s">
        <v>412</v>
      </c>
      <c r="D4424" s="418" t="s">
        <v>337</v>
      </c>
      <c r="E4424" s="420">
        <v>38551</v>
      </c>
      <c r="F4424" s="413">
        <v>111.01</v>
      </c>
      <c r="G4424" s="414">
        <f t="shared" si="138"/>
        <v>347.27502026844428</v>
      </c>
      <c r="H4424" s="415">
        <f t="shared" si="139"/>
        <v>1.7363751013422215</v>
      </c>
    </row>
    <row r="4425" spans="1:8" ht="15" hidden="1" thickBot="1">
      <c r="A4425" s="409">
        <v>202203</v>
      </c>
      <c r="B4425" s="416" t="s">
        <v>461</v>
      </c>
      <c r="C4425" s="417" t="s">
        <v>412</v>
      </c>
      <c r="D4425" s="418" t="s">
        <v>337</v>
      </c>
      <c r="E4425" s="420">
        <v>71483</v>
      </c>
      <c r="F4425" s="413">
        <v>111.01</v>
      </c>
      <c r="G4425" s="414">
        <f t="shared" si="138"/>
        <v>643.93297901089988</v>
      </c>
      <c r="H4425" s="415">
        <f t="shared" si="139"/>
        <v>3.2196648950544993</v>
      </c>
    </row>
    <row r="4426" spans="1:8" ht="15" hidden="1" thickBot="1">
      <c r="A4426" s="409">
        <v>202203</v>
      </c>
      <c r="B4426" s="416" t="s">
        <v>462</v>
      </c>
      <c r="C4426" s="417" t="s">
        <v>412</v>
      </c>
      <c r="D4426" s="418" t="s">
        <v>337</v>
      </c>
      <c r="E4426" s="420">
        <v>25623</v>
      </c>
      <c r="F4426" s="413">
        <v>111.01</v>
      </c>
      <c r="G4426" s="414">
        <f t="shared" si="138"/>
        <v>230.81704350959373</v>
      </c>
      <c r="H4426" s="415">
        <f t="shared" si="139"/>
        <v>1.1540852175479686</v>
      </c>
    </row>
    <row r="4427" spans="1:8" ht="15" hidden="1" thickBot="1">
      <c r="A4427" s="409">
        <v>202203</v>
      </c>
      <c r="B4427" s="416" t="s">
        <v>463</v>
      </c>
      <c r="C4427" s="417" t="s">
        <v>412</v>
      </c>
      <c r="D4427" s="418" t="s">
        <v>339</v>
      </c>
      <c r="E4427" s="420">
        <v>128</v>
      </c>
      <c r="F4427" s="413">
        <v>111.01</v>
      </c>
      <c r="G4427" s="414">
        <f t="shared" si="138"/>
        <v>1.1530492748401044</v>
      </c>
      <c r="H4427" s="415">
        <f t="shared" si="139"/>
        <v>1.1530492748401044</v>
      </c>
    </row>
    <row r="4428" spans="1:8" ht="15" hidden="1" thickBot="1">
      <c r="A4428" s="409">
        <v>202203</v>
      </c>
      <c r="B4428" s="416" t="s">
        <v>464</v>
      </c>
      <c r="C4428" s="417" t="s">
        <v>412</v>
      </c>
      <c r="D4428" s="418" t="s">
        <v>337</v>
      </c>
      <c r="E4428" s="420">
        <v>7704</v>
      </c>
      <c r="F4428" s="413">
        <v>111.01</v>
      </c>
      <c r="G4428" s="414">
        <f t="shared" si="138"/>
        <v>69.399153229438781</v>
      </c>
      <c r="H4428" s="415">
        <f t="shared" si="139"/>
        <v>0.34699576614719391</v>
      </c>
    </row>
    <row r="4429" spans="1:8" ht="15" hidden="1" thickBot="1">
      <c r="A4429" s="409">
        <v>202203</v>
      </c>
      <c r="B4429" s="416" t="s">
        <v>465</v>
      </c>
      <c r="C4429" s="417" t="s">
        <v>412</v>
      </c>
      <c r="D4429" s="418" t="s">
        <v>337</v>
      </c>
      <c r="E4429" s="420">
        <v>38384</v>
      </c>
      <c r="F4429" s="413">
        <v>111.01</v>
      </c>
      <c r="G4429" s="414">
        <f t="shared" si="138"/>
        <v>345.77065129267629</v>
      </c>
      <c r="H4429" s="415">
        <f t="shared" si="139"/>
        <v>1.7288532564633814</v>
      </c>
    </row>
    <row r="4430" spans="1:8" ht="15" hidden="1" thickBot="1">
      <c r="A4430" s="409">
        <v>202203</v>
      </c>
      <c r="B4430" s="416" t="s">
        <v>466</v>
      </c>
      <c r="C4430" s="417" t="s">
        <v>412</v>
      </c>
      <c r="D4430" s="418" t="s">
        <v>339</v>
      </c>
      <c r="E4430" s="420">
        <v>192</v>
      </c>
      <c r="F4430" s="413">
        <v>111.01</v>
      </c>
      <c r="G4430" s="414">
        <f t="shared" si="138"/>
        <v>1.7295739122601566</v>
      </c>
      <c r="H4430" s="415">
        <f t="shared" si="139"/>
        <v>1.7295739122601566</v>
      </c>
    </row>
    <row r="4431" spans="1:8" ht="15" hidden="1" thickBot="1">
      <c r="A4431" s="409">
        <v>202203</v>
      </c>
      <c r="B4431" s="416" t="s">
        <v>467</v>
      </c>
      <c r="C4431" s="417" t="s">
        <v>412</v>
      </c>
      <c r="D4431" s="418" t="s">
        <v>337</v>
      </c>
      <c r="E4431" s="420">
        <v>39878</v>
      </c>
      <c r="F4431" s="413">
        <v>111.01</v>
      </c>
      <c r="G4431" s="414">
        <f t="shared" si="138"/>
        <v>359.22889829745066</v>
      </c>
      <c r="H4431" s="415">
        <f t="shared" si="139"/>
        <v>1.7961444914872533</v>
      </c>
    </row>
    <row r="4432" spans="1:8" ht="15" hidden="1" thickBot="1">
      <c r="A4432" s="409">
        <v>202203</v>
      </c>
      <c r="B4432" s="416" t="s">
        <v>468</v>
      </c>
      <c r="C4432" s="417" t="s">
        <v>412</v>
      </c>
      <c r="D4432" s="418" t="s">
        <v>339</v>
      </c>
      <c r="E4432" s="420">
        <v>199</v>
      </c>
      <c r="F4432" s="413">
        <v>111.01</v>
      </c>
      <c r="G4432" s="414">
        <f t="shared" si="138"/>
        <v>1.792631294477975</v>
      </c>
      <c r="H4432" s="415">
        <f t="shared" si="139"/>
        <v>1.792631294477975</v>
      </c>
    </row>
    <row r="4433" spans="1:8" ht="15" hidden="1" thickBot="1">
      <c r="A4433" s="409">
        <v>202203</v>
      </c>
      <c r="B4433" s="416" t="s">
        <v>469</v>
      </c>
      <c r="C4433" s="417" t="s">
        <v>412</v>
      </c>
      <c r="D4433" s="418" t="s">
        <v>337</v>
      </c>
      <c r="E4433" s="420">
        <v>39878</v>
      </c>
      <c r="F4433" s="413">
        <v>111.01</v>
      </c>
      <c r="G4433" s="414">
        <f t="shared" si="138"/>
        <v>359.22889829745066</v>
      </c>
      <c r="H4433" s="415">
        <f t="shared" si="139"/>
        <v>1.7961444914872533</v>
      </c>
    </row>
    <row r="4434" spans="1:8" ht="15" hidden="1" thickBot="1">
      <c r="A4434" s="409">
        <v>202203</v>
      </c>
      <c r="B4434" s="416" t="s">
        <v>470</v>
      </c>
      <c r="C4434" s="417" t="s">
        <v>412</v>
      </c>
      <c r="D4434" s="418" t="s">
        <v>337</v>
      </c>
      <c r="E4434" s="420">
        <v>56320</v>
      </c>
      <c r="F4434" s="413">
        <v>111.01</v>
      </c>
      <c r="G4434" s="414">
        <f t="shared" si="138"/>
        <v>507.34168092964597</v>
      </c>
      <c r="H4434" s="415">
        <f t="shared" si="139"/>
        <v>2.53670840464823</v>
      </c>
    </row>
    <row r="4435" spans="1:8" ht="15" hidden="1" thickBot="1">
      <c r="A4435" s="409">
        <v>202203</v>
      </c>
      <c r="B4435" s="416" t="s">
        <v>471</v>
      </c>
      <c r="C4435" s="417" t="s">
        <v>412</v>
      </c>
      <c r="D4435" s="418" t="s">
        <v>339</v>
      </c>
      <c r="E4435" s="420">
        <v>282</v>
      </c>
      <c r="F4435" s="413">
        <v>111.01</v>
      </c>
      <c r="G4435" s="414">
        <f t="shared" si="138"/>
        <v>2.5403116836321051</v>
      </c>
      <c r="H4435" s="415">
        <f t="shared" si="139"/>
        <v>2.5403116836321051</v>
      </c>
    </row>
    <row r="4436" spans="1:8" ht="15" hidden="1" thickBot="1">
      <c r="A4436" s="409">
        <v>202203</v>
      </c>
      <c r="B4436" s="416" t="s">
        <v>472</v>
      </c>
      <c r="C4436" s="417" t="s">
        <v>412</v>
      </c>
      <c r="D4436" s="418" t="s">
        <v>337</v>
      </c>
      <c r="E4436" s="420">
        <v>41381</v>
      </c>
      <c r="F4436" s="413">
        <v>111.01</v>
      </c>
      <c r="G4436" s="414">
        <f t="shared" si="138"/>
        <v>372.76821907936221</v>
      </c>
      <c r="H4436" s="415">
        <f t="shared" si="139"/>
        <v>1.863841095396811</v>
      </c>
    </row>
    <row r="4437" spans="1:8" ht="15" hidden="1" thickBot="1">
      <c r="A4437" s="409">
        <v>202203</v>
      </c>
      <c r="B4437" s="416" t="s">
        <v>473</v>
      </c>
      <c r="C4437" s="417" t="s">
        <v>412</v>
      </c>
      <c r="D4437" s="418" t="s">
        <v>339</v>
      </c>
      <c r="E4437" s="420">
        <v>207</v>
      </c>
      <c r="F4437" s="413">
        <v>111.01</v>
      </c>
      <c r="G4437" s="414">
        <f t="shared" si="138"/>
        <v>1.8646968741554815</v>
      </c>
      <c r="H4437" s="415">
        <f t="shared" si="139"/>
        <v>1.8646968741554815</v>
      </c>
    </row>
    <row r="4438" spans="1:8" ht="15" hidden="1" thickBot="1">
      <c r="A4438" s="409">
        <v>202203</v>
      </c>
      <c r="B4438" s="416" t="s">
        <v>474</v>
      </c>
      <c r="C4438" s="417" t="s">
        <v>412</v>
      </c>
      <c r="D4438" s="418" t="s">
        <v>337</v>
      </c>
      <c r="E4438" s="420">
        <v>32679</v>
      </c>
      <c r="F4438" s="413">
        <v>111.01</v>
      </c>
      <c r="G4438" s="414">
        <f t="shared" si="138"/>
        <v>294.37888478515447</v>
      </c>
      <c r="H4438" s="415">
        <f t="shared" si="139"/>
        <v>1.4718944239257723</v>
      </c>
    </row>
    <row r="4439" spans="1:8" ht="15" hidden="1" thickBot="1">
      <c r="A4439" s="409">
        <v>202203</v>
      </c>
      <c r="B4439" s="416" t="s">
        <v>475</v>
      </c>
      <c r="C4439" s="417" t="s">
        <v>412</v>
      </c>
      <c r="D4439" s="418" t="s">
        <v>339</v>
      </c>
      <c r="E4439" s="420">
        <v>163</v>
      </c>
      <c r="F4439" s="413">
        <v>111.01</v>
      </c>
      <c r="G4439" s="414">
        <f t="shared" si="138"/>
        <v>1.4683361859291955</v>
      </c>
      <c r="H4439" s="415">
        <f t="shared" si="139"/>
        <v>1.4683361859291955</v>
      </c>
    </row>
    <row r="4440" spans="1:8" ht="15" hidden="1" thickBot="1">
      <c r="A4440" s="409">
        <v>202203</v>
      </c>
      <c r="B4440" s="416" t="s">
        <v>476</v>
      </c>
      <c r="C4440" s="417" t="s">
        <v>412</v>
      </c>
      <c r="D4440" s="418" t="s">
        <v>337</v>
      </c>
      <c r="E4440" s="420">
        <v>55461</v>
      </c>
      <c r="F4440" s="413">
        <v>111.01</v>
      </c>
      <c r="G4440" s="414">
        <f t="shared" si="138"/>
        <v>499.60363931177369</v>
      </c>
      <c r="H4440" s="415">
        <f t="shared" si="139"/>
        <v>2.4980181965588684</v>
      </c>
    </row>
    <row r="4441" spans="1:8" ht="15" hidden="1" thickBot="1">
      <c r="A4441" s="409">
        <v>202203</v>
      </c>
      <c r="B4441" s="416" t="s">
        <v>477</v>
      </c>
      <c r="C4441" s="417" t="s">
        <v>412</v>
      </c>
      <c r="D4441" s="418" t="s">
        <v>337</v>
      </c>
      <c r="E4441" s="420">
        <v>55400</v>
      </c>
      <c r="F4441" s="413">
        <v>111.01</v>
      </c>
      <c r="G4441" s="414">
        <f t="shared" si="138"/>
        <v>499.0541392667327</v>
      </c>
      <c r="H4441" s="415">
        <f t="shared" si="139"/>
        <v>2.4952706963336637</v>
      </c>
    </row>
    <row r="4442" spans="1:8" ht="15" hidden="1" thickBot="1">
      <c r="A4442" s="409">
        <v>202203</v>
      </c>
      <c r="B4442" s="416" t="s">
        <v>478</v>
      </c>
      <c r="C4442" s="417" t="s">
        <v>412</v>
      </c>
      <c r="D4442" s="418" t="s">
        <v>339</v>
      </c>
      <c r="E4442" s="420">
        <v>277</v>
      </c>
      <c r="F4442" s="413">
        <v>111.01</v>
      </c>
      <c r="G4442" s="414">
        <f t="shared" si="138"/>
        <v>2.4952706963336637</v>
      </c>
      <c r="H4442" s="415">
        <f t="shared" si="139"/>
        <v>2.4952706963336637</v>
      </c>
    </row>
    <row r="4443" spans="1:8" ht="15" hidden="1" thickBot="1">
      <c r="A4443" s="409">
        <v>202203</v>
      </c>
      <c r="B4443" s="416" t="s">
        <v>479</v>
      </c>
      <c r="C4443" s="417" t="s">
        <v>480</v>
      </c>
      <c r="D4443" s="418" t="s">
        <v>337</v>
      </c>
      <c r="E4443" s="420">
        <v>10486</v>
      </c>
      <c r="F4443" s="413">
        <v>111.01</v>
      </c>
      <c r="G4443" s="414">
        <f t="shared" si="138"/>
        <v>94.459958562291675</v>
      </c>
      <c r="H4443" s="415">
        <f t="shared" si="139"/>
        <v>0.4722997928114584</v>
      </c>
    </row>
    <row r="4444" spans="1:8" ht="15" hidden="1" thickBot="1">
      <c r="A4444" s="409">
        <v>202203</v>
      </c>
      <c r="B4444" s="416" t="s">
        <v>481</v>
      </c>
      <c r="C4444" s="417" t="s">
        <v>480</v>
      </c>
      <c r="D4444" s="418" t="s">
        <v>374</v>
      </c>
      <c r="E4444" s="420">
        <v>32.75</v>
      </c>
      <c r="F4444" s="413">
        <v>111.01</v>
      </c>
      <c r="G4444" s="414">
        <f t="shared" si="138"/>
        <v>0.29501846680479232</v>
      </c>
      <c r="H4444" s="415" t="str">
        <f t="shared" si="139"/>
        <v>VER</v>
      </c>
    </row>
    <row r="4445" spans="1:8" ht="15" hidden="1" thickBot="1">
      <c r="A4445" s="409">
        <v>202203</v>
      </c>
      <c r="B4445" s="416" t="s">
        <v>482</v>
      </c>
      <c r="C4445" s="417" t="s">
        <v>480</v>
      </c>
      <c r="D4445" s="418" t="s">
        <v>374</v>
      </c>
      <c r="E4445" s="420">
        <v>0.01</v>
      </c>
      <c r="F4445" s="413">
        <v>111.01</v>
      </c>
      <c r="G4445" s="414">
        <f t="shared" si="138"/>
        <v>9.0081974596883157E-5</v>
      </c>
      <c r="H4445" s="415" t="str">
        <f t="shared" si="139"/>
        <v>VER</v>
      </c>
    </row>
    <row r="4446" spans="1:8" ht="15" hidden="1" thickBot="1">
      <c r="A4446" s="409">
        <v>202203</v>
      </c>
      <c r="B4446" s="416" t="s">
        <v>483</v>
      </c>
      <c r="C4446" s="417" t="s">
        <v>480</v>
      </c>
      <c r="D4446" s="418" t="s">
        <v>374</v>
      </c>
      <c r="E4446" s="420">
        <v>0.01</v>
      </c>
      <c r="F4446" s="413">
        <v>111.01</v>
      </c>
      <c r="G4446" s="414">
        <f t="shared" si="138"/>
        <v>9.0081974596883157E-5</v>
      </c>
      <c r="H4446" s="415" t="str">
        <f t="shared" si="139"/>
        <v>VER</v>
      </c>
    </row>
    <row r="4447" spans="1:8" ht="15" hidden="1" thickBot="1">
      <c r="A4447" s="409">
        <v>202203</v>
      </c>
      <c r="B4447" s="416" t="s">
        <v>484</v>
      </c>
      <c r="C4447" s="417" t="s">
        <v>480</v>
      </c>
      <c r="D4447" s="418" t="s">
        <v>374</v>
      </c>
      <c r="E4447" s="420">
        <v>0.01</v>
      </c>
      <c r="F4447" s="413">
        <v>111.01</v>
      </c>
      <c r="G4447" s="414">
        <f t="shared" si="138"/>
        <v>9.0081974596883157E-5</v>
      </c>
      <c r="H4447" s="415" t="str">
        <f t="shared" si="139"/>
        <v>VER</v>
      </c>
    </row>
    <row r="4448" spans="1:8" ht="15" hidden="1" thickBot="1">
      <c r="A4448" s="409">
        <v>202203</v>
      </c>
      <c r="B4448" s="416" t="s">
        <v>485</v>
      </c>
      <c r="C4448" s="417" t="s">
        <v>480</v>
      </c>
      <c r="D4448" s="418" t="s">
        <v>374</v>
      </c>
      <c r="E4448" s="420">
        <v>0.01</v>
      </c>
      <c r="F4448" s="413">
        <v>111.01</v>
      </c>
      <c r="G4448" s="414">
        <f t="shared" si="138"/>
        <v>9.0081974596883157E-5</v>
      </c>
      <c r="H4448" s="415" t="str">
        <f t="shared" si="139"/>
        <v>VER</v>
      </c>
    </row>
    <row r="4449" spans="1:8" ht="15" hidden="1" thickBot="1">
      <c r="A4449" s="409">
        <v>202203</v>
      </c>
      <c r="B4449" s="416" t="s">
        <v>486</v>
      </c>
      <c r="C4449" s="417" t="s">
        <v>480</v>
      </c>
      <c r="D4449" s="418" t="s">
        <v>374</v>
      </c>
      <c r="E4449" s="420">
        <v>0.01</v>
      </c>
      <c r="F4449" s="413">
        <v>111.01</v>
      </c>
      <c r="G4449" s="414">
        <f t="shared" si="138"/>
        <v>9.0081974596883157E-5</v>
      </c>
      <c r="H4449" s="415" t="str">
        <f t="shared" si="139"/>
        <v>VER</v>
      </c>
    </row>
    <row r="4450" spans="1:8" ht="15" hidden="1" thickBot="1">
      <c r="A4450" s="409">
        <v>202203</v>
      </c>
      <c r="B4450" s="416" t="s">
        <v>487</v>
      </c>
      <c r="C4450" s="417" t="s">
        <v>480</v>
      </c>
      <c r="D4450" s="418" t="s">
        <v>374</v>
      </c>
      <c r="E4450" s="420">
        <v>0.01</v>
      </c>
      <c r="F4450" s="413">
        <v>111.01</v>
      </c>
      <c r="G4450" s="414">
        <f t="shared" si="138"/>
        <v>9.0081974596883157E-5</v>
      </c>
      <c r="H4450" s="415" t="str">
        <f t="shared" si="139"/>
        <v>VER</v>
      </c>
    </row>
    <row r="4451" spans="1:8" ht="15" hidden="1" thickBot="1">
      <c r="A4451" s="409">
        <v>202203</v>
      </c>
      <c r="B4451" s="416" t="s">
        <v>488</v>
      </c>
      <c r="C4451" s="417" t="s">
        <v>480</v>
      </c>
      <c r="D4451" s="418" t="s">
        <v>374</v>
      </c>
      <c r="E4451" s="420">
        <v>0.01</v>
      </c>
      <c r="F4451" s="413">
        <v>111.01</v>
      </c>
      <c r="G4451" s="414">
        <f t="shared" si="138"/>
        <v>9.0081974596883157E-5</v>
      </c>
      <c r="H4451" s="415" t="str">
        <f t="shared" si="139"/>
        <v>VER</v>
      </c>
    </row>
    <row r="4452" spans="1:8" ht="15" hidden="1" thickBot="1">
      <c r="A4452" s="409">
        <v>202203</v>
      </c>
      <c r="B4452" s="416" t="s">
        <v>489</v>
      </c>
      <c r="C4452" s="417" t="s">
        <v>480</v>
      </c>
      <c r="D4452" s="418" t="s">
        <v>374</v>
      </c>
      <c r="E4452" s="420">
        <v>0.01</v>
      </c>
      <c r="F4452" s="413">
        <v>111.01</v>
      </c>
      <c r="G4452" s="414">
        <f t="shared" si="138"/>
        <v>9.0081974596883157E-5</v>
      </c>
      <c r="H4452" s="415" t="str">
        <f t="shared" si="139"/>
        <v>VER</v>
      </c>
    </row>
    <row r="4453" spans="1:8" ht="15" hidden="1" thickBot="1">
      <c r="A4453" s="409">
        <v>202203</v>
      </c>
      <c r="B4453" s="416" t="s">
        <v>319</v>
      </c>
      <c r="C4453" s="417" t="s">
        <v>480</v>
      </c>
      <c r="D4453" s="418" t="s">
        <v>337</v>
      </c>
      <c r="E4453" s="420">
        <v>15584</v>
      </c>
      <c r="F4453" s="413">
        <v>111.01</v>
      </c>
      <c r="G4453" s="414">
        <f t="shared" si="138"/>
        <v>140.38374921178271</v>
      </c>
      <c r="H4453" s="415">
        <f t="shared" si="139"/>
        <v>0.70191874605891358</v>
      </c>
    </row>
    <row r="4454" spans="1:8" ht="15" hidden="1" thickBot="1">
      <c r="A4454" s="409">
        <v>202203</v>
      </c>
      <c r="B4454" s="416" t="s">
        <v>490</v>
      </c>
      <c r="C4454" s="417" t="s">
        <v>480</v>
      </c>
      <c r="D4454" s="418" t="s">
        <v>337</v>
      </c>
      <c r="E4454" s="420">
        <v>15584</v>
      </c>
      <c r="F4454" s="413">
        <v>111.01</v>
      </c>
      <c r="G4454" s="414">
        <f t="shared" si="138"/>
        <v>140.38374921178271</v>
      </c>
      <c r="H4454" s="415">
        <f t="shared" si="139"/>
        <v>0.70191874605891358</v>
      </c>
    </row>
    <row r="4455" spans="1:8" ht="15" hidden="1" thickBot="1">
      <c r="A4455" s="409">
        <v>202203</v>
      </c>
      <c r="B4455" s="416" t="s">
        <v>491</v>
      </c>
      <c r="C4455" s="417" t="s">
        <v>480</v>
      </c>
      <c r="D4455" s="418" t="s">
        <v>339</v>
      </c>
      <c r="E4455" s="420">
        <v>77.92</v>
      </c>
      <c r="F4455" s="413">
        <v>111.01</v>
      </c>
      <c r="G4455" s="414">
        <f t="shared" si="138"/>
        <v>0.70191874605891358</v>
      </c>
      <c r="H4455" s="415">
        <f t="shared" si="139"/>
        <v>0.70191874605891358</v>
      </c>
    </row>
    <row r="4456" spans="1:8" ht="15" hidden="1" thickBot="1">
      <c r="A4456" s="409">
        <v>202203</v>
      </c>
      <c r="B4456" s="416" t="s">
        <v>492</v>
      </c>
      <c r="C4456" s="417" t="s">
        <v>480</v>
      </c>
      <c r="D4456" s="418" t="s">
        <v>337</v>
      </c>
      <c r="E4456" s="420">
        <v>15584</v>
      </c>
      <c r="F4456" s="413">
        <v>111.01</v>
      </c>
      <c r="G4456" s="414">
        <f t="shared" si="138"/>
        <v>140.38374921178271</v>
      </c>
      <c r="H4456" s="415">
        <f t="shared" si="139"/>
        <v>0.70191874605891358</v>
      </c>
    </row>
    <row r="4457" spans="1:8" ht="15" hidden="1" thickBot="1">
      <c r="A4457" s="409">
        <v>202203</v>
      </c>
      <c r="B4457" s="416" t="s">
        <v>493</v>
      </c>
      <c r="C4457" s="417" t="s">
        <v>480</v>
      </c>
      <c r="D4457" s="418" t="s">
        <v>337</v>
      </c>
      <c r="E4457" s="420">
        <v>15584</v>
      </c>
      <c r="F4457" s="413">
        <v>111.01</v>
      </c>
      <c r="G4457" s="414">
        <f t="shared" si="138"/>
        <v>140.38374921178271</v>
      </c>
      <c r="H4457" s="415">
        <f t="shared" si="139"/>
        <v>0.70191874605891358</v>
      </c>
    </row>
    <row r="4458" spans="1:8" ht="15" hidden="1" thickBot="1">
      <c r="A4458" s="409">
        <v>202203</v>
      </c>
      <c r="B4458" s="416" t="s">
        <v>494</v>
      </c>
      <c r="C4458" s="417" t="s">
        <v>480</v>
      </c>
      <c r="D4458" s="418" t="s">
        <v>337</v>
      </c>
      <c r="E4458" s="420">
        <v>15584</v>
      </c>
      <c r="F4458" s="413">
        <v>111.01</v>
      </c>
      <c r="G4458" s="414">
        <f t="shared" si="138"/>
        <v>140.38374921178271</v>
      </c>
      <c r="H4458" s="415">
        <f t="shared" si="139"/>
        <v>0.70191874605891358</v>
      </c>
    </row>
    <row r="4459" spans="1:8" ht="15" hidden="1" thickBot="1">
      <c r="A4459" s="409">
        <v>202203</v>
      </c>
      <c r="B4459" s="416" t="s">
        <v>495</v>
      </c>
      <c r="C4459" s="417" t="s">
        <v>480</v>
      </c>
      <c r="D4459" s="418" t="s">
        <v>339</v>
      </c>
      <c r="E4459" s="420">
        <v>77.92</v>
      </c>
      <c r="F4459" s="413">
        <v>111.01</v>
      </c>
      <c r="G4459" s="414">
        <f t="shared" si="138"/>
        <v>0.70191874605891358</v>
      </c>
      <c r="H4459" s="415">
        <f t="shared" si="139"/>
        <v>0.70191874605891358</v>
      </c>
    </row>
    <row r="4460" spans="1:8" ht="15" hidden="1" thickBot="1">
      <c r="A4460" s="409">
        <v>202203</v>
      </c>
      <c r="B4460" s="416" t="s">
        <v>496</v>
      </c>
      <c r="C4460" s="417" t="s">
        <v>480</v>
      </c>
      <c r="D4460" s="418" t="s">
        <v>337</v>
      </c>
      <c r="E4460" s="420">
        <v>15584</v>
      </c>
      <c r="F4460" s="413">
        <v>111.01</v>
      </c>
      <c r="G4460" s="414">
        <f t="shared" si="138"/>
        <v>140.38374921178271</v>
      </c>
      <c r="H4460" s="415">
        <f t="shared" si="139"/>
        <v>0.70191874605891358</v>
      </c>
    </row>
    <row r="4461" spans="1:8" ht="15" hidden="1" thickBot="1">
      <c r="A4461" s="409">
        <v>202203</v>
      </c>
      <c r="B4461" s="416" t="s">
        <v>497</v>
      </c>
      <c r="C4461" s="417" t="s">
        <v>480</v>
      </c>
      <c r="D4461" s="418" t="s">
        <v>339</v>
      </c>
      <c r="E4461" s="420">
        <v>77.92</v>
      </c>
      <c r="F4461" s="413">
        <v>111.01</v>
      </c>
      <c r="G4461" s="414">
        <f t="shared" si="138"/>
        <v>0.70191874605891358</v>
      </c>
      <c r="H4461" s="415">
        <f t="shared" si="139"/>
        <v>0.70191874605891358</v>
      </c>
    </row>
    <row r="4462" spans="1:8" ht="15" hidden="1" thickBot="1">
      <c r="A4462" s="409">
        <v>202203</v>
      </c>
      <c r="B4462" s="416" t="s">
        <v>498</v>
      </c>
      <c r="C4462" s="417" t="s">
        <v>480</v>
      </c>
      <c r="D4462" s="418" t="s">
        <v>374</v>
      </c>
      <c r="E4462" s="420">
        <v>182</v>
      </c>
      <c r="F4462" s="413">
        <v>111.01</v>
      </c>
      <c r="G4462" s="414">
        <f t="shared" si="138"/>
        <v>1.6394919376632735</v>
      </c>
      <c r="H4462" s="415" t="str">
        <f t="shared" si="139"/>
        <v>VER</v>
      </c>
    </row>
    <row r="4463" spans="1:8" ht="15" hidden="1" thickBot="1">
      <c r="A4463" s="409">
        <v>202203</v>
      </c>
      <c r="B4463" s="416" t="s">
        <v>499</v>
      </c>
      <c r="C4463" s="417" t="s">
        <v>480</v>
      </c>
      <c r="D4463" s="418" t="s">
        <v>337</v>
      </c>
      <c r="E4463" s="420">
        <v>21226</v>
      </c>
      <c r="F4463" s="413">
        <v>111.01</v>
      </c>
      <c r="G4463" s="414">
        <f t="shared" si="138"/>
        <v>191.20799927934419</v>
      </c>
      <c r="H4463" s="415">
        <f t="shared" si="139"/>
        <v>0.95603999639672099</v>
      </c>
    </row>
    <row r="4464" spans="1:8" ht="15" hidden="1" thickBot="1">
      <c r="A4464" s="409">
        <v>202203</v>
      </c>
      <c r="B4464" s="416" t="s">
        <v>500</v>
      </c>
      <c r="C4464" s="417" t="s">
        <v>480</v>
      </c>
      <c r="D4464" s="418" t="s">
        <v>339</v>
      </c>
      <c r="E4464" s="420">
        <v>106</v>
      </c>
      <c r="F4464" s="413">
        <v>111.01</v>
      </c>
      <c r="G4464" s="414">
        <f t="shared" si="138"/>
        <v>0.95486893072696144</v>
      </c>
      <c r="H4464" s="415">
        <f t="shared" si="139"/>
        <v>0.95486893072696144</v>
      </c>
    </row>
    <row r="4465" spans="1:8" ht="15" hidden="1" thickBot="1">
      <c r="A4465" s="409">
        <v>202203</v>
      </c>
      <c r="B4465" s="416" t="s">
        <v>501</v>
      </c>
      <c r="C4465" s="417" t="s">
        <v>480</v>
      </c>
      <c r="D4465" s="418" t="s">
        <v>337</v>
      </c>
      <c r="E4465" s="420">
        <v>19375</v>
      </c>
      <c r="F4465" s="413">
        <v>111.01</v>
      </c>
      <c r="G4465" s="414">
        <f t="shared" si="138"/>
        <v>174.53382578146113</v>
      </c>
      <c r="H4465" s="415">
        <f t="shared" si="139"/>
        <v>0.87266912890730564</v>
      </c>
    </row>
    <row r="4466" spans="1:8" ht="15" hidden="1" thickBot="1">
      <c r="A4466" s="409">
        <v>202203</v>
      </c>
      <c r="B4466" s="416" t="s">
        <v>321</v>
      </c>
      <c r="C4466" s="417" t="s">
        <v>480</v>
      </c>
      <c r="D4466" s="418" t="s">
        <v>337</v>
      </c>
      <c r="E4466" s="420">
        <v>16612</v>
      </c>
      <c r="F4466" s="413">
        <v>111.01</v>
      </c>
      <c r="G4466" s="414">
        <f t="shared" si="138"/>
        <v>149.64417620034232</v>
      </c>
      <c r="H4466" s="415">
        <f t="shared" si="139"/>
        <v>0.74822088100171158</v>
      </c>
    </row>
    <row r="4467" spans="1:8" ht="15" hidden="1" thickBot="1">
      <c r="A4467" s="409">
        <v>202203</v>
      </c>
      <c r="B4467" s="416" t="s">
        <v>502</v>
      </c>
      <c r="C4467" s="417" t="s">
        <v>480</v>
      </c>
      <c r="D4467" s="418" t="s">
        <v>339</v>
      </c>
      <c r="E4467" s="420">
        <v>83.02</v>
      </c>
      <c r="F4467" s="413">
        <v>111.01</v>
      </c>
      <c r="G4467" s="414">
        <f t="shared" si="138"/>
        <v>0.747860553103324</v>
      </c>
      <c r="H4467" s="415">
        <f t="shared" si="139"/>
        <v>0.747860553103324</v>
      </c>
    </row>
    <row r="4468" spans="1:8" ht="15" hidden="1" thickBot="1">
      <c r="A4468" s="409">
        <v>202203</v>
      </c>
      <c r="B4468" s="416" t="s">
        <v>503</v>
      </c>
      <c r="C4468" s="417" t="s">
        <v>480</v>
      </c>
      <c r="D4468" s="418" t="s">
        <v>339</v>
      </c>
      <c r="E4468" s="420">
        <v>32.18</v>
      </c>
      <c r="F4468" s="413">
        <v>111.01</v>
      </c>
      <c r="G4468" s="414">
        <f t="shared" si="138"/>
        <v>0.28988379425277</v>
      </c>
      <c r="H4468" s="415">
        <f t="shared" si="139"/>
        <v>0.28988379425277</v>
      </c>
    </row>
    <row r="4469" spans="1:8" ht="15" hidden="1" thickBot="1">
      <c r="A4469" s="409">
        <v>202203</v>
      </c>
      <c r="B4469" s="416" t="s">
        <v>504</v>
      </c>
      <c r="C4469" s="417" t="s">
        <v>480</v>
      </c>
      <c r="D4469" s="418" t="s">
        <v>339</v>
      </c>
      <c r="E4469" s="420">
        <v>32.18</v>
      </c>
      <c r="F4469" s="413">
        <v>111.01</v>
      </c>
      <c r="G4469" s="414">
        <f t="shared" si="138"/>
        <v>0.28988379425277</v>
      </c>
      <c r="H4469" s="415">
        <f t="shared" si="139"/>
        <v>0.28988379425277</v>
      </c>
    </row>
    <row r="4470" spans="1:8" ht="15" hidden="1" thickBot="1">
      <c r="A4470" s="409">
        <v>202203</v>
      </c>
      <c r="B4470" s="416" t="s">
        <v>505</v>
      </c>
      <c r="C4470" s="417" t="s">
        <v>480</v>
      </c>
      <c r="D4470" s="418" t="s">
        <v>339</v>
      </c>
      <c r="E4470" s="420">
        <v>144</v>
      </c>
      <c r="F4470" s="413">
        <v>111.01</v>
      </c>
      <c r="G4470" s="414">
        <f t="shared" si="138"/>
        <v>1.2971804341951174</v>
      </c>
      <c r="H4470" s="415">
        <f t="shared" si="139"/>
        <v>1.2971804341951174</v>
      </c>
    </row>
    <row r="4471" spans="1:8" ht="15" hidden="1" thickBot="1">
      <c r="A4471" s="409">
        <v>202203</v>
      </c>
      <c r="B4471" s="416" t="s">
        <v>506</v>
      </c>
      <c r="C4471" s="417" t="s">
        <v>480</v>
      </c>
      <c r="D4471" s="418" t="s">
        <v>337</v>
      </c>
      <c r="E4471" s="420">
        <v>16064</v>
      </c>
      <c r="F4471" s="413">
        <v>111.01</v>
      </c>
      <c r="G4471" s="414">
        <f t="shared" si="138"/>
        <v>144.70768399243312</v>
      </c>
      <c r="H4471" s="415">
        <f t="shared" si="139"/>
        <v>0.72353841996216561</v>
      </c>
    </row>
    <row r="4472" spans="1:8" ht="15" hidden="1" thickBot="1">
      <c r="A4472" s="409">
        <v>202203</v>
      </c>
      <c r="B4472" s="416" t="s">
        <v>507</v>
      </c>
      <c r="C4472" s="417" t="s">
        <v>480</v>
      </c>
      <c r="D4472" s="418" t="s">
        <v>339</v>
      </c>
      <c r="E4472" s="420">
        <v>80.27</v>
      </c>
      <c r="F4472" s="413">
        <v>111.01</v>
      </c>
      <c r="G4472" s="414">
        <f t="shared" si="138"/>
        <v>0.72308801008918111</v>
      </c>
      <c r="H4472" s="415">
        <f t="shared" si="139"/>
        <v>0.72308801008918111</v>
      </c>
    </row>
    <row r="4473" spans="1:8" ht="15" hidden="1" thickBot="1">
      <c r="A4473" s="409">
        <v>202203</v>
      </c>
      <c r="B4473" s="416" t="s">
        <v>508</v>
      </c>
      <c r="C4473" s="417" t="s">
        <v>480</v>
      </c>
      <c r="D4473" s="418" t="s">
        <v>337</v>
      </c>
      <c r="E4473" s="420">
        <v>21128</v>
      </c>
      <c r="F4473" s="413">
        <v>111.01</v>
      </c>
      <c r="G4473" s="414">
        <f t="shared" si="138"/>
        <v>190.32519592829473</v>
      </c>
      <c r="H4473" s="415">
        <f t="shared" si="139"/>
        <v>0.95162597964147366</v>
      </c>
    </row>
    <row r="4474" spans="1:8" ht="15" hidden="1" thickBot="1">
      <c r="A4474" s="409">
        <v>202203</v>
      </c>
      <c r="B4474" s="416" t="s">
        <v>509</v>
      </c>
      <c r="C4474" s="417" t="s">
        <v>480</v>
      </c>
      <c r="D4474" s="418" t="s">
        <v>339</v>
      </c>
      <c r="E4474" s="420">
        <v>106</v>
      </c>
      <c r="F4474" s="413">
        <v>111.01</v>
      </c>
      <c r="G4474" s="414">
        <f t="shared" si="138"/>
        <v>0.95486893072696144</v>
      </c>
      <c r="H4474" s="415">
        <f t="shared" si="139"/>
        <v>0.95486893072696144</v>
      </c>
    </row>
    <row r="4475" spans="1:8" ht="15" hidden="1" thickBot="1">
      <c r="A4475" s="409">
        <v>202203</v>
      </c>
      <c r="B4475" s="416" t="s">
        <v>510</v>
      </c>
      <c r="C4475" s="417" t="s">
        <v>480</v>
      </c>
      <c r="D4475" s="418" t="s">
        <v>339</v>
      </c>
      <c r="E4475" s="420">
        <v>82.76</v>
      </c>
      <c r="F4475" s="413">
        <v>111.01</v>
      </c>
      <c r="G4475" s="414">
        <f t="shared" si="138"/>
        <v>0.74551842176380512</v>
      </c>
      <c r="H4475" s="415">
        <f t="shared" si="139"/>
        <v>0.74551842176380512</v>
      </c>
    </row>
    <row r="4476" spans="1:8" ht="15" hidden="1" thickBot="1">
      <c r="A4476" s="409">
        <v>202203</v>
      </c>
      <c r="B4476" s="416" t="s">
        <v>511</v>
      </c>
      <c r="C4476" s="417" t="s">
        <v>480</v>
      </c>
      <c r="D4476" s="418" t="s">
        <v>337</v>
      </c>
      <c r="E4476" s="420">
        <v>40978</v>
      </c>
      <c r="F4476" s="413">
        <v>111.01</v>
      </c>
      <c r="G4476" s="414">
        <f t="shared" si="138"/>
        <v>369.13791550310782</v>
      </c>
      <c r="H4476" s="415">
        <f t="shared" si="139"/>
        <v>1.8456895775155391</v>
      </c>
    </row>
    <row r="4477" spans="1:8" ht="15" hidden="1" thickBot="1">
      <c r="A4477" s="409">
        <v>202203</v>
      </c>
      <c r="B4477" s="416" t="s">
        <v>512</v>
      </c>
      <c r="C4477" s="417" t="s">
        <v>480</v>
      </c>
      <c r="D4477" s="418" t="s">
        <v>337</v>
      </c>
      <c r="E4477" s="420">
        <v>33839</v>
      </c>
      <c r="F4477" s="413">
        <v>111.01</v>
      </c>
      <c r="G4477" s="414">
        <f t="shared" si="138"/>
        <v>304.82839383839291</v>
      </c>
      <c r="H4477" s="415">
        <f t="shared" si="139"/>
        <v>1.5241419691919647</v>
      </c>
    </row>
    <row r="4478" spans="1:8" ht="15" hidden="1" thickBot="1">
      <c r="A4478" s="409">
        <v>202203</v>
      </c>
      <c r="B4478" s="416" t="s">
        <v>513</v>
      </c>
      <c r="C4478" s="417" t="s">
        <v>480</v>
      </c>
      <c r="D4478" s="418" t="s">
        <v>339</v>
      </c>
      <c r="E4478" s="420">
        <v>169</v>
      </c>
      <c r="F4478" s="413">
        <v>111.01</v>
      </c>
      <c r="G4478" s="414">
        <f t="shared" si="138"/>
        <v>1.5223853706873254</v>
      </c>
      <c r="H4478" s="415">
        <f t="shared" si="139"/>
        <v>1.5223853706873254</v>
      </c>
    </row>
    <row r="4479" spans="1:8" ht="15" hidden="1" thickBot="1">
      <c r="A4479" s="409">
        <v>202203</v>
      </c>
      <c r="B4479" s="416" t="s">
        <v>514</v>
      </c>
      <c r="C4479" s="417" t="s">
        <v>480</v>
      </c>
      <c r="D4479" s="418" t="s">
        <v>337</v>
      </c>
      <c r="E4479" s="420">
        <v>27898</v>
      </c>
      <c r="F4479" s="413">
        <v>111.01</v>
      </c>
      <c r="G4479" s="414">
        <f t="shared" si="138"/>
        <v>251.31069273038463</v>
      </c>
      <c r="H4479" s="415">
        <f t="shared" si="139"/>
        <v>1.2565534636519231</v>
      </c>
    </row>
    <row r="4480" spans="1:8" ht="15" hidden="1" thickBot="1">
      <c r="A4480" s="409">
        <v>202203</v>
      </c>
      <c r="B4480" s="416" t="s">
        <v>515</v>
      </c>
      <c r="C4480" s="417" t="s">
        <v>480</v>
      </c>
      <c r="D4480" s="418" t="s">
        <v>339</v>
      </c>
      <c r="E4480" s="420">
        <v>139</v>
      </c>
      <c r="F4480" s="413">
        <v>111.01</v>
      </c>
      <c r="G4480" s="414">
        <f t="shared" si="138"/>
        <v>1.252139446896676</v>
      </c>
      <c r="H4480" s="415">
        <f t="shared" si="139"/>
        <v>1.252139446896676</v>
      </c>
    </row>
    <row r="4481" spans="1:8" ht="15" hidden="1" thickBot="1">
      <c r="A4481" s="409">
        <v>202203</v>
      </c>
      <c r="B4481" s="416" t="s">
        <v>516</v>
      </c>
      <c r="C4481" s="417" t="s">
        <v>480</v>
      </c>
      <c r="D4481" s="418" t="s">
        <v>337</v>
      </c>
      <c r="E4481" s="420">
        <v>25325</v>
      </c>
      <c r="F4481" s="413">
        <v>111.01</v>
      </c>
      <c r="G4481" s="414">
        <f t="shared" si="138"/>
        <v>228.13260066660661</v>
      </c>
      <c r="H4481" s="415">
        <f t="shared" si="139"/>
        <v>1.1406630033330329</v>
      </c>
    </row>
    <row r="4482" spans="1:8" ht="15" hidden="1" thickBot="1">
      <c r="A4482" s="409">
        <v>202203</v>
      </c>
      <c r="B4482" s="416" t="s">
        <v>517</v>
      </c>
      <c r="C4482" s="417" t="s">
        <v>480</v>
      </c>
      <c r="D4482" s="418" t="s">
        <v>339</v>
      </c>
      <c r="E4482" s="420">
        <v>127</v>
      </c>
      <c r="F4482" s="413">
        <v>111.01</v>
      </c>
      <c r="G4482" s="414">
        <f t="shared" ref="G4482:G4545" si="140">+E4482/F4482</f>
        <v>1.1440410773804162</v>
      </c>
      <c r="H4482" s="415">
        <f t="shared" ref="H4482:H4545" si="141">IF(D4482="TB",G4482/200,IF(D4482="LT",G4482,"VER"))</f>
        <v>1.1440410773804162</v>
      </c>
    </row>
    <row r="4483" spans="1:8" ht="15" hidden="1" thickBot="1">
      <c r="A4483" s="409">
        <v>202203</v>
      </c>
      <c r="B4483" s="416" t="s">
        <v>518</v>
      </c>
      <c r="C4483" s="417" t="s">
        <v>480</v>
      </c>
      <c r="D4483" s="418" t="s">
        <v>337</v>
      </c>
      <c r="E4483" s="420">
        <v>27051</v>
      </c>
      <c r="F4483" s="413">
        <v>111.01</v>
      </c>
      <c r="G4483" s="414">
        <f t="shared" si="140"/>
        <v>243.68074948202863</v>
      </c>
      <c r="H4483" s="415">
        <f t="shared" si="141"/>
        <v>1.2184037474101432</v>
      </c>
    </row>
    <row r="4484" spans="1:8" ht="15" hidden="1" thickBot="1">
      <c r="A4484" s="409">
        <v>202203</v>
      </c>
      <c r="B4484" s="416" t="s">
        <v>519</v>
      </c>
      <c r="C4484" s="417" t="s">
        <v>480</v>
      </c>
      <c r="D4484" s="418" t="s">
        <v>339</v>
      </c>
      <c r="E4484" s="420">
        <v>135</v>
      </c>
      <c r="F4484" s="413">
        <v>111.01</v>
      </c>
      <c r="G4484" s="414">
        <f t="shared" si="140"/>
        <v>1.2161066570579226</v>
      </c>
      <c r="H4484" s="415">
        <f t="shared" si="141"/>
        <v>1.2161066570579226</v>
      </c>
    </row>
    <row r="4485" spans="1:8" ht="15" hidden="1" thickBot="1">
      <c r="A4485" s="409">
        <v>202203</v>
      </c>
      <c r="B4485" s="416" t="s">
        <v>520</v>
      </c>
      <c r="C4485" s="417" t="s">
        <v>480</v>
      </c>
      <c r="D4485" s="418" t="s">
        <v>337</v>
      </c>
      <c r="E4485" s="420">
        <v>15152</v>
      </c>
      <c r="F4485" s="413">
        <v>111.01</v>
      </c>
      <c r="G4485" s="414">
        <f t="shared" si="140"/>
        <v>136.49220790919736</v>
      </c>
      <c r="H4485" s="415">
        <f t="shared" si="141"/>
        <v>0.6824610395459868</v>
      </c>
    </row>
    <row r="4486" spans="1:8" ht="15" hidden="1" thickBot="1">
      <c r="A4486" s="409">
        <v>202203</v>
      </c>
      <c r="B4486" s="416" t="s">
        <v>521</v>
      </c>
      <c r="C4486" s="417" t="s">
        <v>480</v>
      </c>
      <c r="D4486" s="418" t="s">
        <v>339</v>
      </c>
      <c r="E4486" s="420">
        <v>75.709999999999994</v>
      </c>
      <c r="F4486" s="413">
        <v>111.01</v>
      </c>
      <c r="G4486" s="414">
        <f t="shared" si="140"/>
        <v>0.6820106296730023</v>
      </c>
      <c r="H4486" s="415">
        <f t="shared" si="141"/>
        <v>0.6820106296730023</v>
      </c>
    </row>
    <row r="4487" spans="1:8" ht="15" hidden="1" thickBot="1">
      <c r="A4487" s="409">
        <v>202203</v>
      </c>
      <c r="B4487" s="416" t="s">
        <v>522</v>
      </c>
      <c r="C4487" s="417" t="s">
        <v>480</v>
      </c>
      <c r="D4487" s="418" t="s">
        <v>337</v>
      </c>
      <c r="E4487" s="420">
        <v>16560</v>
      </c>
      <c r="F4487" s="413">
        <v>111.01</v>
      </c>
      <c r="G4487" s="414">
        <f t="shared" si="140"/>
        <v>149.17574993243852</v>
      </c>
      <c r="H4487" s="415">
        <f t="shared" si="141"/>
        <v>0.74587874966219259</v>
      </c>
    </row>
    <row r="4488" spans="1:8" ht="15" hidden="1" thickBot="1">
      <c r="A4488" s="409">
        <v>202203</v>
      </c>
      <c r="B4488" s="416" t="s">
        <v>523</v>
      </c>
      <c r="C4488" s="417" t="s">
        <v>480</v>
      </c>
      <c r="D4488" s="418" t="s">
        <v>337</v>
      </c>
      <c r="E4488" s="420">
        <v>7357</v>
      </c>
      <c r="F4488" s="413">
        <v>111.01</v>
      </c>
      <c r="G4488" s="414">
        <f t="shared" si="140"/>
        <v>66.273308710926941</v>
      </c>
      <c r="H4488" s="415">
        <f t="shared" si="141"/>
        <v>0.33136654355463468</v>
      </c>
    </row>
    <row r="4489" spans="1:8" ht="15" hidden="1" thickBot="1">
      <c r="A4489" s="409">
        <v>202203</v>
      </c>
      <c r="B4489" s="416" t="s">
        <v>524</v>
      </c>
      <c r="C4489" s="417" t="s">
        <v>480</v>
      </c>
      <c r="D4489" s="418" t="s">
        <v>339</v>
      </c>
      <c r="E4489" s="420">
        <v>36.770000000000003</v>
      </c>
      <c r="F4489" s="413">
        <v>111.01</v>
      </c>
      <c r="G4489" s="414">
        <f t="shared" si="140"/>
        <v>0.33123142059273941</v>
      </c>
      <c r="H4489" s="415">
        <f t="shared" si="141"/>
        <v>0.33123142059273941</v>
      </c>
    </row>
    <row r="4490" spans="1:8" ht="15" hidden="1" thickBot="1">
      <c r="A4490" s="409">
        <v>202203</v>
      </c>
      <c r="B4490" s="416" t="s">
        <v>525</v>
      </c>
      <c r="C4490" s="417" t="s">
        <v>480</v>
      </c>
      <c r="D4490" s="418" t="s">
        <v>337</v>
      </c>
      <c r="E4490" s="420">
        <v>21240</v>
      </c>
      <c r="F4490" s="413">
        <v>111.01</v>
      </c>
      <c r="G4490" s="414">
        <f t="shared" si="140"/>
        <v>191.33411404377983</v>
      </c>
      <c r="H4490" s="415">
        <f t="shared" si="141"/>
        <v>0.95667057021889912</v>
      </c>
    </row>
    <row r="4491" spans="1:8" ht="15" hidden="1" thickBot="1">
      <c r="A4491" s="409">
        <v>202203</v>
      </c>
      <c r="B4491" s="416" t="s">
        <v>526</v>
      </c>
      <c r="C4491" s="417" t="s">
        <v>480</v>
      </c>
      <c r="D4491" s="418" t="s">
        <v>339</v>
      </c>
      <c r="E4491" s="420">
        <v>106</v>
      </c>
      <c r="F4491" s="413">
        <v>111.01</v>
      </c>
      <c r="G4491" s="414">
        <f t="shared" si="140"/>
        <v>0.95486893072696144</v>
      </c>
      <c r="H4491" s="415">
        <f t="shared" si="141"/>
        <v>0.95486893072696144</v>
      </c>
    </row>
    <row r="4492" spans="1:8" ht="15" hidden="1" thickBot="1">
      <c r="A4492" s="409">
        <v>202203</v>
      </c>
      <c r="B4492" s="416" t="s">
        <v>527</v>
      </c>
      <c r="C4492" s="417" t="s">
        <v>480</v>
      </c>
      <c r="D4492" s="418" t="s">
        <v>337</v>
      </c>
      <c r="E4492" s="420">
        <v>21592</v>
      </c>
      <c r="F4492" s="413">
        <v>111.01</v>
      </c>
      <c r="G4492" s="414">
        <f t="shared" si="140"/>
        <v>194.50499954959011</v>
      </c>
      <c r="H4492" s="415">
        <f t="shared" si="141"/>
        <v>0.97252499774795054</v>
      </c>
    </row>
    <row r="4493" spans="1:8" ht="15" hidden="1" thickBot="1">
      <c r="A4493" s="409">
        <v>202203</v>
      </c>
      <c r="B4493" s="416" t="s">
        <v>528</v>
      </c>
      <c r="C4493" s="417" t="s">
        <v>480</v>
      </c>
      <c r="D4493" s="418" t="s">
        <v>339</v>
      </c>
      <c r="E4493" s="420">
        <v>108</v>
      </c>
      <c r="F4493" s="413">
        <v>111.01</v>
      </c>
      <c r="G4493" s="414">
        <f t="shared" si="140"/>
        <v>0.97288532564633812</v>
      </c>
      <c r="H4493" s="415">
        <f t="shared" si="141"/>
        <v>0.97288532564633812</v>
      </c>
    </row>
    <row r="4494" spans="1:8" ht="15" hidden="1" thickBot="1">
      <c r="A4494" s="409">
        <v>202203</v>
      </c>
      <c r="B4494" s="416" t="s">
        <v>529</v>
      </c>
      <c r="C4494" s="417" t="s">
        <v>480</v>
      </c>
      <c r="D4494" s="418" t="s">
        <v>337</v>
      </c>
      <c r="E4494" s="420">
        <v>32504</v>
      </c>
      <c r="F4494" s="413">
        <v>111.01</v>
      </c>
      <c r="G4494" s="414">
        <f t="shared" si="140"/>
        <v>292.802450229709</v>
      </c>
      <c r="H4494" s="415">
        <f t="shared" si="141"/>
        <v>1.4640122511485449</v>
      </c>
    </row>
    <row r="4495" spans="1:8" ht="15" hidden="1" thickBot="1">
      <c r="A4495" s="409">
        <v>202203</v>
      </c>
      <c r="B4495" s="416" t="s">
        <v>530</v>
      </c>
      <c r="C4495" s="417" t="s">
        <v>480</v>
      </c>
      <c r="D4495" s="418" t="s">
        <v>337</v>
      </c>
      <c r="E4495" s="420">
        <v>0.01</v>
      </c>
      <c r="F4495" s="413">
        <v>111.01</v>
      </c>
      <c r="G4495" s="414">
        <f t="shared" si="140"/>
        <v>9.0081974596883157E-5</v>
      </c>
      <c r="H4495" s="415">
        <f t="shared" si="141"/>
        <v>4.504098729844158E-7</v>
      </c>
    </row>
    <row r="4496" spans="1:8" ht="15" hidden="1" thickBot="1">
      <c r="A4496" s="409">
        <v>202203</v>
      </c>
      <c r="B4496" s="416" t="s">
        <v>531</v>
      </c>
      <c r="C4496" s="417" t="s">
        <v>480</v>
      </c>
      <c r="D4496" s="418" t="s">
        <v>339</v>
      </c>
      <c r="E4496" s="420">
        <v>0.01</v>
      </c>
      <c r="F4496" s="413">
        <v>111.01</v>
      </c>
      <c r="G4496" s="414">
        <f t="shared" si="140"/>
        <v>9.0081974596883157E-5</v>
      </c>
      <c r="H4496" s="415">
        <f t="shared" si="141"/>
        <v>9.0081974596883157E-5</v>
      </c>
    </row>
    <row r="4497" spans="1:8" ht="15" hidden="1" thickBot="1">
      <c r="A4497" s="409">
        <v>202203</v>
      </c>
      <c r="B4497" s="416" t="s">
        <v>532</v>
      </c>
      <c r="C4497" s="417" t="s">
        <v>480</v>
      </c>
      <c r="D4497" s="418" t="s">
        <v>337</v>
      </c>
      <c r="E4497" s="420">
        <v>33940</v>
      </c>
      <c r="F4497" s="413">
        <v>111.01</v>
      </c>
      <c r="G4497" s="414">
        <f t="shared" si="140"/>
        <v>305.73822178182144</v>
      </c>
      <c r="H4497" s="415">
        <f t="shared" si="141"/>
        <v>1.5286911089091071</v>
      </c>
    </row>
    <row r="4498" spans="1:8" ht="15" hidden="1" thickBot="1">
      <c r="A4498" s="409">
        <v>202203</v>
      </c>
      <c r="B4498" s="416" t="s">
        <v>533</v>
      </c>
      <c r="C4498" s="417" t="s">
        <v>480</v>
      </c>
      <c r="D4498" s="418" t="s">
        <v>337</v>
      </c>
      <c r="E4498" s="420">
        <v>41241</v>
      </c>
      <c r="F4498" s="413">
        <v>111.01</v>
      </c>
      <c r="G4498" s="414">
        <f t="shared" si="140"/>
        <v>371.50707143500586</v>
      </c>
      <c r="H4498" s="415">
        <f t="shared" si="141"/>
        <v>1.8575353571750293</v>
      </c>
    </row>
    <row r="4499" spans="1:8" ht="15" hidden="1" thickBot="1">
      <c r="A4499" s="409">
        <v>202203</v>
      </c>
      <c r="B4499" s="416" t="s">
        <v>534</v>
      </c>
      <c r="C4499" s="417" t="s">
        <v>480</v>
      </c>
      <c r="D4499" s="418" t="s">
        <v>339</v>
      </c>
      <c r="E4499" s="420">
        <v>206</v>
      </c>
      <c r="F4499" s="413">
        <v>111.01</v>
      </c>
      <c r="G4499" s="414">
        <f t="shared" si="140"/>
        <v>1.8556886766957932</v>
      </c>
      <c r="H4499" s="415">
        <f t="shared" si="141"/>
        <v>1.8556886766957932</v>
      </c>
    </row>
    <row r="4500" spans="1:8" ht="15" hidden="1" thickBot="1">
      <c r="A4500" s="409">
        <v>202203</v>
      </c>
      <c r="B4500" s="416" t="s">
        <v>535</v>
      </c>
      <c r="C4500" s="417" t="s">
        <v>480</v>
      </c>
      <c r="D4500" s="418" t="s">
        <v>337</v>
      </c>
      <c r="E4500" s="420">
        <v>50850</v>
      </c>
      <c r="F4500" s="413">
        <v>111.01</v>
      </c>
      <c r="G4500" s="414">
        <f t="shared" si="140"/>
        <v>458.06684082515085</v>
      </c>
      <c r="H4500" s="415">
        <f t="shared" si="141"/>
        <v>2.2903342041257542</v>
      </c>
    </row>
    <row r="4501" spans="1:8" ht="15" hidden="1" thickBot="1">
      <c r="A4501" s="409">
        <v>202203</v>
      </c>
      <c r="B4501" s="416" t="s">
        <v>536</v>
      </c>
      <c r="C4501" s="417" t="s">
        <v>480</v>
      </c>
      <c r="D4501" s="418" t="s">
        <v>337</v>
      </c>
      <c r="E4501" s="420">
        <v>75064</v>
      </c>
      <c r="F4501" s="413">
        <v>111.01</v>
      </c>
      <c r="G4501" s="414">
        <f t="shared" si="140"/>
        <v>676.1913341140438</v>
      </c>
      <c r="H4501" s="415">
        <f t="shared" si="141"/>
        <v>3.3809566705702192</v>
      </c>
    </row>
    <row r="4502" spans="1:8" ht="15" hidden="1" thickBot="1">
      <c r="A4502" s="409">
        <v>202203</v>
      </c>
      <c r="B4502" s="416" t="s">
        <v>537</v>
      </c>
      <c r="C4502" s="417" t="s">
        <v>480</v>
      </c>
      <c r="D4502" s="418" t="s">
        <v>337</v>
      </c>
      <c r="E4502" s="420">
        <v>68044</v>
      </c>
      <c r="F4502" s="413">
        <v>111.01</v>
      </c>
      <c r="G4502" s="414">
        <f t="shared" si="140"/>
        <v>612.95378794703174</v>
      </c>
      <c r="H4502" s="415">
        <f t="shared" si="141"/>
        <v>3.0647689397351585</v>
      </c>
    </row>
    <row r="4503" spans="1:8" ht="15" hidden="1" thickBot="1">
      <c r="A4503" s="409">
        <v>202203</v>
      </c>
      <c r="B4503" s="416" t="s">
        <v>538</v>
      </c>
      <c r="C4503" s="417" t="s">
        <v>480</v>
      </c>
      <c r="D4503" s="418" t="s">
        <v>339</v>
      </c>
      <c r="E4503" s="420">
        <v>340</v>
      </c>
      <c r="F4503" s="413">
        <v>111.01</v>
      </c>
      <c r="G4503" s="414">
        <f t="shared" si="140"/>
        <v>3.0627871362940273</v>
      </c>
      <c r="H4503" s="415">
        <f t="shared" si="141"/>
        <v>3.0627871362940273</v>
      </c>
    </row>
    <row r="4504" spans="1:8" ht="15" hidden="1" thickBot="1">
      <c r="A4504" s="409">
        <v>202203</v>
      </c>
      <c r="B4504" s="416" t="s">
        <v>539</v>
      </c>
      <c r="C4504" s="417" t="s">
        <v>480</v>
      </c>
      <c r="D4504" s="418" t="s">
        <v>337</v>
      </c>
      <c r="E4504" s="420">
        <v>68057</v>
      </c>
      <c r="F4504" s="413">
        <v>111.01</v>
      </c>
      <c r="G4504" s="414">
        <f t="shared" si="140"/>
        <v>613.0708945140077</v>
      </c>
      <c r="H4504" s="415">
        <f t="shared" si="141"/>
        <v>3.0653544725700383</v>
      </c>
    </row>
    <row r="4505" spans="1:8" ht="15" hidden="1" thickBot="1">
      <c r="A4505" s="409">
        <v>202203</v>
      </c>
      <c r="B4505" s="416" t="s">
        <v>540</v>
      </c>
      <c r="C4505" s="417" t="s">
        <v>480</v>
      </c>
      <c r="D4505" s="418" t="s">
        <v>337</v>
      </c>
      <c r="E4505" s="420">
        <v>64733</v>
      </c>
      <c r="F4505" s="413">
        <v>111.01</v>
      </c>
      <c r="G4505" s="414">
        <f t="shared" si="140"/>
        <v>583.12764615800381</v>
      </c>
      <c r="H4505" s="415">
        <f t="shared" si="141"/>
        <v>2.915638230790019</v>
      </c>
    </row>
    <row r="4506" spans="1:8" ht="15" hidden="1" thickBot="1">
      <c r="A4506" s="409">
        <v>202203</v>
      </c>
      <c r="B4506" s="416" t="s">
        <v>541</v>
      </c>
      <c r="C4506" s="417" t="s">
        <v>480</v>
      </c>
      <c r="D4506" s="418" t="s">
        <v>337</v>
      </c>
      <c r="E4506" s="420">
        <v>64285</v>
      </c>
      <c r="F4506" s="413">
        <v>111.01</v>
      </c>
      <c r="G4506" s="414">
        <f t="shared" si="140"/>
        <v>579.09197369606341</v>
      </c>
      <c r="H4506" s="415">
        <f t="shared" si="141"/>
        <v>2.8954598684803172</v>
      </c>
    </row>
    <row r="4507" spans="1:8" ht="15" hidden="1" thickBot="1">
      <c r="A4507" s="409">
        <v>202203</v>
      </c>
      <c r="B4507" s="416" t="s">
        <v>542</v>
      </c>
      <c r="C4507" s="417" t="s">
        <v>480</v>
      </c>
      <c r="D4507" s="418" t="s">
        <v>337</v>
      </c>
      <c r="E4507" s="420">
        <v>51646</v>
      </c>
      <c r="F4507" s="413">
        <v>111.01</v>
      </c>
      <c r="G4507" s="414">
        <f t="shared" si="140"/>
        <v>465.23736600306279</v>
      </c>
      <c r="H4507" s="415">
        <f t="shared" si="141"/>
        <v>2.3261868300153141</v>
      </c>
    </row>
    <row r="4508" spans="1:8" ht="15" hidden="1" thickBot="1">
      <c r="A4508" s="409">
        <v>202203</v>
      </c>
      <c r="B4508" s="416" t="s">
        <v>543</v>
      </c>
      <c r="C4508" s="417" t="s">
        <v>480</v>
      </c>
      <c r="D4508" s="418" t="s">
        <v>337</v>
      </c>
      <c r="E4508" s="420">
        <v>87600</v>
      </c>
      <c r="F4508" s="413">
        <v>111.01</v>
      </c>
      <c r="G4508" s="414">
        <f t="shared" si="140"/>
        <v>789.11809746869653</v>
      </c>
      <c r="H4508" s="415">
        <f t="shared" si="141"/>
        <v>3.9455904873434826</v>
      </c>
    </row>
    <row r="4509" spans="1:8" ht="15" hidden="1" thickBot="1">
      <c r="A4509" s="409">
        <v>202203</v>
      </c>
      <c r="B4509" s="416" t="s">
        <v>544</v>
      </c>
      <c r="C4509" s="417" t="s">
        <v>480</v>
      </c>
      <c r="D4509" s="418" t="s">
        <v>337</v>
      </c>
      <c r="E4509" s="420">
        <v>59546</v>
      </c>
      <c r="F4509" s="413">
        <v>111.01</v>
      </c>
      <c r="G4509" s="414">
        <f t="shared" si="140"/>
        <v>536.40212593460046</v>
      </c>
      <c r="H4509" s="415">
        <f t="shared" si="141"/>
        <v>2.6820106296730022</v>
      </c>
    </row>
    <row r="4510" spans="1:8" ht="15" hidden="1" thickBot="1">
      <c r="A4510" s="409">
        <v>202203</v>
      </c>
      <c r="B4510" s="416" t="s">
        <v>545</v>
      </c>
      <c r="C4510" s="417" t="s">
        <v>480</v>
      </c>
      <c r="D4510" s="418" t="s">
        <v>339</v>
      </c>
      <c r="E4510" s="420">
        <v>298</v>
      </c>
      <c r="F4510" s="413">
        <v>111.01</v>
      </c>
      <c r="G4510" s="414">
        <f t="shared" si="140"/>
        <v>2.6844428429871181</v>
      </c>
      <c r="H4510" s="415">
        <f t="shared" si="141"/>
        <v>2.6844428429871181</v>
      </c>
    </row>
    <row r="4511" spans="1:8" ht="15" hidden="1" thickBot="1">
      <c r="A4511" s="409">
        <v>202203</v>
      </c>
      <c r="B4511" s="416" t="s">
        <v>546</v>
      </c>
      <c r="C4511" s="417" t="s">
        <v>480</v>
      </c>
      <c r="D4511" s="418" t="s">
        <v>337</v>
      </c>
      <c r="E4511" s="420">
        <v>59546</v>
      </c>
      <c r="F4511" s="413">
        <v>111.01</v>
      </c>
      <c r="G4511" s="414">
        <f t="shared" si="140"/>
        <v>536.40212593460046</v>
      </c>
      <c r="H4511" s="415">
        <f t="shared" si="141"/>
        <v>2.6820106296730022</v>
      </c>
    </row>
    <row r="4512" spans="1:8" ht="15" hidden="1" thickBot="1">
      <c r="A4512" s="409">
        <v>202203</v>
      </c>
      <c r="B4512" s="416" t="s">
        <v>547</v>
      </c>
      <c r="C4512" s="417" t="s">
        <v>480</v>
      </c>
      <c r="D4512" s="418" t="s">
        <v>339</v>
      </c>
      <c r="E4512" s="420">
        <v>298</v>
      </c>
      <c r="F4512" s="413">
        <v>111.01</v>
      </c>
      <c r="G4512" s="414">
        <f t="shared" si="140"/>
        <v>2.6844428429871181</v>
      </c>
      <c r="H4512" s="415">
        <f t="shared" si="141"/>
        <v>2.6844428429871181</v>
      </c>
    </row>
    <row r="4513" spans="1:8" ht="15" hidden="1" thickBot="1">
      <c r="A4513" s="409">
        <v>202203</v>
      </c>
      <c r="B4513" s="416" t="s">
        <v>548</v>
      </c>
      <c r="C4513" s="417" t="s">
        <v>480</v>
      </c>
      <c r="D4513" s="418" t="s">
        <v>339</v>
      </c>
      <c r="E4513" s="420">
        <v>321</v>
      </c>
      <c r="F4513" s="413">
        <v>111.01</v>
      </c>
      <c r="G4513" s="414">
        <f t="shared" si="140"/>
        <v>2.8916313845599495</v>
      </c>
      <c r="H4513" s="415">
        <f t="shared" si="141"/>
        <v>2.8916313845599495</v>
      </c>
    </row>
    <row r="4514" spans="1:8" ht="15" hidden="1" thickBot="1">
      <c r="A4514" s="409">
        <v>202203</v>
      </c>
      <c r="B4514" s="416" t="s">
        <v>549</v>
      </c>
      <c r="C4514" s="417" t="s">
        <v>480</v>
      </c>
      <c r="D4514" s="418" t="s">
        <v>337</v>
      </c>
      <c r="E4514" s="420">
        <v>59546</v>
      </c>
      <c r="F4514" s="413">
        <v>111.01</v>
      </c>
      <c r="G4514" s="414">
        <f t="shared" si="140"/>
        <v>536.40212593460046</v>
      </c>
      <c r="H4514" s="415">
        <f t="shared" si="141"/>
        <v>2.6820106296730022</v>
      </c>
    </row>
    <row r="4515" spans="1:8" ht="15" hidden="1" thickBot="1">
      <c r="A4515" s="409">
        <v>202203</v>
      </c>
      <c r="B4515" s="416" t="s">
        <v>550</v>
      </c>
      <c r="C4515" s="417" t="s">
        <v>480</v>
      </c>
      <c r="D4515" s="418" t="s">
        <v>337</v>
      </c>
      <c r="E4515" s="420">
        <v>64285</v>
      </c>
      <c r="F4515" s="413">
        <v>111.01</v>
      </c>
      <c r="G4515" s="414">
        <f t="shared" si="140"/>
        <v>579.09197369606341</v>
      </c>
      <c r="H4515" s="415">
        <f t="shared" si="141"/>
        <v>2.8954598684803172</v>
      </c>
    </row>
    <row r="4516" spans="1:8" ht="15" hidden="1" thickBot="1">
      <c r="A4516" s="409">
        <v>202203</v>
      </c>
      <c r="B4516" s="416" t="s">
        <v>551</v>
      </c>
      <c r="C4516" s="417" t="s">
        <v>480</v>
      </c>
      <c r="D4516" s="418" t="s">
        <v>339</v>
      </c>
      <c r="E4516" s="420">
        <v>321</v>
      </c>
      <c r="F4516" s="413">
        <v>111.01</v>
      </c>
      <c r="G4516" s="414">
        <f t="shared" si="140"/>
        <v>2.8916313845599495</v>
      </c>
      <c r="H4516" s="415">
        <f t="shared" si="141"/>
        <v>2.8916313845599495</v>
      </c>
    </row>
    <row r="4517" spans="1:8" ht="15" hidden="1" thickBot="1">
      <c r="A4517" s="409">
        <v>202203</v>
      </c>
      <c r="B4517" s="416" t="s">
        <v>552</v>
      </c>
      <c r="C4517" s="417" t="s">
        <v>480</v>
      </c>
      <c r="D4517" s="418" t="s">
        <v>337</v>
      </c>
      <c r="E4517" s="420">
        <v>63971</v>
      </c>
      <c r="F4517" s="413">
        <v>111.01</v>
      </c>
      <c r="G4517" s="414">
        <f t="shared" si="140"/>
        <v>576.26339969372123</v>
      </c>
      <c r="H4517" s="415">
        <f t="shared" si="141"/>
        <v>2.881316998468606</v>
      </c>
    </row>
    <row r="4518" spans="1:8" ht="15" hidden="1" thickBot="1">
      <c r="A4518" s="409">
        <v>202203</v>
      </c>
      <c r="B4518" s="416" t="s">
        <v>553</v>
      </c>
      <c r="C4518" s="417" t="s">
        <v>480</v>
      </c>
      <c r="D4518" s="418" t="s">
        <v>339</v>
      </c>
      <c r="E4518" s="420">
        <v>320</v>
      </c>
      <c r="F4518" s="413">
        <v>111.01</v>
      </c>
      <c r="G4518" s="414">
        <f t="shared" si="140"/>
        <v>2.8826231871002612</v>
      </c>
      <c r="H4518" s="415">
        <f t="shared" si="141"/>
        <v>2.8826231871002612</v>
      </c>
    </row>
    <row r="4519" spans="1:8" ht="15" hidden="1" thickBot="1">
      <c r="A4519" s="409">
        <v>202203</v>
      </c>
      <c r="B4519" s="416" t="s">
        <v>554</v>
      </c>
      <c r="C4519" s="417" t="s">
        <v>480</v>
      </c>
      <c r="D4519" s="418" t="s">
        <v>337</v>
      </c>
      <c r="E4519" s="420">
        <v>63971</v>
      </c>
      <c r="F4519" s="413">
        <v>111.01</v>
      </c>
      <c r="G4519" s="414">
        <f t="shared" si="140"/>
        <v>576.26339969372123</v>
      </c>
      <c r="H4519" s="415">
        <f t="shared" si="141"/>
        <v>2.881316998468606</v>
      </c>
    </row>
    <row r="4520" spans="1:8" ht="15" hidden="1" thickBot="1">
      <c r="A4520" s="409">
        <v>202203</v>
      </c>
      <c r="B4520" s="416" t="s">
        <v>555</v>
      </c>
      <c r="C4520" s="417" t="s">
        <v>480</v>
      </c>
      <c r="D4520" s="418" t="s">
        <v>339</v>
      </c>
      <c r="E4520" s="420">
        <v>320</v>
      </c>
      <c r="F4520" s="413">
        <v>111.01</v>
      </c>
      <c r="G4520" s="414">
        <f t="shared" si="140"/>
        <v>2.8826231871002612</v>
      </c>
      <c r="H4520" s="415">
        <f t="shared" si="141"/>
        <v>2.8826231871002612</v>
      </c>
    </row>
    <row r="4521" spans="1:8" ht="15" hidden="1" thickBot="1">
      <c r="A4521" s="409">
        <v>202203</v>
      </c>
      <c r="B4521" s="416" t="s">
        <v>556</v>
      </c>
      <c r="C4521" s="417" t="s">
        <v>480</v>
      </c>
      <c r="D4521" s="418" t="s">
        <v>337</v>
      </c>
      <c r="E4521" s="420">
        <v>63998</v>
      </c>
      <c r="F4521" s="413">
        <v>111.01</v>
      </c>
      <c r="G4521" s="414">
        <f t="shared" si="140"/>
        <v>576.50662102513286</v>
      </c>
      <c r="H4521" s="415">
        <f t="shared" si="141"/>
        <v>2.8825331051256642</v>
      </c>
    </row>
    <row r="4522" spans="1:8" ht="15" hidden="1" thickBot="1">
      <c r="A4522" s="409">
        <v>202203</v>
      </c>
      <c r="B4522" s="416" t="s">
        <v>557</v>
      </c>
      <c r="C4522" s="417" t="s">
        <v>480</v>
      </c>
      <c r="D4522" s="418" t="s">
        <v>337</v>
      </c>
      <c r="E4522" s="420">
        <v>73007</v>
      </c>
      <c r="F4522" s="413">
        <v>111.01</v>
      </c>
      <c r="G4522" s="414">
        <f t="shared" si="140"/>
        <v>657.66147193946483</v>
      </c>
      <c r="H4522" s="415">
        <f t="shared" si="141"/>
        <v>3.288307359697324</v>
      </c>
    </row>
    <row r="4523" spans="1:8" ht="15" hidden="1" thickBot="1">
      <c r="A4523" s="409">
        <v>202203</v>
      </c>
      <c r="B4523" s="416" t="s">
        <v>558</v>
      </c>
      <c r="C4523" s="417" t="s">
        <v>480</v>
      </c>
      <c r="D4523" s="418" t="s">
        <v>339</v>
      </c>
      <c r="E4523" s="420">
        <v>365</v>
      </c>
      <c r="F4523" s="413">
        <v>111.01</v>
      </c>
      <c r="G4523" s="414">
        <f t="shared" si="140"/>
        <v>3.2879920727862353</v>
      </c>
      <c r="H4523" s="415">
        <f t="shared" si="141"/>
        <v>3.2879920727862353</v>
      </c>
    </row>
    <row r="4524" spans="1:8" ht="15" hidden="1" thickBot="1">
      <c r="A4524" s="409">
        <v>202203</v>
      </c>
      <c r="B4524" s="416" t="s">
        <v>559</v>
      </c>
      <c r="C4524" s="417" t="s">
        <v>480</v>
      </c>
      <c r="D4524" s="418" t="s">
        <v>337</v>
      </c>
      <c r="E4524" s="420">
        <v>39370</v>
      </c>
      <c r="F4524" s="413">
        <v>111.01</v>
      </c>
      <c r="G4524" s="414">
        <f t="shared" si="140"/>
        <v>354.65273398792903</v>
      </c>
      <c r="H4524" s="415">
        <f t="shared" si="141"/>
        <v>1.7732636699396451</v>
      </c>
    </row>
    <row r="4525" spans="1:8" ht="15" hidden="1" thickBot="1">
      <c r="A4525" s="409">
        <v>202203</v>
      </c>
      <c r="B4525" s="416" t="s">
        <v>560</v>
      </c>
      <c r="C4525" s="417" t="s">
        <v>480</v>
      </c>
      <c r="D4525" s="418" t="s">
        <v>339</v>
      </c>
      <c r="E4525" s="420">
        <v>197</v>
      </c>
      <c r="F4525" s="413">
        <v>111.01</v>
      </c>
      <c r="G4525" s="414">
        <f t="shared" si="140"/>
        <v>1.7746148995585982</v>
      </c>
      <c r="H4525" s="415">
        <f t="shared" si="141"/>
        <v>1.7746148995585982</v>
      </c>
    </row>
    <row r="4526" spans="1:8" ht="15" hidden="1" thickBot="1">
      <c r="A4526" s="409">
        <v>202203</v>
      </c>
      <c r="B4526" s="416" t="s">
        <v>561</v>
      </c>
      <c r="C4526" s="417" t="s">
        <v>480</v>
      </c>
      <c r="D4526" s="418" t="s">
        <v>337</v>
      </c>
      <c r="E4526" s="420">
        <v>39370</v>
      </c>
      <c r="F4526" s="413">
        <v>111.01</v>
      </c>
      <c r="G4526" s="414">
        <f t="shared" si="140"/>
        <v>354.65273398792903</v>
      </c>
      <c r="H4526" s="415">
        <f t="shared" si="141"/>
        <v>1.7732636699396451</v>
      </c>
    </row>
    <row r="4527" spans="1:8" ht="15" hidden="1" thickBot="1">
      <c r="A4527" s="409">
        <v>202203</v>
      </c>
      <c r="B4527" s="416" t="s">
        <v>562</v>
      </c>
      <c r="C4527" s="417" t="s">
        <v>480</v>
      </c>
      <c r="D4527" s="418" t="s">
        <v>339</v>
      </c>
      <c r="E4527" s="420">
        <v>197</v>
      </c>
      <c r="F4527" s="413">
        <v>111.01</v>
      </c>
      <c r="G4527" s="414">
        <f t="shared" si="140"/>
        <v>1.7746148995585982</v>
      </c>
      <c r="H4527" s="415">
        <f t="shared" si="141"/>
        <v>1.7746148995585982</v>
      </c>
    </row>
    <row r="4528" spans="1:8" ht="15" hidden="1" thickBot="1">
      <c r="A4528" s="409">
        <v>202203</v>
      </c>
      <c r="B4528" s="416" t="s">
        <v>563</v>
      </c>
      <c r="C4528" s="417" t="s">
        <v>480</v>
      </c>
      <c r="D4528" s="418" t="s">
        <v>337</v>
      </c>
      <c r="E4528" s="420">
        <v>39370</v>
      </c>
      <c r="F4528" s="413">
        <v>111.01</v>
      </c>
      <c r="G4528" s="414">
        <f t="shared" si="140"/>
        <v>354.65273398792903</v>
      </c>
      <c r="H4528" s="415">
        <f t="shared" si="141"/>
        <v>1.7732636699396451</v>
      </c>
    </row>
    <row r="4529" spans="1:8" ht="15" hidden="1" thickBot="1">
      <c r="A4529" s="409">
        <v>202203</v>
      </c>
      <c r="B4529" s="416" t="s">
        <v>564</v>
      </c>
      <c r="C4529" s="417" t="s">
        <v>480</v>
      </c>
      <c r="D4529" s="418" t="s">
        <v>337</v>
      </c>
      <c r="E4529" s="420">
        <v>39370</v>
      </c>
      <c r="F4529" s="413">
        <v>111.01</v>
      </c>
      <c r="G4529" s="414">
        <f t="shared" si="140"/>
        <v>354.65273398792903</v>
      </c>
      <c r="H4529" s="415">
        <f t="shared" si="141"/>
        <v>1.7732636699396451</v>
      </c>
    </row>
    <row r="4530" spans="1:8" ht="15" hidden="1" thickBot="1">
      <c r="A4530" s="409">
        <v>202203</v>
      </c>
      <c r="B4530" s="416" t="s">
        <v>565</v>
      </c>
      <c r="C4530" s="417" t="s">
        <v>480</v>
      </c>
      <c r="D4530" s="418" t="s">
        <v>339</v>
      </c>
      <c r="E4530" s="420">
        <v>197</v>
      </c>
      <c r="F4530" s="413">
        <v>111.01</v>
      </c>
      <c r="G4530" s="414">
        <f t="shared" si="140"/>
        <v>1.7746148995585982</v>
      </c>
      <c r="H4530" s="415">
        <f t="shared" si="141"/>
        <v>1.7746148995585982</v>
      </c>
    </row>
    <row r="4531" spans="1:8" ht="15" hidden="1" thickBot="1">
      <c r="A4531" s="409">
        <v>202203</v>
      </c>
      <c r="B4531" s="416" t="s">
        <v>566</v>
      </c>
      <c r="C4531" s="417" t="s">
        <v>480</v>
      </c>
      <c r="D4531" s="418" t="s">
        <v>337</v>
      </c>
      <c r="E4531" s="420">
        <v>53264</v>
      </c>
      <c r="F4531" s="413">
        <v>111.01</v>
      </c>
      <c r="G4531" s="414">
        <f t="shared" si="140"/>
        <v>479.81262949283848</v>
      </c>
      <c r="H4531" s="415">
        <f t="shared" si="141"/>
        <v>2.3990631474641924</v>
      </c>
    </row>
    <row r="4532" spans="1:8" ht="15" hidden="1" thickBot="1">
      <c r="A4532" s="409">
        <v>202203</v>
      </c>
      <c r="B4532" s="416" t="s">
        <v>567</v>
      </c>
      <c r="C4532" s="417" t="s">
        <v>480</v>
      </c>
      <c r="D4532" s="418" t="s">
        <v>339</v>
      </c>
      <c r="E4532" s="420">
        <v>266</v>
      </c>
      <c r="F4532" s="413">
        <v>111.01</v>
      </c>
      <c r="G4532" s="414">
        <f t="shared" si="140"/>
        <v>2.3961805242770922</v>
      </c>
      <c r="H4532" s="415">
        <f t="shared" si="141"/>
        <v>2.3961805242770922</v>
      </c>
    </row>
    <row r="4533" spans="1:8" ht="15" hidden="1" thickBot="1">
      <c r="A4533" s="409">
        <v>202203</v>
      </c>
      <c r="B4533" s="416" t="s">
        <v>568</v>
      </c>
      <c r="C4533" s="417" t="s">
        <v>480</v>
      </c>
      <c r="D4533" s="418" t="s">
        <v>337</v>
      </c>
      <c r="E4533" s="420">
        <v>39370</v>
      </c>
      <c r="F4533" s="413">
        <v>111.01</v>
      </c>
      <c r="G4533" s="414">
        <f t="shared" si="140"/>
        <v>354.65273398792903</v>
      </c>
      <c r="H4533" s="415">
        <f t="shared" si="141"/>
        <v>1.7732636699396451</v>
      </c>
    </row>
    <row r="4534" spans="1:8" ht="15" hidden="1" thickBot="1">
      <c r="A4534" s="409">
        <v>202203</v>
      </c>
      <c r="B4534" s="416" t="s">
        <v>569</v>
      </c>
      <c r="C4534" s="417" t="s">
        <v>480</v>
      </c>
      <c r="D4534" s="418" t="s">
        <v>339</v>
      </c>
      <c r="E4534" s="420">
        <v>197</v>
      </c>
      <c r="F4534" s="413">
        <v>111.01</v>
      </c>
      <c r="G4534" s="414">
        <f t="shared" si="140"/>
        <v>1.7746148995585982</v>
      </c>
      <c r="H4534" s="415">
        <f t="shared" si="141"/>
        <v>1.7746148995585982</v>
      </c>
    </row>
    <row r="4535" spans="1:8" ht="15" hidden="1" thickBot="1">
      <c r="A4535" s="409">
        <v>202203</v>
      </c>
      <c r="B4535" s="416" t="s">
        <v>570</v>
      </c>
      <c r="C4535" s="417" t="s">
        <v>480</v>
      </c>
      <c r="D4535" s="418" t="s">
        <v>337</v>
      </c>
      <c r="E4535" s="420">
        <v>96662</v>
      </c>
      <c r="F4535" s="413">
        <v>111.01</v>
      </c>
      <c r="G4535" s="414">
        <f t="shared" si="140"/>
        <v>870.75038284839195</v>
      </c>
      <c r="H4535" s="415">
        <f t="shared" si="141"/>
        <v>4.3537519142419594</v>
      </c>
    </row>
    <row r="4536" spans="1:8" ht="15" hidden="1" thickBot="1">
      <c r="A4536" s="409">
        <v>202203</v>
      </c>
      <c r="B4536" s="416" t="s">
        <v>571</v>
      </c>
      <c r="C4536" s="417" t="s">
        <v>480</v>
      </c>
      <c r="D4536" s="418" t="s">
        <v>339</v>
      </c>
      <c r="E4536" s="420">
        <v>483</v>
      </c>
      <c r="F4536" s="413">
        <v>111.01</v>
      </c>
      <c r="G4536" s="414">
        <f t="shared" si="140"/>
        <v>4.3509593730294567</v>
      </c>
      <c r="H4536" s="415">
        <f t="shared" si="141"/>
        <v>4.3509593730294567</v>
      </c>
    </row>
    <row r="4537" spans="1:8" ht="15" hidden="1" thickBot="1">
      <c r="A4537" s="409">
        <v>202203</v>
      </c>
      <c r="B4537" s="416" t="s">
        <v>572</v>
      </c>
      <c r="C4537" s="417" t="s">
        <v>573</v>
      </c>
      <c r="D4537" s="418" t="s">
        <v>337</v>
      </c>
      <c r="E4537" s="420">
        <v>93112</v>
      </c>
      <c r="F4537" s="413">
        <v>111.01</v>
      </c>
      <c r="G4537" s="414">
        <f t="shared" si="140"/>
        <v>838.7712818664985</v>
      </c>
      <c r="H4537" s="415">
        <f t="shared" si="141"/>
        <v>4.1938564093324926</v>
      </c>
    </row>
    <row r="4538" spans="1:8" ht="15" hidden="1" thickBot="1">
      <c r="A4538" s="409">
        <v>202203</v>
      </c>
      <c r="B4538" s="416" t="s">
        <v>574</v>
      </c>
      <c r="C4538" s="417" t="s">
        <v>480</v>
      </c>
      <c r="D4538" s="418" t="s">
        <v>337</v>
      </c>
      <c r="E4538" s="420">
        <v>20622</v>
      </c>
      <c r="F4538" s="413">
        <v>111.01</v>
      </c>
      <c r="G4538" s="414">
        <f t="shared" si="140"/>
        <v>185.76704801369246</v>
      </c>
      <c r="H4538" s="415">
        <f t="shared" si="141"/>
        <v>0.9288352400684623</v>
      </c>
    </row>
    <row r="4539" spans="1:8" ht="15" hidden="1" thickBot="1">
      <c r="A4539" s="409">
        <v>202203</v>
      </c>
      <c r="B4539" s="416" t="s">
        <v>575</v>
      </c>
      <c r="C4539" s="417" t="s">
        <v>480</v>
      </c>
      <c r="D4539" s="418" t="s">
        <v>337</v>
      </c>
      <c r="E4539" s="420">
        <v>0.01</v>
      </c>
      <c r="F4539" s="413">
        <v>111.01</v>
      </c>
      <c r="G4539" s="414">
        <f t="shared" si="140"/>
        <v>9.0081974596883157E-5</v>
      </c>
      <c r="H4539" s="415">
        <f t="shared" si="141"/>
        <v>4.504098729844158E-7</v>
      </c>
    </row>
    <row r="4540" spans="1:8" ht="15" hidden="1" thickBot="1">
      <c r="A4540" s="409">
        <v>202203</v>
      </c>
      <c r="B4540" s="416" t="s">
        <v>576</v>
      </c>
      <c r="C4540" s="417" t="s">
        <v>480</v>
      </c>
      <c r="D4540" s="418" t="s">
        <v>339</v>
      </c>
      <c r="E4540" s="420">
        <v>0.01</v>
      </c>
      <c r="F4540" s="413">
        <v>111.01</v>
      </c>
      <c r="G4540" s="414">
        <f t="shared" si="140"/>
        <v>9.0081974596883157E-5</v>
      </c>
      <c r="H4540" s="415">
        <f t="shared" si="141"/>
        <v>9.0081974596883157E-5</v>
      </c>
    </row>
    <row r="4541" spans="1:8" ht="15" hidden="1" thickBot="1">
      <c r="A4541" s="409">
        <v>202203</v>
      </c>
      <c r="B4541" s="416" t="s">
        <v>577</v>
      </c>
      <c r="C4541" s="417" t="s">
        <v>480</v>
      </c>
      <c r="D4541" s="418" t="s">
        <v>337</v>
      </c>
      <c r="E4541" s="420">
        <v>85254</v>
      </c>
      <c r="F4541" s="413">
        <v>111.01</v>
      </c>
      <c r="G4541" s="414">
        <f t="shared" si="140"/>
        <v>767.98486622826772</v>
      </c>
      <c r="H4541" s="415">
        <f t="shared" si="141"/>
        <v>3.8399243311413387</v>
      </c>
    </row>
    <row r="4542" spans="1:8" ht="15" hidden="1" thickBot="1">
      <c r="A4542" s="409">
        <v>202203</v>
      </c>
      <c r="B4542" s="416" t="s">
        <v>578</v>
      </c>
      <c r="C4542" s="417" t="s">
        <v>480</v>
      </c>
      <c r="D4542" s="418" t="s">
        <v>339</v>
      </c>
      <c r="E4542" s="420">
        <v>426</v>
      </c>
      <c r="F4542" s="413">
        <v>111.01</v>
      </c>
      <c r="G4542" s="414">
        <f t="shared" si="140"/>
        <v>3.8374921178272228</v>
      </c>
      <c r="H4542" s="415">
        <f t="shared" si="141"/>
        <v>3.8374921178272228</v>
      </c>
    </row>
    <row r="4543" spans="1:8" ht="15" hidden="1" thickBot="1">
      <c r="A4543" s="409">
        <v>202203</v>
      </c>
      <c r="B4543" s="416" t="s">
        <v>579</v>
      </c>
      <c r="C4543" s="417" t="s">
        <v>480</v>
      </c>
      <c r="D4543" s="418" t="s">
        <v>337</v>
      </c>
      <c r="E4543" s="420">
        <v>85254</v>
      </c>
      <c r="F4543" s="413">
        <v>111.01</v>
      </c>
      <c r="G4543" s="414">
        <f t="shared" si="140"/>
        <v>767.98486622826772</v>
      </c>
      <c r="H4543" s="415">
        <f t="shared" si="141"/>
        <v>3.8399243311413387</v>
      </c>
    </row>
    <row r="4544" spans="1:8" ht="15" hidden="1" thickBot="1">
      <c r="A4544" s="409">
        <v>202203</v>
      </c>
      <c r="B4544" s="416" t="s">
        <v>580</v>
      </c>
      <c r="C4544" s="417" t="s">
        <v>480</v>
      </c>
      <c r="D4544" s="418" t="s">
        <v>339</v>
      </c>
      <c r="E4544" s="420">
        <v>426</v>
      </c>
      <c r="F4544" s="413">
        <v>111.01</v>
      </c>
      <c r="G4544" s="414">
        <f t="shared" si="140"/>
        <v>3.8374921178272228</v>
      </c>
      <c r="H4544" s="415">
        <f t="shared" si="141"/>
        <v>3.8374921178272228</v>
      </c>
    </row>
    <row r="4545" spans="1:8" ht="15" hidden="1" thickBot="1">
      <c r="A4545" s="409">
        <v>202203</v>
      </c>
      <c r="B4545" s="416" t="s">
        <v>581</v>
      </c>
      <c r="C4545" s="417" t="s">
        <v>480</v>
      </c>
      <c r="D4545" s="418" t="s">
        <v>337</v>
      </c>
      <c r="E4545" s="420">
        <v>76545</v>
      </c>
      <c r="F4545" s="413">
        <v>111.01</v>
      </c>
      <c r="G4545" s="414">
        <f t="shared" si="140"/>
        <v>689.53247455184214</v>
      </c>
      <c r="H4545" s="415">
        <f t="shared" si="141"/>
        <v>3.4476623727592108</v>
      </c>
    </row>
    <row r="4546" spans="1:8" ht="15" hidden="1" thickBot="1">
      <c r="A4546" s="409">
        <v>202203</v>
      </c>
      <c r="B4546" s="416" t="s">
        <v>582</v>
      </c>
      <c r="C4546" s="417" t="s">
        <v>480</v>
      </c>
      <c r="D4546" s="418" t="s">
        <v>339</v>
      </c>
      <c r="E4546" s="420">
        <v>383</v>
      </c>
      <c r="F4546" s="413">
        <v>111.01</v>
      </c>
      <c r="G4546" s="414">
        <f t="shared" ref="G4546:G4609" si="142">+E4546/F4546</f>
        <v>3.4501396270606248</v>
      </c>
      <c r="H4546" s="415">
        <f t="shared" ref="H4546:H4609" si="143">IF(D4546="TB",G4546/200,IF(D4546="LT",G4546,"VER"))</f>
        <v>3.4501396270606248</v>
      </c>
    </row>
    <row r="4547" spans="1:8" ht="15" hidden="1" thickBot="1">
      <c r="A4547" s="409">
        <v>202203</v>
      </c>
      <c r="B4547" s="416" t="s">
        <v>583</v>
      </c>
      <c r="C4547" s="417" t="s">
        <v>480</v>
      </c>
      <c r="D4547" s="418" t="s">
        <v>337</v>
      </c>
      <c r="E4547" s="420">
        <v>76545</v>
      </c>
      <c r="F4547" s="413">
        <v>111.01</v>
      </c>
      <c r="G4547" s="414">
        <f t="shared" si="142"/>
        <v>689.53247455184214</v>
      </c>
      <c r="H4547" s="415">
        <f t="shared" si="143"/>
        <v>3.4476623727592108</v>
      </c>
    </row>
    <row r="4548" spans="1:8" ht="15" hidden="1" thickBot="1">
      <c r="A4548" s="409">
        <v>202203</v>
      </c>
      <c r="B4548" s="416" t="s">
        <v>584</v>
      </c>
      <c r="C4548" s="417" t="s">
        <v>480</v>
      </c>
      <c r="D4548" s="418" t="s">
        <v>337</v>
      </c>
      <c r="E4548" s="420">
        <v>20622</v>
      </c>
      <c r="F4548" s="413">
        <v>111.01</v>
      </c>
      <c r="G4548" s="414">
        <f t="shared" si="142"/>
        <v>185.76704801369246</v>
      </c>
      <c r="H4548" s="415">
        <f t="shared" si="143"/>
        <v>0.9288352400684623</v>
      </c>
    </row>
    <row r="4549" spans="1:8" ht="15" hidden="1" thickBot="1">
      <c r="A4549" s="409">
        <v>202203</v>
      </c>
      <c r="B4549" s="416" t="s">
        <v>585</v>
      </c>
      <c r="C4549" s="417" t="s">
        <v>480</v>
      </c>
      <c r="D4549" s="418" t="s">
        <v>339</v>
      </c>
      <c r="E4549" s="420">
        <v>103</v>
      </c>
      <c r="F4549" s="413">
        <v>111.01</v>
      </c>
      <c r="G4549" s="414">
        <f t="shared" si="142"/>
        <v>0.92784433834789659</v>
      </c>
      <c r="H4549" s="415">
        <f t="shared" si="143"/>
        <v>0.92784433834789659</v>
      </c>
    </row>
    <row r="4550" spans="1:8" ht="15" hidden="1" thickBot="1">
      <c r="A4550" s="409">
        <v>202203</v>
      </c>
      <c r="B4550" s="416" t="s">
        <v>586</v>
      </c>
      <c r="C4550" s="417" t="s">
        <v>480</v>
      </c>
      <c r="D4550" s="418" t="s">
        <v>337</v>
      </c>
      <c r="E4550" s="420">
        <v>76545</v>
      </c>
      <c r="F4550" s="413">
        <v>111.01</v>
      </c>
      <c r="G4550" s="414">
        <f t="shared" si="142"/>
        <v>689.53247455184214</v>
      </c>
      <c r="H4550" s="415">
        <f t="shared" si="143"/>
        <v>3.4476623727592108</v>
      </c>
    </row>
    <row r="4551" spans="1:8" ht="15" hidden="1" thickBot="1">
      <c r="A4551" s="409">
        <v>202203</v>
      </c>
      <c r="B4551" s="416" t="s">
        <v>587</v>
      </c>
      <c r="C4551" s="417" t="s">
        <v>480</v>
      </c>
      <c r="D4551" s="418" t="s">
        <v>339</v>
      </c>
      <c r="E4551" s="420">
        <v>383</v>
      </c>
      <c r="F4551" s="413">
        <v>111.01</v>
      </c>
      <c r="G4551" s="414">
        <f t="shared" si="142"/>
        <v>3.4501396270606248</v>
      </c>
      <c r="H4551" s="415">
        <f t="shared" si="143"/>
        <v>3.4501396270606248</v>
      </c>
    </row>
    <row r="4552" spans="1:8" ht="15" hidden="1" thickBot="1">
      <c r="A4552" s="409">
        <v>202203</v>
      </c>
      <c r="B4552" s="416" t="s">
        <v>588</v>
      </c>
      <c r="C4552" s="417" t="s">
        <v>480</v>
      </c>
      <c r="D4552" s="418" t="s">
        <v>337</v>
      </c>
      <c r="E4552" s="420">
        <v>76545</v>
      </c>
      <c r="F4552" s="413">
        <v>111.01</v>
      </c>
      <c r="G4552" s="414">
        <f t="shared" si="142"/>
        <v>689.53247455184214</v>
      </c>
      <c r="H4552" s="415">
        <f t="shared" si="143"/>
        <v>3.4476623727592108</v>
      </c>
    </row>
    <row r="4553" spans="1:8" ht="15" hidden="1" thickBot="1">
      <c r="A4553" s="409">
        <v>202203</v>
      </c>
      <c r="B4553" s="416" t="s">
        <v>589</v>
      </c>
      <c r="C4553" s="417" t="s">
        <v>480</v>
      </c>
      <c r="D4553" s="418" t="s">
        <v>339</v>
      </c>
      <c r="E4553" s="420">
        <v>383</v>
      </c>
      <c r="F4553" s="413">
        <v>111.01</v>
      </c>
      <c r="G4553" s="414">
        <f t="shared" si="142"/>
        <v>3.4501396270606248</v>
      </c>
      <c r="H4553" s="415">
        <f t="shared" si="143"/>
        <v>3.4501396270606248</v>
      </c>
    </row>
    <row r="4554" spans="1:8" ht="15" hidden="1" thickBot="1">
      <c r="A4554" s="409">
        <v>202203</v>
      </c>
      <c r="B4554" s="416" t="s">
        <v>590</v>
      </c>
      <c r="C4554" s="417" t="s">
        <v>480</v>
      </c>
      <c r="D4554" s="418" t="s">
        <v>337</v>
      </c>
      <c r="E4554" s="420">
        <v>51395</v>
      </c>
      <c r="F4554" s="413">
        <v>111.01</v>
      </c>
      <c r="G4554" s="414">
        <f t="shared" si="142"/>
        <v>462.97630844068101</v>
      </c>
      <c r="H4554" s="415">
        <f t="shared" si="143"/>
        <v>2.314881542203405</v>
      </c>
    </row>
    <row r="4555" spans="1:8" ht="15" hidden="1" thickBot="1">
      <c r="A4555" s="409">
        <v>202203</v>
      </c>
      <c r="B4555" s="416" t="s">
        <v>591</v>
      </c>
      <c r="C4555" s="417" t="s">
        <v>480</v>
      </c>
      <c r="D4555" s="418" t="s">
        <v>337</v>
      </c>
      <c r="E4555" s="420">
        <v>76545</v>
      </c>
      <c r="F4555" s="413">
        <v>111.01</v>
      </c>
      <c r="G4555" s="414">
        <f t="shared" si="142"/>
        <v>689.53247455184214</v>
      </c>
      <c r="H4555" s="415">
        <f t="shared" si="143"/>
        <v>3.4476623727592108</v>
      </c>
    </row>
    <row r="4556" spans="1:8" ht="15" hidden="1" thickBot="1">
      <c r="A4556" s="409">
        <v>202203</v>
      </c>
      <c r="B4556" s="416" t="s">
        <v>592</v>
      </c>
      <c r="C4556" s="417" t="s">
        <v>480</v>
      </c>
      <c r="D4556" s="418" t="s">
        <v>339</v>
      </c>
      <c r="E4556" s="420">
        <v>383</v>
      </c>
      <c r="F4556" s="413">
        <v>111.01</v>
      </c>
      <c r="G4556" s="414">
        <f t="shared" si="142"/>
        <v>3.4501396270606248</v>
      </c>
      <c r="H4556" s="415">
        <f t="shared" si="143"/>
        <v>3.4501396270606248</v>
      </c>
    </row>
    <row r="4557" spans="1:8" ht="15" hidden="1" thickBot="1">
      <c r="A4557" s="409">
        <v>202203</v>
      </c>
      <c r="B4557" s="416" t="s">
        <v>593</v>
      </c>
      <c r="C4557" s="417" t="s">
        <v>480</v>
      </c>
      <c r="D4557" s="418" t="s">
        <v>337</v>
      </c>
      <c r="E4557" s="420">
        <v>56045</v>
      </c>
      <c r="F4557" s="413">
        <v>111.01</v>
      </c>
      <c r="G4557" s="414">
        <f t="shared" si="142"/>
        <v>504.86442662823168</v>
      </c>
      <c r="H4557" s="415">
        <f t="shared" si="143"/>
        <v>2.5243221331411583</v>
      </c>
    </row>
    <row r="4558" spans="1:8" ht="15" hidden="1" thickBot="1">
      <c r="A4558" s="409">
        <v>202203</v>
      </c>
      <c r="B4558" s="416" t="s">
        <v>594</v>
      </c>
      <c r="C4558" s="417" t="s">
        <v>480</v>
      </c>
      <c r="D4558" s="418" t="s">
        <v>337</v>
      </c>
      <c r="E4558" s="420">
        <v>57336</v>
      </c>
      <c r="F4558" s="413">
        <v>111.01</v>
      </c>
      <c r="G4558" s="414">
        <f t="shared" si="142"/>
        <v>516.49400954868929</v>
      </c>
      <c r="H4558" s="415">
        <f t="shared" si="143"/>
        <v>2.5824700477434464</v>
      </c>
    </row>
    <row r="4559" spans="1:8" ht="15" hidden="1" thickBot="1">
      <c r="A4559" s="409">
        <v>202203</v>
      </c>
      <c r="B4559" s="416" t="s">
        <v>595</v>
      </c>
      <c r="C4559" s="417" t="s">
        <v>480</v>
      </c>
      <c r="D4559" s="418" t="s">
        <v>339</v>
      </c>
      <c r="E4559" s="420">
        <v>287</v>
      </c>
      <c r="F4559" s="413">
        <v>111.01</v>
      </c>
      <c r="G4559" s="414">
        <f t="shared" si="142"/>
        <v>2.5853526709305465</v>
      </c>
      <c r="H4559" s="415">
        <f t="shared" si="143"/>
        <v>2.5853526709305465</v>
      </c>
    </row>
    <row r="4560" spans="1:8" ht="15" hidden="1" thickBot="1">
      <c r="A4560" s="409">
        <v>202203</v>
      </c>
      <c r="B4560" s="416" t="s">
        <v>596</v>
      </c>
      <c r="C4560" s="417" t="s">
        <v>480</v>
      </c>
      <c r="D4560" s="418" t="s">
        <v>337</v>
      </c>
      <c r="E4560" s="420">
        <v>56045</v>
      </c>
      <c r="F4560" s="413">
        <v>111.01</v>
      </c>
      <c r="G4560" s="414">
        <f t="shared" si="142"/>
        <v>504.86442662823168</v>
      </c>
      <c r="H4560" s="415">
        <f t="shared" si="143"/>
        <v>2.5243221331411583</v>
      </c>
    </row>
    <row r="4561" spans="1:8" ht="15" hidden="1" thickBot="1">
      <c r="A4561" s="409">
        <v>202203</v>
      </c>
      <c r="B4561" s="416" t="s">
        <v>597</v>
      </c>
      <c r="C4561" s="417" t="s">
        <v>480</v>
      </c>
      <c r="D4561" s="418" t="s">
        <v>339</v>
      </c>
      <c r="E4561" s="420">
        <v>280</v>
      </c>
      <c r="F4561" s="413">
        <v>111.01</v>
      </c>
      <c r="G4561" s="414">
        <f t="shared" si="142"/>
        <v>2.5222952887127286</v>
      </c>
      <c r="H4561" s="415">
        <f t="shared" si="143"/>
        <v>2.5222952887127286</v>
      </c>
    </row>
    <row r="4562" spans="1:8" ht="15" hidden="1" thickBot="1">
      <c r="A4562" s="409">
        <v>202203</v>
      </c>
      <c r="B4562" s="416" t="s">
        <v>598</v>
      </c>
      <c r="C4562" s="417" t="s">
        <v>480</v>
      </c>
      <c r="D4562" s="418" t="s">
        <v>337</v>
      </c>
      <c r="E4562" s="420">
        <v>56045</v>
      </c>
      <c r="F4562" s="413">
        <v>111.01</v>
      </c>
      <c r="G4562" s="414">
        <f t="shared" si="142"/>
        <v>504.86442662823168</v>
      </c>
      <c r="H4562" s="415">
        <f t="shared" si="143"/>
        <v>2.5243221331411583</v>
      </c>
    </row>
    <row r="4563" spans="1:8" ht="15" hidden="1" thickBot="1">
      <c r="A4563" s="409">
        <v>202203</v>
      </c>
      <c r="B4563" s="416" t="s">
        <v>599</v>
      </c>
      <c r="C4563" s="417" t="s">
        <v>480</v>
      </c>
      <c r="D4563" s="418" t="s">
        <v>337</v>
      </c>
      <c r="E4563" s="420">
        <v>56045</v>
      </c>
      <c r="F4563" s="413">
        <v>111.01</v>
      </c>
      <c r="G4563" s="414">
        <f t="shared" si="142"/>
        <v>504.86442662823168</v>
      </c>
      <c r="H4563" s="415">
        <f t="shared" si="143"/>
        <v>2.5243221331411583</v>
      </c>
    </row>
    <row r="4564" spans="1:8" ht="15" hidden="1" thickBot="1">
      <c r="A4564" s="409">
        <v>202203</v>
      </c>
      <c r="B4564" s="416" t="s">
        <v>600</v>
      </c>
      <c r="C4564" s="417" t="s">
        <v>480</v>
      </c>
      <c r="D4564" s="418" t="s">
        <v>337</v>
      </c>
      <c r="E4564" s="420">
        <v>76545</v>
      </c>
      <c r="F4564" s="413">
        <v>111.01</v>
      </c>
      <c r="G4564" s="414">
        <f t="shared" si="142"/>
        <v>689.53247455184214</v>
      </c>
      <c r="H4564" s="415">
        <f t="shared" si="143"/>
        <v>3.4476623727592108</v>
      </c>
    </row>
    <row r="4565" spans="1:8" ht="15" hidden="1" thickBot="1">
      <c r="A4565" s="409">
        <v>202203</v>
      </c>
      <c r="B4565" s="416" t="s">
        <v>601</v>
      </c>
      <c r="C4565" s="417" t="s">
        <v>480</v>
      </c>
      <c r="D4565" s="418" t="s">
        <v>339</v>
      </c>
      <c r="E4565" s="420">
        <v>383</v>
      </c>
      <c r="F4565" s="413">
        <v>111.01</v>
      </c>
      <c r="G4565" s="414">
        <f t="shared" si="142"/>
        <v>3.4501396270606248</v>
      </c>
      <c r="H4565" s="415">
        <f t="shared" si="143"/>
        <v>3.4501396270606248</v>
      </c>
    </row>
    <row r="4566" spans="1:8" ht="15" hidden="1" thickBot="1">
      <c r="A4566" s="409">
        <v>202203</v>
      </c>
      <c r="B4566" s="416" t="s">
        <v>602</v>
      </c>
      <c r="C4566" s="417" t="s">
        <v>480</v>
      </c>
      <c r="D4566" s="418" t="s">
        <v>337</v>
      </c>
      <c r="E4566" s="420">
        <v>45933</v>
      </c>
      <c r="F4566" s="413">
        <v>111.01</v>
      </c>
      <c r="G4566" s="414">
        <f t="shared" si="142"/>
        <v>413.77353391586342</v>
      </c>
      <c r="H4566" s="415">
        <f t="shared" si="143"/>
        <v>2.0688676695793173</v>
      </c>
    </row>
    <row r="4567" spans="1:8" ht="15" hidden="1" thickBot="1">
      <c r="A4567" s="409">
        <v>202203</v>
      </c>
      <c r="B4567" s="416" t="s">
        <v>603</v>
      </c>
      <c r="C4567" s="417" t="s">
        <v>480</v>
      </c>
      <c r="D4567" s="418" t="s">
        <v>337</v>
      </c>
      <c r="E4567" s="420">
        <v>70367</v>
      </c>
      <c r="F4567" s="413">
        <v>111.01</v>
      </c>
      <c r="G4567" s="414">
        <f t="shared" si="142"/>
        <v>633.87983064588775</v>
      </c>
      <c r="H4567" s="415">
        <f t="shared" si="143"/>
        <v>3.1693991532294388</v>
      </c>
    </row>
    <row r="4568" spans="1:8" ht="15" hidden="1" thickBot="1">
      <c r="A4568" s="409">
        <v>202203</v>
      </c>
      <c r="B4568" s="416" t="s">
        <v>604</v>
      </c>
      <c r="C4568" s="417" t="s">
        <v>480</v>
      </c>
      <c r="D4568" s="418" t="s">
        <v>339</v>
      </c>
      <c r="E4568" s="420">
        <v>352</v>
      </c>
      <c r="F4568" s="413">
        <v>111.01</v>
      </c>
      <c r="G4568" s="414">
        <f t="shared" si="142"/>
        <v>3.1708855058102872</v>
      </c>
      <c r="H4568" s="415">
        <f t="shared" si="143"/>
        <v>3.1708855058102872</v>
      </c>
    </row>
    <row r="4569" spans="1:8" ht="15" hidden="1" thickBot="1">
      <c r="A4569" s="409">
        <v>202203</v>
      </c>
      <c r="B4569" s="416" t="s">
        <v>605</v>
      </c>
      <c r="C4569" s="417" t="s">
        <v>480</v>
      </c>
      <c r="D4569" s="418" t="s">
        <v>337</v>
      </c>
      <c r="E4569" s="420">
        <v>49190</v>
      </c>
      <c r="F4569" s="413">
        <v>111.01</v>
      </c>
      <c r="G4569" s="414">
        <f t="shared" si="142"/>
        <v>443.11323304206826</v>
      </c>
      <c r="H4569" s="415">
        <f t="shared" si="143"/>
        <v>2.2155661652103413</v>
      </c>
    </row>
    <row r="4570" spans="1:8" ht="15" hidden="1" thickBot="1">
      <c r="A4570" s="409">
        <v>202203</v>
      </c>
      <c r="B4570" s="416" t="s">
        <v>606</v>
      </c>
      <c r="C4570" s="417" t="s">
        <v>480</v>
      </c>
      <c r="D4570" s="418" t="s">
        <v>337</v>
      </c>
      <c r="E4570" s="420">
        <v>69311</v>
      </c>
      <c r="F4570" s="413">
        <v>111.01</v>
      </c>
      <c r="G4570" s="414">
        <f t="shared" si="142"/>
        <v>624.3671741284569</v>
      </c>
      <c r="H4570" s="415">
        <f t="shared" si="143"/>
        <v>3.1218358706422844</v>
      </c>
    </row>
    <row r="4571" spans="1:8" ht="15" hidden="1" thickBot="1">
      <c r="A4571" s="409">
        <v>202203</v>
      </c>
      <c r="B4571" s="416" t="s">
        <v>607</v>
      </c>
      <c r="C4571" s="417" t="s">
        <v>480</v>
      </c>
      <c r="D4571" s="418" t="s">
        <v>339</v>
      </c>
      <c r="E4571" s="420">
        <v>347</v>
      </c>
      <c r="F4571" s="413">
        <v>111.01</v>
      </c>
      <c r="G4571" s="414">
        <f t="shared" si="142"/>
        <v>3.1258445185118457</v>
      </c>
      <c r="H4571" s="415">
        <f t="shared" si="143"/>
        <v>3.1258445185118457</v>
      </c>
    </row>
    <row r="4572" spans="1:8" ht="15" hidden="1" thickBot="1">
      <c r="A4572" s="409">
        <v>202203</v>
      </c>
      <c r="B4572" s="416" t="s">
        <v>608</v>
      </c>
      <c r="C4572" s="417" t="s">
        <v>480</v>
      </c>
      <c r="D4572" s="418" t="s">
        <v>337</v>
      </c>
      <c r="E4572" s="420">
        <v>33132</v>
      </c>
      <c r="F4572" s="413">
        <v>111.01</v>
      </c>
      <c r="G4572" s="414">
        <f t="shared" si="142"/>
        <v>298.4595982343933</v>
      </c>
      <c r="H4572" s="415">
        <f t="shared" si="143"/>
        <v>1.4922979911719665</v>
      </c>
    </row>
    <row r="4573" spans="1:8" ht="15" hidden="1" thickBot="1">
      <c r="A4573" s="409">
        <v>202203</v>
      </c>
      <c r="B4573" s="416" t="s">
        <v>609</v>
      </c>
      <c r="C4573" s="417" t="s">
        <v>480</v>
      </c>
      <c r="D4573" s="418" t="s">
        <v>337</v>
      </c>
      <c r="E4573" s="420">
        <v>33132</v>
      </c>
      <c r="F4573" s="413">
        <v>111.01</v>
      </c>
      <c r="G4573" s="414">
        <f t="shared" si="142"/>
        <v>298.4595982343933</v>
      </c>
      <c r="H4573" s="415">
        <f t="shared" si="143"/>
        <v>1.4922979911719665</v>
      </c>
    </row>
    <row r="4574" spans="1:8" ht="15" hidden="1" thickBot="1">
      <c r="A4574" s="409">
        <v>202203</v>
      </c>
      <c r="B4574" s="416" t="s">
        <v>610</v>
      </c>
      <c r="C4574" s="417" t="s">
        <v>480</v>
      </c>
      <c r="D4574" s="418" t="s">
        <v>337</v>
      </c>
      <c r="E4574" s="420">
        <v>33132</v>
      </c>
      <c r="F4574" s="413">
        <v>111.01</v>
      </c>
      <c r="G4574" s="414">
        <f t="shared" si="142"/>
        <v>298.4595982343933</v>
      </c>
      <c r="H4574" s="415">
        <f t="shared" si="143"/>
        <v>1.4922979911719665</v>
      </c>
    </row>
    <row r="4575" spans="1:8" ht="15" hidden="1" thickBot="1">
      <c r="A4575" s="409">
        <v>202203</v>
      </c>
      <c r="B4575" s="416" t="s">
        <v>611</v>
      </c>
      <c r="C4575" s="417" t="s">
        <v>480</v>
      </c>
      <c r="D4575" s="418" t="s">
        <v>350</v>
      </c>
      <c r="E4575" s="420">
        <v>28930.41</v>
      </c>
      <c r="F4575" s="413">
        <v>111.01</v>
      </c>
      <c r="G4575" s="414">
        <f t="shared" si="142"/>
        <v>260.61084586974147</v>
      </c>
      <c r="H4575" s="415" t="str">
        <f t="shared" si="143"/>
        <v>VER</v>
      </c>
    </row>
    <row r="4576" spans="1:8" ht="15" hidden="1" thickBot="1">
      <c r="A4576" s="409">
        <v>202203</v>
      </c>
      <c r="B4576" s="416" t="s">
        <v>612</v>
      </c>
      <c r="C4576" s="417" t="s">
        <v>480</v>
      </c>
      <c r="D4576" s="418" t="s">
        <v>339</v>
      </c>
      <c r="E4576" s="420">
        <v>166</v>
      </c>
      <c r="F4576" s="413">
        <v>111.01</v>
      </c>
      <c r="G4576" s="414">
        <f t="shared" si="142"/>
        <v>1.4953607783082605</v>
      </c>
      <c r="H4576" s="415">
        <f t="shared" si="143"/>
        <v>1.4953607783082605</v>
      </c>
    </row>
    <row r="4577" spans="1:8" ht="15" hidden="1" thickBot="1">
      <c r="A4577" s="409">
        <v>202203</v>
      </c>
      <c r="B4577" s="416" t="s">
        <v>613</v>
      </c>
      <c r="C4577" s="417" t="s">
        <v>480</v>
      </c>
      <c r="D4577" s="418" t="s">
        <v>337</v>
      </c>
      <c r="E4577" s="420">
        <v>33132</v>
      </c>
      <c r="F4577" s="413">
        <v>111.01</v>
      </c>
      <c r="G4577" s="414">
        <f t="shared" si="142"/>
        <v>298.4595982343933</v>
      </c>
      <c r="H4577" s="415">
        <f t="shared" si="143"/>
        <v>1.4922979911719665</v>
      </c>
    </row>
    <row r="4578" spans="1:8" ht="15" hidden="1" thickBot="1">
      <c r="A4578" s="409">
        <v>202203</v>
      </c>
      <c r="B4578" s="416" t="s">
        <v>614</v>
      </c>
      <c r="C4578" s="417" t="s">
        <v>480</v>
      </c>
      <c r="D4578" s="418" t="s">
        <v>337</v>
      </c>
      <c r="E4578" s="420">
        <v>33132</v>
      </c>
      <c r="F4578" s="413">
        <v>111.01</v>
      </c>
      <c r="G4578" s="414">
        <f t="shared" si="142"/>
        <v>298.4595982343933</v>
      </c>
      <c r="H4578" s="415">
        <f t="shared" si="143"/>
        <v>1.4922979911719665</v>
      </c>
    </row>
    <row r="4579" spans="1:8" ht="15" hidden="1" thickBot="1">
      <c r="A4579" s="409">
        <v>202203</v>
      </c>
      <c r="B4579" s="416" t="s">
        <v>615</v>
      </c>
      <c r="C4579" s="417" t="s">
        <v>480</v>
      </c>
      <c r="D4579" s="418" t="s">
        <v>339</v>
      </c>
      <c r="E4579" s="420">
        <v>23.34</v>
      </c>
      <c r="F4579" s="413">
        <v>111.01</v>
      </c>
      <c r="G4579" s="414">
        <f t="shared" si="142"/>
        <v>0.2102513287091253</v>
      </c>
      <c r="H4579" s="415">
        <f t="shared" si="143"/>
        <v>0.2102513287091253</v>
      </c>
    </row>
    <row r="4580" spans="1:8" ht="15" hidden="1" thickBot="1">
      <c r="A4580" s="409">
        <v>202203</v>
      </c>
      <c r="B4580" s="416" t="s">
        <v>616</v>
      </c>
      <c r="C4580" s="417" t="s">
        <v>480</v>
      </c>
      <c r="D4580" s="418" t="s">
        <v>337</v>
      </c>
      <c r="E4580" s="420">
        <v>32408</v>
      </c>
      <c r="F4580" s="413">
        <v>111.01</v>
      </c>
      <c r="G4580" s="414">
        <f t="shared" si="142"/>
        <v>291.93766327357895</v>
      </c>
      <c r="H4580" s="415">
        <f t="shared" si="143"/>
        <v>1.4596883163678946</v>
      </c>
    </row>
    <row r="4581" spans="1:8" ht="15" hidden="1" thickBot="1">
      <c r="A4581" s="409">
        <v>202203</v>
      </c>
      <c r="B4581" s="416" t="s">
        <v>617</v>
      </c>
      <c r="C4581" s="417" t="s">
        <v>480</v>
      </c>
      <c r="D4581" s="418" t="s">
        <v>337</v>
      </c>
      <c r="E4581" s="420">
        <v>43905</v>
      </c>
      <c r="F4581" s="413">
        <v>111.01</v>
      </c>
      <c r="G4581" s="414">
        <f t="shared" si="142"/>
        <v>395.50490946761551</v>
      </c>
      <c r="H4581" s="415">
        <f t="shared" si="143"/>
        <v>1.9775245473380776</v>
      </c>
    </row>
    <row r="4582" spans="1:8" ht="15" hidden="1" thickBot="1">
      <c r="A4582" s="409">
        <v>202203</v>
      </c>
      <c r="B4582" s="416" t="s">
        <v>618</v>
      </c>
      <c r="C4582" s="417" t="s">
        <v>480</v>
      </c>
      <c r="D4582" s="418" t="s">
        <v>337</v>
      </c>
      <c r="E4582" s="420">
        <v>56174</v>
      </c>
      <c r="F4582" s="413">
        <v>111.01</v>
      </c>
      <c r="G4582" s="414">
        <f t="shared" si="142"/>
        <v>506.02648410053143</v>
      </c>
      <c r="H4582" s="415">
        <f t="shared" si="143"/>
        <v>2.5301324205026572</v>
      </c>
    </row>
    <row r="4583" spans="1:8" ht="15" hidden="1" thickBot="1">
      <c r="A4583" s="409">
        <v>202203</v>
      </c>
      <c r="B4583" s="416" t="s">
        <v>619</v>
      </c>
      <c r="C4583" s="417" t="s">
        <v>480</v>
      </c>
      <c r="D4583" s="418" t="s">
        <v>337</v>
      </c>
      <c r="E4583" s="420">
        <v>33132</v>
      </c>
      <c r="F4583" s="413">
        <v>111.01</v>
      </c>
      <c r="G4583" s="414">
        <f t="shared" si="142"/>
        <v>298.4595982343933</v>
      </c>
      <c r="H4583" s="415">
        <f t="shared" si="143"/>
        <v>1.4922979911719665</v>
      </c>
    </row>
    <row r="4584" spans="1:8" ht="15" hidden="1" thickBot="1">
      <c r="A4584" s="409">
        <v>202203</v>
      </c>
      <c r="B4584" s="416" t="s">
        <v>620</v>
      </c>
      <c r="C4584" s="417" t="s">
        <v>480</v>
      </c>
      <c r="D4584" s="418" t="s">
        <v>339</v>
      </c>
      <c r="E4584" s="420">
        <v>166</v>
      </c>
      <c r="F4584" s="413">
        <v>111.01</v>
      </c>
      <c r="G4584" s="414">
        <f t="shared" si="142"/>
        <v>1.4953607783082605</v>
      </c>
      <c r="H4584" s="415">
        <f t="shared" si="143"/>
        <v>1.4953607783082605</v>
      </c>
    </row>
    <row r="4585" spans="1:8" ht="15" hidden="1" thickBot="1">
      <c r="A4585" s="409">
        <v>202203</v>
      </c>
      <c r="B4585" s="416" t="s">
        <v>621</v>
      </c>
      <c r="C4585" s="417" t="s">
        <v>480</v>
      </c>
      <c r="D4585" s="418" t="s">
        <v>337</v>
      </c>
      <c r="E4585" s="420">
        <v>56642</v>
      </c>
      <c r="F4585" s="413">
        <v>111.01</v>
      </c>
      <c r="G4585" s="414">
        <f t="shared" si="142"/>
        <v>510.24232051166558</v>
      </c>
      <c r="H4585" s="415">
        <f t="shared" si="143"/>
        <v>2.551211602558328</v>
      </c>
    </row>
    <row r="4586" spans="1:8" ht="15" hidden="1" thickBot="1">
      <c r="A4586" s="409">
        <v>202203</v>
      </c>
      <c r="B4586" s="416" t="s">
        <v>622</v>
      </c>
      <c r="C4586" s="417" t="s">
        <v>480</v>
      </c>
      <c r="D4586" s="418" t="s">
        <v>339</v>
      </c>
      <c r="E4586" s="420">
        <v>283</v>
      </c>
      <c r="F4586" s="413">
        <v>111.01</v>
      </c>
      <c r="G4586" s="414">
        <f t="shared" si="142"/>
        <v>2.5493198810917934</v>
      </c>
      <c r="H4586" s="415">
        <f t="shared" si="143"/>
        <v>2.5493198810917934</v>
      </c>
    </row>
    <row r="4587" spans="1:8" ht="15" hidden="1" thickBot="1">
      <c r="A4587" s="409">
        <v>202203</v>
      </c>
      <c r="B4587" s="416" t="s">
        <v>623</v>
      </c>
      <c r="C4587" s="417" t="s">
        <v>480</v>
      </c>
      <c r="D4587" s="418" t="s">
        <v>624</v>
      </c>
      <c r="E4587" s="420">
        <v>53450</v>
      </c>
      <c r="F4587" s="413">
        <v>111.01</v>
      </c>
      <c r="G4587" s="414">
        <f t="shared" si="142"/>
        <v>481.4881542203405</v>
      </c>
      <c r="H4587" s="415" t="str">
        <f t="shared" si="143"/>
        <v>VER</v>
      </c>
    </row>
    <row r="4588" spans="1:8" ht="15" hidden="1" thickBot="1">
      <c r="A4588" s="409">
        <v>202203</v>
      </c>
      <c r="B4588" s="416" t="s">
        <v>625</v>
      </c>
      <c r="C4588" s="417" t="s">
        <v>480</v>
      </c>
      <c r="D4588" s="418" t="s">
        <v>337</v>
      </c>
      <c r="E4588" s="420">
        <v>51395</v>
      </c>
      <c r="F4588" s="413">
        <v>111.01</v>
      </c>
      <c r="G4588" s="414">
        <f t="shared" si="142"/>
        <v>462.97630844068101</v>
      </c>
      <c r="H4588" s="415">
        <f t="shared" si="143"/>
        <v>2.314881542203405</v>
      </c>
    </row>
    <row r="4589" spans="1:8" ht="15" hidden="1" thickBot="1">
      <c r="A4589" s="409">
        <v>202203</v>
      </c>
      <c r="B4589" s="416" t="s">
        <v>626</v>
      </c>
      <c r="C4589" s="417" t="s">
        <v>480</v>
      </c>
      <c r="D4589" s="418" t="s">
        <v>339</v>
      </c>
      <c r="E4589" s="420">
        <v>257</v>
      </c>
      <c r="F4589" s="413">
        <v>111.01</v>
      </c>
      <c r="G4589" s="414">
        <f t="shared" si="142"/>
        <v>2.3151067471398972</v>
      </c>
      <c r="H4589" s="415">
        <f t="shared" si="143"/>
        <v>2.3151067471398972</v>
      </c>
    </row>
    <row r="4590" spans="1:8" ht="15" hidden="1" thickBot="1">
      <c r="A4590" s="409">
        <v>202203</v>
      </c>
      <c r="B4590" s="416" t="s">
        <v>627</v>
      </c>
      <c r="C4590" s="417" t="s">
        <v>480</v>
      </c>
      <c r="D4590" s="418" t="s">
        <v>337</v>
      </c>
      <c r="E4590" s="420">
        <v>51395</v>
      </c>
      <c r="F4590" s="413">
        <v>111.01</v>
      </c>
      <c r="G4590" s="414">
        <f t="shared" si="142"/>
        <v>462.97630844068101</v>
      </c>
      <c r="H4590" s="415">
        <f t="shared" si="143"/>
        <v>2.314881542203405</v>
      </c>
    </row>
    <row r="4591" spans="1:8" ht="15" hidden="1" thickBot="1">
      <c r="A4591" s="409">
        <v>202203</v>
      </c>
      <c r="B4591" s="416" t="s">
        <v>628</v>
      </c>
      <c r="C4591" s="417" t="s">
        <v>480</v>
      </c>
      <c r="D4591" s="418" t="s">
        <v>339</v>
      </c>
      <c r="E4591" s="420">
        <v>257</v>
      </c>
      <c r="F4591" s="413">
        <v>111.01</v>
      </c>
      <c r="G4591" s="414">
        <f t="shared" si="142"/>
        <v>2.3151067471398972</v>
      </c>
      <c r="H4591" s="415">
        <f t="shared" si="143"/>
        <v>2.3151067471398972</v>
      </c>
    </row>
    <row r="4592" spans="1:8" ht="15" hidden="1" thickBot="1">
      <c r="A4592" s="409">
        <v>202203</v>
      </c>
      <c r="B4592" s="416" t="s">
        <v>629</v>
      </c>
      <c r="C4592" s="417" t="s">
        <v>480</v>
      </c>
      <c r="D4592" s="418" t="s">
        <v>337</v>
      </c>
      <c r="E4592" s="420">
        <v>76349</v>
      </c>
      <c r="F4592" s="413">
        <v>111.01</v>
      </c>
      <c r="G4592" s="414">
        <f t="shared" si="142"/>
        <v>687.76686784974322</v>
      </c>
      <c r="H4592" s="415">
        <f t="shared" si="143"/>
        <v>3.4388343392487162</v>
      </c>
    </row>
    <row r="4593" spans="1:8" ht="15" hidden="1" thickBot="1">
      <c r="A4593" s="409">
        <v>202203</v>
      </c>
      <c r="B4593" s="416" t="s">
        <v>630</v>
      </c>
      <c r="C4593" s="417" t="s">
        <v>480</v>
      </c>
      <c r="D4593" s="418" t="s">
        <v>337</v>
      </c>
      <c r="E4593" s="420">
        <v>55516</v>
      </c>
      <c r="F4593" s="413">
        <v>111.01</v>
      </c>
      <c r="G4593" s="414">
        <f t="shared" si="142"/>
        <v>500.09909017205655</v>
      </c>
      <c r="H4593" s="415">
        <f t="shared" si="143"/>
        <v>2.5004954508602828</v>
      </c>
    </row>
    <row r="4594" spans="1:8" ht="15" hidden="1" thickBot="1">
      <c r="A4594" s="409">
        <v>202203</v>
      </c>
      <c r="B4594" s="416" t="s">
        <v>631</v>
      </c>
      <c r="C4594" s="417" t="s">
        <v>480</v>
      </c>
      <c r="D4594" s="418" t="s">
        <v>339</v>
      </c>
      <c r="E4594" s="420">
        <v>278</v>
      </c>
      <c r="F4594" s="413">
        <v>111.01</v>
      </c>
      <c r="G4594" s="414">
        <f t="shared" si="142"/>
        <v>2.504278893793352</v>
      </c>
      <c r="H4594" s="415">
        <f t="shared" si="143"/>
        <v>2.504278893793352</v>
      </c>
    </row>
    <row r="4595" spans="1:8" ht="15" hidden="1" thickBot="1">
      <c r="A4595" s="409">
        <v>202203</v>
      </c>
      <c r="B4595" s="416" t="s">
        <v>632</v>
      </c>
      <c r="C4595" s="417" t="s">
        <v>480</v>
      </c>
      <c r="D4595" s="418" t="s">
        <v>337</v>
      </c>
      <c r="E4595" s="420">
        <v>76545</v>
      </c>
      <c r="F4595" s="413">
        <v>111.01</v>
      </c>
      <c r="G4595" s="414">
        <f t="shared" si="142"/>
        <v>689.53247455184214</v>
      </c>
      <c r="H4595" s="415">
        <f t="shared" si="143"/>
        <v>3.4476623727592108</v>
      </c>
    </row>
    <row r="4596" spans="1:8" ht="15" hidden="1" thickBot="1">
      <c r="A4596" s="409">
        <v>202203</v>
      </c>
      <c r="B4596" s="416" t="s">
        <v>633</v>
      </c>
      <c r="C4596" s="417" t="s">
        <v>480</v>
      </c>
      <c r="D4596" s="418" t="s">
        <v>339</v>
      </c>
      <c r="E4596" s="420">
        <v>383</v>
      </c>
      <c r="F4596" s="413">
        <v>111.01</v>
      </c>
      <c r="G4596" s="414">
        <f t="shared" si="142"/>
        <v>3.4501396270606248</v>
      </c>
      <c r="H4596" s="415">
        <f t="shared" si="143"/>
        <v>3.4501396270606248</v>
      </c>
    </row>
    <row r="4597" spans="1:8" ht="15" hidden="1" thickBot="1">
      <c r="A4597" s="409">
        <v>202203</v>
      </c>
      <c r="B4597" s="416" t="s">
        <v>634</v>
      </c>
      <c r="C4597" s="417" t="s">
        <v>480</v>
      </c>
      <c r="D4597" s="418" t="s">
        <v>337</v>
      </c>
      <c r="E4597" s="420">
        <v>51395</v>
      </c>
      <c r="F4597" s="413">
        <v>111.01</v>
      </c>
      <c r="G4597" s="414">
        <f t="shared" si="142"/>
        <v>462.97630844068101</v>
      </c>
      <c r="H4597" s="415">
        <f t="shared" si="143"/>
        <v>2.314881542203405</v>
      </c>
    </row>
    <row r="4598" spans="1:8" ht="15" hidden="1" thickBot="1">
      <c r="A4598" s="409">
        <v>202203</v>
      </c>
      <c r="B4598" s="416" t="s">
        <v>635</v>
      </c>
      <c r="C4598" s="417" t="s">
        <v>480</v>
      </c>
      <c r="D4598" s="418" t="s">
        <v>339</v>
      </c>
      <c r="E4598" s="420">
        <v>257</v>
      </c>
      <c r="F4598" s="413">
        <v>111.01</v>
      </c>
      <c r="G4598" s="414">
        <f t="shared" si="142"/>
        <v>2.3151067471398972</v>
      </c>
      <c r="H4598" s="415">
        <f t="shared" si="143"/>
        <v>2.3151067471398972</v>
      </c>
    </row>
    <row r="4599" spans="1:8" ht="15" hidden="1" thickBot="1">
      <c r="A4599" s="409">
        <v>202203</v>
      </c>
      <c r="B4599" s="416" t="s">
        <v>636</v>
      </c>
      <c r="C4599" s="417" t="s">
        <v>480</v>
      </c>
      <c r="D4599" s="418" t="s">
        <v>337</v>
      </c>
      <c r="E4599" s="420">
        <v>51395</v>
      </c>
      <c r="F4599" s="413">
        <v>111.01</v>
      </c>
      <c r="G4599" s="414">
        <f t="shared" si="142"/>
        <v>462.97630844068101</v>
      </c>
      <c r="H4599" s="415">
        <f t="shared" si="143"/>
        <v>2.314881542203405</v>
      </c>
    </row>
    <row r="4600" spans="1:8" ht="15" hidden="1" thickBot="1">
      <c r="A4600" s="409">
        <v>202203</v>
      </c>
      <c r="B4600" s="416" t="s">
        <v>637</v>
      </c>
      <c r="C4600" s="417" t="s">
        <v>480</v>
      </c>
      <c r="D4600" s="418" t="s">
        <v>337</v>
      </c>
      <c r="E4600" s="420">
        <v>48152</v>
      </c>
      <c r="F4600" s="413">
        <v>111.01</v>
      </c>
      <c r="G4600" s="414">
        <f t="shared" si="142"/>
        <v>433.76272407891179</v>
      </c>
      <c r="H4600" s="415">
        <f t="shared" si="143"/>
        <v>2.1688136203945589</v>
      </c>
    </row>
    <row r="4601" spans="1:8" ht="15" hidden="1" thickBot="1">
      <c r="A4601" s="409">
        <v>202203</v>
      </c>
      <c r="B4601" s="416" t="s">
        <v>638</v>
      </c>
      <c r="C4601" s="417" t="s">
        <v>480</v>
      </c>
      <c r="D4601" s="418" t="s">
        <v>337</v>
      </c>
      <c r="E4601" s="420">
        <v>30119</v>
      </c>
      <c r="F4601" s="413">
        <v>111.01</v>
      </c>
      <c r="G4601" s="414">
        <f t="shared" si="142"/>
        <v>271.31789928835241</v>
      </c>
      <c r="H4601" s="415">
        <f t="shared" si="143"/>
        <v>1.356589496441762</v>
      </c>
    </row>
    <row r="4602" spans="1:8" ht="15" hidden="1" thickBot="1">
      <c r="A4602" s="409">
        <v>202203</v>
      </c>
      <c r="B4602" s="416" t="s">
        <v>639</v>
      </c>
      <c r="C4602" s="417" t="s">
        <v>480</v>
      </c>
      <c r="D4602" s="418" t="s">
        <v>339</v>
      </c>
      <c r="E4602" s="420">
        <v>151</v>
      </c>
      <c r="F4602" s="413">
        <v>111.01</v>
      </c>
      <c r="G4602" s="414">
        <f t="shared" si="142"/>
        <v>1.3602378164129356</v>
      </c>
      <c r="H4602" s="415">
        <f t="shared" si="143"/>
        <v>1.3602378164129356</v>
      </c>
    </row>
    <row r="4603" spans="1:8" ht="15" hidden="1" thickBot="1">
      <c r="A4603" s="409">
        <v>202203</v>
      </c>
      <c r="B4603" s="416" t="s">
        <v>640</v>
      </c>
      <c r="C4603" s="417" t="s">
        <v>480</v>
      </c>
      <c r="D4603" s="418" t="s">
        <v>337</v>
      </c>
      <c r="E4603" s="420">
        <v>49034</v>
      </c>
      <c r="F4603" s="413">
        <v>111.01</v>
      </c>
      <c r="G4603" s="414">
        <f t="shared" si="142"/>
        <v>441.70795423835688</v>
      </c>
      <c r="H4603" s="415">
        <f t="shared" si="143"/>
        <v>2.2085397711917842</v>
      </c>
    </row>
    <row r="4604" spans="1:8" ht="15" hidden="1" thickBot="1">
      <c r="A4604" s="409">
        <v>202203</v>
      </c>
      <c r="B4604" s="416" t="s">
        <v>641</v>
      </c>
      <c r="C4604" s="417" t="s">
        <v>480</v>
      </c>
      <c r="D4604" s="418" t="s">
        <v>337</v>
      </c>
      <c r="E4604" s="420">
        <v>49034</v>
      </c>
      <c r="F4604" s="413">
        <v>111.01</v>
      </c>
      <c r="G4604" s="414">
        <f t="shared" si="142"/>
        <v>441.70795423835688</v>
      </c>
      <c r="H4604" s="415">
        <f t="shared" si="143"/>
        <v>2.2085397711917842</v>
      </c>
    </row>
    <row r="4605" spans="1:8" ht="15" hidden="1" thickBot="1">
      <c r="A4605" s="409">
        <v>202203</v>
      </c>
      <c r="B4605" s="416" t="s">
        <v>642</v>
      </c>
      <c r="C4605" s="417" t="s">
        <v>480</v>
      </c>
      <c r="D4605" s="418" t="s">
        <v>337</v>
      </c>
      <c r="E4605" s="420">
        <v>49034</v>
      </c>
      <c r="F4605" s="413">
        <v>111.01</v>
      </c>
      <c r="G4605" s="414">
        <f t="shared" si="142"/>
        <v>441.70795423835688</v>
      </c>
      <c r="H4605" s="415">
        <f t="shared" si="143"/>
        <v>2.2085397711917842</v>
      </c>
    </row>
    <row r="4606" spans="1:8" ht="15" hidden="1" thickBot="1">
      <c r="A4606" s="409">
        <v>202203</v>
      </c>
      <c r="B4606" s="416" t="s">
        <v>643</v>
      </c>
      <c r="C4606" s="417" t="s">
        <v>480</v>
      </c>
      <c r="D4606" s="418" t="s">
        <v>339</v>
      </c>
      <c r="E4606" s="420">
        <v>245</v>
      </c>
      <c r="F4606" s="413">
        <v>111.01</v>
      </c>
      <c r="G4606" s="414">
        <f t="shared" si="142"/>
        <v>2.2070083776236373</v>
      </c>
      <c r="H4606" s="415">
        <f t="shared" si="143"/>
        <v>2.2070083776236373</v>
      </c>
    </row>
    <row r="4607" spans="1:8" ht="15" hidden="1" thickBot="1">
      <c r="A4607" s="409">
        <v>202203</v>
      </c>
      <c r="B4607" s="416" t="s">
        <v>644</v>
      </c>
      <c r="C4607" s="417" t="s">
        <v>480</v>
      </c>
      <c r="D4607" s="418" t="s">
        <v>337</v>
      </c>
      <c r="E4607" s="420">
        <v>49034</v>
      </c>
      <c r="F4607" s="413">
        <v>111.01</v>
      </c>
      <c r="G4607" s="414">
        <f t="shared" si="142"/>
        <v>441.70795423835688</v>
      </c>
      <c r="H4607" s="415">
        <f t="shared" si="143"/>
        <v>2.2085397711917842</v>
      </c>
    </row>
    <row r="4608" spans="1:8" ht="15" hidden="1" thickBot="1">
      <c r="A4608" s="409">
        <v>202203</v>
      </c>
      <c r="B4608" s="416" t="s">
        <v>645</v>
      </c>
      <c r="C4608" s="417" t="s">
        <v>480</v>
      </c>
      <c r="D4608" s="418" t="s">
        <v>337</v>
      </c>
      <c r="E4608" s="420">
        <v>49034</v>
      </c>
      <c r="F4608" s="413">
        <v>111.01</v>
      </c>
      <c r="G4608" s="414">
        <f t="shared" si="142"/>
        <v>441.70795423835688</v>
      </c>
      <c r="H4608" s="415">
        <f t="shared" si="143"/>
        <v>2.2085397711917842</v>
      </c>
    </row>
    <row r="4609" spans="1:8" ht="15" hidden="1" thickBot="1">
      <c r="A4609" s="409">
        <v>202203</v>
      </c>
      <c r="B4609" s="416" t="s">
        <v>646</v>
      </c>
      <c r="C4609" s="417" t="s">
        <v>480</v>
      </c>
      <c r="D4609" s="418" t="s">
        <v>337</v>
      </c>
      <c r="E4609" s="420">
        <v>33940</v>
      </c>
      <c r="F4609" s="413">
        <v>111.01</v>
      </c>
      <c r="G4609" s="414">
        <f t="shared" si="142"/>
        <v>305.73822178182144</v>
      </c>
      <c r="H4609" s="415">
        <f t="shared" si="143"/>
        <v>1.5286911089091071</v>
      </c>
    </row>
    <row r="4610" spans="1:8" ht="15" hidden="1" thickBot="1">
      <c r="A4610" s="409">
        <v>202203</v>
      </c>
      <c r="B4610" s="416" t="s">
        <v>647</v>
      </c>
      <c r="C4610" s="417" t="s">
        <v>480</v>
      </c>
      <c r="D4610" s="418" t="s">
        <v>337</v>
      </c>
      <c r="E4610" s="420">
        <v>48684</v>
      </c>
      <c r="F4610" s="413">
        <v>111.01</v>
      </c>
      <c r="G4610" s="414">
        <f t="shared" ref="G4610:G4673" si="144">+E4610/F4610</f>
        <v>438.55508512746599</v>
      </c>
      <c r="H4610" s="415">
        <f t="shared" ref="H4610:H4673" si="145">IF(D4610="TB",G4610/200,IF(D4610="LT",G4610,"VER"))</f>
        <v>2.19277542563733</v>
      </c>
    </row>
    <row r="4611" spans="1:8" ht="15" hidden="1" thickBot="1">
      <c r="A4611" s="409">
        <v>202203</v>
      </c>
      <c r="B4611" s="416" t="s">
        <v>648</v>
      </c>
      <c r="C4611" s="417" t="s">
        <v>480</v>
      </c>
      <c r="D4611" s="418" t="s">
        <v>339</v>
      </c>
      <c r="E4611" s="420">
        <v>170</v>
      </c>
      <c r="F4611" s="413">
        <v>111.01</v>
      </c>
      <c r="G4611" s="414">
        <f t="shared" si="144"/>
        <v>1.5313935681470137</v>
      </c>
      <c r="H4611" s="415">
        <f t="shared" si="145"/>
        <v>1.5313935681470137</v>
      </c>
    </row>
    <row r="4612" spans="1:8" ht="15" hidden="1" thickBot="1">
      <c r="A4612" s="409">
        <v>202203</v>
      </c>
      <c r="B4612" s="416" t="s">
        <v>649</v>
      </c>
      <c r="C4612" s="417" t="s">
        <v>480</v>
      </c>
      <c r="D4612" s="418" t="s">
        <v>337</v>
      </c>
      <c r="E4612" s="420">
        <v>33940</v>
      </c>
      <c r="F4612" s="413">
        <v>111.01</v>
      </c>
      <c r="G4612" s="414">
        <f t="shared" si="144"/>
        <v>305.73822178182144</v>
      </c>
      <c r="H4612" s="415">
        <f t="shared" si="145"/>
        <v>1.5286911089091071</v>
      </c>
    </row>
    <row r="4613" spans="1:8" ht="15" hidden="1" thickBot="1">
      <c r="A4613" s="409">
        <v>202203</v>
      </c>
      <c r="B4613" s="416" t="s">
        <v>650</v>
      </c>
      <c r="C4613" s="417" t="s">
        <v>480</v>
      </c>
      <c r="D4613" s="418" t="s">
        <v>337</v>
      </c>
      <c r="E4613" s="420">
        <v>30848</v>
      </c>
      <c r="F4613" s="413">
        <v>111.01</v>
      </c>
      <c r="G4613" s="414">
        <f t="shared" si="144"/>
        <v>277.88487523646518</v>
      </c>
      <c r="H4613" s="415">
        <f t="shared" si="145"/>
        <v>1.3894243761823259</v>
      </c>
    </row>
    <row r="4614" spans="1:8" ht="15" hidden="1" thickBot="1">
      <c r="A4614" s="409">
        <v>202203</v>
      </c>
      <c r="B4614" s="416" t="s">
        <v>651</v>
      </c>
      <c r="C4614" s="417" t="s">
        <v>480</v>
      </c>
      <c r="D4614" s="418" t="s">
        <v>339</v>
      </c>
      <c r="E4614" s="420">
        <v>154</v>
      </c>
      <c r="F4614" s="413">
        <v>111.01</v>
      </c>
      <c r="G4614" s="414">
        <f t="shared" si="144"/>
        <v>1.3872624087920007</v>
      </c>
      <c r="H4614" s="415">
        <f t="shared" si="145"/>
        <v>1.3872624087920007</v>
      </c>
    </row>
    <row r="4615" spans="1:8" ht="15" hidden="1" thickBot="1">
      <c r="A4615" s="409">
        <v>202203</v>
      </c>
      <c r="B4615" s="416" t="s">
        <v>652</v>
      </c>
      <c r="C4615" s="417" t="s">
        <v>480</v>
      </c>
      <c r="D4615" s="418" t="s">
        <v>337</v>
      </c>
      <c r="E4615" s="420">
        <v>78934</v>
      </c>
      <c r="F4615" s="413">
        <v>111.01</v>
      </c>
      <c r="G4615" s="414">
        <f t="shared" si="144"/>
        <v>711.05305828303756</v>
      </c>
      <c r="H4615" s="415">
        <f t="shared" si="145"/>
        <v>3.5552652914151879</v>
      </c>
    </row>
    <row r="4616" spans="1:8" ht="15" hidden="1" thickBot="1">
      <c r="A4616" s="409">
        <v>202203</v>
      </c>
      <c r="B4616" s="416" t="s">
        <v>653</v>
      </c>
      <c r="C4616" s="417" t="s">
        <v>480</v>
      </c>
      <c r="D4616" s="418" t="s">
        <v>339</v>
      </c>
      <c r="E4616" s="420">
        <v>395</v>
      </c>
      <c r="F4616" s="413">
        <v>111.01</v>
      </c>
      <c r="G4616" s="414">
        <f t="shared" si="144"/>
        <v>3.5582379965768847</v>
      </c>
      <c r="H4616" s="415">
        <f t="shared" si="145"/>
        <v>3.5582379965768847</v>
      </c>
    </row>
    <row r="4617" spans="1:8" ht="15" hidden="1" thickBot="1">
      <c r="A4617" s="409">
        <v>202203</v>
      </c>
      <c r="B4617" s="416" t="s">
        <v>654</v>
      </c>
      <c r="C4617" s="417" t="s">
        <v>480</v>
      </c>
      <c r="D4617" s="418" t="s">
        <v>337</v>
      </c>
      <c r="E4617" s="420">
        <v>78934</v>
      </c>
      <c r="F4617" s="413">
        <v>111.01</v>
      </c>
      <c r="G4617" s="414">
        <f t="shared" si="144"/>
        <v>711.05305828303756</v>
      </c>
      <c r="H4617" s="415">
        <f t="shared" si="145"/>
        <v>3.5552652914151879</v>
      </c>
    </row>
    <row r="4618" spans="1:8" ht="15" hidden="1" thickBot="1">
      <c r="A4618" s="409">
        <v>202203</v>
      </c>
      <c r="B4618" s="416" t="s">
        <v>655</v>
      </c>
      <c r="C4618" s="417" t="s">
        <v>480</v>
      </c>
      <c r="D4618" s="418" t="s">
        <v>337</v>
      </c>
      <c r="E4618" s="420">
        <v>33940</v>
      </c>
      <c r="F4618" s="413">
        <v>111.01</v>
      </c>
      <c r="G4618" s="414">
        <f t="shared" si="144"/>
        <v>305.73822178182144</v>
      </c>
      <c r="H4618" s="415">
        <f t="shared" si="145"/>
        <v>1.5286911089091071</v>
      </c>
    </row>
    <row r="4619" spans="1:8" ht="15" hidden="1" thickBot="1">
      <c r="A4619" s="409">
        <v>202203</v>
      </c>
      <c r="B4619" s="416" t="s">
        <v>656</v>
      </c>
      <c r="C4619" s="417" t="s">
        <v>480</v>
      </c>
      <c r="D4619" s="418" t="s">
        <v>339</v>
      </c>
      <c r="E4619" s="420">
        <v>170</v>
      </c>
      <c r="F4619" s="413">
        <v>111.01</v>
      </c>
      <c r="G4619" s="414">
        <f t="shared" si="144"/>
        <v>1.5313935681470137</v>
      </c>
      <c r="H4619" s="415">
        <f t="shared" si="145"/>
        <v>1.5313935681470137</v>
      </c>
    </row>
    <row r="4620" spans="1:8" ht="15" hidden="1" thickBot="1">
      <c r="A4620" s="409">
        <v>202203</v>
      </c>
      <c r="B4620" s="416" t="s">
        <v>657</v>
      </c>
      <c r="C4620" s="417" t="s">
        <v>480</v>
      </c>
      <c r="D4620" s="418" t="s">
        <v>337</v>
      </c>
      <c r="E4620" s="420">
        <v>77908</v>
      </c>
      <c r="F4620" s="413">
        <v>111.01</v>
      </c>
      <c r="G4620" s="414">
        <f t="shared" si="144"/>
        <v>701.81064768939734</v>
      </c>
      <c r="H4620" s="415">
        <f t="shared" si="145"/>
        <v>3.5090532384469868</v>
      </c>
    </row>
    <row r="4621" spans="1:8" ht="15" hidden="1" thickBot="1">
      <c r="A4621" s="409">
        <v>202203</v>
      </c>
      <c r="B4621" s="416" t="s">
        <v>658</v>
      </c>
      <c r="C4621" s="417" t="s">
        <v>480</v>
      </c>
      <c r="D4621" s="418" t="s">
        <v>339</v>
      </c>
      <c r="E4621" s="420">
        <v>390</v>
      </c>
      <c r="F4621" s="413">
        <v>111.01</v>
      </c>
      <c r="G4621" s="414">
        <f t="shared" si="144"/>
        <v>3.5131970092784433</v>
      </c>
      <c r="H4621" s="415">
        <f t="shared" si="145"/>
        <v>3.5131970092784433</v>
      </c>
    </row>
    <row r="4622" spans="1:8" ht="15" hidden="1" thickBot="1">
      <c r="A4622" s="409">
        <v>202203</v>
      </c>
      <c r="B4622" s="416" t="s">
        <v>659</v>
      </c>
      <c r="C4622" s="417" t="s">
        <v>480</v>
      </c>
      <c r="D4622" s="418" t="s">
        <v>337</v>
      </c>
      <c r="E4622" s="420">
        <v>70703</v>
      </c>
      <c r="F4622" s="413">
        <v>111.01</v>
      </c>
      <c r="G4622" s="414">
        <f t="shared" si="144"/>
        <v>636.90658499234303</v>
      </c>
      <c r="H4622" s="415">
        <f t="shared" si="145"/>
        <v>3.1845329249617151</v>
      </c>
    </row>
    <row r="4623" spans="1:8" ht="15" hidden="1" thickBot="1">
      <c r="A4623" s="409">
        <v>202203</v>
      </c>
      <c r="B4623" s="416" t="s">
        <v>660</v>
      </c>
      <c r="C4623" s="417" t="s">
        <v>480</v>
      </c>
      <c r="D4623" s="418" t="s">
        <v>381</v>
      </c>
      <c r="E4623" s="420">
        <v>7396</v>
      </c>
      <c r="F4623" s="413">
        <v>111.01</v>
      </c>
      <c r="G4623" s="414">
        <f t="shared" si="144"/>
        <v>66.624628411854786</v>
      </c>
      <c r="H4623" s="415" t="str">
        <f t="shared" si="145"/>
        <v>VER</v>
      </c>
    </row>
    <row r="4624" spans="1:8" ht="15" hidden="1" thickBot="1">
      <c r="A4624" s="409">
        <v>202203</v>
      </c>
      <c r="B4624" s="416" t="s">
        <v>661</v>
      </c>
      <c r="C4624" s="417" t="s">
        <v>480</v>
      </c>
      <c r="D4624" s="418" t="s">
        <v>337</v>
      </c>
      <c r="E4624" s="420">
        <v>77908</v>
      </c>
      <c r="F4624" s="413">
        <v>111.01</v>
      </c>
      <c r="G4624" s="414">
        <f t="shared" si="144"/>
        <v>701.81064768939734</v>
      </c>
      <c r="H4624" s="415">
        <f t="shared" si="145"/>
        <v>3.5090532384469868</v>
      </c>
    </row>
    <row r="4625" spans="1:8" ht="15" hidden="1" thickBot="1">
      <c r="A4625" s="409">
        <v>202203</v>
      </c>
      <c r="B4625" s="416" t="s">
        <v>662</v>
      </c>
      <c r="C4625" s="417" t="s">
        <v>480</v>
      </c>
      <c r="D4625" s="418" t="s">
        <v>339</v>
      </c>
      <c r="E4625" s="420">
        <v>390</v>
      </c>
      <c r="F4625" s="413">
        <v>111.01</v>
      </c>
      <c r="G4625" s="414">
        <f t="shared" si="144"/>
        <v>3.5131970092784433</v>
      </c>
      <c r="H4625" s="415">
        <f t="shared" si="145"/>
        <v>3.5131970092784433</v>
      </c>
    </row>
    <row r="4626" spans="1:8" ht="15" hidden="1" thickBot="1">
      <c r="A4626" s="409">
        <v>202203</v>
      </c>
      <c r="B4626" s="416" t="s">
        <v>663</v>
      </c>
      <c r="C4626" s="417" t="s">
        <v>480</v>
      </c>
      <c r="D4626" s="418" t="s">
        <v>337</v>
      </c>
      <c r="E4626" s="420">
        <v>77908</v>
      </c>
      <c r="F4626" s="413">
        <v>111.01</v>
      </c>
      <c r="G4626" s="414">
        <f t="shared" si="144"/>
        <v>701.81064768939734</v>
      </c>
      <c r="H4626" s="415">
        <f t="shared" si="145"/>
        <v>3.5090532384469868</v>
      </c>
    </row>
    <row r="4627" spans="1:8" ht="15" hidden="1" thickBot="1">
      <c r="A4627" s="409">
        <v>202203</v>
      </c>
      <c r="B4627" s="416" t="s">
        <v>664</v>
      </c>
      <c r="C4627" s="417" t="s">
        <v>480</v>
      </c>
      <c r="D4627" s="418" t="s">
        <v>337</v>
      </c>
      <c r="E4627" s="420">
        <v>68011</v>
      </c>
      <c r="F4627" s="413">
        <v>111.01</v>
      </c>
      <c r="G4627" s="414">
        <f t="shared" si="144"/>
        <v>612.6565174308621</v>
      </c>
      <c r="H4627" s="415">
        <f t="shared" si="145"/>
        <v>3.0632825871543106</v>
      </c>
    </row>
    <row r="4628" spans="1:8" ht="15" hidden="1" thickBot="1">
      <c r="A4628" s="409">
        <v>202203</v>
      </c>
      <c r="B4628" s="416" t="s">
        <v>665</v>
      </c>
      <c r="C4628" s="417" t="s">
        <v>480</v>
      </c>
      <c r="D4628" s="418" t="s">
        <v>339</v>
      </c>
      <c r="E4628" s="420">
        <v>340</v>
      </c>
      <c r="F4628" s="413">
        <v>111.01</v>
      </c>
      <c r="G4628" s="414">
        <f t="shared" si="144"/>
        <v>3.0627871362940273</v>
      </c>
      <c r="H4628" s="415">
        <f t="shared" si="145"/>
        <v>3.0627871362940273</v>
      </c>
    </row>
    <row r="4629" spans="1:8" ht="15" hidden="1" thickBot="1">
      <c r="A4629" s="409">
        <v>202203</v>
      </c>
      <c r="B4629" s="416" t="s">
        <v>666</v>
      </c>
      <c r="C4629" s="417" t="s">
        <v>480</v>
      </c>
      <c r="D4629" s="418" t="s">
        <v>337</v>
      </c>
      <c r="E4629" s="420">
        <v>77908</v>
      </c>
      <c r="F4629" s="413">
        <v>111.01</v>
      </c>
      <c r="G4629" s="414">
        <f t="shared" si="144"/>
        <v>701.81064768939734</v>
      </c>
      <c r="H4629" s="415">
        <f t="shared" si="145"/>
        <v>3.5090532384469868</v>
      </c>
    </row>
    <row r="4630" spans="1:8" ht="15" hidden="1" thickBot="1">
      <c r="A4630" s="409">
        <v>202203</v>
      </c>
      <c r="B4630" s="416" t="s">
        <v>667</v>
      </c>
      <c r="C4630" s="417" t="s">
        <v>480</v>
      </c>
      <c r="D4630" s="418" t="s">
        <v>350</v>
      </c>
      <c r="E4630" s="420">
        <v>0.01</v>
      </c>
      <c r="F4630" s="413">
        <v>111.01</v>
      </c>
      <c r="G4630" s="414">
        <f t="shared" si="144"/>
        <v>9.0081974596883157E-5</v>
      </c>
      <c r="H4630" s="415" t="str">
        <f t="shared" si="145"/>
        <v>VER</v>
      </c>
    </row>
    <row r="4631" spans="1:8" ht="15" hidden="1" thickBot="1">
      <c r="A4631" s="409">
        <v>202203</v>
      </c>
      <c r="B4631" s="416" t="s">
        <v>668</v>
      </c>
      <c r="C4631" s="417" t="s">
        <v>480</v>
      </c>
      <c r="D4631" s="418" t="s">
        <v>337</v>
      </c>
      <c r="E4631" s="420">
        <v>57216</v>
      </c>
      <c r="F4631" s="413">
        <v>111.01</v>
      </c>
      <c r="G4631" s="414">
        <f t="shared" si="144"/>
        <v>515.41302585352673</v>
      </c>
      <c r="H4631" s="415">
        <f t="shared" si="145"/>
        <v>2.5770651292676336</v>
      </c>
    </row>
    <row r="4632" spans="1:8" ht="15" hidden="1" thickBot="1">
      <c r="A4632" s="409">
        <v>202203</v>
      </c>
      <c r="B4632" s="416" t="s">
        <v>669</v>
      </c>
      <c r="C4632" s="417" t="s">
        <v>480</v>
      </c>
      <c r="D4632" s="418" t="s">
        <v>339</v>
      </c>
      <c r="E4632" s="420">
        <v>286</v>
      </c>
      <c r="F4632" s="413">
        <v>111.01</v>
      </c>
      <c r="G4632" s="414">
        <f t="shared" si="144"/>
        <v>2.5763444734708583</v>
      </c>
      <c r="H4632" s="415">
        <f t="shared" si="145"/>
        <v>2.5763444734708583</v>
      </c>
    </row>
    <row r="4633" spans="1:8" ht="15" hidden="1" thickBot="1">
      <c r="A4633" s="409">
        <v>202203</v>
      </c>
      <c r="B4633" s="416" t="s">
        <v>670</v>
      </c>
      <c r="C4633" s="417" t="s">
        <v>480</v>
      </c>
      <c r="D4633" s="418" t="s">
        <v>337</v>
      </c>
      <c r="E4633" s="420">
        <v>57216</v>
      </c>
      <c r="F4633" s="413">
        <v>111.01</v>
      </c>
      <c r="G4633" s="414">
        <f t="shared" si="144"/>
        <v>515.41302585352673</v>
      </c>
      <c r="H4633" s="415">
        <f t="shared" si="145"/>
        <v>2.5770651292676336</v>
      </c>
    </row>
    <row r="4634" spans="1:8" ht="15" hidden="1" thickBot="1">
      <c r="A4634" s="409">
        <v>202203</v>
      </c>
      <c r="B4634" s="416" t="s">
        <v>671</v>
      </c>
      <c r="C4634" s="417" t="s">
        <v>672</v>
      </c>
      <c r="D4634" s="418" t="s">
        <v>374</v>
      </c>
      <c r="E4634" s="420">
        <v>514</v>
      </c>
      <c r="F4634" s="413">
        <v>111.01</v>
      </c>
      <c r="G4634" s="414">
        <f t="shared" si="144"/>
        <v>4.6302134942797943</v>
      </c>
      <c r="H4634" s="415" t="str">
        <f t="shared" si="145"/>
        <v>VER</v>
      </c>
    </row>
    <row r="4635" spans="1:8" ht="15" hidden="1" thickBot="1">
      <c r="A4635" s="409">
        <v>202203</v>
      </c>
      <c r="B4635" s="416" t="s">
        <v>673</v>
      </c>
      <c r="C4635" s="417" t="s">
        <v>674</v>
      </c>
      <c r="D4635" s="418" t="s">
        <v>374</v>
      </c>
      <c r="E4635" s="420">
        <v>16.75</v>
      </c>
      <c r="F4635" s="413">
        <v>111.01</v>
      </c>
      <c r="G4635" s="414">
        <f t="shared" si="144"/>
        <v>0.1508873074497793</v>
      </c>
      <c r="H4635" s="415" t="str">
        <f t="shared" si="145"/>
        <v>VER</v>
      </c>
    </row>
    <row r="4636" spans="1:8" ht="15" hidden="1" thickBot="1">
      <c r="A4636" s="409">
        <v>202203</v>
      </c>
      <c r="B4636" s="416" t="s">
        <v>675</v>
      </c>
      <c r="C4636" s="417" t="s">
        <v>676</v>
      </c>
      <c r="D4636" s="418" t="s">
        <v>337</v>
      </c>
      <c r="E4636" s="420">
        <v>40324</v>
      </c>
      <c r="F4636" s="413">
        <v>111.01</v>
      </c>
      <c r="G4636" s="414">
        <f t="shared" si="144"/>
        <v>363.24655436447165</v>
      </c>
      <c r="H4636" s="415">
        <f t="shared" si="145"/>
        <v>1.8162327718223583</v>
      </c>
    </row>
    <row r="4637" spans="1:8" ht="15" hidden="1" thickBot="1">
      <c r="A4637" s="409">
        <v>202203</v>
      </c>
      <c r="B4637" s="416" t="s">
        <v>677</v>
      </c>
      <c r="C4637" s="417" t="s">
        <v>676</v>
      </c>
      <c r="D4637" s="418" t="s">
        <v>339</v>
      </c>
      <c r="E4637" s="420">
        <v>202</v>
      </c>
      <c r="F4637" s="413">
        <v>111.01</v>
      </c>
      <c r="G4637" s="414">
        <f t="shared" si="144"/>
        <v>1.8196558868570398</v>
      </c>
      <c r="H4637" s="415">
        <f t="shared" si="145"/>
        <v>1.8196558868570398</v>
      </c>
    </row>
    <row r="4638" spans="1:8" ht="15" hidden="1" thickBot="1">
      <c r="A4638" s="409">
        <v>202203</v>
      </c>
      <c r="B4638" s="416" t="s">
        <v>678</v>
      </c>
      <c r="C4638" s="417" t="s">
        <v>679</v>
      </c>
      <c r="D4638" s="418" t="s">
        <v>337</v>
      </c>
      <c r="E4638" s="420">
        <v>23740</v>
      </c>
      <c r="F4638" s="413">
        <v>111.01</v>
      </c>
      <c r="G4638" s="414">
        <f t="shared" si="144"/>
        <v>213.85460769300062</v>
      </c>
      <c r="H4638" s="415">
        <f t="shared" si="145"/>
        <v>1.0692730384650031</v>
      </c>
    </row>
    <row r="4639" spans="1:8" ht="15" hidden="1" thickBot="1">
      <c r="A4639" s="409">
        <v>202203</v>
      </c>
      <c r="B4639" s="416" t="s">
        <v>680</v>
      </c>
      <c r="C4639" s="417" t="s">
        <v>679</v>
      </c>
      <c r="D4639" s="418" t="s">
        <v>339</v>
      </c>
      <c r="E4639" s="420">
        <v>119</v>
      </c>
      <c r="F4639" s="413">
        <v>111.01</v>
      </c>
      <c r="G4639" s="414">
        <f t="shared" si="144"/>
        <v>1.0719754977029097</v>
      </c>
      <c r="H4639" s="415">
        <f t="shared" si="145"/>
        <v>1.0719754977029097</v>
      </c>
    </row>
    <row r="4640" spans="1:8" ht="15" hidden="1" thickBot="1">
      <c r="A4640" s="409">
        <v>202203</v>
      </c>
      <c r="B4640" s="416" t="s">
        <v>681</v>
      </c>
      <c r="C4640" s="417" t="s">
        <v>388</v>
      </c>
      <c r="D4640" s="418" t="s">
        <v>337</v>
      </c>
      <c r="E4640" s="420">
        <v>84940</v>
      </c>
      <c r="F4640" s="413">
        <v>111.01</v>
      </c>
      <c r="G4640" s="414">
        <f t="shared" si="144"/>
        <v>765.15629222592554</v>
      </c>
      <c r="H4640" s="415">
        <f t="shared" si="145"/>
        <v>3.8257814611296279</v>
      </c>
    </row>
    <row r="4641" spans="1:8" ht="15" hidden="1" thickBot="1">
      <c r="A4641" s="409">
        <v>202203</v>
      </c>
      <c r="B4641" s="416" t="s">
        <v>682</v>
      </c>
      <c r="C4641" s="417" t="s">
        <v>388</v>
      </c>
      <c r="D4641" s="418" t="s">
        <v>339</v>
      </c>
      <c r="E4641" s="420">
        <v>425</v>
      </c>
      <c r="F4641" s="413">
        <v>111.01</v>
      </c>
      <c r="G4641" s="414">
        <f t="shared" si="144"/>
        <v>3.8284839203675345</v>
      </c>
      <c r="H4641" s="415">
        <f t="shared" si="145"/>
        <v>3.8284839203675345</v>
      </c>
    </row>
    <row r="4642" spans="1:8" ht="15" hidden="1" thickBot="1">
      <c r="A4642" s="409">
        <v>202203</v>
      </c>
      <c r="B4642" s="416" t="s">
        <v>683</v>
      </c>
      <c r="C4642" s="417" t="s">
        <v>388</v>
      </c>
      <c r="D4642" s="418" t="s">
        <v>337</v>
      </c>
      <c r="E4642" s="420">
        <v>84940</v>
      </c>
      <c r="F4642" s="413">
        <v>111.01</v>
      </c>
      <c r="G4642" s="414">
        <f t="shared" si="144"/>
        <v>765.15629222592554</v>
      </c>
      <c r="H4642" s="415">
        <f t="shared" si="145"/>
        <v>3.8257814611296279</v>
      </c>
    </row>
    <row r="4643" spans="1:8" ht="15" hidden="1" thickBot="1">
      <c r="A4643" s="409">
        <v>202203</v>
      </c>
      <c r="B4643" s="416" t="s">
        <v>684</v>
      </c>
      <c r="C4643" s="417" t="s">
        <v>388</v>
      </c>
      <c r="D4643" s="418" t="s">
        <v>339</v>
      </c>
      <c r="E4643" s="420">
        <v>300</v>
      </c>
      <c r="F4643" s="413">
        <v>111.01</v>
      </c>
      <c r="G4643" s="414">
        <f t="shared" si="144"/>
        <v>2.7024592379064947</v>
      </c>
      <c r="H4643" s="415">
        <f t="shared" si="145"/>
        <v>2.7024592379064947</v>
      </c>
    </row>
    <row r="4644" spans="1:8" ht="15" hidden="1" thickBot="1">
      <c r="A4644" s="409">
        <v>202203</v>
      </c>
      <c r="B4644" s="416" t="s">
        <v>685</v>
      </c>
      <c r="C4644" s="417" t="s">
        <v>388</v>
      </c>
      <c r="D4644" s="418" t="s">
        <v>339</v>
      </c>
      <c r="E4644" s="420">
        <v>300</v>
      </c>
      <c r="F4644" s="413">
        <v>111.01</v>
      </c>
      <c r="G4644" s="414">
        <f t="shared" si="144"/>
        <v>2.7024592379064947</v>
      </c>
      <c r="H4644" s="415">
        <f t="shared" si="145"/>
        <v>2.7024592379064947</v>
      </c>
    </row>
    <row r="4645" spans="1:8" ht="15" hidden="1" thickBot="1">
      <c r="A4645" s="409">
        <v>202203</v>
      </c>
      <c r="B4645" s="416" t="s">
        <v>686</v>
      </c>
      <c r="C4645" s="417" t="s">
        <v>388</v>
      </c>
      <c r="D4645" s="418" t="s">
        <v>339</v>
      </c>
      <c r="E4645" s="420">
        <v>178</v>
      </c>
      <c r="F4645" s="413">
        <v>111.01</v>
      </c>
      <c r="G4645" s="414">
        <f t="shared" si="144"/>
        <v>1.6034591478245201</v>
      </c>
      <c r="H4645" s="415">
        <f t="shared" si="145"/>
        <v>1.6034591478245201</v>
      </c>
    </row>
    <row r="4646" spans="1:8" ht="15" hidden="1" thickBot="1">
      <c r="A4646" s="409">
        <v>202203</v>
      </c>
      <c r="B4646" s="416" t="s">
        <v>687</v>
      </c>
      <c r="C4646" s="417" t="s">
        <v>388</v>
      </c>
      <c r="D4646" s="418" t="s">
        <v>337</v>
      </c>
      <c r="E4646" s="420">
        <v>67205</v>
      </c>
      <c r="F4646" s="413">
        <v>111.01</v>
      </c>
      <c r="G4646" s="414">
        <f t="shared" si="144"/>
        <v>605.39591027835331</v>
      </c>
      <c r="H4646" s="415">
        <f t="shared" si="145"/>
        <v>3.0269795513917668</v>
      </c>
    </row>
    <row r="4647" spans="1:8" ht="15" hidden="1" thickBot="1">
      <c r="A4647" s="409">
        <v>202203</v>
      </c>
      <c r="B4647" s="416" t="s">
        <v>688</v>
      </c>
      <c r="C4647" s="417" t="s">
        <v>388</v>
      </c>
      <c r="D4647" s="418" t="s">
        <v>339</v>
      </c>
      <c r="E4647" s="420">
        <v>336</v>
      </c>
      <c r="F4647" s="413">
        <v>111.01</v>
      </c>
      <c r="G4647" s="414">
        <f t="shared" si="144"/>
        <v>3.0267543464552742</v>
      </c>
      <c r="H4647" s="415">
        <f t="shared" si="145"/>
        <v>3.0267543464552742</v>
      </c>
    </row>
    <row r="4648" spans="1:8" ht="15" hidden="1" thickBot="1">
      <c r="A4648" s="409">
        <v>202203</v>
      </c>
      <c r="B4648" s="416" t="s">
        <v>689</v>
      </c>
      <c r="C4648" s="417" t="s">
        <v>388</v>
      </c>
      <c r="D4648" s="418" t="s">
        <v>337</v>
      </c>
      <c r="E4648" s="420">
        <v>54170</v>
      </c>
      <c r="F4648" s="413">
        <v>111.01</v>
      </c>
      <c r="G4648" s="414">
        <f t="shared" si="144"/>
        <v>487.97405639131608</v>
      </c>
      <c r="H4648" s="415">
        <f t="shared" si="145"/>
        <v>2.4398702819565803</v>
      </c>
    </row>
    <row r="4649" spans="1:8" ht="15" hidden="1" thickBot="1">
      <c r="A4649" s="409">
        <v>202203</v>
      </c>
      <c r="B4649" s="416" t="s">
        <v>690</v>
      </c>
      <c r="C4649" s="417" t="s">
        <v>388</v>
      </c>
      <c r="D4649" s="418" t="s">
        <v>339</v>
      </c>
      <c r="E4649" s="420">
        <v>271</v>
      </c>
      <c r="F4649" s="413">
        <v>111.01</v>
      </c>
      <c r="G4649" s="414">
        <f t="shared" si="144"/>
        <v>2.4412215115755336</v>
      </c>
      <c r="H4649" s="415">
        <f t="shared" si="145"/>
        <v>2.4412215115755336</v>
      </c>
    </row>
    <row r="4650" spans="1:8" ht="15" hidden="1" thickBot="1">
      <c r="A4650" s="409">
        <v>202203</v>
      </c>
      <c r="B4650" s="416" t="s">
        <v>691</v>
      </c>
      <c r="C4650" s="417" t="s">
        <v>388</v>
      </c>
      <c r="D4650" s="418" t="s">
        <v>337</v>
      </c>
      <c r="E4650" s="420">
        <v>67735</v>
      </c>
      <c r="F4650" s="413">
        <v>111.01</v>
      </c>
      <c r="G4650" s="414">
        <f t="shared" si="144"/>
        <v>610.1702549319881</v>
      </c>
      <c r="H4650" s="415">
        <f t="shared" si="145"/>
        <v>3.0508512746599403</v>
      </c>
    </row>
    <row r="4651" spans="1:8" ht="15" hidden="1" thickBot="1">
      <c r="A4651" s="409">
        <v>202203</v>
      </c>
      <c r="B4651" s="416" t="s">
        <v>692</v>
      </c>
      <c r="C4651" s="417" t="s">
        <v>388</v>
      </c>
      <c r="D4651" s="418" t="s">
        <v>339</v>
      </c>
      <c r="E4651" s="420">
        <v>246</v>
      </c>
      <c r="F4651" s="413">
        <v>111.01</v>
      </c>
      <c r="G4651" s="414">
        <f t="shared" si="144"/>
        <v>2.2160165750833256</v>
      </c>
      <c r="H4651" s="415">
        <f t="shared" si="145"/>
        <v>2.2160165750833256</v>
      </c>
    </row>
    <row r="4652" spans="1:8" ht="15" hidden="1" thickBot="1">
      <c r="A4652" s="409">
        <v>202203</v>
      </c>
      <c r="B4652" s="416" t="s">
        <v>693</v>
      </c>
      <c r="C4652" s="417" t="s">
        <v>388</v>
      </c>
      <c r="D4652" s="418" t="s">
        <v>337</v>
      </c>
      <c r="E4652" s="420">
        <v>14265</v>
      </c>
      <c r="F4652" s="413">
        <v>111.01</v>
      </c>
      <c r="G4652" s="414">
        <f t="shared" si="144"/>
        <v>128.50193676245382</v>
      </c>
      <c r="H4652" s="415">
        <f t="shared" si="145"/>
        <v>0.64250968381226914</v>
      </c>
    </row>
    <row r="4653" spans="1:8" ht="15" hidden="1" thickBot="1">
      <c r="A4653" s="409">
        <v>202203</v>
      </c>
      <c r="B4653" s="416" t="s">
        <v>694</v>
      </c>
      <c r="C4653" s="417" t="s">
        <v>388</v>
      </c>
      <c r="D4653" s="418" t="s">
        <v>339</v>
      </c>
      <c r="E4653" s="420">
        <v>71.27</v>
      </c>
      <c r="F4653" s="413">
        <v>111.01</v>
      </c>
      <c r="G4653" s="414">
        <f t="shared" si="144"/>
        <v>0.64201423295198623</v>
      </c>
      <c r="H4653" s="415">
        <f t="shared" si="145"/>
        <v>0.64201423295198623</v>
      </c>
    </row>
    <row r="4654" spans="1:8" ht="15" hidden="1" thickBot="1">
      <c r="A4654" s="409">
        <v>202203</v>
      </c>
      <c r="B4654" s="416" t="s">
        <v>695</v>
      </c>
      <c r="C4654" s="417" t="s">
        <v>388</v>
      </c>
      <c r="D4654" s="418" t="s">
        <v>337</v>
      </c>
      <c r="E4654" s="420">
        <v>43471</v>
      </c>
      <c r="F4654" s="413">
        <v>111.01</v>
      </c>
      <c r="G4654" s="414">
        <f t="shared" si="144"/>
        <v>391.59535177011077</v>
      </c>
      <c r="H4654" s="415">
        <f t="shared" si="145"/>
        <v>1.9579767588505539</v>
      </c>
    </row>
    <row r="4655" spans="1:8" ht="15" hidden="1" thickBot="1">
      <c r="A4655" s="409">
        <v>202203</v>
      </c>
      <c r="B4655" s="416" t="s">
        <v>696</v>
      </c>
      <c r="C4655" s="417" t="s">
        <v>388</v>
      </c>
      <c r="D4655" s="418" t="s">
        <v>339</v>
      </c>
      <c r="E4655" s="420">
        <v>246</v>
      </c>
      <c r="F4655" s="413">
        <v>111.01</v>
      </c>
      <c r="G4655" s="414">
        <f t="shared" si="144"/>
        <v>2.2160165750833256</v>
      </c>
      <c r="H4655" s="415">
        <f t="shared" si="145"/>
        <v>2.2160165750833256</v>
      </c>
    </row>
    <row r="4656" spans="1:8" ht="15" hidden="1" thickBot="1">
      <c r="A4656" s="409">
        <v>202203</v>
      </c>
      <c r="B4656" s="416" t="s">
        <v>697</v>
      </c>
      <c r="C4656" s="417" t="s">
        <v>388</v>
      </c>
      <c r="D4656" s="418" t="s">
        <v>337</v>
      </c>
      <c r="E4656" s="420">
        <v>44718</v>
      </c>
      <c r="F4656" s="413">
        <v>111.01</v>
      </c>
      <c r="G4656" s="414">
        <f t="shared" si="144"/>
        <v>402.82857400234212</v>
      </c>
      <c r="H4656" s="415">
        <f t="shared" si="145"/>
        <v>2.0141428700117108</v>
      </c>
    </row>
    <row r="4657" spans="1:8" ht="15" hidden="1" thickBot="1">
      <c r="A4657" s="409">
        <v>202203</v>
      </c>
      <c r="B4657" s="416" t="s">
        <v>698</v>
      </c>
      <c r="C4657" s="417" t="s">
        <v>388</v>
      </c>
      <c r="D4657" s="418" t="s">
        <v>337</v>
      </c>
      <c r="E4657" s="420">
        <v>70956</v>
      </c>
      <c r="F4657" s="413">
        <v>111.01</v>
      </c>
      <c r="G4657" s="414">
        <f t="shared" si="144"/>
        <v>639.18565894964411</v>
      </c>
      <c r="H4657" s="415">
        <f t="shared" si="145"/>
        <v>3.1959282947482204</v>
      </c>
    </row>
    <row r="4658" spans="1:8" ht="15" hidden="1" thickBot="1">
      <c r="A4658" s="409">
        <v>202203</v>
      </c>
      <c r="B4658" s="416" t="s">
        <v>699</v>
      </c>
      <c r="C4658" s="417" t="s">
        <v>388</v>
      </c>
      <c r="D4658" s="418" t="s">
        <v>339</v>
      </c>
      <c r="E4658" s="420">
        <v>355</v>
      </c>
      <c r="F4658" s="413">
        <v>111.01</v>
      </c>
      <c r="G4658" s="414">
        <f t="shared" si="144"/>
        <v>3.197910098189352</v>
      </c>
      <c r="H4658" s="415">
        <f t="shared" si="145"/>
        <v>3.197910098189352</v>
      </c>
    </row>
    <row r="4659" spans="1:8" ht="15" hidden="1" thickBot="1">
      <c r="A4659" s="409">
        <v>202203</v>
      </c>
      <c r="B4659" s="416" t="s">
        <v>700</v>
      </c>
      <c r="C4659" s="417" t="s">
        <v>388</v>
      </c>
      <c r="D4659" s="418" t="s">
        <v>337</v>
      </c>
      <c r="E4659" s="420">
        <v>44592</v>
      </c>
      <c r="F4659" s="413">
        <v>111.01</v>
      </c>
      <c r="G4659" s="414">
        <f t="shared" si="144"/>
        <v>401.69354112242138</v>
      </c>
      <c r="H4659" s="415">
        <f t="shared" si="145"/>
        <v>2.008467705612107</v>
      </c>
    </row>
    <row r="4660" spans="1:8" ht="15" hidden="1" thickBot="1">
      <c r="A4660" s="409">
        <v>202203</v>
      </c>
      <c r="B4660" s="416" t="s">
        <v>701</v>
      </c>
      <c r="C4660" s="417" t="s">
        <v>388</v>
      </c>
      <c r="D4660" s="418" t="s">
        <v>337</v>
      </c>
      <c r="E4660" s="420">
        <v>62477</v>
      </c>
      <c r="F4660" s="413">
        <v>111.01</v>
      </c>
      <c r="G4660" s="414">
        <f t="shared" si="144"/>
        <v>562.80515268894692</v>
      </c>
      <c r="H4660" s="415">
        <f t="shared" si="145"/>
        <v>2.8140257634447345</v>
      </c>
    </row>
    <row r="4661" spans="1:8" ht="15" hidden="1" thickBot="1">
      <c r="A4661" s="409">
        <v>202203</v>
      </c>
      <c r="B4661" s="416" t="s">
        <v>702</v>
      </c>
      <c r="C4661" s="417" t="s">
        <v>388</v>
      </c>
      <c r="D4661" s="418" t="s">
        <v>339</v>
      </c>
      <c r="E4661" s="420">
        <v>312</v>
      </c>
      <c r="F4661" s="413">
        <v>111.01</v>
      </c>
      <c r="G4661" s="414">
        <f t="shared" si="144"/>
        <v>2.8105576074227545</v>
      </c>
      <c r="H4661" s="415">
        <f t="shared" si="145"/>
        <v>2.8105576074227545</v>
      </c>
    </row>
    <row r="4662" spans="1:8" ht="15" hidden="1" thickBot="1">
      <c r="A4662" s="409">
        <v>202203</v>
      </c>
      <c r="B4662" s="416" t="s">
        <v>703</v>
      </c>
      <c r="C4662" s="417" t="s">
        <v>388</v>
      </c>
      <c r="D4662" s="418" t="s">
        <v>337</v>
      </c>
      <c r="E4662" s="420">
        <v>62786</v>
      </c>
      <c r="F4662" s="413">
        <v>111.01</v>
      </c>
      <c r="G4662" s="414">
        <f t="shared" si="144"/>
        <v>565.58868570399056</v>
      </c>
      <c r="H4662" s="415">
        <f t="shared" si="145"/>
        <v>2.8279434285199527</v>
      </c>
    </row>
    <row r="4663" spans="1:8" ht="15" hidden="1" thickBot="1">
      <c r="A4663" s="409">
        <v>202203</v>
      </c>
      <c r="B4663" s="416" t="s">
        <v>704</v>
      </c>
      <c r="C4663" s="417" t="s">
        <v>388</v>
      </c>
      <c r="D4663" s="418" t="s">
        <v>337</v>
      </c>
      <c r="E4663" s="420">
        <v>54324</v>
      </c>
      <c r="F4663" s="413">
        <v>111.01</v>
      </c>
      <c r="G4663" s="414">
        <f t="shared" si="144"/>
        <v>489.36131880010805</v>
      </c>
      <c r="H4663" s="415">
        <f t="shared" si="145"/>
        <v>2.4468065940005403</v>
      </c>
    </row>
    <row r="4664" spans="1:8" ht="15" hidden="1" thickBot="1">
      <c r="A4664" s="409">
        <v>202203</v>
      </c>
      <c r="B4664" s="416" t="s">
        <v>705</v>
      </c>
      <c r="C4664" s="417" t="s">
        <v>388</v>
      </c>
      <c r="D4664" s="418" t="s">
        <v>339</v>
      </c>
      <c r="E4664" s="420">
        <v>272</v>
      </c>
      <c r="F4664" s="413">
        <v>111.01</v>
      </c>
      <c r="G4664" s="414">
        <f t="shared" si="144"/>
        <v>2.4502297090352219</v>
      </c>
      <c r="H4664" s="415">
        <f t="shared" si="145"/>
        <v>2.4502297090352219</v>
      </c>
    </row>
    <row r="4665" spans="1:8" ht="15" hidden="1" thickBot="1">
      <c r="A4665" s="409">
        <v>202203</v>
      </c>
      <c r="B4665" s="416" t="s">
        <v>706</v>
      </c>
      <c r="C4665" s="417" t="s">
        <v>388</v>
      </c>
      <c r="D4665" s="418" t="s">
        <v>337</v>
      </c>
      <c r="E4665" s="420">
        <v>225064</v>
      </c>
      <c r="F4665" s="413">
        <v>111.01</v>
      </c>
      <c r="G4665" s="414">
        <f t="shared" si="144"/>
        <v>2027.4209530672911</v>
      </c>
      <c r="H4665" s="415">
        <f t="shared" si="145"/>
        <v>10.137104765336455</v>
      </c>
    </row>
    <row r="4666" spans="1:8" ht="15" hidden="1" thickBot="1">
      <c r="A4666" s="409">
        <v>202203</v>
      </c>
      <c r="B4666" s="416" t="s">
        <v>707</v>
      </c>
      <c r="C4666" s="417" t="s">
        <v>388</v>
      </c>
      <c r="D4666" s="418" t="s">
        <v>337</v>
      </c>
      <c r="E4666" s="420">
        <v>61132</v>
      </c>
      <c r="F4666" s="413">
        <v>111.01</v>
      </c>
      <c r="G4666" s="414">
        <f t="shared" si="144"/>
        <v>550.6891271056661</v>
      </c>
      <c r="H4666" s="415">
        <f t="shared" si="145"/>
        <v>2.7534456355283305</v>
      </c>
    </row>
    <row r="4667" spans="1:8" ht="15" hidden="1" thickBot="1">
      <c r="A4667" s="409">
        <v>202203</v>
      </c>
      <c r="B4667" s="416" t="s">
        <v>708</v>
      </c>
      <c r="C4667" s="417" t="s">
        <v>388</v>
      </c>
      <c r="D4667" s="418" t="s">
        <v>339</v>
      </c>
      <c r="E4667" s="420">
        <v>306</v>
      </c>
      <c r="F4667" s="413">
        <v>111.01</v>
      </c>
      <c r="G4667" s="414">
        <f t="shared" si="144"/>
        <v>2.7565084226646248</v>
      </c>
      <c r="H4667" s="415">
        <f t="shared" si="145"/>
        <v>2.7565084226646248</v>
      </c>
    </row>
    <row r="4668" spans="1:8" ht="15" hidden="1" thickBot="1">
      <c r="A4668" s="409">
        <v>202203</v>
      </c>
      <c r="B4668" s="416" t="s">
        <v>709</v>
      </c>
      <c r="C4668" s="417" t="s">
        <v>388</v>
      </c>
      <c r="D4668" s="418" t="s">
        <v>337</v>
      </c>
      <c r="E4668" s="420">
        <v>54170</v>
      </c>
      <c r="F4668" s="413">
        <v>111.01</v>
      </c>
      <c r="G4668" s="414">
        <f t="shared" si="144"/>
        <v>487.97405639131608</v>
      </c>
      <c r="H4668" s="415">
        <f t="shared" si="145"/>
        <v>2.4398702819565803</v>
      </c>
    </row>
    <row r="4669" spans="1:8" ht="15" hidden="1" thickBot="1">
      <c r="A4669" s="409">
        <v>202203</v>
      </c>
      <c r="B4669" s="416" t="s">
        <v>710</v>
      </c>
      <c r="C4669" s="417" t="s">
        <v>388</v>
      </c>
      <c r="D4669" s="418" t="s">
        <v>339</v>
      </c>
      <c r="E4669" s="420">
        <v>271</v>
      </c>
      <c r="F4669" s="413">
        <v>111.01</v>
      </c>
      <c r="G4669" s="414">
        <f t="shared" si="144"/>
        <v>2.4412215115755336</v>
      </c>
      <c r="H4669" s="415">
        <f t="shared" si="145"/>
        <v>2.4412215115755336</v>
      </c>
    </row>
    <row r="4670" spans="1:8" ht="15" hidden="1" thickBot="1">
      <c r="A4670" s="409">
        <v>202203</v>
      </c>
      <c r="B4670" s="416" t="s">
        <v>711</v>
      </c>
      <c r="C4670" s="417" t="s">
        <v>388</v>
      </c>
      <c r="D4670" s="418" t="s">
        <v>337</v>
      </c>
      <c r="E4670" s="420">
        <v>77211</v>
      </c>
      <c r="F4670" s="413">
        <v>111.01</v>
      </c>
      <c r="G4670" s="414">
        <f t="shared" si="144"/>
        <v>695.53193405999457</v>
      </c>
      <c r="H4670" s="415">
        <f t="shared" si="145"/>
        <v>3.4776596702999729</v>
      </c>
    </row>
    <row r="4671" spans="1:8" ht="15" hidden="1" thickBot="1">
      <c r="A4671" s="409">
        <v>202203</v>
      </c>
      <c r="B4671" s="416" t="s">
        <v>712</v>
      </c>
      <c r="C4671" s="417" t="s">
        <v>388</v>
      </c>
      <c r="D4671" s="418" t="s">
        <v>339</v>
      </c>
      <c r="E4671" s="420">
        <v>386</v>
      </c>
      <c r="F4671" s="413">
        <v>111.01</v>
      </c>
      <c r="G4671" s="414">
        <f t="shared" si="144"/>
        <v>3.4771642194396901</v>
      </c>
      <c r="H4671" s="415">
        <f t="shared" si="145"/>
        <v>3.4771642194396901</v>
      </c>
    </row>
    <row r="4672" spans="1:8" ht="15" hidden="1" thickBot="1">
      <c r="A4672" s="409">
        <v>202203</v>
      </c>
      <c r="B4672" s="416" t="s">
        <v>713</v>
      </c>
      <c r="C4672" s="417" t="s">
        <v>388</v>
      </c>
      <c r="D4672" s="418" t="s">
        <v>374</v>
      </c>
      <c r="E4672" s="420">
        <v>0.01</v>
      </c>
      <c r="F4672" s="413">
        <v>111.01</v>
      </c>
      <c r="G4672" s="414">
        <f t="shared" si="144"/>
        <v>9.0081974596883157E-5</v>
      </c>
      <c r="H4672" s="415" t="str">
        <f t="shared" si="145"/>
        <v>VER</v>
      </c>
    </row>
    <row r="4673" spans="1:8" ht="15" hidden="1" thickBot="1">
      <c r="A4673" s="409">
        <v>202203</v>
      </c>
      <c r="B4673" s="416" t="s">
        <v>714</v>
      </c>
      <c r="C4673" s="417" t="s">
        <v>388</v>
      </c>
      <c r="D4673" s="418" t="s">
        <v>374</v>
      </c>
      <c r="E4673" s="420">
        <v>0.01</v>
      </c>
      <c r="F4673" s="413">
        <v>111.01</v>
      </c>
      <c r="G4673" s="414">
        <f t="shared" si="144"/>
        <v>9.0081974596883157E-5</v>
      </c>
      <c r="H4673" s="415" t="str">
        <f t="shared" si="145"/>
        <v>VER</v>
      </c>
    </row>
    <row r="4674" spans="1:8" ht="15" hidden="1" thickBot="1">
      <c r="A4674" s="409">
        <v>202203</v>
      </c>
      <c r="B4674" s="416" t="s">
        <v>715</v>
      </c>
      <c r="C4674" s="417" t="s">
        <v>388</v>
      </c>
      <c r="D4674" s="418" t="s">
        <v>374</v>
      </c>
      <c r="E4674" s="420">
        <v>0.01</v>
      </c>
      <c r="F4674" s="413">
        <v>111.01</v>
      </c>
      <c r="G4674" s="414">
        <f t="shared" ref="G4674:G4737" si="146">+E4674/F4674</f>
        <v>9.0081974596883157E-5</v>
      </c>
      <c r="H4674" s="415" t="str">
        <f t="shared" ref="H4674:H4737" si="147">IF(D4674="TB",G4674/200,IF(D4674="LT",G4674,"VER"))</f>
        <v>VER</v>
      </c>
    </row>
    <row r="4675" spans="1:8" ht="15" hidden="1" thickBot="1">
      <c r="A4675" s="409">
        <v>202203</v>
      </c>
      <c r="B4675" s="416" t="s">
        <v>716</v>
      </c>
      <c r="C4675" s="417" t="s">
        <v>388</v>
      </c>
      <c r="D4675" s="418" t="s">
        <v>374</v>
      </c>
      <c r="E4675" s="420">
        <v>0.01</v>
      </c>
      <c r="F4675" s="413">
        <v>111.01</v>
      </c>
      <c r="G4675" s="414">
        <f t="shared" si="146"/>
        <v>9.0081974596883157E-5</v>
      </c>
      <c r="H4675" s="415" t="str">
        <f t="shared" si="147"/>
        <v>VER</v>
      </c>
    </row>
    <row r="4676" spans="1:8" ht="15" hidden="1" thickBot="1">
      <c r="A4676" s="409">
        <v>202203</v>
      </c>
      <c r="B4676" s="416" t="s">
        <v>717</v>
      </c>
      <c r="C4676" s="417" t="s">
        <v>388</v>
      </c>
      <c r="D4676" s="418" t="s">
        <v>337</v>
      </c>
      <c r="E4676" s="420">
        <v>60768</v>
      </c>
      <c r="F4676" s="413">
        <v>111.01</v>
      </c>
      <c r="G4676" s="414">
        <f t="shared" si="146"/>
        <v>547.4101432303396</v>
      </c>
      <c r="H4676" s="415">
        <f t="shared" si="147"/>
        <v>2.7370507161516979</v>
      </c>
    </row>
    <row r="4677" spans="1:8" ht="15" hidden="1" thickBot="1">
      <c r="A4677" s="409">
        <v>202203</v>
      </c>
      <c r="B4677" s="416" t="s">
        <v>718</v>
      </c>
      <c r="C4677" s="417" t="s">
        <v>388</v>
      </c>
      <c r="D4677" s="418" t="s">
        <v>339</v>
      </c>
      <c r="E4677" s="420">
        <v>304</v>
      </c>
      <c r="F4677" s="413">
        <v>111.01</v>
      </c>
      <c r="G4677" s="414">
        <f t="shared" si="146"/>
        <v>2.7384920277452482</v>
      </c>
      <c r="H4677" s="415">
        <f t="shared" si="147"/>
        <v>2.7384920277452482</v>
      </c>
    </row>
    <row r="4678" spans="1:8" ht="15" hidden="1" thickBot="1">
      <c r="A4678" s="409">
        <v>202203</v>
      </c>
      <c r="B4678" s="416" t="s">
        <v>719</v>
      </c>
      <c r="C4678" s="417" t="s">
        <v>388</v>
      </c>
      <c r="D4678" s="418" t="s">
        <v>337</v>
      </c>
      <c r="E4678" s="420">
        <v>196278</v>
      </c>
      <c r="F4678" s="413">
        <v>111.01</v>
      </c>
      <c r="G4678" s="414">
        <f t="shared" si="146"/>
        <v>1768.1109809927034</v>
      </c>
      <c r="H4678" s="415">
        <f t="shared" si="147"/>
        <v>8.8405549049635166</v>
      </c>
    </row>
    <row r="4679" spans="1:8" ht="15" hidden="1" thickBot="1">
      <c r="A4679" s="409">
        <v>202203</v>
      </c>
      <c r="B4679" s="416" t="s">
        <v>720</v>
      </c>
      <c r="C4679" s="417" t="s">
        <v>388</v>
      </c>
      <c r="D4679" s="418" t="s">
        <v>339</v>
      </c>
      <c r="E4679" s="420">
        <v>981</v>
      </c>
      <c r="F4679" s="413">
        <v>111.01</v>
      </c>
      <c r="G4679" s="414">
        <f t="shared" si="146"/>
        <v>8.8370417079542385</v>
      </c>
      <c r="H4679" s="415">
        <f t="shared" si="147"/>
        <v>8.8370417079542385</v>
      </c>
    </row>
    <row r="4680" spans="1:8" ht="15" hidden="1" thickBot="1">
      <c r="A4680" s="409">
        <v>202203</v>
      </c>
      <c r="B4680" s="416" t="s">
        <v>721</v>
      </c>
      <c r="C4680" s="417" t="s">
        <v>388</v>
      </c>
      <c r="D4680" s="418" t="s">
        <v>337</v>
      </c>
      <c r="E4680" s="420">
        <v>62361</v>
      </c>
      <c r="F4680" s="413">
        <v>111.01</v>
      </c>
      <c r="G4680" s="414">
        <f t="shared" si="146"/>
        <v>561.76020178362307</v>
      </c>
      <c r="H4680" s="415">
        <f t="shared" si="147"/>
        <v>2.8088010089181155</v>
      </c>
    </row>
    <row r="4681" spans="1:8" ht="15" hidden="1" thickBot="1">
      <c r="A4681" s="409">
        <v>202203</v>
      </c>
      <c r="B4681" s="416" t="s">
        <v>722</v>
      </c>
      <c r="C4681" s="417" t="s">
        <v>388</v>
      </c>
      <c r="D4681" s="418" t="s">
        <v>339</v>
      </c>
      <c r="E4681" s="420">
        <v>312</v>
      </c>
      <c r="F4681" s="413">
        <v>111.01</v>
      </c>
      <c r="G4681" s="414">
        <f t="shared" si="146"/>
        <v>2.8105576074227545</v>
      </c>
      <c r="H4681" s="415">
        <f t="shared" si="147"/>
        <v>2.8105576074227545</v>
      </c>
    </row>
    <row r="4682" spans="1:8" ht="15" hidden="1" thickBot="1">
      <c r="A4682" s="409">
        <v>202203</v>
      </c>
      <c r="B4682" s="416" t="s">
        <v>723</v>
      </c>
      <c r="C4682" s="417" t="s">
        <v>388</v>
      </c>
      <c r="D4682" s="418" t="s">
        <v>337</v>
      </c>
      <c r="E4682" s="420">
        <v>60609</v>
      </c>
      <c r="F4682" s="413">
        <v>111.01</v>
      </c>
      <c r="G4682" s="414">
        <f t="shared" si="146"/>
        <v>545.97783983424915</v>
      </c>
      <c r="H4682" s="415">
        <f t="shared" si="147"/>
        <v>2.7298891991712457</v>
      </c>
    </row>
    <row r="4683" spans="1:8" ht="15" hidden="1" thickBot="1">
      <c r="A4683" s="409">
        <v>202203</v>
      </c>
      <c r="B4683" s="416" t="s">
        <v>724</v>
      </c>
      <c r="C4683" s="417" t="s">
        <v>388</v>
      </c>
      <c r="D4683" s="418" t="s">
        <v>337</v>
      </c>
      <c r="E4683" s="420">
        <v>68531</v>
      </c>
      <c r="F4683" s="413">
        <v>111.01</v>
      </c>
      <c r="G4683" s="414">
        <f t="shared" si="146"/>
        <v>617.34078010989992</v>
      </c>
      <c r="H4683" s="415">
        <f t="shared" si="147"/>
        <v>3.0867039005494998</v>
      </c>
    </row>
    <row r="4684" spans="1:8" ht="15" hidden="1" thickBot="1">
      <c r="A4684" s="409">
        <v>202203</v>
      </c>
      <c r="B4684" s="416" t="s">
        <v>725</v>
      </c>
      <c r="C4684" s="417" t="s">
        <v>388</v>
      </c>
      <c r="D4684" s="418" t="s">
        <v>339</v>
      </c>
      <c r="E4684" s="420">
        <v>343</v>
      </c>
      <c r="F4684" s="413">
        <v>111.01</v>
      </c>
      <c r="G4684" s="414">
        <f t="shared" si="146"/>
        <v>3.0898117286730922</v>
      </c>
      <c r="H4684" s="415">
        <f t="shared" si="147"/>
        <v>3.0898117286730922</v>
      </c>
    </row>
    <row r="4685" spans="1:8" ht="15" hidden="1" thickBot="1">
      <c r="A4685" s="409">
        <v>202203</v>
      </c>
      <c r="B4685" s="416" t="s">
        <v>726</v>
      </c>
      <c r="C4685" s="417" t="s">
        <v>388</v>
      </c>
      <c r="D4685" s="418" t="s">
        <v>337</v>
      </c>
      <c r="E4685" s="420">
        <v>62361</v>
      </c>
      <c r="F4685" s="413">
        <v>111.01</v>
      </c>
      <c r="G4685" s="414">
        <f t="shared" si="146"/>
        <v>561.76020178362307</v>
      </c>
      <c r="H4685" s="415">
        <f t="shared" si="147"/>
        <v>2.8088010089181155</v>
      </c>
    </row>
    <row r="4686" spans="1:8" ht="15" hidden="1" thickBot="1">
      <c r="A4686" s="409">
        <v>202203</v>
      </c>
      <c r="B4686" s="416" t="s">
        <v>727</v>
      </c>
      <c r="C4686" s="417" t="s">
        <v>388</v>
      </c>
      <c r="D4686" s="418" t="s">
        <v>339</v>
      </c>
      <c r="E4686" s="420">
        <v>312</v>
      </c>
      <c r="F4686" s="413">
        <v>111.01</v>
      </c>
      <c r="G4686" s="414">
        <f t="shared" si="146"/>
        <v>2.8105576074227545</v>
      </c>
      <c r="H4686" s="415">
        <f t="shared" si="147"/>
        <v>2.8105576074227545</v>
      </c>
    </row>
    <row r="4687" spans="1:8" ht="15" hidden="1" thickBot="1">
      <c r="A4687" s="409">
        <v>202203</v>
      </c>
      <c r="B4687" s="416" t="s">
        <v>728</v>
      </c>
      <c r="C4687" s="417" t="s">
        <v>388</v>
      </c>
      <c r="D4687" s="418" t="s">
        <v>337</v>
      </c>
      <c r="E4687" s="420">
        <v>62361</v>
      </c>
      <c r="F4687" s="413">
        <v>111.01</v>
      </c>
      <c r="G4687" s="414">
        <f t="shared" si="146"/>
        <v>561.76020178362307</v>
      </c>
      <c r="H4687" s="415">
        <f t="shared" si="147"/>
        <v>2.8088010089181155</v>
      </c>
    </row>
    <row r="4688" spans="1:8" ht="15" hidden="1" thickBot="1">
      <c r="A4688" s="409">
        <v>202203</v>
      </c>
      <c r="B4688" s="416" t="s">
        <v>729</v>
      </c>
      <c r="C4688" s="417" t="s">
        <v>388</v>
      </c>
      <c r="D4688" s="418" t="s">
        <v>337</v>
      </c>
      <c r="E4688" s="420">
        <v>62663</v>
      </c>
      <c r="F4688" s="413">
        <v>111.01</v>
      </c>
      <c r="G4688" s="414">
        <f t="shared" si="146"/>
        <v>564.480677416449</v>
      </c>
      <c r="H4688" s="415">
        <f t="shared" si="147"/>
        <v>2.8224033870822449</v>
      </c>
    </row>
    <row r="4689" spans="1:8" ht="15" hidden="1" thickBot="1">
      <c r="A4689" s="409">
        <v>202203</v>
      </c>
      <c r="B4689" s="416" t="s">
        <v>730</v>
      </c>
      <c r="C4689" s="417" t="s">
        <v>388</v>
      </c>
      <c r="D4689" s="418" t="s">
        <v>337</v>
      </c>
      <c r="E4689" s="420">
        <v>50111</v>
      </c>
      <c r="F4689" s="413">
        <v>111.01</v>
      </c>
      <c r="G4689" s="414">
        <f t="shared" si="146"/>
        <v>451.40978290244118</v>
      </c>
      <c r="H4689" s="415">
        <f t="shared" si="147"/>
        <v>2.2570489145122057</v>
      </c>
    </row>
    <row r="4690" spans="1:8" ht="15" hidden="1" thickBot="1">
      <c r="A4690" s="409">
        <v>202203</v>
      </c>
      <c r="B4690" s="416" t="s">
        <v>731</v>
      </c>
      <c r="C4690" s="417" t="s">
        <v>388</v>
      </c>
      <c r="D4690" s="418" t="s">
        <v>339</v>
      </c>
      <c r="E4690" s="420">
        <v>251</v>
      </c>
      <c r="F4690" s="413">
        <v>111.01</v>
      </c>
      <c r="G4690" s="414">
        <f t="shared" si="146"/>
        <v>2.2610575623817675</v>
      </c>
      <c r="H4690" s="415">
        <f t="shared" si="147"/>
        <v>2.2610575623817675</v>
      </c>
    </row>
    <row r="4691" spans="1:8" ht="15" hidden="1" thickBot="1">
      <c r="A4691" s="409">
        <v>202203</v>
      </c>
      <c r="B4691" s="416" t="s">
        <v>732</v>
      </c>
      <c r="C4691" s="417" t="s">
        <v>388</v>
      </c>
      <c r="D4691" s="418" t="s">
        <v>337</v>
      </c>
      <c r="E4691" s="420">
        <v>62663</v>
      </c>
      <c r="F4691" s="413">
        <v>111.01</v>
      </c>
      <c r="G4691" s="414">
        <f t="shared" si="146"/>
        <v>564.480677416449</v>
      </c>
      <c r="H4691" s="415">
        <f t="shared" si="147"/>
        <v>2.8224033870822449</v>
      </c>
    </row>
    <row r="4692" spans="1:8" ht="15" hidden="1" thickBot="1">
      <c r="A4692" s="409">
        <v>202203</v>
      </c>
      <c r="B4692" s="416" t="s">
        <v>733</v>
      </c>
      <c r="C4692" s="417" t="s">
        <v>388</v>
      </c>
      <c r="D4692" s="418" t="s">
        <v>339</v>
      </c>
      <c r="E4692" s="420">
        <v>313</v>
      </c>
      <c r="F4692" s="413">
        <v>111.01</v>
      </c>
      <c r="G4692" s="414">
        <f t="shared" si="146"/>
        <v>2.8195658048824428</v>
      </c>
      <c r="H4692" s="415">
        <f t="shared" si="147"/>
        <v>2.8195658048824428</v>
      </c>
    </row>
    <row r="4693" spans="1:8" ht="15" hidden="1" thickBot="1">
      <c r="A4693" s="409">
        <v>202203</v>
      </c>
      <c r="B4693" s="416" t="s">
        <v>734</v>
      </c>
      <c r="C4693" s="417" t="s">
        <v>388</v>
      </c>
      <c r="D4693" s="418" t="s">
        <v>337</v>
      </c>
      <c r="E4693" s="420">
        <v>41031</v>
      </c>
      <c r="F4693" s="413">
        <v>111.01</v>
      </c>
      <c r="G4693" s="414">
        <f t="shared" si="146"/>
        <v>369.61534996847126</v>
      </c>
      <c r="H4693" s="415">
        <f t="shared" si="147"/>
        <v>1.8480767498423563</v>
      </c>
    </row>
    <row r="4694" spans="1:8" ht="15" hidden="1" thickBot="1">
      <c r="A4694" s="409">
        <v>202203</v>
      </c>
      <c r="B4694" s="416" t="s">
        <v>735</v>
      </c>
      <c r="C4694" s="417" t="s">
        <v>388</v>
      </c>
      <c r="D4694" s="418" t="s">
        <v>339</v>
      </c>
      <c r="E4694" s="420">
        <v>205</v>
      </c>
      <c r="F4694" s="413">
        <v>111.01</v>
      </c>
      <c r="G4694" s="414">
        <f t="shared" si="146"/>
        <v>1.8466804792361047</v>
      </c>
      <c r="H4694" s="415">
        <f t="shared" si="147"/>
        <v>1.8466804792361047</v>
      </c>
    </row>
    <row r="4695" spans="1:8" ht="15" hidden="1" thickBot="1">
      <c r="A4695" s="409">
        <v>202203</v>
      </c>
      <c r="B4695" s="416" t="s">
        <v>736</v>
      </c>
      <c r="C4695" s="417" t="s">
        <v>388</v>
      </c>
      <c r="D4695" s="418" t="s">
        <v>337</v>
      </c>
      <c r="E4695" s="420">
        <v>62477</v>
      </c>
      <c r="F4695" s="413">
        <v>111.01</v>
      </c>
      <c r="G4695" s="414">
        <f t="shared" si="146"/>
        <v>562.80515268894692</v>
      </c>
      <c r="H4695" s="415">
        <f t="shared" si="147"/>
        <v>2.8140257634447345</v>
      </c>
    </row>
    <row r="4696" spans="1:8" ht="15" hidden="1" thickBot="1">
      <c r="A4696" s="409">
        <v>202203</v>
      </c>
      <c r="B4696" s="416" t="s">
        <v>18</v>
      </c>
      <c r="C4696" s="417" t="s">
        <v>388</v>
      </c>
      <c r="D4696" s="418" t="s">
        <v>337</v>
      </c>
      <c r="E4696" s="420">
        <v>43063</v>
      </c>
      <c r="F4696" s="413">
        <v>111.01</v>
      </c>
      <c r="G4696" s="414">
        <f t="shared" si="146"/>
        <v>387.92000720655795</v>
      </c>
      <c r="H4696" s="415">
        <f t="shared" si="147"/>
        <v>1.9396000360327899</v>
      </c>
    </row>
    <row r="4697" spans="1:8" ht="15" hidden="1" thickBot="1">
      <c r="A4697" s="409">
        <v>202203</v>
      </c>
      <c r="B4697" s="416" t="s">
        <v>737</v>
      </c>
      <c r="C4697" s="417" t="s">
        <v>388</v>
      </c>
      <c r="D4697" s="418" t="s">
        <v>339</v>
      </c>
      <c r="E4697" s="420">
        <v>215</v>
      </c>
      <c r="F4697" s="413">
        <v>111.01</v>
      </c>
      <c r="G4697" s="414">
        <f t="shared" si="146"/>
        <v>1.936762453832988</v>
      </c>
      <c r="H4697" s="415">
        <f t="shared" si="147"/>
        <v>1.936762453832988</v>
      </c>
    </row>
    <row r="4698" spans="1:8" ht="15" hidden="1" thickBot="1">
      <c r="A4698" s="409">
        <v>202203</v>
      </c>
      <c r="B4698" s="416" t="s">
        <v>738</v>
      </c>
      <c r="C4698" s="417" t="s">
        <v>388</v>
      </c>
      <c r="D4698" s="418" t="s">
        <v>337</v>
      </c>
      <c r="E4698" s="420">
        <v>58673</v>
      </c>
      <c r="F4698" s="413">
        <v>111.01</v>
      </c>
      <c r="G4698" s="414">
        <f t="shared" si="146"/>
        <v>528.53796955229257</v>
      </c>
      <c r="H4698" s="415">
        <f t="shared" si="147"/>
        <v>2.6426898477614627</v>
      </c>
    </row>
    <row r="4699" spans="1:8" ht="15" hidden="1" thickBot="1">
      <c r="A4699" s="409">
        <v>202203</v>
      </c>
      <c r="B4699" s="416" t="s">
        <v>739</v>
      </c>
      <c r="C4699" s="417" t="s">
        <v>388</v>
      </c>
      <c r="D4699" s="418" t="s">
        <v>337</v>
      </c>
      <c r="E4699" s="420">
        <v>58547</v>
      </c>
      <c r="F4699" s="413">
        <v>111.01</v>
      </c>
      <c r="G4699" s="414">
        <f t="shared" si="146"/>
        <v>527.40293667237188</v>
      </c>
      <c r="H4699" s="415">
        <f t="shared" si="147"/>
        <v>2.6370146833618593</v>
      </c>
    </row>
    <row r="4700" spans="1:8" ht="15" hidden="1" thickBot="1">
      <c r="A4700" s="409">
        <v>202203</v>
      </c>
      <c r="B4700" s="416" t="s">
        <v>740</v>
      </c>
      <c r="C4700" s="417" t="s">
        <v>388</v>
      </c>
      <c r="D4700" s="418" t="s">
        <v>337</v>
      </c>
      <c r="E4700" s="420">
        <v>58547</v>
      </c>
      <c r="F4700" s="413">
        <v>111.01</v>
      </c>
      <c r="G4700" s="414">
        <f t="shared" si="146"/>
        <v>527.40293667237188</v>
      </c>
      <c r="H4700" s="415">
        <f t="shared" si="147"/>
        <v>2.6370146833618593</v>
      </c>
    </row>
    <row r="4701" spans="1:8" ht="15" hidden="1" thickBot="1">
      <c r="A4701" s="409">
        <v>202203</v>
      </c>
      <c r="B4701" s="416" t="s">
        <v>741</v>
      </c>
      <c r="C4701" s="417" t="s">
        <v>388</v>
      </c>
      <c r="D4701" s="418" t="s">
        <v>337</v>
      </c>
      <c r="E4701" s="420">
        <v>46584</v>
      </c>
      <c r="F4701" s="413">
        <v>111.01</v>
      </c>
      <c r="G4701" s="414">
        <f t="shared" si="146"/>
        <v>419.63787046212053</v>
      </c>
      <c r="H4701" s="415">
        <f t="shared" si="147"/>
        <v>2.0981893523106026</v>
      </c>
    </row>
    <row r="4702" spans="1:8" ht="15" hidden="1" thickBot="1">
      <c r="A4702" s="409">
        <v>202203</v>
      </c>
      <c r="B4702" s="416" t="s">
        <v>742</v>
      </c>
      <c r="C4702" s="417" t="s">
        <v>388</v>
      </c>
      <c r="D4702" s="418" t="s">
        <v>337</v>
      </c>
      <c r="E4702" s="420">
        <v>55829</v>
      </c>
      <c r="F4702" s="413">
        <v>111.01</v>
      </c>
      <c r="G4702" s="414">
        <f t="shared" si="146"/>
        <v>502.91865597693896</v>
      </c>
      <c r="H4702" s="415">
        <f t="shared" si="147"/>
        <v>2.5145932798846946</v>
      </c>
    </row>
    <row r="4703" spans="1:8" ht="15" hidden="1" thickBot="1">
      <c r="A4703" s="409">
        <v>202203</v>
      </c>
      <c r="B4703" s="416" t="s">
        <v>743</v>
      </c>
      <c r="C4703" s="417" t="s">
        <v>388</v>
      </c>
      <c r="D4703" s="418" t="s">
        <v>339</v>
      </c>
      <c r="E4703" s="420">
        <v>279</v>
      </c>
      <c r="F4703" s="413">
        <v>111.01</v>
      </c>
      <c r="G4703" s="414">
        <f t="shared" si="146"/>
        <v>2.5132870912530403</v>
      </c>
      <c r="H4703" s="415">
        <f t="shared" si="147"/>
        <v>2.5132870912530403</v>
      </c>
    </row>
    <row r="4704" spans="1:8" ht="15" hidden="1" thickBot="1">
      <c r="A4704" s="409">
        <v>202203</v>
      </c>
      <c r="B4704" s="416" t="s">
        <v>744</v>
      </c>
      <c r="C4704" s="417" t="s">
        <v>388</v>
      </c>
      <c r="D4704" s="418" t="s">
        <v>337</v>
      </c>
      <c r="E4704" s="420">
        <v>63228</v>
      </c>
      <c r="F4704" s="413">
        <v>111.01</v>
      </c>
      <c r="G4704" s="414">
        <f t="shared" si="146"/>
        <v>569.57030898117284</v>
      </c>
      <c r="H4704" s="415">
        <f t="shared" si="147"/>
        <v>2.8478515449058643</v>
      </c>
    </row>
    <row r="4705" spans="1:8" ht="15" hidden="1" thickBot="1">
      <c r="A4705" s="409">
        <v>202203</v>
      </c>
      <c r="B4705" s="416" t="s">
        <v>745</v>
      </c>
      <c r="C4705" s="417" t="s">
        <v>388</v>
      </c>
      <c r="D4705" s="418" t="s">
        <v>339</v>
      </c>
      <c r="E4705" s="420">
        <v>316</v>
      </c>
      <c r="F4705" s="413">
        <v>111.01</v>
      </c>
      <c r="G4705" s="414">
        <f t="shared" si="146"/>
        <v>2.8465903972615076</v>
      </c>
      <c r="H4705" s="415">
        <f t="shared" si="147"/>
        <v>2.8465903972615076</v>
      </c>
    </row>
    <row r="4706" spans="1:8" ht="15" hidden="1" thickBot="1">
      <c r="A4706" s="409">
        <v>202203</v>
      </c>
      <c r="B4706" s="416" t="s">
        <v>746</v>
      </c>
      <c r="C4706" s="417" t="s">
        <v>388</v>
      </c>
      <c r="D4706" s="418" t="s">
        <v>337</v>
      </c>
      <c r="E4706" s="420">
        <v>39601</v>
      </c>
      <c r="F4706" s="413">
        <v>111.01</v>
      </c>
      <c r="G4706" s="414">
        <f t="shared" si="146"/>
        <v>356.73362760111701</v>
      </c>
      <c r="H4706" s="415">
        <f t="shared" si="147"/>
        <v>1.783668138005585</v>
      </c>
    </row>
    <row r="4707" spans="1:8" ht="15" hidden="1" thickBot="1">
      <c r="A4707" s="409">
        <v>202203</v>
      </c>
      <c r="B4707" s="416" t="s">
        <v>747</v>
      </c>
      <c r="C4707" s="417" t="s">
        <v>388</v>
      </c>
      <c r="D4707" s="418" t="s">
        <v>339</v>
      </c>
      <c r="E4707" s="420">
        <v>198</v>
      </c>
      <c r="F4707" s="413">
        <v>111.01</v>
      </c>
      <c r="G4707" s="414">
        <f t="shared" si="146"/>
        <v>1.7836230970182865</v>
      </c>
      <c r="H4707" s="415">
        <f t="shared" si="147"/>
        <v>1.7836230970182865</v>
      </c>
    </row>
    <row r="4708" spans="1:8" ht="15" hidden="1" thickBot="1">
      <c r="A4708" s="409">
        <v>202203</v>
      </c>
      <c r="B4708" s="416" t="s">
        <v>748</v>
      </c>
      <c r="C4708" s="417" t="s">
        <v>388</v>
      </c>
      <c r="D4708" s="418" t="s">
        <v>337</v>
      </c>
      <c r="E4708" s="420">
        <v>65821</v>
      </c>
      <c r="F4708" s="413">
        <v>111.01</v>
      </c>
      <c r="G4708" s="414">
        <f t="shared" si="146"/>
        <v>592.92856499414461</v>
      </c>
      <c r="H4708" s="415">
        <f t="shared" si="147"/>
        <v>2.9646428249707228</v>
      </c>
    </row>
    <row r="4709" spans="1:8" ht="15" hidden="1" thickBot="1">
      <c r="A4709" s="409">
        <v>202203</v>
      </c>
      <c r="B4709" s="416" t="s">
        <v>749</v>
      </c>
      <c r="C4709" s="417" t="s">
        <v>388</v>
      </c>
      <c r="D4709" s="418" t="s">
        <v>339</v>
      </c>
      <c r="E4709" s="420">
        <v>329</v>
      </c>
      <c r="F4709" s="413">
        <v>111.01</v>
      </c>
      <c r="G4709" s="414">
        <f t="shared" si="146"/>
        <v>2.9636969642374558</v>
      </c>
      <c r="H4709" s="415">
        <f t="shared" si="147"/>
        <v>2.9636969642374558</v>
      </c>
    </row>
    <row r="4710" spans="1:8" ht="15" hidden="1" thickBot="1">
      <c r="A4710" s="409">
        <v>202203</v>
      </c>
      <c r="B4710" s="416" t="s">
        <v>750</v>
      </c>
      <c r="C4710" s="417" t="s">
        <v>388</v>
      </c>
      <c r="D4710" s="418" t="s">
        <v>337</v>
      </c>
      <c r="E4710" s="420">
        <v>68635</v>
      </c>
      <c r="F4710" s="413">
        <v>111.01</v>
      </c>
      <c r="G4710" s="414">
        <f t="shared" si="146"/>
        <v>618.27763264570751</v>
      </c>
      <c r="H4710" s="415">
        <f t="shared" si="147"/>
        <v>3.0913881632285376</v>
      </c>
    </row>
    <row r="4711" spans="1:8" ht="15" hidden="1" thickBot="1">
      <c r="A4711" s="409">
        <v>202203</v>
      </c>
      <c r="B4711" s="416" t="s">
        <v>751</v>
      </c>
      <c r="C4711" s="417" t="s">
        <v>388</v>
      </c>
      <c r="D4711" s="418" t="s">
        <v>337</v>
      </c>
      <c r="E4711" s="420">
        <v>65299</v>
      </c>
      <c r="F4711" s="413">
        <v>111.01</v>
      </c>
      <c r="G4711" s="414">
        <f t="shared" si="146"/>
        <v>588.22628592018737</v>
      </c>
      <c r="H4711" s="415">
        <f t="shared" si="147"/>
        <v>2.941131429600937</v>
      </c>
    </row>
    <row r="4712" spans="1:8" ht="15" hidden="1" thickBot="1">
      <c r="A4712" s="409">
        <v>202203</v>
      </c>
      <c r="B4712" s="416" t="s">
        <v>752</v>
      </c>
      <c r="C4712" s="417" t="s">
        <v>388</v>
      </c>
      <c r="D4712" s="418" t="s">
        <v>339</v>
      </c>
      <c r="E4712" s="420">
        <v>326</v>
      </c>
      <c r="F4712" s="413">
        <v>111.01</v>
      </c>
      <c r="G4712" s="414">
        <f t="shared" si="146"/>
        <v>2.9366723718583909</v>
      </c>
      <c r="H4712" s="415">
        <f t="shared" si="147"/>
        <v>2.9366723718583909</v>
      </c>
    </row>
    <row r="4713" spans="1:8" ht="15" hidden="1" thickBot="1">
      <c r="A4713" s="409">
        <v>202203</v>
      </c>
      <c r="B4713" s="416" t="s">
        <v>753</v>
      </c>
      <c r="C4713" s="417" t="s">
        <v>388</v>
      </c>
      <c r="D4713" s="418" t="s">
        <v>337</v>
      </c>
      <c r="E4713" s="420">
        <v>67054</v>
      </c>
      <c r="F4713" s="413">
        <v>111.01</v>
      </c>
      <c r="G4713" s="414">
        <f t="shared" si="146"/>
        <v>604.03567246194029</v>
      </c>
      <c r="H4713" s="415">
        <f t="shared" si="147"/>
        <v>3.0201783623097014</v>
      </c>
    </row>
    <row r="4714" spans="1:8" ht="15" hidden="1" thickBot="1">
      <c r="A4714" s="409">
        <v>202203</v>
      </c>
      <c r="B4714" s="416" t="s">
        <v>754</v>
      </c>
      <c r="C4714" s="417" t="s">
        <v>388</v>
      </c>
      <c r="D4714" s="418" t="s">
        <v>339</v>
      </c>
      <c r="E4714" s="420">
        <v>335</v>
      </c>
      <c r="F4714" s="413">
        <v>111.01</v>
      </c>
      <c r="G4714" s="414">
        <f t="shared" si="146"/>
        <v>3.0177461489955859</v>
      </c>
      <c r="H4714" s="415">
        <f t="shared" si="147"/>
        <v>3.0177461489955859</v>
      </c>
    </row>
    <row r="4715" spans="1:8" ht="15" hidden="1" thickBot="1">
      <c r="A4715" s="409">
        <v>202203</v>
      </c>
      <c r="B4715" s="416" t="s">
        <v>755</v>
      </c>
      <c r="C4715" s="417" t="s">
        <v>388</v>
      </c>
      <c r="D4715" s="418" t="s">
        <v>337</v>
      </c>
      <c r="E4715" s="420">
        <v>58673</v>
      </c>
      <c r="F4715" s="413">
        <v>111.01</v>
      </c>
      <c r="G4715" s="414">
        <f t="shared" si="146"/>
        <v>528.53796955229257</v>
      </c>
      <c r="H4715" s="415">
        <f t="shared" si="147"/>
        <v>2.6426898477614627</v>
      </c>
    </row>
    <row r="4716" spans="1:8" ht="15" hidden="1" thickBot="1">
      <c r="A4716" s="409">
        <v>202203</v>
      </c>
      <c r="B4716" s="416" t="s">
        <v>756</v>
      </c>
      <c r="C4716" s="417" t="s">
        <v>388</v>
      </c>
      <c r="D4716" s="418" t="s">
        <v>339</v>
      </c>
      <c r="E4716" s="420">
        <v>293</v>
      </c>
      <c r="F4716" s="413">
        <v>111.01</v>
      </c>
      <c r="G4716" s="414">
        <f t="shared" si="146"/>
        <v>2.6394018556886767</v>
      </c>
      <c r="H4716" s="415">
        <f t="shared" si="147"/>
        <v>2.6394018556886767</v>
      </c>
    </row>
    <row r="4717" spans="1:8" ht="15" hidden="1" thickBot="1">
      <c r="A4717" s="409">
        <v>202203</v>
      </c>
      <c r="B4717" s="416" t="s">
        <v>757</v>
      </c>
      <c r="C4717" s="417" t="s">
        <v>388</v>
      </c>
      <c r="D4717" s="418" t="s">
        <v>374</v>
      </c>
      <c r="E4717" s="420">
        <v>98.15</v>
      </c>
      <c r="F4717" s="413">
        <v>111.01</v>
      </c>
      <c r="G4717" s="414">
        <f t="shared" si="146"/>
        <v>0.88415458066840824</v>
      </c>
      <c r="H4717" s="415" t="str">
        <f t="shared" si="147"/>
        <v>VER</v>
      </c>
    </row>
    <row r="4718" spans="1:8" ht="15" hidden="1" thickBot="1">
      <c r="A4718" s="409">
        <v>202203</v>
      </c>
      <c r="B4718" s="416" t="s">
        <v>758</v>
      </c>
      <c r="C4718" s="417" t="s">
        <v>388</v>
      </c>
      <c r="D4718" s="418" t="s">
        <v>337</v>
      </c>
      <c r="E4718" s="420">
        <v>4710</v>
      </c>
      <c r="F4718" s="413">
        <v>111.01</v>
      </c>
      <c r="G4718" s="414">
        <f t="shared" si="146"/>
        <v>42.428610035131967</v>
      </c>
      <c r="H4718" s="415">
        <f t="shared" si="147"/>
        <v>0.21214305017565985</v>
      </c>
    </row>
    <row r="4719" spans="1:8" ht="15" hidden="1" thickBot="1">
      <c r="A4719" s="409">
        <v>202203</v>
      </c>
      <c r="B4719" s="416" t="s">
        <v>759</v>
      </c>
      <c r="C4719" s="417" t="s">
        <v>388</v>
      </c>
      <c r="D4719" s="418" t="s">
        <v>337</v>
      </c>
      <c r="E4719" s="420">
        <v>44592</v>
      </c>
      <c r="F4719" s="413">
        <v>111.01</v>
      </c>
      <c r="G4719" s="414">
        <f t="shared" si="146"/>
        <v>401.69354112242138</v>
      </c>
      <c r="H4719" s="415">
        <f t="shared" si="147"/>
        <v>2.008467705612107</v>
      </c>
    </row>
    <row r="4720" spans="1:8" ht="15" hidden="1" thickBot="1">
      <c r="A4720" s="409">
        <v>202203</v>
      </c>
      <c r="B4720" s="416" t="s">
        <v>760</v>
      </c>
      <c r="C4720" s="417" t="s">
        <v>388</v>
      </c>
      <c r="D4720" s="418" t="s">
        <v>337</v>
      </c>
      <c r="E4720" s="420">
        <v>44592</v>
      </c>
      <c r="F4720" s="413">
        <v>111.01</v>
      </c>
      <c r="G4720" s="414">
        <f t="shared" si="146"/>
        <v>401.69354112242138</v>
      </c>
      <c r="H4720" s="415">
        <f t="shared" si="147"/>
        <v>2.008467705612107</v>
      </c>
    </row>
    <row r="4721" spans="1:8" ht="15" hidden="1" thickBot="1">
      <c r="A4721" s="409">
        <v>202203</v>
      </c>
      <c r="B4721" s="416" t="s">
        <v>761</v>
      </c>
      <c r="C4721" s="417" t="s">
        <v>388</v>
      </c>
      <c r="D4721" s="418" t="s">
        <v>337</v>
      </c>
      <c r="E4721" s="420">
        <v>62361</v>
      </c>
      <c r="F4721" s="413">
        <v>111.01</v>
      </c>
      <c r="G4721" s="414">
        <f t="shared" si="146"/>
        <v>561.76020178362307</v>
      </c>
      <c r="H4721" s="415">
        <f t="shared" si="147"/>
        <v>2.8088010089181155</v>
      </c>
    </row>
    <row r="4722" spans="1:8" ht="15" hidden="1" thickBot="1">
      <c r="A4722" s="409">
        <v>202203</v>
      </c>
      <c r="B4722" s="416" t="s">
        <v>762</v>
      </c>
      <c r="C4722" s="417" t="s">
        <v>388</v>
      </c>
      <c r="D4722" s="418" t="s">
        <v>337</v>
      </c>
      <c r="E4722" s="420">
        <v>45895</v>
      </c>
      <c r="F4722" s="413">
        <v>111.01</v>
      </c>
      <c r="G4722" s="414">
        <f t="shared" si="146"/>
        <v>413.43122241239524</v>
      </c>
      <c r="H4722" s="415">
        <f t="shared" si="147"/>
        <v>2.0671561120619764</v>
      </c>
    </row>
    <row r="4723" spans="1:8" ht="15" hidden="1" thickBot="1">
      <c r="A4723" s="409">
        <v>202203</v>
      </c>
      <c r="B4723" s="416" t="s">
        <v>763</v>
      </c>
      <c r="C4723" s="417" t="s">
        <v>388</v>
      </c>
      <c r="D4723" s="418" t="s">
        <v>337</v>
      </c>
      <c r="E4723" s="420">
        <v>37556</v>
      </c>
      <c r="F4723" s="413">
        <v>111.01</v>
      </c>
      <c r="G4723" s="414">
        <f t="shared" si="146"/>
        <v>338.31186379605441</v>
      </c>
      <c r="H4723" s="415">
        <f t="shared" si="147"/>
        <v>1.691559318980272</v>
      </c>
    </row>
    <row r="4724" spans="1:8" ht="15" hidden="1" thickBot="1">
      <c r="A4724" s="409">
        <v>202203</v>
      </c>
      <c r="B4724" s="416" t="s">
        <v>764</v>
      </c>
      <c r="C4724" s="417" t="s">
        <v>388</v>
      </c>
      <c r="D4724" s="418" t="s">
        <v>339</v>
      </c>
      <c r="E4724" s="420">
        <v>380</v>
      </c>
      <c r="F4724" s="413">
        <v>111.01</v>
      </c>
      <c r="G4724" s="414">
        <f t="shared" si="146"/>
        <v>3.42311503468156</v>
      </c>
      <c r="H4724" s="415">
        <f t="shared" si="147"/>
        <v>3.42311503468156</v>
      </c>
    </row>
    <row r="4725" spans="1:8" ht="15" hidden="1" thickBot="1">
      <c r="A4725" s="409">
        <v>202203</v>
      </c>
      <c r="B4725" s="416" t="s">
        <v>765</v>
      </c>
      <c r="C4725" s="417" t="s">
        <v>388</v>
      </c>
      <c r="D4725" s="418" t="s">
        <v>337</v>
      </c>
      <c r="E4725" s="420">
        <v>37556</v>
      </c>
      <c r="F4725" s="413">
        <v>111.01</v>
      </c>
      <c r="G4725" s="414">
        <f t="shared" si="146"/>
        <v>338.31186379605441</v>
      </c>
      <c r="H4725" s="415">
        <f t="shared" si="147"/>
        <v>1.691559318980272</v>
      </c>
    </row>
    <row r="4726" spans="1:8" ht="15" hidden="1" thickBot="1">
      <c r="A4726" s="409">
        <v>202203</v>
      </c>
      <c r="B4726" s="416" t="s">
        <v>766</v>
      </c>
      <c r="C4726" s="417" t="s">
        <v>388</v>
      </c>
      <c r="D4726" s="418" t="s">
        <v>337</v>
      </c>
      <c r="E4726" s="420">
        <v>45895</v>
      </c>
      <c r="F4726" s="413">
        <v>111.01</v>
      </c>
      <c r="G4726" s="414">
        <f t="shared" si="146"/>
        <v>413.43122241239524</v>
      </c>
      <c r="H4726" s="415">
        <f t="shared" si="147"/>
        <v>2.0671561120619764</v>
      </c>
    </row>
    <row r="4727" spans="1:8" ht="15" hidden="1" thickBot="1">
      <c r="A4727" s="409">
        <v>202203</v>
      </c>
      <c r="B4727" s="416" t="s">
        <v>767</v>
      </c>
      <c r="C4727" s="417" t="s">
        <v>388</v>
      </c>
      <c r="D4727" s="418" t="s">
        <v>339</v>
      </c>
      <c r="E4727" s="420">
        <v>229</v>
      </c>
      <c r="F4727" s="413">
        <v>111.01</v>
      </c>
      <c r="G4727" s="414">
        <f t="shared" si="146"/>
        <v>2.0628772182686244</v>
      </c>
      <c r="H4727" s="415">
        <f t="shared" si="147"/>
        <v>2.0628772182686244</v>
      </c>
    </row>
    <row r="4728" spans="1:8" ht="15" hidden="1" thickBot="1">
      <c r="A4728" s="409">
        <v>202203</v>
      </c>
      <c r="B4728" s="416" t="s">
        <v>768</v>
      </c>
      <c r="C4728" s="417" t="s">
        <v>388</v>
      </c>
      <c r="D4728" s="418" t="s">
        <v>337</v>
      </c>
      <c r="E4728" s="420">
        <v>45895</v>
      </c>
      <c r="F4728" s="413">
        <v>111.01</v>
      </c>
      <c r="G4728" s="414">
        <f t="shared" si="146"/>
        <v>413.43122241239524</v>
      </c>
      <c r="H4728" s="415">
        <f t="shared" si="147"/>
        <v>2.0671561120619764</v>
      </c>
    </row>
    <row r="4729" spans="1:8" ht="15" hidden="1" thickBot="1">
      <c r="A4729" s="409">
        <v>202203</v>
      </c>
      <c r="B4729" s="416" t="s">
        <v>769</v>
      </c>
      <c r="C4729" s="417" t="s">
        <v>388</v>
      </c>
      <c r="D4729" s="418" t="s">
        <v>337</v>
      </c>
      <c r="E4729" s="420">
        <v>45895</v>
      </c>
      <c r="F4729" s="413">
        <v>111.01</v>
      </c>
      <c r="G4729" s="414">
        <f t="shared" si="146"/>
        <v>413.43122241239524</v>
      </c>
      <c r="H4729" s="415">
        <f t="shared" si="147"/>
        <v>2.0671561120619764</v>
      </c>
    </row>
    <row r="4730" spans="1:8" ht="15" hidden="1" thickBot="1">
      <c r="A4730" s="409">
        <v>202203</v>
      </c>
      <c r="B4730" s="416" t="s">
        <v>770</v>
      </c>
      <c r="C4730" s="417" t="s">
        <v>388</v>
      </c>
      <c r="D4730" s="418" t="s">
        <v>339</v>
      </c>
      <c r="E4730" s="420">
        <v>229</v>
      </c>
      <c r="F4730" s="413">
        <v>111.01</v>
      </c>
      <c r="G4730" s="414">
        <f t="shared" si="146"/>
        <v>2.0628772182686244</v>
      </c>
      <c r="H4730" s="415">
        <f t="shared" si="147"/>
        <v>2.0628772182686244</v>
      </c>
    </row>
    <row r="4731" spans="1:8" ht="15" hidden="1" thickBot="1">
      <c r="A4731" s="409">
        <v>202203</v>
      </c>
      <c r="B4731" s="416" t="s">
        <v>771</v>
      </c>
      <c r="C4731" s="417" t="s">
        <v>388</v>
      </c>
      <c r="D4731" s="418" t="s">
        <v>337</v>
      </c>
      <c r="E4731" s="420">
        <v>45895</v>
      </c>
      <c r="F4731" s="413">
        <v>111.01</v>
      </c>
      <c r="G4731" s="414">
        <f t="shared" si="146"/>
        <v>413.43122241239524</v>
      </c>
      <c r="H4731" s="415">
        <f t="shared" si="147"/>
        <v>2.0671561120619764</v>
      </c>
    </row>
    <row r="4732" spans="1:8" ht="15" hidden="1" thickBot="1">
      <c r="A4732" s="409">
        <v>202203</v>
      </c>
      <c r="B4732" s="416" t="s">
        <v>772</v>
      </c>
      <c r="C4732" s="417" t="s">
        <v>388</v>
      </c>
      <c r="D4732" s="418" t="s">
        <v>339</v>
      </c>
      <c r="E4732" s="420">
        <v>229</v>
      </c>
      <c r="F4732" s="413">
        <v>111.01</v>
      </c>
      <c r="G4732" s="414">
        <f t="shared" si="146"/>
        <v>2.0628772182686244</v>
      </c>
      <c r="H4732" s="415">
        <f t="shared" si="147"/>
        <v>2.0628772182686244</v>
      </c>
    </row>
    <row r="4733" spans="1:8" ht="15" hidden="1" thickBot="1">
      <c r="A4733" s="409">
        <v>202203</v>
      </c>
      <c r="B4733" s="416" t="s">
        <v>773</v>
      </c>
      <c r="C4733" s="417" t="s">
        <v>388</v>
      </c>
      <c r="D4733" s="418" t="s">
        <v>337</v>
      </c>
      <c r="E4733" s="420">
        <v>45895</v>
      </c>
      <c r="F4733" s="413">
        <v>111.01</v>
      </c>
      <c r="G4733" s="414">
        <f t="shared" si="146"/>
        <v>413.43122241239524</v>
      </c>
      <c r="H4733" s="415">
        <f t="shared" si="147"/>
        <v>2.0671561120619764</v>
      </c>
    </row>
    <row r="4734" spans="1:8" ht="15" hidden="1" thickBot="1">
      <c r="A4734" s="409">
        <v>202203</v>
      </c>
      <c r="B4734" s="416" t="s">
        <v>774</v>
      </c>
      <c r="C4734" s="417" t="s">
        <v>388</v>
      </c>
      <c r="D4734" s="418" t="s">
        <v>339</v>
      </c>
      <c r="E4734" s="420">
        <v>229</v>
      </c>
      <c r="F4734" s="413">
        <v>111.01</v>
      </c>
      <c r="G4734" s="414">
        <f t="shared" si="146"/>
        <v>2.0628772182686244</v>
      </c>
      <c r="H4734" s="415">
        <f t="shared" si="147"/>
        <v>2.0628772182686244</v>
      </c>
    </row>
    <row r="4735" spans="1:8" ht="15" hidden="1" thickBot="1">
      <c r="A4735" s="409">
        <v>202203</v>
      </c>
      <c r="B4735" s="416" t="s">
        <v>775</v>
      </c>
      <c r="C4735" s="417" t="s">
        <v>388</v>
      </c>
      <c r="D4735" s="418" t="s">
        <v>337</v>
      </c>
      <c r="E4735" s="420">
        <v>31822</v>
      </c>
      <c r="F4735" s="413">
        <v>111.01</v>
      </c>
      <c r="G4735" s="414">
        <f t="shared" si="146"/>
        <v>286.6588595622016</v>
      </c>
      <c r="H4735" s="415">
        <f t="shared" si="147"/>
        <v>1.4332942978110079</v>
      </c>
    </row>
    <row r="4736" spans="1:8" ht="15" hidden="1" thickBot="1">
      <c r="A4736" s="409">
        <v>202203</v>
      </c>
      <c r="B4736" s="416" t="s">
        <v>776</v>
      </c>
      <c r="C4736" s="417" t="s">
        <v>388</v>
      </c>
      <c r="D4736" s="418" t="s">
        <v>339</v>
      </c>
      <c r="E4736" s="420">
        <v>159</v>
      </c>
      <c r="F4736" s="413">
        <v>111.01</v>
      </c>
      <c r="G4736" s="414">
        <f t="shared" si="146"/>
        <v>1.4323033960904423</v>
      </c>
      <c r="H4736" s="415">
        <f t="shared" si="147"/>
        <v>1.4323033960904423</v>
      </c>
    </row>
    <row r="4737" spans="1:8" ht="15" hidden="1" thickBot="1">
      <c r="A4737" s="409">
        <v>202203</v>
      </c>
      <c r="B4737" s="416" t="s">
        <v>777</v>
      </c>
      <c r="C4737" s="417" t="s">
        <v>388</v>
      </c>
      <c r="D4737" s="418" t="s">
        <v>337</v>
      </c>
      <c r="E4737" s="420">
        <v>45895</v>
      </c>
      <c r="F4737" s="413">
        <v>111.01</v>
      </c>
      <c r="G4737" s="414">
        <f t="shared" si="146"/>
        <v>413.43122241239524</v>
      </c>
      <c r="H4737" s="415">
        <f t="shared" si="147"/>
        <v>2.0671561120619764</v>
      </c>
    </row>
    <row r="4738" spans="1:8" ht="15" hidden="1" thickBot="1">
      <c r="A4738" s="409">
        <v>202203</v>
      </c>
      <c r="B4738" s="416" t="s">
        <v>778</v>
      </c>
      <c r="C4738" s="417" t="s">
        <v>388</v>
      </c>
      <c r="D4738" s="418" t="s">
        <v>339</v>
      </c>
      <c r="E4738" s="420">
        <v>229</v>
      </c>
      <c r="F4738" s="413">
        <v>111.01</v>
      </c>
      <c r="G4738" s="414">
        <f t="shared" ref="G4738:G4801" si="148">+E4738/F4738</f>
        <v>2.0628772182686244</v>
      </c>
      <c r="H4738" s="415">
        <f t="shared" ref="H4738:H4801" si="149">IF(D4738="TB",G4738/200,IF(D4738="LT",G4738,"VER"))</f>
        <v>2.0628772182686244</v>
      </c>
    </row>
    <row r="4739" spans="1:8" ht="15" hidden="1" thickBot="1">
      <c r="A4739" s="409">
        <v>202203</v>
      </c>
      <c r="B4739" s="416" t="s">
        <v>779</v>
      </c>
      <c r="C4739" s="417" t="s">
        <v>388</v>
      </c>
      <c r="D4739" s="418" t="s">
        <v>337</v>
      </c>
      <c r="E4739" s="420">
        <v>36691</v>
      </c>
      <c r="F4739" s="413">
        <v>111.01</v>
      </c>
      <c r="G4739" s="414">
        <f t="shared" si="148"/>
        <v>330.519772993424</v>
      </c>
      <c r="H4739" s="415">
        <f t="shared" si="149"/>
        <v>1.6525988649671199</v>
      </c>
    </row>
    <row r="4740" spans="1:8" ht="15" hidden="1" thickBot="1">
      <c r="A4740" s="409">
        <v>202203</v>
      </c>
      <c r="B4740" s="416" t="s">
        <v>780</v>
      </c>
      <c r="C4740" s="417" t="s">
        <v>388</v>
      </c>
      <c r="D4740" s="418" t="s">
        <v>339</v>
      </c>
      <c r="E4740" s="420">
        <v>183</v>
      </c>
      <c r="F4740" s="413">
        <v>111.01</v>
      </c>
      <c r="G4740" s="414">
        <f t="shared" si="148"/>
        <v>1.6485001351229618</v>
      </c>
      <c r="H4740" s="415">
        <f t="shared" si="149"/>
        <v>1.6485001351229618</v>
      </c>
    </row>
    <row r="4741" spans="1:8" ht="15" hidden="1" thickBot="1">
      <c r="A4741" s="409">
        <v>202203</v>
      </c>
      <c r="B4741" s="416" t="s">
        <v>781</v>
      </c>
      <c r="C4741" s="417" t="s">
        <v>388</v>
      </c>
      <c r="D4741" s="418" t="s">
        <v>337</v>
      </c>
      <c r="E4741" s="420">
        <v>36691</v>
      </c>
      <c r="F4741" s="413">
        <v>111.01</v>
      </c>
      <c r="G4741" s="414">
        <f t="shared" si="148"/>
        <v>330.519772993424</v>
      </c>
      <c r="H4741" s="415">
        <f t="shared" si="149"/>
        <v>1.6525988649671199</v>
      </c>
    </row>
    <row r="4742" spans="1:8" ht="15" hidden="1" thickBot="1">
      <c r="A4742" s="409">
        <v>202203</v>
      </c>
      <c r="B4742" s="416" t="s">
        <v>782</v>
      </c>
      <c r="C4742" s="417" t="s">
        <v>388</v>
      </c>
      <c r="D4742" s="418" t="s">
        <v>339</v>
      </c>
      <c r="E4742" s="420">
        <v>183</v>
      </c>
      <c r="F4742" s="413">
        <v>111.01</v>
      </c>
      <c r="G4742" s="414">
        <f t="shared" si="148"/>
        <v>1.6485001351229618</v>
      </c>
      <c r="H4742" s="415">
        <f t="shared" si="149"/>
        <v>1.6485001351229618</v>
      </c>
    </row>
    <row r="4743" spans="1:8" ht="15" hidden="1" thickBot="1">
      <c r="A4743" s="409">
        <v>202203</v>
      </c>
      <c r="B4743" s="416" t="s">
        <v>783</v>
      </c>
      <c r="C4743" s="417" t="s">
        <v>784</v>
      </c>
      <c r="D4743" s="418" t="s">
        <v>337</v>
      </c>
      <c r="E4743" s="420">
        <v>57626</v>
      </c>
      <c r="F4743" s="413">
        <v>111.01</v>
      </c>
      <c r="G4743" s="414">
        <f t="shared" si="148"/>
        <v>519.10638681199885</v>
      </c>
      <c r="H4743" s="415">
        <f t="shared" si="149"/>
        <v>2.5955319340599941</v>
      </c>
    </row>
    <row r="4744" spans="1:8" ht="15" hidden="1" thickBot="1">
      <c r="A4744" s="409">
        <v>202203</v>
      </c>
      <c r="B4744" s="416" t="s">
        <v>785</v>
      </c>
      <c r="C4744" s="417" t="s">
        <v>786</v>
      </c>
      <c r="D4744" s="418" t="s">
        <v>337</v>
      </c>
      <c r="E4744" s="420">
        <v>112648</v>
      </c>
      <c r="F4744" s="413">
        <v>111.01</v>
      </c>
      <c r="G4744" s="414">
        <f t="shared" si="148"/>
        <v>1014.7554274389694</v>
      </c>
      <c r="H4744" s="415">
        <f t="shared" si="149"/>
        <v>5.0737771371948472</v>
      </c>
    </row>
    <row r="4745" spans="1:8" ht="15" hidden="1" thickBot="1">
      <c r="A4745" s="409">
        <v>202203</v>
      </c>
      <c r="B4745" s="416" t="s">
        <v>787</v>
      </c>
      <c r="C4745" s="417" t="s">
        <v>786</v>
      </c>
      <c r="D4745" s="418" t="s">
        <v>339</v>
      </c>
      <c r="E4745" s="420">
        <v>563</v>
      </c>
      <c r="F4745" s="413">
        <v>111.01</v>
      </c>
      <c r="G4745" s="414">
        <f t="shared" si="148"/>
        <v>5.071615169804522</v>
      </c>
      <c r="H4745" s="415">
        <f t="shared" si="149"/>
        <v>5.071615169804522</v>
      </c>
    </row>
    <row r="4746" spans="1:8" ht="15" hidden="1" thickBot="1">
      <c r="A4746" s="409">
        <v>202203</v>
      </c>
      <c r="B4746" s="416" t="s">
        <v>788</v>
      </c>
      <c r="C4746" s="417" t="s">
        <v>789</v>
      </c>
      <c r="D4746" s="418" t="s">
        <v>337</v>
      </c>
      <c r="E4746" s="420">
        <v>56273</v>
      </c>
      <c r="F4746" s="413">
        <v>111.01</v>
      </c>
      <c r="G4746" s="414">
        <f t="shared" si="148"/>
        <v>506.9182956490406</v>
      </c>
      <c r="H4746" s="415">
        <f t="shared" si="149"/>
        <v>2.5345914782452028</v>
      </c>
    </row>
    <row r="4747" spans="1:8" ht="15" hidden="1" thickBot="1">
      <c r="A4747" s="409">
        <v>202203</v>
      </c>
      <c r="B4747" s="416" t="s">
        <v>790</v>
      </c>
      <c r="C4747" s="417" t="s">
        <v>791</v>
      </c>
      <c r="D4747" s="418" t="s">
        <v>339</v>
      </c>
      <c r="E4747" s="420">
        <v>0.01</v>
      </c>
      <c r="F4747" s="413">
        <v>111.01</v>
      </c>
      <c r="G4747" s="414">
        <f t="shared" si="148"/>
        <v>9.0081974596883157E-5</v>
      </c>
      <c r="H4747" s="415">
        <f t="shared" si="149"/>
        <v>9.0081974596883157E-5</v>
      </c>
    </row>
    <row r="4748" spans="1:8" ht="15" hidden="1" thickBot="1">
      <c r="A4748" s="409">
        <v>202203</v>
      </c>
      <c r="B4748" s="416" t="s">
        <v>792</v>
      </c>
      <c r="C4748" s="417" t="s">
        <v>791</v>
      </c>
      <c r="D4748" s="418" t="s">
        <v>337</v>
      </c>
      <c r="E4748" s="420">
        <v>150857</v>
      </c>
      <c r="F4748" s="413">
        <v>111.01</v>
      </c>
      <c r="G4748" s="414">
        <f t="shared" si="148"/>
        <v>1358.9496441762003</v>
      </c>
      <c r="H4748" s="415">
        <f t="shared" si="149"/>
        <v>6.7947482208810017</v>
      </c>
    </row>
    <row r="4749" spans="1:8" ht="15" hidden="1" thickBot="1">
      <c r="A4749" s="409">
        <v>202203</v>
      </c>
      <c r="B4749" s="416" t="s">
        <v>793</v>
      </c>
      <c r="C4749" s="417" t="s">
        <v>791</v>
      </c>
      <c r="D4749" s="418" t="s">
        <v>337</v>
      </c>
      <c r="E4749" s="420">
        <v>95962</v>
      </c>
      <c r="F4749" s="413">
        <v>111.01</v>
      </c>
      <c r="G4749" s="414">
        <f t="shared" si="148"/>
        <v>864.44464462661017</v>
      </c>
      <c r="H4749" s="415">
        <f t="shared" si="149"/>
        <v>4.3222232231330509</v>
      </c>
    </row>
    <row r="4750" spans="1:8" ht="15" hidden="1" thickBot="1">
      <c r="A4750" s="409">
        <v>202203</v>
      </c>
      <c r="B4750" s="416" t="s">
        <v>794</v>
      </c>
      <c r="C4750" s="417" t="s">
        <v>791</v>
      </c>
      <c r="D4750" s="418" t="s">
        <v>339</v>
      </c>
      <c r="E4750" s="420">
        <v>480</v>
      </c>
      <c r="F4750" s="413">
        <v>111.01</v>
      </c>
      <c r="G4750" s="414">
        <f t="shared" si="148"/>
        <v>4.3239347806503918</v>
      </c>
      <c r="H4750" s="415">
        <f t="shared" si="149"/>
        <v>4.3239347806503918</v>
      </c>
    </row>
    <row r="4751" spans="1:8" ht="15" hidden="1" thickBot="1">
      <c r="A4751" s="409">
        <v>202203</v>
      </c>
      <c r="B4751" s="416" t="s">
        <v>795</v>
      </c>
      <c r="C4751" s="417" t="s">
        <v>791</v>
      </c>
      <c r="D4751" s="418" t="s">
        <v>337</v>
      </c>
      <c r="E4751" s="420">
        <v>89848</v>
      </c>
      <c r="F4751" s="413">
        <v>111.01</v>
      </c>
      <c r="G4751" s="414">
        <f t="shared" si="148"/>
        <v>809.36852535807577</v>
      </c>
      <c r="H4751" s="415">
        <f t="shared" si="149"/>
        <v>4.0468426267903785</v>
      </c>
    </row>
    <row r="4752" spans="1:8" ht="15" hidden="1" thickBot="1">
      <c r="A4752" s="409">
        <v>202203</v>
      </c>
      <c r="B4752" s="416" t="s">
        <v>796</v>
      </c>
      <c r="C4752" s="417" t="s">
        <v>791</v>
      </c>
      <c r="D4752" s="418" t="s">
        <v>337</v>
      </c>
      <c r="E4752" s="420">
        <v>42065</v>
      </c>
      <c r="F4752" s="413">
        <v>111.01</v>
      </c>
      <c r="G4752" s="414">
        <f t="shared" si="148"/>
        <v>378.92982614178902</v>
      </c>
      <c r="H4752" s="415">
        <f t="shared" si="149"/>
        <v>1.894649130708945</v>
      </c>
    </row>
    <row r="4753" spans="1:8" ht="15" hidden="1" thickBot="1">
      <c r="A4753" s="409">
        <v>202203</v>
      </c>
      <c r="B4753" s="416" t="s">
        <v>797</v>
      </c>
      <c r="C4753" s="417" t="s">
        <v>791</v>
      </c>
      <c r="D4753" s="418" t="s">
        <v>339</v>
      </c>
      <c r="E4753" s="420">
        <v>210</v>
      </c>
      <c r="F4753" s="413">
        <v>111.01</v>
      </c>
      <c r="G4753" s="414">
        <f t="shared" si="148"/>
        <v>1.8917214665345463</v>
      </c>
      <c r="H4753" s="415">
        <f t="shared" si="149"/>
        <v>1.8917214665345463</v>
      </c>
    </row>
    <row r="4754" spans="1:8" ht="15" hidden="1" thickBot="1">
      <c r="A4754" s="409">
        <v>202203</v>
      </c>
      <c r="B4754" s="416" t="s">
        <v>798</v>
      </c>
      <c r="C4754" s="417" t="s">
        <v>791</v>
      </c>
      <c r="D4754" s="418" t="s">
        <v>337</v>
      </c>
      <c r="E4754" s="420">
        <v>69925</v>
      </c>
      <c r="F4754" s="413">
        <v>111.01</v>
      </c>
      <c r="G4754" s="414">
        <f t="shared" si="148"/>
        <v>629.89820736870547</v>
      </c>
      <c r="H4754" s="415">
        <f t="shared" si="149"/>
        <v>3.1494910368435272</v>
      </c>
    </row>
    <row r="4755" spans="1:8" ht="15" hidden="1" thickBot="1">
      <c r="A4755" s="409">
        <v>202203</v>
      </c>
      <c r="B4755" s="416" t="s">
        <v>799</v>
      </c>
      <c r="C4755" s="417" t="s">
        <v>791</v>
      </c>
      <c r="D4755" s="418" t="s">
        <v>337</v>
      </c>
      <c r="E4755" s="420">
        <v>50178</v>
      </c>
      <c r="F4755" s="413">
        <v>111.01</v>
      </c>
      <c r="G4755" s="414">
        <f t="shared" si="148"/>
        <v>452.01333213224029</v>
      </c>
      <c r="H4755" s="415">
        <f t="shared" si="149"/>
        <v>2.2600666606612014</v>
      </c>
    </row>
    <row r="4756" spans="1:8" ht="15" hidden="1" thickBot="1">
      <c r="A4756" s="409">
        <v>202203</v>
      </c>
      <c r="B4756" s="416" t="s">
        <v>800</v>
      </c>
      <c r="C4756" s="417" t="s">
        <v>791</v>
      </c>
      <c r="D4756" s="418" t="s">
        <v>339</v>
      </c>
      <c r="E4756" s="420">
        <v>558</v>
      </c>
      <c r="F4756" s="413">
        <v>111.01</v>
      </c>
      <c r="G4756" s="414">
        <f t="shared" si="148"/>
        <v>5.0265741825060806</v>
      </c>
      <c r="H4756" s="415">
        <f t="shared" si="149"/>
        <v>5.0265741825060806</v>
      </c>
    </row>
    <row r="4757" spans="1:8" ht="15" hidden="1" thickBot="1">
      <c r="A4757" s="409">
        <v>202203</v>
      </c>
      <c r="B4757" s="416" t="s">
        <v>801</v>
      </c>
      <c r="C4757" s="417" t="s">
        <v>791</v>
      </c>
      <c r="D4757" s="418" t="s">
        <v>337</v>
      </c>
      <c r="E4757" s="420">
        <v>40319</v>
      </c>
      <c r="F4757" s="413">
        <v>111.01</v>
      </c>
      <c r="G4757" s="414">
        <f t="shared" si="148"/>
        <v>363.20151337717323</v>
      </c>
      <c r="H4757" s="415">
        <f t="shared" si="149"/>
        <v>1.8160075668858662</v>
      </c>
    </row>
    <row r="4758" spans="1:8" ht="15" hidden="1" thickBot="1">
      <c r="A4758" s="409">
        <v>202203</v>
      </c>
      <c r="B4758" s="416" t="s">
        <v>802</v>
      </c>
      <c r="C4758" s="417" t="s">
        <v>791</v>
      </c>
      <c r="D4758" s="418" t="s">
        <v>339</v>
      </c>
      <c r="E4758" s="420">
        <v>458</v>
      </c>
      <c r="F4758" s="413">
        <v>111.01</v>
      </c>
      <c r="G4758" s="414">
        <f t="shared" si="148"/>
        <v>4.1257544365372487</v>
      </c>
      <c r="H4758" s="415">
        <f t="shared" si="149"/>
        <v>4.1257544365372487</v>
      </c>
    </row>
    <row r="4759" spans="1:8" ht="15" hidden="1" thickBot="1">
      <c r="A4759" s="409">
        <v>202203</v>
      </c>
      <c r="B4759" s="416" t="s">
        <v>803</v>
      </c>
      <c r="C4759" s="417" t="s">
        <v>791</v>
      </c>
      <c r="D4759" s="418" t="s">
        <v>337</v>
      </c>
      <c r="E4759" s="420">
        <v>40319</v>
      </c>
      <c r="F4759" s="413">
        <v>111.01</v>
      </c>
      <c r="G4759" s="414">
        <f t="shared" si="148"/>
        <v>363.20151337717323</v>
      </c>
      <c r="H4759" s="415">
        <f t="shared" si="149"/>
        <v>1.8160075668858662</v>
      </c>
    </row>
    <row r="4760" spans="1:8" ht="15" hidden="1" thickBot="1">
      <c r="A4760" s="409">
        <v>202203</v>
      </c>
      <c r="B4760" s="416" t="s">
        <v>804</v>
      </c>
      <c r="C4760" s="417" t="s">
        <v>791</v>
      </c>
      <c r="D4760" s="418" t="s">
        <v>339</v>
      </c>
      <c r="E4760" s="420">
        <v>458</v>
      </c>
      <c r="F4760" s="413">
        <v>111.01</v>
      </c>
      <c r="G4760" s="414">
        <f t="shared" si="148"/>
        <v>4.1257544365372487</v>
      </c>
      <c r="H4760" s="415">
        <f t="shared" si="149"/>
        <v>4.1257544365372487</v>
      </c>
    </row>
    <row r="4761" spans="1:8" ht="15" hidden="1" thickBot="1">
      <c r="A4761" s="409">
        <v>202203</v>
      </c>
      <c r="B4761" s="416" t="s">
        <v>805</v>
      </c>
      <c r="C4761" s="417" t="s">
        <v>791</v>
      </c>
      <c r="D4761" s="418" t="s">
        <v>337</v>
      </c>
      <c r="E4761" s="420">
        <v>54888</v>
      </c>
      <c r="F4761" s="413">
        <v>111.01</v>
      </c>
      <c r="G4761" s="414">
        <f t="shared" si="148"/>
        <v>494.4419421673723</v>
      </c>
      <c r="H4761" s="415">
        <f t="shared" si="149"/>
        <v>2.4722097108368617</v>
      </c>
    </row>
    <row r="4762" spans="1:8" ht="15" hidden="1" thickBot="1">
      <c r="A4762" s="409">
        <v>202203</v>
      </c>
      <c r="B4762" s="416" t="s">
        <v>806</v>
      </c>
      <c r="C4762" s="417" t="s">
        <v>791</v>
      </c>
      <c r="D4762" s="418" t="s">
        <v>337</v>
      </c>
      <c r="E4762" s="420">
        <v>78405</v>
      </c>
      <c r="F4762" s="413">
        <v>111.01</v>
      </c>
      <c r="G4762" s="414">
        <f t="shared" si="148"/>
        <v>706.28772182686237</v>
      </c>
      <c r="H4762" s="415">
        <f t="shared" si="149"/>
        <v>3.531438609134312</v>
      </c>
    </row>
    <row r="4763" spans="1:8" ht="15" hidden="1" thickBot="1">
      <c r="A4763" s="409">
        <v>202203</v>
      </c>
      <c r="B4763" s="416" t="s">
        <v>807</v>
      </c>
      <c r="C4763" s="417" t="s">
        <v>791</v>
      </c>
      <c r="D4763" s="418" t="s">
        <v>337</v>
      </c>
      <c r="E4763" s="420">
        <v>39836</v>
      </c>
      <c r="F4763" s="413">
        <v>111.01</v>
      </c>
      <c r="G4763" s="414">
        <f t="shared" si="148"/>
        <v>358.85055400414376</v>
      </c>
      <c r="H4763" s="415">
        <f t="shared" si="149"/>
        <v>1.7942527700207187</v>
      </c>
    </row>
    <row r="4764" spans="1:8" ht="15" hidden="1" thickBot="1">
      <c r="A4764" s="409">
        <v>202203</v>
      </c>
      <c r="B4764" s="416" t="s">
        <v>808</v>
      </c>
      <c r="C4764" s="417" t="s">
        <v>791</v>
      </c>
      <c r="D4764" s="418" t="s">
        <v>339</v>
      </c>
      <c r="E4764" s="420">
        <v>504</v>
      </c>
      <c r="F4764" s="413">
        <v>111.01</v>
      </c>
      <c r="G4764" s="414">
        <f t="shared" si="148"/>
        <v>4.5401315196829115</v>
      </c>
      <c r="H4764" s="415">
        <f t="shared" si="149"/>
        <v>4.5401315196829115</v>
      </c>
    </row>
    <row r="4765" spans="1:8" ht="15" hidden="1" thickBot="1">
      <c r="A4765" s="409">
        <v>202203</v>
      </c>
      <c r="B4765" s="416" t="s">
        <v>809</v>
      </c>
      <c r="C4765" s="417" t="s">
        <v>791</v>
      </c>
      <c r="D4765" s="418" t="s">
        <v>337</v>
      </c>
      <c r="E4765" s="420">
        <v>71693</v>
      </c>
      <c r="F4765" s="413">
        <v>111.01</v>
      </c>
      <c r="G4765" s="414">
        <f t="shared" si="148"/>
        <v>645.82470047743448</v>
      </c>
      <c r="H4765" s="415">
        <f t="shared" si="149"/>
        <v>3.2291235023871723</v>
      </c>
    </row>
    <row r="4766" spans="1:8" ht="15" hidden="1" thickBot="1">
      <c r="A4766" s="409">
        <v>202203</v>
      </c>
      <c r="B4766" s="416" t="s">
        <v>810</v>
      </c>
      <c r="C4766" s="417" t="s">
        <v>791</v>
      </c>
      <c r="D4766" s="418" t="s">
        <v>339</v>
      </c>
      <c r="E4766" s="420">
        <v>646</v>
      </c>
      <c r="F4766" s="413">
        <v>111.01</v>
      </c>
      <c r="G4766" s="414">
        <f t="shared" si="148"/>
        <v>5.8192955589586521</v>
      </c>
      <c r="H4766" s="415">
        <f t="shared" si="149"/>
        <v>5.8192955589586521</v>
      </c>
    </row>
    <row r="4767" spans="1:8" ht="15" hidden="1" thickBot="1">
      <c r="A4767" s="409">
        <v>202203</v>
      </c>
      <c r="B4767" s="416" t="s">
        <v>811</v>
      </c>
      <c r="C4767" s="417" t="s">
        <v>791</v>
      </c>
      <c r="D4767" s="418" t="s">
        <v>337</v>
      </c>
      <c r="E4767" s="420">
        <v>71587</v>
      </c>
      <c r="F4767" s="413">
        <v>111.01</v>
      </c>
      <c r="G4767" s="414">
        <f t="shared" si="148"/>
        <v>644.86983154670747</v>
      </c>
      <c r="H4767" s="415">
        <f t="shared" si="149"/>
        <v>3.2243491577335375</v>
      </c>
    </row>
    <row r="4768" spans="1:8" ht="15" hidden="1" thickBot="1">
      <c r="A4768" s="409">
        <v>202203</v>
      </c>
      <c r="B4768" s="416" t="s">
        <v>812</v>
      </c>
      <c r="C4768" s="417" t="s">
        <v>791</v>
      </c>
      <c r="D4768" s="418" t="s">
        <v>337</v>
      </c>
      <c r="E4768" s="420">
        <v>71780</v>
      </c>
      <c r="F4768" s="413">
        <v>111.01</v>
      </c>
      <c r="G4768" s="414">
        <f t="shared" si="148"/>
        <v>646.60841365642727</v>
      </c>
      <c r="H4768" s="415">
        <f t="shared" si="149"/>
        <v>3.2330420682821366</v>
      </c>
    </row>
    <row r="4769" spans="1:8" ht="15" hidden="1" thickBot="1">
      <c r="A4769" s="409">
        <v>202203</v>
      </c>
      <c r="B4769" s="416" t="s">
        <v>813</v>
      </c>
      <c r="C4769" s="417" t="s">
        <v>791</v>
      </c>
      <c r="D4769" s="418" t="s">
        <v>337</v>
      </c>
      <c r="E4769" s="420">
        <v>82276</v>
      </c>
      <c r="F4769" s="413">
        <v>111.01</v>
      </c>
      <c r="G4769" s="414">
        <f t="shared" si="148"/>
        <v>741.15845419331583</v>
      </c>
      <c r="H4769" s="415">
        <f t="shared" si="149"/>
        <v>3.7057922709665791</v>
      </c>
    </row>
    <row r="4770" spans="1:8" ht="15" hidden="1" thickBot="1">
      <c r="A4770" s="409">
        <v>202203</v>
      </c>
      <c r="B4770" s="416" t="s">
        <v>814</v>
      </c>
      <c r="C4770" s="417" t="s">
        <v>791</v>
      </c>
      <c r="D4770" s="418" t="s">
        <v>337</v>
      </c>
      <c r="E4770" s="420">
        <v>82276</v>
      </c>
      <c r="F4770" s="413">
        <v>111.01</v>
      </c>
      <c r="G4770" s="414">
        <f t="shared" si="148"/>
        <v>741.15845419331583</v>
      </c>
      <c r="H4770" s="415">
        <f t="shared" si="149"/>
        <v>3.7057922709665791</v>
      </c>
    </row>
    <row r="4771" spans="1:8" ht="15" hidden="1" thickBot="1">
      <c r="A4771" s="409">
        <v>202203</v>
      </c>
      <c r="B4771" s="416" t="s">
        <v>815</v>
      </c>
      <c r="C4771" s="417" t="s">
        <v>791</v>
      </c>
      <c r="D4771" s="418" t="s">
        <v>337</v>
      </c>
      <c r="E4771" s="420">
        <v>82322</v>
      </c>
      <c r="F4771" s="413">
        <v>111.01</v>
      </c>
      <c r="G4771" s="414">
        <f t="shared" si="148"/>
        <v>741.57283127646156</v>
      </c>
      <c r="H4771" s="415">
        <f t="shared" si="149"/>
        <v>3.7078641563823078</v>
      </c>
    </row>
    <row r="4772" spans="1:8" ht="15" hidden="1" thickBot="1">
      <c r="A4772" s="409">
        <v>202203</v>
      </c>
      <c r="B4772" s="416" t="s">
        <v>816</v>
      </c>
      <c r="C4772" s="417" t="s">
        <v>791</v>
      </c>
      <c r="D4772" s="418" t="s">
        <v>339</v>
      </c>
      <c r="E4772" s="420">
        <v>412</v>
      </c>
      <c r="F4772" s="413">
        <v>111.01</v>
      </c>
      <c r="G4772" s="414">
        <f t="shared" si="148"/>
        <v>3.7113773533915864</v>
      </c>
      <c r="H4772" s="415">
        <f t="shared" si="149"/>
        <v>3.7113773533915864</v>
      </c>
    </row>
    <row r="4773" spans="1:8" ht="15" hidden="1" thickBot="1">
      <c r="A4773" s="409">
        <v>202203</v>
      </c>
      <c r="B4773" s="416" t="s">
        <v>817</v>
      </c>
      <c r="C4773" s="417" t="s">
        <v>791</v>
      </c>
      <c r="D4773" s="418" t="s">
        <v>337</v>
      </c>
      <c r="E4773" s="420">
        <v>82276</v>
      </c>
      <c r="F4773" s="413">
        <v>111.01</v>
      </c>
      <c r="G4773" s="414">
        <f t="shared" si="148"/>
        <v>741.15845419331583</v>
      </c>
      <c r="H4773" s="415">
        <f t="shared" si="149"/>
        <v>3.7057922709665791</v>
      </c>
    </row>
    <row r="4774" spans="1:8" ht="15" hidden="1" thickBot="1">
      <c r="A4774" s="409">
        <v>202203</v>
      </c>
      <c r="B4774" s="416" t="s">
        <v>818</v>
      </c>
      <c r="C4774" s="417" t="s">
        <v>791</v>
      </c>
      <c r="D4774" s="418" t="s">
        <v>337</v>
      </c>
      <c r="E4774" s="420">
        <v>77744</v>
      </c>
      <c r="F4774" s="413">
        <v>111.01</v>
      </c>
      <c r="G4774" s="414">
        <f t="shared" si="148"/>
        <v>700.33330330600847</v>
      </c>
      <c r="H4774" s="415">
        <f t="shared" si="149"/>
        <v>3.5016665165300425</v>
      </c>
    </row>
    <row r="4775" spans="1:8" ht="15" hidden="1" thickBot="1">
      <c r="A4775" s="409">
        <v>202203</v>
      </c>
      <c r="B4775" s="416" t="s">
        <v>819</v>
      </c>
      <c r="C4775" s="417" t="s">
        <v>791</v>
      </c>
      <c r="D4775" s="418" t="s">
        <v>337</v>
      </c>
      <c r="E4775" s="420">
        <v>81044</v>
      </c>
      <c r="F4775" s="413">
        <v>111.01</v>
      </c>
      <c r="G4775" s="414">
        <f t="shared" si="148"/>
        <v>730.06035492297985</v>
      </c>
      <c r="H4775" s="415">
        <f t="shared" si="149"/>
        <v>3.6503017746148991</v>
      </c>
    </row>
    <row r="4776" spans="1:8" ht="15" hidden="1" thickBot="1">
      <c r="A4776" s="409">
        <v>202203</v>
      </c>
      <c r="B4776" s="416" t="s">
        <v>820</v>
      </c>
      <c r="C4776" s="417" t="s">
        <v>791</v>
      </c>
      <c r="D4776" s="418" t="s">
        <v>339</v>
      </c>
      <c r="E4776" s="420">
        <v>405</v>
      </c>
      <c r="F4776" s="413">
        <v>111.01</v>
      </c>
      <c r="G4776" s="414">
        <f t="shared" si="148"/>
        <v>3.6483199711737679</v>
      </c>
      <c r="H4776" s="415">
        <f t="shared" si="149"/>
        <v>3.6483199711737679</v>
      </c>
    </row>
    <row r="4777" spans="1:8" ht="15" hidden="1" thickBot="1">
      <c r="A4777" s="409">
        <v>202203</v>
      </c>
      <c r="B4777" s="416" t="s">
        <v>821</v>
      </c>
      <c r="C4777" s="417" t="s">
        <v>791</v>
      </c>
      <c r="D4777" s="418" t="s">
        <v>337</v>
      </c>
      <c r="E4777" s="420">
        <v>75252</v>
      </c>
      <c r="F4777" s="413">
        <v>111.01</v>
      </c>
      <c r="G4777" s="414">
        <f t="shared" si="148"/>
        <v>677.88487523646518</v>
      </c>
      <c r="H4777" s="415">
        <f t="shared" si="149"/>
        <v>3.3894243761823257</v>
      </c>
    </row>
    <row r="4778" spans="1:8" ht="15" hidden="1" thickBot="1">
      <c r="A4778" s="409">
        <v>202203</v>
      </c>
      <c r="B4778" s="416" t="s">
        <v>822</v>
      </c>
      <c r="C4778" s="417" t="s">
        <v>791</v>
      </c>
      <c r="D4778" s="418" t="s">
        <v>337</v>
      </c>
      <c r="E4778" s="420">
        <v>82255</v>
      </c>
      <c r="F4778" s="413">
        <v>111.01</v>
      </c>
      <c r="G4778" s="414">
        <f t="shared" si="148"/>
        <v>740.96928204666244</v>
      </c>
      <c r="H4778" s="415">
        <f t="shared" si="149"/>
        <v>3.7048464102333121</v>
      </c>
    </row>
    <row r="4779" spans="1:8" ht="15" hidden="1" thickBot="1">
      <c r="A4779" s="409">
        <v>202203</v>
      </c>
      <c r="B4779" s="416" t="s">
        <v>823</v>
      </c>
      <c r="C4779" s="417" t="s">
        <v>791</v>
      </c>
      <c r="D4779" s="418" t="s">
        <v>339</v>
      </c>
      <c r="E4779" s="420">
        <v>411</v>
      </c>
      <c r="F4779" s="413">
        <v>111.01</v>
      </c>
      <c r="G4779" s="414">
        <f t="shared" si="148"/>
        <v>3.7023691559318976</v>
      </c>
      <c r="H4779" s="415">
        <f t="shared" si="149"/>
        <v>3.7023691559318976</v>
      </c>
    </row>
    <row r="4780" spans="1:8" ht="15" hidden="1" thickBot="1">
      <c r="A4780" s="409">
        <v>202203</v>
      </c>
      <c r="B4780" s="416" t="s">
        <v>824</v>
      </c>
      <c r="C4780" s="417" t="s">
        <v>791</v>
      </c>
      <c r="D4780" s="418" t="s">
        <v>337</v>
      </c>
      <c r="E4780" s="420">
        <v>72174</v>
      </c>
      <c r="F4780" s="413">
        <v>111.01</v>
      </c>
      <c r="G4780" s="414">
        <f t="shared" si="148"/>
        <v>650.15764345554453</v>
      </c>
      <c r="H4780" s="415">
        <f t="shared" si="149"/>
        <v>3.2507882172777225</v>
      </c>
    </row>
    <row r="4781" spans="1:8" ht="15" hidden="1" thickBot="1">
      <c r="A4781" s="409">
        <v>202203</v>
      </c>
      <c r="B4781" s="416" t="s">
        <v>825</v>
      </c>
      <c r="C4781" s="417" t="s">
        <v>791</v>
      </c>
      <c r="D4781" s="418" t="s">
        <v>337</v>
      </c>
      <c r="E4781" s="420">
        <v>71588</v>
      </c>
      <c r="F4781" s="413">
        <v>111.01</v>
      </c>
      <c r="G4781" s="414">
        <f t="shared" si="148"/>
        <v>644.87883974416718</v>
      </c>
      <c r="H4781" s="415">
        <f t="shared" si="149"/>
        <v>3.224394198720836</v>
      </c>
    </row>
    <row r="4782" spans="1:8" ht="15" hidden="1" thickBot="1">
      <c r="A4782" s="409">
        <v>202203</v>
      </c>
      <c r="B4782" s="416" t="s">
        <v>826</v>
      </c>
      <c r="C4782" s="417" t="s">
        <v>791</v>
      </c>
      <c r="D4782" s="418" t="s">
        <v>337</v>
      </c>
      <c r="E4782" s="420">
        <v>77952</v>
      </c>
      <c r="F4782" s="413">
        <v>111.01</v>
      </c>
      <c r="G4782" s="414">
        <f t="shared" si="148"/>
        <v>702.20700837762365</v>
      </c>
      <c r="H4782" s="415">
        <f t="shared" si="149"/>
        <v>3.5110350418881184</v>
      </c>
    </row>
    <row r="4783" spans="1:8" ht="15" hidden="1" thickBot="1">
      <c r="A4783" s="409">
        <v>202203</v>
      </c>
      <c r="B4783" s="416" t="s">
        <v>827</v>
      </c>
      <c r="C4783" s="417" t="s">
        <v>791</v>
      </c>
      <c r="D4783" s="418" t="s">
        <v>339</v>
      </c>
      <c r="E4783" s="420">
        <v>390</v>
      </c>
      <c r="F4783" s="413">
        <v>111.01</v>
      </c>
      <c r="G4783" s="414">
        <f t="shared" si="148"/>
        <v>3.5131970092784433</v>
      </c>
      <c r="H4783" s="415">
        <f t="shared" si="149"/>
        <v>3.5131970092784433</v>
      </c>
    </row>
    <row r="4784" spans="1:8" ht="15" hidden="1" thickBot="1">
      <c r="A4784" s="409">
        <v>202203</v>
      </c>
      <c r="B4784" s="416" t="s">
        <v>828</v>
      </c>
      <c r="C4784" s="417" t="s">
        <v>791</v>
      </c>
      <c r="D4784" s="418" t="s">
        <v>337</v>
      </c>
      <c r="E4784" s="420">
        <v>67982</v>
      </c>
      <c r="F4784" s="413">
        <v>111.01</v>
      </c>
      <c r="G4784" s="414">
        <f t="shared" si="148"/>
        <v>612.39527970453105</v>
      </c>
      <c r="H4784" s="415">
        <f t="shared" si="149"/>
        <v>3.0619763985226554</v>
      </c>
    </row>
    <row r="4785" spans="1:8" ht="15" hidden="1" thickBot="1">
      <c r="A4785" s="409">
        <v>202203</v>
      </c>
      <c r="B4785" s="416" t="s">
        <v>829</v>
      </c>
      <c r="C4785" s="417" t="s">
        <v>791</v>
      </c>
      <c r="D4785" s="418" t="s">
        <v>337</v>
      </c>
      <c r="E4785" s="420">
        <v>67982</v>
      </c>
      <c r="F4785" s="413">
        <v>111.01</v>
      </c>
      <c r="G4785" s="414">
        <f t="shared" si="148"/>
        <v>612.39527970453105</v>
      </c>
      <c r="H4785" s="415">
        <f t="shared" si="149"/>
        <v>3.0619763985226554</v>
      </c>
    </row>
    <row r="4786" spans="1:8" ht="15" hidden="1" thickBot="1">
      <c r="A4786" s="409">
        <v>202203</v>
      </c>
      <c r="B4786" s="416" t="s">
        <v>830</v>
      </c>
      <c r="C4786" s="417" t="s">
        <v>791</v>
      </c>
      <c r="D4786" s="418" t="s">
        <v>339</v>
      </c>
      <c r="E4786" s="420">
        <v>340</v>
      </c>
      <c r="F4786" s="413">
        <v>111.01</v>
      </c>
      <c r="G4786" s="414">
        <f t="shared" si="148"/>
        <v>3.0627871362940273</v>
      </c>
      <c r="H4786" s="415">
        <f t="shared" si="149"/>
        <v>3.0627871362940273</v>
      </c>
    </row>
    <row r="4787" spans="1:8" ht="15" hidden="1" thickBot="1">
      <c r="A4787" s="409">
        <v>202203</v>
      </c>
      <c r="B4787" s="416" t="s">
        <v>831</v>
      </c>
      <c r="C4787" s="417" t="s">
        <v>791</v>
      </c>
      <c r="D4787" s="418" t="s">
        <v>337</v>
      </c>
      <c r="E4787" s="420">
        <v>84384</v>
      </c>
      <c r="F4787" s="413">
        <v>111.01</v>
      </c>
      <c r="G4787" s="414">
        <f t="shared" si="148"/>
        <v>760.14773443833883</v>
      </c>
      <c r="H4787" s="415">
        <f t="shared" si="149"/>
        <v>3.8007386721916943</v>
      </c>
    </row>
    <row r="4788" spans="1:8" ht="15" hidden="1" thickBot="1">
      <c r="A4788" s="409">
        <v>202203</v>
      </c>
      <c r="B4788" s="416" t="s">
        <v>832</v>
      </c>
      <c r="C4788" s="417" t="s">
        <v>791</v>
      </c>
      <c r="D4788" s="418" t="s">
        <v>337</v>
      </c>
      <c r="E4788" s="420">
        <v>79425</v>
      </c>
      <c r="F4788" s="413">
        <v>111.01</v>
      </c>
      <c r="G4788" s="414">
        <f t="shared" si="148"/>
        <v>715.47608323574445</v>
      </c>
      <c r="H4788" s="415">
        <f t="shared" si="149"/>
        <v>3.5773804161787224</v>
      </c>
    </row>
    <row r="4789" spans="1:8" ht="15" hidden="1" thickBot="1">
      <c r="A4789" s="409">
        <v>202203</v>
      </c>
      <c r="B4789" s="416" t="s">
        <v>833</v>
      </c>
      <c r="C4789" s="417" t="s">
        <v>791</v>
      </c>
      <c r="D4789" s="418" t="s">
        <v>339</v>
      </c>
      <c r="E4789" s="420">
        <v>397</v>
      </c>
      <c r="F4789" s="413">
        <v>111.01</v>
      </c>
      <c r="G4789" s="414">
        <f t="shared" si="148"/>
        <v>3.5762543914962612</v>
      </c>
      <c r="H4789" s="415">
        <f t="shared" si="149"/>
        <v>3.5762543914962612</v>
      </c>
    </row>
    <row r="4790" spans="1:8" ht="15" hidden="1" thickBot="1">
      <c r="A4790" s="409">
        <v>202203</v>
      </c>
      <c r="B4790" s="416" t="s">
        <v>834</v>
      </c>
      <c r="C4790" s="417" t="s">
        <v>791</v>
      </c>
      <c r="D4790" s="418" t="s">
        <v>337</v>
      </c>
      <c r="E4790" s="420">
        <v>71877</v>
      </c>
      <c r="F4790" s="413">
        <v>111.01</v>
      </c>
      <c r="G4790" s="414">
        <f t="shared" si="148"/>
        <v>647.48220881001714</v>
      </c>
      <c r="H4790" s="415">
        <f t="shared" si="149"/>
        <v>3.2374110440500856</v>
      </c>
    </row>
    <row r="4791" spans="1:8" ht="15" hidden="1" thickBot="1">
      <c r="A4791" s="409">
        <v>202203</v>
      </c>
      <c r="B4791" s="416" t="s">
        <v>835</v>
      </c>
      <c r="C4791" s="417" t="s">
        <v>791</v>
      </c>
      <c r="D4791" s="418" t="s">
        <v>339</v>
      </c>
      <c r="E4791" s="420">
        <v>359</v>
      </c>
      <c r="F4791" s="413">
        <v>111.01</v>
      </c>
      <c r="G4791" s="414">
        <f t="shared" si="148"/>
        <v>3.2339428880281056</v>
      </c>
      <c r="H4791" s="415">
        <f t="shared" si="149"/>
        <v>3.2339428880281056</v>
      </c>
    </row>
    <row r="4792" spans="1:8" ht="15" hidden="1" thickBot="1">
      <c r="A4792" s="409">
        <v>202203</v>
      </c>
      <c r="B4792" s="416" t="s">
        <v>836</v>
      </c>
      <c r="C4792" s="417" t="s">
        <v>791</v>
      </c>
      <c r="D4792" s="418" t="s">
        <v>337</v>
      </c>
      <c r="E4792" s="420">
        <v>57257</v>
      </c>
      <c r="F4792" s="413">
        <v>111.01</v>
      </c>
      <c r="G4792" s="414">
        <f t="shared" si="148"/>
        <v>515.78236194937392</v>
      </c>
      <c r="H4792" s="415">
        <f t="shared" si="149"/>
        <v>2.5789118097468697</v>
      </c>
    </row>
    <row r="4793" spans="1:8" ht="15" hidden="1" thickBot="1">
      <c r="A4793" s="409">
        <v>202203</v>
      </c>
      <c r="B4793" s="416" t="s">
        <v>837</v>
      </c>
      <c r="C4793" s="417" t="s">
        <v>791</v>
      </c>
      <c r="D4793" s="418" t="s">
        <v>337</v>
      </c>
      <c r="E4793" s="420">
        <v>109702</v>
      </c>
      <c r="F4793" s="413">
        <v>111.01</v>
      </c>
      <c r="G4793" s="414">
        <f t="shared" si="148"/>
        <v>988.21727772272766</v>
      </c>
      <c r="H4793" s="415">
        <f t="shared" si="149"/>
        <v>4.9410863886136385</v>
      </c>
    </row>
    <row r="4794" spans="1:8" ht="15" hidden="1" thickBot="1">
      <c r="A4794" s="409">
        <v>202203</v>
      </c>
      <c r="B4794" s="416" t="s">
        <v>838</v>
      </c>
      <c r="C4794" s="417" t="s">
        <v>791</v>
      </c>
      <c r="D4794" s="418" t="s">
        <v>337</v>
      </c>
      <c r="E4794" s="420">
        <v>81161</v>
      </c>
      <c r="F4794" s="413">
        <v>111.01</v>
      </c>
      <c r="G4794" s="414">
        <f t="shared" si="148"/>
        <v>731.11431402576341</v>
      </c>
      <c r="H4794" s="415">
        <f t="shared" si="149"/>
        <v>3.6555715701288172</v>
      </c>
    </row>
    <row r="4795" spans="1:8" ht="15" hidden="1" thickBot="1">
      <c r="A4795" s="409">
        <v>202203</v>
      </c>
      <c r="B4795" s="416" t="s">
        <v>839</v>
      </c>
      <c r="C4795" s="417" t="s">
        <v>791</v>
      </c>
      <c r="D4795" s="418" t="s">
        <v>339</v>
      </c>
      <c r="E4795" s="420">
        <v>406</v>
      </c>
      <c r="F4795" s="413">
        <v>111.01</v>
      </c>
      <c r="G4795" s="414">
        <f t="shared" si="148"/>
        <v>3.6573281686334562</v>
      </c>
      <c r="H4795" s="415">
        <f t="shared" si="149"/>
        <v>3.6573281686334562</v>
      </c>
    </row>
    <row r="4796" spans="1:8" ht="15" hidden="1" thickBot="1">
      <c r="A4796" s="409">
        <v>202203</v>
      </c>
      <c r="B4796" s="416" t="s">
        <v>840</v>
      </c>
      <c r="C4796" s="417" t="s">
        <v>791</v>
      </c>
      <c r="D4796" s="418" t="s">
        <v>337</v>
      </c>
      <c r="E4796" s="420">
        <v>81131</v>
      </c>
      <c r="F4796" s="413">
        <v>111.01</v>
      </c>
      <c r="G4796" s="414">
        <f t="shared" si="148"/>
        <v>730.84406810197277</v>
      </c>
      <c r="H4796" s="415">
        <f t="shared" si="149"/>
        <v>3.6542203405098639</v>
      </c>
    </row>
    <row r="4797" spans="1:8" ht="15" hidden="1" thickBot="1">
      <c r="A4797" s="409">
        <v>202203</v>
      </c>
      <c r="B4797" s="416" t="s">
        <v>841</v>
      </c>
      <c r="C4797" s="417" t="s">
        <v>791</v>
      </c>
      <c r="D4797" s="418" t="s">
        <v>339</v>
      </c>
      <c r="E4797" s="420">
        <v>406</v>
      </c>
      <c r="F4797" s="413">
        <v>111.01</v>
      </c>
      <c r="G4797" s="414">
        <f t="shared" si="148"/>
        <v>3.6573281686334562</v>
      </c>
      <c r="H4797" s="415">
        <f t="shared" si="149"/>
        <v>3.6573281686334562</v>
      </c>
    </row>
    <row r="4798" spans="1:8" ht="15" hidden="1" thickBot="1">
      <c r="A4798" s="409">
        <v>202203</v>
      </c>
      <c r="B4798" s="416" t="s">
        <v>842</v>
      </c>
      <c r="C4798" s="417" t="s">
        <v>791</v>
      </c>
      <c r="D4798" s="418" t="s">
        <v>337</v>
      </c>
      <c r="E4798" s="420">
        <v>80490</v>
      </c>
      <c r="F4798" s="413">
        <v>111.01</v>
      </c>
      <c r="G4798" s="414">
        <f t="shared" si="148"/>
        <v>725.06981353031256</v>
      </c>
      <c r="H4798" s="415">
        <f t="shared" si="149"/>
        <v>3.625349067651563</v>
      </c>
    </row>
    <row r="4799" spans="1:8" ht="15" hidden="1" thickBot="1">
      <c r="A4799" s="409">
        <v>202203</v>
      </c>
      <c r="B4799" s="416" t="s">
        <v>843</v>
      </c>
      <c r="C4799" s="417" t="s">
        <v>791</v>
      </c>
      <c r="D4799" s="418" t="s">
        <v>339</v>
      </c>
      <c r="E4799" s="420">
        <v>402</v>
      </c>
      <c r="F4799" s="413">
        <v>111.01</v>
      </c>
      <c r="G4799" s="414">
        <f t="shared" si="148"/>
        <v>3.6212953787947031</v>
      </c>
      <c r="H4799" s="415">
        <f t="shared" si="149"/>
        <v>3.6212953787947031</v>
      </c>
    </row>
    <row r="4800" spans="1:8" ht="15" hidden="1" thickBot="1">
      <c r="A4800" s="409">
        <v>202203</v>
      </c>
      <c r="B4800" s="416" t="s">
        <v>844</v>
      </c>
      <c r="C4800" s="417" t="s">
        <v>791</v>
      </c>
      <c r="D4800" s="418" t="s">
        <v>337</v>
      </c>
      <c r="E4800" s="420">
        <v>98979</v>
      </c>
      <c r="F4800" s="413">
        <v>111.01</v>
      </c>
      <c r="G4800" s="414">
        <f t="shared" si="148"/>
        <v>891.62237636248983</v>
      </c>
      <c r="H4800" s="415">
        <f t="shared" si="149"/>
        <v>4.4581118818124494</v>
      </c>
    </row>
    <row r="4801" spans="1:8" ht="15" hidden="1" thickBot="1">
      <c r="A4801" s="409">
        <v>202203</v>
      </c>
      <c r="B4801" s="416" t="s">
        <v>845</v>
      </c>
      <c r="C4801" s="417" t="s">
        <v>791</v>
      </c>
      <c r="D4801" s="418" t="s">
        <v>337</v>
      </c>
      <c r="E4801" s="420">
        <v>105438</v>
      </c>
      <c r="F4801" s="413">
        <v>111.01</v>
      </c>
      <c r="G4801" s="414">
        <f t="shared" si="148"/>
        <v>949.80632375461664</v>
      </c>
      <c r="H4801" s="415">
        <f t="shared" si="149"/>
        <v>4.749031618773083</v>
      </c>
    </row>
    <row r="4802" spans="1:8" ht="15" hidden="1" thickBot="1">
      <c r="A4802" s="409">
        <v>202203</v>
      </c>
      <c r="B4802" s="416" t="s">
        <v>846</v>
      </c>
      <c r="C4802" s="417" t="s">
        <v>791</v>
      </c>
      <c r="D4802" s="418" t="s">
        <v>339</v>
      </c>
      <c r="E4802" s="420">
        <v>527</v>
      </c>
      <c r="F4802" s="413">
        <v>111.01</v>
      </c>
      <c r="G4802" s="414">
        <f t="shared" ref="G4802:G4865" si="150">+E4802/F4802</f>
        <v>4.7473200612557429</v>
      </c>
      <c r="H4802" s="415">
        <f t="shared" ref="H4802:H4865" si="151">IF(D4802="TB",G4802/200,IF(D4802="LT",G4802,"VER"))</f>
        <v>4.7473200612557429</v>
      </c>
    </row>
    <row r="4803" spans="1:8" ht="15" hidden="1" thickBot="1">
      <c r="A4803" s="409">
        <v>202203</v>
      </c>
      <c r="B4803" s="416" t="s">
        <v>847</v>
      </c>
      <c r="C4803" s="417" t="s">
        <v>791</v>
      </c>
      <c r="D4803" s="418" t="s">
        <v>337</v>
      </c>
      <c r="E4803" s="420">
        <v>109702</v>
      </c>
      <c r="F4803" s="413">
        <v>111.01</v>
      </c>
      <c r="G4803" s="414">
        <f t="shared" si="150"/>
        <v>988.21727772272766</v>
      </c>
      <c r="H4803" s="415">
        <f t="shared" si="151"/>
        <v>4.9410863886136385</v>
      </c>
    </row>
    <row r="4804" spans="1:8" ht="15" hidden="1" thickBot="1">
      <c r="A4804" s="409">
        <v>202203</v>
      </c>
      <c r="B4804" s="416" t="s">
        <v>848</v>
      </c>
      <c r="C4804" s="417" t="s">
        <v>791</v>
      </c>
      <c r="D4804" s="418" t="s">
        <v>337</v>
      </c>
      <c r="E4804" s="420">
        <v>68270</v>
      </c>
      <c r="F4804" s="413">
        <v>111.01</v>
      </c>
      <c r="G4804" s="414">
        <f t="shared" si="150"/>
        <v>614.9896405729213</v>
      </c>
      <c r="H4804" s="415">
        <f t="shared" si="151"/>
        <v>3.0749482028646065</v>
      </c>
    </row>
    <row r="4805" spans="1:8" ht="15" hidden="1" thickBot="1">
      <c r="A4805" s="409">
        <v>202203</v>
      </c>
      <c r="B4805" s="416" t="s">
        <v>849</v>
      </c>
      <c r="C4805" s="417" t="s">
        <v>791</v>
      </c>
      <c r="D4805" s="418" t="s">
        <v>337</v>
      </c>
      <c r="E4805" s="420">
        <v>67071</v>
      </c>
      <c r="F4805" s="413">
        <v>111.01</v>
      </c>
      <c r="G4805" s="414">
        <f t="shared" si="150"/>
        <v>604.18881181875508</v>
      </c>
      <c r="H4805" s="415">
        <f t="shared" si="151"/>
        <v>3.0209440590937753</v>
      </c>
    </row>
    <row r="4806" spans="1:8" ht="15" hidden="1" thickBot="1">
      <c r="A4806" s="409">
        <v>202203</v>
      </c>
      <c r="B4806" s="416" t="s">
        <v>850</v>
      </c>
      <c r="C4806" s="417" t="s">
        <v>791</v>
      </c>
      <c r="D4806" s="418" t="s">
        <v>339</v>
      </c>
      <c r="E4806" s="420">
        <v>335</v>
      </c>
      <c r="F4806" s="413">
        <v>111.01</v>
      </c>
      <c r="G4806" s="414">
        <f t="shared" si="150"/>
        <v>3.0177461489955859</v>
      </c>
      <c r="H4806" s="415">
        <f t="shared" si="151"/>
        <v>3.0177461489955859</v>
      </c>
    </row>
    <row r="4807" spans="1:8" ht="15" hidden="1" thickBot="1">
      <c r="A4807" s="409">
        <v>202203</v>
      </c>
      <c r="B4807" s="416" t="s">
        <v>851</v>
      </c>
      <c r="C4807" s="417" t="s">
        <v>791</v>
      </c>
      <c r="D4807" s="418" t="s">
        <v>339</v>
      </c>
      <c r="E4807" s="420">
        <v>341</v>
      </c>
      <c r="F4807" s="413">
        <v>111.01</v>
      </c>
      <c r="G4807" s="414">
        <f t="shared" si="150"/>
        <v>3.0717953337537156</v>
      </c>
      <c r="H4807" s="415">
        <f t="shared" si="151"/>
        <v>3.0717953337537156</v>
      </c>
    </row>
    <row r="4808" spans="1:8" ht="15" hidden="1" thickBot="1">
      <c r="A4808" s="409">
        <v>202203</v>
      </c>
      <c r="B4808" s="416" t="s">
        <v>852</v>
      </c>
      <c r="C4808" s="417" t="s">
        <v>791</v>
      </c>
      <c r="D4808" s="418" t="s">
        <v>337</v>
      </c>
      <c r="E4808" s="420">
        <v>108848</v>
      </c>
      <c r="F4808" s="413">
        <v>111.01</v>
      </c>
      <c r="G4808" s="414">
        <f t="shared" si="150"/>
        <v>980.52427709215385</v>
      </c>
      <c r="H4808" s="415">
        <f t="shared" si="151"/>
        <v>4.902621385460769</v>
      </c>
    </row>
    <row r="4809" spans="1:8" ht="15" hidden="1" thickBot="1">
      <c r="A4809" s="409">
        <v>202203</v>
      </c>
      <c r="B4809" s="416" t="s">
        <v>853</v>
      </c>
      <c r="C4809" s="417" t="s">
        <v>791</v>
      </c>
      <c r="D4809" s="418" t="s">
        <v>339</v>
      </c>
      <c r="E4809" s="420">
        <v>544</v>
      </c>
      <c r="F4809" s="413">
        <v>111.01</v>
      </c>
      <c r="G4809" s="414">
        <f t="shared" si="150"/>
        <v>4.9004594180704437</v>
      </c>
      <c r="H4809" s="415">
        <f t="shared" si="151"/>
        <v>4.9004594180704437</v>
      </c>
    </row>
    <row r="4810" spans="1:8" ht="15" hidden="1" thickBot="1">
      <c r="A4810" s="409">
        <v>202203</v>
      </c>
      <c r="B4810" s="416" t="s">
        <v>854</v>
      </c>
      <c r="C4810" s="417" t="s">
        <v>791</v>
      </c>
      <c r="D4810" s="418" t="s">
        <v>337</v>
      </c>
      <c r="E4810" s="420">
        <v>108848</v>
      </c>
      <c r="F4810" s="413">
        <v>111.01</v>
      </c>
      <c r="G4810" s="414">
        <f t="shared" si="150"/>
        <v>980.52427709215385</v>
      </c>
      <c r="H4810" s="415">
        <f t="shared" si="151"/>
        <v>4.902621385460769</v>
      </c>
    </row>
    <row r="4811" spans="1:8" ht="15" hidden="1" thickBot="1">
      <c r="A4811" s="409">
        <v>202203</v>
      </c>
      <c r="B4811" s="416" t="s">
        <v>855</v>
      </c>
      <c r="C4811" s="417" t="s">
        <v>791</v>
      </c>
      <c r="D4811" s="418" t="s">
        <v>339</v>
      </c>
      <c r="E4811" s="420">
        <v>544</v>
      </c>
      <c r="F4811" s="413">
        <v>111.01</v>
      </c>
      <c r="G4811" s="414">
        <f t="shared" si="150"/>
        <v>4.9004594180704437</v>
      </c>
      <c r="H4811" s="415">
        <f t="shared" si="151"/>
        <v>4.9004594180704437</v>
      </c>
    </row>
    <row r="4812" spans="1:8" ht="15" hidden="1" thickBot="1">
      <c r="A4812" s="409">
        <v>202203</v>
      </c>
      <c r="B4812" s="416" t="s">
        <v>856</v>
      </c>
      <c r="C4812" s="417" t="s">
        <v>791</v>
      </c>
      <c r="D4812" s="418" t="s">
        <v>337</v>
      </c>
      <c r="E4812" s="420">
        <v>82095</v>
      </c>
      <c r="F4812" s="413">
        <v>111.01</v>
      </c>
      <c r="G4812" s="414">
        <f t="shared" si="150"/>
        <v>739.52797045311229</v>
      </c>
      <c r="H4812" s="415">
        <f t="shared" si="151"/>
        <v>3.6976398522655614</v>
      </c>
    </row>
    <row r="4813" spans="1:8" ht="15" hidden="1" thickBot="1">
      <c r="A4813" s="409">
        <v>202203</v>
      </c>
      <c r="B4813" s="416" t="s">
        <v>857</v>
      </c>
      <c r="C4813" s="417" t="s">
        <v>791</v>
      </c>
      <c r="D4813" s="418" t="s">
        <v>339</v>
      </c>
      <c r="E4813" s="420">
        <v>410</v>
      </c>
      <c r="F4813" s="413">
        <v>111.01</v>
      </c>
      <c r="G4813" s="414">
        <f t="shared" si="150"/>
        <v>3.6933609584722094</v>
      </c>
      <c r="H4813" s="415">
        <f t="shared" si="151"/>
        <v>3.6933609584722094</v>
      </c>
    </row>
    <row r="4814" spans="1:8" ht="15" hidden="1" thickBot="1">
      <c r="A4814" s="409">
        <v>202203</v>
      </c>
      <c r="B4814" s="416" t="s">
        <v>858</v>
      </c>
      <c r="C4814" s="417" t="s">
        <v>791</v>
      </c>
      <c r="D4814" s="418" t="s">
        <v>337</v>
      </c>
      <c r="E4814" s="420">
        <v>69379</v>
      </c>
      <c r="F4814" s="413">
        <v>111.01</v>
      </c>
      <c r="G4814" s="414">
        <f t="shared" si="150"/>
        <v>624.97973155571572</v>
      </c>
      <c r="H4814" s="415">
        <f t="shared" si="151"/>
        <v>3.1248986577785787</v>
      </c>
    </row>
    <row r="4815" spans="1:8" ht="15" hidden="1" thickBot="1">
      <c r="A4815" s="409">
        <v>202203</v>
      </c>
      <c r="B4815" s="416" t="s">
        <v>859</v>
      </c>
      <c r="C4815" s="417" t="s">
        <v>791</v>
      </c>
      <c r="D4815" s="418" t="s">
        <v>339</v>
      </c>
      <c r="E4815" s="420">
        <v>347</v>
      </c>
      <c r="F4815" s="413">
        <v>111.01</v>
      </c>
      <c r="G4815" s="414">
        <f t="shared" si="150"/>
        <v>3.1258445185118457</v>
      </c>
      <c r="H4815" s="415">
        <f t="shared" si="151"/>
        <v>3.1258445185118457</v>
      </c>
    </row>
    <row r="4816" spans="1:8" ht="15" hidden="1" thickBot="1">
      <c r="A4816" s="409">
        <v>202203</v>
      </c>
      <c r="B4816" s="416" t="s">
        <v>860</v>
      </c>
      <c r="C4816" s="417" t="s">
        <v>791</v>
      </c>
      <c r="D4816" s="418" t="s">
        <v>337</v>
      </c>
      <c r="E4816" s="420">
        <v>68751</v>
      </c>
      <c r="F4816" s="413">
        <v>111.01</v>
      </c>
      <c r="G4816" s="414">
        <f t="shared" si="150"/>
        <v>619.32258355103136</v>
      </c>
      <c r="H4816" s="415">
        <f t="shared" si="151"/>
        <v>3.0966129177551567</v>
      </c>
    </row>
    <row r="4817" spans="1:8" ht="15" hidden="1" thickBot="1">
      <c r="A4817" s="409">
        <v>202203</v>
      </c>
      <c r="B4817" s="416" t="s">
        <v>861</v>
      </c>
      <c r="C4817" s="417" t="s">
        <v>791</v>
      </c>
      <c r="D4817" s="418" t="s">
        <v>339</v>
      </c>
      <c r="E4817" s="420">
        <v>344</v>
      </c>
      <c r="F4817" s="413">
        <v>111.01</v>
      </c>
      <c r="G4817" s="414">
        <f t="shared" si="150"/>
        <v>3.0988199261327809</v>
      </c>
      <c r="H4817" s="415">
        <f t="shared" si="151"/>
        <v>3.0988199261327809</v>
      </c>
    </row>
    <row r="4818" spans="1:8" ht="15" hidden="1" thickBot="1">
      <c r="A4818" s="409">
        <v>202203</v>
      </c>
      <c r="B4818" s="416" t="s">
        <v>862</v>
      </c>
      <c r="C4818" s="417" t="s">
        <v>791</v>
      </c>
      <c r="D4818" s="418" t="s">
        <v>337</v>
      </c>
      <c r="E4818" s="420">
        <v>64905</v>
      </c>
      <c r="F4818" s="413">
        <v>111.01</v>
      </c>
      <c r="G4818" s="414">
        <f t="shared" si="150"/>
        <v>584.67705612107011</v>
      </c>
      <c r="H4818" s="415">
        <f t="shared" si="151"/>
        <v>2.9233852806053506</v>
      </c>
    </row>
    <row r="4819" spans="1:8" ht="15" hidden="1" thickBot="1">
      <c r="A4819" s="409">
        <v>202203</v>
      </c>
      <c r="B4819" s="416" t="s">
        <v>863</v>
      </c>
      <c r="C4819" s="417" t="s">
        <v>791</v>
      </c>
      <c r="D4819" s="418" t="s">
        <v>337</v>
      </c>
      <c r="E4819" s="420">
        <v>69357</v>
      </c>
      <c r="F4819" s="413">
        <v>111.01</v>
      </c>
      <c r="G4819" s="414">
        <f t="shared" si="150"/>
        <v>624.7815512116025</v>
      </c>
      <c r="H4819" s="415">
        <f t="shared" si="151"/>
        <v>3.1239077560580126</v>
      </c>
    </row>
    <row r="4820" spans="1:8" ht="15" hidden="1" thickBot="1">
      <c r="A4820" s="409">
        <v>202203</v>
      </c>
      <c r="B4820" s="416" t="s">
        <v>864</v>
      </c>
      <c r="C4820" s="417" t="s">
        <v>791</v>
      </c>
      <c r="D4820" s="418" t="s">
        <v>337</v>
      </c>
      <c r="E4820" s="420">
        <v>68453</v>
      </c>
      <c r="F4820" s="413">
        <v>111.01</v>
      </c>
      <c r="G4820" s="414">
        <f t="shared" si="150"/>
        <v>616.63814070804426</v>
      </c>
      <c r="H4820" s="415">
        <f t="shared" si="151"/>
        <v>3.0831907035402213</v>
      </c>
    </row>
    <row r="4821" spans="1:8" ht="15" hidden="1" thickBot="1">
      <c r="A4821" s="409">
        <v>202203</v>
      </c>
      <c r="B4821" s="416" t="s">
        <v>865</v>
      </c>
      <c r="C4821" s="417" t="s">
        <v>791</v>
      </c>
      <c r="D4821" s="418" t="s">
        <v>337</v>
      </c>
      <c r="E4821" s="420">
        <v>68633</v>
      </c>
      <c r="F4821" s="413">
        <v>111.01</v>
      </c>
      <c r="G4821" s="414">
        <f t="shared" si="150"/>
        <v>618.25961625078821</v>
      </c>
      <c r="H4821" s="415">
        <f t="shared" si="151"/>
        <v>3.091298081253941</v>
      </c>
    </row>
    <row r="4822" spans="1:8" ht="15" hidden="1" thickBot="1">
      <c r="A4822" s="409">
        <v>202203</v>
      </c>
      <c r="B4822" s="416" t="s">
        <v>866</v>
      </c>
      <c r="C4822" s="417" t="s">
        <v>791</v>
      </c>
      <c r="D4822" s="418" t="s">
        <v>339</v>
      </c>
      <c r="E4822" s="420">
        <v>343</v>
      </c>
      <c r="F4822" s="413">
        <v>111.01</v>
      </c>
      <c r="G4822" s="414">
        <f t="shared" si="150"/>
        <v>3.0898117286730922</v>
      </c>
      <c r="H4822" s="415">
        <f t="shared" si="151"/>
        <v>3.0898117286730922</v>
      </c>
    </row>
    <row r="4823" spans="1:8" ht="15" hidden="1" thickBot="1">
      <c r="A4823" s="409">
        <v>202203</v>
      </c>
      <c r="B4823" s="416" t="s">
        <v>867</v>
      </c>
      <c r="C4823" s="417" t="s">
        <v>791</v>
      </c>
      <c r="D4823" s="418" t="s">
        <v>337</v>
      </c>
      <c r="E4823" s="420">
        <v>63114</v>
      </c>
      <c r="F4823" s="413">
        <v>111.01</v>
      </c>
      <c r="G4823" s="414">
        <f t="shared" si="150"/>
        <v>568.54337447076841</v>
      </c>
      <c r="H4823" s="415">
        <f t="shared" si="151"/>
        <v>2.8427168723538419</v>
      </c>
    </row>
    <row r="4824" spans="1:8" ht="15" hidden="1" thickBot="1">
      <c r="A4824" s="409">
        <v>202203</v>
      </c>
      <c r="B4824" s="416" t="s">
        <v>868</v>
      </c>
      <c r="C4824" s="417" t="s">
        <v>791</v>
      </c>
      <c r="D4824" s="418" t="s">
        <v>337</v>
      </c>
      <c r="E4824" s="420">
        <v>65782</v>
      </c>
      <c r="F4824" s="413">
        <v>111.01</v>
      </c>
      <c r="G4824" s="414">
        <f t="shared" si="150"/>
        <v>592.57724529321683</v>
      </c>
      <c r="H4824" s="415">
        <f t="shared" si="151"/>
        <v>2.9628862264660842</v>
      </c>
    </row>
    <row r="4825" spans="1:8" ht="15" hidden="1" thickBot="1">
      <c r="A4825" s="409">
        <v>202203</v>
      </c>
      <c r="B4825" s="416" t="s">
        <v>869</v>
      </c>
      <c r="C4825" s="417" t="s">
        <v>791</v>
      </c>
      <c r="D4825" s="418" t="s">
        <v>337</v>
      </c>
      <c r="E4825" s="420">
        <v>75881</v>
      </c>
      <c r="F4825" s="413">
        <v>111.01</v>
      </c>
      <c r="G4825" s="414">
        <f t="shared" si="150"/>
        <v>683.55103143860913</v>
      </c>
      <c r="H4825" s="415">
        <f t="shared" si="151"/>
        <v>3.4177551571930458</v>
      </c>
    </row>
    <row r="4826" spans="1:8" ht="15" hidden="1" thickBot="1">
      <c r="A4826" s="409">
        <v>202203</v>
      </c>
      <c r="B4826" s="416" t="s">
        <v>870</v>
      </c>
      <c r="C4826" s="417" t="s">
        <v>791</v>
      </c>
      <c r="D4826" s="418" t="s">
        <v>337</v>
      </c>
      <c r="E4826" s="420">
        <v>74767</v>
      </c>
      <c r="F4826" s="413">
        <v>111.01</v>
      </c>
      <c r="G4826" s="414">
        <f t="shared" si="150"/>
        <v>673.5158994685163</v>
      </c>
      <c r="H4826" s="415">
        <f t="shared" si="151"/>
        <v>3.3675794973425814</v>
      </c>
    </row>
    <row r="4827" spans="1:8" ht="15" hidden="1" thickBot="1">
      <c r="A4827" s="409">
        <v>202203</v>
      </c>
      <c r="B4827" s="416" t="s">
        <v>871</v>
      </c>
      <c r="C4827" s="417" t="s">
        <v>791</v>
      </c>
      <c r="D4827" s="418" t="s">
        <v>339</v>
      </c>
      <c r="E4827" s="420">
        <v>374</v>
      </c>
      <c r="F4827" s="413">
        <v>111.01</v>
      </c>
      <c r="G4827" s="414">
        <f t="shared" si="150"/>
        <v>3.3690658499234303</v>
      </c>
      <c r="H4827" s="415">
        <f t="shared" si="151"/>
        <v>3.3690658499234303</v>
      </c>
    </row>
    <row r="4828" spans="1:8" ht="15" hidden="1" thickBot="1">
      <c r="A4828" s="409">
        <v>202203</v>
      </c>
      <c r="B4828" s="416" t="s">
        <v>872</v>
      </c>
      <c r="C4828" s="417" t="s">
        <v>791</v>
      </c>
      <c r="D4828" s="418" t="s">
        <v>337</v>
      </c>
      <c r="E4828" s="420">
        <v>82238</v>
      </c>
      <c r="F4828" s="413">
        <v>111.01</v>
      </c>
      <c r="G4828" s="414">
        <f t="shared" si="150"/>
        <v>740.81614268984777</v>
      </c>
      <c r="H4828" s="415">
        <f t="shared" si="151"/>
        <v>3.7040807134492386</v>
      </c>
    </row>
    <row r="4829" spans="1:8" ht="15" hidden="1" thickBot="1">
      <c r="A4829" s="409">
        <v>202203</v>
      </c>
      <c r="B4829" s="416" t="s">
        <v>873</v>
      </c>
      <c r="C4829" s="417" t="s">
        <v>791</v>
      </c>
      <c r="D4829" s="418" t="s">
        <v>339</v>
      </c>
      <c r="E4829" s="420">
        <v>411</v>
      </c>
      <c r="F4829" s="413">
        <v>111.01</v>
      </c>
      <c r="G4829" s="414">
        <f t="shared" si="150"/>
        <v>3.7023691559318976</v>
      </c>
      <c r="H4829" s="415">
        <f t="shared" si="151"/>
        <v>3.7023691559318976</v>
      </c>
    </row>
    <row r="4830" spans="1:8" ht="15" hidden="1" thickBot="1">
      <c r="A4830" s="409">
        <v>202203</v>
      </c>
      <c r="B4830" s="416" t="s">
        <v>874</v>
      </c>
      <c r="C4830" s="417" t="s">
        <v>791</v>
      </c>
      <c r="D4830" s="418" t="s">
        <v>337</v>
      </c>
      <c r="E4830" s="420">
        <v>107143</v>
      </c>
      <c r="F4830" s="413">
        <v>111.01</v>
      </c>
      <c r="G4830" s="414">
        <f t="shared" si="150"/>
        <v>965.16530042338525</v>
      </c>
      <c r="H4830" s="415">
        <f t="shared" si="151"/>
        <v>4.825826502116926</v>
      </c>
    </row>
    <row r="4831" spans="1:8" ht="15" hidden="1" thickBot="1">
      <c r="A4831" s="409">
        <v>202203</v>
      </c>
      <c r="B4831" s="416" t="s">
        <v>875</v>
      </c>
      <c r="C4831" s="417" t="s">
        <v>791</v>
      </c>
      <c r="D4831" s="418" t="s">
        <v>337</v>
      </c>
      <c r="E4831" s="420">
        <v>51560</v>
      </c>
      <c r="F4831" s="413">
        <v>111.01</v>
      </c>
      <c r="G4831" s="414">
        <f t="shared" si="150"/>
        <v>464.46266102152958</v>
      </c>
      <c r="H4831" s="415">
        <f t="shared" si="151"/>
        <v>2.3223133051076479</v>
      </c>
    </row>
    <row r="4832" spans="1:8" ht="15" hidden="1" thickBot="1">
      <c r="A4832" s="409">
        <v>202203</v>
      </c>
      <c r="B4832" s="416" t="s">
        <v>876</v>
      </c>
      <c r="C4832" s="417" t="s">
        <v>791</v>
      </c>
      <c r="D4832" s="418" t="s">
        <v>339</v>
      </c>
      <c r="E4832" s="420">
        <v>258</v>
      </c>
      <c r="F4832" s="413">
        <v>111.01</v>
      </c>
      <c r="G4832" s="414">
        <f t="shared" si="150"/>
        <v>2.3241149445995855</v>
      </c>
      <c r="H4832" s="415">
        <f t="shared" si="151"/>
        <v>2.3241149445995855</v>
      </c>
    </row>
    <row r="4833" spans="1:8" ht="15" hidden="1" thickBot="1">
      <c r="A4833" s="409">
        <v>202203</v>
      </c>
      <c r="B4833" s="416" t="s">
        <v>877</v>
      </c>
      <c r="C4833" s="417" t="s">
        <v>791</v>
      </c>
      <c r="D4833" s="418" t="s">
        <v>337</v>
      </c>
      <c r="E4833" s="420">
        <v>52625</v>
      </c>
      <c r="F4833" s="413">
        <v>111.01</v>
      </c>
      <c r="G4833" s="414">
        <f t="shared" si="150"/>
        <v>474.05639131609763</v>
      </c>
      <c r="H4833" s="415">
        <f t="shared" si="151"/>
        <v>2.370281956580488</v>
      </c>
    </row>
    <row r="4834" spans="1:8" ht="15" hidden="1" thickBot="1">
      <c r="A4834" s="409">
        <v>202203</v>
      </c>
      <c r="B4834" s="416" t="s">
        <v>878</v>
      </c>
      <c r="C4834" s="417" t="s">
        <v>791</v>
      </c>
      <c r="D4834" s="418" t="s">
        <v>337</v>
      </c>
      <c r="E4834" s="420">
        <v>44763</v>
      </c>
      <c r="F4834" s="413">
        <v>111.01</v>
      </c>
      <c r="G4834" s="414">
        <f t="shared" si="150"/>
        <v>403.23394288802808</v>
      </c>
      <c r="H4834" s="415">
        <f t="shared" si="151"/>
        <v>2.0161697144401405</v>
      </c>
    </row>
    <row r="4835" spans="1:8" ht="15" hidden="1" thickBot="1">
      <c r="A4835" s="409">
        <v>202203</v>
      </c>
      <c r="B4835" s="416" t="s">
        <v>879</v>
      </c>
      <c r="C4835" s="417" t="s">
        <v>791</v>
      </c>
      <c r="D4835" s="418" t="s">
        <v>339</v>
      </c>
      <c r="E4835" s="420">
        <v>224</v>
      </c>
      <c r="F4835" s="413">
        <v>111.01</v>
      </c>
      <c r="G4835" s="414">
        <f t="shared" si="150"/>
        <v>2.0178362309701829</v>
      </c>
      <c r="H4835" s="415">
        <f t="shared" si="151"/>
        <v>2.0178362309701829</v>
      </c>
    </row>
    <row r="4836" spans="1:8" ht="15" hidden="1" thickBot="1">
      <c r="A4836" s="409">
        <v>202203</v>
      </c>
      <c r="B4836" s="416" t="s">
        <v>880</v>
      </c>
      <c r="C4836" s="417" t="s">
        <v>791</v>
      </c>
      <c r="D4836" s="418" t="s">
        <v>337</v>
      </c>
      <c r="E4836" s="420">
        <v>52056</v>
      </c>
      <c r="F4836" s="413">
        <v>111.01</v>
      </c>
      <c r="G4836" s="414">
        <f t="shared" si="150"/>
        <v>468.93072696153496</v>
      </c>
      <c r="H4836" s="415">
        <f t="shared" si="151"/>
        <v>2.344653634807675</v>
      </c>
    </row>
    <row r="4837" spans="1:8" ht="15" hidden="1" thickBot="1">
      <c r="A4837" s="409">
        <v>202203</v>
      </c>
      <c r="B4837" s="416" t="s">
        <v>881</v>
      </c>
      <c r="C4837" s="417" t="s">
        <v>791</v>
      </c>
      <c r="D4837" s="418" t="s">
        <v>339</v>
      </c>
      <c r="E4837" s="420">
        <v>260</v>
      </c>
      <c r="F4837" s="413">
        <v>111.01</v>
      </c>
      <c r="G4837" s="414">
        <f t="shared" si="150"/>
        <v>2.342131339518962</v>
      </c>
      <c r="H4837" s="415">
        <f t="shared" si="151"/>
        <v>2.342131339518962</v>
      </c>
    </row>
    <row r="4838" spans="1:8" ht="15" hidden="1" thickBot="1">
      <c r="A4838" s="409">
        <v>202203</v>
      </c>
      <c r="B4838" s="416" t="s">
        <v>882</v>
      </c>
      <c r="C4838" s="417" t="s">
        <v>791</v>
      </c>
      <c r="D4838" s="418" t="s">
        <v>337</v>
      </c>
      <c r="E4838" s="420">
        <v>79991</v>
      </c>
      <c r="F4838" s="413">
        <v>111.01</v>
      </c>
      <c r="G4838" s="414">
        <f t="shared" si="150"/>
        <v>720.57472299792812</v>
      </c>
      <c r="H4838" s="415">
        <f t="shared" si="151"/>
        <v>3.6028736149896408</v>
      </c>
    </row>
    <row r="4839" spans="1:8" ht="15" hidden="1" thickBot="1">
      <c r="A4839" s="409">
        <v>202203</v>
      </c>
      <c r="B4839" s="416" t="s">
        <v>883</v>
      </c>
      <c r="C4839" s="417" t="s">
        <v>791</v>
      </c>
      <c r="D4839" s="418" t="s">
        <v>339</v>
      </c>
      <c r="E4839" s="420">
        <v>400</v>
      </c>
      <c r="F4839" s="413">
        <v>111.01</v>
      </c>
      <c r="G4839" s="414">
        <f t="shared" si="150"/>
        <v>3.6032789838753265</v>
      </c>
      <c r="H4839" s="415">
        <f t="shared" si="151"/>
        <v>3.6032789838753265</v>
      </c>
    </row>
    <row r="4840" spans="1:8" ht="15" hidden="1" thickBot="1">
      <c r="A4840" s="409">
        <v>202203</v>
      </c>
      <c r="B4840" s="416" t="s">
        <v>884</v>
      </c>
      <c r="C4840" s="417" t="s">
        <v>791</v>
      </c>
      <c r="D4840" s="418" t="s">
        <v>337</v>
      </c>
      <c r="E4840" s="420">
        <v>79991</v>
      </c>
      <c r="F4840" s="413">
        <v>111.01</v>
      </c>
      <c r="G4840" s="414">
        <f t="shared" si="150"/>
        <v>720.57472299792812</v>
      </c>
      <c r="H4840" s="415">
        <f t="shared" si="151"/>
        <v>3.6028736149896408</v>
      </c>
    </row>
    <row r="4841" spans="1:8" ht="15" hidden="1" thickBot="1">
      <c r="A4841" s="409">
        <v>202203</v>
      </c>
      <c r="B4841" s="416" t="s">
        <v>885</v>
      </c>
      <c r="C4841" s="417" t="s">
        <v>791</v>
      </c>
      <c r="D4841" s="418" t="s">
        <v>339</v>
      </c>
      <c r="E4841" s="420">
        <v>400</v>
      </c>
      <c r="F4841" s="413">
        <v>111.01</v>
      </c>
      <c r="G4841" s="414">
        <f t="shared" si="150"/>
        <v>3.6032789838753265</v>
      </c>
      <c r="H4841" s="415">
        <f t="shared" si="151"/>
        <v>3.6032789838753265</v>
      </c>
    </row>
    <row r="4842" spans="1:8" ht="15" hidden="1" thickBot="1">
      <c r="A4842" s="409">
        <v>202203</v>
      </c>
      <c r="B4842" s="416" t="s">
        <v>886</v>
      </c>
      <c r="C4842" s="417" t="s">
        <v>791</v>
      </c>
      <c r="D4842" s="418" t="s">
        <v>337</v>
      </c>
      <c r="E4842" s="420">
        <v>52244</v>
      </c>
      <c r="F4842" s="413">
        <v>111.01</v>
      </c>
      <c r="G4842" s="414">
        <f t="shared" si="150"/>
        <v>470.62426808395639</v>
      </c>
      <c r="H4842" s="415">
        <f t="shared" si="151"/>
        <v>2.3531213404197819</v>
      </c>
    </row>
    <row r="4843" spans="1:8" ht="15" hidden="1" thickBot="1">
      <c r="A4843" s="409">
        <v>202203</v>
      </c>
      <c r="B4843" s="416" t="s">
        <v>887</v>
      </c>
      <c r="C4843" s="417" t="s">
        <v>791</v>
      </c>
      <c r="D4843" s="418" t="s">
        <v>339</v>
      </c>
      <c r="E4843" s="420">
        <v>261</v>
      </c>
      <c r="F4843" s="413">
        <v>111.01</v>
      </c>
      <c r="G4843" s="414">
        <f t="shared" si="150"/>
        <v>2.3511395369786503</v>
      </c>
      <c r="H4843" s="415">
        <f t="shared" si="151"/>
        <v>2.3511395369786503</v>
      </c>
    </row>
    <row r="4844" spans="1:8" ht="15" hidden="1" thickBot="1">
      <c r="A4844" s="409">
        <v>202203</v>
      </c>
      <c r="B4844" s="416" t="s">
        <v>888</v>
      </c>
      <c r="C4844" s="417" t="s">
        <v>791</v>
      </c>
      <c r="D4844" s="418" t="s">
        <v>337</v>
      </c>
      <c r="E4844" s="420">
        <v>60186</v>
      </c>
      <c r="F4844" s="413">
        <v>111.01</v>
      </c>
      <c r="G4844" s="414">
        <f t="shared" si="150"/>
        <v>542.16737230880096</v>
      </c>
      <c r="H4844" s="415">
        <f t="shared" si="151"/>
        <v>2.7108368615440046</v>
      </c>
    </row>
    <row r="4845" spans="1:8" ht="15" hidden="1" thickBot="1">
      <c r="A4845" s="409">
        <v>202203</v>
      </c>
      <c r="B4845" s="416" t="s">
        <v>889</v>
      </c>
      <c r="C4845" s="417" t="s">
        <v>791</v>
      </c>
      <c r="D4845" s="418" t="s">
        <v>337</v>
      </c>
      <c r="E4845" s="420">
        <v>81161</v>
      </c>
      <c r="F4845" s="413">
        <v>111.01</v>
      </c>
      <c r="G4845" s="414">
        <f t="shared" si="150"/>
        <v>731.11431402576341</v>
      </c>
      <c r="H4845" s="415">
        <f t="shared" si="151"/>
        <v>3.6555715701288172</v>
      </c>
    </row>
    <row r="4846" spans="1:8" ht="15" hidden="1" thickBot="1">
      <c r="A4846" s="409">
        <v>202203</v>
      </c>
      <c r="B4846" s="416" t="s">
        <v>890</v>
      </c>
      <c r="C4846" s="417" t="s">
        <v>791</v>
      </c>
      <c r="D4846" s="418" t="s">
        <v>339</v>
      </c>
      <c r="E4846" s="420">
        <v>406</v>
      </c>
      <c r="F4846" s="413">
        <v>111.01</v>
      </c>
      <c r="G4846" s="414">
        <f t="shared" si="150"/>
        <v>3.6573281686334562</v>
      </c>
      <c r="H4846" s="415">
        <f t="shared" si="151"/>
        <v>3.6573281686334562</v>
      </c>
    </row>
    <row r="4847" spans="1:8" ht="15" hidden="1" thickBot="1">
      <c r="A4847" s="409">
        <v>202203</v>
      </c>
      <c r="B4847" s="416" t="s">
        <v>891</v>
      </c>
      <c r="C4847" s="417" t="s">
        <v>791</v>
      </c>
      <c r="D4847" s="418" t="s">
        <v>337</v>
      </c>
      <c r="E4847" s="420">
        <v>66932</v>
      </c>
      <c r="F4847" s="413">
        <v>111.01</v>
      </c>
      <c r="G4847" s="414">
        <f t="shared" si="150"/>
        <v>602.93667237185832</v>
      </c>
      <c r="H4847" s="415">
        <f t="shared" si="151"/>
        <v>3.0146833618592916</v>
      </c>
    </row>
    <row r="4848" spans="1:8" ht="15" hidden="1" thickBot="1">
      <c r="A4848" s="409">
        <v>202203</v>
      </c>
      <c r="B4848" s="416" t="s">
        <v>892</v>
      </c>
      <c r="C4848" s="417" t="s">
        <v>791</v>
      </c>
      <c r="D4848" s="418" t="s">
        <v>337</v>
      </c>
      <c r="E4848" s="420">
        <v>68101</v>
      </c>
      <c r="F4848" s="413">
        <v>111.01</v>
      </c>
      <c r="G4848" s="414">
        <f t="shared" si="150"/>
        <v>613.46725520223401</v>
      </c>
      <c r="H4848" s="415">
        <f t="shared" si="151"/>
        <v>3.06733627601117</v>
      </c>
    </row>
    <row r="4849" spans="1:8" ht="15" hidden="1" thickBot="1">
      <c r="A4849" s="409">
        <v>202203</v>
      </c>
      <c r="B4849" s="416" t="s">
        <v>893</v>
      </c>
      <c r="C4849" s="417" t="s">
        <v>791</v>
      </c>
      <c r="D4849" s="418" t="s">
        <v>337</v>
      </c>
      <c r="E4849" s="420">
        <v>60584</v>
      </c>
      <c r="F4849" s="413">
        <v>111.01</v>
      </c>
      <c r="G4849" s="414">
        <f t="shared" si="150"/>
        <v>545.75263489775693</v>
      </c>
      <c r="H4849" s="415">
        <f t="shared" si="151"/>
        <v>2.7287631744887846</v>
      </c>
    </row>
    <row r="4850" spans="1:8" ht="15" hidden="1" thickBot="1">
      <c r="A4850" s="409">
        <v>202203</v>
      </c>
      <c r="B4850" s="416" t="s">
        <v>894</v>
      </c>
      <c r="C4850" s="417" t="s">
        <v>791</v>
      </c>
      <c r="D4850" s="418" t="s">
        <v>337</v>
      </c>
      <c r="E4850" s="420">
        <v>93077</v>
      </c>
      <c r="F4850" s="413">
        <v>111.01</v>
      </c>
      <c r="G4850" s="414">
        <f t="shared" si="150"/>
        <v>838.45599495540944</v>
      </c>
      <c r="H4850" s="415">
        <f t="shared" si="151"/>
        <v>4.1922799747770476</v>
      </c>
    </row>
    <row r="4851" spans="1:8" ht="15" hidden="1" thickBot="1">
      <c r="A4851" s="409">
        <v>202203</v>
      </c>
      <c r="B4851" s="416" t="s">
        <v>895</v>
      </c>
      <c r="C4851" s="417" t="s">
        <v>791</v>
      </c>
      <c r="D4851" s="418" t="s">
        <v>337</v>
      </c>
      <c r="E4851" s="420">
        <v>62125</v>
      </c>
      <c r="F4851" s="413">
        <v>111.01</v>
      </c>
      <c r="G4851" s="414">
        <f t="shared" si="150"/>
        <v>559.63426718313667</v>
      </c>
      <c r="H4851" s="415">
        <f t="shared" si="151"/>
        <v>2.7981713359156832</v>
      </c>
    </row>
    <row r="4852" spans="1:8" ht="15" hidden="1" thickBot="1">
      <c r="A4852" s="409">
        <v>202203</v>
      </c>
      <c r="B4852" s="416" t="s">
        <v>896</v>
      </c>
      <c r="C4852" s="417" t="s">
        <v>791</v>
      </c>
      <c r="D4852" s="418" t="s">
        <v>337</v>
      </c>
      <c r="E4852" s="420">
        <v>90619</v>
      </c>
      <c r="F4852" s="413">
        <v>111.01</v>
      </c>
      <c r="G4852" s="414">
        <f t="shared" si="150"/>
        <v>816.31384559949549</v>
      </c>
      <c r="H4852" s="415">
        <f t="shared" si="151"/>
        <v>4.0815692279974778</v>
      </c>
    </row>
    <row r="4853" spans="1:8" ht="15" hidden="1" thickBot="1">
      <c r="A4853" s="409">
        <v>202203</v>
      </c>
      <c r="B4853" s="416" t="s">
        <v>897</v>
      </c>
      <c r="C4853" s="417" t="s">
        <v>791</v>
      </c>
      <c r="D4853" s="418" t="s">
        <v>337</v>
      </c>
      <c r="E4853" s="420">
        <v>79991</v>
      </c>
      <c r="F4853" s="413">
        <v>111.01</v>
      </c>
      <c r="G4853" s="414">
        <f t="shared" si="150"/>
        <v>720.57472299792812</v>
      </c>
      <c r="H4853" s="415">
        <f t="shared" si="151"/>
        <v>3.6028736149896408</v>
      </c>
    </row>
    <row r="4854" spans="1:8" ht="15" hidden="1" thickBot="1">
      <c r="A4854" s="409">
        <v>202203</v>
      </c>
      <c r="B4854" s="416" t="s">
        <v>898</v>
      </c>
      <c r="C4854" s="417" t="s">
        <v>791</v>
      </c>
      <c r="D4854" s="418" t="s">
        <v>339</v>
      </c>
      <c r="E4854" s="420">
        <v>400</v>
      </c>
      <c r="F4854" s="413">
        <v>111.01</v>
      </c>
      <c r="G4854" s="414">
        <f t="shared" si="150"/>
        <v>3.6032789838753265</v>
      </c>
      <c r="H4854" s="415">
        <f t="shared" si="151"/>
        <v>3.6032789838753265</v>
      </c>
    </row>
    <row r="4855" spans="1:8" ht="15" hidden="1" thickBot="1">
      <c r="A4855" s="409">
        <v>202203</v>
      </c>
      <c r="B4855" s="416" t="s">
        <v>899</v>
      </c>
      <c r="C4855" s="417" t="s">
        <v>791</v>
      </c>
      <c r="D4855" s="418" t="s">
        <v>337</v>
      </c>
      <c r="E4855" s="420">
        <v>77780</v>
      </c>
      <c r="F4855" s="413">
        <v>111.01</v>
      </c>
      <c r="G4855" s="414">
        <f t="shared" si="150"/>
        <v>700.65759841455724</v>
      </c>
      <c r="H4855" s="415">
        <f t="shared" si="151"/>
        <v>3.5032879920727864</v>
      </c>
    </row>
    <row r="4856" spans="1:8" ht="15" hidden="1" thickBot="1">
      <c r="A4856" s="409">
        <v>202203</v>
      </c>
      <c r="B4856" s="416" t="s">
        <v>900</v>
      </c>
      <c r="C4856" s="417" t="s">
        <v>791</v>
      </c>
      <c r="D4856" s="418" t="s">
        <v>339</v>
      </c>
      <c r="E4856" s="420">
        <v>389</v>
      </c>
      <c r="F4856" s="413">
        <v>111.01</v>
      </c>
      <c r="G4856" s="414">
        <f t="shared" si="150"/>
        <v>3.504188811818755</v>
      </c>
      <c r="H4856" s="415">
        <f t="shared" si="151"/>
        <v>3.504188811818755</v>
      </c>
    </row>
    <row r="4857" spans="1:8" ht="15" hidden="1" thickBot="1">
      <c r="A4857" s="409">
        <v>202203</v>
      </c>
      <c r="B4857" s="416" t="s">
        <v>901</v>
      </c>
      <c r="C4857" s="417" t="s">
        <v>791</v>
      </c>
      <c r="D4857" s="418" t="s">
        <v>337</v>
      </c>
      <c r="E4857" s="420">
        <v>66478</v>
      </c>
      <c r="F4857" s="413">
        <v>111.01</v>
      </c>
      <c r="G4857" s="414">
        <f t="shared" si="150"/>
        <v>598.8469507251599</v>
      </c>
      <c r="H4857" s="415">
        <f t="shared" si="151"/>
        <v>2.9942347536257996</v>
      </c>
    </row>
    <row r="4858" spans="1:8" ht="15" hidden="1" thickBot="1">
      <c r="A4858" s="409">
        <v>202203</v>
      </c>
      <c r="B4858" s="416" t="s">
        <v>902</v>
      </c>
      <c r="C4858" s="410" t="s">
        <v>791</v>
      </c>
      <c r="D4858" s="418" t="s">
        <v>337</v>
      </c>
      <c r="E4858" s="420">
        <v>66491</v>
      </c>
      <c r="F4858" s="413">
        <v>111.01</v>
      </c>
      <c r="G4858" s="414">
        <f t="shared" si="150"/>
        <v>598.96405729213586</v>
      </c>
      <c r="H4858" s="415">
        <f t="shared" si="151"/>
        <v>2.9948202864606794</v>
      </c>
    </row>
    <row r="4859" spans="1:8" ht="15" hidden="1" thickBot="1">
      <c r="A4859" s="409">
        <v>202203</v>
      </c>
      <c r="B4859" s="416" t="s">
        <v>903</v>
      </c>
      <c r="C4859" s="417" t="s">
        <v>791</v>
      </c>
      <c r="D4859" s="418" t="s">
        <v>339</v>
      </c>
      <c r="E4859" s="420">
        <v>332</v>
      </c>
      <c r="F4859" s="413">
        <v>111.01</v>
      </c>
      <c r="G4859" s="414">
        <f t="shared" si="150"/>
        <v>2.9907215566165211</v>
      </c>
      <c r="H4859" s="415">
        <f t="shared" si="151"/>
        <v>2.9907215566165211</v>
      </c>
    </row>
    <row r="4860" spans="1:8" ht="15" hidden="1" thickBot="1">
      <c r="A4860" s="409">
        <v>202203</v>
      </c>
      <c r="B4860" s="416" t="s">
        <v>904</v>
      </c>
      <c r="C4860" s="417" t="s">
        <v>791</v>
      </c>
      <c r="D4860" s="418" t="s">
        <v>337</v>
      </c>
      <c r="E4860" s="420">
        <v>73900</v>
      </c>
      <c r="F4860" s="413">
        <v>111.01</v>
      </c>
      <c r="G4860" s="414">
        <f t="shared" si="150"/>
        <v>665.70579227096653</v>
      </c>
      <c r="H4860" s="415">
        <f t="shared" si="151"/>
        <v>3.3285289613548326</v>
      </c>
    </row>
    <row r="4861" spans="1:8" ht="15" hidden="1" thickBot="1">
      <c r="A4861" s="409">
        <v>202203</v>
      </c>
      <c r="B4861" s="416" t="s">
        <v>905</v>
      </c>
      <c r="C4861" s="417" t="s">
        <v>791</v>
      </c>
      <c r="D4861" s="418" t="s">
        <v>339</v>
      </c>
      <c r="E4861" s="420">
        <v>369</v>
      </c>
      <c r="F4861" s="413">
        <v>111.01</v>
      </c>
      <c r="G4861" s="414">
        <f t="shared" si="150"/>
        <v>3.3240248626249884</v>
      </c>
      <c r="H4861" s="415">
        <f t="shared" si="151"/>
        <v>3.3240248626249884</v>
      </c>
    </row>
    <row r="4862" spans="1:8" ht="15" hidden="1" thickBot="1">
      <c r="A4862" s="409">
        <v>202203</v>
      </c>
      <c r="B4862" s="416" t="s">
        <v>906</v>
      </c>
      <c r="C4862" s="417" t="s">
        <v>791</v>
      </c>
      <c r="D4862" s="418" t="s">
        <v>337</v>
      </c>
      <c r="E4862" s="420">
        <v>66161</v>
      </c>
      <c r="F4862" s="413">
        <v>111.01</v>
      </c>
      <c r="G4862" s="414">
        <f t="shared" si="150"/>
        <v>595.99135213043871</v>
      </c>
      <c r="H4862" s="415">
        <f t="shared" si="151"/>
        <v>2.9799567606521937</v>
      </c>
    </row>
    <row r="4863" spans="1:8" ht="15" hidden="1" thickBot="1">
      <c r="A4863" s="409">
        <v>202203</v>
      </c>
      <c r="B4863" s="416" t="s">
        <v>907</v>
      </c>
      <c r="C4863" s="417" t="s">
        <v>791</v>
      </c>
      <c r="D4863" s="418" t="s">
        <v>337</v>
      </c>
      <c r="E4863" s="420">
        <v>91292</v>
      </c>
      <c r="F4863" s="413">
        <v>111.01</v>
      </c>
      <c r="G4863" s="414">
        <f t="shared" si="150"/>
        <v>822.37636248986576</v>
      </c>
      <c r="H4863" s="415">
        <f t="shared" si="151"/>
        <v>4.1118818124493286</v>
      </c>
    </row>
    <row r="4864" spans="1:8" ht="15" hidden="1" thickBot="1">
      <c r="A4864" s="409">
        <v>202203</v>
      </c>
      <c r="B4864" s="416" t="s">
        <v>908</v>
      </c>
      <c r="C4864" s="417" t="s">
        <v>791</v>
      </c>
      <c r="D4864" s="418" t="s">
        <v>337</v>
      </c>
      <c r="E4864" s="420">
        <v>80811</v>
      </c>
      <c r="F4864" s="413">
        <v>111.01</v>
      </c>
      <c r="G4864" s="414">
        <f t="shared" si="150"/>
        <v>727.96144491487246</v>
      </c>
      <c r="H4864" s="415">
        <f t="shared" si="151"/>
        <v>3.6398072245743625</v>
      </c>
    </row>
    <row r="4865" spans="1:8" ht="15" hidden="1" thickBot="1">
      <c r="A4865" s="409">
        <v>202203</v>
      </c>
      <c r="B4865" s="416" t="s">
        <v>909</v>
      </c>
      <c r="C4865" s="417" t="s">
        <v>791</v>
      </c>
      <c r="D4865" s="418" t="s">
        <v>337</v>
      </c>
      <c r="E4865" s="420">
        <v>67554</v>
      </c>
      <c r="F4865" s="413">
        <v>111.01</v>
      </c>
      <c r="G4865" s="414">
        <f t="shared" si="150"/>
        <v>608.53977119178455</v>
      </c>
      <c r="H4865" s="415">
        <f t="shared" si="151"/>
        <v>3.042698855958923</v>
      </c>
    </row>
    <row r="4866" spans="1:8" ht="15" hidden="1" thickBot="1">
      <c r="A4866" s="409">
        <v>202203</v>
      </c>
      <c r="B4866" s="416" t="s">
        <v>910</v>
      </c>
      <c r="C4866" s="417" t="s">
        <v>791</v>
      </c>
      <c r="D4866" s="418" t="s">
        <v>337</v>
      </c>
      <c r="E4866" s="420">
        <v>67050</v>
      </c>
      <c r="F4866" s="413">
        <v>111.01</v>
      </c>
      <c r="G4866" s="414">
        <f t="shared" ref="G4866:G4929" si="152">+E4866/F4866</f>
        <v>603.99963967210158</v>
      </c>
      <c r="H4866" s="415">
        <f t="shared" ref="H4866:H4929" si="153">IF(D4866="TB",G4866/200,IF(D4866="LT",G4866,"VER"))</f>
        <v>3.0199981983605078</v>
      </c>
    </row>
    <row r="4867" spans="1:8" ht="15" hidden="1" thickBot="1">
      <c r="A4867" s="409">
        <v>202203</v>
      </c>
      <c r="B4867" s="416" t="s">
        <v>911</v>
      </c>
      <c r="C4867" s="417" t="s">
        <v>791</v>
      </c>
      <c r="D4867" s="418" t="s">
        <v>337</v>
      </c>
      <c r="E4867" s="420">
        <v>63973</v>
      </c>
      <c r="F4867" s="413">
        <v>111.01</v>
      </c>
      <c r="G4867" s="414">
        <f t="shared" si="152"/>
        <v>576.28141608864064</v>
      </c>
      <c r="H4867" s="415">
        <f t="shared" si="153"/>
        <v>2.881407080443203</v>
      </c>
    </row>
    <row r="4868" spans="1:8" ht="15" hidden="1" thickBot="1">
      <c r="A4868" s="409">
        <v>202203</v>
      </c>
      <c r="B4868" s="416" t="s">
        <v>912</v>
      </c>
      <c r="C4868" s="417" t="s">
        <v>791</v>
      </c>
      <c r="D4868" s="418" t="s">
        <v>337</v>
      </c>
      <c r="E4868" s="420">
        <v>65377</v>
      </c>
      <c r="F4868" s="413">
        <v>111.01</v>
      </c>
      <c r="G4868" s="414">
        <f t="shared" si="152"/>
        <v>588.92892532204303</v>
      </c>
      <c r="H4868" s="415">
        <f t="shared" si="153"/>
        <v>2.9446446266102151</v>
      </c>
    </row>
    <row r="4869" spans="1:8" ht="15" hidden="1" thickBot="1">
      <c r="A4869" s="409">
        <v>202203</v>
      </c>
      <c r="B4869" s="416" t="s">
        <v>913</v>
      </c>
      <c r="C4869" s="417" t="s">
        <v>791</v>
      </c>
      <c r="D4869" s="418" t="s">
        <v>337</v>
      </c>
      <c r="E4869" s="420">
        <v>65377</v>
      </c>
      <c r="F4869" s="413">
        <v>111.01</v>
      </c>
      <c r="G4869" s="414">
        <f t="shared" si="152"/>
        <v>588.92892532204303</v>
      </c>
      <c r="H4869" s="415">
        <f t="shared" si="153"/>
        <v>2.9446446266102151</v>
      </c>
    </row>
    <row r="4870" spans="1:8" ht="15" hidden="1" thickBot="1">
      <c r="A4870" s="409">
        <v>202203</v>
      </c>
      <c r="B4870" s="416" t="s">
        <v>914</v>
      </c>
      <c r="C4870" s="417" t="s">
        <v>791</v>
      </c>
      <c r="D4870" s="418" t="s">
        <v>339</v>
      </c>
      <c r="E4870" s="420">
        <v>320</v>
      </c>
      <c r="F4870" s="413">
        <v>111.01</v>
      </c>
      <c r="G4870" s="414">
        <f t="shared" si="152"/>
        <v>2.8826231871002612</v>
      </c>
      <c r="H4870" s="415">
        <f t="shared" si="153"/>
        <v>2.8826231871002612</v>
      </c>
    </row>
    <row r="4871" spans="1:8" ht="15" hidden="1" thickBot="1">
      <c r="A4871" s="409">
        <v>202203</v>
      </c>
      <c r="B4871" s="416" t="s">
        <v>915</v>
      </c>
      <c r="C4871" s="417" t="s">
        <v>791</v>
      </c>
      <c r="D4871" s="418" t="s">
        <v>337</v>
      </c>
      <c r="E4871" s="420">
        <v>50309</v>
      </c>
      <c r="F4871" s="413">
        <v>111.01</v>
      </c>
      <c r="G4871" s="414">
        <f t="shared" si="152"/>
        <v>453.19340599945951</v>
      </c>
      <c r="H4871" s="415">
        <f t="shared" si="153"/>
        <v>2.2659670299972974</v>
      </c>
    </row>
    <row r="4872" spans="1:8" ht="15" hidden="1" thickBot="1">
      <c r="A4872" s="409">
        <v>202203</v>
      </c>
      <c r="B4872" s="416" t="s">
        <v>916</v>
      </c>
      <c r="C4872" s="417" t="s">
        <v>791</v>
      </c>
      <c r="D4872" s="418" t="s">
        <v>337</v>
      </c>
      <c r="E4872" s="420">
        <v>50309</v>
      </c>
      <c r="F4872" s="413">
        <v>111.01</v>
      </c>
      <c r="G4872" s="414">
        <f t="shared" si="152"/>
        <v>453.19340599945951</v>
      </c>
      <c r="H4872" s="415">
        <f t="shared" si="153"/>
        <v>2.2659670299972974</v>
      </c>
    </row>
    <row r="4873" spans="1:8" ht="15" hidden="1" thickBot="1">
      <c r="A4873" s="409">
        <v>202203</v>
      </c>
      <c r="B4873" s="416" t="s">
        <v>917</v>
      </c>
      <c r="C4873" s="417" t="s">
        <v>791</v>
      </c>
      <c r="D4873" s="418" t="s">
        <v>337</v>
      </c>
      <c r="E4873" s="420">
        <v>50309</v>
      </c>
      <c r="F4873" s="413">
        <v>111.01</v>
      </c>
      <c r="G4873" s="414">
        <f t="shared" si="152"/>
        <v>453.19340599945951</v>
      </c>
      <c r="H4873" s="415">
        <f t="shared" si="153"/>
        <v>2.2659670299972974</v>
      </c>
    </row>
    <row r="4874" spans="1:8" ht="15" hidden="1" thickBot="1">
      <c r="A4874" s="409">
        <v>202203</v>
      </c>
      <c r="B4874" s="416" t="s">
        <v>918</v>
      </c>
      <c r="C4874" s="417" t="s">
        <v>791</v>
      </c>
      <c r="D4874" s="418" t="s">
        <v>337</v>
      </c>
      <c r="E4874" s="420">
        <v>50309</v>
      </c>
      <c r="F4874" s="413">
        <v>111.01</v>
      </c>
      <c r="G4874" s="414">
        <f t="shared" si="152"/>
        <v>453.19340599945951</v>
      </c>
      <c r="H4874" s="415">
        <f t="shared" si="153"/>
        <v>2.2659670299972974</v>
      </c>
    </row>
    <row r="4875" spans="1:8" ht="15" hidden="1" thickBot="1">
      <c r="A4875" s="409">
        <v>202203</v>
      </c>
      <c r="B4875" s="416" t="s">
        <v>919</v>
      </c>
      <c r="C4875" s="417" t="s">
        <v>791</v>
      </c>
      <c r="D4875" s="418" t="s">
        <v>337</v>
      </c>
      <c r="E4875" s="420">
        <v>49379</v>
      </c>
      <c r="F4875" s="413">
        <v>111.01</v>
      </c>
      <c r="G4875" s="414">
        <f t="shared" si="152"/>
        <v>444.81578236194935</v>
      </c>
      <c r="H4875" s="415">
        <f t="shared" si="153"/>
        <v>2.2240789118097468</v>
      </c>
    </row>
    <row r="4876" spans="1:8" ht="15" hidden="1" thickBot="1">
      <c r="A4876" s="409">
        <v>202203</v>
      </c>
      <c r="B4876" s="416" t="s">
        <v>920</v>
      </c>
      <c r="C4876" s="417" t="s">
        <v>791</v>
      </c>
      <c r="D4876" s="418" t="s">
        <v>337</v>
      </c>
      <c r="E4876" s="420">
        <v>65377</v>
      </c>
      <c r="F4876" s="413">
        <v>111.01</v>
      </c>
      <c r="G4876" s="414">
        <f t="shared" si="152"/>
        <v>588.92892532204303</v>
      </c>
      <c r="H4876" s="415">
        <f t="shared" si="153"/>
        <v>2.9446446266102151</v>
      </c>
    </row>
    <row r="4877" spans="1:8" ht="15" hidden="1" thickBot="1">
      <c r="A4877" s="409">
        <v>202203</v>
      </c>
      <c r="B4877" s="416" t="s">
        <v>921</v>
      </c>
      <c r="C4877" s="417" t="s">
        <v>791</v>
      </c>
      <c r="D4877" s="418" t="s">
        <v>337</v>
      </c>
      <c r="E4877" s="420">
        <v>63973</v>
      </c>
      <c r="F4877" s="413">
        <v>111.01</v>
      </c>
      <c r="G4877" s="414">
        <f t="shared" si="152"/>
        <v>576.28141608864064</v>
      </c>
      <c r="H4877" s="415">
        <f t="shared" si="153"/>
        <v>2.881407080443203</v>
      </c>
    </row>
    <row r="4878" spans="1:8" ht="15" hidden="1" thickBot="1">
      <c r="A4878" s="409">
        <v>202203</v>
      </c>
      <c r="B4878" s="416" t="s">
        <v>922</v>
      </c>
      <c r="C4878" s="417" t="s">
        <v>791</v>
      </c>
      <c r="D4878" s="418" t="s">
        <v>337</v>
      </c>
      <c r="E4878" s="420">
        <v>74965</v>
      </c>
      <c r="F4878" s="413">
        <v>111.01</v>
      </c>
      <c r="G4878" s="414">
        <f t="shared" si="152"/>
        <v>675.29952256553463</v>
      </c>
      <c r="H4878" s="415">
        <f t="shared" si="153"/>
        <v>3.3764976128276731</v>
      </c>
    </row>
    <row r="4879" spans="1:8" ht="15" hidden="1" thickBot="1">
      <c r="A4879" s="409">
        <v>202203</v>
      </c>
      <c r="B4879" s="416" t="s">
        <v>923</v>
      </c>
      <c r="C4879" s="417" t="s">
        <v>791</v>
      </c>
      <c r="D4879" s="418" t="s">
        <v>337</v>
      </c>
      <c r="E4879" s="420">
        <v>85373</v>
      </c>
      <c r="F4879" s="413">
        <v>111.01</v>
      </c>
      <c r="G4879" s="414">
        <f t="shared" si="152"/>
        <v>769.05684172597057</v>
      </c>
      <c r="H4879" s="415">
        <f t="shared" si="153"/>
        <v>3.8452842086298529</v>
      </c>
    </row>
    <row r="4880" spans="1:8" ht="15" hidden="1" thickBot="1">
      <c r="A4880" s="409">
        <v>202203</v>
      </c>
      <c r="B4880" s="416" t="s">
        <v>924</v>
      </c>
      <c r="C4880" s="417" t="s">
        <v>791</v>
      </c>
      <c r="D4880" s="418" t="s">
        <v>337</v>
      </c>
      <c r="E4880" s="420">
        <v>65442</v>
      </c>
      <c r="F4880" s="413">
        <v>111.01</v>
      </c>
      <c r="G4880" s="414">
        <f t="shared" si="152"/>
        <v>589.51445815692273</v>
      </c>
      <c r="H4880" s="415">
        <f t="shared" si="153"/>
        <v>2.9475722907846138</v>
      </c>
    </row>
    <row r="4881" spans="1:8" ht="15" hidden="1" thickBot="1">
      <c r="A4881" s="409">
        <v>202203</v>
      </c>
      <c r="B4881" s="416" t="s">
        <v>925</v>
      </c>
      <c r="C4881" s="417" t="s">
        <v>791</v>
      </c>
      <c r="D4881" s="418" t="s">
        <v>339</v>
      </c>
      <c r="E4881" s="420">
        <v>327</v>
      </c>
      <c r="F4881" s="413">
        <v>111.01</v>
      </c>
      <c r="G4881" s="414">
        <f t="shared" si="152"/>
        <v>2.9456805693180792</v>
      </c>
      <c r="H4881" s="415">
        <f t="shared" si="153"/>
        <v>2.9456805693180792</v>
      </c>
    </row>
    <row r="4882" spans="1:8" ht="15" hidden="1" thickBot="1">
      <c r="A4882" s="409">
        <v>202203</v>
      </c>
      <c r="B4882" s="416" t="s">
        <v>926</v>
      </c>
      <c r="C4882" s="417" t="s">
        <v>791</v>
      </c>
      <c r="D4882" s="418" t="s">
        <v>337</v>
      </c>
      <c r="E4882" s="420">
        <v>64838</v>
      </c>
      <c r="F4882" s="413">
        <v>111.01</v>
      </c>
      <c r="G4882" s="414">
        <f t="shared" si="152"/>
        <v>584.07350689127099</v>
      </c>
      <c r="H4882" s="415">
        <f t="shared" si="153"/>
        <v>2.9203675344563549</v>
      </c>
    </row>
    <row r="4883" spans="1:8" ht="15" hidden="1" thickBot="1">
      <c r="A4883" s="409">
        <v>202203</v>
      </c>
      <c r="B4883" s="416" t="s">
        <v>927</v>
      </c>
      <c r="C4883" s="417" t="s">
        <v>791</v>
      </c>
      <c r="D4883" s="418" t="s">
        <v>339</v>
      </c>
      <c r="E4883" s="420">
        <v>471</v>
      </c>
      <c r="F4883" s="413">
        <v>111.01</v>
      </c>
      <c r="G4883" s="414">
        <f t="shared" si="152"/>
        <v>4.2428610035131964</v>
      </c>
      <c r="H4883" s="415">
        <f t="shared" si="153"/>
        <v>4.2428610035131964</v>
      </c>
    </row>
    <row r="4884" spans="1:8" ht="15" hidden="1" thickBot="1">
      <c r="A4884" s="409">
        <v>202203</v>
      </c>
      <c r="B4884" s="416" t="s">
        <v>928</v>
      </c>
      <c r="C4884" s="417" t="s">
        <v>791</v>
      </c>
      <c r="D4884" s="418" t="s">
        <v>337</v>
      </c>
      <c r="E4884" s="420">
        <v>70160</v>
      </c>
      <c r="F4884" s="413">
        <v>111.01</v>
      </c>
      <c r="G4884" s="414">
        <f t="shared" si="152"/>
        <v>632.01513377173228</v>
      </c>
      <c r="H4884" s="415">
        <f t="shared" si="153"/>
        <v>3.1600756688586613</v>
      </c>
    </row>
    <row r="4885" spans="1:8" ht="15" hidden="1" thickBot="1">
      <c r="A4885" s="409">
        <v>202203</v>
      </c>
      <c r="B4885" s="416" t="s">
        <v>929</v>
      </c>
      <c r="C4885" s="417" t="s">
        <v>791</v>
      </c>
      <c r="D4885" s="418" t="s">
        <v>339</v>
      </c>
      <c r="E4885" s="420">
        <v>351</v>
      </c>
      <c r="F4885" s="413">
        <v>111.01</v>
      </c>
      <c r="G4885" s="414">
        <f t="shared" si="152"/>
        <v>3.1618773083505989</v>
      </c>
      <c r="H4885" s="415">
        <f t="shared" si="153"/>
        <v>3.1618773083505989</v>
      </c>
    </row>
    <row r="4886" spans="1:8" ht="15" hidden="1" thickBot="1">
      <c r="A4886" s="409">
        <v>202203</v>
      </c>
      <c r="B4886" s="416" t="s">
        <v>930</v>
      </c>
      <c r="C4886" s="417" t="s">
        <v>791</v>
      </c>
      <c r="D4886" s="418" t="s">
        <v>337</v>
      </c>
      <c r="E4886" s="420">
        <v>48161</v>
      </c>
      <c r="F4886" s="413">
        <v>111.01</v>
      </c>
      <c r="G4886" s="414">
        <f t="shared" si="152"/>
        <v>433.84379785604898</v>
      </c>
      <c r="H4886" s="415">
        <f t="shared" si="153"/>
        <v>2.1692189892802447</v>
      </c>
    </row>
    <row r="4887" spans="1:8" ht="15" hidden="1" thickBot="1">
      <c r="A4887" s="409">
        <v>202203</v>
      </c>
      <c r="B4887" s="416" t="s">
        <v>931</v>
      </c>
      <c r="C4887" s="417" t="s">
        <v>791</v>
      </c>
      <c r="D4887" s="418" t="s">
        <v>337</v>
      </c>
      <c r="E4887" s="420">
        <v>101916</v>
      </c>
      <c r="F4887" s="413">
        <v>111.01</v>
      </c>
      <c r="G4887" s="414">
        <f t="shared" si="152"/>
        <v>918.07945230159442</v>
      </c>
      <c r="H4887" s="415">
        <f t="shared" si="153"/>
        <v>4.590397261507972</v>
      </c>
    </row>
    <row r="4888" spans="1:8" ht="15" hidden="1" thickBot="1">
      <c r="A4888" s="409">
        <v>202203</v>
      </c>
      <c r="B4888" s="416" t="s">
        <v>932</v>
      </c>
      <c r="C4888" s="417" t="s">
        <v>791</v>
      </c>
      <c r="D4888" s="418" t="s">
        <v>339</v>
      </c>
      <c r="E4888" s="420">
        <v>510</v>
      </c>
      <c r="F4888" s="413">
        <v>111.01</v>
      </c>
      <c r="G4888" s="414">
        <f t="shared" si="152"/>
        <v>4.5941807044410412</v>
      </c>
      <c r="H4888" s="415">
        <f t="shared" si="153"/>
        <v>4.5941807044410412</v>
      </c>
    </row>
    <row r="4889" spans="1:8" ht="15" hidden="1" thickBot="1">
      <c r="A4889" s="409">
        <v>202203</v>
      </c>
      <c r="B4889" s="416" t="s">
        <v>933</v>
      </c>
      <c r="C4889" s="417" t="s">
        <v>791</v>
      </c>
      <c r="D4889" s="418" t="s">
        <v>337</v>
      </c>
      <c r="E4889" s="420">
        <v>92968</v>
      </c>
      <c r="F4889" s="413">
        <v>111.01</v>
      </c>
      <c r="G4889" s="414">
        <f t="shared" si="152"/>
        <v>837.47410143230331</v>
      </c>
      <c r="H4889" s="415">
        <f t="shared" si="153"/>
        <v>4.1873705071615168</v>
      </c>
    </row>
    <row r="4890" spans="1:8" ht="15" hidden="1" thickBot="1">
      <c r="A4890" s="409">
        <v>202203</v>
      </c>
      <c r="B4890" s="416" t="s">
        <v>934</v>
      </c>
      <c r="C4890" s="417" t="s">
        <v>791</v>
      </c>
      <c r="D4890" s="418" t="s">
        <v>337</v>
      </c>
      <c r="E4890" s="420">
        <v>81711</v>
      </c>
      <c r="F4890" s="413">
        <v>111.01</v>
      </c>
      <c r="G4890" s="414">
        <f t="shared" si="152"/>
        <v>736.06882262859199</v>
      </c>
      <c r="H4890" s="415">
        <f t="shared" si="153"/>
        <v>3.6803441131429597</v>
      </c>
    </row>
    <row r="4891" spans="1:8" ht="15" hidden="1" thickBot="1">
      <c r="A4891" s="409">
        <v>202203</v>
      </c>
      <c r="B4891" s="416" t="s">
        <v>935</v>
      </c>
      <c r="C4891" s="417" t="s">
        <v>791</v>
      </c>
      <c r="D4891" s="418" t="s">
        <v>339</v>
      </c>
      <c r="E4891" s="420">
        <v>409</v>
      </c>
      <c r="F4891" s="413">
        <v>111.01</v>
      </c>
      <c r="G4891" s="414">
        <f t="shared" si="152"/>
        <v>3.6843527610125211</v>
      </c>
      <c r="H4891" s="415">
        <f t="shared" si="153"/>
        <v>3.6843527610125211</v>
      </c>
    </row>
    <row r="4892" spans="1:8" ht="15" hidden="1" thickBot="1">
      <c r="A4892" s="409">
        <v>202203</v>
      </c>
      <c r="B4892" s="416" t="s">
        <v>936</v>
      </c>
      <c r="C4892" s="417" t="s">
        <v>791</v>
      </c>
      <c r="D4892" s="418" t="s">
        <v>337</v>
      </c>
      <c r="E4892" s="420">
        <v>65940</v>
      </c>
      <c r="F4892" s="413">
        <v>111.01</v>
      </c>
      <c r="G4892" s="414">
        <f t="shared" si="152"/>
        <v>594.00054049184757</v>
      </c>
      <c r="H4892" s="415">
        <f t="shared" si="153"/>
        <v>2.9700027024592379</v>
      </c>
    </row>
    <row r="4893" spans="1:8" ht="15" hidden="1" thickBot="1">
      <c r="A4893" s="409">
        <v>202203</v>
      </c>
      <c r="B4893" s="416" t="s">
        <v>937</v>
      </c>
      <c r="C4893" s="417" t="s">
        <v>791</v>
      </c>
      <c r="D4893" s="418" t="s">
        <v>339</v>
      </c>
      <c r="E4893" s="420">
        <v>330</v>
      </c>
      <c r="F4893" s="413">
        <v>111.01</v>
      </c>
      <c r="G4893" s="414">
        <f t="shared" si="152"/>
        <v>2.972705161697144</v>
      </c>
      <c r="H4893" s="415">
        <f t="shared" si="153"/>
        <v>2.972705161697144</v>
      </c>
    </row>
    <row r="4894" spans="1:8" ht="15" hidden="1" thickBot="1">
      <c r="A4894" s="409">
        <v>202203</v>
      </c>
      <c r="B4894" s="416" t="s">
        <v>938</v>
      </c>
      <c r="C4894" s="417" t="s">
        <v>791</v>
      </c>
      <c r="D4894" s="418" t="s">
        <v>337</v>
      </c>
      <c r="E4894" s="420">
        <v>82536</v>
      </c>
      <c r="F4894" s="413">
        <v>111.01</v>
      </c>
      <c r="G4894" s="414">
        <f t="shared" si="152"/>
        <v>743.50058553283486</v>
      </c>
      <c r="H4894" s="415">
        <f t="shared" si="153"/>
        <v>3.7175029276641745</v>
      </c>
    </row>
    <row r="4895" spans="1:8" ht="15" hidden="1" thickBot="1">
      <c r="A4895" s="409">
        <v>202203</v>
      </c>
      <c r="B4895" s="416" t="s">
        <v>939</v>
      </c>
      <c r="C4895" s="417" t="s">
        <v>791</v>
      </c>
      <c r="D4895" s="418" t="s">
        <v>339</v>
      </c>
      <c r="E4895" s="420">
        <v>413</v>
      </c>
      <c r="F4895" s="413">
        <v>111.01</v>
      </c>
      <c r="G4895" s="414">
        <f t="shared" si="152"/>
        <v>3.7203855508512746</v>
      </c>
      <c r="H4895" s="415">
        <f t="shared" si="153"/>
        <v>3.7203855508512746</v>
      </c>
    </row>
    <row r="4896" spans="1:8" ht="15" hidden="1" thickBot="1">
      <c r="A4896" s="409">
        <v>202203</v>
      </c>
      <c r="B4896" s="416" t="s">
        <v>940</v>
      </c>
      <c r="C4896" s="417" t="s">
        <v>791</v>
      </c>
      <c r="D4896" s="418" t="s">
        <v>337</v>
      </c>
      <c r="E4896" s="420">
        <v>62788</v>
      </c>
      <c r="F4896" s="413">
        <v>111.01</v>
      </c>
      <c r="G4896" s="414">
        <f t="shared" si="152"/>
        <v>565.60670209890998</v>
      </c>
      <c r="H4896" s="415">
        <f t="shared" si="153"/>
        <v>2.8280335104945498</v>
      </c>
    </row>
    <row r="4897" spans="1:8" ht="15" hidden="1" thickBot="1">
      <c r="A4897" s="409">
        <v>202203</v>
      </c>
      <c r="B4897" s="416" t="s">
        <v>941</v>
      </c>
      <c r="C4897" s="417" t="s">
        <v>791</v>
      </c>
      <c r="D4897" s="418" t="s">
        <v>337</v>
      </c>
      <c r="E4897" s="420">
        <v>92554</v>
      </c>
      <c r="F4897" s="413">
        <v>111.01</v>
      </c>
      <c r="G4897" s="414">
        <f t="shared" si="152"/>
        <v>833.74470768399237</v>
      </c>
      <c r="H4897" s="415">
        <f t="shared" si="153"/>
        <v>4.1687235384199619</v>
      </c>
    </row>
    <row r="4898" spans="1:8" ht="15" hidden="1" thickBot="1">
      <c r="A4898" s="409">
        <v>202203</v>
      </c>
      <c r="B4898" s="416" t="s">
        <v>942</v>
      </c>
      <c r="C4898" s="417" t="s">
        <v>791</v>
      </c>
      <c r="D4898" s="418" t="s">
        <v>337</v>
      </c>
      <c r="E4898" s="420">
        <v>77445</v>
      </c>
      <c r="F4898" s="413">
        <v>111.01</v>
      </c>
      <c r="G4898" s="414">
        <f t="shared" si="152"/>
        <v>697.63985226556167</v>
      </c>
      <c r="H4898" s="415">
        <f t="shared" si="153"/>
        <v>3.4881992613278086</v>
      </c>
    </row>
    <row r="4899" spans="1:8" ht="15" hidden="1" thickBot="1">
      <c r="A4899" s="409">
        <v>202203</v>
      </c>
      <c r="B4899" s="416" t="s">
        <v>943</v>
      </c>
      <c r="C4899" s="417" t="s">
        <v>791</v>
      </c>
      <c r="D4899" s="418" t="s">
        <v>337</v>
      </c>
      <c r="E4899" s="420">
        <v>75542</v>
      </c>
      <c r="F4899" s="413">
        <v>111.01</v>
      </c>
      <c r="G4899" s="414">
        <f t="shared" si="152"/>
        <v>680.49725249977473</v>
      </c>
      <c r="H4899" s="415">
        <f t="shared" si="153"/>
        <v>3.4024862624988739</v>
      </c>
    </row>
    <row r="4900" spans="1:8" ht="15" hidden="1" thickBot="1">
      <c r="A4900" s="409">
        <v>202203</v>
      </c>
      <c r="B4900" s="416" t="s">
        <v>944</v>
      </c>
      <c r="C4900" s="417" t="s">
        <v>791</v>
      </c>
      <c r="D4900" s="418" t="s">
        <v>337</v>
      </c>
      <c r="E4900" s="420">
        <v>75504</v>
      </c>
      <c r="F4900" s="413">
        <v>111.01</v>
      </c>
      <c r="G4900" s="414">
        <f t="shared" si="152"/>
        <v>680.15494099630666</v>
      </c>
      <c r="H4900" s="415">
        <f t="shared" si="153"/>
        <v>3.4007747049815333</v>
      </c>
    </row>
    <row r="4901" spans="1:8" ht="15" hidden="1" thickBot="1">
      <c r="A4901" s="409">
        <v>202203</v>
      </c>
      <c r="B4901" s="416" t="s">
        <v>945</v>
      </c>
      <c r="C4901" s="417" t="s">
        <v>791</v>
      </c>
      <c r="D4901" s="418" t="s">
        <v>337</v>
      </c>
      <c r="E4901" s="420">
        <v>74613</v>
      </c>
      <c r="F4901" s="413">
        <v>111.01</v>
      </c>
      <c r="G4901" s="414">
        <f t="shared" si="152"/>
        <v>672.12863705972427</v>
      </c>
      <c r="H4901" s="415">
        <f t="shared" si="153"/>
        <v>3.3606431852986214</v>
      </c>
    </row>
    <row r="4902" spans="1:8" ht="15" hidden="1" thickBot="1">
      <c r="A4902" s="409">
        <v>202203</v>
      </c>
      <c r="B4902" s="416" t="s">
        <v>946</v>
      </c>
      <c r="C4902" s="417" t="s">
        <v>791</v>
      </c>
      <c r="D4902" s="418" t="s">
        <v>337</v>
      </c>
      <c r="E4902" s="420">
        <v>54863</v>
      </c>
      <c r="F4902" s="413">
        <v>111.01</v>
      </c>
      <c r="G4902" s="414">
        <f t="shared" si="152"/>
        <v>494.21673723088009</v>
      </c>
      <c r="H4902" s="415">
        <f t="shared" si="153"/>
        <v>2.4710836861544005</v>
      </c>
    </row>
    <row r="4903" spans="1:8" ht="15" hidden="1" thickBot="1">
      <c r="A4903" s="409">
        <v>202203</v>
      </c>
      <c r="B4903" s="416" t="s">
        <v>947</v>
      </c>
      <c r="C4903" s="417" t="s">
        <v>791</v>
      </c>
      <c r="D4903" s="418" t="s">
        <v>339</v>
      </c>
      <c r="E4903" s="420">
        <v>378</v>
      </c>
      <c r="F4903" s="413">
        <v>111.01</v>
      </c>
      <c r="G4903" s="414">
        <f t="shared" si="152"/>
        <v>3.4050986397621834</v>
      </c>
      <c r="H4903" s="415">
        <f t="shared" si="153"/>
        <v>3.4050986397621834</v>
      </c>
    </row>
    <row r="4904" spans="1:8" ht="15" hidden="1" thickBot="1">
      <c r="A4904" s="409">
        <v>202203</v>
      </c>
      <c r="B4904" s="416" t="s">
        <v>948</v>
      </c>
      <c r="C4904" s="417" t="s">
        <v>791</v>
      </c>
      <c r="D4904" s="418" t="s">
        <v>337</v>
      </c>
      <c r="E4904" s="420">
        <v>54849</v>
      </c>
      <c r="F4904" s="413">
        <v>111.01</v>
      </c>
      <c r="G4904" s="414">
        <f t="shared" si="152"/>
        <v>494.09062246644442</v>
      </c>
      <c r="H4904" s="415">
        <f t="shared" si="153"/>
        <v>2.4704531123322222</v>
      </c>
    </row>
    <row r="4905" spans="1:8" ht="15" hidden="1" thickBot="1">
      <c r="A4905" s="409">
        <v>202203</v>
      </c>
      <c r="B4905" s="416" t="s">
        <v>949</v>
      </c>
      <c r="C4905" s="417" t="s">
        <v>791</v>
      </c>
      <c r="D4905" s="418" t="s">
        <v>337</v>
      </c>
      <c r="E4905" s="420">
        <v>54830</v>
      </c>
      <c r="F4905" s="413">
        <v>111.01</v>
      </c>
      <c r="G4905" s="414">
        <f t="shared" si="152"/>
        <v>493.91946671471038</v>
      </c>
      <c r="H4905" s="415">
        <f t="shared" si="153"/>
        <v>2.4695973335735517</v>
      </c>
    </row>
    <row r="4906" spans="1:8" ht="15" hidden="1" thickBot="1">
      <c r="A4906" s="409">
        <v>202203</v>
      </c>
      <c r="B4906" s="416" t="s">
        <v>950</v>
      </c>
      <c r="C4906" s="417" t="s">
        <v>791</v>
      </c>
      <c r="D4906" s="418" t="s">
        <v>337</v>
      </c>
      <c r="E4906" s="420">
        <v>54830</v>
      </c>
      <c r="F4906" s="413">
        <v>111.01</v>
      </c>
      <c r="G4906" s="414">
        <f t="shared" si="152"/>
        <v>493.91946671471038</v>
      </c>
      <c r="H4906" s="415">
        <f t="shared" si="153"/>
        <v>2.4695973335735517</v>
      </c>
    </row>
    <row r="4907" spans="1:8" ht="15" hidden="1" thickBot="1">
      <c r="A4907" s="409">
        <v>202203</v>
      </c>
      <c r="B4907" s="416" t="s">
        <v>951</v>
      </c>
      <c r="C4907" s="417" t="s">
        <v>791</v>
      </c>
      <c r="D4907" s="418" t="s">
        <v>337</v>
      </c>
      <c r="E4907" s="420">
        <v>75542</v>
      </c>
      <c r="F4907" s="413">
        <v>111.01</v>
      </c>
      <c r="G4907" s="414">
        <f t="shared" si="152"/>
        <v>680.49725249977473</v>
      </c>
      <c r="H4907" s="415">
        <f t="shared" si="153"/>
        <v>3.4024862624988739</v>
      </c>
    </row>
    <row r="4908" spans="1:8" ht="15" hidden="1" thickBot="1">
      <c r="A4908" s="409">
        <v>202203</v>
      </c>
      <c r="B4908" s="416" t="s">
        <v>952</v>
      </c>
      <c r="C4908" s="417" t="s">
        <v>791</v>
      </c>
      <c r="D4908" s="418" t="s">
        <v>337</v>
      </c>
      <c r="E4908" s="420">
        <v>75504</v>
      </c>
      <c r="F4908" s="413">
        <v>111.01</v>
      </c>
      <c r="G4908" s="414">
        <f t="shared" si="152"/>
        <v>680.15494099630666</v>
      </c>
      <c r="H4908" s="415">
        <f t="shared" si="153"/>
        <v>3.4007747049815333</v>
      </c>
    </row>
    <row r="4909" spans="1:8" ht="15" hidden="1" thickBot="1">
      <c r="A4909" s="409">
        <v>202203</v>
      </c>
      <c r="B4909" s="416" t="s">
        <v>953</v>
      </c>
      <c r="C4909" s="417" t="s">
        <v>791</v>
      </c>
      <c r="D4909" s="418" t="s">
        <v>337</v>
      </c>
      <c r="E4909" s="420">
        <v>81518</v>
      </c>
      <c r="F4909" s="413">
        <v>111.01</v>
      </c>
      <c r="G4909" s="414">
        <f t="shared" si="152"/>
        <v>734.33024051887219</v>
      </c>
      <c r="H4909" s="415">
        <f t="shared" si="153"/>
        <v>3.6716512025943611</v>
      </c>
    </row>
    <row r="4910" spans="1:8" ht="15" hidden="1" thickBot="1">
      <c r="A4910" s="409">
        <v>202203</v>
      </c>
      <c r="B4910" s="416" t="s">
        <v>954</v>
      </c>
      <c r="C4910" s="417" t="s">
        <v>791</v>
      </c>
      <c r="D4910" s="418" t="s">
        <v>337</v>
      </c>
      <c r="E4910" s="420">
        <v>103224</v>
      </c>
      <c r="F4910" s="413">
        <v>111.01</v>
      </c>
      <c r="G4910" s="414">
        <f t="shared" si="152"/>
        <v>929.86217457886676</v>
      </c>
      <c r="H4910" s="415">
        <f t="shared" si="153"/>
        <v>4.6493108728943335</v>
      </c>
    </row>
    <row r="4911" spans="1:8" ht="15" hidden="1" thickBot="1">
      <c r="A4911" s="409">
        <v>202203</v>
      </c>
      <c r="B4911" s="416" t="s">
        <v>955</v>
      </c>
      <c r="C4911" s="417" t="s">
        <v>791</v>
      </c>
      <c r="D4911" s="418" t="s">
        <v>337</v>
      </c>
      <c r="E4911" s="420">
        <v>91007</v>
      </c>
      <c r="F4911" s="413">
        <v>111.01</v>
      </c>
      <c r="G4911" s="414">
        <f t="shared" si="152"/>
        <v>819.80902621385462</v>
      </c>
      <c r="H4911" s="415">
        <f t="shared" si="153"/>
        <v>4.099045131069273</v>
      </c>
    </row>
    <row r="4912" spans="1:8" ht="15" hidden="1" thickBot="1">
      <c r="A4912" s="409">
        <v>202203</v>
      </c>
      <c r="B4912" s="416" t="s">
        <v>956</v>
      </c>
      <c r="C4912" s="417" t="s">
        <v>791</v>
      </c>
      <c r="D4912" s="418" t="s">
        <v>337</v>
      </c>
      <c r="E4912" s="420">
        <v>59447</v>
      </c>
      <c r="F4912" s="413">
        <v>111.01</v>
      </c>
      <c r="G4912" s="414">
        <f t="shared" si="152"/>
        <v>535.5103143860913</v>
      </c>
      <c r="H4912" s="415">
        <f t="shared" si="153"/>
        <v>2.6775515719304566</v>
      </c>
    </row>
    <row r="4913" spans="1:8" ht="15" hidden="1" thickBot="1">
      <c r="A4913" s="409">
        <v>202203</v>
      </c>
      <c r="B4913" s="416" t="s">
        <v>957</v>
      </c>
      <c r="C4913" s="417" t="s">
        <v>791</v>
      </c>
      <c r="D4913" s="418" t="s">
        <v>337</v>
      </c>
      <c r="E4913" s="420">
        <v>76196</v>
      </c>
      <c r="F4913" s="413">
        <v>111.01</v>
      </c>
      <c r="G4913" s="414">
        <f t="shared" si="152"/>
        <v>686.3886136384109</v>
      </c>
      <c r="H4913" s="415">
        <f t="shared" si="153"/>
        <v>3.4319430681920546</v>
      </c>
    </row>
    <row r="4914" spans="1:8" ht="15" hidden="1" thickBot="1">
      <c r="A4914" s="409">
        <v>202203</v>
      </c>
      <c r="B4914" s="416" t="s">
        <v>958</v>
      </c>
      <c r="C4914" s="417" t="s">
        <v>791</v>
      </c>
      <c r="D4914" s="418" t="s">
        <v>337</v>
      </c>
      <c r="E4914" s="420">
        <v>103577</v>
      </c>
      <c r="F4914" s="413">
        <v>111.01</v>
      </c>
      <c r="G4914" s="414">
        <f t="shared" si="152"/>
        <v>933.04206828213671</v>
      </c>
      <c r="H4914" s="415">
        <f t="shared" si="153"/>
        <v>4.6652103414106838</v>
      </c>
    </row>
    <row r="4915" spans="1:8" ht="15" hidden="1" thickBot="1">
      <c r="A4915" s="409">
        <v>202203</v>
      </c>
      <c r="B4915" s="416" t="s">
        <v>959</v>
      </c>
      <c r="C4915" s="417" t="s">
        <v>791</v>
      </c>
      <c r="D4915" s="418" t="s">
        <v>337</v>
      </c>
      <c r="E4915" s="420">
        <v>73817</v>
      </c>
      <c r="F4915" s="413">
        <v>111.01</v>
      </c>
      <c r="G4915" s="414">
        <f t="shared" si="152"/>
        <v>664.95811188181244</v>
      </c>
      <c r="H4915" s="415">
        <f t="shared" si="153"/>
        <v>3.3247905594090623</v>
      </c>
    </row>
    <row r="4916" spans="1:8" ht="15" hidden="1" thickBot="1">
      <c r="A4916" s="409">
        <v>202203</v>
      </c>
      <c r="B4916" s="416" t="s">
        <v>960</v>
      </c>
      <c r="C4916" s="417" t="s">
        <v>791</v>
      </c>
      <c r="D4916" s="418" t="s">
        <v>337</v>
      </c>
      <c r="E4916" s="420">
        <v>75568</v>
      </c>
      <c r="F4916" s="413">
        <v>111.01</v>
      </c>
      <c r="G4916" s="414">
        <f t="shared" si="152"/>
        <v>680.73146563372666</v>
      </c>
      <c r="H4916" s="415">
        <f t="shared" si="153"/>
        <v>3.4036573281686331</v>
      </c>
    </row>
    <row r="4917" spans="1:8" ht="15" hidden="1" thickBot="1">
      <c r="A4917" s="409">
        <v>202203</v>
      </c>
      <c r="B4917" s="416" t="s">
        <v>961</v>
      </c>
      <c r="C4917" s="417" t="s">
        <v>791</v>
      </c>
      <c r="D4917" s="418" t="s">
        <v>337</v>
      </c>
      <c r="E4917" s="420">
        <v>80279</v>
      </c>
      <c r="F4917" s="413">
        <v>111.01</v>
      </c>
      <c r="G4917" s="414">
        <f t="shared" si="152"/>
        <v>723.16908386631826</v>
      </c>
      <c r="H4917" s="415">
        <f t="shared" si="153"/>
        <v>3.6158454193315914</v>
      </c>
    </row>
    <row r="4918" spans="1:8" ht="15" hidden="1" thickBot="1">
      <c r="A4918" s="409">
        <v>202203</v>
      </c>
      <c r="B4918" s="416" t="s">
        <v>962</v>
      </c>
      <c r="C4918" s="417" t="s">
        <v>791</v>
      </c>
      <c r="D4918" s="418" t="s">
        <v>339</v>
      </c>
      <c r="E4918" s="420">
        <v>401</v>
      </c>
      <c r="F4918" s="413">
        <v>111.01</v>
      </c>
      <c r="G4918" s="414">
        <f t="shared" si="152"/>
        <v>3.6122871813350148</v>
      </c>
      <c r="H4918" s="415">
        <f t="shared" si="153"/>
        <v>3.6122871813350148</v>
      </c>
    </row>
    <row r="4919" spans="1:8" ht="15" hidden="1" thickBot="1">
      <c r="A4919" s="409">
        <v>202203</v>
      </c>
      <c r="B4919" s="416" t="s">
        <v>963</v>
      </c>
      <c r="C4919" s="417" t="s">
        <v>791</v>
      </c>
      <c r="D4919" s="418" t="s">
        <v>337</v>
      </c>
      <c r="E4919" s="420">
        <v>80585</v>
      </c>
      <c r="F4919" s="413">
        <v>111.01</v>
      </c>
      <c r="G4919" s="414">
        <f t="shared" si="152"/>
        <v>725.9255922889829</v>
      </c>
      <c r="H4919" s="415">
        <f t="shared" si="153"/>
        <v>3.6296279614449145</v>
      </c>
    </row>
    <row r="4920" spans="1:8" ht="15" hidden="1" thickBot="1">
      <c r="A4920" s="409">
        <v>202203</v>
      </c>
      <c r="B4920" s="416" t="s">
        <v>964</v>
      </c>
      <c r="C4920" s="417" t="s">
        <v>791</v>
      </c>
      <c r="D4920" s="418" t="s">
        <v>337</v>
      </c>
      <c r="E4920" s="420">
        <v>80585</v>
      </c>
      <c r="F4920" s="413">
        <v>111.01</v>
      </c>
      <c r="G4920" s="414">
        <f t="shared" si="152"/>
        <v>725.9255922889829</v>
      </c>
      <c r="H4920" s="415">
        <f t="shared" si="153"/>
        <v>3.6296279614449145</v>
      </c>
    </row>
    <row r="4921" spans="1:8" ht="15" hidden="1" thickBot="1">
      <c r="A4921" s="409">
        <v>202203</v>
      </c>
      <c r="B4921" s="416" t="s">
        <v>965</v>
      </c>
      <c r="C4921" s="417" t="s">
        <v>791</v>
      </c>
      <c r="D4921" s="418" t="s">
        <v>337</v>
      </c>
      <c r="E4921" s="420">
        <v>80585</v>
      </c>
      <c r="F4921" s="413">
        <v>111.01</v>
      </c>
      <c r="G4921" s="414">
        <f t="shared" si="152"/>
        <v>725.9255922889829</v>
      </c>
      <c r="H4921" s="415">
        <f t="shared" si="153"/>
        <v>3.6296279614449145</v>
      </c>
    </row>
    <row r="4922" spans="1:8" ht="15" hidden="1" thickBot="1">
      <c r="A4922" s="409">
        <v>202203</v>
      </c>
      <c r="B4922" s="416" t="s">
        <v>966</v>
      </c>
      <c r="C4922" s="417" t="s">
        <v>791</v>
      </c>
      <c r="D4922" s="418" t="s">
        <v>337</v>
      </c>
      <c r="E4922" s="420">
        <v>69959</v>
      </c>
      <c r="F4922" s="413">
        <v>111.01</v>
      </c>
      <c r="G4922" s="414">
        <f t="shared" si="152"/>
        <v>630.20448608233494</v>
      </c>
      <c r="H4922" s="415">
        <f t="shared" si="153"/>
        <v>3.1510224304116745</v>
      </c>
    </row>
    <row r="4923" spans="1:8" ht="15" hidden="1" thickBot="1">
      <c r="A4923" s="409">
        <v>202203</v>
      </c>
      <c r="B4923" s="416" t="s">
        <v>967</v>
      </c>
      <c r="C4923" s="417" t="s">
        <v>791</v>
      </c>
      <c r="D4923" s="418" t="s">
        <v>339</v>
      </c>
      <c r="E4923" s="420">
        <v>350</v>
      </c>
      <c r="F4923" s="413">
        <v>111.01</v>
      </c>
      <c r="G4923" s="414">
        <f t="shared" si="152"/>
        <v>3.1528691108909106</v>
      </c>
      <c r="H4923" s="415">
        <f t="shared" si="153"/>
        <v>3.1528691108909106</v>
      </c>
    </row>
    <row r="4924" spans="1:8" ht="15" hidden="1" thickBot="1">
      <c r="A4924" s="409">
        <v>202203</v>
      </c>
      <c r="B4924" s="416" t="s">
        <v>968</v>
      </c>
      <c r="C4924" s="417" t="s">
        <v>791</v>
      </c>
      <c r="D4924" s="418" t="s">
        <v>337</v>
      </c>
      <c r="E4924" s="420">
        <v>90619</v>
      </c>
      <c r="F4924" s="413">
        <v>111.01</v>
      </c>
      <c r="G4924" s="414">
        <f t="shared" si="152"/>
        <v>816.31384559949549</v>
      </c>
      <c r="H4924" s="415">
        <f t="shared" si="153"/>
        <v>4.0815692279974778</v>
      </c>
    </row>
    <row r="4925" spans="1:8" ht="15" hidden="1" thickBot="1">
      <c r="A4925" s="409">
        <v>202203</v>
      </c>
      <c r="B4925" s="416" t="s">
        <v>969</v>
      </c>
      <c r="C4925" s="417" t="s">
        <v>791</v>
      </c>
      <c r="D4925" s="418" t="s">
        <v>337</v>
      </c>
      <c r="E4925" s="420">
        <v>84601</v>
      </c>
      <c r="F4925" s="413">
        <v>111.01</v>
      </c>
      <c r="G4925" s="414">
        <f t="shared" si="152"/>
        <v>762.10251328709126</v>
      </c>
      <c r="H4925" s="415">
        <f t="shared" si="153"/>
        <v>3.8105125664354564</v>
      </c>
    </row>
    <row r="4926" spans="1:8" ht="15" hidden="1" thickBot="1">
      <c r="A4926" s="409">
        <v>202203</v>
      </c>
      <c r="B4926" s="416" t="s">
        <v>970</v>
      </c>
      <c r="C4926" s="417" t="s">
        <v>791</v>
      </c>
      <c r="D4926" s="418" t="s">
        <v>339</v>
      </c>
      <c r="E4926" s="420">
        <v>310</v>
      </c>
      <c r="F4926" s="413">
        <v>111.01</v>
      </c>
      <c r="G4926" s="414">
        <f t="shared" si="152"/>
        <v>2.7925412125033779</v>
      </c>
      <c r="H4926" s="415">
        <f t="shared" si="153"/>
        <v>2.7925412125033779</v>
      </c>
    </row>
    <row r="4927" spans="1:8" ht="15" hidden="1" thickBot="1">
      <c r="A4927" s="409">
        <v>202203</v>
      </c>
      <c r="B4927" s="416" t="s">
        <v>971</v>
      </c>
      <c r="C4927" s="417" t="s">
        <v>791</v>
      </c>
      <c r="D4927" s="418" t="s">
        <v>337</v>
      </c>
      <c r="E4927" s="420">
        <v>63211</v>
      </c>
      <c r="F4927" s="413">
        <v>111.01</v>
      </c>
      <c r="G4927" s="414">
        <f t="shared" si="152"/>
        <v>569.41716962435817</v>
      </c>
      <c r="H4927" s="415">
        <f t="shared" si="153"/>
        <v>2.8470858481217909</v>
      </c>
    </row>
    <row r="4928" spans="1:8" ht="15" hidden="1" thickBot="1">
      <c r="A4928" s="409">
        <v>202203</v>
      </c>
      <c r="B4928" s="416" t="s">
        <v>972</v>
      </c>
      <c r="C4928" s="417" t="s">
        <v>791</v>
      </c>
      <c r="D4928" s="418" t="s">
        <v>339</v>
      </c>
      <c r="E4928" s="420">
        <v>316</v>
      </c>
      <c r="F4928" s="413">
        <v>111.01</v>
      </c>
      <c r="G4928" s="414">
        <f t="shared" si="152"/>
        <v>2.8465903972615076</v>
      </c>
      <c r="H4928" s="415">
        <f t="shared" si="153"/>
        <v>2.8465903972615076</v>
      </c>
    </row>
    <row r="4929" spans="1:8" ht="15" hidden="1" thickBot="1">
      <c r="A4929" s="409">
        <v>202203</v>
      </c>
      <c r="B4929" s="416" t="s">
        <v>973</v>
      </c>
      <c r="C4929" s="417" t="s">
        <v>791</v>
      </c>
      <c r="D4929" s="418" t="s">
        <v>337</v>
      </c>
      <c r="E4929" s="420">
        <v>86518</v>
      </c>
      <c r="F4929" s="413">
        <v>111.01</v>
      </c>
      <c r="G4929" s="414">
        <f t="shared" si="152"/>
        <v>779.37122781731375</v>
      </c>
      <c r="H4929" s="415">
        <f t="shared" si="153"/>
        <v>3.8968561390865686</v>
      </c>
    </row>
    <row r="4930" spans="1:8" ht="15" hidden="1" thickBot="1">
      <c r="A4930" s="409">
        <v>202203</v>
      </c>
      <c r="B4930" s="416" t="s">
        <v>974</v>
      </c>
      <c r="C4930" s="417" t="s">
        <v>791</v>
      </c>
      <c r="D4930" s="418" t="s">
        <v>339</v>
      </c>
      <c r="E4930" s="420">
        <v>433</v>
      </c>
      <c r="F4930" s="413">
        <v>111.01</v>
      </c>
      <c r="G4930" s="414">
        <f t="shared" ref="G4930:G4993" si="154">+E4930/F4930</f>
        <v>3.9005495000450408</v>
      </c>
      <c r="H4930" s="415">
        <f t="shared" ref="H4930:H4993" si="155">IF(D4930="TB",G4930/200,IF(D4930="LT",G4930,"VER"))</f>
        <v>3.9005495000450408</v>
      </c>
    </row>
    <row r="4931" spans="1:8" ht="15" hidden="1" thickBot="1">
      <c r="A4931" s="409">
        <v>202203</v>
      </c>
      <c r="B4931" s="416" t="s">
        <v>975</v>
      </c>
      <c r="C4931" s="417" t="s">
        <v>791</v>
      </c>
      <c r="D4931" s="418" t="s">
        <v>337</v>
      </c>
      <c r="E4931" s="420">
        <v>73863</v>
      </c>
      <c r="F4931" s="413">
        <v>111.01</v>
      </c>
      <c r="G4931" s="414">
        <f t="shared" si="154"/>
        <v>665.37248896495805</v>
      </c>
      <c r="H4931" s="415">
        <f t="shared" si="155"/>
        <v>3.3268624448247901</v>
      </c>
    </row>
    <row r="4932" spans="1:8" ht="15" hidden="1" thickBot="1">
      <c r="A4932" s="409">
        <v>202203</v>
      </c>
      <c r="B4932" s="416" t="s">
        <v>976</v>
      </c>
      <c r="C4932" s="417" t="s">
        <v>791</v>
      </c>
      <c r="D4932" s="418" t="s">
        <v>339</v>
      </c>
      <c r="E4932" s="420">
        <v>369</v>
      </c>
      <c r="F4932" s="413">
        <v>111.01</v>
      </c>
      <c r="G4932" s="414">
        <f t="shared" si="154"/>
        <v>3.3240248626249884</v>
      </c>
      <c r="H4932" s="415">
        <f t="shared" si="155"/>
        <v>3.3240248626249884</v>
      </c>
    </row>
    <row r="4933" spans="1:8" ht="15" hidden="1" thickBot="1">
      <c r="A4933" s="409">
        <v>202203</v>
      </c>
      <c r="B4933" s="416" t="s">
        <v>977</v>
      </c>
      <c r="C4933" s="417" t="s">
        <v>791</v>
      </c>
      <c r="D4933" s="418" t="s">
        <v>337</v>
      </c>
      <c r="E4933" s="420">
        <v>73900</v>
      </c>
      <c r="F4933" s="413">
        <v>111.01</v>
      </c>
      <c r="G4933" s="414">
        <f t="shared" si="154"/>
        <v>665.70579227096653</v>
      </c>
      <c r="H4933" s="415">
        <f t="shared" si="155"/>
        <v>3.3285289613548326</v>
      </c>
    </row>
    <row r="4934" spans="1:8" ht="15" hidden="1" thickBot="1">
      <c r="A4934" s="409">
        <v>202203</v>
      </c>
      <c r="B4934" s="416" t="s">
        <v>978</v>
      </c>
      <c r="C4934" s="417" t="s">
        <v>791</v>
      </c>
      <c r="D4934" s="418" t="s">
        <v>339</v>
      </c>
      <c r="E4934" s="420">
        <v>369</v>
      </c>
      <c r="F4934" s="413">
        <v>111.01</v>
      </c>
      <c r="G4934" s="414">
        <f t="shared" si="154"/>
        <v>3.3240248626249884</v>
      </c>
      <c r="H4934" s="415">
        <f t="shared" si="155"/>
        <v>3.3240248626249884</v>
      </c>
    </row>
    <row r="4935" spans="1:8" ht="15" hidden="1" thickBot="1">
      <c r="A4935" s="409">
        <v>202203</v>
      </c>
      <c r="B4935" s="416" t="s">
        <v>979</v>
      </c>
      <c r="C4935" s="417" t="s">
        <v>791</v>
      </c>
      <c r="D4935" s="418" t="s">
        <v>337</v>
      </c>
      <c r="E4935" s="420">
        <v>73900</v>
      </c>
      <c r="F4935" s="413">
        <v>111.01</v>
      </c>
      <c r="G4935" s="414">
        <f t="shared" si="154"/>
        <v>665.70579227096653</v>
      </c>
      <c r="H4935" s="415">
        <f t="shared" si="155"/>
        <v>3.3285289613548326</v>
      </c>
    </row>
    <row r="4936" spans="1:8" ht="15" hidden="1" thickBot="1">
      <c r="A4936" s="409">
        <v>202203</v>
      </c>
      <c r="B4936" s="416" t="s">
        <v>980</v>
      </c>
      <c r="C4936" s="417" t="s">
        <v>791</v>
      </c>
      <c r="D4936" s="418" t="s">
        <v>339</v>
      </c>
      <c r="E4936" s="420">
        <v>369</v>
      </c>
      <c r="F4936" s="413">
        <v>111.01</v>
      </c>
      <c r="G4936" s="414">
        <f t="shared" si="154"/>
        <v>3.3240248626249884</v>
      </c>
      <c r="H4936" s="415">
        <f t="shared" si="155"/>
        <v>3.3240248626249884</v>
      </c>
    </row>
    <row r="4937" spans="1:8" ht="15" hidden="1" thickBot="1">
      <c r="A4937" s="409">
        <v>202203</v>
      </c>
      <c r="B4937" s="416" t="s">
        <v>981</v>
      </c>
      <c r="C4937" s="417" t="s">
        <v>791</v>
      </c>
      <c r="D4937" s="418" t="s">
        <v>337</v>
      </c>
      <c r="E4937" s="420">
        <v>73900</v>
      </c>
      <c r="F4937" s="413">
        <v>111.01</v>
      </c>
      <c r="G4937" s="414">
        <f t="shared" si="154"/>
        <v>665.70579227096653</v>
      </c>
      <c r="H4937" s="415">
        <f t="shared" si="155"/>
        <v>3.3285289613548326</v>
      </c>
    </row>
    <row r="4938" spans="1:8" ht="15" hidden="1" thickBot="1">
      <c r="A4938" s="409">
        <v>202203</v>
      </c>
      <c r="B4938" s="416" t="s">
        <v>982</v>
      </c>
      <c r="C4938" s="417" t="s">
        <v>791</v>
      </c>
      <c r="D4938" s="418" t="s">
        <v>337</v>
      </c>
      <c r="E4938" s="420">
        <v>68984</v>
      </c>
      <c r="F4938" s="413">
        <v>111.01</v>
      </c>
      <c r="G4938" s="414">
        <f t="shared" si="154"/>
        <v>621.42149355913875</v>
      </c>
      <c r="H4938" s="415">
        <f t="shared" si="155"/>
        <v>3.1071074677956938</v>
      </c>
    </row>
    <row r="4939" spans="1:8" ht="15" hidden="1" thickBot="1">
      <c r="A4939" s="409">
        <v>202203</v>
      </c>
      <c r="B4939" s="416" t="s">
        <v>983</v>
      </c>
      <c r="C4939" s="417" t="s">
        <v>791</v>
      </c>
      <c r="D4939" s="418" t="s">
        <v>337</v>
      </c>
      <c r="E4939" s="420">
        <v>68984</v>
      </c>
      <c r="F4939" s="413">
        <v>111.01</v>
      </c>
      <c r="G4939" s="414">
        <f t="shared" si="154"/>
        <v>621.42149355913875</v>
      </c>
      <c r="H4939" s="415">
        <f t="shared" si="155"/>
        <v>3.1071074677956938</v>
      </c>
    </row>
    <row r="4940" spans="1:8" ht="15" hidden="1" thickBot="1">
      <c r="A4940" s="409">
        <v>202203</v>
      </c>
      <c r="B4940" s="416" t="s">
        <v>984</v>
      </c>
      <c r="C4940" s="417" t="s">
        <v>791</v>
      </c>
      <c r="D4940" s="418" t="s">
        <v>339</v>
      </c>
      <c r="E4940" s="420">
        <v>345</v>
      </c>
      <c r="F4940" s="413">
        <v>111.01</v>
      </c>
      <c r="G4940" s="414">
        <f t="shared" si="154"/>
        <v>3.1078281235924692</v>
      </c>
      <c r="H4940" s="415">
        <f t="shared" si="155"/>
        <v>3.1078281235924692</v>
      </c>
    </row>
    <row r="4941" spans="1:8" ht="15" hidden="1" thickBot="1">
      <c r="A4941" s="409">
        <v>202203</v>
      </c>
      <c r="B4941" s="416" t="s">
        <v>985</v>
      </c>
      <c r="C4941" s="417" t="s">
        <v>791</v>
      </c>
      <c r="D4941" s="418" t="s">
        <v>337</v>
      </c>
      <c r="E4941" s="420">
        <v>68984</v>
      </c>
      <c r="F4941" s="413">
        <v>111.01</v>
      </c>
      <c r="G4941" s="414">
        <f t="shared" si="154"/>
        <v>621.42149355913875</v>
      </c>
      <c r="H4941" s="415">
        <f t="shared" si="155"/>
        <v>3.1071074677956938</v>
      </c>
    </row>
    <row r="4942" spans="1:8" ht="15" hidden="1" thickBot="1">
      <c r="A4942" s="409">
        <v>202203</v>
      </c>
      <c r="B4942" s="416" t="s">
        <v>986</v>
      </c>
      <c r="C4942" s="417" t="s">
        <v>791</v>
      </c>
      <c r="D4942" s="418" t="s">
        <v>339</v>
      </c>
      <c r="E4942" s="420">
        <v>345</v>
      </c>
      <c r="F4942" s="413">
        <v>111.01</v>
      </c>
      <c r="G4942" s="414">
        <f t="shared" si="154"/>
        <v>3.1078281235924692</v>
      </c>
      <c r="H4942" s="415">
        <f t="shared" si="155"/>
        <v>3.1078281235924692</v>
      </c>
    </row>
    <row r="4943" spans="1:8" ht="15" hidden="1" thickBot="1">
      <c r="A4943" s="409">
        <v>202203</v>
      </c>
      <c r="B4943" s="416" t="s">
        <v>987</v>
      </c>
      <c r="C4943" s="417" t="s">
        <v>791</v>
      </c>
      <c r="D4943" s="418" t="s">
        <v>339</v>
      </c>
      <c r="E4943" s="420">
        <v>369</v>
      </c>
      <c r="F4943" s="413">
        <v>111.01</v>
      </c>
      <c r="G4943" s="414">
        <f t="shared" si="154"/>
        <v>3.3240248626249884</v>
      </c>
      <c r="H4943" s="415">
        <f t="shared" si="155"/>
        <v>3.3240248626249884</v>
      </c>
    </row>
    <row r="4944" spans="1:8" ht="15" hidden="1" thickBot="1">
      <c r="A4944" s="409">
        <v>202203</v>
      </c>
      <c r="B4944" s="416" t="s">
        <v>988</v>
      </c>
      <c r="C4944" s="417" t="s">
        <v>791</v>
      </c>
      <c r="D4944" s="418" t="s">
        <v>337</v>
      </c>
      <c r="E4944" s="420">
        <v>60759</v>
      </c>
      <c r="F4944" s="413">
        <v>111.01</v>
      </c>
      <c r="G4944" s="414">
        <f t="shared" si="154"/>
        <v>547.32906945320235</v>
      </c>
      <c r="H4944" s="415">
        <f t="shared" si="155"/>
        <v>2.7366453472660117</v>
      </c>
    </row>
    <row r="4945" spans="1:8" ht="15" hidden="1" thickBot="1">
      <c r="A4945" s="409">
        <v>202203</v>
      </c>
      <c r="B4945" s="416" t="s">
        <v>989</v>
      </c>
      <c r="C4945" s="417" t="s">
        <v>791</v>
      </c>
      <c r="D4945" s="418" t="s">
        <v>337</v>
      </c>
      <c r="E4945" s="420">
        <v>60759</v>
      </c>
      <c r="F4945" s="413">
        <v>111.01</v>
      </c>
      <c r="G4945" s="414">
        <f t="shared" si="154"/>
        <v>547.32906945320235</v>
      </c>
      <c r="H4945" s="415">
        <f t="shared" si="155"/>
        <v>2.7366453472660117</v>
      </c>
    </row>
    <row r="4946" spans="1:8" ht="15" hidden="1" thickBot="1">
      <c r="A4946" s="409">
        <v>202203</v>
      </c>
      <c r="B4946" s="416" t="s">
        <v>990</v>
      </c>
      <c r="C4946" s="417" t="s">
        <v>791</v>
      </c>
      <c r="D4946" s="418" t="s">
        <v>337</v>
      </c>
      <c r="E4946" s="420">
        <v>60759</v>
      </c>
      <c r="F4946" s="413">
        <v>111.01</v>
      </c>
      <c r="G4946" s="414">
        <f t="shared" si="154"/>
        <v>547.32906945320235</v>
      </c>
      <c r="H4946" s="415">
        <f t="shared" si="155"/>
        <v>2.7366453472660117</v>
      </c>
    </row>
    <row r="4947" spans="1:8" ht="15" hidden="1" thickBot="1">
      <c r="A4947" s="409">
        <v>202203</v>
      </c>
      <c r="B4947" s="416" t="s">
        <v>991</v>
      </c>
      <c r="C4947" s="417" t="s">
        <v>791</v>
      </c>
      <c r="D4947" s="418" t="s">
        <v>337</v>
      </c>
      <c r="E4947" s="420">
        <v>68984</v>
      </c>
      <c r="F4947" s="413">
        <v>111.01</v>
      </c>
      <c r="G4947" s="414">
        <f t="shared" si="154"/>
        <v>621.42149355913875</v>
      </c>
      <c r="H4947" s="415">
        <f t="shared" si="155"/>
        <v>3.1071074677956938</v>
      </c>
    </row>
    <row r="4948" spans="1:8" ht="15" hidden="1" thickBot="1">
      <c r="A4948" s="409">
        <v>202203</v>
      </c>
      <c r="B4948" s="416" t="s">
        <v>992</v>
      </c>
      <c r="C4948" s="417" t="s">
        <v>791</v>
      </c>
      <c r="D4948" s="418" t="s">
        <v>339</v>
      </c>
      <c r="E4948" s="420">
        <v>345</v>
      </c>
      <c r="F4948" s="413">
        <v>111.01</v>
      </c>
      <c r="G4948" s="414">
        <f t="shared" si="154"/>
        <v>3.1078281235924692</v>
      </c>
      <c r="H4948" s="415">
        <f t="shared" si="155"/>
        <v>3.1078281235924692</v>
      </c>
    </row>
    <row r="4949" spans="1:8" ht="15" hidden="1" thickBot="1">
      <c r="A4949" s="409">
        <v>202203</v>
      </c>
      <c r="B4949" s="416" t="s">
        <v>993</v>
      </c>
      <c r="C4949" s="417" t="s">
        <v>791</v>
      </c>
      <c r="D4949" s="418" t="s">
        <v>337</v>
      </c>
      <c r="E4949" s="420">
        <v>69351</v>
      </c>
      <c r="F4949" s="413">
        <v>111.01</v>
      </c>
      <c r="G4949" s="414">
        <f t="shared" si="154"/>
        <v>624.72750202684438</v>
      </c>
      <c r="H4949" s="415">
        <f t="shared" si="155"/>
        <v>3.123637510134222</v>
      </c>
    </row>
    <row r="4950" spans="1:8" ht="15" hidden="1" thickBot="1">
      <c r="A4950" s="409">
        <v>202203</v>
      </c>
      <c r="B4950" s="416" t="s">
        <v>994</v>
      </c>
      <c r="C4950" s="417" t="s">
        <v>791</v>
      </c>
      <c r="D4950" s="418" t="s">
        <v>337</v>
      </c>
      <c r="E4950" s="420">
        <v>68984</v>
      </c>
      <c r="F4950" s="413">
        <v>111.01</v>
      </c>
      <c r="G4950" s="414">
        <f t="shared" si="154"/>
        <v>621.42149355913875</v>
      </c>
      <c r="H4950" s="415">
        <f t="shared" si="155"/>
        <v>3.1071074677956938</v>
      </c>
    </row>
    <row r="4951" spans="1:8" ht="15" hidden="1" thickBot="1">
      <c r="A4951" s="409">
        <v>202203</v>
      </c>
      <c r="B4951" s="416" t="s">
        <v>995</v>
      </c>
      <c r="C4951" s="417" t="s">
        <v>791</v>
      </c>
      <c r="D4951" s="418" t="s">
        <v>339</v>
      </c>
      <c r="E4951" s="420">
        <v>345</v>
      </c>
      <c r="F4951" s="413">
        <v>111.01</v>
      </c>
      <c r="G4951" s="414">
        <f t="shared" si="154"/>
        <v>3.1078281235924692</v>
      </c>
      <c r="H4951" s="415">
        <f t="shared" si="155"/>
        <v>3.1078281235924692</v>
      </c>
    </row>
    <row r="4952" spans="1:8" ht="15" hidden="1" thickBot="1">
      <c r="A4952" s="409">
        <v>202203</v>
      </c>
      <c r="B4952" s="416" t="s">
        <v>996</v>
      </c>
      <c r="C4952" s="417" t="s">
        <v>791</v>
      </c>
      <c r="D4952" s="418" t="s">
        <v>337</v>
      </c>
      <c r="E4952" s="420">
        <v>73900</v>
      </c>
      <c r="F4952" s="413">
        <v>111.01</v>
      </c>
      <c r="G4952" s="414">
        <f t="shared" si="154"/>
        <v>665.70579227096653</v>
      </c>
      <c r="H4952" s="415">
        <f t="shared" si="155"/>
        <v>3.3285289613548326</v>
      </c>
    </row>
    <row r="4953" spans="1:8" ht="15" hidden="1" thickBot="1">
      <c r="A4953" s="409">
        <v>202203</v>
      </c>
      <c r="B4953" s="416" t="s">
        <v>997</v>
      </c>
      <c r="C4953" s="417" t="s">
        <v>791</v>
      </c>
      <c r="D4953" s="418" t="s">
        <v>339</v>
      </c>
      <c r="E4953" s="420">
        <v>369</v>
      </c>
      <c r="F4953" s="413">
        <v>111.01</v>
      </c>
      <c r="G4953" s="414">
        <f t="shared" si="154"/>
        <v>3.3240248626249884</v>
      </c>
      <c r="H4953" s="415">
        <f t="shared" si="155"/>
        <v>3.3240248626249884</v>
      </c>
    </row>
    <row r="4954" spans="1:8" ht="15" hidden="1" thickBot="1">
      <c r="A4954" s="409">
        <v>202203</v>
      </c>
      <c r="B4954" s="416" t="s">
        <v>998</v>
      </c>
      <c r="C4954" s="417" t="s">
        <v>791</v>
      </c>
      <c r="D4954" s="418" t="s">
        <v>337</v>
      </c>
      <c r="E4954" s="420">
        <v>68984</v>
      </c>
      <c r="F4954" s="413">
        <v>111.01</v>
      </c>
      <c r="G4954" s="414">
        <f t="shared" si="154"/>
        <v>621.42149355913875</v>
      </c>
      <c r="H4954" s="415">
        <f t="shared" si="155"/>
        <v>3.1071074677956938</v>
      </c>
    </row>
    <row r="4955" spans="1:8" ht="15" hidden="1" thickBot="1">
      <c r="A4955" s="409">
        <v>202203</v>
      </c>
      <c r="B4955" s="416" t="s">
        <v>999</v>
      </c>
      <c r="C4955" s="417" t="s">
        <v>791</v>
      </c>
      <c r="D4955" s="418" t="s">
        <v>337</v>
      </c>
      <c r="E4955" s="420">
        <v>69511</v>
      </c>
      <c r="F4955" s="413">
        <v>111.01</v>
      </c>
      <c r="G4955" s="414">
        <f t="shared" si="154"/>
        <v>626.16881362039453</v>
      </c>
      <c r="H4955" s="415">
        <f t="shared" si="155"/>
        <v>3.1308440681019727</v>
      </c>
    </row>
    <row r="4956" spans="1:8" ht="15" hidden="1" thickBot="1">
      <c r="A4956" s="409">
        <v>202203</v>
      </c>
      <c r="B4956" s="416" t="s">
        <v>1000</v>
      </c>
      <c r="C4956" s="417" t="s">
        <v>791</v>
      </c>
      <c r="D4956" s="418" t="s">
        <v>337</v>
      </c>
      <c r="E4956" s="420">
        <v>72206</v>
      </c>
      <c r="F4956" s="413">
        <v>111.01</v>
      </c>
      <c r="G4956" s="414">
        <f t="shared" si="154"/>
        <v>650.44590577425458</v>
      </c>
      <c r="H4956" s="415">
        <f t="shared" si="155"/>
        <v>3.2522295288712728</v>
      </c>
    </row>
    <row r="4957" spans="1:8" ht="15" hidden="1" thickBot="1">
      <c r="A4957" s="409">
        <v>202203</v>
      </c>
      <c r="B4957" s="416" t="s">
        <v>1001</v>
      </c>
      <c r="C4957" s="417" t="s">
        <v>791</v>
      </c>
      <c r="D4957" s="418" t="s">
        <v>337</v>
      </c>
      <c r="E4957" s="420">
        <v>82088</v>
      </c>
      <c r="F4957" s="413">
        <v>111.01</v>
      </c>
      <c r="G4957" s="414">
        <f t="shared" si="154"/>
        <v>739.46491307089445</v>
      </c>
      <c r="H4957" s="415">
        <f t="shared" si="155"/>
        <v>3.6973245653544722</v>
      </c>
    </row>
    <row r="4958" spans="1:8" ht="15" hidden="1" thickBot="1">
      <c r="A4958" s="409">
        <v>202203</v>
      </c>
      <c r="B4958" s="416" t="s">
        <v>1002</v>
      </c>
      <c r="C4958" s="417" t="s">
        <v>791</v>
      </c>
      <c r="D4958" s="418" t="s">
        <v>337</v>
      </c>
      <c r="E4958" s="420">
        <v>73650</v>
      </c>
      <c r="F4958" s="413">
        <v>111.01</v>
      </c>
      <c r="G4958" s="414">
        <f t="shared" si="154"/>
        <v>663.45374290604445</v>
      </c>
      <c r="H4958" s="415">
        <f t="shared" si="155"/>
        <v>3.3172687145302224</v>
      </c>
    </row>
    <row r="4959" spans="1:8" ht="15" hidden="1" thickBot="1">
      <c r="A4959" s="409">
        <v>202203</v>
      </c>
      <c r="B4959" s="416" t="s">
        <v>1003</v>
      </c>
      <c r="C4959" s="417" t="s">
        <v>791</v>
      </c>
      <c r="D4959" s="418" t="s">
        <v>339</v>
      </c>
      <c r="E4959" s="420">
        <v>368</v>
      </c>
      <c r="F4959" s="413">
        <v>111.01</v>
      </c>
      <c r="G4959" s="414">
        <f t="shared" si="154"/>
        <v>3.3150166651653001</v>
      </c>
      <c r="H4959" s="415">
        <f t="shared" si="155"/>
        <v>3.3150166651653001</v>
      </c>
    </row>
    <row r="4960" spans="1:8" ht="15" hidden="1" thickBot="1">
      <c r="A4960" s="409">
        <v>202203</v>
      </c>
      <c r="B4960" s="416" t="s">
        <v>1004</v>
      </c>
      <c r="C4960" s="417" t="s">
        <v>791</v>
      </c>
      <c r="D4960" s="418" t="s">
        <v>337</v>
      </c>
      <c r="E4960" s="420">
        <v>82544</v>
      </c>
      <c r="F4960" s="413">
        <v>111.01</v>
      </c>
      <c r="G4960" s="414">
        <f t="shared" si="154"/>
        <v>743.5726511125124</v>
      </c>
      <c r="H4960" s="415">
        <f t="shared" si="155"/>
        <v>3.7178632555625621</v>
      </c>
    </row>
    <row r="4961" spans="1:8" ht="15" hidden="1" thickBot="1">
      <c r="A4961" s="409">
        <v>202203</v>
      </c>
      <c r="B4961" s="416" t="s">
        <v>1005</v>
      </c>
      <c r="C4961" s="417" t="s">
        <v>791</v>
      </c>
      <c r="D4961" s="418" t="s">
        <v>337</v>
      </c>
      <c r="E4961" s="420">
        <v>60355</v>
      </c>
      <c r="F4961" s="413">
        <v>111.01</v>
      </c>
      <c r="G4961" s="414">
        <f t="shared" si="154"/>
        <v>543.68975767948837</v>
      </c>
      <c r="H4961" s="415">
        <f t="shared" si="155"/>
        <v>2.718448788397442</v>
      </c>
    </row>
    <row r="4962" spans="1:8" ht="15" hidden="1" thickBot="1">
      <c r="A4962" s="409">
        <v>202203</v>
      </c>
      <c r="B4962" s="416" t="s">
        <v>1006</v>
      </c>
      <c r="C4962" s="417" t="s">
        <v>791</v>
      </c>
      <c r="D4962" s="418" t="s">
        <v>337</v>
      </c>
      <c r="E4962" s="420">
        <v>66590</v>
      </c>
      <c r="F4962" s="413">
        <v>111.01</v>
      </c>
      <c r="G4962" s="414">
        <f t="shared" si="154"/>
        <v>599.85586884064492</v>
      </c>
      <c r="H4962" s="415">
        <f t="shared" si="155"/>
        <v>2.9992793442032246</v>
      </c>
    </row>
    <row r="4963" spans="1:8" ht="15" hidden="1" thickBot="1">
      <c r="A4963" s="409">
        <v>202203</v>
      </c>
      <c r="B4963" s="416" t="s">
        <v>1007</v>
      </c>
      <c r="C4963" s="417" t="s">
        <v>791</v>
      </c>
      <c r="D4963" s="418" t="s">
        <v>339</v>
      </c>
      <c r="E4963" s="420">
        <v>333</v>
      </c>
      <c r="F4963" s="413">
        <v>111.01</v>
      </c>
      <c r="G4963" s="414">
        <f t="shared" si="154"/>
        <v>2.9997297540762093</v>
      </c>
      <c r="H4963" s="415">
        <f t="shared" si="155"/>
        <v>2.9997297540762093</v>
      </c>
    </row>
    <row r="4964" spans="1:8" ht="15" hidden="1" thickBot="1">
      <c r="A4964" s="409">
        <v>202203</v>
      </c>
      <c r="B4964" s="416" t="s">
        <v>1008</v>
      </c>
      <c r="C4964" s="417" t="s">
        <v>791</v>
      </c>
      <c r="D4964" s="418" t="s">
        <v>337</v>
      </c>
      <c r="E4964" s="420">
        <v>62889</v>
      </c>
      <c r="F4964" s="413">
        <v>111.01</v>
      </c>
      <c r="G4964" s="414">
        <f t="shared" si="154"/>
        <v>566.51653004233845</v>
      </c>
      <c r="H4964" s="415">
        <f t="shared" si="155"/>
        <v>2.8325826502116924</v>
      </c>
    </row>
    <row r="4965" spans="1:8" ht="15" hidden="1" thickBot="1">
      <c r="A4965" s="409">
        <v>202203</v>
      </c>
      <c r="B4965" s="416" t="s">
        <v>1009</v>
      </c>
      <c r="C4965" s="417" t="s">
        <v>791</v>
      </c>
      <c r="D4965" s="418" t="s">
        <v>337</v>
      </c>
      <c r="E4965" s="420">
        <v>62889</v>
      </c>
      <c r="F4965" s="413">
        <v>111.01</v>
      </c>
      <c r="G4965" s="414">
        <f t="shared" si="154"/>
        <v>566.51653004233845</v>
      </c>
      <c r="H4965" s="415">
        <f t="shared" si="155"/>
        <v>2.8325826502116924</v>
      </c>
    </row>
    <row r="4966" spans="1:8" ht="15" hidden="1" thickBot="1">
      <c r="A4966" s="409">
        <v>202203</v>
      </c>
      <c r="B4966" s="416" t="s">
        <v>1010</v>
      </c>
      <c r="C4966" s="417" t="s">
        <v>791</v>
      </c>
      <c r="D4966" s="418" t="s">
        <v>337</v>
      </c>
      <c r="E4966" s="420">
        <v>62889</v>
      </c>
      <c r="F4966" s="413">
        <v>111.01</v>
      </c>
      <c r="G4966" s="414">
        <f t="shared" si="154"/>
        <v>566.51653004233845</v>
      </c>
      <c r="H4966" s="415">
        <f t="shared" si="155"/>
        <v>2.8325826502116924</v>
      </c>
    </row>
    <row r="4967" spans="1:8" ht="15" hidden="1" thickBot="1">
      <c r="A4967" s="409">
        <v>202203</v>
      </c>
      <c r="B4967" s="416" t="s">
        <v>1011</v>
      </c>
      <c r="C4967" s="417" t="s">
        <v>791</v>
      </c>
      <c r="D4967" s="418" t="s">
        <v>339</v>
      </c>
      <c r="E4967" s="420">
        <v>314</v>
      </c>
      <c r="F4967" s="413">
        <v>111.01</v>
      </c>
      <c r="G4967" s="414">
        <f t="shared" si="154"/>
        <v>2.8285740023421311</v>
      </c>
      <c r="H4967" s="415">
        <f t="shared" si="155"/>
        <v>2.8285740023421311</v>
      </c>
    </row>
    <row r="4968" spans="1:8" ht="15" hidden="1" thickBot="1">
      <c r="A4968" s="409">
        <v>202203</v>
      </c>
      <c r="B4968" s="416" t="s">
        <v>1012</v>
      </c>
      <c r="C4968" s="417" t="s">
        <v>791</v>
      </c>
      <c r="D4968" s="418" t="s">
        <v>337</v>
      </c>
      <c r="E4968" s="420">
        <v>29072</v>
      </c>
      <c r="F4968" s="413">
        <v>111.01</v>
      </c>
      <c r="G4968" s="414">
        <f t="shared" si="154"/>
        <v>261.88631654805874</v>
      </c>
      <c r="H4968" s="415">
        <f t="shared" si="155"/>
        <v>1.3094315827402938</v>
      </c>
    </row>
    <row r="4969" spans="1:8" ht="15" hidden="1" thickBot="1">
      <c r="A4969" s="409">
        <v>202203</v>
      </c>
      <c r="B4969" s="416" t="s">
        <v>1013</v>
      </c>
      <c r="C4969" s="417" t="s">
        <v>791</v>
      </c>
      <c r="D4969" s="418" t="s">
        <v>337</v>
      </c>
      <c r="E4969" s="420">
        <v>29072</v>
      </c>
      <c r="F4969" s="413">
        <v>111.01</v>
      </c>
      <c r="G4969" s="414">
        <f t="shared" si="154"/>
        <v>261.88631654805874</v>
      </c>
      <c r="H4969" s="415">
        <f t="shared" si="155"/>
        <v>1.3094315827402938</v>
      </c>
    </row>
    <row r="4970" spans="1:8" ht="15" hidden="1" thickBot="1">
      <c r="A4970" s="409">
        <v>202203</v>
      </c>
      <c r="B4970" s="416" t="s">
        <v>1014</v>
      </c>
      <c r="C4970" s="417" t="s">
        <v>791</v>
      </c>
      <c r="D4970" s="418" t="s">
        <v>337</v>
      </c>
      <c r="E4970" s="420">
        <v>29217</v>
      </c>
      <c r="F4970" s="413">
        <v>111.01</v>
      </c>
      <c r="G4970" s="414">
        <f t="shared" si="154"/>
        <v>263.19250517971352</v>
      </c>
      <c r="H4970" s="415">
        <f t="shared" si="155"/>
        <v>1.3159625258985677</v>
      </c>
    </row>
    <row r="4971" spans="1:8" ht="15" hidden="1" thickBot="1">
      <c r="A4971" s="409">
        <v>202203</v>
      </c>
      <c r="B4971" s="416" t="s">
        <v>1015</v>
      </c>
      <c r="C4971" s="417" t="s">
        <v>791</v>
      </c>
      <c r="D4971" s="418" t="s">
        <v>337</v>
      </c>
      <c r="E4971" s="420">
        <v>62889</v>
      </c>
      <c r="F4971" s="413">
        <v>111.01</v>
      </c>
      <c r="G4971" s="414">
        <f t="shared" si="154"/>
        <v>566.51653004233845</v>
      </c>
      <c r="H4971" s="415">
        <f t="shared" si="155"/>
        <v>2.8325826502116924</v>
      </c>
    </row>
    <row r="4972" spans="1:8" ht="15" hidden="1" thickBot="1">
      <c r="A4972" s="409">
        <v>202203</v>
      </c>
      <c r="B4972" s="416" t="s">
        <v>1016</v>
      </c>
      <c r="C4972" s="417" t="s">
        <v>791</v>
      </c>
      <c r="D4972" s="418" t="s">
        <v>337</v>
      </c>
      <c r="E4972" s="420">
        <v>62889</v>
      </c>
      <c r="F4972" s="413">
        <v>111.01</v>
      </c>
      <c r="G4972" s="414">
        <f t="shared" si="154"/>
        <v>566.51653004233845</v>
      </c>
      <c r="H4972" s="415">
        <f t="shared" si="155"/>
        <v>2.8325826502116924</v>
      </c>
    </row>
    <row r="4973" spans="1:8" ht="15" hidden="1" thickBot="1">
      <c r="A4973" s="409">
        <v>202203</v>
      </c>
      <c r="B4973" s="416" t="s">
        <v>1017</v>
      </c>
      <c r="C4973" s="417" t="s">
        <v>791</v>
      </c>
      <c r="D4973" s="418" t="s">
        <v>337</v>
      </c>
      <c r="E4973" s="420">
        <v>62889</v>
      </c>
      <c r="F4973" s="413">
        <v>111.01</v>
      </c>
      <c r="G4973" s="414">
        <f t="shared" si="154"/>
        <v>566.51653004233845</v>
      </c>
      <c r="H4973" s="415">
        <f t="shared" si="155"/>
        <v>2.8325826502116924</v>
      </c>
    </row>
    <row r="4974" spans="1:8" ht="15" hidden="1" thickBot="1">
      <c r="A4974" s="409">
        <v>202203</v>
      </c>
      <c r="B4974" s="416" t="s">
        <v>1018</v>
      </c>
      <c r="C4974" s="417" t="s">
        <v>791</v>
      </c>
      <c r="D4974" s="418" t="s">
        <v>337</v>
      </c>
      <c r="E4974" s="420">
        <v>62889</v>
      </c>
      <c r="F4974" s="413">
        <v>111.01</v>
      </c>
      <c r="G4974" s="414">
        <f t="shared" si="154"/>
        <v>566.51653004233845</v>
      </c>
      <c r="H4974" s="415">
        <f t="shared" si="155"/>
        <v>2.8325826502116924</v>
      </c>
    </row>
    <row r="4975" spans="1:8" ht="15" hidden="1" thickBot="1">
      <c r="A4975" s="409">
        <v>202203</v>
      </c>
      <c r="B4975" s="416" t="s">
        <v>1019</v>
      </c>
      <c r="C4975" s="417" t="s">
        <v>791</v>
      </c>
      <c r="D4975" s="418" t="s">
        <v>337</v>
      </c>
      <c r="E4975" s="420">
        <v>67584</v>
      </c>
      <c r="F4975" s="413">
        <v>111.01</v>
      </c>
      <c r="G4975" s="414">
        <f t="shared" si="154"/>
        <v>608.81001711557519</v>
      </c>
      <c r="H4975" s="415">
        <f t="shared" si="155"/>
        <v>3.0440500855778758</v>
      </c>
    </row>
    <row r="4976" spans="1:8" ht="15" hidden="1" thickBot="1">
      <c r="A4976" s="409">
        <v>202203</v>
      </c>
      <c r="B4976" s="416" t="s">
        <v>1020</v>
      </c>
      <c r="C4976" s="417" t="s">
        <v>791</v>
      </c>
      <c r="D4976" s="418" t="s">
        <v>337</v>
      </c>
      <c r="E4976" s="420">
        <v>65659</v>
      </c>
      <c r="F4976" s="413">
        <v>111.01</v>
      </c>
      <c r="G4976" s="414">
        <f t="shared" si="154"/>
        <v>591.46923700567515</v>
      </c>
      <c r="H4976" s="415">
        <f t="shared" si="155"/>
        <v>2.957346185028376</v>
      </c>
    </row>
    <row r="4977" spans="1:8" ht="15" hidden="1" thickBot="1">
      <c r="A4977" s="409">
        <v>202203</v>
      </c>
      <c r="B4977" s="416" t="s">
        <v>1021</v>
      </c>
      <c r="C4977" s="417" t="s">
        <v>791</v>
      </c>
      <c r="D4977" s="418" t="s">
        <v>337</v>
      </c>
      <c r="E4977" s="420">
        <v>68112</v>
      </c>
      <c r="F4977" s="413">
        <v>111.01</v>
      </c>
      <c r="G4977" s="414">
        <f t="shared" si="154"/>
        <v>613.56634537429056</v>
      </c>
      <c r="H4977" s="415">
        <f t="shared" si="155"/>
        <v>3.0678317268714528</v>
      </c>
    </row>
    <row r="4978" spans="1:8" ht="15" hidden="1" thickBot="1">
      <c r="A4978" s="409">
        <v>202203</v>
      </c>
      <c r="B4978" s="416" t="s">
        <v>1022</v>
      </c>
      <c r="C4978" s="417" t="s">
        <v>791</v>
      </c>
      <c r="D4978" s="418" t="s">
        <v>337</v>
      </c>
      <c r="E4978" s="420">
        <v>68112</v>
      </c>
      <c r="F4978" s="413">
        <v>111.01</v>
      </c>
      <c r="G4978" s="414">
        <f t="shared" si="154"/>
        <v>613.56634537429056</v>
      </c>
      <c r="H4978" s="415">
        <f t="shared" si="155"/>
        <v>3.0678317268714528</v>
      </c>
    </row>
    <row r="4979" spans="1:8" ht="15" hidden="1" thickBot="1">
      <c r="A4979" s="409">
        <v>202203</v>
      </c>
      <c r="B4979" s="416" t="s">
        <v>1023</v>
      </c>
      <c r="C4979" s="417" t="s">
        <v>791</v>
      </c>
      <c r="D4979" s="418" t="s">
        <v>337</v>
      </c>
      <c r="E4979" s="420">
        <v>56220</v>
      </c>
      <c r="F4979" s="413">
        <v>111.01</v>
      </c>
      <c r="G4979" s="414">
        <f t="shared" si="154"/>
        <v>506.4408611836771</v>
      </c>
      <c r="H4979" s="415">
        <f t="shared" si="155"/>
        <v>2.5322043059183854</v>
      </c>
    </row>
    <row r="4980" spans="1:8" ht="15" hidden="1" thickBot="1">
      <c r="A4980" s="409">
        <v>202203</v>
      </c>
      <c r="B4980" s="416" t="s">
        <v>1024</v>
      </c>
      <c r="C4980" s="417" t="s">
        <v>791</v>
      </c>
      <c r="D4980" s="418" t="s">
        <v>337</v>
      </c>
      <c r="E4980" s="420">
        <v>56220</v>
      </c>
      <c r="F4980" s="413">
        <v>111.01</v>
      </c>
      <c r="G4980" s="414">
        <f t="shared" si="154"/>
        <v>506.4408611836771</v>
      </c>
      <c r="H4980" s="415">
        <f t="shared" si="155"/>
        <v>2.5322043059183854</v>
      </c>
    </row>
    <row r="4981" spans="1:8" ht="15" hidden="1" thickBot="1">
      <c r="A4981" s="409">
        <v>202203</v>
      </c>
      <c r="B4981" s="416" t="s">
        <v>1025</v>
      </c>
      <c r="C4981" s="417" t="s">
        <v>791</v>
      </c>
      <c r="D4981" s="418" t="s">
        <v>337</v>
      </c>
      <c r="E4981" s="420">
        <v>56220</v>
      </c>
      <c r="F4981" s="413">
        <v>111.01</v>
      </c>
      <c r="G4981" s="414">
        <f t="shared" si="154"/>
        <v>506.4408611836771</v>
      </c>
      <c r="H4981" s="415">
        <f t="shared" si="155"/>
        <v>2.5322043059183854</v>
      </c>
    </row>
    <row r="4982" spans="1:8" ht="15" hidden="1" thickBot="1">
      <c r="A4982" s="409">
        <v>202203</v>
      </c>
      <c r="B4982" s="416" t="s">
        <v>1026</v>
      </c>
      <c r="C4982" s="417" t="s">
        <v>791</v>
      </c>
      <c r="D4982" s="418" t="s">
        <v>337</v>
      </c>
      <c r="E4982" s="420">
        <v>68112</v>
      </c>
      <c r="F4982" s="413">
        <v>111.01</v>
      </c>
      <c r="G4982" s="414">
        <f t="shared" si="154"/>
        <v>613.56634537429056</v>
      </c>
      <c r="H4982" s="415">
        <f t="shared" si="155"/>
        <v>3.0678317268714528</v>
      </c>
    </row>
    <row r="4983" spans="1:8" ht="15" hidden="1" thickBot="1">
      <c r="A4983" s="409">
        <v>202203</v>
      </c>
      <c r="B4983" s="416" t="s">
        <v>1027</v>
      </c>
      <c r="C4983" s="417" t="s">
        <v>791</v>
      </c>
      <c r="D4983" s="418" t="s">
        <v>337</v>
      </c>
      <c r="E4983" s="420">
        <v>68112</v>
      </c>
      <c r="F4983" s="413">
        <v>111.01</v>
      </c>
      <c r="G4983" s="414">
        <f t="shared" si="154"/>
        <v>613.56634537429056</v>
      </c>
      <c r="H4983" s="415">
        <f t="shared" si="155"/>
        <v>3.0678317268714528</v>
      </c>
    </row>
    <row r="4984" spans="1:8" ht="15" hidden="1" thickBot="1">
      <c r="A4984" s="409">
        <v>202203</v>
      </c>
      <c r="B4984" s="416" t="s">
        <v>1028</v>
      </c>
      <c r="C4984" s="417" t="s">
        <v>791</v>
      </c>
      <c r="D4984" s="418" t="s">
        <v>337</v>
      </c>
      <c r="E4984" s="420">
        <v>65659</v>
      </c>
      <c r="F4984" s="413">
        <v>111.01</v>
      </c>
      <c r="G4984" s="414">
        <f t="shared" si="154"/>
        <v>591.46923700567515</v>
      </c>
      <c r="H4984" s="415">
        <f t="shared" si="155"/>
        <v>2.957346185028376</v>
      </c>
    </row>
    <row r="4985" spans="1:8" ht="15" hidden="1" thickBot="1">
      <c r="A4985" s="409">
        <v>202203</v>
      </c>
      <c r="B4985" s="416" t="s">
        <v>1029</v>
      </c>
      <c r="C4985" s="417" t="s">
        <v>791</v>
      </c>
      <c r="D4985" s="418" t="s">
        <v>337</v>
      </c>
      <c r="E4985" s="420">
        <v>82746</v>
      </c>
      <c r="F4985" s="413">
        <v>111.01</v>
      </c>
      <c r="G4985" s="414">
        <f t="shared" si="154"/>
        <v>745.39230699936934</v>
      </c>
      <c r="H4985" s="415">
        <f t="shared" si="155"/>
        <v>3.7269615349968466</v>
      </c>
    </row>
    <row r="4986" spans="1:8" ht="15" hidden="1" thickBot="1">
      <c r="A4986" s="409">
        <v>202203</v>
      </c>
      <c r="B4986" s="416" t="s">
        <v>1030</v>
      </c>
      <c r="C4986" s="417" t="s">
        <v>791</v>
      </c>
      <c r="D4986" s="418" t="s">
        <v>339</v>
      </c>
      <c r="E4986" s="420">
        <v>414</v>
      </c>
      <c r="F4986" s="413">
        <v>111.01</v>
      </c>
      <c r="G4986" s="414">
        <f t="shared" si="154"/>
        <v>3.7293937483109629</v>
      </c>
      <c r="H4986" s="415">
        <f t="shared" si="155"/>
        <v>3.7293937483109629</v>
      </c>
    </row>
    <row r="4987" spans="1:8" ht="15" hidden="1" thickBot="1">
      <c r="A4987" s="409">
        <v>202203</v>
      </c>
      <c r="B4987" s="416" t="s">
        <v>1031</v>
      </c>
      <c r="C4987" s="417" t="s">
        <v>791</v>
      </c>
      <c r="D4987" s="418" t="s">
        <v>337</v>
      </c>
      <c r="E4987" s="420">
        <v>90492</v>
      </c>
      <c r="F4987" s="413">
        <v>111.01</v>
      </c>
      <c r="G4987" s="414">
        <f t="shared" si="154"/>
        <v>815.1698045221151</v>
      </c>
      <c r="H4987" s="415">
        <f t="shared" si="155"/>
        <v>4.0758490226105755</v>
      </c>
    </row>
    <row r="4988" spans="1:8" ht="15" hidden="1" thickBot="1">
      <c r="A4988" s="409">
        <v>202203</v>
      </c>
      <c r="B4988" s="416" t="s">
        <v>1032</v>
      </c>
      <c r="C4988" s="417" t="s">
        <v>791</v>
      </c>
      <c r="D4988" s="418" t="s">
        <v>337</v>
      </c>
      <c r="E4988" s="420">
        <v>66590</v>
      </c>
      <c r="F4988" s="413">
        <v>111.01</v>
      </c>
      <c r="G4988" s="414">
        <f t="shared" si="154"/>
        <v>599.85586884064492</v>
      </c>
      <c r="H4988" s="415">
        <f t="shared" si="155"/>
        <v>2.9992793442032246</v>
      </c>
    </row>
    <row r="4989" spans="1:8" ht="15" hidden="1" thickBot="1">
      <c r="A4989" s="409">
        <v>202203</v>
      </c>
      <c r="B4989" s="416" t="s">
        <v>1033</v>
      </c>
      <c r="C4989" s="417" t="s">
        <v>791</v>
      </c>
      <c r="D4989" s="418" t="s">
        <v>339</v>
      </c>
      <c r="E4989" s="420">
        <v>333</v>
      </c>
      <c r="F4989" s="413">
        <v>111.01</v>
      </c>
      <c r="G4989" s="414">
        <f t="shared" si="154"/>
        <v>2.9997297540762093</v>
      </c>
      <c r="H4989" s="415">
        <f t="shared" si="155"/>
        <v>2.9997297540762093</v>
      </c>
    </row>
    <row r="4990" spans="1:8" ht="15" hidden="1" thickBot="1">
      <c r="A4990" s="409">
        <v>202203</v>
      </c>
      <c r="B4990" s="416" t="s">
        <v>1034</v>
      </c>
      <c r="C4990" s="417" t="s">
        <v>791</v>
      </c>
      <c r="D4990" s="418" t="s">
        <v>337</v>
      </c>
      <c r="E4990" s="420">
        <v>105438</v>
      </c>
      <c r="F4990" s="413">
        <v>111.01</v>
      </c>
      <c r="G4990" s="414">
        <f t="shared" si="154"/>
        <v>949.80632375461664</v>
      </c>
      <c r="H4990" s="415">
        <f t="shared" si="155"/>
        <v>4.749031618773083</v>
      </c>
    </row>
    <row r="4991" spans="1:8" ht="15" hidden="1" thickBot="1">
      <c r="A4991" s="409">
        <v>202203</v>
      </c>
      <c r="B4991" s="416" t="s">
        <v>1035</v>
      </c>
      <c r="C4991" s="417" t="s">
        <v>791</v>
      </c>
      <c r="D4991" s="418" t="s">
        <v>337</v>
      </c>
      <c r="E4991" s="420">
        <v>77445</v>
      </c>
      <c r="F4991" s="413">
        <v>111.01</v>
      </c>
      <c r="G4991" s="414">
        <f t="shared" si="154"/>
        <v>697.63985226556167</v>
      </c>
      <c r="H4991" s="415">
        <f t="shared" si="155"/>
        <v>3.4881992613278086</v>
      </c>
    </row>
    <row r="4992" spans="1:8" ht="15" hidden="1" thickBot="1">
      <c r="A4992" s="409">
        <v>202203</v>
      </c>
      <c r="B4992" s="416" t="s">
        <v>1036</v>
      </c>
      <c r="C4992" s="417" t="s">
        <v>791</v>
      </c>
      <c r="D4992" s="418" t="s">
        <v>337</v>
      </c>
      <c r="E4992" s="420">
        <v>62889</v>
      </c>
      <c r="F4992" s="413">
        <v>111.01</v>
      </c>
      <c r="G4992" s="414">
        <f t="shared" si="154"/>
        <v>566.51653004233845</v>
      </c>
      <c r="H4992" s="415">
        <f t="shared" si="155"/>
        <v>2.8325826502116924</v>
      </c>
    </row>
    <row r="4993" spans="1:8" ht="15" hidden="1" thickBot="1">
      <c r="A4993" s="409">
        <v>202203</v>
      </c>
      <c r="B4993" s="416" t="s">
        <v>1037</v>
      </c>
      <c r="C4993" s="417" t="s">
        <v>791</v>
      </c>
      <c r="D4993" s="418" t="s">
        <v>339</v>
      </c>
      <c r="E4993" s="420">
        <v>314</v>
      </c>
      <c r="F4993" s="413">
        <v>111.01</v>
      </c>
      <c r="G4993" s="414">
        <f t="shared" si="154"/>
        <v>2.8285740023421311</v>
      </c>
      <c r="H4993" s="415">
        <f t="shared" si="155"/>
        <v>2.8285740023421311</v>
      </c>
    </row>
    <row r="4994" spans="1:8" ht="15" hidden="1" thickBot="1">
      <c r="A4994" s="409">
        <v>202203</v>
      </c>
      <c r="B4994" s="416" t="s">
        <v>1038</v>
      </c>
      <c r="C4994" s="417" t="s">
        <v>791</v>
      </c>
      <c r="D4994" s="418" t="s">
        <v>337</v>
      </c>
      <c r="E4994" s="420">
        <v>81672</v>
      </c>
      <c r="F4994" s="413">
        <v>111.01</v>
      </c>
      <c r="G4994" s="414">
        <f t="shared" ref="G4994:G5057" si="156">+E4994/F4994</f>
        <v>735.7175029276641</v>
      </c>
      <c r="H4994" s="415">
        <f t="shared" ref="H4994:H5057" si="157">IF(D4994="TB",G4994/200,IF(D4994="LT",G4994,"VER"))</f>
        <v>3.6785875146383207</v>
      </c>
    </row>
    <row r="4995" spans="1:8" ht="15" hidden="1" thickBot="1">
      <c r="A4995" s="409">
        <v>202203</v>
      </c>
      <c r="B4995" s="416" t="s">
        <v>1039</v>
      </c>
      <c r="C4995" s="417" t="s">
        <v>791</v>
      </c>
      <c r="D4995" s="418" t="s">
        <v>339</v>
      </c>
      <c r="E4995" s="420">
        <v>405</v>
      </c>
      <c r="F4995" s="413">
        <v>111.01</v>
      </c>
      <c r="G4995" s="414">
        <f t="shared" si="156"/>
        <v>3.6483199711737679</v>
      </c>
      <c r="H4995" s="415">
        <f t="shared" si="157"/>
        <v>3.6483199711737679</v>
      </c>
    </row>
    <row r="4996" spans="1:8" ht="15" hidden="1" thickBot="1">
      <c r="A4996" s="409">
        <v>202203</v>
      </c>
      <c r="B4996" s="416" t="s">
        <v>1040</v>
      </c>
      <c r="C4996" s="417" t="s">
        <v>791</v>
      </c>
      <c r="D4996" s="418" t="s">
        <v>337</v>
      </c>
      <c r="E4996" s="420">
        <v>67115</v>
      </c>
      <c r="F4996" s="413">
        <v>111.01</v>
      </c>
      <c r="G4996" s="414">
        <f t="shared" si="156"/>
        <v>604.58517250698128</v>
      </c>
      <c r="H4996" s="415">
        <f t="shared" si="157"/>
        <v>3.0229258625349065</v>
      </c>
    </row>
    <row r="4997" spans="1:8" ht="15" hidden="1" thickBot="1">
      <c r="A4997" s="409">
        <v>202203</v>
      </c>
      <c r="B4997" s="416" t="s">
        <v>1041</v>
      </c>
      <c r="C4997" s="417" t="s">
        <v>791</v>
      </c>
      <c r="D4997" s="418" t="s">
        <v>339</v>
      </c>
      <c r="E4997" s="420">
        <v>336</v>
      </c>
      <c r="F4997" s="413">
        <v>111.01</v>
      </c>
      <c r="G4997" s="414">
        <f t="shared" si="156"/>
        <v>3.0267543464552742</v>
      </c>
      <c r="H4997" s="415">
        <f t="shared" si="157"/>
        <v>3.0267543464552742</v>
      </c>
    </row>
    <row r="4998" spans="1:8" ht="15" hidden="1" thickBot="1">
      <c r="A4998" s="409">
        <v>202203</v>
      </c>
      <c r="B4998" s="416" t="s">
        <v>1042</v>
      </c>
      <c r="C4998" s="417" t="s">
        <v>791</v>
      </c>
      <c r="D4998" s="418" t="s">
        <v>337</v>
      </c>
      <c r="E4998" s="420">
        <v>82780</v>
      </c>
      <c r="F4998" s="413">
        <v>111.01</v>
      </c>
      <c r="G4998" s="414">
        <f t="shared" si="156"/>
        <v>745.69858571299881</v>
      </c>
      <c r="H4998" s="415">
        <f t="shared" si="157"/>
        <v>3.7284929285649939</v>
      </c>
    </row>
    <row r="4999" spans="1:8" ht="15" hidden="1" thickBot="1">
      <c r="A4999" s="409">
        <v>202203</v>
      </c>
      <c r="B4999" s="416" t="s">
        <v>1043</v>
      </c>
      <c r="C4999" s="417" t="s">
        <v>791</v>
      </c>
      <c r="D4999" s="418" t="s">
        <v>339</v>
      </c>
      <c r="E4999" s="420">
        <v>414</v>
      </c>
      <c r="F4999" s="413">
        <v>111.01</v>
      </c>
      <c r="G4999" s="414">
        <f t="shared" si="156"/>
        <v>3.7293937483109629</v>
      </c>
      <c r="H4999" s="415">
        <f t="shared" si="157"/>
        <v>3.7293937483109629</v>
      </c>
    </row>
    <row r="5000" spans="1:8" ht="15" hidden="1" thickBot="1">
      <c r="A5000" s="409">
        <v>202203</v>
      </c>
      <c r="B5000" s="416" t="s">
        <v>1044</v>
      </c>
      <c r="C5000" s="417" t="s">
        <v>791</v>
      </c>
      <c r="D5000" s="418" t="s">
        <v>337</v>
      </c>
      <c r="E5000" s="420">
        <v>103504</v>
      </c>
      <c r="F5000" s="413">
        <v>111.01</v>
      </c>
      <c r="G5000" s="414">
        <f t="shared" si="156"/>
        <v>932.38446986757947</v>
      </c>
      <c r="H5000" s="415">
        <f t="shared" si="157"/>
        <v>4.661922349337897</v>
      </c>
    </row>
    <row r="5001" spans="1:8" ht="15" hidden="1" thickBot="1">
      <c r="A5001" s="409">
        <v>202203</v>
      </c>
      <c r="B5001" s="416" t="s">
        <v>1045</v>
      </c>
      <c r="C5001" s="417" t="s">
        <v>791</v>
      </c>
      <c r="D5001" s="418" t="s">
        <v>339</v>
      </c>
      <c r="E5001" s="420">
        <v>517</v>
      </c>
      <c r="F5001" s="413">
        <v>111.01</v>
      </c>
      <c r="G5001" s="414">
        <f t="shared" si="156"/>
        <v>4.6572380866588592</v>
      </c>
      <c r="H5001" s="415">
        <f t="shared" si="157"/>
        <v>4.6572380866588592</v>
      </c>
    </row>
    <row r="5002" spans="1:8" ht="15" hidden="1" thickBot="1">
      <c r="A5002" s="409">
        <v>202203</v>
      </c>
      <c r="B5002" s="416" t="s">
        <v>1046</v>
      </c>
      <c r="C5002" s="417" t="s">
        <v>791</v>
      </c>
      <c r="D5002" s="418" t="s">
        <v>337</v>
      </c>
      <c r="E5002" s="420">
        <v>107543</v>
      </c>
      <c r="F5002" s="413">
        <v>111.01</v>
      </c>
      <c r="G5002" s="414">
        <f t="shared" si="156"/>
        <v>968.76857940726052</v>
      </c>
      <c r="H5002" s="415">
        <f t="shared" si="157"/>
        <v>4.8438428970363026</v>
      </c>
    </row>
    <row r="5003" spans="1:8" ht="15" hidden="1" thickBot="1">
      <c r="A5003" s="409">
        <v>202203</v>
      </c>
      <c r="B5003" s="416" t="s">
        <v>1047</v>
      </c>
      <c r="C5003" s="417" t="s">
        <v>791</v>
      </c>
      <c r="D5003" s="418" t="s">
        <v>337</v>
      </c>
      <c r="E5003" s="420">
        <v>71877</v>
      </c>
      <c r="F5003" s="413">
        <v>111.01</v>
      </c>
      <c r="G5003" s="414">
        <f t="shared" si="156"/>
        <v>647.48220881001714</v>
      </c>
      <c r="H5003" s="415">
        <f t="shared" si="157"/>
        <v>3.2374110440500856</v>
      </c>
    </row>
    <row r="5004" spans="1:8" ht="15" hidden="1" thickBot="1">
      <c r="A5004" s="409">
        <v>202203</v>
      </c>
      <c r="B5004" s="416" t="s">
        <v>1048</v>
      </c>
      <c r="C5004" s="417" t="s">
        <v>791</v>
      </c>
      <c r="D5004" s="418" t="s">
        <v>339</v>
      </c>
      <c r="E5004" s="420">
        <v>359</v>
      </c>
      <c r="F5004" s="413">
        <v>111.01</v>
      </c>
      <c r="G5004" s="414">
        <f t="shared" si="156"/>
        <v>3.2339428880281056</v>
      </c>
      <c r="H5004" s="415">
        <f t="shared" si="157"/>
        <v>3.2339428880281056</v>
      </c>
    </row>
    <row r="5005" spans="1:8" ht="15" hidden="1" thickBot="1">
      <c r="A5005" s="409">
        <v>202203</v>
      </c>
      <c r="B5005" s="416" t="s">
        <v>1049</v>
      </c>
      <c r="C5005" s="417" t="s">
        <v>791</v>
      </c>
      <c r="D5005" s="418" t="s">
        <v>337</v>
      </c>
      <c r="E5005" s="420">
        <v>78979</v>
      </c>
      <c r="F5005" s="413">
        <v>111.01</v>
      </c>
      <c r="G5005" s="414">
        <f t="shared" si="156"/>
        <v>711.45842716872346</v>
      </c>
      <c r="H5005" s="415">
        <f t="shared" si="157"/>
        <v>3.5572921358436171</v>
      </c>
    </row>
    <row r="5006" spans="1:8" ht="15" hidden="1" thickBot="1">
      <c r="A5006" s="409">
        <v>202203</v>
      </c>
      <c r="B5006" s="416" t="s">
        <v>1050</v>
      </c>
      <c r="C5006" s="417" t="s">
        <v>791</v>
      </c>
      <c r="D5006" s="418" t="s">
        <v>337</v>
      </c>
      <c r="E5006" s="420">
        <v>92394</v>
      </c>
      <c r="F5006" s="413">
        <v>111.01</v>
      </c>
      <c r="G5006" s="414">
        <f t="shared" si="156"/>
        <v>832.30339609044222</v>
      </c>
      <c r="H5006" s="415">
        <f t="shared" si="157"/>
        <v>4.1615169804522107</v>
      </c>
    </row>
    <row r="5007" spans="1:8" ht="15" hidden="1" thickBot="1">
      <c r="A5007" s="409">
        <v>202203</v>
      </c>
      <c r="B5007" s="416" t="s">
        <v>1051</v>
      </c>
      <c r="C5007" s="417" t="s">
        <v>791</v>
      </c>
      <c r="D5007" s="418" t="s">
        <v>337</v>
      </c>
      <c r="E5007" s="420">
        <v>58344</v>
      </c>
      <c r="F5007" s="413">
        <v>111.01</v>
      </c>
      <c r="G5007" s="414">
        <f t="shared" si="156"/>
        <v>525.57427258805512</v>
      </c>
      <c r="H5007" s="415">
        <f t="shared" si="157"/>
        <v>2.6278713629402755</v>
      </c>
    </row>
    <row r="5008" spans="1:8" ht="15" hidden="1" thickBot="1">
      <c r="A5008" s="409">
        <v>202203</v>
      </c>
      <c r="B5008" s="416" t="s">
        <v>1052</v>
      </c>
      <c r="C5008" s="417" t="s">
        <v>791</v>
      </c>
      <c r="D5008" s="418" t="s">
        <v>337</v>
      </c>
      <c r="E5008" s="420">
        <v>76813</v>
      </c>
      <c r="F5008" s="413">
        <v>111.01</v>
      </c>
      <c r="G5008" s="414">
        <f t="shared" si="156"/>
        <v>691.9466714710386</v>
      </c>
      <c r="H5008" s="415">
        <f t="shared" si="157"/>
        <v>3.4597333573551929</v>
      </c>
    </row>
    <row r="5009" spans="1:8" ht="15" hidden="1" thickBot="1">
      <c r="A5009" s="409">
        <v>202203</v>
      </c>
      <c r="B5009" s="416" t="s">
        <v>1053</v>
      </c>
      <c r="C5009" s="417" t="s">
        <v>791</v>
      </c>
      <c r="D5009" s="418" t="s">
        <v>339</v>
      </c>
      <c r="E5009" s="420">
        <v>384</v>
      </c>
      <c r="F5009" s="413">
        <v>111.01</v>
      </c>
      <c r="G5009" s="414">
        <f t="shared" si="156"/>
        <v>3.4591478245203131</v>
      </c>
      <c r="H5009" s="415">
        <f t="shared" si="157"/>
        <v>3.4591478245203131</v>
      </c>
    </row>
    <row r="5010" spans="1:8" ht="15" hidden="1" thickBot="1">
      <c r="A5010" s="409">
        <v>202203</v>
      </c>
      <c r="B5010" s="416" t="s">
        <v>1054</v>
      </c>
      <c r="C5010" s="417" t="s">
        <v>791</v>
      </c>
      <c r="D5010" s="418" t="s">
        <v>339</v>
      </c>
      <c r="E5010" s="420">
        <v>462</v>
      </c>
      <c r="F5010" s="413">
        <v>111.01</v>
      </c>
      <c r="G5010" s="414">
        <f t="shared" si="156"/>
        <v>4.1617872263760018</v>
      </c>
      <c r="H5010" s="415">
        <f t="shared" si="157"/>
        <v>4.1617872263760018</v>
      </c>
    </row>
    <row r="5011" spans="1:8" ht="15" hidden="1" thickBot="1">
      <c r="A5011" s="409">
        <v>202203</v>
      </c>
      <c r="B5011" s="416" t="s">
        <v>1055</v>
      </c>
      <c r="C5011" s="417" t="s">
        <v>791</v>
      </c>
      <c r="D5011" s="418" t="s">
        <v>337</v>
      </c>
      <c r="E5011" s="420">
        <v>84837.29</v>
      </c>
      <c r="F5011" s="413">
        <v>111.01</v>
      </c>
      <c r="G5011" s="414">
        <f t="shared" si="156"/>
        <v>764.23106026484095</v>
      </c>
      <c r="H5011" s="415">
        <f t="shared" si="157"/>
        <v>3.8211553013242048</v>
      </c>
    </row>
    <row r="5012" spans="1:8" ht="15" hidden="1" thickBot="1">
      <c r="A5012" s="409">
        <v>202203</v>
      </c>
      <c r="B5012" s="416" t="s">
        <v>1056</v>
      </c>
      <c r="C5012" s="417" t="s">
        <v>791</v>
      </c>
      <c r="D5012" s="418" t="s">
        <v>337</v>
      </c>
      <c r="E5012" s="420">
        <v>106492</v>
      </c>
      <c r="F5012" s="413">
        <v>111.01</v>
      </c>
      <c r="G5012" s="414">
        <f t="shared" si="156"/>
        <v>959.3009638771282</v>
      </c>
      <c r="H5012" s="415">
        <f t="shared" si="157"/>
        <v>4.7965048193856408</v>
      </c>
    </row>
    <row r="5013" spans="1:8" ht="15" hidden="1" thickBot="1">
      <c r="A5013" s="409">
        <v>202203</v>
      </c>
      <c r="B5013" s="416" t="s">
        <v>1057</v>
      </c>
      <c r="C5013" s="417" t="s">
        <v>791</v>
      </c>
      <c r="D5013" s="418" t="s">
        <v>337</v>
      </c>
      <c r="E5013" s="420">
        <v>106492</v>
      </c>
      <c r="F5013" s="413">
        <v>111.01</v>
      </c>
      <c r="G5013" s="414">
        <f t="shared" si="156"/>
        <v>959.3009638771282</v>
      </c>
      <c r="H5013" s="415">
        <f t="shared" si="157"/>
        <v>4.7965048193856408</v>
      </c>
    </row>
    <row r="5014" spans="1:8" ht="15" hidden="1" thickBot="1">
      <c r="A5014" s="409">
        <v>202203</v>
      </c>
      <c r="B5014" s="416" t="s">
        <v>1058</v>
      </c>
      <c r="C5014" s="417" t="s">
        <v>791</v>
      </c>
      <c r="D5014" s="418" t="s">
        <v>337</v>
      </c>
      <c r="E5014" s="420">
        <v>82408</v>
      </c>
      <c r="F5014" s="413">
        <v>111.01</v>
      </c>
      <c r="G5014" s="414">
        <f t="shared" si="156"/>
        <v>742.34753625799476</v>
      </c>
      <c r="H5014" s="415">
        <f t="shared" si="157"/>
        <v>3.7117376812899736</v>
      </c>
    </row>
    <row r="5015" spans="1:8" ht="15" hidden="1" thickBot="1">
      <c r="A5015" s="409">
        <v>202203</v>
      </c>
      <c r="B5015" s="416" t="s">
        <v>1059</v>
      </c>
      <c r="C5015" s="410" t="s">
        <v>791</v>
      </c>
      <c r="D5015" s="418" t="s">
        <v>339</v>
      </c>
      <c r="E5015" s="420">
        <v>412</v>
      </c>
      <c r="F5015" s="413">
        <v>111.01</v>
      </c>
      <c r="G5015" s="414">
        <f t="shared" si="156"/>
        <v>3.7113773533915864</v>
      </c>
      <c r="H5015" s="415">
        <f t="shared" si="157"/>
        <v>3.7113773533915864</v>
      </c>
    </row>
    <row r="5016" spans="1:8" ht="15" hidden="1" thickBot="1">
      <c r="A5016" s="409">
        <v>202203</v>
      </c>
      <c r="B5016" s="416" t="s">
        <v>1060</v>
      </c>
      <c r="C5016" s="417" t="s">
        <v>791</v>
      </c>
      <c r="D5016" s="418" t="s">
        <v>337</v>
      </c>
      <c r="E5016" s="420">
        <v>82544</v>
      </c>
      <c r="F5016" s="413">
        <v>111.01</v>
      </c>
      <c r="G5016" s="414">
        <f t="shared" si="156"/>
        <v>743.5726511125124</v>
      </c>
      <c r="H5016" s="415">
        <f t="shared" si="157"/>
        <v>3.7178632555625621</v>
      </c>
    </row>
    <row r="5017" spans="1:8" ht="15" hidden="1" thickBot="1">
      <c r="A5017" s="409">
        <v>202203</v>
      </c>
      <c r="B5017" s="416" t="s">
        <v>1061</v>
      </c>
      <c r="C5017" s="417" t="s">
        <v>791</v>
      </c>
      <c r="D5017" s="418" t="s">
        <v>337</v>
      </c>
      <c r="E5017" s="420">
        <v>72735</v>
      </c>
      <c r="F5017" s="413">
        <v>111.01</v>
      </c>
      <c r="G5017" s="414">
        <f t="shared" si="156"/>
        <v>655.21124223042966</v>
      </c>
      <c r="H5017" s="415">
        <f t="shared" si="157"/>
        <v>3.2760562111521483</v>
      </c>
    </row>
    <row r="5018" spans="1:8" ht="15" hidden="1" thickBot="1">
      <c r="A5018" s="409">
        <v>202203</v>
      </c>
      <c r="B5018" s="416" t="s">
        <v>1062</v>
      </c>
      <c r="C5018" s="417" t="s">
        <v>791</v>
      </c>
      <c r="D5018" s="418" t="s">
        <v>337</v>
      </c>
      <c r="E5018" s="420">
        <v>79425</v>
      </c>
      <c r="F5018" s="413">
        <v>111.01</v>
      </c>
      <c r="G5018" s="414">
        <f t="shared" si="156"/>
        <v>715.47608323574445</v>
      </c>
      <c r="H5018" s="415">
        <f t="shared" si="157"/>
        <v>3.5773804161787224</v>
      </c>
    </row>
    <row r="5019" spans="1:8" ht="15" hidden="1" thickBot="1">
      <c r="A5019" s="409">
        <v>202203</v>
      </c>
      <c r="B5019" s="416" t="s">
        <v>1063</v>
      </c>
      <c r="C5019" s="417" t="s">
        <v>791</v>
      </c>
      <c r="D5019" s="418" t="s">
        <v>337</v>
      </c>
      <c r="E5019" s="420">
        <v>70014</v>
      </c>
      <c r="F5019" s="413">
        <v>111.01</v>
      </c>
      <c r="G5019" s="414">
        <f t="shared" si="156"/>
        <v>630.6999369426178</v>
      </c>
      <c r="H5019" s="415">
        <f t="shared" si="157"/>
        <v>3.1534996847130889</v>
      </c>
    </row>
    <row r="5020" spans="1:8" ht="15" hidden="1" thickBot="1">
      <c r="A5020" s="409">
        <v>202203</v>
      </c>
      <c r="B5020" s="416" t="s">
        <v>1064</v>
      </c>
      <c r="C5020" s="417" t="s">
        <v>791</v>
      </c>
      <c r="D5020" s="418" t="s">
        <v>339</v>
      </c>
      <c r="E5020" s="420">
        <v>350</v>
      </c>
      <c r="F5020" s="413">
        <v>111.01</v>
      </c>
      <c r="G5020" s="414">
        <f t="shared" si="156"/>
        <v>3.1528691108909106</v>
      </c>
      <c r="H5020" s="415">
        <f t="shared" si="157"/>
        <v>3.1528691108909106</v>
      </c>
    </row>
    <row r="5021" spans="1:8" ht="15" hidden="1" thickBot="1">
      <c r="A5021" s="409">
        <v>202203</v>
      </c>
      <c r="B5021" s="416" t="s">
        <v>1065</v>
      </c>
      <c r="C5021" s="417" t="s">
        <v>791</v>
      </c>
      <c r="D5021" s="418" t="s">
        <v>337</v>
      </c>
      <c r="E5021" s="420">
        <v>60239</v>
      </c>
      <c r="F5021" s="413">
        <v>111.01</v>
      </c>
      <c r="G5021" s="414">
        <f t="shared" si="156"/>
        <v>542.64480677416441</v>
      </c>
      <c r="H5021" s="415">
        <f t="shared" si="157"/>
        <v>2.713224033870822</v>
      </c>
    </row>
    <row r="5022" spans="1:8" ht="15" hidden="1" thickBot="1">
      <c r="A5022" s="409">
        <v>202203</v>
      </c>
      <c r="B5022" s="416" t="s">
        <v>1066</v>
      </c>
      <c r="C5022" s="417" t="s">
        <v>791</v>
      </c>
      <c r="D5022" s="418" t="s">
        <v>339</v>
      </c>
      <c r="E5022" s="420">
        <v>301</v>
      </c>
      <c r="F5022" s="413">
        <v>111.01</v>
      </c>
      <c r="G5022" s="414">
        <f t="shared" si="156"/>
        <v>2.711467435366183</v>
      </c>
      <c r="H5022" s="415">
        <f t="shared" si="157"/>
        <v>2.711467435366183</v>
      </c>
    </row>
    <row r="5023" spans="1:8" ht="15" hidden="1" thickBot="1">
      <c r="A5023" s="409">
        <v>202203</v>
      </c>
      <c r="B5023" s="416" t="s">
        <v>1067</v>
      </c>
      <c r="C5023" s="417" t="s">
        <v>791</v>
      </c>
      <c r="D5023" s="418" t="s">
        <v>337</v>
      </c>
      <c r="E5023" s="420">
        <v>79382.509999999995</v>
      </c>
      <c r="F5023" s="413">
        <v>111.01</v>
      </c>
      <c r="G5023" s="414">
        <f t="shared" si="156"/>
        <v>715.09332492568228</v>
      </c>
      <c r="H5023" s="415">
        <f t="shared" si="157"/>
        <v>3.5754666246284112</v>
      </c>
    </row>
    <row r="5024" spans="1:8" ht="15" hidden="1" thickBot="1">
      <c r="A5024" s="409">
        <v>202203</v>
      </c>
      <c r="B5024" s="416" t="s">
        <v>1068</v>
      </c>
      <c r="C5024" s="417" t="s">
        <v>791</v>
      </c>
      <c r="D5024" s="418" t="s">
        <v>339</v>
      </c>
      <c r="E5024" s="420">
        <v>397</v>
      </c>
      <c r="F5024" s="413">
        <v>111.01</v>
      </c>
      <c r="G5024" s="414">
        <f t="shared" si="156"/>
        <v>3.5762543914962612</v>
      </c>
      <c r="H5024" s="415">
        <f t="shared" si="157"/>
        <v>3.5762543914962612</v>
      </c>
    </row>
    <row r="5025" spans="1:8" ht="15" hidden="1" thickBot="1">
      <c r="A5025" s="409">
        <v>202203</v>
      </c>
      <c r="B5025" s="416" t="s">
        <v>1069</v>
      </c>
      <c r="C5025" s="417" t="s">
        <v>791</v>
      </c>
      <c r="D5025" s="418" t="s">
        <v>337</v>
      </c>
      <c r="E5025" s="420">
        <v>63455</v>
      </c>
      <c r="F5025" s="413">
        <v>111.01</v>
      </c>
      <c r="G5025" s="414">
        <f t="shared" si="156"/>
        <v>571.61516980452211</v>
      </c>
      <c r="H5025" s="415">
        <f t="shared" si="157"/>
        <v>2.8580758490226104</v>
      </c>
    </row>
    <row r="5026" spans="1:8" ht="15" hidden="1" thickBot="1">
      <c r="A5026" s="409">
        <v>202203</v>
      </c>
      <c r="B5026" s="416" t="s">
        <v>1070</v>
      </c>
      <c r="C5026" s="417" t="s">
        <v>791</v>
      </c>
      <c r="D5026" s="418" t="s">
        <v>337</v>
      </c>
      <c r="E5026" s="420">
        <v>91208</v>
      </c>
      <c r="F5026" s="413">
        <v>111.01</v>
      </c>
      <c r="G5026" s="414">
        <f t="shared" si="156"/>
        <v>821.61967390325196</v>
      </c>
      <c r="H5026" s="415">
        <f t="shared" si="157"/>
        <v>4.1080983695162594</v>
      </c>
    </row>
    <row r="5027" spans="1:8" ht="15" hidden="1" thickBot="1">
      <c r="A5027" s="409">
        <v>202203</v>
      </c>
      <c r="B5027" s="416" t="s">
        <v>1071</v>
      </c>
      <c r="C5027" s="417" t="s">
        <v>791</v>
      </c>
      <c r="D5027" s="418" t="s">
        <v>339</v>
      </c>
      <c r="E5027" s="420">
        <v>456</v>
      </c>
      <c r="F5027" s="413">
        <v>111.01</v>
      </c>
      <c r="G5027" s="414">
        <f t="shared" si="156"/>
        <v>4.1077380416178721</v>
      </c>
      <c r="H5027" s="415">
        <f t="shared" si="157"/>
        <v>4.1077380416178721</v>
      </c>
    </row>
    <row r="5028" spans="1:8" ht="15" hidden="1" thickBot="1">
      <c r="A5028" s="409">
        <v>202203</v>
      </c>
      <c r="B5028" s="416" t="s">
        <v>1072</v>
      </c>
      <c r="C5028" s="417" t="s">
        <v>791</v>
      </c>
      <c r="D5028" s="418" t="s">
        <v>337</v>
      </c>
      <c r="E5028" s="420">
        <v>68924</v>
      </c>
      <c r="F5028" s="413">
        <v>111.01</v>
      </c>
      <c r="G5028" s="414">
        <f t="shared" si="156"/>
        <v>620.88100171155747</v>
      </c>
      <c r="H5028" s="415">
        <f t="shared" si="157"/>
        <v>3.1044050085577872</v>
      </c>
    </row>
    <row r="5029" spans="1:8" ht="15" hidden="1" thickBot="1">
      <c r="A5029" s="409">
        <v>202203</v>
      </c>
      <c r="B5029" s="416" t="s">
        <v>1073</v>
      </c>
      <c r="C5029" s="417" t="s">
        <v>791</v>
      </c>
      <c r="D5029" s="418" t="s">
        <v>337</v>
      </c>
      <c r="E5029" s="420">
        <v>95387</v>
      </c>
      <c r="F5029" s="413">
        <v>111.01</v>
      </c>
      <c r="G5029" s="414">
        <f t="shared" si="156"/>
        <v>859.26493108728937</v>
      </c>
      <c r="H5029" s="415">
        <f t="shared" si="157"/>
        <v>4.2963246554364467</v>
      </c>
    </row>
    <row r="5030" spans="1:8" ht="15" hidden="1" thickBot="1">
      <c r="A5030" s="409">
        <v>202203</v>
      </c>
      <c r="B5030" s="416" t="s">
        <v>1074</v>
      </c>
      <c r="C5030" s="417" t="s">
        <v>791</v>
      </c>
      <c r="D5030" s="418" t="s">
        <v>337</v>
      </c>
      <c r="E5030" s="420">
        <v>94210</v>
      </c>
      <c r="F5030" s="413">
        <v>111.01</v>
      </c>
      <c r="G5030" s="414">
        <f t="shared" si="156"/>
        <v>848.66228267723625</v>
      </c>
      <c r="H5030" s="415">
        <f t="shared" si="157"/>
        <v>4.2433114133861816</v>
      </c>
    </row>
    <row r="5031" spans="1:8" ht="15" hidden="1" thickBot="1">
      <c r="A5031" s="409">
        <v>202203</v>
      </c>
      <c r="B5031" s="416" t="s">
        <v>1075</v>
      </c>
      <c r="C5031" s="417" t="s">
        <v>791</v>
      </c>
      <c r="D5031" s="418" t="s">
        <v>337</v>
      </c>
      <c r="E5031" s="420">
        <v>94210</v>
      </c>
      <c r="F5031" s="413">
        <v>111.01</v>
      </c>
      <c r="G5031" s="414">
        <f t="shared" si="156"/>
        <v>848.66228267723625</v>
      </c>
      <c r="H5031" s="415">
        <f t="shared" si="157"/>
        <v>4.2433114133861816</v>
      </c>
    </row>
    <row r="5032" spans="1:8" ht="15" hidden="1" thickBot="1">
      <c r="A5032" s="409">
        <v>202203</v>
      </c>
      <c r="B5032" s="416" t="s">
        <v>1076</v>
      </c>
      <c r="C5032" s="417" t="s">
        <v>791</v>
      </c>
      <c r="D5032" s="418" t="s">
        <v>337</v>
      </c>
      <c r="E5032" s="420">
        <v>94210</v>
      </c>
      <c r="F5032" s="413">
        <v>111.01</v>
      </c>
      <c r="G5032" s="414">
        <f t="shared" si="156"/>
        <v>848.66228267723625</v>
      </c>
      <c r="H5032" s="415">
        <f t="shared" si="157"/>
        <v>4.2433114133861816</v>
      </c>
    </row>
    <row r="5033" spans="1:8" ht="15" hidden="1" thickBot="1">
      <c r="A5033" s="409">
        <v>202203</v>
      </c>
      <c r="B5033" s="416" t="s">
        <v>1077</v>
      </c>
      <c r="C5033" s="417" t="s">
        <v>791</v>
      </c>
      <c r="D5033" s="418" t="s">
        <v>337</v>
      </c>
      <c r="E5033" s="420">
        <v>64446</v>
      </c>
      <c r="F5033" s="413">
        <v>111.01</v>
      </c>
      <c r="G5033" s="414">
        <f t="shared" si="156"/>
        <v>580.54229348707327</v>
      </c>
      <c r="H5033" s="415">
        <f t="shared" si="157"/>
        <v>2.9027114674353665</v>
      </c>
    </row>
    <row r="5034" spans="1:8" ht="15" hidden="1" thickBot="1">
      <c r="A5034" s="409">
        <v>202203</v>
      </c>
      <c r="B5034" s="416" t="s">
        <v>1078</v>
      </c>
      <c r="C5034" s="417" t="s">
        <v>791</v>
      </c>
      <c r="D5034" s="418" t="s">
        <v>337</v>
      </c>
      <c r="E5034" s="420">
        <v>64446</v>
      </c>
      <c r="F5034" s="413">
        <v>111.01</v>
      </c>
      <c r="G5034" s="414">
        <f t="shared" si="156"/>
        <v>580.54229348707327</v>
      </c>
      <c r="H5034" s="415">
        <f t="shared" si="157"/>
        <v>2.9027114674353665</v>
      </c>
    </row>
    <row r="5035" spans="1:8" ht="15" hidden="1" thickBot="1">
      <c r="A5035" s="409">
        <v>202203</v>
      </c>
      <c r="B5035" s="416" t="s">
        <v>1079</v>
      </c>
      <c r="C5035" s="417" t="s">
        <v>791</v>
      </c>
      <c r="D5035" s="418" t="s">
        <v>337</v>
      </c>
      <c r="E5035" s="420">
        <v>64446</v>
      </c>
      <c r="F5035" s="413">
        <v>111.01</v>
      </c>
      <c r="G5035" s="414">
        <f t="shared" si="156"/>
        <v>580.54229348707327</v>
      </c>
      <c r="H5035" s="415">
        <f t="shared" si="157"/>
        <v>2.9027114674353665</v>
      </c>
    </row>
    <row r="5036" spans="1:8" ht="15" hidden="1" thickBot="1">
      <c r="A5036" s="409">
        <v>202203</v>
      </c>
      <c r="B5036" s="416" t="s">
        <v>1080</v>
      </c>
      <c r="C5036" s="417" t="s">
        <v>791</v>
      </c>
      <c r="D5036" s="418" t="s">
        <v>337</v>
      </c>
      <c r="E5036" s="420">
        <v>94210</v>
      </c>
      <c r="F5036" s="413">
        <v>111.01</v>
      </c>
      <c r="G5036" s="414">
        <f t="shared" si="156"/>
        <v>848.66228267723625</v>
      </c>
      <c r="H5036" s="415">
        <f t="shared" si="157"/>
        <v>4.2433114133861816</v>
      </c>
    </row>
    <row r="5037" spans="1:8" ht="15" hidden="1" thickBot="1">
      <c r="A5037" s="409">
        <v>202203</v>
      </c>
      <c r="B5037" s="416" t="s">
        <v>1081</v>
      </c>
      <c r="C5037" s="417" t="s">
        <v>791</v>
      </c>
      <c r="D5037" s="418" t="s">
        <v>337</v>
      </c>
      <c r="E5037" s="420">
        <v>64446</v>
      </c>
      <c r="F5037" s="413">
        <v>111.01</v>
      </c>
      <c r="G5037" s="414">
        <f t="shared" si="156"/>
        <v>580.54229348707327</v>
      </c>
      <c r="H5037" s="415">
        <f t="shared" si="157"/>
        <v>2.9027114674353665</v>
      </c>
    </row>
    <row r="5038" spans="1:8" ht="15" hidden="1" thickBot="1">
      <c r="A5038" s="409">
        <v>202203</v>
      </c>
      <c r="B5038" s="416" t="s">
        <v>1082</v>
      </c>
      <c r="C5038" s="417" t="s">
        <v>791</v>
      </c>
      <c r="D5038" s="418" t="s">
        <v>337</v>
      </c>
      <c r="E5038" s="420">
        <v>94210</v>
      </c>
      <c r="F5038" s="413">
        <v>111.01</v>
      </c>
      <c r="G5038" s="414">
        <f t="shared" si="156"/>
        <v>848.66228267723625</v>
      </c>
      <c r="H5038" s="415">
        <f t="shared" si="157"/>
        <v>4.2433114133861816</v>
      </c>
    </row>
    <row r="5039" spans="1:8" ht="15" hidden="1" thickBot="1">
      <c r="A5039" s="409">
        <v>202203</v>
      </c>
      <c r="B5039" s="416" t="s">
        <v>1083</v>
      </c>
      <c r="C5039" s="417" t="s">
        <v>791</v>
      </c>
      <c r="D5039" s="418" t="s">
        <v>337</v>
      </c>
      <c r="E5039" s="420">
        <v>86143</v>
      </c>
      <c r="F5039" s="413">
        <v>111.01</v>
      </c>
      <c r="G5039" s="414">
        <f t="shared" si="156"/>
        <v>775.99315376993059</v>
      </c>
      <c r="H5039" s="415">
        <f t="shared" si="157"/>
        <v>3.8799657688496527</v>
      </c>
    </row>
    <row r="5040" spans="1:8" ht="15" hidden="1" thickBot="1">
      <c r="A5040" s="409">
        <v>202203</v>
      </c>
      <c r="B5040" s="416" t="s">
        <v>1084</v>
      </c>
      <c r="C5040" s="417" t="s">
        <v>791</v>
      </c>
      <c r="D5040" s="418" t="s">
        <v>337</v>
      </c>
      <c r="E5040" s="420">
        <v>82000</v>
      </c>
      <c r="F5040" s="413">
        <v>111.01</v>
      </c>
      <c r="G5040" s="414">
        <f t="shared" si="156"/>
        <v>738.67219169444195</v>
      </c>
      <c r="H5040" s="415">
        <f t="shared" si="157"/>
        <v>3.6933609584722098</v>
      </c>
    </row>
    <row r="5041" spans="1:8" ht="15" hidden="1" thickBot="1">
      <c r="A5041" s="409">
        <v>202203</v>
      </c>
      <c r="B5041" s="416" t="s">
        <v>1085</v>
      </c>
      <c r="C5041" s="417" t="s">
        <v>791</v>
      </c>
      <c r="D5041" s="418" t="s">
        <v>337</v>
      </c>
      <c r="E5041" s="420">
        <v>51912</v>
      </c>
      <c r="F5041" s="413">
        <v>111.01</v>
      </c>
      <c r="G5041" s="414">
        <f t="shared" si="156"/>
        <v>467.63354652733983</v>
      </c>
      <c r="H5041" s="415">
        <f t="shared" si="157"/>
        <v>2.3381677326366992</v>
      </c>
    </row>
    <row r="5042" spans="1:8" ht="15" hidden="1" thickBot="1">
      <c r="A5042" s="409">
        <v>202203</v>
      </c>
      <c r="B5042" s="416" t="s">
        <v>1086</v>
      </c>
      <c r="C5042" s="417" t="s">
        <v>791</v>
      </c>
      <c r="D5042" s="418" t="s">
        <v>337</v>
      </c>
      <c r="E5042" s="420">
        <v>80065</v>
      </c>
      <c r="F5042" s="413">
        <v>111.01</v>
      </c>
      <c r="G5042" s="414">
        <f t="shared" si="156"/>
        <v>721.24132960994507</v>
      </c>
      <c r="H5042" s="415">
        <f t="shared" si="157"/>
        <v>3.6062066480497252</v>
      </c>
    </row>
    <row r="5043" spans="1:8" ht="15" hidden="1" thickBot="1">
      <c r="A5043" s="409">
        <v>202203</v>
      </c>
      <c r="B5043" s="416" t="s">
        <v>1087</v>
      </c>
      <c r="C5043" s="417" t="s">
        <v>791</v>
      </c>
      <c r="D5043" s="418" t="s">
        <v>337</v>
      </c>
      <c r="E5043" s="420">
        <v>87937</v>
      </c>
      <c r="F5043" s="413">
        <v>111.01</v>
      </c>
      <c r="G5043" s="414">
        <f t="shared" si="156"/>
        <v>792.1538600126114</v>
      </c>
      <c r="H5043" s="415">
        <f t="shared" si="157"/>
        <v>3.9607693000630571</v>
      </c>
    </row>
    <row r="5044" spans="1:8" ht="15" hidden="1" thickBot="1">
      <c r="A5044" s="409">
        <v>202203</v>
      </c>
      <c r="B5044" s="416" t="s">
        <v>1088</v>
      </c>
      <c r="C5044" s="417" t="s">
        <v>791</v>
      </c>
      <c r="D5044" s="418" t="s">
        <v>339</v>
      </c>
      <c r="E5044" s="420">
        <v>440</v>
      </c>
      <c r="F5044" s="413">
        <v>111.01</v>
      </c>
      <c r="G5044" s="414">
        <f t="shared" si="156"/>
        <v>3.9636068822628592</v>
      </c>
      <c r="H5044" s="415">
        <f t="shared" si="157"/>
        <v>3.9636068822628592</v>
      </c>
    </row>
    <row r="5045" spans="1:8" ht="15" hidden="1" thickBot="1">
      <c r="A5045" s="409">
        <v>202203</v>
      </c>
      <c r="B5045" s="416" t="s">
        <v>1089</v>
      </c>
      <c r="C5045" s="417" t="s">
        <v>791</v>
      </c>
      <c r="D5045" s="418" t="s">
        <v>337</v>
      </c>
      <c r="E5045" s="420">
        <v>58440</v>
      </c>
      <c r="F5045" s="413">
        <v>111.01</v>
      </c>
      <c r="G5045" s="414">
        <f t="shared" si="156"/>
        <v>526.43905954418517</v>
      </c>
      <c r="H5045" s="415">
        <f t="shared" si="157"/>
        <v>2.632195297720926</v>
      </c>
    </row>
    <row r="5046" spans="1:8" ht="15" hidden="1" thickBot="1">
      <c r="A5046" s="409">
        <v>202203</v>
      </c>
      <c r="B5046" s="416" t="s">
        <v>1090</v>
      </c>
      <c r="C5046" s="417" t="s">
        <v>791</v>
      </c>
      <c r="D5046" s="418" t="s">
        <v>337</v>
      </c>
      <c r="E5046" s="420">
        <v>60095</v>
      </c>
      <c r="F5046" s="413">
        <v>111.01</v>
      </c>
      <c r="G5046" s="414">
        <f t="shared" si="156"/>
        <v>541.34762633996934</v>
      </c>
      <c r="H5046" s="415">
        <f t="shared" si="157"/>
        <v>2.7067381316998467</v>
      </c>
    </row>
    <row r="5047" spans="1:8" ht="15" hidden="1" thickBot="1">
      <c r="A5047" s="409">
        <v>202203</v>
      </c>
      <c r="B5047" s="416" t="s">
        <v>1091</v>
      </c>
      <c r="C5047" s="417" t="s">
        <v>791</v>
      </c>
      <c r="D5047" s="418" t="s">
        <v>337</v>
      </c>
      <c r="E5047" s="420">
        <v>78302</v>
      </c>
      <c r="F5047" s="413">
        <v>111.01</v>
      </c>
      <c r="G5047" s="414">
        <f t="shared" si="156"/>
        <v>705.35987748851448</v>
      </c>
      <c r="H5047" s="415">
        <f t="shared" si="157"/>
        <v>3.5267993874425723</v>
      </c>
    </row>
    <row r="5048" spans="1:8" ht="15" hidden="1" thickBot="1">
      <c r="A5048" s="409">
        <v>202203</v>
      </c>
      <c r="B5048" s="416" t="s">
        <v>1092</v>
      </c>
      <c r="C5048" s="417" t="s">
        <v>791</v>
      </c>
      <c r="D5048" s="418" t="s">
        <v>339</v>
      </c>
      <c r="E5048" s="420">
        <v>391</v>
      </c>
      <c r="F5048" s="413">
        <v>111.01</v>
      </c>
      <c r="G5048" s="414">
        <f t="shared" si="156"/>
        <v>3.5222052067381315</v>
      </c>
      <c r="H5048" s="415">
        <f t="shared" si="157"/>
        <v>3.5222052067381315</v>
      </c>
    </row>
    <row r="5049" spans="1:8" ht="15" hidden="1" thickBot="1">
      <c r="A5049" s="409">
        <v>202203</v>
      </c>
      <c r="B5049" s="416" t="s">
        <v>1093</v>
      </c>
      <c r="C5049" s="417" t="s">
        <v>791</v>
      </c>
      <c r="D5049" s="418" t="s">
        <v>337</v>
      </c>
      <c r="E5049" s="420">
        <v>78559</v>
      </c>
      <c r="F5049" s="413">
        <v>111.01</v>
      </c>
      <c r="G5049" s="414">
        <f t="shared" si="156"/>
        <v>707.67498423565439</v>
      </c>
      <c r="H5049" s="415">
        <f t="shared" si="157"/>
        <v>3.538374921178272</v>
      </c>
    </row>
    <row r="5050" spans="1:8" ht="15" hidden="1" thickBot="1">
      <c r="A5050" s="409">
        <v>202203</v>
      </c>
      <c r="B5050" s="416" t="s">
        <v>1094</v>
      </c>
      <c r="C5050" s="417" t="s">
        <v>791</v>
      </c>
      <c r="D5050" s="418" t="s">
        <v>339</v>
      </c>
      <c r="E5050" s="420">
        <v>393</v>
      </c>
      <c r="F5050" s="413">
        <v>111.01</v>
      </c>
      <c r="G5050" s="414">
        <f t="shared" si="156"/>
        <v>3.5402216016575081</v>
      </c>
      <c r="H5050" s="415">
        <f t="shared" si="157"/>
        <v>3.5402216016575081</v>
      </c>
    </row>
    <row r="5051" spans="1:8" ht="15" hidden="1" thickBot="1">
      <c r="A5051" s="409">
        <v>202203</v>
      </c>
      <c r="B5051" s="416" t="s">
        <v>1095</v>
      </c>
      <c r="C5051" s="417" t="s">
        <v>791</v>
      </c>
      <c r="D5051" s="418" t="s">
        <v>337</v>
      </c>
      <c r="E5051" s="420">
        <v>61889</v>
      </c>
      <c r="F5051" s="413">
        <v>111.01</v>
      </c>
      <c r="G5051" s="414">
        <f t="shared" si="156"/>
        <v>557.50833258265016</v>
      </c>
      <c r="H5051" s="415">
        <f t="shared" si="157"/>
        <v>2.7875416629132506</v>
      </c>
    </row>
    <row r="5052" spans="1:8" ht="15" hidden="1" thickBot="1">
      <c r="A5052" s="409">
        <v>202203</v>
      </c>
      <c r="B5052" s="416" t="s">
        <v>1096</v>
      </c>
      <c r="C5052" s="417" t="s">
        <v>791</v>
      </c>
      <c r="D5052" s="418" t="s">
        <v>339</v>
      </c>
      <c r="E5052" s="420">
        <v>309</v>
      </c>
      <c r="F5052" s="413">
        <v>111.01</v>
      </c>
      <c r="G5052" s="414">
        <f t="shared" si="156"/>
        <v>2.7835330150436897</v>
      </c>
      <c r="H5052" s="415">
        <f t="shared" si="157"/>
        <v>2.7835330150436897</v>
      </c>
    </row>
    <row r="5053" spans="1:8" ht="15" hidden="1" thickBot="1">
      <c r="A5053" s="409">
        <v>202203</v>
      </c>
      <c r="B5053" s="416" t="s">
        <v>1097</v>
      </c>
      <c r="C5053" s="417" t="s">
        <v>791</v>
      </c>
      <c r="D5053" s="418" t="s">
        <v>337</v>
      </c>
      <c r="E5053" s="420">
        <v>63576</v>
      </c>
      <c r="F5053" s="413">
        <v>111.01</v>
      </c>
      <c r="G5053" s="414">
        <f t="shared" si="156"/>
        <v>572.70516169714438</v>
      </c>
      <c r="H5053" s="415">
        <f t="shared" si="157"/>
        <v>2.863525808485722</v>
      </c>
    </row>
    <row r="5054" spans="1:8" ht="15" hidden="1" thickBot="1">
      <c r="A5054" s="409">
        <v>202203</v>
      </c>
      <c r="B5054" s="416" t="s">
        <v>1098</v>
      </c>
      <c r="C5054" s="417" t="s">
        <v>791</v>
      </c>
      <c r="D5054" s="418" t="s">
        <v>337</v>
      </c>
      <c r="E5054" s="420">
        <v>75334</v>
      </c>
      <c r="F5054" s="413">
        <v>111.01</v>
      </c>
      <c r="G5054" s="414">
        <f t="shared" si="156"/>
        <v>678.62354742815955</v>
      </c>
      <c r="H5054" s="415">
        <f t="shared" si="157"/>
        <v>3.3931177371407979</v>
      </c>
    </row>
    <row r="5055" spans="1:8" ht="15" hidden="1" thickBot="1">
      <c r="A5055" s="409">
        <v>202203</v>
      </c>
      <c r="B5055" s="416" t="s">
        <v>1099</v>
      </c>
      <c r="C5055" s="417" t="s">
        <v>791</v>
      </c>
      <c r="D5055" s="418" t="s">
        <v>337</v>
      </c>
      <c r="E5055" s="420">
        <v>83413</v>
      </c>
      <c r="F5055" s="413">
        <v>111.01</v>
      </c>
      <c r="G5055" s="414">
        <f t="shared" si="156"/>
        <v>751.40077470498147</v>
      </c>
      <c r="H5055" s="415">
        <f t="shared" si="157"/>
        <v>3.7570038735249072</v>
      </c>
    </row>
    <row r="5056" spans="1:8" ht="15" hidden="1" thickBot="1">
      <c r="A5056" s="409">
        <v>202203</v>
      </c>
      <c r="B5056" s="416" t="s">
        <v>1100</v>
      </c>
      <c r="C5056" s="417" t="s">
        <v>791</v>
      </c>
      <c r="D5056" s="418" t="s">
        <v>337</v>
      </c>
      <c r="E5056" s="420">
        <v>64730</v>
      </c>
      <c r="F5056" s="413">
        <v>111.01</v>
      </c>
      <c r="G5056" s="414">
        <f t="shared" si="156"/>
        <v>583.10062156562469</v>
      </c>
      <c r="H5056" s="415">
        <f t="shared" si="157"/>
        <v>2.9155031078281235</v>
      </c>
    </row>
    <row r="5057" spans="1:8" ht="15" hidden="1" thickBot="1">
      <c r="A5057" s="409">
        <v>202203</v>
      </c>
      <c r="B5057" s="416" t="s">
        <v>1101</v>
      </c>
      <c r="C5057" s="417" t="s">
        <v>791</v>
      </c>
      <c r="D5057" s="418" t="s">
        <v>337</v>
      </c>
      <c r="E5057" s="420">
        <v>91437</v>
      </c>
      <c r="F5057" s="413">
        <v>111.01</v>
      </c>
      <c r="G5057" s="414">
        <f t="shared" si="156"/>
        <v>823.68255112152053</v>
      </c>
      <c r="H5057" s="415">
        <f t="shared" si="157"/>
        <v>4.1184127556076024</v>
      </c>
    </row>
    <row r="5058" spans="1:8" ht="15" hidden="1" thickBot="1">
      <c r="A5058" s="409">
        <v>202203</v>
      </c>
      <c r="B5058" s="416" t="s">
        <v>1102</v>
      </c>
      <c r="C5058" s="417" t="s">
        <v>791</v>
      </c>
      <c r="D5058" s="418" t="s">
        <v>337</v>
      </c>
      <c r="E5058" s="420">
        <v>82404</v>
      </c>
      <c r="F5058" s="413">
        <v>111.01</v>
      </c>
      <c r="G5058" s="414">
        <f t="shared" ref="G5058:G5121" si="158">+E5058/F5058</f>
        <v>742.31150346815593</v>
      </c>
      <c r="H5058" s="415">
        <f t="shared" ref="H5058:H5121" si="159">IF(D5058="TB",G5058/200,IF(D5058="LT",G5058,"VER"))</f>
        <v>3.7115575173407795</v>
      </c>
    </row>
    <row r="5059" spans="1:8" ht="15" hidden="1" thickBot="1">
      <c r="A5059" s="409">
        <v>202203</v>
      </c>
      <c r="B5059" s="416" t="s">
        <v>1103</v>
      </c>
      <c r="C5059" s="417" t="s">
        <v>791</v>
      </c>
      <c r="D5059" s="418" t="s">
        <v>337</v>
      </c>
      <c r="E5059" s="420">
        <v>78764</v>
      </c>
      <c r="F5059" s="413">
        <v>111.01</v>
      </c>
      <c r="G5059" s="414">
        <f t="shared" si="158"/>
        <v>709.52166471489056</v>
      </c>
      <c r="H5059" s="415">
        <f t="shared" si="159"/>
        <v>3.5476083235744529</v>
      </c>
    </row>
    <row r="5060" spans="1:8" ht="15" hidden="1" thickBot="1">
      <c r="A5060" s="409">
        <v>202203</v>
      </c>
      <c r="B5060" s="416" t="s">
        <v>1104</v>
      </c>
      <c r="C5060" s="417" t="s">
        <v>791</v>
      </c>
      <c r="D5060" s="418" t="s">
        <v>337</v>
      </c>
      <c r="E5060" s="420">
        <v>74336</v>
      </c>
      <c r="F5060" s="413">
        <v>111.01</v>
      </c>
      <c r="G5060" s="414">
        <f t="shared" si="158"/>
        <v>669.63336636339068</v>
      </c>
      <c r="H5060" s="415">
        <f t="shared" si="159"/>
        <v>3.3481668318169535</v>
      </c>
    </row>
    <row r="5061" spans="1:8" ht="15" hidden="1" thickBot="1">
      <c r="A5061" s="409">
        <v>202203</v>
      </c>
      <c r="B5061" s="416" t="s">
        <v>1105</v>
      </c>
      <c r="C5061" s="417" t="s">
        <v>791</v>
      </c>
      <c r="D5061" s="418" t="s">
        <v>337</v>
      </c>
      <c r="E5061" s="420">
        <v>33556</v>
      </c>
      <c r="F5061" s="413">
        <v>111.01</v>
      </c>
      <c r="G5061" s="414">
        <f t="shared" si="158"/>
        <v>302.27907395730114</v>
      </c>
      <c r="H5061" s="415">
        <f t="shared" si="159"/>
        <v>1.5113953697865057</v>
      </c>
    </row>
    <row r="5062" spans="1:8" ht="15" hidden="1" thickBot="1">
      <c r="A5062" s="409">
        <v>202203</v>
      </c>
      <c r="B5062" s="416" t="s">
        <v>1106</v>
      </c>
      <c r="C5062" s="417" t="s">
        <v>791</v>
      </c>
      <c r="D5062" s="418" t="s">
        <v>339</v>
      </c>
      <c r="E5062" s="420">
        <v>168</v>
      </c>
      <c r="F5062" s="413">
        <v>111.01</v>
      </c>
      <c r="G5062" s="414">
        <f t="shared" si="158"/>
        <v>1.5133771732276371</v>
      </c>
      <c r="H5062" s="415">
        <f t="shared" si="159"/>
        <v>1.5133771732276371</v>
      </c>
    </row>
    <row r="5063" spans="1:8" ht="15" hidden="1" thickBot="1">
      <c r="A5063" s="409">
        <v>202203</v>
      </c>
      <c r="B5063" s="416" t="s">
        <v>1107</v>
      </c>
      <c r="C5063" s="417" t="s">
        <v>791</v>
      </c>
      <c r="D5063" s="418" t="s">
        <v>337</v>
      </c>
      <c r="E5063" s="420">
        <v>81908</v>
      </c>
      <c r="F5063" s="413">
        <v>111.01</v>
      </c>
      <c r="G5063" s="414">
        <f t="shared" si="158"/>
        <v>737.84343752815062</v>
      </c>
      <c r="H5063" s="415">
        <f t="shared" si="159"/>
        <v>3.6892171876407529</v>
      </c>
    </row>
    <row r="5064" spans="1:8" ht="15" hidden="1" thickBot="1">
      <c r="A5064" s="409">
        <v>202203</v>
      </c>
      <c r="B5064" s="416" t="s">
        <v>1108</v>
      </c>
      <c r="C5064" s="417" t="s">
        <v>791</v>
      </c>
      <c r="D5064" s="418" t="s">
        <v>339</v>
      </c>
      <c r="E5064" s="420">
        <v>410</v>
      </c>
      <c r="F5064" s="413">
        <v>111.01</v>
      </c>
      <c r="G5064" s="414">
        <f t="shared" si="158"/>
        <v>3.6933609584722094</v>
      </c>
      <c r="H5064" s="415">
        <f t="shared" si="159"/>
        <v>3.6933609584722094</v>
      </c>
    </row>
    <row r="5065" spans="1:8" ht="15" hidden="1" thickBot="1">
      <c r="A5065" s="409">
        <v>202203</v>
      </c>
      <c r="B5065" s="416" t="s">
        <v>1109</v>
      </c>
      <c r="C5065" s="417" t="s">
        <v>791</v>
      </c>
      <c r="D5065" s="418" t="s">
        <v>337</v>
      </c>
      <c r="E5065" s="420">
        <v>93798</v>
      </c>
      <c r="F5065" s="413">
        <v>111.01</v>
      </c>
      <c r="G5065" s="414">
        <f t="shared" si="158"/>
        <v>844.95090532384461</v>
      </c>
      <c r="H5065" s="415">
        <f t="shared" si="159"/>
        <v>4.2247545266192228</v>
      </c>
    </row>
    <row r="5066" spans="1:8" ht="15" hidden="1" thickBot="1">
      <c r="A5066" s="409">
        <v>202203</v>
      </c>
      <c r="B5066" s="416" t="s">
        <v>1110</v>
      </c>
      <c r="C5066" s="417" t="s">
        <v>791</v>
      </c>
      <c r="D5066" s="418" t="s">
        <v>339</v>
      </c>
      <c r="E5066" s="420">
        <v>469</v>
      </c>
      <c r="F5066" s="413">
        <v>111.01</v>
      </c>
      <c r="G5066" s="414">
        <f t="shared" si="158"/>
        <v>4.2248446085938198</v>
      </c>
      <c r="H5066" s="415">
        <f t="shared" si="159"/>
        <v>4.2248446085938198</v>
      </c>
    </row>
    <row r="5067" spans="1:8" ht="15" hidden="1" thickBot="1">
      <c r="A5067" s="409">
        <v>202203</v>
      </c>
      <c r="B5067" s="416" t="s">
        <v>1111</v>
      </c>
      <c r="C5067" s="417" t="s">
        <v>791</v>
      </c>
      <c r="D5067" s="418" t="s">
        <v>337</v>
      </c>
      <c r="E5067" s="420">
        <v>75535</v>
      </c>
      <c r="F5067" s="413">
        <v>111.01</v>
      </c>
      <c r="G5067" s="414">
        <f t="shared" si="158"/>
        <v>680.4341951175569</v>
      </c>
      <c r="H5067" s="415">
        <f t="shared" si="159"/>
        <v>3.4021709755877847</v>
      </c>
    </row>
    <row r="5068" spans="1:8" ht="15" hidden="1" thickBot="1">
      <c r="A5068" s="409">
        <v>202203</v>
      </c>
      <c r="B5068" s="416" t="s">
        <v>1112</v>
      </c>
      <c r="C5068" s="417" t="s">
        <v>791</v>
      </c>
      <c r="D5068" s="418" t="s">
        <v>339</v>
      </c>
      <c r="E5068" s="420">
        <v>378</v>
      </c>
      <c r="F5068" s="413">
        <v>111.01</v>
      </c>
      <c r="G5068" s="414">
        <f t="shared" si="158"/>
        <v>3.4050986397621834</v>
      </c>
      <c r="H5068" s="415">
        <f t="shared" si="159"/>
        <v>3.4050986397621834</v>
      </c>
    </row>
    <row r="5069" spans="1:8" ht="15" hidden="1" thickBot="1">
      <c r="A5069" s="409">
        <v>202203</v>
      </c>
      <c r="B5069" s="416" t="s">
        <v>1113</v>
      </c>
      <c r="C5069" s="417" t="s">
        <v>791</v>
      </c>
      <c r="D5069" s="418" t="s">
        <v>337</v>
      </c>
      <c r="E5069" s="420">
        <v>54887</v>
      </c>
      <c r="F5069" s="413">
        <v>111.01</v>
      </c>
      <c r="G5069" s="414">
        <f t="shared" si="158"/>
        <v>494.4329339699126</v>
      </c>
      <c r="H5069" s="415">
        <f t="shared" si="159"/>
        <v>2.4721646698495632</v>
      </c>
    </row>
    <row r="5070" spans="1:8" ht="15" hidden="1" thickBot="1">
      <c r="A5070" s="409">
        <v>202203</v>
      </c>
      <c r="B5070" s="416" t="s">
        <v>1114</v>
      </c>
      <c r="C5070" s="417" t="s">
        <v>791</v>
      </c>
      <c r="D5070" s="418" t="s">
        <v>339</v>
      </c>
      <c r="E5070" s="420">
        <v>274</v>
      </c>
      <c r="F5070" s="413">
        <v>111.01</v>
      </c>
      <c r="G5070" s="414">
        <f t="shared" si="158"/>
        <v>2.4682461039545984</v>
      </c>
      <c r="H5070" s="415">
        <f t="shared" si="159"/>
        <v>2.4682461039545984</v>
      </c>
    </row>
    <row r="5071" spans="1:8" ht="15" hidden="1" thickBot="1">
      <c r="A5071" s="409">
        <v>202203</v>
      </c>
      <c r="B5071" s="416" t="s">
        <v>1115</v>
      </c>
      <c r="C5071" s="417" t="s">
        <v>791</v>
      </c>
      <c r="D5071" s="418" t="s">
        <v>337</v>
      </c>
      <c r="E5071" s="420">
        <v>66003</v>
      </c>
      <c r="F5071" s="413">
        <v>111.01</v>
      </c>
      <c r="G5071" s="414">
        <f t="shared" si="158"/>
        <v>594.56805693180797</v>
      </c>
      <c r="H5071" s="415">
        <f t="shared" si="159"/>
        <v>2.97284028465904</v>
      </c>
    </row>
    <row r="5072" spans="1:8" ht="15" hidden="1" thickBot="1">
      <c r="A5072" s="409">
        <v>202203</v>
      </c>
      <c r="B5072" s="416" t="s">
        <v>1116</v>
      </c>
      <c r="C5072" s="417" t="s">
        <v>791</v>
      </c>
      <c r="D5072" s="418" t="s">
        <v>337</v>
      </c>
      <c r="E5072" s="420">
        <v>70600</v>
      </c>
      <c r="F5072" s="413">
        <v>111.01</v>
      </c>
      <c r="G5072" s="414">
        <f t="shared" si="158"/>
        <v>635.97874065399515</v>
      </c>
      <c r="H5072" s="415">
        <f t="shared" si="159"/>
        <v>3.1798937032699759</v>
      </c>
    </row>
    <row r="5073" spans="1:8" ht="15" hidden="1" thickBot="1">
      <c r="A5073" s="409">
        <v>202203</v>
      </c>
      <c r="B5073" s="416" t="s">
        <v>1117</v>
      </c>
      <c r="C5073" s="417" t="s">
        <v>791</v>
      </c>
      <c r="D5073" s="418" t="s">
        <v>339</v>
      </c>
      <c r="E5073" s="420">
        <v>353</v>
      </c>
      <c r="F5073" s="413">
        <v>111.01</v>
      </c>
      <c r="G5073" s="414">
        <f t="shared" si="158"/>
        <v>3.1798937032699754</v>
      </c>
      <c r="H5073" s="415">
        <f t="shared" si="159"/>
        <v>3.1798937032699754</v>
      </c>
    </row>
    <row r="5074" spans="1:8" ht="15" hidden="1" thickBot="1">
      <c r="A5074" s="409">
        <v>202203</v>
      </c>
      <c r="B5074" s="416" t="s">
        <v>1118</v>
      </c>
      <c r="C5074" s="417" t="s">
        <v>791</v>
      </c>
      <c r="D5074" s="418" t="s">
        <v>339</v>
      </c>
      <c r="E5074" s="420">
        <v>330</v>
      </c>
      <c r="F5074" s="413">
        <v>111.01</v>
      </c>
      <c r="G5074" s="414">
        <f t="shared" si="158"/>
        <v>2.972705161697144</v>
      </c>
      <c r="H5074" s="415">
        <f t="shared" si="159"/>
        <v>2.972705161697144</v>
      </c>
    </row>
    <row r="5075" spans="1:8" ht="15" hidden="1" thickBot="1">
      <c r="A5075" s="409">
        <v>202203</v>
      </c>
      <c r="B5075" s="416" t="s">
        <v>1119</v>
      </c>
      <c r="C5075" s="417" t="s">
        <v>791</v>
      </c>
      <c r="D5075" s="418" t="s">
        <v>337</v>
      </c>
      <c r="E5075" s="420">
        <v>38490</v>
      </c>
      <c r="F5075" s="413">
        <v>111.01</v>
      </c>
      <c r="G5075" s="414">
        <f t="shared" si="158"/>
        <v>346.72552022340329</v>
      </c>
      <c r="H5075" s="415">
        <f t="shared" si="159"/>
        <v>1.7336276011170164</v>
      </c>
    </row>
    <row r="5076" spans="1:8" ht="15" hidden="1" thickBot="1">
      <c r="A5076" s="409">
        <v>202203</v>
      </c>
      <c r="B5076" s="416" t="s">
        <v>1120</v>
      </c>
      <c r="C5076" s="417" t="s">
        <v>791</v>
      </c>
      <c r="D5076" s="418" t="s">
        <v>339</v>
      </c>
      <c r="E5076" s="420">
        <v>192</v>
      </c>
      <c r="F5076" s="413">
        <v>111.01</v>
      </c>
      <c r="G5076" s="414">
        <f t="shared" si="158"/>
        <v>1.7295739122601566</v>
      </c>
      <c r="H5076" s="415">
        <f t="shared" si="159"/>
        <v>1.7295739122601566</v>
      </c>
    </row>
    <row r="5077" spans="1:8" ht="15" hidden="1" thickBot="1">
      <c r="A5077" s="409">
        <v>202203</v>
      </c>
      <c r="B5077" s="416" t="s">
        <v>1121</v>
      </c>
      <c r="C5077" s="417" t="s">
        <v>791</v>
      </c>
      <c r="D5077" s="418" t="s">
        <v>337</v>
      </c>
      <c r="E5077" s="420">
        <v>69844</v>
      </c>
      <c r="F5077" s="413">
        <v>111.01</v>
      </c>
      <c r="G5077" s="414">
        <f t="shared" si="158"/>
        <v>629.16854337447069</v>
      </c>
      <c r="H5077" s="415">
        <f t="shared" si="159"/>
        <v>3.1458427168723535</v>
      </c>
    </row>
    <row r="5078" spans="1:8" ht="15" hidden="1" thickBot="1">
      <c r="A5078" s="409">
        <v>202203</v>
      </c>
      <c r="B5078" s="416" t="s">
        <v>1122</v>
      </c>
      <c r="C5078" s="417" t="s">
        <v>791</v>
      </c>
      <c r="D5078" s="418" t="s">
        <v>339</v>
      </c>
      <c r="E5078" s="420">
        <v>349</v>
      </c>
      <c r="F5078" s="413">
        <v>111.01</v>
      </c>
      <c r="G5078" s="414">
        <f t="shared" si="158"/>
        <v>3.1438609134312223</v>
      </c>
      <c r="H5078" s="415">
        <f t="shared" si="159"/>
        <v>3.1438609134312223</v>
      </c>
    </row>
    <row r="5079" spans="1:8" ht="15" hidden="1" thickBot="1">
      <c r="A5079" s="409">
        <v>202203</v>
      </c>
      <c r="B5079" s="416" t="s">
        <v>1123</v>
      </c>
      <c r="C5079" s="417" t="s">
        <v>791</v>
      </c>
      <c r="D5079" s="418" t="s">
        <v>337</v>
      </c>
      <c r="E5079" s="420">
        <v>53015</v>
      </c>
      <c r="F5079" s="413">
        <v>111.01</v>
      </c>
      <c r="G5079" s="414">
        <f t="shared" si="158"/>
        <v>477.56958832537606</v>
      </c>
      <c r="H5079" s="415">
        <f t="shared" si="159"/>
        <v>2.3878479416268803</v>
      </c>
    </row>
    <row r="5080" spans="1:8" ht="15" hidden="1" thickBot="1">
      <c r="A5080" s="409">
        <v>202203</v>
      </c>
      <c r="B5080" s="416" t="s">
        <v>1124</v>
      </c>
      <c r="C5080" s="417" t="s">
        <v>791</v>
      </c>
      <c r="D5080" s="418" t="s">
        <v>339</v>
      </c>
      <c r="E5080" s="420">
        <v>265</v>
      </c>
      <c r="F5080" s="413">
        <v>111.01</v>
      </c>
      <c r="G5080" s="414">
        <f t="shared" si="158"/>
        <v>2.3871723268174039</v>
      </c>
      <c r="H5080" s="415">
        <f t="shared" si="159"/>
        <v>2.3871723268174039</v>
      </c>
    </row>
    <row r="5081" spans="1:8" ht="15" hidden="1" thickBot="1">
      <c r="A5081" s="409">
        <v>202203</v>
      </c>
      <c r="B5081" s="416" t="s">
        <v>1125</v>
      </c>
      <c r="C5081" s="417" t="s">
        <v>791</v>
      </c>
      <c r="D5081" s="418" t="s">
        <v>337</v>
      </c>
      <c r="E5081" s="420">
        <v>73622</v>
      </c>
      <c r="F5081" s="413">
        <v>111.01</v>
      </c>
      <c r="G5081" s="414">
        <f t="shared" si="158"/>
        <v>663.20151337717323</v>
      </c>
      <c r="H5081" s="415">
        <f t="shared" si="159"/>
        <v>3.3160075668858662</v>
      </c>
    </row>
    <row r="5082" spans="1:8" ht="15" hidden="1" thickBot="1">
      <c r="A5082" s="409">
        <v>202203</v>
      </c>
      <c r="B5082" s="416" t="s">
        <v>1126</v>
      </c>
      <c r="C5082" s="417" t="s">
        <v>791</v>
      </c>
      <c r="D5082" s="418" t="s">
        <v>339</v>
      </c>
      <c r="E5082" s="420">
        <v>368</v>
      </c>
      <c r="F5082" s="413">
        <v>111.01</v>
      </c>
      <c r="G5082" s="414">
        <f t="shared" si="158"/>
        <v>3.3150166651653001</v>
      </c>
      <c r="H5082" s="415">
        <f t="shared" si="159"/>
        <v>3.3150166651653001</v>
      </c>
    </row>
    <row r="5083" spans="1:8" ht="15" hidden="1" thickBot="1">
      <c r="A5083" s="409">
        <v>202203</v>
      </c>
      <c r="B5083" s="416" t="s">
        <v>1127</v>
      </c>
      <c r="C5083" s="417" t="s">
        <v>791</v>
      </c>
      <c r="D5083" s="418" t="s">
        <v>337</v>
      </c>
      <c r="E5083" s="420">
        <v>74376</v>
      </c>
      <c r="F5083" s="413">
        <v>111.01</v>
      </c>
      <c r="G5083" s="414">
        <f t="shared" si="158"/>
        <v>669.99369426177816</v>
      </c>
      <c r="H5083" s="415">
        <f t="shared" si="159"/>
        <v>3.3499684713088906</v>
      </c>
    </row>
    <row r="5084" spans="1:8" ht="15" hidden="1" thickBot="1">
      <c r="A5084" s="409">
        <v>202203</v>
      </c>
      <c r="B5084" s="416" t="s">
        <v>1128</v>
      </c>
      <c r="C5084" s="417" t="s">
        <v>791</v>
      </c>
      <c r="D5084" s="418" t="s">
        <v>339</v>
      </c>
      <c r="E5084" s="420">
        <v>372</v>
      </c>
      <c r="F5084" s="413">
        <v>111.01</v>
      </c>
      <c r="G5084" s="414">
        <f t="shared" si="158"/>
        <v>3.3510494550040537</v>
      </c>
      <c r="H5084" s="415">
        <f t="shared" si="159"/>
        <v>3.3510494550040537</v>
      </c>
    </row>
    <row r="5085" spans="1:8" ht="15" hidden="1" thickBot="1">
      <c r="A5085" s="409">
        <v>202203</v>
      </c>
      <c r="B5085" s="416" t="s">
        <v>2584</v>
      </c>
      <c r="C5085" s="417" t="s">
        <v>791</v>
      </c>
      <c r="D5085" s="418" t="s">
        <v>337</v>
      </c>
      <c r="E5085" s="420">
        <v>82326</v>
      </c>
      <c r="F5085" s="413">
        <v>111.01</v>
      </c>
      <c r="G5085" s="414">
        <f t="shared" si="158"/>
        <v>741.60886406630027</v>
      </c>
      <c r="H5085" s="415">
        <f t="shared" si="159"/>
        <v>3.7080443203315014</v>
      </c>
    </row>
    <row r="5086" spans="1:8" ht="15" hidden="1" thickBot="1">
      <c r="A5086" s="409">
        <v>202203</v>
      </c>
      <c r="B5086" s="416" t="s">
        <v>2585</v>
      </c>
      <c r="C5086" s="417" t="s">
        <v>791</v>
      </c>
      <c r="D5086" s="418" t="s">
        <v>339</v>
      </c>
      <c r="E5086" s="420">
        <v>412</v>
      </c>
      <c r="F5086" s="413">
        <v>111.01</v>
      </c>
      <c r="G5086" s="414">
        <f t="shared" si="158"/>
        <v>3.7113773533915864</v>
      </c>
      <c r="H5086" s="415">
        <f t="shared" si="159"/>
        <v>3.7113773533915864</v>
      </c>
    </row>
    <row r="5087" spans="1:8" ht="15" hidden="1" thickBot="1">
      <c r="A5087" s="409">
        <v>202203</v>
      </c>
      <c r="B5087" s="416" t="s">
        <v>1129</v>
      </c>
      <c r="C5087" s="417" t="s">
        <v>791</v>
      </c>
      <c r="D5087" s="418" t="s">
        <v>337</v>
      </c>
      <c r="E5087" s="420">
        <v>81442</v>
      </c>
      <c r="F5087" s="413">
        <v>111.01</v>
      </c>
      <c r="G5087" s="414">
        <f t="shared" si="158"/>
        <v>733.64561751193582</v>
      </c>
      <c r="H5087" s="415">
        <f t="shared" si="159"/>
        <v>3.6682280875596791</v>
      </c>
    </row>
    <row r="5088" spans="1:8" ht="15" hidden="1" thickBot="1">
      <c r="A5088" s="409">
        <v>202203</v>
      </c>
      <c r="B5088" s="416" t="s">
        <v>1130</v>
      </c>
      <c r="C5088" s="417" t="s">
        <v>791</v>
      </c>
      <c r="D5088" s="418" t="s">
        <v>337</v>
      </c>
      <c r="E5088" s="420">
        <v>82326</v>
      </c>
      <c r="F5088" s="413">
        <v>111.01</v>
      </c>
      <c r="G5088" s="414">
        <f t="shared" si="158"/>
        <v>741.60886406630027</v>
      </c>
      <c r="H5088" s="415">
        <f t="shared" si="159"/>
        <v>3.7080443203315014</v>
      </c>
    </row>
    <row r="5089" spans="1:8" ht="15" hidden="1" thickBot="1">
      <c r="A5089" s="409">
        <v>202203</v>
      </c>
      <c r="B5089" s="416" t="s">
        <v>1131</v>
      </c>
      <c r="C5089" s="417" t="s">
        <v>791</v>
      </c>
      <c r="D5089" s="418" t="s">
        <v>339</v>
      </c>
      <c r="E5089" s="420">
        <v>412</v>
      </c>
      <c r="F5089" s="413">
        <v>111.01</v>
      </c>
      <c r="G5089" s="414">
        <f t="shared" si="158"/>
        <v>3.7113773533915864</v>
      </c>
      <c r="H5089" s="415">
        <f t="shared" si="159"/>
        <v>3.7113773533915864</v>
      </c>
    </row>
    <row r="5090" spans="1:8" ht="15" hidden="1" thickBot="1">
      <c r="A5090" s="409">
        <v>202203</v>
      </c>
      <c r="B5090" s="416" t="s">
        <v>1132</v>
      </c>
      <c r="C5090" s="417" t="s">
        <v>791</v>
      </c>
      <c r="D5090" s="418" t="s">
        <v>337</v>
      </c>
      <c r="E5090" s="420">
        <v>82326</v>
      </c>
      <c r="F5090" s="413">
        <v>111.01</v>
      </c>
      <c r="G5090" s="414">
        <f t="shared" si="158"/>
        <v>741.60886406630027</v>
      </c>
      <c r="H5090" s="415">
        <f t="shared" si="159"/>
        <v>3.7080443203315014</v>
      </c>
    </row>
    <row r="5091" spans="1:8" ht="15" hidden="1" thickBot="1">
      <c r="A5091" s="409">
        <v>202203</v>
      </c>
      <c r="B5091" s="416" t="s">
        <v>1133</v>
      </c>
      <c r="C5091" s="417" t="s">
        <v>791</v>
      </c>
      <c r="D5091" s="418" t="s">
        <v>339</v>
      </c>
      <c r="E5091" s="420">
        <v>412</v>
      </c>
      <c r="F5091" s="413">
        <v>111.01</v>
      </c>
      <c r="G5091" s="414">
        <f t="shared" si="158"/>
        <v>3.7113773533915864</v>
      </c>
      <c r="H5091" s="415">
        <f t="shared" si="159"/>
        <v>3.7113773533915864</v>
      </c>
    </row>
    <row r="5092" spans="1:8" ht="15" hidden="1" thickBot="1">
      <c r="A5092" s="409">
        <v>202203</v>
      </c>
      <c r="B5092" s="416" t="s">
        <v>1134</v>
      </c>
      <c r="C5092" s="417" t="s">
        <v>791</v>
      </c>
      <c r="D5092" s="418" t="s">
        <v>337</v>
      </c>
      <c r="E5092" s="420">
        <v>81442</v>
      </c>
      <c r="F5092" s="413">
        <v>111.01</v>
      </c>
      <c r="G5092" s="414">
        <f t="shared" si="158"/>
        <v>733.64561751193582</v>
      </c>
      <c r="H5092" s="415">
        <f t="shared" si="159"/>
        <v>3.6682280875596791</v>
      </c>
    </row>
    <row r="5093" spans="1:8" ht="15" hidden="1" thickBot="1">
      <c r="A5093" s="409">
        <v>202203</v>
      </c>
      <c r="B5093" s="416" t="s">
        <v>1135</v>
      </c>
      <c r="C5093" s="417" t="s">
        <v>791</v>
      </c>
      <c r="D5093" s="418" t="s">
        <v>337</v>
      </c>
      <c r="E5093" s="420">
        <v>76772</v>
      </c>
      <c r="F5093" s="413">
        <v>111.01</v>
      </c>
      <c r="G5093" s="414">
        <f t="shared" si="158"/>
        <v>691.57733537519141</v>
      </c>
      <c r="H5093" s="415">
        <f t="shared" si="159"/>
        <v>3.4578866768759569</v>
      </c>
    </row>
    <row r="5094" spans="1:8" ht="15" hidden="1" thickBot="1">
      <c r="A5094" s="409">
        <v>202203</v>
      </c>
      <c r="B5094" s="416" t="s">
        <v>1136</v>
      </c>
      <c r="C5094" s="417" t="s">
        <v>791</v>
      </c>
      <c r="D5094" s="418" t="s">
        <v>339</v>
      </c>
      <c r="E5094" s="420">
        <v>384</v>
      </c>
      <c r="F5094" s="413">
        <v>111.01</v>
      </c>
      <c r="G5094" s="414">
        <f t="shared" si="158"/>
        <v>3.4591478245203131</v>
      </c>
      <c r="H5094" s="415">
        <f t="shared" si="159"/>
        <v>3.4591478245203131</v>
      </c>
    </row>
    <row r="5095" spans="1:8" ht="15" hidden="1" thickBot="1">
      <c r="A5095" s="409">
        <v>202203</v>
      </c>
      <c r="B5095" s="416" t="s">
        <v>1137</v>
      </c>
      <c r="C5095" s="417" t="s">
        <v>791</v>
      </c>
      <c r="D5095" s="418" t="s">
        <v>337</v>
      </c>
      <c r="E5095" s="420">
        <v>84625</v>
      </c>
      <c r="F5095" s="413">
        <v>111.01</v>
      </c>
      <c r="G5095" s="414">
        <f t="shared" si="158"/>
        <v>762.31871002612377</v>
      </c>
      <c r="H5095" s="415">
        <f t="shared" si="159"/>
        <v>3.8115935501306186</v>
      </c>
    </row>
    <row r="5096" spans="1:8" ht="15" hidden="1" thickBot="1">
      <c r="A5096" s="409">
        <v>202203</v>
      </c>
      <c r="B5096" s="416" t="s">
        <v>1138</v>
      </c>
      <c r="C5096" s="417" t="s">
        <v>791</v>
      </c>
      <c r="D5096" s="418" t="s">
        <v>339</v>
      </c>
      <c r="E5096" s="420">
        <v>423</v>
      </c>
      <c r="F5096" s="413">
        <v>111.01</v>
      </c>
      <c r="G5096" s="414">
        <f t="shared" si="158"/>
        <v>3.8104675254481575</v>
      </c>
      <c r="H5096" s="415">
        <f t="shared" si="159"/>
        <v>3.8104675254481575</v>
      </c>
    </row>
    <row r="5097" spans="1:8" ht="15" hidden="1" thickBot="1">
      <c r="A5097" s="409">
        <v>202203</v>
      </c>
      <c r="B5097" s="416" t="s">
        <v>1139</v>
      </c>
      <c r="C5097" s="417" t="s">
        <v>791</v>
      </c>
      <c r="D5097" s="418" t="s">
        <v>337</v>
      </c>
      <c r="E5097" s="420">
        <v>83163</v>
      </c>
      <c r="F5097" s="413">
        <v>111.01</v>
      </c>
      <c r="G5097" s="414">
        <f t="shared" si="158"/>
        <v>749.1487253400594</v>
      </c>
      <c r="H5097" s="415">
        <f t="shared" si="159"/>
        <v>3.745743626700297</v>
      </c>
    </row>
    <row r="5098" spans="1:8" ht="15" hidden="1" thickBot="1">
      <c r="A5098" s="409">
        <v>202203</v>
      </c>
      <c r="B5098" s="416" t="s">
        <v>1140</v>
      </c>
      <c r="C5098" s="417" t="s">
        <v>791</v>
      </c>
      <c r="D5098" s="418" t="s">
        <v>339</v>
      </c>
      <c r="E5098" s="420">
        <v>416</v>
      </c>
      <c r="F5098" s="413">
        <v>111.01</v>
      </c>
      <c r="G5098" s="414">
        <f t="shared" si="158"/>
        <v>3.7474101432303395</v>
      </c>
      <c r="H5098" s="415">
        <f t="shared" si="159"/>
        <v>3.7474101432303395</v>
      </c>
    </row>
    <row r="5099" spans="1:8" ht="15" hidden="1" thickBot="1">
      <c r="A5099" s="409">
        <v>202203</v>
      </c>
      <c r="B5099" s="416" t="s">
        <v>1141</v>
      </c>
      <c r="C5099" s="417" t="s">
        <v>791</v>
      </c>
      <c r="D5099" s="418" t="s">
        <v>337</v>
      </c>
      <c r="E5099" s="420">
        <v>89451</v>
      </c>
      <c r="F5099" s="413">
        <v>111.01</v>
      </c>
      <c r="G5099" s="414">
        <f t="shared" si="158"/>
        <v>805.79227096657951</v>
      </c>
      <c r="H5099" s="415">
        <f t="shared" si="159"/>
        <v>4.028961354832898</v>
      </c>
    </row>
    <row r="5100" spans="1:8" ht="15" hidden="1" thickBot="1">
      <c r="A5100" s="409">
        <v>202203</v>
      </c>
      <c r="B5100" s="416" t="s">
        <v>1142</v>
      </c>
      <c r="C5100" s="417" t="s">
        <v>791</v>
      </c>
      <c r="D5100" s="418" t="s">
        <v>339</v>
      </c>
      <c r="E5100" s="420">
        <v>447</v>
      </c>
      <c r="F5100" s="413">
        <v>111.01</v>
      </c>
      <c r="G5100" s="414">
        <f t="shared" si="158"/>
        <v>4.0266642644806776</v>
      </c>
      <c r="H5100" s="415">
        <f t="shared" si="159"/>
        <v>4.0266642644806776</v>
      </c>
    </row>
    <row r="5101" spans="1:8" ht="15" hidden="1" thickBot="1">
      <c r="A5101" s="409">
        <v>202203</v>
      </c>
      <c r="B5101" s="416" t="s">
        <v>1143</v>
      </c>
      <c r="C5101" s="417" t="s">
        <v>791</v>
      </c>
      <c r="D5101" s="418" t="s">
        <v>337</v>
      </c>
      <c r="E5101" s="420">
        <v>72601</v>
      </c>
      <c r="F5101" s="413">
        <v>111.01</v>
      </c>
      <c r="G5101" s="414">
        <f t="shared" si="158"/>
        <v>654.00414377083143</v>
      </c>
      <c r="H5101" s="415">
        <f t="shared" si="159"/>
        <v>3.2700207188541572</v>
      </c>
    </row>
    <row r="5102" spans="1:8" ht="15" hidden="1" thickBot="1">
      <c r="A5102" s="409">
        <v>202203</v>
      </c>
      <c r="B5102" s="416" t="s">
        <v>1144</v>
      </c>
      <c r="C5102" s="417" t="s">
        <v>791</v>
      </c>
      <c r="D5102" s="418" t="s">
        <v>339</v>
      </c>
      <c r="E5102" s="420">
        <v>363</v>
      </c>
      <c r="F5102" s="413">
        <v>111.01</v>
      </c>
      <c r="G5102" s="414">
        <f t="shared" si="158"/>
        <v>3.2699756778668587</v>
      </c>
      <c r="H5102" s="415">
        <f t="shared" si="159"/>
        <v>3.2699756778668587</v>
      </c>
    </row>
    <row r="5103" spans="1:8" ht="15" hidden="1" thickBot="1">
      <c r="A5103" s="409">
        <v>202203</v>
      </c>
      <c r="B5103" s="416" t="s">
        <v>1145</v>
      </c>
      <c r="C5103" s="417" t="s">
        <v>791</v>
      </c>
      <c r="D5103" s="418" t="s">
        <v>337</v>
      </c>
      <c r="E5103" s="420">
        <v>75221</v>
      </c>
      <c r="F5103" s="413">
        <v>111.01</v>
      </c>
      <c r="G5103" s="414">
        <f t="shared" si="158"/>
        <v>677.60562111521483</v>
      </c>
      <c r="H5103" s="415">
        <f t="shared" si="159"/>
        <v>3.3880281055760744</v>
      </c>
    </row>
    <row r="5104" spans="1:8" ht="15" hidden="1" thickBot="1">
      <c r="A5104" s="409">
        <v>202203</v>
      </c>
      <c r="B5104" s="416" t="s">
        <v>1146</v>
      </c>
      <c r="C5104" s="417" t="s">
        <v>791</v>
      </c>
      <c r="D5104" s="418" t="s">
        <v>337</v>
      </c>
      <c r="E5104" s="420">
        <v>84337</v>
      </c>
      <c r="F5104" s="413">
        <v>111.01</v>
      </c>
      <c r="G5104" s="414">
        <f t="shared" si="158"/>
        <v>759.72434915773351</v>
      </c>
      <c r="H5104" s="415">
        <f t="shared" si="159"/>
        <v>3.7986217457886675</v>
      </c>
    </row>
    <row r="5105" spans="1:8" ht="15" hidden="1" thickBot="1">
      <c r="A5105" s="409">
        <v>202203</v>
      </c>
      <c r="B5105" s="416" t="s">
        <v>1147</v>
      </c>
      <c r="C5105" s="417" t="s">
        <v>791</v>
      </c>
      <c r="D5105" s="418" t="s">
        <v>339</v>
      </c>
      <c r="E5105" s="420">
        <v>422</v>
      </c>
      <c r="F5105" s="413">
        <v>111.01</v>
      </c>
      <c r="G5105" s="414">
        <f t="shared" si="158"/>
        <v>3.8014593279884692</v>
      </c>
      <c r="H5105" s="415">
        <f t="shared" si="159"/>
        <v>3.8014593279884692</v>
      </c>
    </row>
    <row r="5106" spans="1:8" ht="15" hidden="1" thickBot="1">
      <c r="A5106" s="409">
        <v>202203</v>
      </c>
      <c r="B5106" s="416" t="s">
        <v>1148</v>
      </c>
      <c r="C5106" s="417" t="s">
        <v>791</v>
      </c>
      <c r="D5106" s="418" t="s">
        <v>339</v>
      </c>
      <c r="E5106" s="420">
        <v>376</v>
      </c>
      <c r="F5106" s="413">
        <v>111.01</v>
      </c>
      <c r="G5106" s="414">
        <f t="shared" si="158"/>
        <v>3.3870822448428068</v>
      </c>
      <c r="H5106" s="415">
        <f t="shared" si="159"/>
        <v>3.3870822448428068</v>
      </c>
    </row>
    <row r="5107" spans="1:8" ht="15" hidden="1" thickBot="1">
      <c r="A5107" s="409">
        <v>202203</v>
      </c>
      <c r="B5107" s="416" t="s">
        <v>1149</v>
      </c>
      <c r="C5107" s="417" t="s">
        <v>791</v>
      </c>
      <c r="D5107" s="418" t="s">
        <v>337</v>
      </c>
      <c r="E5107" s="420">
        <v>89306</v>
      </c>
      <c r="F5107" s="413">
        <v>111.01</v>
      </c>
      <c r="G5107" s="414">
        <f t="shared" si="158"/>
        <v>804.48608233492473</v>
      </c>
      <c r="H5107" s="415">
        <f t="shared" si="159"/>
        <v>4.0224304116746232</v>
      </c>
    </row>
    <row r="5108" spans="1:8" ht="15" hidden="1" thickBot="1">
      <c r="A5108" s="409">
        <v>202203</v>
      </c>
      <c r="B5108" s="416" t="s">
        <v>1150</v>
      </c>
      <c r="C5108" s="417" t="s">
        <v>791</v>
      </c>
      <c r="D5108" s="418" t="s">
        <v>337</v>
      </c>
      <c r="E5108" s="420">
        <v>86354</v>
      </c>
      <c r="F5108" s="413">
        <v>111.01</v>
      </c>
      <c r="G5108" s="414">
        <f t="shared" si="158"/>
        <v>777.89388343392488</v>
      </c>
      <c r="H5108" s="415">
        <f t="shared" si="159"/>
        <v>3.8894694171696242</v>
      </c>
    </row>
    <row r="5109" spans="1:8" ht="15" hidden="1" thickBot="1">
      <c r="A5109" s="409">
        <v>202203</v>
      </c>
      <c r="B5109" s="416" t="s">
        <v>1151</v>
      </c>
      <c r="C5109" s="417" t="s">
        <v>791</v>
      </c>
      <c r="D5109" s="418" t="s">
        <v>339</v>
      </c>
      <c r="E5109" s="420">
        <v>447</v>
      </c>
      <c r="F5109" s="413">
        <v>111.01</v>
      </c>
      <c r="G5109" s="414">
        <f t="shared" si="158"/>
        <v>4.0266642644806776</v>
      </c>
      <c r="H5109" s="415">
        <f t="shared" si="159"/>
        <v>4.0266642644806776</v>
      </c>
    </row>
    <row r="5110" spans="1:8" ht="15" hidden="1" thickBot="1">
      <c r="A5110" s="409">
        <v>202203</v>
      </c>
      <c r="B5110" s="416" t="s">
        <v>1152</v>
      </c>
      <c r="C5110" s="417" t="s">
        <v>791</v>
      </c>
      <c r="D5110" s="418" t="s">
        <v>337</v>
      </c>
      <c r="E5110" s="420">
        <v>78883</v>
      </c>
      <c r="F5110" s="413">
        <v>111.01</v>
      </c>
      <c r="G5110" s="414">
        <f t="shared" si="158"/>
        <v>710.59364021259341</v>
      </c>
      <c r="H5110" s="415">
        <f t="shared" si="159"/>
        <v>3.5529682010629671</v>
      </c>
    </row>
    <row r="5111" spans="1:8" ht="15" hidden="1" thickBot="1">
      <c r="A5111" s="409">
        <v>202203</v>
      </c>
      <c r="B5111" s="416" t="s">
        <v>1153</v>
      </c>
      <c r="C5111" s="417" t="s">
        <v>791</v>
      </c>
      <c r="D5111" s="418" t="s">
        <v>339</v>
      </c>
      <c r="E5111" s="420">
        <v>394</v>
      </c>
      <c r="F5111" s="413">
        <v>111.01</v>
      </c>
      <c r="G5111" s="414">
        <f t="shared" si="158"/>
        <v>3.5492297991171964</v>
      </c>
      <c r="H5111" s="415">
        <f t="shared" si="159"/>
        <v>3.5492297991171964</v>
      </c>
    </row>
    <row r="5112" spans="1:8" ht="15" hidden="1" thickBot="1">
      <c r="A5112" s="409">
        <v>202203</v>
      </c>
      <c r="B5112" s="416" t="s">
        <v>1154</v>
      </c>
      <c r="C5112" s="417" t="s">
        <v>791</v>
      </c>
      <c r="D5112" s="418" t="s">
        <v>337</v>
      </c>
      <c r="E5112" s="420">
        <v>76427</v>
      </c>
      <c r="F5112" s="413">
        <v>111.01</v>
      </c>
      <c r="G5112" s="414">
        <f t="shared" si="158"/>
        <v>688.46950725159888</v>
      </c>
      <c r="H5112" s="415">
        <f t="shared" si="159"/>
        <v>3.4423475362579943</v>
      </c>
    </row>
    <row r="5113" spans="1:8" ht="15" hidden="1" thickBot="1">
      <c r="A5113" s="409">
        <v>202203</v>
      </c>
      <c r="B5113" s="416" t="s">
        <v>1155</v>
      </c>
      <c r="C5113" s="417" t="s">
        <v>791</v>
      </c>
      <c r="D5113" s="418" t="s">
        <v>339</v>
      </c>
      <c r="E5113" s="420">
        <v>382</v>
      </c>
      <c r="F5113" s="413">
        <v>111.01</v>
      </c>
      <c r="G5113" s="414">
        <f t="shared" si="158"/>
        <v>3.4411314296009365</v>
      </c>
      <c r="H5113" s="415">
        <f t="shared" si="159"/>
        <v>3.4411314296009365</v>
      </c>
    </row>
    <row r="5114" spans="1:8" ht="15" hidden="1" thickBot="1">
      <c r="A5114" s="409">
        <v>202203</v>
      </c>
      <c r="B5114" s="416" t="s">
        <v>1156</v>
      </c>
      <c r="C5114" s="417" t="s">
        <v>791</v>
      </c>
      <c r="D5114" s="418" t="s">
        <v>337</v>
      </c>
      <c r="E5114" s="420">
        <v>77117</v>
      </c>
      <c r="F5114" s="413">
        <v>111.01</v>
      </c>
      <c r="G5114" s="414">
        <f t="shared" si="158"/>
        <v>694.68516349878382</v>
      </c>
      <c r="H5114" s="415">
        <f t="shared" si="159"/>
        <v>3.473425817493919</v>
      </c>
    </row>
    <row r="5115" spans="1:8" ht="15" hidden="1" thickBot="1">
      <c r="A5115" s="409">
        <v>202203</v>
      </c>
      <c r="B5115" s="416" t="s">
        <v>1157</v>
      </c>
      <c r="C5115" s="417" t="s">
        <v>791</v>
      </c>
      <c r="D5115" s="418" t="s">
        <v>339</v>
      </c>
      <c r="E5115" s="420">
        <v>386</v>
      </c>
      <c r="F5115" s="413">
        <v>111.01</v>
      </c>
      <c r="G5115" s="414">
        <f t="shared" si="158"/>
        <v>3.4771642194396901</v>
      </c>
      <c r="H5115" s="415">
        <f t="shared" si="159"/>
        <v>3.4771642194396901</v>
      </c>
    </row>
    <row r="5116" spans="1:8" ht="15" hidden="1" thickBot="1">
      <c r="A5116" s="409">
        <v>202203</v>
      </c>
      <c r="B5116" s="416" t="s">
        <v>1158</v>
      </c>
      <c r="C5116" s="417" t="s">
        <v>791</v>
      </c>
      <c r="D5116" s="418" t="s">
        <v>337</v>
      </c>
      <c r="E5116" s="420">
        <v>76024</v>
      </c>
      <c r="F5116" s="413">
        <v>111.01</v>
      </c>
      <c r="G5116" s="414">
        <f t="shared" si="158"/>
        <v>684.83920367534449</v>
      </c>
      <c r="H5116" s="415">
        <f t="shared" si="159"/>
        <v>3.4241960183767226</v>
      </c>
    </row>
    <row r="5117" spans="1:8" ht="15" hidden="1" thickBot="1">
      <c r="A5117" s="409">
        <v>202203</v>
      </c>
      <c r="B5117" s="416" t="s">
        <v>1159</v>
      </c>
      <c r="C5117" s="417" t="s">
        <v>791</v>
      </c>
      <c r="D5117" s="418" t="s">
        <v>337</v>
      </c>
      <c r="E5117" s="420">
        <v>70048</v>
      </c>
      <c r="F5117" s="413">
        <v>111.01</v>
      </c>
      <c r="G5117" s="414">
        <f t="shared" si="158"/>
        <v>631.00621565624715</v>
      </c>
      <c r="H5117" s="415">
        <f t="shared" si="159"/>
        <v>3.1550310782812359</v>
      </c>
    </row>
    <row r="5118" spans="1:8" ht="15" hidden="1" thickBot="1">
      <c r="A5118" s="409">
        <v>202203</v>
      </c>
      <c r="B5118" s="416" t="s">
        <v>1160</v>
      </c>
      <c r="C5118" s="417" t="s">
        <v>791</v>
      </c>
      <c r="D5118" s="418" t="s">
        <v>339</v>
      </c>
      <c r="E5118" s="420">
        <v>350</v>
      </c>
      <c r="F5118" s="413">
        <v>111.01</v>
      </c>
      <c r="G5118" s="414">
        <f t="shared" si="158"/>
        <v>3.1528691108909106</v>
      </c>
      <c r="H5118" s="415">
        <f t="shared" si="159"/>
        <v>3.1528691108909106</v>
      </c>
    </row>
    <row r="5119" spans="1:8" ht="15" hidden="1" thickBot="1">
      <c r="A5119" s="409">
        <v>202203</v>
      </c>
      <c r="B5119" s="416" t="s">
        <v>1161</v>
      </c>
      <c r="C5119" s="417" t="s">
        <v>791</v>
      </c>
      <c r="D5119" s="418" t="s">
        <v>337</v>
      </c>
      <c r="E5119" s="420">
        <v>84015</v>
      </c>
      <c r="F5119" s="413">
        <v>111.01</v>
      </c>
      <c r="G5119" s="414">
        <f t="shared" si="158"/>
        <v>756.82370957571391</v>
      </c>
      <c r="H5119" s="415">
        <f t="shared" si="159"/>
        <v>3.7841185478785695</v>
      </c>
    </row>
    <row r="5120" spans="1:8" ht="15" hidden="1" thickBot="1">
      <c r="A5120" s="409">
        <v>202203</v>
      </c>
      <c r="B5120" s="416" t="s">
        <v>1162</v>
      </c>
      <c r="C5120" s="417" t="s">
        <v>791</v>
      </c>
      <c r="D5120" s="418" t="s">
        <v>339</v>
      </c>
      <c r="E5120" s="420">
        <v>420</v>
      </c>
      <c r="F5120" s="413">
        <v>111.01</v>
      </c>
      <c r="G5120" s="414">
        <f t="shared" si="158"/>
        <v>3.7834429330690926</v>
      </c>
      <c r="H5120" s="415">
        <f t="shared" si="159"/>
        <v>3.7834429330690926</v>
      </c>
    </row>
    <row r="5121" spans="1:8" ht="15" hidden="1" thickBot="1">
      <c r="A5121" s="409">
        <v>202203</v>
      </c>
      <c r="B5121" s="416" t="s">
        <v>1163</v>
      </c>
      <c r="C5121" s="417" t="s">
        <v>791</v>
      </c>
      <c r="D5121" s="418" t="s">
        <v>337</v>
      </c>
      <c r="E5121" s="420">
        <v>90182</v>
      </c>
      <c r="F5121" s="413">
        <v>111.01</v>
      </c>
      <c r="G5121" s="414">
        <f t="shared" si="158"/>
        <v>812.37726330961175</v>
      </c>
      <c r="H5121" s="415">
        <f t="shared" si="159"/>
        <v>4.0618863165480583</v>
      </c>
    </row>
    <row r="5122" spans="1:8" ht="15" hidden="1" thickBot="1">
      <c r="A5122" s="409">
        <v>202203</v>
      </c>
      <c r="B5122" s="416" t="s">
        <v>1164</v>
      </c>
      <c r="C5122" s="417" t="s">
        <v>791</v>
      </c>
      <c r="D5122" s="418" t="s">
        <v>337</v>
      </c>
      <c r="E5122" s="420">
        <v>70944</v>
      </c>
      <c r="F5122" s="413">
        <v>111.01</v>
      </c>
      <c r="G5122" s="414">
        <f t="shared" ref="G5122:G5185" si="160">+E5122/F5122</f>
        <v>639.07756058012785</v>
      </c>
      <c r="H5122" s="415">
        <f t="shared" ref="H5122:H5185" si="161">IF(D5122="TB",G5122/200,IF(D5122="LT",G5122,"VER"))</f>
        <v>3.1953878029006391</v>
      </c>
    </row>
    <row r="5123" spans="1:8" ht="15" hidden="1" thickBot="1">
      <c r="A5123" s="409">
        <v>202203</v>
      </c>
      <c r="B5123" s="416" t="s">
        <v>1165</v>
      </c>
      <c r="C5123" s="417" t="s">
        <v>791</v>
      </c>
      <c r="D5123" s="418" t="s">
        <v>339</v>
      </c>
      <c r="E5123" s="420">
        <v>355</v>
      </c>
      <c r="F5123" s="413">
        <v>111.01</v>
      </c>
      <c r="G5123" s="414">
        <f t="shared" si="160"/>
        <v>3.197910098189352</v>
      </c>
      <c r="H5123" s="415">
        <f t="shared" si="161"/>
        <v>3.197910098189352</v>
      </c>
    </row>
    <row r="5124" spans="1:8" ht="15" hidden="1" thickBot="1">
      <c r="A5124" s="409">
        <v>202203</v>
      </c>
      <c r="B5124" s="416" t="s">
        <v>1166</v>
      </c>
      <c r="C5124" s="417" t="s">
        <v>791</v>
      </c>
      <c r="D5124" s="418" t="s">
        <v>337</v>
      </c>
      <c r="E5124" s="420">
        <v>68458</v>
      </c>
      <c r="F5124" s="413">
        <v>111.01</v>
      </c>
      <c r="G5124" s="414">
        <f t="shared" si="160"/>
        <v>616.68318169534268</v>
      </c>
      <c r="H5124" s="415">
        <f t="shared" si="161"/>
        <v>3.0834159084767134</v>
      </c>
    </row>
    <row r="5125" spans="1:8" ht="15" hidden="1" thickBot="1">
      <c r="A5125" s="409">
        <v>202203</v>
      </c>
      <c r="B5125" s="416" t="s">
        <v>1167</v>
      </c>
      <c r="C5125" s="417" t="s">
        <v>791</v>
      </c>
      <c r="D5125" s="418" t="s">
        <v>337</v>
      </c>
      <c r="E5125" s="420">
        <v>63393</v>
      </c>
      <c r="F5125" s="413">
        <v>111.01</v>
      </c>
      <c r="G5125" s="414">
        <f t="shared" si="160"/>
        <v>571.05666156202142</v>
      </c>
      <c r="H5125" s="415">
        <f t="shared" si="161"/>
        <v>2.8552833078101072</v>
      </c>
    </row>
    <row r="5126" spans="1:8" ht="15" hidden="1" thickBot="1">
      <c r="A5126" s="409">
        <v>202203</v>
      </c>
      <c r="B5126" s="416" t="s">
        <v>1168</v>
      </c>
      <c r="C5126" s="417" t="s">
        <v>791</v>
      </c>
      <c r="D5126" s="418" t="s">
        <v>337</v>
      </c>
      <c r="E5126" s="420">
        <v>83561</v>
      </c>
      <c r="F5126" s="413">
        <v>111.01</v>
      </c>
      <c r="G5126" s="414">
        <f t="shared" si="160"/>
        <v>752.73398792901537</v>
      </c>
      <c r="H5126" s="415">
        <f t="shared" si="161"/>
        <v>3.763669939645077</v>
      </c>
    </row>
    <row r="5127" spans="1:8" ht="15" hidden="1" thickBot="1">
      <c r="A5127" s="409">
        <v>202203</v>
      </c>
      <c r="B5127" s="416" t="s">
        <v>1169</v>
      </c>
      <c r="C5127" s="417" t="s">
        <v>791</v>
      </c>
      <c r="D5127" s="418" t="s">
        <v>339</v>
      </c>
      <c r="E5127" s="420">
        <v>418</v>
      </c>
      <c r="F5127" s="413">
        <v>111.01</v>
      </c>
      <c r="G5127" s="414">
        <f t="shared" si="160"/>
        <v>3.7654265381497161</v>
      </c>
      <c r="H5127" s="415">
        <f t="shared" si="161"/>
        <v>3.7654265381497161</v>
      </c>
    </row>
    <row r="5128" spans="1:8" ht="15" hidden="1" thickBot="1">
      <c r="A5128" s="409">
        <v>202203</v>
      </c>
      <c r="B5128" s="416" t="s">
        <v>1170</v>
      </c>
      <c r="C5128" s="417" t="s">
        <v>791</v>
      </c>
      <c r="D5128" s="418" t="s">
        <v>337</v>
      </c>
      <c r="E5128" s="420">
        <v>71235</v>
      </c>
      <c r="F5128" s="413">
        <v>111.01</v>
      </c>
      <c r="G5128" s="414">
        <f t="shared" si="160"/>
        <v>641.69894604089723</v>
      </c>
      <c r="H5128" s="415">
        <f t="shared" si="161"/>
        <v>3.2084947302044862</v>
      </c>
    </row>
    <row r="5129" spans="1:8" ht="15" hidden="1" thickBot="1">
      <c r="A5129" s="409">
        <v>202203</v>
      </c>
      <c r="B5129" s="416" t="s">
        <v>1171</v>
      </c>
      <c r="C5129" s="417" t="s">
        <v>791</v>
      </c>
      <c r="D5129" s="418" t="s">
        <v>337</v>
      </c>
      <c r="E5129" s="420">
        <v>73122</v>
      </c>
      <c r="F5129" s="413">
        <v>111.01</v>
      </c>
      <c r="G5129" s="414">
        <f t="shared" si="160"/>
        <v>658.69741464732908</v>
      </c>
      <c r="H5129" s="415">
        <f t="shared" si="161"/>
        <v>3.2934870732366455</v>
      </c>
    </row>
    <row r="5130" spans="1:8" ht="15" hidden="1" thickBot="1">
      <c r="A5130" s="409">
        <v>202203</v>
      </c>
      <c r="B5130" s="416" t="s">
        <v>1172</v>
      </c>
      <c r="C5130" s="417" t="s">
        <v>791</v>
      </c>
      <c r="D5130" s="418" t="s">
        <v>339</v>
      </c>
      <c r="E5130" s="420">
        <v>366</v>
      </c>
      <c r="F5130" s="413">
        <v>111.01</v>
      </c>
      <c r="G5130" s="414">
        <f t="shared" si="160"/>
        <v>3.2970002702459236</v>
      </c>
      <c r="H5130" s="415">
        <f t="shared" si="161"/>
        <v>3.2970002702459236</v>
      </c>
    </row>
    <row r="5131" spans="1:8" ht="15" hidden="1" thickBot="1">
      <c r="A5131" s="409">
        <v>202203</v>
      </c>
      <c r="B5131" s="416" t="s">
        <v>1173</v>
      </c>
      <c r="C5131" s="417" t="s">
        <v>791</v>
      </c>
      <c r="D5131" s="418" t="s">
        <v>339</v>
      </c>
      <c r="E5131" s="420">
        <v>356</v>
      </c>
      <c r="F5131" s="413">
        <v>111.01</v>
      </c>
      <c r="G5131" s="414">
        <f t="shared" si="160"/>
        <v>3.2069182956490403</v>
      </c>
      <c r="H5131" s="415">
        <f t="shared" si="161"/>
        <v>3.2069182956490403</v>
      </c>
    </row>
    <row r="5132" spans="1:8" ht="15" hidden="1" thickBot="1">
      <c r="A5132" s="409">
        <v>202203</v>
      </c>
      <c r="B5132" s="416" t="s">
        <v>1174</v>
      </c>
      <c r="C5132" s="417" t="s">
        <v>791</v>
      </c>
      <c r="D5132" s="418" t="s">
        <v>337</v>
      </c>
      <c r="E5132" s="420">
        <v>82227</v>
      </c>
      <c r="F5132" s="413">
        <v>111.01</v>
      </c>
      <c r="G5132" s="414">
        <f t="shared" si="160"/>
        <v>740.7170525177911</v>
      </c>
      <c r="H5132" s="415">
        <f t="shared" si="161"/>
        <v>3.7035852625889554</v>
      </c>
    </row>
    <row r="5133" spans="1:8" ht="15" hidden="1" thickBot="1">
      <c r="A5133" s="409">
        <v>202203</v>
      </c>
      <c r="B5133" s="416" t="s">
        <v>1175</v>
      </c>
      <c r="C5133" s="417" t="s">
        <v>791</v>
      </c>
      <c r="D5133" s="418" t="s">
        <v>337</v>
      </c>
      <c r="E5133" s="420">
        <v>71985</v>
      </c>
      <c r="F5133" s="413">
        <v>111.01</v>
      </c>
      <c r="G5133" s="414">
        <f t="shared" si="160"/>
        <v>648.45509413566344</v>
      </c>
      <c r="H5133" s="415">
        <f t="shared" si="161"/>
        <v>3.242275470678317</v>
      </c>
    </row>
    <row r="5134" spans="1:8" ht="15" hidden="1" thickBot="1">
      <c r="A5134" s="409">
        <v>202203</v>
      </c>
      <c r="B5134" s="416" t="s">
        <v>1176</v>
      </c>
      <c r="C5134" s="417" t="s">
        <v>791</v>
      </c>
      <c r="D5134" s="418" t="s">
        <v>337</v>
      </c>
      <c r="E5134" s="420">
        <v>84898</v>
      </c>
      <c r="F5134" s="413">
        <v>111.01</v>
      </c>
      <c r="G5134" s="414">
        <f t="shared" si="160"/>
        <v>764.77794793261864</v>
      </c>
      <c r="H5134" s="415">
        <f t="shared" si="161"/>
        <v>3.8238897396630933</v>
      </c>
    </row>
    <row r="5135" spans="1:8" ht="15" hidden="1" thickBot="1">
      <c r="A5135" s="409">
        <v>202203</v>
      </c>
      <c r="B5135" s="416" t="s">
        <v>1177</v>
      </c>
      <c r="C5135" s="417" t="s">
        <v>791</v>
      </c>
      <c r="D5135" s="418" t="s">
        <v>337</v>
      </c>
      <c r="E5135" s="420">
        <v>64915</v>
      </c>
      <c r="F5135" s="413">
        <v>111.01</v>
      </c>
      <c r="G5135" s="414">
        <f t="shared" si="160"/>
        <v>584.76713809566706</v>
      </c>
      <c r="H5135" s="415">
        <f t="shared" si="161"/>
        <v>2.9238356904783354</v>
      </c>
    </row>
    <row r="5136" spans="1:8" ht="15" hidden="1" thickBot="1">
      <c r="A5136" s="409">
        <v>202203</v>
      </c>
      <c r="B5136" s="416" t="s">
        <v>1178</v>
      </c>
      <c r="C5136" s="417" t="s">
        <v>791</v>
      </c>
      <c r="D5136" s="418" t="s">
        <v>339</v>
      </c>
      <c r="E5136" s="420">
        <v>325</v>
      </c>
      <c r="F5136" s="413">
        <v>111.01</v>
      </c>
      <c r="G5136" s="414">
        <f t="shared" si="160"/>
        <v>2.9276641743987026</v>
      </c>
      <c r="H5136" s="415">
        <f t="shared" si="161"/>
        <v>2.9276641743987026</v>
      </c>
    </row>
    <row r="5137" spans="1:8" ht="15" hidden="1" thickBot="1">
      <c r="A5137" s="409">
        <v>202203</v>
      </c>
      <c r="B5137" s="416" t="s">
        <v>1179</v>
      </c>
      <c r="C5137" s="417" t="s">
        <v>791</v>
      </c>
      <c r="D5137" s="418" t="s">
        <v>339</v>
      </c>
      <c r="E5137" s="420">
        <v>424</v>
      </c>
      <c r="F5137" s="413">
        <v>111.01</v>
      </c>
      <c r="G5137" s="414">
        <f t="shared" si="160"/>
        <v>3.8194757229078458</v>
      </c>
      <c r="H5137" s="415">
        <f t="shared" si="161"/>
        <v>3.8194757229078458</v>
      </c>
    </row>
    <row r="5138" spans="1:8" ht="15" hidden="1" thickBot="1">
      <c r="A5138" s="409">
        <v>202203</v>
      </c>
      <c r="B5138" s="416" t="s">
        <v>1180</v>
      </c>
      <c r="C5138" s="417" t="s">
        <v>791</v>
      </c>
      <c r="D5138" s="418" t="s">
        <v>337</v>
      </c>
      <c r="E5138" s="420">
        <v>94419</v>
      </c>
      <c r="F5138" s="413">
        <v>111.01</v>
      </c>
      <c r="G5138" s="414">
        <f t="shared" si="160"/>
        <v>850.54499594631113</v>
      </c>
      <c r="H5138" s="415">
        <f t="shared" si="161"/>
        <v>4.2527249797315561</v>
      </c>
    </row>
    <row r="5139" spans="1:8" ht="15" hidden="1" thickBot="1">
      <c r="A5139" s="409">
        <v>202203</v>
      </c>
      <c r="B5139" s="416" t="s">
        <v>1181</v>
      </c>
      <c r="C5139" s="417" t="s">
        <v>791</v>
      </c>
      <c r="D5139" s="418" t="s">
        <v>339</v>
      </c>
      <c r="E5139" s="420">
        <v>472</v>
      </c>
      <c r="F5139" s="413">
        <v>111.01</v>
      </c>
      <c r="G5139" s="414">
        <f t="shared" si="160"/>
        <v>4.2518692009728856</v>
      </c>
      <c r="H5139" s="415">
        <f t="shared" si="161"/>
        <v>4.2518692009728856</v>
      </c>
    </row>
    <row r="5140" spans="1:8" ht="15" hidden="1" thickBot="1">
      <c r="A5140" s="409">
        <v>202203</v>
      </c>
      <c r="B5140" s="416" t="s">
        <v>1182</v>
      </c>
      <c r="C5140" s="417" t="s">
        <v>791</v>
      </c>
      <c r="D5140" s="418" t="s">
        <v>337</v>
      </c>
      <c r="E5140" s="420">
        <v>77472</v>
      </c>
      <c r="F5140" s="413">
        <v>111.01</v>
      </c>
      <c r="G5140" s="414">
        <f t="shared" si="160"/>
        <v>697.88307359697319</v>
      </c>
      <c r="H5140" s="415">
        <f t="shared" si="161"/>
        <v>3.4894153679848658</v>
      </c>
    </row>
    <row r="5141" spans="1:8" ht="15" hidden="1" thickBot="1">
      <c r="A5141" s="409">
        <v>202203</v>
      </c>
      <c r="B5141" s="416" t="s">
        <v>1183</v>
      </c>
      <c r="C5141" s="417" t="s">
        <v>791</v>
      </c>
      <c r="D5141" s="418" t="s">
        <v>339</v>
      </c>
      <c r="E5141" s="420">
        <v>387</v>
      </c>
      <c r="F5141" s="413">
        <v>111.01</v>
      </c>
      <c r="G5141" s="414">
        <f t="shared" si="160"/>
        <v>3.4861724168993784</v>
      </c>
      <c r="H5141" s="415">
        <f t="shared" si="161"/>
        <v>3.4861724168993784</v>
      </c>
    </row>
    <row r="5142" spans="1:8" ht="15" hidden="1" thickBot="1">
      <c r="A5142" s="409">
        <v>202203</v>
      </c>
      <c r="B5142" s="416" t="s">
        <v>1184</v>
      </c>
      <c r="C5142" s="417" t="s">
        <v>791</v>
      </c>
      <c r="D5142" s="418" t="s">
        <v>337</v>
      </c>
      <c r="E5142" s="420">
        <v>91344</v>
      </c>
      <c r="F5142" s="413">
        <v>111.01</v>
      </c>
      <c r="G5142" s="414">
        <f t="shared" si="160"/>
        <v>822.84478875776949</v>
      </c>
      <c r="H5142" s="415">
        <f t="shared" si="161"/>
        <v>4.114223943788847</v>
      </c>
    </row>
    <row r="5143" spans="1:8" ht="15" hidden="1" thickBot="1">
      <c r="A5143" s="409">
        <v>202203</v>
      </c>
      <c r="B5143" s="416" t="s">
        <v>1185</v>
      </c>
      <c r="C5143" s="417" t="s">
        <v>791</v>
      </c>
      <c r="D5143" s="418" t="s">
        <v>339</v>
      </c>
      <c r="E5143" s="420">
        <v>457</v>
      </c>
      <c r="F5143" s="413">
        <v>111.01</v>
      </c>
      <c r="G5143" s="414">
        <f t="shared" si="160"/>
        <v>4.1167462390775604</v>
      </c>
      <c r="H5143" s="415">
        <f t="shared" si="161"/>
        <v>4.1167462390775604</v>
      </c>
    </row>
    <row r="5144" spans="1:8" ht="15" hidden="1" thickBot="1">
      <c r="A5144" s="409">
        <v>202203</v>
      </c>
      <c r="B5144" s="416" t="s">
        <v>1186</v>
      </c>
      <c r="C5144" s="417" t="s">
        <v>791</v>
      </c>
      <c r="D5144" s="418" t="s">
        <v>337</v>
      </c>
      <c r="E5144" s="420">
        <v>105167</v>
      </c>
      <c r="F5144" s="413">
        <v>111.01</v>
      </c>
      <c r="G5144" s="414">
        <f t="shared" si="160"/>
        <v>947.36510224304118</v>
      </c>
      <c r="H5144" s="415">
        <f t="shared" si="161"/>
        <v>4.7368255112152058</v>
      </c>
    </row>
    <row r="5145" spans="1:8" ht="15" hidden="1" thickBot="1">
      <c r="A5145" s="409">
        <v>202203</v>
      </c>
      <c r="B5145" s="416" t="s">
        <v>1187</v>
      </c>
      <c r="C5145" s="417" t="s">
        <v>791</v>
      </c>
      <c r="D5145" s="418" t="s">
        <v>337</v>
      </c>
      <c r="E5145" s="420">
        <v>57144</v>
      </c>
      <c r="F5145" s="413">
        <v>111.01</v>
      </c>
      <c r="G5145" s="414">
        <f t="shared" si="160"/>
        <v>514.76443563642908</v>
      </c>
      <c r="H5145" s="415">
        <f t="shared" si="161"/>
        <v>2.5738221781821453</v>
      </c>
    </row>
    <row r="5146" spans="1:8" ht="15" hidden="1" thickBot="1">
      <c r="A5146" s="409">
        <v>202203</v>
      </c>
      <c r="B5146" s="416" t="s">
        <v>1188</v>
      </c>
      <c r="C5146" s="417" t="s">
        <v>791</v>
      </c>
      <c r="D5146" s="418" t="s">
        <v>339</v>
      </c>
      <c r="E5146" s="420">
        <v>286</v>
      </c>
      <c r="F5146" s="413">
        <v>111.01</v>
      </c>
      <c r="G5146" s="414">
        <f t="shared" si="160"/>
        <v>2.5763444734708583</v>
      </c>
      <c r="H5146" s="415">
        <f t="shared" si="161"/>
        <v>2.5763444734708583</v>
      </c>
    </row>
    <row r="5147" spans="1:8" ht="15" hidden="1" thickBot="1">
      <c r="A5147" s="409">
        <v>202203</v>
      </c>
      <c r="B5147" s="416" t="s">
        <v>1189</v>
      </c>
      <c r="C5147" s="417" t="s">
        <v>791</v>
      </c>
      <c r="D5147" s="418" t="s">
        <v>337</v>
      </c>
      <c r="E5147" s="420">
        <v>62457</v>
      </c>
      <c r="F5147" s="413">
        <v>111.01</v>
      </c>
      <c r="G5147" s="414">
        <f t="shared" si="160"/>
        <v>562.62498873975312</v>
      </c>
      <c r="H5147" s="415">
        <f t="shared" si="161"/>
        <v>2.8131249436987655</v>
      </c>
    </row>
    <row r="5148" spans="1:8" ht="15" hidden="1" thickBot="1">
      <c r="A5148" s="409">
        <v>202203</v>
      </c>
      <c r="B5148" s="416" t="s">
        <v>1190</v>
      </c>
      <c r="C5148" s="417" t="s">
        <v>791</v>
      </c>
      <c r="D5148" s="418" t="s">
        <v>339</v>
      </c>
      <c r="E5148" s="420">
        <v>312</v>
      </c>
      <c r="F5148" s="413">
        <v>111.01</v>
      </c>
      <c r="G5148" s="414">
        <f t="shared" si="160"/>
        <v>2.8105576074227545</v>
      </c>
      <c r="H5148" s="415">
        <f t="shared" si="161"/>
        <v>2.8105576074227545</v>
      </c>
    </row>
    <row r="5149" spans="1:8" ht="15" hidden="1" thickBot="1">
      <c r="A5149" s="409">
        <v>202203</v>
      </c>
      <c r="B5149" s="416" t="s">
        <v>1191</v>
      </c>
      <c r="C5149" s="417" t="s">
        <v>791</v>
      </c>
      <c r="D5149" s="418" t="s">
        <v>339</v>
      </c>
      <c r="E5149" s="420">
        <v>0.01</v>
      </c>
      <c r="F5149" s="413">
        <v>111.01</v>
      </c>
      <c r="G5149" s="414">
        <f t="shared" si="160"/>
        <v>9.0081974596883157E-5</v>
      </c>
      <c r="H5149" s="415">
        <f t="shared" si="161"/>
        <v>9.0081974596883157E-5</v>
      </c>
    </row>
    <row r="5150" spans="1:8" ht="15" hidden="1" thickBot="1">
      <c r="A5150" s="409">
        <v>202203</v>
      </c>
      <c r="B5150" s="416" t="s">
        <v>1192</v>
      </c>
      <c r="C5150" s="417" t="s">
        <v>791</v>
      </c>
      <c r="D5150" s="418" t="s">
        <v>337</v>
      </c>
      <c r="E5150" s="420">
        <v>67783</v>
      </c>
      <c r="F5150" s="413">
        <v>111.01</v>
      </c>
      <c r="G5150" s="414">
        <f t="shared" si="160"/>
        <v>610.60264841005312</v>
      </c>
      <c r="H5150" s="415">
        <f t="shared" si="161"/>
        <v>3.0530132420502656</v>
      </c>
    </row>
    <row r="5151" spans="1:8" ht="15" hidden="1" thickBot="1">
      <c r="A5151" s="409">
        <v>202203</v>
      </c>
      <c r="B5151" s="416" t="s">
        <v>1193</v>
      </c>
      <c r="C5151" s="417" t="s">
        <v>791</v>
      </c>
      <c r="D5151" s="418" t="s">
        <v>339</v>
      </c>
      <c r="E5151" s="420">
        <v>339</v>
      </c>
      <c r="F5151" s="413">
        <v>111.01</v>
      </c>
      <c r="G5151" s="414">
        <f t="shared" si="160"/>
        <v>3.053778938834339</v>
      </c>
      <c r="H5151" s="415">
        <f t="shared" si="161"/>
        <v>3.053778938834339</v>
      </c>
    </row>
    <row r="5152" spans="1:8" ht="15" hidden="1" thickBot="1">
      <c r="A5152" s="409">
        <v>202203</v>
      </c>
      <c r="B5152" s="416" t="s">
        <v>1194</v>
      </c>
      <c r="C5152" s="417" t="s">
        <v>791</v>
      </c>
      <c r="D5152" s="418" t="s">
        <v>337</v>
      </c>
      <c r="E5152" s="420">
        <v>82474</v>
      </c>
      <c r="F5152" s="413">
        <v>111.01</v>
      </c>
      <c r="G5152" s="414">
        <f t="shared" si="160"/>
        <v>742.94207729033417</v>
      </c>
      <c r="H5152" s="415">
        <f t="shared" si="161"/>
        <v>3.7147103864516708</v>
      </c>
    </row>
    <row r="5153" spans="1:8" ht="15" hidden="1" thickBot="1">
      <c r="A5153" s="409">
        <v>202203</v>
      </c>
      <c r="B5153" s="416" t="s">
        <v>1195</v>
      </c>
      <c r="C5153" s="417" t="s">
        <v>791</v>
      </c>
      <c r="D5153" s="418" t="s">
        <v>339</v>
      </c>
      <c r="E5153" s="420">
        <v>412</v>
      </c>
      <c r="F5153" s="413">
        <v>111.01</v>
      </c>
      <c r="G5153" s="414">
        <f t="shared" si="160"/>
        <v>3.7113773533915864</v>
      </c>
      <c r="H5153" s="415">
        <f t="shared" si="161"/>
        <v>3.7113773533915864</v>
      </c>
    </row>
    <row r="5154" spans="1:8" ht="15" hidden="1" thickBot="1">
      <c r="A5154" s="409">
        <v>202203</v>
      </c>
      <c r="B5154" s="416" t="s">
        <v>1196</v>
      </c>
      <c r="C5154" s="417" t="s">
        <v>791</v>
      </c>
      <c r="D5154" s="418" t="s">
        <v>337</v>
      </c>
      <c r="E5154" s="420">
        <v>52367</v>
      </c>
      <c r="F5154" s="413">
        <v>111.01</v>
      </c>
      <c r="G5154" s="414">
        <f t="shared" si="160"/>
        <v>471.73227637149802</v>
      </c>
      <c r="H5154" s="415">
        <f t="shared" si="161"/>
        <v>2.3586613818574902</v>
      </c>
    </row>
    <row r="5155" spans="1:8" ht="15" hidden="1" thickBot="1">
      <c r="A5155" s="409">
        <v>202203</v>
      </c>
      <c r="B5155" s="416" t="s">
        <v>1197</v>
      </c>
      <c r="C5155" s="417" t="s">
        <v>791</v>
      </c>
      <c r="D5155" s="418" t="s">
        <v>339</v>
      </c>
      <c r="E5155" s="420">
        <v>262</v>
      </c>
      <c r="F5155" s="413">
        <v>111.01</v>
      </c>
      <c r="G5155" s="414">
        <f t="shared" si="160"/>
        <v>2.3601477344383386</v>
      </c>
      <c r="H5155" s="415">
        <f t="shared" si="161"/>
        <v>2.3601477344383386</v>
      </c>
    </row>
    <row r="5156" spans="1:8" ht="15" hidden="1" thickBot="1">
      <c r="A5156" s="409">
        <v>202203</v>
      </c>
      <c r="B5156" s="416" t="s">
        <v>1198</v>
      </c>
      <c r="C5156" s="417" t="s">
        <v>791</v>
      </c>
      <c r="D5156" s="418" t="s">
        <v>337</v>
      </c>
      <c r="E5156" s="420">
        <v>69525</v>
      </c>
      <c r="F5156" s="413">
        <v>111.01</v>
      </c>
      <c r="G5156" s="414">
        <f t="shared" si="160"/>
        <v>626.2949283848302</v>
      </c>
      <c r="H5156" s="415">
        <f t="shared" si="161"/>
        <v>3.131474641924151</v>
      </c>
    </row>
    <row r="5157" spans="1:8" ht="15" hidden="1" thickBot="1">
      <c r="A5157" s="409">
        <v>202203</v>
      </c>
      <c r="B5157" s="416" t="s">
        <v>1199</v>
      </c>
      <c r="C5157" s="417" t="s">
        <v>791</v>
      </c>
      <c r="D5157" s="418" t="s">
        <v>339</v>
      </c>
      <c r="E5157" s="420">
        <v>348</v>
      </c>
      <c r="F5157" s="413">
        <v>111.01</v>
      </c>
      <c r="G5157" s="414">
        <f t="shared" si="160"/>
        <v>3.134852715971534</v>
      </c>
      <c r="H5157" s="415">
        <f t="shared" si="161"/>
        <v>3.134852715971534</v>
      </c>
    </row>
    <row r="5158" spans="1:8" ht="15" hidden="1" thickBot="1">
      <c r="A5158" s="409">
        <v>202203</v>
      </c>
      <c r="B5158" s="416" t="s">
        <v>1200</v>
      </c>
      <c r="C5158" s="417" t="s">
        <v>791</v>
      </c>
      <c r="D5158" s="418" t="s">
        <v>337</v>
      </c>
      <c r="E5158" s="420">
        <v>93191</v>
      </c>
      <c r="F5158" s="413">
        <v>111.01</v>
      </c>
      <c r="G5158" s="414">
        <f t="shared" si="160"/>
        <v>839.48292946581387</v>
      </c>
      <c r="H5158" s="415">
        <f t="shared" si="161"/>
        <v>4.1974146473290697</v>
      </c>
    </row>
    <row r="5159" spans="1:8" ht="15" hidden="1" thickBot="1">
      <c r="A5159" s="409">
        <v>202203</v>
      </c>
      <c r="B5159" s="416" t="s">
        <v>1201</v>
      </c>
      <c r="C5159" s="417" t="s">
        <v>791</v>
      </c>
      <c r="D5159" s="418" t="s">
        <v>339</v>
      </c>
      <c r="E5159" s="420">
        <v>466</v>
      </c>
      <c r="F5159" s="413">
        <v>111.01</v>
      </c>
      <c r="G5159" s="414">
        <f t="shared" si="160"/>
        <v>4.197820016214755</v>
      </c>
      <c r="H5159" s="415">
        <f t="shared" si="161"/>
        <v>4.197820016214755</v>
      </c>
    </row>
    <row r="5160" spans="1:8" ht="15" hidden="1" thickBot="1">
      <c r="A5160" s="409">
        <v>202203</v>
      </c>
      <c r="B5160" s="416" t="s">
        <v>1202</v>
      </c>
      <c r="C5160" s="417" t="s">
        <v>791</v>
      </c>
      <c r="D5160" s="418" t="s">
        <v>337</v>
      </c>
      <c r="E5160" s="420">
        <v>75972</v>
      </c>
      <c r="F5160" s="413">
        <v>111.01</v>
      </c>
      <c r="G5160" s="414">
        <f t="shared" si="160"/>
        <v>684.37077740744076</v>
      </c>
      <c r="H5160" s="415">
        <f t="shared" si="161"/>
        <v>3.4218538870372037</v>
      </c>
    </row>
    <row r="5161" spans="1:8" ht="15" hidden="1" thickBot="1">
      <c r="A5161" s="409">
        <v>202203</v>
      </c>
      <c r="B5161" s="416" t="s">
        <v>1203</v>
      </c>
      <c r="C5161" s="417" t="s">
        <v>791</v>
      </c>
      <c r="D5161" s="418" t="s">
        <v>339</v>
      </c>
      <c r="E5161" s="420">
        <v>380</v>
      </c>
      <c r="F5161" s="413">
        <v>111.01</v>
      </c>
      <c r="G5161" s="414">
        <f t="shared" si="160"/>
        <v>3.42311503468156</v>
      </c>
      <c r="H5161" s="415">
        <f t="shared" si="161"/>
        <v>3.42311503468156</v>
      </c>
    </row>
    <row r="5162" spans="1:8" ht="15" hidden="1" thickBot="1">
      <c r="A5162" s="409">
        <v>202203</v>
      </c>
      <c r="B5162" s="416" t="s">
        <v>1204</v>
      </c>
      <c r="C5162" s="417" t="s">
        <v>791</v>
      </c>
      <c r="D5162" s="418" t="s">
        <v>337</v>
      </c>
      <c r="E5162" s="420">
        <v>50314</v>
      </c>
      <c r="F5162" s="413">
        <v>111.01</v>
      </c>
      <c r="G5162" s="414">
        <f t="shared" si="160"/>
        <v>453.23844698675794</v>
      </c>
      <c r="H5162" s="415">
        <f t="shared" si="161"/>
        <v>2.2661922349337895</v>
      </c>
    </row>
    <row r="5163" spans="1:8" ht="15" hidden="1" thickBot="1">
      <c r="A5163" s="409">
        <v>202203</v>
      </c>
      <c r="B5163" s="416" t="s">
        <v>1205</v>
      </c>
      <c r="C5163" s="417" t="s">
        <v>791</v>
      </c>
      <c r="D5163" s="418" t="s">
        <v>339</v>
      </c>
      <c r="E5163" s="420">
        <v>252</v>
      </c>
      <c r="F5163" s="413">
        <v>111.01</v>
      </c>
      <c r="G5163" s="414">
        <f t="shared" si="160"/>
        <v>2.2700657598414558</v>
      </c>
      <c r="H5163" s="415">
        <f t="shared" si="161"/>
        <v>2.2700657598414558</v>
      </c>
    </row>
    <row r="5164" spans="1:8" ht="15" hidden="1" thickBot="1">
      <c r="A5164" s="409">
        <v>202203</v>
      </c>
      <c r="B5164" s="416" t="s">
        <v>1206</v>
      </c>
      <c r="C5164" s="417" t="s">
        <v>791</v>
      </c>
      <c r="D5164" s="418" t="s">
        <v>337</v>
      </c>
      <c r="E5164" s="420">
        <v>75706</v>
      </c>
      <c r="F5164" s="413">
        <v>111.01</v>
      </c>
      <c r="G5164" s="414">
        <f t="shared" si="160"/>
        <v>681.9745968831636</v>
      </c>
      <c r="H5164" s="415">
        <f t="shared" si="161"/>
        <v>3.4098729844158182</v>
      </c>
    </row>
    <row r="5165" spans="1:8" ht="15" hidden="1" thickBot="1">
      <c r="A5165" s="409">
        <v>202203</v>
      </c>
      <c r="B5165" s="416" t="s">
        <v>1207</v>
      </c>
      <c r="C5165" s="417" t="s">
        <v>791</v>
      </c>
      <c r="D5165" s="418" t="s">
        <v>339</v>
      </c>
      <c r="E5165" s="420">
        <v>379</v>
      </c>
      <c r="F5165" s="413">
        <v>111.01</v>
      </c>
      <c r="G5165" s="414">
        <f t="shared" si="160"/>
        <v>3.4141068372218717</v>
      </c>
      <c r="H5165" s="415">
        <f t="shared" si="161"/>
        <v>3.4141068372218717</v>
      </c>
    </row>
    <row r="5166" spans="1:8" ht="15" hidden="1" thickBot="1">
      <c r="A5166" s="409">
        <v>202203</v>
      </c>
      <c r="B5166" s="416" t="s">
        <v>1208</v>
      </c>
      <c r="C5166" s="417" t="s">
        <v>791</v>
      </c>
      <c r="D5166" s="418" t="s">
        <v>337</v>
      </c>
      <c r="E5166" s="420">
        <v>69707</v>
      </c>
      <c r="F5166" s="413">
        <v>111.01</v>
      </c>
      <c r="G5166" s="414">
        <f t="shared" si="160"/>
        <v>627.93442032249345</v>
      </c>
      <c r="H5166" s="415">
        <f t="shared" si="161"/>
        <v>3.1396721016124673</v>
      </c>
    </row>
    <row r="5167" spans="1:8" ht="15" hidden="1" thickBot="1">
      <c r="A5167" s="409">
        <v>202203</v>
      </c>
      <c r="B5167" s="416" t="s">
        <v>1209</v>
      </c>
      <c r="C5167" s="417" t="s">
        <v>791</v>
      </c>
      <c r="D5167" s="418" t="s">
        <v>337</v>
      </c>
      <c r="E5167" s="420">
        <v>62672</v>
      </c>
      <c r="F5167" s="413">
        <v>111.01</v>
      </c>
      <c r="G5167" s="414">
        <f t="shared" si="160"/>
        <v>564.56175119358613</v>
      </c>
      <c r="H5167" s="415">
        <f t="shared" si="161"/>
        <v>2.8228087559679307</v>
      </c>
    </row>
    <row r="5168" spans="1:8" ht="15" hidden="1" thickBot="1">
      <c r="A5168" s="409">
        <v>202203</v>
      </c>
      <c r="B5168" s="416" t="s">
        <v>1210</v>
      </c>
      <c r="C5168" s="417" t="s">
        <v>791</v>
      </c>
      <c r="D5168" s="418" t="s">
        <v>339</v>
      </c>
      <c r="E5168" s="420">
        <v>313</v>
      </c>
      <c r="F5168" s="413">
        <v>111.01</v>
      </c>
      <c r="G5168" s="414">
        <f t="shared" si="160"/>
        <v>2.8195658048824428</v>
      </c>
      <c r="H5168" s="415">
        <f t="shared" si="161"/>
        <v>2.8195658048824428</v>
      </c>
    </row>
    <row r="5169" spans="1:8" ht="15" hidden="1" thickBot="1">
      <c r="A5169" s="409">
        <v>202203</v>
      </c>
      <c r="B5169" s="416" t="s">
        <v>1211</v>
      </c>
      <c r="C5169" s="417" t="s">
        <v>791</v>
      </c>
      <c r="D5169" s="418" t="s">
        <v>337</v>
      </c>
      <c r="E5169" s="420">
        <v>94419</v>
      </c>
      <c r="F5169" s="413">
        <v>111.01</v>
      </c>
      <c r="G5169" s="414">
        <f t="shared" si="160"/>
        <v>850.54499594631113</v>
      </c>
      <c r="H5169" s="415">
        <f t="shared" si="161"/>
        <v>4.2527249797315561</v>
      </c>
    </row>
    <row r="5170" spans="1:8" ht="15" hidden="1" thickBot="1">
      <c r="A5170" s="409">
        <v>202203</v>
      </c>
      <c r="B5170" s="416" t="s">
        <v>1212</v>
      </c>
      <c r="C5170" s="417" t="s">
        <v>791</v>
      </c>
      <c r="D5170" s="418" t="s">
        <v>339</v>
      </c>
      <c r="E5170" s="420">
        <v>472</v>
      </c>
      <c r="F5170" s="413">
        <v>111.01</v>
      </c>
      <c r="G5170" s="414">
        <f t="shared" si="160"/>
        <v>4.2518692009728856</v>
      </c>
      <c r="H5170" s="415">
        <f t="shared" si="161"/>
        <v>4.2518692009728856</v>
      </c>
    </row>
    <row r="5171" spans="1:8" ht="15" hidden="1" thickBot="1">
      <c r="A5171" s="409">
        <v>202203</v>
      </c>
      <c r="B5171" s="416" t="s">
        <v>1213</v>
      </c>
      <c r="C5171" s="417" t="s">
        <v>791</v>
      </c>
      <c r="D5171" s="418" t="s">
        <v>337</v>
      </c>
      <c r="E5171" s="420">
        <v>87486</v>
      </c>
      <c r="F5171" s="413">
        <v>111.01</v>
      </c>
      <c r="G5171" s="414">
        <f t="shared" si="160"/>
        <v>788.09116295829199</v>
      </c>
      <c r="H5171" s="415">
        <f t="shared" si="161"/>
        <v>3.9404558147914601</v>
      </c>
    </row>
    <row r="5172" spans="1:8" ht="15" hidden="1" thickBot="1">
      <c r="A5172" s="409">
        <v>202203</v>
      </c>
      <c r="B5172" s="416" t="s">
        <v>1214</v>
      </c>
      <c r="C5172" s="417" t="s">
        <v>791</v>
      </c>
      <c r="D5172" s="418" t="s">
        <v>339</v>
      </c>
      <c r="E5172" s="420">
        <v>437</v>
      </c>
      <c r="F5172" s="413">
        <v>111.01</v>
      </c>
      <c r="G5172" s="414">
        <f t="shared" si="160"/>
        <v>3.9365822898837939</v>
      </c>
      <c r="H5172" s="415">
        <f t="shared" si="161"/>
        <v>3.9365822898837939</v>
      </c>
    </row>
    <row r="5173" spans="1:8" ht="15" hidden="1" thickBot="1">
      <c r="A5173" s="409">
        <v>202203</v>
      </c>
      <c r="B5173" s="416" t="s">
        <v>1215</v>
      </c>
      <c r="C5173" s="417" t="s">
        <v>791</v>
      </c>
      <c r="D5173" s="418" t="s">
        <v>337</v>
      </c>
      <c r="E5173" s="420">
        <v>86773</v>
      </c>
      <c r="F5173" s="413">
        <v>111.01</v>
      </c>
      <c r="G5173" s="414">
        <f t="shared" si="160"/>
        <v>781.66831816953425</v>
      </c>
      <c r="H5173" s="415">
        <f t="shared" si="161"/>
        <v>3.9083415908476713</v>
      </c>
    </row>
    <row r="5174" spans="1:8" ht="15" hidden="1" thickBot="1">
      <c r="A5174" s="409">
        <v>202203</v>
      </c>
      <c r="B5174" s="416" t="s">
        <v>1216</v>
      </c>
      <c r="C5174" s="417" t="s">
        <v>791</v>
      </c>
      <c r="D5174" s="418" t="s">
        <v>339</v>
      </c>
      <c r="E5174" s="420">
        <v>434</v>
      </c>
      <c r="F5174" s="413">
        <v>111.01</v>
      </c>
      <c r="G5174" s="414">
        <f t="shared" si="160"/>
        <v>3.909557697504729</v>
      </c>
      <c r="H5174" s="415">
        <f t="shared" si="161"/>
        <v>3.909557697504729</v>
      </c>
    </row>
    <row r="5175" spans="1:8" ht="15" hidden="1" thickBot="1">
      <c r="A5175" s="409">
        <v>202203</v>
      </c>
      <c r="B5175" s="416" t="s">
        <v>1217</v>
      </c>
      <c r="C5175" s="417" t="s">
        <v>791</v>
      </c>
      <c r="D5175" s="418" t="s">
        <v>337</v>
      </c>
      <c r="E5175" s="420">
        <v>89579</v>
      </c>
      <c r="F5175" s="413">
        <v>111.01</v>
      </c>
      <c r="G5175" s="414">
        <f t="shared" si="160"/>
        <v>806.94532024141961</v>
      </c>
      <c r="H5175" s="415">
        <f t="shared" si="161"/>
        <v>4.0347266012070984</v>
      </c>
    </row>
    <row r="5176" spans="1:8" ht="15" hidden="1" thickBot="1">
      <c r="A5176" s="409">
        <v>202203</v>
      </c>
      <c r="B5176" s="416" t="s">
        <v>1218</v>
      </c>
      <c r="C5176" s="417" t="s">
        <v>791</v>
      </c>
      <c r="D5176" s="418" t="s">
        <v>337</v>
      </c>
      <c r="E5176" s="420">
        <v>68103</v>
      </c>
      <c r="F5176" s="413">
        <v>111.01</v>
      </c>
      <c r="G5176" s="414">
        <f t="shared" si="160"/>
        <v>613.48527159715343</v>
      </c>
      <c r="H5176" s="415">
        <f t="shared" si="161"/>
        <v>3.067426357985767</v>
      </c>
    </row>
    <row r="5177" spans="1:8" ht="15" hidden="1" thickBot="1">
      <c r="A5177" s="409">
        <v>202203</v>
      </c>
      <c r="B5177" s="416" t="s">
        <v>1219</v>
      </c>
      <c r="C5177" s="417" t="s">
        <v>791</v>
      </c>
      <c r="D5177" s="418" t="s">
        <v>337</v>
      </c>
      <c r="E5177" s="420">
        <v>77022</v>
      </c>
      <c r="F5177" s="413">
        <v>111.01</v>
      </c>
      <c r="G5177" s="414">
        <f t="shared" si="160"/>
        <v>693.82938474011348</v>
      </c>
      <c r="H5177" s="415">
        <f t="shared" si="161"/>
        <v>3.4691469237005674</v>
      </c>
    </row>
    <row r="5178" spans="1:8" ht="15" hidden="1" thickBot="1">
      <c r="A5178" s="409">
        <v>202203</v>
      </c>
      <c r="B5178" s="416" t="s">
        <v>1220</v>
      </c>
      <c r="C5178" s="417" t="s">
        <v>791</v>
      </c>
      <c r="D5178" s="418" t="s">
        <v>339</v>
      </c>
      <c r="E5178" s="420">
        <v>385</v>
      </c>
      <c r="F5178" s="413">
        <v>111.01</v>
      </c>
      <c r="G5178" s="414">
        <f t="shared" si="160"/>
        <v>3.4681560219800018</v>
      </c>
      <c r="H5178" s="415">
        <f t="shared" si="161"/>
        <v>3.4681560219800018</v>
      </c>
    </row>
    <row r="5179" spans="1:8" ht="15" hidden="1" thickBot="1">
      <c r="A5179" s="409">
        <v>202203</v>
      </c>
      <c r="B5179" s="416" t="s">
        <v>1221</v>
      </c>
      <c r="C5179" s="417" t="s">
        <v>791</v>
      </c>
      <c r="D5179" s="418" t="s">
        <v>337</v>
      </c>
      <c r="E5179" s="420">
        <v>63645</v>
      </c>
      <c r="F5179" s="413">
        <v>111.01</v>
      </c>
      <c r="G5179" s="414">
        <f t="shared" si="160"/>
        <v>573.3267273218629</v>
      </c>
      <c r="H5179" s="415">
        <f t="shared" si="161"/>
        <v>2.8666336366093144</v>
      </c>
    </row>
    <row r="5180" spans="1:8" ht="15" hidden="1" thickBot="1">
      <c r="A5180" s="409">
        <v>202203</v>
      </c>
      <c r="B5180" s="416" t="s">
        <v>1222</v>
      </c>
      <c r="C5180" s="417" t="s">
        <v>791</v>
      </c>
      <c r="D5180" s="418" t="s">
        <v>339</v>
      </c>
      <c r="E5180" s="420">
        <v>318</v>
      </c>
      <c r="F5180" s="413">
        <v>111.01</v>
      </c>
      <c r="G5180" s="414">
        <f t="shared" si="160"/>
        <v>2.8646067921808847</v>
      </c>
      <c r="H5180" s="415">
        <f t="shared" si="161"/>
        <v>2.8646067921808847</v>
      </c>
    </row>
    <row r="5181" spans="1:8" ht="15" hidden="1" thickBot="1">
      <c r="A5181" s="409">
        <v>202203</v>
      </c>
      <c r="B5181" s="416" t="s">
        <v>1223</v>
      </c>
      <c r="C5181" s="417" t="s">
        <v>791</v>
      </c>
      <c r="D5181" s="418" t="s">
        <v>337</v>
      </c>
      <c r="E5181" s="420">
        <v>73152</v>
      </c>
      <c r="F5181" s="413">
        <v>111.01</v>
      </c>
      <c r="G5181" s="414">
        <f t="shared" si="160"/>
        <v>658.96766057111972</v>
      </c>
      <c r="H5181" s="415">
        <f t="shared" si="161"/>
        <v>3.2948383028555988</v>
      </c>
    </row>
    <row r="5182" spans="1:8" ht="15" hidden="1" thickBot="1">
      <c r="A5182" s="409">
        <v>202203</v>
      </c>
      <c r="B5182" s="416" t="s">
        <v>1224</v>
      </c>
      <c r="C5182" s="417" t="s">
        <v>791</v>
      </c>
      <c r="D5182" s="418" t="s">
        <v>339</v>
      </c>
      <c r="E5182" s="420">
        <v>366</v>
      </c>
      <c r="F5182" s="413">
        <v>111.01</v>
      </c>
      <c r="G5182" s="414">
        <f t="shared" si="160"/>
        <v>3.2970002702459236</v>
      </c>
      <c r="H5182" s="415">
        <f t="shared" si="161"/>
        <v>3.2970002702459236</v>
      </c>
    </row>
    <row r="5183" spans="1:8" ht="15" hidden="1" thickBot="1">
      <c r="A5183" s="409">
        <v>202203</v>
      </c>
      <c r="B5183" s="416" t="s">
        <v>1225</v>
      </c>
      <c r="C5183" s="417" t="s">
        <v>791</v>
      </c>
      <c r="D5183" s="418" t="s">
        <v>337</v>
      </c>
      <c r="E5183" s="420">
        <v>78353</v>
      </c>
      <c r="F5183" s="413">
        <v>111.01</v>
      </c>
      <c r="G5183" s="414">
        <f t="shared" si="160"/>
        <v>705.81929555895863</v>
      </c>
      <c r="H5183" s="415">
        <f t="shared" si="161"/>
        <v>3.5290964777947931</v>
      </c>
    </row>
    <row r="5184" spans="1:8" ht="15" hidden="1" thickBot="1">
      <c r="A5184" s="409">
        <v>202203</v>
      </c>
      <c r="B5184" s="416" t="s">
        <v>1226</v>
      </c>
      <c r="C5184" s="417" t="s">
        <v>791</v>
      </c>
      <c r="D5184" s="418" t="s">
        <v>339</v>
      </c>
      <c r="E5184" s="420">
        <v>392</v>
      </c>
      <c r="F5184" s="413">
        <v>111.01</v>
      </c>
      <c r="G5184" s="414">
        <f t="shared" si="160"/>
        <v>3.5312134041978198</v>
      </c>
      <c r="H5184" s="415">
        <f t="shared" si="161"/>
        <v>3.5312134041978198</v>
      </c>
    </row>
    <row r="5185" spans="1:8" ht="15" hidden="1" thickBot="1">
      <c r="A5185" s="409">
        <v>202203</v>
      </c>
      <c r="B5185" s="416" t="s">
        <v>1227</v>
      </c>
      <c r="C5185" s="417" t="s">
        <v>791</v>
      </c>
      <c r="D5185" s="418" t="s">
        <v>337</v>
      </c>
      <c r="E5185" s="420">
        <v>95188</v>
      </c>
      <c r="F5185" s="413">
        <v>111.01</v>
      </c>
      <c r="G5185" s="414">
        <f t="shared" si="160"/>
        <v>857.47229979281144</v>
      </c>
      <c r="H5185" s="415">
        <f t="shared" si="161"/>
        <v>4.2873614989640574</v>
      </c>
    </row>
    <row r="5186" spans="1:8" ht="15" hidden="1" thickBot="1">
      <c r="A5186" s="409">
        <v>202203</v>
      </c>
      <c r="B5186" s="416" t="s">
        <v>1228</v>
      </c>
      <c r="C5186" s="417" t="s">
        <v>791</v>
      </c>
      <c r="D5186" s="418" t="s">
        <v>339</v>
      </c>
      <c r="E5186" s="420">
        <v>476</v>
      </c>
      <c r="F5186" s="413">
        <v>111.01</v>
      </c>
      <c r="G5186" s="414">
        <f t="shared" ref="G5186:G5249" si="162">+E5186/F5186</f>
        <v>4.2879019908116387</v>
      </c>
      <c r="H5186" s="415">
        <f t="shared" ref="H5186:H5249" si="163">IF(D5186="TB",G5186/200,IF(D5186="LT",G5186,"VER"))</f>
        <v>4.2879019908116387</v>
      </c>
    </row>
    <row r="5187" spans="1:8" ht="15" hidden="1" thickBot="1">
      <c r="A5187" s="409">
        <v>202203</v>
      </c>
      <c r="B5187" s="416" t="s">
        <v>1229</v>
      </c>
      <c r="C5187" s="417" t="s">
        <v>791</v>
      </c>
      <c r="D5187" s="418" t="s">
        <v>337</v>
      </c>
      <c r="E5187" s="420">
        <v>84707</v>
      </c>
      <c r="F5187" s="413">
        <v>111.01</v>
      </c>
      <c r="G5187" s="414">
        <f t="shared" si="162"/>
        <v>763.05738221781814</v>
      </c>
      <c r="H5187" s="415">
        <f t="shared" si="163"/>
        <v>3.8152869110890908</v>
      </c>
    </row>
    <row r="5188" spans="1:8" ht="15" hidden="1" thickBot="1">
      <c r="A5188" s="409">
        <v>202203</v>
      </c>
      <c r="B5188" s="416" t="s">
        <v>1230</v>
      </c>
      <c r="C5188" s="417" t="s">
        <v>791</v>
      </c>
      <c r="D5188" s="418" t="s">
        <v>339</v>
      </c>
      <c r="E5188" s="420">
        <v>424</v>
      </c>
      <c r="F5188" s="413">
        <v>111.01</v>
      </c>
      <c r="G5188" s="414">
        <f t="shared" si="162"/>
        <v>3.8194757229078458</v>
      </c>
      <c r="H5188" s="415">
        <f t="shared" si="163"/>
        <v>3.8194757229078458</v>
      </c>
    </row>
    <row r="5189" spans="1:8" ht="15" hidden="1" thickBot="1">
      <c r="A5189" s="409">
        <v>202203</v>
      </c>
      <c r="B5189" s="416" t="s">
        <v>1231</v>
      </c>
      <c r="C5189" s="417" t="s">
        <v>791</v>
      </c>
      <c r="D5189" s="418" t="s">
        <v>337</v>
      </c>
      <c r="E5189" s="420">
        <v>81218</v>
      </c>
      <c r="F5189" s="413">
        <v>111.01</v>
      </c>
      <c r="G5189" s="414">
        <f t="shared" si="162"/>
        <v>731.62778128096568</v>
      </c>
      <c r="H5189" s="415">
        <f t="shared" si="163"/>
        <v>3.6581389064048282</v>
      </c>
    </row>
    <row r="5190" spans="1:8" ht="15" hidden="1" thickBot="1">
      <c r="A5190" s="409">
        <v>202203</v>
      </c>
      <c r="B5190" s="416" t="s">
        <v>1232</v>
      </c>
      <c r="C5190" s="417" t="s">
        <v>791</v>
      </c>
      <c r="D5190" s="418" t="s">
        <v>337</v>
      </c>
      <c r="E5190" s="420">
        <v>75586</v>
      </c>
      <c r="F5190" s="413">
        <v>111.01</v>
      </c>
      <c r="G5190" s="414">
        <f t="shared" si="162"/>
        <v>680.89361318800104</v>
      </c>
      <c r="H5190" s="415">
        <f t="shared" si="163"/>
        <v>3.4044680659400051</v>
      </c>
    </row>
    <row r="5191" spans="1:8" ht="15" hidden="1" thickBot="1">
      <c r="A5191" s="409">
        <v>202203</v>
      </c>
      <c r="B5191" s="416" t="s">
        <v>1233</v>
      </c>
      <c r="C5191" s="417" t="s">
        <v>791</v>
      </c>
      <c r="D5191" s="418" t="s">
        <v>339</v>
      </c>
      <c r="E5191" s="420">
        <v>378</v>
      </c>
      <c r="F5191" s="413">
        <v>111.01</v>
      </c>
      <c r="G5191" s="414">
        <f t="shared" si="162"/>
        <v>3.4050986397621834</v>
      </c>
      <c r="H5191" s="415">
        <f t="shared" si="163"/>
        <v>3.4050986397621834</v>
      </c>
    </row>
    <row r="5192" spans="1:8" ht="15" hidden="1" thickBot="1">
      <c r="A5192" s="409">
        <v>202203</v>
      </c>
      <c r="B5192" s="416" t="s">
        <v>1234</v>
      </c>
      <c r="C5192" s="417" t="s">
        <v>791</v>
      </c>
      <c r="D5192" s="418" t="s">
        <v>337</v>
      </c>
      <c r="E5192" s="420">
        <v>75911</v>
      </c>
      <c r="F5192" s="413">
        <v>111.01</v>
      </c>
      <c r="G5192" s="414">
        <f t="shared" si="162"/>
        <v>683.82127736239977</v>
      </c>
      <c r="H5192" s="415">
        <f t="shared" si="163"/>
        <v>3.4191063868119986</v>
      </c>
    </row>
    <row r="5193" spans="1:8" ht="15" hidden="1" thickBot="1">
      <c r="A5193" s="409">
        <v>202203</v>
      </c>
      <c r="B5193" s="416" t="s">
        <v>1235</v>
      </c>
      <c r="C5193" s="417" t="s">
        <v>791</v>
      </c>
      <c r="D5193" s="418" t="s">
        <v>337</v>
      </c>
      <c r="E5193" s="420">
        <v>73315</v>
      </c>
      <c r="F5193" s="413">
        <v>111.01</v>
      </c>
      <c r="G5193" s="414">
        <f t="shared" si="162"/>
        <v>660.43599675704888</v>
      </c>
      <c r="H5193" s="415">
        <f t="shared" si="163"/>
        <v>3.3021799837852446</v>
      </c>
    </row>
    <row r="5194" spans="1:8" ht="15" hidden="1" thickBot="1">
      <c r="A5194" s="409">
        <v>202203</v>
      </c>
      <c r="B5194" s="416" t="s">
        <v>1236</v>
      </c>
      <c r="C5194" s="417" t="s">
        <v>791</v>
      </c>
      <c r="D5194" s="418" t="s">
        <v>339</v>
      </c>
      <c r="E5194" s="420">
        <v>367</v>
      </c>
      <c r="F5194" s="413">
        <v>111.01</v>
      </c>
      <c r="G5194" s="414">
        <f t="shared" si="162"/>
        <v>3.3060084677056119</v>
      </c>
      <c r="H5194" s="415">
        <f t="shared" si="163"/>
        <v>3.3060084677056119</v>
      </c>
    </row>
    <row r="5195" spans="1:8" ht="15" hidden="1" thickBot="1">
      <c r="A5195" s="409">
        <v>202203</v>
      </c>
      <c r="B5195" s="416" t="s">
        <v>1237</v>
      </c>
      <c r="C5195" s="417" t="s">
        <v>791</v>
      </c>
      <c r="D5195" s="418" t="s">
        <v>337</v>
      </c>
      <c r="E5195" s="420">
        <v>71275</v>
      </c>
      <c r="F5195" s="413">
        <v>111.01</v>
      </c>
      <c r="G5195" s="414">
        <f t="shared" si="162"/>
        <v>642.05927393928471</v>
      </c>
      <c r="H5195" s="415">
        <f t="shared" si="163"/>
        <v>3.2102963696964237</v>
      </c>
    </row>
    <row r="5196" spans="1:8" ht="15" hidden="1" thickBot="1">
      <c r="A5196" s="409">
        <v>202203</v>
      </c>
      <c r="B5196" s="416" t="s">
        <v>1238</v>
      </c>
      <c r="C5196" s="417" t="s">
        <v>791</v>
      </c>
      <c r="D5196" s="418" t="s">
        <v>339</v>
      </c>
      <c r="E5196" s="420">
        <v>356</v>
      </c>
      <c r="F5196" s="413">
        <v>111.01</v>
      </c>
      <c r="G5196" s="414">
        <f t="shared" si="162"/>
        <v>3.2069182956490403</v>
      </c>
      <c r="H5196" s="415">
        <f t="shared" si="163"/>
        <v>3.2069182956490403</v>
      </c>
    </row>
    <row r="5197" spans="1:8" ht="15" hidden="1" thickBot="1">
      <c r="A5197" s="409">
        <v>202203</v>
      </c>
      <c r="B5197" s="416" t="s">
        <v>1239</v>
      </c>
      <c r="C5197" s="417" t="s">
        <v>791</v>
      </c>
      <c r="D5197" s="418" t="s">
        <v>337</v>
      </c>
      <c r="E5197" s="420">
        <v>71439</v>
      </c>
      <c r="F5197" s="413">
        <v>111.01</v>
      </c>
      <c r="G5197" s="414">
        <f t="shared" si="162"/>
        <v>643.53661832267358</v>
      </c>
      <c r="H5197" s="415">
        <f t="shared" si="163"/>
        <v>3.2176830916133681</v>
      </c>
    </row>
    <row r="5198" spans="1:8" ht="15" hidden="1" thickBot="1">
      <c r="A5198" s="409">
        <v>202203</v>
      </c>
      <c r="B5198" s="416" t="s">
        <v>1240</v>
      </c>
      <c r="C5198" s="417" t="s">
        <v>791</v>
      </c>
      <c r="D5198" s="418" t="s">
        <v>339</v>
      </c>
      <c r="E5198" s="420">
        <v>357</v>
      </c>
      <c r="F5198" s="413">
        <v>111.01</v>
      </c>
      <c r="G5198" s="414">
        <f t="shared" si="162"/>
        <v>3.2159264931087286</v>
      </c>
      <c r="H5198" s="415">
        <f t="shared" si="163"/>
        <v>3.2159264931087286</v>
      </c>
    </row>
    <row r="5199" spans="1:8" ht="15" hidden="1" thickBot="1">
      <c r="A5199" s="409">
        <v>202203</v>
      </c>
      <c r="B5199" s="416" t="s">
        <v>1241</v>
      </c>
      <c r="C5199" s="417" t="s">
        <v>791</v>
      </c>
      <c r="D5199" s="418" t="s">
        <v>337</v>
      </c>
      <c r="E5199" s="420">
        <v>69469</v>
      </c>
      <c r="F5199" s="413">
        <v>111.01</v>
      </c>
      <c r="G5199" s="414">
        <f t="shared" si="162"/>
        <v>625.79046932708764</v>
      </c>
      <c r="H5199" s="415">
        <f t="shared" si="163"/>
        <v>3.1289523466354381</v>
      </c>
    </row>
    <row r="5200" spans="1:8" ht="15" hidden="1" thickBot="1">
      <c r="A5200" s="409">
        <v>202203</v>
      </c>
      <c r="B5200" s="416" t="s">
        <v>1242</v>
      </c>
      <c r="C5200" s="417" t="s">
        <v>791</v>
      </c>
      <c r="D5200" s="418" t="s">
        <v>337</v>
      </c>
      <c r="E5200" s="420">
        <v>83884</v>
      </c>
      <c r="F5200" s="413">
        <v>111.01</v>
      </c>
      <c r="G5200" s="414">
        <f t="shared" si="162"/>
        <v>755.64363570849468</v>
      </c>
      <c r="H5200" s="415">
        <f t="shared" si="163"/>
        <v>3.7782181785424735</v>
      </c>
    </row>
    <row r="5201" spans="1:8" ht="15" hidden="1" thickBot="1">
      <c r="A5201" s="409">
        <v>202203</v>
      </c>
      <c r="B5201" s="416" t="s">
        <v>1243</v>
      </c>
      <c r="C5201" s="417" t="s">
        <v>791</v>
      </c>
      <c r="D5201" s="418" t="s">
        <v>339</v>
      </c>
      <c r="E5201" s="420">
        <v>419</v>
      </c>
      <c r="F5201" s="413">
        <v>111.01</v>
      </c>
      <c r="G5201" s="414">
        <f t="shared" si="162"/>
        <v>3.7744347356094043</v>
      </c>
      <c r="H5201" s="415">
        <f t="shared" si="163"/>
        <v>3.7744347356094043</v>
      </c>
    </row>
    <row r="5202" spans="1:8" ht="15" hidden="1" thickBot="1">
      <c r="A5202" s="409">
        <v>202203</v>
      </c>
      <c r="B5202" s="416" t="s">
        <v>1244</v>
      </c>
      <c r="C5202" s="417" t="s">
        <v>791</v>
      </c>
      <c r="D5202" s="418" t="s">
        <v>337</v>
      </c>
      <c r="E5202" s="420">
        <v>74837</v>
      </c>
      <c r="F5202" s="413">
        <v>111.01</v>
      </c>
      <c r="G5202" s="414">
        <f t="shared" si="162"/>
        <v>674.14647329069453</v>
      </c>
      <c r="H5202" s="415">
        <f t="shared" si="163"/>
        <v>3.3707323664534727</v>
      </c>
    </row>
    <row r="5203" spans="1:8" ht="15" hidden="1" thickBot="1">
      <c r="A5203" s="409">
        <v>202203</v>
      </c>
      <c r="B5203" s="416" t="s">
        <v>1245</v>
      </c>
      <c r="C5203" s="417" t="s">
        <v>791</v>
      </c>
      <c r="D5203" s="418" t="s">
        <v>337</v>
      </c>
      <c r="E5203" s="420">
        <v>85739</v>
      </c>
      <c r="F5203" s="413">
        <v>111.01</v>
      </c>
      <c r="G5203" s="414">
        <f t="shared" si="162"/>
        <v>772.35384199621649</v>
      </c>
      <c r="H5203" s="415">
        <f t="shared" si="163"/>
        <v>3.8617692099810825</v>
      </c>
    </row>
    <row r="5204" spans="1:8" ht="15" hidden="1" thickBot="1">
      <c r="A5204" s="409">
        <v>202203</v>
      </c>
      <c r="B5204" s="416" t="s">
        <v>1246</v>
      </c>
      <c r="C5204" s="417" t="s">
        <v>791</v>
      </c>
      <c r="D5204" s="418" t="s">
        <v>339</v>
      </c>
      <c r="E5204" s="420">
        <v>429</v>
      </c>
      <c r="F5204" s="413">
        <v>111.01</v>
      </c>
      <c r="G5204" s="414">
        <f t="shared" si="162"/>
        <v>3.8645167102062876</v>
      </c>
      <c r="H5204" s="415">
        <f t="shared" si="163"/>
        <v>3.8645167102062876</v>
      </c>
    </row>
    <row r="5205" spans="1:8" ht="15" hidden="1" thickBot="1">
      <c r="A5205" s="409">
        <v>202203</v>
      </c>
      <c r="B5205" s="416" t="s">
        <v>1247</v>
      </c>
      <c r="C5205" s="417" t="s">
        <v>791</v>
      </c>
      <c r="D5205" s="418" t="s">
        <v>337</v>
      </c>
      <c r="E5205" s="420">
        <v>72026</v>
      </c>
      <c r="F5205" s="413">
        <v>111.01</v>
      </c>
      <c r="G5205" s="414">
        <f t="shared" si="162"/>
        <v>648.82443023151063</v>
      </c>
      <c r="H5205" s="415">
        <f t="shared" si="163"/>
        <v>3.2441221511575531</v>
      </c>
    </row>
    <row r="5206" spans="1:8" ht="15" hidden="1" thickBot="1">
      <c r="A5206" s="409">
        <v>202203</v>
      </c>
      <c r="B5206" s="416" t="s">
        <v>1248</v>
      </c>
      <c r="C5206" s="417" t="s">
        <v>791</v>
      </c>
      <c r="D5206" s="418" t="s">
        <v>339</v>
      </c>
      <c r="E5206" s="420">
        <v>360</v>
      </c>
      <c r="F5206" s="413">
        <v>111.01</v>
      </c>
      <c r="G5206" s="414">
        <f t="shared" si="162"/>
        <v>3.2429510854877939</v>
      </c>
      <c r="H5206" s="415">
        <f t="shared" si="163"/>
        <v>3.2429510854877939</v>
      </c>
    </row>
    <row r="5207" spans="1:8" ht="15" hidden="1" thickBot="1">
      <c r="A5207" s="409">
        <v>202203</v>
      </c>
      <c r="B5207" s="416" t="s">
        <v>1249</v>
      </c>
      <c r="C5207" s="417" t="s">
        <v>791</v>
      </c>
      <c r="D5207" s="418" t="s">
        <v>337</v>
      </c>
      <c r="E5207" s="420">
        <v>74141</v>
      </c>
      <c r="F5207" s="413">
        <v>111.01</v>
      </c>
      <c r="G5207" s="414">
        <f t="shared" si="162"/>
        <v>667.87676785875146</v>
      </c>
      <c r="H5207" s="415">
        <f t="shared" si="163"/>
        <v>3.3393838392937574</v>
      </c>
    </row>
    <row r="5208" spans="1:8" ht="15" hidden="1" thickBot="1">
      <c r="A5208" s="409">
        <v>202203</v>
      </c>
      <c r="B5208" s="416" t="s">
        <v>1250</v>
      </c>
      <c r="C5208" s="417" t="s">
        <v>791</v>
      </c>
      <c r="D5208" s="418" t="s">
        <v>339</v>
      </c>
      <c r="E5208" s="420">
        <v>371</v>
      </c>
      <c r="F5208" s="413">
        <v>111.01</v>
      </c>
      <c r="G5208" s="414">
        <f t="shared" si="162"/>
        <v>3.3420412575443654</v>
      </c>
      <c r="H5208" s="415">
        <f t="shared" si="163"/>
        <v>3.3420412575443654</v>
      </c>
    </row>
    <row r="5209" spans="1:8" ht="15" hidden="1" thickBot="1">
      <c r="A5209" s="409">
        <v>202203</v>
      </c>
      <c r="B5209" s="416" t="s">
        <v>1251</v>
      </c>
      <c r="C5209" s="417" t="s">
        <v>791</v>
      </c>
      <c r="D5209" s="418" t="s">
        <v>337</v>
      </c>
      <c r="E5209" s="420">
        <v>64004</v>
      </c>
      <c r="F5209" s="413">
        <v>111.01</v>
      </c>
      <c r="G5209" s="414">
        <f t="shared" si="162"/>
        <v>576.56067020989099</v>
      </c>
      <c r="H5209" s="415">
        <f t="shared" si="163"/>
        <v>2.8828033510494548</v>
      </c>
    </row>
    <row r="5210" spans="1:8" ht="15" hidden="1" thickBot="1">
      <c r="A5210" s="409">
        <v>202203</v>
      </c>
      <c r="B5210" s="416" t="s">
        <v>1252</v>
      </c>
      <c r="C5210" s="417" t="s">
        <v>791</v>
      </c>
      <c r="D5210" s="418" t="s">
        <v>339</v>
      </c>
      <c r="E5210" s="420">
        <v>320</v>
      </c>
      <c r="F5210" s="413">
        <v>111.01</v>
      </c>
      <c r="G5210" s="414">
        <f t="shared" si="162"/>
        <v>2.8826231871002612</v>
      </c>
      <c r="H5210" s="415">
        <f t="shared" si="163"/>
        <v>2.8826231871002612</v>
      </c>
    </row>
    <row r="5211" spans="1:8" ht="15" hidden="1" thickBot="1">
      <c r="A5211" s="409">
        <v>202203</v>
      </c>
      <c r="B5211" s="416" t="s">
        <v>1253</v>
      </c>
      <c r="C5211" s="417" t="s">
        <v>791</v>
      </c>
      <c r="D5211" s="418" t="s">
        <v>337</v>
      </c>
      <c r="E5211" s="420">
        <v>77823</v>
      </c>
      <c r="F5211" s="413">
        <v>111.01</v>
      </c>
      <c r="G5211" s="414">
        <f t="shared" si="162"/>
        <v>701.04495090532384</v>
      </c>
      <c r="H5211" s="415">
        <f t="shared" si="163"/>
        <v>3.5052247545266191</v>
      </c>
    </row>
    <row r="5212" spans="1:8" ht="15" hidden="1" thickBot="1">
      <c r="A5212" s="409">
        <v>202203</v>
      </c>
      <c r="B5212" s="416" t="s">
        <v>1254</v>
      </c>
      <c r="C5212" s="417" t="s">
        <v>791</v>
      </c>
      <c r="D5212" s="418" t="s">
        <v>339</v>
      </c>
      <c r="E5212" s="420">
        <v>389</v>
      </c>
      <c r="F5212" s="413">
        <v>111.01</v>
      </c>
      <c r="G5212" s="414">
        <f t="shared" si="162"/>
        <v>3.504188811818755</v>
      </c>
      <c r="H5212" s="415">
        <f t="shared" si="163"/>
        <v>3.504188811818755</v>
      </c>
    </row>
    <row r="5213" spans="1:8" ht="15" hidden="1" thickBot="1">
      <c r="A5213" s="409">
        <v>202203</v>
      </c>
      <c r="B5213" s="416" t="s">
        <v>1255</v>
      </c>
      <c r="C5213" s="417" t="s">
        <v>791</v>
      </c>
      <c r="D5213" s="418" t="s">
        <v>337</v>
      </c>
      <c r="E5213" s="420">
        <v>93621</v>
      </c>
      <c r="F5213" s="413">
        <v>111.01</v>
      </c>
      <c r="G5213" s="414">
        <f t="shared" si="162"/>
        <v>843.35645437347978</v>
      </c>
      <c r="H5213" s="415">
        <f t="shared" si="163"/>
        <v>4.2167822718673991</v>
      </c>
    </row>
    <row r="5214" spans="1:8" ht="15" hidden="1" thickBot="1">
      <c r="A5214" s="409">
        <v>202203</v>
      </c>
      <c r="B5214" s="416" t="s">
        <v>1256</v>
      </c>
      <c r="C5214" s="417" t="s">
        <v>791</v>
      </c>
      <c r="D5214" s="418" t="s">
        <v>339</v>
      </c>
      <c r="E5214" s="420">
        <v>468</v>
      </c>
      <c r="F5214" s="413">
        <v>111.01</v>
      </c>
      <c r="G5214" s="414">
        <f t="shared" si="162"/>
        <v>4.2158364111341315</v>
      </c>
      <c r="H5214" s="415">
        <f t="shared" si="163"/>
        <v>4.2158364111341315</v>
      </c>
    </row>
    <row r="5215" spans="1:8" ht="15" hidden="1" thickBot="1">
      <c r="A5215" s="409">
        <v>202203</v>
      </c>
      <c r="B5215" s="416" t="s">
        <v>1257</v>
      </c>
      <c r="C5215" s="417" t="s">
        <v>791</v>
      </c>
      <c r="D5215" s="418" t="s">
        <v>337</v>
      </c>
      <c r="E5215" s="420">
        <v>79208</v>
      </c>
      <c r="F5215" s="413">
        <v>111.01</v>
      </c>
      <c r="G5215" s="414">
        <f t="shared" si="162"/>
        <v>713.52130438699214</v>
      </c>
      <c r="H5215" s="415">
        <f t="shared" si="163"/>
        <v>3.5676065219349606</v>
      </c>
    </row>
    <row r="5216" spans="1:8" ht="15" hidden="1" thickBot="1">
      <c r="A5216" s="409">
        <v>202203</v>
      </c>
      <c r="B5216" s="416" t="s">
        <v>1258</v>
      </c>
      <c r="C5216" s="417" t="s">
        <v>791</v>
      </c>
      <c r="D5216" s="418" t="s">
        <v>337</v>
      </c>
      <c r="E5216" s="420">
        <v>90438</v>
      </c>
      <c r="F5216" s="413">
        <v>111.01</v>
      </c>
      <c r="G5216" s="414">
        <f t="shared" si="162"/>
        <v>814.68336185929195</v>
      </c>
      <c r="H5216" s="415">
        <f t="shared" si="163"/>
        <v>4.07341680929646</v>
      </c>
    </row>
    <row r="5217" spans="1:8" ht="15" hidden="1" thickBot="1">
      <c r="A5217" s="409">
        <v>202203</v>
      </c>
      <c r="B5217" s="416" t="s">
        <v>1259</v>
      </c>
      <c r="C5217" s="417" t="s">
        <v>791</v>
      </c>
      <c r="D5217" s="418" t="s">
        <v>339</v>
      </c>
      <c r="E5217" s="420">
        <v>452</v>
      </c>
      <c r="F5217" s="413">
        <v>111.01</v>
      </c>
      <c r="G5217" s="414">
        <f t="shared" si="162"/>
        <v>4.071705251779119</v>
      </c>
      <c r="H5217" s="415">
        <f t="shared" si="163"/>
        <v>4.071705251779119</v>
      </c>
    </row>
    <row r="5218" spans="1:8" ht="15" hidden="1" thickBot="1">
      <c r="A5218" s="409">
        <v>202203</v>
      </c>
      <c r="B5218" s="416" t="s">
        <v>1260</v>
      </c>
      <c r="C5218" s="417" t="s">
        <v>791</v>
      </c>
      <c r="D5218" s="418" t="s">
        <v>337</v>
      </c>
      <c r="E5218" s="420">
        <v>84438</v>
      </c>
      <c r="F5218" s="413">
        <v>111.01</v>
      </c>
      <c r="G5218" s="414">
        <f t="shared" si="162"/>
        <v>760.63417710116198</v>
      </c>
      <c r="H5218" s="415">
        <f t="shared" si="163"/>
        <v>3.8031708855058097</v>
      </c>
    </row>
    <row r="5219" spans="1:8" ht="15" hidden="1" thickBot="1">
      <c r="A5219" s="409">
        <v>202203</v>
      </c>
      <c r="B5219" s="416" t="s">
        <v>1261</v>
      </c>
      <c r="C5219" s="417" t="s">
        <v>791</v>
      </c>
      <c r="D5219" s="418" t="s">
        <v>337</v>
      </c>
      <c r="E5219" s="420">
        <v>88655</v>
      </c>
      <c r="F5219" s="413">
        <v>111.01</v>
      </c>
      <c r="G5219" s="414">
        <f t="shared" si="162"/>
        <v>798.62174578866768</v>
      </c>
      <c r="H5219" s="415">
        <f t="shared" si="163"/>
        <v>3.9931087289433385</v>
      </c>
    </row>
    <row r="5220" spans="1:8" ht="15" hidden="1" thickBot="1">
      <c r="A5220" s="409">
        <v>202203</v>
      </c>
      <c r="B5220" s="416" t="s">
        <v>1262</v>
      </c>
      <c r="C5220" s="417" t="s">
        <v>791</v>
      </c>
      <c r="D5220" s="418" t="s">
        <v>339</v>
      </c>
      <c r="E5220" s="420">
        <v>443</v>
      </c>
      <c r="F5220" s="413">
        <v>111.01</v>
      </c>
      <c r="G5220" s="414">
        <f t="shared" si="162"/>
        <v>3.990631474641924</v>
      </c>
      <c r="H5220" s="415">
        <f t="shared" si="163"/>
        <v>3.990631474641924</v>
      </c>
    </row>
    <row r="5221" spans="1:8" ht="15" hidden="1" thickBot="1">
      <c r="A5221" s="409">
        <v>202203</v>
      </c>
      <c r="B5221" s="416" t="s">
        <v>1263</v>
      </c>
      <c r="C5221" s="417" t="s">
        <v>791</v>
      </c>
      <c r="D5221" s="418" t="s">
        <v>337</v>
      </c>
      <c r="E5221" s="420">
        <v>78199</v>
      </c>
      <c r="F5221" s="413">
        <v>111.01</v>
      </c>
      <c r="G5221" s="414">
        <f t="shared" si="162"/>
        <v>704.4320331501666</v>
      </c>
      <c r="H5221" s="415">
        <f t="shared" si="163"/>
        <v>3.522160165750833</v>
      </c>
    </row>
    <row r="5222" spans="1:8" ht="15" hidden="1" thickBot="1">
      <c r="A5222" s="409">
        <v>202203</v>
      </c>
      <c r="B5222" s="416" t="s">
        <v>1264</v>
      </c>
      <c r="C5222" s="417" t="s">
        <v>791</v>
      </c>
      <c r="D5222" s="418" t="s">
        <v>339</v>
      </c>
      <c r="E5222" s="420">
        <v>391</v>
      </c>
      <c r="F5222" s="413">
        <v>111.01</v>
      </c>
      <c r="G5222" s="414">
        <f t="shared" si="162"/>
        <v>3.5222052067381315</v>
      </c>
      <c r="H5222" s="415">
        <f t="shared" si="163"/>
        <v>3.5222052067381315</v>
      </c>
    </row>
    <row r="5223" spans="1:8" ht="15" hidden="1" thickBot="1">
      <c r="A5223" s="409">
        <v>202203</v>
      </c>
      <c r="B5223" s="416" t="s">
        <v>1265</v>
      </c>
      <c r="C5223" s="417" t="s">
        <v>791</v>
      </c>
      <c r="D5223" s="418" t="s">
        <v>337</v>
      </c>
      <c r="E5223" s="420">
        <v>89335</v>
      </c>
      <c r="F5223" s="413">
        <v>111.01</v>
      </c>
      <c r="G5223" s="414">
        <f t="shared" si="162"/>
        <v>804.74732006125566</v>
      </c>
      <c r="H5223" s="415">
        <f t="shared" si="163"/>
        <v>4.023736600306278</v>
      </c>
    </row>
    <row r="5224" spans="1:8" ht="15" hidden="1" thickBot="1">
      <c r="A5224" s="409">
        <v>202203</v>
      </c>
      <c r="B5224" s="416" t="s">
        <v>1266</v>
      </c>
      <c r="C5224" s="417" t="s">
        <v>791</v>
      </c>
      <c r="D5224" s="418" t="s">
        <v>339</v>
      </c>
      <c r="E5224" s="420">
        <v>447</v>
      </c>
      <c r="F5224" s="413">
        <v>111.01</v>
      </c>
      <c r="G5224" s="414">
        <f t="shared" si="162"/>
        <v>4.0266642644806776</v>
      </c>
      <c r="H5224" s="415">
        <f t="shared" si="163"/>
        <v>4.0266642644806776</v>
      </c>
    </row>
    <row r="5225" spans="1:8" ht="15" hidden="1" thickBot="1">
      <c r="A5225" s="409">
        <v>202203</v>
      </c>
      <c r="B5225" s="416" t="s">
        <v>1267</v>
      </c>
      <c r="C5225" s="417" t="s">
        <v>791</v>
      </c>
      <c r="D5225" s="418" t="s">
        <v>337</v>
      </c>
      <c r="E5225" s="420">
        <v>8932</v>
      </c>
      <c r="F5225" s="413">
        <v>111.01</v>
      </c>
      <c r="G5225" s="414">
        <f t="shared" si="162"/>
        <v>80.461219709936032</v>
      </c>
      <c r="H5225" s="415">
        <f t="shared" si="163"/>
        <v>0.40230609854968014</v>
      </c>
    </row>
    <row r="5226" spans="1:8" ht="15" hidden="1" thickBot="1">
      <c r="A5226" s="409">
        <v>202203</v>
      </c>
      <c r="B5226" s="416" t="s">
        <v>1268</v>
      </c>
      <c r="C5226" s="417" t="s">
        <v>791</v>
      </c>
      <c r="D5226" s="418" t="s">
        <v>339</v>
      </c>
      <c r="E5226" s="420">
        <v>44.59</v>
      </c>
      <c r="F5226" s="413">
        <v>111.01</v>
      </c>
      <c r="G5226" s="414">
        <f t="shared" si="162"/>
        <v>0.40167552472750206</v>
      </c>
      <c r="H5226" s="415">
        <f t="shared" si="163"/>
        <v>0.40167552472750206</v>
      </c>
    </row>
    <row r="5227" spans="1:8" ht="15" hidden="1" thickBot="1">
      <c r="A5227" s="409">
        <v>202203</v>
      </c>
      <c r="B5227" s="416" t="s">
        <v>1269</v>
      </c>
      <c r="C5227" s="417" t="s">
        <v>791</v>
      </c>
      <c r="D5227" s="418" t="s">
        <v>337</v>
      </c>
      <c r="E5227" s="420">
        <v>11426</v>
      </c>
      <c r="F5227" s="413">
        <v>111.01</v>
      </c>
      <c r="G5227" s="414">
        <f t="shared" si="162"/>
        <v>102.9276641743987</v>
      </c>
      <c r="H5227" s="415">
        <f t="shared" si="163"/>
        <v>0.51463832087199346</v>
      </c>
    </row>
    <row r="5228" spans="1:8" ht="15" hidden="1" thickBot="1">
      <c r="A5228" s="409">
        <v>202203</v>
      </c>
      <c r="B5228" s="416" t="s">
        <v>1270</v>
      </c>
      <c r="C5228" s="417" t="s">
        <v>791</v>
      </c>
      <c r="D5228" s="418" t="s">
        <v>339</v>
      </c>
      <c r="E5228" s="420">
        <v>57.04</v>
      </c>
      <c r="F5228" s="413">
        <v>111.01</v>
      </c>
      <c r="G5228" s="414">
        <f t="shared" si="162"/>
        <v>0.51382758310062149</v>
      </c>
      <c r="H5228" s="415">
        <f t="shared" si="163"/>
        <v>0.51382758310062149</v>
      </c>
    </row>
    <row r="5229" spans="1:8" ht="15" hidden="1" thickBot="1">
      <c r="A5229" s="409">
        <v>202203</v>
      </c>
      <c r="B5229" s="416" t="s">
        <v>1271</v>
      </c>
      <c r="C5229" s="417" t="s">
        <v>791</v>
      </c>
      <c r="D5229" s="418" t="s">
        <v>337</v>
      </c>
      <c r="E5229" s="420">
        <v>68899.13</v>
      </c>
      <c r="F5229" s="413">
        <v>111.01</v>
      </c>
      <c r="G5229" s="414">
        <f t="shared" si="162"/>
        <v>620.65696784073509</v>
      </c>
      <c r="H5229" s="415">
        <f t="shared" si="163"/>
        <v>3.1032848392036754</v>
      </c>
    </row>
    <row r="5230" spans="1:8" ht="15" hidden="1" thickBot="1">
      <c r="A5230" s="409">
        <v>202203</v>
      </c>
      <c r="B5230" s="416" t="s">
        <v>1272</v>
      </c>
      <c r="C5230" s="417" t="s">
        <v>791</v>
      </c>
      <c r="D5230" s="418" t="s">
        <v>339</v>
      </c>
      <c r="E5230" s="420">
        <v>344</v>
      </c>
      <c r="F5230" s="413">
        <v>111.01</v>
      </c>
      <c r="G5230" s="414">
        <f t="shared" si="162"/>
        <v>3.0988199261327809</v>
      </c>
      <c r="H5230" s="415">
        <f t="shared" si="163"/>
        <v>3.0988199261327809</v>
      </c>
    </row>
    <row r="5231" spans="1:8" ht="15" hidden="1" thickBot="1">
      <c r="A5231" s="409">
        <v>202203</v>
      </c>
      <c r="B5231" s="416" t="s">
        <v>1273</v>
      </c>
      <c r="C5231" s="417" t="s">
        <v>791</v>
      </c>
      <c r="D5231" s="418" t="s">
        <v>374</v>
      </c>
      <c r="E5231" s="420">
        <v>0.01</v>
      </c>
      <c r="F5231" s="413">
        <v>111.01</v>
      </c>
      <c r="G5231" s="414">
        <f t="shared" si="162"/>
        <v>9.0081974596883157E-5</v>
      </c>
      <c r="H5231" s="415" t="str">
        <f t="shared" si="163"/>
        <v>VER</v>
      </c>
    </row>
    <row r="5232" spans="1:8" ht="15" hidden="1" thickBot="1">
      <c r="A5232" s="409">
        <v>202203</v>
      </c>
      <c r="B5232" s="416" t="s">
        <v>1274</v>
      </c>
      <c r="C5232" s="417" t="s">
        <v>791</v>
      </c>
      <c r="D5232" s="418" t="s">
        <v>374</v>
      </c>
      <c r="E5232" s="420">
        <v>0.01</v>
      </c>
      <c r="F5232" s="413">
        <v>111.01</v>
      </c>
      <c r="G5232" s="414">
        <f t="shared" si="162"/>
        <v>9.0081974596883157E-5</v>
      </c>
      <c r="H5232" s="415" t="str">
        <f t="shared" si="163"/>
        <v>VER</v>
      </c>
    </row>
    <row r="5233" spans="1:8" ht="15" hidden="1" thickBot="1">
      <c r="A5233" s="409">
        <v>202203</v>
      </c>
      <c r="B5233" s="416" t="s">
        <v>1275</v>
      </c>
      <c r="C5233" s="417" t="s">
        <v>791</v>
      </c>
      <c r="D5233" s="418" t="s">
        <v>374</v>
      </c>
      <c r="E5233" s="420">
        <v>0.01</v>
      </c>
      <c r="F5233" s="413">
        <v>111.01</v>
      </c>
      <c r="G5233" s="414">
        <f t="shared" si="162"/>
        <v>9.0081974596883157E-5</v>
      </c>
      <c r="H5233" s="415" t="str">
        <f t="shared" si="163"/>
        <v>VER</v>
      </c>
    </row>
    <row r="5234" spans="1:8" ht="15" hidden="1" thickBot="1">
      <c r="A5234" s="409">
        <v>202203</v>
      </c>
      <c r="B5234" s="416" t="s">
        <v>1276</v>
      </c>
      <c r="C5234" s="417" t="s">
        <v>791</v>
      </c>
      <c r="D5234" s="418" t="s">
        <v>374</v>
      </c>
      <c r="E5234" s="420">
        <v>0.01</v>
      </c>
      <c r="F5234" s="413">
        <v>111.01</v>
      </c>
      <c r="G5234" s="414">
        <f t="shared" si="162"/>
        <v>9.0081974596883157E-5</v>
      </c>
      <c r="H5234" s="415" t="str">
        <f t="shared" si="163"/>
        <v>VER</v>
      </c>
    </row>
    <row r="5235" spans="1:8" ht="15" hidden="1" thickBot="1">
      <c r="A5235" s="409">
        <v>202203</v>
      </c>
      <c r="B5235" s="416" t="s">
        <v>1277</v>
      </c>
      <c r="C5235" s="417" t="s">
        <v>791</v>
      </c>
      <c r="D5235" s="418" t="s">
        <v>374</v>
      </c>
      <c r="E5235" s="420">
        <v>0.01</v>
      </c>
      <c r="F5235" s="413">
        <v>111.01</v>
      </c>
      <c r="G5235" s="414">
        <f t="shared" si="162"/>
        <v>9.0081974596883157E-5</v>
      </c>
      <c r="H5235" s="415" t="str">
        <f t="shared" si="163"/>
        <v>VER</v>
      </c>
    </row>
    <row r="5236" spans="1:8" ht="15" hidden="1" thickBot="1">
      <c r="A5236" s="409">
        <v>202203</v>
      </c>
      <c r="B5236" s="416" t="s">
        <v>1278</v>
      </c>
      <c r="C5236" s="417" t="s">
        <v>791</v>
      </c>
      <c r="D5236" s="418" t="s">
        <v>374</v>
      </c>
      <c r="E5236" s="420">
        <v>0.01</v>
      </c>
      <c r="F5236" s="413">
        <v>111.01</v>
      </c>
      <c r="G5236" s="414">
        <f t="shared" si="162"/>
        <v>9.0081974596883157E-5</v>
      </c>
      <c r="H5236" s="415" t="str">
        <f t="shared" si="163"/>
        <v>VER</v>
      </c>
    </row>
    <row r="5237" spans="1:8" ht="15" hidden="1" thickBot="1">
      <c r="A5237" s="409">
        <v>202203</v>
      </c>
      <c r="B5237" s="416" t="s">
        <v>1279</v>
      </c>
      <c r="C5237" s="417" t="s">
        <v>791</v>
      </c>
      <c r="D5237" s="418" t="s">
        <v>374</v>
      </c>
      <c r="E5237" s="420">
        <v>0.01</v>
      </c>
      <c r="F5237" s="413">
        <v>111.01</v>
      </c>
      <c r="G5237" s="414">
        <f t="shared" si="162"/>
        <v>9.0081974596883157E-5</v>
      </c>
      <c r="H5237" s="415" t="str">
        <f t="shared" si="163"/>
        <v>VER</v>
      </c>
    </row>
    <row r="5238" spans="1:8" ht="15" hidden="1" thickBot="1">
      <c r="A5238" s="409">
        <v>202203</v>
      </c>
      <c r="B5238" s="416" t="s">
        <v>1280</v>
      </c>
      <c r="C5238" s="417" t="s">
        <v>791</v>
      </c>
      <c r="D5238" s="418" t="s">
        <v>374</v>
      </c>
      <c r="E5238" s="420">
        <v>0.01</v>
      </c>
      <c r="F5238" s="413">
        <v>111.01</v>
      </c>
      <c r="G5238" s="414">
        <f t="shared" si="162"/>
        <v>9.0081974596883157E-5</v>
      </c>
      <c r="H5238" s="415" t="str">
        <f t="shared" si="163"/>
        <v>VER</v>
      </c>
    </row>
    <row r="5239" spans="1:8" ht="15" hidden="1" thickBot="1">
      <c r="A5239" s="409">
        <v>202203</v>
      </c>
      <c r="B5239" s="416" t="s">
        <v>1281</v>
      </c>
      <c r="C5239" s="417" t="s">
        <v>791</v>
      </c>
      <c r="D5239" s="418" t="s">
        <v>374</v>
      </c>
      <c r="E5239" s="420">
        <v>0.01</v>
      </c>
      <c r="F5239" s="413">
        <v>111.01</v>
      </c>
      <c r="G5239" s="414">
        <f t="shared" si="162"/>
        <v>9.0081974596883157E-5</v>
      </c>
      <c r="H5239" s="415" t="str">
        <f t="shared" si="163"/>
        <v>VER</v>
      </c>
    </row>
    <row r="5240" spans="1:8" ht="15" hidden="1" thickBot="1">
      <c r="A5240" s="409">
        <v>202203</v>
      </c>
      <c r="B5240" s="416" t="s">
        <v>1282</v>
      </c>
      <c r="C5240" s="417" t="s">
        <v>791</v>
      </c>
      <c r="D5240" s="418" t="s">
        <v>374</v>
      </c>
      <c r="E5240" s="420">
        <v>0.01</v>
      </c>
      <c r="F5240" s="413">
        <v>111.01</v>
      </c>
      <c r="G5240" s="414">
        <f t="shared" si="162"/>
        <v>9.0081974596883157E-5</v>
      </c>
      <c r="H5240" s="415" t="str">
        <f t="shared" si="163"/>
        <v>VER</v>
      </c>
    </row>
    <row r="5241" spans="1:8" ht="15" hidden="1" thickBot="1">
      <c r="A5241" s="409">
        <v>202203</v>
      </c>
      <c r="B5241" s="416" t="s">
        <v>1283</v>
      </c>
      <c r="C5241" s="417" t="s">
        <v>791</v>
      </c>
      <c r="D5241" s="418" t="s">
        <v>374</v>
      </c>
      <c r="E5241" s="420">
        <v>0.01</v>
      </c>
      <c r="F5241" s="413">
        <v>111.01</v>
      </c>
      <c r="G5241" s="414">
        <f t="shared" si="162"/>
        <v>9.0081974596883157E-5</v>
      </c>
      <c r="H5241" s="415" t="str">
        <f t="shared" si="163"/>
        <v>VER</v>
      </c>
    </row>
    <row r="5242" spans="1:8" ht="15" hidden="1" thickBot="1">
      <c r="A5242" s="409">
        <v>202203</v>
      </c>
      <c r="B5242" s="416" t="s">
        <v>1284</v>
      </c>
      <c r="C5242" s="417" t="s">
        <v>791</v>
      </c>
      <c r="D5242" s="418" t="s">
        <v>374</v>
      </c>
      <c r="E5242" s="420">
        <v>0.01</v>
      </c>
      <c r="F5242" s="413">
        <v>111.01</v>
      </c>
      <c r="G5242" s="414">
        <f t="shared" si="162"/>
        <v>9.0081974596883157E-5</v>
      </c>
      <c r="H5242" s="415" t="str">
        <f t="shared" si="163"/>
        <v>VER</v>
      </c>
    </row>
    <row r="5243" spans="1:8" ht="15" hidden="1" thickBot="1">
      <c r="A5243" s="409">
        <v>202203</v>
      </c>
      <c r="B5243" s="416" t="s">
        <v>1285</v>
      </c>
      <c r="C5243" s="417" t="s">
        <v>791</v>
      </c>
      <c r="D5243" s="418" t="s">
        <v>374</v>
      </c>
      <c r="E5243" s="420">
        <v>0.01</v>
      </c>
      <c r="F5243" s="413">
        <v>111.01</v>
      </c>
      <c r="G5243" s="414">
        <f t="shared" si="162"/>
        <v>9.0081974596883157E-5</v>
      </c>
      <c r="H5243" s="415" t="str">
        <f t="shared" si="163"/>
        <v>VER</v>
      </c>
    </row>
    <row r="5244" spans="1:8" ht="15" hidden="1" thickBot="1">
      <c r="A5244" s="409">
        <v>202203</v>
      </c>
      <c r="B5244" s="416" t="s">
        <v>1286</v>
      </c>
      <c r="C5244" s="417" t="s">
        <v>791</v>
      </c>
      <c r="D5244" s="418" t="s">
        <v>374</v>
      </c>
      <c r="E5244" s="420">
        <v>0.01</v>
      </c>
      <c r="F5244" s="413">
        <v>111.01</v>
      </c>
      <c r="G5244" s="414">
        <f t="shared" si="162"/>
        <v>9.0081974596883157E-5</v>
      </c>
      <c r="H5244" s="415" t="str">
        <f t="shared" si="163"/>
        <v>VER</v>
      </c>
    </row>
    <row r="5245" spans="1:8" ht="15" hidden="1" thickBot="1">
      <c r="A5245" s="409">
        <v>202203</v>
      </c>
      <c r="B5245" s="416" t="s">
        <v>1287</v>
      </c>
      <c r="C5245" s="417" t="s">
        <v>791</v>
      </c>
      <c r="D5245" s="418" t="s">
        <v>337</v>
      </c>
      <c r="E5245" s="420">
        <v>79990</v>
      </c>
      <c r="F5245" s="413">
        <v>111.01</v>
      </c>
      <c r="G5245" s="414">
        <f t="shared" si="162"/>
        <v>720.56571480046841</v>
      </c>
      <c r="H5245" s="415">
        <f t="shared" si="163"/>
        <v>3.6028285740023422</v>
      </c>
    </row>
    <row r="5246" spans="1:8" ht="15" hidden="1" thickBot="1">
      <c r="A5246" s="409">
        <v>202203</v>
      </c>
      <c r="B5246" s="416" t="s">
        <v>1288</v>
      </c>
      <c r="C5246" s="417" t="s">
        <v>791</v>
      </c>
      <c r="D5246" s="418" t="s">
        <v>339</v>
      </c>
      <c r="E5246" s="420">
        <v>400</v>
      </c>
      <c r="F5246" s="413">
        <v>111.01</v>
      </c>
      <c r="G5246" s="414">
        <f t="shared" si="162"/>
        <v>3.6032789838753265</v>
      </c>
      <c r="H5246" s="415">
        <f t="shared" si="163"/>
        <v>3.6032789838753265</v>
      </c>
    </row>
    <row r="5247" spans="1:8" ht="15" hidden="1" thickBot="1">
      <c r="A5247" s="409">
        <v>202203</v>
      </c>
      <c r="B5247" s="416" t="s">
        <v>1289</v>
      </c>
      <c r="C5247" s="417" t="s">
        <v>791</v>
      </c>
      <c r="D5247" s="418" t="s">
        <v>337</v>
      </c>
      <c r="E5247" s="420">
        <v>43080</v>
      </c>
      <c r="F5247" s="413">
        <v>111.01</v>
      </c>
      <c r="G5247" s="414">
        <f t="shared" si="162"/>
        <v>388.07314656337263</v>
      </c>
      <c r="H5247" s="415">
        <f t="shared" si="163"/>
        <v>1.9403657328168631</v>
      </c>
    </row>
    <row r="5248" spans="1:8" ht="15" hidden="1" thickBot="1">
      <c r="A5248" s="409">
        <v>202203</v>
      </c>
      <c r="B5248" s="416" t="s">
        <v>1290</v>
      </c>
      <c r="C5248" s="417" t="s">
        <v>791</v>
      </c>
      <c r="D5248" s="418" t="s">
        <v>339</v>
      </c>
      <c r="E5248" s="420">
        <v>215</v>
      </c>
      <c r="F5248" s="413">
        <v>111.01</v>
      </c>
      <c r="G5248" s="414">
        <f t="shared" si="162"/>
        <v>1.936762453832988</v>
      </c>
      <c r="H5248" s="415">
        <f t="shared" si="163"/>
        <v>1.936762453832988</v>
      </c>
    </row>
    <row r="5249" spans="1:8" ht="15" hidden="1" thickBot="1">
      <c r="A5249" s="409">
        <v>202203</v>
      </c>
      <c r="B5249" s="416" t="s">
        <v>1291</v>
      </c>
      <c r="C5249" s="417" t="s">
        <v>791</v>
      </c>
      <c r="D5249" s="418" t="s">
        <v>337</v>
      </c>
      <c r="E5249" s="420">
        <v>45165</v>
      </c>
      <c r="F5249" s="413">
        <v>111.01</v>
      </c>
      <c r="G5249" s="414">
        <f t="shared" si="162"/>
        <v>406.85523826682277</v>
      </c>
      <c r="H5249" s="415">
        <f t="shared" si="163"/>
        <v>2.0342761913341136</v>
      </c>
    </row>
    <row r="5250" spans="1:8" ht="15" hidden="1" thickBot="1">
      <c r="A5250" s="409">
        <v>202203</v>
      </c>
      <c r="B5250" s="416" t="s">
        <v>1292</v>
      </c>
      <c r="C5250" s="417" t="s">
        <v>791</v>
      </c>
      <c r="D5250" s="418" t="s">
        <v>339</v>
      </c>
      <c r="E5250" s="420">
        <v>226</v>
      </c>
      <c r="F5250" s="413">
        <v>111.01</v>
      </c>
      <c r="G5250" s="414">
        <f t="shared" ref="G5250:G5313" si="164">+E5250/F5250</f>
        <v>2.0358526258895595</v>
      </c>
      <c r="H5250" s="415">
        <f t="shared" ref="H5250:H5313" si="165">IF(D5250="TB",G5250/200,IF(D5250="LT",G5250,"VER"))</f>
        <v>2.0358526258895595</v>
      </c>
    </row>
    <row r="5251" spans="1:8" ht="15" hidden="1" thickBot="1">
      <c r="A5251" s="409">
        <v>202203</v>
      </c>
      <c r="B5251" s="416" t="s">
        <v>1293</v>
      </c>
      <c r="C5251" s="417" t="s">
        <v>791</v>
      </c>
      <c r="D5251" s="418" t="s">
        <v>337</v>
      </c>
      <c r="E5251" s="420">
        <v>80614</v>
      </c>
      <c r="F5251" s="413">
        <v>111.01</v>
      </c>
      <c r="G5251" s="414">
        <f t="shared" si="164"/>
        <v>726.18683001531394</v>
      </c>
      <c r="H5251" s="415">
        <f t="shared" si="165"/>
        <v>3.6309341500765697</v>
      </c>
    </row>
    <row r="5252" spans="1:8" ht="15" hidden="1" thickBot="1">
      <c r="A5252" s="409">
        <v>202203</v>
      </c>
      <c r="B5252" s="416" t="s">
        <v>1294</v>
      </c>
      <c r="C5252" s="417" t="s">
        <v>791</v>
      </c>
      <c r="D5252" s="418" t="s">
        <v>339</v>
      </c>
      <c r="E5252" s="420">
        <v>403</v>
      </c>
      <c r="F5252" s="413">
        <v>111.01</v>
      </c>
      <c r="G5252" s="414">
        <f t="shared" si="164"/>
        <v>3.6303035762543914</v>
      </c>
      <c r="H5252" s="415">
        <f t="shared" si="165"/>
        <v>3.6303035762543914</v>
      </c>
    </row>
    <row r="5253" spans="1:8" ht="15" hidden="1" thickBot="1">
      <c r="A5253" s="409">
        <v>202203</v>
      </c>
      <c r="B5253" s="416" t="s">
        <v>1295</v>
      </c>
      <c r="C5253" s="417" t="s">
        <v>791</v>
      </c>
      <c r="D5253" s="418" t="s">
        <v>337</v>
      </c>
      <c r="E5253" s="420">
        <v>66930</v>
      </c>
      <c r="F5253" s="413">
        <v>111.01</v>
      </c>
      <c r="G5253" s="414">
        <f t="shared" si="164"/>
        <v>602.91865597693902</v>
      </c>
      <c r="H5253" s="415">
        <f t="shared" si="165"/>
        <v>3.0145932798846951</v>
      </c>
    </row>
    <row r="5254" spans="1:8" ht="15" hidden="1" thickBot="1">
      <c r="A5254" s="409">
        <v>202203</v>
      </c>
      <c r="B5254" s="416" t="s">
        <v>1296</v>
      </c>
      <c r="C5254" s="417" t="s">
        <v>791</v>
      </c>
      <c r="D5254" s="418" t="s">
        <v>337</v>
      </c>
      <c r="E5254" s="420">
        <v>61343</v>
      </c>
      <c r="F5254" s="413">
        <v>111.01</v>
      </c>
      <c r="G5254" s="414">
        <f t="shared" si="164"/>
        <v>552.5898567696604</v>
      </c>
      <c r="H5254" s="415">
        <f t="shared" si="165"/>
        <v>2.7629492838483021</v>
      </c>
    </row>
    <row r="5255" spans="1:8" ht="15" hidden="1" thickBot="1">
      <c r="A5255" s="409">
        <v>202203</v>
      </c>
      <c r="B5255" s="416" t="s">
        <v>1297</v>
      </c>
      <c r="C5255" s="417" t="s">
        <v>791</v>
      </c>
      <c r="D5255" s="418" t="s">
        <v>337</v>
      </c>
      <c r="E5255" s="420">
        <v>54511</v>
      </c>
      <c r="F5255" s="413">
        <v>111.01</v>
      </c>
      <c r="G5255" s="414">
        <f t="shared" si="164"/>
        <v>491.04585172506978</v>
      </c>
      <c r="H5255" s="415">
        <f t="shared" si="165"/>
        <v>2.4552292586253488</v>
      </c>
    </row>
    <row r="5256" spans="1:8" ht="15" hidden="1" thickBot="1">
      <c r="A5256" s="409">
        <v>202203</v>
      </c>
      <c r="B5256" s="416" t="s">
        <v>1298</v>
      </c>
      <c r="C5256" s="417" t="s">
        <v>791</v>
      </c>
      <c r="D5256" s="418" t="s">
        <v>337</v>
      </c>
      <c r="E5256" s="420">
        <v>74948</v>
      </c>
      <c r="F5256" s="413">
        <v>111.01</v>
      </c>
      <c r="G5256" s="414">
        <f t="shared" si="164"/>
        <v>675.14638320871995</v>
      </c>
      <c r="H5256" s="415">
        <f t="shared" si="165"/>
        <v>3.3757319160435997</v>
      </c>
    </row>
    <row r="5257" spans="1:8" ht="15" hidden="1" thickBot="1">
      <c r="A5257" s="409">
        <v>202203</v>
      </c>
      <c r="B5257" s="416" t="s">
        <v>1299</v>
      </c>
      <c r="C5257" s="417" t="s">
        <v>791</v>
      </c>
      <c r="D5257" s="418" t="s">
        <v>337</v>
      </c>
      <c r="E5257" s="420">
        <v>75131</v>
      </c>
      <c r="F5257" s="413">
        <v>111.01</v>
      </c>
      <c r="G5257" s="414">
        <f t="shared" si="164"/>
        <v>676.79488334384291</v>
      </c>
      <c r="H5257" s="415">
        <f t="shared" si="165"/>
        <v>3.3839744167192145</v>
      </c>
    </row>
    <row r="5258" spans="1:8" ht="15" hidden="1" thickBot="1">
      <c r="A5258" s="409">
        <v>202203</v>
      </c>
      <c r="B5258" s="416" t="s">
        <v>1300</v>
      </c>
      <c r="C5258" s="417" t="s">
        <v>791</v>
      </c>
      <c r="D5258" s="418" t="s">
        <v>337</v>
      </c>
      <c r="E5258" s="420">
        <v>74662</v>
      </c>
      <c r="F5258" s="413">
        <v>111.01</v>
      </c>
      <c r="G5258" s="414">
        <f t="shared" si="164"/>
        <v>672.570038735249</v>
      </c>
      <c r="H5258" s="415">
        <f t="shared" si="165"/>
        <v>3.3628501936762452</v>
      </c>
    </row>
    <row r="5259" spans="1:8" ht="15" hidden="1" thickBot="1">
      <c r="A5259" s="409">
        <v>202203</v>
      </c>
      <c r="B5259" s="416" t="s">
        <v>1301</v>
      </c>
      <c r="C5259" s="417" t="s">
        <v>791</v>
      </c>
      <c r="D5259" s="418" t="s">
        <v>337</v>
      </c>
      <c r="E5259" s="420">
        <v>98533</v>
      </c>
      <c r="F5259" s="413">
        <v>111.01</v>
      </c>
      <c r="G5259" s="414">
        <f t="shared" si="164"/>
        <v>887.60472029546884</v>
      </c>
      <c r="H5259" s="415">
        <f t="shared" si="165"/>
        <v>4.4380236014773438</v>
      </c>
    </row>
    <row r="5260" spans="1:8" ht="15" hidden="1" thickBot="1">
      <c r="A5260" s="409">
        <v>202203</v>
      </c>
      <c r="B5260" s="416" t="s">
        <v>1302</v>
      </c>
      <c r="C5260" s="417" t="s">
        <v>791</v>
      </c>
      <c r="D5260" s="418" t="s">
        <v>337</v>
      </c>
      <c r="E5260" s="420">
        <v>76783</v>
      </c>
      <c r="F5260" s="413">
        <v>111.01</v>
      </c>
      <c r="G5260" s="414">
        <f t="shared" si="164"/>
        <v>691.67642554724796</v>
      </c>
      <c r="H5260" s="415">
        <f t="shared" si="165"/>
        <v>3.4583821277362397</v>
      </c>
    </row>
    <row r="5261" spans="1:8" ht="15" hidden="1" thickBot="1">
      <c r="A5261" s="409">
        <v>202203</v>
      </c>
      <c r="B5261" s="416" t="s">
        <v>1303</v>
      </c>
      <c r="C5261" s="417" t="s">
        <v>791</v>
      </c>
      <c r="D5261" s="418" t="s">
        <v>337</v>
      </c>
      <c r="E5261" s="420">
        <v>99076</v>
      </c>
      <c r="F5261" s="413">
        <v>111.01</v>
      </c>
      <c r="G5261" s="414">
        <f t="shared" si="164"/>
        <v>892.49617151607958</v>
      </c>
      <c r="H5261" s="415">
        <f t="shared" si="165"/>
        <v>4.462480857580398</v>
      </c>
    </row>
    <row r="5262" spans="1:8" ht="15" hidden="1" thickBot="1">
      <c r="A5262" s="409">
        <v>202203</v>
      </c>
      <c r="B5262" s="416" t="s">
        <v>1304</v>
      </c>
      <c r="C5262" s="417" t="s">
        <v>791</v>
      </c>
      <c r="D5262" s="418" t="s">
        <v>337</v>
      </c>
      <c r="E5262" s="420">
        <v>87287</v>
      </c>
      <c r="F5262" s="413">
        <v>111.01</v>
      </c>
      <c r="G5262" s="414">
        <f t="shared" si="164"/>
        <v>786.29853166381406</v>
      </c>
      <c r="H5262" s="415">
        <f t="shared" si="165"/>
        <v>3.9314926583190704</v>
      </c>
    </row>
    <row r="5263" spans="1:8" ht="15" hidden="1" thickBot="1">
      <c r="A5263" s="409">
        <v>202203</v>
      </c>
      <c r="B5263" s="416" t="s">
        <v>1305</v>
      </c>
      <c r="C5263" s="417" t="s">
        <v>791</v>
      </c>
      <c r="D5263" s="418" t="s">
        <v>337</v>
      </c>
      <c r="E5263" s="420">
        <v>72689</v>
      </c>
      <c r="F5263" s="413">
        <v>111.01</v>
      </c>
      <c r="G5263" s="414">
        <f t="shared" si="164"/>
        <v>654.79686514728405</v>
      </c>
      <c r="H5263" s="415">
        <f t="shared" si="165"/>
        <v>3.2739843257364201</v>
      </c>
    </row>
    <row r="5264" spans="1:8" ht="15" hidden="1" thickBot="1">
      <c r="A5264" s="409">
        <v>202203</v>
      </c>
      <c r="B5264" s="416" t="s">
        <v>1306</v>
      </c>
      <c r="C5264" s="417" t="s">
        <v>791</v>
      </c>
      <c r="D5264" s="418" t="s">
        <v>337</v>
      </c>
      <c r="E5264" s="420">
        <v>63359</v>
      </c>
      <c r="F5264" s="413">
        <v>111.01</v>
      </c>
      <c r="G5264" s="414">
        <f t="shared" si="164"/>
        <v>570.75038284839206</v>
      </c>
      <c r="H5264" s="415">
        <f t="shared" si="165"/>
        <v>2.8537519142419603</v>
      </c>
    </row>
    <row r="5265" spans="1:8" ht="15" hidden="1" thickBot="1">
      <c r="A5265" s="409">
        <v>202203</v>
      </c>
      <c r="B5265" s="416" t="s">
        <v>1307</v>
      </c>
      <c r="C5265" s="417" t="s">
        <v>791</v>
      </c>
      <c r="D5265" s="418" t="s">
        <v>337</v>
      </c>
      <c r="E5265" s="420">
        <v>89700</v>
      </c>
      <c r="F5265" s="413">
        <v>111.01</v>
      </c>
      <c r="G5265" s="414">
        <f t="shared" si="164"/>
        <v>808.03531213404199</v>
      </c>
      <c r="H5265" s="415">
        <f t="shared" si="165"/>
        <v>4.0401765606702096</v>
      </c>
    </row>
    <row r="5266" spans="1:8" ht="15" hidden="1" thickBot="1">
      <c r="A5266" s="409">
        <v>202203</v>
      </c>
      <c r="B5266" s="416" t="s">
        <v>1308</v>
      </c>
      <c r="C5266" s="417" t="s">
        <v>791</v>
      </c>
      <c r="D5266" s="418" t="s">
        <v>337</v>
      </c>
      <c r="E5266" s="420">
        <v>78419</v>
      </c>
      <c r="F5266" s="413">
        <v>111.01</v>
      </c>
      <c r="G5266" s="414">
        <f t="shared" si="164"/>
        <v>706.41383659129804</v>
      </c>
      <c r="H5266" s="415">
        <f t="shared" si="165"/>
        <v>3.5320691829564903</v>
      </c>
    </row>
    <row r="5267" spans="1:8" ht="15" hidden="1" thickBot="1">
      <c r="A5267" s="409">
        <v>202203</v>
      </c>
      <c r="B5267" s="416" t="s">
        <v>1309</v>
      </c>
      <c r="C5267" s="417" t="s">
        <v>791</v>
      </c>
      <c r="D5267" s="418" t="s">
        <v>337</v>
      </c>
      <c r="E5267" s="420">
        <v>89700</v>
      </c>
      <c r="F5267" s="413">
        <v>111.01</v>
      </c>
      <c r="G5267" s="414">
        <f t="shared" si="164"/>
        <v>808.03531213404199</v>
      </c>
      <c r="H5267" s="415">
        <f t="shared" si="165"/>
        <v>4.0401765606702096</v>
      </c>
    </row>
    <row r="5268" spans="1:8" ht="15" hidden="1" thickBot="1">
      <c r="A5268" s="409">
        <v>202203</v>
      </c>
      <c r="B5268" s="416" t="s">
        <v>1310</v>
      </c>
      <c r="C5268" s="417" t="s">
        <v>791</v>
      </c>
      <c r="D5268" s="418" t="s">
        <v>337</v>
      </c>
      <c r="E5268" s="420">
        <v>87802</v>
      </c>
      <c r="F5268" s="413">
        <v>111.01</v>
      </c>
      <c r="G5268" s="414">
        <f t="shared" si="164"/>
        <v>790.93775335555347</v>
      </c>
      <c r="H5268" s="415">
        <f t="shared" si="165"/>
        <v>3.9546887667777675</v>
      </c>
    </row>
    <row r="5269" spans="1:8" ht="15" hidden="1" thickBot="1">
      <c r="A5269" s="409">
        <v>202203</v>
      </c>
      <c r="B5269" s="416" t="s">
        <v>1311</v>
      </c>
      <c r="C5269" s="417" t="s">
        <v>791</v>
      </c>
      <c r="D5269" s="418" t="s">
        <v>337</v>
      </c>
      <c r="E5269" s="420">
        <v>87035</v>
      </c>
      <c r="F5269" s="413">
        <v>111.01</v>
      </c>
      <c r="G5269" s="414">
        <f t="shared" si="164"/>
        <v>784.02846590397257</v>
      </c>
      <c r="H5269" s="415">
        <f t="shared" si="165"/>
        <v>3.9201423295198627</v>
      </c>
    </row>
    <row r="5270" spans="1:8" ht="15" hidden="1" thickBot="1">
      <c r="A5270" s="409">
        <v>202203</v>
      </c>
      <c r="B5270" s="416" t="s">
        <v>1312</v>
      </c>
      <c r="C5270" s="417" t="s">
        <v>791</v>
      </c>
      <c r="D5270" s="418" t="s">
        <v>337</v>
      </c>
      <c r="E5270" s="420">
        <v>88012</v>
      </c>
      <c r="F5270" s="413">
        <v>111.01</v>
      </c>
      <c r="G5270" s="414">
        <f t="shared" si="164"/>
        <v>792.82947482208806</v>
      </c>
      <c r="H5270" s="415">
        <f t="shared" si="165"/>
        <v>3.9641473741104405</v>
      </c>
    </row>
    <row r="5271" spans="1:8" ht="15" hidden="1" thickBot="1">
      <c r="A5271" s="409">
        <v>202203</v>
      </c>
      <c r="B5271" s="416" t="s">
        <v>1313</v>
      </c>
      <c r="C5271" s="417" t="s">
        <v>791</v>
      </c>
      <c r="D5271" s="418" t="s">
        <v>337</v>
      </c>
      <c r="E5271" s="420">
        <v>64927</v>
      </c>
      <c r="F5271" s="413">
        <v>111.01</v>
      </c>
      <c r="G5271" s="414">
        <f t="shared" si="164"/>
        <v>584.87523646518332</v>
      </c>
      <c r="H5271" s="415">
        <f t="shared" si="165"/>
        <v>2.9243761823259167</v>
      </c>
    </row>
    <row r="5272" spans="1:8" ht="15" hidden="1" thickBot="1">
      <c r="A5272" s="409">
        <v>202203</v>
      </c>
      <c r="B5272" s="416" t="s">
        <v>1314</v>
      </c>
      <c r="C5272" s="417" t="s">
        <v>791</v>
      </c>
      <c r="D5272" s="418" t="s">
        <v>337</v>
      </c>
      <c r="E5272" s="420">
        <v>89421</v>
      </c>
      <c r="F5272" s="413">
        <v>111.01</v>
      </c>
      <c r="G5272" s="414">
        <f t="shared" si="164"/>
        <v>805.52202504278887</v>
      </c>
      <c r="H5272" s="415">
        <f t="shared" si="165"/>
        <v>4.0276101252139442</v>
      </c>
    </row>
    <row r="5273" spans="1:8" ht="15" hidden="1" thickBot="1">
      <c r="A5273" s="409">
        <v>202203</v>
      </c>
      <c r="B5273" s="416" t="s">
        <v>1315</v>
      </c>
      <c r="C5273" s="417" t="s">
        <v>791</v>
      </c>
      <c r="D5273" s="418" t="s">
        <v>337</v>
      </c>
      <c r="E5273" s="420">
        <v>52552</v>
      </c>
      <c r="F5273" s="413">
        <v>111.01</v>
      </c>
      <c r="G5273" s="414">
        <f t="shared" si="164"/>
        <v>473.39879290154039</v>
      </c>
      <c r="H5273" s="415">
        <f t="shared" si="165"/>
        <v>2.3669939645077021</v>
      </c>
    </row>
    <row r="5274" spans="1:8" ht="15" hidden="1" thickBot="1">
      <c r="A5274" s="409">
        <v>202203</v>
      </c>
      <c r="B5274" s="416" t="s">
        <v>1316</v>
      </c>
      <c r="C5274" s="417" t="s">
        <v>791</v>
      </c>
      <c r="D5274" s="418" t="s">
        <v>337</v>
      </c>
      <c r="E5274" s="420">
        <v>93621</v>
      </c>
      <c r="F5274" s="413">
        <v>111.01</v>
      </c>
      <c r="G5274" s="414">
        <f t="shared" si="164"/>
        <v>843.35645437347978</v>
      </c>
      <c r="H5274" s="415">
        <f t="shared" si="165"/>
        <v>4.2167822718673991</v>
      </c>
    </row>
    <row r="5275" spans="1:8" ht="15" hidden="1" thickBot="1">
      <c r="A5275" s="409">
        <v>202203</v>
      </c>
      <c r="B5275" s="416" t="s">
        <v>1317</v>
      </c>
      <c r="C5275" s="417" t="s">
        <v>791</v>
      </c>
      <c r="D5275" s="418" t="s">
        <v>337</v>
      </c>
      <c r="E5275" s="420">
        <v>81477</v>
      </c>
      <c r="F5275" s="413">
        <v>111.01</v>
      </c>
      <c r="G5275" s="414">
        <f t="shared" si="164"/>
        <v>733.96090442302489</v>
      </c>
      <c r="H5275" s="415">
        <f t="shared" si="165"/>
        <v>3.6698045221151245</v>
      </c>
    </row>
    <row r="5276" spans="1:8" ht="15" hidden="1" thickBot="1">
      <c r="A5276" s="409">
        <v>202203</v>
      </c>
      <c r="B5276" s="416" t="s">
        <v>1318</v>
      </c>
      <c r="C5276" s="417" t="s">
        <v>791</v>
      </c>
      <c r="D5276" s="418" t="s">
        <v>337</v>
      </c>
      <c r="E5276" s="420">
        <v>64088</v>
      </c>
      <c r="F5276" s="413">
        <v>111.01</v>
      </c>
      <c r="G5276" s="414">
        <f t="shared" si="164"/>
        <v>577.31735879650478</v>
      </c>
      <c r="H5276" s="415">
        <f t="shared" si="165"/>
        <v>2.886586793982524</v>
      </c>
    </row>
    <row r="5277" spans="1:8" ht="15" hidden="1" thickBot="1">
      <c r="A5277" s="409">
        <v>202203</v>
      </c>
      <c r="B5277" s="416" t="s">
        <v>1319</v>
      </c>
      <c r="C5277" s="417" t="s">
        <v>791</v>
      </c>
      <c r="D5277" s="418" t="s">
        <v>337</v>
      </c>
      <c r="E5277" s="420">
        <v>63168</v>
      </c>
      <c r="F5277" s="413">
        <v>111.01</v>
      </c>
      <c r="G5277" s="414">
        <f t="shared" si="164"/>
        <v>569.02981713359156</v>
      </c>
      <c r="H5277" s="415">
        <f t="shared" si="165"/>
        <v>2.8451490856679578</v>
      </c>
    </row>
    <row r="5278" spans="1:8" ht="15" hidden="1" thickBot="1">
      <c r="A5278" s="409">
        <v>202203</v>
      </c>
      <c r="B5278" s="416" t="s">
        <v>1320</v>
      </c>
      <c r="C5278" s="417" t="s">
        <v>791</v>
      </c>
      <c r="D5278" s="418" t="s">
        <v>337</v>
      </c>
      <c r="E5278" s="420">
        <v>76196</v>
      </c>
      <c r="F5278" s="413">
        <v>111.01</v>
      </c>
      <c r="G5278" s="414">
        <f t="shared" si="164"/>
        <v>686.3886136384109</v>
      </c>
      <c r="H5278" s="415">
        <f t="shared" si="165"/>
        <v>3.4319430681920546</v>
      </c>
    </row>
    <row r="5279" spans="1:8" ht="15" hidden="1" thickBot="1">
      <c r="A5279" s="409">
        <v>202203</v>
      </c>
      <c r="B5279" s="416" t="s">
        <v>1321</v>
      </c>
      <c r="C5279" s="417" t="s">
        <v>791</v>
      </c>
      <c r="D5279" s="418" t="s">
        <v>337</v>
      </c>
      <c r="E5279" s="420">
        <v>80715</v>
      </c>
      <c r="F5279" s="413">
        <v>111.01</v>
      </c>
      <c r="G5279" s="414">
        <f t="shared" si="164"/>
        <v>727.09665795874241</v>
      </c>
      <c r="H5279" s="415">
        <f t="shared" si="165"/>
        <v>3.6354832897937119</v>
      </c>
    </row>
    <row r="5280" spans="1:8" ht="15" hidden="1" thickBot="1">
      <c r="A5280" s="409">
        <v>202203</v>
      </c>
      <c r="B5280" s="416" t="s">
        <v>1322</v>
      </c>
      <c r="C5280" s="417" t="s">
        <v>791</v>
      </c>
      <c r="D5280" s="418" t="s">
        <v>337</v>
      </c>
      <c r="E5280" s="420">
        <v>92030</v>
      </c>
      <c r="F5280" s="413">
        <v>111.01</v>
      </c>
      <c r="G5280" s="414">
        <f t="shared" si="164"/>
        <v>829.02441221511572</v>
      </c>
      <c r="H5280" s="415">
        <f t="shared" si="165"/>
        <v>4.145122061075579</v>
      </c>
    </row>
    <row r="5281" spans="1:8" ht="15" hidden="1" thickBot="1">
      <c r="A5281" s="409">
        <v>202203</v>
      </c>
      <c r="B5281" s="416" t="s">
        <v>1323</v>
      </c>
      <c r="C5281" s="417" t="s">
        <v>791</v>
      </c>
      <c r="D5281" s="418" t="s">
        <v>337</v>
      </c>
      <c r="E5281" s="420">
        <v>53445</v>
      </c>
      <c r="F5281" s="413">
        <v>111.01</v>
      </c>
      <c r="G5281" s="414">
        <f t="shared" si="164"/>
        <v>481.44311323304203</v>
      </c>
      <c r="H5281" s="415">
        <f t="shared" si="165"/>
        <v>2.4072155661652102</v>
      </c>
    </row>
    <row r="5282" spans="1:8" ht="15" hidden="1" thickBot="1">
      <c r="A5282" s="409">
        <v>202203</v>
      </c>
      <c r="B5282" s="416" t="s">
        <v>1324</v>
      </c>
      <c r="C5282" s="417" t="s">
        <v>791</v>
      </c>
      <c r="D5282" s="418" t="s">
        <v>337</v>
      </c>
      <c r="E5282" s="420">
        <v>53248</v>
      </c>
      <c r="F5282" s="413">
        <v>111.01</v>
      </c>
      <c r="G5282" s="414">
        <f t="shared" si="164"/>
        <v>479.66849833348346</v>
      </c>
      <c r="H5282" s="415">
        <f t="shared" si="165"/>
        <v>2.3983424916674174</v>
      </c>
    </row>
    <row r="5283" spans="1:8" ht="15" hidden="1" thickBot="1">
      <c r="A5283" s="409">
        <v>202203</v>
      </c>
      <c r="B5283" s="416" t="s">
        <v>1325</v>
      </c>
      <c r="C5283" s="417" t="s">
        <v>791</v>
      </c>
      <c r="D5283" s="418" t="s">
        <v>337</v>
      </c>
      <c r="E5283" s="420">
        <v>92759</v>
      </c>
      <c r="F5283" s="413">
        <v>111.01</v>
      </c>
      <c r="G5283" s="414">
        <f t="shared" si="164"/>
        <v>835.59138816322854</v>
      </c>
      <c r="H5283" s="415">
        <f t="shared" si="165"/>
        <v>4.1779569408161423</v>
      </c>
    </row>
    <row r="5284" spans="1:8" ht="15" hidden="1" thickBot="1">
      <c r="A5284" s="409">
        <v>202203</v>
      </c>
      <c r="B5284" s="416" t="s">
        <v>1326</v>
      </c>
      <c r="C5284" s="417" t="s">
        <v>791</v>
      </c>
      <c r="D5284" s="418" t="s">
        <v>337</v>
      </c>
      <c r="E5284" s="420">
        <v>40083</v>
      </c>
      <c r="F5284" s="413">
        <v>111.01</v>
      </c>
      <c r="G5284" s="414">
        <f t="shared" si="164"/>
        <v>361.07557877668677</v>
      </c>
      <c r="H5284" s="415">
        <f t="shared" si="165"/>
        <v>1.8053778938834339</v>
      </c>
    </row>
    <row r="5285" spans="1:8" ht="15" hidden="1" thickBot="1">
      <c r="A5285" s="409">
        <v>202203</v>
      </c>
      <c r="B5285" s="416" t="s">
        <v>1327</v>
      </c>
      <c r="C5285" s="417" t="s">
        <v>791</v>
      </c>
      <c r="D5285" s="418" t="s">
        <v>337</v>
      </c>
      <c r="E5285" s="420">
        <v>71913</v>
      </c>
      <c r="F5285" s="413">
        <v>111.01</v>
      </c>
      <c r="G5285" s="414">
        <f t="shared" si="164"/>
        <v>647.80650391856591</v>
      </c>
      <c r="H5285" s="415">
        <f t="shared" si="165"/>
        <v>3.2390325195928296</v>
      </c>
    </row>
    <row r="5286" spans="1:8" ht="15" hidden="1" thickBot="1">
      <c r="A5286" s="409">
        <v>202203</v>
      </c>
      <c r="B5286" s="416" t="s">
        <v>1328</v>
      </c>
      <c r="C5286" s="417" t="s">
        <v>791</v>
      </c>
      <c r="D5286" s="418" t="s">
        <v>337</v>
      </c>
      <c r="E5286" s="420">
        <v>74475</v>
      </c>
      <c r="F5286" s="413">
        <v>111.01</v>
      </c>
      <c r="G5286" s="414">
        <f t="shared" si="164"/>
        <v>670.88550581028733</v>
      </c>
      <c r="H5286" s="415">
        <f t="shared" si="165"/>
        <v>3.3544275290514367</v>
      </c>
    </row>
    <row r="5287" spans="1:8" ht="15" hidden="1" thickBot="1">
      <c r="A5287" s="409">
        <v>202203</v>
      </c>
      <c r="B5287" s="416" t="s">
        <v>1329</v>
      </c>
      <c r="C5287" s="417" t="s">
        <v>791</v>
      </c>
      <c r="D5287" s="418" t="s">
        <v>337</v>
      </c>
      <c r="E5287" s="420">
        <v>77823</v>
      </c>
      <c r="F5287" s="413">
        <v>111.01</v>
      </c>
      <c r="G5287" s="414">
        <f t="shared" si="164"/>
        <v>701.04495090532384</v>
      </c>
      <c r="H5287" s="415">
        <f t="shared" si="165"/>
        <v>3.5052247545266191</v>
      </c>
    </row>
    <row r="5288" spans="1:8" ht="15" hidden="1" thickBot="1">
      <c r="A5288" s="409">
        <v>202203</v>
      </c>
      <c r="B5288" s="416" t="s">
        <v>1330</v>
      </c>
      <c r="C5288" s="417" t="s">
        <v>791</v>
      </c>
      <c r="D5288" s="418" t="s">
        <v>337</v>
      </c>
      <c r="E5288" s="420">
        <v>83884</v>
      </c>
      <c r="F5288" s="413">
        <v>111.01</v>
      </c>
      <c r="G5288" s="414">
        <f t="shared" si="164"/>
        <v>755.64363570849468</v>
      </c>
      <c r="H5288" s="415">
        <f t="shared" si="165"/>
        <v>3.7782181785424735</v>
      </c>
    </row>
    <row r="5289" spans="1:8" ht="15" hidden="1" thickBot="1">
      <c r="A5289" s="409">
        <v>202203</v>
      </c>
      <c r="B5289" s="416" t="s">
        <v>1331</v>
      </c>
      <c r="C5289" s="417" t="s">
        <v>791</v>
      </c>
      <c r="D5289" s="418" t="s">
        <v>337</v>
      </c>
      <c r="E5289" s="420">
        <v>76168</v>
      </c>
      <c r="F5289" s="413">
        <v>111.01</v>
      </c>
      <c r="G5289" s="414">
        <f t="shared" si="164"/>
        <v>686.13638410953968</v>
      </c>
      <c r="H5289" s="415">
        <f t="shared" si="165"/>
        <v>3.4306819205476984</v>
      </c>
    </row>
    <row r="5290" spans="1:8" ht="15" hidden="1" thickBot="1">
      <c r="A5290" s="409">
        <v>202203</v>
      </c>
      <c r="B5290" s="416" t="s">
        <v>1332</v>
      </c>
      <c r="C5290" s="417" t="s">
        <v>791</v>
      </c>
      <c r="D5290" s="418" t="s">
        <v>337</v>
      </c>
      <c r="E5290" s="420">
        <v>64476</v>
      </c>
      <c r="F5290" s="413">
        <v>111.01</v>
      </c>
      <c r="G5290" s="414">
        <f t="shared" si="164"/>
        <v>580.81253941086391</v>
      </c>
      <c r="H5290" s="415">
        <f t="shared" si="165"/>
        <v>2.9040626970543197</v>
      </c>
    </row>
    <row r="5291" spans="1:8" ht="15" hidden="1" thickBot="1">
      <c r="A5291" s="409">
        <v>202203</v>
      </c>
      <c r="B5291" s="416" t="s">
        <v>1333</v>
      </c>
      <c r="C5291" s="417" t="s">
        <v>791</v>
      </c>
      <c r="D5291" s="418" t="s">
        <v>337</v>
      </c>
      <c r="E5291" s="420">
        <v>93621</v>
      </c>
      <c r="F5291" s="413">
        <v>111.01</v>
      </c>
      <c r="G5291" s="414">
        <f t="shared" si="164"/>
        <v>843.35645437347978</v>
      </c>
      <c r="H5291" s="415">
        <f t="shared" si="165"/>
        <v>4.2167822718673991</v>
      </c>
    </row>
    <row r="5292" spans="1:8" ht="15" hidden="1" thickBot="1">
      <c r="A5292" s="409">
        <v>202203</v>
      </c>
      <c r="B5292" s="416" t="s">
        <v>1334</v>
      </c>
      <c r="C5292" s="417" t="s">
        <v>791</v>
      </c>
      <c r="D5292" s="418" t="s">
        <v>337</v>
      </c>
      <c r="E5292" s="420">
        <v>95732</v>
      </c>
      <c r="F5292" s="413">
        <v>111.01</v>
      </c>
      <c r="G5292" s="414">
        <f t="shared" si="164"/>
        <v>862.3727592108819</v>
      </c>
      <c r="H5292" s="415">
        <f t="shared" si="165"/>
        <v>4.3118637960544097</v>
      </c>
    </row>
    <row r="5293" spans="1:8" ht="15" hidden="1" thickBot="1">
      <c r="A5293" s="409">
        <v>202203</v>
      </c>
      <c r="B5293" s="416" t="s">
        <v>1335</v>
      </c>
      <c r="C5293" s="417" t="s">
        <v>1336</v>
      </c>
      <c r="D5293" s="418" t="s">
        <v>337</v>
      </c>
      <c r="E5293" s="420">
        <v>37472</v>
      </c>
      <c r="F5293" s="413">
        <v>111.01</v>
      </c>
      <c r="G5293" s="414">
        <f t="shared" si="164"/>
        <v>337.55517520944056</v>
      </c>
      <c r="H5293" s="415">
        <f t="shared" si="165"/>
        <v>1.6877758760472028</v>
      </c>
    </row>
    <row r="5294" spans="1:8" ht="15" hidden="1" thickBot="1">
      <c r="A5294" s="409">
        <v>202203</v>
      </c>
      <c r="B5294" s="416" t="s">
        <v>1337</v>
      </c>
      <c r="C5294" s="417" t="s">
        <v>674</v>
      </c>
      <c r="D5294" s="418" t="s">
        <v>337</v>
      </c>
      <c r="E5294" s="420">
        <v>74750</v>
      </c>
      <c r="F5294" s="413">
        <v>111.01</v>
      </c>
      <c r="G5294" s="414">
        <f t="shared" si="164"/>
        <v>673.36276011170162</v>
      </c>
      <c r="H5294" s="415">
        <f t="shared" si="165"/>
        <v>3.366813800558508</v>
      </c>
    </row>
    <row r="5295" spans="1:8" ht="15" hidden="1" thickBot="1">
      <c r="A5295" s="409">
        <v>202203</v>
      </c>
      <c r="B5295" s="416" t="s">
        <v>1338</v>
      </c>
      <c r="C5295" s="417" t="s">
        <v>674</v>
      </c>
      <c r="D5295" s="418" t="s">
        <v>339</v>
      </c>
      <c r="E5295" s="420">
        <v>374</v>
      </c>
      <c r="F5295" s="413">
        <v>111.01</v>
      </c>
      <c r="G5295" s="414">
        <f t="shared" si="164"/>
        <v>3.3690658499234303</v>
      </c>
      <c r="H5295" s="415">
        <f t="shared" si="165"/>
        <v>3.3690658499234303</v>
      </c>
    </row>
    <row r="5296" spans="1:8" ht="15" hidden="1" thickBot="1">
      <c r="A5296" s="409">
        <v>202203</v>
      </c>
      <c r="B5296" s="416" t="s">
        <v>1339</v>
      </c>
      <c r="C5296" s="417" t="s">
        <v>674</v>
      </c>
      <c r="D5296" s="418" t="s">
        <v>374</v>
      </c>
      <c r="E5296" s="420">
        <v>50.59</v>
      </c>
      <c r="F5296" s="413">
        <v>111.01</v>
      </c>
      <c r="G5296" s="414">
        <f t="shared" si="164"/>
        <v>0.45572470948563193</v>
      </c>
      <c r="H5296" s="415" t="str">
        <f t="shared" si="165"/>
        <v>VER</v>
      </c>
    </row>
    <row r="5297" spans="1:8" ht="15" hidden="1" thickBot="1">
      <c r="A5297" s="409">
        <v>202203</v>
      </c>
      <c r="B5297" s="416" t="s">
        <v>1340</v>
      </c>
      <c r="C5297" s="417" t="s">
        <v>1341</v>
      </c>
      <c r="D5297" s="418" t="s">
        <v>337</v>
      </c>
      <c r="E5297" s="420">
        <v>59590</v>
      </c>
      <c r="F5297" s="413">
        <v>111.01</v>
      </c>
      <c r="G5297" s="414">
        <f t="shared" si="164"/>
        <v>536.79848662282677</v>
      </c>
      <c r="H5297" s="415">
        <f t="shared" si="165"/>
        <v>2.6839924331141338</v>
      </c>
    </row>
    <row r="5298" spans="1:8" ht="15" hidden="1" thickBot="1">
      <c r="A5298" s="409">
        <v>202203</v>
      </c>
      <c r="B5298" s="416" t="s">
        <v>1342</v>
      </c>
      <c r="C5298" s="417" t="s">
        <v>1341</v>
      </c>
      <c r="D5298" s="418" t="s">
        <v>339</v>
      </c>
      <c r="E5298" s="420">
        <v>298</v>
      </c>
      <c r="F5298" s="413">
        <v>111.01</v>
      </c>
      <c r="G5298" s="414">
        <f t="shared" si="164"/>
        <v>2.6844428429871181</v>
      </c>
      <c r="H5298" s="415">
        <f t="shared" si="165"/>
        <v>2.6844428429871181</v>
      </c>
    </row>
    <row r="5299" spans="1:8" ht="15" hidden="1" thickBot="1">
      <c r="A5299" s="409">
        <v>202203</v>
      </c>
      <c r="B5299" s="416" t="s">
        <v>1343</v>
      </c>
      <c r="C5299" s="417" t="s">
        <v>1344</v>
      </c>
      <c r="D5299" s="418" t="s">
        <v>337</v>
      </c>
      <c r="E5299" s="420">
        <v>11807</v>
      </c>
      <c r="F5299" s="413">
        <v>111.01</v>
      </c>
      <c r="G5299" s="414">
        <f t="shared" si="164"/>
        <v>106.35978740653995</v>
      </c>
      <c r="H5299" s="415">
        <f t="shared" si="165"/>
        <v>0.53179893703269976</v>
      </c>
    </row>
    <row r="5300" spans="1:8" ht="15" hidden="1" thickBot="1">
      <c r="A5300" s="409">
        <v>202203</v>
      </c>
      <c r="B5300" s="416" t="s">
        <v>1345</v>
      </c>
      <c r="C5300" s="417" t="s">
        <v>1344</v>
      </c>
      <c r="D5300" s="418" t="s">
        <v>337</v>
      </c>
      <c r="E5300" s="420">
        <v>11732</v>
      </c>
      <c r="F5300" s="413">
        <v>111.01</v>
      </c>
      <c r="G5300" s="414">
        <f t="shared" si="164"/>
        <v>105.68417259706332</v>
      </c>
      <c r="H5300" s="415">
        <f t="shared" si="165"/>
        <v>0.52842086298531665</v>
      </c>
    </row>
    <row r="5301" spans="1:8" ht="15" hidden="1" thickBot="1">
      <c r="A5301" s="409">
        <v>202203</v>
      </c>
      <c r="B5301" s="416" t="s">
        <v>1346</v>
      </c>
      <c r="C5301" s="417" t="s">
        <v>1347</v>
      </c>
      <c r="D5301" s="418" t="s">
        <v>374</v>
      </c>
      <c r="E5301" s="420">
        <v>0.01</v>
      </c>
      <c r="F5301" s="413">
        <v>111.01</v>
      </c>
      <c r="G5301" s="414">
        <f t="shared" si="164"/>
        <v>9.0081974596883157E-5</v>
      </c>
      <c r="H5301" s="415" t="str">
        <f t="shared" si="165"/>
        <v>VER</v>
      </c>
    </row>
    <row r="5302" spans="1:8" ht="15" hidden="1" thickBot="1">
      <c r="A5302" s="409">
        <v>202203</v>
      </c>
      <c r="B5302" s="416" t="s">
        <v>1348</v>
      </c>
      <c r="C5302" s="417" t="s">
        <v>1344</v>
      </c>
      <c r="D5302" s="418" t="s">
        <v>337</v>
      </c>
      <c r="E5302" s="420">
        <v>111581</v>
      </c>
      <c r="F5302" s="413">
        <v>111.01</v>
      </c>
      <c r="G5302" s="414">
        <f t="shared" si="164"/>
        <v>1005.143680749482</v>
      </c>
      <c r="H5302" s="415">
        <f t="shared" si="165"/>
        <v>5.0257184037474101</v>
      </c>
    </row>
    <row r="5303" spans="1:8" ht="15" hidden="1" thickBot="1">
      <c r="A5303" s="409">
        <v>202203</v>
      </c>
      <c r="B5303" s="416" t="s">
        <v>1349</v>
      </c>
      <c r="C5303" s="417" t="s">
        <v>1344</v>
      </c>
      <c r="D5303" s="418" t="s">
        <v>339</v>
      </c>
      <c r="E5303" s="420">
        <v>558</v>
      </c>
      <c r="F5303" s="413">
        <v>111.01</v>
      </c>
      <c r="G5303" s="414">
        <f t="shared" si="164"/>
        <v>5.0265741825060806</v>
      </c>
      <c r="H5303" s="415">
        <f t="shared" si="165"/>
        <v>5.0265741825060806</v>
      </c>
    </row>
    <row r="5304" spans="1:8" ht="15" hidden="1" thickBot="1">
      <c r="A5304" s="409">
        <v>202203</v>
      </c>
      <c r="B5304" s="416" t="s">
        <v>1350</v>
      </c>
      <c r="C5304" s="417" t="s">
        <v>1344</v>
      </c>
      <c r="D5304" s="418" t="s">
        <v>337</v>
      </c>
      <c r="E5304" s="420">
        <v>68544</v>
      </c>
      <c r="F5304" s="413">
        <v>111.01</v>
      </c>
      <c r="G5304" s="414">
        <f t="shared" si="164"/>
        <v>617.45788667687589</v>
      </c>
      <c r="H5304" s="415">
        <f t="shared" si="165"/>
        <v>3.0872894333843792</v>
      </c>
    </row>
    <row r="5305" spans="1:8" ht="15" hidden="1" thickBot="1">
      <c r="A5305" s="409">
        <v>202203</v>
      </c>
      <c r="B5305" s="416" t="s">
        <v>1351</v>
      </c>
      <c r="C5305" s="417" t="s">
        <v>1352</v>
      </c>
      <c r="D5305" s="418" t="s">
        <v>337</v>
      </c>
      <c r="E5305" s="420">
        <v>35580</v>
      </c>
      <c r="F5305" s="413">
        <v>111.01</v>
      </c>
      <c r="G5305" s="414">
        <f t="shared" si="164"/>
        <v>320.51166561571029</v>
      </c>
      <c r="H5305" s="415">
        <f t="shared" si="165"/>
        <v>1.6025583280785514</v>
      </c>
    </row>
    <row r="5306" spans="1:8" ht="15" hidden="1" thickBot="1">
      <c r="A5306" s="409">
        <v>202203</v>
      </c>
      <c r="B5306" s="416" t="s">
        <v>1353</v>
      </c>
      <c r="C5306" s="417" t="s">
        <v>1352</v>
      </c>
      <c r="D5306" s="418" t="s">
        <v>339</v>
      </c>
      <c r="E5306" s="420">
        <v>178</v>
      </c>
      <c r="F5306" s="413">
        <v>111.01</v>
      </c>
      <c r="G5306" s="414">
        <f t="shared" si="164"/>
        <v>1.6034591478245201</v>
      </c>
      <c r="H5306" s="415">
        <f t="shared" si="165"/>
        <v>1.6034591478245201</v>
      </c>
    </row>
    <row r="5307" spans="1:8" ht="15" hidden="1" thickBot="1">
      <c r="A5307" s="409">
        <v>202203</v>
      </c>
      <c r="B5307" s="416" t="s">
        <v>1354</v>
      </c>
      <c r="C5307" s="417" t="s">
        <v>1355</v>
      </c>
      <c r="D5307" s="418" t="s">
        <v>337</v>
      </c>
      <c r="E5307" s="420">
        <v>35742</v>
      </c>
      <c r="F5307" s="413">
        <v>111.01</v>
      </c>
      <c r="G5307" s="414">
        <f t="shared" si="164"/>
        <v>321.9709936041798</v>
      </c>
      <c r="H5307" s="415">
        <f t="shared" si="165"/>
        <v>1.6098549680208989</v>
      </c>
    </row>
    <row r="5308" spans="1:8" ht="15" hidden="1" thickBot="1">
      <c r="A5308" s="409">
        <v>202203</v>
      </c>
      <c r="B5308" s="416" t="s">
        <v>1356</v>
      </c>
      <c r="C5308" s="417" t="s">
        <v>1357</v>
      </c>
      <c r="D5308" s="418" t="s">
        <v>374</v>
      </c>
      <c r="E5308" s="420">
        <v>381</v>
      </c>
      <c r="F5308" s="413">
        <v>111.01</v>
      </c>
      <c r="G5308" s="414">
        <f t="shared" si="164"/>
        <v>3.4321232321412483</v>
      </c>
      <c r="H5308" s="415" t="str">
        <f t="shared" si="165"/>
        <v>VER</v>
      </c>
    </row>
    <row r="5309" spans="1:8" ht="15" hidden="1" thickBot="1">
      <c r="A5309" s="409">
        <v>202203</v>
      </c>
      <c r="B5309" s="416" t="s">
        <v>1358</v>
      </c>
      <c r="C5309" s="417" t="s">
        <v>1359</v>
      </c>
      <c r="D5309" s="418" t="s">
        <v>337</v>
      </c>
      <c r="E5309" s="420">
        <v>83547</v>
      </c>
      <c r="F5309" s="413">
        <v>111.01</v>
      </c>
      <c r="G5309" s="414">
        <f t="shared" si="164"/>
        <v>752.6078731645797</v>
      </c>
      <c r="H5309" s="415">
        <f t="shared" si="165"/>
        <v>3.7630393658228987</v>
      </c>
    </row>
    <row r="5310" spans="1:8" ht="15" hidden="1" thickBot="1">
      <c r="A5310" s="409">
        <v>202203</v>
      </c>
      <c r="B5310" s="416" t="s">
        <v>1360</v>
      </c>
      <c r="C5310" s="417" t="s">
        <v>1359</v>
      </c>
      <c r="D5310" s="418" t="s">
        <v>339</v>
      </c>
      <c r="E5310" s="420">
        <v>418</v>
      </c>
      <c r="F5310" s="413">
        <v>111.01</v>
      </c>
      <c r="G5310" s="414">
        <f t="shared" si="164"/>
        <v>3.7654265381497161</v>
      </c>
      <c r="H5310" s="415">
        <f t="shared" si="165"/>
        <v>3.7654265381497161</v>
      </c>
    </row>
    <row r="5311" spans="1:8" ht="15" hidden="1" thickBot="1">
      <c r="A5311" s="409">
        <v>202203</v>
      </c>
      <c r="B5311" s="416" t="s">
        <v>1361</v>
      </c>
      <c r="C5311" s="417" t="s">
        <v>1359</v>
      </c>
      <c r="D5311" s="418" t="s">
        <v>337</v>
      </c>
      <c r="E5311" s="420">
        <v>79907</v>
      </c>
      <c r="F5311" s="413">
        <v>111.01</v>
      </c>
      <c r="G5311" s="414">
        <f t="shared" si="164"/>
        <v>719.81803441131422</v>
      </c>
      <c r="H5311" s="415">
        <f t="shared" si="165"/>
        <v>3.5990901720565711</v>
      </c>
    </row>
    <row r="5312" spans="1:8" ht="15" hidden="1" thickBot="1">
      <c r="A5312" s="409">
        <v>202203</v>
      </c>
      <c r="B5312" s="416" t="s">
        <v>1362</v>
      </c>
      <c r="C5312" s="417" t="s">
        <v>1359</v>
      </c>
      <c r="D5312" s="418" t="s">
        <v>339</v>
      </c>
      <c r="E5312" s="420">
        <v>400</v>
      </c>
      <c r="F5312" s="413">
        <v>111.01</v>
      </c>
      <c r="G5312" s="414">
        <f t="shared" si="164"/>
        <v>3.6032789838753265</v>
      </c>
      <c r="H5312" s="415">
        <f t="shared" si="165"/>
        <v>3.6032789838753265</v>
      </c>
    </row>
    <row r="5313" spans="1:8" ht="15" hidden="1" thickBot="1">
      <c r="A5313" s="409">
        <v>202203</v>
      </c>
      <c r="B5313" s="416" t="s">
        <v>1363</v>
      </c>
      <c r="C5313" s="417" t="s">
        <v>1364</v>
      </c>
      <c r="D5313" s="418" t="s">
        <v>337</v>
      </c>
      <c r="E5313" s="420">
        <v>79251</v>
      </c>
      <c r="F5313" s="413">
        <v>111.01</v>
      </c>
      <c r="G5313" s="414">
        <f t="shared" si="164"/>
        <v>713.90865687775874</v>
      </c>
      <c r="H5313" s="415">
        <f t="shared" si="165"/>
        <v>3.5695432843887938</v>
      </c>
    </row>
    <row r="5314" spans="1:8" ht="15" hidden="1" thickBot="1">
      <c r="A5314" s="409">
        <v>202203</v>
      </c>
      <c r="B5314" s="416" t="s">
        <v>1365</v>
      </c>
      <c r="C5314" s="417" t="s">
        <v>1364</v>
      </c>
      <c r="D5314" s="418" t="s">
        <v>339</v>
      </c>
      <c r="E5314" s="420">
        <v>396</v>
      </c>
      <c r="F5314" s="413">
        <v>111.01</v>
      </c>
      <c r="G5314" s="414">
        <f t="shared" ref="G5314:G5377" si="166">+E5314/F5314</f>
        <v>3.5672461940365729</v>
      </c>
      <c r="H5314" s="415">
        <f t="shared" ref="H5314:H5377" si="167">IF(D5314="TB",G5314/200,IF(D5314="LT",G5314,"VER"))</f>
        <v>3.5672461940365729</v>
      </c>
    </row>
    <row r="5315" spans="1:8" ht="15" hidden="1" thickBot="1">
      <c r="A5315" s="409">
        <v>202203</v>
      </c>
      <c r="B5315" s="416" t="s">
        <v>1366</v>
      </c>
      <c r="C5315" s="417" t="s">
        <v>1364</v>
      </c>
      <c r="D5315" s="418" t="s">
        <v>337</v>
      </c>
      <c r="E5315" s="420">
        <v>82905</v>
      </c>
      <c r="F5315" s="413">
        <v>111.01</v>
      </c>
      <c r="G5315" s="414">
        <f t="shared" si="166"/>
        <v>746.82461039545979</v>
      </c>
      <c r="H5315" s="415">
        <f t="shared" si="167"/>
        <v>3.7341230519772988</v>
      </c>
    </row>
    <row r="5316" spans="1:8" ht="15" hidden="1" thickBot="1">
      <c r="A5316" s="409">
        <v>202203</v>
      </c>
      <c r="B5316" s="416" t="s">
        <v>1367</v>
      </c>
      <c r="C5316" s="417" t="s">
        <v>1364</v>
      </c>
      <c r="D5316" s="418" t="s">
        <v>337</v>
      </c>
      <c r="E5316" s="420">
        <v>68544</v>
      </c>
      <c r="F5316" s="413">
        <v>111.01</v>
      </c>
      <c r="G5316" s="414">
        <f t="shared" si="166"/>
        <v>617.45788667687589</v>
      </c>
      <c r="H5316" s="415">
        <f t="shared" si="167"/>
        <v>3.0872894333843792</v>
      </c>
    </row>
    <row r="5317" spans="1:8" ht="15" hidden="1" thickBot="1">
      <c r="A5317" s="409">
        <v>202203</v>
      </c>
      <c r="B5317" s="416" t="s">
        <v>1368</v>
      </c>
      <c r="C5317" s="417" t="s">
        <v>1364</v>
      </c>
      <c r="D5317" s="418" t="s">
        <v>381</v>
      </c>
      <c r="E5317" s="420">
        <v>7180</v>
      </c>
      <c r="F5317" s="413">
        <v>111.01</v>
      </c>
      <c r="G5317" s="414">
        <f t="shared" si="166"/>
        <v>64.67885776056211</v>
      </c>
      <c r="H5317" s="415" t="str">
        <f t="shared" si="167"/>
        <v>VER</v>
      </c>
    </row>
    <row r="5318" spans="1:8" ht="15" hidden="1" thickBot="1">
      <c r="A5318" s="409">
        <v>202203</v>
      </c>
      <c r="B5318" s="416" t="s">
        <v>1369</v>
      </c>
      <c r="C5318" s="417" t="s">
        <v>1364</v>
      </c>
      <c r="D5318" s="418" t="s">
        <v>339</v>
      </c>
      <c r="E5318" s="420">
        <v>343</v>
      </c>
      <c r="F5318" s="413">
        <v>111.01</v>
      </c>
      <c r="G5318" s="414">
        <f t="shared" si="166"/>
        <v>3.0898117286730922</v>
      </c>
      <c r="H5318" s="415">
        <f t="shared" si="167"/>
        <v>3.0898117286730922</v>
      </c>
    </row>
    <row r="5319" spans="1:8" ht="15" hidden="1" thickBot="1">
      <c r="A5319" s="409">
        <v>202203</v>
      </c>
      <c r="B5319" s="416" t="s">
        <v>1370</v>
      </c>
      <c r="C5319" s="417" t="s">
        <v>1364</v>
      </c>
      <c r="D5319" s="418" t="s">
        <v>337</v>
      </c>
      <c r="E5319" s="420">
        <v>68544</v>
      </c>
      <c r="F5319" s="413">
        <v>111.01</v>
      </c>
      <c r="G5319" s="414">
        <f t="shared" si="166"/>
        <v>617.45788667687589</v>
      </c>
      <c r="H5319" s="415">
        <f t="shared" si="167"/>
        <v>3.0872894333843792</v>
      </c>
    </row>
    <row r="5320" spans="1:8" ht="15" hidden="1" thickBot="1">
      <c r="A5320" s="409">
        <v>202203</v>
      </c>
      <c r="B5320" s="416" t="s">
        <v>1371</v>
      </c>
      <c r="C5320" s="417" t="s">
        <v>1364</v>
      </c>
      <c r="D5320" s="418" t="s">
        <v>337</v>
      </c>
      <c r="E5320" s="420">
        <v>68544</v>
      </c>
      <c r="F5320" s="413">
        <v>111.01</v>
      </c>
      <c r="G5320" s="414">
        <f t="shared" si="166"/>
        <v>617.45788667687589</v>
      </c>
      <c r="H5320" s="415">
        <f t="shared" si="167"/>
        <v>3.0872894333843792</v>
      </c>
    </row>
    <row r="5321" spans="1:8" ht="15" hidden="1" thickBot="1">
      <c r="A5321" s="409">
        <v>202203</v>
      </c>
      <c r="B5321" s="416" t="s">
        <v>1372</v>
      </c>
      <c r="C5321" s="417" t="s">
        <v>1364</v>
      </c>
      <c r="D5321" s="418" t="s">
        <v>339</v>
      </c>
      <c r="E5321" s="420">
        <v>343</v>
      </c>
      <c r="F5321" s="413">
        <v>111.01</v>
      </c>
      <c r="G5321" s="414">
        <f t="shared" si="166"/>
        <v>3.0898117286730922</v>
      </c>
      <c r="H5321" s="415">
        <f t="shared" si="167"/>
        <v>3.0898117286730922</v>
      </c>
    </row>
    <row r="5322" spans="1:8" ht="15" hidden="1" thickBot="1">
      <c r="A5322" s="409">
        <v>202203</v>
      </c>
      <c r="B5322" s="416" t="s">
        <v>1373</v>
      </c>
      <c r="C5322" s="417" t="s">
        <v>1364</v>
      </c>
      <c r="D5322" s="418" t="s">
        <v>337</v>
      </c>
      <c r="E5322" s="420">
        <v>76662</v>
      </c>
      <c r="F5322" s="413">
        <v>111.01</v>
      </c>
      <c r="G5322" s="414">
        <f t="shared" si="166"/>
        <v>690.58643365462569</v>
      </c>
      <c r="H5322" s="415">
        <f t="shared" si="167"/>
        <v>3.4529321682731284</v>
      </c>
    </row>
    <row r="5323" spans="1:8" ht="15" hidden="1" thickBot="1">
      <c r="A5323" s="409">
        <v>202203</v>
      </c>
      <c r="B5323" s="416" t="s">
        <v>1374</v>
      </c>
      <c r="C5323" s="417" t="s">
        <v>1364</v>
      </c>
      <c r="D5323" s="418" t="s">
        <v>337</v>
      </c>
      <c r="E5323" s="420">
        <v>80791</v>
      </c>
      <c r="F5323" s="413">
        <v>111.01</v>
      </c>
      <c r="G5323" s="414">
        <f t="shared" si="166"/>
        <v>727.78128096567877</v>
      </c>
      <c r="H5323" s="415">
        <f t="shared" si="167"/>
        <v>3.6389064048283939</v>
      </c>
    </row>
    <row r="5324" spans="1:8" ht="15" hidden="1" thickBot="1">
      <c r="A5324" s="409">
        <v>202203</v>
      </c>
      <c r="B5324" s="416" t="s">
        <v>1375</v>
      </c>
      <c r="C5324" s="417" t="s">
        <v>1364</v>
      </c>
      <c r="D5324" s="418" t="s">
        <v>339</v>
      </c>
      <c r="E5324" s="420">
        <v>404</v>
      </c>
      <c r="F5324" s="413">
        <v>111.01</v>
      </c>
      <c r="G5324" s="414">
        <f t="shared" si="166"/>
        <v>3.6393117737140797</v>
      </c>
      <c r="H5324" s="415">
        <f t="shared" si="167"/>
        <v>3.6393117737140797</v>
      </c>
    </row>
    <row r="5325" spans="1:8" ht="15" hidden="1" thickBot="1">
      <c r="A5325" s="409">
        <v>202203</v>
      </c>
      <c r="B5325" s="416" t="s">
        <v>1376</v>
      </c>
      <c r="C5325" s="417" t="s">
        <v>1364</v>
      </c>
      <c r="D5325" s="418" t="s">
        <v>337</v>
      </c>
      <c r="E5325" s="420">
        <v>56981</v>
      </c>
      <c r="F5325" s="413">
        <v>111.01</v>
      </c>
      <c r="G5325" s="414">
        <f t="shared" si="166"/>
        <v>513.29609945049992</v>
      </c>
      <c r="H5325" s="415">
        <f t="shared" si="167"/>
        <v>2.5664804972524995</v>
      </c>
    </row>
    <row r="5326" spans="1:8" ht="15" hidden="1" thickBot="1">
      <c r="A5326" s="409">
        <v>202203</v>
      </c>
      <c r="B5326" s="416" t="s">
        <v>1377</v>
      </c>
      <c r="C5326" s="417" t="s">
        <v>1364</v>
      </c>
      <c r="D5326" s="418" t="s">
        <v>337</v>
      </c>
      <c r="E5326" s="420">
        <v>39689</v>
      </c>
      <c r="F5326" s="413">
        <v>111.01</v>
      </c>
      <c r="G5326" s="414">
        <f t="shared" si="166"/>
        <v>357.52634897756957</v>
      </c>
      <c r="H5326" s="415">
        <f t="shared" si="167"/>
        <v>1.7876317448878478</v>
      </c>
    </row>
    <row r="5327" spans="1:8" ht="15" hidden="1" thickBot="1">
      <c r="A5327" s="409">
        <v>202203</v>
      </c>
      <c r="B5327" s="416" t="s">
        <v>1378</v>
      </c>
      <c r="C5327" s="417" t="s">
        <v>1364</v>
      </c>
      <c r="D5327" s="418" t="s">
        <v>337</v>
      </c>
      <c r="E5327" s="420">
        <v>49254</v>
      </c>
      <c r="F5327" s="413">
        <v>111.01</v>
      </c>
      <c r="G5327" s="414">
        <f t="shared" si="166"/>
        <v>443.68975767948831</v>
      </c>
      <c r="H5327" s="415">
        <f t="shared" si="167"/>
        <v>2.2184487883974415</v>
      </c>
    </row>
    <row r="5328" spans="1:8" ht="15" hidden="1" thickBot="1">
      <c r="A5328" s="409">
        <v>202203</v>
      </c>
      <c r="B5328" s="416" t="s">
        <v>1379</v>
      </c>
      <c r="C5328" s="417" t="s">
        <v>1364</v>
      </c>
      <c r="D5328" s="418" t="s">
        <v>337</v>
      </c>
      <c r="E5328" s="420">
        <v>44553</v>
      </c>
      <c r="F5328" s="413">
        <v>111.01</v>
      </c>
      <c r="G5328" s="414">
        <f t="shared" si="166"/>
        <v>401.34222142149355</v>
      </c>
      <c r="H5328" s="415">
        <f t="shared" si="167"/>
        <v>2.0067111071074679</v>
      </c>
    </row>
    <row r="5329" spans="1:8" ht="15" hidden="1" thickBot="1">
      <c r="A5329" s="409">
        <v>202203</v>
      </c>
      <c r="B5329" s="416" t="s">
        <v>1380</v>
      </c>
      <c r="C5329" s="417" t="s">
        <v>1364</v>
      </c>
      <c r="D5329" s="418" t="s">
        <v>337</v>
      </c>
      <c r="E5329" s="420">
        <v>44553</v>
      </c>
      <c r="F5329" s="413">
        <v>111.01</v>
      </c>
      <c r="G5329" s="414">
        <f t="shared" si="166"/>
        <v>401.34222142149355</v>
      </c>
      <c r="H5329" s="415">
        <f t="shared" si="167"/>
        <v>2.0067111071074679</v>
      </c>
    </row>
    <row r="5330" spans="1:8" ht="15" hidden="1" thickBot="1">
      <c r="A5330" s="409">
        <v>202203</v>
      </c>
      <c r="B5330" s="416" t="s">
        <v>1381</v>
      </c>
      <c r="C5330" s="417" t="s">
        <v>1364</v>
      </c>
      <c r="D5330" s="418" t="s">
        <v>337</v>
      </c>
      <c r="E5330" s="420">
        <v>44553</v>
      </c>
      <c r="F5330" s="413">
        <v>111.01</v>
      </c>
      <c r="G5330" s="414">
        <f t="shared" si="166"/>
        <v>401.34222142149355</v>
      </c>
      <c r="H5330" s="415">
        <f t="shared" si="167"/>
        <v>2.0067111071074679</v>
      </c>
    </row>
    <row r="5331" spans="1:8" ht="15" hidden="1" thickBot="1">
      <c r="A5331" s="409">
        <v>202203</v>
      </c>
      <c r="B5331" s="416" t="s">
        <v>1382</v>
      </c>
      <c r="C5331" s="417" t="s">
        <v>1364</v>
      </c>
      <c r="D5331" s="418" t="s">
        <v>339</v>
      </c>
      <c r="E5331" s="420">
        <v>246</v>
      </c>
      <c r="F5331" s="413">
        <v>111.01</v>
      </c>
      <c r="G5331" s="414">
        <f t="shared" si="166"/>
        <v>2.2160165750833256</v>
      </c>
      <c r="H5331" s="415">
        <f t="shared" si="167"/>
        <v>2.2160165750833256</v>
      </c>
    </row>
    <row r="5332" spans="1:8" ht="15" hidden="1" thickBot="1">
      <c r="A5332" s="409">
        <v>202203</v>
      </c>
      <c r="B5332" s="416" t="s">
        <v>1383</v>
      </c>
      <c r="C5332" s="417" t="s">
        <v>1364</v>
      </c>
      <c r="D5332" s="418" t="s">
        <v>337</v>
      </c>
      <c r="E5332" s="420">
        <v>44553</v>
      </c>
      <c r="F5332" s="413">
        <v>111.01</v>
      </c>
      <c r="G5332" s="414">
        <f t="shared" si="166"/>
        <v>401.34222142149355</v>
      </c>
      <c r="H5332" s="415">
        <f t="shared" si="167"/>
        <v>2.0067111071074679</v>
      </c>
    </row>
    <row r="5333" spans="1:8" ht="15" hidden="1" thickBot="1">
      <c r="A5333" s="409">
        <v>202203</v>
      </c>
      <c r="B5333" s="416" t="s">
        <v>1384</v>
      </c>
      <c r="C5333" s="417" t="s">
        <v>1364</v>
      </c>
      <c r="D5333" s="418" t="s">
        <v>337</v>
      </c>
      <c r="E5333" s="420">
        <v>44553</v>
      </c>
      <c r="F5333" s="413">
        <v>111.01</v>
      </c>
      <c r="G5333" s="414">
        <f t="shared" si="166"/>
        <v>401.34222142149355</v>
      </c>
      <c r="H5333" s="415">
        <f t="shared" si="167"/>
        <v>2.0067111071074679</v>
      </c>
    </row>
    <row r="5334" spans="1:8" ht="15" hidden="1" thickBot="1">
      <c r="A5334" s="409">
        <v>202203</v>
      </c>
      <c r="B5334" s="416" t="s">
        <v>1385</v>
      </c>
      <c r="C5334" s="417" t="s">
        <v>1364</v>
      </c>
      <c r="D5334" s="418" t="s">
        <v>337</v>
      </c>
      <c r="E5334" s="420">
        <v>44553</v>
      </c>
      <c r="F5334" s="413">
        <v>111.01</v>
      </c>
      <c r="G5334" s="414">
        <f t="shared" si="166"/>
        <v>401.34222142149355</v>
      </c>
      <c r="H5334" s="415">
        <f t="shared" si="167"/>
        <v>2.0067111071074679</v>
      </c>
    </row>
    <row r="5335" spans="1:8" ht="15" hidden="1" thickBot="1">
      <c r="A5335" s="409">
        <v>202203</v>
      </c>
      <c r="B5335" s="416" t="s">
        <v>1386</v>
      </c>
      <c r="C5335" s="417" t="s">
        <v>1364</v>
      </c>
      <c r="D5335" s="418" t="s">
        <v>337</v>
      </c>
      <c r="E5335" s="420">
        <v>44553</v>
      </c>
      <c r="F5335" s="413">
        <v>111.01</v>
      </c>
      <c r="G5335" s="414">
        <f t="shared" si="166"/>
        <v>401.34222142149355</v>
      </c>
      <c r="H5335" s="415">
        <f t="shared" si="167"/>
        <v>2.0067111071074679</v>
      </c>
    </row>
    <row r="5336" spans="1:8" ht="15" hidden="1" thickBot="1">
      <c r="A5336" s="409">
        <v>202203</v>
      </c>
      <c r="B5336" s="416" t="s">
        <v>1387</v>
      </c>
      <c r="C5336" s="417" t="s">
        <v>1364</v>
      </c>
      <c r="D5336" s="418" t="s">
        <v>337</v>
      </c>
      <c r="E5336" s="420">
        <v>44553</v>
      </c>
      <c r="F5336" s="413">
        <v>111.01</v>
      </c>
      <c r="G5336" s="414">
        <f t="shared" si="166"/>
        <v>401.34222142149355</v>
      </c>
      <c r="H5336" s="415">
        <f t="shared" si="167"/>
        <v>2.0067111071074679</v>
      </c>
    </row>
    <row r="5337" spans="1:8" ht="15" hidden="1" thickBot="1">
      <c r="A5337" s="409">
        <v>202203</v>
      </c>
      <c r="B5337" s="416" t="s">
        <v>1388</v>
      </c>
      <c r="C5337" s="417" t="s">
        <v>1364</v>
      </c>
      <c r="D5337" s="418" t="s">
        <v>339</v>
      </c>
      <c r="E5337" s="420">
        <v>223</v>
      </c>
      <c r="F5337" s="413">
        <v>111.01</v>
      </c>
      <c r="G5337" s="414">
        <f t="shared" si="166"/>
        <v>2.0088280335104947</v>
      </c>
      <c r="H5337" s="415">
        <f t="shared" si="167"/>
        <v>2.0088280335104947</v>
      </c>
    </row>
    <row r="5338" spans="1:8" ht="15" hidden="1" thickBot="1">
      <c r="A5338" s="409">
        <v>202203</v>
      </c>
      <c r="B5338" s="416" t="s">
        <v>1389</v>
      </c>
      <c r="C5338" s="417" t="s">
        <v>1364</v>
      </c>
      <c r="D5338" s="418" t="s">
        <v>337</v>
      </c>
      <c r="E5338" s="420">
        <v>45677</v>
      </c>
      <c r="F5338" s="413">
        <v>111.01</v>
      </c>
      <c r="G5338" s="414">
        <f t="shared" si="166"/>
        <v>411.46743536618322</v>
      </c>
      <c r="H5338" s="415">
        <f t="shared" si="167"/>
        <v>2.0573371768309161</v>
      </c>
    </row>
    <row r="5339" spans="1:8" ht="15" hidden="1" thickBot="1">
      <c r="A5339" s="409">
        <v>202203</v>
      </c>
      <c r="B5339" s="416" t="s">
        <v>1390</v>
      </c>
      <c r="C5339" s="417" t="s">
        <v>1364</v>
      </c>
      <c r="D5339" s="418" t="s">
        <v>339</v>
      </c>
      <c r="E5339" s="420">
        <v>228</v>
      </c>
      <c r="F5339" s="413">
        <v>111.01</v>
      </c>
      <c r="G5339" s="414">
        <f t="shared" si="166"/>
        <v>2.0538690208089361</v>
      </c>
      <c r="H5339" s="415">
        <f t="shared" si="167"/>
        <v>2.0538690208089361</v>
      </c>
    </row>
    <row r="5340" spans="1:8" ht="15" hidden="1" thickBot="1">
      <c r="A5340" s="409">
        <v>202203</v>
      </c>
      <c r="B5340" s="416" t="s">
        <v>1391</v>
      </c>
      <c r="C5340" s="417" t="s">
        <v>1364</v>
      </c>
      <c r="D5340" s="418" t="s">
        <v>337</v>
      </c>
      <c r="E5340" s="420">
        <v>47004</v>
      </c>
      <c r="F5340" s="413">
        <v>111.01</v>
      </c>
      <c r="G5340" s="414">
        <f t="shared" si="166"/>
        <v>423.4213133951896</v>
      </c>
      <c r="H5340" s="415">
        <f t="shared" si="167"/>
        <v>2.1171065669759481</v>
      </c>
    </row>
    <row r="5341" spans="1:8" ht="15" hidden="1" thickBot="1">
      <c r="A5341" s="409">
        <v>202203</v>
      </c>
      <c r="B5341" s="416" t="s">
        <v>1392</v>
      </c>
      <c r="C5341" s="417" t="s">
        <v>1364</v>
      </c>
      <c r="D5341" s="418" t="s">
        <v>339</v>
      </c>
      <c r="E5341" s="420">
        <v>235</v>
      </c>
      <c r="F5341" s="413">
        <v>111.01</v>
      </c>
      <c r="G5341" s="414">
        <f t="shared" si="166"/>
        <v>2.1169264030267541</v>
      </c>
      <c r="H5341" s="415">
        <f t="shared" si="167"/>
        <v>2.1169264030267541</v>
      </c>
    </row>
    <row r="5342" spans="1:8" ht="15" hidden="1" thickBot="1">
      <c r="A5342" s="409">
        <v>202203</v>
      </c>
      <c r="B5342" s="416" t="s">
        <v>1393</v>
      </c>
      <c r="C5342" s="417" t="s">
        <v>1364</v>
      </c>
      <c r="D5342" s="418" t="s">
        <v>337</v>
      </c>
      <c r="E5342" s="420">
        <v>47004</v>
      </c>
      <c r="F5342" s="413">
        <v>111.01</v>
      </c>
      <c r="G5342" s="414">
        <f t="shared" si="166"/>
        <v>423.4213133951896</v>
      </c>
      <c r="H5342" s="415">
        <f t="shared" si="167"/>
        <v>2.1171065669759481</v>
      </c>
    </row>
    <row r="5343" spans="1:8" ht="15" hidden="1" thickBot="1">
      <c r="A5343" s="409">
        <v>202203</v>
      </c>
      <c r="B5343" s="416" t="s">
        <v>1394</v>
      </c>
      <c r="C5343" s="417" t="s">
        <v>1364</v>
      </c>
      <c r="D5343" s="418" t="s">
        <v>381</v>
      </c>
      <c r="E5343" s="420">
        <v>5026</v>
      </c>
      <c r="F5343" s="413">
        <v>111.01</v>
      </c>
      <c r="G5343" s="414">
        <f t="shared" si="166"/>
        <v>45.275200432393476</v>
      </c>
      <c r="H5343" s="415" t="str">
        <f t="shared" si="167"/>
        <v>VER</v>
      </c>
    </row>
    <row r="5344" spans="1:8" ht="15" hidden="1" thickBot="1">
      <c r="A5344" s="409">
        <v>202203</v>
      </c>
      <c r="B5344" s="416" t="s">
        <v>1395</v>
      </c>
      <c r="C5344" s="417" t="s">
        <v>1364</v>
      </c>
      <c r="D5344" s="418" t="s">
        <v>339</v>
      </c>
      <c r="E5344" s="420">
        <v>235</v>
      </c>
      <c r="F5344" s="413">
        <v>111.01</v>
      </c>
      <c r="G5344" s="414">
        <f t="shared" si="166"/>
        <v>2.1169264030267541</v>
      </c>
      <c r="H5344" s="415">
        <f t="shared" si="167"/>
        <v>2.1169264030267541</v>
      </c>
    </row>
    <row r="5345" spans="1:8" ht="15" hidden="1" thickBot="1">
      <c r="A5345" s="409">
        <v>202203</v>
      </c>
      <c r="B5345" s="416" t="s">
        <v>1396</v>
      </c>
      <c r="C5345" s="417" t="s">
        <v>1364</v>
      </c>
      <c r="D5345" s="418" t="s">
        <v>337</v>
      </c>
      <c r="E5345" s="420">
        <v>47004</v>
      </c>
      <c r="F5345" s="413">
        <v>111.01</v>
      </c>
      <c r="G5345" s="414">
        <f t="shared" si="166"/>
        <v>423.4213133951896</v>
      </c>
      <c r="H5345" s="415">
        <f t="shared" si="167"/>
        <v>2.1171065669759481</v>
      </c>
    </row>
    <row r="5346" spans="1:8" ht="15" hidden="1" thickBot="1">
      <c r="A5346" s="409">
        <v>202203</v>
      </c>
      <c r="B5346" s="416" t="s">
        <v>1397</v>
      </c>
      <c r="C5346" s="417" t="s">
        <v>1364</v>
      </c>
      <c r="D5346" s="418" t="s">
        <v>339</v>
      </c>
      <c r="E5346" s="420">
        <v>235</v>
      </c>
      <c r="F5346" s="413">
        <v>111.01</v>
      </c>
      <c r="G5346" s="414">
        <f t="shared" si="166"/>
        <v>2.1169264030267541</v>
      </c>
      <c r="H5346" s="415">
        <f t="shared" si="167"/>
        <v>2.1169264030267541</v>
      </c>
    </row>
    <row r="5347" spans="1:8" ht="15" hidden="1" thickBot="1">
      <c r="A5347" s="409">
        <v>202203</v>
      </c>
      <c r="B5347" s="416" t="s">
        <v>1398</v>
      </c>
      <c r="C5347" s="417" t="s">
        <v>1364</v>
      </c>
      <c r="D5347" s="418" t="s">
        <v>337</v>
      </c>
      <c r="E5347" s="420">
        <v>47617</v>
      </c>
      <c r="F5347" s="413">
        <v>111.01</v>
      </c>
      <c r="G5347" s="414">
        <f t="shared" si="166"/>
        <v>428.94333843797853</v>
      </c>
      <c r="H5347" s="415">
        <f t="shared" si="167"/>
        <v>2.1447166921898928</v>
      </c>
    </row>
    <row r="5348" spans="1:8" ht="15" hidden="1" thickBot="1">
      <c r="A5348" s="409">
        <v>202203</v>
      </c>
      <c r="B5348" s="416" t="s">
        <v>1399</v>
      </c>
      <c r="C5348" s="417" t="s">
        <v>1364</v>
      </c>
      <c r="D5348" s="418" t="s">
        <v>339</v>
      </c>
      <c r="E5348" s="420">
        <v>238</v>
      </c>
      <c r="F5348" s="413">
        <v>111.01</v>
      </c>
      <c r="G5348" s="414">
        <f t="shared" si="166"/>
        <v>2.1439509954058193</v>
      </c>
      <c r="H5348" s="415">
        <f t="shared" si="167"/>
        <v>2.1439509954058193</v>
      </c>
    </row>
    <row r="5349" spans="1:8" ht="15" hidden="1" thickBot="1">
      <c r="A5349" s="409">
        <v>202203</v>
      </c>
      <c r="B5349" s="416" t="s">
        <v>1400</v>
      </c>
      <c r="C5349" s="417" t="s">
        <v>1364</v>
      </c>
      <c r="D5349" s="418" t="s">
        <v>337</v>
      </c>
      <c r="E5349" s="420">
        <v>45677</v>
      </c>
      <c r="F5349" s="413">
        <v>111.01</v>
      </c>
      <c r="G5349" s="414">
        <f t="shared" si="166"/>
        <v>411.46743536618322</v>
      </c>
      <c r="H5349" s="415">
        <f t="shared" si="167"/>
        <v>2.0573371768309161</v>
      </c>
    </row>
    <row r="5350" spans="1:8" ht="15" hidden="1" thickBot="1">
      <c r="A5350" s="409">
        <v>202203</v>
      </c>
      <c r="B5350" s="416" t="s">
        <v>1401</v>
      </c>
      <c r="C5350" s="417" t="s">
        <v>1364</v>
      </c>
      <c r="D5350" s="418" t="s">
        <v>350</v>
      </c>
      <c r="E5350" s="420">
        <v>0.01</v>
      </c>
      <c r="F5350" s="413">
        <v>111.01</v>
      </c>
      <c r="G5350" s="414">
        <f t="shared" si="166"/>
        <v>9.0081974596883157E-5</v>
      </c>
      <c r="H5350" s="415" t="str">
        <f t="shared" si="167"/>
        <v>VER</v>
      </c>
    </row>
    <row r="5351" spans="1:8" ht="15" hidden="1" thickBot="1">
      <c r="A5351" s="409">
        <v>202203</v>
      </c>
      <c r="B5351" s="416" t="s">
        <v>1402</v>
      </c>
      <c r="C5351" s="417" t="s">
        <v>1364</v>
      </c>
      <c r="D5351" s="418" t="s">
        <v>337</v>
      </c>
      <c r="E5351" s="420">
        <v>47004</v>
      </c>
      <c r="F5351" s="413">
        <v>111.01</v>
      </c>
      <c r="G5351" s="414">
        <f t="shared" si="166"/>
        <v>423.4213133951896</v>
      </c>
      <c r="H5351" s="415">
        <f t="shared" si="167"/>
        <v>2.1171065669759481</v>
      </c>
    </row>
    <row r="5352" spans="1:8" ht="15" hidden="1" thickBot="1">
      <c r="A5352" s="409">
        <v>202203</v>
      </c>
      <c r="B5352" s="416" t="s">
        <v>1403</v>
      </c>
      <c r="C5352" s="417" t="s">
        <v>1364</v>
      </c>
      <c r="D5352" s="418" t="s">
        <v>339</v>
      </c>
      <c r="E5352" s="420">
        <v>235</v>
      </c>
      <c r="F5352" s="413">
        <v>111.01</v>
      </c>
      <c r="G5352" s="414">
        <f t="shared" si="166"/>
        <v>2.1169264030267541</v>
      </c>
      <c r="H5352" s="415">
        <f t="shared" si="167"/>
        <v>2.1169264030267541</v>
      </c>
    </row>
    <row r="5353" spans="1:8" ht="15" hidden="1" thickBot="1">
      <c r="A5353" s="409">
        <v>202203</v>
      </c>
      <c r="B5353" s="416" t="s">
        <v>1404</v>
      </c>
      <c r="C5353" s="417" t="s">
        <v>1364</v>
      </c>
      <c r="D5353" s="418" t="s">
        <v>337</v>
      </c>
      <c r="E5353" s="420">
        <v>20194</v>
      </c>
      <c r="F5353" s="413">
        <v>111.01</v>
      </c>
      <c r="G5353" s="414">
        <f t="shared" si="166"/>
        <v>181.91153950094585</v>
      </c>
      <c r="H5353" s="415">
        <f t="shared" si="167"/>
        <v>0.90955769750472926</v>
      </c>
    </row>
    <row r="5354" spans="1:8" ht="15" hidden="1" thickBot="1">
      <c r="A5354" s="409">
        <v>202203</v>
      </c>
      <c r="B5354" s="416" t="s">
        <v>1405</v>
      </c>
      <c r="C5354" s="417" t="s">
        <v>1364</v>
      </c>
      <c r="D5354" s="418" t="s">
        <v>339</v>
      </c>
      <c r="E5354" s="420">
        <v>101</v>
      </c>
      <c r="F5354" s="413">
        <v>111.01</v>
      </c>
      <c r="G5354" s="414">
        <f t="shared" si="166"/>
        <v>0.90982794342851991</v>
      </c>
      <c r="H5354" s="415">
        <f t="shared" si="167"/>
        <v>0.90982794342851991</v>
      </c>
    </row>
    <row r="5355" spans="1:8" ht="15" hidden="1" thickBot="1">
      <c r="A5355" s="409">
        <v>202203</v>
      </c>
      <c r="B5355" s="416" t="s">
        <v>1406</v>
      </c>
      <c r="C5355" s="417" t="s">
        <v>1364</v>
      </c>
      <c r="D5355" s="418" t="s">
        <v>337</v>
      </c>
      <c r="E5355" s="420">
        <v>47687</v>
      </c>
      <c r="F5355" s="413">
        <v>111.01</v>
      </c>
      <c r="G5355" s="414">
        <f t="shared" si="166"/>
        <v>429.5739122601567</v>
      </c>
      <c r="H5355" s="415">
        <f t="shared" si="167"/>
        <v>2.1478695613007837</v>
      </c>
    </row>
    <row r="5356" spans="1:8" ht="15" hidden="1" thickBot="1">
      <c r="A5356" s="409">
        <v>202203</v>
      </c>
      <c r="B5356" s="416" t="s">
        <v>1407</v>
      </c>
      <c r="C5356" s="417" t="s">
        <v>791</v>
      </c>
      <c r="D5356" s="418" t="s">
        <v>337</v>
      </c>
      <c r="E5356" s="420">
        <v>48161</v>
      </c>
      <c r="F5356" s="413">
        <v>111.01</v>
      </c>
      <c r="G5356" s="414">
        <f t="shared" si="166"/>
        <v>433.84379785604898</v>
      </c>
      <c r="H5356" s="415">
        <f t="shared" si="167"/>
        <v>2.1692189892802447</v>
      </c>
    </row>
    <row r="5357" spans="1:8" ht="15" hidden="1" thickBot="1">
      <c r="A5357" s="409">
        <v>202203</v>
      </c>
      <c r="B5357" s="416" t="s">
        <v>1408</v>
      </c>
      <c r="C5357" s="417" t="s">
        <v>791</v>
      </c>
      <c r="D5357" s="418" t="s">
        <v>339</v>
      </c>
      <c r="E5357" s="420">
        <v>241</v>
      </c>
      <c r="F5357" s="413">
        <v>111.01</v>
      </c>
      <c r="G5357" s="414">
        <f t="shared" si="166"/>
        <v>2.1709755877848842</v>
      </c>
      <c r="H5357" s="415">
        <f t="shared" si="167"/>
        <v>2.1709755877848842</v>
      </c>
    </row>
    <row r="5358" spans="1:8" ht="15" hidden="1" thickBot="1">
      <c r="A5358" s="409">
        <v>202203</v>
      </c>
      <c r="B5358" s="416" t="s">
        <v>1409</v>
      </c>
      <c r="C5358" s="417" t="s">
        <v>1410</v>
      </c>
      <c r="D5358" s="418" t="s">
        <v>337</v>
      </c>
      <c r="E5358" s="420">
        <v>92157</v>
      </c>
      <c r="F5358" s="413">
        <v>111.01</v>
      </c>
      <c r="G5358" s="414">
        <f t="shared" si="166"/>
        <v>830.16845329249611</v>
      </c>
      <c r="H5358" s="415">
        <f t="shared" si="167"/>
        <v>4.1508422664624804</v>
      </c>
    </row>
    <row r="5359" spans="1:8" ht="15" hidden="1" thickBot="1">
      <c r="A5359" s="409">
        <v>202203</v>
      </c>
      <c r="B5359" s="416" t="s">
        <v>1411</v>
      </c>
      <c r="C5359" s="417" t="s">
        <v>1410</v>
      </c>
      <c r="D5359" s="418" t="s">
        <v>339</v>
      </c>
      <c r="E5359" s="420">
        <v>461</v>
      </c>
      <c r="F5359" s="413">
        <v>111.01</v>
      </c>
      <c r="G5359" s="414">
        <f t="shared" si="166"/>
        <v>4.1527790289163136</v>
      </c>
      <c r="H5359" s="415">
        <f t="shared" si="167"/>
        <v>4.1527790289163136</v>
      </c>
    </row>
    <row r="5360" spans="1:8" ht="15" hidden="1" thickBot="1">
      <c r="A5360" s="409">
        <v>202203</v>
      </c>
      <c r="B5360" s="416" t="s">
        <v>1412</v>
      </c>
      <c r="C5360" s="417" t="s">
        <v>1410</v>
      </c>
      <c r="D5360" s="418" t="s">
        <v>337</v>
      </c>
      <c r="E5360" s="420">
        <v>10818</v>
      </c>
      <c r="F5360" s="413">
        <v>111.01</v>
      </c>
      <c r="G5360" s="414">
        <f t="shared" si="166"/>
        <v>97.450680118908195</v>
      </c>
      <c r="H5360" s="415">
        <f t="shared" si="167"/>
        <v>0.48725340059454098</v>
      </c>
    </row>
    <row r="5361" spans="1:8" ht="15" hidden="1" thickBot="1">
      <c r="A5361" s="409">
        <v>202203</v>
      </c>
      <c r="B5361" s="416" t="s">
        <v>1413</v>
      </c>
      <c r="C5361" s="417" t="s">
        <v>1410</v>
      </c>
      <c r="D5361" s="418" t="s">
        <v>339</v>
      </c>
      <c r="E5361" s="420">
        <v>54.08</v>
      </c>
      <c r="F5361" s="413">
        <v>111.01</v>
      </c>
      <c r="G5361" s="414">
        <f t="shared" si="166"/>
        <v>0.48716331861994411</v>
      </c>
      <c r="H5361" s="415">
        <f t="shared" si="167"/>
        <v>0.48716331861994411</v>
      </c>
    </row>
    <row r="5362" spans="1:8" ht="15" hidden="1" thickBot="1">
      <c r="A5362" s="409">
        <v>202203</v>
      </c>
      <c r="B5362" s="416" t="s">
        <v>1414</v>
      </c>
      <c r="C5362" s="417" t="s">
        <v>1410</v>
      </c>
      <c r="D5362" s="418" t="s">
        <v>337</v>
      </c>
      <c r="E5362" s="420">
        <v>84052</v>
      </c>
      <c r="F5362" s="413">
        <v>111.01</v>
      </c>
      <c r="G5362" s="414">
        <f t="shared" si="166"/>
        <v>757.15701288172238</v>
      </c>
      <c r="H5362" s="415">
        <f t="shared" si="167"/>
        <v>3.785785064408612</v>
      </c>
    </row>
    <row r="5363" spans="1:8" ht="15" hidden="1" thickBot="1">
      <c r="A5363" s="409">
        <v>202203</v>
      </c>
      <c r="B5363" s="416" t="s">
        <v>1415</v>
      </c>
      <c r="C5363" s="417" t="s">
        <v>1416</v>
      </c>
      <c r="D5363" s="418" t="s">
        <v>374</v>
      </c>
      <c r="E5363" s="420">
        <v>0.01</v>
      </c>
      <c r="F5363" s="413">
        <v>111.01</v>
      </c>
      <c r="G5363" s="414">
        <f t="shared" si="166"/>
        <v>9.0081974596883157E-5</v>
      </c>
      <c r="H5363" s="415" t="str">
        <f t="shared" si="167"/>
        <v>VER</v>
      </c>
    </row>
    <row r="5364" spans="1:8" ht="15" hidden="1" thickBot="1">
      <c r="A5364" s="409">
        <v>202203</v>
      </c>
      <c r="B5364" s="416" t="s">
        <v>1417</v>
      </c>
      <c r="C5364" s="417" t="s">
        <v>1410</v>
      </c>
      <c r="D5364" s="418" t="s">
        <v>337</v>
      </c>
      <c r="E5364" s="420">
        <v>7897</v>
      </c>
      <c r="F5364" s="413">
        <v>111.01</v>
      </c>
      <c r="G5364" s="414">
        <f t="shared" si="166"/>
        <v>71.137735339158624</v>
      </c>
      <c r="H5364" s="415">
        <f t="shared" si="167"/>
        <v>0.35568867669579313</v>
      </c>
    </row>
    <row r="5365" spans="1:8" ht="15" hidden="1" thickBot="1">
      <c r="A5365" s="409">
        <v>202203</v>
      </c>
      <c r="B5365" s="416" t="s">
        <v>1418</v>
      </c>
      <c r="C5365" s="417" t="s">
        <v>1410</v>
      </c>
      <c r="D5365" s="418" t="s">
        <v>337</v>
      </c>
      <c r="E5365" s="420">
        <v>10664</v>
      </c>
      <c r="F5365" s="413">
        <v>111.01</v>
      </c>
      <c r="G5365" s="414">
        <f t="shared" si="166"/>
        <v>96.063417710116198</v>
      </c>
      <c r="H5365" s="415">
        <f t="shared" si="167"/>
        <v>0.48031708855058097</v>
      </c>
    </row>
    <row r="5366" spans="1:8" ht="15" hidden="1" thickBot="1">
      <c r="A5366" s="409">
        <v>202203</v>
      </c>
      <c r="B5366" s="416" t="s">
        <v>1419</v>
      </c>
      <c r="C5366" s="417" t="s">
        <v>1420</v>
      </c>
      <c r="D5366" s="418" t="s">
        <v>337</v>
      </c>
      <c r="E5366" s="420">
        <v>29784</v>
      </c>
      <c r="F5366" s="413">
        <v>111.01</v>
      </c>
      <c r="G5366" s="414">
        <f t="shared" si="166"/>
        <v>268.30015313935678</v>
      </c>
      <c r="H5366" s="415">
        <f t="shared" si="167"/>
        <v>1.3415007656967839</v>
      </c>
    </row>
    <row r="5367" spans="1:8" ht="15" hidden="1" thickBot="1">
      <c r="A5367" s="409">
        <v>202203</v>
      </c>
      <c r="B5367" s="416" t="s">
        <v>1421</v>
      </c>
      <c r="C5367" s="417" t="s">
        <v>1420</v>
      </c>
      <c r="D5367" s="418" t="s">
        <v>339</v>
      </c>
      <c r="E5367" s="420">
        <v>149</v>
      </c>
      <c r="F5367" s="413">
        <v>111.01</v>
      </c>
      <c r="G5367" s="414">
        <f t="shared" si="166"/>
        <v>1.3422214214935591</v>
      </c>
      <c r="H5367" s="415">
        <f t="shared" si="167"/>
        <v>1.3422214214935591</v>
      </c>
    </row>
    <row r="5368" spans="1:8" ht="15" hidden="1" thickBot="1">
      <c r="A5368" s="409">
        <v>202203</v>
      </c>
      <c r="B5368" s="416" t="s">
        <v>1422</v>
      </c>
      <c r="C5368" s="417" t="s">
        <v>1410</v>
      </c>
      <c r="D5368" s="418" t="s">
        <v>337</v>
      </c>
      <c r="E5368" s="420">
        <v>27446</v>
      </c>
      <c r="F5368" s="413">
        <v>111.01</v>
      </c>
      <c r="G5368" s="414">
        <f t="shared" si="166"/>
        <v>247.23898747860551</v>
      </c>
      <c r="H5368" s="415">
        <f t="shared" si="167"/>
        <v>1.2361949373930274</v>
      </c>
    </row>
    <row r="5369" spans="1:8" ht="15" hidden="1" thickBot="1">
      <c r="A5369" s="409">
        <v>202203</v>
      </c>
      <c r="B5369" s="416" t="s">
        <v>1423</v>
      </c>
      <c r="C5369" s="417" t="s">
        <v>1410</v>
      </c>
      <c r="D5369" s="418" t="s">
        <v>339</v>
      </c>
      <c r="E5369" s="420">
        <v>137</v>
      </c>
      <c r="F5369" s="413">
        <v>111.01</v>
      </c>
      <c r="G5369" s="414">
        <f t="shared" si="166"/>
        <v>1.2341230519772992</v>
      </c>
      <c r="H5369" s="415">
        <f t="shared" si="167"/>
        <v>1.2341230519772992</v>
      </c>
    </row>
    <row r="5370" spans="1:8" ht="15" hidden="1" thickBot="1">
      <c r="A5370" s="409">
        <v>202203</v>
      </c>
      <c r="B5370" s="416" t="s">
        <v>1424</v>
      </c>
      <c r="C5370" s="417" t="s">
        <v>1410</v>
      </c>
      <c r="D5370" s="418" t="s">
        <v>337</v>
      </c>
      <c r="E5370" s="420">
        <v>46927</v>
      </c>
      <c r="F5370" s="413">
        <v>111.01</v>
      </c>
      <c r="G5370" s="414">
        <f t="shared" si="166"/>
        <v>422.72768219079359</v>
      </c>
      <c r="H5370" s="415">
        <f t="shared" si="167"/>
        <v>2.1136384109539681</v>
      </c>
    </row>
    <row r="5371" spans="1:8" ht="15" hidden="1" thickBot="1">
      <c r="A5371" s="409">
        <v>202203</v>
      </c>
      <c r="B5371" s="416" t="s">
        <v>1425</v>
      </c>
      <c r="C5371" s="417" t="s">
        <v>1410</v>
      </c>
      <c r="D5371" s="418" t="s">
        <v>337</v>
      </c>
      <c r="E5371" s="420">
        <v>24308</v>
      </c>
      <c r="F5371" s="413">
        <v>111.01</v>
      </c>
      <c r="G5371" s="414">
        <f t="shared" si="166"/>
        <v>218.97126385010358</v>
      </c>
      <c r="H5371" s="415">
        <f t="shared" si="167"/>
        <v>1.0948563192505179</v>
      </c>
    </row>
    <row r="5372" spans="1:8" ht="15" hidden="1" thickBot="1">
      <c r="A5372" s="409">
        <v>202203</v>
      </c>
      <c r="B5372" s="416" t="s">
        <v>1426</v>
      </c>
      <c r="C5372" s="417" t="s">
        <v>1410</v>
      </c>
      <c r="D5372" s="418" t="s">
        <v>339</v>
      </c>
      <c r="E5372" s="420">
        <v>122</v>
      </c>
      <c r="F5372" s="413">
        <v>111.01</v>
      </c>
      <c r="G5372" s="414">
        <f t="shared" si="166"/>
        <v>1.0990000900819745</v>
      </c>
      <c r="H5372" s="415">
        <f t="shared" si="167"/>
        <v>1.0990000900819745</v>
      </c>
    </row>
    <row r="5373" spans="1:8" ht="15" hidden="1" thickBot="1">
      <c r="A5373" s="409">
        <v>202203</v>
      </c>
      <c r="B5373" s="416" t="s">
        <v>1427</v>
      </c>
      <c r="C5373" s="417" t="s">
        <v>1410</v>
      </c>
      <c r="D5373" s="418" t="s">
        <v>339</v>
      </c>
      <c r="E5373" s="420">
        <v>51.01</v>
      </c>
      <c r="F5373" s="413">
        <v>111.01</v>
      </c>
      <c r="G5373" s="414">
        <f t="shared" si="166"/>
        <v>0.45950815241870097</v>
      </c>
      <c r="H5373" s="415">
        <f t="shared" si="167"/>
        <v>0.45950815241870097</v>
      </c>
    </row>
    <row r="5374" spans="1:8" ht="15" hidden="1" thickBot="1">
      <c r="A5374" s="409">
        <v>202203</v>
      </c>
      <c r="B5374" s="416" t="s">
        <v>1428</v>
      </c>
      <c r="C5374" s="417" t="s">
        <v>1410</v>
      </c>
      <c r="D5374" s="418" t="s">
        <v>337</v>
      </c>
      <c r="E5374" s="420">
        <v>4977</v>
      </c>
      <c r="F5374" s="413">
        <v>111.01</v>
      </c>
      <c r="G5374" s="414">
        <f t="shared" si="166"/>
        <v>44.833798756868745</v>
      </c>
      <c r="H5374" s="415">
        <f t="shared" si="167"/>
        <v>0.22416899378434374</v>
      </c>
    </row>
    <row r="5375" spans="1:8" ht="15" hidden="1" thickBot="1">
      <c r="A5375" s="409">
        <v>202203</v>
      </c>
      <c r="B5375" s="416" t="s">
        <v>1429</v>
      </c>
      <c r="C5375" s="417" t="s">
        <v>1410</v>
      </c>
      <c r="D5375" s="418" t="s">
        <v>339</v>
      </c>
      <c r="E5375" s="420">
        <v>24.87</v>
      </c>
      <c r="F5375" s="413">
        <v>111.01</v>
      </c>
      <c r="G5375" s="414">
        <f t="shared" si="166"/>
        <v>0.22403387082244844</v>
      </c>
      <c r="H5375" s="415">
        <f t="shared" si="167"/>
        <v>0.22403387082244844</v>
      </c>
    </row>
    <row r="5376" spans="1:8" ht="15" hidden="1" thickBot="1">
      <c r="A5376" s="409">
        <v>202203</v>
      </c>
      <c r="B5376" s="416" t="s">
        <v>1430</v>
      </c>
      <c r="C5376" s="417" t="s">
        <v>1410</v>
      </c>
      <c r="D5376" s="418" t="s">
        <v>337</v>
      </c>
      <c r="E5376" s="420">
        <v>15156</v>
      </c>
      <c r="F5376" s="413">
        <v>111.01</v>
      </c>
      <c r="G5376" s="414">
        <f t="shared" si="166"/>
        <v>136.5282406990361</v>
      </c>
      <c r="H5376" s="415">
        <f t="shared" si="167"/>
        <v>0.68264120349518054</v>
      </c>
    </row>
    <row r="5377" spans="1:8" ht="15" hidden="1" thickBot="1">
      <c r="A5377" s="409">
        <v>202203</v>
      </c>
      <c r="B5377" s="416" t="s">
        <v>1431</v>
      </c>
      <c r="C5377" s="417" t="s">
        <v>1410</v>
      </c>
      <c r="D5377" s="418" t="s">
        <v>339</v>
      </c>
      <c r="E5377" s="420">
        <v>75.78</v>
      </c>
      <c r="F5377" s="413">
        <v>111.01</v>
      </c>
      <c r="G5377" s="414">
        <f t="shared" si="166"/>
        <v>0.68264120349518065</v>
      </c>
      <c r="H5377" s="415">
        <f t="shared" si="167"/>
        <v>0.68264120349518065</v>
      </c>
    </row>
    <row r="5378" spans="1:8" ht="15" hidden="1" thickBot="1">
      <c r="A5378" s="409">
        <v>202203</v>
      </c>
      <c r="B5378" s="416" t="s">
        <v>1432</v>
      </c>
      <c r="C5378" s="417" t="s">
        <v>1410</v>
      </c>
      <c r="D5378" s="418" t="s">
        <v>337</v>
      </c>
      <c r="E5378" s="420">
        <v>15156</v>
      </c>
      <c r="F5378" s="413">
        <v>111.01</v>
      </c>
      <c r="G5378" s="414">
        <f t="shared" ref="G5378:G5441" si="168">+E5378/F5378</f>
        <v>136.5282406990361</v>
      </c>
      <c r="H5378" s="415">
        <f t="shared" ref="H5378:H5441" si="169">IF(D5378="TB",G5378/200,IF(D5378="LT",G5378,"VER"))</f>
        <v>0.68264120349518054</v>
      </c>
    </row>
    <row r="5379" spans="1:8" ht="15" hidden="1" thickBot="1">
      <c r="A5379" s="409">
        <v>202203</v>
      </c>
      <c r="B5379" s="416" t="s">
        <v>1433</v>
      </c>
      <c r="C5379" s="417" t="s">
        <v>1410</v>
      </c>
      <c r="D5379" s="418" t="s">
        <v>339</v>
      </c>
      <c r="E5379" s="420">
        <v>75.78</v>
      </c>
      <c r="F5379" s="413">
        <v>111.01</v>
      </c>
      <c r="G5379" s="414">
        <f t="shared" si="168"/>
        <v>0.68264120349518065</v>
      </c>
      <c r="H5379" s="415">
        <f t="shared" si="169"/>
        <v>0.68264120349518065</v>
      </c>
    </row>
    <row r="5380" spans="1:8" ht="15" hidden="1" thickBot="1">
      <c r="A5380" s="409">
        <v>202203</v>
      </c>
      <c r="B5380" s="416" t="s">
        <v>1434</v>
      </c>
      <c r="C5380" s="417" t="s">
        <v>1410</v>
      </c>
      <c r="D5380" s="418" t="s">
        <v>339</v>
      </c>
      <c r="E5380" s="420">
        <v>39.479999999999997</v>
      </c>
      <c r="F5380" s="413">
        <v>111.01</v>
      </c>
      <c r="G5380" s="414">
        <f t="shared" si="168"/>
        <v>0.35564363570849467</v>
      </c>
      <c r="H5380" s="415">
        <f t="shared" si="169"/>
        <v>0.35564363570849467</v>
      </c>
    </row>
    <row r="5381" spans="1:8" ht="15" hidden="1" thickBot="1">
      <c r="A5381" s="409">
        <v>202203</v>
      </c>
      <c r="B5381" s="416" t="s">
        <v>1435</v>
      </c>
      <c r="C5381" s="417" t="s">
        <v>1410</v>
      </c>
      <c r="D5381" s="418" t="s">
        <v>337</v>
      </c>
      <c r="E5381" s="420">
        <v>9850</v>
      </c>
      <c r="F5381" s="413">
        <v>111.01</v>
      </c>
      <c r="G5381" s="414">
        <f t="shared" si="168"/>
        <v>88.730744977929916</v>
      </c>
      <c r="H5381" s="415">
        <f t="shared" si="169"/>
        <v>0.4436537248896496</v>
      </c>
    </row>
    <row r="5382" spans="1:8" ht="15" hidden="1" thickBot="1">
      <c r="A5382" s="409">
        <v>202203</v>
      </c>
      <c r="B5382" s="416" t="s">
        <v>1436</v>
      </c>
      <c r="C5382" s="417" t="s">
        <v>1410</v>
      </c>
      <c r="D5382" s="418" t="s">
        <v>339</v>
      </c>
      <c r="E5382" s="420">
        <v>49.23</v>
      </c>
      <c r="F5382" s="413">
        <v>111.01</v>
      </c>
      <c r="G5382" s="414">
        <f t="shared" si="168"/>
        <v>0.44347356094045576</v>
      </c>
      <c r="H5382" s="415">
        <f t="shared" si="169"/>
        <v>0.44347356094045576</v>
      </c>
    </row>
    <row r="5383" spans="1:8" ht="15" hidden="1" thickBot="1">
      <c r="A5383" s="409">
        <v>202203</v>
      </c>
      <c r="B5383" s="416" t="s">
        <v>1437</v>
      </c>
      <c r="C5383" s="417" t="s">
        <v>1410</v>
      </c>
      <c r="D5383" s="418" t="s">
        <v>337</v>
      </c>
      <c r="E5383" s="420">
        <v>1</v>
      </c>
      <c r="F5383" s="413">
        <v>111.01</v>
      </c>
      <c r="G5383" s="414">
        <f t="shared" si="168"/>
        <v>9.008197459688316E-3</v>
      </c>
      <c r="H5383" s="415">
        <f t="shared" si="169"/>
        <v>4.5040987298441578E-5</v>
      </c>
    </row>
    <row r="5384" spans="1:8" ht="15" hidden="1" thickBot="1">
      <c r="A5384" s="409">
        <v>202203</v>
      </c>
      <c r="B5384" s="416" t="s">
        <v>1438</v>
      </c>
      <c r="C5384" s="417" t="s">
        <v>1410</v>
      </c>
      <c r="D5384" s="418" t="s">
        <v>339</v>
      </c>
      <c r="E5384" s="420">
        <v>1</v>
      </c>
      <c r="F5384" s="413">
        <v>111.01</v>
      </c>
      <c r="G5384" s="414">
        <f t="shared" si="168"/>
        <v>9.008197459688316E-3</v>
      </c>
      <c r="H5384" s="415">
        <f t="shared" si="169"/>
        <v>9.008197459688316E-3</v>
      </c>
    </row>
    <row r="5385" spans="1:8" ht="15" hidden="1" thickBot="1">
      <c r="A5385" s="409">
        <v>202203</v>
      </c>
      <c r="B5385" s="416" t="s">
        <v>1439</v>
      </c>
      <c r="C5385" s="417" t="s">
        <v>1410</v>
      </c>
      <c r="D5385" s="418" t="s">
        <v>337</v>
      </c>
      <c r="E5385" s="420">
        <v>6004</v>
      </c>
      <c r="F5385" s="413">
        <v>111.01</v>
      </c>
      <c r="G5385" s="414">
        <f t="shared" si="168"/>
        <v>54.085217547968647</v>
      </c>
      <c r="H5385" s="415">
        <f t="shared" si="169"/>
        <v>0.27042608773984322</v>
      </c>
    </row>
    <row r="5386" spans="1:8" ht="15" hidden="1" thickBot="1">
      <c r="A5386" s="409">
        <v>202203</v>
      </c>
      <c r="B5386" s="416" t="s">
        <v>1440</v>
      </c>
      <c r="C5386" s="417" t="s">
        <v>1410</v>
      </c>
      <c r="D5386" s="418" t="s">
        <v>339</v>
      </c>
      <c r="E5386" s="420">
        <v>30.01</v>
      </c>
      <c r="F5386" s="413">
        <v>111.01</v>
      </c>
      <c r="G5386" s="414">
        <f t="shared" si="168"/>
        <v>0.27033600576524636</v>
      </c>
      <c r="H5386" s="415">
        <f t="shared" si="169"/>
        <v>0.27033600576524636</v>
      </c>
    </row>
    <row r="5387" spans="1:8" ht="15" hidden="1" thickBot="1">
      <c r="A5387" s="409">
        <v>202203</v>
      </c>
      <c r="B5387" s="416" t="s">
        <v>1441</v>
      </c>
      <c r="C5387" s="417" t="s">
        <v>1410</v>
      </c>
      <c r="D5387" s="418" t="s">
        <v>337</v>
      </c>
      <c r="E5387" s="420">
        <v>3260</v>
      </c>
      <c r="F5387" s="413">
        <v>111.01</v>
      </c>
      <c r="G5387" s="414">
        <f t="shared" si="168"/>
        <v>29.366723718583909</v>
      </c>
      <c r="H5387" s="415">
        <f t="shared" si="169"/>
        <v>0.14683361859291955</v>
      </c>
    </row>
    <row r="5388" spans="1:8" ht="15" hidden="1" thickBot="1">
      <c r="A5388" s="409">
        <v>202203</v>
      </c>
      <c r="B5388" s="416" t="s">
        <v>1442</v>
      </c>
      <c r="C5388" s="417" t="s">
        <v>1410</v>
      </c>
      <c r="D5388" s="418" t="s">
        <v>339</v>
      </c>
      <c r="E5388" s="420">
        <v>16.29</v>
      </c>
      <c r="F5388" s="413">
        <v>111.01</v>
      </c>
      <c r="G5388" s="414">
        <f t="shared" si="168"/>
        <v>0.14674353661832265</v>
      </c>
      <c r="H5388" s="415">
        <f t="shared" si="169"/>
        <v>0.14674353661832265</v>
      </c>
    </row>
    <row r="5389" spans="1:8" ht="15" hidden="1" thickBot="1">
      <c r="A5389" s="409">
        <v>202203</v>
      </c>
      <c r="B5389" s="416" t="s">
        <v>1443</v>
      </c>
      <c r="C5389" s="417" t="s">
        <v>1410</v>
      </c>
      <c r="D5389" s="418" t="s">
        <v>337</v>
      </c>
      <c r="E5389" s="420">
        <v>2418</v>
      </c>
      <c r="F5389" s="413">
        <v>111.01</v>
      </c>
      <c r="G5389" s="414">
        <f t="shared" si="168"/>
        <v>21.781821457526348</v>
      </c>
      <c r="H5389" s="415">
        <f t="shared" si="169"/>
        <v>0.10890910728763174</v>
      </c>
    </row>
    <row r="5390" spans="1:8" ht="15" hidden="1" thickBot="1">
      <c r="A5390" s="409">
        <v>202203</v>
      </c>
      <c r="B5390" s="416" t="s">
        <v>1444</v>
      </c>
      <c r="C5390" s="417" t="s">
        <v>1410</v>
      </c>
      <c r="D5390" s="418" t="s">
        <v>339</v>
      </c>
      <c r="E5390" s="420">
        <v>12.08</v>
      </c>
      <c r="F5390" s="413">
        <v>111.01</v>
      </c>
      <c r="G5390" s="414">
        <f t="shared" si="168"/>
        <v>0.10881902531303486</v>
      </c>
      <c r="H5390" s="415">
        <f t="shared" si="169"/>
        <v>0.10881902531303486</v>
      </c>
    </row>
    <row r="5391" spans="1:8" ht="15" hidden="1" thickBot="1">
      <c r="A5391" s="409">
        <v>202203</v>
      </c>
      <c r="B5391" s="416" t="s">
        <v>1445</v>
      </c>
      <c r="C5391" s="417" t="s">
        <v>1410</v>
      </c>
      <c r="D5391" s="418" t="s">
        <v>337</v>
      </c>
      <c r="E5391" s="420">
        <v>1</v>
      </c>
      <c r="F5391" s="413">
        <v>111.01</v>
      </c>
      <c r="G5391" s="414">
        <f t="shared" si="168"/>
        <v>9.008197459688316E-3</v>
      </c>
      <c r="H5391" s="415">
        <f t="shared" si="169"/>
        <v>4.5040987298441578E-5</v>
      </c>
    </row>
    <row r="5392" spans="1:8" ht="15" hidden="1" thickBot="1">
      <c r="A5392" s="409">
        <v>202203</v>
      </c>
      <c r="B5392" s="416" t="s">
        <v>1446</v>
      </c>
      <c r="C5392" s="417" t="s">
        <v>1410</v>
      </c>
      <c r="D5392" s="418" t="s">
        <v>339</v>
      </c>
      <c r="E5392" s="420">
        <v>1</v>
      </c>
      <c r="F5392" s="413">
        <v>111.01</v>
      </c>
      <c r="G5392" s="414">
        <f t="shared" si="168"/>
        <v>9.008197459688316E-3</v>
      </c>
      <c r="H5392" s="415">
        <f t="shared" si="169"/>
        <v>9.008197459688316E-3</v>
      </c>
    </row>
    <row r="5393" spans="1:8" ht="15" hidden="1" thickBot="1">
      <c r="A5393" s="409">
        <v>202203</v>
      </c>
      <c r="B5393" s="416" t="s">
        <v>1447</v>
      </c>
      <c r="C5393" s="417" t="s">
        <v>1410</v>
      </c>
      <c r="D5393" s="418" t="s">
        <v>337</v>
      </c>
      <c r="E5393" s="420">
        <v>1</v>
      </c>
      <c r="F5393" s="413">
        <v>111.01</v>
      </c>
      <c r="G5393" s="414">
        <f t="shared" si="168"/>
        <v>9.008197459688316E-3</v>
      </c>
      <c r="H5393" s="415">
        <f t="shared" si="169"/>
        <v>4.5040987298441578E-5</v>
      </c>
    </row>
    <row r="5394" spans="1:8" ht="15" hidden="1" thickBot="1">
      <c r="A5394" s="409">
        <v>202203</v>
      </c>
      <c r="B5394" s="416" t="s">
        <v>1448</v>
      </c>
      <c r="C5394" s="417" t="s">
        <v>1410</v>
      </c>
      <c r="D5394" s="418" t="s">
        <v>339</v>
      </c>
      <c r="E5394" s="420">
        <v>1</v>
      </c>
      <c r="F5394" s="413">
        <v>111.01</v>
      </c>
      <c r="G5394" s="414">
        <f t="shared" si="168"/>
        <v>9.008197459688316E-3</v>
      </c>
      <c r="H5394" s="415">
        <f t="shared" si="169"/>
        <v>9.008197459688316E-3</v>
      </c>
    </row>
    <row r="5395" spans="1:8" ht="15" hidden="1" thickBot="1">
      <c r="A5395" s="409">
        <v>202203</v>
      </c>
      <c r="B5395" s="416" t="s">
        <v>1449</v>
      </c>
      <c r="C5395" s="417" t="s">
        <v>1410</v>
      </c>
      <c r="D5395" s="418" t="s">
        <v>337</v>
      </c>
      <c r="E5395" s="420">
        <v>1</v>
      </c>
      <c r="F5395" s="413">
        <v>111.01</v>
      </c>
      <c r="G5395" s="414">
        <f t="shared" si="168"/>
        <v>9.008197459688316E-3</v>
      </c>
      <c r="H5395" s="415">
        <f t="shared" si="169"/>
        <v>4.5040987298441578E-5</v>
      </c>
    </row>
    <row r="5396" spans="1:8" ht="15" hidden="1" thickBot="1">
      <c r="A5396" s="409">
        <v>202203</v>
      </c>
      <c r="B5396" s="416" t="s">
        <v>1450</v>
      </c>
      <c r="C5396" s="417" t="s">
        <v>1410</v>
      </c>
      <c r="D5396" s="418" t="s">
        <v>339</v>
      </c>
      <c r="E5396" s="420">
        <v>1</v>
      </c>
      <c r="F5396" s="413">
        <v>111.01</v>
      </c>
      <c r="G5396" s="414">
        <f t="shared" si="168"/>
        <v>9.008197459688316E-3</v>
      </c>
      <c r="H5396" s="415">
        <f t="shared" si="169"/>
        <v>9.008197459688316E-3</v>
      </c>
    </row>
    <row r="5397" spans="1:8" ht="15" hidden="1" thickBot="1">
      <c r="A5397" s="409">
        <v>202203</v>
      </c>
      <c r="B5397" s="416" t="s">
        <v>1451</v>
      </c>
      <c r="C5397" s="417" t="s">
        <v>1410</v>
      </c>
      <c r="D5397" s="418" t="s">
        <v>337</v>
      </c>
      <c r="E5397" s="420">
        <v>3432</v>
      </c>
      <c r="F5397" s="413">
        <v>111.01</v>
      </c>
      <c r="G5397" s="414">
        <f t="shared" si="168"/>
        <v>30.916133681650301</v>
      </c>
      <c r="H5397" s="415">
        <f t="shared" si="169"/>
        <v>0.15458066840825149</v>
      </c>
    </row>
    <row r="5398" spans="1:8" ht="15" hidden="1" thickBot="1">
      <c r="A5398" s="409">
        <v>202203</v>
      </c>
      <c r="B5398" s="416" t="s">
        <v>1452</v>
      </c>
      <c r="C5398" s="417" t="s">
        <v>1410</v>
      </c>
      <c r="D5398" s="418" t="s">
        <v>339</v>
      </c>
      <c r="E5398" s="420">
        <v>17.149999999999999</v>
      </c>
      <c r="F5398" s="413">
        <v>111.01</v>
      </c>
      <c r="G5398" s="414">
        <f t="shared" si="168"/>
        <v>0.1544905864336546</v>
      </c>
      <c r="H5398" s="415">
        <f t="shared" si="169"/>
        <v>0.1544905864336546</v>
      </c>
    </row>
    <row r="5399" spans="1:8" ht="15" hidden="1" thickBot="1">
      <c r="A5399" s="409">
        <v>202203</v>
      </c>
      <c r="B5399" s="416" t="s">
        <v>1453</v>
      </c>
      <c r="C5399" s="417" t="s">
        <v>1410</v>
      </c>
      <c r="D5399" s="418" t="s">
        <v>337</v>
      </c>
      <c r="E5399" s="420">
        <v>7324</v>
      </c>
      <c r="F5399" s="413">
        <v>111.01</v>
      </c>
      <c r="G5399" s="414">
        <f t="shared" si="168"/>
        <v>65.976038194757223</v>
      </c>
      <c r="H5399" s="415">
        <f t="shared" si="169"/>
        <v>0.32988019097378612</v>
      </c>
    </row>
    <row r="5400" spans="1:8" ht="15" hidden="1" thickBot="1">
      <c r="A5400" s="409">
        <v>202203</v>
      </c>
      <c r="B5400" s="416" t="s">
        <v>1454</v>
      </c>
      <c r="C5400" s="417" t="s">
        <v>2598</v>
      </c>
      <c r="D5400" s="418" t="s">
        <v>339</v>
      </c>
      <c r="E5400" s="420">
        <v>36.58</v>
      </c>
      <c r="F5400" s="413">
        <v>111.01</v>
      </c>
      <c r="G5400" s="414">
        <f t="shared" si="168"/>
        <v>0.3295198630753986</v>
      </c>
      <c r="H5400" s="415">
        <f t="shared" si="169"/>
        <v>0.3295198630753986</v>
      </c>
    </row>
    <row r="5401" spans="1:8" ht="15" hidden="1" thickBot="1">
      <c r="A5401" s="409">
        <v>202203</v>
      </c>
      <c r="B5401" s="416" t="s">
        <v>1455</v>
      </c>
      <c r="C5401" s="417" t="s">
        <v>1410</v>
      </c>
      <c r="D5401" s="418" t="s">
        <v>337</v>
      </c>
      <c r="E5401" s="420">
        <v>1</v>
      </c>
      <c r="F5401" s="413">
        <v>111.01</v>
      </c>
      <c r="G5401" s="414">
        <f t="shared" si="168"/>
        <v>9.008197459688316E-3</v>
      </c>
      <c r="H5401" s="415">
        <f t="shared" si="169"/>
        <v>4.5040987298441578E-5</v>
      </c>
    </row>
    <row r="5402" spans="1:8" ht="15" hidden="1" thickBot="1">
      <c r="A5402" s="409">
        <v>202203</v>
      </c>
      <c r="B5402" s="416" t="s">
        <v>1456</v>
      </c>
      <c r="C5402" s="417" t="s">
        <v>1410</v>
      </c>
      <c r="D5402" s="418" t="s">
        <v>337</v>
      </c>
      <c r="E5402" s="420">
        <v>1</v>
      </c>
      <c r="F5402" s="413">
        <v>111.01</v>
      </c>
      <c r="G5402" s="414">
        <f t="shared" si="168"/>
        <v>9.008197459688316E-3</v>
      </c>
      <c r="H5402" s="415">
        <f t="shared" si="169"/>
        <v>4.5040987298441578E-5</v>
      </c>
    </row>
    <row r="5403" spans="1:8" ht="15" hidden="1" thickBot="1">
      <c r="A5403" s="409">
        <v>202203</v>
      </c>
      <c r="B5403" s="416" t="s">
        <v>1457</v>
      </c>
      <c r="C5403" s="417" t="s">
        <v>1410</v>
      </c>
      <c r="D5403" s="418" t="s">
        <v>337</v>
      </c>
      <c r="E5403" s="420">
        <v>1</v>
      </c>
      <c r="F5403" s="413">
        <v>111.01</v>
      </c>
      <c r="G5403" s="414">
        <f t="shared" si="168"/>
        <v>9.008197459688316E-3</v>
      </c>
      <c r="H5403" s="415">
        <f t="shared" si="169"/>
        <v>4.5040987298441578E-5</v>
      </c>
    </row>
    <row r="5404" spans="1:8" ht="15" hidden="1" thickBot="1">
      <c r="A5404" s="409">
        <v>202203</v>
      </c>
      <c r="B5404" s="416" t="s">
        <v>1458</v>
      </c>
      <c r="C5404" s="417" t="s">
        <v>1410</v>
      </c>
      <c r="D5404" s="418" t="s">
        <v>339</v>
      </c>
      <c r="E5404" s="420">
        <v>1</v>
      </c>
      <c r="F5404" s="413">
        <v>111.01</v>
      </c>
      <c r="G5404" s="414">
        <f t="shared" si="168"/>
        <v>9.008197459688316E-3</v>
      </c>
      <c r="H5404" s="415">
        <f t="shared" si="169"/>
        <v>9.008197459688316E-3</v>
      </c>
    </row>
    <row r="5405" spans="1:8" ht="15" hidden="1" thickBot="1">
      <c r="A5405" s="409">
        <v>202203</v>
      </c>
      <c r="B5405" s="416" t="s">
        <v>1459</v>
      </c>
      <c r="C5405" s="417" t="s">
        <v>1410</v>
      </c>
      <c r="D5405" s="418" t="s">
        <v>337</v>
      </c>
      <c r="E5405" s="420">
        <v>1563</v>
      </c>
      <c r="F5405" s="413">
        <v>111.01</v>
      </c>
      <c r="G5405" s="414">
        <f t="shared" si="168"/>
        <v>14.079812629492837</v>
      </c>
      <c r="H5405" s="415">
        <f t="shared" si="169"/>
        <v>7.0399063147464191E-2</v>
      </c>
    </row>
    <row r="5406" spans="1:8" ht="15" hidden="1" thickBot="1">
      <c r="A5406" s="409">
        <v>202203</v>
      </c>
      <c r="B5406" s="416" t="s">
        <v>1460</v>
      </c>
      <c r="C5406" s="417" t="s">
        <v>1410</v>
      </c>
      <c r="D5406" s="418" t="s">
        <v>339</v>
      </c>
      <c r="E5406" s="420">
        <v>7.8</v>
      </c>
      <c r="F5406" s="413">
        <v>111.01</v>
      </c>
      <c r="G5406" s="414">
        <f t="shared" si="168"/>
        <v>7.0263940185568863E-2</v>
      </c>
      <c r="H5406" s="415">
        <f t="shared" si="169"/>
        <v>7.0263940185568863E-2</v>
      </c>
    </row>
    <row r="5407" spans="1:8" ht="15" hidden="1" thickBot="1">
      <c r="A5407" s="409">
        <v>202203</v>
      </c>
      <c r="B5407" s="416" t="s">
        <v>1461</v>
      </c>
      <c r="C5407" s="417" t="s">
        <v>1410</v>
      </c>
      <c r="D5407" s="418" t="s">
        <v>337</v>
      </c>
      <c r="E5407" s="420">
        <v>25787</v>
      </c>
      <c r="F5407" s="413">
        <v>111.01</v>
      </c>
      <c r="G5407" s="414">
        <f t="shared" si="168"/>
        <v>232.2943878929826</v>
      </c>
      <c r="H5407" s="415">
        <f t="shared" si="169"/>
        <v>1.1614719394649129</v>
      </c>
    </row>
    <row r="5408" spans="1:8" ht="15" hidden="1" thickBot="1">
      <c r="A5408" s="409">
        <v>202203</v>
      </c>
      <c r="B5408" s="416" t="s">
        <v>1462</v>
      </c>
      <c r="C5408" s="417" t="s">
        <v>1410</v>
      </c>
      <c r="D5408" s="418" t="s">
        <v>339</v>
      </c>
      <c r="E5408" s="420">
        <v>129</v>
      </c>
      <c r="F5408" s="413">
        <v>111.01</v>
      </c>
      <c r="G5408" s="414">
        <f t="shared" si="168"/>
        <v>1.1620574722997927</v>
      </c>
      <c r="H5408" s="415">
        <f t="shared" si="169"/>
        <v>1.1620574722997927</v>
      </c>
    </row>
    <row r="5409" spans="1:8" ht="15" hidden="1" thickBot="1">
      <c r="A5409" s="409">
        <v>202203</v>
      </c>
      <c r="B5409" s="416" t="s">
        <v>1463</v>
      </c>
      <c r="C5409" s="417" t="s">
        <v>1410</v>
      </c>
      <c r="D5409" s="418" t="s">
        <v>337</v>
      </c>
      <c r="E5409" s="420">
        <v>9724</v>
      </c>
      <c r="F5409" s="413">
        <v>111.01</v>
      </c>
      <c r="G5409" s="414">
        <f t="shared" si="168"/>
        <v>87.595712098009187</v>
      </c>
      <c r="H5409" s="415">
        <f t="shared" si="169"/>
        <v>0.43797856049004591</v>
      </c>
    </row>
    <row r="5410" spans="1:8" ht="15" hidden="1" thickBot="1">
      <c r="A5410" s="409">
        <v>202203</v>
      </c>
      <c r="B5410" s="416" t="s">
        <v>1464</v>
      </c>
      <c r="C5410" s="417" t="s">
        <v>1410</v>
      </c>
      <c r="D5410" s="418" t="s">
        <v>339</v>
      </c>
      <c r="E5410" s="420">
        <v>48.61</v>
      </c>
      <c r="F5410" s="413">
        <v>111.01</v>
      </c>
      <c r="G5410" s="414">
        <f t="shared" si="168"/>
        <v>0.43788847851544904</v>
      </c>
      <c r="H5410" s="415">
        <f t="shared" si="169"/>
        <v>0.43788847851544904</v>
      </c>
    </row>
    <row r="5411" spans="1:8" ht="15" hidden="1" thickBot="1">
      <c r="A5411" s="409">
        <v>202203</v>
      </c>
      <c r="B5411" s="416" t="s">
        <v>1465</v>
      </c>
      <c r="C5411" s="417" t="s">
        <v>1410</v>
      </c>
      <c r="D5411" s="418" t="s">
        <v>337</v>
      </c>
      <c r="E5411" s="420">
        <v>16780</v>
      </c>
      <c r="F5411" s="413">
        <v>111.01</v>
      </c>
      <c r="G5411" s="414">
        <f t="shared" si="168"/>
        <v>151.15755337356995</v>
      </c>
      <c r="H5411" s="415">
        <f t="shared" si="169"/>
        <v>0.75578776686784976</v>
      </c>
    </row>
    <row r="5412" spans="1:8" ht="15" hidden="1" thickBot="1">
      <c r="A5412" s="409">
        <v>202203</v>
      </c>
      <c r="B5412" s="416" t="s">
        <v>1466</v>
      </c>
      <c r="C5412" s="417" t="s">
        <v>1410</v>
      </c>
      <c r="D5412" s="418" t="s">
        <v>339</v>
      </c>
      <c r="E5412" s="420">
        <v>86.11</v>
      </c>
      <c r="F5412" s="413">
        <v>111.01</v>
      </c>
      <c r="G5412" s="414">
        <f t="shared" si="168"/>
        <v>0.77569588325376093</v>
      </c>
      <c r="H5412" s="415">
        <f t="shared" si="169"/>
        <v>0.77569588325376093</v>
      </c>
    </row>
    <row r="5413" spans="1:8" ht="15" hidden="1" thickBot="1">
      <c r="A5413" s="409">
        <v>202203</v>
      </c>
      <c r="B5413" s="416" t="s">
        <v>1467</v>
      </c>
      <c r="C5413" s="417" t="s">
        <v>1410</v>
      </c>
      <c r="D5413" s="418" t="s">
        <v>337</v>
      </c>
      <c r="E5413" s="420">
        <v>15883</v>
      </c>
      <c r="F5413" s="413">
        <v>111.01</v>
      </c>
      <c r="G5413" s="414">
        <f t="shared" si="168"/>
        <v>143.07720025222952</v>
      </c>
      <c r="H5413" s="415">
        <f t="shared" si="169"/>
        <v>0.7153860012611476</v>
      </c>
    </row>
    <row r="5414" spans="1:8" ht="15" hidden="1" thickBot="1">
      <c r="A5414" s="409">
        <v>202203</v>
      </c>
      <c r="B5414" s="416" t="s">
        <v>1468</v>
      </c>
      <c r="C5414" s="417" t="s">
        <v>1410</v>
      </c>
      <c r="D5414" s="418" t="s">
        <v>337</v>
      </c>
      <c r="E5414" s="420">
        <v>61128</v>
      </c>
      <c r="F5414" s="413">
        <v>111.01</v>
      </c>
      <c r="G5414" s="414">
        <f t="shared" si="168"/>
        <v>550.65309431582739</v>
      </c>
      <c r="H5414" s="415">
        <f t="shared" si="169"/>
        <v>2.7532654715791369</v>
      </c>
    </row>
    <row r="5415" spans="1:8" ht="15" hidden="1" thickBot="1">
      <c r="A5415" s="409">
        <v>202203</v>
      </c>
      <c r="B5415" s="416" t="s">
        <v>1469</v>
      </c>
      <c r="C5415" s="417" t="s">
        <v>1410</v>
      </c>
      <c r="D5415" s="418" t="s">
        <v>374</v>
      </c>
      <c r="E5415" s="420">
        <v>581</v>
      </c>
      <c r="F5415" s="413">
        <v>111.01</v>
      </c>
      <c r="G5415" s="414">
        <f t="shared" si="168"/>
        <v>5.233762724078912</v>
      </c>
      <c r="H5415" s="415" t="str">
        <f t="shared" si="169"/>
        <v>VER</v>
      </c>
    </row>
    <row r="5416" spans="1:8" ht="15" hidden="1" thickBot="1">
      <c r="A5416" s="409">
        <v>202203</v>
      </c>
      <c r="B5416" s="416" t="s">
        <v>1470</v>
      </c>
      <c r="C5416" s="417" t="s">
        <v>1410</v>
      </c>
      <c r="D5416" s="418" t="s">
        <v>337</v>
      </c>
      <c r="E5416" s="420">
        <v>8857</v>
      </c>
      <c r="F5416" s="413">
        <v>111.01</v>
      </c>
      <c r="G5416" s="414">
        <f t="shared" si="168"/>
        <v>79.785604900459418</v>
      </c>
      <c r="H5416" s="415">
        <f t="shared" si="169"/>
        <v>0.39892802450229708</v>
      </c>
    </row>
    <row r="5417" spans="1:8" ht="15" hidden="1" thickBot="1">
      <c r="A5417" s="409">
        <v>202203</v>
      </c>
      <c r="B5417" s="416" t="s">
        <v>1471</v>
      </c>
      <c r="C5417" s="417" t="s">
        <v>1410</v>
      </c>
      <c r="D5417" s="418" t="s">
        <v>339</v>
      </c>
      <c r="E5417" s="420">
        <v>44.23</v>
      </c>
      <c r="F5417" s="413">
        <v>111.01</v>
      </c>
      <c r="G5417" s="414">
        <f t="shared" si="168"/>
        <v>0.39843257364201418</v>
      </c>
      <c r="H5417" s="415">
        <f t="shared" si="169"/>
        <v>0.39843257364201418</v>
      </c>
    </row>
    <row r="5418" spans="1:8" ht="15" hidden="1" thickBot="1">
      <c r="A5418" s="409">
        <v>202203</v>
      </c>
      <c r="B5418" s="416" t="s">
        <v>1472</v>
      </c>
      <c r="C5418" s="417" t="s">
        <v>1410</v>
      </c>
      <c r="D5418" s="418" t="s">
        <v>337</v>
      </c>
      <c r="E5418" s="420">
        <v>21166</v>
      </c>
      <c r="F5418" s="413">
        <v>111.01</v>
      </c>
      <c r="G5418" s="414">
        <f t="shared" si="168"/>
        <v>190.66750743176289</v>
      </c>
      <c r="H5418" s="415">
        <f t="shared" si="169"/>
        <v>0.95333753715881442</v>
      </c>
    </row>
    <row r="5419" spans="1:8" ht="15" hidden="1" thickBot="1">
      <c r="A5419" s="409">
        <v>202203</v>
      </c>
      <c r="B5419" s="416" t="s">
        <v>1473</v>
      </c>
      <c r="C5419" s="417" t="s">
        <v>1410</v>
      </c>
      <c r="D5419" s="418" t="s">
        <v>339</v>
      </c>
      <c r="E5419" s="420">
        <v>0.01</v>
      </c>
      <c r="F5419" s="413">
        <v>111.01</v>
      </c>
      <c r="G5419" s="414">
        <f t="shared" si="168"/>
        <v>9.0081974596883157E-5</v>
      </c>
      <c r="H5419" s="415">
        <f t="shared" si="169"/>
        <v>9.0081974596883157E-5</v>
      </c>
    </row>
    <row r="5420" spans="1:8" ht="15" hidden="1" thickBot="1">
      <c r="A5420" s="409">
        <v>202203</v>
      </c>
      <c r="B5420" s="416" t="s">
        <v>1474</v>
      </c>
      <c r="C5420" s="417" t="s">
        <v>1410</v>
      </c>
      <c r="D5420" s="418" t="s">
        <v>337</v>
      </c>
      <c r="E5420" s="420">
        <v>8857</v>
      </c>
      <c r="F5420" s="413">
        <v>111.01</v>
      </c>
      <c r="G5420" s="414">
        <f t="shared" si="168"/>
        <v>79.785604900459418</v>
      </c>
      <c r="H5420" s="415">
        <f t="shared" si="169"/>
        <v>0.39892802450229708</v>
      </c>
    </row>
    <row r="5421" spans="1:8" ht="15" hidden="1" thickBot="1">
      <c r="A5421" s="409">
        <v>202203</v>
      </c>
      <c r="B5421" s="416" t="s">
        <v>1475</v>
      </c>
      <c r="C5421" s="417" t="s">
        <v>1410</v>
      </c>
      <c r="D5421" s="418" t="s">
        <v>339</v>
      </c>
      <c r="E5421" s="420">
        <v>44.23</v>
      </c>
      <c r="F5421" s="413">
        <v>111.01</v>
      </c>
      <c r="G5421" s="414">
        <f t="shared" si="168"/>
        <v>0.39843257364201418</v>
      </c>
      <c r="H5421" s="415">
        <f t="shared" si="169"/>
        <v>0.39843257364201418</v>
      </c>
    </row>
    <row r="5422" spans="1:8" ht="15" hidden="1" thickBot="1">
      <c r="A5422" s="409">
        <v>202203</v>
      </c>
      <c r="B5422" s="416" t="s">
        <v>1476</v>
      </c>
      <c r="C5422" s="417" t="s">
        <v>1410</v>
      </c>
      <c r="D5422" s="418" t="s">
        <v>337</v>
      </c>
      <c r="E5422" s="420">
        <v>92157</v>
      </c>
      <c r="F5422" s="413">
        <v>111.01</v>
      </c>
      <c r="G5422" s="414">
        <f t="shared" si="168"/>
        <v>830.16845329249611</v>
      </c>
      <c r="H5422" s="415">
        <f t="shared" si="169"/>
        <v>4.1508422664624804</v>
      </c>
    </row>
    <row r="5423" spans="1:8" ht="15" hidden="1" thickBot="1">
      <c r="A5423" s="409">
        <v>202203</v>
      </c>
      <c r="B5423" s="416" t="s">
        <v>1477</v>
      </c>
      <c r="C5423" s="417" t="s">
        <v>1410</v>
      </c>
      <c r="D5423" s="418" t="s">
        <v>337</v>
      </c>
      <c r="E5423" s="420">
        <v>186448</v>
      </c>
      <c r="F5423" s="413">
        <v>111.01</v>
      </c>
      <c r="G5423" s="414">
        <f t="shared" si="168"/>
        <v>1679.560399963967</v>
      </c>
      <c r="H5423" s="415">
        <f t="shared" si="169"/>
        <v>8.3978019998198352</v>
      </c>
    </row>
    <row r="5424" spans="1:8" ht="15" hidden="1" thickBot="1">
      <c r="A5424" s="409">
        <v>202203</v>
      </c>
      <c r="B5424" s="416" t="s">
        <v>1478</v>
      </c>
      <c r="C5424" s="417" t="s">
        <v>1410</v>
      </c>
      <c r="D5424" s="418" t="s">
        <v>337</v>
      </c>
      <c r="E5424" s="420">
        <v>92157</v>
      </c>
      <c r="F5424" s="413">
        <v>111.01</v>
      </c>
      <c r="G5424" s="414">
        <f t="shared" si="168"/>
        <v>830.16845329249611</v>
      </c>
      <c r="H5424" s="415">
        <f t="shared" si="169"/>
        <v>4.1508422664624804</v>
      </c>
    </row>
    <row r="5425" spans="1:8" ht="15" hidden="1" thickBot="1">
      <c r="A5425" s="409">
        <v>202203</v>
      </c>
      <c r="B5425" s="416" t="s">
        <v>1479</v>
      </c>
      <c r="C5425" s="417" t="s">
        <v>1410</v>
      </c>
      <c r="D5425" s="418" t="s">
        <v>337</v>
      </c>
      <c r="E5425" s="420">
        <v>92157</v>
      </c>
      <c r="F5425" s="413">
        <v>111.01</v>
      </c>
      <c r="G5425" s="414">
        <f t="shared" si="168"/>
        <v>830.16845329249611</v>
      </c>
      <c r="H5425" s="415">
        <f t="shared" si="169"/>
        <v>4.1508422664624804</v>
      </c>
    </row>
    <row r="5426" spans="1:8" ht="15" hidden="1" thickBot="1">
      <c r="A5426" s="409">
        <v>202203</v>
      </c>
      <c r="B5426" s="416" t="s">
        <v>1480</v>
      </c>
      <c r="C5426" s="417" t="s">
        <v>1410</v>
      </c>
      <c r="D5426" s="418" t="s">
        <v>339</v>
      </c>
      <c r="E5426" s="420">
        <v>461</v>
      </c>
      <c r="F5426" s="413">
        <v>111.01</v>
      </c>
      <c r="G5426" s="414">
        <f t="shared" si="168"/>
        <v>4.1527790289163136</v>
      </c>
      <c r="H5426" s="415">
        <f t="shared" si="169"/>
        <v>4.1527790289163136</v>
      </c>
    </row>
    <row r="5427" spans="1:8" ht="15" hidden="1" thickBot="1">
      <c r="A5427" s="409">
        <v>202203</v>
      </c>
      <c r="B5427" s="416" t="s">
        <v>1481</v>
      </c>
      <c r="C5427" s="417" t="s">
        <v>1410</v>
      </c>
      <c r="D5427" s="418" t="s">
        <v>337</v>
      </c>
      <c r="E5427" s="420">
        <v>48992</v>
      </c>
      <c r="F5427" s="413">
        <v>111.01</v>
      </c>
      <c r="G5427" s="414">
        <f t="shared" si="168"/>
        <v>441.32960994504998</v>
      </c>
      <c r="H5427" s="415">
        <f t="shared" si="169"/>
        <v>2.2066480497252501</v>
      </c>
    </row>
    <row r="5428" spans="1:8" ht="15" hidden="1" thickBot="1">
      <c r="A5428" s="409">
        <v>202203</v>
      </c>
      <c r="B5428" s="416" t="s">
        <v>1482</v>
      </c>
      <c r="C5428" s="417" t="s">
        <v>1410</v>
      </c>
      <c r="D5428" s="418" t="s">
        <v>339</v>
      </c>
      <c r="E5428" s="420">
        <v>245</v>
      </c>
      <c r="F5428" s="413">
        <v>111.01</v>
      </c>
      <c r="G5428" s="414">
        <f t="shared" si="168"/>
        <v>2.2070083776236373</v>
      </c>
      <c r="H5428" s="415">
        <f t="shared" si="169"/>
        <v>2.2070083776236373</v>
      </c>
    </row>
    <row r="5429" spans="1:8" ht="15" hidden="1" thickBot="1">
      <c r="A5429" s="409">
        <v>202203</v>
      </c>
      <c r="B5429" s="416" t="s">
        <v>1483</v>
      </c>
      <c r="C5429" s="417" t="s">
        <v>1410</v>
      </c>
      <c r="D5429" s="418" t="s">
        <v>337</v>
      </c>
      <c r="E5429" s="420">
        <v>92157</v>
      </c>
      <c r="F5429" s="413">
        <v>111.01</v>
      </c>
      <c r="G5429" s="414">
        <f t="shared" si="168"/>
        <v>830.16845329249611</v>
      </c>
      <c r="H5429" s="415">
        <f t="shared" si="169"/>
        <v>4.1508422664624804</v>
      </c>
    </row>
    <row r="5430" spans="1:8" ht="15" hidden="1" thickBot="1">
      <c r="A5430" s="409">
        <v>202203</v>
      </c>
      <c r="B5430" s="416" t="s">
        <v>1484</v>
      </c>
      <c r="C5430" s="417" t="s">
        <v>1410</v>
      </c>
      <c r="D5430" s="418" t="s">
        <v>337</v>
      </c>
      <c r="E5430" s="420">
        <v>92157</v>
      </c>
      <c r="F5430" s="413">
        <v>111.01</v>
      </c>
      <c r="G5430" s="414">
        <f t="shared" si="168"/>
        <v>830.16845329249611</v>
      </c>
      <c r="H5430" s="415">
        <f t="shared" si="169"/>
        <v>4.1508422664624804</v>
      </c>
    </row>
    <row r="5431" spans="1:8" ht="15" hidden="1" thickBot="1">
      <c r="A5431" s="409">
        <v>202203</v>
      </c>
      <c r="B5431" s="416" t="s">
        <v>1485</v>
      </c>
      <c r="C5431" s="417" t="s">
        <v>1410</v>
      </c>
      <c r="D5431" s="418" t="s">
        <v>337</v>
      </c>
      <c r="E5431" s="420">
        <v>89356</v>
      </c>
      <c r="F5431" s="413">
        <v>111.01</v>
      </c>
      <c r="G5431" s="414">
        <f t="shared" si="168"/>
        <v>804.93649220790917</v>
      </c>
      <c r="H5431" s="415">
        <f t="shared" si="169"/>
        <v>4.0246824610395455</v>
      </c>
    </row>
    <row r="5432" spans="1:8" ht="15" hidden="1" thickBot="1">
      <c r="A5432" s="409">
        <v>202203</v>
      </c>
      <c r="B5432" s="416" t="s">
        <v>1486</v>
      </c>
      <c r="C5432" s="417" t="s">
        <v>1410</v>
      </c>
      <c r="D5432" s="418" t="s">
        <v>339</v>
      </c>
      <c r="E5432" s="420">
        <v>447</v>
      </c>
      <c r="F5432" s="413">
        <v>111.01</v>
      </c>
      <c r="G5432" s="414">
        <f t="shared" si="168"/>
        <v>4.0266642644806776</v>
      </c>
      <c r="H5432" s="415">
        <f t="shared" si="169"/>
        <v>4.0266642644806776</v>
      </c>
    </row>
    <row r="5433" spans="1:8" ht="15" hidden="1" thickBot="1">
      <c r="A5433" s="409">
        <v>202203</v>
      </c>
      <c r="B5433" s="416" t="s">
        <v>1487</v>
      </c>
      <c r="C5433" s="417" t="s">
        <v>1410</v>
      </c>
      <c r="D5433" s="418" t="s">
        <v>624</v>
      </c>
      <c r="E5433" s="420">
        <v>92931</v>
      </c>
      <c r="F5433" s="413">
        <v>111.01</v>
      </c>
      <c r="G5433" s="414">
        <f t="shared" si="168"/>
        <v>837.14079812629484</v>
      </c>
      <c r="H5433" s="415" t="str">
        <f t="shared" si="169"/>
        <v>VER</v>
      </c>
    </row>
    <row r="5434" spans="1:8" ht="15" hidden="1" thickBot="1">
      <c r="A5434" s="409">
        <v>202203</v>
      </c>
      <c r="B5434" s="416" t="s">
        <v>1488</v>
      </c>
      <c r="C5434" s="417" t="s">
        <v>1410</v>
      </c>
      <c r="D5434" s="418" t="s">
        <v>337</v>
      </c>
      <c r="E5434" s="420">
        <v>21018</v>
      </c>
      <c r="F5434" s="413">
        <v>111.01</v>
      </c>
      <c r="G5434" s="414">
        <f t="shared" si="168"/>
        <v>189.33429420772902</v>
      </c>
      <c r="H5434" s="415">
        <f t="shared" si="169"/>
        <v>0.94667147103864513</v>
      </c>
    </row>
    <row r="5435" spans="1:8" ht="15" hidden="1" thickBot="1">
      <c r="A5435" s="409">
        <v>202203</v>
      </c>
      <c r="B5435" s="416" t="s">
        <v>1489</v>
      </c>
      <c r="C5435" s="417" t="s">
        <v>1410</v>
      </c>
      <c r="D5435" s="418" t="s">
        <v>337</v>
      </c>
      <c r="E5435" s="420">
        <v>90233</v>
      </c>
      <c r="F5435" s="413">
        <v>111.01</v>
      </c>
      <c r="G5435" s="414">
        <f t="shared" si="168"/>
        <v>812.83668138005578</v>
      </c>
      <c r="H5435" s="415">
        <f t="shared" si="169"/>
        <v>4.0641834069002787</v>
      </c>
    </row>
    <row r="5436" spans="1:8" ht="15" hidden="1" thickBot="1">
      <c r="A5436" s="409">
        <v>202203</v>
      </c>
      <c r="B5436" s="416" t="s">
        <v>1490</v>
      </c>
      <c r="C5436" s="417" t="s">
        <v>1344</v>
      </c>
      <c r="D5436" s="418" t="s">
        <v>337</v>
      </c>
      <c r="E5436" s="420">
        <v>13497</v>
      </c>
      <c r="F5436" s="413">
        <v>111.01</v>
      </c>
      <c r="G5436" s="414">
        <f t="shared" si="168"/>
        <v>121.58364111341319</v>
      </c>
      <c r="H5436" s="415">
        <f t="shared" si="169"/>
        <v>0.60791820556706599</v>
      </c>
    </row>
    <row r="5437" spans="1:8" ht="15" hidden="1" thickBot="1">
      <c r="A5437" s="409">
        <v>202203</v>
      </c>
      <c r="B5437" s="416" t="s">
        <v>1491</v>
      </c>
      <c r="C5437" s="417" t="s">
        <v>1344</v>
      </c>
      <c r="D5437" s="418" t="s">
        <v>337</v>
      </c>
      <c r="E5437" s="420">
        <v>11810</v>
      </c>
      <c r="F5437" s="413">
        <v>111.01</v>
      </c>
      <c r="G5437" s="414">
        <f t="shared" si="168"/>
        <v>106.38681199891901</v>
      </c>
      <c r="H5437" s="415">
        <f t="shared" si="169"/>
        <v>0.53193405999459509</v>
      </c>
    </row>
    <row r="5438" spans="1:8" ht="15" hidden="1" thickBot="1">
      <c r="A5438" s="409">
        <v>202203</v>
      </c>
      <c r="B5438" s="416" t="s">
        <v>1492</v>
      </c>
      <c r="C5438" s="417" t="s">
        <v>1493</v>
      </c>
      <c r="D5438" s="418" t="s">
        <v>374</v>
      </c>
      <c r="E5438" s="420">
        <v>0.01</v>
      </c>
      <c r="F5438" s="413">
        <v>111.01</v>
      </c>
      <c r="G5438" s="414">
        <f t="shared" si="168"/>
        <v>9.0081974596883157E-5</v>
      </c>
      <c r="H5438" s="415" t="str">
        <f t="shared" si="169"/>
        <v>VER</v>
      </c>
    </row>
    <row r="5439" spans="1:8" ht="15" hidden="1" thickBot="1">
      <c r="A5439" s="409">
        <v>202203</v>
      </c>
      <c r="B5439" s="416" t="s">
        <v>1494</v>
      </c>
      <c r="C5439" s="417" t="s">
        <v>1495</v>
      </c>
      <c r="D5439" s="418" t="s">
        <v>337</v>
      </c>
      <c r="E5439" s="420">
        <v>128868</v>
      </c>
      <c r="F5439" s="413">
        <v>111.01</v>
      </c>
      <c r="G5439" s="414">
        <f t="shared" si="168"/>
        <v>1160.8683902351138</v>
      </c>
      <c r="H5439" s="415">
        <f t="shared" si="169"/>
        <v>5.8043419511755694</v>
      </c>
    </row>
    <row r="5440" spans="1:8" ht="15" hidden="1" thickBot="1">
      <c r="A5440" s="409">
        <v>202203</v>
      </c>
      <c r="B5440" s="416" t="s">
        <v>1496</v>
      </c>
      <c r="C5440" s="417" t="s">
        <v>1495</v>
      </c>
      <c r="D5440" s="418" t="s">
        <v>339</v>
      </c>
      <c r="E5440" s="420">
        <v>644</v>
      </c>
      <c r="F5440" s="413">
        <v>111.01</v>
      </c>
      <c r="G5440" s="414">
        <f t="shared" si="168"/>
        <v>5.8012791640392756</v>
      </c>
      <c r="H5440" s="415">
        <f t="shared" si="169"/>
        <v>5.8012791640392756</v>
      </c>
    </row>
    <row r="5441" spans="1:8" ht="15" hidden="1" thickBot="1">
      <c r="A5441" s="409">
        <v>202203</v>
      </c>
      <c r="B5441" s="416" t="s">
        <v>1497</v>
      </c>
      <c r="C5441" s="417" t="s">
        <v>1495</v>
      </c>
      <c r="D5441" s="418" t="s">
        <v>337</v>
      </c>
      <c r="E5441" s="420">
        <v>247124</v>
      </c>
      <c r="F5441" s="413">
        <v>111.01</v>
      </c>
      <c r="G5441" s="414">
        <f t="shared" si="168"/>
        <v>2226.1417890280154</v>
      </c>
      <c r="H5441" s="415">
        <f t="shared" si="169"/>
        <v>11.130708945140077</v>
      </c>
    </row>
    <row r="5442" spans="1:8" ht="15" hidden="1" thickBot="1">
      <c r="A5442" s="409">
        <v>202203</v>
      </c>
      <c r="B5442" s="416" t="s">
        <v>1498</v>
      </c>
      <c r="C5442" s="417" t="s">
        <v>1495</v>
      </c>
      <c r="D5442" s="418" t="s">
        <v>339</v>
      </c>
      <c r="E5442" s="420">
        <v>1236</v>
      </c>
      <c r="F5442" s="413">
        <v>111.01</v>
      </c>
      <c r="G5442" s="414">
        <f t="shared" ref="G5442:G5505" si="170">+E5442/F5442</f>
        <v>11.134132060174759</v>
      </c>
      <c r="H5442" s="415">
        <f t="shared" ref="H5442:H5505" si="171">IF(D5442="TB",G5442/200,IF(D5442="LT",G5442,"VER"))</f>
        <v>11.134132060174759</v>
      </c>
    </row>
    <row r="5443" spans="1:8" ht="15" hidden="1" thickBot="1">
      <c r="A5443" s="409">
        <v>202203</v>
      </c>
      <c r="B5443" s="416" t="s">
        <v>1499</v>
      </c>
      <c r="C5443" s="417" t="s">
        <v>1495</v>
      </c>
      <c r="D5443" s="418" t="s">
        <v>337</v>
      </c>
      <c r="E5443" s="420">
        <v>25604</v>
      </c>
      <c r="F5443" s="413">
        <v>111.01</v>
      </c>
      <c r="G5443" s="414">
        <f t="shared" si="170"/>
        <v>230.64588775785964</v>
      </c>
      <c r="H5443" s="415">
        <f t="shared" si="171"/>
        <v>1.1532294387892983</v>
      </c>
    </row>
    <row r="5444" spans="1:8" ht="15" hidden="1" thickBot="1">
      <c r="A5444" s="409">
        <v>202203</v>
      </c>
      <c r="B5444" s="416" t="s">
        <v>1500</v>
      </c>
      <c r="C5444" s="417" t="s">
        <v>1495</v>
      </c>
      <c r="D5444" s="418" t="s">
        <v>339</v>
      </c>
      <c r="E5444" s="420">
        <v>128</v>
      </c>
      <c r="F5444" s="413">
        <v>111.01</v>
      </c>
      <c r="G5444" s="414">
        <f t="shared" si="170"/>
        <v>1.1530492748401044</v>
      </c>
      <c r="H5444" s="415">
        <f t="shared" si="171"/>
        <v>1.1530492748401044</v>
      </c>
    </row>
    <row r="5445" spans="1:8" ht="15" hidden="1" thickBot="1">
      <c r="A5445" s="409">
        <v>202203</v>
      </c>
      <c r="B5445" s="416" t="s">
        <v>1501</v>
      </c>
      <c r="C5445" s="417" t="s">
        <v>1502</v>
      </c>
      <c r="D5445" s="418" t="s">
        <v>337</v>
      </c>
      <c r="E5445" s="420">
        <v>57544</v>
      </c>
      <c r="F5445" s="413">
        <v>111.01</v>
      </c>
      <c r="G5445" s="414">
        <f t="shared" si="170"/>
        <v>518.36771462030447</v>
      </c>
      <c r="H5445" s="415">
        <f t="shared" si="171"/>
        <v>2.5918385731015223</v>
      </c>
    </row>
    <row r="5446" spans="1:8" ht="15" hidden="1" thickBot="1">
      <c r="A5446" s="409">
        <v>202203</v>
      </c>
      <c r="B5446" s="416" t="s">
        <v>1503</v>
      </c>
      <c r="C5446" s="417" t="s">
        <v>1502</v>
      </c>
      <c r="D5446" s="418" t="s">
        <v>339</v>
      </c>
      <c r="E5446" s="420">
        <v>288</v>
      </c>
      <c r="F5446" s="413">
        <v>111.01</v>
      </c>
      <c r="G5446" s="414">
        <f t="shared" si="170"/>
        <v>2.5943608683902348</v>
      </c>
      <c r="H5446" s="415">
        <f t="shared" si="171"/>
        <v>2.5943608683902348</v>
      </c>
    </row>
    <row r="5447" spans="1:8" ht="15" hidden="1" thickBot="1">
      <c r="A5447" s="409">
        <v>202203</v>
      </c>
      <c r="B5447" s="416" t="s">
        <v>1504</v>
      </c>
      <c r="C5447" s="417" t="s">
        <v>1505</v>
      </c>
      <c r="D5447" s="418" t="s">
        <v>337</v>
      </c>
      <c r="E5447" s="420">
        <v>73232</v>
      </c>
      <c r="F5447" s="413">
        <v>111.01</v>
      </c>
      <c r="G5447" s="414">
        <f t="shared" si="170"/>
        <v>659.6883163678948</v>
      </c>
      <c r="H5447" s="415">
        <f t="shared" si="171"/>
        <v>3.2984415818394739</v>
      </c>
    </row>
    <row r="5448" spans="1:8" ht="15" hidden="1" thickBot="1">
      <c r="A5448" s="409">
        <v>202203</v>
      </c>
      <c r="B5448" s="416" t="s">
        <v>1506</v>
      </c>
      <c r="C5448" s="417" t="s">
        <v>1505</v>
      </c>
      <c r="D5448" s="418" t="s">
        <v>339</v>
      </c>
      <c r="E5448" s="420">
        <v>366</v>
      </c>
      <c r="F5448" s="413">
        <v>111.01</v>
      </c>
      <c r="G5448" s="414">
        <f t="shared" si="170"/>
        <v>3.2970002702459236</v>
      </c>
      <c r="H5448" s="415">
        <f t="shared" si="171"/>
        <v>3.2970002702459236</v>
      </c>
    </row>
    <row r="5449" spans="1:8" ht="15" hidden="1" thickBot="1">
      <c r="A5449" s="409">
        <v>202203</v>
      </c>
      <c r="B5449" s="416" t="s">
        <v>1507</v>
      </c>
      <c r="C5449" s="417" t="s">
        <v>1505</v>
      </c>
      <c r="D5449" s="418" t="s">
        <v>337</v>
      </c>
      <c r="E5449" s="420">
        <v>58563</v>
      </c>
      <c r="F5449" s="413">
        <v>111.01</v>
      </c>
      <c r="G5449" s="414">
        <f t="shared" si="170"/>
        <v>527.54706783172685</v>
      </c>
      <c r="H5449" s="415">
        <f t="shared" si="171"/>
        <v>2.6377353391586342</v>
      </c>
    </row>
    <row r="5450" spans="1:8" ht="15" hidden="1" thickBot="1">
      <c r="A5450" s="409">
        <v>202203</v>
      </c>
      <c r="B5450" s="416" t="s">
        <v>1508</v>
      </c>
      <c r="C5450" s="417" t="s">
        <v>1505</v>
      </c>
      <c r="D5450" s="418" t="s">
        <v>339</v>
      </c>
      <c r="E5450" s="420">
        <v>293</v>
      </c>
      <c r="F5450" s="413">
        <v>111.01</v>
      </c>
      <c r="G5450" s="414">
        <f t="shared" si="170"/>
        <v>2.6394018556886767</v>
      </c>
      <c r="H5450" s="415">
        <f t="shared" si="171"/>
        <v>2.6394018556886767</v>
      </c>
    </row>
    <row r="5451" spans="1:8" ht="15" hidden="1" thickBot="1">
      <c r="A5451" s="409">
        <v>202203</v>
      </c>
      <c r="B5451" s="416" t="s">
        <v>1509</v>
      </c>
      <c r="C5451" s="417" t="s">
        <v>1510</v>
      </c>
      <c r="D5451" s="418" t="s">
        <v>337</v>
      </c>
      <c r="E5451" s="420">
        <v>63707</v>
      </c>
      <c r="F5451" s="413">
        <v>111.01</v>
      </c>
      <c r="G5451" s="414">
        <f t="shared" si="170"/>
        <v>573.8852355643636</v>
      </c>
      <c r="H5451" s="415">
        <f t="shared" si="171"/>
        <v>2.869426177821818</v>
      </c>
    </row>
    <row r="5452" spans="1:8" ht="15" hidden="1" thickBot="1">
      <c r="A5452" s="409">
        <v>202203</v>
      </c>
      <c r="B5452" s="416" t="s">
        <v>1511</v>
      </c>
      <c r="C5452" s="417" t="s">
        <v>1510</v>
      </c>
      <c r="D5452" s="418" t="s">
        <v>337</v>
      </c>
      <c r="E5452" s="420">
        <v>53320</v>
      </c>
      <c r="F5452" s="413">
        <v>111.01</v>
      </c>
      <c r="G5452" s="414">
        <f t="shared" si="170"/>
        <v>480.31708855058099</v>
      </c>
      <c r="H5452" s="415">
        <f t="shared" si="171"/>
        <v>2.4015854427529049</v>
      </c>
    </row>
    <row r="5453" spans="1:8" ht="15" hidden="1" thickBot="1">
      <c r="A5453" s="409">
        <v>202203</v>
      </c>
      <c r="B5453" s="416" t="s">
        <v>1512</v>
      </c>
      <c r="C5453" s="417" t="s">
        <v>1510</v>
      </c>
      <c r="D5453" s="418" t="s">
        <v>339</v>
      </c>
      <c r="E5453" s="420">
        <v>267</v>
      </c>
      <c r="F5453" s="413">
        <v>111.01</v>
      </c>
      <c r="G5453" s="414">
        <f t="shared" si="170"/>
        <v>2.4051887217367804</v>
      </c>
      <c r="H5453" s="415">
        <f t="shared" si="171"/>
        <v>2.4051887217367804</v>
      </c>
    </row>
    <row r="5454" spans="1:8" ht="15" hidden="1" thickBot="1">
      <c r="A5454" s="409">
        <v>202203</v>
      </c>
      <c r="B5454" s="416" t="s">
        <v>1513</v>
      </c>
      <c r="C5454" s="417" t="s">
        <v>1514</v>
      </c>
      <c r="D5454" s="418" t="s">
        <v>1515</v>
      </c>
      <c r="E5454" s="420">
        <v>29058</v>
      </c>
      <c r="F5454" s="413">
        <v>111.01</v>
      </c>
      <c r="G5454" s="414">
        <f t="shared" si="170"/>
        <v>261.76020178362307</v>
      </c>
      <c r="H5454" s="415" t="str">
        <f t="shared" si="171"/>
        <v>VER</v>
      </c>
    </row>
    <row r="5455" spans="1:8" ht="15" hidden="1" thickBot="1">
      <c r="A5455" s="409">
        <v>202203</v>
      </c>
      <c r="B5455" s="416" t="s">
        <v>1516</v>
      </c>
      <c r="C5455" s="417" t="s">
        <v>1505</v>
      </c>
      <c r="D5455" s="418" t="s">
        <v>337</v>
      </c>
      <c r="E5455" s="420">
        <v>50473</v>
      </c>
      <c r="F5455" s="413">
        <v>111.01</v>
      </c>
      <c r="G5455" s="414">
        <f t="shared" si="170"/>
        <v>454.67075038284838</v>
      </c>
      <c r="H5455" s="415">
        <f t="shared" si="171"/>
        <v>2.2733537519142417</v>
      </c>
    </row>
    <row r="5456" spans="1:8" ht="15" hidden="1" thickBot="1">
      <c r="A5456" s="409">
        <v>202203</v>
      </c>
      <c r="B5456" s="416" t="s">
        <v>1517</v>
      </c>
      <c r="C5456" s="417" t="s">
        <v>1505</v>
      </c>
      <c r="D5456" s="418" t="s">
        <v>339</v>
      </c>
      <c r="E5456" s="420">
        <v>252</v>
      </c>
      <c r="F5456" s="413">
        <v>111.01</v>
      </c>
      <c r="G5456" s="414">
        <f t="shared" si="170"/>
        <v>2.2700657598414558</v>
      </c>
      <c r="H5456" s="415">
        <f t="shared" si="171"/>
        <v>2.2700657598414558</v>
      </c>
    </row>
    <row r="5457" spans="1:8" ht="15" hidden="1" thickBot="1">
      <c r="A5457" s="409">
        <v>202203</v>
      </c>
      <c r="B5457" s="416" t="s">
        <v>1518</v>
      </c>
      <c r="C5457" s="417" t="s">
        <v>2599</v>
      </c>
      <c r="D5457" s="418" t="s">
        <v>1515</v>
      </c>
      <c r="E5457" s="420">
        <v>29694</v>
      </c>
      <c r="F5457" s="413">
        <v>111.01</v>
      </c>
      <c r="G5457" s="414">
        <f t="shared" si="170"/>
        <v>267.48941536798486</v>
      </c>
      <c r="H5457" s="415" t="str">
        <f t="shared" si="171"/>
        <v>VER</v>
      </c>
    </row>
    <row r="5458" spans="1:8" ht="15" hidden="1" thickBot="1">
      <c r="A5458" s="409">
        <v>202203</v>
      </c>
      <c r="B5458" s="416" t="s">
        <v>1520</v>
      </c>
      <c r="C5458" s="417" t="s">
        <v>1521</v>
      </c>
      <c r="D5458" s="418" t="s">
        <v>1515</v>
      </c>
      <c r="E5458" s="420">
        <v>34860</v>
      </c>
      <c r="F5458" s="413">
        <v>111.01</v>
      </c>
      <c r="G5458" s="414">
        <f t="shared" si="170"/>
        <v>314.02576344473471</v>
      </c>
      <c r="H5458" s="415" t="str">
        <f t="shared" si="171"/>
        <v>VER</v>
      </c>
    </row>
    <row r="5459" spans="1:8" ht="15" hidden="1" thickBot="1">
      <c r="A5459" s="409">
        <v>202203</v>
      </c>
      <c r="B5459" s="416" t="s">
        <v>1522</v>
      </c>
      <c r="C5459" s="417" t="s">
        <v>1521</v>
      </c>
      <c r="D5459" s="418" t="s">
        <v>1515</v>
      </c>
      <c r="E5459" s="420">
        <v>36969</v>
      </c>
      <c r="F5459" s="413">
        <v>111.01</v>
      </c>
      <c r="G5459" s="414">
        <f t="shared" si="170"/>
        <v>333.02405188721735</v>
      </c>
      <c r="H5459" s="415" t="str">
        <f t="shared" si="171"/>
        <v>VER</v>
      </c>
    </row>
    <row r="5460" spans="1:8" ht="15" hidden="1" thickBot="1">
      <c r="A5460" s="409">
        <v>202203</v>
      </c>
      <c r="B5460" s="416" t="s">
        <v>1523</v>
      </c>
      <c r="C5460" s="417" t="s">
        <v>1521</v>
      </c>
      <c r="D5460" s="418" t="s">
        <v>1515</v>
      </c>
      <c r="E5460" s="420">
        <v>36969</v>
      </c>
      <c r="F5460" s="413">
        <v>111.01</v>
      </c>
      <c r="G5460" s="414">
        <f t="shared" si="170"/>
        <v>333.02405188721735</v>
      </c>
      <c r="H5460" s="415" t="str">
        <f t="shared" si="171"/>
        <v>VER</v>
      </c>
    </row>
    <row r="5461" spans="1:8" ht="15" hidden="1" thickBot="1">
      <c r="A5461" s="409">
        <v>202203</v>
      </c>
      <c r="B5461" s="416" t="s">
        <v>1524</v>
      </c>
      <c r="C5461" s="417" t="s">
        <v>1505</v>
      </c>
      <c r="D5461" s="418" t="s">
        <v>337</v>
      </c>
      <c r="E5461" s="420">
        <v>33069</v>
      </c>
      <c r="F5461" s="413">
        <v>111.01</v>
      </c>
      <c r="G5461" s="414">
        <f t="shared" si="170"/>
        <v>297.8920817944329</v>
      </c>
      <c r="H5461" s="415">
        <f t="shared" si="171"/>
        <v>1.4894604089721646</v>
      </c>
    </row>
    <row r="5462" spans="1:8" ht="15" hidden="1" thickBot="1">
      <c r="A5462" s="409">
        <v>202203</v>
      </c>
      <c r="B5462" s="416" t="s">
        <v>1525</v>
      </c>
      <c r="C5462" s="417" t="s">
        <v>1505</v>
      </c>
      <c r="D5462" s="418" t="s">
        <v>339</v>
      </c>
      <c r="E5462" s="420">
        <v>165</v>
      </c>
      <c r="F5462" s="413">
        <v>111.01</v>
      </c>
      <c r="G5462" s="414">
        <f t="shared" si="170"/>
        <v>1.486352580848572</v>
      </c>
      <c r="H5462" s="415">
        <f t="shared" si="171"/>
        <v>1.486352580848572</v>
      </c>
    </row>
    <row r="5463" spans="1:8" ht="15" hidden="1" thickBot="1">
      <c r="A5463" s="409">
        <v>202203</v>
      </c>
      <c r="B5463" s="416" t="s">
        <v>1526</v>
      </c>
      <c r="C5463" s="417" t="s">
        <v>1505</v>
      </c>
      <c r="D5463" s="418" t="s">
        <v>337</v>
      </c>
      <c r="E5463" s="420">
        <v>43510</v>
      </c>
      <c r="F5463" s="413">
        <v>111.01</v>
      </c>
      <c r="G5463" s="414">
        <f t="shared" si="170"/>
        <v>391.94667147103866</v>
      </c>
      <c r="H5463" s="415">
        <f t="shared" si="171"/>
        <v>1.9597333573551934</v>
      </c>
    </row>
    <row r="5464" spans="1:8" ht="15" hidden="1" thickBot="1">
      <c r="A5464" s="409">
        <v>202203</v>
      </c>
      <c r="B5464" s="416" t="s">
        <v>1527</v>
      </c>
      <c r="C5464" s="417" t="s">
        <v>1505</v>
      </c>
      <c r="D5464" s="418" t="s">
        <v>339</v>
      </c>
      <c r="E5464" s="420">
        <v>218</v>
      </c>
      <c r="F5464" s="413">
        <v>111.01</v>
      </c>
      <c r="G5464" s="414">
        <f t="shared" si="170"/>
        <v>1.9637870462120528</v>
      </c>
      <c r="H5464" s="415">
        <f t="shared" si="171"/>
        <v>1.9637870462120528</v>
      </c>
    </row>
    <row r="5465" spans="1:8" ht="15" hidden="1" thickBot="1">
      <c r="A5465" s="409">
        <v>202203</v>
      </c>
      <c r="B5465" s="416" t="s">
        <v>1528</v>
      </c>
      <c r="C5465" s="417" t="s">
        <v>1521</v>
      </c>
      <c r="D5465" s="418" t="s">
        <v>1515</v>
      </c>
      <c r="E5465" s="420">
        <v>36969</v>
      </c>
      <c r="F5465" s="413">
        <v>111.01</v>
      </c>
      <c r="G5465" s="414">
        <f t="shared" si="170"/>
        <v>333.02405188721735</v>
      </c>
      <c r="H5465" s="415" t="str">
        <f t="shared" si="171"/>
        <v>VER</v>
      </c>
    </row>
    <row r="5466" spans="1:8" ht="15" hidden="1" thickBot="1">
      <c r="A5466" s="409">
        <v>202203</v>
      </c>
      <c r="B5466" s="416" t="s">
        <v>1529</v>
      </c>
      <c r="C5466" s="410" t="s">
        <v>1521</v>
      </c>
      <c r="D5466" s="418" t="s">
        <v>1515</v>
      </c>
      <c r="E5466" s="420">
        <v>36969</v>
      </c>
      <c r="F5466" s="413">
        <v>111.01</v>
      </c>
      <c r="G5466" s="414">
        <f t="shared" si="170"/>
        <v>333.02405188721735</v>
      </c>
      <c r="H5466" s="415" t="str">
        <f t="shared" si="171"/>
        <v>VER</v>
      </c>
    </row>
    <row r="5467" spans="1:8" ht="15" hidden="1" thickBot="1">
      <c r="A5467" s="409">
        <v>202203</v>
      </c>
      <c r="B5467" s="416" t="s">
        <v>1530</v>
      </c>
      <c r="C5467" s="417" t="s">
        <v>1505</v>
      </c>
      <c r="D5467" s="418" t="s">
        <v>337</v>
      </c>
      <c r="E5467" s="420">
        <v>51045</v>
      </c>
      <c r="F5467" s="413">
        <v>111.01</v>
      </c>
      <c r="G5467" s="414">
        <f t="shared" si="170"/>
        <v>459.82343932979006</v>
      </c>
      <c r="H5467" s="415">
        <f t="shared" si="171"/>
        <v>2.2991171966489503</v>
      </c>
    </row>
    <row r="5468" spans="1:8" ht="15" hidden="1" thickBot="1">
      <c r="A5468" s="409">
        <v>202203</v>
      </c>
      <c r="B5468" s="416" t="s">
        <v>1531</v>
      </c>
      <c r="C5468" s="417" t="s">
        <v>1505</v>
      </c>
      <c r="D5468" s="418" t="s">
        <v>339</v>
      </c>
      <c r="E5468" s="420">
        <v>255</v>
      </c>
      <c r="F5468" s="413">
        <v>111.01</v>
      </c>
      <c r="G5468" s="414">
        <f t="shared" si="170"/>
        <v>2.2970903522205206</v>
      </c>
      <c r="H5468" s="415">
        <f t="shared" si="171"/>
        <v>2.2970903522205206</v>
      </c>
    </row>
    <row r="5469" spans="1:8" ht="15" hidden="1" thickBot="1">
      <c r="A5469" s="409">
        <v>202203</v>
      </c>
      <c r="B5469" s="416" t="s">
        <v>1532</v>
      </c>
      <c r="C5469" s="417" t="s">
        <v>1533</v>
      </c>
      <c r="D5469" s="418" t="s">
        <v>1515</v>
      </c>
      <c r="E5469" s="420">
        <v>55289</v>
      </c>
      <c r="F5469" s="413">
        <v>111.01</v>
      </c>
      <c r="G5469" s="414">
        <f t="shared" si="170"/>
        <v>498.05422934870728</v>
      </c>
      <c r="H5469" s="415" t="str">
        <f t="shared" si="171"/>
        <v>VER</v>
      </c>
    </row>
    <row r="5470" spans="1:8" ht="15" hidden="1" thickBot="1">
      <c r="A5470" s="409">
        <v>202203</v>
      </c>
      <c r="B5470" s="416" t="s">
        <v>1534</v>
      </c>
      <c r="C5470" s="417" t="s">
        <v>1505</v>
      </c>
      <c r="D5470" s="418" t="s">
        <v>337</v>
      </c>
      <c r="E5470" s="420">
        <v>49544</v>
      </c>
      <c r="F5470" s="413">
        <v>111.01</v>
      </c>
      <c r="G5470" s="414">
        <f t="shared" si="170"/>
        <v>446.30213494279792</v>
      </c>
      <c r="H5470" s="415">
        <f t="shared" si="171"/>
        <v>2.2315106747139897</v>
      </c>
    </row>
    <row r="5471" spans="1:8" ht="15" hidden="1" thickBot="1">
      <c r="A5471" s="409">
        <v>202203</v>
      </c>
      <c r="B5471" s="416" t="s">
        <v>1535</v>
      </c>
      <c r="C5471" s="417" t="s">
        <v>1505</v>
      </c>
      <c r="D5471" s="418" t="s">
        <v>339</v>
      </c>
      <c r="E5471" s="420">
        <v>248</v>
      </c>
      <c r="F5471" s="413">
        <v>111.01</v>
      </c>
      <c r="G5471" s="414">
        <f t="shared" si="170"/>
        <v>2.2340329700027022</v>
      </c>
      <c r="H5471" s="415">
        <f t="shared" si="171"/>
        <v>2.2340329700027022</v>
      </c>
    </row>
    <row r="5472" spans="1:8" ht="15" hidden="1" thickBot="1">
      <c r="A5472" s="409">
        <v>202203</v>
      </c>
      <c r="B5472" s="416" t="s">
        <v>1536</v>
      </c>
      <c r="C5472" s="417" t="s">
        <v>1505</v>
      </c>
      <c r="D5472" s="418" t="s">
        <v>337</v>
      </c>
      <c r="E5472" s="420">
        <v>90182</v>
      </c>
      <c r="F5472" s="413">
        <v>111.01</v>
      </c>
      <c r="G5472" s="414">
        <f t="shared" si="170"/>
        <v>812.37726330961175</v>
      </c>
      <c r="H5472" s="415">
        <f t="shared" si="171"/>
        <v>4.0618863165480583</v>
      </c>
    </row>
    <row r="5473" spans="1:8" ht="15" hidden="1" thickBot="1">
      <c r="A5473" s="409">
        <v>202203</v>
      </c>
      <c r="B5473" s="416" t="s">
        <v>1537</v>
      </c>
      <c r="C5473" s="417" t="s">
        <v>1505</v>
      </c>
      <c r="D5473" s="418" t="s">
        <v>337</v>
      </c>
      <c r="E5473" s="420">
        <v>43819</v>
      </c>
      <c r="F5473" s="413">
        <v>111.01</v>
      </c>
      <c r="G5473" s="414">
        <f t="shared" si="170"/>
        <v>394.7302044860823</v>
      </c>
      <c r="H5473" s="415">
        <f t="shared" si="171"/>
        <v>1.9736510224304116</v>
      </c>
    </row>
    <row r="5474" spans="1:8" ht="15" hidden="1" thickBot="1">
      <c r="A5474" s="409">
        <v>202203</v>
      </c>
      <c r="B5474" s="416" t="s">
        <v>1538</v>
      </c>
      <c r="C5474" s="417" t="s">
        <v>1505</v>
      </c>
      <c r="D5474" s="418" t="s">
        <v>339</v>
      </c>
      <c r="E5474" s="420">
        <v>219</v>
      </c>
      <c r="F5474" s="413">
        <v>111.01</v>
      </c>
      <c r="G5474" s="414">
        <f t="shared" si="170"/>
        <v>1.9727952436717411</v>
      </c>
      <c r="H5474" s="415">
        <f t="shared" si="171"/>
        <v>1.9727952436717411</v>
      </c>
    </row>
    <row r="5475" spans="1:8" ht="15" hidden="1" thickBot="1">
      <c r="A5475" s="409">
        <v>202203</v>
      </c>
      <c r="B5475" s="416" t="s">
        <v>1539</v>
      </c>
      <c r="C5475" s="417" t="s">
        <v>2588</v>
      </c>
      <c r="D5475" s="418" t="s">
        <v>337</v>
      </c>
      <c r="E5475" s="420">
        <v>73878</v>
      </c>
      <c r="F5475" s="413">
        <v>111.01</v>
      </c>
      <c r="G5475" s="414">
        <f t="shared" si="170"/>
        <v>665.50761192685343</v>
      </c>
      <c r="H5475" s="415">
        <f t="shared" si="171"/>
        <v>3.327538059634267</v>
      </c>
    </row>
    <row r="5476" spans="1:8" ht="15" hidden="1" thickBot="1">
      <c r="A5476" s="409">
        <v>202203</v>
      </c>
      <c r="B5476" s="416" t="s">
        <v>1541</v>
      </c>
      <c r="C5476" s="417" t="s">
        <v>1505</v>
      </c>
      <c r="D5476" s="418" t="s">
        <v>337</v>
      </c>
      <c r="E5476" s="420">
        <v>53737</v>
      </c>
      <c r="F5476" s="413">
        <v>111.01</v>
      </c>
      <c r="G5476" s="414">
        <f t="shared" si="170"/>
        <v>484.07350689127105</v>
      </c>
      <c r="H5476" s="415">
        <f t="shared" si="171"/>
        <v>2.4203675344563553</v>
      </c>
    </row>
    <row r="5477" spans="1:8" ht="15" hidden="1" thickBot="1">
      <c r="A5477" s="409">
        <v>202203</v>
      </c>
      <c r="B5477" s="416" t="s">
        <v>1542</v>
      </c>
      <c r="C5477" s="417" t="s">
        <v>1505</v>
      </c>
      <c r="D5477" s="418" t="s">
        <v>339</v>
      </c>
      <c r="E5477" s="420">
        <v>269</v>
      </c>
      <c r="F5477" s="413">
        <v>111.01</v>
      </c>
      <c r="G5477" s="414">
        <f t="shared" si="170"/>
        <v>2.423205116656157</v>
      </c>
      <c r="H5477" s="415">
        <f t="shared" si="171"/>
        <v>2.423205116656157</v>
      </c>
    </row>
    <row r="5478" spans="1:8" ht="15" hidden="1" thickBot="1">
      <c r="A5478" s="409">
        <v>202203</v>
      </c>
      <c r="B5478" s="416" t="s">
        <v>1543</v>
      </c>
      <c r="C5478" s="417" t="s">
        <v>1505</v>
      </c>
      <c r="D5478" s="418" t="s">
        <v>337</v>
      </c>
      <c r="E5478" s="420">
        <v>68209</v>
      </c>
      <c r="F5478" s="413">
        <v>111.01</v>
      </c>
      <c r="G5478" s="414">
        <f t="shared" si="170"/>
        <v>614.44014052788032</v>
      </c>
      <c r="H5478" s="415">
        <f t="shared" si="171"/>
        <v>3.0722007026394014</v>
      </c>
    </row>
    <row r="5479" spans="1:8" ht="15" hidden="1" thickBot="1">
      <c r="A5479" s="409">
        <v>202203</v>
      </c>
      <c r="B5479" s="416" t="s">
        <v>1544</v>
      </c>
      <c r="C5479" s="417" t="s">
        <v>1505</v>
      </c>
      <c r="D5479" s="418" t="s">
        <v>339</v>
      </c>
      <c r="E5479" s="420">
        <v>341</v>
      </c>
      <c r="F5479" s="413">
        <v>111.01</v>
      </c>
      <c r="G5479" s="414">
        <f t="shared" si="170"/>
        <v>3.0717953337537156</v>
      </c>
      <c r="H5479" s="415">
        <f t="shared" si="171"/>
        <v>3.0717953337537156</v>
      </c>
    </row>
    <row r="5480" spans="1:8" ht="15" hidden="1" thickBot="1">
      <c r="A5480" s="409">
        <v>202203</v>
      </c>
      <c r="B5480" s="416" t="s">
        <v>1545</v>
      </c>
      <c r="C5480" s="417" t="s">
        <v>1505</v>
      </c>
      <c r="D5480" s="418" t="s">
        <v>337</v>
      </c>
      <c r="E5480" s="420">
        <v>26349</v>
      </c>
      <c r="F5480" s="413">
        <v>111.01</v>
      </c>
      <c r="G5480" s="414">
        <f t="shared" si="170"/>
        <v>237.35699486532744</v>
      </c>
      <c r="H5480" s="415">
        <f t="shared" si="171"/>
        <v>1.1867849743266372</v>
      </c>
    </row>
    <row r="5481" spans="1:8" ht="15" hidden="1" thickBot="1">
      <c r="A5481" s="409">
        <v>202203</v>
      </c>
      <c r="B5481" s="416" t="s">
        <v>1546</v>
      </c>
      <c r="C5481" s="417" t="s">
        <v>1505</v>
      </c>
      <c r="D5481" s="418" t="s">
        <v>339</v>
      </c>
      <c r="E5481" s="420">
        <v>132</v>
      </c>
      <c r="F5481" s="413">
        <v>111.01</v>
      </c>
      <c r="G5481" s="414">
        <f t="shared" si="170"/>
        <v>1.1890820646788578</v>
      </c>
      <c r="H5481" s="415">
        <f t="shared" si="171"/>
        <v>1.1890820646788578</v>
      </c>
    </row>
    <row r="5482" spans="1:8" ht="15" hidden="1" thickBot="1">
      <c r="A5482" s="409">
        <v>202203</v>
      </c>
      <c r="B5482" s="416" t="s">
        <v>1547</v>
      </c>
      <c r="C5482" s="417" t="s">
        <v>1505</v>
      </c>
      <c r="D5482" s="418" t="s">
        <v>337</v>
      </c>
      <c r="E5482" s="420">
        <v>53091</v>
      </c>
      <c r="F5482" s="413">
        <v>111.01</v>
      </c>
      <c r="G5482" s="414">
        <f t="shared" si="170"/>
        <v>478.25421133231237</v>
      </c>
      <c r="H5482" s="415">
        <f t="shared" si="171"/>
        <v>2.3912710566615618</v>
      </c>
    </row>
    <row r="5483" spans="1:8" ht="15" hidden="1" thickBot="1">
      <c r="A5483" s="409">
        <v>202203</v>
      </c>
      <c r="B5483" s="416" t="s">
        <v>1548</v>
      </c>
      <c r="C5483" s="417" t="s">
        <v>1505</v>
      </c>
      <c r="D5483" s="418" t="s">
        <v>339</v>
      </c>
      <c r="E5483" s="420">
        <v>265</v>
      </c>
      <c r="F5483" s="413">
        <v>111.01</v>
      </c>
      <c r="G5483" s="414">
        <f t="shared" si="170"/>
        <v>2.3871723268174039</v>
      </c>
      <c r="H5483" s="415">
        <f t="shared" si="171"/>
        <v>2.3871723268174039</v>
      </c>
    </row>
    <row r="5484" spans="1:8" ht="15" hidden="1" thickBot="1">
      <c r="A5484" s="409">
        <v>202203</v>
      </c>
      <c r="B5484" s="416" t="s">
        <v>1549</v>
      </c>
      <c r="C5484" s="417" t="s">
        <v>1505</v>
      </c>
      <c r="D5484" s="418" t="s">
        <v>337</v>
      </c>
      <c r="E5484" s="420">
        <v>34509</v>
      </c>
      <c r="F5484" s="413">
        <v>111.01</v>
      </c>
      <c r="G5484" s="414">
        <f t="shared" si="170"/>
        <v>310.86388613638411</v>
      </c>
      <c r="H5484" s="415">
        <f t="shared" si="171"/>
        <v>1.5543194306819206</v>
      </c>
    </row>
    <row r="5485" spans="1:8" ht="15" hidden="1" thickBot="1">
      <c r="A5485" s="409">
        <v>202203</v>
      </c>
      <c r="B5485" s="416" t="s">
        <v>1550</v>
      </c>
      <c r="C5485" s="417" t="s">
        <v>1505</v>
      </c>
      <c r="D5485" s="418" t="s">
        <v>339</v>
      </c>
      <c r="E5485" s="420">
        <v>173</v>
      </c>
      <c r="F5485" s="413">
        <v>111.01</v>
      </c>
      <c r="G5485" s="414">
        <f t="shared" si="170"/>
        <v>1.5584181605260787</v>
      </c>
      <c r="H5485" s="415">
        <f t="shared" si="171"/>
        <v>1.5584181605260787</v>
      </c>
    </row>
    <row r="5486" spans="1:8" ht="15" hidden="1" thickBot="1">
      <c r="A5486" s="409">
        <v>202203</v>
      </c>
      <c r="B5486" s="416" t="s">
        <v>1551</v>
      </c>
      <c r="C5486" s="417" t="s">
        <v>1505</v>
      </c>
      <c r="D5486" s="418" t="s">
        <v>337</v>
      </c>
      <c r="E5486" s="420">
        <v>26349</v>
      </c>
      <c r="F5486" s="413">
        <v>111.01</v>
      </c>
      <c r="G5486" s="414">
        <f t="shared" si="170"/>
        <v>237.35699486532744</v>
      </c>
      <c r="H5486" s="415">
        <f t="shared" si="171"/>
        <v>1.1867849743266372</v>
      </c>
    </row>
    <row r="5487" spans="1:8" ht="15" hidden="1" thickBot="1">
      <c r="A5487" s="409">
        <v>202203</v>
      </c>
      <c r="B5487" s="416" t="s">
        <v>1552</v>
      </c>
      <c r="C5487" s="417" t="s">
        <v>1505</v>
      </c>
      <c r="D5487" s="418" t="s">
        <v>339</v>
      </c>
      <c r="E5487" s="420">
        <v>132</v>
      </c>
      <c r="F5487" s="413">
        <v>111.01</v>
      </c>
      <c r="G5487" s="414">
        <f t="shared" si="170"/>
        <v>1.1890820646788578</v>
      </c>
      <c r="H5487" s="415">
        <f t="shared" si="171"/>
        <v>1.1890820646788578</v>
      </c>
    </row>
    <row r="5488" spans="1:8" ht="15" hidden="1" thickBot="1">
      <c r="A5488" s="409">
        <v>202203</v>
      </c>
      <c r="B5488" s="416" t="s">
        <v>1553</v>
      </c>
      <c r="C5488" s="417" t="s">
        <v>1505</v>
      </c>
      <c r="D5488" s="418" t="s">
        <v>337</v>
      </c>
      <c r="E5488" s="420">
        <v>30234</v>
      </c>
      <c r="F5488" s="413">
        <v>111.01</v>
      </c>
      <c r="G5488" s="414">
        <f t="shared" si="170"/>
        <v>272.35384199621654</v>
      </c>
      <c r="H5488" s="415">
        <f t="shared" si="171"/>
        <v>1.3617692099810828</v>
      </c>
    </row>
    <row r="5489" spans="1:8" ht="15" hidden="1" thickBot="1">
      <c r="A5489" s="409">
        <v>202203</v>
      </c>
      <c r="B5489" s="416" t="s">
        <v>1554</v>
      </c>
      <c r="C5489" s="417" t="s">
        <v>1505</v>
      </c>
      <c r="D5489" s="418" t="s">
        <v>339</v>
      </c>
      <c r="E5489" s="420">
        <v>151</v>
      </c>
      <c r="F5489" s="413">
        <v>111.01</v>
      </c>
      <c r="G5489" s="414">
        <f t="shared" si="170"/>
        <v>1.3602378164129356</v>
      </c>
      <c r="H5489" s="415">
        <f t="shared" si="171"/>
        <v>1.3602378164129356</v>
      </c>
    </row>
    <row r="5490" spans="1:8" ht="15" hidden="1" thickBot="1">
      <c r="A5490" s="409">
        <v>202203</v>
      </c>
      <c r="B5490" s="416" t="s">
        <v>1555</v>
      </c>
      <c r="C5490" s="417" t="s">
        <v>1505</v>
      </c>
      <c r="D5490" s="418" t="s">
        <v>337</v>
      </c>
      <c r="E5490" s="420">
        <v>43609</v>
      </c>
      <c r="F5490" s="413">
        <v>111.01</v>
      </c>
      <c r="G5490" s="414">
        <f t="shared" si="170"/>
        <v>392.83848301954777</v>
      </c>
      <c r="H5490" s="415">
        <f t="shared" si="171"/>
        <v>1.9641924150977388</v>
      </c>
    </row>
    <row r="5491" spans="1:8" ht="15" hidden="1" thickBot="1">
      <c r="A5491" s="409">
        <v>202203</v>
      </c>
      <c r="B5491" s="416" t="s">
        <v>1556</v>
      </c>
      <c r="C5491" s="417" t="s">
        <v>1505</v>
      </c>
      <c r="D5491" s="418" t="s">
        <v>339</v>
      </c>
      <c r="E5491" s="420">
        <v>218</v>
      </c>
      <c r="F5491" s="413">
        <v>111.01</v>
      </c>
      <c r="G5491" s="414">
        <f t="shared" si="170"/>
        <v>1.9637870462120528</v>
      </c>
      <c r="H5491" s="415">
        <f t="shared" si="171"/>
        <v>1.9637870462120528</v>
      </c>
    </row>
    <row r="5492" spans="1:8" ht="15" hidden="1" thickBot="1">
      <c r="A5492" s="409">
        <v>202203</v>
      </c>
      <c r="B5492" s="416" t="s">
        <v>1557</v>
      </c>
      <c r="C5492" s="417" t="s">
        <v>1558</v>
      </c>
      <c r="D5492" s="418" t="s">
        <v>337</v>
      </c>
      <c r="E5492" s="420">
        <v>105950</v>
      </c>
      <c r="F5492" s="413">
        <v>111.01</v>
      </c>
      <c r="G5492" s="414">
        <f t="shared" si="170"/>
        <v>954.41852085397704</v>
      </c>
      <c r="H5492" s="415">
        <f t="shared" si="171"/>
        <v>4.7720926042698855</v>
      </c>
    </row>
    <row r="5493" spans="1:8" ht="15" hidden="1" thickBot="1">
      <c r="A5493" s="409">
        <v>202203</v>
      </c>
      <c r="B5493" s="416" t="s">
        <v>1559</v>
      </c>
      <c r="C5493" s="417" t="s">
        <v>1558</v>
      </c>
      <c r="D5493" s="418" t="s">
        <v>374</v>
      </c>
      <c r="E5493" s="420">
        <v>0.01</v>
      </c>
      <c r="F5493" s="413">
        <v>111.01</v>
      </c>
      <c r="G5493" s="414">
        <f t="shared" si="170"/>
        <v>9.0081974596883157E-5</v>
      </c>
      <c r="H5493" s="415" t="str">
        <f t="shared" si="171"/>
        <v>VER</v>
      </c>
    </row>
    <row r="5494" spans="1:8" ht="15" hidden="1" thickBot="1">
      <c r="A5494" s="409">
        <v>202203</v>
      </c>
      <c r="B5494" s="416" t="s">
        <v>1560</v>
      </c>
      <c r="C5494" s="417" t="s">
        <v>1558</v>
      </c>
      <c r="D5494" s="418" t="s">
        <v>374</v>
      </c>
      <c r="E5494" s="420">
        <v>0.01</v>
      </c>
      <c r="F5494" s="413">
        <v>111.01</v>
      </c>
      <c r="G5494" s="414">
        <f t="shared" si="170"/>
        <v>9.0081974596883157E-5</v>
      </c>
      <c r="H5494" s="415" t="str">
        <f t="shared" si="171"/>
        <v>VER</v>
      </c>
    </row>
    <row r="5495" spans="1:8" ht="15" hidden="1" thickBot="1">
      <c r="A5495" s="409">
        <v>202203</v>
      </c>
      <c r="B5495" s="416" t="s">
        <v>1561</v>
      </c>
      <c r="C5495" s="417" t="s">
        <v>791</v>
      </c>
      <c r="D5495" s="418" t="s">
        <v>374</v>
      </c>
      <c r="E5495" s="420">
        <v>0.01</v>
      </c>
      <c r="F5495" s="413">
        <v>111.01</v>
      </c>
      <c r="G5495" s="414">
        <f t="shared" si="170"/>
        <v>9.0081974596883157E-5</v>
      </c>
      <c r="H5495" s="415" t="str">
        <f t="shared" si="171"/>
        <v>VER</v>
      </c>
    </row>
    <row r="5496" spans="1:8" ht="15" hidden="1" thickBot="1">
      <c r="A5496" s="409">
        <v>202203</v>
      </c>
      <c r="B5496" s="416" t="s">
        <v>1562</v>
      </c>
      <c r="C5496" s="417" t="s">
        <v>791</v>
      </c>
      <c r="D5496" s="418" t="s">
        <v>374</v>
      </c>
      <c r="E5496" s="420">
        <v>0.01</v>
      </c>
      <c r="F5496" s="413">
        <v>111.01</v>
      </c>
      <c r="G5496" s="414">
        <f t="shared" si="170"/>
        <v>9.0081974596883157E-5</v>
      </c>
      <c r="H5496" s="415" t="str">
        <f t="shared" si="171"/>
        <v>VER</v>
      </c>
    </row>
    <row r="5497" spans="1:8" ht="15" hidden="1" thickBot="1">
      <c r="A5497" s="409">
        <v>202203</v>
      </c>
      <c r="B5497" s="416" t="s">
        <v>1563</v>
      </c>
      <c r="C5497" s="417" t="s">
        <v>791</v>
      </c>
      <c r="D5497" s="418" t="s">
        <v>374</v>
      </c>
      <c r="E5497" s="420">
        <v>0.01</v>
      </c>
      <c r="F5497" s="413">
        <v>111.01</v>
      </c>
      <c r="G5497" s="414">
        <f t="shared" si="170"/>
        <v>9.0081974596883157E-5</v>
      </c>
      <c r="H5497" s="415" t="str">
        <f t="shared" si="171"/>
        <v>VER</v>
      </c>
    </row>
    <row r="5498" spans="1:8" ht="15" hidden="1" thickBot="1">
      <c r="A5498" s="409">
        <v>202203</v>
      </c>
      <c r="B5498" s="416" t="s">
        <v>1564</v>
      </c>
      <c r="C5498" s="417" t="s">
        <v>791</v>
      </c>
      <c r="D5498" s="418" t="s">
        <v>374</v>
      </c>
      <c r="E5498" s="420">
        <v>0.01</v>
      </c>
      <c r="F5498" s="413">
        <v>111.01</v>
      </c>
      <c r="G5498" s="414">
        <f t="shared" si="170"/>
        <v>9.0081974596883157E-5</v>
      </c>
      <c r="H5498" s="415" t="str">
        <f t="shared" si="171"/>
        <v>VER</v>
      </c>
    </row>
    <row r="5499" spans="1:8" ht="15" hidden="1" thickBot="1">
      <c r="A5499" s="409">
        <v>202203</v>
      </c>
      <c r="B5499" s="416" t="s">
        <v>1565</v>
      </c>
      <c r="C5499" s="417" t="s">
        <v>1558</v>
      </c>
      <c r="D5499" s="418" t="s">
        <v>374</v>
      </c>
      <c r="E5499" s="420">
        <v>0.01</v>
      </c>
      <c r="F5499" s="413">
        <v>111.01</v>
      </c>
      <c r="G5499" s="414">
        <f t="shared" si="170"/>
        <v>9.0081974596883157E-5</v>
      </c>
      <c r="H5499" s="415" t="str">
        <f t="shared" si="171"/>
        <v>VER</v>
      </c>
    </row>
    <row r="5500" spans="1:8" ht="15" hidden="1" thickBot="1">
      <c r="A5500" s="409">
        <v>202203</v>
      </c>
      <c r="B5500" s="416" t="s">
        <v>1566</v>
      </c>
      <c r="C5500" s="417" t="s">
        <v>1558</v>
      </c>
      <c r="D5500" s="418" t="s">
        <v>374</v>
      </c>
      <c r="E5500" s="420">
        <v>0.01</v>
      </c>
      <c r="F5500" s="413">
        <v>111.01</v>
      </c>
      <c r="G5500" s="414">
        <f t="shared" si="170"/>
        <v>9.0081974596883157E-5</v>
      </c>
      <c r="H5500" s="415" t="str">
        <f t="shared" si="171"/>
        <v>VER</v>
      </c>
    </row>
    <row r="5501" spans="1:8" ht="15" hidden="1" thickBot="1">
      <c r="A5501" s="409">
        <v>202203</v>
      </c>
      <c r="B5501" s="416" t="s">
        <v>1567</v>
      </c>
      <c r="C5501" s="417" t="s">
        <v>1558</v>
      </c>
      <c r="D5501" s="418" t="s">
        <v>374</v>
      </c>
      <c r="E5501" s="420">
        <v>0.01</v>
      </c>
      <c r="F5501" s="413">
        <v>111.01</v>
      </c>
      <c r="G5501" s="414">
        <f t="shared" si="170"/>
        <v>9.0081974596883157E-5</v>
      </c>
      <c r="H5501" s="415" t="str">
        <f t="shared" si="171"/>
        <v>VER</v>
      </c>
    </row>
    <row r="5502" spans="1:8" ht="15" hidden="1" thickBot="1">
      <c r="A5502" s="409">
        <v>202203</v>
      </c>
      <c r="B5502" s="416" t="s">
        <v>1568</v>
      </c>
      <c r="C5502" s="417" t="s">
        <v>1558</v>
      </c>
      <c r="D5502" s="418" t="s">
        <v>374</v>
      </c>
      <c r="E5502" s="420">
        <v>0.01</v>
      </c>
      <c r="F5502" s="413">
        <v>111.01</v>
      </c>
      <c r="G5502" s="414">
        <f t="shared" si="170"/>
        <v>9.0081974596883157E-5</v>
      </c>
      <c r="H5502" s="415" t="str">
        <f t="shared" si="171"/>
        <v>VER</v>
      </c>
    </row>
    <row r="5503" spans="1:8" ht="15" hidden="1" thickBot="1">
      <c r="A5503" s="409">
        <v>202203</v>
      </c>
      <c r="B5503" s="416" t="s">
        <v>1569</v>
      </c>
      <c r="C5503" s="417" t="s">
        <v>1558</v>
      </c>
      <c r="D5503" s="418" t="s">
        <v>374</v>
      </c>
      <c r="E5503" s="420">
        <v>0.01</v>
      </c>
      <c r="F5503" s="413">
        <v>111.01</v>
      </c>
      <c r="G5503" s="414">
        <f t="shared" si="170"/>
        <v>9.0081974596883157E-5</v>
      </c>
      <c r="H5503" s="415" t="str">
        <f t="shared" si="171"/>
        <v>VER</v>
      </c>
    </row>
    <row r="5504" spans="1:8" ht="15" hidden="1" thickBot="1">
      <c r="A5504" s="409">
        <v>202203</v>
      </c>
      <c r="B5504" s="416" t="s">
        <v>1570</v>
      </c>
      <c r="C5504" s="417" t="s">
        <v>1558</v>
      </c>
      <c r="D5504" s="418" t="s">
        <v>374</v>
      </c>
      <c r="E5504" s="420">
        <v>0.01</v>
      </c>
      <c r="F5504" s="413">
        <v>111.01</v>
      </c>
      <c r="G5504" s="414">
        <f t="shared" si="170"/>
        <v>9.0081974596883157E-5</v>
      </c>
      <c r="H5504" s="415" t="str">
        <f t="shared" si="171"/>
        <v>VER</v>
      </c>
    </row>
    <row r="5505" spans="1:8" ht="15" hidden="1" thickBot="1">
      <c r="A5505" s="409">
        <v>202203</v>
      </c>
      <c r="B5505" s="416" t="s">
        <v>1571</v>
      </c>
      <c r="C5505" s="417" t="s">
        <v>1558</v>
      </c>
      <c r="D5505" s="418" t="s">
        <v>337</v>
      </c>
      <c r="E5505" s="420">
        <v>136080</v>
      </c>
      <c r="F5505" s="413">
        <v>111.01</v>
      </c>
      <c r="G5505" s="414">
        <f t="shared" si="170"/>
        <v>1225.8355103143861</v>
      </c>
      <c r="H5505" s="415">
        <f t="shared" si="171"/>
        <v>6.1291775515719307</v>
      </c>
    </row>
    <row r="5506" spans="1:8" ht="15" hidden="1" thickBot="1">
      <c r="A5506" s="409">
        <v>202203</v>
      </c>
      <c r="B5506" s="416" t="s">
        <v>1572</v>
      </c>
      <c r="C5506" s="417" t="s">
        <v>1558</v>
      </c>
      <c r="D5506" s="418" t="s">
        <v>337</v>
      </c>
      <c r="E5506" s="420">
        <v>94508</v>
      </c>
      <c r="F5506" s="413">
        <v>111.01</v>
      </c>
      <c r="G5506" s="414">
        <f t="shared" ref="G5506:G5569" si="172">+E5506/F5506</f>
        <v>851.34672552022334</v>
      </c>
      <c r="H5506" s="415">
        <f t="shared" ref="H5506:H5569" si="173">IF(D5506="TB",G5506/200,IF(D5506="LT",G5506,"VER"))</f>
        <v>4.2567336276011165</v>
      </c>
    </row>
    <row r="5507" spans="1:8" ht="15" hidden="1" thickBot="1">
      <c r="A5507" s="409">
        <v>202203</v>
      </c>
      <c r="B5507" s="416" t="s">
        <v>1573</v>
      </c>
      <c r="C5507" s="417" t="s">
        <v>1558</v>
      </c>
      <c r="D5507" s="418" t="s">
        <v>337</v>
      </c>
      <c r="E5507" s="420">
        <v>94508</v>
      </c>
      <c r="F5507" s="413">
        <v>111.01</v>
      </c>
      <c r="G5507" s="414">
        <f t="shared" si="172"/>
        <v>851.34672552022334</v>
      </c>
      <c r="H5507" s="415">
        <f t="shared" si="173"/>
        <v>4.2567336276011165</v>
      </c>
    </row>
    <row r="5508" spans="1:8" ht="15" hidden="1" thickBot="1">
      <c r="A5508" s="409">
        <v>202203</v>
      </c>
      <c r="B5508" s="416" t="s">
        <v>1574</v>
      </c>
      <c r="C5508" s="417" t="s">
        <v>1558</v>
      </c>
      <c r="D5508" s="418" t="s">
        <v>339</v>
      </c>
      <c r="E5508" s="420">
        <v>473</v>
      </c>
      <c r="F5508" s="413">
        <v>111.01</v>
      </c>
      <c r="G5508" s="414">
        <f t="shared" si="172"/>
        <v>4.2608773984325738</v>
      </c>
      <c r="H5508" s="415">
        <f t="shared" si="173"/>
        <v>4.2608773984325738</v>
      </c>
    </row>
    <row r="5509" spans="1:8" ht="15" hidden="1" thickBot="1">
      <c r="A5509" s="409">
        <v>202203</v>
      </c>
      <c r="B5509" s="416" t="s">
        <v>1575</v>
      </c>
      <c r="C5509" s="417" t="s">
        <v>1558</v>
      </c>
      <c r="D5509" s="418" t="s">
        <v>337</v>
      </c>
      <c r="E5509" s="420">
        <v>94508</v>
      </c>
      <c r="F5509" s="413">
        <v>111.01</v>
      </c>
      <c r="G5509" s="414">
        <f t="shared" si="172"/>
        <v>851.34672552022334</v>
      </c>
      <c r="H5509" s="415">
        <f t="shared" si="173"/>
        <v>4.2567336276011165</v>
      </c>
    </row>
    <row r="5510" spans="1:8" ht="15" hidden="1" thickBot="1">
      <c r="A5510" s="409">
        <v>202203</v>
      </c>
      <c r="B5510" s="416" t="s">
        <v>1576</v>
      </c>
      <c r="C5510" s="417" t="s">
        <v>1558</v>
      </c>
      <c r="D5510" s="418" t="s">
        <v>337</v>
      </c>
      <c r="E5510" s="420">
        <v>94508</v>
      </c>
      <c r="F5510" s="413">
        <v>111.01</v>
      </c>
      <c r="G5510" s="414">
        <f t="shared" si="172"/>
        <v>851.34672552022334</v>
      </c>
      <c r="H5510" s="415">
        <f t="shared" si="173"/>
        <v>4.2567336276011165</v>
      </c>
    </row>
    <row r="5511" spans="1:8" ht="15" hidden="1" thickBot="1">
      <c r="A5511" s="409">
        <v>202203</v>
      </c>
      <c r="B5511" s="416" t="s">
        <v>1577</v>
      </c>
      <c r="C5511" s="417" t="s">
        <v>1558</v>
      </c>
      <c r="D5511" s="418" t="s">
        <v>339</v>
      </c>
      <c r="E5511" s="420">
        <v>473</v>
      </c>
      <c r="F5511" s="413">
        <v>111.01</v>
      </c>
      <c r="G5511" s="414">
        <f t="shared" si="172"/>
        <v>4.2608773984325738</v>
      </c>
      <c r="H5511" s="415">
        <f t="shared" si="173"/>
        <v>4.2608773984325738</v>
      </c>
    </row>
    <row r="5512" spans="1:8" ht="15" hidden="1" thickBot="1">
      <c r="A5512" s="409">
        <v>202203</v>
      </c>
      <c r="B5512" s="416" t="s">
        <v>1578</v>
      </c>
      <c r="C5512" s="417" t="s">
        <v>1558</v>
      </c>
      <c r="D5512" s="418" t="s">
        <v>337</v>
      </c>
      <c r="E5512" s="420">
        <v>71340</v>
      </c>
      <c r="F5512" s="413">
        <v>111.01</v>
      </c>
      <c r="G5512" s="414">
        <f t="shared" si="172"/>
        <v>642.64480677416441</v>
      </c>
      <c r="H5512" s="415">
        <f t="shared" si="173"/>
        <v>3.213224033870822</v>
      </c>
    </row>
    <row r="5513" spans="1:8" ht="15" hidden="1" thickBot="1">
      <c r="A5513" s="409">
        <v>202203</v>
      </c>
      <c r="B5513" s="416" t="s">
        <v>1579</v>
      </c>
      <c r="C5513" s="417" t="s">
        <v>1558</v>
      </c>
      <c r="D5513" s="418" t="s">
        <v>339</v>
      </c>
      <c r="E5513" s="420">
        <v>357</v>
      </c>
      <c r="F5513" s="413">
        <v>111.01</v>
      </c>
      <c r="G5513" s="414">
        <f t="shared" si="172"/>
        <v>3.2159264931087286</v>
      </c>
      <c r="H5513" s="415">
        <f t="shared" si="173"/>
        <v>3.2159264931087286</v>
      </c>
    </row>
    <row r="5514" spans="1:8" ht="15" hidden="1" thickBot="1">
      <c r="A5514" s="409">
        <v>202203</v>
      </c>
      <c r="B5514" s="416" t="s">
        <v>1580</v>
      </c>
      <c r="C5514" s="417" t="s">
        <v>1558</v>
      </c>
      <c r="D5514" s="418" t="s">
        <v>337</v>
      </c>
      <c r="E5514" s="420">
        <v>50718</v>
      </c>
      <c r="F5514" s="413">
        <v>111.01</v>
      </c>
      <c r="G5514" s="414">
        <f t="shared" si="172"/>
        <v>456.87775876047203</v>
      </c>
      <c r="H5514" s="415">
        <f t="shared" si="173"/>
        <v>2.2843887938023602</v>
      </c>
    </row>
    <row r="5515" spans="1:8" ht="15" hidden="1" thickBot="1">
      <c r="A5515" s="409">
        <v>202203</v>
      </c>
      <c r="B5515" s="416" t="s">
        <v>1581</v>
      </c>
      <c r="C5515" s="417" t="s">
        <v>1558</v>
      </c>
      <c r="D5515" s="418" t="s">
        <v>337</v>
      </c>
      <c r="E5515" s="420">
        <v>94508</v>
      </c>
      <c r="F5515" s="413">
        <v>111.01</v>
      </c>
      <c r="G5515" s="414">
        <f t="shared" si="172"/>
        <v>851.34672552022334</v>
      </c>
      <c r="H5515" s="415">
        <f t="shared" si="173"/>
        <v>4.2567336276011165</v>
      </c>
    </row>
    <row r="5516" spans="1:8" ht="15" hidden="1" thickBot="1">
      <c r="A5516" s="409">
        <v>202203</v>
      </c>
      <c r="B5516" s="416" t="s">
        <v>1582</v>
      </c>
      <c r="C5516" s="417" t="s">
        <v>1558</v>
      </c>
      <c r="D5516" s="418" t="s">
        <v>339</v>
      </c>
      <c r="E5516" s="420">
        <v>473</v>
      </c>
      <c r="F5516" s="413">
        <v>111.01</v>
      </c>
      <c r="G5516" s="414">
        <f t="shared" si="172"/>
        <v>4.2608773984325738</v>
      </c>
      <c r="H5516" s="415">
        <f t="shared" si="173"/>
        <v>4.2608773984325738</v>
      </c>
    </row>
    <row r="5517" spans="1:8" ht="15" hidden="1" thickBot="1">
      <c r="A5517" s="409">
        <v>202203</v>
      </c>
      <c r="B5517" s="416" t="s">
        <v>1583</v>
      </c>
      <c r="C5517" s="417" t="s">
        <v>1558</v>
      </c>
      <c r="D5517" s="418" t="s">
        <v>337</v>
      </c>
      <c r="E5517" s="420">
        <v>45434</v>
      </c>
      <c r="F5517" s="413">
        <v>111.01</v>
      </c>
      <c r="G5517" s="414">
        <f t="shared" si="172"/>
        <v>409.27844338347893</v>
      </c>
      <c r="H5517" s="415">
        <f t="shared" si="173"/>
        <v>2.0463922169173947</v>
      </c>
    </row>
    <row r="5518" spans="1:8" ht="15" hidden="1" thickBot="1">
      <c r="A5518" s="409">
        <v>202203</v>
      </c>
      <c r="B5518" s="416" t="s">
        <v>1584</v>
      </c>
      <c r="C5518" s="410" t="s">
        <v>1558</v>
      </c>
      <c r="D5518" s="418" t="s">
        <v>339</v>
      </c>
      <c r="E5518" s="420">
        <v>227</v>
      </c>
      <c r="F5518" s="413">
        <v>111.01</v>
      </c>
      <c r="G5518" s="414">
        <f t="shared" si="172"/>
        <v>2.0448608233492478</v>
      </c>
      <c r="H5518" s="415">
        <f t="shared" si="173"/>
        <v>2.0448608233492478</v>
      </c>
    </row>
    <row r="5519" spans="1:8" ht="15" hidden="1" thickBot="1">
      <c r="A5519" s="409">
        <v>202203</v>
      </c>
      <c r="B5519" s="416" t="s">
        <v>1585</v>
      </c>
      <c r="C5519" s="417" t="s">
        <v>1558</v>
      </c>
      <c r="D5519" s="418" t="s">
        <v>337</v>
      </c>
      <c r="E5519" s="420">
        <v>45434</v>
      </c>
      <c r="F5519" s="413">
        <v>111.01</v>
      </c>
      <c r="G5519" s="414">
        <f t="shared" si="172"/>
        <v>409.27844338347893</v>
      </c>
      <c r="H5519" s="415">
        <f t="shared" si="173"/>
        <v>2.0463922169173947</v>
      </c>
    </row>
    <row r="5520" spans="1:8" ht="15" hidden="1" thickBot="1">
      <c r="A5520" s="409">
        <v>202203</v>
      </c>
      <c r="B5520" s="416" t="s">
        <v>1586</v>
      </c>
      <c r="C5520" s="417" t="s">
        <v>1558</v>
      </c>
      <c r="D5520" s="418" t="s">
        <v>339</v>
      </c>
      <c r="E5520" s="420">
        <v>227</v>
      </c>
      <c r="F5520" s="413">
        <v>111.01</v>
      </c>
      <c r="G5520" s="414">
        <f t="shared" si="172"/>
        <v>2.0448608233492478</v>
      </c>
      <c r="H5520" s="415">
        <f t="shared" si="173"/>
        <v>2.0448608233492478</v>
      </c>
    </row>
    <row r="5521" spans="1:8" ht="15" hidden="1" thickBot="1">
      <c r="A5521" s="409">
        <v>202203</v>
      </c>
      <c r="B5521" s="416" t="s">
        <v>1587</v>
      </c>
      <c r="C5521" s="417" t="s">
        <v>1558</v>
      </c>
      <c r="D5521" s="418" t="s">
        <v>337</v>
      </c>
      <c r="E5521" s="420">
        <v>45434</v>
      </c>
      <c r="F5521" s="413">
        <v>111.01</v>
      </c>
      <c r="G5521" s="414">
        <f t="shared" si="172"/>
        <v>409.27844338347893</v>
      </c>
      <c r="H5521" s="415">
        <f t="shared" si="173"/>
        <v>2.0463922169173947</v>
      </c>
    </row>
    <row r="5522" spans="1:8" ht="15" hidden="1" thickBot="1">
      <c r="A5522" s="409">
        <v>202203</v>
      </c>
      <c r="B5522" s="416" t="s">
        <v>1588</v>
      </c>
      <c r="C5522" s="417" t="s">
        <v>1558</v>
      </c>
      <c r="D5522" s="418" t="s">
        <v>339</v>
      </c>
      <c r="E5522" s="420">
        <v>227</v>
      </c>
      <c r="F5522" s="413">
        <v>111.01</v>
      </c>
      <c r="G5522" s="414">
        <f t="shared" si="172"/>
        <v>2.0448608233492478</v>
      </c>
      <c r="H5522" s="415">
        <f t="shared" si="173"/>
        <v>2.0448608233492478</v>
      </c>
    </row>
    <row r="5523" spans="1:8" ht="15" hidden="1" thickBot="1">
      <c r="A5523" s="409">
        <v>202203</v>
      </c>
      <c r="B5523" s="416" t="s">
        <v>1589</v>
      </c>
      <c r="C5523" s="417" t="s">
        <v>1558</v>
      </c>
      <c r="D5523" s="418" t="s">
        <v>337</v>
      </c>
      <c r="E5523" s="420">
        <v>100036</v>
      </c>
      <c r="F5523" s="413">
        <v>111.01</v>
      </c>
      <c r="G5523" s="414">
        <f t="shared" si="172"/>
        <v>901.14404107738039</v>
      </c>
      <c r="H5523" s="415">
        <f t="shared" si="173"/>
        <v>4.5057202053869023</v>
      </c>
    </row>
    <row r="5524" spans="1:8" ht="15" hidden="1" thickBot="1">
      <c r="A5524" s="409">
        <v>202203</v>
      </c>
      <c r="B5524" s="416" t="s">
        <v>1590</v>
      </c>
      <c r="C5524" s="417" t="s">
        <v>1558</v>
      </c>
      <c r="D5524" s="418" t="s">
        <v>339</v>
      </c>
      <c r="E5524" s="420">
        <v>500</v>
      </c>
      <c r="F5524" s="413">
        <v>111.01</v>
      </c>
      <c r="G5524" s="414">
        <f t="shared" si="172"/>
        <v>4.5040987298441584</v>
      </c>
      <c r="H5524" s="415">
        <f t="shared" si="173"/>
        <v>4.5040987298441584</v>
      </c>
    </row>
    <row r="5525" spans="1:8" ht="15" hidden="1" thickBot="1">
      <c r="A5525" s="409">
        <v>202203</v>
      </c>
      <c r="B5525" s="416" t="s">
        <v>1591</v>
      </c>
      <c r="C5525" s="417" t="s">
        <v>1558</v>
      </c>
      <c r="D5525" s="418" t="s">
        <v>339</v>
      </c>
      <c r="E5525" s="420">
        <v>590</v>
      </c>
      <c r="F5525" s="413">
        <v>111.01</v>
      </c>
      <c r="G5525" s="414">
        <f t="shared" si="172"/>
        <v>5.3148365012161065</v>
      </c>
      <c r="H5525" s="415">
        <f t="shared" si="173"/>
        <v>5.3148365012161065</v>
      </c>
    </row>
    <row r="5526" spans="1:8" ht="15" hidden="1" thickBot="1">
      <c r="A5526" s="409">
        <v>202203</v>
      </c>
      <c r="B5526" s="416" t="s">
        <v>1592</v>
      </c>
      <c r="C5526" s="417" t="s">
        <v>1558</v>
      </c>
      <c r="D5526" s="418" t="s">
        <v>339</v>
      </c>
      <c r="E5526" s="420">
        <v>590</v>
      </c>
      <c r="F5526" s="413">
        <v>111.01</v>
      </c>
      <c r="G5526" s="414">
        <f t="shared" si="172"/>
        <v>5.3148365012161065</v>
      </c>
      <c r="H5526" s="415">
        <f t="shared" si="173"/>
        <v>5.3148365012161065</v>
      </c>
    </row>
    <row r="5527" spans="1:8" ht="15" hidden="1" thickBot="1">
      <c r="A5527" s="409">
        <v>202203</v>
      </c>
      <c r="B5527" s="416" t="s">
        <v>1593</v>
      </c>
      <c r="C5527" s="410" t="s">
        <v>1558</v>
      </c>
      <c r="D5527" s="418" t="s">
        <v>337</v>
      </c>
      <c r="E5527" s="420">
        <v>118090</v>
      </c>
      <c r="F5527" s="413">
        <v>111.01</v>
      </c>
      <c r="G5527" s="414">
        <f t="shared" si="172"/>
        <v>1063.7780380145932</v>
      </c>
      <c r="H5527" s="415">
        <f t="shared" si="173"/>
        <v>5.3188901900729659</v>
      </c>
    </row>
    <row r="5528" spans="1:8" ht="15" hidden="1" thickBot="1">
      <c r="A5528" s="409">
        <v>202203</v>
      </c>
      <c r="B5528" s="416" t="s">
        <v>1594</v>
      </c>
      <c r="C5528" s="417" t="s">
        <v>1558</v>
      </c>
      <c r="D5528" s="418" t="s">
        <v>337</v>
      </c>
      <c r="E5528" s="420">
        <v>117904</v>
      </c>
      <c r="F5528" s="413">
        <v>111.01</v>
      </c>
      <c r="G5528" s="414">
        <f t="shared" si="172"/>
        <v>1062.1025132870911</v>
      </c>
      <c r="H5528" s="415">
        <f t="shared" si="173"/>
        <v>5.310512566435456</v>
      </c>
    </row>
    <row r="5529" spans="1:8" ht="15" hidden="1" thickBot="1">
      <c r="A5529" s="409">
        <v>202203</v>
      </c>
      <c r="B5529" s="416" t="s">
        <v>1595</v>
      </c>
      <c r="C5529" s="417" t="s">
        <v>1558</v>
      </c>
      <c r="D5529" s="418" t="s">
        <v>337</v>
      </c>
      <c r="E5529" s="420">
        <v>29009</v>
      </c>
      <c r="F5529" s="413">
        <v>111.01</v>
      </c>
      <c r="G5529" s="414">
        <f t="shared" si="172"/>
        <v>261.31880010809834</v>
      </c>
      <c r="H5529" s="415">
        <f t="shared" si="173"/>
        <v>1.3065940005404917</v>
      </c>
    </row>
    <row r="5530" spans="1:8" ht="15" hidden="1" thickBot="1">
      <c r="A5530" s="409">
        <v>202203</v>
      </c>
      <c r="B5530" s="416" t="s">
        <v>1596</v>
      </c>
      <c r="C5530" s="417" t="s">
        <v>1558</v>
      </c>
      <c r="D5530" s="418" t="s">
        <v>337</v>
      </c>
      <c r="E5530" s="420">
        <v>96262</v>
      </c>
      <c r="F5530" s="413">
        <v>111.01</v>
      </c>
      <c r="G5530" s="414">
        <f t="shared" si="172"/>
        <v>867.14710386451668</v>
      </c>
      <c r="H5530" s="415">
        <f t="shared" si="173"/>
        <v>4.3357355193225837</v>
      </c>
    </row>
    <row r="5531" spans="1:8" ht="15" hidden="1" thickBot="1">
      <c r="A5531" s="409">
        <v>202203</v>
      </c>
      <c r="B5531" s="416" t="s">
        <v>1597</v>
      </c>
      <c r="C5531" s="417" t="s">
        <v>1558</v>
      </c>
      <c r="D5531" s="418" t="s">
        <v>339</v>
      </c>
      <c r="E5531" s="420">
        <v>481</v>
      </c>
      <c r="F5531" s="413">
        <v>111.01</v>
      </c>
      <c r="G5531" s="414">
        <f t="shared" si="172"/>
        <v>4.3329429781100801</v>
      </c>
      <c r="H5531" s="415">
        <f t="shared" si="173"/>
        <v>4.3329429781100801</v>
      </c>
    </row>
    <row r="5532" spans="1:8" ht="15" hidden="1" thickBot="1">
      <c r="A5532" s="409">
        <v>202203</v>
      </c>
      <c r="B5532" s="416" t="s">
        <v>1598</v>
      </c>
      <c r="C5532" s="417" t="s">
        <v>1558</v>
      </c>
      <c r="D5532" s="418" t="s">
        <v>337</v>
      </c>
      <c r="E5532" s="420">
        <v>19151</v>
      </c>
      <c r="F5532" s="413">
        <v>111.01</v>
      </c>
      <c r="G5532" s="414">
        <f t="shared" si="172"/>
        <v>172.51598955049093</v>
      </c>
      <c r="H5532" s="415">
        <f t="shared" si="173"/>
        <v>0.86257994775245461</v>
      </c>
    </row>
    <row r="5533" spans="1:8" ht="15" hidden="1" thickBot="1">
      <c r="A5533" s="409">
        <v>202203</v>
      </c>
      <c r="B5533" s="416" t="s">
        <v>1599</v>
      </c>
      <c r="C5533" s="417" t="s">
        <v>1558</v>
      </c>
      <c r="D5533" s="418" t="s">
        <v>337</v>
      </c>
      <c r="E5533" s="420">
        <v>48479</v>
      </c>
      <c r="F5533" s="413">
        <v>111.01</v>
      </c>
      <c r="G5533" s="414">
        <f t="shared" si="172"/>
        <v>436.70840464822987</v>
      </c>
      <c r="H5533" s="415">
        <f t="shared" si="173"/>
        <v>2.1835420232411495</v>
      </c>
    </row>
    <row r="5534" spans="1:8" ht="15" hidden="1" thickBot="1">
      <c r="A5534" s="409">
        <v>202203</v>
      </c>
      <c r="B5534" s="416" t="s">
        <v>1600</v>
      </c>
      <c r="C5534" s="417" t="s">
        <v>1558</v>
      </c>
      <c r="D5534" s="418" t="s">
        <v>339</v>
      </c>
      <c r="E5534" s="420">
        <v>242</v>
      </c>
      <c r="F5534" s="413">
        <v>111.01</v>
      </c>
      <c r="G5534" s="414">
        <f t="shared" si="172"/>
        <v>2.1799837852445725</v>
      </c>
      <c r="H5534" s="415">
        <f t="shared" si="173"/>
        <v>2.1799837852445725</v>
      </c>
    </row>
    <row r="5535" spans="1:8" ht="15" hidden="1" thickBot="1">
      <c r="A5535" s="409">
        <v>202203</v>
      </c>
      <c r="B5535" s="416" t="s">
        <v>1601</v>
      </c>
      <c r="C5535" s="417" t="s">
        <v>1558</v>
      </c>
      <c r="D5535" s="418" t="s">
        <v>337</v>
      </c>
      <c r="E5535" s="420">
        <v>48479</v>
      </c>
      <c r="F5535" s="413">
        <v>111.01</v>
      </c>
      <c r="G5535" s="414">
        <f t="shared" si="172"/>
        <v>436.70840464822987</v>
      </c>
      <c r="H5535" s="415">
        <f t="shared" si="173"/>
        <v>2.1835420232411495</v>
      </c>
    </row>
    <row r="5536" spans="1:8" ht="15" hidden="1" thickBot="1">
      <c r="A5536" s="409">
        <v>202203</v>
      </c>
      <c r="B5536" s="416" t="s">
        <v>1602</v>
      </c>
      <c r="C5536" s="417" t="s">
        <v>1558</v>
      </c>
      <c r="D5536" s="418" t="s">
        <v>339</v>
      </c>
      <c r="E5536" s="420">
        <v>242</v>
      </c>
      <c r="F5536" s="413">
        <v>111.01</v>
      </c>
      <c r="G5536" s="414">
        <f t="shared" si="172"/>
        <v>2.1799837852445725</v>
      </c>
      <c r="H5536" s="415">
        <f t="shared" si="173"/>
        <v>2.1799837852445725</v>
      </c>
    </row>
    <row r="5537" spans="1:8" ht="15" hidden="1" thickBot="1">
      <c r="A5537" s="409">
        <v>202203</v>
      </c>
      <c r="B5537" s="416" t="s">
        <v>1603</v>
      </c>
      <c r="C5537" s="417" t="s">
        <v>1558</v>
      </c>
      <c r="D5537" s="418" t="s">
        <v>337</v>
      </c>
      <c r="E5537" s="420">
        <v>48161</v>
      </c>
      <c r="F5537" s="413">
        <v>111.01</v>
      </c>
      <c r="G5537" s="414">
        <f t="shared" si="172"/>
        <v>433.84379785604898</v>
      </c>
      <c r="H5537" s="415">
        <f t="shared" si="173"/>
        <v>2.1692189892802447</v>
      </c>
    </row>
    <row r="5538" spans="1:8" ht="15" hidden="1" thickBot="1">
      <c r="A5538" s="409">
        <v>202203</v>
      </c>
      <c r="B5538" s="416" t="s">
        <v>1604</v>
      </c>
      <c r="C5538" s="417" t="s">
        <v>1558</v>
      </c>
      <c r="D5538" s="418" t="s">
        <v>337</v>
      </c>
      <c r="E5538" s="420">
        <v>59417</v>
      </c>
      <c r="F5538" s="413">
        <v>111.01</v>
      </c>
      <c r="G5538" s="414">
        <f t="shared" si="172"/>
        <v>535.24006846230066</v>
      </c>
      <c r="H5538" s="415">
        <f t="shared" si="173"/>
        <v>2.6762003423115033</v>
      </c>
    </row>
    <row r="5539" spans="1:8" ht="15" hidden="1" thickBot="1">
      <c r="A5539" s="409">
        <v>202203</v>
      </c>
      <c r="B5539" s="416" t="s">
        <v>1605</v>
      </c>
      <c r="C5539" s="417" t="s">
        <v>1558</v>
      </c>
      <c r="D5539" s="418" t="s">
        <v>337</v>
      </c>
      <c r="E5539" s="420">
        <v>52159</v>
      </c>
      <c r="F5539" s="413">
        <v>111.01</v>
      </c>
      <c r="G5539" s="414">
        <f t="shared" si="172"/>
        <v>469.8585712998829</v>
      </c>
      <c r="H5539" s="415">
        <f t="shared" si="173"/>
        <v>2.3492928564994147</v>
      </c>
    </row>
    <row r="5540" spans="1:8" ht="15" hidden="1" thickBot="1">
      <c r="A5540" s="409">
        <v>202203</v>
      </c>
      <c r="B5540" s="416" t="s">
        <v>1606</v>
      </c>
      <c r="C5540" s="417" t="s">
        <v>1558</v>
      </c>
      <c r="D5540" s="418" t="s">
        <v>337</v>
      </c>
      <c r="E5540" s="420">
        <v>43113</v>
      </c>
      <c r="F5540" s="413">
        <v>111.01</v>
      </c>
      <c r="G5540" s="414">
        <f t="shared" si="172"/>
        <v>388.37041707954239</v>
      </c>
      <c r="H5540" s="415">
        <f t="shared" si="173"/>
        <v>1.9418520853977119</v>
      </c>
    </row>
    <row r="5541" spans="1:8" ht="15" hidden="1" thickBot="1">
      <c r="A5541" s="409">
        <v>202203</v>
      </c>
      <c r="B5541" s="416" t="s">
        <v>1607</v>
      </c>
      <c r="C5541" s="417" t="s">
        <v>1558</v>
      </c>
      <c r="D5541" s="418" t="s">
        <v>337</v>
      </c>
      <c r="E5541" s="420">
        <v>38312</v>
      </c>
      <c r="F5541" s="413">
        <v>111.01</v>
      </c>
      <c r="G5541" s="414">
        <f t="shared" si="172"/>
        <v>345.12206107557876</v>
      </c>
      <c r="H5541" s="415">
        <f t="shared" si="173"/>
        <v>1.7256103053778937</v>
      </c>
    </row>
    <row r="5542" spans="1:8" ht="15" hidden="1" thickBot="1">
      <c r="A5542" s="409">
        <v>202203</v>
      </c>
      <c r="B5542" s="416" t="s">
        <v>1608</v>
      </c>
      <c r="C5542" s="417" t="s">
        <v>1558</v>
      </c>
      <c r="D5542" s="418" t="s">
        <v>337</v>
      </c>
      <c r="E5542" s="420">
        <v>38312</v>
      </c>
      <c r="F5542" s="413">
        <v>111.01</v>
      </c>
      <c r="G5542" s="414">
        <f t="shared" si="172"/>
        <v>345.12206107557876</v>
      </c>
      <c r="H5542" s="415">
        <f t="shared" si="173"/>
        <v>1.7256103053778937</v>
      </c>
    </row>
    <row r="5543" spans="1:8" ht="15" hidden="1" thickBot="1">
      <c r="A5543" s="409">
        <v>202203</v>
      </c>
      <c r="B5543" s="416" t="s">
        <v>1609</v>
      </c>
      <c r="C5543" s="417" t="s">
        <v>1558</v>
      </c>
      <c r="D5543" s="418" t="s">
        <v>337</v>
      </c>
      <c r="E5543" s="420">
        <v>38312</v>
      </c>
      <c r="F5543" s="413">
        <v>111.01</v>
      </c>
      <c r="G5543" s="414">
        <f t="shared" si="172"/>
        <v>345.12206107557876</v>
      </c>
      <c r="H5543" s="415">
        <f t="shared" si="173"/>
        <v>1.7256103053778937</v>
      </c>
    </row>
    <row r="5544" spans="1:8" ht="15" hidden="1" thickBot="1">
      <c r="A5544" s="409">
        <v>202203</v>
      </c>
      <c r="B5544" s="416" t="s">
        <v>1610</v>
      </c>
      <c r="C5544" s="417" t="s">
        <v>1558</v>
      </c>
      <c r="D5544" s="418" t="s">
        <v>337</v>
      </c>
      <c r="E5544" s="420">
        <v>29009</v>
      </c>
      <c r="F5544" s="413">
        <v>111.01</v>
      </c>
      <c r="G5544" s="414">
        <f t="shared" si="172"/>
        <v>261.31880010809834</v>
      </c>
      <c r="H5544" s="415">
        <f t="shared" si="173"/>
        <v>1.3065940005404917</v>
      </c>
    </row>
    <row r="5545" spans="1:8" ht="15" hidden="1" thickBot="1">
      <c r="A5545" s="409">
        <v>202203</v>
      </c>
      <c r="B5545" s="416" t="s">
        <v>1611</v>
      </c>
      <c r="C5545" s="417" t="s">
        <v>1558</v>
      </c>
      <c r="D5545" s="418" t="s">
        <v>337</v>
      </c>
      <c r="E5545" s="420">
        <v>29009</v>
      </c>
      <c r="F5545" s="413">
        <v>111.01</v>
      </c>
      <c r="G5545" s="414">
        <f t="shared" si="172"/>
        <v>261.31880010809834</v>
      </c>
      <c r="H5545" s="415">
        <f t="shared" si="173"/>
        <v>1.3065940005404917</v>
      </c>
    </row>
    <row r="5546" spans="1:8" ht="15" hidden="1" thickBot="1">
      <c r="A5546" s="409">
        <v>202203</v>
      </c>
      <c r="B5546" s="416" t="s">
        <v>1612</v>
      </c>
      <c r="C5546" s="417" t="s">
        <v>1558</v>
      </c>
      <c r="D5546" s="418" t="s">
        <v>337</v>
      </c>
      <c r="E5546" s="420">
        <v>29009</v>
      </c>
      <c r="F5546" s="413">
        <v>111.01</v>
      </c>
      <c r="G5546" s="414">
        <f t="shared" si="172"/>
        <v>261.31880010809834</v>
      </c>
      <c r="H5546" s="415">
        <f t="shared" si="173"/>
        <v>1.3065940005404917</v>
      </c>
    </row>
    <row r="5547" spans="1:8" ht="15" hidden="1" thickBot="1">
      <c r="A5547" s="409">
        <v>202203</v>
      </c>
      <c r="B5547" s="416" t="s">
        <v>1613</v>
      </c>
      <c r="C5547" s="417" t="s">
        <v>1558</v>
      </c>
      <c r="D5547" s="418" t="s">
        <v>339</v>
      </c>
      <c r="E5547" s="420">
        <v>145</v>
      </c>
      <c r="F5547" s="413">
        <v>111.01</v>
      </c>
      <c r="G5547" s="414">
        <f t="shared" si="172"/>
        <v>1.3061886316548059</v>
      </c>
      <c r="H5547" s="415">
        <f t="shared" si="173"/>
        <v>1.3061886316548059</v>
      </c>
    </row>
    <row r="5548" spans="1:8" ht="15" hidden="1" thickBot="1">
      <c r="A5548" s="409">
        <v>202203</v>
      </c>
      <c r="B5548" s="416" t="s">
        <v>1614</v>
      </c>
      <c r="C5548" s="417" t="s">
        <v>1558</v>
      </c>
      <c r="D5548" s="418" t="s">
        <v>337</v>
      </c>
      <c r="E5548" s="420">
        <v>29009</v>
      </c>
      <c r="F5548" s="413">
        <v>111.01</v>
      </c>
      <c r="G5548" s="414">
        <f t="shared" si="172"/>
        <v>261.31880010809834</v>
      </c>
      <c r="H5548" s="415">
        <f t="shared" si="173"/>
        <v>1.3065940005404917</v>
      </c>
    </row>
    <row r="5549" spans="1:8" ht="15" hidden="1" thickBot="1">
      <c r="A5549" s="409">
        <v>202203</v>
      </c>
      <c r="B5549" s="416" t="s">
        <v>1615</v>
      </c>
      <c r="C5549" s="417" t="s">
        <v>1558</v>
      </c>
      <c r="D5549" s="418" t="s">
        <v>337</v>
      </c>
      <c r="E5549" s="420">
        <v>29009</v>
      </c>
      <c r="F5549" s="413">
        <v>111.01</v>
      </c>
      <c r="G5549" s="414">
        <f t="shared" si="172"/>
        <v>261.31880010809834</v>
      </c>
      <c r="H5549" s="415">
        <f t="shared" si="173"/>
        <v>1.3065940005404917</v>
      </c>
    </row>
    <row r="5550" spans="1:8" ht="15" hidden="1" thickBot="1">
      <c r="A5550" s="409">
        <v>202203</v>
      </c>
      <c r="B5550" s="416" t="s">
        <v>1616</v>
      </c>
      <c r="C5550" s="417" t="s">
        <v>1558</v>
      </c>
      <c r="D5550" s="418" t="s">
        <v>339</v>
      </c>
      <c r="E5550" s="420">
        <v>145</v>
      </c>
      <c r="F5550" s="413">
        <v>111.01</v>
      </c>
      <c r="G5550" s="414">
        <f t="shared" si="172"/>
        <v>1.3061886316548059</v>
      </c>
      <c r="H5550" s="415">
        <f t="shared" si="173"/>
        <v>1.3061886316548059</v>
      </c>
    </row>
    <row r="5551" spans="1:8" ht="15" hidden="1" thickBot="1">
      <c r="A5551" s="409">
        <v>202203</v>
      </c>
      <c r="B5551" s="416" t="s">
        <v>1617</v>
      </c>
      <c r="C5551" s="417" t="s">
        <v>1558</v>
      </c>
      <c r="D5551" s="418" t="s">
        <v>337</v>
      </c>
      <c r="E5551" s="420">
        <v>29009</v>
      </c>
      <c r="F5551" s="413">
        <v>111.01</v>
      </c>
      <c r="G5551" s="414">
        <f t="shared" si="172"/>
        <v>261.31880010809834</v>
      </c>
      <c r="H5551" s="415">
        <f t="shared" si="173"/>
        <v>1.3065940005404917</v>
      </c>
    </row>
    <row r="5552" spans="1:8" ht="15" hidden="1" thickBot="1">
      <c r="A5552" s="409">
        <v>202203</v>
      </c>
      <c r="B5552" s="416" t="s">
        <v>1618</v>
      </c>
      <c r="C5552" s="417" t="s">
        <v>1558</v>
      </c>
      <c r="D5552" s="418" t="s">
        <v>339</v>
      </c>
      <c r="E5552" s="420">
        <v>145</v>
      </c>
      <c r="F5552" s="413">
        <v>111.01</v>
      </c>
      <c r="G5552" s="414">
        <f t="shared" si="172"/>
        <v>1.3061886316548059</v>
      </c>
      <c r="H5552" s="415">
        <f t="shared" si="173"/>
        <v>1.3061886316548059</v>
      </c>
    </row>
    <row r="5553" spans="1:8" ht="15" hidden="1" thickBot="1">
      <c r="A5553" s="409">
        <v>202203</v>
      </c>
      <c r="B5553" s="416" t="s">
        <v>1619</v>
      </c>
      <c r="C5553" s="417" t="s">
        <v>1558</v>
      </c>
      <c r="D5553" s="418" t="s">
        <v>337</v>
      </c>
      <c r="E5553" s="420">
        <v>31229</v>
      </c>
      <c r="F5553" s="413">
        <v>111.01</v>
      </c>
      <c r="G5553" s="414">
        <f t="shared" si="172"/>
        <v>281.31699846860641</v>
      </c>
      <c r="H5553" s="415">
        <f t="shared" si="173"/>
        <v>1.406584992343032</v>
      </c>
    </row>
    <row r="5554" spans="1:8" ht="15" hidden="1" thickBot="1">
      <c r="A5554" s="409">
        <v>202203</v>
      </c>
      <c r="B5554" s="416" t="s">
        <v>1620</v>
      </c>
      <c r="C5554" s="417" t="s">
        <v>1558</v>
      </c>
      <c r="D5554" s="418" t="s">
        <v>339</v>
      </c>
      <c r="E5554" s="420">
        <v>156</v>
      </c>
      <c r="F5554" s="413">
        <v>111.01</v>
      </c>
      <c r="G5554" s="414">
        <f t="shared" si="172"/>
        <v>1.4052788037113773</v>
      </c>
      <c r="H5554" s="415">
        <f t="shared" si="173"/>
        <v>1.4052788037113773</v>
      </c>
    </row>
    <row r="5555" spans="1:8" ht="15" hidden="1" thickBot="1">
      <c r="A5555" s="409">
        <v>202203</v>
      </c>
      <c r="B5555" s="416" t="s">
        <v>1621</v>
      </c>
      <c r="C5555" s="417" t="s">
        <v>1558</v>
      </c>
      <c r="D5555" s="418" t="s">
        <v>337</v>
      </c>
      <c r="E5555" s="420">
        <v>35667</v>
      </c>
      <c r="F5555" s="413">
        <v>111.01</v>
      </c>
      <c r="G5555" s="414">
        <f t="shared" si="172"/>
        <v>321.29537879470314</v>
      </c>
      <c r="H5555" s="415">
        <f t="shared" si="173"/>
        <v>1.6064768939735157</v>
      </c>
    </row>
    <row r="5556" spans="1:8" ht="15" hidden="1" thickBot="1">
      <c r="A5556" s="409">
        <v>202203</v>
      </c>
      <c r="B5556" s="416" t="s">
        <v>1622</v>
      </c>
      <c r="C5556" s="417" t="s">
        <v>1558</v>
      </c>
      <c r="D5556" s="418" t="s">
        <v>339</v>
      </c>
      <c r="E5556" s="420">
        <v>178</v>
      </c>
      <c r="F5556" s="413">
        <v>111.01</v>
      </c>
      <c r="G5556" s="414">
        <f t="shared" si="172"/>
        <v>1.6034591478245201</v>
      </c>
      <c r="H5556" s="415">
        <f t="shared" si="173"/>
        <v>1.6034591478245201</v>
      </c>
    </row>
    <row r="5557" spans="1:8" ht="15" hidden="1" thickBot="1">
      <c r="A5557" s="409">
        <v>202203</v>
      </c>
      <c r="B5557" s="416" t="s">
        <v>1623</v>
      </c>
      <c r="C5557" s="417" t="s">
        <v>1558</v>
      </c>
      <c r="D5557" s="418" t="s">
        <v>337</v>
      </c>
      <c r="E5557" s="420">
        <v>57860</v>
      </c>
      <c r="F5557" s="413">
        <v>111.01</v>
      </c>
      <c r="G5557" s="414">
        <f t="shared" si="172"/>
        <v>521.21430501756595</v>
      </c>
      <c r="H5557" s="415">
        <f t="shared" si="173"/>
        <v>2.6060715250878297</v>
      </c>
    </row>
    <row r="5558" spans="1:8" ht="15" hidden="1" thickBot="1">
      <c r="A5558" s="409">
        <v>202203</v>
      </c>
      <c r="B5558" s="416" t="s">
        <v>1624</v>
      </c>
      <c r="C5558" s="417" t="s">
        <v>1558</v>
      </c>
      <c r="D5558" s="418" t="s">
        <v>339</v>
      </c>
      <c r="E5558" s="420">
        <v>289</v>
      </c>
      <c r="F5558" s="413">
        <v>111.01</v>
      </c>
      <c r="G5558" s="414">
        <f t="shared" si="172"/>
        <v>2.6033690658499231</v>
      </c>
      <c r="H5558" s="415">
        <f t="shared" si="173"/>
        <v>2.6033690658499231</v>
      </c>
    </row>
    <row r="5559" spans="1:8" ht="15" hidden="1" thickBot="1">
      <c r="A5559" s="409">
        <v>202203</v>
      </c>
      <c r="B5559" s="416" t="s">
        <v>1625</v>
      </c>
      <c r="C5559" s="417" t="s">
        <v>1558</v>
      </c>
      <c r="D5559" s="418" t="s">
        <v>337</v>
      </c>
      <c r="E5559" s="420">
        <v>53422</v>
      </c>
      <c r="F5559" s="413">
        <v>111.01</v>
      </c>
      <c r="G5559" s="414">
        <f t="shared" si="172"/>
        <v>481.23592469146922</v>
      </c>
      <c r="H5559" s="415">
        <f t="shared" si="173"/>
        <v>2.406179623457346</v>
      </c>
    </row>
    <row r="5560" spans="1:8" ht="15" hidden="1" thickBot="1">
      <c r="A5560" s="409">
        <v>202203</v>
      </c>
      <c r="B5560" s="416" t="s">
        <v>1626</v>
      </c>
      <c r="C5560" s="417" t="s">
        <v>1558</v>
      </c>
      <c r="D5560" s="418" t="s">
        <v>339</v>
      </c>
      <c r="E5560" s="420">
        <v>267</v>
      </c>
      <c r="F5560" s="413">
        <v>111.01</v>
      </c>
      <c r="G5560" s="414">
        <f t="shared" si="172"/>
        <v>2.4051887217367804</v>
      </c>
      <c r="H5560" s="415">
        <f t="shared" si="173"/>
        <v>2.4051887217367804</v>
      </c>
    </row>
    <row r="5561" spans="1:8" ht="15" hidden="1" thickBot="1">
      <c r="A5561" s="409">
        <v>202203</v>
      </c>
      <c r="B5561" s="416" t="s">
        <v>1627</v>
      </c>
      <c r="C5561" s="417" t="s">
        <v>1558</v>
      </c>
      <c r="D5561" s="418" t="s">
        <v>337</v>
      </c>
      <c r="E5561" s="420">
        <v>25740</v>
      </c>
      <c r="F5561" s="413">
        <v>111.01</v>
      </c>
      <c r="G5561" s="414">
        <f t="shared" si="172"/>
        <v>231.87100261237725</v>
      </c>
      <c r="H5561" s="415">
        <f t="shared" si="173"/>
        <v>1.1593550130618864</v>
      </c>
    </row>
    <row r="5562" spans="1:8" ht="15" hidden="1" thickBot="1">
      <c r="A5562" s="409">
        <v>202203</v>
      </c>
      <c r="B5562" s="416" t="s">
        <v>1628</v>
      </c>
      <c r="C5562" s="417" t="s">
        <v>1558</v>
      </c>
      <c r="D5562" s="418" t="s">
        <v>339</v>
      </c>
      <c r="E5562" s="420">
        <v>129</v>
      </c>
      <c r="F5562" s="413">
        <v>111.01</v>
      </c>
      <c r="G5562" s="414">
        <f t="shared" si="172"/>
        <v>1.1620574722997927</v>
      </c>
      <c r="H5562" s="415">
        <f t="shared" si="173"/>
        <v>1.1620574722997927</v>
      </c>
    </row>
    <row r="5563" spans="1:8" ht="15" hidden="1" thickBot="1">
      <c r="A5563" s="409">
        <v>202203</v>
      </c>
      <c r="B5563" s="416" t="s">
        <v>1629</v>
      </c>
      <c r="C5563" s="417" t="s">
        <v>1558</v>
      </c>
      <c r="D5563" s="418" t="s">
        <v>337</v>
      </c>
      <c r="E5563" s="420">
        <v>0.01</v>
      </c>
      <c r="F5563" s="413">
        <v>111.01</v>
      </c>
      <c r="G5563" s="414">
        <f t="shared" si="172"/>
        <v>9.0081974596883157E-5</v>
      </c>
      <c r="H5563" s="415">
        <f t="shared" si="173"/>
        <v>4.504098729844158E-7</v>
      </c>
    </row>
    <row r="5564" spans="1:8" ht="15" hidden="1" thickBot="1">
      <c r="A5564" s="409">
        <v>202203</v>
      </c>
      <c r="B5564" s="416" t="s">
        <v>1630</v>
      </c>
      <c r="C5564" s="417" t="s">
        <v>1558</v>
      </c>
      <c r="D5564" s="418" t="s">
        <v>337</v>
      </c>
      <c r="E5564" s="420">
        <v>0.01</v>
      </c>
      <c r="F5564" s="413">
        <v>111.01</v>
      </c>
      <c r="G5564" s="414">
        <f t="shared" si="172"/>
        <v>9.0081974596883157E-5</v>
      </c>
      <c r="H5564" s="415">
        <f t="shared" si="173"/>
        <v>4.504098729844158E-7</v>
      </c>
    </row>
    <row r="5565" spans="1:8" ht="15" hidden="1" thickBot="1">
      <c r="A5565" s="409">
        <v>202203</v>
      </c>
      <c r="B5565" s="416" t="s">
        <v>1631</v>
      </c>
      <c r="C5565" s="417" t="s">
        <v>1558</v>
      </c>
      <c r="D5565" s="418" t="s">
        <v>337</v>
      </c>
      <c r="E5565" s="420">
        <v>29009</v>
      </c>
      <c r="F5565" s="413">
        <v>111.01</v>
      </c>
      <c r="G5565" s="414">
        <f t="shared" si="172"/>
        <v>261.31880010809834</v>
      </c>
      <c r="H5565" s="415">
        <f t="shared" si="173"/>
        <v>1.3065940005404917</v>
      </c>
    </row>
    <row r="5566" spans="1:8" ht="15" hidden="1" thickBot="1">
      <c r="A5566" s="409">
        <v>202203</v>
      </c>
      <c r="B5566" s="416" t="s">
        <v>1632</v>
      </c>
      <c r="C5566" s="417" t="s">
        <v>1558</v>
      </c>
      <c r="D5566" s="418" t="s">
        <v>339</v>
      </c>
      <c r="E5566" s="420">
        <v>145</v>
      </c>
      <c r="F5566" s="413">
        <v>111.01</v>
      </c>
      <c r="G5566" s="414">
        <f t="shared" si="172"/>
        <v>1.3061886316548059</v>
      </c>
      <c r="H5566" s="415">
        <f t="shared" si="173"/>
        <v>1.3061886316548059</v>
      </c>
    </row>
    <row r="5567" spans="1:8" ht="15" hidden="1" thickBot="1">
      <c r="A5567" s="409">
        <v>202203</v>
      </c>
      <c r="B5567" s="416" t="s">
        <v>1633</v>
      </c>
      <c r="C5567" s="417" t="s">
        <v>1558</v>
      </c>
      <c r="D5567" s="418" t="s">
        <v>337</v>
      </c>
      <c r="E5567" s="420">
        <v>105950</v>
      </c>
      <c r="F5567" s="413">
        <v>111.01</v>
      </c>
      <c r="G5567" s="414">
        <f t="shared" si="172"/>
        <v>954.41852085397704</v>
      </c>
      <c r="H5567" s="415">
        <f t="shared" si="173"/>
        <v>4.7720926042698855</v>
      </c>
    </row>
    <row r="5568" spans="1:8" ht="15" hidden="1" thickBot="1">
      <c r="A5568" s="409">
        <v>202203</v>
      </c>
      <c r="B5568" s="416" t="s">
        <v>1634</v>
      </c>
      <c r="C5568" s="410" t="s">
        <v>1558</v>
      </c>
      <c r="D5568" s="418" t="s">
        <v>337</v>
      </c>
      <c r="E5568" s="420">
        <v>48479</v>
      </c>
      <c r="F5568" s="413">
        <v>111.01</v>
      </c>
      <c r="G5568" s="414">
        <f t="shared" si="172"/>
        <v>436.70840464822987</v>
      </c>
      <c r="H5568" s="415">
        <f t="shared" si="173"/>
        <v>2.1835420232411495</v>
      </c>
    </row>
    <row r="5569" spans="1:8" ht="15" hidden="1" thickBot="1">
      <c r="A5569" s="409">
        <v>202203</v>
      </c>
      <c r="B5569" s="416" t="s">
        <v>1635</v>
      </c>
      <c r="C5569" s="410" t="s">
        <v>1558</v>
      </c>
      <c r="D5569" s="418" t="s">
        <v>337</v>
      </c>
      <c r="E5569" s="420">
        <v>48479</v>
      </c>
      <c r="F5569" s="413">
        <v>111.01</v>
      </c>
      <c r="G5569" s="414">
        <f t="shared" si="172"/>
        <v>436.70840464822987</v>
      </c>
      <c r="H5569" s="415">
        <f t="shared" si="173"/>
        <v>2.1835420232411495</v>
      </c>
    </row>
    <row r="5570" spans="1:8" ht="15" hidden="1" thickBot="1">
      <c r="A5570" s="409">
        <v>202203</v>
      </c>
      <c r="B5570" s="416" t="s">
        <v>1636</v>
      </c>
      <c r="C5570" s="410" t="s">
        <v>1558</v>
      </c>
      <c r="D5570" s="418" t="s">
        <v>339</v>
      </c>
      <c r="E5570" s="420">
        <v>242</v>
      </c>
      <c r="F5570" s="413">
        <v>111.01</v>
      </c>
      <c r="G5570" s="414">
        <f t="shared" ref="G5570:G5633" si="174">+E5570/F5570</f>
        <v>2.1799837852445725</v>
      </c>
      <c r="H5570" s="415">
        <f t="shared" ref="H5570:H5633" si="175">IF(D5570="TB",G5570/200,IF(D5570="LT",G5570,"VER"))</f>
        <v>2.1799837852445725</v>
      </c>
    </row>
    <row r="5571" spans="1:8" ht="15" hidden="1" thickBot="1">
      <c r="A5571" s="409">
        <v>202203</v>
      </c>
      <c r="B5571" s="416" t="s">
        <v>1637</v>
      </c>
      <c r="C5571" s="417" t="s">
        <v>1558</v>
      </c>
      <c r="D5571" s="418" t="s">
        <v>337</v>
      </c>
      <c r="E5571" s="420">
        <v>15155</v>
      </c>
      <c r="F5571" s="413">
        <v>111.01</v>
      </c>
      <c r="G5571" s="414">
        <f t="shared" si="174"/>
        <v>136.51923250157643</v>
      </c>
      <c r="H5571" s="415">
        <f t="shared" si="175"/>
        <v>0.68259616250788213</v>
      </c>
    </row>
    <row r="5572" spans="1:8" ht="15" hidden="1" thickBot="1">
      <c r="A5572" s="409">
        <v>202203</v>
      </c>
      <c r="B5572" s="416" t="s">
        <v>1638</v>
      </c>
      <c r="C5572" s="417" t="s">
        <v>1558</v>
      </c>
      <c r="D5572" s="418" t="s">
        <v>337</v>
      </c>
      <c r="E5572" s="420">
        <v>17396</v>
      </c>
      <c r="F5572" s="413">
        <v>111.01</v>
      </c>
      <c r="G5572" s="414">
        <f t="shared" si="174"/>
        <v>156.70660300873794</v>
      </c>
      <c r="H5572" s="415">
        <f t="shared" si="175"/>
        <v>0.78353301504368966</v>
      </c>
    </row>
    <row r="5573" spans="1:8" ht="15" hidden="1" thickBot="1">
      <c r="A5573" s="409">
        <v>202203</v>
      </c>
      <c r="B5573" s="416" t="s">
        <v>1639</v>
      </c>
      <c r="C5573" s="417" t="s">
        <v>1558</v>
      </c>
      <c r="D5573" s="418" t="s">
        <v>339</v>
      </c>
      <c r="E5573" s="420">
        <v>86.98</v>
      </c>
      <c r="F5573" s="413">
        <v>111.01</v>
      </c>
      <c r="G5573" s="414">
        <f t="shared" si="174"/>
        <v>0.78353301504368977</v>
      </c>
      <c r="H5573" s="415">
        <f t="shared" si="175"/>
        <v>0.78353301504368977</v>
      </c>
    </row>
    <row r="5574" spans="1:8" ht="15" hidden="1" thickBot="1">
      <c r="A5574" s="409">
        <v>202203</v>
      </c>
      <c r="B5574" s="416" t="s">
        <v>1640</v>
      </c>
      <c r="C5574" s="417" t="s">
        <v>1558</v>
      </c>
      <c r="D5574" s="418" t="s">
        <v>337</v>
      </c>
      <c r="E5574" s="420">
        <v>17396</v>
      </c>
      <c r="F5574" s="413">
        <v>111.01</v>
      </c>
      <c r="G5574" s="414">
        <f t="shared" si="174"/>
        <v>156.70660300873794</v>
      </c>
      <c r="H5574" s="415">
        <f t="shared" si="175"/>
        <v>0.78353301504368966</v>
      </c>
    </row>
    <row r="5575" spans="1:8" ht="15" hidden="1" thickBot="1">
      <c r="A5575" s="409">
        <v>202203</v>
      </c>
      <c r="B5575" s="416" t="s">
        <v>1641</v>
      </c>
      <c r="C5575" s="417" t="s">
        <v>1558</v>
      </c>
      <c r="D5575" s="418" t="s">
        <v>337</v>
      </c>
      <c r="E5575" s="420">
        <v>17396</v>
      </c>
      <c r="F5575" s="413">
        <v>111.01</v>
      </c>
      <c r="G5575" s="414">
        <f t="shared" si="174"/>
        <v>156.70660300873794</v>
      </c>
      <c r="H5575" s="415">
        <f t="shared" si="175"/>
        <v>0.78353301504368966</v>
      </c>
    </row>
    <row r="5576" spans="1:8" ht="15" hidden="1" thickBot="1">
      <c r="A5576" s="409">
        <v>202203</v>
      </c>
      <c r="B5576" s="416" t="s">
        <v>1642</v>
      </c>
      <c r="C5576" s="417" t="s">
        <v>1558</v>
      </c>
      <c r="D5576" s="418" t="s">
        <v>337</v>
      </c>
      <c r="E5576" s="420">
        <v>17396</v>
      </c>
      <c r="F5576" s="413">
        <v>111.01</v>
      </c>
      <c r="G5576" s="414">
        <f t="shared" si="174"/>
        <v>156.70660300873794</v>
      </c>
      <c r="H5576" s="415">
        <f t="shared" si="175"/>
        <v>0.78353301504368966</v>
      </c>
    </row>
    <row r="5577" spans="1:8" ht="15" hidden="1" thickBot="1">
      <c r="A5577" s="409">
        <v>202203</v>
      </c>
      <c r="B5577" s="416" t="s">
        <v>1643</v>
      </c>
      <c r="C5577" s="417" t="s">
        <v>1558</v>
      </c>
      <c r="D5577" s="418" t="s">
        <v>350</v>
      </c>
      <c r="E5577" s="420">
        <v>0.01</v>
      </c>
      <c r="F5577" s="413">
        <v>111.01</v>
      </c>
      <c r="G5577" s="414">
        <f t="shared" si="174"/>
        <v>9.0081974596883157E-5</v>
      </c>
      <c r="H5577" s="415" t="str">
        <f t="shared" si="175"/>
        <v>VER</v>
      </c>
    </row>
    <row r="5578" spans="1:8" ht="15" hidden="1" thickBot="1">
      <c r="A5578" s="409">
        <v>202203</v>
      </c>
      <c r="B5578" s="416" t="s">
        <v>1644</v>
      </c>
      <c r="C5578" s="417" t="s">
        <v>1558</v>
      </c>
      <c r="D5578" s="418" t="s">
        <v>337</v>
      </c>
      <c r="E5578" s="420">
        <v>17396</v>
      </c>
      <c r="F5578" s="413">
        <v>111.01</v>
      </c>
      <c r="G5578" s="414">
        <f t="shared" si="174"/>
        <v>156.70660300873794</v>
      </c>
      <c r="H5578" s="415">
        <f t="shared" si="175"/>
        <v>0.78353301504368966</v>
      </c>
    </row>
    <row r="5579" spans="1:8" ht="15" hidden="1" thickBot="1">
      <c r="A5579" s="409">
        <v>202203</v>
      </c>
      <c r="B5579" s="416" t="s">
        <v>1645</v>
      </c>
      <c r="C5579" s="417" t="s">
        <v>1558</v>
      </c>
      <c r="D5579" s="418" t="s">
        <v>337</v>
      </c>
      <c r="E5579" s="420">
        <v>17396</v>
      </c>
      <c r="F5579" s="413">
        <v>111.01</v>
      </c>
      <c r="G5579" s="414">
        <f t="shared" si="174"/>
        <v>156.70660300873794</v>
      </c>
      <c r="H5579" s="415">
        <f t="shared" si="175"/>
        <v>0.78353301504368966</v>
      </c>
    </row>
    <row r="5580" spans="1:8" ht="15" hidden="1" thickBot="1">
      <c r="A5580" s="409">
        <v>202203</v>
      </c>
      <c r="B5580" s="416" t="s">
        <v>1646</v>
      </c>
      <c r="C5580" s="417" t="s">
        <v>1558</v>
      </c>
      <c r="D5580" s="418" t="s">
        <v>337</v>
      </c>
      <c r="E5580" s="420">
        <v>14941</v>
      </c>
      <c r="F5580" s="413">
        <v>111.01</v>
      </c>
      <c r="G5580" s="414">
        <f t="shared" si="174"/>
        <v>134.59147824520312</v>
      </c>
      <c r="H5580" s="415">
        <f t="shared" si="175"/>
        <v>0.67295739122601561</v>
      </c>
    </row>
    <row r="5581" spans="1:8" ht="15" hidden="1" thickBot="1">
      <c r="A5581" s="409">
        <v>202203</v>
      </c>
      <c r="B5581" s="416" t="s">
        <v>1647</v>
      </c>
      <c r="C5581" s="410" t="s">
        <v>1558</v>
      </c>
      <c r="D5581" s="418" t="s">
        <v>337</v>
      </c>
      <c r="E5581" s="420">
        <v>14983</v>
      </c>
      <c r="F5581" s="413">
        <v>111.01</v>
      </c>
      <c r="G5581" s="414">
        <f t="shared" si="174"/>
        <v>134.96982253851004</v>
      </c>
      <c r="H5581" s="415">
        <f t="shared" si="175"/>
        <v>0.67484911269255021</v>
      </c>
    </row>
    <row r="5582" spans="1:8" ht="15" hidden="1" thickBot="1">
      <c r="A5582" s="409">
        <v>202203</v>
      </c>
      <c r="B5582" s="416" t="s">
        <v>1648</v>
      </c>
      <c r="C5582" s="417" t="s">
        <v>1558</v>
      </c>
      <c r="D5582" s="418" t="s">
        <v>337</v>
      </c>
      <c r="E5582" s="420">
        <v>118090</v>
      </c>
      <c r="F5582" s="413">
        <v>111.01</v>
      </c>
      <c r="G5582" s="414">
        <f t="shared" si="174"/>
        <v>1063.7780380145932</v>
      </c>
      <c r="H5582" s="415">
        <f t="shared" si="175"/>
        <v>5.3188901900729659</v>
      </c>
    </row>
    <row r="5583" spans="1:8" ht="15" hidden="1" thickBot="1">
      <c r="A5583" s="409">
        <v>202203</v>
      </c>
      <c r="B5583" s="416" t="s">
        <v>1649</v>
      </c>
      <c r="C5583" s="417" t="s">
        <v>1558</v>
      </c>
      <c r="D5583" s="418" t="s">
        <v>337</v>
      </c>
      <c r="E5583" s="420">
        <v>118090</v>
      </c>
      <c r="F5583" s="413">
        <v>111.01</v>
      </c>
      <c r="G5583" s="414">
        <f t="shared" si="174"/>
        <v>1063.7780380145932</v>
      </c>
      <c r="H5583" s="415">
        <f t="shared" si="175"/>
        <v>5.3188901900729659</v>
      </c>
    </row>
    <row r="5584" spans="1:8" ht="15" hidden="1" thickBot="1">
      <c r="A5584" s="409">
        <v>202203</v>
      </c>
      <c r="B5584" s="416" t="s">
        <v>1650</v>
      </c>
      <c r="C5584" s="417" t="s">
        <v>1558</v>
      </c>
      <c r="D5584" s="418" t="s">
        <v>337</v>
      </c>
      <c r="E5584" s="420">
        <v>118090</v>
      </c>
      <c r="F5584" s="413">
        <v>111.01</v>
      </c>
      <c r="G5584" s="414">
        <f t="shared" si="174"/>
        <v>1063.7780380145932</v>
      </c>
      <c r="H5584" s="415">
        <f t="shared" si="175"/>
        <v>5.3188901900729659</v>
      </c>
    </row>
    <row r="5585" spans="1:8" ht="15" hidden="1" thickBot="1">
      <c r="A5585" s="409">
        <v>202203</v>
      </c>
      <c r="B5585" s="416" t="s">
        <v>1651</v>
      </c>
      <c r="C5585" s="417" t="s">
        <v>1558</v>
      </c>
      <c r="D5585" s="418" t="s">
        <v>337</v>
      </c>
      <c r="E5585" s="420">
        <v>118090</v>
      </c>
      <c r="F5585" s="413">
        <v>111.01</v>
      </c>
      <c r="G5585" s="414">
        <f t="shared" si="174"/>
        <v>1063.7780380145932</v>
      </c>
      <c r="H5585" s="415">
        <f t="shared" si="175"/>
        <v>5.3188901900729659</v>
      </c>
    </row>
    <row r="5586" spans="1:8" ht="15" hidden="1" thickBot="1">
      <c r="A5586" s="409">
        <v>202203</v>
      </c>
      <c r="B5586" s="416" t="s">
        <v>1652</v>
      </c>
      <c r="C5586" s="417" t="s">
        <v>1558</v>
      </c>
      <c r="D5586" s="418" t="s">
        <v>337</v>
      </c>
      <c r="E5586" s="420">
        <v>118090</v>
      </c>
      <c r="F5586" s="413">
        <v>111.01</v>
      </c>
      <c r="G5586" s="414">
        <f t="shared" si="174"/>
        <v>1063.7780380145932</v>
      </c>
      <c r="H5586" s="415">
        <f t="shared" si="175"/>
        <v>5.3188901900729659</v>
      </c>
    </row>
    <row r="5587" spans="1:8" ht="15" hidden="1" thickBot="1">
      <c r="A5587" s="409">
        <v>202203</v>
      </c>
      <c r="B5587" s="416" t="s">
        <v>1653</v>
      </c>
      <c r="C5587" s="417" t="s">
        <v>1558</v>
      </c>
      <c r="D5587" s="418" t="s">
        <v>337</v>
      </c>
      <c r="E5587" s="420">
        <v>7262</v>
      </c>
      <c r="F5587" s="413">
        <v>111.01</v>
      </c>
      <c r="G5587" s="414">
        <f t="shared" si="174"/>
        <v>65.417529952256544</v>
      </c>
      <c r="H5587" s="415">
        <f t="shared" si="175"/>
        <v>0.32708764976128274</v>
      </c>
    </row>
    <row r="5588" spans="1:8" ht="15" hidden="1" thickBot="1">
      <c r="A5588" s="409">
        <v>202203</v>
      </c>
      <c r="B5588" s="416" t="s">
        <v>1654</v>
      </c>
      <c r="C5588" s="417" t="s">
        <v>1558</v>
      </c>
      <c r="D5588" s="418" t="s">
        <v>337</v>
      </c>
      <c r="E5588" s="420">
        <v>112640</v>
      </c>
      <c r="F5588" s="413">
        <v>111.01</v>
      </c>
      <c r="G5588" s="414">
        <f t="shared" si="174"/>
        <v>1014.6833618592919</v>
      </c>
      <c r="H5588" s="415">
        <f t="shared" si="175"/>
        <v>5.07341680929646</v>
      </c>
    </row>
    <row r="5589" spans="1:8" ht="15" hidden="1" thickBot="1">
      <c r="A5589" s="409">
        <v>202203</v>
      </c>
      <c r="B5589" s="416" t="s">
        <v>1655</v>
      </c>
      <c r="C5589" s="417" t="s">
        <v>1558</v>
      </c>
      <c r="D5589" s="418" t="s">
        <v>339</v>
      </c>
      <c r="E5589" s="420">
        <v>563</v>
      </c>
      <c r="F5589" s="413">
        <v>111.01</v>
      </c>
      <c r="G5589" s="414">
        <f t="shared" si="174"/>
        <v>5.071615169804522</v>
      </c>
      <c r="H5589" s="415">
        <f t="shared" si="175"/>
        <v>5.071615169804522</v>
      </c>
    </row>
    <row r="5590" spans="1:8" ht="15" hidden="1" thickBot="1">
      <c r="A5590" s="409">
        <v>202203</v>
      </c>
      <c r="B5590" s="416" t="s">
        <v>1656</v>
      </c>
      <c r="C5590" s="417" t="s">
        <v>1558</v>
      </c>
      <c r="D5590" s="418" t="s">
        <v>337</v>
      </c>
      <c r="E5590" s="420">
        <v>80686</v>
      </c>
      <c r="F5590" s="413">
        <v>111.01</v>
      </c>
      <c r="G5590" s="414">
        <f t="shared" si="174"/>
        <v>726.83542023241148</v>
      </c>
      <c r="H5590" s="415">
        <f t="shared" si="175"/>
        <v>3.6341771011620576</v>
      </c>
    </row>
    <row r="5591" spans="1:8" ht="15" hidden="1" thickBot="1">
      <c r="A5591" s="409">
        <v>202203</v>
      </c>
      <c r="B5591" s="416" t="s">
        <v>1657</v>
      </c>
      <c r="C5591" s="417" t="s">
        <v>1558</v>
      </c>
      <c r="D5591" s="418" t="s">
        <v>337</v>
      </c>
      <c r="E5591" s="420">
        <v>43200</v>
      </c>
      <c r="F5591" s="413">
        <v>111.01</v>
      </c>
      <c r="G5591" s="414">
        <f t="shared" si="174"/>
        <v>389.15413025853525</v>
      </c>
      <c r="H5591" s="415">
        <f t="shared" si="175"/>
        <v>1.9457706512926762</v>
      </c>
    </row>
    <row r="5592" spans="1:8" ht="15" hidden="1" thickBot="1">
      <c r="A5592" s="409">
        <v>202203</v>
      </c>
      <c r="B5592" s="416" t="s">
        <v>1658</v>
      </c>
      <c r="C5592" s="417" t="s">
        <v>1558</v>
      </c>
      <c r="D5592" s="418" t="s">
        <v>337</v>
      </c>
      <c r="E5592" s="420">
        <v>81552</v>
      </c>
      <c r="F5592" s="413">
        <v>111.01</v>
      </c>
      <c r="G5592" s="414">
        <f t="shared" si="174"/>
        <v>734.63651923250154</v>
      </c>
      <c r="H5592" s="415">
        <f t="shared" si="175"/>
        <v>3.6731825961625075</v>
      </c>
    </row>
    <row r="5593" spans="1:8" ht="15" hidden="1" thickBot="1">
      <c r="A5593" s="409">
        <v>202203</v>
      </c>
      <c r="B5593" s="416" t="s">
        <v>1659</v>
      </c>
      <c r="C5593" s="417" t="s">
        <v>1558</v>
      </c>
      <c r="D5593" s="418" t="s">
        <v>337</v>
      </c>
      <c r="E5593" s="420">
        <v>81552</v>
      </c>
      <c r="F5593" s="413">
        <v>111.01</v>
      </c>
      <c r="G5593" s="414">
        <f t="shared" si="174"/>
        <v>734.63651923250154</v>
      </c>
      <c r="H5593" s="415">
        <f t="shared" si="175"/>
        <v>3.6731825961625075</v>
      </c>
    </row>
    <row r="5594" spans="1:8" ht="15" hidden="1" thickBot="1">
      <c r="A5594" s="409">
        <v>202203</v>
      </c>
      <c r="B5594" s="416" t="s">
        <v>1660</v>
      </c>
      <c r="C5594" s="417" t="s">
        <v>1558</v>
      </c>
      <c r="D5594" s="418" t="s">
        <v>337</v>
      </c>
      <c r="E5594" s="420">
        <v>104272</v>
      </c>
      <c r="F5594" s="413">
        <v>111.01</v>
      </c>
      <c r="G5594" s="414">
        <f t="shared" si="174"/>
        <v>939.30276551662007</v>
      </c>
      <c r="H5594" s="415">
        <f t="shared" si="175"/>
        <v>4.6965138275831002</v>
      </c>
    </row>
    <row r="5595" spans="1:8" ht="15" hidden="1" thickBot="1">
      <c r="A5595" s="409">
        <v>202203</v>
      </c>
      <c r="B5595" s="416" t="s">
        <v>1661</v>
      </c>
      <c r="C5595" s="417" t="s">
        <v>1558</v>
      </c>
      <c r="D5595" s="418" t="s">
        <v>337</v>
      </c>
      <c r="E5595" s="420">
        <v>112640</v>
      </c>
      <c r="F5595" s="413">
        <v>111.01</v>
      </c>
      <c r="G5595" s="414">
        <f t="shared" si="174"/>
        <v>1014.6833618592919</v>
      </c>
      <c r="H5595" s="415">
        <f t="shared" si="175"/>
        <v>5.07341680929646</v>
      </c>
    </row>
    <row r="5596" spans="1:8" ht="15" hidden="1" thickBot="1">
      <c r="A5596" s="409">
        <v>202203</v>
      </c>
      <c r="B5596" s="416" t="s">
        <v>1662</v>
      </c>
      <c r="C5596" s="417" t="s">
        <v>1558</v>
      </c>
      <c r="D5596" s="418" t="s">
        <v>350</v>
      </c>
      <c r="E5596" s="420">
        <v>0.01</v>
      </c>
      <c r="F5596" s="413">
        <v>111.01</v>
      </c>
      <c r="G5596" s="414">
        <f t="shared" si="174"/>
        <v>9.0081974596883157E-5</v>
      </c>
      <c r="H5596" s="415" t="str">
        <f t="shared" si="175"/>
        <v>VER</v>
      </c>
    </row>
    <row r="5597" spans="1:8" ht="15" hidden="1" thickBot="1">
      <c r="A5597" s="409">
        <v>202203</v>
      </c>
      <c r="B5597" s="416" t="s">
        <v>1663</v>
      </c>
      <c r="C5597" s="417" t="s">
        <v>1558</v>
      </c>
      <c r="D5597" s="418" t="s">
        <v>337</v>
      </c>
      <c r="E5597" s="420">
        <v>112640</v>
      </c>
      <c r="F5597" s="413">
        <v>111.01</v>
      </c>
      <c r="G5597" s="414">
        <f t="shared" si="174"/>
        <v>1014.6833618592919</v>
      </c>
      <c r="H5597" s="415">
        <f t="shared" si="175"/>
        <v>5.07341680929646</v>
      </c>
    </row>
    <row r="5598" spans="1:8" ht="15" hidden="1" thickBot="1">
      <c r="A5598" s="409">
        <v>202203</v>
      </c>
      <c r="B5598" s="416" t="s">
        <v>1664</v>
      </c>
      <c r="C5598" s="417" t="s">
        <v>1558</v>
      </c>
      <c r="D5598" s="418" t="s">
        <v>337</v>
      </c>
      <c r="E5598" s="420">
        <v>112640</v>
      </c>
      <c r="F5598" s="413">
        <v>111.01</v>
      </c>
      <c r="G5598" s="414">
        <f t="shared" si="174"/>
        <v>1014.6833618592919</v>
      </c>
      <c r="H5598" s="415">
        <f t="shared" si="175"/>
        <v>5.07341680929646</v>
      </c>
    </row>
    <row r="5599" spans="1:8" ht="15" hidden="1" thickBot="1">
      <c r="A5599" s="409">
        <v>202203</v>
      </c>
      <c r="B5599" s="416" t="s">
        <v>1665</v>
      </c>
      <c r="C5599" s="417" t="s">
        <v>1558</v>
      </c>
      <c r="D5599" s="418" t="s">
        <v>339</v>
      </c>
      <c r="E5599" s="420">
        <v>563</v>
      </c>
      <c r="F5599" s="413">
        <v>111.01</v>
      </c>
      <c r="G5599" s="414">
        <f t="shared" si="174"/>
        <v>5.071615169804522</v>
      </c>
      <c r="H5599" s="415">
        <f t="shared" si="175"/>
        <v>5.071615169804522</v>
      </c>
    </row>
    <row r="5600" spans="1:8" ht="15" hidden="1" thickBot="1">
      <c r="A5600" s="409">
        <v>202203</v>
      </c>
      <c r="B5600" s="416" t="s">
        <v>1666</v>
      </c>
      <c r="C5600" s="417" t="s">
        <v>1558</v>
      </c>
      <c r="D5600" s="418" t="s">
        <v>337</v>
      </c>
      <c r="E5600" s="420">
        <v>118090</v>
      </c>
      <c r="F5600" s="413">
        <v>111.01</v>
      </c>
      <c r="G5600" s="414">
        <f t="shared" si="174"/>
        <v>1063.7780380145932</v>
      </c>
      <c r="H5600" s="415">
        <f t="shared" si="175"/>
        <v>5.3188901900729659</v>
      </c>
    </row>
    <row r="5601" spans="1:8" ht="15" hidden="1" thickBot="1">
      <c r="A5601" s="409">
        <v>202203</v>
      </c>
      <c r="B5601" s="416" t="s">
        <v>1667</v>
      </c>
      <c r="C5601" s="417" t="s">
        <v>1558</v>
      </c>
      <c r="D5601" s="418" t="s">
        <v>339</v>
      </c>
      <c r="E5601" s="420">
        <v>590</v>
      </c>
      <c r="F5601" s="413">
        <v>111.01</v>
      </c>
      <c r="G5601" s="414">
        <f t="shared" si="174"/>
        <v>5.3148365012161065</v>
      </c>
      <c r="H5601" s="415">
        <f t="shared" si="175"/>
        <v>5.3148365012161065</v>
      </c>
    </row>
    <row r="5602" spans="1:8" ht="15" hidden="1" thickBot="1">
      <c r="A5602" s="409">
        <v>202203</v>
      </c>
      <c r="B5602" s="416" t="s">
        <v>1668</v>
      </c>
      <c r="C5602" s="417" t="s">
        <v>1558</v>
      </c>
      <c r="D5602" s="418" t="s">
        <v>337</v>
      </c>
      <c r="E5602" s="420">
        <v>118090</v>
      </c>
      <c r="F5602" s="413">
        <v>111.01</v>
      </c>
      <c r="G5602" s="414">
        <f t="shared" si="174"/>
        <v>1063.7780380145932</v>
      </c>
      <c r="H5602" s="415">
        <f t="shared" si="175"/>
        <v>5.3188901900729659</v>
      </c>
    </row>
    <row r="5603" spans="1:8" ht="15" hidden="1" thickBot="1">
      <c r="A5603" s="409">
        <v>202203</v>
      </c>
      <c r="B5603" s="416" t="s">
        <v>1669</v>
      </c>
      <c r="C5603" s="417" t="s">
        <v>1558</v>
      </c>
      <c r="D5603" s="418" t="s">
        <v>339</v>
      </c>
      <c r="E5603" s="420">
        <v>590</v>
      </c>
      <c r="F5603" s="413">
        <v>111.01</v>
      </c>
      <c r="G5603" s="414">
        <f t="shared" si="174"/>
        <v>5.3148365012161065</v>
      </c>
      <c r="H5603" s="415">
        <f t="shared" si="175"/>
        <v>5.3148365012161065</v>
      </c>
    </row>
    <row r="5604" spans="1:8" ht="15" hidden="1" thickBot="1">
      <c r="A5604" s="409">
        <v>202203</v>
      </c>
      <c r="B5604" s="416" t="s">
        <v>1670</v>
      </c>
      <c r="C5604" s="417" t="s">
        <v>1558</v>
      </c>
      <c r="D5604" s="418" t="s">
        <v>337</v>
      </c>
      <c r="E5604" s="420">
        <v>118090</v>
      </c>
      <c r="F5604" s="413">
        <v>111.01</v>
      </c>
      <c r="G5604" s="414">
        <f t="shared" si="174"/>
        <v>1063.7780380145932</v>
      </c>
      <c r="H5604" s="415">
        <f t="shared" si="175"/>
        <v>5.3188901900729659</v>
      </c>
    </row>
    <row r="5605" spans="1:8" ht="15" hidden="1" thickBot="1">
      <c r="A5605" s="409">
        <v>202203</v>
      </c>
      <c r="B5605" s="416" t="s">
        <v>1671</v>
      </c>
      <c r="C5605" s="417" t="s">
        <v>1558</v>
      </c>
      <c r="D5605" s="418" t="s">
        <v>339</v>
      </c>
      <c r="E5605" s="420">
        <v>590</v>
      </c>
      <c r="F5605" s="413">
        <v>111.01</v>
      </c>
      <c r="G5605" s="414">
        <f t="shared" si="174"/>
        <v>5.3148365012161065</v>
      </c>
      <c r="H5605" s="415">
        <f t="shared" si="175"/>
        <v>5.3148365012161065</v>
      </c>
    </row>
    <row r="5606" spans="1:8" ht="15" hidden="1" thickBot="1">
      <c r="A5606" s="409">
        <v>202203</v>
      </c>
      <c r="B5606" s="416" t="s">
        <v>1672</v>
      </c>
      <c r="C5606" s="417" t="s">
        <v>1558</v>
      </c>
      <c r="D5606" s="418" t="s">
        <v>337</v>
      </c>
      <c r="E5606" s="420">
        <v>104272</v>
      </c>
      <c r="F5606" s="413">
        <v>111.01</v>
      </c>
      <c r="G5606" s="414">
        <f t="shared" si="174"/>
        <v>939.30276551662007</v>
      </c>
      <c r="H5606" s="415">
        <f t="shared" si="175"/>
        <v>4.6965138275831002</v>
      </c>
    </row>
    <row r="5607" spans="1:8" ht="15" hidden="1" thickBot="1">
      <c r="A5607" s="409">
        <v>202203</v>
      </c>
      <c r="B5607" s="416" t="s">
        <v>1673</v>
      </c>
      <c r="C5607" s="417" t="s">
        <v>1558</v>
      </c>
      <c r="D5607" s="418" t="s">
        <v>337</v>
      </c>
      <c r="E5607" s="420">
        <v>90640</v>
      </c>
      <c r="F5607" s="413">
        <v>111.01</v>
      </c>
      <c r="G5607" s="414">
        <f t="shared" si="174"/>
        <v>816.503017746149</v>
      </c>
      <c r="H5607" s="415">
        <f t="shared" si="175"/>
        <v>4.0825150887307453</v>
      </c>
    </row>
    <row r="5608" spans="1:8" ht="15" hidden="1" thickBot="1">
      <c r="A5608" s="409">
        <v>202203</v>
      </c>
      <c r="B5608" s="416" t="s">
        <v>1674</v>
      </c>
      <c r="C5608" s="417" t="s">
        <v>1558</v>
      </c>
      <c r="D5608" s="418" t="s">
        <v>337</v>
      </c>
      <c r="E5608" s="420">
        <v>104272</v>
      </c>
      <c r="F5608" s="413">
        <v>111.01</v>
      </c>
      <c r="G5608" s="414">
        <f t="shared" si="174"/>
        <v>939.30276551662007</v>
      </c>
      <c r="H5608" s="415">
        <f t="shared" si="175"/>
        <v>4.6965138275831002</v>
      </c>
    </row>
    <row r="5609" spans="1:8" ht="15" hidden="1" thickBot="1">
      <c r="A5609" s="409">
        <v>202203</v>
      </c>
      <c r="B5609" s="416" t="s">
        <v>1675</v>
      </c>
      <c r="C5609" s="417" t="s">
        <v>1558</v>
      </c>
      <c r="D5609" s="418" t="s">
        <v>337</v>
      </c>
      <c r="E5609" s="420">
        <v>105098</v>
      </c>
      <c r="F5609" s="413">
        <v>111.01</v>
      </c>
      <c r="G5609" s="414">
        <f t="shared" si="174"/>
        <v>946.74353661832265</v>
      </c>
      <c r="H5609" s="415">
        <f t="shared" si="175"/>
        <v>4.733717683091613</v>
      </c>
    </row>
    <row r="5610" spans="1:8" ht="15" hidden="1" thickBot="1">
      <c r="A5610" s="409">
        <v>202203</v>
      </c>
      <c r="B5610" s="416" t="s">
        <v>1676</v>
      </c>
      <c r="C5610" s="410" t="s">
        <v>1558</v>
      </c>
      <c r="D5610" s="418" t="s">
        <v>337</v>
      </c>
      <c r="E5610" s="420">
        <v>112640</v>
      </c>
      <c r="F5610" s="413">
        <v>111.01</v>
      </c>
      <c r="G5610" s="414">
        <f t="shared" si="174"/>
        <v>1014.6833618592919</v>
      </c>
      <c r="H5610" s="415">
        <f t="shared" si="175"/>
        <v>5.07341680929646</v>
      </c>
    </row>
    <row r="5611" spans="1:8" ht="15" hidden="1" thickBot="1">
      <c r="A5611" s="409">
        <v>202203</v>
      </c>
      <c r="B5611" s="416" t="s">
        <v>1677</v>
      </c>
      <c r="C5611" s="417" t="s">
        <v>1558</v>
      </c>
      <c r="D5611" s="418" t="s">
        <v>337</v>
      </c>
      <c r="E5611" s="420">
        <v>54375</v>
      </c>
      <c r="F5611" s="413">
        <v>111.01</v>
      </c>
      <c r="G5611" s="414">
        <f t="shared" si="174"/>
        <v>489.8207368705522</v>
      </c>
      <c r="H5611" s="415">
        <f t="shared" si="175"/>
        <v>2.4491036843527612</v>
      </c>
    </row>
    <row r="5612" spans="1:8" ht="15" hidden="1" thickBot="1">
      <c r="A5612" s="409">
        <v>202203</v>
      </c>
      <c r="B5612" s="416" t="s">
        <v>1678</v>
      </c>
      <c r="C5612" s="417" t="s">
        <v>1558</v>
      </c>
      <c r="D5612" s="418" t="s">
        <v>337</v>
      </c>
      <c r="E5612" s="420">
        <v>15204</v>
      </c>
      <c r="F5612" s="413">
        <v>111.01</v>
      </c>
      <c r="G5612" s="414">
        <f t="shared" si="174"/>
        <v>136.96063417710116</v>
      </c>
      <c r="H5612" s="415">
        <f t="shared" si="175"/>
        <v>0.6848031708855058</v>
      </c>
    </row>
    <row r="5613" spans="1:8" ht="15" hidden="1" thickBot="1">
      <c r="A5613" s="409">
        <v>202203</v>
      </c>
      <c r="B5613" s="416" t="s">
        <v>1679</v>
      </c>
      <c r="C5613" s="417" t="s">
        <v>1558</v>
      </c>
      <c r="D5613" s="418" t="s">
        <v>339</v>
      </c>
      <c r="E5613" s="420">
        <v>76</v>
      </c>
      <c r="F5613" s="413">
        <v>111.01</v>
      </c>
      <c r="G5613" s="414">
        <f t="shared" si="174"/>
        <v>0.68462300693631206</v>
      </c>
      <c r="H5613" s="415">
        <f t="shared" si="175"/>
        <v>0.68462300693631206</v>
      </c>
    </row>
    <row r="5614" spans="1:8" ht="15" hidden="1" thickBot="1">
      <c r="A5614" s="409">
        <v>202203</v>
      </c>
      <c r="B5614" s="416" t="s">
        <v>1680</v>
      </c>
      <c r="C5614" s="417" t="s">
        <v>1558</v>
      </c>
      <c r="D5614" s="418" t="s">
        <v>337</v>
      </c>
      <c r="E5614" s="420">
        <v>15204</v>
      </c>
      <c r="F5614" s="413">
        <v>111.01</v>
      </c>
      <c r="G5614" s="414">
        <f t="shared" si="174"/>
        <v>136.96063417710116</v>
      </c>
      <c r="H5614" s="415">
        <f t="shared" si="175"/>
        <v>0.6848031708855058</v>
      </c>
    </row>
    <row r="5615" spans="1:8" ht="15" hidden="1" thickBot="1">
      <c r="A5615" s="409">
        <v>202203</v>
      </c>
      <c r="B5615" s="416" t="s">
        <v>1681</v>
      </c>
      <c r="C5615" s="417" t="s">
        <v>1558</v>
      </c>
      <c r="D5615" s="418" t="s">
        <v>339</v>
      </c>
      <c r="E5615" s="420">
        <v>76</v>
      </c>
      <c r="F5615" s="413">
        <v>111.01</v>
      </c>
      <c r="G5615" s="414">
        <f t="shared" si="174"/>
        <v>0.68462300693631206</v>
      </c>
      <c r="H5615" s="415">
        <f t="shared" si="175"/>
        <v>0.68462300693631206</v>
      </c>
    </row>
    <row r="5616" spans="1:8" ht="15" hidden="1" thickBot="1">
      <c r="A5616" s="409">
        <v>202203</v>
      </c>
      <c r="B5616" s="416" t="s">
        <v>1682</v>
      </c>
      <c r="C5616" s="417" t="s">
        <v>1558</v>
      </c>
      <c r="D5616" s="418" t="s">
        <v>337</v>
      </c>
      <c r="E5616" s="420">
        <v>15204</v>
      </c>
      <c r="F5616" s="413">
        <v>111.01</v>
      </c>
      <c r="G5616" s="414">
        <f t="shared" si="174"/>
        <v>136.96063417710116</v>
      </c>
      <c r="H5616" s="415">
        <f t="shared" si="175"/>
        <v>0.6848031708855058</v>
      </c>
    </row>
    <row r="5617" spans="1:8" ht="15" hidden="1" thickBot="1">
      <c r="A5617" s="409">
        <v>202203</v>
      </c>
      <c r="B5617" s="416" t="s">
        <v>1683</v>
      </c>
      <c r="C5617" s="417" t="s">
        <v>1558</v>
      </c>
      <c r="D5617" s="418" t="s">
        <v>339</v>
      </c>
      <c r="E5617" s="420">
        <v>76</v>
      </c>
      <c r="F5617" s="413">
        <v>111.01</v>
      </c>
      <c r="G5617" s="414">
        <f t="shared" si="174"/>
        <v>0.68462300693631206</v>
      </c>
      <c r="H5617" s="415">
        <f t="shared" si="175"/>
        <v>0.68462300693631206</v>
      </c>
    </row>
    <row r="5618" spans="1:8" ht="15" hidden="1" thickBot="1">
      <c r="A5618" s="409">
        <v>202203</v>
      </c>
      <c r="B5618" s="416" t="s">
        <v>1684</v>
      </c>
      <c r="C5618" s="417" t="s">
        <v>1558</v>
      </c>
      <c r="D5618" s="418" t="s">
        <v>337</v>
      </c>
      <c r="E5618" s="420">
        <v>118090</v>
      </c>
      <c r="F5618" s="413">
        <v>111.01</v>
      </c>
      <c r="G5618" s="414">
        <f t="shared" si="174"/>
        <v>1063.7780380145932</v>
      </c>
      <c r="H5618" s="415">
        <f t="shared" si="175"/>
        <v>5.3188901900729659</v>
      </c>
    </row>
    <row r="5619" spans="1:8" ht="15" hidden="1" thickBot="1">
      <c r="A5619" s="409">
        <v>202203</v>
      </c>
      <c r="B5619" s="416" t="s">
        <v>1685</v>
      </c>
      <c r="C5619" s="417" t="s">
        <v>1558</v>
      </c>
      <c r="D5619" s="418" t="s">
        <v>350</v>
      </c>
      <c r="E5619" s="420">
        <v>0.01</v>
      </c>
      <c r="F5619" s="413">
        <v>111.01</v>
      </c>
      <c r="G5619" s="414">
        <f t="shared" si="174"/>
        <v>9.0081974596883157E-5</v>
      </c>
      <c r="H5619" s="415" t="str">
        <f t="shared" si="175"/>
        <v>VER</v>
      </c>
    </row>
    <row r="5620" spans="1:8" ht="15" hidden="1" thickBot="1">
      <c r="A5620" s="409">
        <v>202203</v>
      </c>
      <c r="B5620" s="416" t="s">
        <v>1686</v>
      </c>
      <c r="C5620" s="417" t="s">
        <v>1558</v>
      </c>
      <c r="D5620" s="418" t="s">
        <v>337</v>
      </c>
      <c r="E5620" s="420">
        <v>86427</v>
      </c>
      <c r="F5620" s="413">
        <v>111.01</v>
      </c>
      <c r="G5620" s="414">
        <f t="shared" si="174"/>
        <v>778.55148184848213</v>
      </c>
      <c r="H5620" s="415">
        <f t="shared" si="175"/>
        <v>3.8927574092424106</v>
      </c>
    </row>
    <row r="5621" spans="1:8" ht="15" hidden="1" thickBot="1">
      <c r="A5621" s="409">
        <v>202203</v>
      </c>
      <c r="B5621" s="416" t="s">
        <v>1687</v>
      </c>
      <c r="C5621" s="417" t="s">
        <v>1558</v>
      </c>
      <c r="D5621" s="418" t="s">
        <v>337</v>
      </c>
      <c r="E5621" s="420">
        <v>86427</v>
      </c>
      <c r="F5621" s="413">
        <v>111.01</v>
      </c>
      <c r="G5621" s="414">
        <f t="shared" si="174"/>
        <v>778.55148184848213</v>
      </c>
      <c r="H5621" s="415">
        <f t="shared" si="175"/>
        <v>3.8927574092424106</v>
      </c>
    </row>
    <row r="5622" spans="1:8" ht="15" hidden="1" thickBot="1">
      <c r="A5622" s="409">
        <v>202203</v>
      </c>
      <c r="B5622" s="416" t="s">
        <v>1688</v>
      </c>
      <c r="C5622" s="417" t="s">
        <v>1558</v>
      </c>
      <c r="D5622" s="418" t="s">
        <v>337</v>
      </c>
      <c r="E5622" s="420">
        <v>59628</v>
      </c>
      <c r="F5622" s="413">
        <v>111.01</v>
      </c>
      <c r="G5622" s="414">
        <f t="shared" si="174"/>
        <v>537.14079812629495</v>
      </c>
      <c r="H5622" s="415">
        <f t="shared" si="175"/>
        <v>2.6857039906314748</v>
      </c>
    </row>
    <row r="5623" spans="1:8" ht="15" hidden="1" thickBot="1">
      <c r="A5623" s="409">
        <v>202203</v>
      </c>
      <c r="B5623" s="416" t="s">
        <v>1689</v>
      </c>
      <c r="C5623" s="417" t="s">
        <v>1558</v>
      </c>
      <c r="D5623" s="418" t="s">
        <v>337</v>
      </c>
      <c r="E5623" s="420">
        <v>105950</v>
      </c>
      <c r="F5623" s="413">
        <v>111.01</v>
      </c>
      <c r="G5623" s="414">
        <f t="shared" si="174"/>
        <v>954.41852085397704</v>
      </c>
      <c r="H5623" s="415">
        <f t="shared" si="175"/>
        <v>4.7720926042698855</v>
      </c>
    </row>
    <row r="5624" spans="1:8" ht="15" hidden="1" thickBot="1">
      <c r="A5624" s="409">
        <v>202203</v>
      </c>
      <c r="B5624" s="416" t="s">
        <v>1690</v>
      </c>
      <c r="C5624" s="417" t="s">
        <v>1558</v>
      </c>
      <c r="D5624" s="418" t="s">
        <v>337</v>
      </c>
      <c r="E5624" s="420">
        <v>18394</v>
      </c>
      <c r="F5624" s="413">
        <v>111.01</v>
      </c>
      <c r="G5624" s="414">
        <f t="shared" si="174"/>
        <v>165.69678407350688</v>
      </c>
      <c r="H5624" s="415">
        <f t="shared" si="175"/>
        <v>0.82848392036753438</v>
      </c>
    </row>
    <row r="5625" spans="1:8" ht="15" hidden="1" thickBot="1">
      <c r="A5625" s="409">
        <v>202203</v>
      </c>
      <c r="B5625" s="416" t="s">
        <v>1691</v>
      </c>
      <c r="C5625" s="417" t="s">
        <v>1558</v>
      </c>
      <c r="D5625" s="418" t="s">
        <v>337</v>
      </c>
      <c r="E5625" s="420">
        <v>8932</v>
      </c>
      <c r="F5625" s="413">
        <v>111.01</v>
      </c>
      <c r="G5625" s="414">
        <f t="shared" si="174"/>
        <v>80.461219709936032</v>
      </c>
      <c r="H5625" s="415">
        <f t="shared" si="175"/>
        <v>0.40230609854968014</v>
      </c>
    </row>
    <row r="5626" spans="1:8" ht="15" hidden="1" thickBot="1">
      <c r="A5626" s="409">
        <v>202203</v>
      </c>
      <c r="B5626" s="416" t="s">
        <v>1692</v>
      </c>
      <c r="C5626" s="417" t="s">
        <v>1558</v>
      </c>
      <c r="D5626" s="418" t="s">
        <v>339</v>
      </c>
      <c r="E5626" s="420">
        <v>44.59</v>
      </c>
      <c r="F5626" s="413">
        <v>111.01</v>
      </c>
      <c r="G5626" s="414">
        <f t="shared" si="174"/>
        <v>0.40167552472750206</v>
      </c>
      <c r="H5626" s="415">
        <f t="shared" si="175"/>
        <v>0.40167552472750206</v>
      </c>
    </row>
    <row r="5627" spans="1:8" ht="15" hidden="1" thickBot="1">
      <c r="A5627" s="409">
        <v>202203</v>
      </c>
      <c r="B5627" s="416" t="s">
        <v>1693</v>
      </c>
      <c r="C5627" s="417" t="s">
        <v>1558</v>
      </c>
      <c r="D5627" s="418" t="s">
        <v>337</v>
      </c>
      <c r="E5627" s="420">
        <v>51196</v>
      </c>
      <c r="F5627" s="413">
        <v>111.01</v>
      </c>
      <c r="G5627" s="414">
        <f t="shared" si="174"/>
        <v>461.18367714620302</v>
      </c>
      <c r="H5627" s="415">
        <f t="shared" si="175"/>
        <v>2.3059183857310153</v>
      </c>
    </row>
    <row r="5628" spans="1:8" ht="15" hidden="1" thickBot="1">
      <c r="A5628" s="409">
        <v>202203</v>
      </c>
      <c r="B5628" s="416" t="s">
        <v>1694</v>
      </c>
      <c r="C5628" s="417" t="s">
        <v>1558</v>
      </c>
      <c r="D5628" s="418" t="s">
        <v>339</v>
      </c>
      <c r="E5628" s="420">
        <v>256</v>
      </c>
      <c r="F5628" s="413">
        <v>111.01</v>
      </c>
      <c r="G5628" s="414">
        <f t="shared" si="174"/>
        <v>2.3060985496802089</v>
      </c>
      <c r="H5628" s="415">
        <f t="shared" si="175"/>
        <v>2.3060985496802089</v>
      </c>
    </row>
    <row r="5629" spans="1:8" ht="15" hidden="1" thickBot="1">
      <c r="A5629" s="409">
        <v>202203</v>
      </c>
      <c r="B5629" s="416" t="s">
        <v>1695</v>
      </c>
      <c r="C5629" s="410" t="s">
        <v>1558</v>
      </c>
      <c r="D5629" s="418" t="s">
        <v>337</v>
      </c>
      <c r="E5629" s="420">
        <v>8932</v>
      </c>
      <c r="F5629" s="413">
        <v>111.01</v>
      </c>
      <c r="G5629" s="414">
        <f t="shared" si="174"/>
        <v>80.461219709936032</v>
      </c>
      <c r="H5629" s="415">
        <f t="shared" si="175"/>
        <v>0.40230609854968014</v>
      </c>
    </row>
    <row r="5630" spans="1:8" ht="15" hidden="1" thickBot="1">
      <c r="A5630" s="409">
        <v>202203</v>
      </c>
      <c r="B5630" s="416" t="s">
        <v>1696</v>
      </c>
      <c r="C5630" s="417" t="s">
        <v>1558</v>
      </c>
      <c r="D5630" s="418" t="s">
        <v>339</v>
      </c>
      <c r="E5630" s="420">
        <v>44.59</v>
      </c>
      <c r="F5630" s="413">
        <v>111.01</v>
      </c>
      <c r="G5630" s="414">
        <f t="shared" si="174"/>
        <v>0.40167552472750206</v>
      </c>
      <c r="H5630" s="415">
        <f t="shared" si="175"/>
        <v>0.40167552472750206</v>
      </c>
    </row>
    <row r="5631" spans="1:8" ht="15" hidden="1" thickBot="1">
      <c r="A5631" s="409">
        <v>202203</v>
      </c>
      <c r="B5631" s="416" t="s">
        <v>1697</v>
      </c>
      <c r="C5631" s="417" t="s">
        <v>1558</v>
      </c>
      <c r="D5631" s="418" t="s">
        <v>337</v>
      </c>
      <c r="E5631" s="420">
        <v>70126</v>
      </c>
      <c r="F5631" s="413">
        <v>111.01</v>
      </c>
      <c r="G5631" s="414">
        <f t="shared" si="174"/>
        <v>631.70885505810281</v>
      </c>
      <c r="H5631" s="415">
        <f t="shared" si="175"/>
        <v>3.158544275290514</v>
      </c>
    </row>
    <row r="5632" spans="1:8" ht="15" hidden="1" thickBot="1">
      <c r="A5632" s="409">
        <v>202203</v>
      </c>
      <c r="B5632" s="416" t="s">
        <v>1698</v>
      </c>
      <c r="C5632" s="417" t="s">
        <v>1558</v>
      </c>
      <c r="D5632" s="418" t="s">
        <v>339</v>
      </c>
      <c r="E5632" s="420">
        <v>351</v>
      </c>
      <c r="F5632" s="413">
        <v>111.01</v>
      </c>
      <c r="G5632" s="414">
        <f t="shared" si="174"/>
        <v>3.1618773083505989</v>
      </c>
      <c r="H5632" s="415">
        <f t="shared" si="175"/>
        <v>3.1618773083505989</v>
      </c>
    </row>
    <row r="5633" spans="1:8" ht="15" hidden="1" thickBot="1">
      <c r="A5633" s="409">
        <v>202203</v>
      </c>
      <c r="B5633" s="416" t="s">
        <v>1699</v>
      </c>
      <c r="C5633" s="417" t="s">
        <v>1558</v>
      </c>
      <c r="D5633" s="418" t="s">
        <v>337</v>
      </c>
      <c r="E5633" s="420">
        <v>70126</v>
      </c>
      <c r="F5633" s="413">
        <v>111.01</v>
      </c>
      <c r="G5633" s="414">
        <f t="shared" si="174"/>
        <v>631.70885505810281</v>
      </c>
      <c r="H5633" s="415">
        <f t="shared" si="175"/>
        <v>3.158544275290514</v>
      </c>
    </row>
    <row r="5634" spans="1:8" ht="15" hidden="1" thickBot="1">
      <c r="A5634" s="409">
        <v>202203</v>
      </c>
      <c r="B5634" s="416" t="s">
        <v>1700</v>
      </c>
      <c r="C5634" s="417" t="s">
        <v>1558</v>
      </c>
      <c r="D5634" s="418" t="s">
        <v>339</v>
      </c>
      <c r="E5634" s="420">
        <v>351</v>
      </c>
      <c r="F5634" s="413">
        <v>111.01</v>
      </c>
      <c r="G5634" s="414">
        <f t="shared" ref="G5634:G5697" si="176">+E5634/F5634</f>
        <v>3.1618773083505989</v>
      </c>
      <c r="H5634" s="415">
        <f t="shared" ref="H5634:H5697" si="177">IF(D5634="TB",G5634/200,IF(D5634="LT",G5634,"VER"))</f>
        <v>3.1618773083505989</v>
      </c>
    </row>
    <row r="5635" spans="1:8" ht="15" hidden="1" thickBot="1">
      <c r="A5635" s="409">
        <v>202203</v>
      </c>
      <c r="B5635" s="416" t="s">
        <v>1701</v>
      </c>
      <c r="C5635" s="417" t="s">
        <v>1558</v>
      </c>
      <c r="D5635" s="418" t="s">
        <v>337</v>
      </c>
      <c r="E5635" s="420">
        <v>112640</v>
      </c>
      <c r="F5635" s="413">
        <v>111.01</v>
      </c>
      <c r="G5635" s="414">
        <f t="shared" si="176"/>
        <v>1014.6833618592919</v>
      </c>
      <c r="H5635" s="415">
        <f t="shared" si="177"/>
        <v>5.07341680929646</v>
      </c>
    </row>
    <row r="5636" spans="1:8" ht="15" hidden="1" thickBot="1">
      <c r="A5636" s="409">
        <v>202203</v>
      </c>
      <c r="B5636" s="416" t="s">
        <v>1702</v>
      </c>
      <c r="C5636" s="417" t="s">
        <v>1558</v>
      </c>
      <c r="D5636" s="418" t="s">
        <v>337</v>
      </c>
      <c r="E5636" s="420">
        <v>118090</v>
      </c>
      <c r="F5636" s="413">
        <v>111.01</v>
      </c>
      <c r="G5636" s="414">
        <f t="shared" si="176"/>
        <v>1063.7780380145932</v>
      </c>
      <c r="H5636" s="415">
        <f t="shared" si="177"/>
        <v>5.3188901900729659</v>
      </c>
    </row>
    <row r="5637" spans="1:8" ht="15" hidden="1" thickBot="1">
      <c r="A5637" s="409">
        <v>202203</v>
      </c>
      <c r="B5637" s="416" t="s">
        <v>1703</v>
      </c>
      <c r="C5637" s="417" t="s">
        <v>1558</v>
      </c>
      <c r="D5637" s="418" t="s">
        <v>337</v>
      </c>
      <c r="E5637" s="420">
        <v>14186</v>
      </c>
      <c r="F5637" s="413">
        <v>111.01</v>
      </c>
      <c r="G5637" s="414">
        <f t="shared" si="176"/>
        <v>127.79028916313845</v>
      </c>
      <c r="H5637" s="415">
        <f t="shared" si="177"/>
        <v>0.6389514458156923</v>
      </c>
    </row>
    <row r="5638" spans="1:8" ht="15" hidden="1" thickBot="1">
      <c r="A5638" s="409">
        <v>202203</v>
      </c>
      <c r="B5638" s="416" t="s">
        <v>1704</v>
      </c>
      <c r="C5638" s="417" t="s">
        <v>1558</v>
      </c>
      <c r="D5638" s="418" t="s">
        <v>339</v>
      </c>
      <c r="E5638" s="420">
        <v>70.849999999999994</v>
      </c>
      <c r="F5638" s="413">
        <v>111.01</v>
      </c>
      <c r="G5638" s="414">
        <f t="shared" si="176"/>
        <v>0.63823079001891714</v>
      </c>
      <c r="H5638" s="415">
        <f t="shared" si="177"/>
        <v>0.63823079001891714</v>
      </c>
    </row>
    <row r="5639" spans="1:8" ht="15" hidden="1" thickBot="1">
      <c r="A5639" s="409">
        <v>202203</v>
      </c>
      <c r="B5639" s="416" t="s">
        <v>1705</v>
      </c>
      <c r="C5639" s="417" t="s">
        <v>1558</v>
      </c>
      <c r="D5639" s="418" t="s">
        <v>337</v>
      </c>
      <c r="E5639" s="420">
        <v>1776.41</v>
      </c>
      <c r="F5639" s="413">
        <v>111.01</v>
      </c>
      <c r="G5639" s="414">
        <f t="shared" si="176"/>
        <v>16.002252049364923</v>
      </c>
      <c r="H5639" s="415">
        <f t="shared" si="177"/>
        <v>8.0011260246824617E-2</v>
      </c>
    </row>
    <row r="5640" spans="1:8" ht="15" hidden="1" thickBot="1">
      <c r="A5640" s="409">
        <v>202203</v>
      </c>
      <c r="B5640" s="416" t="s">
        <v>1706</v>
      </c>
      <c r="C5640" s="417" t="s">
        <v>1558</v>
      </c>
      <c r="D5640" s="418" t="s">
        <v>337</v>
      </c>
      <c r="E5640" s="420">
        <v>105188</v>
      </c>
      <c r="F5640" s="413">
        <v>111.01</v>
      </c>
      <c r="G5640" s="414">
        <f t="shared" si="176"/>
        <v>947.55427438969457</v>
      </c>
      <c r="H5640" s="415">
        <f t="shared" si="177"/>
        <v>4.7377713719484724</v>
      </c>
    </row>
    <row r="5641" spans="1:8" ht="15" hidden="1" thickBot="1">
      <c r="A5641" s="409">
        <v>202203</v>
      </c>
      <c r="B5641" s="416" t="s">
        <v>1707</v>
      </c>
      <c r="C5641" s="417" t="s">
        <v>1558</v>
      </c>
      <c r="D5641" s="418" t="s">
        <v>337</v>
      </c>
      <c r="E5641" s="420">
        <v>95530</v>
      </c>
      <c r="F5641" s="413">
        <v>111.01</v>
      </c>
      <c r="G5641" s="414">
        <f t="shared" si="176"/>
        <v>860.55310332402485</v>
      </c>
      <c r="H5641" s="415">
        <f t="shared" si="177"/>
        <v>4.3027655166201244</v>
      </c>
    </row>
    <row r="5642" spans="1:8" ht="15" hidden="1" thickBot="1">
      <c r="A5642" s="409">
        <v>202203</v>
      </c>
      <c r="B5642" s="416" t="s">
        <v>1708</v>
      </c>
      <c r="C5642" s="417" t="s">
        <v>1558</v>
      </c>
      <c r="D5642" s="418" t="s">
        <v>337</v>
      </c>
      <c r="E5642" s="420">
        <v>105950</v>
      </c>
      <c r="F5642" s="413">
        <v>111.01</v>
      </c>
      <c r="G5642" s="414">
        <f t="shared" si="176"/>
        <v>954.41852085397704</v>
      </c>
      <c r="H5642" s="415">
        <f t="shared" si="177"/>
        <v>4.7720926042698855</v>
      </c>
    </row>
    <row r="5643" spans="1:8" ht="15" hidden="1" thickBot="1">
      <c r="A5643" s="409">
        <v>202203</v>
      </c>
      <c r="B5643" s="416" t="s">
        <v>1709</v>
      </c>
      <c r="C5643" s="417" t="s">
        <v>1558</v>
      </c>
      <c r="D5643" s="418" t="s">
        <v>337</v>
      </c>
      <c r="E5643" s="420">
        <v>105950</v>
      </c>
      <c r="F5643" s="413">
        <v>111.01</v>
      </c>
      <c r="G5643" s="414">
        <f t="shared" si="176"/>
        <v>954.41852085397704</v>
      </c>
      <c r="H5643" s="415">
        <f t="shared" si="177"/>
        <v>4.7720926042698855</v>
      </c>
    </row>
    <row r="5644" spans="1:8" ht="15" hidden="1" thickBot="1">
      <c r="A5644" s="409">
        <v>202203</v>
      </c>
      <c r="B5644" s="416" t="s">
        <v>1710</v>
      </c>
      <c r="C5644" s="417" t="s">
        <v>1558</v>
      </c>
      <c r="D5644" s="418" t="s">
        <v>339</v>
      </c>
      <c r="E5644" s="420">
        <v>530</v>
      </c>
      <c r="F5644" s="413">
        <v>111.01</v>
      </c>
      <c r="G5644" s="414">
        <f t="shared" si="176"/>
        <v>4.7743446536348078</v>
      </c>
      <c r="H5644" s="415">
        <f t="shared" si="177"/>
        <v>4.7743446536348078</v>
      </c>
    </row>
    <row r="5645" spans="1:8" ht="15" hidden="1" thickBot="1">
      <c r="A5645" s="409">
        <v>202203</v>
      </c>
      <c r="B5645" s="416" t="s">
        <v>1711</v>
      </c>
      <c r="C5645" s="417" t="s">
        <v>1558</v>
      </c>
      <c r="D5645" s="418" t="s">
        <v>337</v>
      </c>
      <c r="E5645" s="420">
        <v>105950</v>
      </c>
      <c r="F5645" s="413">
        <v>111.01</v>
      </c>
      <c r="G5645" s="414">
        <f t="shared" si="176"/>
        <v>954.41852085397704</v>
      </c>
      <c r="H5645" s="415">
        <f t="shared" si="177"/>
        <v>4.7720926042698855</v>
      </c>
    </row>
    <row r="5646" spans="1:8" ht="15" hidden="1" thickBot="1">
      <c r="A5646" s="409">
        <v>202203</v>
      </c>
      <c r="B5646" s="416" t="s">
        <v>1712</v>
      </c>
      <c r="C5646" s="417" t="s">
        <v>1558</v>
      </c>
      <c r="D5646" s="418" t="s">
        <v>337</v>
      </c>
      <c r="E5646" s="420">
        <v>105950</v>
      </c>
      <c r="F5646" s="413">
        <v>111.01</v>
      </c>
      <c r="G5646" s="414">
        <f t="shared" si="176"/>
        <v>954.41852085397704</v>
      </c>
      <c r="H5646" s="415">
        <f t="shared" si="177"/>
        <v>4.7720926042698855</v>
      </c>
    </row>
    <row r="5647" spans="1:8" ht="15" hidden="1" thickBot="1">
      <c r="A5647" s="409">
        <v>202203</v>
      </c>
      <c r="B5647" s="416" t="s">
        <v>1713</v>
      </c>
      <c r="C5647" s="417" t="s">
        <v>1558</v>
      </c>
      <c r="D5647" s="418" t="s">
        <v>339</v>
      </c>
      <c r="E5647" s="420">
        <v>530</v>
      </c>
      <c r="F5647" s="413">
        <v>111.01</v>
      </c>
      <c r="G5647" s="414">
        <f t="shared" si="176"/>
        <v>4.7743446536348078</v>
      </c>
      <c r="H5647" s="415">
        <f t="shared" si="177"/>
        <v>4.7743446536348078</v>
      </c>
    </row>
    <row r="5648" spans="1:8" ht="15" hidden="1" thickBot="1">
      <c r="A5648" s="409">
        <v>202203</v>
      </c>
      <c r="B5648" s="416" t="s">
        <v>1714</v>
      </c>
      <c r="C5648" s="417" t="s">
        <v>1558</v>
      </c>
      <c r="D5648" s="418" t="s">
        <v>337</v>
      </c>
      <c r="E5648" s="420">
        <v>105950</v>
      </c>
      <c r="F5648" s="413">
        <v>111.01</v>
      </c>
      <c r="G5648" s="414">
        <f t="shared" si="176"/>
        <v>954.41852085397704</v>
      </c>
      <c r="H5648" s="415">
        <f t="shared" si="177"/>
        <v>4.7720926042698855</v>
      </c>
    </row>
    <row r="5649" spans="1:8" ht="15" hidden="1" thickBot="1">
      <c r="A5649" s="409">
        <v>202203</v>
      </c>
      <c r="B5649" s="416" t="s">
        <v>1715</v>
      </c>
      <c r="C5649" s="417" t="s">
        <v>1558</v>
      </c>
      <c r="D5649" s="418" t="s">
        <v>339</v>
      </c>
      <c r="E5649" s="420">
        <v>530</v>
      </c>
      <c r="F5649" s="413">
        <v>111.01</v>
      </c>
      <c r="G5649" s="414">
        <f t="shared" si="176"/>
        <v>4.7743446536348078</v>
      </c>
      <c r="H5649" s="415">
        <f t="shared" si="177"/>
        <v>4.7743446536348078</v>
      </c>
    </row>
    <row r="5650" spans="1:8" ht="15" hidden="1" thickBot="1">
      <c r="A5650" s="409">
        <v>202203</v>
      </c>
      <c r="B5650" s="416" t="s">
        <v>20</v>
      </c>
      <c r="C5650" s="417" t="s">
        <v>1558</v>
      </c>
      <c r="D5650" s="418" t="s">
        <v>337</v>
      </c>
      <c r="E5650" s="420">
        <v>42950</v>
      </c>
      <c r="F5650" s="413">
        <v>111.01</v>
      </c>
      <c r="G5650" s="414">
        <f t="shared" si="176"/>
        <v>386.90208089361317</v>
      </c>
      <c r="H5650" s="415">
        <f t="shared" si="177"/>
        <v>1.9345104044680659</v>
      </c>
    </row>
    <row r="5651" spans="1:8" ht="15" hidden="1" thickBot="1">
      <c r="A5651" s="409">
        <v>202203</v>
      </c>
      <c r="B5651" s="416" t="s">
        <v>1716</v>
      </c>
      <c r="C5651" s="410" t="s">
        <v>1558</v>
      </c>
      <c r="D5651" s="418" t="s">
        <v>339</v>
      </c>
      <c r="E5651" s="420">
        <v>215</v>
      </c>
      <c r="F5651" s="413">
        <v>111.01</v>
      </c>
      <c r="G5651" s="414">
        <f t="shared" si="176"/>
        <v>1.936762453832988</v>
      </c>
      <c r="H5651" s="415">
        <f t="shared" si="177"/>
        <v>1.936762453832988</v>
      </c>
    </row>
    <row r="5652" spans="1:8" ht="15" hidden="1" thickBot="1">
      <c r="A5652" s="409">
        <v>202203</v>
      </c>
      <c r="B5652" s="416" t="s">
        <v>1717</v>
      </c>
      <c r="C5652" s="410" t="s">
        <v>1558</v>
      </c>
      <c r="D5652" s="418" t="s">
        <v>337</v>
      </c>
      <c r="E5652" s="420">
        <v>89468</v>
      </c>
      <c r="F5652" s="413">
        <v>111.01</v>
      </c>
      <c r="G5652" s="414">
        <f t="shared" si="176"/>
        <v>805.9454103233943</v>
      </c>
      <c r="H5652" s="415">
        <f t="shared" si="177"/>
        <v>4.0297270516169714</v>
      </c>
    </row>
    <row r="5653" spans="1:8" ht="15" hidden="1" thickBot="1">
      <c r="A5653" s="409">
        <v>202203</v>
      </c>
      <c r="B5653" s="416" t="s">
        <v>1718</v>
      </c>
      <c r="C5653" s="417" t="s">
        <v>1558</v>
      </c>
      <c r="D5653" s="418" t="s">
        <v>337</v>
      </c>
      <c r="E5653" s="420">
        <v>61774</v>
      </c>
      <c r="F5653" s="413">
        <v>111.01</v>
      </c>
      <c r="G5653" s="414">
        <f t="shared" si="176"/>
        <v>556.47238987478602</v>
      </c>
      <c r="H5653" s="415">
        <f t="shared" si="177"/>
        <v>2.78236194937393</v>
      </c>
    </row>
    <row r="5654" spans="1:8" ht="15" hidden="1" thickBot="1">
      <c r="A5654" s="409">
        <v>202203</v>
      </c>
      <c r="B5654" s="416" t="s">
        <v>1719</v>
      </c>
      <c r="C5654" s="417" t="s">
        <v>1558</v>
      </c>
      <c r="D5654" s="418" t="s">
        <v>337</v>
      </c>
      <c r="E5654" s="420">
        <v>42950</v>
      </c>
      <c r="F5654" s="413">
        <v>111.01</v>
      </c>
      <c r="G5654" s="414">
        <f t="shared" si="176"/>
        <v>386.90208089361317</v>
      </c>
      <c r="H5654" s="415">
        <f t="shared" si="177"/>
        <v>1.9345104044680659</v>
      </c>
    </row>
    <row r="5655" spans="1:8" ht="15" hidden="1" thickBot="1">
      <c r="A5655" s="409">
        <v>202203</v>
      </c>
      <c r="B5655" s="416" t="s">
        <v>1720</v>
      </c>
      <c r="C5655" s="417" t="s">
        <v>1558</v>
      </c>
      <c r="D5655" s="418" t="s">
        <v>339</v>
      </c>
      <c r="E5655" s="420">
        <v>215</v>
      </c>
      <c r="F5655" s="413">
        <v>111.01</v>
      </c>
      <c r="G5655" s="414">
        <f t="shared" si="176"/>
        <v>1.936762453832988</v>
      </c>
      <c r="H5655" s="415">
        <f t="shared" si="177"/>
        <v>1.936762453832988</v>
      </c>
    </row>
    <row r="5656" spans="1:8" ht="15" hidden="1" thickBot="1">
      <c r="A5656" s="409">
        <v>202203</v>
      </c>
      <c r="B5656" s="416" t="s">
        <v>1721</v>
      </c>
      <c r="C5656" s="417" t="s">
        <v>1722</v>
      </c>
      <c r="D5656" s="418" t="s">
        <v>337</v>
      </c>
      <c r="E5656" s="420">
        <v>36359</v>
      </c>
      <c r="F5656" s="413">
        <v>111.01</v>
      </c>
      <c r="G5656" s="414">
        <f t="shared" si="176"/>
        <v>327.52905143680749</v>
      </c>
      <c r="H5656" s="415">
        <f t="shared" si="177"/>
        <v>1.6376452571840374</v>
      </c>
    </row>
    <row r="5657" spans="1:8" ht="15" hidden="1" thickBot="1">
      <c r="A5657" s="409">
        <v>202203</v>
      </c>
      <c r="B5657" s="416" t="s">
        <v>1723</v>
      </c>
      <c r="C5657" s="417" t="s">
        <v>1722</v>
      </c>
      <c r="D5657" s="418" t="s">
        <v>339</v>
      </c>
      <c r="E5657" s="420">
        <v>182</v>
      </c>
      <c r="F5657" s="413">
        <v>111.01</v>
      </c>
      <c r="G5657" s="414">
        <f t="shared" si="176"/>
        <v>1.6394919376632735</v>
      </c>
      <c r="H5657" s="415">
        <f t="shared" si="177"/>
        <v>1.6394919376632735</v>
      </c>
    </row>
    <row r="5658" spans="1:8" ht="15" hidden="1" thickBot="1">
      <c r="A5658" s="409">
        <v>202203</v>
      </c>
      <c r="B5658" s="416" t="s">
        <v>1724</v>
      </c>
      <c r="C5658" s="417" t="s">
        <v>1725</v>
      </c>
      <c r="D5658" s="418" t="s">
        <v>337</v>
      </c>
      <c r="E5658" s="420">
        <v>22796</v>
      </c>
      <c r="F5658" s="413">
        <v>111.01</v>
      </c>
      <c r="G5658" s="414">
        <f t="shared" si="176"/>
        <v>205.35086929105486</v>
      </c>
      <c r="H5658" s="415">
        <f t="shared" si="177"/>
        <v>1.0267543464552744</v>
      </c>
    </row>
    <row r="5659" spans="1:8" ht="15" hidden="1" thickBot="1">
      <c r="A5659" s="409">
        <v>202203</v>
      </c>
      <c r="B5659" s="416" t="s">
        <v>1726</v>
      </c>
      <c r="C5659" s="417" t="s">
        <v>1727</v>
      </c>
      <c r="D5659" s="418" t="s">
        <v>337</v>
      </c>
      <c r="E5659" s="420">
        <v>42886</v>
      </c>
      <c r="F5659" s="413">
        <v>111.01</v>
      </c>
      <c r="G5659" s="414">
        <f t="shared" si="176"/>
        <v>386.32555625619312</v>
      </c>
      <c r="H5659" s="415">
        <f t="shared" si="177"/>
        <v>1.9316277812809657</v>
      </c>
    </row>
    <row r="5660" spans="1:8" ht="15" hidden="1" thickBot="1">
      <c r="A5660" s="409">
        <v>202203</v>
      </c>
      <c r="B5660" s="416" t="s">
        <v>1728</v>
      </c>
      <c r="C5660" s="417" t="s">
        <v>1495</v>
      </c>
      <c r="D5660" s="418" t="s">
        <v>337</v>
      </c>
      <c r="E5660" s="420">
        <v>4243</v>
      </c>
      <c r="F5660" s="413">
        <v>111.01</v>
      </c>
      <c r="G5660" s="414">
        <f t="shared" si="176"/>
        <v>38.221781821457526</v>
      </c>
      <c r="H5660" s="415">
        <f t="shared" si="177"/>
        <v>0.19110890910728762</v>
      </c>
    </row>
    <row r="5661" spans="1:8" ht="15" hidden="1" thickBot="1">
      <c r="A5661" s="409">
        <v>202203</v>
      </c>
      <c r="B5661" s="416" t="s">
        <v>1729</v>
      </c>
      <c r="C5661" s="417" t="s">
        <v>1495</v>
      </c>
      <c r="D5661" s="418" t="s">
        <v>339</v>
      </c>
      <c r="E5661" s="420">
        <v>21.2</v>
      </c>
      <c r="F5661" s="413">
        <v>111.01</v>
      </c>
      <c r="G5661" s="414">
        <f t="shared" si="176"/>
        <v>0.19097378614539229</v>
      </c>
      <c r="H5661" s="415">
        <f t="shared" si="177"/>
        <v>0.19097378614539229</v>
      </c>
    </row>
    <row r="5662" spans="1:8" ht="15" hidden="1" thickBot="1">
      <c r="A5662" s="409">
        <v>202203</v>
      </c>
      <c r="B5662" s="416" t="s">
        <v>1730</v>
      </c>
      <c r="C5662" s="417" t="s">
        <v>1731</v>
      </c>
      <c r="D5662" s="418" t="s">
        <v>337</v>
      </c>
      <c r="E5662" s="420">
        <v>81607</v>
      </c>
      <c r="F5662" s="413">
        <v>111.01</v>
      </c>
      <c r="G5662" s="414">
        <f t="shared" si="176"/>
        <v>735.1319700927844</v>
      </c>
      <c r="H5662" s="415">
        <f t="shared" si="177"/>
        <v>3.675659850463922</v>
      </c>
    </row>
    <row r="5663" spans="1:8" ht="15" hidden="1" thickBot="1">
      <c r="A5663" s="409">
        <v>202203</v>
      </c>
      <c r="B5663" s="416" t="s">
        <v>1732</v>
      </c>
      <c r="C5663" s="417" t="s">
        <v>1731</v>
      </c>
      <c r="D5663" s="418" t="s">
        <v>339</v>
      </c>
      <c r="E5663" s="420">
        <v>408</v>
      </c>
      <c r="F5663" s="413">
        <v>111.01</v>
      </c>
      <c r="G5663" s="414">
        <f t="shared" si="176"/>
        <v>3.6753445635528328</v>
      </c>
      <c r="H5663" s="415">
        <f t="shared" si="177"/>
        <v>3.6753445635528328</v>
      </c>
    </row>
    <row r="5664" spans="1:8" ht="15" hidden="1" thickBot="1">
      <c r="A5664" s="409">
        <v>202203</v>
      </c>
      <c r="B5664" s="416" t="s">
        <v>1733</v>
      </c>
      <c r="C5664" s="417" t="s">
        <v>1731</v>
      </c>
      <c r="D5664" s="418" t="s">
        <v>337</v>
      </c>
      <c r="E5664" s="420">
        <v>81607</v>
      </c>
      <c r="F5664" s="413">
        <v>111.01</v>
      </c>
      <c r="G5664" s="414">
        <f t="shared" si="176"/>
        <v>735.1319700927844</v>
      </c>
      <c r="H5664" s="415">
        <f t="shared" si="177"/>
        <v>3.675659850463922</v>
      </c>
    </row>
    <row r="5665" spans="1:8" ht="15" hidden="1" thickBot="1">
      <c r="A5665" s="409">
        <v>202203</v>
      </c>
      <c r="B5665" s="416" t="s">
        <v>1734</v>
      </c>
      <c r="C5665" s="417" t="s">
        <v>1731</v>
      </c>
      <c r="D5665" s="418" t="s">
        <v>339</v>
      </c>
      <c r="E5665" s="420">
        <v>408</v>
      </c>
      <c r="F5665" s="413">
        <v>111.01</v>
      </c>
      <c r="G5665" s="414">
        <f t="shared" si="176"/>
        <v>3.6753445635528328</v>
      </c>
      <c r="H5665" s="415">
        <f t="shared" si="177"/>
        <v>3.6753445635528328</v>
      </c>
    </row>
    <row r="5666" spans="1:8" ht="15" hidden="1" thickBot="1">
      <c r="A5666" s="409">
        <v>202203</v>
      </c>
      <c r="B5666" s="416" t="s">
        <v>1735</v>
      </c>
      <c r="C5666" s="417" t="s">
        <v>1736</v>
      </c>
      <c r="D5666" s="418" t="s">
        <v>337</v>
      </c>
      <c r="E5666" s="420">
        <v>55124</v>
      </c>
      <c r="F5666" s="413">
        <v>111.01</v>
      </c>
      <c r="G5666" s="414">
        <f t="shared" si="176"/>
        <v>496.56787676785871</v>
      </c>
      <c r="H5666" s="415">
        <f t="shared" si="177"/>
        <v>2.4828393838392935</v>
      </c>
    </row>
    <row r="5667" spans="1:8" ht="15" hidden="1" thickBot="1">
      <c r="A5667" s="409">
        <v>202203</v>
      </c>
      <c r="B5667" s="416" t="s">
        <v>1737</v>
      </c>
      <c r="C5667" s="417" t="s">
        <v>1736</v>
      </c>
      <c r="D5667" s="418" t="s">
        <v>339</v>
      </c>
      <c r="E5667" s="420">
        <v>276</v>
      </c>
      <c r="F5667" s="413">
        <v>111.01</v>
      </c>
      <c r="G5667" s="414">
        <f t="shared" si="176"/>
        <v>2.486262498873975</v>
      </c>
      <c r="H5667" s="415">
        <f t="shared" si="177"/>
        <v>2.486262498873975</v>
      </c>
    </row>
    <row r="5668" spans="1:8" ht="15" hidden="1" thickBot="1">
      <c r="A5668" s="409">
        <v>202203</v>
      </c>
      <c r="B5668" s="416" t="s">
        <v>1738</v>
      </c>
      <c r="C5668" s="417" t="s">
        <v>1736</v>
      </c>
      <c r="D5668" s="418" t="s">
        <v>337</v>
      </c>
      <c r="E5668" s="420">
        <v>38624</v>
      </c>
      <c r="F5668" s="413">
        <v>111.01</v>
      </c>
      <c r="G5668" s="414">
        <f t="shared" si="176"/>
        <v>347.93261868300152</v>
      </c>
      <c r="H5668" s="415">
        <f t="shared" si="177"/>
        <v>1.7396630934150077</v>
      </c>
    </row>
    <row r="5669" spans="1:8" ht="15" hidden="1" thickBot="1">
      <c r="A5669" s="409">
        <v>202203</v>
      </c>
      <c r="B5669" s="416" t="s">
        <v>1739</v>
      </c>
      <c r="C5669" s="417" t="s">
        <v>1736</v>
      </c>
      <c r="D5669" s="418" t="s">
        <v>339</v>
      </c>
      <c r="E5669" s="420">
        <v>193</v>
      </c>
      <c r="F5669" s="413">
        <v>111.01</v>
      </c>
      <c r="G5669" s="414">
        <f t="shared" si="176"/>
        <v>1.7385821097198451</v>
      </c>
      <c r="H5669" s="415">
        <f t="shared" si="177"/>
        <v>1.7385821097198451</v>
      </c>
    </row>
    <row r="5670" spans="1:8" ht="15" hidden="1" thickBot="1">
      <c r="A5670" s="409">
        <v>202203</v>
      </c>
      <c r="B5670" s="416" t="s">
        <v>1740</v>
      </c>
      <c r="C5670" s="417" t="s">
        <v>1736</v>
      </c>
      <c r="D5670" s="418" t="s">
        <v>337</v>
      </c>
      <c r="E5670" s="420">
        <v>46129</v>
      </c>
      <c r="F5670" s="413">
        <v>111.01</v>
      </c>
      <c r="G5670" s="414">
        <f t="shared" si="176"/>
        <v>415.53914061796235</v>
      </c>
      <c r="H5670" s="415">
        <f t="shared" si="177"/>
        <v>2.0776957030898116</v>
      </c>
    </row>
    <row r="5671" spans="1:8" ht="15" hidden="1" thickBot="1">
      <c r="A5671" s="409">
        <v>202203</v>
      </c>
      <c r="B5671" s="416" t="s">
        <v>1741</v>
      </c>
      <c r="C5671" s="417" t="s">
        <v>1736</v>
      </c>
      <c r="D5671" s="418" t="s">
        <v>337</v>
      </c>
      <c r="E5671" s="420">
        <v>46127</v>
      </c>
      <c r="F5671" s="413">
        <v>111.01</v>
      </c>
      <c r="G5671" s="414">
        <f t="shared" si="176"/>
        <v>415.52112422304293</v>
      </c>
      <c r="H5671" s="415">
        <f t="shared" si="177"/>
        <v>2.0776056211152145</v>
      </c>
    </row>
    <row r="5672" spans="1:8" ht="15" hidden="1" thickBot="1">
      <c r="A5672" s="409">
        <v>202203</v>
      </c>
      <c r="B5672" s="416" t="s">
        <v>1742</v>
      </c>
      <c r="C5672" s="417" t="s">
        <v>1736</v>
      </c>
      <c r="D5672" s="418" t="s">
        <v>339</v>
      </c>
      <c r="E5672" s="420">
        <v>231</v>
      </c>
      <c r="F5672" s="413">
        <v>111.01</v>
      </c>
      <c r="G5672" s="414">
        <f t="shared" si="176"/>
        <v>2.0808936131880009</v>
      </c>
      <c r="H5672" s="415">
        <f t="shared" si="177"/>
        <v>2.0808936131880009</v>
      </c>
    </row>
    <row r="5673" spans="1:8" ht="15" hidden="1" thickBot="1">
      <c r="A5673" s="409">
        <v>202203</v>
      </c>
      <c r="B5673" s="416" t="s">
        <v>1743</v>
      </c>
      <c r="C5673" s="417" t="s">
        <v>1736</v>
      </c>
      <c r="D5673" s="418" t="s">
        <v>339</v>
      </c>
      <c r="E5673" s="420">
        <v>231</v>
      </c>
      <c r="F5673" s="413">
        <v>111.01</v>
      </c>
      <c r="G5673" s="414">
        <f t="shared" si="176"/>
        <v>2.0808936131880009</v>
      </c>
      <c r="H5673" s="415">
        <f t="shared" si="177"/>
        <v>2.0808936131880009</v>
      </c>
    </row>
    <row r="5674" spans="1:8" ht="15" hidden="1" thickBot="1">
      <c r="A5674" s="409">
        <v>202203</v>
      </c>
      <c r="B5674" s="416" t="s">
        <v>1744</v>
      </c>
      <c r="C5674" s="417" t="s">
        <v>1736</v>
      </c>
      <c r="D5674" s="418" t="s">
        <v>337</v>
      </c>
      <c r="E5674" s="420">
        <v>37568</v>
      </c>
      <c r="F5674" s="413">
        <v>111.01</v>
      </c>
      <c r="G5674" s="414">
        <f t="shared" si="176"/>
        <v>338.41996216557067</v>
      </c>
      <c r="H5674" s="415">
        <f t="shared" si="177"/>
        <v>1.6920998108278533</v>
      </c>
    </row>
    <row r="5675" spans="1:8" ht="15" hidden="1" thickBot="1">
      <c r="A5675" s="409">
        <v>202203</v>
      </c>
      <c r="B5675" s="416" t="s">
        <v>1745</v>
      </c>
      <c r="C5675" s="417" t="s">
        <v>1736</v>
      </c>
      <c r="D5675" s="418" t="s">
        <v>339</v>
      </c>
      <c r="E5675" s="420">
        <v>188</v>
      </c>
      <c r="F5675" s="413">
        <v>111.01</v>
      </c>
      <c r="G5675" s="414">
        <f t="shared" si="176"/>
        <v>1.6935411224214034</v>
      </c>
      <c r="H5675" s="415">
        <f t="shared" si="177"/>
        <v>1.6935411224214034</v>
      </c>
    </row>
    <row r="5676" spans="1:8" ht="15" hidden="1" thickBot="1">
      <c r="A5676" s="409">
        <v>202203</v>
      </c>
      <c r="B5676" s="416" t="s">
        <v>1746</v>
      </c>
      <c r="C5676" s="417" t="s">
        <v>1736</v>
      </c>
      <c r="D5676" s="418" t="s">
        <v>337</v>
      </c>
      <c r="E5676" s="420">
        <v>38046</v>
      </c>
      <c r="F5676" s="413">
        <v>111.01</v>
      </c>
      <c r="G5676" s="414">
        <f t="shared" si="176"/>
        <v>342.72588055130166</v>
      </c>
      <c r="H5676" s="415">
        <f t="shared" si="177"/>
        <v>1.7136294027565082</v>
      </c>
    </row>
    <row r="5677" spans="1:8" ht="15" hidden="1" thickBot="1">
      <c r="A5677" s="409">
        <v>202203</v>
      </c>
      <c r="B5677" s="416" t="s">
        <v>1747</v>
      </c>
      <c r="C5677" s="417" t="s">
        <v>1736</v>
      </c>
      <c r="D5677" s="418" t="s">
        <v>337</v>
      </c>
      <c r="E5677" s="420">
        <v>33499</v>
      </c>
      <c r="F5677" s="413">
        <v>111.01</v>
      </c>
      <c r="G5677" s="414">
        <f t="shared" si="176"/>
        <v>301.76560670209892</v>
      </c>
      <c r="H5677" s="415">
        <f t="shared" si="177"/>
        <v>1.5088280335104947</v>
      </c>
    </row>
    <row r="5678" spans="1:8" ht="15" hidden="1" thickBot="1">
      <c r="A5678" s="409">
        <v>202203</v>
      </c>
      <c r="B5678" s="416" t="s">
        <v>1748</v>
      </c>
      <c r="C5678" s="417" t="s">
        <v>1736</v>
      </c>
      <c r="D5678" s="418" t="s">
        <v>337</v>
      </c>
      <c r="E5678" s="420">
        <v>33499</v>
      </c>
      <c r="F5678" s="413">
        <v>111.01</v>
      </c>
      <c r="G5678" s="414">
        <f t="shared" si="176"/>
        <v>301.76560670209892</v>
      </c>
      <c r="H5678" s="415">
        <f t="shared" si="177"/>
        <v>1.5088280335104947</v>
      </c>
    </row>
    <row r="5679" spans="1:8" ht="15" hidden="1" thickBot="1">
      <c r="A5679" s="409">
        <v>202203</v>
      </c>
      <c r="B5679" s="416" t="s">
        <v>1749</v>
      </c>
      <c r="C5679" s="417" t="s">
        <v>1736</v>
      </c>
      <c r="D5679" s="418" t="s">
        <v>337</v>
      </c>
      <c r="E5679" s="420">
        <v>33499</v>
      </c>
      <c r="F5679" s="413">
        <v>111.01</v>
      </c>
      <c r="G5679" s="414">
        <f t="shared" si="176"/>
        <v>301.76560670209892</v>
      </c>
      <c r="H5679" s="415">
        <f t="shared" si="177"/>
        <v>1.5088280335104947</v>
      </c>
    </row>
    <row r="5680" spans="1:8" ht="15" hidden="1" thickBot="1">
      <c r="A5680" s="409">
        <v>202203</v>
      </c>
      <c r="B5680" s="416" t="s">
        <v>1750</v>
      </c>
      <c r="C5680" s="417" t="s">
        <v>1736</v>
      </c>
      <c r="D5680" s="418" t="s">
        <v>337</v>
      </c>
      <c r="E5680" s="420">
        <v>40228</v>
      </c>
      <c r="F5680" s="413">
        <v>111.01</v>
      </c>
      <c r="G5680" s="414">
        <f t="shared" si="176"/>
        <v>362.3817674083416</v>
      </c>
      <c r="H5680" s="415">
        <f t="shared" si="177"/>
        <v>1.811908837041708</v>
      </c>
    </row>
    <row r="5681" spans="1:8" ht="15" hidden="1" thickBot="1">
      <c r="A5681" s="409">
        <v>202203</v>
      </c>
      <c r="B5681" s="416" t="s">
        <v>1751</v>
      </c>
      <c r="C5681" s="417" t="s">
        <v>1736</v>
      </c>
      <c r="D5681" s="418" t="s">
        <v>339</v>
      </c>
      <c r="E5681" s="420">
        <v>201</v>
      </c>
      <c r="F5681" s="413">
        <v>111.01</v>
      </c>
      <c r="G5681" s="414">
        <f t="shared" si="176"/>
        <v>1.8106476893973515</v>
      </c>
      <c r="H5681" s="415">
        <f t="shared" si="177"/>
        <v>1.8106476893973515</v>
      </c>
    </row>
    <row r="5682" spans="1:8" ht="15" hidden="1" thickBot="1">
      <c r="A5682" s="409">
        <v>202203</v>
      </c>
      <c r="B5682" s="416" t="s">
        <v>1752</v>
      </c>
      <c r="C5682" s="417" t="s">
        <v>1736</v>
      </c>
      <c r="D5682" s="418" t="s">
        <v>337</v>
      </c>
      <c r="E5682" s="420">
        <v>40228</v>
      </c>
      <c r="F5682" s="413">
        <v>111.01</v>
      </c>
      <c r="G5682" s="414">
        <f t="shared" si="176"/>
        <v>362.3817674083416</v>
      </c>
      <c r="H5682" s="415">
        <f t="shared" si="177"/>
        <v>1.811908837041708</v>
      </c>
    </row>
    <row r="5683" spans="1:8" ht="15" hidden="1" thickBot="1">
      <c r="A5683" s="409">
        <v>202203</v>
      </c>
      <c r="B5683" s="416" t="s">
        <v>1753</v>
      </c>
      <c r="C5683" s="417" t="s">
        <v>1736</v>
      </c>
      <c r="D5683" s="418" t="s">
        <v>339</v>
      </c>
      <c r="E5683" s="420">
        <v>201</v>
      </c>
      <c r="F5683" s="413">
        <v>111.01</v>
      </c>
      <c r="G5683" s="414">
        <f t="shared" si="176"/>
        <v>1.8106476893973515</v>
      </c>
      <c r="H5683" s="415">
        <f t="shared" si="177"/>
        <v>1.8106476893973515</v>
      </c>
    </row>
    <row r="5684" spans="1:8" ht="15" hidden="1" thickBot="1">
      <c r="A5684" s="409">
        <v>202203</v>
      </c>
      <c r="B5684" s="416" t="s">
        <v>1754</v>
      </c>
      <c r="C5684" s="417" t="s">
        <v>1736</v>
      </c>
      <c r="D5684" s="418" t="s">
        <v>337</v>
      </c>
      <c r="E5684" s="420">
        <v>60073</v>
      </c>
      <c r="F5684" s="413">
        <v>111.01</v>
      </c>
      <c r="G5684" s="414">
        <f t="shared" si="176"/>
        <v>541.14944599585624</v>
      </c>
      <c r="H5684" s="415">
        <f t="shared" si="177"/>
        <v>2.7057472299792811</v>
      </c>
    </row>
    <row r="5685" spans="1:8" ht="15" hidden="1" thickBot="1">
      <c r="A5685" s="409">
        <v>202203</v>
      </c>
      <c r="B5685" s="416" t="s">
        <v>1755</v>
      </c>
      <c r="C5685" s="417" t="s">
        <v>1736</v>
      </c>
      <c r="D5685" s="418" t="s">
        <v>339</v>
      </c>
      <c r="E5685" s="420">
        <v>300</v>
      </c>
      <c r="F5685" s="413">
        <v>111.01</v>
      </c>
      <c r="G5685" s="414">
        <f t="shared" si="176"/>
        <v>2.7024592379064947</v>
      </c>
      <c r="H5685" s="415">
        <f t="shared" si="177"/>
        <v>2.7024592379064947</v>
      </c>
    </row>
    <row r="5686" spans="1:8" ht="15" hidden="1" thickBot="1">
      <c r="A5686" s="409">
        <v>202203</v>
      </c>
      <c r="B5686" s="416" t="s">
        <v>1756</v>
      </c>
      <c r="C5686" s="417" t="s">
        <v>1736</v>
      </c>
      <c r="D5686" s="418" t="s">
        <v>337</v>
      </c>
      <c r="E5686" s="420">
        <v>33582</v>
      </c>
      <c r="F5686" s="413">
        <v>111.01</v>
      </c>
      <c r="G5686" s="414">
        <f t="shared" si="176"/>
        <v>302.51328709125301</v>
      </c>
      <c r="H5686" s="415">
        <f t="shared" si="177"/>
        <v>1.5125664354562651</v>
      </c>
    </row>
    <row r="5687" spans="1:8" ht="15" hidden="1" thickBot="1">
      <c r="A5687" s="409">
        <v>202203</v>
      </c>
      <c r="B5687" s="416" t="s">
        <v>1757</v>
      </c>
      <c r="C5687" s="417" t="s">
        <v>1736</v>
      </c>
      <c r="D5687" s="418" t="s">
        <v>339</v>
      </c>
      <c r="E5687" s="420">
        <v>168</v>
      </c>
      <c r="F5687" s="413">
        <v>111.01</v>
      </c>
      <c r="G5687" s="414">
        <f t="shared" si="176"/>
        <v>1.5133771732276371</v>
      </c>
      <c r="H5687" s="415">
        <f t="shared" si="177"/>
        <v>1.5133771732276371</v>
      </c>
    </row>
    <row r="5688" spans="1:8" ht="15" hidden="1" thickBot="1">
      <c r="A5688" s="409">
        <v>202203</v>
      </c>
      <c r="B5688" s="416" t="s">
        <v>1758</v>
      </c>
      <c r="C5688" s="417" t="s">
        <v>1736</v>
      </c>
      <c r="D5688" s="418" t="s">
        <v>337</v>
      </c>
      <c r="E5688" s="420">
        <v>38649</v>
      </c>
      <c r="F5688" s="413">
        <v>111.01</v>
      </c>
      <c r="G5688" s="414">
        <f t="shared" si="176"/>
        <v>348.15782361949374</v>
      </c>
      <c r="H5688" s="415">
        <f t="shared" si="177"/>
        <v>1.7407891180974686</v>
      </c>
    </row>
    <row r="5689" spans="1:8" ht="15" hidden="1" thickBot="1">
      <c r="A5689" s="409">
        <v>202203</v>
      </c>
      <c r="B5689" s="416" t="s">
        <v>1759</v>
      </c>
      <c r="C5689" s="417" t="s">
        <v>1736</v>
      </c>
      <c r="D5689" s="418" t="s">
        <v>339</v>
      </c>
      <c r="E5689" s="420">
        <v>193</v>
      </c>
      <c r="F5689" s="413">
        <v>111.01</v>
      </c>
      <c r="G5689" s="414">
        <f t="shared" si="176"/>
        <v>1.7385821097198451</v>
      </c>
      <c r="H5689" s="415">
        <f t="shared" si="177"/>
        <v>1.7385821097198451</v>
      </c>
    </row>
    <row r="5690" spans="1:8" ht="15" hidden="1" thickBot="1">
      <c r="A5690" s="409">
        <v>202203</v>
      </c>
      <c r="B5690" s="416" t="s">
        <v>1760</v>
      </c>
      <c r="C5690" s="417" t="s">
        <v>1736</v>
      </c>
      <c r="D5690" s="418" t="s">
        <v>337</v>
      </c>
      <c r="E5690" s="420">
        <v>60073</v>
      </c>
      <c r="F5690" s="413">
        <v>111.01</v>
      </c>
      <c r="G5690" s="414">
        <f t="shared" si="176"/>
        <v>541.14944599585624</v>
      </c>
      <c r="H5690" s="415">
        <f t="shared" si="177"/>
        <v>2.7057472299792811</v>
      </c>
    </row>
    <row r="5691" spans="1:8" ht="15" hidden="1" thickBot="1">
      <c r="A5691" s="409">
        <v>202203</v>
      </c>
      <c r="B5691" s="416" t="s">
        <v>1761</v>
      </c>
      <c r="C5691" s="417" t="s">
        <v>1736</v>
      </c>
      <c r="D5691" s="418" t="s">
        <v>337</v>
      </c>
      <c r="E5691" s="420">
        <v>54996</v>
      </c>
      <c r="F5691" s="413">
        <v>111.01</v>
      </c>
      <c r="G5691" s="414">
        <f t="shared" si="176"/>
        <v>495.41482749301861</v>
      </c>
      <c r="H5691" s="415">
        <f t="shared" si="177"/>
        <v>2.4770741374650931</v>
      </c>
    </row>
    <row r="5692" spans="1:8" ht="15" hidden="1" thickBot="1">
      <c r="A5692" s="409">
        <v>202203</v>
      </c>
      <c r="B5692" s="416" t="s">
        <v>1762</v>
      </c>
      <c r="C5692" s="417" t="s">
        <v>1736</v>
      </c>
      <c r="D5692" s="418" t="s">
        <v>339</v>
      </c>
      <c r="E5692" s="420">
        <v>275</v>
      </c>
      <c r="F5692" s="413">
        <v>111.01</v>
      </c>
      <c r="G5692" s="414">
        <f t="shared" si="176"/>
        <v>2.4772543014142867</v>
      </c>
      <c r="H5692" s="415">
        <f t="shared" si="177"/>
        <v>2.4772543014142867</v>
      </c>
    </row>
    <row r="5693" spans="1:8" ht="15" hidden="1" thickBot="1">
      <c r="A5693" s="409">
        <v>202203</v>
      </c>
      <c r="B5693" s="416" t="s">
        <v>1763</v>
      </c>
      <c r="C5693" s="417" t="s">
        <v>1736</v>
      </c>
      <c r="D5693" s="418" t="s">
        <v>337</v>
      </c>
      <c r="E5693" s="420">
        <v>66395</v>
      </c>
      <c r="F5693" s="413">
        <v>111.01</v>
      </c>
      <c r="G5693" s="414">
        <f t="shared" si="176"/>
        <v>598.0992703360057</v>
      </c>
      <c r="H5693" s="415">
        <f t="shared" si="177"/>
        <v>2.9904963516800285</v>
      </c>
    </row>
    <row r="5694" spans="1:8" ht="15" hidden="1" thickBot="1">
      <c r="A5694" s="409">
        <v>202203</v>
      </c>
      <c r="B5694" s="416" t="s">
        <v>1764</v>
      </c>
      <c r="C5694" s="417" t="s">
        <v>1736</v>
      </c>
      <c r="D5694" s="418" t="s">
        <v>339</v>
      </c>
      <c r="E5694" s="420">
        <v>332</v>
      </c>
      <c r="F5694" s="413">
        <v>111.01</v>
      </c>
      <c r="G5694" s="414">
        <f t="shared" si="176"/>
        <v>2.9907215566165211</v>
      </c>
      <c r="H5694" s="415">
        <f t="shared" si="177"/>
        <v>2.9907215566165211</v>
      </c>
    </row>
    <row r="5695" spans="1:8" ht="15" hidden="1" thickBot="1">
      <c r="A5695" s="409">
        <v>202203</v>
      </c>
      <c r="B5695" s="416" t="s">
        <v>1765</v>
      </c>
      <c r="C5695" s="417" t="s">
        <v>1736</v>
      </c>
      <c r="D5695" s="418" t="s">
        <v>337</v>
      </c>
      <c r="E5695" s="420">
        <v>33718</v>
      </c>
      <c r="F5695" s="413">
        <v>111.01</v>
      </c>
      <c r="G5695" s="414">
        <f t="shared" si="176"/>
        <v>303.73840194577065</v>
      </c>
      <c r="H5695" s="415">
        <f t="shared" si="177"/>
        <v>1.5186920097288532</v>
      </c>
    </row>
    <row r="5696" spans="1:8" ht="15" hidden="1" thickBot="1">
      <c r="A5696" s="409">
        <v>202203</v>
      </c>
      <c r="B5696" s="416" t="s">
        <v>1766</v>
      </c>
      <c r="C5696" s="417" t="s">
        <v>1736</v>
      </c>
      <c r="D5696" s="418" t="s">
        <v>337</v>
      </c>
      <c r="E5696" s="420">
        <v>96431</v>
      </c>
      <c r="F5696" s="413">
        <v>111.01</v>
      </c>
      <c r="G5696" s="414">
        <f t="shared" si="176"/>
        <v>868.66948923520397</v>
      </c>
      <c r="H5696" s="415">
        <f t="shared" si="177"/>
        <v>4.3433474461760202</v>
      </c>
    </row>
    <row r="5697" spans="1:8" ht="15" hidden="1" thickBot="1">
      <c r="A5697" s="409">
        <v>202203</v>
      </c>
      <c r="B5697" s="416" t="s">
        <v>1767</v>
      </c>
      <c r="C5697" s="417" t="s">
        <v>1736</v>
      </c>
      <c r="D5697" s="418" t="s">
        <v>337</v>
      </c>
      <c r="E5697" s="420">
        <v>64293</v>
      </c>
      <c r="F5697" s="413">
        <v>111.01</v>
      </c>
      <c r="G5697" s="414">
        <f t="shared" si="176"/>
        <v>579.16403927574095</v>
      </c>
      <c r="H5697" s="415">
        <f t="shared" si="177"/>
        <v>2.8958201963787049</v>
      </c>
    </row>
    <row r="5698" spans="1:8" ht="15" hidden="1" thickBot="1">
      <c r="A5698" s="409">
        <v>202203</v>
      </c>
      <c r="B5698" s="416" t="s">
        <v>1768</v>
      </c>
      <c r="C5698" s="417" t="s">
        <v>1736</v>
      </c>
      <c r="D5698" s="418" t="s">
        <v>337</v>
      </c>
      <c r="E5698" s="420">
        <v>63595</v>
      </c>
      <c r="F5698" s="413">
        <v>111.01</v>
      </c>
      <c r="G5698" s="414">
        <f t="shared" ref="G5698:G5761" si="178">+E5698/F5698</f>
        <v>572.87631744887847</v>
      </c>
      <c r="H5698" s="415">
        <f t="shared" ref="H5698:H5761" si="179">IF(D5698="TB",G5698/200,IF(D5698="LT",G5698,"VER"))</f>
        <v>2.8643815872443925</v>
      </c>
    </row>
    <row r="5699" spans="1:8" ht="15" hidden="1" thickBot="1">
      <c r="A5699" s="409">
        <v>202203</v>
      </c>
      <c r="B5699" s="416" t="s">
        <v>1769</v>
      </c>
      <c r="C5699" s="417" t="s">
        <v>1736</v>
      </c>
      <c r="D5699" s="418" t="s">
        <v>339</v>
      </c>
      <c r="E5699" s="420">
        <v>321</v>
      </c>
      <c r="F5699" s="413">
        <v>111.01</v>
      </c>
      <c r="G5699" s="414">
        <f t="shared" si="178"/>
        <v>2.8916313845599495</v>
      </c>
      <c r="H5699" s="415">
        <f t="shared" si="179"/>
        <v>2.8916313845599495</v>
      </c>
    </row>
    <row r="5700" spans="1:8" ht="15" hidden="1" thickBot="1">
      <c r="A5700" s="409">
        <v>202203</v>
      </c>
      <c r="B5700" s="416" t="s">
        <v>1770</v>
      </c>
      <c r="C5700" s="417" t="s">
        <v>1736</v>
      </c>
      <c r="D5700" s="418" t="s">
        <v>337</v>
      </c>
      <c r="E5700" s="420">
        <v>59393</v>
      </c>
      <c r="F5700" s="413">
        <v>111.01</v>
      </c>
      <c r="G5700" s="414">
        <f t="shared" si="178"/>
        <v>535.02387172326814</v>
      </c>
      <c r="H5700" s="415">
        <f t="shared" si="179"/>
        <v>2.6751193586163406</v>
      </c>
    </row>
    <row r="5701" spans="1:8" ht="15" hidden="1" thickBot="1">
      <c r="A5701" s="409">
        <v>202203</v>
      </c>
      <c r="B5701" s="416" t="s">
        <v>1771</v>
      </c>
      <c r="C5701" s="417" t="s">
        <v>1736</v>
      </c>
      <c r="D5701" s="418" t="s">
        <v>339</v>
      </c>
      <c r="E5701" s="420">
        <v>297</v>
      </c>
      <c r="F5701" s="413">
        <v>111.01</v>
      </c>
      <c r="G5701" s="414">
        <f t="shared" si="178"/>
        <v>2.6754346455274298</v>
      </c>
      <c r="H5701" s="415">
        <f t="shared" si="179"/>
        <v>2.6754346455274298</v>
      </c>
    </row>
    <row r="5702" spans="1:8" ht="15" hidden="1" thickBot="1">
      <c r="A5702" s="409">
        <v>202203</v>
      </c>
      <c r="B5702" s="416" t="s">
        <v>1772</v>
      </c>
      <c r="C5702" s="417" t="s">
        <v>1736</v>
      </c>
      <c r="D5702" s="418" t="s">
        <v>337</v>
      </c>
      <c r="E5702" s="420">
        <v>59393</v>
      </c>
      <c r="F5702" s="413">
        <v>111.01</v>
      </c>
      <c r="G5702" s="414">
        <f t="shared" si="178"/>
        <v>535.02387172326814</v>
      </c>
      <c r="H5702" s="415">
        <f t="shared" si="179"/>
        <v>2.6751193586163406</v>
      </c>
    </row>
    <row r="5703" spans="1:8" ht="15" hidden="1" thickBot="1">
      <c r="A5703" s="409">
        <v>202203</v>
      </c>
      <c r="B5703" s="416" t="s">
        <v>1773</v>
      </c>
      <c r="C5703" s="417" t="s">
        <v>1736</v>
      </c>
      <c r="D5703" s="418" t="s">
        <v>337</v>
      </c>
      <c r="E5703" s="420">
        <v>60062</v>
      </c>
      <c r="F5703" s="413">
        <v>111.01</v>
      </c>
      <c r="G5703" s="414">
        <f t="shared" si="178"/>
        <v>541.05035582379958</v>
      </c>
      <c r="H5703" s="415">
        <f t="shared" si="179"/>
        <v>2.7052517791189978</v>
      </c>
    </row>
    <row r="5704" spans="1:8" ht="15" hidden="1" thickBot="1">
      <c r="A5704" s="409">
        <v>202203</v>
      </c>
      <c r="B5704" s="416" t="s">
        <v>1774</v>
      </c>
      <c r="C5704" s="417" t="s">
        <v>1736</v>
      </c>
      <c r="D5704" s="418" t="s">
        <v>339</v>
      </c>
      <c r="E5704" s="420">
        <v>300</v>
      </c>
      <c r="F5704" s="413">
        <v>111.01</v>
      </c>
      <c r="G5704" s="414">
        <f t="shared" si="178"/>
        <v>2.7024592379064947</v>
      </c>
      <c r="H5704" s="415">
        <f t="shared" si="179"/>
        <v>2.7024592379064947</v>
      </c>
    </row>
    <row r="5705" spans="1:8" ht="15" hidden="1" thickBot="1">
      <c r="A5705" s="409">
        <v>202203</v>
      </c>
      <c r="B5705" s="416" t="s">
        <v>1775</v>
      </c>
      <c r="C5705" s="417" t="s">
        <v>1736</v>
      </c>
      <c r="D5705" s="418" t="s">
        <v>339</v>
      </c>
      <c r="E5705" s="420">
        <v>301</v>
      </c>
      <c r="F5705" s="413">
        <v>111.01</v>
      </c>
      <c r="G5705" s="414">
        <f t="shared" si="178"/>
        <v>2.711467435366183</v>
      </c>
      <c r="H5705" s="415">
        <f t="shared" si="179"/>
        <v>2.711467435366183</v>
      </c>
    </row>
    <row r="5706" spans="1:8" ht="15" hidden="1" thickBot="1">
      <c r="A5706" s="409">
        <v>202203</v>
      </c>
      <c r="B5706" s="416" t="s">
        <v>1776</v>
      </c>
      <c r="C5706" s="417" t="s">
        <v>1736</v>
      </c>
      <c r="D5706" s="418" t="s">
        <v>337</v>
      </c>
      <c r="E5706" s="420">
        <v>51641</v>
      </c>
      <c r="F5706" s="413">
        <v>111.01</v>
      </c>
      <c r="G5706" s="414">
        <f t="shared" si="178"/>
        <v>465.19232501576431</v>
      </c>
      <c r="H5706" s="415">
        <f t="shared" si="179"/>
        <v>2.3259616250788215</v>
      </c>
    </row>
    <row r="5707" spans="1:8" ht="15" hidden="1" thickBot="1">
      <c r="A5707" s="409">
        <v>202203</v>
      </c>
      <c r="B5707" s="416" t="s">
        <v>1777</v>
      </c>
      <c r="C5707" s="417" t="s">
        <v>1736</v>
      </c>
      <c r="D5707" s="418" t="s">
        <v>337</v>
      </c>
      <c r="E5707" s="420">
        <v>56866</v>
      </c>
      <c r="F5707" s="413">
        <v>111.01</v>
      </c>
      <c r="G5707" s="414">
        <f t="shared" si="178"/>
        <v>512.26015674263579</v>
      </c>
      <c r="H5707" s="415">
        <f t="shared" si="179"/>
        <v>2.5613007837131789</v>
      </c>
    </row>
    <row r="5708" spans="1:8" ht="15" hidden="1" thickBot="1">
      <c r="A5708" s="409">
        <v>202203</v>
      </c>
      <c r="B5708" s="416" t="s">
        <v>1778</v>
      </c>
      <c r="C5708" s="417" t="s">
        <v>1736</v>
      </c>
      <c r="D5708" s="418" t="s">
        <v>339</v>
      </c>
      <c r="E5708" s="420">
        <v>284</v>
      </c>
      <c r="F5708" s="413">
        <v>111.01</v>
      </c>
      <c r="G5708" s="414">
        <f t="shared" si="178"/>
        <v>2.5583280785514817</v>
      </c>
      <c r="H5708" s="415">
        <f t="shared" si="179"/>
        <v>2.5583280785514817</v>
      </c>
    </row>
    <row r="5709" spans="1:8" ht="15" hidden="1" thickBot="1">
      <c r="A5709" s="409">
        <v>202203</v>
      </c>
      <c r="B5709" s="416" t="s">
        <v>1779</v>
      </c>
      <c r="C5709" s="417" t="s">
        <v>1736</v>
      </c>
      <c r="D5709" s="418" t="s">
        <v>339</v>
      </c>
      <c r="E5709" s="420">
        <v>258</v>
      </c>
      <c r="F5709" s="413">
        <v>111.01</v>
      </c>
      <c r="G5709" s="414">
        <f t="shared" si="178"/>
        <v>2.3241149445995855</v>
      </c>
      <c r="H5709" s="415">
        <f t="shared" si="179"/>
        <v>2.3241149445995855</v>
      </c>
    </row>
    <row r="5710" spans="1:8" ht="15" hidden="1" thickBot="1">
      <c r="A5710" s="409">
        <v>202203</v>
      </c>
      <c r="B5710" s="416" t="s">
        <v>1780</v>
      </c>
      <c r="C5710" s="417" t="s">
        <v>1736</v>
      </c>
      <c r="D5710" s="418" t="s">
        <v>337</v>
      </c>
      <c r="E5710" s="420">
        <v>63911</v>
      </c>
      <c r="F5710" s="413">
        <v>111.01</v>
      </c>
      <c r="G5710" s="414">
        <f t="shared" si="178"/>
        <v>575.72290784613995</v>
      </c>
      <c r="H5710" s="415">
        <f t="shared" si="179"/>
        <v>2.8786145392306999</v>
      </c>
    </row>
    <row r="5711" spans="1:8" ht="15" hidden="1" thickBot="1">
      <c r="A5711" s="409">
        <v>202203</v>
      </c>
      <c r="B5711" s="416" t="s">
        <v>1781</v>
      </c>
      <c r="C5711" s="417" t="s">
        <v>1736</v>
      </c>
      <c r="D5711" s="418" t="s">
        <v>339</v>
      </c>
      <c r="E5711" s="420">
        <v>319</v>
      </c>
      <c r="F5711" s="413">
        <v>111.01</v>
      </c>
      <c r="G5711" s="414">
        <f t="shared" si="178"/>
        <v>2.8736149896405729</v>
      </c>
      <c r="H5711" s="415">
        <f t="shared" si="179"/>
        <v>2.8736149896405729</v>
      </c>
    </row>
    <row r="5712" spans="1:8" ht="15" hidden="1" thickBot="1">
      <c r="A5712" s="409">
        <v>202203</v>
      </c>
      <c r="B5712" s="416" t="s">
        <v>1782</v>
      </c>
      <c r="C5712" s="417" t="s">
        <v>1736</v>
      </c>
      <c r="D5712" s="418" t="s">
        <v>337</v>
      </c>
      <c r="E5712" s="420">
        <v>33000</v>
      </c>
      <c r="F5712" s="413">
        <v>111.01</v>
      </c>
      <c r="G5712" s="414">
        <f t="shared" si="178"/>
        <v>297.27051616971443</v>
      </c>
      <c r="H5712" s="415">
        <f t="shared" si="179"/>
        <v>1.486352580848572</v>
      </c>
    </row>
    <row r="5713" spans="1:8" ht="15" hidden="1" thickBot="1">
      <c r="A5713" s="409">
        <v>202203</v>
      </c>
      <c r="B5713" s="416" t="s">
        <v>1783</v>
      </c>
      <c r="C5713" s="417" t="s">
        <v>1736</v>
      </c>
      <c r="D5713" s="418" t="s">
        <v>337</v>
      </c>
      <c r="E5713" s="420">
        <v>43122</v>
      </c>
      <c r="F5713" s="413">
        <v>111.01</v>
      </c>
      <c r="G5713" s="414">
        <f t="shared" si="178"/>
        <v>388.45149085667958</v>
      </c>
      <c r="H5713" s="415">
        <f t="shared" si="179"/>
        <v>1.9422574542833979</v>
      </c>
    </row>
    <row r="5714" spans="1:8" ht="15" hidden="1" thickBot="1">
      <c r="A5714" s="409">
        <v>202203</v>
      </c>
      <c r="B5714" s="416" t="s">
        <v>1784</v>
      </c>
      <c r="C5714" s="410" t="s">
        <v>1736</v>
      </c>
      <c r="D5714" s="418" t="s">
        <v>337</v>
      </c>
      <c r="E5714" s="420">
        <v>47201</v>
      </c>
      <c r="F5714" s="413">
        <v>111.01</v>
      </c>
      <c r="G5714" s="414">
        <f t="shared" si="178"/>
        <v>425.19592829474823</v>
      </c>
      <c r="H5714" s="415">
        <f t="shared" si="179"/>
        <v>2.1259796414737413</v>
      </c>
    </row>
    <row r="5715" spans="1:8" ht="15" hidden="1" thickBot="1">
      <c r="A5715" s="409">
        <v>202203</v>
      </c>
      <c r="B5715" s="416" t="s">
        <v>1785</v>
      </c>
      <c r="C5715" s="417" t="s">
        <v>1736</v>
      </c>
      <c r="D5715" s="418" t="s">
        <v>337</v>
      </c>
      <c r="E5715" s="420">
        <v>43122</v>
      </c>
      <c r="F5715" s="413">
        <v>111.01</v>
      </c>
      <c r="G5715" s="414">
        <f t="shared" si="178"/>
        <v>388.45149085667958</v>
      </c>
      <c r="H5715" s="415">
        <f t="shared" si="179"/>
        <v>1.9422574542833979</v>
      </c>
    </row>
    <row r="5716" spans="1:8" ht="15" hidden="1" thickBot="1">
      <c r="A5716" s="409">
        <v>202203</v>
      </c>
      <c r="B5716" s="416" t="s">
        <v>1786</v>
      </c>
      <c r="C5716" s="417" t="s">
        <v>1736</v>
      </c>
      <c r="D5716" s="418" t="s">
        <v>339</v>
      </c>
      <c r="E5716" s="420">
        <v>216</v>
      </c>
      <c r="F5716" s="413">
        <v>111.01</v>
      </c>
      <c r="G5716" s="414">
        <f t="shared" si="178"/>
        <v>1.9457706512926762</v>
      </c>
      <c r="H5716" s="415">
        <f t="shared" si="179"/>
        <v>1.9457706512926762</v>
      </c>
    </row>
    <row r="5717" spans="1:8" ht="15" hidden="1" thickBot="1">
      <c r="A5717" s="409">
        <v>202203</v>
      </c>
      <c r="B5717" s="416" t="s">
        <v>1787</v>
      </c>
      <c r="C5717" s="417" t="s">
        <v>1736</v>
      </c>
      <c r="D5717" s="418" t="s">
        <v>337</v>
      </c>
      <c r="E5717" s="420">
        <v>43044</v>
      </c>
      <c r="F5717" s="413">
        <v>111.01</v>
      </c>
      <c r="G5717" s="414">
        <f t="shared" si="178"/>
        <v>387.74885145482386</v>
      </c>
      <c r="H5717" s="415">
        <f t="shared" si="179"/>
        <v>1.9387442572741194</v>
      </c>
    </row>
    <row r="5718" spans="1:8" ht="15" hidden="1" thickBot="1">
      <c r="A5718" s="409">
        <v>202203</v>
      </c>
      <c r="B5718" s="416" t="s">
        <v>1788</v>
      </c>
      <c r="C5718" s="417" t="s">
        <v>1736</v>
      </c>
      <c r="D5718" s="418" t="s">
        <v>337</v>
      </c>
      <c r="E5718" s="420">
        <v>25712</v>
      </c>
      <c r="F5718" s="413">
        <v>111.01</v>
      </c>
      <c r="G5718" s="414">
        <f t="shared" si="178"/>
        <v>231.61877308350597</v>
      </c>
      <c r="H5718" s="415">
        <f t="shared" si="179"/>
        <v>1.1580938654175299</v>
      </c>
    </row>
    <row r="5719" spans="1:8" ht="15" hidden="1" thickBot="1">
      <c r="A5719" s="409">
        <v>202203</v>
      </c>
      <c r="B5719" s="416" t="s">
        <v>1789</v>
      </c>
      <c r="C5719" s="417" t="s">
        <v>1736</v>
      </c>
      <c r="D5719" s="418" t="s">
        <v>337</v>
      </c>
      <c r="E5719" s="420">
        <v>41976</v>
      </c>
      <c r="F5719" s="413">
        <v>111.01</v>
      </c>
      <c r="G5719" s="414">
        <f t="shared" si="178"/>
        <v>378.12809656787675</v>
      </c>
      <c r="H5719" s="415">
        <f t="shared" si="179"/>
        <v>1.8906404828393837</v>
      </c>
    </row>
    <row r="5720" spans="1:8" ht="15" hidden="1" thickBot="1">
      <c r="A5720" s="409">
        <v>202203</v>
      </c>
      <c r="B5720" s="416" t="s">
        <v>1790</v>
      </c>
      <c r="C5720" s="417" t="s">
        <v>1736</v>
      </c>
      <c r="D5720" s="418" t="s">
        <v>339</v>
      </c>
      <c r="E5720" s="420">
        <v>210</v>
      </c>
      <c r="F5720" s="413">
        <v>111.01</v>
      </c>
      <c r="G5720" s="414">
        <f t="shared" si="178"/>
        <v>1.8917214665345463</v>
      </c>
      <c r="H5720" s="415">
        <f t="shared" si="179"/>
        <v>1.8917214665345463</v>
      </c>
    </row>
    <row r="5721" spans="1:8" ht="15" hidden="1" thickBot="1">
      <c r="A5721" s="409">
        <v>202203</v>
      </c>
      <c r="B5721" s="416" t="s">
        <v>1791</v>
      </c>
      <c r="C5721" s="417" t="s">
        <v>1736</v>
      </c>
      <c r="D5721" s="418" t="s">
        <v>337</v>
      </c>
      <c r="E5721" s="420">
        <v>45617</v>
      </c>
      <c r="F5721" s="413">
        <v>111.01</v>
      </c>
      <c r="G5721" s="414">
        <f t="shared" si="178"/>
        <v>410.92694351860189</v>
      </c>
      <c r="H5721" s="415">
        <f t="shared" si="179"/>
        <v>2.0546347175930095</v>
      </c>
    </row>
    <row r="5722" spans="1:8" ht="15" hidden="1" thickBot="1">
      <c r="A5722" s="409">
        <v>202203</v>
      </c>
      <c r="B5722" s="416" t="s">
        <v>1792</v>
      </c>
      <c r="C5722" s="417" t="s">
        <v>1736</v>
      </c>
      <c r="D5722" s="418" t="s">
        <v>339</v>
      </c>
      <c r="E5722" s="420">
        <v>228</v>
      </c>
      <c r="F5722" s="413">
        <v>111.01</v>
      </c>
      <c r="G5722" s="414">
        <f t="shared" si="178"/>
        <v>2.0538690208089361</v>
      </c>
      <c r="H5722" s="415">
        <f t="shared" si="179"/>
        <v>2.0538690208089361</v>
      </c>
    </row>
    <row r="5723" spans="1:8" ht="15" hidden="1" thickBot="1">
      <c r="A5723" s="409">
        <v>202203</v>
      </c>
      <c r="B5723" s="416" t="s">
        <v>1793</v>
      </c>
      <c r="C5723" s="417" t="s">
        <v>1736</v>
      </c>
      <c r="D5723" s="418" t="s">
        <v>337</v>
      </c>
      <c r="E5723" s="420">
        <v>43470</v>
      </c>
      <c r="F5723" s="413">
        <v>111.01</v>
      </c>
      <c r="G5723" s="414">
        <f t="shared" si="178"/>
        <v>391.58634357265112</v>
      </c>
      <c r="H5723" s="415">
        <f t="shared" si="179"/>
        <v>1.9579317178632556</v>
      </c>
    </row>
    <row r="5724" spans="1:8" ht="15" hidden="1" thickBot="1">
      <c r="A5724" s="409">
        <v>202203</v>
      </c>
      <c r="B5724" s="416" t="s">
        <v>1794</v>
      </c>
      <c r="C5724" s="417" t="s">
        <v>1736</v>
      </c>
      <c r="D5724" s="418" t="s">
        <v>339</v>
      </c>
      <c r="E5724" s="420">
        <v>217</v>
      </c>
      <c r="F5724" s="413">
        <v>111.01</v>
      </c>
      <c r="G5724" s="414">
        <f t="shared" si="178"/>
        <v>1.9547788487523645</v>
      </c>
      <c r="H5724" s="415">
        <f t="shared" si="179"/>
        <v>1.9547788487523645</v>
      </c>
    </row>
    <row r="5725" spans="1:8" ht="15" hidden="1" thickBot="1">
      <c r="A5725" s="409">
        <v>202203</v>
      </c>
      <c r="B5725" s="416" t="s">
        <v>1795</v>
      </c>
      <c r="C5725" s="417" t="s">
        <v>1736</v>
      </c>
      <c r="D5725" s="418" t="s">
        <v>337</v>
      </c>
      <c r="E5725" s="420">
        <v>10664</v>
      </c>
      <c r="F5725" s="413">
        <v>111.01</v>
      </c>
      <c r="G5725" s="414">
        <f t="shared" si="178"/>
        <v>96.063417710116198</v>
      </c>
      <c r="H5725" s="415">
        <f t="shared" si="179"/>
        <v>0.48031708855058097</v>
      </c>
    </row>
    <row r="5726" spans="1:8" ht="15" hidden="1" thickBot="1">
      <c r="A5726" s="409">
        <v>202203</v>
      </c>
      <c r="B5726" s="416" t="s">
        <v>1796</v>
      </c>
      <c r="C5726" s="417" t="s">
        <v>1736</v>
      </c>
      <c r="D5726" s="418" t="s">
        <v>339</v>
      </c>
      <c r="E5726" s="420">
        <v>53.31</v>
      </c>
      <c r="F5726" s="413">
        <v>111.01</v>
      </c>
      <c r="G5726" s="414">
        <f t="shared" si="178"/>
        <v>0.48022700657598416</v>
      </c>
      <c r="H5726" s="415">
        <f t="shared" si="179"/>
        <v>0.48022700657598416</v>
      </c>
    </row>
    <row r="5727" spans="1:8" ht="15" hidden="1" thickBot="1">
      <c r="A5727" s="409">
        <v>202203</v>
      </c>
      <c r="B5727" s="416" t="s">
        <v>1797</v>
      </c>
      <c r="C5727" s="417" t="s">
        <v>1736</v>
      </c>
      <c r="D5727" s="418" t="s">
        <v>337</v>
      </c>
      <c r="E5727" s="420">
        <v>40518</v>
      </c>
      <c r="F5727" s="413">
        <v>111.01</v>
      </c>
      <c r="G5727" s="414">
        <f t="shared" si="178"/>
        <v>364.99414467165121</v>
      </c>
      <c r="H5727" s="415">
        <f t="shared" si="179"/>
        <v>1.8249707233582562</v>
      </c>
    </row>
    <row r="5728" spans="1:8" ht="15" hidden="1" thickBot="1">
      <c r="A5728" s="409">
        <v>202203</v>
      </c>
      <c r="B5728" s="416" t="s">
        <v>1798</v>
      </c>
      <c r="C5728" s="417" t="s">
        <v>1736</v>
      </c>
      <c r="D5728" s="418" t="s">
        <v>339</v>
      </c>
      <c r="E5728" s="420">
        <v>203</v>
      </c>
      <c r="F5728" s="413">
        <v>111.01</v>
      </c>
      <c r="G5728" s="414">
        <f t="shared" si="178"/>
        <v>1.8286640843167281</v>
      </c>
      <c r="H5728" s="415">
        <f t="shared" si="179"/>
        <v>1.8286640843167281</v>
      </c>
    </row>
    <row r="5729" spans="1:8" ht="15" hidden="1" thickBot="1">
      <c r="A5729" s="409">
        <v>202203</v>
      </c>
      <c r="B5729" s="416" t="s">
        <v>1799</v>
      </c>
      <c r="C5729" s="417" t="s">
        <v>1736</v>
      </c>
      <c r="D5729" s="418" t="s">
        <v>337</v>
      </c>
      <c r="E5729" s="420">
        <v>75931</v>
      </c>
      <c r="F5729" s="413">
        <v>111.01</v>
      </c>
      <c r="G5729" s="414">
        <f t="shared" si="178"/>
        <v>684.00144131159357</v>
      </c>
      <c r="H5729" s="415">
        <f t="shared" si="179"/>
        <v>3.4200072065579676</v>
      </c>
    </row>
    <row r="5730" spans="1:8" ht="15" hidden="1" thickBot="1">
      <c r="A5730" s="409">
        <v>202203</v>
      </c>
      <c r="B5730" s="416" t="s">
        <v>1800</v>
      </c>
      <c r="C5730" s="417" t="s">
        <v>1736</v>
      </c>
      <c r="D5730" s="418" t="s">
        <v>339</v>
      </c>
      <c r="E5730" s="420">
        <v>380</v>
      </c>
      <c r="F5730" s="413">
        <v>111.01</v>
      </c>
      <c r="G5730" s="414">
        <f t="shared" si="178"/>
        <v>3.42311503468156</v>
      </c>
      <c r="H5730" s="415">
        <f t="shared" si="179"/>
        <v>3.42311503468156</v>
      </c>
    </row>
    <row r="5731" spans="1:8" ht="15" hidden="1" thickBot="1">
      <c r="A5731" s="409">
        <v>202203</v>
      </c>
      <c r="B5731" s="416" t="s">
        <v>1801</v>
      </c>
      <c r="C5731" s="417" t="s">
        <v>1736</v>
      </c>
      <c r="D5731" s="418" t="s">
        <v>337</v>
      </c>
      <c r="E5731" s="420">
        <v>46127</v>
      </c>
      <c r="F5731" s="413">
        <v>111.01</v>
      </c>
      <c r="G5731" s="414">
        <f t="shared" si="178"/>
        <v>415.52112422304293</v>
      </c>
      <c r="H5731" s="415">
        <f t="shared" si="179"/>
        <v>2.0776056211152145</v>
      </c>
    </row>
    <row r="5732" spans="1:8" ht="15" hidden="1" thickBot="1">
      <c r="A5732" s="409">
        <v>202203</v>
      </c>
      <c r="B5732" s="416" t="s">
        <v>1802</v>
      </c>
      <c r="C5732" s="417" t="s">
        <v>1736</v>
      </c>
      <c r="D5732" s="418" t="s">
        <v>337</v>
      </c>
      <c r="E5732" s="420">
        <v>88133</v>
      </c>
      <c r="F5732" s="413">
        <v>111.01</v>
      </c>
      <c r="G5732" s="414">
        <f t="shared" si="178"/>
        <v>793.91946671471032</v>
      </c>
      <c r="H5732" s="415">
        <f t="shared" si="179"/>
        <v>3.9695973335735517</v>
      </c>
    </row>
    <row r="5733" spans="1:8" ht="15" hidden="1" thickBot="1">
      <c r="A5733" s="409">
        <v>202203</v>
      </c>
      <c r="B5733" s="416" t="s">
        <v>1803</v>
      </c>
      <c r="C5733" s="417" t="s">
        <v>1736</v>
      </c>
      <c r="D5733" s="418" t="s">
        <v>337</v>
      </c>
      <c r="E5733" s="420">
        <v>59115</v>
      </c>
      <c r="F5733" s="413">
        <v>111.01</v>
      </c>
      <c r="G5733" s="414">
        <f t="shared" si="178"/>
        <v>532.51959282947485</v>
      </c>
      <c r="H5733" s="415">
        <f t="shared" si="179"/>
        <v>2.6625979641473743</v>
      </c>
    </row>
    <row r="5734" spans="1:8" ht="15" hidden="1" thickBot="1">
      <c r="A5734" s="409">
        <v>202203</v>
      </c>
      <c r="B5734" s="416" t="s">
        <v>1804</v>
      </c>
      <c r="C5734" s="417" t="s">
        <v>1736</v>
      </c>
      <c r="D5734" s="418" t="s">
        <v>337</v>
      </c>
      <c r="E5734" s="420">
        <v>59115</v>
      </c>
      <c r="F5734" s="413">
        <v>111.01</v>
      </c>
      <c r="G5734" s="414">
        <f t="shared" si="178"/>
        <v>532.51959282947485</v>
      </c>
      <c r="H5734" s="415">
        <f t="shared" si="179"/>
        <v>2.6625979641473743</v>
      </c>
    </row>
    <row r="5735" spans="1:8" ht="15" hidden="1" thickBot="1">
      <c r="A5735" s="409">
        <v>202203</v>
      </c>
      <c r="B5735" s="416" t="s">
        <v>1805</v>
      </c>
      <c r="C5735" s="417" t="s">
        <v>1736</v>
      </c>
      <c r="D5735" s="418" t="s">
        <v>339</v>
      </c>
      <c r="E5735" s="420">
        <v>296</v>
      </c>
      <c r="F5735" s="413">
        <v>111.01</v>
      </c>
      <c r="G5735" s="414">
        <f t="shared" si="178"/>
        <v>2.6664264480677415</v>
      </c>
      <c r="H5735" s="415">
        <f t="shared" si="179"/>
        <v>2.6664264480677415</v>
      </c>
    </row>
    <row r="5736" spans="1:8" ht="15" hidden="1" thickBot="1">
      <c r="A5736" s="409">
        <v>202203</v>
      </c>
      <c r="B5736" s="416" t="s">
        <v>1806</v>
      </c>
      <c r="C5736" s="417" t="s">
        <v>1736</v>
      </c>
      <c r="D5736" s="418" t="s">
        <v>339</v>
      </c>
      <c r="E5736" s="420">
        <v>296</v>
      </c>
      <c r="F5736" s="413">
        <v>111.01</v>
      </c>
      <c r="G5736" s="414">
        <f t="shared" si="178"/>
        <v>2.6664264480677415</v>
      </c>
      <c r="H5736" s="415">
        <f t="shared" si="179"/>
        <v>2.6664264480677415</v>
      </c>
    </row>
    <row r="5737" spans="1:8" ht="15" hidden="1" thickBot="1">
      <c r="A5737" s="409">
        <v>202203</v>
      </c>
      <c r="B5737" s="416" t="s">
        <v>1807</v>
      </c>
      <c r="C5737" s="417" t="s">
        <v>1736</v>
      </c>
      <c r="D5737" s="418" t="s">
        <v>337</v>
      </c>
      <c r="E5737" s="420">
        <v>34965</v>
      </c>
      <c r="F5737" s="413">
        <v>111.01</v>
      </c>
      <c r="G5737" s="414">
        <f t="shared" si="178"/>
        <v>314.97162417800195</v>
      </c>
      <c r="H5737" s="415">
        <f t="shared" si="179"/>
        <v>1.5748581208900096</v>
      </c>
    </row>
    <row r="5738" spans="1:8" ht="15" hidden="1" thickBot="1">
      <c r="A5738" s="409">
        <v>202203</v>
      </c>
      <c r="B5738" s="416" t="s">
        <v>1808</v>
      </c>
      <c r="C5738" s="417" t="s">
        <v>1736</v>
      </c>
      <c r="D5738" s="418" t="s">
        <v>339</v>
      </c>
      <c r="E5738" s="420">
        <v>175</v>
      </c>
      <c r="F5738" s="413">
        <v>111.01</v>
      </c>
      <c r="G5738" s="414">
        <f t="shared" si="178"/>
        <v>1.5764345554454553</v>
      </c>
      <c r="H5738" s="415">
        <f t="shared" si="179"/>
        <v>1.5764345554454553</v>
      </c>
    </row>
    <row r="5739" spans="1:8" ht="15" hidden="1" thickBot="1">
      <c r="A5739" s="409">
        <v>202203</v>
      </c>
      <c r="B5739" s="416" t="s">
        <v>1809</v>
      </c>
      <c r="C5739" s="417" t="s">
        <v>1736</v>
      </c>
      <c r="D5739" s="418" t="s">
        <v>337</v>
      </c>
      <c r="E5739" s="420">
        <v>59115</v>
      </c>
      <c r="F5739" s="413">
        <v>111.01</v>
      </c>
      <c r="G5739" s="414">
        <f t="shared" si="178"/>
        <v>532.51959282947485</v>
      </c>
      <c r="H5739" s="415">
        <f t="shared" si="179"/>
        <v>2.6625979641473743</v>
      </c>
    </row>
    <row r="5740" spans="1:8" ht="15" hidden="1" thickBot="1">
      <c r="A5740" s="409">
        <v>202203</v>
      </c>
      <c r="B5740" s="416" t="s">
        <v>1810</v>
      </c>
      <c r="C5740" s="417" t="s">
        <v>1736</v>
      </c>
      <c r="D5740" s="418" t="s">
        <v>337</v>
      </c>
      <c r="E5740" s="420">
        <v>59115</v>
      </c>
      <c r="F5740" s="413">
        <v>111.01</v>
      </c>
      <c r="G5740" s="414">
        <f t="shared" si="178"/>
        <v>532.51959282947485</v>
      </c>
      <c r="H5740" s="415">
        <f t="shared" si="179"/>
        <v>2.6625979641473743</v>
      </c>
    </row>
    <row r="5741" spans="1:8" ht="15" hidden="1" thickBot="1">
      <c r="A5741" s="409">
        <v>202203</v>
      </c>
      <c r="B5741" s="416" t="s">
        <v>1811</v>
      </c>
      <c r="C5741" s="417" t="s">
        <v>1736</v>
      </c>
      <c r="D5741" s="418" t="s">
        <v>339</v>
      </c>
      <c r="E5741" s="420">
        <v>296</v>
      </c>
      <c r="F5741" s="413">
        <v>111.01</v>
      </c>
      <c r="G5741" s="414">
        <f t="shared" si="178"/>
        <v>2.6664264480677415</v>
      </c>
      <c r="H5741" s="415">
        <f t="shared" si="179"/>
        <v>2.6664264480677415</v>
      </c>
    </row>
    <row r="5742" spans="1:8" ht="15" hidden="1" thickBot="1">
      <c r="A5742" s="409">
        <v>202203</v>
      </c>
      <c r="B5742" s="416" t="s">
        <v>1812</v>
      </c>
      <c r="C5742" s="417" t="s">
        <v>1736</v>
      </c>
      <c r="D5742" s="418" t="s">
        <v>337</v>
      </c>
      <c r="E5742" s="420">
        <v>80985</v>
      </c>
      <c r="F5742" s="413">
        <v>111.01</v>
      </c>
      <c r="G5742" s="414">
        <f t="shared" si="178"/>
        <v>729.52887127285828</v>
      </c>
      <c r="H5742" s="415">
        <f t="shared" si="179"/>
        <v>3.6476443563642915</v>
      </c>
    </row>
    <row r="5743" spans="1:8" ht="15" hidden="1" thickBot="1">
      <c r="A5743" s="409">
        <v>202203</v>
      </c>
      <c r="B5743" s="416" t="s">
        <v>1813</v>
      </c>
      <c r="C5743" s="417" t="s">
        <v>1736</v>
      </c>
      <c r="D5743" s="418" t="s">
        <v>339</v>
      </c>
      <c r="E5743" s="420">
        <v>405</v>
      </c>
      <c r="F5743" s="413">
        <v>111.01</v>
      </c>
      <c r="G5743" s="414">
        <f t="shared" si="178"/>
        <v>3.6483199711737679</v>
      </c>
      <c r="H5743" s="415">
        <f t="shared" si="179"/>
        <v>3.6483199711737679</v>
      </c>
    </row>
    <row r="5744" spans="1:8" ht="15" hidden="1" thickBot="1">
      <c r="A5744" s="409">
        <v>202203</v>
      </c>
      <c r="B5744" s="416" t="s">
        <v>1814</v>
      </c>
      <c r="C5744" s="417" t="s">
        <v>1736</v>
      </c>
      <c r="D5744" s="418" t="s">
        <v>337</v>
      </c>
      <c r="E5744" s="420">
        <v>94820</v>
      </c>
      <c r="F5744" s="413">
        <v>111.01</v>
      </c>
      <c r="G5744" s="414">
        <f t="shared" si="178"/>
        <v>854.15728312764611</v>
      </c>
      <c r="H5744" s="415">
        <f t="shared" si="179"/>
        <v>4.2707864156382307</v>
      </c>
    </row>
    <row r="5745" spans="1:8" ht="15" hidden="1" thickBot="1">
      <c r="A5745" s="409">
        <v>202203</v>
      </c>
      <c r="B5745" s="416" t="s">
        <v>1815</v>
      </c>
      <c r="C5745" s="417" t="s">
        <v>1736</v>
      </c>
      <c r="D5745" s="418" t="s">
        <v>339</v>
      </c>
      <c r="E5745" s="420">
        <v>474</v>
      </c>
      <c r="F5745" s="413">
        <v>111.01</v>
      </c>
      <c r="G5745" s="414">
        <f t="shared" si="178"/>
        <v>4.2698855958922621</v>
      </c>
      <c r="H5745" s="415">
        <f t="shared" si="179"/>
        <v>4.2698855958922621</v>
      </c>
    </row>
    <row r="5746" spans="1:8" ht="15" hidden="1" thickBot="1">
      <c r="A5746" s="409">
        <v>202203</v>
      </c>
      <c r="B5746" s="416" t="s">
        <v>1816</v>
      </c>
      <c r="C5746" s="417" t="s">
        <v>1736</v>
      </c>
      <c r="D5746" s="418" t="s">
        <v>337</v>
      </c>
      <c r="E5746" s="420">
        <v>38450</v>
      </c>
      <c r="F5746" s="413">
        <v>111.01</v>
      </c>
      <c r="G5746" s="414">
        <f t="shared" si="178"/>
        <v>346.36519232501576</v>
      </c>
      <c r="H5746" s="415">
        <f t="shared" si="179"/>
        <v>1.7318259616250788</v>
      </c>
    </row>
    <row r="5747" spans="1:8" ht="15" hidden="1" thickBot="1">
      <c r="A5747" s="409">
        <v>202203</v>
      </c>
      <c r="B5747" s="416" t="s">
        <v>1817</v>
      </c>
      <c r="C5747" s="417" t="s">
        <v>1736</v>
      </c>
      <c r="D5747" s="418" t="s">
        <v>374</v>
      </c>
      <c r="E5747" s="420">
        <v>599.45000000000005</v>
      </c>
      <c r="F5747" s="413">
        <v>111.01</v>
      </c>
      <c r="G5747" s="414">
        <f t="shared" si="178"/>
        <v>5.3999639672101614</v>
      </c>
      <c r="H5747" s="415" t="str">
        <f t="shared" si="179"/>
        <v>VER</v>
      </c>
    </row>
    <row r="5748" spans="1:8" ht="15" hidden="1" thickBot="1">
      <c r="A5748" s="409">
        <v>202203</v>
      </c>
      <c r="B5748" s="416" t="s">
        <v>1818</v>
      </c>
      <c r="C5748" s="417" t="s">
        <v>1736</v>
      </c>
      <c r="D5748" s="418" t="s">
        <v>337</v>
      </c>
      <c r="E5748" s="420">
        <v>43516</v>
      </c>
      <c r="F5748" s="413">
        <v>111.01</v>
      </c>
      <c r="G5748" s="414">
        <f t="shared" si="178"/>
        <v>392.00072065579678</v>
      </c>
      <c r="H5748" s="415">
        <f t="shared" si="179"/>
        <v>1.9600036032789838</v>
      </c>
    </row>
    <row r="5749" spans="1:8" ht="15" hidden="1" thickBot="1">
      <c r="A5749" s="409">
        <v>202203</v>
      </c>
      <c r="B5749" s="416" t="s">
        <v>1819</v>
      </c>
      <c r="C5749" s="417" t="s">
        <v>1736</v>
      </c>
      <c r="D5749" s="418" t="s">
        <v>339</v>
      </c>
      <c r="E5749" s="420">
        <v>218</v>
      </c>
      <c r="F5749" s="413">
        <v>111.01</v>
      </c>
      <c r="G5749" s="414">
        <f t="shared" si="178"/>
        <v>1.9637870462120528</v>
      </c>
      <c r="H5749" s="415">
        <f t="shared" si="179"/>
        <v>1.9637870462120528</v>
      </c>
    </row>
    <row r="5750" spans="1:8" ht="15" hidden="1" thickBot="1">
      <c r="A5750" s="409">
        <v>202203</v>
      </c>
      <c r="B5750" s="416" t="s">
        <v>1820</v>
      </c>
      <c r="C5750" s="417" t="s">
        <v>1736</v>
      </c>
      <c r="D5750" s="418" t="s">
        <v>337</v>
      </c>
      <c r="E5750" s="420">
        <v>43516</v>
      </c>
      <c r="F5750" s="413">
        <v>111.01</v>
      </c>
      <c r="G5750" s="414">
        <f t="shared" si="178"/>
        <v>392.00072065579678</v>
      </c>
      <c r="H5750" s="415">
        <f t="shared" si="179"/>
        <v>1.9600036032789838</v>
      </c>
    </row>
    <row r="5751" spans="1:8" ht="15" hidden="1" thickBot="1">
      <c r="A5751" s="409">
        <v>202203</v>
      </c>
      <c r="B5751" s="416" t="s">
        <v>1821</v>
      </c>
      <c r="C5751" s="417" t="s">
        <v>1736</v>
      </c>
      <c r="D5751" s="418" t="s">
        <v>337</v>
      </c>
      <c r="E5751" s="420">
        <v>43516</v>
      </c>
      <c r="F5751" s="413">
        <v>111.01</v>
      </c>
      <c r="G5751" s="414">
        <f t="shared" si="178"/>
        <v>392.00072065579678</v>
      </c>
      <c r="H5751" s="415">
        <f t="shared" si="179"/>
        <v>1.9600036032789838</v>
      </c>
    </row>
    <row r="5752" spans="1:8" ht="15" hidden="1" thickBot="1">
      <c r="A5752" s="409">
        <v>202203</v>
      </c>
      <c r="B5752" s="416" t="s">
        <v>1822</v>
      </c>
      <c r="C5752" s="417" t="s">
        <v>1736</v>
      </c>
      <c r="D5752" s="418" t="s">
        <v>337</v>
      </c>
      <c r="E5752" s="420">
        <v>45126</v>
      </c>
      <c r="F5752" s="413">
        <v>111.01</v>
      </c>
      <c r="G5752" s="414">
        <f t="shared" si="178"/>
        <v>406.50391856589493</v>
      </c>
      <c r="H5752" s="415">
        <f t="shared" si="179"/>
        <v>2.0325195928294746</v>
      </c>
    </row>
    <row r="5753" spans="1:8" ht="15" hidden="1" thickBot="1">
      <c r="A5753" s="409">
        <v>202203</v>
      </c>
      <c r="B5753" s="416" t="s">
        <v>1823</v>
      </c>
      <c r="C5753" s="417" t="s">
        <v>1736</v>
      </c>
      <c r="D5753" s="418" t="s">
        <v>339</v>
      </c>
      <c r="E5753" s="420">
        <v>226</v>
      </c>
      <c r="F5753" s="413">
        <v>111.01</v>
      </c>
      <c r="G5753" s="414">
        <f t="shared" si="178"/>
        <v>2.0358526258895595</v>
      </c>
      <c r="H5753" s="415">
        <f t="shared" si="179"/>
        <v>2.0358526258895595</v>
      </c>
    </row>
    <row r="5754" spans="1:8" ht="15" hidden="1" thickBot="1">
      <c r="A5754" s="409">
        <v>202203</v>
      </c>
      <c r="B5754" s="416" t="s">
        <v>1824</v>
      </c>
      <c r="C5754" s="417" t="s">
        <v>1736</v>
      </c>
      <c r="D5754" s="418" t="s">
        <v>337</v>
      </c>
      <c r="E5754" s="420">
        <v>32847.79</v>
      </c>
      <c r="F5754" s="413">
        <v>111.01</v>
      </c>
      <c r="G5754" s="414">
        <f t="shared" si="178"/>
        <v>295.89937843437525</v>
      </c>
      <c r="H5754" s="415">
        <f t="shared" si="179"/>
        <v>1.4794968921718763</v>
      </c>
    </row>
    <row r="5755" spans="1:8" ht="15" hidden="1" thickBot="1">
      <c r="A5755" s="409">
        <v>202203</v>
      </c>
      <c r="B5755" s="416" t="s">
        <v>1825</v>
      </c>
      <c r="C5755" s="417" t="s">
        <v>1736</v>
      </c>
      <c r="D5755" s="418" t="s">
        <v>339</v>
      </c>
      <c r="E5755" s="420">
        <v>164</v>
      </c>
      <c r="F5755" s="413">
        <v>111.01</v>
      </c>
      <c r="G5755" s="414">
        <f t="shared" si="178"/>
        <v>1.4773443833888837</v>
      </c>
      <c r="H5755" s="415">
        <f t="shared" si="179"/>
        <v>1.4773443833888837</v>
      </c>
    </row>
    <row r="5756" spans="1:8" ht="15" hidden="1" thickBot="1">
      <c r="A5756" s="409">
        <v>202203</v>
      </c>
      <c r="B5756" s="416" t="s">
        <v>1826</v>
      </c>
      <c r="C5756" s="417" t="s">
        <v>1736</v>
      </c>
      <c r="D5756" s="418" t="s">
        <v>337</v>
      </c>
      <c r="E5756" s="420">
        <v>45135</v>
      </c>
      <c r="F5756" s="413">
        <v>111.01</v>
      </c>
      <c r="G5756" s="414">
        <f t="shared" si="178"/>
        <v>406.58499234303213</v>
      </c>
      <c r="H5756" s="415">
        <f t="shared" si="179"/>
        <v>2.0329249617151608</v>
      </c>
    </row>
    <row r="5757" spans="1:8" ht="15" hidden="1" thickBot="1">
      <c r="A5757" s="409">
        <v>202203</v>
      </c>
      <c r="B5757" s="416" t="s">
        <v>1827</v>
      </c>
      <c r="C5757" s="417" t="s">
        <v>1736</v>
      </c>
      <c r="D5757" s="418" t="s">
        <v>339</v>
      </c>
      <c r="E5757" s="420">
        <v>226</v>
      </c>
      <c r="F5757" s="413">
        <v>111.01</v>
      </c>
      <c r="G5757" s="414">
        <f t="shared" si="178"/>
        <v>2.0358526258895595</v>
      </c>
      <c r="H5757" s="415">
        <f t="shared" si="179"/>
        <v>2.0358526258895595</v>
      </c>
    </row>
    <row r="5758" spans="1:8" ht="15" hidden="1" thickBot="1">
      <c r="A5758" s="409">
        <v>202203</v>
      </c>
      <c r="B5758" s="416" t="s">
        <v>1828</v>
      </c>
      <c r="C5758" s="417" t="s">
        <v>1736</v>
      </c>
      <c r="D5758" s="418" t="s">
        <v>337</v>
      </c>
      <c r="E5758" s="420">
        <v>43516</v>
      </c>
      <c r="F5758" s="413">
        <v>111.01</v>
      </c>
      <c r="G5758" s="414">
        <f t="shared" si="178"/>
        <v>392.00072065579678</v>
      </c>
      <c r="H5758" s="415">
        <f t="shared" si="179"/>
        <v>1.9600036032789838</v>
      </c>
    </row>
    <row r="5759" spans="1:8" ht="15" hidden="1" thickBot="1">
      <c r="A5759" s="409">
        <v>202203</v>
      </c>
      <c r="B5759" s="416" t="s">
        <v>1829</v>
      </c>
      <c r="C5759" s="417" t="s">
        <v>1736</v>
      </c>
      <c r="D5759" s="418" t="s">
        <v>339</v>
      </c>
      <c r="E5759" s="420">
        <v>218</v>
      </c>
      <c r="F5759" s="413">
        <v>111.01</v>
      </c>
      <c r="G5759" s="414">
        <f t="shared" si="178"/>
        <v>1.9637870462120528</v>
      </c>
      <c r="H5759" s="415">
        <f t="shared" si="179"/>
        <v>1.9637870462120528</v>
      </c>
    </row>
    <row r="5760" spans="1:8" ht="15" hidden="1" thickBot="1">
      <c r="A5760" s="409">
        <v>202203</v>
      </c>
      <c r="B5760" s="416" t="s">
        <v>1830</v>
      </c>
      <c r="C5760" s="417" t="s">
        <v>1736</v>
      </c>
      <c r="D5760" s="418" t="s">
        <v>337</v>
      </c>
      <c r="E5760" s="420">
        <v>45126</v>
      </c>
      <c r="F5760" s="413">
        <v>111.01</v>
      </c>
      <c r="G5760" s="414">
        <f t="shared" si="178"/>
        <v>406.50391856589493</v>
      </c>
      <c r="H5760" s="415">
        <f t="shared" si="179"/>
        <v>2.0325195928294746</v>
      </c>
    </row>
    <row r="5761" spans="1:8" ht="15" hidden="1" thickBot="1">
      <c r="A5761" s="409">
        <v>202203</v>
      </c>
      <c r="B5761" s="416" t="s">
        <v>1831</v>
      </c>
      <c r="C5761" s="417" t="s">
        <v>1736</v>
      </c>
      <c r="D5761" s="418" t="s">
        <v>339</v>
      </c>
      <c r="E5761" s="420">
        <v>226</v>
      </c>
      <c r="F5761" s="413">
        <v>111.01</v>
      </c>
      <c r="G5761" s="414">
        <f t="shared" si="178"/>
        <v>2.0358526258895595</v>
      </c>
      <c r="H5761" s="415">
        <f t="shared" si="179"/>
        <v>2.0358526258895595</v>
      </c>
    </row>
    <row r="5762" spans="1:8" ht="15" hidden="1" thickBot="1">
      <c r="A5762" s="409">
        <v>202203</v>
      </c>
      <c r="B5762" s="416" t="s">
        <v>1832</v>
      </c>
      <c r="C5762" s="417" t="s">
        <v>1736</v>
      </c>
      <c r="D5762" s="418" t="s">
        <v>337</v>
      </c>
      <c r="E5762" s="420">
        <v>66434</v>
      </c>
      <c r="F5762" s="413">
        <v>111.01</v>
      </c>
      <c r="G5762" s="414">
        <f t="shared" ref="G5762:G5825" si="180">+E5762/F5762</f>
        <v>598.45059003693359</v>
      </c>
      <c r="H5762" s="415">
        <f t="shared" ref="H5762:H5825" si="181">IF(D5762="TB",G5762/200,IF(D5762="LT",G5762,"VER"))</f>
        <v>2.992252950184668</v>
      </c>
    </row>
    <row r="5763" spans="1:8" ht="15" hidden="1" thickBot="1">
      <c r="A5763" s="409">
        <v>202203</v>
      </c>
      <c r="B5763" s="416" t="s">
        <v>1833</v>
      </c>
      <c r="C5763" s="417" t="s">
        <v>1736</v>
      </c>
      <c r="D5763" s="418" t="s">
        <v>339</v>
      </c>
      <c r="E5763" s="420">
        <v>332</v>
      </c>
      <c r="F5763" s="413">
        <v>111.01</v>
      </c>
      <c r="G5763" s="414">
        <f t="shared" si="180"/>
        <v>2.9907215566165211</v>
      </c>
      <c r="H5763" s="415">
        <f t="shared" si="181"/>
        <v>2.9907215566165211</v>
      </c>
    </row>
    <row r="5764" spans="1:8" ht="15" hidden="1" thickBot="1">
      <c r="A5764" s="409">
        <v>202203</v>
      </c>
      <c r="B5764" s="416" t="s">
        <v>1834</v>
      </c>
      <c r="C5764" s="417" t="s">
        <v>1736</v>
      </c>
      <c r="D5764" s="418" t="s">
        <v>337</v>
      </c>
      <c r="E5764" s="420">
        <v>82912</v>
      </c>
      <c r="F5764" s="413">
        <v>111.01</v>
      </c>
      <c r="G5764" s="414">
        <f t="shared" si="180"/>
        <v>746.88766777767762</v>
      </c>
      <c r="H5764" s="415">
        <f t="shared" si="181"/>
        <v>3.7344383388883879</v>
      </c>
    </row>
    <row r="5765" spans="1:8" ht="15" hidden="1" thickBot="1">
      <c r="A5765" s="409">
        <v>202203</v>
      </c>
      <c r="B5765" s="416" t="s">
        <v>1835</v>
      </c>
      <c r="C5765" s="417" t="s">
        <v>1736</v>
      </c>
      <c r="D5765" s="418" t="s">
        <v>339</v>
      </c>
      <c r="E5765" s="420">
        <v>415</v>
      </c>
      <c r="F5765" s="413">
        <v>111.01</v>
      </c>
      <c r="G5765" s="414">
        <f t="shared" si="180"/>
        <v>3.7384019457706512</v>
      </c>
      <c r="H5765" s="415">
        <f t="shared" si="181"/>
        <v>3.7384019457706512</v>
      </c>
    </row>
    <row r="5766" spans="1:8" ht="15" hidden="1" thickBot="1">
      <c r="A5766" s="409">
        <v>202203</v>
      </c>
      <c r="B5766" s="416" t="s">
        <v>1836</v>
      </c>
      <c r="C5766" s="417" t="s">
        <v>1736</v>
      </c>
      <c r="D5766" s="418" t="s">
        <v>337</v>
      </c>
      <c r="E5766" s="420">
        <v>104698</v>
      </c>
      <c r="F5766" s="413">
        <v>111.01</v>
      </c>
      <c r="G5766" s="414">
        <f t="shared" si="180"/>
        <v>943.14025763444727</v>
      </c>
      <c r="H5766" s="415">
        <f t="shared" si="181"/>
        <v>4.7157012881722364</v>
      </c>
    </row>
    <row r="5767" spans="1:8" ht="15" hidden="1" thickBot="1">
      <c r="A5767" s="409">
        <v>202203</v>
      </c>
      <c r="B5767" s="416" t="s">
        <v>1837</v>
      </c>
      <c r="C5767" s="417" t="s">
        <v>1736</v>
      </c>
      <c r="D5767" s="418" t="s">
        <v>337</v>
      </c>
      <c r="E5767" s="420">
        <v>64747</v>
      </c>
      <c r="F5767" s="413">
        <v>111.01</v>
      </c>
      <c r="G5767" s="414">
        <f t="shared" si="180"/>
        <v>583.25376092243937</v>
      </c>
      <c r="H5767" s="415">
        <f t="shared" si="181"/>
        <v>2.916268804612197</v>
      </c>
    </row>
    <row r="5768" spans="1:8" ht="15" hidden="1" thickBot="1">
      <c r="A5768" s="409">
        <v>202203</v>
      </c>
      <c r="B5768" s="416" t="s">
        <v>1838</v>
      </c>
      <c r="C5768" s="417" t="s">
        <v>1736</v>
      </c>
      <c r="D5768" s="418" t="s">
        <v>339</v>
      </c>
      <c r="E5768" s="420">
        <v>324</v>
      </c>
      <c r="F5768" s="413">
        <v>111.01</v>
      </c>
      <c r="G5768" s="414">
        <f t="shared" si="180"/>
        <v>2.9186559769390144</v>
      </c>
      <c r="H5768" s="415">
        <f t="shared" si="181"/>
        <v>2.9186559769390144</v>
      </c>
    </row>
    <row r="5769" spans="1:8" ht="15" hidden="1" thickBot="1">
      <c r="A5769" s="409">
        <v>202203</v>
      </c>
      <c r="B5769" s="416" t="s">
        <v>1839</v>
      </c>
      <c r="C5769" s="417" t="s">
        <v>1736</v>
      </c>
      <c r="D5769" s="418" t="s">
        <v>337</v>
      </c>
      <c r="E5769" s="420">
        <v>250566</v>
      </c>
      <c r="F5769" s="413">
        <v>111.01</v>
      </c>
      <c r="G5769" s="414">
        <f t="shared" si="180"/>
        <v>2257.1480046842626</v>
      </c>
      <c r="H5769" s="415">
        <f t="shared" si="181"/>
        <v>11.285740023421313</v>
      </c>
    </row>
    <row r="5770" spans="1:8" ht="15" hidden="1" thickBot="1">
      <c r="A5770" s="409">
        <v>202203</v>
      </c>
      <c r="B5770" s="416" t="s">
        <v>1840</v>
      </c>
      <c r="C5770" s="417" t="s">
        <v>1736</v>
      </c>
      <c r="D5770" s="418" t="s">
        <v>337</v>
      </c>
      <c r="E5770" s="420">
        <v>71155</v>
      </c>
      <c r="F5770" s="413">
        <v>111.01</v>
      </c>
      <c r="G5770" s="414">
        <f t="shared" si="180"/>
        <v>640.97829024412215</v>
      </c>
      <c r="H5770" s="415">
        <f t="shared" si="181"/>
        <v>3.2048914512206106</v>
      </c>
    </row>
    <row r="5771" spans="1:8" ht="15" hidden="1" thickBot="1">
      <c r="A5771" s="409">
        <v>202203</v>
      </c>
      <c r="B5771" s="416" t="s">
        <v>1841</v>
      </c>
      <c r="C5771" s="417" t="s">
        <v>1736</v>
      </c>
      <c r="D5771" s="418" t="s">
        <v>337</v>
      </c>
      <c r="E5771" s="420">
        <v>47695</v>
      </c>
      <c r="F5771" s="413">
        <v>111.01</v>
      </c>
      <c r="G5771" s="414">
        <f t="shared" si="180"/>
        <v>429.64597783983425</v>
      </c>
      <c r="H5771" s="415">
        <f t="shared" si="181"/>
        <v>2.1482298891991713</v>
      </c>
    </row>
    <row r="5772" spans="1:8" ht="15" hidden="1" thickBot="1">
      <c r="A5772" s="409">
        <v>202203</v>
      </c>
      <c r="B5772" s="416" t="s">
        <v>1842</v>
      </c>
      <c r="C5772" s="417" t="s">
        <v>1736</v>
      </c>
      <c r="D5772" s="418" t="s">
        <v>339</v>
      </c>
      <c r="E5772" s="420">
        <v>238</v>
      </c>
      <c r="F5772" s="413">
        <v>111.01</v>
      </c>
      <c r="G5772" s="414">
        <f t="shared" si="180"/>
        <v>2.1439509954058193</v>
      </c>
      <c r="H5772" s="415">
        <f t="shared" si="181"/>
        <v>2.1439509954058193</v>
      </c>
    </row>
    <row r="5773" spans="1:8" ht="15" hidden="1" thickBot="1">
      <c r="A5773" s="409">
        <v>202203</v>
      </c>
      <c r="B5773" s="416" t="s">
        <v>1843</v>
      </c>
      <c r="C5773" s="417" t="s">
        <v>1736</v>
      </c>
      <c r="D5773" s="418" t="s">
        <v>337</v>
      </c>
      <c r="E5773" s="420">
        <v>50130</v>
      </c>
      <c r="F5773" s="413">
        <v>111.01</v>
      </c>
      <c r="G5773" s="414">
        <f t="shared" si="180"/>
        <v>451.58093865417527</v>
      </c>
      <c r="H5773" s="415">
        <f t="shared" si="181"/>
        <v>2.2579046932708762</v>
      </c>
    </row>
    <row r="5774" spans="1:8" ht="15" hidden="1" thickBot="1">
      <c r="A5774" s="409">
        <v>202203</v>
      </c>
      <c r="B5774" s="416" t="s">
        <v>1844</v>
      </c>
      <c r="C5774" s="417" t="s">
        <v>1736</v>
      </c>
      <c r="D5774" s="418" t="s">
        <v>339</v>
      </c>
      <c r="E5774" s="420">
        <v>251</v>
      </c>
      <c r="F5774" s="413">
        <v>111.01</v>
      </c>
      <c r="G5774" s="414">
        <f t="shared" si="180"/>
        <v>2.2610575623817675</v>
      </c>
      <c r="H5774" s="415">
        <f t="shared" si="181"/>
        <v>2.2610575623817675</v>
      </c>
    </row>
    <row r="5775" spans="1:8" ht="15" hidden="1" thickBot="1">
      <c r="A5775" s="409">
        <v>202203</v>
      </c>
      <c r="B5775" s="416" t="s">
        <v>1845</v>
      </c>
      <c r="C5775" s="417" t="s">
        <v>1736</v>
      </c>
      <c r="D5775" s="418" t="s">
        <v>337</v>
      </c>
      <c r="E5775" s="420">
        <v>40239</v>
      </c>
      <c r="F5775" s="413">
        <v>111.01</v>
      </c>
      <c r="G5775" s="414">
        <f t="shared" si="180"/>
        <v>362.48085758039815</v>
      </c>
      <c r="H5775" s="415">
        <f t="shared" si="181"/>
        <v>1.8124042879019908</v>
      </c>
    </row>
    <row r="5776" spans="1:8" ht="15" hidden="1" thickBot="1">
      <c r="A5776" s="409">
        <v>202203</v>
      </c>
      <c r="B5776" s="416" t="s">
        <v>1846</v>
      </c>
      <c r="C5776" s="417" t="s">
        <v>1736</v>
      </c>
      <c r="D5776" s="418" t="s">
        <v>339</v>
      </c>
      <c r="E5776" s="420">
        <v>201</v>
      </c>
      <c r="F5776" s="413">
        <v>111.01</v>
      </c>
      <c r="G5776" s="414">
        <f t="shared" si="180"/>
        <v>1.8106476893973515</v>
      </c>
      <c r="H5776" s="415">
        <f t="shared" si="181"/>
        <v>1.8106476893973515</v>
      </c>
    </row>
    <row r="5777" spans="1:8" ht="15" hidden="1" thickBot="1">
      <c r="A5777" s="409">
        <v>202203</v>
      </c>
      <c r="B5777" s="416" t="s">
        <v>1847</v>
      </c>
      <c r="C5777" s="417" t="s">
        <v>1736</v>
      </c>
      <c r="D5777" s="418" t="s">
        <v>339</v>
      </c>
      <c r="E5777" s="420">
        <v>228</v>
      </c>
      <c r="F5777" s="413">
        <v>111.01</v>
      </c>
      <c r="G5777" s="414">
        <f t="shared" si="180"/>
        <v>2.0538690208089361</v>
      </c>
      <c r="H5777" s="415">
        <f t="shared" si="181"/>
        <v>2.0538690208089361</v>
      </c>
    </row>
    <row r="5778" spans="1:8" ht="15" hidden="1" thickBot="1">
      <c r="A5778" s="409">
        <v>202203</v>
      </c>
      <c r="B5778" s="416" t="s">
        <v>1848</v>
      </c>
      <c r="C5778" s="417" t="s">
        <v>1736</v>
      </c>
      <c r="D5778" s="418" t="s">
        <v>337</v>
      </c>
      <c r="E5778" s="420">
        <v>40239</v>
      </c>
      <c r="F5778" s="413">
        <v>111.01</v>
      </c>
      <c r="G5778" s="414">
        <f t="shared" si="180"/>
        <v>362.48085758039815</v>
      </c>
      <c r="H5778" s="415">
        <f t="shared" si="181"/>
        <v>1.8124042879019908</v>
      </c>
    </row>
    <row r="5779" spans="1:8" ht="15" hidden="1" thickBot="1">
      <c r="A5779" s="409">
        <v>202203</v>
      </c>
      <c r="B5779" s="416" t="s">
        <v>1849</v>
      </c>
      <c r="C5779" s="417" t="s">
        <v>1736</v>
      </c>
      <c r="D5779" s="418" t="s">
        <v>339</v>
      </c>
      <c r="E5779" s="420">
        <v>201</v>
      </c>
      <c r="F5779" s="413">
        <v>111.01</v>
      </c>
      <c r="G5779" s="414">
        <f t="shared" si="180"/>
        <v>1.8106476893973515</v>
      </c>
      <c r="H5779" s="415">
        <f t="shared" si="181"/>
        <v>1.8106476893973515</v>
      </c>
    </row>
    <row r="5780" spans="1:8" ht="15" hidden="1" thickBot="1">
      <c r="A5780" s="409">
        <v>202203</v>
      </c>
      <c r="B5780" s="416" t="s">
        <v>1850</v>
      </c>
      <c r="C5780" s="417" t="s">
        <v>1736</v>
      </c>
      <c r="D5780" s="418" t="s">
        <v>337</v>
      </c>
      <c r="E5780" s="420">
        <v>46884</v>
      </c>
      <c r="F5780" s="413">
        <v>111.01</v>
      </c>
      <c r="G5780" s="414">
        <f t="shared" si="180"/>
        <v>422.34032970002698</v>
      </c>
      <c r="H5780" s="415">
        <f t="shared" si="181"/>
        <v>2.111701648500135</v>
      </c>
    </row>
    <row r="5781" spans="1:8" ht="15" hidden="1" thickBot="1">
      <c r="A5781" s="409">
        <v>202203</v>
      </c>
      <c r="B5781" s="416" t="s">
        <v>1851</v>
      </c>
      <c r="C5781" s="417" t="s">
        <v>1736</v>
      </c>
      <c r="D5781" s="418" t="s">
        <v>337</v>
      </c>
      <c r="E5781" s="420">
        <v>23511</v>
      </c>
      <c r="F5781" s="413">
        <v>111.01</v>
      </c>
      <c r="G5781" s="414">
        <f t="shared" si="180"/>
        <v>211.79173047473199</v>
      </c>
      <c r="H5781" s="415">
        <f t="shared" si="181"/>
        <v>1.05895865237366</v>
      </c>
    </row>
    <row r="5782" spans="1:8" ht="15" hidden="1" thickBot="1">
      <c r="A5782" s="409">
        <v>202203</v>
      </c>
      <c r="B5782" s="416" t="s">
        <v>1852</v>
      </c>
      <c r="C5782" s="417" t="s">
        <v>1736</v>
      </c>
      <c r="D5782" s="418" t="s">
        <v>337</v>
      </c>
      <c r="E5782" s="420">
        <v>25741</v>
      </c>
      <c r="F5782" s="413">
        <v>111.01</v>
      </c>
      <c r="G5782" s="414">
        <f t="shared" si="180"/>
        <v>231.88001080983693</v>
      </c>
      <c r="H5782" s="415">
        <f t="shared" si="181"/>
        <v>1.1594000540491847</v>
      </c>
    </row>
    <row r="5783" spans="1:8" ht="15" hidden="1" thickBot="1">
      <c r="A5783" s="409">
        <v>202203</v>
      </c>
      <c r="B5783" s="416" t="s">
        <v>1853</v>
      </c>
      <c r="C5783" s="417" t="s">
        <v>1736</v>
      </c>
      <c r="D5783" s="418" t="s">
        <v>337</v>
      </c>
      <c r="E5783" s="420">
        <v>16633</v>
      </c>
      <c r="F5783" s="413">
        <v>111.01</v>
      </c>
      <c r="G5783" s="414">
        <f t="shared" si="180"/>
        <v>149.83334834699576</v>
      </c>
      <c r="H5783" s="415">
        <f t="shared" si="181"/>
        <v>0.74916674173497877</v>
      </c>
    </row>
    <row r="5784" spans="1:8" ht="15" hidden="1" thickBot="1">
      <c r="A5784" s="409">
        <v>202203</v>
      </c>
      <c r="B5784" s="416" t="s">
        <v>1854</v>
      </c>
      <c r="C5784" s="417" t="s">
        <v>1736</v>
      </c>
      <c r="D5784" s="418" t="s">
        <v>339</v>
      </c>
      <c r="E5784" s="420">
        <v>407</v>
      </c>
      <c r="F5784" s="413">
        <v>111.01</v>
      </c>
      <c r="G5784" s="414">
        <f t="shared" si="180"/>
        <v>3.6663363660931445</v>
      </c>
      <c r="H5784" s="415">
        <f t="shared" si="181"/>
        <v>3.6663363660931445</v>
      </c>
    </row>
    <row r="5785" spans="1:8" ht="15" hidden="1" thickBot="1">
      <c r="A5785" s="409">
        <v>202203</v>
      </c>
      <c r="B5785" s="416" t="s">
        <v>1855</v>
      </c>
      <c r="C5785" s="417" t="s">
        <v>1736</v>
      </c>
      <c r="D5785" s="418" t="s">
        <v>339</v>
      </c>
      <c r="E5785" s="420">
        <v>234</v>
      </c>
      <c r="F5785" s="413">
        <v>111.01</v>
      </c>
      <c r="G5785" s="414">
        <f t="shared" si="180"/>
        <v>2.1079182055670658</v>
      </c>
      <c r="H5785" s="415">
        <f t="shared" si="181"/>
        <v>2.1079182055670658</v>
      </c>
    </row>
    <row r="5786" spans="1:8" ht="15" hidden="1" thickBot="1">
      <c r="A5786" s="409">
        <v>202203</v>
      </c>
      <c r="B5786" s="416" t="s">
        <v>1856</v>
      </c>
      <c r="C5786" s="417" t="s">
        <v>1736</v>
      </c>
      <c r="D5786" s="418" t="s">
        <v>337</v>
      </c>
      <c r="E5786" s="420">
        <v>40239</v>
      </c>
      <c r="F5786" s="413">
        <v>111.01</v>
      </c>
      <c r="G5786" s="414">
        <f t="shared" si="180"/>
        <v>362.48085758039815</v>
      </c>
      <c r="H5786" s="415">
        <f t="shared" si="181"/>
        <v>1.8124042879019908</v>
      </c>
    </row>
    <row r="5787" spans="1:8" ht="15" hidden="1" thickBot="1">
      <c r="A5787" s="409">
        <v>202203</v>
      </c>
      <c r="B5787" s="416" t="s">
        <v>1857</v>
      </c>
      <c r="C5787" s="417" t="s">
        <v>1736</v>
      </c>
      <c r="D5787" s="418" t="s">
        <v>337</v>
      </c>
      <c r="E5787" s="420">
        <v>40239</v>
      </c>
      <c r="F5787" s="413">
        <v>111.01</v>
      </c>
      <c r="G5787" s="414">
        <f t="shared" si="180"/>
        <v>362.48085758039815</v>
      </c>
      <c r="H5787" s="415">
        <f t="shared" si="181"/>
        <v>1.8124042879019908</v>
      </c>
    </row>
    <row r="5788" spans="1:8" ht="15" hidden="1" thickBot="1">
      <c r="A5788" s="409">
        <v>202203</v>
      </c>
      <c r="B5788" s="416" t="s">
        <v>1858</v>
      </c>
      <c r="C5788" s="417" t="s">
        <v>1736</v>
      </c>
      <c r="D5788" s="418" t="s">
        <v>339</v>
      </c>
      <c r="E5788" s="420">
        <v>201</v>
      </c>
      <c r="F5788" s="413">
        <v>111.01</v>
      </c>
      <c r="G5788" s="414">
        <f t="shared" si="180"/>
        <v>1.8106476893973515</v>
      </c>
      <c r="H5788" s="415">
        <f t="shared" si="181"/>
        <v>1.8106476893973515</v>
      </c>
    </row>
    <row r="5789" spans="1:8" ht="15" hidden="1" thickBot="1">
      <c r="A5789" s="409">
        <v>202203</v>
      </c>
      <c r="B5789" s="416" t="s">
        <v>1859</v>
      </c>
      <c r="C5789" s="417" t="s">
        <v>1736</v>
      </c>
      <c r="D5789" s="418" t="s">
        <v>339</v>
      </c>
      <c r="E5789" s="420">
        <v>201</v>
      </c>
      <c r="F5789" s="413">
        <v>111.01</v>
      </c>
      <c r="G5789" s="414">
        <f t="shared" si="180"/>
        <v>1.8106476893973515</v>
      </c>
      <c r="H5789" s="415">
        <f t="shared" si="181"/>
        <v>1.8106476893973515</v>
      </c>
    </row>
    <row r="5790" spans="1:8" ht="15" hidden="1" thickBot="1">
      <c r="A5790" s="409">
        <v>202203</v>
      </c>
      <c r="B5790" s="416" t="s">
        <v>1860</v>
      </c>
      <c r="C5790" s="417" t="s">
        <v>1736</v>
      </c>
      <c r="D5790" s="418" t="s">
        <v>337</v>
      </c>
      <c r="E5790" s="420">
        <v>40239</v>
      </c>
      <c r="F5790" s="413">
        <v>111.01</v>
      </c>
      <c r="G5790" s="414">
        <f t="shared" si="180"/>
        <v>362.48085758039815</v>
      </c>
      <c r="H5790" s="415">
        <f t="shared" si="181"/>
        <v>1.8124042879019908</v>
      </c>
    </row>
    <row r="5791" spans="1:8" ht="15" hidden="1" thickBot="1">
      <c r="A5791" s="409">
        <v>202203</v>
      </c>
      <c r="B5791" s="416" t="s">
        <v>1861</v>
      </c>
      <c r="C5791" s="417" t="s">
        <v>1736</v>
      </c>
      <c r="D5791" s="418" t="s">
        <v>337</v>
      </c>
      <c r="E5791" s="420">
        <v>34993</v>
      </c>
      <c r="F5791" s="413">
        <v>111.01</v>
      </c>
      <c r="G5791" s="414">
        <f t="shared" si="180"/>
        <v>315.22385370687323</v>
      </c>
      <c r="H5791" s="415">
        <f t="shared" si="181"/>
        <v>1.5761192685343661</v>
      </c>
    </row>
    <row r="5792" spans="1:8" ht="15" hidden="1" thickBot="1">
      <c r="A5792" s="409">
        <v>202203</v>
      </c>
      <c r="B5792" s="416" t="s">
        <v>1862</v>
      </c>
      <c r="C5792" s="417" t="s">
        <v>1736</v>
      </c>
      <c r="D5792" s="418" t="s">
        <v>337</v>
      </c>
      <c r="E5792" s="420">
        <v>40239</v>
      </c>
      <c r="F5792" s="413">
        <v>111.01</v>
      </c>
      <c r="G5792" s="414">
        <f t="shared" si="180"/>
        <v>362.48085758039815</v>
      </c>
      <c r="H5792" s="415">
        <f t="shared" si="181"/>
        <v>1.8124042879019908</v>
      </c>
    </row>
    <row r="5793" spans="1:8" ht="15" hidden="1" thickBot="1">
      <c r="A5793" s="409">
        <v>202203</v>
      </c>
      <c r="B5793" s="416" t="s">
        <v>1863</v>
      </c>
      <c r="C5793" s="417" t="s">
        <v>1736</v>
      </c>
      <c r="D5793" s="418" t="s">
        <v>339</v>
      </c>
      <c r="E5793" s="420">
        <v>201</v>
      </c>
      <c r="F5793" s="413">
        <v>111.01</v>
      </c>
      <c r="G5793" s="414">
        <f t="shared" si="180"/>
        <v>1.8106476893973515</v>
      </c>
      <c r="H5793" s="415">
        <f t="shared" si="181"/>
        <v>1.8106476893973515</v>
      </c>
    </row>
    <row r="5794" spans="1:8" ht="15" hidden="1" thickBot="1">
      <c r="A5794" s="409">
        <v>202203</v>
      </c>
      <c r="B5794" s="416" t="s">
        <v>1864</v>
      </c>
      <c r="C5794" s="417" t="s">
        <v>1736</v>
      </c>
      <c r="D5794" s="418" t="s">
        <v>337</v>
      </c>
      <c r="E5794" s="420">
        <v>40239</v>
      </c>
      <c r="F5794" s="413">
        <v>111.01</v>
      </c>
      <c r="G5794" s="414">
        <f t="shared" si="180"/>
        <v>362.48085758039815</v>
      </c>
      <c r="H5794" s="415">
        <f t="shared" si="181"/>
        <v>1.8124042879019908</v>
      </c>
    </row>
    <row r="5795" spans="1:8" ht="15" hidden="1" thickBot="1">
      <c r="A5795" s="409">
        <v>202203</v>
      </c>
      <c r="B5795" s="416" t="s">
        <v>1865</v>
      </c>
      <c r="C5795" s="417" t="s">
        <v>1736</v>
      </c>
      <c r="D5795" s="418" t="s">
        <v>350</v>
      </c>
      <c r="E5795" s="420">
        <v>0.01</v>
      </c>
      <c r="F5795" s="413">
        <v>111.01</v>
      </c>
      <c r="G5795" s="414">
        <f t="shared" si="180"/>
        <v>9.0081974596883157E-5</v>
      </c>
      <c r="H5795" s="415" t="str">
        <f t="shared" si="181"/>
        <v>VER</v>
      </c>
    </row>
    <row r="5796" spans="1:8" ht="15" hidden="1" thickBot="1">
      <c r="A5796" s="409">
        <v>202203</v>
      </c>
      <c r="B5796" s="416" t="s">
        <v>1866</v>
      </c>
      <c r="C5796" s="417" t="s">
        <v>1736</v>
      </c>
      <c r="D5796" s="418" t="s">
        <v>337</v>
      </c>
      <c r="E5796" s="420">
        <v>32911</v>
      </c>
      <c r="F5796" s="413">
        <v>111.01</v>
      </c>
      <c r="G5796" s="414">
        <f t="shared" si="180"/>
        <v>296.46878659580216</v>
      </c>
      <c r="H5796" s="415">
        <f t="shared" si="181"/>
        <v>1.4823439329790107</v>
      </c>
    </row>
    <row r="5797" spans="1:8" ht="15" hidden="1" thickBot="1">
      <c r="A5797" s="409">
        <v>202203</v>
      </c>
      <c r="B5797" s="416" t="s">
        <v>1867</v>
      </c>
      <c r="C5797" s="417" t="s">
        <v>1736</v>
      </c>
      <c r="D5797" s="418" t="s">
        <v>339</v>
      </c>
      <c r="E5797" s="420">
        <v>165</v>
      </c>
      <c r="F5797" s="413">
        <v>111.01</v>
      </c>
      <c r="G5797" s="414">
        <f t="shared" si="180"/>
        <v>1.486352580848572</v>
      </c>
      <c r="H5797" s="415">
        <f t="shared" si="181"/>
        <v>1.486352580848572</v>
      </c>
    </row>
    <row r="5798" spans="1:8" ht="15" hidden="1" thickBot="1">
      <c r="A5798" s="409">
        <v>202203</v>
      </c>
      <c r="B5798" s="416" t="s">
        <v>1868</v>
      </c>
      <c r="C5798" s="417" t="s">
        <v>1736</v>
      </c>
      <c r="D5798" s="418" t="s">
        <v>337</v>
      </c>
      <c r="E5798" s="420">
        <v>32911</v>
      </c>
      <c r="F5798" s="413">
        <v>111.01</v>
      </c>
      <c r="G5798" s="414">
        <f t="shared" si="180"/>
        <v>296.46878659580216</v>
      </c>
      <c r="H5798" s="415">
        <f t="shared" si="181"/>
        <v>1.4823439329790107</v>
      </c>
    </row>
    <row r="5799" spans="1:8" ht="15" hidden="1" thickBot="1">
      <c r="A5799" s="409">
        <v>202203</v>
      </c>
      <c r="B5799" s="416" t="s">
        <v>1869</v>
      </c>
      <c r="C5799" s="417" t="s">
        <v>1736</v>
      </c>
      <c r="D5799" s="418" t="s">
        <v>337</v>
      </c>
      <c r="E5799" s="420">
        <v>32911</v>
      </c>
      <c r="F5799" s="413">
        <v>111.01</v>
      </c>
      <c r="G5799" s="414">
        <f t="shared" si="180"/>
        <v>296.46878659580216</v>
      </c>
      <c r="H5799" s="415">
        <f t="shared" si="181"/>
        <v>1.4823439329790107</v>
      </c>
    </row>
    <row r="5800" spans="1:8" ht="15" hidden="1" thickBot="1">
      <c r="A5800" s="409">
        <v>202203</v>
      </c>
      <c r="B5800" s="416" t="s">
        <v>1870</v>
      </c>
      <c r="C5800" s="417" t="s">
        <v>1736</v>
      </c>
      <c r="D5800" s="418" t="s">
        <v>339</v>
      </c>
      <c r="E5800" s="420">
        <v>165</v>
      </c>
      <c r="F5800" s="413">
        <v>111.01</v>
      </c>
      <c r="G5800" s="414">
        <f t="shared" si="180"/>
        <v>1.486352580848572</v>
      </c>
      <c r="H5800" s="415">
        <f t="shared" si="181"/>
        <v>1.486352580848572</v>
      </c>
    </row>
    <row r="5801" spans="1:8" ht="15" hidden="1" thickBot="1">
      <c r="A5801" s="409">
        <v>202203</v>
      </c>
      <c r="B5801" s="416" t="s">
        <v>1871</v>
      </c>
      <c r="C5801" s="417" t="s">
        <v>1736</v>
      </c>
      <c r="D5801" s="418" t="s">
        <v>374</v>
      </c>
      <c r="E5801" s="420">
        <v>0.01</v>
      </c>
      <c r="F5801" s="413">
        <v>111.01</v>
      </c>
      <c r="G5801" s="414">
        <f t="shared" si="180"/>
        <v>9.0081974596883157E-5</v>
      </c>
      <c r="H5801" s="415" t="str">
        <f t="shared" si="181"/>
        <v>VER</v>
      </c>
    </row>
    <row r="5802" spans="1:8" ht="15" hidden="1" thickBot="1">
      <c r="A5802" s="409">
        <v>202203</v>
      </c>
      <c r="B5802" s="416" t="s">
        <v>1872</v>
      </c>
      <c r="C5802" s="417" t="s">
        <v>1736</v>
      </c>
      <c r="D5802" s="418" t="s">
        <v>337</v>
      </c>
      <c r="E5802" s="420">
        <v>40239</v>
      </c>
      <c r="F5802" s="413">
        <v>111.01</v>
      </c>
      <c r="G5802" s="414">
        <f t="shared" si="180"/>
        <v>362.48085758039815</v>
      </c>
      <c r="H5802" s="415">
        <f t="shared" si="181"/>
        <v>1.8124042879019908</v>
      </c>
    </row>
    <row r="5803" spans="1:8" ht="15" hidden="1" thickBot="1">
      <c r="A5803" s="409">
        <v>202203</v>
      </c>
      <c r="B5803" s="416" t="s">
        <v>1873</v>
      </c>
      <c r="C5803" s="417" t="s">
        <v>1736</v>
      </c>
      <c r="D5803" s="418" t="s">
        <v>339</v>
      </c>
      <c r="E5803" s="420">
        <v>201</v>
      </c>
      <c r="F5803" s="413">
        <v>111.01</v>
      </c>
      <c r="G5803" s="414">
        <f t="shared" si="180"/>
        <v>1.8106476893973515</v>
      </c>
      <c r="H5803" s="415">
        <f t="shared" si="181"/>
        <v>1.8106476893973515</v>
      </c>
    </row>
    <row r="5804" spans="1:8" ht="15" hidden="1" thickBot="1">
      <c r="A5804" s="409">
        <v>202203</v>
      </c>
      <c r="B5804" s="416" t="s">
        <v>1874</v>
      </c>
      <c r="C5804" s="417" t="s">
        <v>1736</v>
      </c>
      <c r="D5804" s="418" t="s">
        <v>337</v>
      </c>
      <c r="E5804" s="420">
        <v>34993</v>
      </c>
      <c r="F5804" s="413">
        <v>111.01</v>
      </c>
      <c r="G5804" s="414">
        <f t="shared" si="180"/>
        <v>315.22385370687323</v>
      </c>
      <c r="H5804" s="415">
        <f t="shared" si="181"/>
        <v>1.5761192685343661</v>
      </c>
    </row>
    <row r="5805" spans="1:8" ht="15" hidden="1" thickBot="1">
      <c r="A5805" s="409">
        <v>202203</v>
      </c>
      <c r="B5805" s="416" t="s">
        <v>1875</v>
      </c>
      <c r="C5805" s="417" t="s">
        <v>1736</v>
      </c>
      <c r="D5805" s="418" t="s">
        <v>337</v>
      </c>
      <c r="E5805" s="420">
        <v>40239</v>
      </c>
      <c r="F5805" s="413">
        <v>111.01</v>
      </c>
      <c r="G5805" s="414">
        <f t="shared" si="180"/>
        <v>362.48085758039815</v>
      </c>
      <c r="H5805" s="415">
        <f t="shared" si="181"/>
        <v>1.8124042879019908</v>
      </c>
    </row>
    <row r="5806" spans="1:8" ht="15" hidden="1" thickBot="1">
      <c r="A5806" s="409">
        <v>202203</v>
      </c>
      <c r="B5806" s="416" t="s">
        <v>1876</v>
      </c>
      <c r="C5806" s="417" t="s">
        <v>1736</v>
      </c>
      <c r="D5806" s="418" t="s">
        <v>339</v>
      </c>
      <c r="E5806" s="420">
        <v>201</v>
      </c>
      <c r="F5806" s="413">
        <v>111.01</v>
      </c>
      <c r="G5806" s="414">
        <f t="shared" si="180"/>
        <v>1.8106476893973515</v>
      </c>
      <c r="H5806" s="415">
        <f t="shared" si="181"/>
        <v>1.8106476893973515</v>
      </c>
    </row>
    <row r="5807" spans="1:8" ht="15" hidden="1" thickBot="1">
      <c r="A5807" s="409">
        <v>202203</v>
      </c>
      <c r="B5807" s="416" t="s">
        <v>1877</v>
      </c>
      <c r="C5807" s="417" t="s">
        <v>1736</v>
      </c>
      <c r="D5807" s="418" t="s">
        <v>337</v>
      </c>
      <c r="E5807" s="420">
        <v>41447</v>
      </c>
      <c r="F5807" s="413">
        <v>111.01</v>
      </c>
      <c r="G5807" s="414">
        <f t="shared" si="180"/>
        <v>373.36276011170162</v>
      </c>
      <c r="H5807" s="415">
        <f t="shared" si="181"/>
        <v>1.866813800558508</v>
      </c>
    </row>
    <row r="5808" spans="1:8" ht="15" hidden="1" thickBot="1">
      <c r="A5808" s="409">
        <v>202203</v>
      </c>
      <c r="B5808" s="416" t="s">
        <v>1878</v>
      </c>
      <c r="C5808" s="417" t="s">
        <v>1736</v>
      </c>
      <c r="D5808" s="418" t="s">
        <v>339</v>
      </c>
      <c r="E5808" s="420">
        <v>207</v>
      </c>
      <c r="F5808" s="413">
        <v>111.01</v>
      </c>
      <c r="G5808" s="414">
        <f t="shared" si="180"/>
        <v>1.8646968741554815</v>
      </c>
      <c r="H5808" s="415">
        <f t="shared" si="181"/>
        <v>1.8646968741554815</v>
      </c>
    </row>
    <row r="5809" spans="1:8" ht="15" hidden="1" thickBot="1">
      <c r="A5809" s="409">
        <v>202203</v>
      </c>
      <c r="B5809" s="416" t="s">
        <v>1879</v>
      </c>
      <c r="C5809" s="417" t="s">
        <v>784</v>
      </c>
      <c r="D5809" s="418" t="s">
        <v>337</v>
      </c>
      <c r="E5809" s="420">
        <v>46932</v>
      </c>
      <c r="F5809" s="413">
        <v>111.01</v>
      </c>
      <c r="G5809" s="414">
        <f t="shared" si="180"/>
        <v>422.77272317809206</v>
      </c>
      <c r="H5809" s="415">
        <f t="shared" si="181"/>
        <v>2.1138636158904602</v>
      </c>
    </row>
    <row r="5810" spans="1:8" ht="15" hidden="1" thickBot="1">
      <c r="A5810" s="409">
        <v>202203</v>
      </c>
      <c r="B5810" s="416" t="s">
        <v>1880</v>
      </c>
      <c r="C5810" s="417" t="s">
        <v>784</v>
      </c>
      <c r="D5810" s="418" t="s">
        <v>337</v>
      </c>
      <c r="E5810" s="420">
        <v>63720</v>
      </c>
      <c r="F5810" s="413">
        <v>111.01</v>
      </c>
      <c r="G5810" s="414">
        <f t="shared" si="180"/>
        <v>574.00234213133945</v>
      </c>
      <c r="H5810" s="415">
        <f t="shared" si="181"/>
        <v>2.8700117106566974</v>
      </c>
    </row>
    <row r="5811" spans="1:8" ht="15" hidden="1" thickBot="1">
      <c r="A5811" s="409">
        <v>202203</v>
      </c>
      <c r="B5811" s="416" t="s">
        <v>1881</v>
      </c>
      <c r="C5811" s="417" t="s">
        <v>784</v>
      </c>
      <c r="D5811" s="418" t="s">
        <v>337</v>
      </c>
      <c r="E5811" s="420">
        <v>59199</v>
      </c>
      <c r="F5811" s="413">
        <v>111.01</v>
      </c>
      <c r="G5811" s="414">
        <f t="shared" si="180"/>
        <v>533.27628141608864</v>
      </c>
      <c r="H5811" s="415">
        <f t="shared" si="181"/>
        <v>2.666381407080443</v>
      </c>
    </row>
    <row r="5812" spans="1:8" ht="15" hidden="1" thickBot="1">
      <c r="A5812" s="409">
        <v>202203</v>
      </c>
      <c r="B5812" s="416" t="s">
        <v>1882</v>
      </c>
      <c r="C5812" s="417" t="s">
        <v>784</v>
      </c>
      <c r="D5812" s="418" t="s">
        <v>339</v>
      </c>
      <c r="E5812" s="420">
        <v>296</v>
      </c>
      <c r="F5812" s="413">
        <v>111.01</v>
      </c>
      <c r="G5812" s="414">
        <f t="shared" si="180"/>
        <v>2.6664264480677415</v>
      </c>
      <c r="H5812" s="415">
        <f t="shared" si="181"/>
        <v>2.6664264480677415</v>
      </c>
    </row>
    <row r="5813" spans="1:8" ht="15" hidden="1" thickBot="1">
      <c r="A5813" s="409">
        <v>202203</v>
      </c>
      <c r="B5813" s="416" t="s">
        <v>1883</v>
      </c>
      <c r="C5813" s="417" t="s">
        <v>784</v>
      </c>
      <c r="D5813" s="418" t="s">
        <v>337</v>
      </c>
      <c r="E5813" s="420">
        <v>50267</v>
      </c>
      <c r="F5813" s="413">
        <v>111.01</v>
      </c>
      <c r="G5813" s="414">
        <f t="shared" si="180"/>
        <v>452.81506170615256</v>
      </c>
      <c r="H5813" s="415">
        <f t="shared" si="181"/>
        <v>2.2640753085307628</v>
      </c>
    </row>
    <row r="5814" spans="1:8" ht="15" hidden="1" thickBot="1">
      <c r="A5814" s="409">
        <v>202203</v>
      </c>
      <c r="B5814" s="416" t="s">
        <v>1884</v>
      </c>
      <c r="C5814" s="417" t="s">
        <v>784</v>
      </c>
      <c r="D5814" s="418" t="s">
        <v>337</v>
      </c>
      <c r="E5814" s="420">
        <v>59199</v>
      </c>
      <c r="F5814" s="413">
        <v>111.01</v>
      </c>
      <c r="G5814" s="414">
        <f t="shared" si="180"/>
        <v>533.27628141608864</v>
      </c>
      <c r="H5814" s="415">
        <f t="shared" si="181"/>
        <v>2.666381407080443</v>
      </c>
    </row>
    <row r="5815" spans="1:8" ht="15" hidden="1" thickBot="1">
      <c r="A5815" s="409">
        <v>202203</v>
      </c>
      <c r="B5815" s="416" t="s">
        <v>1885</v>
      </c>
      <c r="C5815" s="417" t="s">
        <v>784</v>
      </c>
      <c r="D5815" s="418" t="s">
        <v>337</v>
      </c>
      <c r="E5815" s="420">
        <v>59199</v>
      </c>
      <c r="F5815" s="413">
        <v>111.01</v>
      </c>
      <c r="G5815" s="414">
        <f t="shared" si="180"/>
        <v>533.27628141608864</v>
      </c>
      <c r="H5815" s="415">
        <f t="shared" si="181"/>
        <v>2.666381407080443</v>
      </c>
    </row>
    <row r="5816" spans="1:8" ht="15" hidden="1" thickBot="1">
      <c r="A5816" s="409">
        <v>202203</v>
      </c>
      <c r="B5816" s="416" t="s">
        <v>1886</v>
      </c>
      <c r="C5816" s="417" t="s">
        <v>784</v>
      </c>
      <c r="D5816" s="418" t="s">
        <v>339</v>
      </c>
      <c r="E5816" s="420">
        <v>296</v>
      </c>
      <c r="F5816" s="413">
        <v>111.01</v>
      </c>
      <c r="G5816" s="414">
        <f t="shared" si="180"/>
        <v>2.6664264480677415</v>
      </c>
      <c r="H5816" s="415">
        <f t="shared" si="181"/>
        <v>2.6664264480677415</v>
      </c>
    </row>
    <row r="5817" spans="1:8" ht="15" hidden="1" thickBot="1">
      <c r="A5817" s="409">
        <v>202203</v>
      </c>
      <c r="B5817" s="416" t="s">
        <v>1887</v>
      </c>
      <c r="C5817" s="417" t="s">
        <v>784</v>
      </c>
      <c r="D5817" s="418" t="s">
        <v>337</v>
      </c>
      <c r="E5817" s="420">
        <v>59690</v>
      </c>
      <c r="F5817" s="413">
        <v>111.01</v>
      </c>
      <c r="G5817" s="414">
        <f t="shared" si="180"/>
        <v>537.69930636879553</v>
      </c>
      <c r="H5817" s="415">
        <f t="shared" si="181"/>
        <v>2.6884965318439775</v>
      </c>
    </row>
    <row r="5818" spans="1:8" ht="15" hidden="1" thickBot="1">
      <c r="A5818" s="409">
        <v>202203</v>
      </c>
      <c r="B5818" s="416" t="s">
        <v>1888</v>
      </c>
      <c r="C5818" s="417" t="s">
        <v>784</v>
      </c>
      <c r="D5818" s="418" t="s">
        <v>337</v>
      </c>
      <c r="E5818" s="420">
        <v>41497</v>
      </c>
      <c r="F5818" s="413">
        <v>111.01</v>
      </c>
      <c r="G5818" s="414">
        <f t="shared" si="180"/>
        <v>373.81316998468606</v>
      </c>
      <c r="H5818" s="415">
        <f t="shared" si="181"/>
        <v>1.8690658499234303</v>
      </c>
    </row>
    <row r="5819" spans="1:8" ht="15" hidden="1" thickBot="1">
      <c r="A5819" s="409">
        <v>202203</v>
      </c>
      <c r="B5819" s="416" t="s">
        <v>1889</v>
      </c>
      <c r="C5819" s="417" t="s">
        <v>1495</v>
      </c>
      <c r="D5819" s="418" t="s">
        <v>337</v>
      </c>
      <c r="E5819" s="420">
        <v>4243</v>
      </c>
      <c r="F5819" s="413">
        <v>111.01</v>
      </c>
      <c r="G5819" s="414">
        <f t="shared" si="180"/>
        <v>38.221781821457526</v>
      </c>
      <c r="H5819" s="415">
        <f t="shared" si="181"/>
        <v>0.19110890910728762</v>
      </c>
    </row>
    <row r="5820" spans="1:8" ht="15" hidden="1" thickBot="1">
      <c r="A5820" s="409">
        <v>202203</v>
      </c>
      <c r="B5820" s="416" t="s">
        <v>1890</v>
      </c>
      <c r="C5820" s="417" t="s">
        <v>1495</v>
      </c>
      <c r="D5820" s="418" t="s">
        <v>339</v>
      </c>
      <c r="E5820" s="420">
        <v>21.2</v>
      </c>
      <c r="F5820" s="413">
        <v>111.01</v>
      </c>
      <c r="G5820" s="414">
        <f t="shared" si="180"/>
        <v>0.19097378614539229</v>
      </c>
      <c r="H5820" s="415">
        <f t="shared" si="181"/>
        <v>0.19097378614539229</v>
      </c>
    </row>
    <row r="5821" spans="1:8" ht="15" hidden="1" thickBot="1">
      <c r="A5821" s="409">
        <v>202203</v>
      </c>
      <c r="B5821" s="416" t="s">
        <v>1891</v>
      </c>
      <c r="C5821" s="417" t="s">
        <v>1892</v>
      </c>
      <c r="D5821" s="418" t="s">
        <v>337</v>
      </c>
      <c r="E5821" s="420">
        <v>52300</v>
      </c>
      <c r="F5821" s="413">
        <v>111.01</v>
      </c>
      <c r="G5821" s="414">
        <f t="shared" si="180"/>
        <v>471.1287271416989</v>
      </c>
      <c r="H5821" s="415">
        <f t="shared" si="181"/>
        <v>2.3556436357084944</v>
      </c>
    </row>
    <row r="5822" spans="1:8" ht="15" hidden="1" thickBot="1">
      <c r="A5822" s="409">
        <v>202203</v>
      </c>
      <c r="B5822" s="416" t="s">
        <v>1893</v>
      </c>
      <c r="C5822" s="417" t="s">
        <v>1892</v>
      </c>
      <c r="D5822" s="418" t="s">
        <v>339</v>
      </c>
      <c r="E5822" s="420">
        <v>261</v>
      </c>
      <c r="F5822" s="413">
        <v>111.01</v>
      </c>
      <c r="G5822" s="414">
        <f t="shared" si="180"/>
        <v>2.3511395369786503</v>
      </c>
      <c r="H5822" s="415">
        <f t="shared" si="181"/>
        <v>2.3511395369786503</v>
      </c>
    </row>
    <row r="5823" spans="1:8" ht="15" hidden="1" thickBot="1">
      <c r="A5823" s="409">
        <v>202203</v>
      </c>
      <c r="B5823" s="416" t="s">
        <v>1894</v>
      </c>
      <c r="C5823" s="417" t="s">
        <v>1892</v>
      </c>
      <c r="D5823" s="418" t="s">
        <v>337</v>
      </c>
      <c r="E5823" s="420">
        <v>48006</v>
      </c>
      <c r="F5823" s="413">
        <v>111.01</v>
      </c>
      <c r="G5823" s="414">
        <f t="shared" si="180"/>
        <v>432.4475272497973</v>
      </c>
      <c r="H5823" s="415">
        <f t="shared" si="181"/>
        <v>2.1622376362489866</v>
      </c>
    </row>
    <row r="5824" spans="1:8" ht="15" hidden="1" thickBot="1">
      <c r="A5824" s="409">
        <v>202203</v>
      </c>
      <c r="B5824" s="416" t="s">
        <v>17</v>
      </c>
      <c r="C5824" s="417" t="s">
        <v>1892</v>
      </c>
      <c r="D5824" s="418" t="s">
        <v>337</v>
      </c>
      <c r="E5824" s="420">
        <v>69084</v>
      </c>
      <c r="F5824" s="413">
        <v>111.01</v>
      </c>
      <c r="G5824" s="414">
        <f t="shared" si="180"/>
        <v>622.32231330510763</v>
      </c>
      <c r="H5824" s="415">
        <f t="shared" si="181"/>
        <v>3.1116115665255379</v>
      </c>
    </row>
    <row r="5825" spans="1:8" ht="15" hidden="1" thickBot="1">
      <c r="A5825" s="409">
        <v>202203</v>
      </c>
      <c r="B5825" s="416" t="s">
        <v>1895</v>
      </c>
      <c r="C5825" s="417" t="s">
        <v>1892</v>
      </c>
      <c r="D5825" s="418" t="s">
        <v>339</v>
      </c>
      <c r="E5825" s="420">
        <v>345</v>
      </c>
      <c r="F5825" s="413">
        <v>111.01</v>
      </c>
      <c r="G5825" s="414">
        <f t="shared" si="180"/>
        <v>3.1078281235924692</v>
      </c>
      <c r="H5825" s="415">
        <f t="shared" si="181"/>
        <v>3.1078281235924692</v>
      </c>
    </row>
    <row r="5826" spans="1:8" ht="15" hidden="1" thickBot="1">
      <c r="A5826" s="409">
        <v>202203</v>
      </c>
      <c r="B5826" s="416" t="s">
        <v>1896</v>
      </c>
      <c r="C5826" s="417" t="s">
        <v>1892</v>
      </c>
      <c r="D5826" s="418" t="s">
        <v>337</v>
      </c>
      <c r="E5826" s="420">
        <v>60010</v>
      </c>
      <c r="F5826" s="413">
        <v>111.01</v>
      </c>
      <c r="G5826" s="414">
        <f t="shared" ref="G5826:G5889" si="182">+E5826/F5826</f>
        <v>540.58192955589584</v>
      </c>
      <c r="H5826" s="415">
        <f t="shared" ref="H5826:H5889" si="183">IF(D5826="TB",G5826/200,IF(D5826="LT",G5826,"VER"))</f>
        <v>2.7029096477794794</v>
      </c>
    </row>
    <row r="5827" spans="1:8" ht="15" hidden="1" thickBot="1">
      <c r="A5827" s="409">
        <v>202203</v>
      </c>
      <c r="B5827" s="416" t="s">
        <v>1897</v>
      </c>
      <c r="C5827" s="417" t="s">
        <v>1892</v>
      </c>
      <c r="D5827" s="418" t="s">
        <v>339</v>
      </c>
      <c r="E5827" s="420">
        <v>300</v>
      </c>
      <c r="F5827" s="413">
        <v>111.01</v>
      </c>
      <c r="G5827" s="414">
        <f t="shared" si="182"/>
        <v>2.7024592379064947</v>
      </c>
      <c r="H5827" s="415">
        <f t="shared" si="183"/>
        <v>2.7024592379064947</v>
      </c>
    </row>
    <row r="5828" spans="1:8" ht="15" hidden="1" thickBot="1">
      <c r="A5828" s="409">
        <v>202203</v>
      </c>
      <c r="B5828" s="416" t="s">
        <v>1898</v>
      </c>
      <c r="C5828" s="417" t="s">
        <v>1892</v>
      </c>
      <c r="D5828" s="418" t="s">
        <v>339</v>
      </c>
      <c r="E5828" s="420">
        <v>259</v>
      </c>
      <c r="F5828" s="413">
        <v>111.01</v>
      </c>
      <c r="G5828" s="414">
        <f t="shared" si="182"/>
        <v>2.3331231420592737</v>
      </c>
      <c r="H5828" s="415">
        <f t="shared" si="183"/>
        <v>2.3331231420592737</v>
      </c>
    </row>
    <row r="5829" spans="1:8" ht="15" hidden="1" thickBot="1">
      <c r="A5829" s="409">
        <v>202203</v>
      </c>
      <c r="B5829" s="416" t="s">
        <v>1899</v>
      </c>
      <c r="C5829" s="417" t="s">
        <v>1892</v>
      </c>
      <c r="D5829" s="418" t="s">
        <v>337</v>
      </c>
      <c r="E5829" s="420">
        <v>37783</v>
      </c>
      <c r="F5829" s="413">
        <v>111.01</v>
      </c>
      <c r="G5829" s="414">
        <f t="shared" si="182"/>
        <v>340.35672461940362</v>
      </c>
      <c r="H5829" s="415">
        <f t="shared" si="183"/>
        <v>1.701783623097018</v>
      </c>
    </row>
    <row r="5830" spans="1:8" ht="15" hidden="1" thickBot="1">
      <c r="A5830" s="409">
        <v>202203</v>
      </c>
      <c r="B5830" s="416" t="s">
        <v>1900</v>
      </c>
      <c r="C5830" s="417" t="s">
        <v>1892</v>
      </c>
      <c r="D5830" s="418" t="s">
        <v>337</v>
      </c>
      <c r="E5830" s="420">
        <v>58213</v>
      </c>
      <c r="F5830" s="413">
        <v>111.01</v>
      </c>
      <c r="G5830" s="414">
        <f t="shared" si="182"/>
        <v>524.3941987208359</v>
      </c>
      <c r="H5830" s="415">
        <f t="shared" si="183"/>
        <v>2.6219709936041795</v>
      </c>
    </row>
    <row r="5831" spans="1:8" ht="15" hidden="1" thickBot="1">
      <c r="A5831" s="409">
        <v>202203</v>
      </c>
      <c r="B5831" s="416" t="s">
        <v>1901</v>
      </c>
      <c r="C5831" s="417" t="s">
        <v>1892</v>
      </c>
      <c r="D5831" s="418" t="s">
        <v>339</v>
      </c>
      <c r="E5831" s="420">
        <v>291</v>
      </c>
      <c r="F5831" s="413">
        <v>111.01</v>
      </c>
      <c r="G5831" s="414">
        <f t="shared" si="182"/>
        <v>2.6213854607693001</v>
      </c>
      <c r="H5831" s="415">
        <f t="shared" si="183"/>
        <v>2.6213854607693001</v>
      </c>
    </row>
    <row r="5832" spans="1:8" ht="15" hidden="1" thickBot="1">
      <c r="A5832" s="409">
        <v>202203</v>
      </c>
      <c r="B5832" s="416" t="s">
        <v>1902</v>
      </c>
      <c r="C5832" s="417" t="s">
        <v>1892</v>
      </c>
      <c r="D5832" s="418" t="s">
        <v>337</v>
      </c>
      <c r="E5832" s="420">
        <v>51651</v>
      </c>
      <c r="F5832" s="413">
        <v>111.01</v>
      </c>
      <c r="G5832" s="414">
        <f t="shared" si="182"/>
        <v>465.28240699036121</v>
      </c>
      <c r="H5832" s="415">
        <f t="shared" si="183"/>
        <v>2.3264120349518063</v>
      </c>
    </row>
    <row r="5833" spans="1:8" ht="15" hidden="1" thickBot="1">
      <c r="A5833" s="409">
        <v>202203</v>
      </c>
      <c r="B5833" s="416" t="s">
        <v>1903</v>
      </c>
      <c r="C5833" s="417" t="s">
        <v>1892</v>
      </c>
      <c r="D5833" s="418" t="s">
        <v>337</v>
      </c>
      <c r="E5833" s="420">
        <v>49350</v>
      </c>
      <c r="F5833" s="413">
        <v>111.01</v>
      </c>
      <c r="G5833" s="414">
        <f t="shared" si="182"/>
        <v>444.55454463561841</v>
      </c>
      <c r="H5833" s="415">
        <f t="shared" si="183"/>
        <v>2.222772723178092</v>
      </c>
    </row>
    <row r="5834" spans="1:8" ht="15" hidden="1" thickBot="1">
      <c r="A5834" s="409">
        <v>202203</v>
      </c>
      <c r="B5834" s="416" t="s">
        <v>1904</v>
      </c>
      <c r="C5834" s="417" t="s">
        <v>1892</v>
      </c>
      <c r="D5834" s="418" t="s">
        <v>337</v>
      </c>
      <c r="E5834" s="420">
        <v>46927</v>
      </c>
      <c r="F5834" s="413">
        <v>111.01</v>
      </c>
      <c r="G5834" s="414">
        <f t="shared" si="182"/>
        <v>422.72768219079359</v>
      </c>
      <c r="H5834" s="415">
        <f t="shared" si="183"/>
        <v>2.1136384109539681</v>
      </c>
    </row>
    <row r="5835" spans="1:8" ht="15" hidden="1" thickBot="1">
      <c r="A5835" s="409">
        <v>202203</v>
      </c>
      <c r="B5835" s="416" t="s">
        <v>1905</v>
      </c>
      <c r="C5835" s="417" t="s">
        <v>1892</v>
      </c>
      <c r="D5835" s="418" t="s">
        <v>337</v>
      </c>
      <c r="E5835" s="420">
        <v>81755</v>
      </c>
      <c r="F5835" s="413">
        <v>111.01</v>
      </c>
      <c r="G5835" s="414">
        <f t="shared" si="182"/>
        <v>736.4651833168183</v>
      </c>
      <c r="H5835" s="415">
        <f t="shared" si="183"/>
        <v>3.6823259165840914</v>
      </c>
    </row>
    <row r="5836" spans="1:8" ht="15" hidden="1" thickBot="1">
      <c r="A5836" s="409">
        <v>202203</v>
      </c>
      <c r="B5836" s="416" t="s">
        <v>1906</v>
      </c>
      <c r="C5836" s="417" t="s">
        <v>1892</v>
      </c>
      <c r="D5836" s="418" t="s">
        <v>337</v>
      </c>
      <c r="E5836" s="420">
        <v>48538</v>
      </c>
      <c r="F5836" s="413">
        <v>111.01</v>
      </c>
      <c r="G5836" s="414">
        <f t="shared" si="182"/>
        <v>437.2398882983515</v>
      </c>
      <c r="H5836" s="415">
        <f t="shared" si="183"/>
        <v>2.1861994414917576</v>
      </c>
    </row>
    <row r="5837" spans="1:8" ht="15" hidden="1" thickBot="1">
      <c r="A5837" s="409">
        <v>202203</v>
      </c>
      <c r="B5837" s="416" t="s">
        <v>1907</v>
      </c>
      <c r="C5837" s="417" t="s">
        <v>1892</v>
      </c>
      <c r="D5837" s="418" t="s">
        <v>337</v>
      </c>
      <c r="E5837" s="420">
        <v>62935</v>
      </c>
      <c r="F5837" s="413">
        <v>111.01</v>
      </c>
      <c r="G5837" s="414">
        <f t="shared" si="182"/>
        <v>566.93090712548417</v>
      </c>
      <c r="H5837" s="415">
        <f t="shared" si="183"/>
        <v>2.8346545356274206</v>
      </c>
    </row>
    <row r="5838" spans="1:8" ht="15" hidden="1" thickBot="1">
      <c r="A5838" s="409">
        <v>202203</v>
      </c>
      <c r="B5838" s="416" t="s">
        <v>1908</v>
      </c>
      <c r="C5838" s="417" t="s">
        <v>1892</v>
      </c>
      <c r="D5838" s="418" t="s">
        <v>339</v>
      </c>
      <c r="E5838" s="420">
        <v>315</v>
      </c>
      <c r="F5838" s="413">
        <v>111.01</v>
      </c>
      <c r="G5838" s="414">
        <f t="shared" si="182"/>
        <v>2.8375821998018194</v>
      </c>
      <c r="H5838" s="415">
        <f t="shared" si="183"/>
        <v>2.8375821998018194</v>
      </c>
    </row>
    <row r="5839" spans="1:8" ht="15" hidden="1" thickBot="1">
      <c r="A5839" s="409">
        <v>202203</v>
      </c>
      <c r="B5839" s="416" t="s">
        <v>1909</v>
      </c>
      <c r="C5839" s="417" t="s">
        <v>1892</v>
      </c>
      <c r="D5839" s="418" t="s">
        <v>337</v>
      </c>
      <c r="E5839" s="420">
        <v>49714</v>
      </c>
      <c r="F5839" s="413">
        <v>111.01</v>
      </c>
      <c r="G5839" s="414">
        <f t="shared" si="182"/>
        <v>447.83352851094492</v>
      </c>
      <c r="H5839" s="415">
        <f t="shared" si="183"/>
        <v>2.2391676425547247</v>
      </c>
    </row>
    <row r="5840" spans="1:8" ht="15" hidden="1" thickBot="1">
      <c r="A5840" s="409">
        <v>202203</v>
      </c>
      <c r="B5840" s="416" t="s">
        <v>1910</v>
      </c>
      <c r="C5840" s="417" t="s">
        <v>1892</v>
      </c>
      <c r="D5840" s="418" t="s">
        <v>339</v>
      </c>
      <c r="E5840" s="420">
        <v>249</v>
      </c>
      <c r="F5840" s="413">
        <v>111.01</v>
      </c>
      <c r="G5840" s="414">
        <f t="shared" si="182"/>
        <v>2.2430411674623905</v>
      </c>
      <c r="H5840" s="415">
        <f t="shared" si="183"/>
        <v>2.2430411674623905</v>
      </c>
    </row>
    <row r="5841" spans="1:8" ht="15" hidden="1" thickBot="1">
      <c r="A5841" s="409">
        <v>202203</v>
      </c>
      <c r="B5841" s="416" t="s">
        <v>1911</v>
      </c>
      <c r="C5841" s="417" t="s">
        <v>1892</v>
      </c>
      <c r="D5841" s="418" t="s">
        <v>337</v>
      </c>
      <c r="E5841" s="420">
        <v>49714</v>
      </c>
      <c r="F5841" s="413">
        <v>111.01</v>
      </c>
      <c r="G5841" s="414">
        <f t="shared" si="182"/>
        <v>447.83352851094492</v>
      </c>
      <c r="H5841" s="415">
        <f t="shared" si="183"/>
        <v>2.2391676425547247</v>
      </c>
    </row>
    <row r="5842" spans="1:8" ht="15" hidden="1" thickBot="1">
      <c r="A5842" s="409">
        <v>202203</v>
      </c>
      <c r="B5842" s="416" t="s">
        <v>1912</v>
      </c>
      <c r="C5842" s="417" t="s">
        <v>1892</v>
      </c>
      <c r="D5842" s="418" t="s">
        <v>339</v>
      </c>
      <c r="E5842" s="420">
        <v>249</v>
      </c>
      <c r="F5842" s="413">
        <v>111.01</v>
      </c>
      <c r="G5842" s="414">
        <f t="shared" si="182"/>
        <v>2.2430411674623905</v>
      </c>
      <c r="H5842" s="415">
        <f t="shared" si="183"/>
        <v>2.2430411674623905</v>
      </c>
    </row>
    <row r="5843" spans="1:8" ht="15" hidden="1" thickBot="1">
      <c r="A5843" s="409">
        <v>202203</v>
      </c>
      <c r="B5843" s="416" t="s">
        <v>1913</v>
      </c>
      <c r="C5843" s="417" t="s">
        <v>1892</v>
      </c>
      <c r="D5843" s="418" t="s">
        <v>339</v>
      </c>
      <c r="E5843" s="420">
        <v>243</v>
      </c>
      <c r="F5843" s="413">
        <v>111.01</v>
      </c>
      <c r="G5843" s="414">
        <f t="shared" si="182"/>
        <v>2.1889919827042608</v>
      </c>
      <c r="H5843" s="415">
        <f t="shared" si="183"/>
        <v>2.1889919827042608</v>
      </c>
    </row>
    <row r="5844" spans="1:8" ht="15" hidden="1" thickBot="1">
      <c r="A5844" s="409">
        <v>202203</v>
      </c>
      <c r="B5844" s="416" t="s">
        <v>1914</v>
      </c>
      <c r="C5844" s="417" t="s">
        <v>1892</v>
      </c>
      <c r="D5844" s="418" t="s">
        <v>337</v>
      </c>
      <c r="E5844" s="420">
        <v>85750</v>
      </c>
      <c r="F5844" s="413">
        <v>111.01</v>
      </c>
      <c r="G5844" s="414">
        <f t="shared" si="182"/>
        <v>772.45293216827304</v>
      </c>
      <c r="H5844" s="415">
        <f t="shared" si="183"/>
        <v>3.8622646608413653</v>
      </c>
    </row>
    <row r="5845" spans="1:8" ht="15" hidden="1" thickBot="1">
      <c r="A5845" s="409">
        <v>202203</v>
      </c>
      <c r="B5845" s="416" t="s">
        <v>1915</v>
      </c>
      <c r="C5845" s="417" t="s">
        <v>1892</v>
      </c>
      <c r="D5845" s="418" t="s">
        <v>339</v>
      </c>
      <c r="E5845" s="420">
        <v>429</v>
      </c>
      <c r="F5845" s="413">
        <v>111.01</v>
      </c>
      <c r="G5845" s="414">
        <f t="shared" si="182"/>
        <v>3.8645167102062876</v>
      </c>
      <c r="H5845" s="415">
        <f t="shared" si="183"/>
        <v>3.8645167102062876</v>
      </c>
    </row>
    <row r="5846" spans="1:8" ht="15" hidden="1" thickBot="1">
      <c r="A5846" s="409">
        <v>202203</v>
      </c>
      <c r="B5846" s="416" t="s">
        <v>1916</v>
      </c>
      <c r="C5846" s="417" t="s">
        <v>1892</v>
      </c>
      <c r="D5846" s="418" t="s">
        <v>337</v>
      </c>
      <c r="E5846" s="420">
        <v>71681</v>
      </c>
      <c r="F5846" s="413">
        <v>111.01</v>
      </c>
      <c r="G5846" s="414">
        <f t="shared" si="182"/>
        <v>645.71660210791822</v>
      </c>
      <c r="H5846" s="415">
        <f t="shared" si="183"/>
        <v>3.228583010539591</v>
      </c>
    </row>
    <row r="5847" spans="1:8" ht="15" hidden="1" thickBot="1">
      <c r="A5847" s="409">
        <v>202203</v>
      </c>
      <c r="B5847" s="416" t="s">
        <v>1917</v>
      </c>
      <c r="C5847" s="417" t="s">
        <v>1892</v>
      </c>
      <c r="D5847" s="418" t="s">
        <v>337</v>
      </c>
      <c r="E5847" s="420">
        <v>72079</v>
      </c>
      <c r="F5847" s="413">
        <v>111.01</v>
      </c>
      <c r="G5847" s="414">
        <f t="shared" si="182"/>
        <v>649.30186469687408</v>
      </c>
      <c r="H5847" s="415">
        <f t="shared" si="183"/>
        <v>3.2465093234843705</v>
      </c>
    </row>
    <row r="5848" spans="1:8" ht="15" hidden="1" thickBot="1">
      <c r="A5848" s="409">
        <v>202203</v>
      </c>
      <c r="B5848" s="416" t="s">
        <v>1918</v>
      </c>
      <c r="C5848" s="417" t="s">
        <v>1892</v>
      </c>
      <c r="D5848" s="418" t="s">
        <v>339</v>
      </c>
      <c r="E5848" s="420">
        <v>358</v>
      </c>
      <c r="F5848" s="413">
        <v>111.01</v>
      </c>
      <c r="G5848" s="414">
        <f t="shared" si="182"/>
        <v>3.2249346905684173</v>
      </c>
      <c r="H5848" s="415">
        <f t="shared" si="183"/>
        <v>3.2249346905684173</v>
      </c>
    </row>
    <row r="5849" spans="1:8" ht="15" hidden="1" thickBot="1">
      <c r="A5849" s="409">
        <v>202203</v>
      </c>
      <c r="B5849" s="416" t="s">
        <v>1919</v>
      </c>
      <c r="C5849" s="417" t="s">
        <v>1892</v>
      </c>
      <c r="D5849" s="418" t="s">
        <v>337</v>
      </c>
      <c r="E5849" s="420">
        <v>84380</v>
      </c>
      <c r="F5849" s="413">
        <v>111.01</v>
      </c>
      <c r="G5849" s="414">
        <f t="shared" si="182"/>
        <v>760.11170164850012</v>
      </c>
      <c r="H5849" s="415">
        <f t="shared" si="183"/>
        <v>3.8005585082425006</v>
      </c>
    </row>
    <row r="5850" spans="1:8" ht="15" hidden="1" thickBot="1">
      <c r="A5850" s="409">
        <v>202203</v>
      </c>
      <c r="B5850" s="416" t="s">
        <v>1920</v>
      </c>
      <c r="C5850" s="417" t="s">
        <v>1892</v>
      </c>
      <c r="D5850" s="418" t="s">
        <v>339</v>
      </c>
      <c r="E5850" s="420">
        <v>422</v>
      </c>
      <c r="F5850" s="413">
        <v>111.01</v>
      </c>
      <c r="G5850" s="414">
        <f t="shared" si="182"/>
        <v>3.8014593279884692</v>
      </c>
      <c r="H5850" s="415">
        <f t="shared" si="183"/>
        <v>3.8014593279884692</v>
      </c>
    </row>
    <row r="5851" spans="1:8" ht="15" hidden="1" thickBot="1">
      <c r="A5851" s="409">
        <v>202203</v>
      </c>
      <c r="B5851" s="416" t="s">
        <v>1921</v>
      </c>
      <c r="C5851" s="417" t="s">
        <v>1892</v>
      </c>
      <c r="D5851" s="418" t="s">
        <v>337</v>
      </c>
      <c r="E5851" s="420">
        <v>73423</v>
      </c>
      <c r="F5851" s="413">
        <v>111.01</v>
      </c>
      <c r="G5851" s="414">
        <f t="shared" si="182"/>
        <v>661.40888208269519</v>
      </c>
      <c r="H5851" s="415">
        <f t="shared" si="183"/>
        <v>3.307044410413476</v>
      </c>
    </row>
    <row r="5852" spans="1:8" ht="15" hidden="1" thickBot="1">
      <c r="A5852" s="409">
        <v>202203</v>
      </c>
      <c r="B5852" s="416" t="s">
        <v>1922</v>
      </c>
      <c r="C5852" s="417" t="s">
        <v>1892</v>
      </c>
      <c r="D5852" s="418" t="s">
        <v>339</v>
      </c>
      <c r="E5852" s="420">
        <v>367</v>
      </c>
      <c r="F5852" s="413">
        <v>111.01</v>
      </c>
      <c r="G5852" s="414">
        <f t="shared" si="182"/>
        <v>3.3060084677056119</v>
      </c>
      <c r="H5852" s="415">
        <f t="shared" si="183"/>
        <v>3.3060084677056119</v>
      </c>
    </row>
    <row r="5853" spans="1:8" ht="15" hidden="1" thickBot="1">
      <c r="A5853" s="409">
        <v>202203</v>
      </c>
      <c r="B5853" s="416" t="s">
        <v>1923</v>
      </c>
      <c r="C5853" s="417" t="s">
        <v>1892</v>
      </c>
      <c r="D5853" s="418" t="s">
        <v>337</v>
      </c>
      <c r="E5853" s="420">
        <v>50292</v>
      </c>
      <c r="F5853" s="413">
        <v>111.01</v>
      </c>
      <c r="G5853" s="414">
        <f t="shared" si="182"/>
        <v>453.04026664264478</v>
      </c>
      <c r="H5853" s="415">
        <f t="shared" si="183"/>
        <v>2.2652013332132239</v>
      </c>
    </row>
    <row r="5854" spans="1:8" ht="15" hidden="1" thickBot="1">
      <c r="A5854" s="409">
        <v>202203</v>
      </c>
      <c r="B5854" s="416" t="s">
        <v>1924</v>
      </c>
      <c r="C5854" s="417" t="s">
        <v>1892</v>
      </c>
      <c r="D5854" s="418" t="s">
        <v>337</v>
      </c>
      <c r="E5854" s="420">
        <v>83846</v>
      </c>
      <c r="F5854" s="413">
        <v>111.01</v>
      </c>
      <c r="G5854" s="414">
        <f t="shared" si="182"/>
        <v>755.3013242050265</v>
      </c>
      <c r="H5854" s="415">
        <f t="shared" si="183"/>
        <v>3.7765066210251326</v>
      </c>
    </row>
    <row r="5855" spans="1:8" ht="15" hidden="1" thickBot="1">
      <c r="A5855" s="409">
        <v>202203</v>
      </c>
      <c r="B5855" s="416" t="s">
        <v>1925</v>
      </c>
      <c r="C5855" s="417" t="s">
        <v>1892</v>
      </c>
      <c r="D5855" s="418" t="s">
        <v>339</v>
      </c>
      <c r="E5855" s="420">
        <v>419</v>
      </c>
      <c r="F5855" s="413">
        <v>111.01</v>
      </c>
      <c r="G5855" s="414">
        <f t="shared" si="182"/>
        <v>3.7744347356094043</v>
      </c>
      <c r="H5855" s="415">
        <f t="shared" si="183"/>
        <v>3.7744347356094043</v>
      </c>
    </row>
    <row r="5856" spans="1:8" ht="15" hidden="1" thickBot="1">
      <c r="A5856" s="409">
        <v>202203</v>
      </c>
      <c r="B5856" s="416" t="s">
        <v>1926</v>
      </c>
      <c r="C5856" s="417" t="s">
        <v>1892</v>
      </c>
      <c r="D5856" s="418" t="s">
        <v>337</v>
      </c>
      <c r="E5856" s="420">
        <v>90574</v>
      </c>
      <c r="F5856" s="413">
        <v>111.01</v>
      </c>
      <c r="G5856" s="414">
        <f t="shared" si="182"/>
        <v>815.90847671380948</v>
      </c>
      <c r="H5856" s="415">
        <f t="shared" si="183"/>
        <v>4.0795423835690476</v>
      </c>
    </row>
    <row r="5857" spans="1:8" ht="15" hidden="1" thickBot="1">
      <c r="A5857" s="409">
        <v>202203</v>
      </c>
      <c r="B5857" s="416" t="s">
        <v>1927</v>
      </c>
      <c r="C5857" s="417" t="s">
        <v>1892</v>
      </c>
      <c r="D5857" s="418" t="s">
        <v>339</v>
      </c>
      <c r="E5857" s="420">
        <v>453</v>
      </c>
      <c r="F5857" s="413">
        <v>111.01</v>
      </c>
      <c r="G5857" s="414">
        <f t="shared" si="182"/>
        <v>4.0807134492388073</v>
      </c>
      <c r="H5857" s="415">
        <f t="shared" si="183"/>
        <v>4.0807134492388073</v>
      </c>
    </row>
    <row r="5858" spans="1:8" ht="15" hidden="1" thickBot="1">
      <c r="A5858" s="409">
        <v>202203</v>
      </c>
      <c r="B5858" s="416" t="s">
        <v>1928</v>
      </c>
      <c r="C5858" s="417" t="s">
        <v>1892</v>
      </c>
      <c r="D5858" s="418" t="s">
        <v>337</v>
      </c>
      <c r="E5858" s="420">
        <v>67647</v>
      </c>
      <c r="F5858" s="413">
        <v>111.01</v>
      </c>
      <c r="G5858" s="414">
        <f t="shared" si="182"/>
        <v>609.37753355553548</v>
      </c>
      <c r="H5858" s="415">
        <f t="shared" si="183"/>
        <v>3.0468876677776775</v>
      </c>
    </row>
    <row r="5859" spans="1:8" ht="15" hidden="1" thickBot="1">
      <c r="A5859" s="409">
        <v>202203</v>
      </c>
      <c r="B5859" s="416" t="s">
        <v>1929</v>
      </c>
      <c r="C5859" s="417" t="s">
        <v>1892</v>
      </c>
      <c r="D5859" s="418" t="s">
        <v>339</v>
      </c>
      <c r="E5859" s="420">
        <v>338</v>
      </c>
      <c r="F5859" s="413">
        <v>111.01</v>
      </c>
      <c r="G5859" s="414">
        <f t="shared" si="182"/>
        <v>3.0447707413746508</v>
      </c>
      <c r="H5859" s="415">
        <f t="shared" si="183"/>
        <v>3.0447707413746508</v>
      </c>
    </row>
    <row r="5860" spans="1:8" ht="15" hidden="1" thickBot="1">
      <c r="A5860" s="409">
        <v>202203</v>
      </c>
      <c r="B5860" s="416" t="s">
        <v>1930</v>
      </c>
      <c r="C5860" s="417" t="s">
        <v>1892</v>
      </c>
      <c r="D5860" s="418" t="s">
        <v>339</v>
      </c>
      <c r="E5860" s="420">
        <v>251</v>
      </c>
      <c r="F5860" s="413">
        <v>111.01</v>
      </c>
      <c r="G5860" s="414">
        <f t="shared" si="182"/>
        <v>2.2610575623817675</v>
      </c>
      <c r="H5860" s="415">
        <f t="shared" si="183"/>
        <v>2.2610575623817675</v>
      </c>
    </row>
    <row r="5861" spans="1:8" ht="15" hidden="1" thickBot="1">
      <c r="A5861" s="409">
        <v>202203</v>
      </c>
      <c r="B5861" s="416" t="s">
        <v>1931</v>
      </c>
      <c r="C5861" s="417" t="s">
        <v>1892</v>
      </c>
      <c r="D5861" s="418" t="s">
        <v>337</v>
      </c>
      <c r="E5861" s="420">
        <v>68960</v>
      </c>
      <c r="F5861" s="413">
        <v>111.01</v>
      </c>
      <c r="G5861" s="414">
        <f t="shared" si="182"/>
        <v>621.20529682010624</v>
      </c>
      <c r="H5861" s="415">
        <f t="shared" si="183"/>
        <v>3.1060264841005312</v>
      </c>
    </row>
    <row r="5862" spans="1:8" ht="15" hidden="1" thickBot="1">
      <c r="A5862" s="409">
        <v>202203</v>
      </c>
      <c r="B5862" s="416" t="s">
        <v>1932</v>
      </c>
      <c r="C5862" s="417" t="s">
        <v>1892</v>
      </c>
      <c r="D5862" s="418" t="s">
        <v>339</v>
      </c>
      <c r="E5862" s="420">
        <v>345</v>
      </c>
      <c r="F5862" s="413">
        <v>111.01</v>
      </c>
      <c r="G5862" s="414">
        <f t="shared" si="182"/>
        <v>3.1078281235924692</v>
      </c>
      <c r="H5862" s="415">
        <f t="shared" si="183"/>
        <v>3.1078281235924692</v>
      </c>
    </row>
    <row r="5863" spans="1:8" ht="15" hidden="1" thickBot="1">
      <c r="A5863" s="409">
        <v>202203</v>
      </c>
      <c r="B5863" s="416" t="s">
        <v>1933</v>
      </c>
      <c r="C5863" s="417" t="s">
        <v>1892</v>
      </c>
      <c r="D5863" s="418" t="s">
        <v>337</v>
      </c>
      <c r="E5863" s="420">
        <v>68960</v>
      </c>
      <c r="F5863" s="413">
        <v>111.01</v>
      </c>
      <c r="G5863" s="414">
        <f t="shared" si="182"/>
        <v>621.20529682010624</v>
      </c>
      <c r="H5863" s="415">
        <f t="shared" si="183"/>
        <v>3.1060264841005312</v>
      </c>
    </row>
    <row r="5864" spans="1:8" ht="15" hidden="1" thickBot="1">
      <c r="A5864" s="409">
        <v>202203</v>
      </c>
      <c r="B5864" s="416" t="s">
        <v>1934</v>
      </c>
      <c r="C5864" s="417" t="s">
        <v>1892</v>
      </c>
      <c r="D5864" s="418" t="s">
        <v>337</v>
      </c>
      <c r="E5864" s="420">
        <v>69888</v>
      </c>
      <c r="F5864" s="413">
        <v>111.01</v>
      </c>
      <c r="G5864" s="414">
        <f t="shared" si="182"/>
        <v>629.564904062697</v>
      </c>
      <c r="H5864" s="415">
        <f t="shared" si="183"/>
        <v>3.1478245203134851</v>
      </c>
    </row>
    <row r="5865" spans="1:8" ht="15" hidden="1" thickBot="1">
      <c r="A5865" s="409">
        <v>202203</v>
      </c>
      <c r="B5865" s="416" t="s">
        <v>1935</v>
      </c>
      <c r="C5865" s="417" t="s">
        <v>1892</v>
      </c>
      <c r="D5865" s="418" t="s">
        <v>339</v>
      </c>
      <c r="E5865" s="420">
        <v>349</v>
      </c>
      <c r="F5865" s="413">
        <v>111.01</v>
      </c>
      <c r="G5865" s="414">
        <f t="shared" si="182"/>
        <v>3.1438609134312223</v>
      </c>
      <c r="H5865" s="415">
        <f t="shared" si="183"/>
        <v>3.1438609134312223</v>
      </c>
    </row>
    <row r="5866" spans="1:8" ht="15" hidden="1" thickBot="1">
      <c r="A5866" s="409">
        <v>202203</v>
      </c>
      <c r="B5866" s="416" t="s">
        <v>1936</v>
      </c>
      <c r="C5866" s="417" t="s">
        <v>791</v>
      </c>
      <c r="D5866" s="418" t="s">
        <v>374</v>
      </c>
      <c r="E5866" s="420">
        <v>0.01</v>
      </c>
      <c r="F5866" s="413">
        <v>111.01</v>
      </c>
      <c r="G5866" s="414">
        <f t="shared" si="182"/>
        <v>9.0081974596883157E-5</v>
      </c>
      <c r="H5866" s="415" t="str">
        <f t="shared" si="183"/>
        <v>VER</v>
      </c>
    </row>
    <row r="5867" spans="1:8" ht="15" hidden="1" thickBot="1">
      <c r="A5867" s="409">
        <v>202203</v>
      </c>
      <c r="B5867" s="416" t="s">
        <v>1937</v>
      </c>
      <c r="C5867" s="417" t="s">
        <v>791</v>
      </c>
      <c r="D5867" s="418" t="s">
        <v>374</v>
      </c>
      <c r="E5867" s="420">
        <v>0.01</v>
      </c>
      <c r="F5867" s="413">
        <v>111.01</v>
      </c>
      <c r="G5867" s="414">
        <f t="shared" si="182"/>
        <v>9.0081974596883157E-5</v>
      </c>
      <c r="H5867" s="415" t="str">
        <f t="shared" si="183"/>
        <v>VER</v>
      </c>
    </row>
    <row r="5868" spans="1:8" ht="15" hidden="1" thickBot="1">
      <c r="A5868" s="409">
        <v>202203</v>
      </c>
      <c r="B5868" s="416" t="s">
        <v>1938</v>
      </c>
      <c r="C5868" s="417" t="s">
        <v>791</v>
      </c>
      <c r="D5868" s="418" t="s">
        <v>374</v>
      </c>
      <c r="E5868" s="420">
        <v>0.01</v>
      </c>
      <c r="F5868" s="413">
        <v>111.01</v>
      </c>
      <c r="G5868" s="414">
        <f t="shared" si="182"/>
        <v>9.0081974596883157E-5</v>
      </c>
      <c r="H5868" s="415" t="str">
        <f t="shared" si="183"/>
        <v>VER</v>
      </c>
    </row>
    <row r="5869" spans="1:8" ht="15" hidden="1" thickBot="1">
      <c r="A5869" s="409">
        <v>202203</v>
      </c>
      <c r="B5869" s="416" t="s">
        <v>1939</v>
      </c>
      <c r="C5869" s="417" t="s">
        <v>1940</v>
      </c>
      <c r="D5869" s="418" t="s">
        <v>374</v>
      </c>
      <c r="E5869" s="420">
        <v>0.01</v>
      </c>
      <c r="F5869" s="413">
        <v>111.01</v>
      </c>
      <c r="G5869" s="414">
        <f t="shared" si="182"/>
        <v>9.0081974596883157E-5</v>
      </c>
      <c r="H5869" s="415" t="str">
        <f t="shared" si="183"/>
        <v>VER</v>
      </c>
    </row>
    <row r="5870" spans="1:8" ht="15" hidden="1" thickBot="1">
      <c r="A5870" s="409">
        <v>202203</v>
      </c>
      <c r="B5870" s="416" t="s">
        <v>1941</v>
      </c>
      <c r="C5870" s="417" t="s">
        <v>1892</v>
      </c>
      <c r="D5870" s="418" t="s">
        <v>374</v>
      </c>
      <c r="E5870" s="420">
        <v>0.01</v>
      </c>
      <c r="F5870" s="413">
        <v>111.01</v>
      </c>
      <c r="G5870" s="414">
        <f t="shared" si="182"/>
        <v>9.0081974596883157E-5</v>
      </c>
      <c r="H5870" s="415" t="str">
        <f t="shared" si="183"/>
        <v>VER</v>
      </c>
    </row>
    <row r="5871" spans="1:8" ht="15" hidden="1" thickBot="1">
      <c r="A5871" s="409">
        <v>202203</v>
      </c>
      <c r="B5871" s="416" t="s">
        <v>1942</v>
      </c>
      <c r="C5871" s="417" t="s">
        <v>1892</v>
      </c>
      <c r="D5871" s="418" t="s">
        <v>337</v>
      </c>
      <c r="E5871" s="420">
        <v>68073</v>
      </c>
      <c r="F5871" s="413">
        <v>111.01</v>
      </c>
      <c r="G5871" s="414">
        <f t="shared" si="182"/>
        <v>613.21502567336279</v>
      </c>
      <c r="H5871" s="415">
        <f t="shared" si="183"/>
        <v>3.0660751283668137</v>
      </c>
    </row>
    <row r="5872" spans="1:8" ht="15" hidden="1" thickBot="1">
      <c r="A5872" s="409">
        <v>202203</v>
      </c>
      <c r="B5872" s="416" t="s">
        <v>1943</v>
      </c>
      <c r="C5872" s="417" t="s">
        <v>1892</v>
      </c>
      <c r="D5872" s="418" t="s">
        <v>339</v>
      </c>
      <c r="E5872" s="420">
        <v>340</v>
      </c>
      <c r="F5872" s="413">
        <v>111.01</v>
      </c>
      <c r="G5872" s="414">
        <f t="shared" si="182"/>
        <v>3.0627871362940273</v>
      </c>
      <c r="H5872" s="415">
        <f t="shared" si="183"/>
        <v>3.0627871362940273</v>
      </c>
    </row>
    <row r="5873" spans="1:8" ht="15" hidden="1" thickBot="1">
      <c r="A5873" s="409">
        <v>202203</v>
      </c>
      <c r="B5873" s="416" t="s">
        <v>1944</v>
      </c>
      <c r="C5873" s="417" t="s">
        <v>1892</v>
      </c>
      <c r="D5873" s="418" t="s">
        <v>337</v>
      </c>
      <c r="E5873" s="420">
        <v>71238</v>
      </c>
      <c r="F5873" s="413">
        <v>111.01</v>
      </c>
      <c r="G5873" s="414">
        <f t="shared" si="182"/>
        <v>641.72597063327623</v>
      </c>
      <c r="H5873" s="415">
        <f t="shared" si="183"/>
        <v>3.2086298531663813</v>
      </c>
    </row>
    <row r="5874" spans="1:8" ht="15" hidden="1" thickBot="1">
      <c r="A5874" s="409">
        <v>202203</v>
      </c>
      <c r="B5874" s="416" t="s">
        <v>1945</v>
      </c>
      <c r="C5874" s="417" t="s">
        <v>1892</v>
      </c>
      <c r="D5874" s="418" t="s">
        <v>337</v>
      </c>
      <c r="E5874" s="420">
        <v>58586</v>
      </c>
      <c r="F5874" s="413">
        <v>111.01</v>
      </c>
      <c r="G5874" s="414">
        <f t="shared" si="182"/>
        <v>527.75425637329965</v>
      </c>
      <c r="H5874" s="415">
        <f t="shared" si="183"/>
        <v>2.6387712818664983</v>
      </c>
    </row>
    <row r="5875" spans="1:8" ht="15" hidden="1" thickBot="1">
      <c r="A5875" s="409">
        <v>202203</v>
      </c>
      <c r="B5875" s="416" t="s">
        <v>1946</v>
      </c>
      <c r="C5875" s="417" t="s">
        <v>1892</v>
      </c>
      <c r="D5875" s="418" t="s">
        <v>339</v>
      </c>
      <c r="E5875" s="420">
        <v>293</v>
      </c>
      <c r="F5875" s="413">
        <v>111.01</v>
      </c>
      <c r="G5875" s="414">
        <f t="shared" si="182"/>
        <v>2.6394018556886767</v>
      </c>
      <c r="H5875" s="415">
        <f t="shared" si="183"/>
        <v>2.6394018556886767</v>
      </c>
    </row>
    <row r="5876" spans="1:8" ht="15" hidden="1" thickBot="1">
      <c r="A5876" s="409">
        <v>202203</v>
      </c>
      <c r="B5876" s="416" t="s">
        <v>1947</v>
      </c>
      <c r="C5876" s="417" t="s">
        <v>1892</v>
      </c>
      <c r="D5876" s="418" t="s">
        <v>337</v>
      </c>
      <c r="E5876" s="420">
        <v>49427</v>
      </c>
      <c r="F5876" s="413">
        <v>111.01</v>
      </c>
      <c r="G5876" s="414">
        <f t="shared" si="182"/>
        <v>445.24817584001437</v>
      </c>
      <c r="H5876" s="415">
        <f t="shared" si="183"/>
        <v>2.2262408792000716</v>
      </c>
    </row>
    <row r="5877" spans="1:8" ht="15" hidden="1" thickBot="1">
      <c r="A5877" s="409">
        <v>202203</v>
      </c>
      <c r="B5877" s="416" t="s">
        <v>1948</v>
      </c>
      <c r="C5877" s="417" t="s">
        <v>1892</v>
      </c>
      <c r="D5877" s="418" t="s">
        <v>337</v>
      </c>
      <c r="E5877" s="420">
        <v>49427</v>
      </c>
      <c r="F5877" s="413">
        <v>111.01</v>
      </c>
      <c r="G5877" s="414">
        <f t="shared" si="182"/>
        <v>445.24817584001437</v>
      </c>
      <c r="H5877" s="415">
        <f t="shared" si="183"/>
        <v>2.2262408792000716</v>
      </c>
    </row>
    <row r="5878" spans="1:8" ht="15" hidden="1" thickBot="1">
      <c r="A5878" s="409">
        <v>202203</v>
      </c>
      <c r="B5878" s="416" t="s">
        <v>1949</v>
      </c>
      <c r="C5878" s="417" t="s">
        <v>1892</v>
      </c>
      <c r="D5878" s="418" t="s">
        <v>339</v>
      </c>
      <c r="E5878" s="420">
        <v>247</v>
      </c>
      <c r="F5878" s="413">
        <v>111.01</v>
      </c>
      <c r="G5878" s="414">
        <f t="shared" si="182"/>
        <v>2.2250247725430139</v>
      </c>
      <c r="H5878" s="415">
        <f t="shared" si="183"/>
        <v>2.2250247725430139</v>
      </c>
    </row>
    <row r="5879" spans="1:8" ht="15" hidden="1" thickBot="1">
      <c r="A5879" s="409">
        <v>202203</v>
      </c>
      <c r="B5879" s="416" t="s">
        <v>1950</v>
      </c>
      <c r="C5879" s="417" t="s">
        <v>1892</v>
      </c>
      <c r="D5879" s="418" t="s">
        <v>337</v>
      </c>
      <c r="E5879" s="420">
        <v>49427</v>
      </c>
      <c r="F5879" s="413">
        <v>111.01</v>
      </c>
      <c r="G5879" s="414">
        <f t="shared" si="182"/>
        <v>445.24817584001437</v>
      </c>
      <c r="H5879" s="415">
        <f t="shared" si="183"/>
        <v>2.2262408792000716</v>
      </c>
    </row>
    <row r="5880" spans="1:8" ht="15" hidden="1" thickBot="1">
      <c r="A5880" s="409">
        <v>202203</v>
      </c>
      <c r="B5880" s="416" t="s">
        <v>1951</v>
      </c>
      <c r="C5880" s="417" t="s">
        <v>1892</v>
      </c>
      <c r="D5880" s="418" t="s">
        <v>337</v>
      </c>
      <c r="E5880" s="420">
        <v>49427</v>
      </c>
      <c r="F5880" s="413">
        <v>111.01</v>
      </c>
      <c r="G5880" s="414">
        <f t="shared" si="182"/>
        <v>445.24817584001437</v>
      </c>
      <c r="H5880" s="415">
        <f t="shared" si="183"/>
        <v>2.2262408792000716</v>
      </c>
    </row>
    <row r="5881" spans="1:8" ht="15" hidden="1" thickBot="1">
      <c r="A5881" s="409">
        <v>202203</v>
      </c>
      <c r="B5881" s="416" t="s">
        <v>1952</v>
      </c>
      <c r="C5881" s="417" t="s">
        <v>1892</v>
      </c>
      <c r="D5881" s="418" t="s">
        <v>337</v>
      </c>
      <c r="E5881" s="420">
        <v>68837</v>
      </c>
      <c r="F5881" s="413">
        <v>111.01</v>
      </c>
      <c r="G5881" s="414">
        <f t="shared" si="182"/>
        <v>620.09728853256456</v>
      </c>
      <c r="H5881" s="415">
        <f t="shared" si="183"/>
        <v>3.1004864426628229</v>
      </c>
    </row>
    <row r="5882" spans="1:8" ht="15" hidden="1" thickBot="1">
      <c r="A5882" s="409">
        <v>202203</v>
      </c>
      <c r="B5882" s="416" t="s">
        <v>1953</v>
      </c>
      <c r="C5882" s="417" t="s">
        <v>1892</v>
      </c>
      <c r="D5882" s="418" t="s">
        <v>339</v>
      </c>
      <c r="E5882" s="420">
        <v>344</v>
      </c>
      <c r="F5882" s="413">
        <v>111.01</v>
      </c>
      <c r="G5882" s="414">
        <f t="shared" si="182"/>
        <v>3.0988199261327809</v>
      </c>
      <c r="H5882" s="415">
        <f t="shared" si="183"/>
        <v>3.0988199261327809</v>
      </c>
    </row>
    <row r="5883" spans="1:8" ht="15" hidden="1" thickBot="1">
      <c r="A5883" s="409">
        <v>202203</v>
      </c>
      <c r="B5883" s="416" t="s">
        <v>1954</v>
      </c>
      <c r="C5883" s="417" t="s">
        <v>1955</v>
      </c>
      <c r="D5883" s="418" t="s">
        <v>337</v>
      </c>
      <c r="E5883" s="420">
        <v>84372</v>
      </c>
      <c r="F5883" s="413">
        <v>111.01</v>
      </c>
      <c r="G5883" s="414">
        <f t="shared" si="182"/>
        <v>760.03963606882257</v>
      </c>
      <c r="H5883" s="415">
        <f t="shared" si="183"/>
        <v>3.8001981803441129</v>
      </c>
    </row>
    <row r="5884" spans="1:8" ht="15" hidden="1" thickBot="1">
      <c r="A5884" s="409">
        <v>202203</v>
      </c>
      <c r="B5884" s="416" t="s">
        <v>1956</v>
      </c>
      <c r="C5884" s="417" t="s">
        <v>1955</v>
      </c>
      <c r="D5884" s="418" t="s">
        <v>337</v>
      </c>
      <c r="E5884" s="420">
        <v>82077</v>
      </c>
      <c r="F5884" s="413">
        <v>111.01</v>
      </c>
      <c r="G5884" s="414">
        <f t="shared" si="182"/>
        <v>739.36582289883791</v>
      </c>
      <c r="H5884" s="415">
        <f t="shared" si="183"/>
        <v>3.6968291144941894</v>
      </c>
    </row>
    <row r="5885" spans="1:8" ht="15" hidden="1" thickBot="1">
      <c r="A5885" s="409">
        <v>202203</v>
      </c>
      <c r="B5885" s="416" t="s">
        <v>1957</v>
      </c>
      <c r="C5885" s="417" t="s">
        <v>1955</v>
      </c>
      <c r="D5885" s="418" t="s">
        <v>339</v>
      </c>
      <c r="E5885" s="420">
        <v>410</v>
      </c>
      <c r="F5885" s="413">
        <v>111.01</v>
      </c>
      <c r="G5885" s="414">
        <f t="shared" si="182"/>
        <v>3.6933609584722094</v>
      </c>
      <c r="H5885" s="415">
        <f t="shared" si="183"/>
        <v>3.6933609584722094</v>
      </c>
    </row>
    <row r="5886" spans="1:8" ht="15" hidden="1" thickBot="1">
      <c r="A5886" s="409">
        <v>202203</v>
      </c>
      <c r="B5886" s="416" t="s">
        <v>1958</v>
      </c>
      <c r="C5886" s="417" t="s">
        <v>1955</v>
      </c>
      <c r="D5886" s="418" t="s">
        <v>337</v>
      </c>
      <c r="E5886" s="420">
        <v>82077</v>
      </c>
      <c r="F5886" s="413">
        <v>111.01</v>
      </c>
      <c r="G5886" s="414">
        <f t="shared" si="182"/>
        <v>739.36582289883791</v>
      </c>
      <c r="H5886" s="415">
        <f t="shared" si="183"/>
        <v>3.6968291144941894</v>
      </c>
    </row>
    <row r="5887" spans="1:8" ht="15" hidden="1" thickBot="1">
      <c r="A5887" s="409">
        <v>202203</v>
      </c>
      <c r="B5887" s="416" t="s">
        <v>1959</v>
      </c>
      <c r="C5887" s="417" t="s">
        <v>1955</v>
      </c>
      <c r="D5887" s="418" t="s">
        <v>337</v>
      </c>
      <c r="E5887" s="420">
        <v>78560</v>
      </c>
      <c r="F5887" s="413">
        <v>111.01</v>
      </c>
      <c r="G5887" s="414">
        <f t="shared" si="182"/>
        <v>707.6839924331141</v>
      </c>
      <c r="H5887" s="415">
        <f t="shared" si="183"/>
        <v>3.5384199621655705</v>
      </c>
    </row>
    <row r="5888" spans="1:8" ht="15" hidden="1" thickBot="1">
      <c r="A5888" s="409">
        <v>202203</v>
      </c>
      <c r="B5888" s="416" t="s">
        <v>1960</v>
      </c>
      <c r="C5888" s="417" t="s">
        <v>1955</v>
      </c>
      <c r="D5888" s="418" t="s">
        <v>339</v>
      </c>
      <c r="E5888" s="420">
        <v>393</v>
      </c>
      <c r="F5888" s="413">
        <v>111.01</v>
      </c>
      <c r="G5888" s="414">
        <f t="shared" si="182"/>
        <v>3.5402216016575081</v>
      </c>
      <c r="H5888" s="415">
        <f t="shared" si="183"/>
        <v>3.5402216016575081</v>
      </c>
    </row>
    <row r="5889" spans="1:8" ht="15" hidden="1" thickBot="1">
      <c r="A5889" s="409">
        <v>202203</v>
      </c>
      <c r="B5889" s="416" t="s">
        <v>1961</v>
      </c>
      <c r="C5889" s="417" t="s">
        <v>1892</v>
      </c>
      <c r="D5889" s="418" t="s">
        <v>337</v>
      </c>
      <c r="E5889" s="420">
        <v>83547</v>
      </c>
      <c r="F5889" s="413">
        <v>111.01</v>
      </c>
      <c r="G5889" s="414">
        <f t="shared" si="182"/>
        <v>752.6078731645797</v>
      </c>
      <c r="H5889" s="415">
        <f t="shared" si="183"/>
        <v>3.7630393658228987</v>
      </c>
    </row>
    <row r="5890" spans="1:8" ht="15" hidden="1" thickBot="1">
      <c r="A5890" s="409">
        <v>202203</v>
      </c>
      <c r="B5890" s="416" t="s">
        <v>1962</v>
      </c>
      <c r="C5890" s="417" t="s">
        <v>1892</v>
      </c>
      <c r="D5890" s="418" t="s">
        <v>350</v>
      </c>
      <c r="E5890" s="420">
        <v>0.01</v>
      </c>
      <c r="F5890" s="413">
        <v>111.01</v>
      </c>
      <c r="G5890" s="414">
        <f t="shared" ref="G5890:G5953" si="184">+E5890/F5890</f>
        <v>9.0081974596883157E-5</v>
      </c>
      <c r="H5890" s="415" t="str">
        <f t="shared" ref="H5890:H5953" si="185">IF(D5890="TB",G5890/200,IF(D5890="LT",G5890,"VER"))</f>
        <v>VER</v>
      </c>
    </row>
    <row r="5891" spans="1:8" ht="15" hidden="1" thickBot="1">
      <c r="A5891" s="409">
        <v>202203</v>
      </c>
      <c r="B5891" s="416" t="s">
        <v>1963</v>
      </c>
      <c r="C5891" s="417" t="s">
        <v>1892</v>
      </c>
      <c r="D5891" s="418" t="s">
        <v>337</v>
      </c>
      <c r="E5891" s="420">
        <v>42467</v>
      </c>
      <c r="F5891" s="413">
        <v>111.01</v>
      </c>
      <c r="G5891" s="414">
        <f t="shared" si="184"/>
        <v>382.55112152058371</v>
      </c>
      <c r="H5891" s="415">
        <f t="shared" si="185"/>
        <v>1.9127556076029186</v>
      </c>
    </row>
    <row r="5892" spans="1:8" ht="15" hidden="1" thickBot="1">
      <c r="A5892" s="409">
        <v>202203</v>
      </c>
      <c r="B5892" s="416" t="s">
        <v>1964</v>
      </c>
      <c r="C5892" s="417" t="s">
        <v>1892</v>
      </c>
      <c r="D5892" s="418" t="s">
        <v>337</v>
      </c>
      <c r="E5892" s="420">
        <v>27508</v>
      </c>
      <c r="F5892" s="413">
        <v>111.01</v>
      </c>
      <c r="G5892" s="414">
        <f t="shared" si="184"/>
        <v>247.7974957211062</v>
      </c>
      <c r="H5892" s="415">
        <f t="shared" si="185"/>
        <v>1.238987478605531</v>
      </c>
    </row>
    <row r="5893" spans="1:8" ht="15" hidden="1" thickBot="1">
      <c r="A5893" s="409">
        <v>202203</v>
      </c>
      <c r="B5893" s="416" t="s">
        <v>1965</v>
      </c>
      <c r="C5893" s="417" t="s">
        <v>1892</v>
      </c>
      <c r="D5893" s="418" t="s">
        <v>337</v>
      </c>
      <c r="E5893" s="420">
        <v>71718</v>
      </c>
      <c r="F5893" s="413">
        <v>111.01</v>
      </c>
      <c r="G5893" s="414">
        <f t="shared" si="184"/>
        <v>646.04990541392669</v>
      </c>
      <c r="H5893" s="415">
        <f t="shared" si="185"/>
        <v>3.2302495270696334</v>
      </c>
    </row>
    <row r="5894" spans="1:8" ht="15" hidden="1" thickBot="1">
      <c r="A5894" s="409">
        <v>202203</v>
      </c>
      <c r="B5894" s="416" t="s">
        <v>1966</v>
      </c>
      <c r="C5894" s="417" t="s">
        <v>1892</v>
      </c>
      <c r="D5894" s="418" t="s">
        <v>337</v>
      </c>
      <c r="E5894" s="420">
        <v>76825</v>
      </c>
      <c r="F5894" s="413">
        <v>111.01</v>
      </c>
      <c r="G5894" s="414">
        <f t="shared" si="184"/>
        <v>692.05476984055485</v>
      </c>
      <c r="H5894" s="415">
        <f t="shared" si="185"/>
        <v>3.4602738492027743</v>
      </c>
    </row>
    <row r="5895" spans="1:8" ht="15" hidden="1" thickBot="1">
      <c r="A5895" s="409">
        <v>202203</v>
      </c>
      <c r="B5895" s="416" t="s">
        <v>1967</v>
      </c>
      <c r="C5895" s="417" t="s">
        <v>1892</v>
      </c>
      <c r="D5895" s="418" t="s">
        <v>339</v>
      </c>
      <c r="E5895" s="420">
        <v>384</v>
      </c>
      <c r="F5895" s="413">
        <v>111.01</v>
      </c>
      <c r="G5895" s="414">
        <f t="shared" si="184"/>
        <v>3.4591478245203131</v>
      </c>
      <c r="H5895" s="415">
        <f t="shared" si="185"/>
        <v>3.4591478245203131</v>
      </c>
    </row>
    <row r="5896" spans="1:8" ht="15" hidden="1" thickBot="1">
      <c r="A5896" s="409">
        <v>202203</v>
      </c>
      <c r="B5896" s="416" t="s">
        <v>1968</v>
      </c>
      <c r="C5896" s="417" t="s">
        <v>1892</v>
      </c>
      <c r="D5896" s="418" t="s">
        <v>337</v>
      </c>
      <c r="E5896" s="420">
        <v>69626</v>
      </c>
      <c r="F5896" s="413">
        <v>111.01</v>
      </c>
      <c r="G5896" s="414">
        <f t="shared" si="184"/>
        <v>627.20475632825867</v>
      </c>
      <c r="H5896" s="415">
        <f t="shared" si="185"/>
        <v>3.1360237816412933</v>
      </c>
    </row>
    <row r="5897" spans="1:8" ht="15" hidden="1" thickBot="1">
      <c r="A5897" s="409">
        <v>202203</v>
      </c>
      <c r="B5897" s="416" t="s">
        <v>1969</v>
      </c>
      <c r="C5897" s="417" t="s">
        <v>1892</v>
      </c>
      <c r="D5897" s="418" t="s">
        <v>339</v>
      </c>
      <c r="E5897" s="420">
        <v>348</v>
      </c>
      <c r="F5897" s="413">
        <v>111.01</v>
      </c>
      <c r="G5897" s="414">
        <f t="shared" si="184"/>
        <v>3.134852715971534</v>
      </c>
      <c r="H5897" s="415">
        <f t="shared" si="185"/>
        <v>3.134852715971534</v>
      </c>
    </row>
    <row r="5898" spans="1:8" ht="15" hidden="1" thickBot="1">
      <c r="A5898" s="409">
        <v>202203</v>
      </c>
      <c r="B5898" s="416" t="s">
        <v>1970</v>
      </c>
      <c r="C5898" s="417" t="s">
        <v>1892</v>
      </c>
      <c r="D5898" s="418" t="s">
        <v>337</v>
      </c>
      <c r="E5898" s="420">
        <v>71464</v>
      </c>
      <c r="F5898" s="413">
        <v>111.01</v>
      </c>
      <c r="G5898" s="414">
        <f t="shared" si="184"/>
        <v>643.76182325916579</v>
      </c>
      <c r="H5898" s="415">
        <f t="shared" si="185"/>
        <v>3.2188091162958288</v>
      </c>
    </row>
    <row r="5899" spans="1:8" ht="15" hidden="1" thickBot="1">
      <c r="A5899" s="409">
        <v>202203</v>
      </c>
      <c r="B5899" s="416" t="s">
        <v>1971</v>
      </c>
      <c r="C5899" s="417" t="s">
        <v>1892</v>
      </c>
      <c r="D5899" s="418" t="s">
        <v>339</v>
      </c>
      <c r="E5899" s="420">
        <v>359</v>
      </c>
      <c r="F5899" s="413">
        <v>111.01</v>
      </c>
      <c r="G5899" s="414">
        <f t="shared" si="184"/>
        <v>3.2339428880281056</v>
      </c>
      <c r="H5899" s="415">
        <f t="shared" si="185"/>
        <v>3.2339428880281056</v>
      </c>
    </row>
    <row r="5900" spans="1:8" ht="15" hidden="1" thickBot="1">
      <c r="A5900" s="409">
        <v>202203</v>
      </c>
      <c r="B5900" s="416" t="s">
        <v>1972</v>
      </c>
      <c r="C5900" s="417" t="s">
        <v>1892</v>
      </c>
      <c r="D5900" s="418" t="s">
        <v>337</v>
      </c>
      <c r="E5900" s="420">
        <v>77822</v>
      </c>
      <c r="F5900" s="413">
        <v>111.01</v>
      </c>
      <c r="G5900" s="414">
        <f t="shared" si="184"/>
        <v>701.03594270786414</v>
      </c>
      <c r="H5900" s="415">
        <f t="shared" si="185"/>
        <v>3.5051797135393206</v>
      </c>
    </row>
    <row r="5901" spans="1:8" ht="15" hidden="1" thickBot="1">
      <c r="A5901" s="409">
        <v>202203</v>
      </c>
      <c r="B5901" s="416" t="s">
        <v>1973</v>
      </c>
      <c r="C5901" s="417" t="s">
        <v>1892</v>
      </c>
      <c r="D5901" s="418" t="s">
        <v>339</v>
      </c>
      <c r="E5901" s="420">
        <v>389</v>
      </c>
      <c r="F5901" s="413">
        <v>111.01</v>
      </c>
      <c r="G5901" s="414">
        <f t="shared" si="184"/>
        <v>3.504188811818755</v>
      </c>
      <c r="H5901" s="415">
        <f t="shared" si="185"/>
        <v>3.504188811818755</v>
      </c>
    </row>
    <row r="5902" spans="1:8" ht="15" hidden="1" thickBot="1">
      <c r="A5902" s="409">
        <v>202203</v>
      </c>
      <c r="B5902" s="416" t="s">
        <v>1974</v>
      </c>
      <c r="C5902" s="417" t="s">
        <v>1892</v>
      </c>
      <c r="D5902" s="418" t="s">
        <v>337</v>
      </c>
      <c r="E5902" s="420">
        <v>77822</v>
      </c>
      <c r="F5902" s="413">
        <v>111.01</v>
      </c>
      <c r="G5902" s="414">
        <f t="shared" si="184"/>
        <v>701.03594270786414</v>
      </c>
      <c r="H5902" s="415">
        <f t="shared" si="185"/>
        <v>3.5051797135393206</v>
      </c>
    </row>
    <row r="5903" spans="1:8" ht="15" hidden="1" thickBot="1">
      <c r="A5903" s="409">
        <v>202203</v>
      </c>
      <c r="B5903" s="416" t="s">
        <v>1975</v>
      </c>
      <c r="C5903" s="417" t="s">
        <v>1892</v>
      </c>
      <c r="D5903" s="418" t="s">
        <v>339</v>
      </c>
      <c r="E5903" s="420">
        <v>389</v>
      </c>
      <c r="F5903" s="413">
        <v>111.01</v>
      </c>
      <c r="G5903" s="414">
        <f t="shared" si="184"/>
        <v>3.504188811818755</v>
      </c>
      <c r="H5903" s="415">
        <f t="shared" si="185"/>
        <v>3.504188811818755</v>
      </c>
    </row>
    <row r="5904" spans="1:8" ht="15" hidden="1" thickBot="1">
      <c r="A5904" s="409">
        <v>202203</v>
      </c>
      <c r="B5904" s="416" t="s">
        <v>1976</v>
      </c>
      <c r="C5904" s="417" t="s">
        <v>1892</v>
      </c>
      <c r="D5904" s="418" t="s">
        <v>337</v>
      </c>
      <c r="E5904" s="420">
        <v>78245</v>
      </c>
      <c r="F5904" s="413">
        <v>111.01</v>
      </c>
      <c r="G5904" s="414">
        <f t="shared" si="184"/>
        <v>704.84641023331233</v>
      </c>
      <c r="H5904" s="415">
        <f t="shared" si="185"/>
        <v>3.5242320511665617</v>
      </c>
    </row>
    <row r="5905" spans="1:8" ht="15" hidden="1" thickBot="1">
      <c r="A5905" s="409">
        <v>202203</v>
      </c>
      <c r="B5905" s="416" t="s">
        <v>1977</v>
      </c>
      <c r="C5905" s="417" t="s">
        <v>1892</v>
      </c>
      <c r="D5905" s="418" t="s">
        <v>339</v>
      </c>
      <c r="E5905" s="420">
        <v>391</v>
      </c>
      <c r="F5905" s="413">
        <v>111.01</v>
      </c>
      <c r="G5905" s="414">
        <f t="shared" si="184"/>
        <v>3.5222052067381315</v>
      </c>
      <c r="H5905" s="415">
        <f t="shared" si="185"/>
        <v>3.5222052067381315</v>
      </c>
    </row>
    <row r="5906" spans="1:8" ht="15" hidden="1" thickBot="1">
      <c r="A5906" s="409">
        <v>202203</v>
      </c>
      <c r="B5906" s="416" t="s">
        <v>1978</v>
      </c>
      <c r="C5906" s="417" t="s">
        <v>1892</v>
      </c>
      <c r="D5906" s="418" t="s">
        <v>337</v>
      </c>
      <c r="E5906" s="420">
        <v>71718</v>
      </c>
      <c r="F5906" s="413">
        <v>111.01</v>
      </c>
      <c r="G5906" s="414">
        <f t="shared" si="184"/>
        <v>646.04990541392669</v>
      </c>
      <c r="H5906" s="415">
        <f t="shared" si="185"/>
        <v>3.2302495270696334</v>
      </c>
    </row>
    <row r="5907" spans="1:8" ht="15" hidden="1" thickBot="1">
      <c r="A5907" s="409">
        <v>202203</v>
      </c>
      <c r="B5907" s="416" t="s">
        <v>1979</v>
      </c>
      <c r="C5907" s="417" t="s">
        <v>1892</v>
      </c>
      <c r="D5907" s="418" t="s">
        <v>339</v>
      </c>
      <c r="E5907" s="420">
        <v>359</v>
      </c>
      <c r="F5907" s="413">
        <v>111.01</v>
      </c>
      <c r="G5907" s="414">
        <f t="shared" si="184"/>
        <v>3.2339428880281056</v>
      </c>
      <c r="H5907" s="415">
        <f t="shared" si="185"/>
        <v>3.2339428880281056</v>
      </c>
    </row>
    <row r="5908" spans="1:8" ht="15" hidden="1" thickBot="1">
      <c r="A5908" s="409">
        <v>202203</v>
      </c>
      <c r="B5908" s="416" t="s">
        <v>1980</v>
      </c>
      <c r="C5908" s="417" t="s">
        <v>1892</v>
      </c>
      <c r="D5908" s="418" t="s">
        <v>337</v>
      </c>
      <c r="E5908" s="420">
        <v>65460</v>
      </c>
      <c r="F5908" s="413">
        <v>111.01</v>
      </c>
      <c r="G5908" s="414">
        <f t="shared" si="184"/>
        <v>589.67660571119711</v>
      </c>
      <c r="H5908" s="415">
        <f t="shared" si="185"/>
        <v>2.9483830285559858</v>
      </c>
    </row>
    <row r="5909" spans="1:8" ht="15" hidden="1" thickBot="1">
      <c r="A5909" s="409">
        <v>202203</v>
      </c>
      <c r="B5909" s="416" t="s">
        <v>1981</v>
      </c>
      <c r="C5909" s="417" t="s">
        <v>1892</v>
      </c>
      <c r="D5909" s="418" t="s">
        <v>337</v>
      </c>
      <c r="E5909" s="420">
        <v>54912</v>
      </c>
      <c r="F5909" s="413">
        <v>111.01</v>
      </c>
      <c r="G5909" s="414">
        <f t="shared" si="184"/>
        <v>494.65813890640482</v>
      </c>
      <c r="H5909" s="415">
        <f t="shared" si="185"/>
        <v>2.4732906945320239</v>
      </c>
    </row>
    <row r="5910" spans="1:8" ht="15" hidden="1" thickBot="1">
      <c r="A5910" s="409">
        <v>202203</v>
      </c>
      <c r="B5910" s="416" t="s">
        <v>1982</v>
      </c>
      <c r="C5910" s="417" t="s">
        <v>1892</v>
      </c>
      <c r="D5910" s="418" t="s">
        <v>337</v>
      </c>
      <c r="E5910" s="420">
        <v>49427</v>
      </c>
      <c r="F5910" s="413">
        <v>111.01</v>
      </c>
      <c r="G5910" s="414">
        <f t="shared" si="184"/>
        <v>445.24817584001437</v>
      </c>
      <c r="H5910" s="415">
        <f t="shared" si="185"/>
        <v>2.2262408792000716</v>
      </c>
    </row>
    <row r="5911" spans="1:8" ht="15" hidden="1" thickBot="1">
      <c r="A5911" s="409">
        <v>202203</v>
      </c>
      <c r="B5911" s="416" t="s">
        <v>1983</v>
      </c>
      <c r="C5911" s="417" t="s">
        <v>1892</v>
      </c>
      <c r="D5911" s="418" t="s">
        <v>339</v>
      </c>
      <c r="E5911" s="420">
        <v>247</v>
      </c>
      <c r="F5911" s="413">
        <v>111.01</v>
      </c>
      <c r="G5911" s="414">
        <f t="shared" si="184"/>
        <v>2.2250247725430139</v>
      </c>
      <c r="H5911" s="415">
        <f t="shared" si="185"/>
        <v>2.2250247725430139</v>
      </c>
    </row>
    <row r="5912" spans="1:8" ht="15" hidden="1" thickBot="1">
      <c r="A5912" s="409">
        <v>202203</v>
      </c>
      <c r="B5912" s="416" t="s">
        <v>1984</v>
      </c>
      <c r="C5912" s="417" t="s">
        <v>1892</v>
      </c>
      <c r="D5912" s="418" t="s">
        <v>337</v>
      </c>
      <c r="E5912" s="420">
        <v>42326</v>
      </c>
      <c r="F5912" s="413">
        <v>111.01</v>
      </c>
      <c r="G5912" s="414">
        <f t="shared" si="184"/>
        <v>381.28096567876764</v>
      </c>
      <c r="H5912" s="415">
        <f t="shared" si="185"/>
        <v>1.9064048283938382</v>
      </c>
    </row>
    <row r="5913" spans="1:8" ht="15" hidden="1" thickBot="1">
      <c r="A5913" s="409">
        <v>202203</v>
      </c>
      <c r="B5913" s="416" t="s">
        <v>1985</v>
      </c>
      <c r="C5913" s="417" t="s">
        <v>1892</v>
      </c>
      <c r="D5913" s="418" t="s">
        <v>337</v>
      </c>
      <c r="E5913" s="420">
        <v>60913</v>
      </c>
      <c r="F5913" s="413">
        <v>111.01</v>
      </c>
      <c r="G5913" s="414">
        <f t="shared" si="184"/>
        <v>548.71633186199438</v>
      </c>
      <c r="H5913" s="415">
        <f t="shared" si="185"/>
        <v>2.7435816593099718</v>
      </c>
    </row>
    <row r="5914" spans="1:8" ht="15" hidden="1" thickBot="1">
      <c r="A5914" s="409">
        <v>202203</v>
      </c>
      <c r="B5914" s="416" t="s">
        <v>1986</v>
      </c>
      <c r="C5914" s="417" t="s">
        <v>1892</v>
      </c>
      <c r="D5914" s="418" t="s">
        <v>337</v>
      </c>
      <c r="E5914" s="420">
        <v>44545</v>
      </c>
      <c r="F5914" s="413">
        <v>111.01</v>
      </c>
      <c r="G5914" s="414">
        <f t="shared" si="184"/>
        <v>401.27015584181601</v>
      </c>
      <c r="H5914" s="415">
        <f t="shared" si="185"/>
        <v>2.0063507792090802</v>
      </c>
    </row>
    <row r="5915" spans="1:8" ht="15" hidden="1" thickBot="1">
      <c r="A5915" s="409">
        <v>202203</v>
      </c>
      <c r="B5915" s="416" t="s">
        <v>1987</v>
      </c>
      <c r="C5915" s="417" t="s">
        <v>1892</v>
      </c>
      <c r="D5915" s="418" t="s">
        <v>337</v>
      </c>
      <c r="E5915" s="420">
        <v>42326</v>
      </c>
      <c r="F5915" s="413">
        <v>111.01</v>
      </c>
      <c r="G5915" s="414">
        <f t="shared" si="184"/>
        <v>381.28096567876764</v>
      </c>
      <c r="H5915" s="415">
        <f t="shared" si="185"/>
        <v>1.9064048283938382</v>
      </c>
    </row>
    <row r="5916" spans="1:8" ht="15" hidden="1" thickBot="1">
      <c r="A5916" s="409">
        <v>202203</v>
      </c>
      <c r="B5916" s="416" t="s">
        <v>1988</v>
      </c>
      <c r="C5916" s="417" t="s">
        <v>1892</v>
      </c>
      <c r="D5916" s="418" t="s">
        <v>339</v>
      </c>
      <c r="E5916" s="420">
        <v>212</v>
      </c>
      <c r="F5916" s="413">
        <v>111.01</v>
      </c>
      <c r="G5916" s="414">
        <f t="shared" si="184"/>
        <v>1.9097378614539229</v>
      </c>
      <c r="H5916" s="415">
        <f t="shared" si="185"/>
        <v>1.9097378614539229</v>
      </c>
    </row>
    <row r="5917" spans="1:8" ht="15" hidden="1" thickBot="1">
      <c r="A5917" s="409">
        <v>202203</v>
      </c>
      <c r="B5917" s="416" t="s">
        <v>1989</v>
      </c>
      <c r="C5917" s="417" t="s">
        <v>1892</v>
      </c>
      <c r="D5917" s="418" t="s">
        <v>337</v>
      </c>
      <c r="E5917" s="420">
        <v>42326</v>
      </c>
      <c r="F5917" s="413">
        <v>111.01</v>
      </c>
      <c r="G5917" s="414">
        <f t="shared" si="184"/>
        <v>381.28096567876764</v>
      </c>
      <c r="H5917" s="415">
        <f t="shared" si="185"/>
        <v>1.9064048283938382</v>
      </c>
    </row>
    <row r="5918" spans="1:8" ht="15" hidden="1" thickBot="1">
      <c r="A5918" s="409">
        <v>202203</v>
      </c>
      <c r="B5918" s="416" t="s">
        <v>1990</v>
      </c>
      <c r="C5918" s="417" t="s">
        <v>1892</v>
      </c>
      <c r="D5918" s="418" t="s">
        <v>337</v>
      </c>
      <c r="E5918" s="420">
        <v>42326</v>
      </c>
      <c r="F5918" s="413">
        <v>111.01</v>
      </c>
      <c r="G5918" s="414">
        <f t="shared" si="184"/>
        <v>381.28096567876764</v>
      </c>
      <c r="H5918" s="415">
        <f t="shared" si="185"/>
        <v>1.9064048283938382</v>
      </c>
    </row>
    <row r="5919" spans="1:8" ht="15" hidden="1" thickBot="1">
      <c r="A5919" s="409">
        <v>202203</v>
      </c>
      <c r="B5919" s="416" t="s">
        <v>1991</v>
      </c>
      <c r="C5919" s="417" t="s">
        <v>1892</v>
      </c>
      <c r="D5919" s="418" t="s">
        <v>339</v>
      </c>
      <c r="E5919" s="420">
        <v>212</v>
      </c>
      <c r="F5919" s="413">
        <v>111.01</v>
      </c>
      <c r="G5919" s="414">
        <f t="shared" si="184"/>
        <v>1.9097378614539229</v>
      </c>
      <c r="H5919" s="415">
        <f t="shared" si="185"/>
        <v>1.9097378614539229</v>
      </c>
    </row>
    <row r="5920" spans="1:8" ht="15" hidden="1" thickBot="1">
      <c r="A5920" s="409">
        <v>202203</v>
      </c>
      <c r="B5920" s="416" t="s">
        <v>1992</v>
      </c>
      <c r="C5920" s="417" t="s">
        <v>1892</v>
      </c>
      <c r="D5920" s="418" t="s">
        <v>337</v>
      </c>
      <c r="E5920" s="420">
        <v>44552</v>
      </c>
      <c r="F5920" s="413">
        <v>111.01</v>
      </c>
      <c r="G5920" s="414">
        <f t="shared" si="184"/>
        <v>401.33321322403384</v>
      </c>
      <c r="H5920" s="415">
        <f t="shared" si="185"/>
        <v>2.0066660661201694</v>
      </c>
    </row>
    <row r="5921" spans="1:8" ht="15" hidden="1" thickBot="1">
      <c r="A5921" s="409">
        <v>202203</v>
      </c>
      <c r="B5921" s="416" t="s">
        <v>1993</v>
      </c>
      <c r="C5921" s="417" t="s">
        <v>1892</v>
      </c>
      <c r="D5921" s="418" t="s">
        <v>337</v>
      </c>
      <c r="E5921" s="420">
        <v>69601</v>
      </c>
      <c r="F5921" s="413">
        <v>111.01</v>
      </c>
      <c r="G5921" s="414">
        <f t="shared" si="184"/>
        <v>626.97955139176645</v>
      </c>
      <c r="H5921" s="415">
        <f t="shared" si="185"/>
        <v>3.1348977569588321</v>
      </c>
    </row>
    <row r="5922" spans="1:8" ht="15" hidden="1" thickBot="1">
      <c r="A5922" s="409">
        <v>202203</v>
      </c>
      <c r="B5922" s="416" t="s">
        <v>1994</v>
      </c>
      <c r="C5922" s="417" t="s">
        <v>1892</v>
      </c>
      <c r="D5922" s="418" t="s">
        <v>339</v>
      </c>
      <c r="E5922" s="420">
        <v>348</v>
      </c>
      <c r="F5922" s="413">
        <v>111.01</v>
      </c>
      <c r="G5922" s="414">
        <f t="shared" si="184"/>
        <v>3.134852715971534</v>
      </c>
      <c r="H5922" s="415">
        <f t="shared" si="185"/>
        <v>3.134852715971534</v>
      </c>
    </row>
    <row r="5923" spans="1:8" ht="15" hidden="1" thickBot="1">
      <c r="A5923" s="409">
        <v>202203</v>
      </c>
      <c r="B5923" s="416" t="s">
        <v>1995</v>
      </c>
      <c r="C5923" s="417" t="s">
        <v>1892</v>
      </c>
      <c r="D5923" s="418" t="s">
        <v>337</v>
      </c>
      <c r="E5923" s="420">
        <v>42326</v>
      </c>
      <c r="F5923" s="413">
        <v>111.01</v>
      </c>
      <c r="G5923" s="414">
        <f t="shared" si="184"/>
        <v>381.28096567876764</v>
      </c>
      <c r="H5923" s="415">
        <f t="shared" si="185"/>
        <v>1.9064048283938382</v>
      </c>
    </row>
    <row r="5924" spans="1:8" ht="15" hidden="1" thickBot="1">
      <c r="A5924" s="409">
        <v>202203</v>
      </c>
      <c r="B5924" s="416" t="s">
        <v>1996</v>
      </c>
      <c r="C5924" s="417" t="s">
        <v>1892</v>
      </c>
      <c r="D5924" s="418" t="s">
        <v>337</v>
      </c>
      <c r="E5924" s="420">
        <v>50215</v>
      </c>
      <c r="F5924" s="413">
        <v>111.01</v>
      </c>
      <c r="G5924" s="414">
        <f t="shared" si="184"/>
        <v>452.34663543824877</v>
      </c>
      <c r="H5924" s="415">
        <f t="shared" si="185"/>
        <v>2.2617331771912439</v>
      </c>
    </row>
    <row r="5925" spans="1:8" ht="15" hidden="1" thickBot="1">
      <c r="A5925" s="409">
        <v>202203</v>
      </c>
      <c r="B5925" s="416" t="s">
        <v>1997</v>
      </c>
      <c r="C5925" s="417" t="s">
        <v>1892</v>
      </c>
      <c r="D5925" s="418" t="s">
        <v>339</v>
      </c>
      <c r="E5925" s="420">
        <v>212</v>
      </c>
      <c r="F5925" s="413">
        <v>111.01</v>
      </c>
      <c r="G5925" s="414">
        <f t="shared" si="184"/>
        <v>1.9097378614539229</v>
      </c>
      <c r="H5925" s="415">
        <f t="shared" si="185"/>
        <v>1.9097378614539229</v>
      </c>
    </row>
    <row r="5926" spans="1:8" ht="15" hidden="1" thickBot="1">
      <c r="A5926" s="409">
        <v>202203</v>
      </c>
      <c r="B5926" s="416" t="s">
        <v>1998</v>
      </c>
      <c r="C5926" s="417" t="s">
        <v>1892</v>
      </c>
      <c r="D5926" s="418" t="s">
        <v>337</v>
      </c>
      <c r="E5926" s="420">
        <v>63242</v>
      </c>
      <c r="F5926" s="413">
        <v>111.01</v>
      </c>
      <c r="G5926" s="414">
        <f t="shared" si="184"/>
        <v>569.69642374560851</v>
      </c>
      <c r="H5926" s="415">
        <f t="shared" si="185"/>
        <v>2.8484821187280427</v>
      </c>
    </row>
    <row r="5927" spans="1:8" ht="15" hidden="1" thickBot="1">
      <c r="A5927" s="409">
        <v>202203</v>
      </c>
      <c r="B5927" s="416" t="s">
        <v>1999</v>
      </c>
      <c r="C5927" s="417" t="s">
        <v>1892</v>
      </c>
      <c r="D5927" s="418" t="s">
        <v>337</v>
      </c>
      <c r="E5927" s="420">
        <v>106441</v>
      </c>
      <c r="F5927" s="413">
        <v>111.01</v>
      </c>
      <c r="G5927" s="414">
        <f t="shared" si="184"/>
        <v>958.84154580668405</v>
      </c>
      <c r="H5927" s="415">
        <f t="shared" si="185"/>
        <v>4.7942077290334204</v>
      </c>
    </row>
    <row r="5928" spans="1:8" ht="15" hidden="1" thickBot="1">
      <c r="A5928" s="409">
        <v>202203</v>
      </c>
      <c r="B5928" s="416" t="s">
        <v>2000</v>
      </c>
      <c r="C5928" s="417" t="s">
        <v>1892</v>
      </c>
      <c r="D5928" s="418" t="s">
        <v>339</v>
      </c>
      <c r="E5928" s="420">
        <v>532</v>
      </c>
      <c r="F5928" s="413">
        <v>111.01</v>
      </c>
      <c r="G5928" s="414">
        <f t="shared" si="184"/>
        <v>4.7923610485541843</v>
      </c>
      <c r="H5928" s="415">
        <f t="shared" si="185"/>
        <v>4.7923610485541843</v>
      </c>
    </row>
    <row r="5929" spans="1:8" ht="15" hidden="1" thickBot="1">
      <c r="A5929" s="409">
        <v>202203</v>
      </c>
      <c r="B5929" s="416" t="s">
        <v>2001</v>
      </c>
      <c r="C5929" s="417" t="s">
        <v>1892</v>
      </c>
      <c r="D5929" s="418" t="s">
        <v>337</v>
      </c>
      <c r="E5929" s="420">
        <v>54832</v>
      </c>
      <c r="F5929" s="413">
        <v>111.01</v>
      </c>
      <c r="G5929" s="414">
        <f t="shared" si="184"/>
        <v>493.93748310962974</v>
      </c>
      <c r="H5929" s="415">
        <f t="shared" si="185"/>
        <v>2.4696874155481487</v>
      </c>
    </row>
    <row r="5930" spans="1:8" ht="15" hidden="1" thickBot="1">
      <c r="A5930" s="409">
        <v>202203</v>
      </c>
      <c r="B5930" s="416" t="s">
        <v>2002</v>
      </c>
      <c r="C5930" s="417" t="s">
        <v>1892</v>
      </c>
      <c r="D5930" s="418" t="s">
        <v>337</v>
      </c>
      <c r="E5930" s="420">
        <v>46225</v>
      </c>
      <c r="F5930" s="413">
        <v>111.01</v>
      </c>
      <c r="G5930" s="414">
        <f t="shared" si="184"/>
        <v>416.40392757409239</v>
      </c>
      <c r="H5930" s="415">
        <f t="shared" si="185"/>
        <v>2.0820196378704621</v>
      </c>
    </row>
    <row r="5931" spans="1:8" ht="15" hidden="1" thickBot="1">
      <c r="A5931" s="409">
        <v>202203</v>
      </c>
      <c r="B5931" s="416" t="s">
        <v>2003</v>
      </c>
      <c r="C5931" s="417" t="s">
        <v>1892</v>
      </c>
      <c r="D5931" s="418" t="s">
        <v>339</v>
      </c>
      <c r="E5931" s="420">
        <v>274</v>
      </c>
      <c r="F5931" s="413">
        <v>111.01</v>
      </c>
      <c r="G5931" s="414">
        <f t="shared" si="184"/>
        <v>2.4682461039545984</v>
      </c>
      <c r="H5931" s="415">
        <f t="shared" si="185"/>
        <v>2.4682461039545984</v>
      </c>
    </row>
    <row r="5932" spans="1:8" ht="15" hidden="1" thickBot="1">
      <c r="A5932" s="409">
        <v>202203</v>
      </c>
      <c r="B5932" s="416" t="s">
        <v>2004</v>
      </c>
      <c r="C5932" s="417" t="s">
        <v>1892</v>
      </c>
      <c r="D5932" s="418" t="s">
        <v>337</v>
      </c>
      <c r="E5932" s="420">
        <v>64510</v>
      </c>
      <c r="F5932" s="413">
        <v>111.01</v>
      </c>
      <c r="G5932" s="414">
        <f t="shared" si="184"/>
        <v>581.11881812449326</v>
      </c>
      <c r="H5932" s="415">
        <f t="shared" si="185"/>
        <v>2.9055940906224662</v>
      </c>
    </row>
    <row r="5933" spans="1:8" ht="15" hidden="1" thickBot="1">
      <c r="A5933" s="409">
        <v>202203</v>
      </c>
      <c r="B5933" s="416" t="s">
        <v>2005</v>
      </c>
      <c r="C5933" s="417" t="s">
        <v>1892</v>
      </c>
      <c r="D5933" s="418" t="s">
        <v>339</v>
      </c>
      <c r="E5933" s="420">
        <v>323</v>
      </c>
      <c r="F5933" s="413">
        <v>111.01</v>
      </c>
      <c r="G5933" s="414">
        <f t="shared" si="184"/>
        <v>2.9096477794793261</v>
      </c>
      <c r="H5933" s="415">
        <f t="shared" si="185"/>
        <v>2.9096477794793261</v>
      </c>
    </row>
    <row r="5934" spans="1:8" ht="15" hidden="1" thickBot="1">
      <c r="A5934" s="409">
        <v>202203</v>
      </c>
      <c r="B5934" s="416" t="s">
        <v>2006</v>
      </c>
      <c r="C5934" s="417" t="s">
        <v>1892</v>
      </c>
      <c r="D5934" s="418" t="s">
        <v>337</v>
      </c>
      <c r="E5934" s="420">
        <v>74546</v>
      </c>
      <c r="F5934" s="413">
        <v>111.01</v>
      </c>
      <c r="G5934" s="414">
        <f t="shared" si="184"/>
        <v>671.52508782992516</v>
      </c>
      <c r="H5934" s="415">
        <f t="shared" si="185"/>
        <v>3.3576254391496256</v>
      </c>
    </row>
    <row r="5935" spans="1:8" ht="15" hidden="1" thickBot="1">
      <c r="A5935" s="409">
        <v>202203</v>
      </c>
      <c r="B5935" s="231" t="s">
        <v>2007</v>
      </c>
      <c r="C5935" s="232" t="s">
        <v>1892</v>
      </c>
      <c r="D5935" s="233" t="s">
        <v>339</v>
      </c>
      <c r="E5935" s="234">
        <v>373</v>
      </c>
      <c r="F5935" s="413">
        <v>111.01</v>
      </c>
      <c r="G5935" s="414">
        <f t="shared" si="184"/>
        <v>3.360057652463742</v>
      </c>
      <c r="H5935" s="415">
        <f t="shared" si="185"/>
        <v>3.360057652463742</v>
      </c>
    </row>
    <row r="5936" spans="1:8" ht="15" hidden="1" thickBot="1">
      <c r="A5936" s="409">
        <v>202203</v>
      </c>
      <c r="B5936" s="231" t="s">
        <v>2008</v>
      </c>
      <c r="C5936" s="232" t="s">
        <v>1892</v>
      </c>
      <c r="D5936" s="233" t="s">
        <v>337</v>
      </c>
      <c r="E5936" s="234">
        <v>80848</v>
      </c>
      <c r="F5936" s="413">
        <v>111.01</v>
      </c>
      <c r="G5936" s="414">
        <f t="shared" si="184"/>
        <v>728.29474822088093</v>
      </c>
      <c r="H5936" s="415">
        <f t="shared" si="185"/>
        <v>3.6414737411044045</v>
      </c>
    </row>
    <row r="5937" spans="1:8" ht="15" hidden="1" thickBot="1">
      <c r="A5937" s="409">
        <v>202203</v>
      </c>
      <c r="B5937" s="231" t="s">
        <v>2009</v>
      </c>
      <c r="C5937" s="232" t="s">
        <v>1892</v>
      </c>
      <c r="D5937" s="233" t="s">
        <v>339</v>
      </c>
      <c r="E5937" s="234">
        <v>404</v>
      </c>
      <c r="F5937" s="413">
        <v>111.01</v>
      </c>
      <c r="G5937" s="414">
        <f t="shared" si="184"/>
        <v>3.6393117737140797</v>
      </c>
      <c r="H5937" s="415">
        <f t="shared" si="185"/>
        <v>3.6393117737140797</v>
      </c>
    </row>
    <row r="5938" spans="1:8" ht="15" hidden="1" thickBot="1">
      <c r="A5938" s="409">
        <v>202203</v>
      </c>
      <c r="B5938" s="231" t="s">
        <v>2010</v>
      </c>
      <c r="C5938" s="232" t="s">
        <v>1892</v>
      </c>
      <c r="D5938" s="233" t="s">
        <v>337</v>
      </c>
      <c r="E5938" s="234">
        <v>79686</v>
      </c>
      <c r="F5938" s="413">
        <v>111.01</v>
      </c>
      <c r="G5938" s="414">
        <f t="shared" si="184"/>
        <v>717.82722277272319</v>
      </c>
      <c r="H5938" s="415">
        <f t="shared" si="185"/>
        <v>3.5891361138636158</v>
      </c>
    </row>
    <row r="5939" spans="1:8" ht="15" hidden="1" thickBot="1">
      <c r="A5939" s="409">
        <v>202203</v>
      </c>
      <c r="B5939" s="231" t="s">
        <v>2011</v>
      </c>
      <c r="C5939" s="232" t="s">
        <v>1892</v>
      </c>
      <c r="D5939" s="233" t="s">
        <v>339</v>
      </c>
      <c r="E5939" s="234">
        <v>398</v>
      </c>
      <c r="F5939" s="413">
        <v>111.01</v>
      </c>
      <c r="G5939" s="414">
        <f t="shared" si="184"/>
        <v>3.58526258895595</v>
      </c>
      <c r="H5939" s="415">
        <f t="shared" si="185"/>
        <v>3.58526258895595</v>
      </c>
    </row>
    <row r="5940" spans="1:8" ht="15" hidden="1" thickBot="1">
      <c r="A5940" s="409">
        <v>202203</v>
      </c>
      <c r="B5940" s="231" t="s">
        <v>2012</v>
      </c>
      <c r="C5940" s="232" t="s">
        <v>1892</v>
      </c>
      <c r="D5940" s="233" t="s">
        <v>337</v>
      </c>
      <c r="E5940" s="234">
        <v>62982.25</v>
      </c>
      <c r="F5940" s="413">
        <v>111.01</v>
      </c>
      <c r="G5940" s="414">
        <f t="shared" si="184"/>
        <v>567.35654445545447</v>
      </c>
      <c r="H5940" s="415">
        <f t="shared" si="185"/>
        <v>2.8367827222772721</v>
      </c>
    </row>
    <row r="5941" spans="1:8" ht="15" hidden="1" thickBot="1">
      <c r="A5941" s="409">
        <v>202203</v>
      </c>
      <c r="B5941" s="231" t="s">
        <v>2013</v>
      </c>
      <c r="C5941" s="232" t="s">
        <v>1892</v>
      </c>
      <c r="D5941" s="233" t="s">
        <v>339</v>
      </c>
      <c r="E5941" s="234">
        <v>315</v>
      </c>
      <c r="F5941" s="413">
        <v>111.01</v>
      </c>
      <c r="G5941" s="414">
        <f t="shared" si="184"/>
        <v>2.8375821998018194</v>
      </c>
      <c r="H5941" s="415">
        <f t="shared" si="185"/>
        <v>2.8375821998018194</v>
      </c>
    </row>
    <row r="5942" spans="1:8" ht="15" hidden="1" thickBot="1">
      <c r="A5942" s="409">
        <v>202203</v>
      </c>
      <c r="B5942" s="231" t="s">
        <v>2014</v>
      </c>
      <c r="C5942" s="232" t="s">
        <v>1892</v>
      </c>
      <c r="D5942" s="233" t="s">
        <v>337</v>
      </c>
      <c r="E5942" s="234">
        <v>74546</v>
      </c>
      <c r="F5942" s="413">
        <v>111.01</v>
      </c>
      <c r="G5942" s="414">
        <f t="shared" si="184"/>
        <v>671.52508782992516</v>
      </c>
      <c r="H5942" s="415">
        <f t="shared" si="185"/>
        <v>3.3576254391496256</v>
      </c>
    </row>
    <row r="5943" spans="1:8" ht="15" hidden="1" thickBot="1">
      <c r="A5943" s="409">
        <v>202203</v>
      </c>
      <c r="B5943" s="231" t="s">
        <v>2015</v>
      </c>
      <c r="C5943" s="232" t="s">
        <v>1892</v>
      </c>
      <c r="D5943" s="233" t="s">
        <v>339</v>
      </c>
      <c r="E5943" s="234">
        <v>373</v>
      </c>
      <c r="F5943" s="413">
        <v>111.01</v>
      </c>
      <c r="G5943" s="414">
        <f t="shared" si="184"/>
        <v>3.360057652463742</v>
      </c>
      <c r="H5943" s="415">
        <f t="shared" si="185"/>
        <v>3.360057652463742</v>
      </c>
    </row>
    <row r="5944" spans="1:8" ht="15" hidden="1" thickBot="1">
      <c r="A5944" s="409">
        <v>202203</v>
      </c>
      <c r="B5944" s="231" t="s">
        <v>2016</v>
      </c>
      <c r="C5944" s="232" t="s">
        <v>1892</v>
      </c>
      <c r="D5944" s="233" t="s">
        <v>337</v>
      </c>
      <c r="E5944" s="234">
        <v>86875</v>
      </c>
      <c r="F5944" s="413">
        <v>111.01</v>
      </c>
      <c r="G5944" s="414">
        <f t="shared" si="184"/>
        <v>782.58715431042242</v>
      </c>
      <c r="H5944" s="415">
        <f t="shared" si="185"/>
        <v>3.912935771552112</v>
      </c>
    </row>
    <row r="5945" spans="1:8" ht="15" hidden="1" thickBot="1">
      <c r="A5945" s="409">
        <v>202203</v>
      </c>
      <c r="B5945" s="231" t="s">
        <v>2017</v>
      </c>
      <c r="C5945" s="232" t="s">
        <v>1892</v>
      </c>
      <c r="D5945" s="233" t="s">
        <v>339</v>
      </c>
      <c r="E5945" s="234">
        <v>434</v>
      </c>
      <c r="F5945" s="413">
        <v>111.01</v>
      </c>
      <c r="G5945" s="414">
        <f t="shared" si="184"/>
        <v>3.909557697504729</v>
      </c>
      <c r="H5945" s="415">
        <f t="shared" si="185"/>
        <v>3.909557697504729</v>
      </c>
    </row>
    <row r="5946" spans="1:8" ht="15" hidden="1" thickBot="1">
      <c r="A5946" s="409">
        <v>202203</v>
      </c>
      <c r="B5946" s="231" t="s">
        <v>2018</v>
      </c>
      <c r="C5946" s="232" t="s">
        <v>791</v>
      </c>
      <c r="D5946" s="233" t="s">
        <v>337</v>
      </c>
      <c r="E5946" s="234">
        <v>66355</v>
      </c>
      <c r="F5946" s="413">
        <v>111.01</v>
      </c>
      <c r="G5946" s="414">
        <f t="shared" si="184"/>
        <v>597.73894243761822</v>
      </c>
      <c r="H5946" s="415">
        <f t="shared" si="185"/>
        <v>2.9886947121880909</v>
      </c>
    </row>
    <row r="5947" spans="1:8" ht="15" hidden="1" thickBot="1">
      <c r="A5947" s="409">
        <v>202203</v>
      </c>
      <c r="B5947" s="231" t="s">
        <v>2019</v>
      </c>
      <c r="C5947" s="232" t="s">
        <v>791</v>
      </c>
      <c r="D5947" s="233" t="s">
        <v>339</v>
      </c>
      <c r="E5947" s="234">
        <v>332</v>
      </c>
      <c r="F5947" s="413">
        <v>111.01</v>
      </c>
      <c r="G5947" s="414">
        <f t="shared" si="184"/>
        <v>2.9907215566165211</v>
      </c>
      <c r="H5947" s="415">
        <f t="shared" si="185"/>
        <v>2.9907215566165211</v>
      </c>
    </row>
    <row r="5948" spans="1:8" ht="15" hidden="1" thickBot="1">
      <c r="A5948" s="409">
        <v>202203</v>
      </c>
      <c r="B5948" s="231" t="s">
        <v>2020</v>
      </c>
      <c r="C5948" s="232" t="s">
        <v>2021</v>
      </c>
      <c r="D5948" s="233" t="s">
        <v>337</v>
      </c>
      <c r="E5948" s="234">
        <v>37554</v>
      </c>
      <c r="F5948" s="413">
        <v>111.01</v>
      </c>
      <c r="G5948" s="414">
        <f t="shared" si="184"/>
        <v>338.293847401135</v>
      </c>
      <c r="H5948" s="415">
        <f t="shared" si="185"/>
        <v>1.691469237005675</v>
      </c>
    </row>
    <row r="5949" spans="1:8" ht="15" hidden="1" thickBot="1">
      <c r="A5949" s="409">
        <v>202203</v>
      </c>
      <c r="B5949" s="231" t="s">
        <v>2022</v>
      </c>
      <c r="C5949" s="232" t="s">
        <v>2021</v>
      </c>
      <c r="D5949" s="233" t="s">
        <v>350</v>
      </c>
      <c r="E5949" s="234">
        <v>166.15</v>
      </c>
      <c r="F5949" s="413">
        <v>111.01</v>
      </c>
      <c r="G5949" s="414">
        <f t="shared" si="184"/>
        <v>1.4967120079272138</v>
      </c>
      <c r="H5949" s="415" t="str">
        <f t="shared" si="185"/>
        <v>VER</v>
      </c>
    </row>
    <row r="5950" spans="1:8" ht="15" hidden="1" thickBot="1">
      <c r="A5950" s="409">
        <v>202203</v>
      </c>
      <c r="B5950" s="231" t="s">
        <v>2591</v>
      </c>
      <c r="C5950" s="232" t="s">
        <v>2021</v>
      </c>
      <c r="D5950" s="233" t="s">
        <v>339</v>
      </c>
      <c r="E5950" s="234">
        <v>188</v>
      </c>
      <c r="F5950" s="413">
        <v>111.01</v>
      </c>
      <c r="G5950" s="414">
        <f t="shared" si="184"/>
        <v>1.6935411224214034</v>
      </c>
      <c r="H5950" s="415">
        <f t="shared" si="185"/>
        <v>1.6935411224214034</v>
      </c>
    </row>
    <row r="5951" spans="1:8" ht="15" hidden="1" thickBot="1">
      <c r="A5951" s="409">
        <v>202203</v>
      </c>
      <c r="B5951" s="231" t="s">
        <v>2023</v>
      </c>
      <c r="C5951" s="232" t="s">
        <v>2021</v>
      </c>
      <c r="D5951" s="233" t="s">
        <v>337</v>
      </c>
      <c r="E5951" s="234">
        <v>36625</v>
      </c>
      <c r="F5951" s="413">
        <v>111.01</v>
      </c>
      <c r="G5951" s="414">
        <f t="shared" si="184"/>
        <v>329.92523196108459</v>
      </c>
      <c r="H5951" s="415">
        <f t="shared" si="185"/>
        <v>1.6496261598054229</v>
      </c>
    </row>
    <row r="5952" spans="1:8" ht="15" hidden="1" thickBot="1">
      <c r="A5952" s="409">
        <v>202203</v>
      </c>
      <c r="B5952" s="231" t="s">
        <v>2024</v>
      </c>
      <c r="C5952" s="232" t="s">
        <v>2021</v>
      </c>
      <c r="D5952" s="233" t="s">
        <v>339</v>
      </c>
      <c r="E5952" s="234">
        <v>183</v>
      </c>
      <c r="F5952" s="413">
        <v>111.01</v>
      </c>
      <c r="G5952" s="414">
        <f t="shared" si="184"/>
        <v>1.6485001351229618</v>
      </c>
      <c r="H5952" s="415">
        <f t="shared" si="185"/>
        <v>1.6485001351229618</v>
      </c>
    </row>
    <row r="5953" spans="1:8" ht="15" hidden="1" thickBot="1">
      <c r="A5953" s="409">
        <v>202203</v>
      </c>
      <c r="B5953" s="231" t="s">
        <v>2025</v>
      </c>
      <c r="C5953" s="232" t="s">
        <v>2021</v>
      </c>
      <c r="D5953" s="233" t="s">
        <v>337</v>
      </c>
      <c r="E5953" s="234">
        <v>33940</v>
      </c>
      <c r="F5953" s="413">
        <v>111.01</v>
      </c>
      <c r="G5953" s="414">
        <f t="shared" si="184"/>
        <v>305.73822178182144</v>
      </c>
      <c r="H5953" s="415">
        <f t="shared" si="185"/>
        <v>1.5286911089091071</v>
      </c>
    </row>
    <row r="5954" spans="1:8" ht="15" hidden="1" thickBot="1">
      <c r="A5954" s="409">
        <v>202203</v>
      </c>
      <c r="B5954" s="231" t="s">
        <v>2026</v>
      </c>
      <c r="C5954" s="232" t="s">
        <v>2021</v>
      </c>
      <c r="D5954" s="233" t="s">
        <v>337</v>
      </c>
      <c r="E5954" s="234">
        <v>37554</v>
      </c>
      <c r="F5954" s="413">
        <v>111.01</v>
      </c>
      <c r="G5954" s="414">
        <f t="shared" ref="G5954:G6017" si="186">+E5954/F5954</f>
        <v>338.293847401135</v>
      </c>
      <c r="H5954" s="415">
        <f t="shared" ref="H5954:H6017" si="187">IF(D5954="TB",G5954/200,IF(D5954="LT",G5954,"VER"))</f>
        <v>1.691469237005675</v>
      </c>
    </row>
    <row r="5955" spans="1:8" ht="15" hidden="1" thickBot="1">
      <c r="A5955" s="409">
        <v>202203</v>
      </c>
      <c r="B5955" s="231" t="s">
        <v>2027</v>
      </c>
      <c r="C5955" s="232" t="s">
        <v>2021</v>
      </c>
      <c r="D5955" s="233" t="s">
        <v>2028</v>
      </c>
      <c r="E5955" s="234">
        <v>4082</v>
      </c>
      <c r="F5955" s="413">
        <v>111.01</v>
      </c>
      <c r="G5955" s="414">
        <f t="shared" si="186"/>
        <v>36.771462030447708</v>
      </c>
      <c r="H5955" s="415" t="str">
        <f t="shared" si="187"/>
        <v>VER</v>
      </c>
    </row>
    <row r="5956" spans="1:8" ht="15" hidden="1" thickBot="1">
      <c r="A5956" s="409">
        <v>202203</v>
      </c>
      <c r="B5956" s="231" t="s">
        <v>2029</v>
      </c>
      <c r="C5956" s="232" t="s">
        <v>2021</v>
      </c>
      <c r="D5956" s="233" t="s">
        <v>339</v>
      </c>
      <c r="E5956" s="234">
        <v>188</v>
      </c>
      <c r="F5956" s="413">
        <v>111.01</v>
      </c>
      <c r="G5956" s="414">
        <f t="shared" si="186"/>
        <v>1.6935411224214034</v>
      </c>
      <c r="H5956" s="415">
        <f t="shared" si="187"/>
        <v>1.6935411224214034</v>
      </c>
    </row>
    <row r="5957" spans="1:8" ht="15" hidden="1" thickBot="1">
      <c r="A5957" s="409">
        <v>202203</v>
      </c>
      <c r="B5957" s="231" t="s">
        <v>2030</v>
      </c>
      <c r="C5957" s="232" t="s">
        <v>2021</v>
      </c>
      <c r="D5957" s="233" t="s">
        <v>337</v>
      </c>
      <c r="E5957" s="234">
        <v>37554</v>
      </c>
      <c r="F5957" s="413">
        <v>111.01</v>
      </c>
      <c r="G5957" s="414">
        <f t="shared" si="186"/>
        <v>338.293847401135</v>
      </c>
      <c r="H5957" s="415">
        <f t="shared" si="187"/>
        <v>1.691469237005675</v>
      </c>
    </row>
    <row r="5958" spans="1:8" ht="15" hidden="1" thickBot="1">
      <c r="A5958" s="409">
        <v>202203</v>
      </c>
      <c r="B5958" s="231" t="s">
        <v>2031</v>
      </c>
      <c r="C5958" s="232" t="s">
        <v>2021</v>
      </c>
      <c r="D5958" s="233" t="s">
        <v>337</v>
      </c>
      <c r="E5958" s="234">
        <v>37554</v>
      </c>
      <c r="F5958" s="413">
        <v>111.01</v>
      </c>
      <c r="G5958" s="414">
        <f t="shared" si="186"/>
        <v>338.293847401135</v>
      </c>
      <c r="H5958" s="415">
        <f t="shared" si="187"/>
        <v>1.691469237005675</v>
      </c>
    </row>
    <row r="5959" spans="1:8" ht="15" hidden="1" thickBot="1">
      <c r="A5959" s="409">
        <v>202203</v>
      </c>
      <c r="B5959" s="231" t="s">
        <v>2032</v>
      </c>
      <c r="C5959" s="232" t="s">
        <v>2021</v>
      </c>
      <c r="D5959" s="233" t="s">
        <v>337</v>
      </c>
      <c r="E5959" s="234">
        <v>37904</v>
      </c>
      <c r="F5959" s="413">
        <v>111.01</v>
      </c>
      <c r="G5959" s="414">
        <f t="shared" si="186"/>
        <v>341.44671651202594</v>
      </c>
      <c r="H5959" s="415">
        <f t="shared" si="187"/>
        <v>1.7072335825601297</v>
      </c>
    </row>
    <row r="5960" spans="1:8" ht="15" hidden="1" thickBot="1">
      <c r="A5960" s="409">
        <v>202203</v>
      </c>
      <c r="B5960" s="231" t="s">
        <v>2033</v>
      </c>
      <c r="C5960" s="232" t="s">
        <v>2034</v>
      </c>
      <c r="D5960" s="233" t="s">
        <v>337</v>
      </c>
      <c r="E5960" s="234">
        <v>64036</v>
      </c>
      <c r="F5960" s="413">
        <v>111.01</v>
      </c>
      <c r="G5960" s="414">
        <f t="shared" si="186"/>
        <v>576.84893252860104</v>
      </c>
      <c r="H5960" s="415">
        <f t="shared" si="187"/>
        <v>2.8842446626430052</v>
      </c>
    </row>
    <row r="5961" spans="1:8" ht="15" hidden="1" thickBot="1">
      <c r="A5961" s="409">
        <v>202203</v>
      </c>
      <c r="B5961" s="231" t="s">
        <v>2035</v>
      </c>
      <c r="C5961" s="232" t="s">
        <v>2036</v>
      </c>
      <c r="D5961" s="233" t="s">
        <v>337</v>
      </c>
      <c r="E5961" s="234">
        <v>26782</v>
      </c>
      <c r="F5961" s="413">
        <v>111.01</v>
      </c>
      <c r="G5961" s="414">
        <f t="shared" si="186"/>
        <v>241.25754436537247</v>
      </c>
      <c r="H5961" s="415">
        <f t="shared" si="187"/>
        <v>1.2062877218268624</v>
      </c>
    </row>
    <row r="5962" spans="1:8" ht="15" hidden="1" thickBot="1">
      <c r="A5962" s="409">
        <v>202203</v>
      </c>
      <c r="B5962" s="231" t="s">
        <v>2037</v>
      </c>
      <c r="C5962" s="232" t="s">
        <v>2034</v>
      </c>
      <c r="D5962" s="233" t="s">
        <v>337</v>
      </c>
      <c r="E5962" s="234">
        <v>41224.01</v>
      </c>
      <c r="F5962" s="413">
        <v>111.01</v>
      </c>
      <c r="G5962" s="414">
        <f t="shared" si="186"/>
        <v>371.35402216016575</v>
      </c>
      <c r="H5962" s="415">
        <f t="shared" si="187"/>
        <v>1.8567701108008288</v>
      </c>
    </row>
    <row r="5963" spans="1:8" ht="15" hidden="1" thickBot="1">
      <c r="A5963" s="409">
        <v>202203</v>
      </c>
      <c r="B5963" s="231" t="s">
        <v>2038</v>
      </c>
      <c r="C5963" s="410" t="s">
        <v>2034</v>
      </c>
      <c r="D5963" s="233" t="s">
        <v>339</v>
      </c>
      <c r="E5963" s="234">
        <v>206</v>
      </c>
      <c r="F5963" s="413">
        <v>111.01</v>
      </c>
      <c r="G5963" s="414">
        <f t="shared" si="186"/>
        <v>1.8556886766957932</v>
      </c>
      <c r="H5963" s="415">
        <f t="shared" si="187"/>
        <v>1.8556886766957932</v>
      </c>
    </row>
    <row r="5964" spans="1:8" ht="15" hidden="1" thickBot="1">
      <c r="A5964" s="409">
        <v>202203</v>
      </c>
      <c r="B5964" s="231" t="s">
        <v>2039</v>
      </c>
      <c r="C5964" s="410" t="s">
        <v>1355</v>
      </c>
      <c r="D5964" s="233" t="s">
        <v>337</v>
      </c>
      <c r="E5964" s="234">
        <v>35742</v>
      </c>
      <c r="F5964" s="413">
        <v>111.01</v>
      </c>
      <c r="G5964" s="414">
        <f t="shared" si="186"/>
        <v>321.9709936041798</v>
      </c>
      <c r="H5964" s="415">
        <f t="shared" si="187"/>
        <v>1.6098549680208989</v>
      </c>
    </row>
    <row r="5965" spans="1:8" ht="15" hidden="1" thickBot="1">
      <c r="A5965" s="409">
        <v>202203</v>
      </c>
      <c r="B5965" s="231" t="s">
        <v>2040</v>
      </c>
      <c r="C5965" s="232" t="s">
        <v>676</v>
      </c>
      <c r="D5965" s="233" t="s">
        <v>337</v>
      </c>
      <c r="E5965" s="234">
        <v>39204</v>
      </c>
      <c r="F5965" s="413">
        <v>111.01</v>
      </c>
      <c r="G5965" s="414">
        <f t="shared" si="186"/>
        <v>353.15737320962074</v>
      </c>
      <c r="H5965" s="415">
        <f t="shared" si="187"/>
        <v>1.7657868660481038</v>
      </c>
    </row>
    <row r="5966" spans="1:8" ht="15" hidden="1" thickBot="1">
      <c r="A5966" s="409">
        <v>202203</v>
      </c>
      <c r="B5966" s="231" t="s">
        <v>2041</v>
      </c>
      <c r="C5966" s="232" t="s">
        <v>676</v>
      </c>
      <c r="D5966" s="233" t="s">
        <v>337</v>
      </c>
      <c r="E5966" s="234">
        <v>36927</v>
      </c>
      <c r="F5966" s="413">
        <v>111.01</v>
      </c>
      <c r="G5966" s="414">
        <f t="shared" si="186"/>
        <v>332.64570759391046</v>
      </c>
      <c r="H5966" s="415">
        <f t="shared" si="187"/>
        <v>1.6632285379695524</v>
      </c>
    </row>
    <row r="5967" spans="1:8" ht="15" hidden="1" thickBot="1">
      <c r="A5967" s="409">
        <v>202203</v>
      </c>
      <c r="B5967" s="231" t="s">
        <v>2042</v>
      </c>
      <c r="C5967" s="232" t="s">
        <v>676</v>
      </c>
      <c r="D5967" s="233" t="s">
        <v>339</v>
      </c>
      <c r="E5967" s="234">
        <v>185</v>
      </c>
      <c r="F5967" s="413">
        <v>111.01</v>
      </c>
      <c r="G5967" s="414">
        <f t="shared" si="186"/>
        <v>1.6665165300423384</v>
      </c>
      <c r="H5967" s="415">
        <f t="shared" si="187"/>
        <v>1.6665165300423384</v>
      </c>
    </row>
    <row r="5968" spans="1:8" ht="15" hidden="1" thickBot="1">
      <c r="A5968" s="409">
        <v>202203</v>
      </c>
      <c r="B5968" s="231" t="s">
        <v>2043</v>
      </c>
      <c r="C5968" s="232" t="s">
        <v>676</v>
      </c>
      <c r="D5968" s="233" t="s">
        <v>339</v>
      </c>
      <c r="E5968" s="234">
        <v>196</v>
      </c>
      <c r="F5968" s="413">
        <v>111.01</v>
      </c>
      <c r="G5968" s="414">
        <f t="shared" si="186"/>
        <v>1.7656067020989099</v>
      </c>
      <c r="H5968" s="415">
        <f t="shared" si="187"/>
        <v>1.7656067020989099</v>
      </c>
    </row>
    <row r="5969" spans="1:8" ht="15" hidden="1" thickBot="1">
      <c r="A5969" s="409">
        <v>202203</v>
      </c>
      <c r="B5969" s="231" t="s">
        <v>2044</v>
      </c>
      <c r="C5969" s="232" t="s">
        <v>1505</v>
      </c>
      <c r="D5969" s="233" t="s">
        <v>337</v>
      </c>
      <c r="E5969" s="234">
        <v>47377</v>
      </c>
      <c r="F5969" s="413">
        <v>111.01</v>
      </c>
      <c r="G5969" s="414">
        <f t="shared" si="186"/>
        <v>426.78137104765335</v>
      </c>
      <c r="H5969" s="415">
        <f t="shared" si="187"/>
        <v>2.133906855238267</v>
      </c>
    </row>
    <row r="5970" spans="1:8" ht="15" hidden="1" thickBot="1">
      <c r="A5970" s="409">
        <v>202203</v>
      </c>
      <c r="B5970" s="231" t="s">
        <v>2045</v>
      </c>
      <c r="C5970" s="232" t="s">
        <v>1505</v>
      </c>
      <c r="D5970" s="233" t="s">
        <v>339</v>
      </c>
      <c r="E5970" s="234">
        <v>237</v>
      </c>
      <c r="F5970" s="413">
        <v>111.01</v>
      </c>
      <c r="G5970" s="414">
        <f t="shared" si="186"/>
        <v>2.1349427979461311</v>
      </c>
      <c r="H5970" s="415">
        <f t="shared" si="187"/>
        <v>2.1349427979461311</v>
      </c>
    </row>
    <row r="5971" spans="1:8" ht="15" hidden="1" thickBot="1">
      <c r="A5971" s="409">
        <v>202203</v>
      </c>
      <c r="B5971" s="231" t="s">
        <v>2046</v>
      </c>
      <c r="C5971" s="232" t="s">
        <v>1344</v>
      </c>
      <c r="D5971" s="233" t="s">
        <v>337</v>
      </c>
      <c r="E5971" s="234">
        <v>11810</v>
      </c>
      <c r="F5971" s="413">
        <v>111.01</v>
      </c>
      <c r="G5971" s="414">
        <f t="shared" si="186"/>
        <v>106.38681199891901</v>
      </c>
      <c r="H5971" s="415">
        <f t="shared" si="187"/>
        <v>0.53193405999459509</v>
      </c>
    </row>
    <row r="5972" spans="1:8" ht="15" hidden="1" thickBot="1">
      <c r="A5972" s="409">
        <v>202203</v>
      </c>
      <c r="B5972" s="231" t="s">
        <v>2047</v>
      </c>
      <c r="C5972" s="232" t="s">
        <v>1344</v>
      </c>
      <c r="D5972" s="233" t="s">
        <v>339</v>
      </c>
      <c r="E5972" s="234">
        <v>59.01</v>
      </c>
      <c r="F5972" s="413">
        <v>111.01</v>
      </c>
      <c r="G5972" s="414">
        <f t="shared" si="186"/>
        <v>0.53157373209620751</v>
      </c>
      <c r="H5972" s="415">
        <f t="shared" si="187"/>
        <v>0.53157373209620751</v>
      </c>
    </row>
    <row r="5973" spans="1:8" ht="15" hidden="1" thickBot="1">
      <c r="A5973" s="409">
        <v>202203</v>
      </c>
      <c r="B5973" s="196" t="s">
        <v>2048</v>
      </c>
      <c r="C5973" s="197" t="s">
        <v>2049</v>
      </c>
      <c r="D5973" s="198" t="s">
        <v>2050</v>
      </c>
      <c r="E5973" s="420">
        <v>7305</v>
      </c>
      <c r="F5973" s="413">
        <v>111.01</v>
      </c>
      <c r="G5973" s="414">
        <f t="shared" si="186"/>
        <v>65.804882443023146</v>
      </c>
      <c r="H5973" s="415" t="str">
        <f t="shared" si="187"/>
        <v>VER</v>
      </c>
    </row>
    <row r="5974" spans="1:8" ht="15" hidden="1" thickBot="1">
      <c r="A5974" s="409">
        <v>202203</v>
      </c>
      <c r="B5974" s="196" t="s">
        <v>2051</v>
      </c>
      <c r="C5974" s="197" t="s">
        <v>1347</v>
      </c>
      <c r="D5974" s="198" t="s">
        <v>337</v>
      </c>
      <c r="E5974" s="420">
        <v>39505</v>
      </c>
      <c r="F5974" s="413">
        <v>111.01</v>
      </c>
      <c r="G5974" s="414">
        <f t="shared" si="186"/>
        <v>355.8688406449869</v>
      </c>
      <c r="H5974" s="415">
        <f t="shared" si="187"/>
        <v>1.7793442032249345</v>
      </c>
    </row>
    <row r="5975" spans="1:8" ht="15" hidden="1" thickBot="1">
      <c r="A5975" s="409">
        <v>202203</v>
      </c>
      <c r="B5975" s="196" t="s">
        <v>2052</v>
      </c>
      <c r="C5975" s="197" t="s">
        <v>1347</v>
      </c>
      <c r="D5975" s="198" t="s">
        <v>339</v>
      </c>
      <c r="E5975" s="420">
        <v>198</v>
      </c>
      <c r="F5975" s="413">
        <v>111.01</v>
      </c>
      <c r="G5975" s="414">
        <f t="shared" si="186"/>
        <v>1.7836230970182865</v>
      </c>
      <c r="H5975" s="415">
        <f t="shared" si="187"/>
        <v>1.7836230970182865</v>
      </c>
    </row>
    <row r="5976" spans="1:8" ht="15" hidden="1" thickBot="1">
      <c r="A5976" s="409">
        <v>202203</v>
      </c>
      <c r="B5976" s="196" t="s">
        <v>2053</v>
      </c>
      <c r="C5976" s="197" t="s">
        <v>2054</v>
      </c>
      <c r="D5976" s="198" t="s">
        <v>337</v>
      </c>
      <c r="E5976" s="420">
        <v>57025</v>
      </c>
      <c r="F5976" s="413">
        <v>111.01</v>
      </c>
      <c r="G5976" s="414">
        <f t="shared" si="186"/>
        <v>513.69246013872623</v>
      </c>
      <c r="H5976" s="415">
        <f t="shared" si="187"/>
        <v>2.5684623006936311</v>
      </c>
    </row>
    <row r="5977" spans="1:8" ht="15" hidden="1" thickBot="1">
      <c r="A5977" s="409">
        <v>202203</v>
      </c>
      <c r="B5977" s="196" t="s">
        <v>2055</v>
      </c>
      <c r="C5977" s="197" t="s">
        <v>2054</v>
      </c>
      <c r="D5977" s="198" t="s">
        <v>339</v>
      </c>
      <c r="E5977" s="420">
        <v>285</v>
      </c>
      <c r="F5977" s="413">
        <v>111.01</v>
      </c>
      <c r="G5977" s="414">
        <f t="shared" si="186"/>
        <v>2.56733627601117</v>
      </c>
      <c r="H5977" s="415">
        <f t="shared" si="187"/>
        <v>2.56733627601117</v>
      </c>
    </row>
    <row r="5978" spans="1:8" ht="15" hidden="1" thickBot="1">
      <c r="A5978" s="409">
        <v>202203</v>
      </c>
      <c r="B5978" s="196" t="s">
        <v>2056</v>
      </c>
      <c r="C5978" s="197" t="s">
        <v>2054</v>
      </c>
      <c r="D5978" s="198" t="s">
        <v>337</v>
      </c>
      <c r="E5978" s="420">
        <v>57025</v>
      </c>
      <c r="F5978" s="413">
        <v>111.01</v>
      </c>
      <c r="G5978" s="414">
        <f t="shared" si="186"/>
        <v>513.69246013872623</v>
      </c>
      <c r="H5978" s="415">
        <f t="shared" si="187"/>
        <v>2.5684623006936311</v>
      </c>
    </row>
    <row r="5979" spans="1:8" ht="15" hidden="1" thickBot="1">
      <c r="A5979" s="409">
        <v>202203</v>
      </c>
      <c r="B5979" s="196" t="s">
        <v>2057</v>
      </c>
      <c r="C5979" s="197" t="s">
        <v>2054</v>
      </c>
      <c r="D5979" s="198" t="s">
        <v>339</v>
      </c>
      <c r="E5979" s="420">
        <v>285</v>
      </c>
      <c r="F5979" s="413">
        <v>111.01</v>
      </c>
      <c r="G5979" s="414">
        <f t="shared" si="186"/>
        <v>2.56733627601117</v>
      </c>
      <c r="H5979" s="415">
        <f t="shared" si="187"/>
        <v>2.56733627601117</v>
      </c>
    </row>
    <row r="5980" spans="1:8" ht="15" hidden="1" thickBot="1">
      <c r="A5980" s="409">
        <v>202203</v>
      </c>
      <c r="B5980" s="196" t="s">
        <v>2058</v>
      </c>
      <c r="C5980" s="197" t="s">
        <v>2054</v>
      </c>
      <c r="D5980" s="198" t="s">
        <v>337</v>
      </c>
      <c r="E5980" s="420">
        <v>57025</v>
      </c>
      <c r="F5980" s="413">
        <v>111.01</v>
      </c>
      <c r="G5980" s="414">
        <f t="shared" si="186"/>
        <v>513.69246013872623</v>
      </c>
      <c r="H5980" s="415">
        <f t="shared" si="187"/>
        <v>2.5684623006936311</v>
      </c>
    </row>
    <row r="5981" spans="1:8" ht="15" hidden="1" thickBot="1">
      <c r="A5981" s="409">
        <v>202203</v>
      </c>
      <c r="B5981" s="196" t="s">
        <v>2059</v>
      </c>
      <c r="C5981" s="197" t="s">
        <v>2054</v>
      </c>
      <c r="D5981" s="198" t="s">
        <v>339</v>
      </c>
      <c r="E5981" s="420">
        <v>285</v>
      </c>
      <c r="F5981" s="413">
        <v>111.01</v>
      </c>
      <c r="G5981" s="414">
        <f t="shared" si="186"/>
        <v>2.56733627601117</v>
      </c>
      <c r="H5981" s="415">
        <f t="shared" si="187"/>
        <v>2.56733627601117</v>
      </c>
    </row>
    <row r="5982" spans="1:8" ht="15" hidden="1" thickBot="1">
      <c r="A5982" s="409">
        <v>202203</v>
      </c>
      <c r="B5982" s="196" t="s">
        <v>2060</v>
      </c>
      <c r="C5982" s="197" t="s">
        <v>2054</v>
      </c>
      <c r="D5982" s="198" t="s">
        <v>337</v>
      </c>
      <c r="E5982" s="420">
        <v>54481.45</v>
      </c>
      <c r="F5982" s="413">
        <v>111.01</v>
      </c>
      <c r="G5982" s="414">
        <f t="shared" si="186"/>
        <v>490.779659490136</v>
      </c>
      <c r="H5982" s="415">
        <f t="shared" si="187"/>
        <v>2.4538982974506798</v>
      </c>
    </row>
    <row r="5983" spans="1:8" ht="15" hidden="1" thickBot="1">
      <c r="A5983" s="409">
        <v>202203</v>
      </c>
      <c r="B5983" s="196" t="s">
        <v>2061</v>
      </c>
      <c r="C5983" s="197" t="s">
        <v>2054</v>
      </c>
      <c r="D5983" s="198" t="s">
        <v>339</v>
      </c>
      <c r="E5983" s="420">
        <v>266.93</v>
      </c>
      <c r="F5983" s="413">
        <v>111.01</v>
      </c>
      <c r="G5983" s="414">
        <f t="shared" si="186"/>
        <v>2.4045581479146021</v>
      </c>
      <c r="H5983" s="415">
        <f t="shared" si="187"/>
        <v>2.4045581479146021</v>
      </c>
    </row>
    <row r="5984" spans="1:8" ht="15" hidden="1" thickBot="1">
      <c r="A5984" s="409">
        <v>202203</v>
      </c>
      <c r="B5984" s="196" t="s">
        <v>2062</v>
      </c>
      <c r="C5984" s="197" t="s">
        <v>676</v>
      </c>
      <c r="D5984" s="198" t="s">
        <v>337</v>
      </c>
      <c r="E5984" s="420">
        <v>40448</v>
      </c>
      <c r="F5984" s="413">
        <v>111.01</v>
      </c>
      <c r="G5984" s="414">
        <f t="shared" si="186"/>
        <v>364.36357084947298</v>
      </c>
      <c r="H5984" s="415">
        <f t="shared" si="187"/>
        <v>1.8218178542473649</v>
      </c>
    </row>
    <row r="5985" spans="1:8" ht="15" hidden="1" thickBot="1">
      <c r="A5985" s="409">
        <v>202203</v>
      </c>
      <c r="B5985" s="196" t="s">
        <v>2063</v>
      </c>
      <c r="C5985" s="197" t="s">
        <v>676</v>
      </c>
      <c r="D5985" s="198" t="s">
        <v>339</v>
      </c>
      <c r="E5985" s="420">
        <v>202</v>
      </c>
      <c r="F5985" s="413">
        <v>111.01</v>
      </c>
      <c r="G5985" s="414">
        <f t="shared" si="186"/>
        <v>1.8196558868570398</v>
      </c>
      <c r="H5985" s="415">
        <f t="shared" si="187"/>
        <v>1.8196558868570398</v>
      </c>
    </row>
    <row r="5986" spans="1:8" ht="15" hidden="1" thickBot="1">
      <c r="A5986" s="409">
        <v>202203</v>
      </c>
      <c r="B5986" s="196" t="s">
        <v>2064</v>
      </c>
      <c r="C5986" s="197" t="s">
        <v>2064</v>
      </c>
      <c r="D5986" s="198" t="s">
        <v>339</v>
      </c>
      <c r="E5986" s="420">
        <v>0.01</v>
      </c>
      <c r="F5986" s="413">
        <v>111.01</v>
      </c>
      <c r="G5986" s="414">
        <f t="shared" si="186"/>
        <v>9.0081974596883157E-5</v>
      </c>
      <c r="H5986" s="415">
        <f t="shared" si="187"/>
        <v>9.0081974596883157E-5</v>
      </c>
    </row>
    <row r="5987" spans="1:8" ht="15" hidden="1" thickBot="1">
      <c r="A5987" s="409">
        <v>202203</v>
      </c>
      <c r="B5987" s="196" t="s">
        <v>2065</v>
      </c>
      <c r="C5987" s="197" t="s">
        <v>2066</v>
      </c>
      <c r="D5987" s="198" t="s">
        <v>337</v>
      </c>
      <c r="E5987" s="420">
        <v>20987</v>
      </c>
      <c r="F5987" s="413">
        <v>111.01</v>
      </c>
      <c r="G5987" s="414">
        <f t="shared" si="186"/>
        <v>189.0550400864787</v>
      </c>
      <c r="H5987" s="415">
        <f t="shared" si="187"/>
        <v>0.94527520043239344</v>
      </c>
    </row>
    <row r="5988" spans="1:8" ht="15" hidden="1" thickBot="1">
      <c r="A5988" s="409">
        <v>202203</v>
      </c>
      <c r="B5988" s="196" t="s">
        <v>2067</v>
      </c>
      <c r="C5988" s="197" t="s">
        <v>2066</v>
      </c>
      <c r="D5988" s="198" t="s">
        <v>339</v>
      </c>
      <c r="E5988" s="420">
        <v>105</v>
      </c>
      <c r="F5988" s="413">
        <v>111.01</v>
      </c>
      <c r="G5988" s="414">
        <f t="shared" si="186"/>
        <v>0.94586073326727316</v>
      </c>
      <c r="H5988" s="415">
        <f t="shared" si="187"/>
        <v>0.94586073326727316</v>
      </c>
    </row>
    <row r="5989" spans="1:8" ht="15" hidden="1" thickBot="1">
      <c r="A5989" s="409">
        <v>202203</v>
      </c>
      <c r="B5989" s="196" t="s">
        <v>2068</v>
      </c>
      <c r="C5989" s="197" t="s">
        <v>1410</v>
      </c>
      <c r="D5989" s="198" t="s">
        <v>337</v>
      </c>
      <c r="E5989" s="420">
        <v>25787</v>
      </c>
      <c r="F5989" s="413">
        <v>111.01</v>
      </c>
      <c r="G5989" s="414">
        <f t="shared" si="186"/>
        <v>232.2943878929826</v>
      </c>
      <c r="H5989" s="415">
        <f t="shared" si="187"/>
        <v>1.1614719394649129</v>
      </c>
    </row>
    <row r="5990" spans="1:8" ht="15" hidden="1" thickBot="1">
      <c r="A5990" s="409">
        <v>202203</v>
      </c>
      <c r="B5990" s="196" t="s">
        <v>2069</v>
      </c>
      <c r="C5990" s="197" t="s">
        <v>1410</v>
      </c>
      <c r="D5990" s="198" t="s">
        <v>339</v>
      </c>
      <c r="E5990" s="420">
        <v>129</v>
      </c>
      <c r="F5990" s="413">
        <v>111.01</v>
      </c>
      <c r="G5990" s="414">
        <f t="shared" si="186"/>
        <v>1.1620574722997927</v>
      </c>
      <c r="H5990" s="415">
        <f t="shared" si="187"/>
        <v>1.1620574722997927</v>
      </c>
    </row>
    <row r="5991" spans="1:8" ht="15" hidden="1" thickBot="1">
      <c r="A5991" s="409">
        <v>202203</v>
      </c>
      <c r="B5991" s="196" t="s">
        <v>2070</v>
      </c>
      <c r="C5991" s="197" t="s">
        <v>1410</v>
      </c>
      <c r="D5991" s="198" t="s">
        <v>337</v>
      </c>
      <c r="E5991" s="420">
        <v>25787</v>
      </c>
      <c r="F5991" s="413">
        <v>111.01</v>
      </c>
      <c r="G5991" s="414">
        <f t="shared" si="186"/>
        <v>232.2943878929826</v>
      </c>
      <c r="H5991" s="415">
        <f t="shared" si="187"/>
        <v>1.1614719394649129</v>
      </c>
    </row>
    <row r="5992" spans="1:8" ht="15" hidden="1" thickBot="1">
      <c r="A5992" s="409">
        <v>202203</v>
      </c>
      <c r="B5992" s="196" t="s">
        <v>2071</v>
      </c>
      <c r="C5992" s="197" t="s">
        <v>1410</v>
      </c>
      <c r="D5992" s="198" t="s">
        <v>339</v>
      </c>
      <c r="E5992" s="420">
        <v>129</v>
      </c>
      <c r="F5992" s="413">
        <v>111.01</v>
      </c>
      <c r="G5992" s="414">
        <f t="shared" si="186"/>
        <v>1.1620574722997927</v>
      </c>
      <c r="H5992" s="415">
        <f t="shared" si="187"/>
        <v>1.1620574722997927</v>
      </c>
    </row>
    <row r="5993" spans="1:8" ht="15" hidden="1" thickBot="1">
      <c r="A5993" s="409">
        <v>202203</v>
      </c>
      <c r="B5993" s="196" t="s">
        <v>2072</v>
      </c>
      <c r="C5993" s="197" t="s">
        <v>1410</v>
      </c>
      <c r="D5993" s="198" t="s">
        <v>374</v>
      </c>
      <c r="E5993" s="420">
        <v>0.01</v>
      </c>
      <c r="F5993" s="413">
        <v>111.01</v>
      </c>
      <c r="G5993" s="414">
        <f t="shared" si="186"/>
        <v>9.0081974596883157E-5</v>
      </c>
      <c r="H5993" s="415" t="str">
        <f t="shared" si="187"/>
        <v>VER</v>
      </c>
    </row>
    <row r="5994" spans="1:8" ht="15" hidden="1" thickBot="1">
      <c r="A5994" s="409">
        <v>202203</v>
      </c>
      <c r="B5994" s="196" t="s">
        <v>2073</v>
      </c>
      <c r="C5994" s="197" t="s">
        <v>1410</v>
      </c>
      <c r="D5994" s="198" t="s">
        <v>337</v>
      </c>
      <c r="E5994" s="420">
        <v>25787</v>
      </c>
      <c r="F5994" s="413">
        <v>111.01</v>
      </c>
      <c r="G5994" s="414">
        <f t="shared" si="186"/>
        <v>232.2943878929826</v>
      </c>
      <c r="H5994" s="415">
        <f t="shared" si="187"/>
        <v>1.1614719394649129</v>
      </c>
    </row>
    <row r="5995" spans="1:8" ht="15" hidden="1" thickBot="1">
      <c r="A5995" s="409">
        <v>202203</v>
      </c>
      <c r="B5995" s="196" t="s">
        <v>2074</v>
      </c>
      <c r="C5995" s="197" t="s">
        <v>1410</v>
      </c>
      <c r="D5995" s="198" t="s">
        <v>339</v>
      </c>
      <c r="E5995" s="420">
        <v>129</v>
      </c>
      <c r="F5995" s="413">
        <v>111.01</v>
      </c>
      <c r="G5995" s="414">
        <f t="shared" si="186"/>
        <v>1.1620574722997927</v>
      </c>
      <c r="H5995" s="415">
        <f t="shared" si="187"/>
        <v>1.1620574722997927</v>
      </c>
    </row>
    <row r="5996" spans="1:8" ht="15" hidden="1" thickBot="1">
      <c r="A5996" s="409">
        <v>202203</v>
      </c>
      <c r="B5996" s="196" t="s">
        <v>2075</v>
      </c>
      <c r="C5996" s="197" t="s">
        <v>1410</v>
      </c>
      <c r="D5996" s="198" t="s">
        <v>337</v>
      </c>
      <c r="E5996" s="420">
        <v>48667</v>
      </c>
      <c r="F5996" s="413">
        <v>111.01</v>
      </c>
      <c r="G5996" s="414">
        <f t="shared" si="186"/>
        <v>438.40194577065125</v>
      </c>
      <c r="H5996" s="415">
        <f t="shared" si="187"/>
        <v>2.1920097288532561</v>
      </c>
    </row>
    <row r="5997" spans="1:8" ht="15" hidden="1" thickBot="1">
      <c r="A5997" s="409">
        <v>202203</v>
      </c>
      <c r="B5997" s="196" t="s">
        <v>2076</v>
      </c>
      <c r="C5997" s="197" t="s">
        <v>1410</v>
      </c>
      <c r="D5997" s="198" t="s">
        <v>339</v>
      </c>
      <c r="E5997" s="420">
        <v>243</v>
      </c>
      <c r="F5997" s="413">
        <v>111.01</v>
      </c>
      <c r="G5997" s="414">
        <f t="shared" si="186"/>
        <v>2.1889919827042608</v>
      </c>
      <c r="H5997" s="415">
        <f t="shared" si="187"/>
        <v>2.1889919827042608</v>
      </c>
    </row>
    <row r="5998" spans="1:8" ht="15" hidden="1" thickBot="1">
      <c r="A5998" s="409">
        <v>202203</v>
      </c>
      <c r="B5998" s="196" t="s">
        <v>2077</v>
      </c>
      <c r="C5998" s="197" t="s">
        <v>1410</v>
      </c>
      <c r="D5998" s="198" t="s">
        <v>337</v>
      </c>
      <c r="E5998" s="420">
        <v>32261</v>
      </c>
      <c r="F5998" s="413">
        <v>111.01</v>
      </c>
      <c r="G5998" s="414">
        <f t="shared" si="186"/>
        <v>290.61345824700476</v>
      </c>
      <c r="H5998" s="415">
        <f t="shared" si="187"/>
        <v>1.4530672912350238</v>
      </c>
    </row>
    <row r="5999" spans="1:8" ht="15" hidden="1" thickBot="1">
      <c r="A5999" s="409">
        <v>202203</v>
      </c>
      <c r="B5999" s="196" t="s">
        <v>2078</v>
      </c>
      <c r="C5999" s="197" t="s">
        <v>1410</v>
      </c>
      <c r="D5999" s="198" t="s">
        <v>339</v>
      </c>
      <c r="E5999" s="420">
        <v>161</v>
      </c>
      <c r="F5999" s="413">
        <v>111.01</v>
      </c>
      <c r="G5999" s="414">
        <f t="shared" si="186"/>
        <v>1.4503197910098189</v>
      </c>
      <c r="H5999" s="415">
        <f t="shared" si="187"/>
        <v>1.4503197910098189</v>
      </c>
    </row>
    <row r="6000" spans="1:8" ht="15" hidden="1" thickBot="1">
      <c r="A6000" s="409">
        <v>202203</v>
      </c>
      <c r="B6000" s="196" t="s">
        <v>2079</v>
      </c>
      <c r="C6000" s="197" t="s">
        <v>1410</v>
      </c>
      <c r="D6000" s="198" t="s">
        <v>337</v>
      </c>
      <c r="E6000" s="420">
        <v>26003</v>
      </c>
      <c r="F6000" s="413">
        <v>111.01</v>
      </c>
      <c r="G6000" s="414">
        <f t="shared" si="186"/>
        <v>234.24015854427529</v>
      </c>
      <c r="H6000" s="415">
        <f t="shared" si="187"/>
        <v>1.1712007927213763</v>
      </c>
    </row>
    <row r="6001" spans="1:8" ht="15" hidden="1" thickBot="1">
      <c r="A6001" s="409">
        <v>202203</v>
      </c>
      <c r="B6001" s="196" t="s">
        <v>2080</v>
      </c>
      <c r="C6001" s="197" t="s">
        <v>1410</v>
      </c>
      <c r="D6001" s="198" t="s">
        <v>339</v>
      </c>
      <c r="E6001" s="420">
        <v>130</v>
      </c>
      <c r="F6001" s="413">
        <v>111.01</v>
      </c>
      <c r="G6001" s="414">
        <f t="shared" si="186"/>
        <v>1.171065669759481</v>
      </c>
      <c r="H6001" s="415">
        <f t="shared" si="187"/>
        <v>1.171065669759481</v>
      </c>
    </row>
    <row r="6002" spans="1:8" ht="15" hidden="1" thickBot="1">
      <c r="A6002" s="409">
        <v>202203</v>
      </c>
      <c r="B6002" s="196" t="s">
        <v>2081</v>
      </c>
      <c r="C6002" s="197" t="s">
        <v>1410</v>
      </c>
      <c r="D6002" s="198" t="s">
        <v>337</v>
      </c>
      <c r="E6002" s="420">
        <v>67441</v>
      </c>
      <c r="F6002" s="413">
        <v>111.01</v>
      </c>
      <c r="G6002" s="414">
        <f t="shared" si="186"/>
        <v>607.52184487883972</v>
      </c>
      <c r="H6002" s="415">
        <f t="shared" si="187"/>
        <v>3.0376092243941986</v>
      </c>
    </row>
    <row r="6003" spans="1:8" ht="15" hidden="1" thickBot="1">
      <c r="A6003" s="409">
        <v>202203</v>
      </c>
      <c r="B6003" s="196" t="s">
        <v>2082</v>
      </c>
      <c r="C6003" s="197" t="s">
        <v>1410</v>
      </c>
      <c r="D6003" s="198" t="s">
        <v>339</v>
      </c>
      <c r="E6003" s="420">
        <v>337</v>
      </c>
      <c r="F6003" s="413">
        <v>111.01</v>
      </c>
      <c r="G6003" s="414">
        <f t="shared" si="186"/>
        <v>3.0357625439149625</v>
      </c>
      <c r="H6003" s="415">
        <f t="shared" si="187"/>
        <v>3.0357625439149625</v>
      </c>
    </row>
    <row r="6004" spans="1:8" ht="15" hidden="1" thickBot="1">
      <c r="A6004" s="409">
        <v>202203</v>
      </c>
      <c r="B6004" s="196" t="s">
        <v>2083</v>
      </c>
      <c r="C6004" s="197" t="s">
        <v>2084</v>
      </c>
      <c r="D6004" s="198" t="s">
        <v>337</v>
      </c>
      <c r="E6004" s="420">
        <v>201759</v>
      </c>
      <c r="F6004" s="413">
        <v>111.01</v>
      </c>
      <c r="G6004" s="414">
        <f t="shared" si="186"/>
        <v>1817.484911269255</v>
      </c>
      <c r="H6004" s="415">
        <f t="shared" si="187"/>
        <v>9.0874245563462743</v>
      </c>
    </row>
    <row r="6005" spans="1:8" ht="15" hidden="1" thickBot="1">
      <c r="A6005" s="409">
        <v>202203</v>
      </c>
      <c r="B6005" s="196" t="s">
        <v>2085</v>
      </c>
      <c r="C6005" s="197" t="s">
        <v>388</v>
      </c>
      <c r="D6005" s="198" t="s">
        <v>337</v>
      </c>
      <c r="E6005" s="420">
        <v>208051</v>
      </c>
      <c r="F6005" s="413">
        <v>111.01</v>
      </c>
      <c r="G6005" s="414">
        <f t="shared" si="186"/>
        <v>1874.1644896856137</v>
      </c>
      <c r="H6005" s="415">
        <f t="shared" si="187"/>
        <v>9.3708224484280684</v>
      </c>
    </row>
    <row r="6006" spans="1:8" ht="15" hidden="1" thickBot="1">
      <c r="A6006" s="409">
        <v>202203</v>
      </c>
      <c r="B6006" s="196" t="s">
        <v>2086</v>
      </c>
      <c r="C6006" s="197" t="s">
        <v>2592</v>
      </c>
      <c r="D6006" s="198" t="s">
        <v>337</v>
      </c>
      <c r="E6006" s="420">
        <v>201759</v>
      </c>
      <c r="F6006" s="413">
        <v>111.01</v>
      </c>
      <c r="G6006" s="414">
        <f t="shared" si="186"/>
        <v>1817.484911269255</v>
      </c>
      <c r="H6006" s="415">
        <f t="shared" si="187"/>
        <v>9.0874245563462743</v>
      </c>
    </row>
    <row r="6007" spans="1:8" ht="15" hidden="1" thickBot="1">
      <c r="A6007" s="409">
        <v>202203</v>
      </c>
      <c r="B6007" s="196" t="s">
        <v>2088</v>
      </c>
      <c r="C6007" s="197" t="s">
        <v>1736</v>
      </c>
      <c r="D6007" s="198" t="s">
        <v>337</v>
      </c>
      <c r="E6007" s="420">
        <v>182699</v>
      </c>
      <c r="F6007" s="413">
        <v>111.01</v>
      </c>
      <c r="G6007" s="414">
        <f t="shared" si="186"/>
        <v>1645.7886676875955</v>
      </c>
      <c r="H6007" s="415">
        <f t="shared" si="187"/>
        <v>8.2289433384379773</v>
      </c>
    </row>
    <row r="6008" spans="1:8" ht="15" hidden="1" thickBot="1">
      <c r="A6008" s="409">
        <v>202203</v>
      </c>
      <c r="B6008" s="196" t="s">
        <v>2089</v>
      </c>
      <c r="C6008" s="197" t="s">
        <v>2090</v>
      </c>
      <c r="D6008" s="198" t="s">
        <v>337</v>
      </c>
      <c r="E6008" s="420">
        <v>159854</v>
      </c>
      <c r="F6008" s="413">
        <v>111.01</v>
      </c>
      <c r="G6008" s="414">
        <f t="shared" si="186"/>
        <v>1439.996396721016</v>
      </c>
      <c r="H6008" s="415">
        <f t="shared" si="187"/>
        <v>7.1999819836050802</v>
      </c>
    </row>
    <row r="6009" spans="1:8" ht="15" hidden="1" thickBot="1">
      <c r="A6009" s="409">
        <v>202203</v>
      </c>
      <c r="B6009" s="196" t="s">
        <v>2091</v>
      </c>
      <c r="C6009" s="197" t="s">
        <v>1347</v>
      </c>
      <c r="D6009" s="198" t="s">
        <v>337</v>
      </c>
      <c r="E6009" s="420">
        <v>39505</v>
      </c>
      <c r="F6009" s="413">
        <v>111.01</v>
      </c>
      <c r="G6009" s="414">
        <f t="shared" si="186"/>
        <v>355.8688406449869</v>
      </c>
      <c r="H6009" s="415">
        <f t="shared" si="187"/>
        <v>1.7793442032249345</v>
      </c>
    </row>
    <row r="6010" spans="1:8" ht="15" hidden="1" thickBot="1">
      <c r="A6010" s="409">
        <v>202203</v>
      </c>
      <c r="B6010" s="196" t="s">
        <v>2092</v>
      </c>
      <c r="C6010" s="197" t="s">
        <v>1347</v>
      </c>
      <c r="D6010" s="198" t="s">
        <v>339</v>
      </c>
      <c r="E6010" s="420">
        <v>198</v>
      </c>
      <c r="F6010" s="413">
        <v>111.01</v>
      </c>
      <c r="G6010" s="414">
        <f t="shared" si="186"/>
        <v>1.7836230970182865</v>
      </c>
      <c r="H6010" s="415">
        <f t="shared" si="187"/>
        <v>1.7836230970182865</v>
      </c>
    </row>
    <row r="6011" spans="1:8" ht="15" hidden="1" thickBot="1">
      <c r="A6011" s="409">
        <v>202203</v>
      </c>
      <c r="B6011" s="196" t="s">
        <v>2093</v>
      </c>
      <c r="C6011" s="197" t="s">
        <v>2094</v>
      </c>
      <c r="D6011" s="198" t="s">
        <v>337</v>
      </c>
      <c r="E6011" s="420">
        <v>112640</v>
      </c>
      <c r="F6011" s="413">
        <v>111.01</v>
      </c>
      <c r="G6011" s="414">
        <f t="shared" si="186"/>
        <v>1014.6833618592919</v>
      </c>
      <c r="H6011" s="415">
        <f t="shared" si="187"/>
        <v>5.07341680929646</v>
      </c>
    </row>
    <row r="6012" spans="1:8" ht="15" hidden="1" thickBot="1">
      <c r="A6012" s="409">
        <v>202203</v>
      </c>
      <c r="B6012" s="196" t="s">
        <v>2095</v>
      </c>
      <c r="C6012" s="197" t="s">
        <v>676</v>
      </c>
      <c r="D6012" s="198" t="s">
        <v>337</v>
      </c>
      <c r="E6012" s="420">
        <v>39204</v>
      </c>
      <c r="F6012" s="413">
        <v>111.01</v>
      </c>
      <c r="G6012" s="414">
        <f t="shared" si="186"/>
        <v>353.15737320962074</v>
      </c>
      <c r="H6012" s="415">
        <f t="shared" si="187"/>
        <v>1.7657868660481038</v>
      </c>
    </row>
    <row r="6013" spans="1:8" ht="15" hidden="1" thickBot="1">
      <c r="A6013" s="409">
        <v>202203</v>
      </c>
      <c r="B6013" s="196" t="s">
        <v>2096</v>
      </c>
      <c r="C6013" s="197" t="s">
        <v>676</v>
      </c>
      <c r="D6013" s="198" t="s">
        <v>339</v>
      </c>
      <c r="E6013" s="420">
        <v>196</v>
      </c>
      <c r="F6013" s="413">
        <v>111.01</v>
      </c>
      <c r="G6013" s="414">
        <f t="shared" si="186"/>
        <v>1.7656067020989099</v>
      </c>
      <c r="H6013" s="415">
        <f t="shared" si="187"/>
        <v>1.7656067020989099</v>
      </c>
    </row>
    <row r="6014" spans="1:8" ht="15" hidden="1" thickBot="1">
      <c r="A6014" s="409">
        <v>202203</v>
      </c>
      <c r="B6014" s="196" t="s">
        <v>2097</v>
      </c>
      <c r="C6014" s="197" t="s">
        <v>676</v>
      </c>
      <c r="D6014" s="198" t="s">
        <v>337</v>
      </c>
      <c r="E6014" s="420">
        <v>40448</v>
      </c>
      <c r="F6014" s="413">
        <v>111.01</v>
      </c>
      <c r="G6014" s="414">
        <f t="shared" si="186"/>
        <v>364.36357084947298</v>
      </c>
      <c r="H6014" s="415">
        <f t="shared" si="187"/>
        <v>1.8218178542473649</v>
      </c>
    </row>
    <row r="6015" spans="1:8" ht="15" hidden="1" thickBot="1">
      <c r="A6015" s="409">
        <v>202203</v>
      </c>
      <c r="B6015" s="196" t="s">
        <v>2098</v>
      </c>
      <c r="C6015" s="197" t="s">
        <v>676</v>
      </c>
      <c r="D6015" s="198" t="s">
        <v>339</v>
      </c>
      <c r="E6015" s="420">
        <v>202</v>
      </c>
      <c r="F6015" s="413">
        <v>111.01</v>
      </c>
      <c r="G6015" s="414">
        <f t="shared" si="186"/>
        <v>1.8196558868570398</v>
      </c>
      <c r="H6015" s="415">
        <f t="shared" si="187"/>
        <v>1.8196558868570398</v>
      </c>
    </row>
    <row r="6016" spans="1:8" ht="15" hidden="1" thickBot="1">
      <c r="A6016" s="409">
        <v>202203</v>
      </c>
      <c r="B6016" s="196" t="s">
        <v>2099</v>
      </c>
      <c r="C6016" s="197" t="s">
        <v>2100</v>
      </c>
      <c r="D6016" s="198" t="s">
        <v>374</v>
      </c>
      <c r="E6016" s="420">
        <v>1886</v>
      </c>
      <c r="F6016" s="413">
        <v>111.01</v>
      </c>
      <c r="G6016" s="414">
        <f t="shared" si="186"/>
        <v>16.989460408972164</v>
      </c>
      <c r="H6016" s="415" t="str">
        <f t="shared" si="187"/>
        <v>VER</v>
      </c>
    </row>
    <row r="6017" spans="1:8" ht="15" hidden="1" thickBot="1">
      <c r="A6017" s="409">
        <v>202203</v>
      </c>
      <c r="B6017" s="196" t="s">
        <v>2101</v>
      </c>
      <c r="C6017" s="197" t="s">
        <v>2102</v>
      </c>
      <c r="D6017" s="198" t="s">
        <v>374</v>
      </c>
      <c r="E6017" s="420">
        <v>15.76</v>
      </c>
      <c r="F6017" s="413">
        <v>111.01</v>
      </c>
      <c r="G6017" s="414">
        <f t="shared" si="186"/>
        <v>0.14196919196468785</v>
      </c>
      <c r="H6017" s="415" t="str">
        <f t="shared" si="187"/>
        <v>VER</v>
      </c>
    </row>
    <row r="6018" spans="1:8" ht="15" hidden="1" thickBot="1">
      <c r="A6018" s="409">
        <v>202203</v>
      </c>
      <c r="B6018" s="196" t="s">
        <v>2103</v>
      </c>
      <c r="C6018" s="197" t="s">
        <v>2102</v>
      </c>
      <c r="D6018" s="198" t="s">
        <v>337</v>
      </c>
      <c r="E6018" s="420">
        <v>7161</v>
      </c>
      <c r="F6018" s="413">
        <v>111.01</v>
      </c>
      <c r="G6018" s="414">
        <f t="shared" ref="G6018:G6081" si="188">+E6018/F6018</f>
        <v>64.507702008828034</v>
      </c>
      <c r="H6018" s="415">
        <f t="shared" ref="H6018:H6081" si="189">IF(D6018="TB",G6018/200,IF(D6018="LT",G6018,"VER"))</f>
        <v>0.32253851004414019</v>
      </c>
    </row>
    <row r="6019" spans="1:8" ht="15" hidden="1" thickBot="1">
      <c r="A6019" s="409">
        <v>202203</v>
      </c>
      <c r="B6019" s="196" t="s">
        <v>2104</v>
      </c>
      <c r="C6019" s="197" t="s">
        <v>2102</v>
      </c>
      <c r="D6019" s="198" t="s">
        <v>339</v>
      </c>
      <c r="E6019" s="420">
        <v>35.76</v>
      </c>
      <c r="F6019" s="413">
        <v>111.01</v>
      </c>
      <c r="G6019" s="414">
        <f t="shared" si="188"/>
        <v>0.32213314115845415</v>
      </c>
      <c r="H6019" s="415">
        <f t="shared" si="189"/>
        <v>0.32213314115845415</v>
      </c>
    </row>
    <row r="6020" spans="1:8" ht="15" hidden="1" thickBot="1">
      <c r="A6020" s="409">
        <v>202203</v>
      </c>
      <c r="B6020" s="196" t="s">
        <v>2105</v>
      </c>
      <c r="C6020" s="197" t="s">
        <v>2102</v>
      </c>
      <c r="D6020" s="198" t="s">
        <v>337</v>
      </c>
      <c r="E6020" s="420">
        <v>12049</v>
      </c>
      <c r="F6020" s="413">
        <v>111.01</v>
      </c>
      <c r="G6020" s="414">
        <f t="shared" si="188"/>
        <v>108.53977119178452</v>
      </c>
      <c r="H6020" s="415">
        <f t="shared" si="189"/>
        <v>0.54269885595892264</v>
      </c>
    </row>
    <row r="6021" spans="1:8" ht="15" hidden="1" thickBot="1">
      <c r="A6021" s="409">
        <v>202203</v>
      </c>
      <c r="B6021" s="196" t="s">
        <v>2106</v>
      </c>
      <c r="C6021" s="197" t="s">
        <v>2102</v>
      </c>
      <c r="D6021" s="198" t="s">
        <v>381</v>
      </c>
      <c r="E6021" s="420">
        <v>1531</v>
      </c>
      <c r="F6021" s="413">
        <v>111.01</v>
      </c>
      <c r="G6021" s="414">
        <f t="shared" si="188"/>
        <v>13.791550310782812</v>
      </c>
      <c r="H6021" s="415" t="str">
        <f t="shared" si="189"/>
        <v>VER</v>
      </c>
    </row>
    <row r="6022" spans="1:8" ht="15" hidden="1" thickBot="1">
      <c r="A6022" s="409">
        <v>202203</v>
      </c>
      <c r="B6022" s="196" t="s">
        <v>2107</v>
      </c>
      <c r="C6022" s="197" t="s">
        <v>2102</v>
      </c>
      <c r="D6022" s="198" t="s">
        <v>337</v>
      </c>
      <c r="E6022" s="420">
        <v>12049</v>
      </c>
      <c r="F6022" s="413">
        <v>111.01</v>
      </c>
      <c r="G6022" s="414">
        <f t="shared" si="188"/>
        <v>108.53977119178452</v>
      </c>
      <c r="H6022" s="415">
        <f t="shared" si="189"/>
        <v>0.54269885595892264</v>
      </c>
    </row>
    <row r="6023" spans="1:8" ht="15" hidden="1" thickBot="1">
      <c r="A6023" s="409">
        <v>202203</v>
      </c>
      <c r="B6023" s="196" t="s">
        <v>2108</v>
      </c>
      <c r="C6023" s="197" t="s">
        <v>2102</v>
      </c>
      <c r="D6023" s="198" t="s">
        <v>339</v>
      </c>
      <c r="E6023" s="420">
        <v>60.2</v>
      </c>
      <c r="F6023" s="413">
        <v>111.01</v>
      </c>
      <c r="G6023" s="414">
        <f t="shared" si="188"/>
        <v>0.54229348707323666</v>
      </c>
      <c r="H6023" s="415">
        <f t="shared" si="189"/>
        <v>0.54229348707323666</v>
      </c>
    </row>
    <row r="6024" spans="1:8" ht="15" hidden="1" thickBot="1">
      <c r="A6024" s="409">
        <v>202203</v>
      </c>
      <c r="B6024" s="196" t="s">
        <v>2109</v>
      </c>
      <c r="C6024" s="197" t="s">
        <v>2102</v>
      </c>
      <c r="D6024" s="198" t="s">
        <v>337</v>
      </c>
      <c r="E6024" s="420">
        <v>12049</v>
      </c>
      <c r="F6024" s="413">
        <v>111.01</v>
      </c>
      <c r="G6024" s="414">
        <f t="shared" si="188"/>
        <v>108.53977119178452</v>
      </c>
      <c r="H6024" s="415">
        <f t="shared" si="189"/>
        <v>0.54269885595892264</v>
      </c>
    </row>
    <row r="6025" spans="1:8" ht="15" hidden="1" thickBot="1">
      <c r="A6025" s="409">
        <v>202203</v>
      </c>
      <c r="B6025" s="196" t="s">
        <v>2110</v>
      </c>
      <c r="C6025" s="410" t="s">
        <v>2102</v>
      </c>
      <c r="D6025" s="198" t="s">
        <v>337</v>
      </c>
      <c r="E6025" s="420">
        <v>12049</v>
      </c>
      <c r="F6025" s="413">
        <v>111.01</v>
      </c>
      <c r="G6025" s="414">
        <f t="shared" si="188"/>
        <v>108.53977119178452</v>
      </c>
      <c r="H6025" s="415">
        <f t="shared" si="189"/>
        <v>0.54269885595892264</v>
      </c>
    </row>
    <row r="6026" spans="1:8" ht="15" hidden="1" thickBot="1">
      <c r="A6026" s="409">
        <v>202203</v>
      </c>
      <c r="B6026" s="196" t="s">
        <v>2111</v>
      </c>
      <c r="C6026" s="197" t="s">
        <v>2102</v>
      </c>
      <c r="D6026" s="198" t="s">
        <v>337</v>
      </c>
      <c r="E6026" s="420">
        <v>12049</v>
      </c>
      <c r="F6026" s="413">
        <v>111.01</v>
      </c>
      <c r="G6026" s="414">
        <f t="shared" si="188"/>
        <v>108.53977119178452</v>
      </c>
      <c r="H6026" s="415">
        <f t="shared" si="189"/>
        <v>0.54269885595892264</v>
      </c>
    </row>
    <row r="6027" spans="1:8" ht="15" hidden="1" thickBot="1">
      <c r="A6027" s="409">
        <v>202203</v>
      </c>
      <c r="B6027" s="196" t="s">
        <v>2112</v>
      </c>
      <c r="C6027" s="197" t="s">
        <v>2102</v>
      </c>
      <c r="D6027" s="198" t="s">
        <v>337</v>
      </c>
      <c r="E6027" s="420">
        <v>192840</v>
      </c>
      <c r="F6027" s="413">
        <v>111.01</v>
      </c>
      <c r="G6027" s="414">
        <f t="shared" si="188"/>
        <v>1737.1407981262948</v>
      </c>
      <c r="H6027" s="415">
        <f t="shared" si="189"/>
        <v>8.6857039906314739</v>
      </c>
    </row>
    <row r="6028" spans="1:8" ht="15" hidden="1" thickBot="1">
      <c r="A6028" s="409">
        <v>202203</v>
      </c>
      <c r="B6028" s="196" t="s">
        <v>2113</v>
      </c>
      <c r="C6028" s="197" t="s">
        <v>2102</v>
      </c>
      <c r="D6028" s="198" t="s">
        <v>339</v>
      </c>
      <c r="E6028" s="420">
        <v>964</v>
      </c>
      <c r="F6028" s="413">
        <v>111.01</v>
      </c>
      <c r="G6028" s="414">
        <f t="shared" si="188"/>
        <v>8.6839023511395368</v>
      </c>
      <c r="H6028" s="415">
        <f t="shared" si="189"/>
        <v>8.6839023511395368</v>
      </c>
    </row>
    <row r="6029" spans="1:8" ht="15" hidden="1" thickBot="1">
      <c r="A6029" s="409">
        <v>202203</v>
      </c>
      <c r="B6029" s="196" t="s">
        <v>2114</v>
      </c>
      <c r="C6029" s="197" t="s">
        <v>2102</v>
      </c>
      <c r="D6029" s="198" t="s">
        <v>337</v>
      </c>
      <c r="E6029" s="420">
        <v>16656</v>
      </c>
      <c r="F6029" s="413">
        <v>111.01</v>
      </c>
      <c r="G6029" s="414">
        <f t="shared" si="188"/>
        <v>150.0405368885686</v>
      </c>
      <c r="H6029" s="415">
        <f t="shared" si="189"/>
        <v>0.75020268444284299</v>
      </c>
    </row>
    <row r="6030" spans="1:8" ht="15" hidden="1" thickBot="1">
      <c r="A6030" s="409">
        <v>202203</v>
      </c>
      <c r="B6030" s="196" t="s">
        <v>2115</v>
      </c>
      <c r="C6030" s="197" t="s">
        <v>2102</v>
      </c>
      <c r="D6030" s="198" t="s">
        <v>339</v>
      </c>
      <c r="E6030" s="420">
        <v>83.24</v>
      </c>
      <c r="F6030" s="413">
        <v>111.01</v>
      </c>
      <c r="G6030" s="414">
        <f t="shared" si="188"/>
        <v>0.74984235654445541</v>
      </c>
      <c r="H6030" s="415">
        <f t="shared" si="189"/>
        <v>0.74984235654445541</v>
      </c>
    </row>
    <row r="6031" spans="1:8" ht="15" hidden="1" thickBot="1">
      <c r="A6031" s="409">
        <v>202203</v>
      </c>
      <c r="B6031" s="196" t="s">
        <v>2116</v>
      </c>
      <c r="C6031" s="197" t="s">
        <v>2102</v>
      </c>
      <c r="D6031" s="198" t="s">
        <v>337</v>
      </c>
      <c r="E6031" s="420">
        <v>18495</v>
      </c>
      <c r="F6031" s="413">
        <v>111.01</v>
      </c>
      <c r="G6031" s="414">
        <f t="shared" si="188"/>
        <v>166.6066120169354</v>
      </c>
      <c r="H6031" s="415">
        <f t="shared" si="189"/>
        <v>0.83303306008467704</v>
      </c>
    </row>
    <row r="6032" spans="1:8" ht="15" hidden="1" thickBot="1">
      <c r="A6032" s="409">
        <v>202203</v>
      </c>
      <c r="B6032" s="196" t="s">
        <v>2117</v>
      </c>
      <c r="C6032" s="197" t="s">
        <v>2102</v>
      </c>
      <c r="D6032" s="198" t="s">
        <v>339</v>
      </c>
      <c r="E6032" s="420">
        <v>92.43</v>
      </c>
      <c r="F6032" s="413">
        <v>111.01</v>
      </c>
      <c r="G6032" s="414">
        <f t="shared" si="188"/>
        <v>0.83262769119899116</v>
      </c>
      <c r="H6032" s="415">
        <f t="shared" si="189"/>
        <v>0.83262769119899116</v>
      </c>
    </row>
    <row r="6033" spans="1:8" ht="15" hidden="1" thickBot="1">
      <c r="A6033" s="409">
        <v>202203</v>
      </c>
      <c r="B6033" s="196" t="s">
        <v>2118</v>
      </c>
      <c r="C6033" s="197" t="s">
        <v>2102</v>
      </c>
      <c r="D6033" s="198" t="s">
        <v>337</v>
      </c>
      <c r="E6033" s="420">
        <v>92966</v>
      </c>
      <c r="F6033" s="413">
        <v>111.01</v>
      </c>
      <c r="G6033" s="414">
        <f t="shared" si="188"/>
        <v>837.45608503738401</v>
      </c>
      <c r="H6033" s="415">
        <f t="shared" si="189"/>
        <v>4.1872804251869198</v>
      </c>
    </row>
    <row r="6034" spans="1:8" ht="15" hidden="1" thickBot="1">
      <c r="A6034" s="409">
        <v>202203</v>
      </c>
      <c r="B6034" s="196" t="s">
        <v>2119</v>
      </c>
      <c r="C6034" s="197" t="s">
        <v>2102</v>
      </c>
      <c r="D6034" s="198" t="s">
        <v>337</v>
      </c>
      <c r="E6034" s="420">
        <v>92966</v>
      </c>
      <c r="F6034" s="413">
        <v>111.01</v>
      </c>
      <c r="G6034" s="414">
        <f t="shared" si="188"/>
        <v>837.45608503738401</v>
      </c>
      <c r="H6034" s="415">
        <f t="shared" si="189"/>
        <v>4.1872804251869198</v>
      </c>
    </row>
    <row r="6035" spans="1:8" ht="15" hidden="1" thickBot="1">
      <c r="A6035" s="409">
        <v>202203</v>
      </c>
      <c r="B6035" s="196" t="s">
        <v>2120</v>
      </c>
      <c r="C6035" s="197" t="s">
        <v>2102</v>
      </c>
      <c r="D6035" s="198" t="s">
        <v>374</v>
      </c>
      <c r="E6035" s="420">
        <v>586</v>
      </c>
      <c r="F6035" s="413">
        <v>111.01</v>
      </c>
      <c r="G6035" s="414">
        <f t="shared" si="188"/>
        <v>5.2788037113773534</v>
      </c>
      <c r="H6035" s="415" t="str">
        <f t="shared" si="189"/>
        <v>VER</v>
      </c>
    </row>
    <row r="6036" spans="1:8" ht="15" hidden="1" thickBot="1">
      <c r="A6036" s="409">
        <v>202203</v>
      </c>
      <c r="B6036" s="196" t="s">
        <v>2121</v>
      </c>
      <c r="C6036" s="197" t="s">
        <v>2102</v>
      </c>
      <c r="D6036" s="198" t="s">
        <v>374</v>
      </c>
      <c r="E6036" s="420">
        <v>0.01</v>
      </c>
      <c r="F6036" s="413">
        <v>111.01</v>
      </c>
      <c r="G6036" s="414">
        <f t="shared" si="188"/>
        <v>9.0081974596883157E-5</v>
      </c>
      <c r="H6036" s="415" t="str">
        <f t="shared" si="189"/>
        <v>VER</v>
      </c>
    </row>
    <row r="6037" spans="1:8" ht="15" hidden="1" thickBot="1">
      <c r="A6037" s="409">
        <v>202203</v>
      </c>
      <c r="B6037" s="196" t="s">
        <v>2122</v>
      </c>
      <c r="C6037" s="197" t="s">
        <v>1347</v>
      </c>
      <c r="D6037" s="198" t="s">
        <v>337</v>
      </c>
      <c r="E6037" s="420">
        <v>95170</v>
      </c>
      <c r="F6037" s="413">
        <v>111.01</v>
      </c>
      <c r="G6037" s="414">
        <f t="shared" si="188"/>
        <v>857.31015223853706</v>
      </c>
      <c r="H6037" s="415">
        <f t="shared" si="189"/>
        <v>4.286550761192685</v>
      </c>
    </row>
    <row r="6038" spans="1:8" ht="15" hidden="1" thickBot="1">
      <c r="A6038" s="409">
        <v>202203</v>
      </c>
      <c r="B6038" s="196" t="s">
        <v>2123</v>
      </c>
      <c r="C6038" s="197" t="s">
        <v>1347</v>
      </c>
      <c r="D6038" s="198" t="s">
        <v>339</v>
      </c>
      <c r="E6038" s="420">
        <v>476</v>
      </c>
      <c r="F6038" s="413">
        <v>111.01</v>
      </c>
      <c r="G6038" s="414">
        <f t="shared" si="188"/>
        <v>4.2879019908116387</v>
      </c>
      <c r="H6038" s="415">
        <f t="shared" si="189"/>
        <v>4.2879019908116387</v>
      </c>
    </row>
    <row r="6039" spans="1:8" ht="15" hidden="1" thickBot="1">
      <c r="A6039" s="409">
        <v>202203</v>
      </c>
      <c r="B6039" s="196" t="s">
        <v>2124</v>
      </c>
      <c r="C6039" s="197" t="s">
        <v>2125</v>
      </c>
      <c r="D6039" s="198" t="s">
        <v>374</v>
      </c>
      <c r="E6039" s="420">
        <v>1886</v>
      </c>
      <c r="F6039" s="413">
        <v>111.01</v>
      </c>
      <c r="G6039" s="414">
        <f t="shared" si="188"/>
        <v>16.989460408972164</v>
      </c>
      <c r="H6039" s="415" t="str">
        <f t="shared" si="189"/>
        <v>VER</v>
      </c>
    </row>
    <row r="6040" spans="1:8" ht="15" hidden="1" thickBot="1">
      <c r="A6040" s="409">
        <v>202203</v>
      </c>
      <c r="B6040" s="196" t="s">
        <v>2126</v>
      </c>
      <c r="C6040" s="197" t="s">
        <v>2127</v>
      </c>
      <c r="D6040" s="198" t="s">
        <v>337</v>
      </c>
      <c r="E6040" s="420">
        <v>34942</v>
      </c>
      <c r="F6040" s="413">
        <v>111.01</v>
      </c>
      <c r="G6040" s="414">
        <f t="shared" si="188"/>
        <v>314.76443563642914</v>
      </c>
      <c r="H6040" s="415">
        <f t="shared" si="189"/>
        <v>1.5738221781821458</v>
      </c>
    </row>
    <row r="6041" spans="1:8" ht="15" hidden="1" thickBot="1">
      <c r="A6041" s="409">
        <v>202203</v>
      </c>
      <c r="B6041" s="196" t="s">
        <v>2128</v>
      </c>
      <c r="C6041" s="197" t="s">
        <v>2127</v>
      </c>
      <c r="D6041" s="198" t="s">
        <v>339</v>
      </c>
      <c r="E6041" s="420">
        <v>175</v>
      </c>
      <c r="F6041" s="413">
        <v>111.01</v>
      </c>
      <c r="G6041" s="414">
        <f t="shared" si="188"/>
        <v>1.5764345554454553</v>
      </c>
      <c r="H6041" s="415">
        <f t="shared" si="189"/>
        <v>1.5764345554454553</v>
      </c>
    </row>
    <row r="6042" spans="1:8" ht="15" hidden="1" thickBot="1">
      <c r="A6042" s="409">
        <v>202203</v>
      </c>
      <c r="B6042" s="196" t="s">
        <v>2129</v>
      </c>
      <c r="C6042" s="197" t="s">
        <v>2127</v>
      </c>
      <c r="D6042" s="198" t="s">
        <v>337</v>
      </c>
      <c r="E6042" s="420">
        <v>80544</v>
      </c>
      <c r="F6042" s="413">
        <v>111.01</v>
      </c>
      <c r="G6042" s="414">
        <f t="shared" si="188"/>
        <v>725.55625619313571</v>
      </c>
      <c r="H6042" s="415">
        <f t="shared" si="189"/>
        <v>3.6277812809656784</v>
      </c>
    </row>
    <row r="6043" spans="1:8" ht="15" hidden="1" thickBot="1">
      <c r="A6043" s="409">
        <v>202203</v>
      </c>
      <c r="B6043" s="196" t="s">
        <v>2130</v>
      </c>
      <c r="C6043" s="197" t="s">
        <v>2127</v>
      </c>
      <c r="D6043" s="198" t="s">
        <v>339</v>
      </c>
      <c r="E6043" s="420">
        <v>403</v>
      </c>
      <c r="F6043" s="413">
        <v>111.01</v>
      </c>
      <c r="G6043" s="414">
        <f t="shared" si="188"/>
        <v>3.6303035762543914</v>
      </c>
      <c r="H6043" s="415">
        <f t="shared" si="189"/>
        <v>3.6303035762543914</v>
      </c>
    </row>
    <row r="6044" spans="1:8" ht="15" hidden="1" thickBot="1">
      <c r="A6044" s="409">
        <v>202203</v>
      </c>
      <c r="B6044" s="196" t="s">
        <v>2131</v>
      </c>
      <c r="C6044" s="197" t="s">
        <v>791</v>
      </c>
      <c r="D6044" s="198" t="s">
        <v>337</v>
      </c>
      <c r="E6044" s="420">
        <v>67888</v>
      </c>
      <c r="F6044" s="413">
        <v>111.01</v>
      </c>
      <c r="G6044" s="414">
        <f t="shared" si="188"/>
        <v>611.54850914332042</v>
      </c>
      <c r="H6044" s="415">
        <f t="shared" si="189"/>
        <v>3.0577425457166019</v>
      </c>
    </row>
    <row r="6045" spans="1:8" ht="15" hidden="1" thickBot="1">
      <c r="A6045" s="409">
        <v>202203</v>
      </c>
      <c r="B6045" s="196" t="s">
        <v>2132</v>
      </c>
      <c r="C6045" s="197" t="s">
        <v>791</v>
      </c>
      <c r="D6045" s="198" t="s">
        <v>339</v>
      </c>
      <c r="E6045" s="420">
        <v>339</v>
      </c>
      <c r="F6045" s="413">
        <v>111.01</v>
      </c>
      <c r="G6045" s="414">
        <f t="shared" si="188"/>
        <v>3.053778938834339</v>
      </c>
      <c r="H6045" s="415">
        <f t="shared" si="189"/>
        <v>3.053778938834339</v>
      </c>
    </row>
    <row r="6046" spans="1:8" ht="15" hidden="1" thickBot="1">
      <c r="A6046" s="409">
        <v>202203</v>
      </c>
      <c r="B6046" s="196" t="s">
        <v>2133</v>
      </c>
      <c r="C6046" s="197" t="s">
        <v>791</v>
      </c>
      <c r="D6046" s="198" t="s">
        <v>337</v>
      </c>
      <c r="E6046" s="420">
        <v>68029</v>
      </c>
      <c r="F6046" s="413">
        <v>111.01</v>
      </c>
      <c r="G6046" s="414">
        <f t="shared" si="188"/>
        <v>612.81866498513648</v>
      </c>
      <c r="H6046" s="415">
        <f t="shared" si="189"/>
        <v>3.0640933249256825</v>
      </c>
    </row>
    <row r="6047" spans="1:8" ht="15" hidden="1" thickBot="1">
      <c r="A6047" s="409">
        <v>202203</v>
      </c>
      <c r="B6047" s="196" t="s">
        <v>2134</v>
      </c>
      <c r="C6047" s="197" t="s">
        <v>791</v>
      </c>
      <c r="D6047" s="198" t="s">
        <v>339</v>
      </c>
      <c r="E6047" s="420">
        <v>340</v>
      </c>
      <c r="F6047" s="413">
        <v>111.01</v>
      </c>
      <c r="G6047" s="414">
        <f t="shared" si="188"/>
        <v>3.0627871362940273</v>
      </c>
      <c r="H6047" s="415">
        <f t="shared" si="189"/>
        <v>3.0627871362940273</v>
      </c>
    </row>
    <row r="6048" spans="1:8" ht="15" hidden="1" thickBot="1">
      <c r="A6048" s="409">
        <v>202203</v>
      </c>
      <c r="B6048" s="196" t="s">
        <v>2135</v>
      </c>
      <c r="C6048" s="197" t="s">
        <v>2034</v>
      </c>
      <c r="D6048" s="198" t="s">
        <v>337</v>
      </c>
      <c r="E6048" s="420">
        <v>74623</v>
      </c>
      <c r="F6048" s="413">
        <v>111.01</v>
      </c>
      <c r="G6048" s="414">
        <f t="shared" si="188"/>
        <v>672.21871903432123</v>
      </c>
      <c r="H6048" s="415">
        <f t="shared" si="189"/>
        <v>3.3610935951716061</v>
      </c>
    </row>
    <row r="6049" spans="1:8" ht="15" hidden="1" thickBot="1">
      <c r="A6049" s="409">
        <v>202203</v>
      </c>
      <c r="B6049" s="196" t="s">
        <v>2136</v>
      </c>
      <c r="C6049" s="197" t="s">
        <v>2034</v>
      </c>
      <c r="D6049" s="198" t="s">
        <v>337</v>
      </c>
      <c r="E6049" s="420">
        <v>73435</v>
      </c>
      <c r="F6049" s="413">
        <v>111.01</v>
      </c>
      <c r="G6049" s="414">
        <f t="shared" si="188"/>
        <v>661.51698045221144</v>
      </c>
      <c r="H6049" s="415">
        <f t="shared" si="189"/>
        <v>3.3075849022610573</v>
      </c>
    </row>
    <row r="6050" spans="1:8" ht="15" hidden="1" thickBot="1">
      <c r="A6050" s="409">
        <v>202203</v>
      </c>
      <c r="B6050" s="196" t="s">
        <v>2593</v>
      </c>
      <c r="C6050" s="197" t="s">
        <v>2034</v>
      </c>
      <c r="D6050" s="198" t="s">
        <v>337</v>
      </c>
      <c r="E6050" s="420">
        <v>112640</v>
      </c>
      <c r="F6050" s="413">
        <v>111.01</v>
      </c>
      <c r="G6050" s="414">
        <f t="shared" si="188"/>
        <v>1014.6833618592919</v>
      </c>
      <c r="H6050" s="415">
        <f t="shared" si="189"/>
        <v>5.07341680929646</v>
      </c>
    </row>
    <row r="6051" spans="1:8" ht="15" hidden="1" thickBot="1">
      <c r="A6051" s="409">
        <v>202203</v>
      </c>
      <c r="B6051" s="196" t="s">
        <v>2594</v>
      </c>
      <c r="C6051" s="197" t="s">
        <v>2034</v>
      </c>
      <c r="D6051" s="198" t="s">
        <v>339</v>
      </c>
      <c r="E6051" s="420">
        <v>563</v>
      </c>
      <c r="F6051" s="413">
        <v>111.01</v>
      </c>
      <c r="G6051" s="414">
        <f t="shared" si="188"/>
        <v>5.071615169804522</v>
      </c>
      <c r="H6051" s="415">
        <f t="shared" si="189"/>
        <v>5.071615169804522</v>
      </c>
    </row>
    <row r="6052" spans="1:8" ht="15" hidden="1" thickBot="1">
      <c r="A6052" s="409">
        <v>202203</v>
      </c>
      <c r="B6052" s="196" t="s">
        <v>2137</v>
      </c>
      <c r="C6052" s="197" t="s">
        <v>2034</v>
      </c>
      <c r="D6052" s="198" t="s">
        <v>337</v>
      </c>
      <c r="E6052" s="420">
        <v>74623</v>
      </c>
      <c r="F6052" s="413">
        <v>111.01</v>
      </c>
      <c r="G6052" s="414">
        <f t="shared" si="188"/>
        <v>672.21871903432123</v>
      </c>
      <c r="H6052" s="415">
        <f t="shared" si="189"/>
        <v>3.3610935951716061</v>
      </c>
    </row>
    <row r="6053" spans="1:8" ht="15" hidden="1" thickBot="1">
      <c r="A6053" s="409">
        <v>202203</v>
      </c>
      <c r="B6053" s="196" t="s">
        <v>2138</v>
      </c>
      <c r="C6053" s="197" t="s">
        <v>2034</v>
      </c>
      <c r="D6053" s="198" t="s">
        <v>339</v>
      </c>
      <c r="E6053" s="420">
        <v>373</v>
      </c>
      <c r="F6053" s="413">
        <v>111.01</v>
      </c>
      <c r="G6053" s="414">
        <f t="shared" si="188"/>
        <v>3.360057652463742</v>
      </c>
      <c r="H6053" s="415">
        <f t="shared" si="189"/>
        <v>3.360057652463742</v>
      </c>
    </row>
    <row r="6054" spans="1:8" ht="15" hidden="1" thickBot="1">
      <c r="A6054" s="409">
        <v>202203</v>
      </c>
      <c r="B6054" s="196" t="s">
        <v>2139</v>
      </c>
      <c r="C6054" s="197" t="s">
        <v>2034</v>
      </c>
      <c r="D6054" s="198" t="s">
        <v>337</v>
      </c>
      <c r="E6054" s="420">
        <v>74623</v>
      </c>
      <c r="F6054" s="413">
        <v>111.01</v>
      </c>
      <c r="G6054" s="414">
        <f t="shared" si="188"/>
        <v>672.21871903432123</v>
      </c>
      <c r="H6054" s="415">
        <f t="shared" si="189"/>
        <v>3.3610935951716061</v>
      </c>
    </row>
    <row r="6055" spans="1:8" ht="15" hidden="1" thickBot="1">
      <c r="A6055" s="409">
        <v>202203</v>
      </c>
      <c r="B6055" s="196" t="s">
        <v>2140</v>
      </c>
      <c r="C6055" s="197" t="s">
        <v>2034</v>
      </c>
      <c r="D6055" s="198" t="s">
        <v>339</v>
      </c>
      <c r="E6055" s="420">
        <v>373</v>
      </c>
      <c r="F6055" s="413">
        <v>111.01</v>
      </c>
      <c r="G6055" s="414">
        <f t="shared" si="188"/>
        <v>3.360057652463742</v>
      </c>
      <c r="H6055" s="415">
        <f t="shared" si="189"/>
        <v>3.360057652463742</v>
      </c>
    </row>
    <row r="6056" spans="1:8" ht="15" hidden="1" thickBot="1">
      <c r="A6056" s="409">
        <v>202203</v>
      </c>
      <c r="B6056" s="196" t="s">
        <v>2141</v>
      </c>
      <c r="C6056" s="197" t="s">
        <v>2034</v>
      </c>
      <c r="D6056" s="198" t="s">
        <v>337</v>
      </c>
      <c r="E6056" s="420">
        <v>79576</v>
      </c>
      <c r="F6056" s="413">
        <v>111.01</v>
      </c>
      <c r="G6056" s="414">
        <f t="shared" si="188"/>
        <v>716.83632105215747</v>
      </c>
      <c r="H6056" s="415">
        <f t="shared" si="189"/>
        <v>3.5841816052607873</v>
      </c>
    </row>
    <row r="6057" spans="1:8" ht="15" hidden="1" thickBot="1">
      <c r="A6057" s="409">
        <v>202203</v>
      </c>
      <c r="B6057" s="231" t="s">
        <v>2142</v>
      </c>
      <c r="C6057" s="232" t="s">
        <v>2034</v>
      </c>
      <c r="D6057" s="233" t="s">
        <v>337</v>
      </c>
      <c r="E6057" s="234">
        <v>78665</v>
      </c>
      <c r="F6057" s="413">
        <v>111.01</v>
      </c>
      <c r="G6057" s="414">
        <f t="shared" si="188"/>
        <v>708.62985316638139</v>
      </c>
      <c r="H6057" s="415">
        <f t="shared" si="189"/>
        <v>3.5431492658319068</v>
      </c>
    </row>
    <row r="6058" spans="1:8" ht="15" hidden="1" thickBot="1">
      <c r="A6058" s="409">
        <v>202203</v>
      </c>
      <c r="B6058" s="231" t="s">
        <v>2143</v>
      </c>
      <c r="C6058" s="232" t="s">
        <v>2034</v>
      </c>
      <c r="D6058" s="233" t="s">
        <v>339</v>
      </c>
      <c r="E6058" s="234">
        <v>393</v>
      </c>
      <c r="F6058" s="413">
        <v>111.01</v>
      </c>
      <c r="G6058" s="414">
        <f t="shared" si="188"/>
        <v>3.5402216016575081</v>
      </c>
      <c r="H6058" s="415">
        <f t="shared" si="189"/>
        <v>3.5402216016575081</v>
      </c>
    </row>
    <row r="6059" spans="1:8" ht="15" hidden="1" thickBot="1">
      <c r="A6059" s="409">
        <v>202203</v>
      </c>
      <c r="B6059" s="231" t="s">
        <v>2144</v>
      </c>
      <c r="C6059" s="232" t="s">
        <v>2034</v>
      </c>
      <c r="D6059" s="233" t="s">
        <v>337</v>
      </c>
      <c r="E6059" s="234">
        <v>69877</v>
      </c>
      <c r="F6059" s="413">
        <v>111.01</v>
      </c>
      <c r="G6059" s="414">
        <f t="shared" si="188"/>
        <v>629.46581389064045</v>
      </c>
      <c r="H6059" s="415">
        <f t="shared" si="189"/>
        <v>3.1473290694532023</v>
      </c>
    </row>
    <row r="6060" spans="1:8" ht="15" hidden="1" thickBot="1">
      <c r="A6060" s="409">
        <v>202203</v>
      </c>
      <c r="B6060" s="231" t="s">
        <v>2145</v>
      </c>
      <c r="C6060" s="232" t="s">
        <v>2034</v>
      </c>
      <c r="D6060" s="233" t="s">
        <v>339</v>
      </c>
      <c r="E6060" s="234">
        <v>349</v>
      </c>
      <c r="F6060" s="413">
        <v>111.01</v>
      </c>
      <c r="G6060" s="414">
        <f t="shared" si="188"/>
        <v>3.1438609134312223</v>
      </c>
      <c r="H6060" s="415">
        <f t="shared" si="189"/>
        <v>3.1438609134312223</v>
      </c>
    </row>
    <row r="6061" spans="1:8" ht="15" hidden="1" thickBot="1">
      <c r="A6061" s="409">
        <v>202203</v>
      </c>
      <c r="B6061" s="231" t="s">
        <v>2146</v>
      </c>
      <c r="C6061" s="232" t="s">
        <v>2034</v>
      </c>
      <c r="D6061" s="233" t="s">
        <v>337</v>
      </c>
      <c r="E6061" s="234">
        <v>69877</v>
      </c>
      <c r="F6061" s="413">
        <v>111.01</v>
      </c>
      <c r="G6061" s="414">
        <f t="shared" si="188"/>
        <v>629.46581389064045</v>
      </c>
      <c r="H6061" s="415">
        <f t="shared" si="189"/>
        <v>3.1473290694532023</v>
      </c>
    </row>
    <row r="6062" spans="1:8" ht="15" hidden="1" thickBot="1">
      <c r="A6062" s="409">
        <v>202203</v>
      </c>
      <c r="B6062" s="231" t="s">
        <v>2147</v>
      </c>
      <c r="C6062" s="232" t="s">
        <v>2034</v>
      </c>
      <c r="D6062" s="233" t="s">
        <v>337</v>
      </c>
      <c r="E6062" s="234">
        <v>69877</v>
      </c>
      <c r="F6062" s="413">
        <v>111.01</v>
      </c>
      <c r="G6062" s="414">
        <f t="shared" si="188"/>
        <v>629.46581389064045</v>
      </c>
      <c r="H6062" s="415">
        <f t="shared" si="189"/>
        <v>3.1473290694532023</v>
      </c>
    </row>
    <row r="6063" spans="1:8" ht="15" hidden="1" thickBot="1">
      <c r="A6063" s="409">
        <v>202203</v>
      </c>
      <c r="B6063" s="231" t="s">
        <v>2148</v>
      </c>
      <c r="C6063" s="232" t="s">
        <v>2034</v>
      </c>
      <c r="D6063" s="233" t="s">
        <v>339</v>
      </c>
      <c r="E6063" s="234">
        <v>349</v>
      </c>
      <c r="F6063" s="413">
        <v>111.01</v>
      </c>
      <c r="G6063" s="414">
        <f t="shared" si="188"/>
        <v>3.1438609134312223</v>
      </c>
      <c r="H6063" s="415">
        <f t="shared" si="189"/>
        <v>3.1438609134312223</v>
      </c>
    </row>
    <row r="6064" spans="1:8" ht="15" hidden="1" thickBot="1">
      <c r="A6064" s="409">
        <v>202203</v>
      </c>
      <c r="B6064" s="231" t="s">
        <v>2149</v>
      </c>
      <c r="C6064" s="232" t="s">
        <v>2034</v>
      </c>
      <c r="D6064" s="233" t="s">
        <v>337</v>
      </c>
      <c r="E6064" s="234">
        <v>39702</v>
      </c>
      <c r="F6064" s="413">
        <v>111.01</v>
      </c>
      <c r="G6064" s="414">
        <f t="shared" si="188"/>
        <v>357.64345554454553</v>
      </c>
      <c r="H6064" s="415">
        <f t="shared" si="189"/>
        <v>1.7882172777227276</v>
      </c>
    </row>
    <row r="6065" spans="1:8" ht="15" hidden="1" thickBot="1">
      <c r="A6065" s="409">
        <v>202203</v>
      </c>
      <c r="B6065" s="231" t="s">
        <v>2150</v>
      </c>
      <c r="C6065" s="232" t="s">
        <v>2034</v>
      </c>
      <c r="D6065" s="233" t="s">
        <v>337</v>
      </c>
      <c r="E6065" s="234">
        <v>59987</v>
      </c>
      <c r="F6065" s="413">
        <v>111.01</v>
      </c>
      <c r="G6065" s="414">
        <f t="shared" si="188"/>
        <v>540.37474101432304</v>
      </c>
      <c r="H6065" s="415">
        <f t="shared" si="189"/>
        <v>2.7018737050716153</v>
      </c>
    </row>
    <row r="6066" spans="1:8" ht="15" hidden="1" thickBot="1">
      <c r="A6066" s="409">
        <v>202203</v>
      </c>
      <c r="B6066" s="231" t="s">
        <v>2151</v>
      </c>
      <c r="C6066" s="232" t="s">
        <v>2034</v>
      </c>
      <c r="D6066" s="233" t="s">
        <v>339</v>
      </c>
      <c r="E6066" s="234">
        <v>300</v>
      </c>
      <c r="F6066" s="413">
        <v>111.01</v>
      </c>
      <c r="G6066" s="414">
        <f t="shared" si="188"/>
        <v>2.7024592379064947</v>
      </c>
      <c r="H6066" s="415">
        <f t="shared" si="189"/>
        <v>2.7024592379064947</v>
      </c>
    </row>
    <row r="6067" spans="1:8" ht="15" hidden="1" thickBot="1">
      <c r="A6067" s="409">
        <v>202203</v>
      </c>
      <c r="B6067" s="231" t="s">
        <v>2152</v>
      </c>
      <c r="C6067" s="232" t="s">
        <v>2034</v>
      </c>
      <c r="D6067" s="233" t="s">
        <v>339</v>
      </c>
      <c r="E6067" s="234">
        <v>198</v>
      </c>
      <c r="F6067" s="413">
        <v>111.01</v>
      </c>
      <c r="G6067" s="414">
        <f t="shared" si="188"/>
        <v>1.7836230970182865</v>
      </c>
      <c r="H6067" s="415">
        <f t="shared" si="189"/>
        <v>1.7836230970182865</v>
      </c>
    </row>
    <row r="6068" spans="1:8" ht="15" hidden="1" thickBot="1">
      <c r="A6068" s="409">
        <v>202203</v>
      </c>
      <c r="B6068" s="231" t="s">
        <v>2153</v>
      </c>
      <c r="C6068" s="232" t="s">
        <v>2034</v>
      </c>
      <c r="D6068" s="233" t="s">
        <v>337</v>
      </c>
      <c r="E6068" s="234">
        <v>39702</v>
      </c>
      <c r="F6068" s="413">
        <v>111.01</v>
      </c>
      <c r="G6068" s="414">
        <f t="shared" si="188"/>
        <v>357.64345554454553</v>
      </c>
      <c r="H6068" s="415">
        <f t="shared" si="189"/>
        <v>1.7882172777227276</v>
      </c>
    </row>
    <row r="6069" spans="1:8" ht="15" hidden="1" thickBot="1">
      <c r="A6069" s="409">
        <v>202203</v>
      </c>
      <c r="B6069" s="231" t="s">
        <v>2154</v>
      </c>
      <c r="C6069" s="232" t="s">
        <v>2034</v>
      </c>
      <c r="D6069" s="233" t="s">
        <v>337</v>
      </c>
      <c r="E6069" s="234">
        <v>39702</v>
      </c>
      <c r="F6069" s="413">
        <v>111.01</v>
      </c>
      <c r="G6069" s="414">
        <f t="shared" si="188"/>
        <v>357.64345554454553</v>
      </c>
      <c r="H6069" s="415">
        <f t="shared" si="189"/>
        <v>1.7882172777227276</v>
      </c>
    </row>
    <row r="6070" spans="1:8" ht="15" hidden="1" thickBot="1">
      <c r="A6070" s="409">
        <v>202203</v>
      </c>
      <c r="B6070" s="231" t="s">
        <v>2155</v>
      </c>
      <c r="C6070" s="232" t="s">
        <v>2034</v>
      </c>
      <c r="D6070" s="233" t="s">
        <v>350</v>
      </c>
      <c r="E6070" s="234">
        <v>0.01</v>
      </c>
      <c r="F6070" s="413">
        <v>111.01</v>
      </c>
      <c r="G6070" s="414">
        <f t="shared" si="188"/>
        <v>9.0081974596883157E-5</v>
      </c>
      <c r="H6070" s="415" t="str">
        <f t="shared" si="189"/>
        <v>VER</v>
      </c>
    </row>
    <row r="6071" spans="1:8" ht="15" hidden="1" thickBot="1">
      <c r="A6071" s="409">
        <v>202203</v>
      </c>
      <c r="B6071" s="231" t="s">
        <v>2156</v>
      </c>
      <c r="C6071" s="232" t="s">
        <v>2034</v>
      </c>
      <c r="D6071" s="233" t="s">
        <v>337</v>
      </c>
      <c r="E6071" s="234">
        <v>48210</v>
      </c>
      <c r="F6071" s="413">
        <v>111.01</v>
      </c>
      <c r="G6071" s="414">
        <f t="shared" si="188"/>
        <v>434.28519953157371</v>
      </c>
      <c r="H6071" s="415">
        <f t="shared" si="189"/>
        <v>2.1714259976578685</v>
      </c>
    </row>
    <row r="6072" spans="1:8" ht="15" hidden="1" thickBot="1">
      <c r="A6072" s="409">
        <v>202203</v>
      </c>
      <c r="B6072" s="231" t="s">
        <v>2157</v>
      </c>
      <c r="C6072" s="232" t="s">
        <v>2034</v>
      </c>
      <c r="D6072" s="233" t="s">
        <v>337</v>
      </c>
      <c r="E6072" s="234">
        <v>48210</v>
      </c>
      <c r="F6072" s="413">
        <v>111.01</v>
      </c>
      <c r="G6072" s="414">
        <f t="shared" si="188"/>
        <v>434.28519953157371</v>
      </c>
      <c r="H6072" s="415">
        <f t="shared" si="189"/>
        <v>2.1714259976578685</v>
      </c>
    </row>
    <row r="6073" spans="1:8" ht="15" hidden="1" thickBot="1">
      <c r="A6073" s="409">
        <v>202203</v>
      </c>
      <c r="B6073" s="231" t="s">
        <v>2158</v>
      </c>
      <c r="C6073" s="232" t="s">
        <v>2034</v>
      </c>
      <c r="D6073" s="233" t="s">
        <v>337</v>
      </c>
      <c r="E6073" s="234">
        <v>42215</v>
      </c>
      <c r="F6073" s="413">
        <v>111.01</v>
      </c>
      <c r="G6073" s="414">
        <f t="shared" si="188"/>
        <v>380.28105576074228</v>
      </c>
      <c r="H6073" s="415">
        <f t="shared" si="189"/>
        <v>1.9014052788037115</v>
      </c>
    </row>
    <row r="6074" spans="1:8" ht="15" hidden="1" thickBot="1">
      <c r="A6074" s="409">
        <v>202203</v>
      </c>
      <c r="B6074" s="231" t="s">
        <v>2159</v>
      </c>
      <c r="C6074" s="232" t="s">
        <v>2034</v>
      </c>
      <c r="D6074" s="233" t="s">
        <v>339</v>
      </c>
      <c r="E6074" s="234">
        <v>211</v>
      </c>
      <c r="F6074" s="413">
        <v>111.01</v>
      </c>
      <c r="G6074" s="414">
        <f t="shared" si="188"/>
        <v>1.9007296639942346</v>
      </c>
      <c r="H6074" s="415">
        <f t="shared" si="189"/>
        <v>1.9007296639942346</v>
      </c>
    </row>
    <row r="6075" spans="1:8" ht="15" hidden="1" thickBot="1">
      <c r="A6075" s="409">
        <v>202203</v>
      </c>
      <c r="B6075" s="231" t="s">
        <v>2160</v>
      </c>
      <c r="C6075" s="232" t="s">
        <v>2034</v>
      </c>
      <c r="D6075" s="233" t="s">
        <v>337</v>
      </c>
      <c r="E6075" s="234">
        <v>64134</v>
      </c>
      <c r="F6075" s="413">
        <v>111.01</v>
      </c>
      <c r="G6075" s="414">
        <f t="shared" si="188"/>
        <v>577.7317358796505</v>
      </c>
      <c r="H6075" s="415">
        <f t="shared" si="189"/>
        <v>2.8886586793982527</v>
      </c>
    </row>
    <row r="6076" spans="1:8" ht="15" hidden="1" thickBot="1">
      <c r="A6076" s="409">
        <v>202203</v>
      </c>
      <c r="B6076" s="231" t="s">
        <v>2161</v>
      </c>
      <c r="C6076" s="232" t="s">
        <v>2034</v>
      </c>
      <c r="D6076" s="233" t="s">
        <v>337</v>
      </c>
      <c r="E6076" s="234">
        <v>46927</v>
      </c>
      <c r="F6076" s="413">
        <v>111.01</v>
      </c>
      <c r="G6076" s="414">
        <f t="shared" si="188"/>
        <v>422.72768219079359</v>
      </c>
      <c r="H6076" s="415">
        <f t="shared" si="189"/>
        <v>2.1136384109539681</v>
      </c>
    </row>
    <row r="6077" spans="1:8" ht="15" hidden="1" thickBot="1">
      <c r="A6077" s="409">
        <v>202203</v>
      </c>
      <c r="B6077" s="231" t="s">
        <v>2162</v>
      </c>
      <c r="C6077" s="232" t="s">
        <v>2034</v>
      </c>
      <c r="D6077" s="233" t="s">
        <v>337</v>
      </c>
      <c r="E6077" s="234">
        <v>53910</v>
      </c>
      <c r="F6077" s="413">
        <v>111.01</v>
      </c>
      <c r="G6077" s="414">
        <f t="shared" si="188"/>
        <v>485.63192505179711</v>
      </c>
      <c r="H6077" s="415">
        <f t="shared" si="189"/>
        <v>2.4281596252589854</v>
      </c>
    </row>
    <row r="6078" spans="1:8" ht="15" hidden="1" thickBot="1">
      <c r="A6078" s="409">
        <v>202203</v>
      </c>
      <c r="B6078" s="231" t="s">
        <v>2163</v>
      </c>
      <c r="C6078" s="232" t="s">
        <v>2034</v>
      </c>
      <c r="D6078" s="233" t="s">
        <v>339</v>
      </c>
      <c r="E6078" s="234">
        <v>270</v>
      </c>
      <c r="F6078" s="413">
        <v>111.01</v>
      </c>
      <c r="G6078" s="414">
        <f t="shared" si="188"/>
        <v>2.4322133141158453</v>
      </c>
      <c r="H6078" s="415">
        <f t="shared" si="189"/>
        <v>2.4322133141158453</v>
      </c>
    </row>
    <row r="6079" spans="1:8" ht="15" hidden="1" thickBot="1">
      <c r="A6079" s="409">
        <v>202203</v>
      </c>
      <c r="B6079" s="231" t="s">
        <v>2164</v>
      </c>
      <c r="C6079" s="232" t="s">
        <v>2034</v>
      </c>
      <c r="D6079" s="233" t="s">
        <v>337</v>
      </c>
      <c r="E6079" s="234">
        <v>51693</v>
      </c>
      <c r="F6079" s="413">
        <v>111.01</v>
      </c>
      <c r="G6079" s="414">
        <f t="shared" si="188"/>
        <v>465.66075128366811</v>
      </c>
      <c r="H6079" s="415">
        <f t="shared" si="189"/>
        <v>2.3283037564183404</v>
      </c>
    </row>
    <row r="6080" spans="1:8" ht="15" hidden="1" thickBot="1">
      <c r="A6080" s="409">
        <v>202203</v>
      </c>
      <c r="B6080" s="231" t="s">
        <v>2165</v>
      </c>
      <c r="C6080" s="232" t="s">
        <v>2034</v>
      </c>
      <c r="D6080" s="233" t="s">
        <v>337</v>
      </c>
      <c r="E6080" s="234">
        <v>43711</v>
      </c>
      <c r="F6080" s="413">
        <v>111.01</v>
      </c>
      <c r="G6080" s="414">
        <f t="shared" si="188"/>
        <v>393.757319160436</v>
      </c>
      <c r="H6080" s="415">
        <f t="shared" si="189"/>
        <v>1.96878659580218</v>
      </c>
    </row>
    <row r="6081" spans="1:8" ht="15" hidden="1" thickBot="1">
      <c r="A6081" s="409">
        <v>202203</v>
      </c>
      <c r="B6081" s="231" t="s">
        <v>2166</v>
      </c>
      <c r="C6081" s="232" t="s">
        <v>2034</v>
      </c>
      <c r="D6081" s="233" t="s">
        <v>337</v>
      </c>
      <c r="E6081" s="234">
        <v>43025</v>
      </c>
      <c r="F6081" s="413">
        <v>111.01</v>
      </c>
      <c r="G6081" s="414">
        <f t="shared" si="188"/>
        <v>387.57769570308977</v>
      </c>
      <c r="H6081" s="415">
        <f t="shared" si="189"/>
        <v>1.9378884785154489</v>
      </c>
    </row>
    <row r="6082" spans="1:8" ht="15" hidden="1" thickBot="1">
      <c r="A6082" s="409">
        <v>202203</v>
      </c>
      <c r="B6082" s="231" t="s">
        <v>2167</v>
      </c>
      <c r="C6082" s="232" t="s">
        <v>2034</v>
      </c>
      <c r="D6082" s="233" t="s">
        <v>337</v>
      </c>
      <c r="E6082" s="234">
        <v>79586</v>
      </c>
      <c r="F6082" s="413">
        <v>111.01</v>
      </c>
      <c r="G6082" s="414">
        <f t="shared" ref="G6082:G6145" si="190">+E6082/F6082</f>
        <v>716.92640302675431</v>
      </c>
      <c r="H6082" s="415">
        <f t="shared" ref="H6082:H6145" si="191">IF(D6082="TB",G6082/200,IF(D6082="LT",G6082,"VER"))</f>
        <v>3.5846320151337716</v>
      </c>
    </row>
    <row r="6083" spans="1:8" ht="15" hidden="1" thickBot="1">
      <c r="A6083" s="409">
        <v>202203</v>
      </c>
      <c r="B6083" s="231" t="s">
        <v>2168</v>
      </c>
      <c r="C6083" s="232" t="s">
        <v>2034</v>
      </c>
      <c r="D6083" s="233" t="s">
        <v>339</v>
      </c>
      <c r="E6083" s="234">
        <v>398</v>
      </c>
      <c r="F6083" s="413">
        <v>111.01</v>
      </c>
      <c r="G6083" s="414">
        <f t="shared" si="190"/>
        <v>3.58526258895595</v>
      </c>
      <c r="H6083" s="415">
        <f t="shared" si="191"/>
        <v>3.58526258895595</v>
      </c>
    </row>
    <row r="6084" spans="1:8" ht="15" hidden="1" thickBot="1">
      <c r="A6084" s="409">
        <v>202203</v>
      </c>
      <c r="B6084" s="231" t="s">
        <v>2169</v>
      </c>
      <c r="C6084" s="232" t="s">
        <v>2034</v>
      </c>
      <c r="D6084" s="233" t="s">
        <v>337</v>
      </c>
      <c r="E6084" s="234">
        <v>62854</v>
      </c>
      <c r="F6084" s="413">
        <v>111.01</v>
      </c>
      <c r="G6084" s="414">
        <f t="shared" si="190"/>
        <v>566.20124313124938</v>
      </c>
      <c r="H6084" s="415">
        <f t="shared" si="191"/>
        <v>2.831006215656247</v>
      </c>
    </row>
    <row r="6085" spans="1:8" ht="15" hidden="1" thickBot="1">
      <c r="A6085" s="409">
        <v>202203</v>
      </c>
      <c r="B6085" s="231" t="s">
        <v>2170</v>
      </c>
      <c r="C6085" s="232" t="s">
        <v>2034</v>
      </c>
      <c r="D6085" s="233" t="s">
        <v>339</v>
      </c>
      <c r="E6085" s="234">
        <v>314</v>
      </c>
      <c r="F6085" s="413">
        <v>111.01</v>
      </c>
      <c r="G6085" s="414">
        <f t="shared" si="190"/>
        <v>2.8285740023421311</v>
      </c>
      <c r="H6085" s="415">
        <f t="shared" si="191"/>
        <v>2.8285740023421311</v>
      </c>
    </row>
    <row r="6086" spans="1:8" ht="15" hidden="1" thickBot="1">
      <c r="A6086" s="409">
        <v>202203</v>
      </c>
      <c r="B6086" s="231" t="s">
        <v>2171</v>
      </c>
      <c r="C6086" s="232" t="s">
        <v>2034</v>
      </c>
      <c r="D6086" s="233" t="s">
        <v>337</v>
      </c>
      <c r="E6086" s="234">
        <v>60075</v>
      </c>
      <c r="F6086" s="413">
        <v>111.01</v>
      </c>
      <c r="G6086" s="414">
        <f t="shared" si="190"/>
        <v>541.16746239077554</v>
      </c>
      <c r="H6086" s="415">
        <f t="shared" si="191"/>
        <v>2.7058373119538777</v>
      </c>
    </row>
    <row r="6087" spans="1:8" ht="15" hidden="1" thickBot="1">
      <c r="A6087" s="409">
        <v>202203</v>
      </c>
      <c r="B6087" s="231" t="s">
        <v>2172</v>
      </c>
      <c r="C6087" s="232" t="s">
        <v>2034</v>
      </c>
      <c r="D6087" s="233" t="s">
        <v>339</v>
      </c>
      <c r="E6087" s="234">
        <v>300</v>
      </c>
      <c r="F6087" s="413">
        <v>111.01</v>
      </c>
      <c r="G6087" s="414">
        <f t="shared" si="190"/>
        <v>2.7024592379064947</v>
      </c>
      <c r="H6087" s="415">
        <f t="shared" si="191"/>
        <v>2.7024592379064947</v>
      </c>
    </row>
    <row r="6088" spans="1:8" ht="15" hidden="1" thickBot="1">
      <c r="A6088" s="409">
        <v>202203</v>
      </c>
      <c r="B6088" s="231" t="s">
        <v>2173</v>
      </c>
      <c r="C6088" s="232" t="s">
        <v>2034</v>
      </c>
      <c r="D6088" s="233" t="s">
        <v>337</v>
      </c>
      <c r="E6088" s="234">
        <v>50408</v>
      </c>
      <c r="F6088" s="413">
        <v>111.01</v>
      </c>
      <c r="G6088" s="414">
        <f t="shared" si="190"/>
        <v>454.08521754796863</v>
      </c>
      <c r="H6088" s="415">
        <f t="shared" si="191"/>
        <v>2.270426087739843</v>
      </c>
    </row>
    <row r="6089" spans="1:8" ht="15" hidden="1" thickBot="1">
      <c r="A6089" s="409">
        <v>202203</v>
      </c>
      <c r="B6089" s="231" t="s">
        <v>2174</v>
      </c>
      <c r="C6089" s="232" t="s">
        <v>2034</v>
      </c>
      <c r="D6089" s="233" t="s">
        <v>337</v>
      </c>
      <c r="E6089" s="234">
        <v>38840</v>
      </c>
      <c r="F6089" s="413">
        <v>111.01</v>
      </c>
      <c r="G6089" s="414">
        <f t="shared" si="190"/>
        <v>349.87838933429418</v>
      </c>
      <c r="H6089" s="415">
        <f t="shared" si="191"/>
        <v>1.7493919466714709</v>
      </c>
    </row>
    <row r="6090" spans="1:8" ht="15" hidden="1" thickBot="1">
      <c r="A6090" s="409">
        <v>202203</v>
      </c>
      <c r="B6090" s="231" t="s">
        <v>2175</v>
      </c>
      <c r="C6090" s="232" t="s">
        <v>2034</v>
      </c>
      <c r="D6090" s="233" t="s">
        <v>337</v>
      </c>
      <c r="E6090" s="234">
        <v>47500</v>
      </c>
      <c r="F6090" s="413">
        <v>111.01</v>
      </c>
      <c r="G6090" s="414">
        <f t="shared" si="190"/>
        <v>427.88937933519503</v>
      </c>
      <c r="H6090" s="415">
        <f t="shared" si="191"/>
        <v>2.1394468966759752</v>
      </c>
    </row>
    <row r="6091" spans="1:8" ht="15" hidden="1" thickBot="1">
      <c r="A6091" s="409">
        <v>202203</v>
      </c>
      <c r="B6091" s="231" t="s">
        <v>2176</v>
      </c>
      <c r="C6091" s="232" t="s">
        <v>2034</v>
      </c>
      <c r="D6091" s="233" t="s">
        <v>337</v>
      </c>
      <c r="E6091" s="234">
        <v>47500</v>
      </c>
      <c r="F6091" s="413">
        <v>111.01</v>
      </c>
      <c r="G6091" s="414">
        <f t="shared" si="190"/>
        <v>427.88937933519503</v>
      </c>
      <c r="H6091" s="415">
        <f t="shared" si="191"/>
        <v>2.1394468966759752</v>
      </c>
    </row>
    <row r="6092" spans="1:8" ht="15" hidden="1" thickBot="1">
      <c r="A6092" s="409">
        <v>202203</v>
      </c>
      <c r="B6092" s="231" t="s">
        <v>2177</v>
      </c>
      <c r="C6092" s="232" t="s">
        <v>2034</v>
      </c>
      <c r="D6092" s="233" t="s">
        <v>337</v>
      </c>
      <c r="E6092" s="234">
        <v>58640</v>
      </c>
      <c r="F6092" s="413">
        <v>111.01</v>
      </c>
      <c r="G6092" s="414">
        <f t="shared" si="190"/>
        <v>528.24069903612281</v>
      </c>
      <c r="H6092" s="415">
        <f t="shared" si="191"/>
        <v>2.6412034951806138</v>
      </c>
    </row>
    <row r="6093" spans="1:8" ht="15" hidden="1" thickBot="1">
      <c r="A6093" s="409">
        <v>202203</v>
      </c>
      <c r="B6093" s="231" t="s">
        <v>2178</v>
      </c>
      <c r="C6093" s="232" t="s">
        <v>2034</v>
      </c>
      <c r="D6093" s="233" t="s">
        <v>339</v>
      </c>
      <c r="E6093" s="234">
        <v>293</v>
      </c>
      <c r="F6093" s="413">
        <v>111.01</v>
      </c>
      <c r="G6093" s="414">
        <f t="shared" si="190"/>
        <v>2.6394018556886767</v>
      </c>
      <c r="H6093" s="415">
        <f t="shared" si="191"/>
        <v>2.6394018556886767</v>
      </c>
    </row>
    <row r="6094" spans="1:8" ht="15" hidden="1" thickBot="1">
      <c r="A6094" s="409">
        <v>202203</v>
      </c>
      <c r="B6094" s="231" t="s">
        <v>2179</v>
      </c>
      <c r="C6094" s="232" t="s">
        <v>2034</v>
      </c>
      <c r="D6094" s="233" t="s">
        <v>337</v>
      </c>
      <c r="E6094" s="234">
        <v>81051</v>
      </c>
      <c r="F6094" s="413">
        <v>111.01</v>
      </c>
      <c r="G6094" s="414">
        <f t="shared" si="190"/>
        <v>730.12341230519769</v>
      </c>
      <c r="H6094" s="415">
        <f t="shared" si="191"/>
        <v>3.6506170615259883</v>
      </c>
    </row>
    <row r="6095" spans="1:8" ht="15" hidden="1" thickBot="1">
      <c r="A6095" s="409">
        <v>202203</v>
      </c>
      <c r="B6095" s="231" t="s">
        <v>2180</v>
      </c>
      <c r="C6095" s="232" t="s">
        <v>2034</v>
      </c>
      <c r="D6095" s="233" t="s">
        <v>339</v>
      </c>
      <c r="E6095" s="234">
        <v>405</v>
      </c>
      <c r="F6095" s="413">
        <v>111.01</v>
      </c>
      <c r="G6095" s="414">
        <f t="shared" si="190"/>
        <v>3.6483199711737679</v>
      </c>
      <c r="H6095" s="415">
        <f t="shared" si="191"/>
        <v>3.6483199711737679</v>
      </c>
    </row>
    <row r="6096" spans="1:8" ht="15" hidden="1" thickBot="1">
      <c r="A6096" s="409">
        <v>202203</v>
      </c>
      <c r="B6096" s="231" t="s">
        <v>2181</v>
      </c>
      <c r="C6096" s="232" t="s">
        <v>2034</v>
      </c>
      <c r="D6096" s="233" t="s">
        <v>337</v>
      </c>
      <c r="E6096" s="234">
        <v>52307</v>
      </c>
      <c r="F6096" s="413">
        <v>111.01</v>
      </c>
      <c r="G6096" s="414">
        <f t="shared" si="190"/>
        <v>471.19178452391674</v>
      </c>
      <c r="H6096" s="415">
        <f t="shared" si="191"/>
        <v>2.3559589226195836</v>
      </c>
    </row>
    <row r="6097" spans="1:8" ht="15" hidden="1" thickBot="1">
      <c r="A6097" s="409">
        <v>202203</v>
      </c>
      <c r="B6097" s="231" t="s">
        <v>2182</v>
      </c>
      <c r="C6097" s="232" t="s">
        <v>2034</v>
      </c>
      <c r="D6097" s="233" t="s">
        <v>337</v>
      </c>
      <c r="E6097" s="234">
        <v>56359</v>
      </c>
      <c r="F6097" s="413">
        <v>111.01</v>
      </c>
      <c r="G6097" s="414">
        <f t="shared" si="190"/>
        <v>507.69300063057381</v>
      </c>
      <c r="H6097" s="415">
        <f t="shared" si="191"/>
        <v>2.538465003152869</v>
      </c>
    </row>
    <row r="6098" spans="1:8" ht="15" hidden="1" thickBot="1">
      <c r="A6098" s="409">
        <v>202203</v>
      </c>
      <c r="B6098" s="231" t="s">
        <v>2183</v>
      </c>
      <c r="C6098" s="232" t="s">
        <v>2034</v>
      </c>
      <c r="D6098" s="233" t="s">
        <v>337</v>
      </c>
      <c r="E6098" s="234">
        <v>56359</v>
      </c>
      <c r="F6098" s="413">
        <v>111.01</v>
      </c>
      <c r="G6098" s="414">
        <f t="shared" si="190"/>
        <v>507.69300063057381</v>
      </c>
      <c r="H6098" s="415">
        <f t="shared" si="191"/>
        <v>2.538465003152869</v>
      </c>
    </row>
    <row r="6099" spans="1:8" ht="15" hidden="1" thickBot="1">
      <c r="A6099" s="409">
        <v>202203</v>
      </c>
      <c r="B6099" s="231" t="s">
        <v>2184</v>
      </c>
      <c r="C6099" s="232" t="s">
        <v>2034</v>
      </c>
      <c r="D6099" s="233" t="s">
        <v>339</v>
      </c>
      <c r="E6099" s="234">
        <v>262</v>
      </c>
      <c r="F6099" s="413">
        <v>111.01</v>
      </c>
      <c r="G6099" s="414">
        <f t="shared" si="190"/>
        <v>2.3601477344383386</v>
      </c>
      <c r="H6099" s="415">
        <f t="shared" si="191"/>
        <v>2.3601477344383386</v>
      </c>
    </row>
    <row r="6100" spans="1:8" ht="15" hidden="1" thickBot="1">
      <c r="A6100" s="409">
        <v>202203</v>
      </c>
      <c r="B6100" s="231" t="s">
        <v>2185</v>
      </c>
      <c r="C6100" s="232" t="s">
        <v>2034</v>
      </c>
      <c r="D6100" s="233" t="s">
        <v>337</v>
      </c>
      <c r="E6100" s="234">
        <v>56359</v>
      </c>
      <c r="F6100" s="413">
        <v>111.01</v>
      </c>
      <c r="G6100" s="414">
        <f t="shared" si="190"/>
        <v>507.69300063057381</v>
      </c>
      <c r="H6100" s="415">
        <f t="shared" si="191"/>
        <v>2.538465003152869</v>
      </c>
    </row>
    <row r="6101" spans="1:8" ht="15" hidden="1" thickBot="1">
      <c r="A6101" s="409">
        <v>202203</v>
      </c>
      <c r="B6101" s="231" t="s">
        <v>2186</v>
      </c>
      <c r="C6101" s="232" t="s">
        <v>2034</v>
      </c>
      <c r="D6101" s="233" t="s">
        <v>337</v>
      </c>
      <c r="E6101" s="234">
        <v>56510</v>
      </c>
      <c r="F6101" s="413">
        <v>111.01</v>
      </c>
      <c r="G6101" s="414">
        <f t="shared" si="190"/>
        <v>509.05323844698671</v>
      </c>
      <c r="H6101" s="415">
        <f t="shared" si="191"/>
        <v>2.5452661922349336</v>
      </c>
    </row>
    <row r="6102" spans="1:8" ht="15" hidden="1" thickBot="1">
      <c r="A6102" s="409">
        <v>202203</v>
      </c>
      <c r="B6102" s="231" t="s">
        <v>2187</v>
      </c>
      <c r="C6102" s="232" t="s">
        <v>2034</v>
      </c>
      <c r="D6102" s="233" t="s">
        <v>337</v>
      </c>
      <c r="E6102" s="234">
        <v>53887</v>
      </c>
      <c r="F6102" s="413">
        <v>111.01</v>
      </c>
      <c r="G6102" s="414">
        <f t="shared" si="190"/>
        <v>485.42473651022431</v>
      </c>
      <c r="H6102" s="415">
        <f t="shared" si="191"/>
        <v>2.4271236825511213</v>
      </c>
    </row>
    <row r="6103" spans="1:8" ht="15" hidden="1" thickBot="1">
      <c r="A6103" s="409">
        <v>202203</v>
      </c>
      <c r="B6103" s="231" t="s">
        <v>2188</v>
      </c>
      <c r="C6103" s="232" t="s">
        <v>2034</v>
      </c>
      <c r="D6103" s="233" t="s">
        <v>339</v>
      </c>
      <c r="E6103" s="234">
        <v>269</v>
      </c>
      <c r="F6103" s="413">
        <v>111.01</v>
      </c>
      <c r="G6103" s="414">
        <f t="shared" si="190"/>
        <v>2.423205116656157</v>
      </c>
      <c r="H6103" s="415">
        <f t="shared" si="191"/>
        <v>2.423205116656157</v>
      </c>
    </row>
    <row r="6104" spans="1:8" ht="15" hidden="1" thickBot="1">
      <c r="A6104" s="409">
        <v>202203</v>
      </c>
      <c r="B6104" s="231" t="s">
        <v>2189</v>
      </c>
      <c r="C6104" s="232" t="s">
        <v>2034</v>
      </c>
      <c r="D6104" s="233" t="s">
        <v>337</v>
      </c>
      <c r="E6104" s="234">
        <v>49344</v>
      </c>
      <c r="F6104" s="413">
        <v>111.01</v>
      </c>
      <c r="G6104" s="414">
        <f t="shared" si="190"/>
        <v>444.50049545086029</v>
      </c>
      <c r="H6104" s="415">
        <f t="shared" si="191"/>
        <v>2.2225024772543014</v>
      </c>
    </row>
    <row r="6105" spans="1:8" ht="15" hidden="1" thickBot="1">
      <c r="A6105" s="409">
        <v>202203</v>
      </c>
      <c r="B6105" s="231" t="s">
        <v>2190</v>
      </c>
      <c r="C6105" s="232" t="s">
        <v>2034</v>
      </c>
      <c r="D6105" s="233" t="s">
        <v>337</v>
      </c>
      <c r="E6105" s="234">
        <v>47666</v>
      </c>
      <c r="F6105" s="413">
        <v>111.01</v>
      </c>
      <c r="G6105" s="414">
        <f t="shared" si="190"/>
        <v>429.38474011350326</v>
      </c>
      <c r="H6105" s="415">
        <f t="shared" si="191"/>
        <v>2.1469237005675161</v>
      </c>
    </row>
    <row r="6106" spans="1:8" ht="15" hidden="1" thickBot="1">
      <c r="A6106" s="409">
        <v>202203</v>
      </c>
      <c r="B6106" s="231" t="s">
        <v>2191</v>
      </c>
      <c r="C6106" s="232" t="s">
        <v>2034</v>
      </c>
      <c r="D6106" s="233" t="s">
        <v>337</v>
      </c>
      <c r="E6106" s="234">
        <v>50099</v>
      </c>
      <c r="F6106" s="413">
        <v>111.01</v>
      </c>
      <c r="G6106" s="414">
        <f t="shared" si="190"/>
        <v>451.30168453292492</v>
      </c>
      <c r="H6106" s="415">
        <f t="shared" si="191"/>
        <v>2.2565084226646248</v>
      </c>
    </row>
    <row r="6107" spans="1:8" ht="15" hidden="1" thickBot="1">
      <c r="A6107" s="409">
        <v>202203</v>
      </c>
      <c r="B6107" s="231" t="s">
        <v>2192</v>
      </c>
      <c r="C6107" s="232" t="s">
        <v>2034</v>
      </c>
      <c r="D6107" s="233" t="s">
        <v>337</v>
      </c>
      <c r="E6107" s="234">
        <v>52458</v>
      </c>
      <c r="F6107" s="413">
        <v>111.01</v>
      </c>
      <c r="G6107" s="414">
        <f t="shared" si="190"/>
        <v>472.5520223403297</v>
      </c>
      <c r="H6107" s="415">
        <f t="shared" si="191"/>
        <v>2.3627601117016486</v>
      </c>
    </row>
    <row r="6108" spans="1:8" ht="15" hidden="1" thickBot="1">
      <c r="A6108" s="409">
        <v>202203</v>
      </c>
      <c r="B6108" s="231" t="s">
        <v>2193</v>
      </c>
      <c r="C6108" s="232" t="s">
        <v>2034</v>
      </c>
      <c r="D6108" s="233" t="s">
        <v>339</v>
      </c>
      <c r="E6108" s="234">
        <v>262</v>
      </c>
      <c r="F6108" s="413">
        <v>111.01</v>
      </c>
      <c r="G6108" s="414">
        <f t="shared" si="190"/>
        <v>2.3601477344383386</v>
      </c>
      <c r="H6108" s="415">
        <f t="shared" si="191"/>
        <v>2.3601477344383386</v>
      </c>
    </row>
    <row r="6109" spans="1:8" ht="15" hidden="1" thickBot="1">
      <c r="A6109" s="409">
        <v>202203</v>
      </c>
      <c r="B6109" s="231" t="s">
        <v>2194</v>
      </c>
      <c r="C6109" s="232" t="s">
        <v>2034</v>
      </c>
      <c r="D6109" s="233" t="s">
        <v>337</v>
      </c>
      <c r="E6109" s="234">
        <v>43942</v>
      </c>
      <c r="F6109" s="413">
        <v>111.01</v>
      </c>
      <c r="G6109" s="414">
        <f t="shared" si="190"/>
        <v>395.83821277362398</v>
      </c>
      <c r="H6109" s="415">
        <f t="shared" si="191"/>
        <v>1.9791910638681198</v>
      </c>
    </row>
    <row r="6110" spans="1:8" ht="15" hidden="1" thickBot="1">
      <c r="A6110" s="409">
        <v>202203</v>
      </c>
      <c r="B6110" s="231" t="s">
        <v>2195</v>
      </c>
      <c r="C6110" s="232" t="s">
        <v>2034</v>
      </c>
      <c r="D6110" s="233" t="s">
        <v>339</v>
      </c>
      <c r="E6110" s="234">
        <v>220</v>
      </c>
      <c r="F6110" s="413">
        <v>111.01</v>
      </c>
      <c r="G6110" s="414">
        <f t="shared" si="190"/>
        <v>1.9818034411314296</v>
      </c>
      <c r="H6110" s="415">
        <f t="shared" si="191"/>
        <v>1.9818034411314296</v>
      </c>
    </row>
    <row r="6111" spans="1:8" ht="15" hidden="1" thickBot="1">
      <c r="A6111" s="409">
        <v>202203</v>
      </c>
      <c r="B6111" s="231" t="s">
        <v>2196</v>
      </c>
      <c r="C6111" s="232" t="s">
        <v>2034</v>
      </c>
      <c r="D6111" s="233" t="s">
        <v>337</v>
      </c>
      <c r="E6111" s="234">
        <v>47165</v>
      </c>
      <c r="F6111" s="413">
        <v>111.01</v>
      </c>
      <c r="G6111" s="414">
        <f t="shared" si="190"/>
        <v>424.8716331861994</v>
      </c>
      <c r="H6111" s="415">
        <f t="shared" si="191"/>
        <v>2.1243581659309969</v>
      </c>
    </row>
    <row r="6112" spans="1:8" ht="15" hidden="1" thickBot="1">
      <c r="A6112" s="409">
        <v>202203</v>
      </c>
      <c r="B6112" s="231" t="s">
        <v>2197</v>
      </c>
      <c r="C6112" s="232" t="s">
        <v>2034</v>
      </c>
      <c r="D6112" s="233" t="s">
        <v>337</v>
      </c>
      <c r="E6112" s="234">
        <v>47054</v>
      </c>
      <c r="F6112" s="413">
        <v>111.01</v>
      </c>
      <c r="G6112" s="414">
        <f t="shared" si="190"/>
        <v>423.87172326817404</v>
      </c>
      <c r="H6112" s="415">
        <f t="shared" si="191"/>
        <v>2.11935861634087</v>
      </c>
    </row>
    <row r="6113" spans="1:8" ht="15" hidden="1" thickBot="1">
      <c r="A6113" s="409">
        <v>202203</v>
      </c>
      <c r="B6113" s="231" t="s">
        <v>2198</v>
      </c>
      <c r="C6113" s="232" t="s">
        <v>2034</v>
      </c>
      <c r="D6113" s="233" t="s">
        <v>337</v>
      </c>
      <c r="E6113" s="234">
        <v>43942</v>
      </c>
      <c r="F6113" s="413">
        <v>111.01</v>
      </c>
      <c r="G6113" s="414">
        <f t="shared" si="190"/>
        <v>395.83821277362398</v>
      </c>
      <c r="H6113" s="415">
        <f t="shared" si="191"/>
        <v>1.9791910638681198</v>
      </c>
    </row>
    <row r="6114" spans="1:8" ht="15" hidden="1" thickBot="1">
      <c r="A6114" s="409">
        <v>202203</v>
      </c>
      <c r="B6114" s="231" t="s">
        <v>2199</v>
      </c>
      <c r="C6114" s="232" t="s">
        <v>2034</v>
      </c>
      <c r="D6114" s="233" t="s">
        <v>339</v>
      </c>
      <c r="E6114" s="234">
        <v>220</v>
      </c>
      <c r="F6114" s="413">
        <v>111.01</v>
      </c>
      <c r="G6114" s="414">
        <f t="shared" si="190"/>
        <v>1.9818034411314296</v>
      </c>
      <c r="H6114" s="415">
        <f t="shared" si="191"/>
        <v>1.9818034411314296</v>
      </c>
    </row>
    <row r="6115" spans="1:8" ht="15" hidden="1" thickBot="1">
      <c r="A6115" s="409">
        <v>202203</v>
      </c>
      <c r="B6115" s="231" t="s">
        <v>2200</v>
      </c>
      <c r="C6115" s="232" t="s">
        <v>2034</v>
      </c>
      <c r="D6115" s="233" t="s">
        <v>337</v>
      </c>
      <c r="E6115" s="234">
        <v>43942</v>
      </c>
      <c r="F6115" s="413">
        <v>111.01</v>
      </c>
      <c r="G6115" s="414">
        <f t="shared" si="190"/>
        <v>395.83821277362398</v>
      </c>
      <c r="H6115" s="415">
        <f t="shared" si="191"/>
        <v>1.9791910638681198</v>
      </c>
    </row>
    <row r="6116" spans="1:8" ht="15" hidden="1" thickBot="1">
      <c r="A6116" s="409">
        <v>202203</v>
      </c>
      <c r="B6116" s="231" t="s">
        <v>2201</v>
      </c>
      <c r="C6116" s="232" t="s">
        <v>2034</v>
      </c>
      <c r="D6116" s="233" t="s">
        <v>339</v>
      </c>
      <c r="E6116" s="234">
        <v>220</v>
      </c>
      <c r="F6116" s="413">
        <v>111.01</v>
      </c>
      <c r="G6116" s="414">
        <f t="shared" si="190"/>
        <v>1.9818034411314296</v>
      </c>
      <c r="H6116" s="415">
        <f t="shared" si="191"/>
        <v>1.9818034411314296</v>
      </c>
    </row>
    <row r="6117" spans="1:8" ht="15" hidden="1" thickBot="1">
      <c r="A6117" s="409">
        <v>202203</v>
      </c>
      <c r="B6117" s="231" t="s">
        <v>2202</v>
      </c>
      <c r="C6117" s="232" t="s">
        <v>2034</v>
      </c>
      <c r="D6117" s="233" t="s">
        <v>337</v>
      </c>
      <c r="E6117" s="234">
        <v>47236</v>
      </c>
      <c r="F6117" s="413">
        <v>111.01</v>
      </c>
      <c r="G6117" s="414">
        <f t="shared" si="190"/>
        <v>425.51121520583729</v>
      </c>
      <c r="H6117" s="415">
        <f t="shared" si="191"/>
        <v>2.1275560760291863</v>
      </c>
    </row>
    <row r="6118" spans="1:8" ht="15" hidden="1" thickBot="1">
      <c r="A6118" s="409">
        <v>202203</v>
      </c>
      <c r="B6118" s="231" t="s">
        <v>2203</v>
      </c>
      <c r="C6118" s="232" t="s">
        <v>2034</v>
      </c>
      <c r="D6118" s="233" t="s">
        <v>337</v>
      </c>
      <c r="E6118" s="234">
        <v>69005</v>
      </c>
      <c r="F6118" s="413">
        <v>111.01</v>
      </c>
      <c r="G6118" s="414">
        <f t="shared" si="190"/>
        <v>621.61066570579226</v>
      </c>
      <c r="H6118" s="415">
        <f t="shared" si="191"/>
        <v>3.1080533285289613</v>
      </c>
    </row>
    <row r="6119" spans="1:8" ht="15" hidden="1" thickBot="1">
      <c r="A6119" s="409">
        <v>202203</v>
      </c>
      <c r="B6119" s="231" t="s">
        <v>2204</v>
      </c>
      <c r="C6119" s="232" t="s">
        <v>2034</v>
      </c>
      <c r="D6119" s="233" t="s">
        <v>339</v>
      </c>
      <c r="E6119" s="234">
        <v>345</v>
      </c>
      <c r="F6119" s="413">
        <v>111.01</v>
      </c>
      <c r="G6119" s="414">
        <f t="shared" si="190"/>
        <v>3.1078281235924692</v>
      </c>
      <c r="H6119" s="415">
        <f t="shared" si="191"/>
        <v>3.1078281235924692</v>
      </c>
    </row>
    <row r="6120" spans="1:8" ht="15" hidden="1" thickBot="1">
      <c r="A6120" s="409">
        <v>202203</v>
      </c>
      <c r="B6120" s="231" t="s">
        <v>2205</v>
      </c>
      <c r="C6120" s="232" t="s">
        <v>2034</v>
      </c>
      <c r="D6120" s="233" t="s">
        <v>337</v>
      </c>
      <c r="E6120" s="234">
        <v>74029</v>
      </c>
      <c r="F6120" s="413">
        <v>111.01</v>
      </c>
      <c r="G6120" s="414">
        <f t="shared" si="190"/>
        <v>666.86784974326633</v>
      </c>
      <c r="H6120" s="415">
        <f t="shared" si="191"/>
        <v>3.3343392487163315</v>
      </c>
    </row>
    <row r="6121" spans="1:8" ht="15" hidden="1" thickBot="1">
      <c r="A6121" s="409">
        <v>202203</v>
      </c>
      <c r="B6121" s="231" t="s">
        <v>2206</v>
      </c>
      <c r="C6121" s="232" t="s">
        <v>2034</v>
      </c>
      <c r="D6121" s="233" t="s">
        <v>337</v>
      </c>
      <c r="E6121" s="234">
        <v>50717</v>
      </c>
      <c r="F6121" s="413">
        <v>111.01</v>
      </c>
      <c r="G6121" s="414">
        <f t="shared" si="190"/>
        <v>456.86875056301233</v>
      </c>
      <c r="H6121" s="415">
        <f t="shared" si="191"/>
        <v>2.2843437528150616</v>
      </c>
    </row>
    <row r="6122" spans="1:8" ht="15" hidden="1" thickBot="1">
      <c r="A6122" s="409">
        <v>202203</v>
      </c>
      <c r="B6122" s="231" t="s">
        <v>2207</v>
      </c>
      <c r="C6122" s="232" t="s">
        <v>2034</v>
      </c>
      <c r="D6122" s="233" t="s">
        <v>337</v>
      </c>
      <c r="E6122" s="234">
        <v>61543</v>
      </c>
      <c r="F6122" s="413">
        <v>111.01</v>
      </c>
      <c r="G6122" s="414">
        <f t="shared" si="190"/>
        <v>554.39149626159804</v>
      </c>
      <c r="H6122" s="415">
        <f t="shared" si="191"/>
        <v>2.7719574813079904</v>
      </c>
    </row>
    <row r="6123" spans="1:8" ht="15" hidden="1" thickBot="1">
      <c r="A6123" s="409">
        <v>202203</v>
      </c>
      <c r="B6123" s="231" t="s">
        <v>2208</v>
      </c>
      <c r="C6123" s="232" t="s">
        <v>2034</v>
      </c>
      <c r="D6123" s="233" t="s">
        <v>339</v>
      </c>
      <c r="E6123" s="234">
        <v>308</v>
      </c>
      <c r="F6123" s="413">
        <v>111.01</v>
      </c>
      <c r="G6123" s="414">
        <f t="shared" si="190"/>
        <v>2.7745248175840014</v>
      </c>
      <c r="H6123" s="415">
        <f t="shared" si="191"/>
        <v>2.7745248175840014</v>
      </c>
    </row>
    <row r="6124" spans="1:8" ht="15" hidden="1" thickBot="1">
      <c r="A6124" s="409">
        <v>202203</v>
      </c>
      <c r="B6124" s="231" t="s">
        <v>2209</v>
      </c>
      <c r="C6124" s="232" t="s">
        <v>2034</v>
      </c>
      <c r="D6124" s="233" t="s">
        <v>337</v>
      </c>
      <c r="E6124" s="234">
        <v>39467</v>
      </c>
      <c r="F6124" s="413">
        <v>111.01</v>
      </c>
      <c r="G6124" s="414">
        <f t="shared" si="190"/>
        <v>355.52652914151878</v>
      </c>
      <c r="H6124" s="415">
        <f t="shared" si="191"/>
        <v>1.7776326457075939</v>
      </c>
    </row>
    <row r="6125" spans="1:8" ht="15" hidden="1" thickBot="1">
      <c r="A6125" s="409">
        <v>202203</v>
      </c>
      <c r="B6125" s="231" t="s">
        <v>2210</v>
      </c>
      <c r="C6125" s="232" t="s">
        <v>2034</v>
      </c>
      <c r="D6125" s="233" t="s">
        <v>337</v>
      </c>
      <c r="E6125" s="234">
        <v>39467</v>
      </c>
      <c r="F6125" s="413">
        <v>111.01</v>
      </c>
      <c r="G6125" s="414">
        <f t="shared" si="190"/>
        <v>355.52652914151878</v>
      </c>
      <c r="H6125" s="415">
        <f t="shared" si="191"/>
        <v>1.7776326457075939</v>
      </c>
    </row>
    <row r="6126" spans="1:8" ht="15" hidden="1" thickBot="1">
      <c r="A6126" s="409">
        <v>202203</v>
      </c>
      <c r="B6126" s="231" t="s">
        <v>2211</v>
      </c>
      <c r="C6126" s="232" t="s">
        <v>2034</v>
      </c>
      <c r="D6126" s="233" t="s">
        <v>339</v>
      </c>
      <c r="E6126" s="234">
        <v>197</v>
      </c>
      <c r="F6126" s="413">
        <v>111.01</v>
      </c>
      <c r="G6126" s="414">
        <f t="shared" si="190"/>
        <v>1.7746148995585982</v>
      </c>
      <c r="H6126" s="415">
        <f t="shared" si="191"/>
        <v>1.7746148995585982</v>
      </c>
    </row>
    <row r="6127" spans="1:8" ht="15" hidden="1" thickBot="1">
      <c r="A6127" s="409">
        <v>202203</v>
      </c>
      <c r="B6127" s="231" t="s">
        <v>2212</v>
      </c>
      <c r="C6127" s="232" t="s">
        <v>2034</v>
      </c>
      <c r="D6127" s="233" t="s">
        <v>337</v>
      </c>
      <c r="E6127" s="234">
        <v>39467</v>
      </c>
      <c r="F6127" s="413">
        <v>111.01</v>
      </c>
      <c r="G6127" s="414">
        <f t="shared" si="190"/>
        <v>355.52652914151878</v>
      </c>
      <c r="H6127" s="415">
        <f t="shared" si="191"/>
        <v>1.7776326457075939</v>
      </c>
    </row>
    <row r="6128" spans="1:8" ht="15" hidden="1" thickBot="1">
      <c r="A6128" s="409">
        <v>202203</v>
      </c>
      <c r="B6128" s="231" t="s">
        <v>2213</v>
      </c>
      <c r="C6128" s="232" t="s">
        <v>2034</v>
      </c>
      <c r="D6128" s="233" t="s">
        <v>337</v>
      </c>
      <c r="E6128" s="234">
        <v>39467</v>
      </c>
      <c r="F6128" s="413">
        <v>111.01</v>
      </c>
      <c r="G6128" s="414">
        <f t="shared" si="190"/>
        <v>355.52652914151878</v>
      </c>
      <c r="H6128" s="415">
        <f t="shared" si="191"/>
        <v>1.7776326457075939</v>
      </c>
    </row>
    <row r="6129" spans="1:8" ht="15" hidden="1" thickBot="1">
      <c r="A6129" s="409">
        <v>202203</v>
      </c>
      <c r="B6129" s="231" t="s">
        <v>2214</v>
      </c>
      <c r="C6129" s="232" t="s">
        <v>2034</v>
      </c>
      <c r="D6129" s="233" t="s">
        <v>337</v>
      </c>
      <c r="E6129" s="234">
        <v>39467</v>
      </c>
      <c r="F6129" s="413">
        <v>111.01</v>
      </c>
      <c r="G6129" s="414">
        <f t="shared" si="190"/>
        <v>355.52652914151878</v>
      </c>
      <c r="H6129" s="415">
        <f t="shared" si="191"/>
        <v>1.7776326457075939</v>
      </c>
    </row>
    <row r="6130" spans="1:8" ht="15" hidden="1" thickBot="1">
      <c r="A6130" s="409">
        <v>202203</v>
      </c>
      <c r="B6130" s="231" t="s">
        <v>2215</v>
      </c>
      <c r="C6130" s="232" t="s">
        <v>2034</v>
      </c>
      <c r="D6130" s="233" t="s">
        <v>339</v>
      </c>
      <c r="E6130" s="234">
        <v>197</v>
      </c>
      <c r="F6130" s="413">
        <v>111.01</v>
      </c>
      <c r="G6130" s="414">
        <f t="shared" si="190"/>
        <v>1.7746148995585982</v>
      </c>
      <c r="H6130" s="415">
        <f t="shared" si="191"/>
        <v>1.7746148995585982</v>
      </c>
    </row>
    <row r="6131" spans="1:8" ht="15" hidden="1" thickBot="1">
      <c r="A6131" s="409">
        <v>202203</v>
      </c>
      <c r="B6131" s="231" t="s">
        <v>2216</v>
      </c>
      <c r="C6131" s="232" t="s">
        <v>2034</v>
      </c>
      <c r="D6131" s="233" t="s">
        <v>337</v>
      </c>
      <c r="E6131" s="234">
        <v>58607</v>
      </c>
      <c r="F6131" s="413">
        <v>111.01</v>
      </c>
      <c r="G6131" s="414">
        <f t="shared" si="190"/>
        <v>527.94342851995316</v>
      </c>
      <c r="H6131" s="415">
        <f t="shared" si="191"/>
        <v>2.6397171425997659</v>
      </c>
    </row>
    <row r="6132" spans="1:8" ht="15" hidden="1" thickBot="1">
      <c r="A6132" s="409">
        <v>202203</v>
      </c>
      <c r="B6132" s="231" t="s">
        <v>2217</v>
      </c>
      <c r="C6132" s="232" t="s">
        <v>2034</v>
      </c>
      <c r="D6132" s="233" t="s">
        <v>339</v>
      </c>
      <c r="E6132" s="234">
        <v>293</v>
      </c>
      <c r="F6132" s="413">
        <v>111.01</v>
      </c>
      <c r="G6132" s="414">
        <f t="shared" si="190"/>
        <v>2.6394018556886767</v>
      </c>
      <c r="H6132" s="415">
        <f t="shared" si="191"/>
        <v>2.6394018556886767</v>
      </c>
    </row>
    <row r="6133" spans="1:8" ht="15" hidden="1" thickBot="1">
      <c r="A6133" s="409">
        <v>202203</v>
      </c>
      <c r="B6133" s="231" t="s">
        <v>2218</v>
      </c>
      <c r="C6133" s="232" t="s">
        <v>2034</v>
      </c>
      <c r="D6133" s="233" t="s">
        <v>337</v>
      </c>
      <c r="E6133" s="234">
        <v>39467</v>
      </c>
      <c r="F6133" s="413">
        <v>111.01</v>
      </c>
      <c r="G6133" s="414">
        <f t="shared" si="190"/>
        <v>355.52652914151878</v>
      </c>
      <c r="H6133" s="415">
        <f t="shared" si="191"/>
        <v>1.7776326457075939</v>
      </c>
    </row>
    <row r="6134" spans="1:8" ht="15" hidden="1" thickBot="1">
      <c r="A6134" s="409">
        <v>202203</v>
      </c>
      <c r="B6134" s="231" t="s">
        <v>2219</v>
      </c>
      <c r="C6134" s="232" t="s">
        <v>2034</v>
      </c>
      <c r="D6134" s="233" t="s">
        <v>339</v>
      </c>
      <c r="E6134" s="234">
        <v>197</v>
      </c>
      <c r="F6134" s="413">
        <v>111.01</v>
      </c>
      <c r="G6134" s="414">
        <f t="shared" si="190"/>
        <v>1.7746148995585982</v>
      </c>
      <c r="H6134" s="415">
        <f t="shared" si="191"/>
        <v>1.7746148995585982</v>
      </c>
    </row>
    <row r="6135" spans="1:8" ht="15" hidden="1" thickBot="1">
      <c r="A6135" s="409">
        <v>202203</v>
      </c>
      <c r="B6135" s="231" t="s">
        <v>2220</v>
      </c>
      <c r="C6135" s="232" t="s">
        <v>2034</v>
      </c>
      <c r="D6135" s="233" t="s">
        <v>337</v>
      </c>
      <c r="E6135" s="234">
        <v>46344</v>
      </c>
      <c r="F6135" s="413">
        <v>111.01</v>
      </c>
      <c r="G6135" s="414">
        <f t="shared" si="190"/>
        <v>417.4759030717953</v>
      </c>
      <c r="H6135" s="415">
        <f t="shared" si="191"/>
        <v>2.0873795153589767</v>
      </c>
    </row>
    <row r="6136" spans="1:8" ht="15" hidden="1" thickBot="1">
      <c r="A6136" s="409">
        <v>202203</v>
      </c>
      <c r="B6136" s="231" t="s">
        <v>2221</v>
      </c>
      <c r="C6136" s="232" t="s">
        <v>2034</v>
      </c>
      <c r="D6136" s="233" t="s">
        <v>339</v>
      </c>
      <c r="E6136" s="234">
        <v>232</v>
      </c>
      <c r="F6136" s="413">
        <v>111.01</v>
      </c>
      <c r="G6136" s="414">
        <f t="shared" si="190"/>
        <v>2.0899018106476892</v>
      </c>
      <c r="H6136" s="415">
        <f t="shared" si="191"/>
        <v>2.0899018106476892</v>
      </c>
    </row>
    <row r="6137" spans="1:8" ht="15" hidden="1" thickBot="1">
      <c r="A6137" s="409">
        <v>202203</v>
      </c>
      <c r="B6137" s="231" t="s">
        <v>2222</v>
      </c>
      <c r="C6137" s="232" t="s">
        <v>2034</v>
      </c>
      <c r="D6137" s="233" t="s">
        <v>337</v>
      </c>
      <c r="E6137" s="234">
        <v>52560</v>
      </c>
      <c r="F6137" s="413">
        <v>111.01</v>
      </c>
      <c r="G6137" s="414">
        <f t="shared" si="190"/>
        <v>473.47085848121787</v>
      </c>
      <c r="H6137" s="415">
        <f t="shared" si="191"/>
        <v>2.3673542924060893</v>
      </c>
    </row>
    <row r="6138" spans="1:8" ht="15" hidden="1" thickBot="1">
      <c r="A6138" s="409">
        <v>202203</v>
      </c>
      <c r="B6138" s="231" t="s">
        <v>2223</v>
      </c>
      <c r="C6138" s="232" t="s">
        <v>2034</v>
      </c>
      <c r="D6138" s="233" t="s">
        <v>337</v>
      </c>
      <c r="E6138" s="234">
        <v>46832</v>
      </c>
      <c r="F6138" s="413">
        <v>111.01</v>
      </c>
      <c r="G6138" s="414">
        <f t="shared" si="190"/>
        <v>421.87190343212319</v>
      </c>
      <c r="H6138" s="415">
        <f t="shared" si="191"/>
        <v>2.1093595171606161</v>
      </c>
    </row>
    <row r="6139" spans="1:8" ht="15" hidden="1" thickBot="1">
      <c r="A6139" s="409">
        <v>202203</v>
      </c>
      <c r="B6139" s="231" t="s">
        <v>2224</v>
      </c>
      <c r="C6139" s="232" t="s">
        <v>2034</v>
      </c>
      <c r="D6139" s="233" t="s">
        <v>337</v>
      </c>
      <c r="E6139" s="234">
        <v>52914</v>
      </c>
      <c r="F6139" s="413">
        <v>111.01</v>
      </c>
      <c r="G6139" s="414">
        <f t="shared" si="190"/>
        <v>476.65976038194754</v>
      </c>
      <c r="H6139" s="415">
        <f t="shared" si="191"/>
        <v>2.3832988019097376</v>
      </c>
    </row>
    <row r="6140" spans="1:8" ht="15" hidden="1" thickBot="1">
      <c r="A6140" s="409">
        <v>202203</v>
      </c>
      <c r="B6140" s="231" t="s">
        <v>2225</v>
      </c>
      <c r="C6140" s="232" t="s">
        <v>2034</v>
      </c>
      <c r="D6140" s="233" t="s">
        <v>339</v>
      </c>
      <c r="E6140" s="234">
        <v>265</v>
      </c>
      <c r="F6140" s="413">
        <v>111.01</v>
      </c>
      <c r="G6140" s="414">
        <f t="shared" si="190"/>
        <v>2.3871723268174039</v>
      </c>
      <c r="H6140" s="415">
        <f t="shared" si="191"/>
        <v>2.3871723268174039</v>
      </c>
    </row>
    <row r="6141" spans="1:8" ht="15" hidden="1" thickBot="1">
      <c r="A6141" s="409">
        <v>202203</v>
      </c>
      <c r="B6141" s="231" t="s">
        <v>2226</v>
      </c>
      <c r="C6141" s="232" t="s">
        <v>2034</v>
      </c>
      <c r="D6141" s="233" t="s">
        <v>337</v>
      </c>
      <c r="E6141" s="234">
        <v>53057</v>
      </c>
      <c r="F6141" s="413">
        <v>111.01</v>
      </c>
      <c r="G6141" s="414">
        <f t="shared" si="190"/>
        <v>477.94793261868296</v>
      </c>
      <c r="H6141" s="415">
        <f t="shared" si="191"/>
        <v>2.3897396630934149</v>
      </c>
    </row>
    <row r="6142" spans="1:8" ht="15" hidden="1" thickBot="1">
      <c r="A6142" s="409">
        <v>202203</v>
      </c>
      <c r="B6142" s="231" t="s">
        <v>2227</v>
      </c>
      <c r="C6142" s="232" t="s">
        <v>2034</v>
      </c>
      <c r="D6142" s="233" t="s">
        <v>337</v>
      </c>
      <c r="E6142" s="234">
        <v>51220</v>
      </c>
      <c r="F6142" s="413">
        <v>111.01</v>
      </c>
      <c r="G6142" s="414">
        <f t="shared" si="190"/>
        <v>461.39987388523554</v>
      </c>
      <c r="H6142" s="415">
        <f t="shared" si="191"/>
        <v>2.3069993694261779</v>
      </c>
    </row>
    <row r="6143" spans="1:8" ht="15" hidden="1" thickBot="1">
      <c r="A6143" s="409">
        <v>202203</v>
      </c>
      <c r="B6143" s="231" t="s">
        <v>2228</v>
      </c>
      <c r="C6143" s="232" t="s">
        <v>2034</v>
      </c>
      <c r="D6143" s="233" t="s">
        <v>337</v>
      </c>
      <c r="E6143" s="234">
        <v>60196</v>
      </c>
      <c r="F6143" s="413">
        <v>111.01</v>
      </c>
      <c r="G6143" s="414">
        <f t="shared" si="190"/>
        <v>542.25745428339792</v>
      </c>
      <c r="H6143" s="415">
        <f t="shared" si="191"/>
        <v>2.7112872714169898</v>
      </c>
    </row>
    <row r="6144" spans="1:8" ht="15" hidden="1" thickBot="1">
      <c r="A6144" s="409">
        <v>202203</v>
      </c>
      <c r="B6144" s="231" t="s">
        <v>2229</v>
      </c>
      <c r="C6144" s="232" t="s">
        <v>2230</v>
      </c>
      <c r="D6144" s="233" t="s">
        <v>350</v>
      </c>
      <c r="E6144" s="234">
        <v>277.24</v>
      </c>
      <c r="F6144" s="413">
        <v>111.01</v>
      </c>
      <c r="G6144" s="414">
        <f t="shared" si="190"/>
        <v>2.497432663723989</v>
      </c>
      <c r="H6144" s="415" t="str">
        <f t="shared" si="191"/>
        <v>VER</v>
      </c>
    </row>
    <row r="6145" spans="1:8" ht="15" hidden="1" thickBot="1">
      <c r="A6145" s="409">
        <v>202203</v>
      </c>
      <c r="B6145" s="231" t="s">
        <v>2231</v>
      </c>
      <c r="C6145" s="232" t="s">
        <v>2034</v>
      </c>
      <c r="D6145" s="233" t="s">
        <v>339</v>
      </c>
      <c r="E6145" s="234">
        <v>300.98</v>
      </c>
      <c r="F6145" s="413">
        <v>111.01</v>
      </c>
      <c r="G6145" s="414">
        <f t="shared" si="190"/>
        <v>2.7112872714169893</v>
      </c>
      <c r="H6145" s="415">
        <f t="shared" si="191"/>
        <v>2.7112872714169893</v>
      </c>
    </row>
    <row r="6146" spans="1:8" ht="15" hidden="1" thickBot="1">
      <c r="A6146" s="409">
        <v>202203</v>
      </c>
      <c r="B6146" s="231" t="s">
        <v>2232</v>
      </c>
      <c r="C6146" s="232" t="s">
        <v>2034</v>
      </c>
      <c r="D6146" s="233" t="s">
        <v>337</v>
      </c>
      <c r="E6146" s="234">
        <v>56222</v>
      </c>
      <c r="F6146" s="413">
        <v>111.01</v>
      </c>
      <c r="G6146" s="414">
        <f t="shared" ref="G6146:G6209" si="192">+E6146/F6146</f>
        <v>506.45887757859651</v>
      </c>
      <c r="H6146" s="415">
        <f t="shared" ref="H6146:H6209" si="193">IF(D6146="TB",G6146/200,IF(D6146="LT",G6146,"VER"))</f>
        <v>2.5322943878929824</v>
      </c>
    </row>
    <row r="6147" spans="1:8" ht="15" hidden="1" thickBot="1">
      <c r="A6147" s="409">
        <v>202203</v>
      </c>
      <c r="B6147" s="231" t="s">
        <v>2233</v>
      </c>
      <c r="C6147" s="232" t="s">
        <v>2034</v>
      </c>
      <c r="D6147" s="233" t="s">
        <v>337</v>
      </c>
      <c r="E6147" s="234">
        <v>56150</v>
      </c>
      <c r="F6147" s="413">
        <v>111.01</v>
      </c>
      <c r="G6147" s="414">
        <f t="shared" si="192"/>
        <v>505.81028736149892</v>
      </c>
      <c r="H6147" s="415">
        <f t="shared" si="193"/>
        <v>2.5290514368074946</v>
      </c>
    </row>
    <row r="6148" spans="1:8" ht="15" hidden="1" thickBot="1">
      <c r="A6148" s="409">
        <v>202203</v>
      </c>
      <c r="B6148" s="231" t="s">
        <v>2234</v>
      </c>
      <c r="C6148" s="232" t="s">
        <v>2034</v>
      </c>
      <c r="D6148" s="233" t="s">
        <v>337</v>
      </c>
      <c r="E6148" s="234">
        <v>50039</v>
      </c>
      <c r="F6148" s="413">
        <v>111.01</v>
      </c>
      <c r="G6148" s="414">
        <f t="shared" si="192"/>
        <v>450.76119268534364</v>
      </c>
      <c r="H6148" s="415">
        <f t="shared" si="193"/>
        <v>2.2538059634267182</v>
      </c>
    </row>
    <row r="6149" spans="1:8" ht="15" hidden="1" thickBot="1">
      <c r="A6149" s="409">
        <v>202203</v>
      </c>
      <c r="B6149" s="231" t="s">
        <v>2235</v>
      </c>
      <c r="C6149" s="232" t="s">
        <v>2034</v>
      </c>
      <c r="D6149" s="233" t="s">
        <v>337</v>
      </c>
      <c r="E6149" s="234">
        <v>55332</v>
      </c>
      <c r="F6149" s="413">
        <v>111.01</v>
      </c>
      <c r="G6149" s="414">
        <f t="shared" si="192"/>
        <v>498.44158183947388</v>
      </c>
      <c r="H6149" s="415">
        <f t="shared" si="193"/>
        <v>2.4922079091973695</v>
      </c>
    </row>
    <row r="6150" spans="1:8" ht="15" hidden="1" thickBot="1">
      <c r="A6150" s="409">
        <v>202203</v>
      </c>
      <c r="B6150" s="231" t="s">
        <v>2236</v>
      </c>
      <c r="C6150" s="232" t="s">
        <v>791</v>
      </c>
      <c r="D6150" s="233" t="s">
        <v>337</v>
      </c>
      <c r="E6150" s="234">
        <v>40083</v>
      </c>
      <c r="F6150" s="413">
        <v>111.01</v>
      </c>
      <c r="G6150" s="414">
        <f t="shared" si="192"/>
        <v>361.07557877668677</v>
      </c>
      <c r="H6150" s="415">
        <f t="shared" si="193"/>
        <v>1.8053778938834339</v>
      </c>
    </row>
    <row r="6151" spans="1:8" ht="15" hidden="1" thickBot="1">
      <c r="A6151" s="409">
        <v>202203</v>
      </c>
      <c r="B6151" s="231" t="s">
        <v>2237</v>
      </c>
      <c r="C6151" s="232" t="s">
        <v>2034</v>
      </c>
      <c r="D6151" s="233" t="s">
        <v>339</v>
      </c>
      <c r="E6151" s="234">
        <v>277</v>
      </c>
      <c r="F6151" s="413">
        <v>111.01</v>
      </c>
      <c r="G6151" s="414">
        <f t="shared" si="192"/>
        <v>2.4952706963336637</v>
      </c>
      <c r="H6151" s="415">
        <f t="shared" si="193"/>
        <v>2.4952706963336637</v>
      </c>
    </row>
    <row r="6152" spans="1:8" ht="15" hidden="1" thickBot="1">
      <c r="A6152" s="409">
        <v>202203</v>
      </c>
      <c r="B6152" s="231" t="s">
        <v>2238</v>
      </c>
      <c r="C6152" s="232" t="s">
        <v>2034</v>
      </c>
      <c r="D6152" s="233" t="s">
        <v>337</v>
      </c>
      <c r="E6152" s="234">
        <v>40169.97</v>
      </c>
      <c r="F6152" s="413">
        <v>111.01</v>
      </c>
      <c r="G6152" s="414">
        <f t="shared" si="192"/>
        <v>361.85902170975589</v>
      </c>
      <c r="H6152" s="415">
        <f t="shared" si="193"/>
        <v>1.8092951085487794</v>
      </c>
    </row>
    <row r="6153" spans="1:8" ht="15" hidden="1" thickBot="1">
      <c r="A6153" s="409">
        <v>202203</v>
      </c>
      <c r="B6153" s="231" t="s">
        <v>2239</v>
      </c>
      <c r="C6153" s="232" t="s">
        <v>2034</v>
      </c>
      <c r="D6153" s="233" t="s">
        <v>337</v>
      </c>
      <c r="E6153" s="234">
        <v>0.01</v>
      </c>
      <c r="F6153" s="413">
        <v>111.01</v>
      </c>
      <c r="G6153" s="414">
        <f t="shared" si="192"/>
        <v>9.0081974596883157E-5</v>
      </c>
      <c r="H6153" s="415">
        <f t="shared" si="193"/>
        <v>4.504098729844158E-7</v>
      </c>
    </row>
    <row r="6154" spans="1:8" ht="15" hidden="1" thickBot="1">
      <c r="A6154" s="409">
        <v>202203</v>
      </c>
      <c r="B6154" s="231" t="s">
        <v>2240</v>
      </c>
      <c r="C6154" s="232" t="s">
        <v>2034</v>
      </c>
      <c r="D6154" s="233" t="s">
        <v>339</v>
      </c>
      <c r="E6154" s="234">
        <v>0.01</v>
      </c>
      <c r="F6154" s="413">
        <v>111.01</v>
      </c>
      <c r="G6154" s="414">
        <f t="shared" si="192"/>
        <v>9.0081974596883157E-5</v>
      </c>
      <c r="H6154" s="415">
        <f t="shared" si="193"/>
        <v>9.0081974596883157E-5</v>
      </c>
    </row>
    <row r="6155" spans="1:8" ht="15" hidden="1" thickBot="1">
      <c r="A6155" s="409">
        <v>202203</v>
      </c>
      <c r="B6155" s="231" t="s">
        <v>2241</v>
      </c>
      <c r="C6155" s="232" t="s">
        <v>2034</v>
      </c>
      <c r="D6155" s="233" t="s">
        <v>337</v>
      </c>
      <c r="E6155" s="234">
        <v>86875</v>
      </c>
      <c r="F6155" s="413">
        <v>111.01</v>
      </c>
      <c r="G6155" s="414">
        <f t="shared" si="192"/>
        <v>782.58715431042242</v>
      </c>
      <c r="H6155" s="415">
        <f t="shared" si="193"/>
        <v>3.912935771552112</v>
      </c>
    </row>
    <row r="6156" spans="1:8" ht="15" hidden="1" thickBot="1">
      <c r="A6156" s="409">
        <v>202203</v>
      </c>
      <c r="B6156" s="231" t="s">
        <v>2242</v>
      </c>
      <c r="C6156" s="232" t="s">
        <v>2034</v>
      </c>
      <c r="D6156" s="233" t="s">
        <v>339</v>
      </c>
      <c r="E6156" s="234">
        <v>434</v>
      </c>
      <c r="F6156" s="413">
        <v>111.01</v>
      </c>
      <c r="G6156" s="414">
        <f t="shared" si="192"/>
        <v>3.909557697504729</v>
      </c>
      <c r="H6156" s="415">
        <f t="shared" si="193"/>
        <v>3.909557697504729</v>
      </c>
    </row>
    <row r="6157" spans="1:8" ht="15" hidden="1" thickBot="1">
      <c r="A6157" s="409">
        <v>202203</v>
      </c>
      <c r="B6157" s="231" t="s">
        <v>2243</v>
      </c>
      <c r="C6157" s="232" t="s">
        <v>2034</v>
      </c>
      <c r="D6157" s="233" t="s">
        <v>337</v>
      </c>
      <c r="E6157" s="234">
        <v>67666</v>
      </c>
      <c r="F6157" s="413">
        <v>111.01</v>
      </c>
      <c r="G6157" s="414">
        <f t="shared" si="192"/>
        <v>609.54868930726957</v>
      </c>
      <c r="H6157" s="415">
        <f t="shared" si="193"/>
        <v>3.047743446536348</v>
      </c>
    </row>
    <row r="6158" spans="1:8" ht="15" hidden="1" thickBot="1">
      <c r="A6158" s="409">
        <v>202203</v>
      </c>
      <c r="B6158" s="231" t="s">
        <v>2244</v>
      </c>
      <c r="C6158" s="232" t="s">
        <v>2034</v>
      </c>
      <c r="D6158" s="233" t="s">
        <v>337</v>
      </c>
      <c r="E6158" s="234">
        <v>56222</v>
      </c>
      <c r="F6158" s="413">
        <v>111.01</v>
      </c>
      <c r="G6158" s="414">
        <f t="shared" si="192"/>
        <v>506.45887757859651</v>
      </c>
      <c r="H6158" s="415">
        <f t="shared" si="193"/>
        <v>2.5322943878929824</v>
      </c>
    </row>
    <row r="6159" spans="1:8" ht="15" hidden="1" thickBot="1">
      <c r="A6159" s="409">
        <v>202203</v>
      </c>
      <c r="B6159" s="231" t="s">
        <v>2245</v>
      </c>
      <c r="C6159" s="232" t="s">
        <v>2034</v>
      </c>
      <c r="D6159" s="233" t="s">
        <v>337</v>
      </c>
      <c r="E6159" s="234">
        <v>70845</v>
      </c>
      <c r="F6159" s="413">
        <v>111.01</v>
      </c>
      <c r="G6159" s="414">
        <f t="shared" si="192"/>
        <v>638.1857490316188</v>
      </c>
      <c r="H6159" s="415">
        <f t="shared" si="193"/>
        <v>3.1909287451580939</v>
      </c>
    </row>
    <row r="6160" spans="1:8" ht="15" hidden="1" thickBot="1">
      <c r="A6160" s="409">
        <v>202203</v>
      </c>
      <c r="B6160" s="231" t="s">
        <v>2246</v>
      </c>
      <c r="C6160" s="232" t="s">
        <v>2034</v>
      </c>
      <c r="D6160" s="233" t="s">
        <v>339</v>
      </c>
      <c r="E6160" s="234">
        <v>354</v>
      </c>
      <c r="F6160" s="413">
        <v>111.01</v>
      </c>
      <c r="G6160" s="414">
        <f t="shared" si="192"/>
        <v>3.1889019007296637</v>
      </c>
      <c r="H6160" s="415">
        <f t="shared" si="193"/>
        <v>3.1889019007296637</v>
      </c>
    </row>
    <row r="6161" spans="1:8" ht="15" hidden="1" thickBot="1">
      <c r="A6161" s="409">
        <v>202203</v>
      </c>
      <c r="B6161" s="231" t="s">
        <v>2247</v>
      </c>
      <c r="C6161" s="232" t="s">
        <v>2034</v>
      </c>
      <c r="D6161" s="233" t="s">
        <v>337</v>
      </c>
      <c r="E6161" s="234">
        <v>67012</v>
      </c>
      <c r="F6161" s="413">
        <v>111.01</v>
      </c>
      <c r="G6161" s="414">
        <f t="shared" si="192"/>
        <v>603.6573281686334</v>
      </c>
      <c r="H6161" s="415">
        <f t="shared" si="193"/>
        <v>3.0182866408431668</v>
      </c>
    </row>
    <row r="6162" spans="1:8" ht="15" hidden="1" thickBot="1">
      <c r="A6162" s="409">
        <v>202203</v>
      </c>
      <c r="B6162" s="231" t="s">
        <v>2248</v>
      </c>
      <c r="C6162" s="232" t="s">
        <v>2249</v>
      </c>
      <c r="D6162" s="233" t="s">
        <v>337</v>
      </c>
      <c r="E6162" s="234">
        <v>31457</v>
      </c>
      <c r="F6162" s="413">
        <v>111.01</v>
      </c>
      <c r="G6162" s="414">
        <f t="shared" si="192"/>
        <v>283.37086748941533</v>
      </c>
      <c r="H6162" s="415">
        <f t="shared" si="193"/>
        <v>1.4168543374470766</v>
      </c>
    </row>
    <row r="6163" spans="1:8" ht="15" hidden="1" thickBot="1">
      <c r="A6163" s="409">
        <v>202203</v>
      </c>
      <c r="B6163" s="231" t="s">
        <v>2250</v>
      </c>
      <c r="C6163" s="232" t="s">
        <v>2251</v>
      </c>
      <c r="D6163" s="233" t="s">
        <v>337</v>
      </c>
      <c r="E6163" s="234">
        <v>6366</v>
      </c>
      <c r="F6163" s="413">
        <v>111.01</v>
      </c>
      <c r="G6163" s="414">
        <f t="shared" si="192"/>
        <v>57.346185028375821</v>
      </c>
      <c r="H6163" s="415">
        <f t="shared" si="193"/>
        <v>0.28673092514187909</v>
      </c>
    </row>
    <row r="6164" spans="1:8" ht="15" hidden="1" thickBot="1">
      <c r="A6164" s="409">
        <v>202203</v>
      </c>
      <c r="B6164" s="231" t="s">
        <v>2252</v>
      </c>
      <c r="C6164" s="232" t="s">
        <v>2251</v>
      </c>
      <c r="D6164" s="233" t="s">
        <v>374</v>
      </c>
      <c r="E6164" s="234">
        <v>0.01</v>
      </c>
      <c r="F6164" s="413">
        <v>111.01</v>
      </c>
      <c r="G6164" s="414">
        <f t="shared" si="192"/>
        <v>9.0081974596883157E-5</v>
      </c>
      <c r="H6164" s="415" t="str">
        <f t="shared" si="193"/>
        <v>VER</v>
      </c>
    </row>
    <row r="6165" spans="1:8" ht="15" hidden="1" thickBot="1">
      <c r="A6165" s="409">
        <v>202203</v>
      </c>
      <c r="B6165" s="231" t="s">
        <v>2253</v>
      </c>
      <c r="C6165" s="232" t="s">
        <v>791</v>
      </c>
      <c r="D6165" s="233" t="s">
        <v>337</v>
      </c>
      <c r="E6165" s="234">
        <v>72410</v>
      </c>
      <c r="F6165" s="413">
        <v>111.01</v>
      </c>
      <c r="G6165" s="414">
        <f t="shared" si="192"/>
        <v>652.28357805603093</v>
      </c>
      <c r="H6165" s="415">
        <f t="shared" si="193"/>
        <v>3.2614178902801547</v>
      </c>
    </row>
    <row r="6166" spans="1:8" ht="15" hidden="1" thickBot="1">
      <c r="A6166" s="409">
        <v>202203</v>
      </c>
      <c r="B6166" s="231" t="s">
        <v>2254</v>
      </c>
      <c r="C6166" s="232" t="s">
        <v>791</v>
      </c>
      <c r="D6166" s="233" t="s">
        <v>337</v>
      </c>
      <c r="E6166" s="234">
        <v>105203</v>
      </c>
      <c r="F6166" s="413">
        <v>111.01</v>
      </c>
      <c r="G6166" s="414">
        <f t="shared" si="192"/>
        <v>947.68939735158995</v>
      </c>
      <c r="H6166" s="415">
        <f t="shared" si="193"/>
        <v>4.7384469867579497</v>
      </c>
    </row>
    <row r="6167" spans="1:8" ht="15" hidden="1" thickBot="1">
      <c r="A6167" s="409">
        <v>202203</v>
      </c>
      <c r="B6167" s="231" t="s">
        <v>2255</v>
      </c>
      <c r="C6167" s="232" t="s">
        <v>791</v>
      </c>
      <c r="D6167" s="233" t="s">
        <v>337</v>
      </c>
      <c r="E6167" s="234">
        <v>49678</v>
      </c>
      <c r="F6167" s="413">
        <v>111.01</v>
      </c>
      <c r="G6167" s="414">
        <f t="shared" si="192"/>
        <v>447.50923340239615</v>
      </c>
      <c r="H6167" s="415">
        <f t="shared" si="193"/>
        <v>2.2375461670119807</v>
      </c>
    </row>
    <row r="6168" spans="1:8" ht="15" hidden="1" thickBot="1">
      <c r="A6168" s="409">
        <v>202203</v>
      </c>
      <c r="B6168" s="231" t="s">
        <v>2256</v>
      </c>
      <c r="C6168" s="232" t="s">
        <v>791</v>
      </c>
      <c r="D6168" s="233" t="s">
        <v>337</v>
      </c>
      <c r="E6168" s="234">
        <v>72983</v>
      </c>
      <c r="F6168" s="413">
        <v>111.01</v>
      </c>
      <c r="G6168" s="414">
        <f t="shared" si="192"/>
        <v>657.44527520043232</v>
      </c>
      <c r="H6168" s="415">
        <f t="shared" si="193"/>
        <v>3.2872263760021614</v>
      </c>
    </row>
    <row r="6169" spans="1:8" ht="15" hidden="1" thickBot="1">
      <c r="A6169" s="409">
        <v>202203</v>
      </c>
      <c r="B6169" s="231" t="s">
        <v>2257</v>
      </c>
      <c r="C6169" s="232" t="s">
        <v>791</v>
      </c>
      <c r="D6169" s="233" t="s">
        <v>337</v>
      </c>
      <c r="E6169" s="234">
        <v>70085</v>
      </c>
      <c r="F6169" s="413">
        <v>111.01</v>
      </c>
      <c r="G6169" s="414">
        <f t="shared" si="192"/>
        <v>631.33951896225562</v>
      </c>
      <c r="H6169" s="415">
        <f t="shared" si="193"/>
        <v>3.1566975948112783</v>
      </c>
    </row>
    <row r="6170" spans="1:8" ht="15" hidden="1" thickBot="1">
      <c r="A6170" s="409">
        <v>202203</v>
      </c>
      <c r="B6170" s="231" t="s">
        <v>2258</v>
      </c>
      <c r="C6170" s="232" t="s">
        <v>791</v>
      </c>
      <c r="D6170" s="233" t="s">
        <v>337</v>
      </c>
      <c r="E6170" s="234">
        <v>70085</v>
      </c>
      <c r="F6170" s="413">
        <v>111.01</v>
      </c>
      <c r="G6170" s="414">
        <f t="shared" si="192"/>
        <v>631.33951896225562</v>
      </c>
      <c r="H6170" s="415">
        <f t="shared" si="193"/>
        <v>3.1566975948112783</v>
      </c>
    </row>
    <row r="6171" spans="1:8" ht="15" hidden="1" thickBot="1">
      <c r="A6171" s="409">
        <v>202203</v>
      </c>
      <c r="B6171" s="231" t="s">
        <v>2259</v>
      </c>
      <c r="C6171" s="232" t="s">
        <v>791</v>
      </c>
      <c r="D6171" s="233" t="s">
        <v>337</v>
      </c>
      <c r="E6171" s="234">
        <v>70085</v>
      </c>
      <c r="F6171" s="413">
        <v>111.01</v>
      </c>
      <c r="G6171" s="414">
        <f t="shared" si="192"/>
        <v>631.33951896225562</v>
      </c>
      <c r="H6171" s="415">
        <f t="shared" si="193"/>
        <v>3.1566975948112783</v>
      </c>
    </row>
    <row r="6172" spans="1:8" ht="15" hidden="1" thickBot="1">
      <c r="A6172" s="409">
        <v>202203</v>
      </c>
      <c r="B6172" s="231" t="s">
        <v>2260</v>
      </c>
      <c r="C6172" s="232" t="s">
        <v>791</v>
      </c>
      <c r="D6172" s="233" t="s">
        <v>339</v>
      </c>
      <c r="E6172" s="234">
        <v>350</v>
      </c>
      <c r="F6172" s="413">
        <v>111.01</v>
      </c>
      <c r="G6172" s="414">
        <f t="shared" si="192"/>
        <v>3.1528691108909106</v>
      </c>
      <c r="H6172" s="415">
        <f t="shared" si="193"/>
        <v>3.1528691108909106</v>
      </c>
    </row>
    <row r="6173" spans="1:8" ht="15" hidden="1" thickBot="1">
      <c r="A6173" s="409">
        <v>202203</v>
      </c>
      <c r="B6173" s="231" t="s">
        <v>2261</v>
      </c>
      <c r="C6173" s="232" t="s">
        <v>791</v>
      </c>
      <c r="D6173" s="233" t="s">
        <v>337</v>
      </c>
      <c r="E6173" s="234">
        <v>70085</v>
      </c>
      <c r="F6173" s="413">
        <v>111.01</v>
      </c>
      <c r="G6173" s="414">
        <f t="shared" si="192"/>
        <v>631.33951896225562</v>
      </c>
      <c r="H6173" s="415">
        <f t="shared" si="193"/>
        <v>3.1566975948112783</v>
      </c>
    </row>
    <row r="6174" spans="1:8" ht="15" hidden="1" thickBot="1">
      <c r="A6174" s="409">
        <v>202203</v>
      </c>
      <c r="B6174" s="231" t="s">
        <v>2262</v>
      </c>
      <c r="C6174" s="232" t="s">
        <v>791</v>
      </c>
      <c r="D6174" s="233" t="s">
        <v>337</v>
      </c>
      <c r="E6174" s="234">
        <v>105167</v>
      </c>
      <c r="F6174" s="413">
        <v>111.01</v>
      </c>
      <c r="G6174" s="414">
        <f t="shared" si="192"/>
        <v>947.36510224304118</v>
      </c>
      <c r="H6174" s="415">
        <f t="shared" si="193"/>
        <v>4.7368255112152058</v>
      </c>
    </row>
    <row r="6175" spans="1:8" ht="15" hidden="1" thickBot="1">
      <c r="A6175" s="409">
        <v>202203</v>
      </c>
      <c r="B6175" s="231" t="s">
        <v>2263</v>
      </c>
      <c r="C6175" s="232" t="s">
        <v>791</v>
      </c>
      <c r="D6175" s="233" t="s">
        <v>339</v>
      </c>
      <c r="E6175" s="234">
        <v>526</v>
      </c>
      <c r="F6175" s="413">
        <v>111.01</v>
      </c>
      <c r="G6175" s="414">
        <f t="shared" si="192"/>
        <v>4.7383118637960546</v>
      </c>
      <c r="H6175" s="415">
        <f t="shared" si="193"/>
        <v>4.7383118637960546</v>
      </c>
    </row>
    <row r="6176" spans="1:8" ht="15" hidden="1" thickBot="1">
      <c r="A6176" s="409">
        <v>202203</v>
      </c>
      <c r="B6176" s="231" t="s">
        <v>2264</v>
      </c>
      <c r="C6176" s="232" t="s">
        <v>791</v>
      </c>
      <c r="D6176" s="233" t="s">
        <v>337</v>
      </c>
      <c r="E6176" s="234">
        <v>41159</v>
      </c>
      <c r="F6176" s="413">
        <v>111.01</v>
      </c>
      <c r="G6176" s="414">
        <f t="shared" si="192"/>
        <v>370.76839924331142</v>
      </c>
      <c r="H6176" s="415">
        <f t="shared" si="193"/>
        <v>1.8538419962165571</v>
      </c>
    </row>
    <row r="6177" spans="1:8" ht="15" hidden="1" thickBot="1">
      <c r="A6177" s="409">
        <v>202203</v>
      </c>
      <c r="B6177" s="231" t="s">
        <v>2265</v>
      </c>
      <c r="C6177" s="232" t="s">
        <v>791</v>
      </c>
      <c r="D6177" s="233" t="s">
        <v>339</v>
      </c>
      <c r="E6177" s="234">
        <v>206</v>
      </c>
      <c r="F6177" s="413">
        <v>111.01</v>
      </c>
      <c r="G6177" s="414">
        <f t="shared" si="192"/>
        <v>1.8556886766957932</v>
      </c>
      <c r="H6177" s="415">
        <f t="shared" si="193"/>
        <v>1.8556886766957932</v>
      </c>
    </row>
    <row r="6178" spans="1:8" ht="15" hidden="1" thickBot="1">
      <c r="A6178" s="409">
        <v>202203</v>
      </c>
      <c r="B6178" s="231" t="s">
        <v>2266</v>
      </c>
      <c r="C6178" s="232" t="s">
        <v>791</v>
      </c>
      <c r="D6178" s="233" t="s">
        <v>337</v>
      </c>
      <c r="E6178" s="234">
        <v>72448</v>
      </c>
      <c r="F6178" s="413">
        <v>111.01</v>
      </c>
      <c r="G6178" s="414">
        <f t="shared" si="192"/>
        <v>652.62588955949911</v>
      </c>
      <c r="H6178" s="415">
        <f t="shared" si="193"/>
        <v>3.2631294477974957</v>
      </c>
    </row>
    <row r="6179" spans="1:8" ht="15" hidden="1" thickBot="1">
      <c r="A6179" s="409">
        <v>202203</v>
      </c>
      <c r="B6179" s="231" t="s">
        <v>2267</v>
      </c>
      <c r="C6179" s="232" t="s">
        <v>791</v>
      </c>
      <c r="D6179" s="233" t="s">
        <v>339</v>
      </c>
      <c r="E6179" s="234">
        <v>362</v>
      </c>
      <c r="F6179" s="413">
        <v>111.01</v>
      </c>
      <c r="G6179" s="414">
        <f t="shared" si="192"/>
        <v>3.2609674804071704</v>
      </c>
      <c r="H6179" s="415">
        <f t="shared" si="193"/>
        <v>3.2609674804071704</v>
      </c>
    </row>
    <row r="6180" spans="1:8" ht="15" hidden="1" thickBot="1">
      <c r="A6180" s="409">
        <v>202203</v>
      </c>
      <c r="B6180" s="231" t="s">
        <v>2268</v>
      </c>
      <c r="C6180" s="232" t="s">
        <v>791</v>
      </c>
      <c r="D6180" s="233" t="s">
        <v>337</v>
      </c>
      <c r="E6180" s="234">
        <v>66699</v>
      </c>
      <c r="F6180" s="413">
        <v>111.01</v>
      </c>
      <c r="G6180" s="414">
        <f t="shared" si="192"/>
        <v>600.83776236375104</v>
      </c>
      <c r="H6180" s="415">
        <f t="shared" si="193"/>
        <v>3.0041888118187554</v>
      </c>
    </row>
    <row r="6181" spans="1:8" ht="15" hidden="1" thickBot="1">
      <c r="A6181" s="409">
        <v>202203</v>
      </c>
      <c r="B6181" s="231" t="s">
        <v>2269</v>
      </c>
      <c r="C6181" s="232" t="s">
        <v>2034</v>
      </c>
      <c r="D6181" s="233" t="s">
        <v>337</v>
      </c>
      <c r="E6181" s="234">
        <v>80210</v>
      </c>
      <c r="F6181" s="413">
        <v>111.01</v>
      </c>
      <c r="G6181" s="414">
        <f t="shared" si="192"/>
        <v>722.54751824159985</v>
      </c>
      <c r="H6181" s="415">
        <f t="shared" si="193"/>
        <v>3.6127375912079991</v>
      </c>
    </row>
    <row r="6182" spans="1:8" ht="15" hidden="1" thickBot="1">
      <c r="A6182" s="409">
        <v>202203</v>
      </c>
      <c r="B6182" s="231" t="s">
        <v>2270</v>
      </c>
      <c r="C6182" s="232" t="s">
        <v>791</v>
      </c>
      <c r="D6182" s="233" t="s">
        <v>337</v>
      </c>
      <c r="E6182" s="234">
        <v>70230</v>
      </c>
      <c r="F6182" s="413">
        <v>111.01</v>
      </c>
      <c r="G6182" s="414">
        <f t="shared" si="192"/>
        <v>632.6457075939104</v>
      </c>
      <c r="H6182" s="415">
        <f t="shared" si="193"/>
        <v>3.1632285379695522</v>
      </c>
    </row>
    <row r="6183" spans="1:8" ht="15" hidden="1" thickBot="1">
      <c r="A6183" s="409">
        <v>202203</v>
      </c>
      <c r="B6183" s="231" t="s">
        <v>2271</v>
      </c>
      <c r="C6183" s="232" t="s">
        <v>791</v>
      </c>
      <c r="D6183" s="233" t="s">
        <v>337</v>
      </c>
      <c r="E6183" s="234">
        <v>70030</v>
      </c>
      <c r="F6183" s="413">
        <v>111.01</v>
      </c>
      <c r="G6183" s="414">
        <f t="shared" si="192"/>
        <v>630.84406810197277</v>
      </c>
      <c r="H6183" s="415">
        <f t="shared" si="193"/>
        <v>3.1542203405098639</v>
      </c>
    </row>
    <row r="6184" spans="1:8" ht="15" hidden="1" thickBot="1">
      <c r="A6184" s="409">
        <v>202203</v>
      </c>
      <c r="B6184" s="231" t="s">
        <v>2272</v>
      </c>
      <c r="C6184" s="232" t="s">
        <v>791</v>
      </c>
      <c r="D6184" s="233" t="s">
        <v>337</v>
      </c>
      <c r="E6184" s="234">
        <v>90514</v>
      </c>
      <c r="F6184" s="413">
        <v>111.01</v>
      </c>
      <c r="G6184" s="414">
        <f t="shared" si="192"/>
        <v>815.3679848662282</v>
      </c>
      <c r="H6184" s="415">
        <f t="shared" si="193"/>
        <v>4.0768399243311411</v>
      </c>
    </row>
    <row r="6185" spans="1:8" ht="15" hidden="1" thickBot="1">
      <c r="A6185" s="409">
        <v>202203</v>
      </c>
      <c r="B6185" s="231" t="s">
        <v>2273</v>
      </c>
      <c r="C6185" s="232" t="s">
        <v>791</v>
      </c>
      <c r="D6185" s="233" t="s">
        <v>337</v>
      </c>
      <c r="E6185" s="234">
        <v>70085</v>
      </c>
      <c r="F6185" s="413">
        <v>111.01</v>
      </c>
      <c r="G6185" s="414">
        <f t="shared" si="192"/>
        <v>631.33951896225562</v>
      </c>
      <c r="H6185" s="415">
        <f t="shared" si="193"/>
        <v>3.1566975948112783</v>
      </c>
    </row>
    <row r="6186" spans="1:8" ht="15" hidden="1" thickBot="1">
      <c r="A6186" s="409">
        <v>202203</v>
      </c>
      <c r="B6186" s="231" t="s">
        <v>2274</v>
      </c>
      <c r="C6186" s="232" t="s">
        <v>791</v>
      </c>
      <c r="D6186" s="233" t="s">
        <v>339</v>
      </c>
      <c r="E6186" s="234">
        <v>350</v>
      </c>
      <c r="F6186" s="413">
        <v>111.01</v>
      </c>
      <c r="G6186" s="414">
        <f t="shared" si="192"/>
        <v>3.1528691108909106</v>
      </c>
      <c r="H6186" s="415">
        <f t="shared" si="193"/>
        <v>3.1528691108909106</v>
      </c>
    </row>
    <row r="6187" spans="1:8" ht="15" hidden="1" thickBot="1">
      <c r="A6187" s="409">
        <v>202203</v>
      </c>
      <c r="B6187" s="231" t="s">
        <v>2275</v>
      </c>
      <c r="C6187" s="232" t="s">
        <v>791</v>
      </c>
      <c r="D6187" s="233" t="s">
        <v>337</v>
      </c>
      <c r="E6187" s="234">
        <v>54986</v>
      </c>
      <c r="F6187" s="413">
        <v>111.01</v>
      </c>
      <c r="G6187" s="414">
        <f t="shared" si="192"/>
        <v>495.32474551842176</v>
      </c>
      <c r="H6187" s="415">
        <f t="shared" si="193"/>
        <v>2.4766237275921088</v>
      </c>
    </row>
    <row r="6188" spans="1:8" ht="15" hidden="1" thickBot="1">
      <c r="A6188" s="409">
        <v>202203</v>
      </c>
      <c r="B6188" s="231" t="s">
        <v>2276</v>
      </c>
      <c r="C6188" s="232" t="s">
        <v>791</v>
      </c>
      <c r="D6188" s="233" t="s">
        <v>337</v>
      </c>
      <c r="E6188" s="234">
        <v>92030</v>
      </c>
      <c r="F6188" s="413">
        <v>111.01</v>
      </c>
      <c r="G6188" s="414">
        <f t="shared" si="192"/>
        <v>829.02441221511572</v>
      </c>
      <c r="H6188" s="415">
        <f t="shared" si="193"/>
        <v>4.145122061075579</v>
      </c>
    </row>
    <row r="6189" spans="1:8" ht="15" hidden="1" thickBot="1">
      <c r="A6189" s="409">
        <v>202203</v>
      </c>
      <c r="B6189" s="231" t="s">
        <v>2277</v>
      </c>
      <c r="C6189" s="232" t="s">
        <v>791</v>
      </c>
      <c r="D6189" s="233" t="s">
        <v>337</v>
      </c>
      <c r="E6189" s="234">
        <v>92030</v>
      </c>
      <c r="F6189" s="413">
        <v>111.01</v>
      </c>
      <c r="G6189" s="414">
        <f t="shared" si="192"/>
        <v>829.02441221511572</v>
      </c>
      <c r="H6189" s="415">
        <f t="shared" si="193"/>
        <v>4.145122061075579</v>
      </c>
    </row>
    <row r="6190" spans="1:8" ht="15" hidden="1" thickBot="1">
      <c r="A6190" s="409">
        <v>202203</v>
      </c>
      <c r="B6190" s="231" t="s">
        <v>2278</v>
      </c>
      <c r="C6190" s="232" t="s">
        <v>791</v>
      </c>
      <c r="D6190" s="233" t="s">
        <v>337</v>
      </c>
      <c r="E6190" s="234">
        <v>48024</v>
      </c>
      <c r="F6190" s="413">
        <v>111.01</v>
      </c>
      <c r="G6190" s="414">
        <f t="shared" si="192"/>
        <v>432.60967480407169</v>
      </c>
      <c r="H6190" s="415">
        <f t="shared" si="193"/>
        <v>2.1630483740203585</v>
      </c>
    </row>
    <row r="6191" spans="1:8" ht="15" hidden="1" thickBot="1">
      <c r="A6191" s="409">
        <v>202203</v>
      </c>
      <c r="B6191" s="231" t="s">
        <v>2279</v>
      </c>
      <c r="C6191" s="232" t="s">
        <v>791</v>
      </c>
      <c r="D6191" s="233" t="s">
        <v>339</v>
      </c>
      <c r="E6191" s="234">
        <v>240</v>
      </c>
      <c r="F6191" s="413">
        <v>111.01</v>
      </c>
      <c r="G6191" s="414">
        <f t="shared" si="192"/>
        <v>2.1619673903251959</v>
      </c>
      <c r="H6191" s="415">
        <f t="shared" si="193"/>
        <v>2.1619673903251959</v>
      </c>
    </row>
    <row r="6192" spans="1:8" ht="15" hidden="1" thickBot="1">
      <c r="A6192" s="409">
        <v>202203</v>
      </c>
      <c r="B6192" s="231" t="s">
        <v>2280</v>
      </c>
      <c r="C6192" s="232" t="s">
        <v>791</v>
      </c>
      <c r="D6192" s="233" t="s">
        <v>339</v>
      </c>
      <c r="E6192" s="234">
        <v>275</v>
      </c>
      <c r="F6192" s="413">
        <v>111.01</v>
      </c>
      <c r="G6192" s="414">
        <f t="shared" si="192"/>
        <v>2.4772543014142867</v>
      </c>
      <c r="H6192" s="415">
        <f t="shared" si="193"/>
        <v>2.4772543014142867</v>
      </c>
    </row>
    <row r="6193" spans="1:8" ht="15" hidden="1" thickBot="1">
      <c r="A6193" s="409">
        <v>202203</v>
      </c>
      <c r="B6193" s="231" t="s">
        <v>2281</v>
      </c>
      <c r="C6193" s="232" t="s">
        <v>791</v>
      </c>
      <c r="D6193" s="233" t="s">
        <v>337</v>
      </c>
      <c r="E6193" s="234">
        <v>94419</v>
      </c>
      <c r="F6193" s="413">
        <v>111.01</v>
      </c>
      <c r="G6193" s="414">
        <f t="shared" si="192"/>
        <v>850.54499594631113</v>
      </c>
      <c r="H6193" s="415">
        <f t="shared" si="193"/>
        <v>4.2527249797315561</v>
      </c>
    </row>
    <row r="6194" spans="1:8" ht="15" hidden="1" thickBot="1">
      <c r="A6194" s="409">
        <v>202203</v>
      </c>
      <c r="B6194" s="231" t="s">
        <v>2282</v>
      </c>
      <c r="C6194" s="232" t="s">
        <v>791</v>
      </c>
      <c r="D6194" s="233" t="s">
        <v>337</v>
      </c>
      <c r="E6194" s="234">
        <v>94419</v>
      </c>
      <c r="F6194" s="413">
        <v>111.01</v>
      </c>
      <c r="G6194" s="414">
        <f t="shared" si="192"/>
        <v>850.54499594631113</v>
      </c>
      <c r="H6194" s="415">
        <f t="shared" si="193"/>
        <v>4.2527249797315561</v>
      </c>
    </row>
    <row r="6195" spans="1:8" ht="15" hidden="1" thickBot="1">
      <c r="A6195" s="409">
        <v>202203</v>
      </c>
      <c r="B6195" s="231" t="s">
        <v>2283</v>
      </c>
      <c r="C6195" s="232" t="s">
        <v>791</v>
      </c>
      <c r="D6195" s="233" t="s">
        <v>337</v>
      </c>
      <c r="E6195" s="234">
        <v>90514</v>
      </c>
      <c r="F6195" s="413">
        <v>111.01</v>
      </c>
      <c r="G6195" s="414">
        <f t="shared" si="192"/>
        <v>815.3679848662282</v>
      </c>
      <c r="H6195" s="415">
        <f t="shared" si="193"/>
        <v>4.0768399243311411</v>
      </c>
    </row>
    <row r="6196" spans="1:8" ht="15" hidden="1" thickBot="1">
      <c r="A6196" s="409">
        <v>202203</v>
      </c>
      <c r="B6196" s="231" t="s">
        <v>2284</v>
      </c>
      <c r="C6196" s="232" t="s">
        <v>791</v>
      </c>
      <c r="D6196" s="233" t="s">
        <v>337</v>
      </c>
      <c r="E6196" s="234">
        <v>90514</v>
      </c>
      <c r="F6196" s="413">
        <v>111.01</v>
      </c>
      <c r="G6196" s="414">
        <f t="shared" si="192"/>
        <v>815.3679848662282</v>
      </c>
      <c r="H6196" s="415">
        <f t="shared" si="193"/>
        <v>4.0768399243311411</v>
      </c>
    </row>
    <row r="6197" spans="1:8" ht="15" hidden="1" thickBot="1">
      <c r="A6197" s="409">
        <v>202203</v>
      </c>
      <c r="B6197" s="231" t="s">
        <v>2285</v>
      </c>
      <c r="C6197" s="232" t="s">
        <v>791</v>
      </c>
      <c r="D6197" s="233" t="s">
        <v>337</v>
      </c>
      <c r="E6197" s="234">
        <v>90514</v>
      </c>
      <c r="F6197" s="413">
        <v>111.01</v>
      </c>
      <c r="G6197" s="414">
        <f t="shared" si="192"/>
        <v>815.3679848662282</v>
      </c>
      <c r="H6197" s="415">
        <f t="shared" si="193"/>
        <v>4.0768399243311411</v>
      </c>
    </row>
    <row r="6198" spans="1:8" ht="15" hidden="1" thickBot="1">
      <c r="A6198" s="409">
        <v>202203</v>
      </c>
      <c r="B6198" s="231" t="s">
        <v>2286</v>
      </c>
      <c r="C6198" s="232" t="s">
        <v>791</v>
      </c>
      <c r="D6198" s="233" t="s">
        <v>339</v>
      </c>
      <c r="E6198" s="234">
        <v>453</v>
      </c>
      <c r="F6198" s="413">
        <v>111.01</v>
      </c>
      <c r="G6198" s="414">
        <f t="shared" si="192"/>
        <v>4.0807134492388073</v>
      </c>
      <c r="H6198" s="415">
        <f t="shared" si="193"/>
        <v>4.0807134492388073</v>
      </c>
    </row>
    <row r="6199" spans="1:8" ht="15" hidden="1" thickBot="1">
      <c r="A6199" s="409">
        <v>202203</v>
      </c>
      <c r="B6199" s="231" t="s">
        <v>2287</v>
      </c>
      <c r="C6199" s="232" t="s">
        <v>791</v>
      </c>
      <c r="D6199" s="233" t="s">
        <v>337</v>
      </c>
      <c r="E6199" s="234">
        <v>90514</v>
      </c>
      <c r="F6199" s="413">
        <v>111.01</v>
      </c>
      <c r="G6199" s="414">
        <f t="shared" si="192"/>
        <v>815.3679848662282</v>
      </c>
      <c r="H6199" s="415">
        <f t="shared" si="193"/>
        <v>4.0768399243311411</v>
      </c>
    </row>
    <row r="6200" spans="1:8" ht="15" hidden="1" thickBot="1">
      <c r="A6200" s="409">
        <v>202203</v>
      </c>
      <c r="B6200" s="231" t="s">
        <v>2288</v>
      </c>
      <c r="C6200" s="232" t="s">
        <v>791</v>
      </c>
      <c r="D6200" s="233" t="s">
        <v>337</v>
      </c>
      <c r="E6200" s="234">
        <v>90514</v>
      </c>
      <c r="F6200" s="413">
        <v>111.01</v>
      </c>
      <c r="G6200" s="414">
        <f t="shared" si="192"/>
        <v>815.3679848662282</v>
      </c>
      <c r="H6200" s="415">
        <f t="shared" si="193"/>
        <v>4.0768399243311411</v>
      </c>
    </row>
    <row r="6201" spans="1:8" ht="15" hidden="1" thickBot="1">
      <c r="A6201" s="409">
        <v>202203</v>
      </c>
      <c r="B6201" s="231" t="s">
        <v>2289</v>
      </c>
      <c r="C6201" s="232" t="s">
        <v>791</v>
      </c>
      <c r="D6201" s="233" t="s">
        <v>337</v>
      </c>
      <c r="E6201" s="234">
        <v>90514</v>
      </c>
      <c r="F6201" s="413">
        <v>111.01</v>
      </c>
      <c r="G6201" s="414">
        <f t="shared" si="192"/>
        <v>815.3679848662282</v>
      </c>
      <c r="H6201" s="415">
        <f t="shared" si="193"/>
        <v>4.0768399243311411</v>
      </c>
    </row>
    <row r="6202" spans="1:8" ht="15" hidden="1" thickBot="1">
      <c r="A6202" s="409">
        <v>202203</v>
      </c>
      <c r="B6202" s="231" t="s">
        <v>2290</v>
      </c>
      <c r="C6202" s="232" t="s">
        <v>791</v>
      </c>
      <c r="D6202" s="233" t="s">
        <v>337</v>
      </c>
      <c r="E6202" s="234">
        <v>90514</v>
      </c>
      <c r="F6202" s="413">
        <v>111.01</v>
      </c>
      <c r="G6202" s="414">
        <f t="shared" si="192"/>
        <v>815.3679848662282</v>
      </c>
      <c r="H6202" s="415">
        <f t="shared" si="193"/>
        <v>4.0768399243311411</v>
      </c>
    </row>
    <row r="6203" spans="1:8" ht="15" hidden="1" thickBot="1">
      <c r="A6203" s="409">
        <v>202203</v>
      </c>
      <c r="B6203" s="231" t="s">
        <v>2291</v>
      </c>
      <c r="C6203" s="232" t="s">
        <v>791</v>
      </c>
      <c r="D6203" s="233" t="s">
        <v>339</v>
      </c>
      <c r="E6203" s="234">
        <v>453</v>
      </c>
      <c r="F6203" s="413">
        <v>111.01</v>
      </c>
      <c r="G6203" s="414">
        <f t="shared" si="192"/>
        <v>4.0807134492388073</v>
      </c>
      <c r="H6203" s="415">
        <f t="shared" si="193"/>
        <v>4.0807134492388073</v>
      </c>
    </row>
    <row r="6204" spans="1:8" ht="15" hidden="1" thickBot="1">
      <c r="A6204" s="409">
        <v>202203</v>
      </c>
      <c r="B6204" s="231" t="s">
        <v>2292</v>
      </c>
      <c r="C6204" s="232" t="s">
        <v>791</v>
      </c>
      <c r="D6204" s="233" t="s">
        <v>337</v>
      </c>
      <c r="E6204" s="234">
        <v>79138</v>
      </c>
      <c r="F6204" s="413">
        <v>111.01</v>
      </c>
      <c r="G6204" s="414">
        <f t="shared" si="192"/>
        <v>712.89073056481391</v>
      </c>
      <c r="H6204" s="415">
        <f t="shared" si="193"/>
        <v>3.5644536528240693</v>
      </c>
    </row>
    <row r="6205" spans="1:8" ht="15" hidden="1" thickBot="1">
      <c r="A6205" s="409">
        <v>202203</v>
      </c>
      <c r="B6205" s="231" t="s">
        <v>2293</v>
      </c>
      <c r="C6205" s="232" t="s">
        <v>791</v>
      </c>
      <c r="D6205" s="233" t="s">
        <v>337</v>
      </c>
      <c r="E6205" s="234">
        <v>82238</v>
      </c>
      <c r="F6205" s="413">
        <v>111.01</v>
      </c>
      <c r="G6205" s="414">
        <f t="shared" si="192"/>
        <v>740.81614268984777</v>
      </c>
      <c r="H6205" s="415">
        <f t="shared" si="193"/>
        <v>3.7040807134492386</v>
      </c>
    </row>
    <row r="6206" spans="1:8" ht="15" hidden="1" thickBot="1">
      <c r="A6206" s="409">
        <v>202203</v>
      </c>
      <c r="B6206" s="231" t="s">
        <v>2294</v>
      </c>
      <c r="C6206" s="232" t="s">
        <v>791</v>
      </c>
      <c r="D6206" s="233" t="s">
        <v>339</v>
      </c>
      <c r="E6206" s="234">
        <v>411</v>
      </c>
      <c r="F6206" s="413">
        <v>111.01</v>
      </c>
      <c r="G6206" s="414">
        <f t="shared" si="192"/>
        <v>3.7023691559318976</v>
      </c>
      <c r="H6206" s="415">
        <f t="shared" si="193"/>
        <v>3.7023691559318976</v>
      </c>
    </row>
    <row r="6207" spans="1:8" ht="15" hidden="1" thickBot="1">
      <c r="A6207" s="409">
        <v>202203</v>
      </c>
      <c r="B6207" s="231" t="s">
        <v>2295</v>
      </c>
      <c r="C6207" s="232" t="s">
        <v>791</v>
      </c>
      <c r="D6207" s="233" t="s">
        <v>337</v>
      </c>
      <c r="E6207" s="234">
        <v>80558</v>
      </c>
      <c r="F6207" s="413">
        <v>111.01</v>
      </c>
      <c r="G6207" s="414">
        <f t="shared" si="192"/>
        <v>725.68237095757138</v>
      </c>
      <c r="H6207" s="415">
        <f t="shared" si="193"/>
        <v>3.6284118547878568</v>
      </c>
    </row>
    <row r="6208" spans="1:8" ht="15" hidden="1" thickBot="1">
      <c r="A6208" s="409">
        <v>202203</v>
      </c>
      <c r="B6208" s="231" t="s">
        <v>2296</v>
      </c>
      <c r="C6208" s="232" t="s">
        <v>791</v>
      </c>
      <c r="D6208" s="233" t="s">
        <v>339</v>
      </c>
      <c r="E6208" s="234">
        <v>403</v>
      </c>
      <c r="F6208" s="413">
        <v>111.01</v>
      </c>
      <c r="G6208" s="414">
        <f t="shared" si="192"/>
        <v>3.6303035762543914</v>
      </c>
      <c r="H6208" s="415">
        <f t="shared" si="193"/>
        <v>3.6303035762543914</v>
      </c>
    </row>
    <row r="6209" spans="1:8" ht="15" hidden="1" thickBot="1">
      <c r="A6209" s="409">
        <v>202203</v>
      </c>
      <c r="B6209" s="231" t="s">
        <v>2297</v>
      </c>
      <c r="C6209" s="232" t="s">
        <v>791</v>
      </c>
      <c r="D6209" s="233" t="s">
        <v>337</v>
      </c>
      <c r="E6209" s="234">
        <v>101916</v>
      </c>
      <c r="F6209" s="413">
        <v>111.01</v>
      </c>
      <c r="G6209" s="414">
        <f t="shared" si="192"/>
        <v>918.07945230159442</v>
      </c>
      <c r="H6209" s="415">
        <f t="shared" si="193"/>
        <v>4.590397261507972</v>
      </c>
    </row>
    <row r="6210" spans="1:8" ht="15" hidden="1" thickBot="1">
      <c r="A6210" s="409">
        <v>202203</v>
      </c>
      <c r="B6210" s="231" t="s">
        <v>2298</v>
      </c>
      <c r="C6210" s="232" t="s">
        <v>791</v>
      </c>
      <c r="D6210" s="233" t="s">
        <v>350</v>
      </c>
      <c r="E6210" s="234">
        <v>97715.08</v>
      </c>
      <c r="F6210" s="413">
        <v>111.01</v>
      </c>
      <c r="G6210" s="414">
        <f t="shared" ref="G6210:G6273" si="194">+E6210/F6210</f>
        <v>880.23673542924064</v>
      </c>
      <c r="H6210" s="415" t="str">
        <f t="shared" ref="H6210:H6273" si="195">IF(D6210="TB",G6210/200,IF(D6210="LT",G6210,"VER"))</f>
        <v>VER</v>
      </c>
    </row>
    <row r="6211" spans="1:8" ht="15" hidden="1" thickBot="1">
      <c r="A6211" s="409">
        <v>202203</v>
      </c>
      <c r="B6211" s="231" t="s">
        <v>2299</v>
      </c>
      <c r="C6211" s="232" t="s">
        <v>791</v>
      </c>
      <c r="D6211" s="233" t="s">
        <v>337</v>
      </c>
      <c r="E6211" s="234">
        <v>101916</v>
      </c>
      <c r="F6211" s="413">
        <v>111.01</v>
      </c>
      <c r="G6211" s="414">
        <f t="shared" si="194"/>
        <v>918.07945230159442</v>
      </c>
      <c r="H6211" s="415">
        <f t="shared" si="195"/>
        <v>4.590397261507972</v>
      </c>
    </row>
    <row r="6212" spans="1:8" ht="15" hidden="1" thickBot="1">
      <c r="A6212" s="409">
        <v>202203</v>
      </c>
      <c r="B6212" s="231" t="s">
        <v>2300</v>
      </c>
      <c r="C6212" s="232" t="s">
        <v>791</v>
      </c>
      <c r="D6212" s="233" t="s">
        <v>339</v>
      </c>
      <c r="E6212" s="234">
        <v>510</v>
      </c>
      <c r="F6212" s="413">
        <v>111.01</v>
      </c>
      <c r="G6212" s="414">
        <f t="shared" si="194"/>
        <v>4.5941807044410412</v>
      </c>
      <c r="H6212" s="415">
        <f t="shared" si="195"/>
        <v>4.5941807044410412</v>
      </c>
    </row>
    <row r="6213" spans="1:8" ht="15" hidden="1" thickBot="1">
      <c r="A6213" s="409">
        <v>202203</v>
      </c>
      <c r="B6213" s="231" t="s">
        <v>2301</v>
      </c>
      <c r="C6213" s="232" t="s">
        <v>791</v>
      </c>
      <c r="D6213" s="233" t="s">
        <v>337</v>
      </c>
      <c r="E6213" s="234">
        <v>67395</v>
      </c>
      <c r="F6213" s="413">
        <v>111.01</v>
      </c>
      <c r="G6213" s="414">
        <f t="shared" si="194"/>
        <v>607.10746779569411</v>
      </c>
      <c r="H6213" s="415">
        <f t="shared" si="195"/>
        <v>3.0355373389784703</v>
      </c>
    </row>
    <row r="6214" spans="1:8" ht="15" hidden="1" thickBot="1">
      <c r="A6214" s="409">
        <v>202203</v>
      </c>
      <c r="B6214" s="231" t="s">
        <v>2302</v>
      </c>
      <c r="C6214" s="232" t="s">
        <v>791</v>
      </c>
      <c r="D6214" s="233" t="s">
        <v>337</v>
      </c>
      <c r="E6214" s="234">
        <v>90514</v>
      </c>
      <c r="F6214" s="413">
        <v>111.01</v>
      </c>
      <c r="G6214" s="414">
        <f t="shared" si="194"/>
        <v>815.3679848662282</v>
      </c>
      <c r="H6214" s="415">
        <f t="shared" si="195"/>
        <v>4.0768399243311411</v>
      </c>
    </row>
    <row r="6215" spans="1:8" ht="15" hidden="1" thickBot="1">
      <c r="A6215" s="409">
        <v>202203</v>
      </c>
      <c r="B6215" s="231" t="s">
        <v>2303</v>
      </c>
      <c r="C6215" s="232" t="s">
        <v>791</v>
      </c>
      <c r="D6215" s="233" t="s">
        <v>339</v>
      </c>
      <c r="E6215" s="234">
        <v>453</v>
      </c>
      <c r="F6215" s="413">
        <v>111.01</v>
      </c>
      <c r="G6215" s="414">
        <f t="shared" si="194"/>
        <v>4.0807134492388073</v>
      </c>
      <c r="H6215" s="415">
        <f t="shared" si="195"/>
        <v>4.0807134492388073</v>
      </c>
    </row>
    <row r="6216" spans="1:8" ht="15" hidden="1" thickBot="1">
      <c r="A6216" s="409">
        <v>202203</v>
      </c>
      <c r="B6216" s="231" t="s">
        <v>2304</v>
      </c>
      <c r="C6216" s="232" t="s">
        <v>791</v>
      </c>
      <c r="D6216" s="233" t="s">
        <v>337</v>
      </c>
      <c r="E6216" s="234">
        <v>80558</v>
      </c>
      <c r="F6216" s="413">
        <v>111.01</v>
      </c>
      <c r="G6216" s="414">
        <f t="shared" si="194"/>
        <v>725.68237095757138</v>
      </c>
      <c r="H6216" s="415">
        <f t="shared" si="195"/>
        <v>3.6284118547878568</v>
      </c>
    </row>
    <row r="6217" spans="1:8" ht="15" hidden="1" thickBot="1">
      <c r="A6217" s="409">
        <v>202203</v>
      </c>
      <c r="B6217" s="231" t="s">
        <v>2305</v>
      </c>
      <c r="C6217" s="232" t="s">
        <v>791</v>
      </c>
      <c r="D6217" s="233" t="s">
        <v>339</v>
      </c>
      <c r="E6217" s="234">
        <v>403</v>
      </c>
      <c r="F6217" s="413">
        <v>111.01</v>
      </c>
      <c r="G6217" s="414">
        <f t="shared" si="194"/>
        <v>3.6303035762543914</v>
      </c>
      <c r="H6217" s="415">
        <f t="shared" si="195"/>
        <v>3.6303035762543914</v>
      </c>
    </row>
    <row r="6218" spans="1:8" ht="15" hidden="1" thickBot="1">
      <c r="A6218" s="409">
        <v>202203</v>
      </c>
      <c r="B6218" s="231" t="s">
        <v>2306</v>
      </c>
      <c r="C6218" s="232" t="s">
        <v>791</v>
      </c>
      <c r="D6218" s="233" t="s">
        <v>337</v>
      </c>
      <c r="E6218" s="234">
        <v>82238</v>
      </c>
      <c r="F6218" s="413">
        <v>111.01</v>
      </c>
      <c r="G6218" s="414">
        <f t="shared" si="194"/>
        <v>740.81614268984777</v>
      </c>
      <c r="H6218" s="415">
        <f t="shared" si="195"/>
        <v>3.7040807134492386</v>
      </c>
    </row>
    <row r="6219" spans="1:8" ht="15" hidden="1" thickBot="1">
      <c r="A6219" s="409">
        <v>202203</v>
      </c>
      <c r="B6219" s="231" t="s">
        <v>2307</v>
      </c>
      <c r="C6219" s="232" t="s">
        <v>791</v>
      </c>
      <c r="D6219" s="233" t="s">
        <v>339</v>
      </c>
      <c r="E6219" s="234">
        <v>411</v>
      </c>
      <c r="F6219" s="413">
        <v>111.01</v>
      </c>
      <c r="G6219" s="414">
        <f t="shared" si="194"/>
        <v>3.7023691559318976</v>
      </c>
      <c r="H6219" s="415">
        <f t="shared" si="195"/>
        <v>3.7023691559318976</v>
      </c>
    </row>
    <row r="6220" spans="1:8" ht="15" hidden="1" thickBot="1">
      <c r="A6220" s="409">
        <v>202203</v>
      </c>
      <c r="B6220" s="231" t="s">
        <v>2308</v>
      </c>
      <c r="C6220" s="232" t="s">
        <v>791</v>
      </c>
      <c r="D6220" s="233" t="s">
        <v>339</v>
      </c>
      <c r="E6220" s="234">
        <v>337</v>
      </c>
      <c r="F6220" s="413">
        <v>111.01</v>
      </c>
      <c r="G6220" s="414">
        <f t="shared" si="194"/>
        <v>3.0357625439149625</v>
      </c>
      <c r="H6220" s="415">
        <f t="shared" si="195"/>
        <v>3.0357625439149625</v>
      </c>
    </row>
    <row r="6221" spans="1:8" ht="15" hidden="1" thickBot="1">
      <c r="A6221" s="409">
        <v>202203</v>
      </c>
      <c r="B6221" s="231" t="s">
        <v>2309</v>
      </c>
      <c r="C6221" s="232" t="s">
        <v>791</v>
      </c>
      <c r="D6221" s="233" t="s">
        <v>337</v>
      </c>
      <c r="E6221" s="234">
        <v>90898</v>
      </c>
      <c r="F6221" s="413">
        <v>111.01</v>
      </c>
      <c r="G6221" s="414">
        <f t="shared" si="194"/>
        <v>818.8271326907485</v>
      </c>
      <c r="H6221" s="415">
        <f t="shared" si="195"/>
        <v>4.0941356634537422</v>
      </c>
    </row>
    <row r="6222" spans="1:8" ht="15" hidden="1" thickBot="1">
      <c r="A6222" s="409">
        <v>202203</v>
      </c>
      <c r="B6222" s="231" t="s">
        <v>2310</v>
      </c>
      <c r="C6222" s="232" t="s">
        <v>791</v>
      </c>
      <c r="D6222" s="233" t="s">
        <v>337</v>
      </c>
      <c r="E6222" s="234">
        <v>44631</v>
      </c>
      <c r="F6222" s="413">
        <v>111.01</v>
      </c>
      <c r="G6222" s="414">
        <f t="shared" si="194"/>
        <v>402.04486082334921</v>
      </c>
      <c r="H6222" s="415">
        <f t="shared" si="195"/>
        <v>2.010224304116746</v>
      </c>
    </row>
    <row r="6223" spans="1:8" ht="15" hidden="1" thickBot="1">
      <c r="A6223" s="409">
        <v>202203</v>
      </c>
      <c r="B6223" s="231" t="s">
        <v>2311</v>
      </c>
      <c r="C6223" s="232" t="s">
        <v>791</v>
      </c>
      <c r="D6223" s="233" t="s">
        <v>339</v>
      </c>
      <c r="E6223" s="234">
        <v>223</v>
      </c>
      <c r="F6223" s="413">
        <v>111.01</v>
      </c>
      <c r="G6223" s="414">
        <f t="shared" si="194"/>
        <v>2.0088280335104947</v>
      </c>
      <c r="H6223" s="415">
        <f t="shared" si="195"/>
        <v>2.0088280335104947</v>
      </c>
    </row>
    <row r="6224" spans="1:8" ht="15" hidden="1" thickBot="1">
      <c r="A6224" s="409">
        <v>202203</v>
      </c>
      <c r="B6224" s="231" t="s">
        <v>2312</v>
      </c>
      <c r="C6224" s="232" t="s">
        <v>791</v>
      </c>
      <c r="D6224" s="233" t="s">
        <v>337</v>
      </c>
      <c r="E6224" s="234">
        <v>79336</v>
      </c>
      <c r="F6224" s="413">
        <v>111.01</v>
      </c>
      <c r="G6224" s="414">
        <f t="shared" si="194"/>
        <v>714.67435366183224</v>
      </c>
      <c r="H6224" s="415">
        <f t="shared" si="195"/>
        <v>3.573371768309161</v>
      </c>
    </row>
    <row r="6225" spans="1:8" ht="15" hidden="1" thickBot="1">
      <c r="A6225" s="409">
        <v>202203</v>
      </c>
      <c r="B6225" s="231" t="s">
        <v>2313</v>
      </c>
      <c r="C6225" s="232" t="s">
        <v>791</v>
      </c>
      <c r="D6225" s="233" t="s">
        <v>339</v>
      </c>
      <c r="E6225" s="234">
        <v>397</v>
      </c>
      <c r="F6225" s="413">
        <v>111.01</v>
      </c>
      <c r="G6225" s="414">
        <f t="shared" si="194"/>
        <v>3.5762543914962612</v>
      </c>
      <c r="H6225" s="415">
        <f t="shared" si="195"/>
        <v>3.5762543914962612</v>
      </c>
    </row>
    <row r="6226" spans="1:8" ht="15" hidden="1" thickBot="1">
      <c r="A6226" s="409">
        <v>202203</v>
      </c>
      <c r="B6226" s="231" t="s">
        <v>2314</v>
      </c>
      <c r="C6226" s="232" t="s">
        <v>791</v>
      </c>
      <c r="D6226" s="233" t="s">
        <v>337</v>
      </c>
      <c r="E6226" s="234">
        <v>106409</v>
      </c>
      <c r="F6226" s="413">
        <v>111.01</v>
      </c>
      <c r="G6226" s="414">
        <f t="shared" si="194"/>
        <v>958.553283487974</v>
      </c>
      <c r="H6226" s="415">
        <f t="shared" si="195"/>
        <v>4.7927664174398696</v>
      </c>
    </row>
    <row r="6227" spans="1:8" ht="15" hidden="1" thickBot="1">
      <c r="A6227" s="409">
        <v>202203</v>
      </c>
      <c r="B6227" s="231" t="s">
        <v>2315</v>
      </c>
      <c r="C6227" s="232" t="s">
        <v>791</v>
      </c>
      <c r="D6227" s="233" t="s">
        <v>337</v>
      </c>
      <c r="E6227" s="234">
        <v>106409</v>
      </c>
      <c r="F6227" s="413">
        <v>111.01</v>
      </c>
      <c r="G6227" s="414">
        <f t="shared" si="194"/>
        <v>958.553283487974</v>
      </c>
      <c r="H6227" s="415">
        <f t="shared" si="195"/>
        <v>4.7927664174398696</v>
      </c>
    </row>
    <row r="6228" spans="1:8" ht="15" hidden="1" thickBot="1">
      <c r="A6228" s="409">
        <v>202203</v>
      </c>
      <c r="B6228" s="231" t="s">
        <v>2316</v>
      </c>
      <c r="C6228" s="232" t="s">
        <v>791</v>
      </c>
      <c r="D6228" s="233" t="s">
        <v>337</v>
      </c>
      <c r="E6228" s="234">
        <v>47004</v>
      </c>
      <c r="F6228" s="413">
        <v>111.01</v>
      </c>
      <c r="G6228" s="414">
        <f t="shared" si="194"/>
        <v>423.4213133951896</v>
      </c>
      <c r="H6228" s="415">
        <f t="shared" si="195"/>
        <v>2.1171065669759481</v>
      </c>
    </row>
    <row r="6229" spans="1:8" ht="15" hidden="1" thickBot="1">
      <c r="A6229" s="409">
        <v>202203</v>
      </c>
      <c r="B6229" s="231" t="s">
        <v>2317</v>
      </c>
      <c r="C6229" s="232" t="s">
        <v>791</v>
      </c>
      <c r="D6229" s="233" t="s">
        <v>337</v>
      </c>
      <c r="E6229" s="234">
        <v>62932</v>
      </c>
      <c r="F6229" s="413">
        <v>111.01</v>
      </c>
      <c r="G6229" s="414">
        <f t="shared" si="194"/>
        <v>566.90388253310505</v>
      </c>
      <c r="H6229" s="415">
        <f t="shared" si="195"/>
        <v>2.8345194126655251</v>
      </c>
    </row>
    <row r="6230" spans="1:8" ht="15" hidden="1" thickBot="1">
      <c r="A6230" s="409">
        <v>202203</v>
      </c>
      <c r="B6230" s="231" t="s">
        <v>2318</v>
      </c>
      <c r="C6230" s="232" t="s">
        <v>791</v>
      </c>
      <c r="D6230" s="233" t="s">
        <v>337</v>
      </c>
      <c r="E6230" s="234">
        <v>75758</v>
      </c>
      <c r="F6230" s="413">
        <v>111.01</v>
      </c>
      <c r="G6230" s="414">
        <f t="shared" si="194"/>
        <v>682.44302315106745</v>
      </c>
      <c r="H6230" s="415">
        <f t="shared" si="195"/>
        <v>3.4122151157553371</v>
      </c>
    </row>
    <row r="6231" spans="1:8" ht="15" hidden="1" thickBot="1">
      <c r="A6231" s="409">
        <v>202203</v>
      </c>
      <c r="B6231" s="231" t="s">
        <v>2319</v>
      </c>
      <c r="C6231" s="232" t="s">
        <v>791</v>
      </c>
      <c r="D6231" s="233" t="s">
        <v>337</v>
      </c>
      <c r="E6231" s="234">
        <v>9362</v>
      </c>
      <c r="F6231" s="413">
        <v>111.01</v>
      </c>
      <c r="G6231" s="414">
        <f t="shared" si="194"/>
        <v>84.334744617602013</v>
      </c>
      <c r="H6231" s="415">
        <f t="shared" si="195"/>
        <v>0.42167372308801004</v>
      </c>
    </row>
    <row r="6232" spans="1:8" ht="15" hidden="1" thickBot="1">
      <c r="A6232" s="409">
        <v>202203</v>
      </c>
      <c r="B6232" s="231" t="s">
        <v>2320</v>
      </c>
      <c r="C6232" s="232" t="s">
        <v>791</v>
      </c>
      <c r="D6232" s="233" t="s">
        <v>337</v>
      </c>
      <c r="E6232" s="234">
        <v>106539</v>
      </c>
      <c r="F6232" s="413">
        <v>111.01</v>
      </c>
      <c r="G6232" s="414">
        <f t="shared" si="194"/>
        <v>959.72434915773351</v>
      </c>
      <c r="H6232" s="415">
        <f t="shared" si="195"/>
        <v>4.798621745788668</v>
      </c>
    </row>
    <row r="6233" spans="1:8" ht="15" hidden="1" thickBot="1">
      <c r="A6233" s="409">
        <v>202203</v>
      </c>
      <c r="B6233" s="231" t="s">
        <v>2321</v>
      </c>
      <c r="C6233" s="232" t="s">
        <v>791</v>
      </c>
      <c r="D6233" s="233" t="s">
        <v>337</v>
      </c>
      <c r="E6233" s="234">
        <v>67512</v>
      </c>
      <c r="F6233" s="413">
        <v>111.01</v>
      </c>
      <c r="G6233" s="414">
        <f t="shared" si="194"/>
        <v>608.16142689847754</v>
      </c>
      <c r="H6233" s="415">
        <f t="shared" si="195"/>
        <v>3.0408071344923879</v>
      </c>
    </row>
    <row r="6234" spans="1:8" ht="15" hidden="1" thickBot="1">
      <c r="A6234" s="409">
        <v>202203</v>
      </c>
      <c r="B6234" s="196" t="s">
        <v>2322</v>
      </c>
      <c r="C6234" s="197" t="s">
        <v>791</v>
      </c>
      <c r="D6234" s="198" t="s">
        <v>337</v>
      </c>
      <c r="E6234" s="420">
        <v>53636</v>
      </c>
      <c r="F6234" s="413">
        <v>111.01</v>
      </c>
      <c r="G6234" s="414">
        <f t="shared" si="194"/>
        <v>483.16367894784253</v>
      </c>
      <c r="H6234" s="415">
        <f t="shared" si="195"/>
        <v>2.4158183947392127</v>
      </c>
    </row>
    <row r="6235" spans="1:8" ht="15" hidden="1" thickBot="1">
      <c r="A6235" s="409">
        <v>202203</v>
      </c>
      <c r="B6235" s="196" t="s">
        <v>2323</v>
      </c>
      <c r="C6235" s="197" t="s">
        <v>791</v>
      </c>
      <c r="D6235" s="198" t="s">
        <v>337</v>
      </c>
      <c r="E6235" s="420">
        <v>47609</v>
      </c>
      <c r="F6235" s="413">
        <v>111.01</v>
      </c>
      <c r="G6235" s="414">
        <f t="shared" si="194"/>
        <v>428.87127285830104</v>
      </c>
      <c r="H6235" s="415">
        <f t="shared" si="195"/>
        <v>2.1443563642915051</v>
      </c>
    </row>
    <row r="6236" spans="1:8" ht="15" hidden="1" thickBot="1">
      <c r="A6236" s="409">
        <v>202203</v>
      </c>
      <c r="B6236" s="196" t="s">
        <v>2324</v>
      </c>
      <c r="C6236" s="197" t="s">
        <v>791</v>
      </c>
      <c r="D6236" s="198" t="s">
        <v>337</v>
      </c>
      <c r="E6236" s="420">
        <v>87485</v>
      </c>
      <c r="F6236" s="413">
        <v>111.01</v>
      </c>
      <c r="G6236" s="414">
        <f t="shared" si="194"/>
        <v>788.08215476083228</v>
      </c>
      <c r="H6236" s="415">
        <f t="shared" si="195"/>
        <v>3.9404107738041616</v>
      </c>
    </row>
    <row r="6237" spans="1:8" ht="15" hidden="1" thickBot="1">
      <c r="A6237" s="409">
        <v>202203</v>
      </c>
      <c r="B6237" s="196" t="s">
        <v>2325</v>
      </c>
      <c r="C6237" s="197" t="s">
        <v>791</v>
      </c>
      <c r="D6237" s="198" t="s">
        <v>339</v>
      </c>
      <c r="E6237" s="420">
        <v>437</v>
      </c>
      <c r="F6237" s="413">
        <v>111.01</v>
      </c>
      <c r="G6237" s="414">
        <f t="shared" si="194"/>
        <v>3.9365822898837939</v>
      </c>
      <c r="H6237" s="415">
        <f t="shared" si="195"/>
        <v>3.9365822898837939</v>
      </c>
    </row>
    <row r="6238" spans="1:8" ht="15" hidden="1" thickBot="1">
      <c r="A6238" s="409">
        <v>202203</v>
      </c>
      <c r="B6238" s="196" t="s">
        <v>2326</v>
      </c>
      <c r="C6238" s="197" t="s">
        <v>791</v>
      </c>
      <c r="D6238" s="198" t="s">
        <v>337</v>
      </c>
      <c r="E6238" s="420">
        <v>87485</v>
      </c>
      <c r="F6238" s="413">
        <v>111.01</v>
      </c>
      <c r="G6238" s="414">
        <f t="shared" si="194"/>
        <v>788.08215476083228</v>
      </c>
      <c r="H6238" s="415">
        <f t="shared" si="195"/>
        <v>3.9404107738041616</v>
      </c>
    </row>
    <row r="6239" spans="1:8" ht="15" hidden="1" thickBot="1">
      <c r="A6239" s="409">
        <v>202203</v>
      </c>
      <c r="B6239" s="196" t="s">
        <v>2327</v>
      </c>
      <c r="C6239" s="197" t="s">
        <v>791</v>
      </c>
      <c r="D6239" s="198" t="s">
        <v>339</v>
      </c>
      <c r="E6239" s="420">
        <v>437</v>
      </c>
      <c r="F6239" s="413">
        <v>111.01</v>
      </c>
      <c r="G6239" s="414">
        <f t="shared" si="194"/>
        <v>3.9365822898837939</v>
      </c>
      <c r="H6239" s="415">
        <f t="shared" si="195"/>
        <v>3.9365822898837939</v>
      </c>
    </row>
    <row r="6240" spans="1:8" ht="15" hidden="1" thickBot="1">
      <c r="A6240" s="409">
        <v>202203</v>
      </c>
      <c r="B6240" s="196" t="s">
        <v>2328</v>
      </c>
      <c r="C6240" s="197" t="s">
        <v>791</v>
      </c>
      <c r="D6240" s="198" t="s">
        <v>337</v>
      </c>
      <c r="E6240" s="420">
        <v>63253</v>
      </c>
      <c r="F6240" s="413">
        <v>111.01</v>
      </c>
      <c r="G6240" s="414">
        <f t="shared" si="194"/>
        <v>569.79551391766506</v>
      </c>
      <c r="H6240" s="415">
        <f t="shared" si="195"/>
        <v>2.8489775695883255</v>
      </c>
    </row>
    <row r="6241" spans="1:8" ht="15" hidden="1" thickBot="1">
      <c r="A6241" s="409">
        <v>202203</v>
      </c>
      <c r="B6241" s="196" t="s">
        <v>2329</v>
      </c>
      <c r="C6241" s="197" t="s">
        <v>791</v>
      </c>
      <c r="D6241" s="198" t="s">
        <v>339</v>
      </c>
      <c r="E6241" s="420">
        <v>337</v>
      </c>
      <c r="F6241" s="413">
        <v>111.01</v>
      </c>
      <c r="G6241" s="414">
        <f t="shared" si="194"/>
        <v>3.0357625439149625</v>
      </c>
      <c r="H6241" s="415">
        <f t="shared" si="195"/>
        <v>3.0357625439149625</v>
      </c>
    </row>
    <row r="6242" spans="1:8" ht="15" hidden="1" thickBot="1">
      <c r="A6242" s="409">
        <v>202203</v>
      </c>
      <c r="B6242" s="196" t="s">
        <v>2330</v>
      </c>
      <c r="C6242" s="197" t="s">
        <v>791</v>
      </c>
      <c r="D6242" s="198" t="s">
        <v>337</v>
      </c>
      <c r="E6242" s="420">
        <v>59559</v>
      </c>
      <c r="F6242" s="413">
        <v>111.01</v>
      </c>
      <c r="G6242" s="414">
        <f t="shared" si="194"/>
        <v>536.51923250157643</v>
      </c>
      <c r="H6242" s="415">
        <f t="shared" si="195"/>
        <v>2.682596162507882</v>
      </c>
    </row>
    <row r="6243" spans="1:8" ht="15" hidden="1" thickBot="1">
      <c r="A6243" s="409">
        <v>202203</v>
      </c>
      <c r="B6243" s="196" t="s">
        <v>2331</v>
      </c>
      <c r="C6243" s="197" t="s">
        <v>791</v>
      </c>
      <c r="D6243" s="198" t="s">
        <v>337</v>
      </c>
      <c r="E6243" s="420">
        <v>63253</v>
      </c>
      <c r="F6243" s="413">
        <v>111.01</v>
      </c>
      <c r="G6243" s="414">
        <f t="shared" si="194"/>
        <v>569.79551391766506</v>
      </c>
      <c r="H6243" s="415">
        <f t="shared" si="195"/>
        <v>2.8489775695883255</v>
      </c>
    </row>
    <row r="6244" spans="1:8" ht="15" hidden="1" thickBot="1">
      <c r="A6244" s="409">
        <v>202203</v>
      </c>
      <c r="B6244" s="196" t="s">
        <v>2332</v>
      </c>
      <c r="C6244" s="197" t="s">
        <v>791</v>
      </c>
      <c r="D6244" s="198" t="s">
        <v>339</v>
      </c>
      <c r="E6244" s="420">
        <v>316</v>
      </c>
      <c r="F6244" s="413">
        <v>111.01</v>
      </c>
      <c r="G6244" s="414">
        <f t="shared" si="194"/>
        <v>2.8465903972615076</v>
      </c>
      <c r="H6244" s="415">
        <f t="shared" si="195"/>
        <v>2.8465903972615076</v>
      </c>
    </row>
    <row r="6245" spans="1:8" ht="15" hidden="1" thickBot="1">
      <c r="A6245" s="409">
        <v>202203</v>
      </c>
      <c r="B6245" s="196" t="s">
        <v>2333</v>
      </c>
      <c r="C6245" s="197" t="s">
        <v>791</v>
      </c>
      <c r="D6245" s="198" t="s">
        <v>337</v>
      </c>
      <c r="E6245" s="420">
        <v>68198</v>
      </c>
      <c r="F6245" s="413">
        <v>111.01</v>
      </c>
      <c r="G6245" s="414">
        <f t="shared" si="194"/>
        <v>614.34105035582377</v>
      </c>
      <c r="H6245" s="415">
        <f t="shared" si="195"/>
        <v>3.071705251779119</v>
      </c>
    </row>
    <row r="6246" spans="1:8" ht="15" hidden="1" thickBot="1">
      <c r="A6246" s="409">
        <v>202203</v>
      </c>
      <c r="B6246" s="196" t="s">
        <v>2334</v>
      </c>
      <c r="C6246" s="197" t="s">
        <v>791</v>
      </c>
      <c r="D6246" s="198" t="s">
        <v>337</v>
      </c>
      <c r="E6246" s="420">
        <v>63253</v>
      </c>
      <c r="F6246" s="413">
        <v>111.01</v>
      </c>
      <c r="G6246" s="414">
        <f t="shared" si="194"/>
        <v>569.79551391766506</v>
      </c>
      <c r="H6246" s="415">
        <f t="shared" si="195"/>
        <v>2.8489775695883255</v>
      </c>
    </row>
    <row r="6247" spans="1:8" ht="15" hidden="1" thickBot="1">
      <c r="A6247" s="409">
        <v>202203</v>
      </c>
      <c r="B6247" s="196" t="s">
        <v>2335</v>
      </c>
      <c r="C6247" s="197" t="s">
        <v>791</v>
      </c>
      <c r="D6247" s="198" t="s">
        <v>337</v>
      </c>
      <c r="E6247" s="420">
        <v>66444</v>
      </c>
      <c r="F6247" s="413">
        <v>111.01</v>
      </c>
      <c r="G6247" s="414">
        <f t="shared" si="194"/>
        <v>598.54067201153043</v>
      </c>
      <c r="H6247" s="415">
        <f t="shared" si="195"/>
        <v>2.9927033600576523</v>
      </c>
    </row>
    <row r="6248" spans="1:8" ht="15" hidden="1" thickBot="1">
      <c r="A6248" s="409">
        <v>202203</v>
      </c>
      <c r="B6248" s="196" t="s">
        <v>2336</v>
      </c>
      <c r="C6248" s="197" t="s">
        <v>791</v>
      </c>
      <c r="D6248" s="198" t="s">
        <v>337</v>
      </c>
      <c r="E6248" s="420">
        <v>85925</v>
      </c>
      <c r="F6248" s="413">
        <v>111.01</v>
      </c>
      <c r="G6248" s="414">
        <f t="shared" si="194"/>
        <v>774.02936672371857</v>
      </c>
      <c r="H6248" s="415">
        <f t="shared" si="195"/>
        <v>3.8701468336185929</v>
      </c>
    </row>
    <row r="6249" spans="1:8" ht="15" hidden="1" thickBot="1">
      <c r="A6249" s="409">
        <v>202203</v>
      </c>
      <c r="B6249" s="196" t="s">
        <v>2337</v>
      </c>
      <c r="C6249" s="197" t="s">
        <v>791</v>
      </c>
      <c r="D6249" s="198" t="s">
        <v>337</v>
      </c>
      <c r="E6249" s="420">
        <v>15569</v>
      </c>
      <c r="F6249" s="413">
        <v>111.01</v>
      </c>
      <c r="G6249" s="414">
        <f t="shared" si="194"/>
        <v>140.24862624988739</v>
      </c>
      <c r="H6249" s="415">
        <f t="shared" si="195"/>
        <v>0.70124313124943694</v>
      </c>
    </row>
    <row r="6250" spans="1:8" ht="15" hidden="1" thickBot="1">
      <c r="A6250" s="409">
        <v>202203</v>
      </c>
      <c r="B6250" s="196" t="s">
        <v>2338</v>
      </c>
      <c r="C6250" s="197" t="s">
        <v>791</v>
      </c>
      <c r="D6250" s="198" t="s">
        <v>337</v>
      </c>
      <c r="E6250" s="420">
        <v>67512</v>
      </c>
      <c r="F6250" s="413">
        <v>111.01</v>
      </c>
      <c r="G6250" s="414">
        <f t="shared" si="194"/>
        <v>608.16142689847754</v>
      </c>
      <c r="H6250" s="415">
        <f t="shared" si="195"/>
        <v>3.0408071344923879</v>
      </c>
    </row>
    <row r="6251" spans="1:8" ht="15" hidden="1" thickBot="1">
      <c r="A6251" s="409">
        <v>202203</v>
      </c>
      <c r="B6251" s="196" t="s">
        <v>2339</v>
      </c>
      <c r="C6251" s="197" t="s">
        <v>791</v>
      </c>
      <c r="D6251" s="198" t="s">
        <v>337</v>
      </c>
      <c r="E6251" s="420">
        <v>60206</v>
      </c>
      <c r="F6251" s="413">
        <v>111.01</v>
      </c>
      <c r="G6251" s="414">
        <f t="shared" si="194"/>
        <v>542.34753625799476</v>
      </c>
      <c r="H6251" s="415">
        <f t="shared" si="195"/>
        <v>2.7117376812899736</v>
      </c>
    </row>
    <row r="6252" spans="1:8" ht="15" hidden="1" thickBot="1">
      <c r="A6252" s="409">
        <v>202203</v>
      </c>
      <c r="B6252" s="196" t="s">
        <v>2340</v>
      </c>
      <c r="C6252" s="197" t="s">
        <v>791</v>
      </c>
      <c r="D6252" s="198" t="s">
        <v>337</v>
      </c>
      <c r="E6252" s="420">
        <v>56983</v>
      </c>
      <c r="F6252" s="413">
        <v>111.01</v>
      </c>
      <c r="G6252" s="414">
        <f t="shared" si="194"/>
        <v>513.31411584541934</v>
      </c>
      <c r="H6252" s="415">
        <f t="shared" si="195"/>
        <v>2.5665705792270965</v>
      </c>
    </row>
    <row r="6253" spans="1:8" ht="15" hidden="1" thickBot="1">
      <c r="A6253" s="409">
        <v>202203</v>
      </c>
      <c r="B6253" s="196" t="s">
        <v>2341</v>
      </c>
      <c r="C6253" s="197" t="s">
        <v>791</v>
      </c>
      <c r="D6253" s="198" t="s">
        <v>337</v>
      </c>
      <c r="E6253" s="420">
        <v>12055</v>
      </c>
      <c r="F6253" s="413">
        <v>111.01</v>
      </c>
      <c r="G6253" s="414">
        <f t="shared" si="194"/>
        <v>108.59382037654265</v>
      </c>
      <c r="H6253" s="415">
        <f t="shared" si="195"/>
        <v>0.5429691018827133</v>
      </c>
    </row>
    <row r="6254" spans="1:8" ht="15" hidden="1" thickBot="1">
      <c r="A6254" s="409">
        <v>202203</v>
      </c>
      <c r="B6254" s="196" t="s">
        <v>2342</v>
      </c>
      <c r="C6254" s="197" t="s">
        <v>791</v>
      </c>
      <c r="D6254" s="198" t="s">
        <v>337</v>
      </c>
      <c r="E6254" s="420">
        <v>56045</v>
      </c>
      <c r="F6254" s="413">
        <v>111.01</v>
      </c>
      <c r="G6254" s="414">
        <f t="shared" si="194"/>
        <v>504.86442662823168</v>
      </c>
      <c r="H6254" s="415">
        <f t="shared" si="195"/>
        <v>2.5243221331411583</v>
      </c>
    </row>
    <row r="6255" spans="1:8" ht="15" hidden="1" thickBot="1">
      <c r="A6255" s="409">
        <v>202203</v>
      </c>
      <c r="B6255" s="196" t="s">
        <v>2343</v>
      </c>
      <c r="C6255" s="197" t="s">
        <v>791</v>
      </c>
      <c r="D6255" s="198" t="s">
        <v>337</v>
      </c>
      <c r="E6255" s="420">
        <v>64424</v>
      </c>
      <c r="F6255" s="413">
        <v>111.01</v>
      </c>
      <c r="G6255" s="414">
        <f t="shared" si="194"/>
        <v>580.34411314296005</v>
      </c>
      <c r="H6255" s="415">
        <f t="shared" si="195"/>
        <v>2.9017205657148004</v>
      </c>
    </row>
    <row r="6256" spans="1:8" ht="15" hidden="1" thickBot="1">
      <c r="A6256" s="409">
        <v>202203</v>
      </c>
      <c r="B6256" s="196" t="s">
        <v>2344</v>
      </c>
      <c r="C6256" s="197" t="s">
        <v>791</v>
      </c>
      <c r="D6256" s="198" t="s">
        <v>339</v>
      </c>
      <c r="E6256" s="420">
        <v>322</v>
      </c>
      <c r="F6256" s="413">
        <v>111.01</v>
      </c>
      <c r="G6256" s="414">
        <f t="shared" si="194"/>
        <v>2.9006395820196378</v>
      </c>
      <c r="H6256" s="415">
        <f t="shared" si="195"/>
        <v>2.9006395820196378</v>
      </c>
    </row>
    <row r="6257" spans="1:8" ht="15" hidden="1" thickBot="1">
      <c r="A6257" s="409">
        <v>202203</v>
      </c>
      <c r="B6257" s="196" t="s">
        <v>2345</v>
      </c>
      <c r="C6257" s="197" t="s">
        <v>791</v>
      </c>
      <c r="D6257" s="198" t="s">
        <v>337</v>
      </c>
      <c r="E6257" s="420">
        <v>96915</v>
      </c>
      <c r="F6257" s="413">
        <v>111.01</v>
      </c>
      <c r="G6257" s="414">
        <f t="shared" si="194"/>
        <v>873.02945680569314</v>
      </c>
      <c r="H6257" s="415">
        <f t="shared" si="195"/>
        <v>4.365147284028466</v>
      </c>
    </row>
    <row r="6258" spans="1:8" ht="15" hidden="1" thickBot="1">
      <c r="A6258" s="409">
        <v>202203</v>
      </c>
      <c r="B6258" s="196" t="s">
        <v>2346</v>
      </c>
      <c r="C6258" s="197" t="s">
        <v>791</v>
      </c>
      <c r="D6258" s="198" t="s">
        <v>339</v>
      </c>
      <c r="E6258" s="420">
        <v>485</v>
      </c>
      <c r="F6258" s="413">
        <v>111.01</v>
      </c>
      <c r="G6258" s="414">
        <f t="shared" si="194"/>
        <v>4.3689757679488332</v>
      </c>
      <c r="H6258" s="415">
        <f t="shared" si="195"/>
        <v>4.3689757679488332</v>
      </c>
    </row>
    <row r="6259" spans="1:8" ht="15" hidden="1" thickBot="1">
      <c r="A6259" s="409">
        <v>202203</v>
      </c>
      <c r="B6259" s="196" t="s">
        <v>2347</v>
      </c>
      <c r="C6259" s="197" t="s">
        <v>791</v>
      </c>
      <c r="D6259" s="198" t="s">
        <v>337</v>
      </c>
      <c r="E6259" s="420">
        <v>72983</v>
      </c>
      <c r="F6259" s="413">
        <v>111.01</v>
      </c>
      <c r="G6259" s="414">
        <f t="shared" si="194"/>
        <v>657.44527520043232</v>
      </c>
      <c r="H6259" s="415">
        <f t="shared" si="195"/>
        <v>3.2872263760021614</v>
      </c>
    </row>
    <row r="6260" spans="1:8" ht="15" hidden="1" thickBot="1">
      <c r="A6260" s="409">
        <v>202203</v>
      </c>
      <c r="B6260" s="196" t="s">
        <v>2348</v>
      </c>
      <c r="C6260" s="197" t="s">
        <v>791</v>
      </c>
      <c r="D6260" s="198" t="s">
        <v>337</v>
      </c>
      <c r="E6260" s="420">
        <v>66036</v>
      </c>
      <c r="F6260" s="413">
        <v>111.01</v>
      </c>
      <c r="G6260" s="414">
        <f t="shared" si="194"/>
        <v>594.86532744797762</v>
      </c>
      <c r="H6260" s="415">
        <f t="shared" si="195"/>
        <v>2.974326637239888</v>
      </c>
    </row>
    <row r="6261" spans="1:8" ht="15" hidden="1" thickBot="1">
      <c r="A6261" s="409">
        <v>202203</v>
      </c>
      <c r="B6261" s="196" t="s">
        <v>2349</v>
      </c>
      <c r="C6261" s="197" t="s">
        <v>791</v>
      </c>
      <c r="D6261" s="198" t="s">
        <v>337</v>
      </c>
      <c r="E6261" s="420">
        <v>74578</v>
      </c>
      <c r="F6261" s="413">
        <v>111.01</v>
      </c>
      <c r="G6261" s="414">
        <f t="shared" si="194"/>
        <v>671.81335014863521</v>
      </c>
      <c r="H6261" s="415">
        <f t="shared" si="195"/>
        <v>3.359066750743176</v>
      </c>
    </row>
    <row r="6262" spans="1:8" ht="15" hidden="1" thickBot="1">
      <c r="A6262" s="409">
        <v>202203</v>
      </c>
      <c r="B6262" s="196" t="s">
        <v>2350</v>
      </c>
      <c r="C6262" s="197" t="s">
        <v>791</v>
      </c>
      <c r="D6262" s="198" t="s">
        <v>337</v>
      </c>
      <c r="E6262" s="420">
        <v>33556</v>
      </c>
      <c r="F6262" s="413">
        <v>111.01</v>
      </c>
      <c r="G6262" s="414">
        <f t="shared" si="194"/>
        <v>302.27907395730114</v>
      </c>
      <c r="H6262" s="415">
        <f t="shared" si="195"/>
        <v>1.5113953697865057</v>
      </c>
    </row>
    <row r="6263" spans="1:8" ht="15" hidden="1" thickBot="1">
      <c r="A6263" s="409">
        <v>202203</v>
      </c>
      <c r="B6263" s="196" t="s">
        <v>2351</v>
      </c>
      <c r="C6263" s="197" t="s">
        <v>791</v>
      </c>
      <c r="D6263" s="198" t="s">
        <v>339</v>
      </c>
      <c r="E6263" s="420">
        <v>168</v>
      </c>
      <c r="F6263" s="413">
        <v>111.01</v>
      </c>
      <c r="G6263" s="414">
        <f t="shared" si="194"/>
        <v>1.5133771732276371</v>
      </c>
      <c r="H6263" s="415">
        <f t="shared" si="195"/>
        <v>1.5133771732276371</v>
      </c>
    </row>
    <row r="6264" spans="1:8" ht="15" hidden="1" thickBot="1">
      <c r="A6264" s="409">
        <v>202203</v>
      </c>
      <c r="B6264" s="196" t="s">
        <v>2352</v>
      </c>
      <c r="C6264" s="197" t="s">
        <v>791</v>
      </c>
      <c r="D6264" s="198" t="s">
        <v>337</v>
      </c>
      <c r="E6264" s="420">
        <v>80249</v>
      </c>
      <c r="F6264" s="413">
        <v>111.01</v>
      </c>
      <c r="G6264" s="414">
        <f t="shared" si="194"/>
        <v>722.89883794252762</v>
      </c>
      <c r="H6264" s="415">
        <f t="shared" si="195"/>
        <v>3.6144941897126381</v>
      </c>
    </row>
    <row r="6265" spans="1:8" ht="15" hidden="1" thickBot="1">
      <c r="A6265" s="409">
        <v>202203</v>
      </c>
      <c r="B6265" s="196" t="s">
        <v>2353</v>
      </c>
      <c r="C6265" s="197" t="s">
        <v>791</v>
      </c>
      <c r="D6265" s="198" t="s">
        <v>339</v>
      </c>
      <c r="E6265" s="420">
        <v>401</v>
      </c>
      <c r="F6265" s="413">
        <v>111.01</v>
      </c>
      <c r="G6265" s="414">
        <f t="shared" si="194"/>
        <v>3.6122871813350148</v>
      </c>
      <c r="H6265" s="415">
        <f t="shared" si="195"/>
        <v>3.6122871813350148</v>
      </c>
    </row>
    <row r="6266" spans="1:8" ht="15" hidden="1" thickBot="1">
      <c r="A6266" s="409">
        <v>202203</v>
      </c>
      <c r="B6266" s="196" t="s">
        <v>2354</v>
      </c>
      <c r="C6266" s="197" t="s">
        <v>791</v>
      </c>
      <c r="D6266" s="198" t="s">
        <v>337</v>
      </c>
      <c r="E6266" s="420">
        <v>72206</v>
      </c>
      <c r="F6266" s="413">
        <v>111.01</v>
      </c>
      <c r="G6266" s="414">
        <f t="shared" si="194"/>
        <v>650.44590577425458</v>
      </c>
      <c r="H6266" s="415">
        <f t="shared" si="195"/>
        <v>3.2522295288712728</v>
      </c>
    </row>
    <row r="6267" spans="1:8" ht="15" hidden="1" thickBot="1">
      <c r="A6267" s="409">
        <v>202203</v>
      </c>
      <c r="B6267" s="196" t="s">
        <v>2595</v>
      </c>
      <c r="C6267" s="197" t="s">
        <v>791</v>
      </c>
      <c r="D6267" s="198" t="s">
        <v>337</v>
      </c>
      <c r="E6267" s="420">
        <v>96228</v>
      </c>
      <c r="F6267" s="413">
        <v>111.01</v>
      </c>
      <c r="G6267" s="414">
        <f t="shared" si="194"/>
        <v>866.84082515088721</v>
      </c>
      <c r="H6267" s="415">
        <f t="shared" si="195"/>
        <v>4.3342041257544359</v>
      </c>
    </row>
    <row r="6268" spans="1:8" ht="15" hidden="1" thickBot="1">
      <c r="A6268" s="409">
        <v>202203</v>
      </c>
      <c r="B6268" s="196" t="s">
        <v>2596</v>
      </c>
      <c r="C6268" s="197" t="s">
        <v>791</v>
      </c>
      <c r="D6268" s="198" t="s">
        <v>339</v>
      </c>
      <c r="E6268" s="420">
        <v>481</v>
      </c>
      <c r="F6268" s="413">
        <v>111.01</v>
      </c>
      <c r="G6268" s="414">
        <f t="shared" si="194"/>
        <v>4.3329429781100801</v>
      </c>
      <c r="H6268" s="415">
        <f t="shared" si="195"/>
        <v>4.3329429781100801</v>
      </c>
    </row>
    <row r="6269" spans="1:8" ht="15" hidden="1" thickBot="1">
      <c r="A6269" s="409">
        <v>202203</v>
      </c>
      <c r="B6269" s="196" t="s">
        <v>2355</v>
      </c>
      <c r="C6269" s="197" t="s">
        <v>791</v>
      </c>
      <c r="D6269" s="198" t="s">
        <v>337</v>
      </c>
      <c r="E6269" s="420">
        <v>73572</v>
      </c>
      <c r="F6269" s="413">
        <v>111.01</v>
      </c>
      <c r="G6269" s="414">
        <f t="shared" si="194"/>
        <v>662.75110350418879</v>
      </c>
      <c r="H6269" s="415">
        <f t="shared" si="195"/>
        <v>3.3137555175209439</v>
      </c>
    </row>
    <row r="6270" spans="1:8" ht="15" hidden="1" thickBot="1">
      <c r="A6270" s="409">
        <v>202203</v>
      </c>
      <c r="B6270" s="196" t="s">
        <v>2356</v>
      </c>
      <c r="C6270" s="197" t="s">
        <v>791</v>
      </c>
      <c r="D6270" s="198" t="s">
        <v>339</v>
      </c>
      <c r="E6270" s="420">
        <v>368</v>
      </c>
      <c r="F6270" s="413">
        <v>111.01</v>
      </c>
      <c r="G6270" s="414">
        <f t="shared" si="194"/>
        <v>3.3150166651653001</v>
      </c>
      <c r="H6270" s="415">
        <f t="shared" si="195"/>
        <v>3.3150166651653001</v>
      </c>
    </row>
    <row r="6271" spans="1:8" ht="15" hidden="1" thickBot="1">
      <c r="A6271" s="409">
        <v>202203</v>
      </c>
      <c r="B6271" s="196" t="s">
        <v>2357</v>
      </c>
      <c r="C6271" s="197" t="s">
        <v>791</v>
      </c>
      <c r="D6271" s="198" t="s">
        <v>337</v>
      </c>
      <c r="E6271" s="420">
        <v>92443</v>
      </c>
      <c r="F6271" s="413">
        <v>111.01</v>
      </c>
      <c r="G6271" s="414">
        <f t="shared" si="194"/>
        <v>832.74479776596695</v>
      </c>
      <c r="H6271" s="415">
        <f t="shared" si="195"/>
        <v>4.163723988829835</v>
      </c>
    </row>
    <row r="6272" spans="1:8" ht="15" hidden="1" thickBot="1">
      <c r="A6272" s="409">
        <v>202203</v>
      </c>
      <c r="B6272" s="196" t="s">
        <v>2358</v>
      </c>
      <c r="C6272" s="197" t="s">
        <v>791</v>
      </c>
      <c r="D6272" s="198" t="s">
        <v>337</v>
      </c>
      <c r="E6272" s="420">
        <v>92443</v>
      </c>
      <c r="F6272" s="413">
        <v>111.01</v>
      </c>
      <c r="G6272" s="414">
        <f t="shared" si="194"/>
        <v>832.74479776596695</v>
      </c>
      <c r="H6272" s="415">
        <f t="shared" si="195"/>
        <v>4.163723988829835</v>
      </c>
    </row>
    <row r="6273" spans="1:8" ht="15" hidden="1" thickBot="1">
      <c r="A6273" s="409">
        <v>202203</v>
      </c>
      <c r="B6273" s="196" t="s">
        <v>2359</v>
      </c>
      <c r="C6273" s="197" t="s">
        <v>791</v>
      </c>
      <c r="D6273" s="198" t="s">
        <v>337</v>
      </c>
      <c r="E6273" s="420">
        <v>92443</v>
      </c>
      <c r="F6273" s="413">
        <v>111.01</v>
      </c>
      <c r="G6273" s="414">
        <f t="shared" si="194"/>
        <v>832.74479776596695</v>
      </c>
      <c r="H6273" s="415">
        <f t="shared" si="195"/>
        <v>4.163723988829835</v>
      </c>
    </row>
    <row r="6274" spans="1:8" ht="15" hidden="1" thickBot="1">
      <c r="A6274" s="409">
        <v>202203</v>
      </c>
      <c r="B6274" s="196" t="s">
        <v>2360</v>
      </c>
      <c r="C6274" s="197" t="s">
        <v>791</v>
      </c>
      <c r="D6274" s="198" t="s">
        <v>337</v>
      </c>
      <c r="E6274" s="420">
        <v>92461</v>
      </c>
      <c r="F6274" s="413">
        <v>111.01</v>
      </c>
      <c r="G6274" s="414">
        <f t="shared" ref="G6274:G6337" si="196">+E6274/F6274</f>
        <v>832.90694532024133</v>
      </c>
      <c r="H6274" s="415">
        <f t="shared" ref="H6274:H6337" si="197">IF(D6274="TB",G6274/200,IF(D6274="LT",G6274,"VER"))</f>
        <v>4.1645347266012065</v>
      </c>
    </row>
    <row r="6275" spans="1:8" ht="15" hidden="1" thickBot="1">
      <c r="A6275" s="409">
        <v>202203</v>
      </c>
      <c r="B6275" s="196" t="s">
        <v>2361</v>
      </c>
      <c r="C6275" s="197" t="s">
        <v>791</v>
      </c>
      <c r="D6275" s="198" t="s">
        <v>337</v>
      </c>
      <c r="E6275" s="420">
        <v>64658</v>
      </c>
      <c r="F6275" s="413">
        <v>111.01</v>
      </c>
      <c r="G6275" s="414">
        <f t="shared" si="196"/>
        <v>582.45203134852716</v>
      </c>
      <c r="H6275" s="415">
        <f t="shared" si="197"/>
        <v>2.9122601567426356</v>
      </c>
    </row>
    <row r="6276" spans="1:8" ht="15" hidden="1" thickBot="1">
      <c r="A6276" s="409">
        <v>202203</v>
      </c>
      <c r="B6276" s="196" t="s">
        <v>2362</v>
      </c>
      <c r="C6276" s="197" t="s">
        <v>791</v>
      </c>
      <c r="D6276" s="198" t="s">
        <v>339</v>
      </c>
      <c r="E6276" s="420">
        <v>323</v>
      </c>
      <c r="F6276" s="413">
        <v>111.01</v>
      </c>
      <c r="G6276" s="414">
        <f t="shared" si="196"/>
        <v>2.9096477794793261</v>
      </c>
      <c r="H6276" s="415">
        <f t="shared" si="197"/>
        <v>2.9096477794793261</v>
      </c>
    </row>
    <row r="6277" spans="1:8" ht="15" hidden="1" thickBot="1">
      <c r="A6277" s="409">
        <v>202203</v>
      </c>
      <c r="B6277" s="196" t="s">
        <v>2363</v>
      </c>
      <c r="C6277" s="197" t="s">
        <v>791</v>
      </c>
      <c r="D6277" s="198" t="s">
        <v>337</v>
      </c>
      <c r="E6277" s="420">
        <v>58153</v>
      </c>
      <c r="F6277" s="413">
        <v>111.01</v>
      </c>
      <c r="G6277" s="414">
        <f t="shared" si="196"/>
        <v>523.85370687325462</v>
      </c>
      <c r="H6277" s="415">
        <f t="shared" si="197"/>
        <v>2.6192685343662729</v>
      </c>
    </row>
    <row r="6278" spans="1:8" ht="15" hidden="1" thickBot="1">
      <c r="A6278" s="409">
        <v>202203</v>
      </c>
      <c r="B6278" s="196" t="s">
        <v>2364</v>
      </c>
      <c r="C6278" s="197" t="s">
        <v>791</v>
      </c>
      <c r="D6278" s="198" t="s">
        <v>337</v>
      </c>
      <c r="E6278" s="420">
        <v>59565</v>
      </c>
      <c r="F6278" s="413">
        <v>111.01</v>
      </c>
      <c r="G6278" s="414">
        <f t="shared" si="196"/>
        <v>536.57328168633455</v>
      </c>
      <c r="H6278" s="415">
        <f t="shared" si="197"/>
        <v>2.6828664084316727</v>
      </c>
    </row>
    <row r="6279" spans="1:8" ht="15" hidden="1" thickBot="1">
      <c r="A6279" s="409">
        <v>202203</v>
      </c>
      <c r="B6279" s="196" t="s">
        <v>2365</v>
      </c>
      <c r="C6279" s="197" t="s">
        <v>791</v>
      </c>
      <c r="D6279" s="198" t="s">
        <v>337</v>
      </c>
      <c r="E6279" s="420">
        <v>91440</v>
      </c>
      <c r="F6279" s="413">
        <v>111.01</v>
      </c>
      <c r="G6279" s="414">
        <f t="shared" si="196"/>
        <v>823.70957571389965</v>
      </c>
      <c r="H6279" s="415">
        <f t="shared" si="197"/>
        <v>4.1185478785694984</v>
      </c>
    </row>
    <row r="6280" spans="1:8" ht="15" hidden="1" thickBot="1">
      <c r="A6280" s="409">
        <v>202203</v>
      </c>
      <c r="B6280" s="196" t="s">
        <v>2366</v>
      </c>
      <c r="C6280" s="197" t="s">
        <v>791</v>
      </c>
      <c r="D6280" s="198" t="s">
        <v>339</v>
      </c>
      <c r="E6280" s="420">
        <v>457</v>
      </c>
      <c r="F6280" s="413">
        <v>111.01</v>
      </c>
      <c r="G6280" s="414">
        <f t="shared" si="196"/>
        <v>4.1167462390775604</v>
      </c>
      <c r="H6280" s="415">
        <f t="shared" si="197"/>
        <v>4.1167462390775604</v>
      </c>
    </row>
    <row r="6281" spans="1:8" ht="15" hidden="1" thickBot="1">
      <c r="A6281" s="409">
        <v>202203</v>
      </c>
      <c r="B6281" s="196" t="s">
        <v>2367</v>
      </c>
      <c r="C6281" s="197" t="s">
        <v>791</v>
      </c>
      <c r="D6281" s="198" t="s">
        <v>337</v>
      </c>
      <c r="E6281" s="420">
        <v>96250</v>
      </c>
      <c r="F6281" s="413">
        <v>111.01</v>
      </c>
      <c r="G6281" s="414">
        <f t="shared" si="196"/>
        <v>867.03900549500042</v>
      </c>
      <c r="H6281" s="415">
        <f t="shared" si="197"/>
        <v>4.3351950274750024</v>
      </c>
    </row>
    <row r="6282" spans="1:8" ht="15" hidden="1" thickBot="1">
      <c r="A6282" s="409">
        <v>202203</v>
      </c>
      <c r="B6282" s="196" t="s">
        <v>2368</v>
      </c>
      <c r="C6282" s="197" t="s">
        <v>791</v>
      </c>
      <c r="D6282" s="198" t="s">
        <v>337</v>
      </c>
      <c r="E6282" s="420">
        <v>91440</v>
      </c>
      <c r="F6282" s="413">
        <v>111.01</v>
      </c>
      <c r="G6282" s="414">
        <f t="shared" si="196"/>
        <v>823.70957571389965</v>
      </c>
      <c r="H6282" s="415">
        <f t="shared" si="197"/>
        <v>4.1185478785694984</v>
      </c>
    </row>
    <row r="6283" spans="1:8" ht="15" hidden="1" thickBot="1">
      <c r="A6283" s="409">
        <v>202203</v>
      </c>
      <c r="B6283" s="196" t="s">
        <v>2369</v>
      </c>
      <c r="C6283" s="197" t="s">
        <v>791</v>
      </c>
      <c r="D6283" s="198" t="s">
        <v>339</v>
      </c>
      <c r="E6283" s="420">
        <v>457</v>
      </c>
      <c r="F6283" s="413">
        <v>111.01</v>
      </c>
      <c r="G6283" s="414">
        <f t="shared" si="196"/>
        <v>4.1167462390775604</v>
      </c>
      <c r="H6283" s="415">
        <f t="shared" si="197"/>
        <v>4.1167462390775604</v>
      </c>
    </row>
    <row r="6284" spans="1:8" ht="15" hidden="1" thickBot="1">
      <c r="A6284" s="409">
        <v>202203</v>
      </c>
      <c r="B6284" s="196" t="s">
        <v>2370</v>
      </c>
      <c r="C6284" s="197" t="s">
        <v>791</v>
      </c>
      <c r="D6284" s="198" t="s">
        <v>337</v>
      </c>
      <c r="E6284" s="420">
        <v>91440</v>
      </c>
      <c r="F6284" s="413">
        <v>111.01</v>
      </c>
      <c r="G6284" s="414">
        <f t="shared" si="196"/>
        <v>823.70957571389965</v>
      </c>
      <c r="H6284" s="415">
        <f t="shared" si="197"/>
        <v>4.1185478785694984</v>
      </c>
    </row>
    <row r="6285" spans="1:8" ht="15" hidden="1" thickBot="1">
      <c r="A6285" s="409">
        <v>202203</v>
      </c>
      <c r="B6285" s="196" t="s">
        <v>2371</v>
      </c>
      <c r="C6285" s="197" t="s">
        <v>791</v>
      </c>
      <c r="D6285" s="198" t="s">
        <v>339</v>
      </c>
      <c r="E6285" s="420">
        <v>457</v>
      </c>
      <c r="F6285" s="413">
        <v>111.01</v>
      </c>
      <c r="G6285" s="414">
        <f t="shared" si="196"/>
        <v>4.1167462390775604</v>
      </c>
      <c r="H6285" s="415">
        <f t="shared" si="197"/>
        <v>4.1167462390775604</v>
      </c>
    </row>
    <row r="6286" spans="1:8" ht="15" hidden="1" thickBot="1">
      <c r="A6286" s="409">
        <v>202203</v>
      </c>
      <c r="B6286" s="196" t="s">
        <v>2372</v>
      </c>
      <c r="C6286" s="197" t="s">
        <v>791</v>
      </c>
      <c r="D6286" s="198" t="s">
        <v>337</v>
      </c>
      <c r="E6286" s="420">
        <v>97696</v>
      </c>
      <c r="F6286" s="413">
        <v>111.01</v>
      </c>
      <c r="G6286" s="414">
        <f t="shared" si="196"/>
        <v>880.06485902170971</v>
      </c>
      <c r="H6286" s="415">
        <f t="shared" si="197"/>
        <v>4.4003242951085486</v>
      </c>
    </row>
    <row r="6287" spans="1:8" ht="15" hidden="1" thickBot="1">
      <c r="A6287" s="409">
        <v>202203</v>
      </c>
      <c r="B6287" s="196" t="s">
        <v>2373</v>
      </c>
      <c r="C6287" s="197" t="s">
        <v>791</v>
      </c>
      <c r="D6287" s="198" t="s">
        <v>339</v>
      </c>
      <c r="E6287" s="420">
        <v>488</v>
      </c>
      <c r="F6287" s="413">
        <v>111.01</v>
      </c>
      <c r="G6287" s="414">
        <f t="shared" si="196"/>
        <v>4.3960003603278981</v>
      </c>
      <c r="H6287" s="415">
        <f t="shared" si="197"/>
        <v>4.3960003603278981</v>
      </c>
    </row>
    <row r="6288" spans="1:8" ht="15" hidden="1" thickBot="1">
      <c r="A6288" s="409">
        <v>202203</v>
      </c>
      <c r="B6288" s="196" t="s">
        <v>2374</v>
      </c>
      <c r="C6288" s="197" t="s">
        <v>791</v>
      </c>
      <c r="D6288" s="198" t="s">
        <v>337</v>
      </c>
      <c r="E6288" s="420">
        <v>79351</v>
      </c>
      <c r="F6288" s="413">
        <v>111.01</v>
      </c>
      <c r="G6288" s="414">
        <f t="shared" si="196"/>
        <v>714.80947662372751</v>
      </c>
      <c r="H6288" s="415">
        <f t="shared" si="197"/>
        <v>3.5740473831186375</v>
      </c>
    </row>
    <row r="6289" spans="1:8" ht="15" hidden="1" thickBot="1">
      <c r="A6289" s="409">
        <v>202203</v>
      </c>
      <c r="B6289" s="196" t="s">
        <v>2375</v>
      </c>
      <c r="C6289" s="197" t="s">
        <v>791</v>
      </c>
      <c r="D6289" s="198" t="s">
        <v>339</v>
      </c>
      <c r="E6289" s="420">
        <v>397</v>
      </c>
      <c r="F6289" s="413">
        <v>111.01</v>
      </c>
      <c r="G6289" s="414">
        <f t="shared" si="196"/>
        <v>3.5762543914962612</v>
      </c>
      <c r="H6289" s="415">
        <f t="shared" si="197"/>
        <v>3.5762543914962612</v>
      </c>
    </row>
    <row r="6290" spans="1:8" ht="15" hidden="1" thickBot="1">
      <c r="A6290" s="409">
        <v>202203</v>
      </c>
      <c r="B6290" s="196" t="s">
        <v>2376</v>
      </c>
      <c r="C6290" s="197" t="s">
        <v>791</v>
      </c>
      <c r="D6290" s="198" t="s">
        <v>337</v>
      </c>
      <c r="E6290" s="420">
        <v>96250</v>
      </c>
      <c r="F6290" s="413">
        <v>111.01</v>
      </c>
      <c r="G6290" s="414">
        <f t="shared" si="196"/>
        <v>867.03900549500042</v>
      </c>
      <c r="H6290" s="415">
        <f t="shared" si="197"/>
        <v>4.3351950274750024</v>
      </c>
    </row>
    <row r="6291" spans="1:8" ht="15" hidden="1" thickBot="1">
      <c r="A6291" s="409">
        <v>202203</v>
      </c>
      <c r="B6291" s="196" t="s">
        <v>2377</v>
      </c>
      <c r="C6291" s="197" t="s">
        <v>791</v>
      </c>
      <c r="D6291" s="198" t="s">
        <v>339</v>
      </c>
      <c r="E6291" s="420">
        <v>481</v>
      </c>
      <c r="F6291" s="413">
        <v>111.01</v>
      </c>
      <c r="G6291" s="414">
        <f t="shared" si="196"/>
        <v>4.3329429781100801</v>
      </c>
      <c r="H6291" s="415">
        <f t="shared" si="197"/>
        <v>4.3329429781100801</v>
      </c>
    </row>
    <row r="6292" spans="1:8" ht="15" hidden="1" thickBot="1">
      <c r="A6292" s="409">
        <v>202203</v>
      </c>
      <c r="B6292" s="196" t="s">
        <v>2378</v>
      </c>
      <c r="C6292" s="197" t="s">
        <v>791</v>
      </c>
      <c r="D6292" s="198" t="s">
        <v>337</v>
      </c>
      <c r="E6292" s="420">
        <v>102551</v>
      </c>
      <c r="F6292" s="413">
        <v>111.01</v>
      </c>
      <c r="G6292" s="414">
        <f t="shared" si="196"/>
        <v>923.7996576884965</v>
      </c>
      <c r="H6292" s="415">
        <f t="shared" si="197"/>
        <v>4.6189982884424827</v>
      </c>
    </row>
    <row r="6293" spans="1:8" ht="15" hidden="1" thickBot="1">
      <c r="A6293" s="409">
        <v>202203</v>
      </c>
      <c r="B6293" s="196" t="s">
        <v>2379</v>
      </c>
      <c r="C6293" s="197" t="s">
        <v>791</v>
      </c>
      <c r="D6293" s="198" t="s">
        <v>337</v>
      </c>
      <c r="E6293" s="420">
        <v>96250</v>
      </c>
      <c r="F6293" s="413">
        <v>111.01</v>
      </c>
      <c r="G6293" s="414">
        <f t="shared" si="196"/>
        <v>867.03900549500042</v>
      </c>
      <c r="H6293" s="415">
        <f t="shared" si="197"/>
        <v>4.3351950274750024</v>
      </c>
    </row>
    <row r="6294" spans="1:8" ht="15" hidden="1" thickBot="1">
      <c r="A6294" s="409">
        <v>202203</v>
      </c>
      <c r="B6294" s="196" t="s">
        <v>2380</v>
      </c>
      <c r="C6294" s="197" t="s">
        <v>791</v>
      </c>
      <c r="D6294" s="198" t="s">
        <v>339</v>
      </c>
      <c r="E6294" s="420">
        <v>481</v>
      </c>
      <c r="F6294" s="413">
        <v>111.01</v>
      </c>
      <c r="G6294" s="414">
        <f t="shared" si="196"/>
        <v>4.3329429781100801</v>
      </c>
      <c r="H6294" s="415">
        <f t="shared" si="197"/>
        <v>4.3329429781100801</v>
      </c>
    </row>
    <row r="6295" spans="1:8" ht="15" hidden="1" thickBot="1">
      <c r="A6295" s="409">
        <v>202203</v>
      </c>
      <c r="B6295" s="196" t="s">
        <v>2381</v>
      </c>
      <c r="C6295" s="197" t="s">
        <v>791</v>
      </c>
      <c r="D6295" s="198" t="s">
        <v>337</v>
      </c>
      <c r="E6295" s="420">
        <v>96250</v>
      </c>
      <c r="F6295" s="413">
        <v>111.01</v>
      </c>
      <c r="G6295" s="414">
        <f t="shared" si="196"/>
        <v>867.03900549500042</v>
      </c>
      <c r="H6295" s="415">
        <f t="shared" si="197"/>
        <v>4.3351950274750024</v>
      </c>
    </row>
    <row r="6296" spans="1:8" ht="15" hidden="1" thickBot="1">
      <c r="A6296" s="409">
        <v>202203</v>
      </c>
      <c r="B6296" s="196" t="s">
        <v>2382</v>
      </c>
      <c r="C6296" s="197" t="s">
        <v>791</v>
      </c>
      <c r="D6296" s="198" t="s">
        <v>339</v>
      </c>
      <c r="E6296" s="420">
        <v>481</v>
      </c>
      <c r="F6296" s="413">
        <v>111.01</v>
      </c>
      <c r="G6296" s="414">
        <f t="shared" si="196"/>
        <v>4.3329429781100801</v>
      </c>
      <c r="H6296" s="415">
        <f t="shared" si="197"/>
        <v>4.3329429781100801</v>
      </c>
    </row>
    <row r="6297" spans="1:8" ht="15" hidden="1" thickBot="1">
      <c r="A6297" s="409">
        <v>202203</v>
      </c>
      <c r="B6297" s="196" t="s">
        <v>2383</v>
      </c>
      <c r="C6297" s="197" t="s">
        <v>791</v>
      </c>
      <c r="D6297" s="198" t="s">
        <v>337</v>
      </c>
      <c r="E6297" s="420">
        <v>73193</v>
      </c>
      <c r="F6297" s="413">
        <v>111.01</v>
      </c>
      <c r="G6297" s="414">
        <f t="shared" si="196"/>
        <v>659.33699666696691</v>
      </c>
      <c r="H6297" s="415">
        <f t="shared" si="197"/>
        <v>3.2966849833348344</v>
      </c>
    </row>
    <row r="6298" spans="1:8" ht="15" hidden="1" thickBot="1">
      <c r="A6298" s="409">
        <v>202203</v>
      </c>
      <c r="B6298" s="196" t="s">
        <v>2384</v>
      </c>
      <c r="C6298" s="197" t="s">
        <v>791</v>
      </c>
      <c r="D6298" s="198" t="s">
        <v>337</v>
      </c>
      <c r="E6298" s="420">
        <v>87955</v>
      </c>
      <c r="F6298" s="413">
        <v>111.01</v>
      </c>
      <c r="G6298" s="414">
        <f t="shared" si="196"/>
        <v>792.31600756688579</v>
      </c>
      <c r="H6298" s="415">
        <f t="shared" si="197"/>
        <v>3.961580037834429</v>
      </c>
    </row>
    <row r="6299" spans="1:8" ht="15" hidden="1" thickBot="1">
      <c r="A6299" s="409">
        <v>202203</v>
      </c>
      <c r="B6299" s="196" t="s">
        <v>2385</v>
      </c>
      <c r="C6299" s="197" t="s">
        <v>791</v>
      </c>
      <c r="D6299" s="198" t="s">
        <v>339</v>
      </c>
      <c r="E6299" s="420">
        <v>440</v>
      </c>
      <c r="F6299" s="413">
        <v>111.01</v>
      </c>
      <c r="G6299" s="414">
        <f t="shared" si="196"/>
        <v>3.9636068822628592</v>
      </c>
      <c r="H6299" s="415">
        <f t="shared" si="197"/>
        <v>3.9636068822628592</v>
      </c>
    </row>
    <row r="6300" spans="1:8" ht="15" hidden="1" thickBot="1">
      <c r="A6300" s="409">
        <v>202203</v>
      </c>
      <c r="B6300" s="196" t="s">
        <v>2386</v>
      </c>
      <c r="C6300" s="197" t="s">
        <v>791</v>
      </c>
      <c r="D6300" s="198" t="s">
        <v>337</v>
      </c>
      <c r="E6300" s="420">
        <v>76137</v>
      </c>
      <c r="F6300" s="413">
        <v>111.01</v>
      </c>
      <c r="G6300" s="414">
        <f t="shared" si="196"/>
        <v>685.85712998828933</v>
      </c>
      <c r="H6300" s="415">
        <f t="shared" si="197"/>
        <v>3.4292856499414466</v>
      </c>
    </row>
    <row r="6301" spans="1:8" ht="15" hidden="1" thickBot="1">
      <c r="A6301" s="409">
        <v>202203</v>
      </c>
      <c r="B6301" s="196" t="s">
        <v>2387</v>
      </c>
      <c r="C6301" s="197" t="s">
        <v>791</v>
      </c>
      <c r="D6301" s="198" t="s">
        <v>339</v>
      </c>
      <c r="E6301" s="420">
        <v>381</v>
      </c>
      <c r="F6301" s="413">
        <v>111.01</v>
      </c>
      <c r="G6301" s="414">
        <f t="shared" si="196"/>
        <v>3.4321232321412483</v>
      </c>
      <c r="H6301" s="415">
        <f t="shared" si="197"/>
        <v>3.4321232321412483</v>
      </c>
    </row>
    <row r="6302" spans="1:8" ht="15" hidden="1" thickBot="1">
      <c r="A6302" s="409">
        <v>202203</v>
      </c>
      <c r="B6302" s="196" t="s">
        <v>2388</v>
      </c>
      <c r="C6302" s="197" t="s">
        <v>791</v>
      </c>
      <c r="D6302" s="198" t="s">
        <v>337</v>
      </c>
      <c r="E6302" s="420">
        <v>76137</v>
      </c>
      <c r="F6302" s="413">
        <v>111.01</v>
      </c>
      <c r="G6302" s="414">
        <f t="shared" si="196"/>
        <v>685.85712998828933</v>
      </c>
      <c r="H6302" s="415">
        <f t="shared" si="197"/>
        <v>3.4292856499414466</v>
      </c>
    </row>
    <row r="6303" spans="1:8" ht="15" hidden="1" thickBot="1">
      <c r="A6303" s="409">
        <v>202203</v>
      </c>
      <c r="B6303" s="196" t="s">
        <v>2389</v>
      </c>
      <c r="C6303" s="197" t="s">
        <v>791</v>
      </c>
      <c r="D6303" s="198" t="s">
        <v>339</v>
      </c>
      <c r="E6303" s="420">
        <v>381</v>
      </c>
      <c r="F6303" s="413">
        <v>111.01</v>
      </c>
      <c r="G6303" s="414">
        <f t="shared" si="196"/>
        <v>3.4321232321412483</v>
      </c>
      <c r="H6303" s="415">
        <f t="shared" si="197"/>
        <v>3.4321232321412483</v>
      </c>
    </row>
    <row r="6304" spans="1:8" ht="15" hidden="1" thickBot="1">
      <c r="A6304" s="409">
        <v>202203</v>
      </c>
      <c r="B6304" s="196" t="s">
        <v>2390</v>
      </c>
      <c r="C6304" s="197" t="s">
        <v>791</v>
      </c>
      <c r="D6304" s="198" t="s">
        <v>337</v>
      </c>
      <c r="E6304" s="420">
        <v>44281</v>
      </c>
      <c r="F6304" s="413">
        <v>111.01</v>
      </c>
      <c r="G6304" s="414">
        <f t="shared" si="196"/>
        <v>398.89199171245832</v>
      </c>
      <c r="H6304" s="415">
        <f t="shared" si="197"/>
        <v>1.9944599585622915</v>
      </c>
    </row>
    <row r="6305" spans="1:8" ht="15" hidden="1" thickBot="1">
      <c r="A6305" s="409">
        <v>202203</v>
      </c>
      <c r="B6305" s="196" t="s">
        <v>2391</v>
      </c>
      <c r="C6305" s="197" t="s">
        <v>791</v>
      </c>
      <c r="D6305" s="198" t="s">
        <v>339</v>
      </c>
      <c r="E6305" s="420">
        <v>221</v>
      </c>
      <c r="F6305" s="413">
        <v>111.01</v>
      </c>
      <c r="G6305" s="414">
        <f t="shared" si="196"/>
        <v>1.9908116385911179</v>
      </c>
      <c r="H6305" s="415">
        <f t="shared" si="197"/>
        <v>1.9908116385911179</v>
      </c>
    </row>
    <row r="6306" spans="1:8" ht="15" hidden="1" thickBot="1">
      <c r="A6306" s="409">
        <v>202203</v>
      </c>
      <c r="B6306" s="196" t="s">
        <v>2392</v>
      </c>
      <c r="C6306" s="197" t="s">
        <v>791</v>
      </c>
      <c r="D6306" s="198" t="s">
        <v>337</v>
      </c>
      <c r="E6306" s="420">
        <v>66546</v>
      </c>
      <c r="F6306" s="413">
        <v>111.01</v>
      </c>
      <c r="G6306" s="414">
        <f t="shared" si="196"/>
        <v>599.45950815241872</v>
      </c>
      <c r="H6306" s="415">
        <f t="shared" si="197"/>
        <v>2.9972975407620934</v>
      </c>
    </row>
    <row r="6307" spans="1:8" ht="15" hidden="1" thickBot="1">
      <c r="A6307" s="409">
        <v>202203</v>
      </c>
      <c r="B6307" s="196" t="s">
        <v>2393</v>
      </c>
      <c r="C6307" s="197" t="s">
        <v>791</v>
      </c>
      <c r="D6307" s="198" t="s">
        <v>337</v>
      </c>
      <c r="E6307" s="420">
        <v>80196</v>
      </c>
      <c r="F6307" s="413">
        <v>111.01</v>
      </c>
      <c r="G6307" s="414">
        <f t="shared" si="196"/>
        <v>722.42140347716418</v>
      </c>
      <c r="H6307" s="415">
        <f t="shared" si="197"/>
        <v>3.6121070173858207</v>
      </c>
    </row>
    <row r="6308" spans="1:8" ht="15" hidden="1" thickBot="1">
      <c r="A6308" s="409">
        <v>202203</v>
      </c>
      <c r="B6308" s="196" t="s">
        <v>2394</v>
      </c>
      <c r="C6308" s="197" t="s">
        <v>791</v>
      </c>
      <c r="D6308" s="198" t="s">
        <v>339</v>
      </c>
      <c r="E6308" s="420">
        <v>401</v>
      </c>
      <c r="F6308" s="413">
        <v>111.01</v>
      </c>
      <c r="G6308" s="414">
        <f t="shared" si="196"/>
        <v>3.6122871813350148</v>
      </c>
      <c r="H6308" s="415">
        <f t="shared" si="197"/>
        <v>3.6122871813350148</v>
      </c>
    </row>
    <row r="6309" spans="1:8" ht="15" hidden="1" thickBot="1">
      <c r="A6309" s="409">
        <v>202203</v>
      </c>
      <c r="B6309" s="196" t="s">
        <v>2395</v>
      </c>
      <c r="C6309" s="197" t="s">
        <v>791</v>
      </c>
      <c r="D6309" s="198" t="s">
        <v>337</v>
      </c>
      <c r="E6309" s="420">
        <v>86536</v>
      </c>
      <c r="F6309" s="413">
        <v>111.01</v>
      </c>
      <c r="G6309" s="414">
        <f t="shared" si="196"/>
        <v>779.53337537158814</v>
      </c>
      <c r="H6309" s="415">
        <f t="shared" si="197"/>
        <v>3.8976668768579406</v>
      </c>
    </row>
    <row r="6310" spans="1:8" ht="15" hidden="1" thickBot="1">
      <c r="A6310" s="409">
        <v>202203</v>
      </c>
      <c r="B6310" s="196" t="s">
        <v>2396</v>
      </c>
      <c r="C6310" s="197" t="s">
        <v>791</v>
      </c>
      <c r="D6310" s="198" t="s">
        <v>339</v>
      </c>
      <c r="E6310" s="420">
        <v>433</v>
      </c>
      <c r="F6310" s="413">
        <v>111.01</v>
      </c>
      <c r="G6310" s="414">
        <f t="shared" si="196"/>
        <v>3.9005495000450408</v>
      </c>
      <c r="H6310" s="415">
        <f t="shared" si="197"/>
        <v>3.9005495000450408</v>
      </c>
    </row>
    <row r="6311" spans="1:8" ht="15" hidden="1" thickBot="1">
      <c r="A6311" s="409">
        <v>202203</v>
      </c>
      <c r="B6311" s="196" t="s">
        <v>2397</v>
      </c>
      <c r="C6311" s="197" t="s">
        <v>791</v>
      </c>
      <c r="D6311" s="198" t="s">
        <v>337</v>
      </c>
      <c r="E6311" s="420">
        <v>42857</v>
      </c>
      <c r="F6311" s="413">
        <v>111.01</v>
      </c>
      <c r="G6311" s="414">
        <f t="shared" si="196"/>
        <v>386.06431852986213</v>
      </c>
      <c r="H6311" s="415">
        <f t="shared" si="197"/>
        <v>1.9303215926493107</v>
      </c>
    </row>
    <row r="6312" spans="1:8" ht="15" hidden="1" thickBot="1">
      <c r="A6312" s="409">
        <v>202203</v>
      </c>
      <c r="B6312" s="196" t="s">
        <v>2398</v>
      </c>
      <c r="C6312" s="197" t="s">
        <v>791</v>
      </c>
      <c r="D6312" s="198" t="s">
        <v>339</v>
      </c>
      <c r="E6312" s="420">
        <v>214</v>
      </c>
      <c r="F6312" s="413">
        <v>111.01</v>
      </c>
      <c r="G6312" s="414">
        <f t="shared" si="196"/>
        <v>1.9277542563732997</v>
      </c>
      <c r="H6312" s="415">
        <f t="shared" si="197"/>
        <v>1.9277542563732997</v>
      </c>
    </row>
    <row r="6313" spans="1:8" ht="15" hidden="1" thickBot="1">
      <c r="A6313" s="409">
        <v>202203</v>
      </c>
      <c r="B6313" s="196" t="s">
        <v>2399</v>
      </c>
      <c r="C6313" s="197" t="s">
        <v>791</v>
      </c>
      <c r="D6313" s="198" t="s">
        <v>337</v>
      </c>
      <c r="E6313" s="420">
        <v>70947</v>
      </c>
      <c r="F6313" s="413">
        <v>111.01</v>
      </c>
      <c r="G6313" s="414">
        <f t="shared" si="196"/>
        <v>639.10458517250697</v>
      </c>
      <c r="H6313" s="415">
        <f t="shared" si="197"/>
        <v>3.1955229258625351</v>
      </c>
    </row>
    <row r="6314" spans="1:8" ht="15" hidden="1" thickBot="1">
      <c r="A6314" s="409">
        <v>202203</v>
      </c>
      <c r="B6314" s="196" t="s">
        <v>2400</v>
      </c>
      <c r="C6314" s="197" t="s">
        <v>791</v>
      </c>
      <c r="D6314" s="198" t="s">
        <v>339</v>
      </c>
      <c r="E6314" s="420">
        <v>355</v>
      </c>
      <c r="F6314" s="413">
        <v>111.01</v>
      </c>
      <c r="G6314" s="414">
        <f t="shared" si="196"/>
        <v>3.197910098189352</v>
      </c>
      <c r="H6314" s="415">
        <f t="shared" si="197"/>
        <v>3.197910098189352</v>
      </c>
    </row>
    <row r="6315" spans="1:8" ht="15" hidden="1" thickBot="1">
      <c r="A6315" s="409">
        <v>202203</v>
      </c>
      <c r="B6315" s="196" t="s">
        <v>2401</v>
      </c>
      <c r="C6315" s="197" t="s">
        <v>791</v>
      </c>
      <c r="D6315" s="198" t="s">
        <v>337</v>
      </c>
      <c r="E6315" s="420">
        <v>105438</v>
      </c>
      <c r="F6315" s="413">
        <v>111.01</v>
      </c>
      <c r="G6315" s="414">
        <f t="shared" si="196"/>
        <v>949.80632375461664</v>
      </c>
      <c r="H6315" s="415">
        <f t="shared" si="197"/>
        <v>4.749031618773083</v>
      </c>
    </row>
    <row r="6316" spans="1:8" ht="15" hidden="1" thickBot="1">
      <c r="A6316" s="409">
        <v>202203</v>
      </c>
      <c r="B6316" s="196" t="s">
        <v>2402</v>
      </c>
      <c r="C6316" s="197" t="s">
        <v>791</v>
      </c>
      <c r="D6316" s="198" t="s">
        <v>339</v>
      </c>
      <c r="E6316" s="420">
        <v>527</v>
      </c>
      <c r="F6316" s="413">
        <v>111.01</v>
      </c>
      <c r="G6316" s="414">
        <f t="shared" si="196"/>
        <v>4.7473200612557429</v>
      </c>
      <c r="H6316" s="415">
        <f t="shared" si="197"/>
        <v>4.7473200612557429</v>
      </c>
    </row>
    <row r="6317" spans="1:8" ht="15" hidden="1" thickBot="1">
      <c r="A6317" s="409">
        <v>202203</v>
      </c>
      <c r="B6317" s="196" t="s">
        <v>2403</v>
      </c>
      <c r="C6317" s="197" t="s">
        <v>791</v>
      </c>
      <c r="D6317" s="198" t="s">
        <v>337</v>
      </c>
      <c r="E6317" s="420">
        <v>105438</v>
      </c>
      <c r="F6317" s="413">
        <v>111.01</v>
      </c>
      <c r="G6317" s="414">
        <f t="shared" si="196"/>
        <v>949.80632375461664</v>
      </c>
      <c r="H6317" s="415">
        <f t="shared" si="197"/>
        <v>4.749031618773083</v>
      </c>
    </row>
    <row r="6318" spans="1:8" ht="15" hidden="1" thickBot="1">
      <c r="A6318" s="409">
        <v>202203</v>
      </c>
      <c r="B6318" s="196" t="s">
        <v>2404</v>
      </c>
      <c r="C6318" s="197" t="s">
        <v>791</v>
      </c>
      <c r="D6318" s="198" t="s">
        <v>339</v>
      </c>
      <c r="E6318" s="420">
        <v>527</v>
      </c>
      <c r="F6318" s="413">
        <v>111.01</v>
      </c>
      <c r="G6318" s="414">
        <f t="shared" si="196"/>
        <v>4.7473200612557429</v>
      </c>
      <c r="H6318" s="415">
        <f t="shared" si="197"/>
        <v>4.7473200612557429</v>
      </c>
    </row>
    <row r="6319" spans="1:8" ht="15" hidden="1" thickBot="1">
      <c r="A6319" s="409">
        <v>202203</v>
      </c>
      <c r="B6319" s="196" t="s">
        <v>2405</v>
      </c>
      <c r="C6319" s="197" t="s">
        <v>791</v>
      </c>
      <c r="D6319" s="198" t="s">
        <v>337</v>
      </c>
      <c r="E6319" s="420">
        <v>83867</v>
      </c>
      <c r="F6319" s="413">
        <v>111.01</v>
      </c>
      <c r="G6319" s="414">
        <f t="shared" si="196"/>
        <v>755.49049635168001</v>
      </c>
      <c r="H6319" s="415">
        <f t="shared" si="197"/>
        <v>3.7774524817584001</v>
      </c>
    </row>
    <row r="6320" spans="1:8" ht="15" hidden="1" thickBot="1">
      <c r="A6320" s="409">
        <v>202203</v>
      </c>
      <c r="B6320" s="196" t="s">
        <v>2406</v>
      </c>
      <c r="C6320" s="197" t="s">
        <v>791</v>
      </c>
      <c r="D6320" s="198" t="s">
        <v>339</v>
      </c>
      <c r="E6320" s="420">
        <v>419</v>
      </c>
      <c r="F6320" s="413">
        <v>111.01</v>
      </c>
      <c r="G6320" s="414">
        <f t="shared" si="196"/>
        <v>3.7744347356094043</v>
      </c>
      <c r="H6320" s="415">
        <f t="shared" si="197"/>
        <v>3.7744347356094043</v>
      </c>
    </row>
    <row r="6321" spans="1:8" ht="15" hidden="1" thickBot="1">
      <c r="A6321" s="409">
        <v>202203</v>
      </c>
      <c r="B6321" s="196" t="s">
        <v>2407</v>
      </c>
      <c r="C6321" s="197" t="s">
        <v>791</v>
      </c>
      <c r="D6321" s="198" t="s">
        <v>337</v>
      </c>
      <c r="E6321" s="420">
        <v>105438</v>
      </c>
      <c r="F6321" s="413">
        <v>111.01</v>
      </c>
      <c r="G6321" s="414">
        <f t="shared" si="196"/>
        <v>949.80632375461664</v>
      </c>
      <c r="H6321" s="415">
        <f t="shared" si="197"/>
        <v>4.749031618773083</v>
      </c>
    </row>
    <row r="6322" spans="1:8" ht="15" hidden="1" thickBot="1">
      <c r="A6322" s="409">
        <v>202203</v>
      </c>
      <c r="B6322" s="196" t="s">
        <v>2408</v>
      </c>
      <c r="C6322" s="197" t="s">
        <v>791</v>
      </c>
      <c r="D6322" s="198" t="s">
        <v>339</v>
      </c>
      <c r="E6322" s="420">
        <v>527</v>
      </c>
      <c r="F6322" s="413">
        <v>111.01</v>
      </c>
      <c r="G6322" s="414">
        <f t="shared" si="196"/>
        <v>4.7473200612557429</v>
      </c>
      <c r="H6322" s="415">
        <f t="shared" si="197"/>
        <v>4.7473200612557429</v>
      </c>
    </row>
    <row r="6323" spans="1:8" ht="15" hidden="1" thickBot="1">
      <c r="A6323" s="409">
        <v>202203</v>
      </c>
      <c r="B6323" s="196" t="s">
        <v>2409</v>
      </c>
      <c r="C6323" s="197" t="s">
        <v>791</v>
      </c>
      <c r="D6323" s="198" t="s">
        <v>337</v>
      </c>
      <c r="E6323" s="420">
        <v>69207</v>
      </c>
      <c r="F6323" s="413">
        <v>111.01</v>
      </c>
      <c r="G6323" s="414">
        <f t="shared" si="196"/>
        <v>623.43032159264931</v>
      </c>
      <c r="H6323" s="415">
        <f t="shared" si="197"/>
        <v>3.1171516079632466</v>
      </c>
    </row>
    <row r="6324" spans="1:8" ht="15" hidden="1" thickBot="1">
      <c r="A6324" s="409">
        <v>202203</v>
      </c>
      <c r="B6324" s="196" t="s">
        <v>2410</v>
      </c>
      <c r="C6324" s="197" t="s">
        <v>791</v>
      </c>
      <c r="D6324" s="198" t="s">
        <v>337</v>
      </c>
      <c r="E6324" s="420">
        <v>86247</v>
      </c>
      <c r="F6324" s="413">
        <v>111.01</v>
      </c>
      <c r="G6324" s="414">
        <f t="shared" si="196"/>
        <v>776.93000630573817</v>
      </c>
      <c r="H6324" s="415">
        <f t="shared" si="197"/>
        <v>3.8846500315286909</v>
      </c>
    </row>
    <row r="6325" spans="1:8" ht="15" hidden="1" thickBot="1">
      <c r="A6325" s="409">
        <v>202203</v>
      </c>
      <c r="B6325" s="196" t="s">
        <v>2411</v>
      </c>
      <c r="C6325" s="197" t="s">
        <v>791</v>
      </c>
      <c r="D6325" s="198" t="s">
        <v>337</v>
      </c>
      <c r="E6325" s="420">
        <v>50229</v>
      </c>
      <c r="F6325" s="413">
        <v>111.01</v>
      </c>
      <c r="G6325" s="414">
        <f t="shared" si="196"/>
        <v>452.47275020268444</v>
      </c>
      <c r="H6325" s="415">
        <f t="shared" si="197"/>
        <v>2.2623637510134222</v>
      </c>
    </row>
    <row r="6326" spans="1:8" ht="15" hidden="1" thickBot="1">
      <c r="A6326" s="409">
        <v>202203</v>
      </c>
      <c r="B6326" s="196" t="s">
        <v>2412</v>
      </c>
      <c r="C6326" s="197" t="s">
        <v>791</v>
      </c>
      <c r="D6326" s="198" t="s">
        <v>339</v>
      </c>
      <c r="E6326" s="420">
        <v>251</v>
      </c>
      <c r="F6326" s="413">
        <v>111.01</v>
      </c>
      <c r="G6326" s="414">
        <f t="shared" si="196"/>
        <v>2.2610575623817675</v>
      </c>
      <c r="H6326" s="415">
        <f t="shared" si="197"/>
        <v>2.2610575623817675</v>
      </c>
    </row>
    <row r="6327" spans="1:8" ht="15" hidden="1" thickBot="1">
      <c r="A6327" s="409">
        <v>202203</v>
      </c>
      <c r="B6327" s="196" t="s">
        <v>2413</v>
      </c>
      <c r="C6327" s="197" t="s">
        <v>791</v>
      </c>
      <c r="D6327" s="198" t="s">
        <v>337</v>
      </c>
      <c r="E6327" s="420">
        <v>70384</v>
      </c>
      <c r="F6327" s="413">
        <v>111.01</v>
      </c>
      <c r="G6327" s="414">
        <f t="shared" si="196"/>
        <v>634.03297000270243</v>
      </c>
      <c r="H6327" s="415">
        <f t="shared" si="197"/>
        <v>3.1701648500135122</v>
      </c>
    </row>
    <row r="6328" spans="1:8" ht="15" hidden="1" thickBot="1">
      <c r="A6328" s="409">
        <v>202203</v>
      </c>
      <c r="B6328" s="196" t="s">
        <v>2414</v>
      </c>
      <c r="C6328" s="197" t="s">
        <v>791</v>
      </c>
      <c r="D6328" s="198" t="s">
        <v>337</v>
      </c>
      <c r="E6328" s="420">
        <v>78117</v>
      </c>
      <c r="F6328" s="413">
        <v>111.01</v>
      </c>
      <c r="G6328" s="414">
        <f t="shared" si="196"/>
        <v>703.69336095847223</v>
      </c>
      <c r="H6328" s="415">
        <f t="shared" si="197"/>
        <v>3.5184668047923613</v>
      </c>
    </row>
    <row r="6329" spans="1:8" ht="15" hidden="1" thickBot="1">
      <c r="A6329" s="409">
        <v>202203</v>
      </c>
      <c r="B6329" s="196" t="s">
        <v>2415</v>
      </c>
      <c r="C6329" s="197" t="s">
        <v>791</v>
      </c>
      <c r="D6329" s="198" t="s">
        <v>337</v>
      </c>
      <c r="E6329" s="420">
        <v>105809</v>
      </c>
      <c r="F6329" s="413">
        <v>111.01</v>
      </c>
      <c r="G6329" s="414">
        <f t="shared" si="196"/>
        <v>953.14836501216098</v>
      </c>
      <c r="H6329" s="415">
        <f t="shared" si="197"/>
        <v>4.7657418250608048</v>
      </c>
    </row>
    <row r="6330" spans="1:8" ht="15" hidden="1" thickBot="1">
      <c r="A6330" s="409">
        <v>202203</v>
      </c>
      <c r="B6330" s="196" t="s">
        <v>2416</v>
      </c>
      <c r="C6330" s="197" t="s">
        <v>2417</v>
      </c>
      <c r="D6330" s="198" t="s">
        <v>381</v>
      </c>
      <c r="E6330" s="420">
        <v>2357</v>
      </c>
      <c r="F6330" s="413">
        <v>111.01</v>
      </c>
      <c r="G6330" s="414">
        <f t="shared" si="196"/>
        <v>21.232321412485362</v>
      </c>
      <c r="H6330" s="415" t="str">
        <f t="shared" si="197"/>
        <v>VER</v>
      </c>
    </row>
    <row r="6331" spans="1:8" ht="15" hidden="1" thickBot="1">
      <c r="A6331" s="409">
        <v>202203</v>
      </c>
      <c r="B6331" s="196" t="s">
        <v>2418</v>
      </c>
      <c r="C6331" s="197" t="s">
        <v>2417</v>
      </c>
      <c r="D6331" s="198" t="s">
        <v>337</v>
      </c>
      <c r="E6331" s="420">
        <v>20308</v>
      </c>
      <c r="F6331" s="413">
        <v>111.01</v>
      </c>
      <c r="G6331" s="414">
        <f t="shared" si="196"/>
        <v>182.93847401135031</v>
      </c>
      <c r="H6331" s="415">
        <f t="shared" si="197"/>
        <v>0.91469237005675152</v>
      </c>
    </row>
    <row r="6332" spans="1:8" ht="15" hidden="1" thickBot="1">
      <c r="A6332" s="409">
        <v>202203</v>
      </c>
      <c r="B6332" s="231" t="s">
        <v>2419</v>
      </c>
      <c r="C6332" s="232" t="s">
        <v>2420</v>
      </c>
      <c r="D6332" s="233" t="s">
        <v>337</v>
      </c>
      <c r="E6332" s="234">
        <v>20785</v>
      </c>
      <c r="F6332" s="413">
        <v>111.01</v>
      </c>
      <c r="G6332" s="414">
        <f t="shared" si="196"/>
        <v>187.23538419962165</v>
      </c>
      <c r="H6332" s="415">
        <f t="shared" si="197"/>
        <v>0.93617692099810823</v>
      </c>
    </row>
    <row r="6333" spans="1:8" ht="15" hidden="1" thickBot="1">
      <c r="A6333" s="409">
        <v>202203</v>
      </c>
      <c r="B6333" s="231" t="s">
        <v>2421</v>
      </c>
      <c r="C6333" s="232" t="s">
        <v>2420</v>
      </c>
      <c r="D6333" s="233" t="s">
        <v>339</v>
      </c>
      <c r="E6333" s="234">
        <v>104</v>
      </c>
      <c r="F6333" s="413">
        <v>111.01</v>
      </c>
      <c r="G6333" s="414">
        <f t="shared" si="196"/>
        <v>0.93685253580758487</v>
      </c>
      <c r="H6333" s="415">
        <f t="shared" si="197"/>
        <v>0.93685253580758487</v>
      </c>
    </row>
    <row r="6334" spans="1:8" ht="15" hidden="1" thickBot="1">
      <c r="A6334" s="409">
        <v>202203</v>
      </c>
      <c r="B6334" s="231" t="s">
        <v>2422</v>
      </c>
      <c r="C6334" s="232" t="s">
        <v>2417</v>
      </c>
      <c r="D6334" s="233" t="s">
        <v>337</v>
      </c>
      <c r="E6334" s="234">
        <v>39136</v>
      </c>
      <c r="F6334" s="413">
        <v>111.01</v>
      </c>
      <c r="G6334" s="414">
        <f t="shared" si="196"/>
        <v>352.54481578236192</v>
      </c>
      <c r="H6334" s="415">
        <f t="shared" si="197"/>
        <v>1.7627240789118097</v>
      </c>
    </row>
    <row r="6335" spans="1:8" ht="15" hidden="1" thickBot="1">
      <c r="A6335" s="409">
        <v>202203</v>
      </c>
      <c r="B6335" s="231" t="s">
        <v>2423</v>
      </c>
      <c r="C6335" s="232" t="s">
        <v>2417</v>
      </c>
      <c r="D6335" s="233" t="s">
        <v>339</v>
      </c>
      <c r="E6335" s="234">
        <v>196</v>
      </c>
      <c r="F6335" s="413">
        <v>111.01</v>
      </c>
      <c r="G6335" s="414">
        <f t="shared" si="196"/>
        <v>1.7656067020989099</v>
      </c>
      <c r="H6335" s="415">
        <f t="shared" si="197"/>
        <v>1.7656067020989099</v>
      </c>
    </row>
    <row r="6336" spans="1:8" ht="15" hidden="1" thickBot="1">
      <c r="A6336" s="409">
        <v>202203</v>
      </c>
      <c r="B6336" s="231" t="s">
        <v>2424</v>
      </c>
      <c r="C6336" s="232" t="s">
        <v>2417</v>
      </c>
      <c r="D6336" s="233" t="s">
        <v>337</v>
      </c>
      <c r="E6336" s="234">
        <v>20100</v>
      </c>
      <c r="F6336" s="413">
        <v>111.01</v>
      </c>
      <c r="G6336" s="414">
        <f t="shared" si="196"/>
        <v>181.06476893973516</v>
      </c>
      <c r="H6336" s="415">
        <f t="shared" si="197"/>
        <v>0.90532384469867577</v>
      </c>
    </row>
    <row r="6337" spans="1:8" ht="15" hidden="1" thickBot="1">
      <c r="A6337" s="409">
        <v>202203</v>
      </c>
      <c r="B6337" s="231" t="s">
        <v>2425</v>
      </c>
      <c r="C6337" s="232" t="s">
        <v>2417</v>
      </c>
      <c r="D6337" s="233" t="s">
        <v>339</v>
      </c>
      <c r="E6337" s="234">
        <v>100</v>
      </c>
      <c r="F6337" s="413">
        <v>111.01</v>
      </c>
      <c r="G6337" s="414">
        <f t="shared" si="196"/>
        <v>0.90081974596883163</v>
      </c>
      <c r="H6337" s="415">
        <f t="shared" si="197"/>
        <v>0.90081974596883163</v>
      </c>
    </row>
    <row r="6338" spans="1:8" ht="15" hidden="1" thickBot="1">
      <c r="A6338" s="409">
        <v>202203</v>
      </c>
      <c r="B6338" s="231" t="s">
        <v>2426</v>
      </c>
      <c r="C6338" s="232" t="s">
        <v>2417</v>
      </c>
      <c r="D6338" s="233" t="s">
        <v>337</v>
      </c>
      <c r="E6338" s="234">
        <v>20364</v>
      </c>
      <c r="F6338" s="413">
        <v>111.01</v>
      </c>
      <c r="G6338" s="414">
        <f t="shared" ref="G6338:G6401" si="198">+E6338/F6338</f>
        <v>183.44293306909287</v>
      </c>
      <c r="H6338" s="415">
        <f t="shared" ref="H6338:H6401" si="199">IF(D6338="TB",G6338/200,IF(D6338="LT",G6338,"VER"))</f>
        <v>0.91721466534546436</v>
      </c>
    </row>
    <row r="6339" spans="1:8" ht="15" hidden="1" thickBot="1">
      <c r="A6339" s="409">
        <v>202203</v>
      </c>
      <c r="B6339" s="231" t="s">
        <v>2427</v>
      </c>
      <c r="C6339" s="232" t="s">
        <v>2417</v>
      </c>
      <c r="D6339" s="233" t="s">
        <v>337</v>
      </c>
      <c r="E6339" s="234">
        <v>20364</v>
      </c>
      <c r="F6339" s="413">
        <v>111.01</v>
      </c>
      <c r="G6339" s="414">
        <f t="shared" si="198"/>
        <v>183.44293306909287</v>
      </c>
      <c r="H6339" s="415">
        <f t="shared" si="199"/>
        <v>0.91721466534546436</v>
      </c>
    </row>
    <row r="6340" spans="1:8" ht="15" hidden="1" thickBot="1">
      <c r="A6340" s="409">
        <v>202203</v>
      </c>
      <c r="B6340" s="231" t="s">
        <v>2428</v>
      </c>
      <c r="C6340" s="232" t="s">
        <v>2417</v>
      </c>
      <c r="D6340" s="233" t="s">
        <v>339</v>
      </c>
      <c r="E6340" s="234">
        <v>102</v>
      </c>
      <c r="F6340" s="413">
        <v>111.01</v>
      </c>
      <c r="G6340" s="414">
        <f t="shared" si="198"/>
        <v>0.9188361408882082</v>
      </c>
      <c r="H6340" s="415">
        <f t="shared" si="199"/>
        <v>0.9188361408882082</v>
      </c>
    </row>
    <row r="6341" spans="1:8" ht="15" hidden="1" thickBot="1">
      <c r="A6341" s="409">
        <v>202203</v>
      </c>
      <c r="B6341" s="231" t="s">
        <v>2429</v>
      </c>
      <c r="C6341" s="232" t="s">
        <v>2417</v>
      </c>
      <c r="D6341" s="233" t="s">
        <v>337</v>
      </c>
      <c r="E6341" s="234">
        <v>42171</v>
      </c>
      <c r="F6341" s="413">
        <v>111.01</v>
      </c>
      <c r="G6341" s="414">
        <f t="shared" si="198"/>
        <v>379.88469507251597</v>
      </c>
      <c r="H6341" s="415">
        <f t="shared" si="199"/>
        <v>1.8994234753625798</v>
      </c>
    </row>
    <row r="6342" spans="1:8" ht="15" hidden="1" thickBot="1">
      <c r="A6342" s="409">
        <v>202203</v>
      </c>
      <c r="B6342" s="231" t="s">
        <v>2430</v>
      </c>
      <c r="C6342" s="232" t="s">
        <v>2417</v>
      </c>
      <c r="D6342" s="233" t="s">
        <v>339</v>
      </c>
      <c r="E6342" s="234">
        <v>211</v>
      </c>
      <c r="F6342" s="413">
        <v>111.01</v>
      </c>
      <c r="G6342" s="414">
        <f t="shared" si="198"/>
        <v>1.9007296639942346</v>
      </c>
      <c r="H6342" s="415">
        <f t="shared" si="199"/>
        <v>1.9007296639942346</v>
      </c>
    </row>
    <row r="6343" spans="1:8" ht="15" hidden="1" thickBot="1">
      <c r="A6343" s="409">
        <v>202203</v>
      </c>
      <c r="B6343" s="231" t="s">
        <v>2431</v>
      </c>
      <c r="C6343" s="232" t="s">
        <v>2417</v>
      </c>
      <c r="D6343" s="233" t="s">
        <v>337</v>
      </c>
      <c r="E6343" s="234">
        <v>57894</v>
      </c>
      <c r="F6343" s="413">
        <v>111.01</v>
      </c>
      <c r="G6343" s="414">
        <f t="shared" si="198"/>
        <v>521.52058373119542</v>
      </c>
      <c r="H6343" s="415">
        <f t="shared" si="199"/>
        <v>2.607602918655977</v>
      </c>
    </row>
    <row r="6344" spans="1:8" ht="15" hidden="1" thickBot="1">
      <c r="A6344" s="409">
        <v>202203</v>
      </c>
      <c r="B6344" s="231" t="s">
        <v>2432</v>
      </c>
      <c r="C6344" s="232" t="s">
        <v>2417</v>
      </c>
      <c r="D6344" s="233" t="s">
        <v>339</v>
      </c>
      <c r="E6344" s="234">
        <v>289</v>
      </c>
      <c r="F6344" s="413">
        <v>111.01</v>
      </c>
      <c r="G6344" s="414">
        <f t="shared" si="198"/>
        <v>2.6033690658499231</v>
      </c>
      <c r="H6344" s="415">
        <f t="shared" si="199"/>
        <v>2.6033690658499231</v>
      </c>
    </row>
    <row r="6345" spans="1:8" ht="15" hidden="1" thickBot="1">
      <c r="A6345" s="409">
        <v>202203</v>
      </c>
      <c r="B6345" s="231" t="s">
        <v>2433</v>
      </c>
      <c r="C6345" s="232" t="s">
        <v>2417</v>
      </c>
      <c r="D6345" s="233" t="s">
        <v>337</v>
      </c>
      <c r="E6345" s="234">
        <v>51156</v>
      </c>
      <c r="F6345" s="413">
        <v>111.01</v>
      </c>
      <c r="G6345" s="414">
        <f t="shared" si="198"/>
        <v>460.82334924781549</v>
      </c>
      <c r="H6345" s="415">
        <f t="shared" si="199"/>
        <v>2.3041167462390773</v>
      </c>
    </row>
    <row r="6346" spans="1:8" ht="15" hidden="1" thickBot="1">
      <c r="A6346" s="409">
        <v>202203</v>
      </c>
      <c r="B6346" s="231" t="s">
        <v>2434</v>
      </c>
      <c r="C6346" s="232" t="s">
        <v>2417</v>
      </c>
      <c r="D6346" s="233" t="s">
        <v>337</v>
      </c>
      <c r="E6346" s="234">
        <v>46092</v>
      </c>
      <c r="F6346" s="413">
        <v>111.01</v>
      </c>
      <c r="G6346" s="414">
        <f t="shared" si="198"/>
        <v>415.20583731195387</v>
      </c>
      <c r="H6346" s="415">
        <f t="shared" si="199"/>
        <v>2.0760291865597695</v>
      </c>
    </row>
    <row r="6347" spans="1:8" ht="15" hidden="1" thickBot="1">
      <c r="A6347" s="409">
        <v>202203</v>
      </c>
      <c r="B6347" s="231" t="s">
        <v>2435</v>
      </c>
      <c r="C6347" s="232" t="s">
        <v>2417</v>
      </c>
      <c r="D6347" s="233" t="s">
        <v>337</v>
      </c>
      <c r="E6347" s="234">
        <v>76733</v>
      </c>
      <c r="F6347" s="413">
        <v>111.01</v>
      </c>
      <c r="G6347" s="414">
        <f t="shared" si="198"/>
        <v>691.22601567426352</v>
      </c>
      <c r="H6347" s="415">
        <f t="shared" si="199"/>
        <v>3.4561300783713178</v>
      </c>
    </row>
    <row r="6348" spans="1:8" ht="15" hidden="1" thickBot="1">
      <c r="A6348" s="409">
        <v>202203</v>
      </c>
      <c r="B6348" s="231" t="s">
        <v>2436</v>
      </c>
      <c r="C6348" s="232" t="s">
        <v>2417</v>
      </c>
      <c r="D6348" s="233" t="s">
        <v>339</v>
      </c>
      <c r="E6348" s="234">
        <v>384</v>
      </c>
      <c r="F6348" s="413">
        <v>111.01</v>
      </c>
      <c r="G6348" s="414">
        <f t="shared" si="198"/>
        <v>3.4591478245203131</v>
      </c>
      <c r="H6348" s="415">
        <f t="shared" si="199"/>
        <v>3.4591478245203131</v>
      </c>
    </row>
    <row r="6349" spans="1:8" ht="15" hidden="1" thickBot="1">
      <c r="A6349" s="409">
        <v>202203</v>
      </c>
      <c r="B6349" s="231" t="s">
        <v>2437</v>
      </c>
      <c r="C6349" s="232" t="s">
        <v>2417</v>
      </c>
      <c r="D6349" s="233" t="s">
        <v>337</v>
      </c>
      <c r="E6349" s="234">
        <v>20364</v>
      </c>
      <c r="F6349" s="413">
        <v>111.01</v>
      </c>
      <c r="G6349" s="414">
        <f t="shared" si="198"/>
        <v>183.44293306909287</v>
      </c>
      <c r="H6349" s="415">
        <f t="shared" si="199"/>
        <v>0.91721466534546436</v>
      </c>
    </row>
    <row r="6350" spans="1:8" ht="15" hidden="1" thickBot="1">
      <c r="A6350" s="409">
        <v>202203</v>
      </c>
      <c r="B6350" s="231" t="s">
        <v>2438</v>
      </c>
      <c r="C6350" s="232" t="s">
        <v>2417</v>
      </c>
      <c r="D6350" s="233" t="s">
        <v>339</v>
      </c>
      <c r="E6350" s="234">
        <v>102</v>
      </c>
      <c r="F6350" s="413">
        <v>111.01</v>
      </c>
      <c r="G6350" s="414">
        <f t="shared" si="198"/>
        <v>0.9188361408882082</v>
      </c>
      <c r="H6350" s="415">
        <f t="shared" si="199"/>
        <v>0.9188361408882082</v>
      </c>
    </row>
    <row r="6351" spans="1:8" ht="15" hidden="1" thickBot="1">
      <c r="A6351" s="409">
        <v>202203</v>
      </c>
      <c r="B6351" s="231" t="s">
        <v>2439</v>
      </c>
      <c r="C6351" s="232" t="s">
        <v>2417</v>
      </c>
      <c r="D6351" s="233" t="s">
        <v>337</v>
      </c>
      <c r="E6351" s="234">
        <v>42193</v>
      </c>
      <c r="F6351" s="413">
        <v>111.01</v>
      </c>
      <c r="G6351" s="414">
        <f t="shared" si="198"/>
        <v>380.08287541662912</v>
      </c>
      <c r="H6351" s="415">
        <f t="shared" si="199"/>
        <v>1.9004143770831456</v>
      </c>
    </row>
    <row r="6352" spans="1:8" ht="15" hidden="1" thickBot="1">
      <c r="A6352" s="409">
        <v>202203</v>
      </c>
      <c r="B6352" s="231" t="s">
        <v>2440</v>
      </c>
      <c r="C6352" s="232" t="s">
        <v>2417</v>
      </c>
      <c r="D6352" s="233" t="s">
        <v>339</v>
      </c>
      <c r="E6352" s="234">
        <v>211</v>
      </c>
      <c r="F6352" s="413">
        <v>111.01</v>
      </c>
      <c r="G6352" s="414">
        <f t="shared" si="198"/>
        <v>1.9007296639942346</v>
      </c>
      <c r="H6352" s="415">
        <f t="shared" si="199"/>
        <v>1.9007296639942346</v>
      </c>
    </row>
    <row r="6353" spans="1:8" ht="15" hidden="1" thickBot="1">
      <c r="A6353" s="409">
        <v>202203</v>
      </c>
      <c r="B6353" s="231" t="s">
        <v>2441</v>
      </c>
      <c r="C6353" s="232" t="s">
        <v>2417</v>
      </c>
      <c r="D6353" s="233" t="s">
        <v>339</v>
      </c>
      <c r="E6353" s="234">
        <v>273</v>
      </c>
      <c r="F6353" s="413">
        <v>111.01</v>
      </c>
      <c r="G6353" s="414">
        <f t="shared" si="198"/>
        <v>2.4592379064949101</v>
      </c>
      <c r="H6353" s="415">
        <f t="shared" si="199"/>
        <v>2.4592379064949101</v>
      </c>
    </row>
    <row r="6354" spans="1:8" ht="15" hidden="1" thickBot="1">
      <c r="A6354" s="409">
        <v>202203</v>
      </c>
      <c r="B6354" s="231" t="s">
        <v>2442</v>
      </c>
      <c r="C6354" s="232" t="s">
        <v>2417</v>
      </c>
      <c r="D6354" s="233" t="s">
        <v>339</v>
      </c>
      <c r="E6354" s="234">
        <v>273</v>
      </c>
      <c r="F6354" s="413">
        <v>111.01</v>
      </c>
      <c r="G6354" s="414">
        <f t="shared" si="198"/>
        <v>2.4592379064949101</v>
      </c>
      <c r="H6354" s="415">
        <f t="shared" si="199"/>
        <v>2.4592379064949101</v>
      </c>
    </row>
    <row r="6355" spans="1:8" ht="15" hidden="1" thickBot="1">
      <c r="A6355" s="409">
        <v>202203</v>
      </c>
      <c r="B6355" s="231" t="s">
        <v>2443</v>
      </c>
      <c r="C6355" s="232" t="s">
        <v>2417</v>
      </c>
      <c r="D6355" s="233" t="s">
        <v>337</v>
      </c>
      <c r="E6355" s="234">
        <v>54700</v>
      </c>
      <c r="F6355" s="413">
        <v>111.01</v>
      </c>
      <c r="G6355" s="414">
        <f t="shared" si="198"/>
        <v>492.74840104495087</v>
      </c>
      <c r="H6355" s="415">
        <f t="shared" si="199"/>
        <v>2.4637420052247543</v>
      </c>
    </row>
    <row r="6356" spans="1:8" ht="15" hidden="1" thickBot="1">
      <c r="A6356" s="409">
        <v>202203</v>
      </c>
      <c r="B6356" s="231" t="s">
        <v>2444</v>
      </c>
      <c r="C6356" s="232" t="s">
        <v>2417</v>
      </c>
      <c r="D6356" s="233" t="s">
        <v>339</v>
      </c>
      <c r="E6356" s="234">
        <v>273</v>
      </c>
      <c r="F6356" s="413">
        <v>111.01</v>
      </c>
      <c r="G6356" s="414">
        <f t="shared" si="198"/>
        <v>2.4592379064949101</v>
      </c>
      <c r="H6356" s="415">
        <f t="shared" si="199"/>
        <v>2.4592379064949101</v>
      </c>
    </row>
    <row r="6357" spans="1:8" ht="15" hidden="1" thickBot="1">
      <c r="A6357" s="409">
        <v>202203</v>
      </c>
      <c r="B6357" s="231" t="s">
        <v>2445</v>
      </c>
      <c r="C6357" s="232" t="s">
        <v>2417</v>
      </c>
      <c r="D6357" s="233" t="s">
        <v>337</v>
      </c>
      <c r="E6357" s="234">
        <v>34942</v>
      </c>
      <c r="F6357" s="413">
        <v>111.01</v>
      </c>
      <c r="G6357" s="414">
        <f t="shared" si="198"/>
        <v>314.76443563642914</v>
      </c>
      <c r="H6357" s="415">
        <f t="shared" si="199"/>
        <v>1.5738221781821458</v>
      </c>
    </row>
    <row r="6358" spans="1:8" ht="15" hidden="1" thickBot="1">
      <c r="A6358" s="409">
        <v>202203</v>
      </c>
      <c r="B6358" s="231" t="s">
        <v>2446</v>
      </c>
      <c r="C6358" s="232" t="s">
        <v>2417</v>
      </c>
      <c r="D6358" s="233" t="s">
        <v>339</v>
      </c>
      <c r="E6358" s="234">
        <v>175</v>
      </c>
      <c r="F6358" s="413">
        <v>111.01</v>
      </c>
      <c r="G6358" s="414">
        <f t="shared" si="198"/>
        <v>1.5764345554454553</v>
      </c>
      <c r="H6358" s="415">
        <f t="shared" si="199"/>
        <v>1.5764345554454553</v>
      </c>
    </row>
    <row r="6359" spans="1:8" ht="15" hidden="1" thickBot="1">
      <c r="A6359" s="409">
        <v>202203</v>
      </c>
      <c r="B6359" s="231" t="s">
        <v>2447</v>
      </c>
      <c r="C6359" s="232" t="s">
        <v>2417</v>
      </c>
      <c r="D6359" s="233" t="s">
        <v>337</v>
      </c>
      <c r="E6359" s="234">
        <v>34942</v>
      </c>
      <c r="F6359" s="413">
        <v>111.01</v>
      </c>
      <c r="G6359" s="414">
        <f t="shared" si="198"/>
        <v>314.76443563642914</v>
      </c>
      <c r="H6359" s="415">
        <f t="shared" si="199"/>
        <v>1.5738221781821458</v>
      </c>
    </row>
    <row r="6360" spans="1:8" ht="15" hidden="1" thickBot="1">
      <c r="A6360" s="409">
        <v>202203</v>
      </c>
      <c r="B6360" s="231" t="s">
        <v>2448</v>
      </c>
      <c r="C6360" s="232" t="s">
        <v>2417</v>
      </c>
      <c r="D6360" s="233" t="s">
        <v>339</v>
      </c>
      <c r="E6360" s="234">
        <v>175</v>
      </c>
      <c r="F6360" s="413">
        <v>111.01</v>
      </c>
      <c r="G6360" s="414">
        <f t="shared" si="198"/>
        <v>1.5764345554454553</v>
      </c>
      <c r="H6360" s="415">
        <f t="shared" si="199"/>
        <v>1.5764345554454553</v>
      </c>
    </row>
    <row r="6361" spans="1:8" ht="15" hidden="1" thickBot="1">
      <c r="A6361" s="409">
        <v>202203</v>
      </c>
      <c r="B6361" s="231" t="s">
        <v>2449</v>
      </c>
      <c r="C6361" s="232" t="s">
        <v>2417</v>
      </c>
      <c r="D6361" s="233" t="s">
        <v>337</v>
      </c>
      <c r="E6361" s="234">
        <v>55607</v>
      </c>
      <c r="F6361" s="413">
        <v>111.01</v>
      </c>
      <c r="G6361" s="414">
        <f t="shared" si="198"/>
        <v>500.91883614088817</v>
      </c>
      <c r="H6361" s="415">
        <f t="shared" si="199"/>
        <v>2.5045941807044407</v>
      </c>
    </row>
    <row r="6362" spans="1:8" ht="15" hidden="1" thickBot="1">
      <c r="A6362" s="409">
        <v>202203</v>
      </c>
      <c r="B6362" s="231" t="s">
        <v>2450</v>
      </c>
      <c r="C6362" s="232" t="s">
        <v>2417</v>
      </c>
      <c r="D6362" s="233" t="s">
        <v>339</v>
      </c>
      <c r="E6362" s="234">
        <v>278</v>
      </c>
      <c r="F6362" s="413">
        <v>111.01</v>
      </c>
      <c r="G6362" s="414">
        <f t="shared" si="198"/>
        <v>2.504278893793352</v>
      </c>
      <c r="H6362" s="415">
        <f t="shared" si="199"/>
        <v>2.504278893793352</v>
      </c>
    </row>
    <row r="6363" spans="1:8" ht="15" hidden="1" thickBot="1">
      <c r="A6363" s="409">
        <v>202203</v>
      </c>
      <c r="B6363" s="231" t="s">
        <v>2451</v>
      </c>
      <c r="C6363" s="232" t="s">
        <v>2417</v>
      </c>
      <c r="D6363" s="233" t="s">
        <v>337</v>
      </c>
      <c r="E6363" s="234">
        <v>61205</v>
      </c>
      <c r="F6363" s="413">
        <v>111.01</v>
      </c>
      <c r="G6363" s="414">
        <f t="shared" si="198"/>
        <v>551.34672552022334</v>
      </c>
      <c r="H6363" s="415">
        <f t="shared" si="199"/>
        <v>2.7567336276011165</v>
      </c>
    </row>
    <row r="6364" spans="1:8" ht="15" hidden="1" thickBot="1">
      <c r="A6364" s="409">
        <v>202203</v>
      </c>
      <c r="B6364" s="231" t="s">
        <v>2452</v>
      </c>
      <c r="C6364" s="232" t="s">
        <v>2417</v>
      </c>
      <c r="D6364" s="233" t="s">
        <v>339</v>
      </c>
      <c r="E6364" s="234">
        <v>306</v>
      </c>
      <c r="F6364" s="413">
        <v>111.01</v>
      </c>
      <c r="G6364" s="414">
        <f t="shared" si="198"/>
        <v>2.7565084226646248</v>
      </c>
      <c r="H6364" s="415">
        <f t="shared" si="199"/>
        <v>2.7565084226646248</v>
      </c>
    </row>
    <row r="6365" spans="1:8" ht="15" hidden="1" thickBot="1">
      <c r="A6365" s="409">
        <v>202203</v>
      </c>
      <c r="B6365" s="231" t="s">
        <v>2453</v>
      </c>
      <c r="C6365" s="232" t="s">
        <v>2417</v>
      </c>
      <c r="D6365" s="233" t="s">
        <v>337</v>
      </c>
      <c r="E6365" s="234">
        <v>61776</v>
      </c>
      <c r="F6365" s="413">
        <v>111.01</v>
      </c>
      <c r="G6365" s="414">
        <f t="shared" si="198"/>
        <v>556.49040626970543</v>
      </c>
      <c r="H6365" s="415">
        <f t="shared" si="199"/>
        <v>2.782452031348527</v>
      </c>
    </row>
    <row r="6366" spans="1:8" ht="15" hidden="1" thickBot="1">
      <c r="A6366" s="409">
        <v>202203</v>
      </c>
      <c r="B6366" s="231" t="s">
        <v>2454</v>
      </c>
      <c r="C6366" s="232" t="s">
        <v>2417</v>
      </c>
      <c r="D6366" s="233" t="s">
        <v>339</v>
      </c>
      <c r="E6366" s="234">
        <v>309</v>
      </c>
      <c r="F6366" s="413">
        <v>111.01</v>
      </c>
      <c r="G6366" s="414">
        <f t="shared" si="198"/>
        <v>2.7835330150436897</v>
      </c>
      <c r="H6366" s="415">
        <f t="shared" si="199"/>
        <v>2.7835330150436897</v>
      </c>
    </row>
    <row r="6367" spans="1:8" ht="15" hidden="1" thickBot="1">
      <c r="A6367" s="409">
        <v>202203</v>
      </c>
      <c r="B6367" s="231" t="s">
        <v>2455</v>
      </c>
      <c r="C6367" s="232" t="s">
        <v>2417</v>
      </c>
      <c r="D6367" s="233" t="s">
        <v>337</v>
      </c>
      <c r="E6367" s="234">
        <v>48013</v>
      </c>
      <c r="F6367" s="413">
        <v>111.01</v>
      </c>
      <c r="G6367" s="414">
        <f t="shared" si="198"/>
        <v>432.51058463201514</v>
      </c>
      <c r="H6367" s="415">
        <f t="shared" si="199"/>
        <v>2.1625529231600757</v>
      </c>
    </row>
    <row r="6368" spans="1:8" ht="15" hidden="1" thickBot="1">
      <c r="A6368" s="409">
        <v>202203</v>
      </c>
      <c r="B6368" s="231" t="s">
        <v>2456</v>
      </c>
      <c r="C6368" s="232" t="s">
        <v>2417</v>
      </c>
      <c r="D6368" s="233" t="s">
        <v>339</v>
      </c>
      <c r="E6368" s="234">
        <v>240</v>
      </c>
      <c r="F6368" s="413">
        <v>111.01</v>
      </c>
      <c r="G6368" s="414">
        <f t="shared" si="198"/>
        <v>2.1619673903251959</v>
      </c>
      <c r="H6368" s="415">
        <f t="shared" si="199"/>
        <v>2.1619673903251959</v>
      </c>
    </row>
    <row r="6369" spans="1:8" ht="15" hidden="1" thickBot="1">
      <c r="A6369" s="409">
        <v>202203</v>
      </c>
      <c r="B6369" s="231" t="s">
        <v>2457</v>
      </c>
      <c r="C6369" s="232" t="s">
        <v>2417</v>
      </c>
      <c r="D6369" s="233" t="s">
        <v>337</v>
      </c>
      <c r="E6369" s="234">
        <v>34942</v>
      </c>
      <c r="F6369" s="413">
        <v>111.01</v>
      </c>
      <c r="G6369" s="414">
        <f t="shared" si="198"/>
        <v>314.76443563642914</v>
      </c>
      <c r="H6369" s="415">
        <f t="shared" si="199"/>
        <v>1.5738221781821458</v>
      </c>
    </row>
    <row r="6370" spans="1:8" ht="15" hidden="1" thickBot="1">
      <c r="A6370" s="409">
        <v>202203</v>
      </c>
      <c r="B6370" s="231" t="s">
        <v>2458</v>
      </c>
      <c r="C6370" s="232" t="s">
        <v>2417</v>
      </c>
      <c r="D6370" s="233" t="s">
        <v>337</v>
      </c>
      <c r="E6370" s="234">
        <v>76985</v>
      </c>
      <c r="F6370" s="413">
        <v>111.01</v>
      </c>
      <c r="G6370" s="414">
        <f t="shared" si="198"/>
        <v>693.49608143410501</v>
      </c>
      <c r="H6370" s="415">
        <f t="shared" si="199"/>
        <v>3.467480407170525</v>
      </c>
    </row>
    <row r="6371" spans="1:8" ht="15" hidden="1" thickBot="1">
      <c r="A6371" s="409">
        <v>202203</v>
      </c>
      <c r="B6371" s="231" t="s">
        <v>2459</v>
      </c>
      <c r="C6371" s="232" t="s">
        <v>2417</v>
      </c>
      <c r="D6371" s="233" t="s">
        <v>339</v>
      </c>
      <c r="E6371" s="234">
        <v>385</v>
      </c>
      <c r="F6371" s="413">
        <v>111.01</v>
      </c>
      <c r="G6371" s="414">
        <f t="shared" si="198"/>
        <v>3.4681560219800018</v>
      </c>
      <c r="H6371" s="415">
        <f t="shared" si="199"/>
        <v>3.4681560219800018</v>
      </c>
    </row>
    <row r="6372" spans="1:8" ht="15" hidden="1" thickBot="1">
      <c r="A6372" s="409">
        <v>202203</v>
      </c>
      <c r="B6372" s="231" t="s">
        <v>2460</v>
      </c>
      <c r="C6372" s="232" t="s">
        <v>2417</v>
      </c>
      <c r="D6372" s="233" t="s">
        <v>374</v>
      </c>
      <c r="E6372" s="234">
        <v>0.01</v>
      </c>
      <c r="F6372" s="413">
        <v>111.01</v>
      </c>
      <c r="G6372" s="414">
        <f t="shared" si="198"/>
        <v>9.0081974596883157E-5</v>
      </c>
      <c r="H6372" s="415" t="str">
        <f t="shared" si="199"/>
        <v>VER</v>
      </c>
    </row>
    <row r="6373" spans="1:8" ht="15" hidden="1" thickBot="1">
      <c r="A6373" s="409">
        <v>202203</v>
      </c>
      <c r="B6373" s="231" t="s">
        <v>2461</v>
      </c>
      <c r="C6373" s="232" t="s">
        <v>2417</v>
      </c>
      <c r="D6373" s="233" t="s">
        <v>337</v>
      </c>
      <c r="E6373" s="234">
        <v>59656</v>
      </c>
      <c r="F6373" s="413">
        <v>111.01</v>
      </c>
      <c r="G6373" s="414">
        <f t="shared" si="198"/>
        <v>537.39302765516618</v>
      </c>
      <c r="H6373" s="415">
        <f t="shared" si="199"/>
        <v>2.6869651382758311</v>
      </c>
    </row>
    <row r="6374" spans="1:8" ht="15" hidden="1" thickBot="1">
      <c r="A6374" s="409">
        <v>202203</v>
      </c>
      <c r="B6374" s="231" t="s">
        <v>2462</v>
      </c>
      <c r="C6374" s="232" t="s">
        <v>2417</v>
      </c>
      <c r="D6374" s="233" t="s">
        <v>337</v>
      </c>
      <c r="E6374" s="234">
        <v>31770</v>
      </c>
      <c r="F6374" s="413">
        <v>111.01</v>
      </c>
      <c r="G6374" s="414">
        <f t="shared" si="198"/>
        <v>286.1904332942978</v>
      </c>
      <c r="H6374" s="415">
        <f t="shared" si="199"/>
        <v>1.430952166471489</v>
      </c>
    </row>
    <row r="6375" spans="1:8" ht="15" hidden="1" thickBot="1">
      <c r="A6375" s="409">
        <v>202203</v>
      </c>
      <c r="B6375" s="231" t="s">
        <v>2463</v>
      </c>
      <c r="C6375" s="232" t="s">
        <v>2417</v>
      </c>
      <c r="D6375" s="233" t="s">
        <v>339</v>
      </c>
      <c r="E6375" s="234">
        <v>159</v>
      </c>
      <c r="F6375" s="413">
        <v>111.01</v>
      </c>
      <c r="G6375" s="414">
        <f t="shared" si="198"/>
        <v>1.4323033960904423</v>
      </c>
      <c r="H6375" s="415">
        <f t="shared" si="199"/>
        <v>1.4323033960904423</v>
      </c>
    </row>
    <row r="6376" spans="1:8" ht="15" hidden="1" thickBot="1">
      <c r="A6376" s="409">
        <v>202203</v>
      </c>
      <c r="B6376" s="231" t="s">
        <v>2464</v>
      </c>
      <c r="C6376" s="232" t="s">
        <v>2417</v>
      </c>
      <c r="D6376" s="233" t="s">
        <v>337</v>
      </c>
      <c r="E6376" s="234">
        <v>30540</v>
      </c>
      <c r="F6376" s="413">
        <v>111.01</v>
      </c>
      <c r="G6376" s="414">
        <f t="shared" si="198"/>
        <v>275.11035041888118</v>
      </c>
      <c r="H6376" s="415">
        <f t="shared" si="199"/>
        <v>1.3755517520944058</v>
      </c>
    </row>
    <row r="6377" spans="1:8" ht="15" hidden="1" thickBot="1">
      <c r="A6377" s="409">
        <v>202203</v>
      </c>
      <c r="B6377" s="231" t="s">
        <v>2465</v>
      </c>
      <c r="C6377" s="232" t="s">
        <v>2417</v>
      </c>
      <c r="D6377" s="233" t="s">
        <v>337</v>
      </c>
      <c r="E6377" s="234">
        <v>68698</v>
      </c>
      <c r="F6377" s="413">
        <v>111.01</v>
      </c>
      <c r="G6377" s="414">
        <f t="shared" si="198"/>
        <v>618.84514908566791</v>
      </c>
      <c r="H6377" s="415">
        <f t="shared" si="199"/>
        <v>3.0942257454283397</v>
      </c>
    </row>
    <row r="6378" spans="1:8" ht="15" hidden="1" thickBot="1">
      <c r="A6378" s="409">
        <v>202203</v>
      </c>
      <c r="B6378" s="231" t="s">
        <v>2466</v>
      </c>
      <c r="C6378" s="232" t="s">
        <v>2417</v>
      </c>
      <c r="D6378" s="233" t="s">
        <v>337</v>
      </c>
      <c r="E6378" s="234">
        <v>79155</v>
      </c>
      <c r="F6378" s="413">
        <v>111.01</v>
      </c>
      <c r="G6378" s="414">
        <f t="shared" si="198"/>
        <v>713.0438699216287</v>
      </c>
      <c r="H6378" s="415">
        <f t="shared" si="199"/>
        <v>3.5652193496081437</v>
      </c>
    </row>
    <row r="6379" spans="1:8" ht="15" hidden="1" thickBot="1">
      <c r="A6379" s="409">
        <v>202203</v>
      </c>
      <c r="B6379" s="231" t="s">
        <v>2467</v>
      </c>
      <c r="C6379" s="232" t="s">
        <v>2417</v>
      </c>
      <c r="D6379" s="233" t="s">
        <v>339</v>
      </c>
      <c r="E6379" s="234">
        <v>396</v>
      </c>
      <c r="F6379" s="413">
        <v>111.01</v>
      </c>
      <c r="G6379" s="414">
        <f t="shared" si="198"/>
        <v>3.5672461940365729</v>
      </c>
      <c r="H6379" s="415">
        <f t="shared" si="199"/>
        <v>3.5672461940365729</v>
      </c>
    </row>
    <row r="6380" spans="1:8" ht="15" hidden="1" thickBot="1">
      <c r="A6380" s="409">
        <v>202203</v>
      </c>
      <c r="B6380" s="231" t="s">
        <v>2468</v>
      </c>
      <c r="C6380" s="232" t="s">
        <v>2417</v>
      </c>
      <c r="D6380" s="233" t="s">
        <v>337</v>
      </c>
      <c r="E6380" s="234">
        <v>19856</v>
      </c>
      <c r="F6380" s="413">
        <v>111.01</v>
      </c>
      <c r="G6380" s="414">
        <f t="shared" si="198"/>
        <v>178.86676875957122</v>
      </c>
      <c r="H6380" s="415">
        <f t="shared" si="199"/>
        <v>0.89433384379785608</v>
      </c>
    </row>
    <row r="6381" spans="1:8" ht="15" hidden="1" thickBot="1">
      <c r="A6381" s="409">
        <v>202203</v>
      </c>
      <c r="B6381" s="231" t="s">
        <v>2469</v>
      </c>
      <c r="C6381" s="232" t="s">
        <v>2417</v>
      </c>
      <c r="D6381" s="233" t="s">
        <v>339</v>
      </c>
      <c r="E6381" s="234">
        <v>116</v>
      </c>
      <c r="F6381" s="413">
        <v>111.01</v>
      </c>
      <c r="G6381" s="414">
        <f t="shared" si="198"/>
        <v>1.0449509053238446</v>
      </c>
      <c r="H6381" s="415">
        <f t="shared" si="199"/>
        <v>1.0449509053238446</v>
      </c>
    </row>
    <row r="6382" spans="1:8" ht="15" hidden="1" thickBot="1">
      <c r="A6382" s="409">
        <v>202203</v>
      </c>
      <c r="B6382" s="231" t="s">
        <v>2470</v>
      </c>
      <c r="C6382" s="232" t="s">
        <v>2417</v>
      </c>
      <c r="D6382" s="233" t="s">
        <v>337</v>
      </c>
      <c r="E6382" s="234">
        <v>20194</v>
      </c>
      <c r="F6382" s="413">
        <v>111.01</v>
      </c>
      <c r="G6382" s="414">
        <f t="shared" si="198"/>
        <v>181.91153950094585</v>
      </c>
      <c r="H6382" s="415">
        <f t="shared" si="199"/>
        <v>0.90955769750472926</v>
      </c>
    </row>
    <row r="6383" spans="1:8" ht="15" hidden="1" thickBot="1">
      <c r="A6383" s="409">
        <v>202203</v>
      </c>
      <c r="B6383" s="231" t="s">
        <v>2471</v>
      </c>
      <c r="C6383" s="232" t="s">
        <v>2417</v>
      </c>
      <c r="D6383" s="233" t="s">
        <v>339</v>
      </c>
      <c r="E6383" s="234">
        <v>101</v>
      </c>
      <c r="F6383" s="413">
        <v>111.01</v>
      </c>
      <c r="G6383" s="414">
        <f t="shared" si="198"/>
        <v>0.90982794342851991</v>
      </c>
      <c r="H6383" s="415">
        <f t="shared" si="199"/>
        <v>0.90982794342851991</v>
      </c>
    </row>
    <row r="6384" spans="1:8" ht="15" hidden="1" thickBot="1">
      <c r="A6384" s="409">
        <v>202203</v>
      </c>
      <c r="B6384" s="231" t="s">
        <v>2472</v>
      </c>
      <c r="C6384" s="232" t="s">
        <v>2417</v>
      </c>
      <c r="D6384" s="233" t="s">
        <v>337</v>
      </c>
      <c r="E6384" s="234">
        <v>105339</v>
      </c>
      <c r="F6384" s="413">
        <v>111.01</v>
      </c>
      <c r="G6384" s="414">
        <f t="shared" si="198"/>
        <v>948.91451220610747</v>
      </c>
      <c r="H6384" s="415">
        <f t="shared" si="199"/>
        <v>4.7445725610305374</v>
      </c>
    </row>
    <row r="6385" spans="1:8" ht="15" hidden="1" thickBot="1">
      <c r="A6385" s="409">
        <v>202203</v>
      </c>
      <c r="B6385" s="231" t="s">
        <v>2473</v>
      </c>
      <c r="C6385" s="232" t="s">
        <v>2417</v>
      </c>
      <c r="D6385" s="233" t="s">
        <v>337</v>
      </c>
      <c r="E6385" s="234">
        <v>28538</v>
      </c>
      <c r="F6385" s="413">
        <v>111.01</v>
      </c>
      <c r="G6385" s="414">
        <f t="shared" si="198"/>
        <v>257.07593910458519</v>
      </c>
      <c r="H6385" s="415">
        <f t="shared" si="199"/>
        <v>1.285379695522926</v>
      </c>
    </row>
    <row r="6386" spans="1:8" ht="15" hidden="1" thickBot="1">
      <c r="A6386" s="409">
        <v>202203</v>
      </c>
      <c r="B6386" s="231" t="s">
        <v>2474</v>
      </c>
      <c r="C6386" s="232" t="s">
        <v>2417</v>
      </c>
      <c r="D6386" s="233" t="s">
        <v>339</v>
      </c>
      <c r="E6386" s="234">
        <v>143</v>
      </c>
      <c r="F6386" s="413">
        <v>111.01</v>
      </c>
      <c r="G6386" s="414">
        <f t="shared" si="198"/>
        <v>1.2881722367354291</v>
      </c>
      <c r="H6386" s="415">
        <f t="shared" si="199"/>
        <v>1.2881722367354291</v>
      </c>
    </row>
    <row r="6387" spans="1:8" ht="15" hidden="1" thickBot="1">
      <c r="A6387" s="409">
        <v>202203</v>
      </c>
      <c r="B6387" s="231" t="s">
        <v>2475</v>
      </c>
      <c r="C6387" s="232" t="s">
        <v>2417</v>
      </c>
      <c r="D6387" s="233" t="s">
        <v>337</v>
      </c>
      <c r="E6387" s="234">
        <v>76280</v>
      </c>
      <c r="F6387" s="413">
        <v>111.01</v>
      </c>
      <c r="G6387" s="414">
        <f t="shared" si="198"/>
        <v>687.14530222502469</v>
      </c>
      <c r="H6387" s="415">
        <f t="shared" si="199"/>
        <v>3.4357265111251234</v>
      </c>
    </row>
    <row r="6388" spans="1:8" ht="15" hidden="1" thickBot="1">
      <c r="A6388" s="409">
        <v>202203</v>
      </c>
      <c r="B6388" s="231" t="s">
        <v>2476</v>
      </c>
      <c r="C6388" s="232" t="s">
        <v>2417</v>
      </c>
      <c r="D6388" s="233" t="s">
        <v>339</v>
      </c>
      <c r="E6388" s="234">
        <v>381</v>
      </c>
      <c r="F6388" s="413">
        <v>111.01</v>
      </c>
      <c r="G6388" s="414">
        <f t="shared" si="198"/>
        <v>3.4321232321412483</v>
      </c>
      <c r="H6388" s="415">
        <f t="shared" si="199"/>
        <v>3.4321232321412483</v>
      </c>
    </row>
    <row r="6389" spans="1:8" ht="15" hidden="1" thickBot="1">
      <c r="A6389" s="409">
        <v>202203</v>
      </c>
      <c r="B6389" s="231" t="s">
        <v>2477</v>
      </c>
      <c r="C6389" s="232" t="s">
        <v>2417</v>
      </c>
      <c r="D6389" s="233" t="s">
        <v>337</v>
      </c>
      <c r="E6389" s="234">
        <v>41738</v>
      </c>
      <c r="F6389" s="413">
        <v>111.01</v>
      </c>
      <c r="G6389" s="414">
        <f t="shared" si="198"/>
        <v>375.98414557247094</v>
      </c>
      <c r="H6389" s="415">
        <f t="shared" si="199"/>
        <v>1.8799207278623546</v>
      </c>
    </row>
    <row r="6390" spans="1:8" ht="15" hidden="1" thickBot="1">
      <c r="A6390" s="409">
        <v>202203</v>
      </c>
      <c r="B6390" s="231" t="s">
        <v>2478</v>
      </c>
      <c r="C6390" s="232" t="s">
        <v>2479</v>
      </c>
      <c r="D6390" s="233" t="s">
        <v>337</v>
      </c>
      <c r="E6390" s="234">
        <v>103773</v>
      </c>
      <c r="F6390" s="413">
        <v>111.01</v>
      </c>
      <c r="G6390" s="414">
        <f t="shared" si="198"/>
        <v>934.80767498423563</v>
      </c>
      <c r="H6390" s="415">
        <f t="shared" si="199"/>
        <v>4.674038374921178</v>
      </c>
    </row>
    <row r="6391" spans="1:8" ht="15" hidden="1" thickBot="1">
      <c r="A6391" s="409">
        <v>202203</v>
      </c>
      <c r="B6391" s="231" t="s">
        <v>2480</v>
      </c>
      <c r="C6391" s="232" t="s">
        <v>676</v>
      </c>
      <c r="D6391" s="233" t="s">
        <v>337</v>
      </c>
      <c r="E6391" s="234">
        <v>40324</v>
      </c>
      <c r="F6391" s="413">
        <v>111.01</v>
      </c>
      <c r="G6391" s="414">
        <f t="shared" si="198"/>
        <v>363.24655436447165</v>
      </c>
      <c r="H6391" s="415">
        <f t="shared" si="199"/>
        <v>1.8162327718223583</v>
      </c>
    </row>
    <row r="6392" spans="1:8" ht="15" hidden="1" thickBot="1">
      <c r="A6392" s="409">
        <v>202203</v>
      </c>
      <c r="B6392" s="231" t="s">
        <v>2481</v>
      </c>
      <c r="C6392" s="232" t="s">
        <v>676</v>
      </c>
      <c r="D6392" s="233" t="s">
        <v>339</v>
      </c>
      <c r="E6392" s="234">
        <v>202</v>
      </c>
      <c r="F6392" s="413">
        <v>111.01</v>
      </c>
      <c r="G6392" s="414">
        <f t="shared" si="198"/>
        <v>1.8196558868570398</v>
      </c>
      <c r="H6392" s="415">
        <f t="shared" si="199"/>
        <v>1.8196558868570398</v>
      </c>
    </row>
    <row r="6393" spans="1:8" ht="15" hidden="1" thickBot="1">
      <c r="A6393" s="409">
        <v>202203</v>
      </c>
      <c r="B6393" s="231" t="s">
        <v>2482</v>
      </c>
      <c r="C6393" s="232" t="s">
        <v>2483</v>
      </c>
      <c r="D6393" s="233" t="s">
        <v>337</v>
      </c>
      <c r="E6393" s="234">
        <v>107000</v>
      </c>
      <c r="F6393" s="413">
        <v>111.01</v>
      </c>
      <c r="G6393" s="414">
        <f t="shared" si="198"/>
        <v>963.87712818664977</v>
      </c>
      <c r="H6393" s="415">
        <f t="shared" si="199"/>
        <v>4.8193856409332492</v>
      </c>
    </row>
    <row r="6394" spans="1:8" ht="15" hidden="1" thickBot="1">
      <c r="A6394" s="409">
        <v>202203</v>
      </c>
      <c r="B6394" s="231" t="s">
        <v>2484</v>
      </c>
      <c r="C6394" s="232" t="s">
        <v>2483</v>
      </c>
      <c r="D6394" s="233" t="s">
        <v>337</v>
      </c>
      <c r="E6394" s="234">
        <v>107000</v>
      </c>
      <c r="F6394" s="413">
        <v>111.01</v>
      </c>
      <c r="G6394" s="414">
        <f t="shared" si="198"/>
        <v>963.87712818664977</v>
      </c>
      <c r="H6394" s="415">
        <f t="shared" si="199"/>
        <v>4.8193856409332492</v>
      </c>
    </row>
    <row r="6395" spans="1:8" ht="15" hidden="1" thickBot="1">
      <c r="A6395" s="409">
        <v>202203</v>
      </c>
      <c r="B6395" s="231" t="s">
        <v>2485</v>
      </c>
      <c r="C6395" s="232" t="s">
        <v>2483</v>
      </c>
      <c r="D6395" s="233" t="s">
        <v>337</v>
      </c>
      <c r="E6395" s="234">
        <v>75100</v>
      </c>
      <c r="F6395" s="413">
        <v>111.01</v>
      </c>
      <c r="G6395" s="414">
        <f t="shared" si="198"/>
        <v>676.51562922259257</v>
      </c>
      <c r="H6395" s="415">
        <f t="shared" si="199"/>
        <v>3.3825781461129627</v>
      </c>
    </row>
    <row r="6396" spans="1:8" ht="15" hidden="1" thickBot="1">
      <c r="A6396" s="409">
        <v>202203</v>
      </c>
      <c r="B6396" s="231" t="s">
        <v>2486</v>
      </c>
      <c r="C6396" s="232" t="s">
        <v>2487</v>
      </c>
      <c r="D6396" s="233" t="s">
        <v>337</v>
      </c>
      <c r="E6396" s="234">
        <v>39305</v>
      </c>
      <c r="F6396" s="413">
        <v>111.01</v>
      </c>
      <c r="G6396" s="414">
        <f t="shared" si="198"/>
        <v>354.06720115304927</v>
      </c>
      <c r="H6396" s="415">
        <f t="shared" si="199"/>
        <v>1.7703360057652464</v>
      </c>
    </row>
    <row r="6397" spans="1:8" ht="15" hidden="1" thickBot="1">
      <c r="A6397" s="409">
        <v>202203</v>
      </c>
      <c r="B6397" s="231" t="s">
        <v>2488</v>
      </c>
      <c r="C6397" s="232" t="s">
        <v>2487</v>
      </c>
      <c r="D6397" s="233" t="s">
        <v>339</v>
      </c>
      <c r="E6397" s="234">
        <v>196</v>
      </c>
      <c r="F6397" s="413">
        <v>111.01</v>
      </c>
      <c r="G6397" s="414">
        <f t="shared" si="198"/>
        <v>1.7656067020989099</v>
      </c>
      <c r="H6397" s="415">
        <f t="shared" si="199"/>
        <v>1.7656067020989099</v>
      </c>
    </row>
    <row r="6398" spans="1:8" ht="15" hidden="1" thickBot="1">
      <c r="A6398" s="409">
        <v>202203</v>
      </c>
      <c r="B6398" s="231" t="s">
        <v>2489</v>
      </c>
      <c r="C6398" s="232" t="s">
        <v>2487</v>
      </c>
      <c r="D6398" s="233" t="s">
        <v>337</v>
      </c>
      <c r="E6398" s="234">
        <v>53414</v>
      </c>
      <c r="F6398" s="413">
        <v>111.01</v>
      </c>
      <c r="G6398" s="414">
        <f t="shared" si="198"/>
        <v>481.16385911179168</v>
      </c>
      <c r="H6398" s="415">
        <f t="shared" si="199"/>
        <v>2.4058192955589583</v>
      </c>
    </row>
    <row r="6399" spans="1:8" ht="15" hidden="1" thickBot="1">
      <c r="A6399" s="409">
        <v>202203</v>
      </c>
      <c r="B6399" s="231" t="s">
        <v>2490</v>
      </c>
      <c r="C6399" s="232" t="s">
        <v>2487</v>
      </c>
      <c r="D6399" s="233" t="s">
        <v>337</v>
      </c>
      <c r="E6399" s="234">
        <v>32320</v>
      </c>
      <c r="F6399" s="413">
        <v>111.01</v>
      </c>
      <c r="G6399" s="414">
        <f t="shared" si="198"/>
        <v>291.14494189712639</v>
      </c>
      <c r="H6399" s="415">
        <f t="shared" si="199"/>
        <v>1.455724709485632</v>
      </c>
    </row>
    <row r="6400" spans="1:8" ht="15" hidden="1" thickBot="1">
      <c r="A6400" s="409">
        <v>202203</v>
      </c>
      <c r="B6400" s="231" t="s">
        <v>2491</v>
      </c>
      <c r="C6400" s="232" t="s">
        <v>2487</v>
      </c>
      <c r="D6400" s="233" t="s">
        <v>337</v>
      </c>
      <c r="E6400" s="234">
        <v>32320</v>
      </c>
      <c r="F6400" s="413">
        <v>111.01</v>
      </c>
      <c r="G6400" s="414">
        <f t="shared" si="198"/>
        <v>291.14494189712639</v>
      </c>
      <c r="H6400" s="415">
        <f t="shared" si="199"/>
        <v>1.455724709485632</v>
      </c>
    </row>
    <row r="6401" spans="1:8" ht="15" hidden="1" thickBot="1">
      <c r="A6401" s="409">
        <v>202203</v>
      </c>
      <c r="B6401" s="231" t="s">
        <v>2492</v>
      </c>
      <c r="C6401" s="232" t="s">
        <v>2487</v>
      </c>
      <c r="D6401" s="233" t="s">
        <v>339</v>
      </c>
      <c r="E6401" s="234">
        <v>162</v>
      </c>
      <c r="F6401" s="413">
        <v>111.01</v>
      </c>
      <c r="G6401" s="414">
        <f t="shared" si="198"/>
        <v>1.4593279884695072</v>
      </c>
      <c r="H6401" s="415">
        <f t="shared" si="199"/>
        <v>1.4593279884695072</v>
      </c>
    </row>
    <row r="6402" spans="1:8" ht="15" hidden="1" thickBot="1">
      <c r="A6402" s="409">
        <v>202203</v>
      </c>
      <c r="B6402" s="231" t="s">
        <v>2493</v>
      </c>
      <c r="C6402" s="232" t="s">
        <v>2487</v>
      </c>
      <c r="D6402" s="233" t="s">
        <v>337</v>
      </c>
      <c r="E6402" s="234">
        <v>32320</v>
      </c>
      <c r="F6402" s="413">
        <v>111.01</v>
      </c>
      <c r="G6402" s="414">
        <f t="shared" ref="G6402:G6465" si="200">+E6402/F6402</f>
        <v>291.14494189712639</v>
      </c>
      <c r="H6402" s="415">
        <f t="shared" ref="H6402:H6465" si="201">IF(D6402="TB",G6402/200,IF(D6402="LT",G6402,"VER"))</f>
        <v>1.455724709485632</v>
      </c>
    </row>
    <row r="6403" spans="1:8" ht="15" hidden="1" thickBot="1">
      <c r="A6403" s="409">
        <v>202203</v>
      </c>
      <c r="B6403" s="231" t="s">
        <v>2494</v>
      </c>
      <c r="C6403" s="232" t="s">
        <v>2487</v>
      </c>
      <c r="D6403" s="233" t="s">
        <v>374</v>
      </c>
      <c r="E6403" s="234">
        <v>122</v>
      </c>
      <c r="F6403" s="413">
        <v>111.01</v>
      </c>
      <c r="G6403" s="414">
        <f t="shared" si="200"/>
        <v>1.0990000900819745</v>
      </c>
      <c r="H6403" s="415" t="str">
        <f t="shared" si="201"/>
        <v>VER</v>
      </c>
    </row>
    <row r="6404" spans="1:8" ht="15" hidden="1" thickBot="1">
      <c r="A6404" s="409">
        <v>202203</v>
      </c>
      <c r="B6404" s="231" t="s">
        <v>2495</v>
      </c>
      <c r="C6404" s="232" t="s">
        <v>2487</v>
      </c>
      <c r="D6404" s="233" t="s">
        <v>337</v>
      </c>
      <c r="E6404" s="234">
        <v>32320</v>
      </c>
      <c r="F6404" s="413">
        <v>111.01</v>
      </c>
      <c r="G6404" s="414">
        <f t="shared" si="200"/>
        <v>291.14494189712639</v>
      </c>
      <c r="H6404" s="415">
        <f t="shared" si="201"/>
        <v>1.455724709485632</v>
      </c>
    </row>
    <row r="6405" spans="1:8" ht="15" hidden="1" thickBot="1">
      <c r="A6405" s="409">
        <v>202203</v>
      </c>
      <c r="B6405" s="231" t="s">
        <v>2496</v>
      </c>
      <c r="C6405" s="232" t="s">
        <v>2487</v>
      </c>
      <c r="D6405" s="233" t="s">
        <v>339</v>
      </c>
      <c r="E6405" s="234">
        <v>162</v>
      </c>
      <c r="F6405" s="413">
        <v>111.01</v>
      </c>
      <c r="G6405" s="414">
        <f t="shared" si="200"/>
        <v>1.4593279884695072</v>
      </c>
      <c r="H6405" s="415">
        <f t="shared" si="201"/>
        <v>1.4593279884695072</v>
      </c>
    </row>
    <row r="6406" spans="1:8" ht="15" hidden="1" thickBot="1">
      <c r="A6406" s="409">
        <v>202203</v>
      </c>
      <c r="B6406" s="231" t="s">
        <v>2497</v>
      </c>
      <c r="C6406" s="232" t="s">
        <v>2487</v>
      </c>
      <c r="D6406" s="233" t="s">
        <v>374</v>
      </c>
      <c r="E6406" s="234">
        <v>95.23</v>
      </c>
      <c r="F6406" s="413">
        <v>111.01</v>
      </c>
      <c r="G6406" s="414">
        <f t="shared" si="200"/>
        <v>0.85785064408611833</v>
      </c>
      <c r="H6406" s="415" t="str">
        <f t="shared" si="201"/>
        <v>VER</v>
      </c>
    </row>
    <row r="6407" spans="1:8" ht="15" hidden="1" thickBot="1">
      <c r="A6407" s="409">
        <v>202203</v>
      </c>
      <c r="B6407" s="231" t="s">
        <v>2498</v>
      </c>
      <c r="C6407" s="232" t="s">
        <v>2487</v>
      </c>
      <c r="D6407" s="233" t="s">
        <v>374</v>
      </c>
      <c r="E6407" s="234">
        <v>95.23</v>
      </c>
      <c r="F6407" s="413">
        <v>111.01</v>
      </c>
      <c r="G6407" s="414">
        <f t="shared" si="200"/>
        <v>0.85785064408611833</v>
      </c>
      <c r="H6407" s="415" t="str">
        <f t="shared" si="201"/>
        <v>VER</v>
      </c>
    </row>
    <row r="6408" spans="1:8" ht="15" hidden="1" thickBot="1">
      <c r="A6408" s="409">
        <v>202203</v>
      </c>
      <c r="B6408" s="231" t="s">
        <v>2499</v>
      </c>
      <c r="C6408" s="232" t="s">
        <v>2487</v>
      </c>
      <c r="D6408" s="233" t="s">
        <v>337</v>
      </c>
      <c r="E6408" s="234">
        <v>32320</v>
      </c>
      <c r="F6408" s="413">
        <v>111.01</v>
      </c>
      <c r="G6408" s="414">
        <f t="shared" si="200"/>
        <v>291.14494189712639</v>
      </c>
      <c r="H6408" s="415">
        <f t="shared" si="201"/>
        <v>1.455724709485632</v>
      </c>
    </row>
    <row r="6409" spans="1:8" ht="15" hidden="1" thickBot="1">
      <c r="A6409" s="409">
        <v>202203</v>
      </c>
      <c r="B6409" s="231" t="s">
        <v>2500</v>
      </c>
      <c r="C6409" s="232" t="s">
        <v>2487</v>
      </c>
      <c r="D6409" s="233" t="s">
        <v>350</v>
      </c>
      <c r="E6409" s="234">
        <v>0.01</v>
      </c>
      <c r="F6409" s="413">
        <v>111.01</v>
      </c>
      <c r="G6409" s="414">
        <f t="shared" si="200"/>
        <v>9.0081974596883157E-5</v>
      </c>
      <c r="H6409" s="415" t="str">
        <f t="shared" si="201"/>
        <v>VER</v>
      </c>
    </row>
    <row r="6410" spans="1:8" ht="15" hidden="1" thickBot="1">
      <c r="A6410" s="409">
        <v>202203</v>
      </c>
      <c r="B6410" s="231" t="s">
        <v>2501</v>
      </c>
      <c r="C6410" s="232" t="s">
        <v>2487</v>
      </c>
      <c r="D6410" s="233" t="s">
        <v>337</v>
      </c>
      <c r="E6410" s="234">
        <v>39305</v>
      </c>
      <c r="F6410" s="413">
        <v>111.01</v>
      </c>
      <c r="G6410" s="414">
        <f t="shared" si="200"/>
        <v>354.06720115304927</v>
      </c>
      <c r="H6410" s="415">
        <f t="shared" si="201"/>
        <v>1.7703360057652464</v>
      </c>
    </row>
    <row r="6411" spans="1:8" ht="15" hidden="1" thickBot="1">
      <c r="A6411" s="409">
        <v>202203</v>
      </c>
      <c r="B6411" s="231" t="s">
        <v>2502</v>
      </c>
      <c r="C6411" s="232" t="s">
        <v>2487</v>
      </c>
      <c r="D6411" s="233" t="s">
        <v>339</v>
      </c>
      <c r="E6411" s="234">
        <v>196</v>
      </c>
      <c r="F6411" s="413">
        <v>111.01</v>
      </c>
      <c r="G6411" s="414">
        <f t="shared" si="200"/>
        <v>1.7656067020989099</v>
      </c>
      <c r="H6411" s="415">
        <f t="shared" si="201"/>
        <v>1.7656067020989099</v>
      </c>
    </row>
    <row r="6412" spans="1:8" ht="15" hidden="1" thickBot="1">
      <c r="A6412" s="409">
        <v>202203</v>
      </c>
      <c r="B6412" s="231" t="s">
        <v>2503</v>
      </c>
      <c r="C6412" s="232" t="s">
        <v>2487</v>
      </c>
      <c r="D6412" s="233" t="s">
        <v>374</v>
      </c>
      <c r="E6412" s="234">
        <v>0.01</v>
      </c>
      <c r="F6412" s="413">
        <v>111.01</v>
      </c>
      <c r="G6412" s="414">
        <f t="shared" si="200"/>
        <v>9.0081974596883157E-5</v>
      </c>
      <c r="H6412" s="415" t="str">
        <f t="shared" si="201"/>
        <v>VER</v>
      </c>
    </row>
    <row r="6413" spans="1:8" ht="15" hidden="1" thickBot="1">
      <c r="A6413" s="409">
        <v>202203</v>
      </c>
      <c r="B6413" s="231" t="s">
        <v>2504</v>
      </c>
      <c r="C6413" s="232" t="s">
        <v>2487</v>
      </c>
      <c r="D6413" s="233" t="s">
        <v>374</v>
      </c>
      <c r="E6413" s="234">
        <v>95.23</v>
      </c>
      <c r="F6413" s="413">
        <v>111.01</v>
      </c>
      <c r="G6413" s="414">
        <f t="shared" si="200"/>
        <v>0.85785064408611833</v>
      </c>
      <c r="H6413" s="415" t="str">
        <f t="shared" si="201"/>
        <v>VER</v>
      </c>
    </row>
    <row r="6414" spans="1:8" ht="15" hidden="1" thickBot="1">
      <c r="A6414" s="409">
        <v>202203</v>
      </c>
      <c r="B6414" s="231" t="s">
        <v>2505</v>
      </c>
      <c r="C6414" s="232" t="s">
        <v>2505</v>
      </c>
      <c r="D6414" s="233" t="s">
        <v>339</v>
      </c>
      <c r="E6414" s="234">
        <v>0.01</v>
      </c>
      <c r="F6414" s="413">
        <v>111.01</v>
      </c>
      <c r="G6414" s="414">
        <f t="shared" si="200"/>
        <v>9.0081974596883157E-5</v>
      </c>
      <c r="H6414" s="415">
        <f t="shared" si="201"/>
        <v>9.0081974596883157E-5</v>
      </c>
    </row>
    <row r="6415" spans="1:8" ht="15" hidden="1" thickBot="1">
      <c r="A6415" s="409">
        <v>202203</v>
      </c>
      <c r="B6415" s="231" t="s">
        <v>2506</v>
      </c>
      <c r="C6415" s="232" t="s">
        <v>2506</v>
      </c>
      <c r="D6415" s="233" t="s">
        <v>339</v>
      </c>
      <c r="E6415" s="234">
        <v>0.01</v>
      </c>
      <c r="F6415" s="413">
        <v>111.01</v>
      </c>
      <c r="G6415" s="414">
        <f t="shared" si="200"/>
        <v>9.0081974596883157E-5</v>
      </c>
      <c r="H6415" s="415">
        <f t="shared" si="201"/>
        <v>9.0081974596883157E-5</v>
      </c>
    </row>
    <row r="6416" spans="1:8" ht="15" hidden="1" thickBot="1">
      <c r="A6416" s="409">
        <v>202203</v>
      </c>
      <c r="B6416" s="231" t="s">
        <v>2507</v>
      </c>
      <c r="C6416" s="232" t="s">
        <v>2507</v>
      </c>
      <c r="D6416" s="233" t="s">
        <v>339</v>
      </c>
      <c r="E6416" s="234">
        <v>0.01</v>
      </c>
      <c r="F6416" s="413">
        <v>111.01</v>
      </c>
      <c r="G6416" s="414">
        <f t="shared" si="200"/>
        <v>9.0081974596883157E-5</v>
      </c>
      <c r="H6416" s="415">
        <f t="shared" si="201"/>
        <v>9.0081974596883157E-5</v>
      </c>
    </row>
    <row r="6417" spans="1:8" ht="15" hidden="1" thickBot="1">
      <c r="A6417" s="409">
        <v>202203</v>
      </c>
      <c r="B6417" s="231" t="s">
        <v>2508</v>
      </c>
      <c r="C6417" s="232" t="s">
        <v>2508</v>
      </c>
      <c r="D6417" s="233" t="s">
        <v>339</v>
      </c>
      <c r="E6417" s="234">
        <v>0.01</v>
      </c>
      <c r="F6417" s="413">
        <v>111.01</v>
      </c>
      <c r="G6417" s="414">
        <f t="shared" si="200"/>
        <v>9.0081974596883157E-5</v>
      </c>
      <c r="H6417" s="415">
        <f t="shared" si="201"/>
        <v>9.0081974596883157E-5</v>
      </c>
    </row>
    <row r="6418" spans="1:8" ht="15" hidden="1" thickBot="1">
      <c r="A6418" s="409">
        <v>202203</v>
      </c>
      <c r="B6418" s="231" t="s">
        <v>2509</v>
      </c>
      <c r="C6418" s="232" t="s">
        <v>2509</v>
      </c>
      <c r="D6418" s="233" t="s">
        <v>339</v>
      </c>
      <c r="E6418" s="234">
        <v>0.01</v>
      </c>
      <c r="F6418" s="413">
        <v>111.01</v>
      </c>
      <c r="G6418" s="414">
        <f t="shared" si="200"/>
        <v>9.0081974596883157E-5</v>
      </c>
      <c r="H6418" s="415">
        <f t="shared" si="201"/>
        <v>9.0081974596883157E-5</v>
      </c>
    </row>
    <row r="6419" spans="1:8" ht="15" hidden="1" thickBot="1">
      <c r="A6419" s="409">
        <v>202203</v>
      </c>
      <c r="B6419" s="231" t="s">
        <v>2510</v>
      </c>
      <c r="C6419" s="232" t="s">
        <v>2510</v>
      </c>
      <c r="D6419" s="233" t="s">
        <v>339</v>
      </c>
      <c r="E6419" s="234">
        <v>0.01</v>
      </c>
      <c r="F6419" s="413">
        <v>111.01</v>
      </c>
      <c r="G6419" s="414">
        <f t="shared" si="200"/>
        <v>9.0081974596883157E-5</v>
      </c>
      <c r="H6419" s="415">
        <f t="shared" si="201"/>
        <v>9.0081974596883157E-5</v>
      </c>
    </row>
    <row r="6420" spans="1:8" ht="15" hidden="1" thickBot="1">
      <c r="A6420" s="409">
        <v>202203</v>
      </c>
      <c r="B6420" s="231" t="s">
        <v>2511</v>
      </c>
      <c r="C6420" s="232" t="s">
        <v>2512</v>
      </c>
      <c r="D6420" s="233" t="s">
        <v>337</v>
      </c>
      <c r="E6420" s="234">
        <v>36143</v>
      </c>
      <c r="F6420" s="413">
        <v>111.01</v>
      </c>
      <c r="G6420" s="414">
        <f t="shared" si="200"/>
        <v>325.58328078551483</v>
      </c>
      <c r="H6420" s="415">
        <f t="shared" si="201"/>
        <v>1.6279164039275742</v>
      </c>
    </row>
    <row r="6421" spans="1:8" ht="15" hidden="1" thickBot="1">
      <c r="A6421" s="409">
        <v>202203</v>
      </c>
      <c r="B6421" s="231" t="s">
        <v>2513</v>
      </c>
      <c r="C6421" s="232" t="s">
        <v>2512</v>
      </c>
      <c r="D6421" s="233" t="s">
        <v>337</v>
      </c>
      <c r="E6421" s="234">
        <v>46930</v>
      </c>
      <c r="F6421" s="413">
        <v>111.01</v>
      </c>
      <c r="G6421" s="414">
        <f t="shared" si="200"/>
        <v>422.75470678317265</v>
      </c>
      <c r="H6421" s="415">
        <f t="shared" si="201"/>
        <v>2.1137735339158632</v>
      </c>
    </row>
    <row r="6422" spans="1:8" ht="15" hidden="1" thickBot="1">
      <c r="A6422" s="409">
        <v>202203</v>
      </c>
      <c r="B6422" s="231" t="s">
        <v>2514</v>
      </c>
      <c r="C6422" s="232" t="s">
        <v>2512</v>
      </c>
      <c r="D6422" s="233" t="s">
        <v>339</v>
      </c>
      <c r="E6422" s="234">
        <v>235</v>
      </c>
      <c r="F6422" s="413">
        <v>111.01</v>
      </c>
      <c r="G6422" s="414">
        <f t="shared" si="200"/>
        <v>2.1169264030267541</v>
      </c>
      <c r="H6422" s="415">
        <f t="shared" si="201"/>
        <v>2.1169264030267541</v>
      </c>
    </row>
    <row r="6423" spans="1:8" ht="15" hidden="1" thickBot="1">
      <c r="A6423" s="409">
        <v>202203</v>
      </c>
      <c r="B6423" s="231" t="s">
        <v>2515</v>
      </c>
      <c r="C6423" s="232" t="s">
        <v>2512</v>
      </c>
      <c r="D6423" s="233" t="s">
        <v>337</v>
      </c>
      <c r="E6423" s="234">
        <v>44784</v>
      </c>
      <c r="F6423" s="413">
        <v>111.01</v>
      </c>
      <c r="G6423" s="414">
        <f t="shared" si="200"/>
        <v>403.42311503468153</v>
      </c>
      <c r="H6423" s="415">
        <f t="shared" si="201"/>
        <v>2.0171155751734076</v>
      </c>
    </row>
    <row r="6424" spans="1:8" ht="15" hidden="1" thickBot="1">
      <c r="A6424" s="409">
        <v>202203</v>
      </c>
      <c r="B6424" s="231" t="s">
        <v>2516</v>
      </c>
      <c r="C6424" s="232" t="s">
        <v>2512</v>
      </c>
      <c r="D6424" s="233" t="s">
        <v>339</v>
      </c>
      <c r="E6424" s="234">
        <v>224</v>
      </c>
      <c r="F6424" s="413">
        <v>111.01</v>
      </c>
      <c r="G6424" s="414">
        <f t="shared" si="200"/>
        <v>2.0178362309701829</v>
      </c>
      <c r="H6424" s="415">
        <f t="shared" si="201"/>
        <v>2.0178362309701829</v>
      </c>
    </row>
    <row r="6425" spans="1:8" ht="15" hidden="1" thickBot="1">
      <c r="A6425" s="409">
        <v>202203</v>
      </c>
      <c r="B6425" s="231" t="s">
        <v>2517</v>
      </c>
      <c r="C6425" s="232" t="s">
        <v>2512</v>
      </c>
      <c r="D6425" s="233" t="s">
        <v>337</v>
      </c>
      <c r="E6425" s="234">
        <v>34493</v>
      </c>
      <c r="F6425" s="413">
        <v>111.01</v>
      </c>
      <c r="G6425" s="414">
        <f t="shared" si="200"/>
        <v>310.71975497702908</v>
      </c>
      <c r="H6425" s="415">
        <f t="shared" si="201"/>
        <v>1.5535987748851454</v>
      </c>
    </row>
    <row r="6426" spans="1:8" ht="15" hidden="1" thickBot="1">
      <c r="A6426" s="409">
        <v>202203</v>
      </c>
      <c r="B6426" s="231" t="s">
        <v>2518</v>
      </c>
      <c r="C6426" s="232" t="s">
        <v>412</v>
      </c>
      <c r="D6426" s="233" t="s">
        <v>337</v>
      </c>
      <c r="E6426" s="234">
        <v>36132</v>
      </c>
      <c r="F6426" s="413">
        <v>111.01</v>
      </c>
      <c r="G6426" s="414">
        <f t="shared" si="200"/>
        <v>325.48419061345822</v>
      </c>
      <c r="H6426" s="415">
        <f t="shared" si="201"/>
        <v>1.6274209530672912</v>
      </c>
    </row>
    <row r="6427" spans="1:8" ht="15" hidden="1" thickBot="1">
      <c r="A6427" s="409">
        <v>202203</v>
      </c>
      <c r="B6427" s="231" t="s">
        <v>2519</v>
      </c>
      <c r="C6427" s="232" t="s">
        <v>412</v>
      </c>
      <c r="D6427" s="233" t="s">
        <v>337</v>
      </c>
      <c r="E6427" s="234">
        <v>39869</v>
      </c>
      <c r="F6427" s="413">
        <v>111.01</v>
      </c>
      <c r="G6427" s="414">
        <f t="shared" si="200"/>
        <v>359.14782452031346</v>
      </c>
      <c r="H6427" s="415">
        <f t="shared" si="201"/>
        <v>1.7957391226015673</v>
      </c>
    </row>
    <row r="6428" spans="1:8" ht="15" hidden="1" thickBot="1">
      <c r="A6428" s="409">
        <v>202203</v>
      </c>
      <c r="B6428" s="231" t="s">
        <v>2520</v>
      </c>
      <c r="C6428" s="232" t="s">
        <v>2521</v>
      </c>
      <c r="D6428" s="233" t="s">
        <v>374</v>
      </c>
      <c r="E6428" s="234">
        <v>569</v>
      </c>
      <c r="F6428" s="413">
        <v>111.01</v>
      </c>
      <c r="G6428" s="414">
        <f t="shared" si="200"/>
        <v>5.1256643545626517</v>
      </c>
      <c r="H6428" s="415" t="str">
        <f t="shared" si="201"/>
        <v>VER</v>
      </c>
    </row>
    <row r="6429" spans="1:8" ht="15" hidden="1" thickBot="1">
      <c r="A6429" s="409">
        <v>202203</v>
      </c>
      <c r="B6429" s="231" t="s">
        <v>2522</v>
      </c>
      <c r="C6429" s="232" t="s">
        <v>2249</v>
      </c>
      <c r="D6429" s="233" t="s">
        <v>337</v>
      </c>
      <c r="E6429" s="234">
        <v>31457</v>
      </c>
      <c r="F6429" s="413">
        <v>111.01</v>
      </c>
      <c r="G6429" s="414">
        <f t="shared" si="200"/>
        <v>283.37086748941533</v>
      </c>
      <c r="H6429" s="415">
        <f t="shared" si="201"/>
        <v>1.4168543374470766</v>
      </c>
    </row>
    <row r="6430" spans="1:8" ht="15" hidden="1" thickBot="1">
      <c r="A6430" s="409">
        <v>202203</v>
      </c>
      <c r="B6430" s="231" t="s">
        <v>2523</v>
      </c>
      <c r="C6430" s="232" t="s">
        <v>2249</v>
      </c>
      <c r="D6430" s="233" t="s">
        <v>339</v>
      </c>
      <c r="E6430" s="234">
        <v>157</v>
      </c>
      <c r="F6430" s="413">
        <v>111.01</v>
      </c>
      <c r="G6430" s="414">
        <f t="shared" si="200"/>
        <v>1.4142870011710655</v>
      </c>
      <c r="H6430" s="415">
        <f t="shared" si="201"/>
        <v>1.4142870011710655</v>
      </c>
    </row>
    <row r="6431" spans="1:8" ht="15" hidden="1" thickBot="1">
      <c r="A6431" s="409">
        <v>202203</v>
      </c>
      <c r="B6431" s="231" t="s">
        <v>2524</v>
      </c>
      <c r="C6431" s="232" t="s">
        <v>2525</v>
      </c>
      <c r="D6431" s="233" t="s">
        <v>337</v>
      </c>
      <c r="E6431" s="234">
        <v>30564</v>
      </c>
      <c r="F6431" s="413">
        <v>111.01</v>
      </c>
      <c r="G6431" s="414">
        <f t="shared" si="200"/>
        <v>275.32654715791369</v>
      </c>
      <c r="H6431" s="415">
        <f t="shared" si="201"/>
        <v>1.3766327357895685</v>
      </c>
    </row>
    <row r="6432" spans="1:8" ht="15" hidden="1" thickBot="1">
      <c r="A6432" s="409">
        <v>202203</v>
      </c>
      <c r="B6432" s="231" t="s">
        <v>2526</v>
      </c>
      <c r="C6432" s="232" t="s">
        <v>2527</v>
      </c>
      <c r="D6432" s="233" t="s">
        <v>339</v>
      </c>
      <c r="E6432" s="234">
        <v>792.85</v>
      </c>
      <c r="F6432" s="413">
        <v>111.01</v>
      </c>
      <c r="G6432" s="414">
        <f t="shared" si="200"/>
        <v>7.1421493559138813</v>
      </c>
      <c r="H6432" s="415">
        <f t="shared" si="201"/>
        <v>7.1421493559138813</v>
      </c>
    </row>
    <row r="6433" spans="1:8" ht="15" hidden="1" thickBot="1">
      <c r="A6433" s="409">
        <v>202203</v>
      </c>
      <c r="B6433" s="231" t="s">
        <v>2528</v>
      </c>
      <c r="C6433" s="232" t="s">
        <v>2527</v>
      </c>
      <c r="D6433" s="233" t="s">
        <v>339</v>
      </c>
      <c r="E6433" s="234">
        <v>847.8</v>
      </c>
      <c r="F6433" s="413">
        <v>111.01</v>
      </c>
      <c r="G6433" s="414">
        <f t="shared" si="200"/>
        <v>7.6371498063237535</v>
      </c>
      <c r="H6433" s="415">
        <f t="shared" si="201"/>
        <v>7.6371498063237535</v>
      </c>
    </row>
    <row r="6434" spans="1:8" ht="15" hidden="1" thickBot="1">
      <c r="A6434" s="409">
        <v>202203</v>
      </c>
      <c r="B6434" s="231" t="s">
        <v>2529</v>
      </c>
      <c r="C6434" s="232" t="s">
        <v>2527</v>
      </c>
      <c r="D6434" s="233" t="s">
        <v>339</v>
      </c>
      <c r="E6434" s="234">
        <v>1</v>
      </c>
      <c r="F6434" s="413">
        <v>111.01</v>
      </c>
      <c r="G6434" s="414">
        <f t="shared" si="200"/>
        <v>9.008197459688316E-3</v>
      </c>
      <c r="H6434" s="415">
        <f t="shared" si="201"/>
        <v>9.008197459688316E-3</v>
      </c>
    </row>
    <row r="6435" spans="1:8" ht="15" hidden="1" thickBot="1">
      <c r="A6435" s="409">
        <v>202203</v>
      </c>
      <c r="B6435" s="231" t="s">
        <v>2530</v>
      </c>
      <c r="C6435" s="232" t="s">
        <v>2527</v>
      </c>
      <c r="D6435" s="233" t="s">
        <v>339</v>
      </c>
      <c r="E6435" s="234">
        <v>1</v>
      </c>
      <c r="F6435" s="413">
        <v>111.01</v>
      </c>
      <c r="G6435" s="414">
        <f t="shared" si="200"/>
        <v>9.008197459688316E-3</v>
      </c>
      <c r="H6435" s="415">
        <f t="shared" si="201"/>
        <v>9.008197459688316E-3</v>
      </c>
    </row>
    <row r="6436" spans="1:8" ht="15" hidden="1" thickBot="1">
      <c r="A6436" s="409">
        <v>202203</v>
      </c>
      <c r="B6436" s="231" t="s">
        <v>2531</v>
      </c>
      <c r="C6436" s="232" t="s">
        <v>2527</v>
      </c>
      <c r="D6436" s="233" t="s">
        <v>339</v>
      </c>
      <c r="E6436" s="234">
        <v>957.7</v>
      </c>
      <c r="F6436" s="413">
        <v>111.01</v>
      </c>
      <c r="G6436" s="414">
        <f t="shared" si="200"/>
        <v>8.6271507071435014</v>
      </c>
      <c r="H6436" s="415">
        <f t="shared" si="201"/>
        <v>8.6271507071435014</v>
      </c>
    </row>
    <row r="6437" spans="1:8" ht="15" hidden="1" thickBot="1">
      <c r="A6437" s="409">
        <v>202203</v>
      </c>
      <c r="B6437" s="231" t="s">
        <v>2532</v>
      </c>
      <c r="C6437" s="232" t="s">
        <v>2527</v>
      </c>
      <c r="D6437" s="233" t="s">
        <v>339</v>
      </c>
      <c r="E6437" s="234">
        <v>1884</v>
      </c>
      <c r="F6437" s="413">
        <v>111.01</v>
      </c>
      <c r="G6437" s="414">
        <f t="shared" si="200"/>
        <v>16.971444014052786</v>
      </c>
      <c r="H6437" s="415">
        <f t="shared" si="201"/>
        <v>16.971444014052786</v>
      </c>
    </row>
    <row r="6438" spans="1:8" ht="15" hidden="1" thickBot="1">
      <c r="A6438" s="409">
        <v>202203</v>
      </c>
      <c r="B6438" s="231" t="s">
        <v>2533</v>
      </c>
      <c r="C6438" s="232" t="s">
        <v>2527</v>
      </c>
      <c r="D6438" s="233" t="s">
        <v>339</v>
      </c>
      <c r="E6438" s="234">
        <v>1962.5</v>
      </c>
      <c r="F6438" s="413">
        <v>111.01</v>
      </c>
      <c r="G6438" s="414">
        <f t="shared" si="200"/>
        <v>17.67858751463832</v>
      </c>
      <c r="H6438" s="415">
        <f t="shared" si="201"/>
        <v>17.67858751463832</v>
      </c>
    </row>
    <row r="6439" spans="1:8" ht="15" hidden="1" thickBot="1">
      <c r="A6439" s="409">
        <v>202203</v>
      </c>
      <c r="B6439" s="231" t="s">
        <v>2534</v>
      </c>
      <c r="C6439" s="232" t="s">
        <v>2527</v>
      </c>
      <c r="D6439" s="233" t="s">
        <v>339</v>
      </c>
      <c r="E6439" s="234">
        <v>2355</v>
      </c>
      <c r="F6439" s="413">
        <v>111.01</v>
      </c>
      <c r="G6439" s="414">
        <f t="shared" si="200"/>
        <v>21.214305017565984</v>
      </c>
      <c r="H6439" s="415">
        <f t="shared" si="201"/>
        <v>21.214305017565984</v>
      </c>
    </row>
    <row r="6440" spans="1:8" ht="15" hidden="1" thickBot="1">
      <c r="A6440" s="409">
        <v>202203</v>
      </c>
      <c r="B6440" s="231" t="s">
        <v>2535</v>
      </c>
      <c r="C6440" s="232" t="s">
        <v>2527</v>
      </c>
      <c r="D6440" s="233" t="s">
        <v>2536</v>
      </c>
      <c r="E6440" s="234">
        <v>1</v>
      </c>
      <c r="F6440" s="413">
        <v>111.01</v>
      </c>
      <c r="G6440" s="414">
        <f t="shared" si="200"/>
        <v>9.008197459688316E-3</v>
      </c>
      <c r="H6440" s="415" t="str">
        <f t="shared" si="201"/>
        <v>VER</v>
      </c>
    </row>
    <row r="6441" spans="1:8" ht="15" hidden="1" thickBot="1">
      <c r="A6441" s="409">
        <v>202203</v>
      </c>
      <c r="B6441" s="231" t="s">
        <v>2550</v>
      </c>
      <c r="C6441" s="232" t="s">
        <v>676</v>
      </c>
      <c r="D6441" s="233" t="s">
        <v>337</v>
      </c>
      <c r="E6441" s="234">
        <v>40324</v>
      </c>
      <c r="F6441" s="413">
        <v>111.01</v>
      </c>
      <c r="G6441" s="414">
        <f t="shared" si="200"/>
        <v>363.24655436447165</v>
      </c>
      <c r="H6441" s="415">
        <f t="shared" si="201"/>
        <v>1.8162327718223583</v>
      </c>
    </row>
    <row r="6442" spans="1:8" ht="15" hidden="1" thickBot="1">
      <c r="A6442" s="409">
        <v>202203</v>
      </c>
      <c r="B6442" s="231" t="s">
        <v>2551</v>
      </c>
      <c r="C6442" s="232" t="s">
        <v>676</v>
      </c>
      <c r="D6442" s="233" t="s">
        <v>337</v>
      </c>
      <c r="E6442" s="234">
        <v>40324</v>
      </c>
      <c r="F6442" s="413">
        <v>111.01</v>
      </c>
      <c r="G6442" s="414">
        <f t="shared" si="200"/>
        <v>363.24655436447165</v>
      </c>
      <c r="H6442" s="415">
        <f t="shared" si="201"/>
        <v>1.8162327718223583</v>
      </c>
    </row>
    <row r="6443" spans="1:8" ht="15" hidden="1" thickBot="1">
      <c r="A6443" s="409">
        <v>202203</v>
      </c>
      <c r="B6443" s="231" t="s">
        <v>2552</v>
      </c>
      <c r="C6443" s="232" t="s">
        <v>676</v>
      </c>
      <c r="D6443" s="233" t="s">
        <v>339</v>
      </c>
      <c r="E6443" s="234">
        <v>202</v>
      </c>
      <c r="F6443" s="413">
        <v>111.01</v>
      </c>
      <c r="G6443" s="414">
        <f t="shared" si="200"/>
        <v>1.8196558868570398</v>
      </c>
      <c r="H6443" s="415">
        <f t="shared" si="201"/>
        <v>1.8196558868570398</v>
      </c>
    </row>
    <row r="6444" spans="1:8" ht="15" hidden="1" thickBot="1">
      <c r="A6444" s="409">
        <v>202203</v>
      </c>
      <c r="B6444" s="231" t="s">
        <v>2553</v>
      </c>
      <c r="C6444" s="232" t="s">
        <v>676</v>
      </c>
      <c r="D6444" s="233" t="s">
        <v>337</v>
      </c>
      <c r="E6444" s="234">
        <v>40324</v>
      </c>
      <c r="F6444" s="413">
        <v>111.01</v>
      </c>
      <c r="G6444" s="414">
        <f t="shared" si="200"/>
        <v>363.24655436447165</v>
      </c>
      <c r="H6444" s="415">
        <f t="shared" si="201"/>
        <v>1.8162327718223583</v>
      </c>
    </row>
    <row r="6445" spans="1:8" ht="15" hidden="1" thickBot="1">
      <c r="A6445" s="409">
        <v>202203</v>
      </c>
      <c r="B6445" s="231" t="s">
        <v>2554</v>
      </c>
      <c r="C6445" s="232" t="s">
        <v>676</v>
      </c>
      <c r="D6445" s="233" t="s">
        <v>339</v>
      </c>
      <c r="E6445" s="234">
        <v>202</v>
      </c>
      <c r="F6445" s="413">
        <v>111.01</v>
      </c>
      <c r="G6445" s="414">
        <f t="shared" si="200"/>
        <v>1.8196558868570398</v>
      </c>
      <c r="H6445" s="415">
        <f t="shared" si="201"/>
        <v>1.8196558868570398</v>
      </c>
    </row>
    <row r="6446" spans="1:8" ht="15" hidden="1" thickBot="1">
      <c r="A6446" s="409">
        <v>202203</v>
      </c>
      <c r="B6446" s="231" t="s">
        <v>2555</v>
      </c>
      <c r="C6446" s="232" t="s">
        <v>676</v>
      </c>
      <c r="D6446" s="233" t="s">
        <v>339</v>
      </c>
      <c r="E6446" s="234">
        <v>202</v>
      </c>
      <c r="F6446" s="413">
        <v>111.01</v>
      </c>
      <c r="G6446" s="414">
        <f t="shared" si="200"/>
        <v>1.8196558868570398</v>
      </c>
      <c r="H6446" s="415">
        <f t="shared" si="201"/>
        <v>1.8196558868570398</v>
      </c>
    </row>
    <row r="6447" spans="1:8" ht="15" hidden="1" thickBot="1">
      <c r="A6447" s="409">
        <v>202203</v>
      </c>
      <c r="B6447" s="231" t="s">
        <v>2556</v>
      </c>
      <c r="C6447" s="232" t="s">
        <v>2054</v>
      </c>
      <c r="D6447" s="233" t="s">
        <v>337</v>
      </c>
      <c r="E6447" s="234">
        <v>57025</v>
      </c>
      <c r="F6447" s="413">
        <v>111.01</v>
      </c>
      <c r="G6447" s="414">
        <f t="shared" si="200"/>
        <v>513.69246013872623</v>
      </c>
      <c r="H6447" s="415">
        <f t="shared" si="201"/>
        <v>2.5684623006936311</v>
      </c>
    </row>
    <row r="6448" spans="1:8" ht="15" hidden="1" thickBot="1">
      <c r="A6448" s="409">
        <v>202203</v>
      </c>
      <c r="B6448" s="231" t="s">
        <v>2557</v>
      </c>
      <c r="C6448" s="232" t="s">
        <v>2054</v>
      </c>
      <c r="D6448" s="233" t="s">
        <v>339</v>
      </c>
      <c r="E6448" s="234">
        <v>285</v>
      </c>
      <c r="F6448" s="413">
        <v>111.01</v>
      </c>
      <c r="G6448" s="414">
        <f t="shared" si="200"/>
        <v>2.56733627601117</v>
      </c>
      <c r="H6448" s="415">
        <f t="shared" si="201"/>
        <v>2.56733627601117</v>
      </c>
    </row>
    <row r="6449" spans="1:8" ht="15" hidden="1" thickBot="1">
      <c r="A6449" s="409">
        <v>202203</v>
      </c>
      <c r="B6449" s="231" t="s">
        <v>2558</v>
      </c>
      <c r="C6449" s="232" t="s">
        <v>2054</v>
      </c>
      <c r="D6449" s="233" t="s">
        <v>337</v>
      </c>
      <c r="E6449" s="234">
        <v>57025</v>
      </c>
      <c r="F6449" s="413">
        <v>111.01</v>
      </c>
      <c r="G6449" s="414">
        <f t="shared" si="200"/>
        <v>513.69246013872623</v>
      </c>
      <c r="H6449" s="415">
        <f t="shared" si="201"/>
        <v>2.5684623006936311</v>
      </c>
    </row>
    <row r="6450" spans="1:8" ht="15" hidden="1" thickBot="1">
      <c r="A6450" s="409">
        <v>202203</v>
      </c>
      <c r="B6450" s="231" t="s">
        <v>2559</v>
      </c>
      <c r="C6450" s="232" t="s">
        <v>2054</v>
      </c>
      <c r="D6450" s="233" t="s">
        <v>339</v>
      </c>
      <c r="E6450" s="234">
        <v>285</v>
      </c>
      <c r="F6450" s="413">
        <v>111.01</v>
      </c>
      <c r="G6450" s="414">
        <f t="shared" si="200"/>
        <v>2.56733627601117</v>
      </c>
      <c r="H6450" s="415">
        <f t="shared" si="201"/>
        <v>2.56733627601117</v>
      </c>
    </row>
    <row r="6451" spans="1:8" ht="15" hidden="1" thickBot="1">
      <c r="A6451" s="409">
        <v>202203</v>
      </c>
      <c r="B6451" s="231" t="s">
        <v>2560</v>
      </c>
      <c r="C6451" s="232" t="s">
        <v>676</v>
      </c>
      <c r="D6451" s="233" t="s">
        <v>337</v>
      </c>
      <c r="E6451" s="234">
        <v>36492</v>
      </c>
      <c r="F6451" s="413">
        <v>111.01</v>
      </c>
      <c r="G6451" s="414">
        <f t="shared" si="200"/>
        <v>328.72714169894601</v>
      </c>
      <c r="H6451" s="415">
        <f t="shared" si="201"/>
        <v>1.6436357084947302</v>
      </c>
    </row>
    <row r="6452" spans="1:8" ht="15" hidden="1" thickBot="1">
      <c r="A6452" s="409">
        <v>202203</v>
      </c>
      <c r="B6452" s="231" t="s">
        <v>2561</v>
      </c>
      <c r="C6452" s="232" t="s">
        <v>676</v>
      </c>
      <c r="D6452" s="233" t="s">
        <v>337</v>
      </c>
      <c r="E6452" s="234">
        <v>36492</v>
      </c>
      <c r="F6452" s="413">
        <v>111.01</v>
      </c>
      <c r="G6452" s="414">
        <f t="shared" si="200"/>
        <v>328.72714169894601</v>
      </c>
      <c r="H6452" s="415">
        <f t="shared" si="201"/>
        <v>1.6436357084947302</v>
      </c>
    </row>
    <row r="6453" spans="1:8" ht="15" hidden="1" thickBot="1">
      <c r="A6453" s="409">
        <v>202203</v>
      </c>
      <c r="B6453" s="231" t="s">
        <v>2562</v>
      </c>
      <c r="C6453" s="232" t="s">
        <v>676</v>
      </c>
      <c r="D6453" s="233" t="s">
        <v>339</v>
      </c>
      <c r="E6453" s="234">
        <v>182</v>
      </c>
      <c r="F6453" s="413">
        <v>111.01</v>
      </c>
      <c r="G6453" s="414">
        <f t="shared" si="200"/>
        <v>1.6394919376632735</v>
      </c>
      <c r="H6453" s="415">
        <f t="shared" si="201"/>
        <v>1.6394919376632735</v>
      </c>
    </row>
    <row r="6454" spans="1:8" ht="15" hidden="1" thickBot="1">
      <c r="A6454" s="409">
        <v>202203</v>
      </c>
      <c r="B6454" s="231" t="s">
        <v>2563</v>
      </c>
      <c r="C6454" s="232" t="s">
        <v>676</v>
      </c>
      <c r="D6454" s="233" t="s">
        <v>337</v>
      </c>
      <c r="E6454" s="234">
        <v>39200</v>
      </c>
      <c r="F6454" s="413">
        <v>111.01</v>
      </c>
      <c r="G6454" s="414">
        <f t="shared" si="200"/>
        <v>353.12134041978197</v>
      </c>
      <c r="H6454" s="415">
        <f t="shared" si="201"/>
        <v>1.7656067020989099</v>
      </c>
    </row>
    <row r="6455" spans="1:8" ht="15" hidden="1" thickBot="1">
      <c r="A6455" s="409">
        <v>202203</v>
      </c>
      <c r="B6455" s="231" t="s">
        <v>2564</v>
      </c>
      <c r="C6455" s="232" t="s">
        <v>676</v>
      </c>
      <c r="D6455" s="233" t="s">
        <v>339</v>
      </c>
      <c r="E6455" s="234">
        <v>196</v>
      </c>
      <c r="F6455" s="413">
        <v>111.01</v>
      </c>
      <c r="G6455" s="414">
        <f t="shared" si="200"/>
        <v>1.7656067020989099</v>
      </c>
      <c r="H6455" s="415">
        <f t="shared" si="201"/>
        <v>1.7656067020989099</v>
      </c>
    </row>
    <row r="6456" spans="1:8" ht="15" hidden="1" thickBot="1">
      <c r="A6456" s="409">
        <v>202203</v>
      </c>
      <c r="B6456" s="231" t="s">
        <v>2565</v>
      </c>
      <c r="C6456" s="232" t="s">
        <v>676</v>
      </c>
      <c r="D6456" s="233" t="s">
        <v>339</v>
      </c>
      <c r="E6456" s="234">
        <v>182</v>
      </c>
      <c r="F6456" s="413">
        <v>111.01</v>
      </c>
      <c r="G6456" s="414">
        <f t="shared" si="200"/>
        <v>1.6394919376632735</v>
      </c>
      <c r="H6456" s="415">
        <f t="shared" si="201"/>
        <v>1.6394919376632735</v>
      </c>
    </row>
    <row r="6457" spans="1:8" ht="15" hidden="1" thickBot="1">
      <c r="A6457" s="409">
        <v>202203</v>
      </c>
      <c r="B6457" s="231" t="s">
        <v>2566</v>
      </c>
      <c r="C6457" s="232" t="s">
        <v>676</v>
      </c>
      <c r="D6457" s="233" t="s">
        <v>337</v>
      </c>
      <c r="E6457" s="234">
        <v>33587</v>
      </c>
      <c r="F6457" s="413">
        <v>111.01</v>
      </c>
      <c r="G6457" s="414">
        <f t="shared" si="200"/>
        <v>302.55832807855148</v>
      </c>
      <c r="H6457" s="415">
        <f t="shared" si="201"/>
        <v>1.5127916403927575</v>
      </c>
    </row>
    <row r="6458" spans="1:8" ht="15" hidden="1" thickBot="1">
      <c r="A6458" s="409">
        <v>202203</v>
      </c>
      <c r="B6458" s="231" t="s">
        <v>2567</v>
      </c>
      <c r="C6458" s="232" t="s">
        <v>676</v>
      </c>
      <c r="D6458" s="233" t="s">
        <v>339</v>
      </c>
      <c r="E6458" s="234">
        <v>168</v>
      </c>
      <c r="F6458" s="413">
        <v>111.01</v>
      </c>
      <c r="G6458" s="414">
        <f t="shared" si="200"/>
        <v>1.5133771732276371</v>
      </c>
      <c r="H6458" s="415">
        <f t="shared" si="201"/>
        <v>1.5133771732276371</v>
      </c>
    </row>
    <row r="6459" spans="1:8" ht="15" hidden="1" thickBot="1">
      <c r="A6459" s="409">
        <v>202203</v>
      </c>
      <c r="B6459" s="231" t="s">
        <v>2568</v>
      </c>
      <c r="C6459" s="232" t="s">
        <v>1347</v>
      </c>
      <c r="D6459" s="233" t="s">
        <v>337</v>
      </c>
      <c r="E6459" s="234">
        <v>39505</v>
      </c>
      <c r="F6459" s="413">
        <v>111.01</v>
      </c>
      <c r="G6459" s="414">
        <f t="shared" si="200"/>
        <v>355.8688406449869</v>
      </c>
      <c r="H6459" s="415">
        <f t="shared" si="201"/>
        <v>1.7793442032249345</v>
      </c>
    </row>
    <row r="6460" spans="1:8" ht="15" hidden="1" thickBot="1">
      <c r="A6460" s="409">
        <v>202203</v>
      </c>
      <c r="B6460" s="231" t="s">
        <v>2569</v>
      </c>
      <c r="C6460" s="232" t="s">
        <v>1347</v>
      </c>
      <c r="D6460" s="233" t="s">
        <v>339</v>
      </c>
      <c r="E6460" s="234">
        <v>198</v>
      </c>
      <c r="F6460" s="413">
        <v>111.01</v>
      </c>
      <c r="G6460" s="414">
        <f t="shared" si="200"/>
        <v>1.7836230970182865</v>
      </c>
      <c r="H6460" s="415">
        <f t="shared" si="201"/>
        <v>1.7836230970182865</v>
      </c>
    </row>
    <row r="6461" spans="1:8" ht="15" hidden="1" thickBot="1">
      <c r="A6461" s="409">
        <v>202203</v>
      </c>
      <c r="B6461" s="231" t="s">
        <v>2570</v>
      </c>
      <c r="C6461" s="232" t="s">
        <v>1347</v>
      </c>
      <c r="D6461" s="233" t="s">
        <v>337</v>
      </c>
      <c r="E6461" s="234">
        <v>39505</v>
      </c>
      <c r="F6461" s="413">
        <v>111.01</v>
      </c>
      <c r="G6461" s="414">
        <f t="shared" si="200"/>
        <v>355.8688406449869</v>
      </c>
      <c r="H6461" s="415">
        <f t="shared" si="201"/>
        <v>1.7793442032249345</v>
      </c>
    </row>
    <row r="6462" spans="1:8" ht="15" hidden="1" thickBot="1">
      <c r="A6462" s="409">
        <v>202203</v>
      </c>
      <c r="B6462" s="231" t="s">
        <v>2571</v>
      </c>
      <c r="C6462" s="232" t="s">
        <v>1347</v>
      </c>
      <c r="D6462" s="233" t="s">
        <v>339</v>
      </c>
      <c r="E6462" s="234">
        <v>198</v>
      </c>
      <c r="F6462" s="413">
        <v>111.01</v>
      </c>
      <c r="G6462" s="414">
        <f t="shared" si="200"/>
        <v>1.7836230970182865</v>
      </c>
      <c r="H6462" s="415">
        <f t="shared" si="201"/>
        <v>1.7836230970182865</v>
      </c>
    </row>
    <row r="6463" spans="1:8" ht="15" hidden="1" thickBot="1">
      <c r="A6463" s="409">
        <v>202203</v>
      </c>
      <c r="B6463" s="231" t="s">
        <v>2572</v>
      </c>
      <c r="C6463" s="232" t="s">
        <v>1347</v>
      </c>
      <c r="D6463" s="233" t="s">
        <v>337</v>
      </c>
      <c r="E6463" s="234">
        <v>39505</v>
      </c>
      <c r="F6463" s="413">
        <v>111.01</v>
      </c>
      <c r="G6463" s="414">
        <f t="shared" si="200"/>
        <v>355.8688406449869</v>
      </c>
      <c r="H6463" s="415">
        <f t="shared" si="201"/>
        <v>1.7793442032249345</v>
      </c>
    </row>
    <row r="6464" spans="1:8" ht="15" hidden="1" thickBot="1">
      <c r="A6464" s="409">
        <v>202203</v>
      </c>
      <c r="B6464" s="231" t="s">
        <v>2573</v>
      </c>
      <c r="C6464" s="232" t="s">
        <v>1347</v>
      </c>
      <c r="D6464" s="233" t="s">
        <v>339</v>
      </c>
      <c r="E6464" s="234">
        <v>198</v>
      </c>
      <c r="F6464" s="413">
        <v>111.01</v>
      </c>
      <c r="G6464" s="414">
        <f t="shared" si="200"/>
        <v>1.7836230970182865</v>
      </c>
      <c r="H6464" s="415">
        <f t="shared" si="201"/>
        <v>1.7836230970182865</v>
      </c>
    </row>
    <row r="6465" spans="1:8" ht="15" hidden="1" thickBot="1">
      <c r="A6465" s="409">
        <v>202203</v>
      </c>
      <c r="B6465" s="231" t="s">
        <v>2574</v>
      </c>
      <c r="C6465" s="232" t="s">
        <v>2054</v>
      </c>
      <c r="D6465" s="233" t="s">
        <v>337</v>
      </c>
      <c r="E6465" s="234">
        <v>57025</v>
      </c>
      <c r="F6465" s="413">
        <v>111.01</v>
      </c>
      <c r="G6465" s="414">
        <f t="shared" si="200"/>
        <v>513.69246013872623</v>
      </c>
      <c r="H6465" s="415">
        <f t="shared" si="201"/>
        <v>2.5684623006936311</v>
      </c>
    </row>
    <row r="6466" spans="1:8" ht="15" hidden="1" thickBot="1">
      <c r="A6466" s="409">
        <v>202203</v>
      </c>
      <c r="B6466" s="231" t="s">
        <v>2575</v>
      </c>
      <c r="C6466" s="232" t="s">
        <v>2054</v>
      </c>
      <c r="D6466" s="233" t="s">
        <v>339</v>
      </c>
      <c r="E6466" s="234">
        <v>285</v>
      </c>
      <c r="F6466" s="413">
        <v>111.01</v>
      </c>
      <c r="G6466" s="414">
        <f t="shared" ref="G6466:G6529" si="202">+E6466/F6466</f>
        <v>2.56733627601117</v>
      </c>
      <c r="H6466" s="415">
        <f t="shared" ref="H6466:H6529" si="203">IF(D6466="TB",G6466/200,IF(D6466="LT",G6466,"VER"))</f>
        <v>2.56733627601117</v>
      </c>
    </row>
    <row r="6467" spans="1:8" ht="15" hidden="1" thickBot="1">
      <c r="A6467" s="409">
        <v>202203</v>
      </c>
      <c r="B6467" s="231" t="s">
        <v>2576</v>
      </c>
      <c r="C6467" s="232" t="s">
        <v>2249</v>
      </c>
      <c r="D6467" s="233" t="s">
        <v>337</v>
      </c>
      <c r="E6467" s="234">
        <v>31457</v>
      </c>
      <c r="F6467" s="413">
        <v>111.01</v>
      </c>
      <c r="G6467" s="414">
        <f t="shared" si="202"/>
        <v>283.37086748941533</v>
      </c>
      <c r="H6467" s="415">
        <f t="shared" si="203"/>
        <v>1.4168543374470766</v>
      </c>
    </row>
    <row r="6468" spans="1:8" ht="15" hidden="1" thickBot="1">
      <c r="A6468" s="409">
        <v>202203</v>
      </c>
      <c r="B6468" s="231" t="s">
        <v>2577</v>
      </c>
      <c r="C6468" s="232" t="s">
        <v>2054</v>
      </c>
      <c r="D6468" s="233" t="s">
        <v>337</v>
      </c>
      <c r="E6468" s="234">
        <v>57025</v>
      </c>
      <c r="F6468" s="413">
        <v>111.01</v>
      </c>
      <c r="G6468" s="414">
        <f t="shared" si="202"/>
        <v>513.69246013872623</v>
      </c>
      <c r="H6468" s="415">
        <f t="shared" si="203"/>
        <v>2.5684623006936311</v>
      </c>
    </row>
    <row r="6469" spans="1:8" ht="15" hidden="1" thickBot="1">
      <c r="A6469" s="409">
        <v>202203</v>
      </c>
      <c r="B6469" s="231" t="s">
        <v>2578</v>
      </c>
      <c r="C6469" s="232" t="s">
        <v>1347</v>
      </c>
      <c r="D6469" s="233" t="s">
        <v>337</v>
      </c>
      <c r="E6469" s="234">
        <v>39505</v>
      </c>
      <c r="F6469" s="413">
        <v>111.01</v>
      </c>
      <c r="G6469" s="414">
        <f t="shared" si="202"/>
        <v>355.8688406449869</v>
      </c>
      <c r="H6469" s="415">
        <f t="shared" si="203"/>
        <v>1.7793442032249345</v>
      </c>
    </row>
    <row r="6470" spans="1:8" ht="15" hidden="1" thickBot="1">
      <c r="A6470" s="409">
        <v>202203</v>
      </c>
      <c r="B6470" s="231" t="s">
        <v>2579</v>
      </c>
      <c r="C6470" s="232" t="s">
        <v>1347</v>
      </c>
      <c r="D6470" s="233" t="s">
        <v>339</v>
      </c>
      <c r="E6470" s="234">
        <v>198</v>
      </c>
      <c r="F6470" s="413">
        <v>111.01</v>
      </c>
      <c r="G6470" s="414">
        <f t="shared" si="202"/>
        <v>1.7836230970182865</v>
      </c>
      <c r="H6470" s="415">
        <f t="shared" si="203"/>
        <v>1.7836230970182865</v>
      </c>
    </row>
    <row r="6471" spans="1:8" ht="15" hidden="1" thickBot="1">
      <c r="A6471" s="409">
        <v>202203</v>
      </c>
      <c r="B6471" s="231" t="s">
        <v>2580</v>
      </c>
      <c r="C6471" s="232" t="s">
        <v>1347</v>
      </c>
      <c r="D6471" s="233" t="s">
        <v>337</v>
      </c>
      <c r="E6471" s="234">
        <v>39505</v>
      </c>
      <c r="F6471" s="413">
        <v>111.01</v>
      </c>
      <c r="G6471" s="414">
        <f t="shared" si="202"/>
        <v>355.8688406449869</v>
      </c>
      <c r="H6471" s="415">
        <f t="shared" si="203"/>
        <v>1.7793442032249345</v>
      </c>
    </row>
    <row r="6472" spans="1:8" ht="15" hidden="1" thickBot="1">
      <c r="A6472" s="409">
        <v>202203</v>
      </c>
      <c r="B6472" s="231" t="s">
        <v>2581</v>
      </c>
      <c r="C6472" s="232" t="s">
        <v>1347</v>
      </c>
      <c r="D6472" s="233" t="s">
        <v>339</v>
      </c>
      <c r="E6472" s="234">
        <v>198</v>
      </c>
      <c r="F6472" s="413">
        <v>111.01</v>
      </c>
      <c r="G6472" s="414">
        <f t="shared" si="202"/>
        <v>1.7836230970182865</v>
      </c>
      <c r="H6472" s="415">
        <f t="shared" si="203"/>
        <v>1.7836230970182865</v>
      </c>
    </row>
    <row r="6473" spans="1:8" ht="15" hidden="1" thickBot="1">
      <c r="A6473" s="409">
        <v>202203</v>
      </c>
      <c r="B6473" s="231" t="s">
        <v>2582</v>
      </c>
      <c r="C6473" s="232" t="s">
        <v>1347</v>
      </c>
      <c r="D6473" s="233" t="s">
        <v>337</v>
      </c>
      <c r="E6473" s="234">
        <v>95315</v>
      </c>
      <c r="F6473" s="413">
        <v>111.01</v>
      </c>
      <c r="G6473" s="414">
        <f t="shared" si="202"/>
        <v>858.61634087019183</v>
      </c>
      <c r="H6473" s="415">
        <f t="shared" si="203"/>
        <v>4.2930817043509588</v>
      </c>
    </row>
    <row r="6474" spans="1:8" ht="15" hidden="1" thickBot="1">
      <c r="A6474" s="409">
        <v>202203</v>
      </c>
      <c r="B6474" s="231" t="s">
        <v>2583</v>
      </c>
      <c r="C6474" s="232" t="s">
        <v>1347</v>
      </c>
      <c r="D6474" s="233" t="s">
        <v>339</v>
      </c>
      <c r="E6474" s="234">
        <v>477</v>
      </c>
      <c r="F6474" s="413">
        <v>111.01</v>
      </c>
      <c r="G6474" s="414">
        <f t="shared" si="202"/>
        <v>4.296910188271327</v>
      </c>
      <c r="H6474" s="415">
        <f t="shared" si="203"/>
        <v>4.296910188271327</v>
      </c>
    </row>
    <row r="6475" spans="1:8" ht="15" hidden="1" thickBot="1">
      <c r="A6475" s="409">
        <v>202204</v>
      </c>
      <c r="B6475" s="231" t="s">
        <v>335</v>
      </c>
      <c r="C6475" s="232" t="s">
        <v>336</v>
      </c>
      <c r="D6475" s="233" t="s">
        <v>337</v>
      </c>
      <c r="E6475" s="234">
        <v>56613.21</v>
      </c>
      <c r="F6475" s="413">
        <v>115.31</v>
      </c>
      <c r="G6475" s="414">
        <f t="shared" si="202"/>
        <v>490.96531090104935</v>
      </c>
      <c r="H6475" s="415">
        <f t="shared" si="203"/>
        <v>2.4548265545052468</v>
      </c>
    </row>
    <row r="6476" spans="1:8" ht="15" hidden="1" thickBot="1">
      <c r="A6476" s="409">
        <v>202204</v>
      </c>
      <c r="B6476" s="231" t="s">
        <v>338</v>
      </c>
      <c r="C6476" s="232" t="s">
        <v>336</v>
      </c>
      <c r="D6476" s="233" t="s">
        <v>339</v>
      </c>
      <c r="E6476" s="234">
        <v>283.06</v>
      </c>
      <c r="F6476" s="413">
        <v>115.31</v>
      </c>
      <c r="G6476" s="414">
        <f t="shared" si="202"/>
        <v>2.4547740872430839</v>
      </c>
      <c r="H6476" s="415">
        <f t="shared" si="203"/>
        <v>2.4547740872430839</v>
      </c>
    </row>
    <row r="6477" spans="1:8" ht="15" hidden="1" thickBot="1">
      <c r="A6477" s="409">
        <v>202204</v>
      </c>
      <c r="B6477" s="231" t="s">
        <v>340</v>
      </c>
      <c r="C6477" s="232" t="s">
        <v>336</v>
      </c>
      <c r="D6477" s="233" t="s">
        <v>337</v>
      </c>
      <c r="E6477" s="234">
        <v>57494</v>
      </c>
      <c r="F6477" s="413">
        <v>115.31</v>
      </c>
      <c r="G6477" s="414">
        <f t="shared" si="202"/>
        <v>498.60376376723616</v>
      </c>
      <c r="H6477" s="415">
        <f t="shared" si="203"/>
        <v>2.4930188188361808</v>
      </c>
    </row>
    <row r="6478" spans="1:8" ht="15" hidden="1" thickBot="1">
      <c r="A6478" s="409">
        <v>202204</v>
      </c>
      <c r="B6478" s="231" t="s">
        <v>341</v>
      </c>
      <c r="C6478" s="232" t="s">
        <v>336</v>
      </c>
      <c r="D6478" s="233" t="s">
        <v>337</v>
      </c>
      <c r="E6478" s="234">
        <v>94639</v>
      </c>
      <c r="F6478" s="413">
        <v>115.31</v>
      </c>
      <c r="G6478" s="414">
        <f t="shared" si="202"/>
        <v>820.73540889775381</v>
      </c>
      <c r="H6478" s="415">
        <f t="shared" si="203"/>
        <v>4.1036770444887694</v>
      </c>
    </row>
    <row r="6479" spans="1:8" ht="15" hidden="1" thickBot="1">
      <c r="A6479" s="409">
        <v>202204</v>
      </c>
      <c r="B6479" s="231" t="s">
        <v>342</v>
      </c>
      <c r="C6479" s="232" t="s">
        <v>336</v>
      </c>
      <c r="D6479" s="233" t="s">
        <v>339</v>
      </c>
      <c r="E6479" s="234">
        <v>473</v>
      </c>
      <c r="F6479" s="413">
        <v>115.31</v>
      </c>
      <c r="G6479" s="414">
        <f t="shared" si="202"/>
        <v>4.1019859509149246</v>
      </c>
      <c r="H6479" s="415">
        <f t="shared" si="203"/>
        <v>4.1019859509149246</v>
      </c>
    </row>
    <row r="6480" spans="1:8" ht="15" hidden="1" thickBot="1">
      <c r="A6480" s="409">
        <v>202204</v>
      </c>
      <c r="B6480" s="231" t="s">
        <v>343</v>
      </c>
      <c r="C6480" s="232" t="s">
        <v>336</v>
      </c>
      <c r="D6480" s="233" t="s">
        <v>337</v>
      </c>
      <c r="E6480" s="234">
        <v>94639</v>
      </c>
      <c r="F6480" s="413">
        <v>115.31</v>
      </c>
      <c r="G6480" s="414">
        <f t="shared" si="202"/>
        <v>820.73540889775381</v>
      </c>
      <c r="H6480" s="415">
        <f t="shared" si="203"/>
        <v>4.1036770444887694</v>
      </c>
    </row>
    <row r="6481" spans="1:8" ht="15" hidden="1" thickBot="1">
      <c r="A6481" s="409">
        <v>202204</v>
      </c>
      <c r="B6481" s="231" t="s">
        <v>344</v>
      </c>
      <c r="C6481" s="232" t="s">
        <v>336</v>
      </c>
      <c r="D6481" s="233" t="s">
        <v>337</v>
      </c>
      <c r="E6481" s="234">
        <v>64231</v>
      </c>
      <c r="F6481" s="413">
        <v>115.31</v>
      </c>
      <c r="G6481" s="414">
        <f t="shared" si="202"/>
        <v>557.02887867487641</v>
      </c>
      <c r="H6481" s="415">
        <f t="shared" si="203"/>
        <v>2.7851443933743822</v>
      </c>
    </row>
    <row r="6482" spans="1:8" ht="15" hidden="1" thickBot="1">
      <c r="A6482" s="409">
        <v>202204</v>
      </c>
      <c r="B6482" s="231" t="s">
        <v>345</v>
      </c>
      <c r="C6482" s="232" t="s">
        <v>336</v>
      </c>
      <c r="D6482" s="233" t="s">
        <v>339</v>
      </c>
      <c r="E6482" s="234">
        <v>321</v>
      </c>
      <c r="F6482" s="413">
        <v>115.31</v>
      </c>
      <c r="G6482" s="414">
        <f t="shared" si="202"/>
        <v>2.783800190790044</v>
      </c>
      <c r="H6482" s="415">
        <f t="shared" si="203"/>
        <v>2.783800190790044</v>
      </c>
    </row>
    <row r="6483" spans="1:8" ht="15" hidden="1" thickBot="1">
      <c r="A6483" s="409">
        <v>202204</v>
      </c>
      <c r="B6483" s="231" t="s">
        <v>346</v>
      </c>
      <c r="C6483" s="232" t="s">
        <v>336</v>
      </c>
      <c r="D6483" s="233" t="s">
        <v>337</v>
      </c>
      <c r="E6483" s="234">
        <v>77730</v>
      </c>
      <c r="F6483" s="413">
        <v>115.31</v>
      </c>
      <c r="G6483" s="414">
        <f t="shared" si="202"/>
        <v>674.09591535859852</v>
      </c>
      <c r="H6483" s="415">
        <f t="shared" si="203"/>
        <v>3.3704795767929925</v>
      </c>
    </row>
    <row r="6484" spans="1:8" ht="15" hidden="1" thickBot="1">
      <c r="A6484" s="409">
        <v>202204</v>
      </c>
      <c r="B6484" s="231" t="s">
        <v>347</v>
      </c>
      <c r="C6484" s="232" t="s">
        <v>336</v>
      </c>
      <c r="D6484" s="233" t="s">
        <v>337</v>
      </c>
      <c r="E6484" s="234">
        <v>64231</v>
      </c>
      <c r="F6484" s="413">
        <v>115.31</v>
      </c>
      <c r="G6484" s="414">
        <f t="shared" si="202"/>
        <v>557.02887867487641</v>
      </c>
      <c r="H6484" s="415">
        <f t="shared" si="203"/>
        <v>2.7851443933743822</v>
      </c>
    </row>
    <row r="6485" spans="1:8" ht="15" hidden="1" thickBot="1">
      <c r="A6485" s="409">
        <v>202204</v>
      </c>
      <c r="B6485" s="231" t="s">
        <v>348</v>
      </c>
      <c r="C6485" s="232" t="s">
        <v>336</v>
      </c>
      <c r="D6485" s="233" t="s">
        <v>337</v>
      </c>
      <c r="E6485" s="234">
        <v>94639</v>
      </c>
      <c r="F6485" s="413">
        <v>115.31</v>
      </c>
      <c r="G6485" s="414">
        <f t="shared" si="202"/>
        <v>820.73540889775381</v>
      </c>
      <c r="H6485" s="415">
        <f t="shared" si="203"/>
        <v>4.1036770444887694</v>
      </c>
    </row>
    <row r="6486" spans="1:8" ht="15" hidden="1" thickBot="1">
      <c r="A6486" s="409">
        <v>202204</v>
      </c>
      <c r="B6486" s="231" t="s">
        <v>349</v>
      </c>
      <c r="C6486" s="232" t="s">
        <v>336</v>
      </c>
      <c r="D6486" s="233" t="s">
        <v>350</v>
      </c>
      <c r="E6486" s="234">
        <v>0.01</v>
      </c>
      <c r="F6486" s="413">
        <v>115.31</v>
      </c>
      <c r="G6486" s="414">
        <f t="shared" si="202"/>
        <v>8.6722747376636897E-5</v>
      </c>
      <c r="H6486" s="415" t="str">
        <f t="shared" si="203"/>
        <v>VER</v>
      </c>
    </row>
    <row r="6487" spans="1:8" ht="15" hidden="1" thickBot="1">
      <c r="A6487" s="409">
        <v>202204</v>
      </c>
      <c r="B6487" s="231" t="s">
        <v>351</v>
      </c>
      <c r="C6487" s="232" t="s">
        <v>336</v>
      </c>
      <c r="D6487" s="233" t="s">
        <v>337</v>
      </c>
      <c r="E6487" s="234">
        <v>54852</v>
      </c>
      <c r="F6487" s="413">
        <v>115.31</v>
      </c>
      <c r="G6487" s="414">
        <f t="shared" si="202"/>
        <v>475.69161391032867</v>
      </c>
      <c r="H6487" s="415">
        <f t="shared" si="203"/>
        <v>2.3784580695516433</v>
      </c>
    </row>
    <row r="6488" spans="1:8" ht="15" hidden="1" thickBot="1">
      <c r="A6488" s="409">
        <v>202204</v>
      </c>
      <c r="B6488" s="231" t="s">
        <v>352</v>
      </c>
      <c r="C6488" s="232" t="s">
        <v>336</v>
      </c>
      <c r="D6488" s="233" t="s">
        <v>339</v>
      </c>
      <c r="E6488" s="234">
        <v>274</v>
      </c>
      <c r="F6488" s="413">
        <v>115.31</v>
      </c>
      <c r="G6488" s="414">
        <f t="shared" si="202"/>
        <v>2.376203278119851</v>
      </c>
      <c r="H6488" s="415">
        <f t="shared" si="203"/>
        <v>2.376203278119851</v>
      </c>
    </row>
    <row r="6489" spans="1:8" ht="15" hidden="1" thickBot="1">
      <c r="A6489" s="409">
        <v>202204</v>
      </c>
      <c r="B6489" s="231" t="s">
        <v>353</v>
      </c>
      <c r="C6489" s="232" t="s">
        <v>354</v>
      </c>
      <c r="D6489" s="233" t="s">
        <v>337</v>
      </c>
      <c r="E6489" s="234">
        <v>54852</v>
      </c>
      <c r="F6489" s="413">
        <v>115.31</v>
      </c>
      <c r="G6489" s="414">
        <f t="shared" si="202"/>
        <v>475.69161391032867</v>
      </c>
      <c r="H6489" s="415">
        <f t="shared" si="203"/>
        <v>2.3784580695516433</v>
      </c>
    </row>
    <row r="6490" spans="1:8" ht="15" hidden="1" thickBot="1">
      <c r="A6490" s="409">
        <v>202204</v>
      </c>
      <c r="B6490" s="231" t="s">
        <v>355</v>
      </c>
      <c r="C6490" s="232" t="s">
        <v>336</v>
      </c>
      <c r="D6490" s="233" t="s">
        <v>337</v>
      </c>
      <c r="E6490" s="234">
        <v>56789</v>
      </c>
      <c r="F6490" s="413">
        <v>115.31</v>
      </c>
      <c r="G6490" s="414">
        <f t="shared" si="202"/>
        <v>492.48981007718322</v>
      </c>
      <c r="H6490" s="415">
        <f t="shared" si="203"/>
        <v>2.4624490503859162</v>
      </c>
    </row>
    <row r="6491" spans="1:8" ht="15" hidden="1" thickBot="1">
      <c r="A6491" s="409">
        <v>202204</v>
      </c>
      <c r="B6491" s="231" t="s">
        <v>356</v>
      </c>
      <c r="C6491" s="232" t="s">
        <v>336</v>
      </c>
      <c r="D6491" s="233" t="s">
        <v>337</v>
      </c>
      <c r="E6491" s="234">
        <v>56789</v>
      </c>
      <c r="F6491" s="413">
        <v>115.31</v>
      </c>
      <c r="G6491" s="414">
        <f t="shared" si="202"/>
        <v>492.48981007718322</v>
      </c>
      <c r="H6491" s="415">
        <f t="shared" si="203"/>
        <v>2.4624490503859162</v>
      </c>
    </row>
    <row r="6492" spans="1:8" ht="15" hidden="1" thickBot="1">
      <c r="A6492" s="409">
        <v>202204</v>
      </c>
      <c r="B6492" s="231" t="s">
        <v>357</v>
      </c>
      <c r="C6492" s="232" t="s">
        <v>336</v>
      </c>
      <c r="D6492" s="233" t="s">
        <v>337</v>
      </c>
      <c r="E6492" s="234">
        <v>118237</v>
      </c>
      <c r="F6492" s="413">
        <v>115.31</v>
      </c>
      <c r="G6492" s="414">
        <f t="shared" si="202"/>
        <v>1025.3837481571416</v>
      </c>
      <c r="H6492" s="415">
        <f t="shared" si="203"/>
        <v>5.1269187407857082</v>
      </c>
    </row>
    <row r="6493" spans="1:8" ht="15" hidden="1" thickBot="1">
      <c r="A6493" s="409">
        <v>202204</v>
      </c>
      <c r="B6493" s="231" t="s">
        <v>358</v>
      </c>
      <c r="C6493" s="232" t="s">
        <v>336</v>
      </c>
      <c r="D6493" s="233" t="s">
        <v>337</v>
      </c>
      <c r="E6493" s="234">
        <v>61898</v>
      </c>
      <c r="F6493" s="413">
        <v>115.31</v>
      </c>
      <c r="G6493" s="414">
        <f t="shared" si="202"/>
        <v>536.796461711907</v>
      </c>
      <c r="H6493" s="415">
        <f t="shared" si="203"/>
        <v>2.6839823085595351</v>
      </c>
    </row>
    <row r="6494" spans="1:8" ht="15" hidden="1" thickBot="1">
      <c r="A6494" s="409">
        <v>202204</v>
      </c>
      <c r="B6494" s="231" t="s">
        <v>359</v>
      </c>
      <c r="C6494" s="232" t="s">
        <v>336</v>
      </c>
      <c r="D6494" s="233" t="s">
        <v>339</v>
      </c>
      <c r="E6494" s="234">
        <v>309</v>
      </c>
      <c r="F6494" s="413">
        <v>115.31</v>
      </c>
      <c r="G6494" s="414">
        <f t="shared" si="202"/>
        <v>2.67973289393808</v>
      </c>
      <c r="H6494" s="415">
        <f t="shared" si="203"/>
        <v>2.67973289393808</v>
      </c>
    </row>
    <row r="6495" spans="1:8" ht="15" hidden="1" thickBot="1">
      <c r="A6495" s="409">
        <v>202204</v>
      </c>
      <c r="B6495" s="231" t="s">
        <v>360</v>
      </c>
      <c r="C6495" s="232" t="s">
        <v>336</v>
      </c>
      <c r="D6495" s="233" t="s">
        <v>337</v>
      </c>
      <c r="E6495" s="234">
        <v>141288</v>
      </c>
      <c r="F6495" s="413">
        <v>115.31</v>
      </c>
      <c r="G6495" s="414">
        <f t="shared" si="202"/>
        <v>1225.2883531350274</v>
      </c>
      <c r="H6495" s="415">
        <f t="shared" si="203"/>
        <v>6.1264417656751364</v>
      </c>
    </row>
    <row r="6496" spans="1:8" ht="15" hidden="1" thickBot="1">
      <c r="A6496" s="409">
        <v>202204</v>
      </c>
      <c r="B6496" s="231" t="s">
        <v>361</v>
      </c>
      <c r="C6496" s="232" t="s">
        <v>336</v>
      </c>
      <c r="D6496" s="233" t="s">
        <v>337</v>
      </c>
      <c r="E6496" s="234">
        <v>141288</v>
      </c>
      <c r="F6496" s="413">
        <v>115.31</v>
      </c>
      <c r="G6496" s="414">
        <f t="shared" si="202"/>
        <v>1225.2883531350274</v>
      </c>
      <c r="H6496" s="415">
        <f t="shared" si="203"/>
        <v>6.1264417656751364</v>
      </c>
    </row>
    <row r="6497" spans="1:8" ht="15" hidden="1" thickBot="1">
      <c r="A6497" s="409">
        <v>202204</v>
      </c>
      <c r="B6497" s="231" t="s">
        <v>362</v>
      </c>
      <c r="C6497" s="232" t="s">
        <v>336</v>
      </c>
      <c r="D6497" s="233" t="s">
        <v>339</v>
      </c>
      <c r="E6497" s="234">
        <v>706</v>
      </c>
      <c r="F6497" s="413">
        <v>115.31</v>
      </c>
      <c r="G6497" s="414">
        <f t="shared" si="202"/>
        <v>6.1226259647905641</v>
      </c>
      <c r="H6497" s="415">
        <f t="shared" si="203"/>
        <v>6.1226259647905641</v>
      </c>
    </row>
    <row r="6498" spans="1:8" ht="15" hidden="1" thickBot="1">
      <c r="A6498" s="409">
        <v>202204</v>
      </c>
      <c r="B6498" s="231" t="s">
        <v>363</v>
      </c>
      <c r="C6498" s="232" t="s">
        <v>336</v>
      </c>
      <c r="D6498" s="233" t="s">
        <v>337</v>
      </c>
      <c r="E6498" s="234">
        <v>141288</v>
      </c>
      <c r="F6498" s="413">
        <v>115.31</v>
      </c>
      <c r="G6498" s="414">
        <f t="shared" si="202"/>
        <v>1225.2883531350274</v>
      </c>
      <c r="H6498" s="415">
        <f t="shared" si="203"/>
        <v>6.1264417656751364</v>
      </c>
    </row>
    <row r="6499" spans="1:8" ht="15" hidden="1" thickBot="1">
      <c r="A6499" s="409">
        <v>202204</v>
      </c>
      <c r="B6499" s="231" t="s">
        <v>364</v>
      </c>
      <c r="C6499" s="232" t="s">
        <v>336</v>
      </c>
      <c r="D6499" s="233" t="s">
        <v>337</v>
      </c>
      <c r="E6499" s="234">
        <v>141288</v>
      </c>
      <c r="F6499" s="413">
        <v>115.31</v>
      </c>
      <c r="G6499" s="414">
        <f t="shared" si="202"/>
        <v>1225.2883531350274</v>
      </c>
      <c r="H6499" s="415">
        <f t="shared" si="203"/>
        <v>6.1264417656751364</v>
      </c>
    </row>
    <row r="6500" spans="1:8" ht="15" hidden="1" thickBot="1">
      <c r="A6500" s="409">
        <v>202204</v>
      </c>
      <c r="B6500" s="231" t="s">
        <v>365</v>
      </c>
      <c r="C6500" s="232" t="s">
        <v>336</v>
      </c>
      <c r="D6500" s="233" t="s">
        <v>337</v>
      </c>
      <c r="E6500" s="234">
        <v>142485</v>
      </c>
      <c r="F6500" s="413">
        <v>115.31</v>
      </c>
      <c r="G6500" s="414">
        <f t="shared" si="202"/>
        <v>1235.6690659960107</v>
      </c>
      <c r="H6500" s="415">
        <f t="shared" si="203"/>
        <v>6.1783453299800533</v>
      </c>
    </row>
    <row r="6501" spans="1:8" ht="15" hidden="1" thickBot="1">
      <c r="A6501" s="409">
        <v>202204</v>
      </c>
      <c r="B6501" s="231" t="s">
        <v>366</v>
      </c>
      <c r="C6501" s="232" t="s">
        <v>336</v>
      </c>
      <c r="D6501" s="233" t="s">
        <v>339</v>
      </c>
      <c r="E6501" s="234">
        <v>712</v>
      </c>
      <c r="F6501" s="413">
        <v>115.31</v>
      </c>
      <c r="G6501" s="414">
        <f t="shared" si="202"/>
        <v>6.174659613216547</v>
      </c>
      <c r="H6501" s="415">
        <f t="shared" si="203"/>
        <v>6.174659613216547</v>
      </c>
    </row>
    <row r="6502" spans="1:8" ht="15" hidden="1" thickBot="1">
      <c r="A6502" s="409">
        <v>202204</v>
      </c>
      <c r="B6502" s="231" t="s">
        <v>367</v>
      </c>
      <c r="C6502" s="232" t="s">
        <v>336</v>
      </c>
      <c r="D6502" s="233" t="s">
        <v>337</v>
      </c>
      <c r="E6502" s="234">
        <v>60848</v>
      </c>
      <c r="F6502" s="413">
        <v>115.31</v>
      </c>
      <c r="G6502" s="414">
        <f t="shared" si="202"/>
        <v>527.69057323736013</v>
      </c>
      <c r="H6502" s="415">
        <f t="shared" si="203"/>
        <v>2.6384528661868005</v>
      </c>
    </row>
    <row r="6503" spans="1:8" ht="15" hidden="1" thickBot="1">
      <c r="A6503" s="409">
        <v>202204</v>
      </c>
      <c r="B6503" s="231" t="s">
        <v>368</v>
      </c>
      <c r="C6503" s="232" t="s">
        <v>336</v>
      </c>
      <c r="D6503" s="233" t="s">
        <v>339</v>
      </c>
      <c r="E6503" s="234">
        <v>304</v>
      </c>
      <c r="F6503" s="413">
        <v>115.31</v>
      </c>
      <c r="G6503" s="414">
        <f t="shared" si="202"/>
        <v>2.6363715202497615</v>
      </c>
      <c r="H6503" s="415">
        <f t="shared" si="203"/>
        <v>2.6363715202497615</v>
      </c>
    </row>
    <row r="6504" spans="1:8" ht="15" hidden="1" thickBot="1">
      <c r="A6504" s="409">
        <v>202204</v>
      </c>
      <c r="B6504" s="231" t="s">
        <v>369</v>
      </c>
      <c r="C6504" s="232" t="s">
        <v>336</v>
      </c>
      <c r="D6504" s="233" t="s">
        <v>337</v>
      </c>
      <c r="E6504" s="234">
        <v>141288</v>
      </c>
      <c r="F6504" s="413">
        <v>115.31</v>
      </c>
      <c r="G6504" s="414">
        <f t="shared" si="202"/>
        <v>1225.2883531350274</v>
      </c>
      <c r="H6504" s="415">
        <f t="shared" si="203"/>
        <v>6.1264417656751364</v>
      </c>
    </row>
    <row r="6505" spans="1:8" ht="15" hidden="1" thickBot="1">
      <c r="A6505" s="409">
        <v>202204</v>
      </c>
      <c r="B6505" s="231" t="s">
        <v>370</v>
      </c>
      <c r="C6505" s="232" t="s">
        <v>336</v>
      </c>
      <c r="D6505" s="233" t="s">
        <v>339</v>
      </c>
      <c r="E6505" s="234">
        <v>706</v>
      </c>
      <c r="F6505" s="413">
        <v>115.31</v>
      </c>
      <c r="G6505" s="414">
        <f t="shared" si="202"/>
        <v>6.1226259647905641</v>
      </c>
      <c r="H6505" s="415">
        <f t="shared" si="203"/>
        <v>6.1226259647905641</v>
      </c>
    </row>
    <row r="6506" spans="1:8" ht="15" hidden="1" thickBot="1">
      <c r="A6506" s="409">
        <v>202204</v>
      </c>
      <c r="B6506" s="231" t="s">
        <v>371</v>
      </c>
      <c r="C6506" s="232" t="s">
        <v>336</v>
      </c>
      <c r="D6506" s="233" t="s">
        <v>337</v>
      </c>
      <c r="E6506" s="234">
        <v>53911</v>
      </c>
      <c r="F6506" s="413">
        <v>115.31</v>
      </c>
      <c r="G6506" s="414">
        <f t="shared" si="202"/>
        <v>467.53100338218712</v>
      </c>
      <c r="H6506" s="415">
        <f t="shared" si="203"/>
        <v>2.3376550169109356</v>
      </c>
    </row>
    <row r="6507" spans="1:8" ht="15" hidden="1" thickBot="1">
      <c r="A6507" s="409">
        <v>202204</v>
      </c>
      <c r="B6507" s="231" t="s">
        <v>372</v>
      </c>
      <c r="C6507" s="232" t="s">
        <v>336</v>
      </c>
      <c r="D6507" s="233" t="s">
        <v>339</v>
      </c>
      <c r="E6507" s="234">
        <v>270</v>
      </c>
      <c r="F6507" s="413">
        <v>115.31</v>
      </c>
      <c r="G6507" s="414">
        <f t="shared" si="202"/>
        <v>2.341514179169196</v>
      </c>
      <c r="H6507" s="415">
        <f t="shared" si="203"/>
        <v>2.341514179169196</v>
      </c>
    </row>
    <row r="6508" spans="1:8" ht="15" hidden="1" thickBot="1">
      <c r="A6508" s="409">
        <v>202204</v>
      </c>
      <c r="B6508" s="231" t="s">
        <v>373</v>
      </c>
      <c r="C6508" s="232" t="s">
        <v>336</v>
      </c>
      <c r="D6508" s="233" t="s">
        <v>374</v>
      </c>
      <c r="E6508" s="234">
        <v>0.01</v>
      </c>
      <c r="F6508" s="413">
        <v>115.31</v>
      </c>
      <c r="G6508" s="414">
        <f t="shared" si="202"/>
        <v>8.6722747376636897E-5</v>
      </c>
      <c r="H6508" s="415" t="str">
        <f t="shared" si="203"/>
        <v>VER</v>
      </c>
    </row>
    <row r="6509" spans="1:8" ht="15" hidden="1" thickBot="1">
      <c r="A6509" s="409">
        <v>202204</v>
      </c>
      <c r="B6509" s="231" t="s">
        <v>375</v>
      </c>
      <c r="C6509" s="232" t="s">
        <v>336</v>
      </c>
      <c r="D6509" s="233" t="s">
        <v>374</v>
      </c>
      <c r="E6509" s="234">
        <v>0.01</v>
      </c>
      <c r="F6509" s="413">
        <v>115.31</v>
      </c>
      <c r="G6509" s="414">
        <f t="shared" si="202"/>
        <v>8.6722747376636897E-5</v>
      </c>
      <c r="H6509" s="415" t="str">
        <f t="shared" si="203"/>
        <v>VER</v>
      </c>
    </row>
    <row r="6510" spans="1:8" ht="15" hidden="1" thickBot="1">
      <c r="A6510" s="409">
        <v>202204</v>
      </c>
      <c r="B6510" s="231" t="s">
        <v>376</v>
      </c>
      <c r="C6510" s="232" t="s">
        <v>336</v>
      </c>
      <c r="D6510" s="233" t="s">
        <v>337</v>
      </c>
      <c r="E6510" s="234">
        <v>68406</v>
      </c>
      <c r="F6510" s="413">
        <v>115.31</v>
      </c>
      <c r="G6510" s="414">
        <f t="shared" si="202"/>
        <v>593.23562570462229</v>
      </c>
      <c r="H6510" s="415">
        <f t="shared" si="203"/>
        <v>2.9661781285231115</v>
      </c>
    </row>
    <row r="6511" spans="1:8" ht="15" hidden="1" thickBot="1">
      <c r="A6511" s="409">
        <v>202204</v>
      </c>
      <c r="B6511" s="231" t="s">
        <v>377</v>
      </c>
      <c r="C6511" s="232" t="s">
        <v>378</v>
      </c>
      <c r="D6511" s="233" t="s">
        <v>339</v>
      </c>
      <c r="E6511" s="234">
        <v>74.959999999999994</v>
      </c>
      <c r="F6511" s="413">
        <v>115.31</v>
      </c>
      <c r="G6511" s="414">
        <f t="shared" si="202"/>
        <v>0.65007371433527006</v>
      </c>
      <c r="H6511" s="415">
        <f t="shared" si="203"/>
        <v>0.65007371433527006</v>
      </c>
    </row>
    <row r="6512" spans="1:8" ht="15" hidden="1" thickBot="1">
      <c r="A6512" s="409">
        <v>202204</v>
      </c>
      <c r="B6512" s="231" t="s">
        <v>379</v>
      </c>
      <c r="C6512" s="232" t="s">
        <v>378</v>
      </c>
      <c r="D6512" s="233" t="s">
        <v>337</v>
      </c>
      <c r="E6512" s="234">
        <v>15825</v>
      </c>
      <c r="F6512" s="413">
        <v>115.31</v>
      </c>
      <c r="G6512" s="414">
        <f t="shared" si="202"/>
        <v>137.23874772352787</v>
      </c>
      <c r="H6512" s="415">
        <f t="shared" si="203"/>
        <v>0.68619373861763933</v>
      </c>
    </row>
    <row r="6513" spans="1:8" ht="15" hidden="1" thickBot="1">
      <c r="A6513" s="409">
        <v>202204</v>
      </c>
      <c r="B6513" s="231" t="s">
        <v>380</v>
      </c>
      <c r="C6513" s="232" t="s">
        <v>378</v>
      </c>
      <c r="D6513" s="233" t="s">
        <v>381</v>
      </c>
      <c r="E6513" s="234">
        <v>1909</v>
      </c>
      <c r="F6513" s="413">
        <v>115.31</v>
      </c>
      <c r="G6513" s="414">
        <f t="shared" si="202"/>
        <v>16.555372474199981</v>
      </c>
      <c r="H6513" s="415" t="str">
        <f t="shared" si="203"/>
        <v>VER</v>
      </c>
    </row>
    <row r="6514" spans="1:8" ht="15" hidden="1" thickBot="1">
      <c r="A6514" s="409">
        <v>202204</v>
      </c>
      <c r="B6514" s="231" t="s">
        <v>382</v>
      </c>
      <c r="C6514" s="232" t="s">
        <v>378</v>
      </c>
      <c r="D6514" s="233" t="s">
        <v>339</v>
      </c>
      <c r="E6514" s="234">
        <v>79.11</v>
      </c>
      <c r="F6514" s="413">
        <v>115.31</v>
      </c>
      <c r="G6514" s="414">
        <f t="shared" si="202"/>
        <v>0.68606365449657447</v>
      </c>
      <c r="H6514" s="415">
        <f t="shared" si="203"/>
        <v>0.68606365449657447</v>
      </c>
    </row>
    <row r="6515" spans="1:8" ht="15" hidden="1" thickBot="1">
      <c r="A6515" s="409">
        <v>202204</v>
      </c>
      <c r="B6515" s="231" t="s">
        <v>383</v>
      </c>
      <c r="C6515" s="232" t="s">
        <v>378</v>
      </c>
      <c r="D6515" s="233" t="s">
        <v>381</v>
      </c>
      <c r="E6515" s="234">
        <v>3087</v>
      </c>
      <c r="F6515" s="413">
        <v>115.31</v>
      </c>
      <c r="G6515" s="414">
        <f t="shared" si="202"/>
        <v>26.77131211516781</v>
      </c>
      <c r="H6515" s="415" t="str">
        <f t="shared" si="203"/>
        <v>VER</v>
      </c>
    </row>
    <row r="6516" spans="1:8" ht="15" hidden="1" thickBot="1">
      <c r="A6516" s="409">
        <v>202204</v>
      </c>
      <c r="B6516" s="231" t="s">
        <v>384</v>
      </c>
      <c r="C6516" s="232" t="s">
        <v>385</v>
      </c>
      <c r="D6516" s="233" t="s">
        <v>337</v>
      </c>
      <c r="E6516" s="234">
        <v>88054</v>
      </c>
      <c r="F6516" s="413">
        <v>115.31</v>
      </c>
      <c r="G6516" s="414">
        <f t="shared" si="202"/>
        <v>763.62847975023851</v>
      </c>
      <c r="H6516" s="415">
        <f t="shared" si="203"/>
        <v>3.8181423987511924</v>
      </c>
    </row>
    <row r="6517" spans="1:8" ht="15" hidden="1" thickBot="1">
      <c r="A6517" s="409">
        <v>202204</v>
      </c>
      <c r="B6517" s="231" t="s">
        <v>386</v>
      </c>
      <c r="C6517" s="232" t="s">
        <v>385</v>
      </c>
      <c r="D6517" s="233" t="s">
        <v>337</v>
      </c>
      <c r="E6517" s="234">
        <v>144860</v>
      </c>
      <c r="F6517" s="413">
        <v>115.31</v>
      </c>
      <c r="G6517" s="414">
        <f t="shared" si="202"/>
        <v>1256.2657184979621</v>
      </c>
      <c r="H6517" s="415">
        <f t="shared" si="203"/>
        <v>6.2813285924898103</v>
      </c>
    </row>
    <row r="6518" spans="1:8" ht="15" hidden="1" thickBot="1">
      <c r="A6518" s="409">
        <v>202204</v>
      </c>
      <c r="B6518" s="231" t="s">
        <v>387</v>
      </c>
      <c r="C6518" s="232" t="s">
        <v>388</v>
      </c>
      <c r="D6518" s="233" t="s">
        <v>339</v>
      </c>
      <c r="E6518" s="234">
        <v>289</v>
      </c>
      <c r="F6518" s="413">
        <v>115.31</v>
      </c>
      <c r="G6518" s="414">
        <f t="shared" si="202"/>
        <v>2.506287399184806</v>
      </c>
      <c r="H6518" s="415">
        <f t="shared" si="203"/>
        <v>2.506287399184806</v>
      </c>
    </row>
    <row r="6519" spans="1:8" ht="15" hidden="1" thickBot="1">
      <c r="A6519" s="409">
        <v>202204</v>
      </c>
      <c r="B6519" s="231" t="s">
        <v>389</v>
      </c>
      <c r="C6519" s="232" t="s">
        <v>388</v>
      </c>
      <c r="D6519" s="233" t="s">
        <v>339</v>
      </c>
      <c r="E6519" s="234">
        <v>289</v>
      </c>
      <c r="F6519" s="413">
        <v>115.31</v>
      </c>
      <c r="G6519" s="414">
        <f t="shared" si="202"/>
        <v>2.506287399184806</v>
      </c>
      <c r="H6519" s="415">
        <f t="shared" si="203"/>
        <v>2.506287399184806</v>
      </c>
    </row>
    <row r="6520" spans="1:8" ht="15" hidden="1" thickBot="1">
      <c r="A6520" s="409">
        <v>202204</v>
      </c>
      <c r="B6520" s="231" t="s">
        <v>390</v>
      </c>
      <c r="C6520" s="232" t="s">
        <v>391</v>
      </c>
      <c r="D6520" s="233" t="s">
        <v>337</v>
      </c>
      <c r="E6520" s="234">
        <v>21121</v>
      </c>
      <c r="F6520" s="413">
        <v>115.31</v>
      </c>
      <c r="G6520" s="414">
        <f t="shared" si="202"/>
        <v>183.16711473419477</v>
      </c>
      <c r="H6520" s="415">
        <f t="shared" si="203"/>
        <v>0.91583557367097379</v>
      </c>
    </row>
    <row r="6521" spans="1:8" ht="15" hidden="1" thickBot="1">
      <c r="A6521" s="409">
        <v>202204</v>
      </c>
      <c r="B6521" s="231" t="s">
        <v>392</v>
      </c>
      <c r="C6521" s="232" t="s">
        <v>391</v>
      </c>
      <c r="D6521" s="233" t="s">
        <v>337</v>
      </c>
      <c r="E6521" s="234">
        <v>0.01</v>
      </c>
      <c r="F6521" s="413">
        <v>115.31</v>
      </c>
      <c r="G6521" s="414">
        <f t="shared" si="202"/>
        <v>8.6722747376636897E-5</v>
      </c>
      <c r="H6521" s="415">
        <f t="shared" si="203"/>
        <v>4.336137368831845E-7</v>
      </c>
    </row>
    <row r="6522" spans="1:8" ht="15" hidden="1" thickBot="1">
      <c r="A6522" s="409">
        <v>202204</v>
      </c>
      <c r="B6522" s="231" t="s">
        <v>393</v>
      </c>
      <c r="C6522" s="232" t="s">
        <v>391</v>
      </c>
      <c r="D6522" s="233" t="s">
        <v>339</v>
      </c>
      <c r="E6522" s="234">
        <v>0.01</v>
      </c>
      <c r="F6522" s="413">
        <v>115.31</v>
      </c>
      <c r="G6522" s="414">
        <f t="shared" si="202"/>
        <v>8.6722747376636897E-5</v>
      </c>
      <c r="H6522" s="415">
        <f t="shared" si="203"/>
        <v>8.6722747376636897E-5</v>
      </c>
    </row>
    <row r="6523" spans="1:8" ht="15" hidden="1" thickBot="1">
      <c r="A6523" s="409">
        <v>202204</v>
      </c>
      <c r="B6523" s="231" t="s">
        <v>394</v>
      </c>
      <c r="C6523" s="232" t="s">
        <v>391</v>
      </c>
      <c r="D6523" s="233" t="s">
        <v>337</v>
      </c>
      <c r="E6523" s="234">
        <v>40981</v>
      </c>
      <c r="F6523" s="413">
        <v>115.31</v>
      </c>
      <c r="G6523" s="414">
        <f t="shared" si="202"/>
        <v>355.39849102419566</v>
      </c>
      <c r="H6523" s="415">
        <f t="shared" si="203"/>
        <v>1.7769924551209784</v>
      </c>
    </row>
    <row r="6524" spans="1:8" ht="15" hidden="1" thickBot="1">
      <c r="A6524" s="409">
        <v>202204</v>
      </c>
      <c r="B6524" s="231" t="s">
        <v>395</v>
      </c>
      <c r="C6524" s="232" t="s">
        <v>391</v>
      </c>
      <c r="D6524" s="233" t="s">
        <v>339</v>
      </c>
      <c r="E6524" s="234">
        <v>205</v>
      </c>
      <c r="F6524" s="413">
        <v>115.31</v>
      </c>
      <c r="G6524" s="414">
        <f t="shared" si="202"/>
        <v>1.7778163212210563</v>
      </c>
      <c r="H6524" s="415">
        <f t="shared" si="203"/>
        <v>1.7778163212210563</v>
      </c>
    </row>
    <row r="6525" spans="1:8" ht="15" hidden="1" thickBot="1">
      <c r="A6525" s="409">
        <v>202204</v>
      </c>
      <c r="B6525" s="231" t="s">
        <v>396</v>
      </c>
      <c r="C6525" s="232" t="s">
        <v>391</v>
      </c>
      <c r="D6525" s="233" t="s">
        <v>337</v>
      </c>
      <c r="E6525" s="234">
        <v>40981</v>
      </c>
      <c r="F6525" s="413">
        <v>115.31</v>
      </c>
      <c r="G6525" s="414">
        <f t="shared" si="202"/>
        <v>355.39849102419566</v>
      </c>
      <c r="H6525" s="415">
        <f t="shared" si="203"/>
        <v>1.7769924551209784</v>
      </c>
    </row>
    <row r="6526" spans="1:8" ht="15" hidden="1" thickBot="1">
      <c r="A6526" s="409">
        <v>202204</v>
      </c>
      <c r="B6526" s="231" t="s">
        <v>397</v>
      </c>
      <c r="C6526" s="232" t="s">
        <v>391</v>
      </c>
      <c r="D6526" s="233" t="s">
        <v>339</v>
      </c>
      <c r="E6526" s="234">
        <v>205</v>
      </c>
      <c r="F6526" s="413">
        <v>115.31</v>
      </c>
      <c r="G6526" s="414">
        <f t="shared" si="202"/>
        <v>1.7778163212210563</v>
      </c>
      <c r="H6526" s="415">
        <f t="shared" si="203"/>
        <v>1.7778163212210563</v>
      </c>
    </row>
    <row r="6527" spans="1:8" ht="15" hidden="1" thickBot="1">
      <c r="A6527" s="409">
        <v>202204</v>
      </c>
      <c r="B6527" s="231" t="s">
        <v>398</v>
      </c>
      <c r="C6527" s="232" t="s">
        <v>391</v>
      </c>
      <c r="D6527" s="233" t="s">
        <v>337</v>
      </c>
      <c r="E6527" s="234">
        <v>40981</v>
      </c>
      <c r="F6527" s="413">
        <v>115.31</v>
      </c>
      <c r="G6527" s="414">
        <f t="shared" si="202"/>
        <v>355.39849102419566</v>
      </c>
      <c r="H6527" s="415">
        <f t="shared" si="203"/>
        <v>1.7769924551209784</v>
      </c>
    </row>
    <row r="6528" spans="1:8" ht="15" hidden="1" thickBot="1">
      <c r="A6528" s="409">
        <v>202204</v>
      </c>
      <c r="B6528" s="231" t="s">
        <v>399</v>
      </c>
      <c r="C6528" s="232" t="s">
        <v>391</v>
      </c>
      <c r="D6528" s="233" t="s">
        <v>337</v>
      </c>
      <c r="E6528" s="234">
        <v>51208</v>
      </c>
      <c r="F6528" s="413">
        <v>115.31</v>
      </c>
      <c r="G6528" s="414">
        <f t="shared" si="202"/>
        <v>444.08984476628217</v>
      </c>
      <c r="H6528" s="415">
        <f t="shared" si="203"/>
        <v>2.2204492238314106</v>
      </c>
    </row>
    <row r="6529" spans="1:8" ht="15" hidden="1" thickBot="1">
      <c r="A6529" s="409">
        <v>202204</v>
      </c>
      <c r="B6529" s="231" t="s">
        <v>400</v>
      </c>
      <c r="C6529" s="232" t="s">
        <v>391</v>
      </c>
      <c r="D6529" s="233" t="s">
        <v>337</v>
      </c>
      <c r="E6529" s="234">
        <v>51208</v>
      </c>
      <c r="F6529" s="413">
        <v>115.31</v>
      </c>
      <c r="G6529" s="414">
        <f t="shared" si="202"/>
        <v>444.08984476628217</v>
      </c>
      <c r="H6529" s="415">
        <f t="shared" si="203"/>
        <v>2.2204492238314106</v>
      </c>
    </row>
    <row r="6530" spans="1:8" ht="15" hidden="1" thickBot="1">
      <c r="A6530" s="409">
        <v>202204</v>
      </c>
      <c r="B6530" s="231" t="s">
        <v>401</v>
      </c>
      <c r="C6530" s="232" t="s">
        <v>391</v>
      </c>
      <c r="D6530" s="233" t="s">
        <v>339</v>
      </c>
      <c r="E6530" s="234">
        <v>256</v>
      </c>
      <c r="F6530" s="413">
        <v>115.31</v>
      </c>
      <c r="G6530" s="414">
        <f t="shared" ref="G6530:G6593" si="204">+E6530/F6530</f>
        <v>2.2201023328419045</v>
      </c>
      <c r="H6530" s="415">
        <f t="shared" ref="H6530:H6593" si="205">IF(D6530="TB",G6530/200,IF(D6530="LT",G6530,"VER"))</f>
        <v>2.2201023328419045</v>
      </c>
    </row>
    <row r="6531" spans="1:8" ht="15" hidden="1" thickBot="1">
      <c r="A6531" s="409">
        <v>202204</v>
      </c>
      <c r="B6531" s="231" t="s">
        <v>402</v>
      </c>
      <c r="C6531" s="232" t="s">
        <v>391</v>
      </c>
      <c r="D6531" s="233" t="s">
        <v>337</v>
      </c>
      <c r="E6531" s="234">
        <v>51208</v>
      </c>
      <c r="F6531" s="413">
        <v>115.31</v>
      </c>
      <c r="G6531" s="414">
        <f t="shared" si="204"/>
        <v>444.08984476628217</v>
      </c>
      <c r="H6531" s="415">
        <f t="shared" si="205"/>
        <v>2.2204492238314106</v>
      </c>
    </row>
    <row r="6532" spans="1:8" ht="15" hidden="1" thickBot="1">
      <c r="A6532" s="409">
        <v>202204</v>
      </c>
      <c r="B6532" s="231" t="s">
        <v>403</v>
      </c>
      <c r="C6532" s="232" t="s">
        <v>391</v>
      </c>
      <c r="D6532" s="233" t="s">
        <v>337</v>
      </c>
      <c r="E6532" s="234">
        <v>51208</v>
      </c>
      <c r="F6532" s="413">
        <v>115.31</v>
      </c>
      <c r="G6532" s="414">
        <f t="shared" si="204"/>
        <v>444.08984476628217</v>
      </c>
      <c r="H6532" s="415">
        <f t="shared" si="205"/>
        <v>2.2204492238314106</v>
      </c>
    </row>
    <row r="6533" spans="1:8" ht="15" hidden="1" thickBot="1">
      <c r="A6533" s="409">
        <v>202204</v>
      </c>
      <c r="B6533" s="231" t="s">
        <v>404</v>
      </c>
      <c r="C6533" s="232" t="s">
        <v>391</v>
      </c>
      <c r="D6533" s="233" t="s">
        <v>339</v>
      </c>
      <c r="E6533" s="234">
        <v>256</v>
      </c>
      <c r="F6533" s="413">
        <v>115.31</v>
      </c>
      <c r="G6533" s="414">
        <f t="shared" si="204"/>
        <v>2.2201023328419045</v>
      </c>
      <c r="H6533" s="415">
        <f t="shared" si="205"/>
        <v>2.2201023328419045</v>
      </c>
    </row>
    <row r="6534" spans="1:8" ht="15" hidden="1" thickBot="1">
      <c r="A6534" s="409">
        <v>202204</v>
      </c>
      <c r="B6534" s="231" t="s">
        <v>405</v>
      </c>
      <c r="C6534" s="232" t="s">
        <v>391</v>
      </c>
      <c r="D6534" s="233" t="s">
        <v>337</v>
      </c>
      <c r="E6534" s="234">
        <v>51208</v>
      </c>
      <c r="F6534" s="413">
        <v>115.31</v>
      </c>
      <c r="G6534" s="414">
        <f t="shared" si="204"/>
        <v>444.08984476628217</v>
      </c>
      <c r="H6534" s="415">
        <f t="shared" si="205"/>
        <v>2.2204492238314106</v>
      </c>
    </row>
    <row r="6535" spans="1:8" ht="15" hidden="1" thickBot="1">
      <c r="A6535" s="409">
        <v>202204</v>
      </c>
      <c r="B6535" s="231" t="s">
        <v>406</v>
      </c>
      <c r="C6535" s="232" t="s">
        <v>391</v>
      </c>
      <c r="D6535" s="233" t="s">
        <v>339</v>
      </c>
      <c r="E6535" s="234">
        <v>256</v>
      </c>
      <c r="F6535" s="413">
        <v>115.31</v>
      </c>
      <c r="G6535" s="414">
        <f t="shared" si="204"/>
        <v>2.2201023328419045</v>
      </c>
      <c r="H6535" s="415">
        <f t="shared" si="205"/>
        <v>2.2201023328419045</v>
      </c>
    </row>
    <row r="6536" spans="1:8" ht="15" hidden="1" thickBot="1">
      <c r="A6536" s="409">
        <v>202204</v>
      </c>
      <c r="B6536" s="231" t="s">
        <v>407</v>
      </c>
      <c r="C6536" s="232" t="s">
        <v>391</v>
      </c>
      <c r="D6536" s="233" t="s">
        <v>337</v>
      </c>
      <c r="E6536" s="234">
        <v>40981</v>
      </c>
      <c r="F6536" s="413">
        <v>115.31</v>
      </c>
      <c r="G6536" s="414">
        <f t="shared" si="204"/>
        <v>355.39849102419566</v>
      </c>
      <c r="H6536" s="415">
        <f t="shared" si="205"/>
        <v>1.7769924551209784</v>
      </c>
    </row>
    <row r="6537" spans="1:8" ht="15" hidden="1" thickBot="1">
      <c r="A6537" s="409">
        <v>202204</v>
      </c>
      <c r="B6537" s="231" t="s">
        <v>408</v>
      </c>
      <c r="C6537" s="232" t="s">
        <v>391</v>
      </c>
      <c r="D6537" s="233" t="s">
        <v>339</v>
      </c>
      <c r="E6537" s="234">
        <v>205</v>
      </c>
      <c r="F6537" s="413">
        <v>115.31</v>
      </c>
      <c r="G6537" s="414">
        <f t="shared" si="204"/>
        <v>1.7778163212210563</v>
      </c>
      <c r="H6537" s="415">
        <f t="shared" si="205"/>
        <v>1.7778163212210563</v>
      </c>
    </row>
    <row r="6538" spans="1:8" ht="15" hidden="1" thickBot="1">
      <c r="A6538" s="409">
        <v>202204</v>
      </c>
      <c r="B6538" s="231" t="s">
        <v>409</v>
      </c>
      <c r="C6538" s="232" t="s">
        <v>391</v>
      </c>
      <c r="D6538" s="233" t="s">
        <v>337</v>
      </c>
      <c r="E6538" s="234">
        <v>40981</v>
      </c>
      <c r="F6538" s="413">
        <v>115.31</v>
      </c>
      <c r="G6538" s="414">
        <f t="shared" si="204"/>
        <v>355.39849102419566</v>
      </c>
      <c r="H6538" s="415">
        <f t="shared" si="205"/>
        <v>1.7769924551209784</v>
      </c>
    </row>
    <row r="6539" spans="1:8" ht="15" hidden="1" thickBot="1">
      <c r="A6539" s="409">
        <v>202204</v>
      </c>
      <c r="B6539" s="231" t="s">
        <v>410</v>
      </c>
      <c r="C6539" s="232" t="s">
        <v>391</v>
      </c>
      <c r="D6539" s="233" t="s">
        <v>350</v>
      </c>
      <c r="E6539" s="234">
        <v>0.01</v>
      </c>
      <c r="F6539" s="413">
        <v>115.31</v>
      </c>
      <c r="G6539" s="414">
        <f t="shared" si="204"/>
        <v>8.6722747376636897E-5</v>
      </c>
      <c r="H6539" s="415" t="str">
        <f t="shared" si="205"/>
        <v>VER</v>
      </c>
    </row>
    <row r="6540" spans="1:8" ht="15" hidden="1" thickBot="1">
      <c r="A6540" s="409">
        <v>202204</v>
      </c>
      <c r="B6540" s="231" t="s">
        <v>411</v>
      </c>
      <c r="C6540" s="232" t="s">
        <v>412</v>
      </c>
      <c r="D6540" s="233" t="s">
        <v>374</v>
      </c>
      <c r="E6540" s="234">
        <v>0.01</v>
      </c>
      <c r="F6540" s="413">
        <v>115.31</v>
      </c>
      <c r="G6540" s="414">
        <f t="shared" si="204"/>
        <v>8.6722747376636897E-5</v>
      </c>
      <c r="H6540" s="415" t="str">
        <f t="shared" si="205"/>
        <v>VER</v>
      </c>
    </row>
    <row r="6541" spans="1:8" ht="15" hidden="1" thickBot="1">
      <c r="A6541" s="409">
        <v>202204</v>
      </c>
      <c r="B6541" s="231" t="s">
        <v>413</v>
      </c>
      <c r="C6541" s="232" t="s">
        <v>412</v>
      </c>
      <c r="D6541" s="233" t="s">
        <v>337</v>
      </c>
      <c r="E6541" s="234">
        <v>12308</v>
      </c>
      <c r="F6541" s="413">
        <v>115.31</v>
      </c>
      <c r="G6541" s="414">
        <f t="shared" si="204"/>
        <v>106.73835747116469</v>
      </c>
      <c r="H6541" s="415">
        <f t="shared" si="205"/>
        <v>0.53369178735582345</v>
      </c>
    </row>
    <row r="6542" spans="1:8" ht="15" hidden="1" thickBot="1">
      <c r="A6542" s="409">
        <v>202204</v>
      </c>
      <c r="B6542" s="231" t="s">
        <v>414</v>
      </c>
      <c r="C6542" s="232" t="s">
        <v>412</v>
      </c>
      <c r="D6542" s="233" t="s">
        <v>337</v>
      </c>
      <c r="E6542" s="234">
        <v>17872</v>
      </c>
      <c r="F6542" s="413">
        <v>115.31</v>
      </c>
      <c r="G6542" s="414">
        <f t="shared" si="204"/>
        <v>154.99089411152545</v>
      </c>
      <c r="H6542" s="415">
        <f t="shared" si="205"/>
        <v>0.77495447055762723</v>
      </c>
    </row>
    <row r="6543" spans="1:8" ht="15" hidden="1" thickBot="1">
      <c r="A6543" s="409">
        <v>202204</v>
      </c>
      <c r="B6543" s="231" t="s">
        <v>415</v>
      </c>
      <c r="C6543" s="232" t="s">
        <v>412</v>
      </c>
      <c r="D6543" s="233" t="s">
        <v>339</v>
      </c>
      <c r="E6543" s="234">
        <v>89.33</v>
      </c>
      <c r="F6543" s="413">
        <v>115.31</v>
      </c>
      <c r="G6543" s="414">
        <f t="shared" si="204"/>
        <v>0.7746943023154973</v>
      </c>
      <c r="H6543" s="415">
        <f t="shared" si="205"/>
        <v>0.7746943023154973</v>
      </c>
    </row>
    <row r="6544" spans="1:8" ht="15" hidden="1" thickBot="1">
      <c r="A6544" s="409">
        <v>202204</v>
      </c>
      <c r="B6544" s="231" t="s">
        <v>416</v>
      </c>
      <c r="C6544" s="232" t="s">
        <v>412</v>
      </c>
      <c r="D6544" s="233" t="s">
        <v>339</v>
      </c>
      <c r="E6544" s="234">
        <v>158</v>
      </c>
      <c r="F6544" s="413">
        <v>115.31</v>
      </c>
      <c r="G6544" s="414">
        <f t="shared" si="204"/>
        <v>1.3702194085508628</v>
      </c>
      <c r="H6544" s="415">
        <f t="shared" si="205"/>
        <v>1.3702194085508628</v>
      </c>
    </row>
    <row r="6545" spans="1:8" ht="15" hidden="1" thickBot="1">
      <c r="A6545" s="409">
        <v>202204</v>
      </c>
      <c r="B6545" s="231" t="s">
        <v>417</v>
      </c>
      <c r="C6545" s="232" t="s">
        <v>412</v>
      </c>
      <c r="D6545" s="233" t="s">
        <v>337</v>
      </c>
      <c r="E6545" s="234">
        <v>17144</v>
      </c>
      <c r="F6545" s="413">
        <v>115.31</v>
      </c>
      <c r="G6545" s="414">
        <f t="shared" si="204"/>
        <v>148.67747810250629</v>
      </c>
      <c r="H6545" s="415">
        <f t="shared" si="205"/>
        <v>0.74338739051253144</v>
      </c>
    </row>
    <row r="6546" spans="1:8" ht="15" hidden="1" thickBot="1">
      <c r="A6546" s="409">
        <v>202204</v>
      </c>
      <c r="B6546" s="231" t="s">
        <v>418</v>
      </c>
      <c r="C6546" s="232" t="s">
        <v>412</v>
      </c>
      <c r="D6546" s="233" t="s">
        <v>339</v>
      </c>
      <c r="E6546" s="234">
        <v>158</v>
      </c>
      <c r="F6546" s="413">
        <v>115.31</v>
      </c>
      <c r="G6546" s="414">
        <f t="shared" si="204"/>
        <v>1.3702194085508628</v>
      </c>
      <c r="H6546" s="415">
        <f t="shared" si="205"/>
        <v>1.3702194085508628</v>
      </c>
    </row>
    <row r="6547" spans="1:8" ht="15" hidden="1" thickBot="1">
      <c r="A6547" s="409">
        <v>202204</v>
      </c>
      <c r="B6547" s="231" t="s">
        <v>419</v>
      </c>
      <c r="C6547" s="232" t="s">
        <v>412</v>
      </c>
      <c r="D6547" s="233" t="s">
        <v>337</v>
      </c>
      <c r="E6547" s="234">
        <v>47560</v>
      </c>
      <c r="F6547" s="413">
        <v>115.31</v>
      </c>
      <c r="G6547" s="414">
        <f t="shared" si="204"/>
        <v>412.45338652328508</v>
      </c>
      <c r="H6547" s="415">
        <f t="shared" si="205"/>
        <v>2.0622669326164256</v>
      </c>
    </row>
    <row r="6548" spans="1:8" ht="15" hidden="1" thickBot="1">
      <c r="A6548" s="409">
        <v>202204</v>
      </c>
      <c r="B6548" s="231" t="s">
        <v>420</v>
      </c>
      <c r="C6548" s="232" t="s">
        <v>412</v>
      </c>
      <c r="D6548" s="233" t="s">
        <v>337</v>
      </c>
      <c r="E6548" s="234">
        <v>23416</v>
      </c>
      <c r="F6548" s="413">
        <v>115.31</v>
      </c>
      <c r="G6548" s="414">
        <f t="shared" si="204"/>
        <v>203.06998525713294</v>
      </c>
      <c r="H6548" s="415">
        <f t="shared" si="205"/>
        <v>1.0153499262856647</v>
      </c>
    </row>
    <row r="6549" spans="1:8" ht="15" hidden="1" thickBot="1">
      <c r="A6549" s="409">
        <v>202204</v>
      </c>
      <c r="B6549" s="231" t="s">
        <v>421</v>
      </c>
      <c r="C6549" s="232" t="s">
        <v>412</v>
      </c>
      <c r="D6549" s="233" t="s">
        <v>337</v>
      </c>
      <c r="E6549" s="234">
        <v>31599</v>
      </c>
      <c r="F6549" s="413">
        <v>115.31</v>
      </c>
      <c r="G6549" s="414">
        <f t="shared" si="204"/>
        <v>274.03520943543492</v>
      </c>
      <c r="H6549" s="415">
        <f t="shared" si="205"/>
        <v>1.3701760471771747</v>
      </c>
    </row>
    <row r="6550" spans="1:8" ht="15" hidden="1" thickBot="1">
      <c r="A6550" s="409">
        <v>202204</v>
      </c>
      <c r="B6550" s="231" t="s">
        <v>422</v>
      </c>
      <c r="C6550" s="232" t="s">
        <v>412</v>
      </c>
      <c r="D6550" s="233" t="s">
        <v>337</v>
      </c>
      <c r="E6550" s="234">
        <v>51129</v>
      </c>
      <c r="F6550" s="413">
        <v>115.31</v>
      </c>
      <c r="G6550" s="414">
        <f t="shared" si="204"/>
        <v>443.40473506200675</v>
      </c>
      <c r="H6550" s="415">
        <f t="shared" si="205"/>
        <v>2.2170236753100339</v>
      </c>
    </row>
    <row r="6551" spans="1:8" ht="15" hidden="1" thickBot="1">
      <c r="A6551" s="409">
        <v>202204</v>
      </c>
      <c r="B6551" s="231" t="s">
        <v>423</v>
      </c>
      <c r="C6551" s="232" t="s">
        <v>412</v>
      </c>
      <c r="D6551" s="233" t="s">
        <v>339</v>
      </c>
      <c r="E6551" s="234">
        <v>256</v>
      </c>
      <c r="F6551" s="413">
        <v>115.31</v>
      </c>
      <c r="G6551" s="414">
        <f t="shared" si="204"/>
        <v>2.2201023328419045</v>
      </c>
      <c r="H6551" s="415">
        <f t="shared" si="205"/>
        <v>2.2201023328419045</v>
      </c>
    </row>
    <row r="6552" spans="1:8" ht="15" hidden="1" thickBot="1">
      <c r="A6552" s="409">
        <v>202204</v>
      </c>
      <c r="B6552" s="231" t="s">
        <v>424</v>
      </c>
      <c r="C6552" s="232" t="s">
        <v>412</v>
      </c>
      <c r="D6552" s="233" t="s">
        <v>337</v>
      </c>
      <c r="E6552" s="234">
        <v>37479</v>
      </c>
      <c r="F6552" s="413">
        <v>115.31</v>
      </c>
      <c r="G6552" s="414">
        <f t="shared" si="204"/>
        <v>325.0281848928974</v>
      </c>
      <c r="H6552" s="415">
        <f t="shared" si="205"/>
        <v>1.625140924464487</v>
      </c>
    </row>
    <row r="6553" spans="1:8" ht="15" hidden="1" thickBot="1">
      <c r="A6553" s="409">
        <v>202204</v>
      </c>
      <c r="B6553" s="231" t="s">
        <v>425</v>
      </c>
      <c r="C6553" s="232" t="s">
        <v>412</v>
      </c>
      <c r="D6553" s="233" t="s">
        <v>337</v>
      </c>
      <c r="E6553" s="234">
        <v>44498</v>
      </c>
      <c r="F6553" s="413">
        <v>115.31</v>
      </c>
      <c r="G6553" s="414">
        <f t="shared" si="204"/>
        <v>385.89888127655882</v>
      </c>
      <c r="H6553" s="415">
        <f t="shared" si="205"/>
        <v>1.9294944063827941</v>
      </c>
    </row>
    <row r="6554" spans="1:8" ht="15" hidden="1" thickBot="1">
      <c r="A6554" s="409">
        <v>202204</v>
      </c>
      <c r="B6554" s="231" t="s">
        <v>426</v>
      </c>
      <c r="C6554" s="232" t="s">
        <v>412</v>
      </c>
      <c r="D6554" s="233" t="s">
        <v>337</v>
      </c>
      <c r="E6554" s="234">
        <v>37059</v>
      </c>
      <c r="F6554" s="413">
        <v>115.31</v>
      </c>
      <c r="G6554" s="414">
        <f t="shared" si="204"/>
        <v>321.38582950307864</v>
      </c>
      <c r="H6554" s="415">
        <f t="shared" si="205"/>
        <v>1.6069291475153933</v>
      </c>
    </row>
    <row r="6555" spans="1:8" ht="15" hidden="1" thickBot="1">
      <c r="A6555" s="409">
        <v>202204</v>
      </c>
      <c r="B6555" s="231" t="s">
        <v>427</v>
      </c>
      <c r="C6555" s="232" t="s">
        <v>412</v>
      </c>
      <c r="D6555" s="233" t="s">
        <v>339</v>
      </c>
      <c r="E6555" s="234">
        <v>185</v>
      </c>
      <c r="F6555" s="413">
        <v>115.31</v>
      </c>
      <c r="G6555" s="414">
        <f t="shared" si="204"/>
        <v>1.6043708264677825</v>
      </c>
      <c r="H6555" s="415">
        <f t="shared" si="205"/>
        <v>1.6043708264677825</v>
      </c>
    </row>
    <row r="6556" spans="1:8" ht="15" hidden="1" thickBot="1">
      <c r="A6556" s="409">
        <v>202204</v>
      </c>
      <c r="B6556" s="231" t="s">
        <v>428</v>
      </c>
      <c r="C6556" s="232" t="s">
        <v>412</v>
      </c>
      <c r="D6556" s="233" t="s">
        <v>337</v>
      </c>
      <c r="E6556" s="234">
        <v>37479</v>
      </c>
      <c r="F6556" s="413">
        <v>115.31</v>
      </c>
      <c r="G6556" s="414">
        <f t="shared" si="204"/>
        <v>325.0281848928974</v>
      </c>
      <c r="H6556" s="415">
        <f t="shared" si="205"/>
        <v>1.625140924464487</v>
      </c>
    </row>
    <row r="6557" spans="1:8" ht="15" hidden="1" thickBot="1">
      <c r="A6557" s="409">
        <v>202204</v>
      </c>
      <c r="B6557" s="231" t="s">
        <v>429</v>
      </c>
      <c r="C6557" s="232" t="s">
        <v>412</v>
      </c>
      <c r="D6557" s="233" t="s">
        <v>337</v>
      </c>
      <c r="E6557" s="234">
        <v>37479</v>
      </c>
      <c r="F6557" s="413">
        <v>115.31</v>
      </c>
      <c r="G6557" s="414">
        <f t="shared" si="204"/>
        <v>325.0281848928974</v>
      </c>
      <c r="H6557" s="415">
        <f t="shared" si="205"/>
        <v>1.625140924464487</v>
      </c>
    </row>
    <row r="6558" spans="1:8" ht="15" hidden="1" thickBot="1">
      <c r="A6558" s="409">
        <v>202204</v>
      </c>
      <c r="B6558" s="231" t="s">
        <v>430</v>
      </c>
      <c r="C6558" s="232" t="s">
        <v>412</v>
      </c>
      <c r="D6558" s="233" t="s">
        <v>339</v>
      </c>
      <c r="E6558" s="234">
        <v>187</v>
      </c>
      <c r="F6558" s="413">
        <v>115.31</v>
      </c>
      <c r="G6558" s="414">
        <f t="shared" si="204"/>
        <v>1.6217153759431098</v>
      </c>
      <c r="H6558" s="415">
        <f t="shared" si="205"/>
        <v>1.6217153759431098</v>
      </c>
    </row>
    <row r="6559" spans="1:8" ht="15" hidden="1" thickBot="1">
      <c r="A6559" s="409">
        <v>202204</v>
      </c>
      <c r="B6559" s="231" t="s">
        <v>431</v>
      </c>
      <c r="C6559" s="232" t="s">
        <v>412</v>
      </c>
      <c r="D6559" s="233" t="s">
        <v>337</v>
      </c>
      <c r="E6559" s="234">
        <v>37479</v>
      </c>
      <c r="F6559" s="413">
        <v>115.31</v>
      </c>
      <c r="G6559" s="414">
        <f t="shared" si="204"/>
        <v>325.0281848928974</v>
      </c>
      <c r="H6559" s="415">
        <f t="shared" si="205"/>
        <v>1.625140924464487</v>
      </c>
    </row>
    <row r="6560" spans="1:8" ht="15" hidden="1" thickBot="1">
      <c r="A6560" s="409">
        <v>202204</v>
      </c>
      <c r="B6560" s="231" t="s">
        <v>432</v>
      </c>
      <c r="C6560" s="232" t="s">
        <v>412</v>
      </c>
      <c r="D6560" s="233" t="s">
        <v>337</v>
      </c>
      <c r="E6560" s="234">
        <v>37479</v>
      </c>
      <c r="F6560" s="413">
        <v>115.31</v>
      </c>
      <c r="G6560" s="414">
        <f t="shared" si="204"/>
        <v>325.0281848928974</v>
      </c>
      <c r="H6560" s="415">
        <f t="shared" si="205"/>
        <v>1.625140924464487</v>
      </c>
    </row>
    <row r="6561" spans="1:8" ht="15" hidden="1" thickBot="1">
      <c r="A6561" s="409">
        <v>202204</v>
      </c>
      <c r="B6561" s="231" t="s">
        <v>433</v>
      </c>
      <c r="C6561" s="232" t="s">
        <v>412</v>
      </c>
      <c r="D6561" s="233" t="s">
        <v>339</v>
      </c>
      <c r="E6561" s="234">
        <v>19.899999999999999</v>
      </c>
      <c r="F6561" s="413">
        <v>115.31</v>
      </c>
      <c r="G6561" s="414">
        <f t="shared" si="204"/>
        <v>0.1725782672795074</v>
      </c>
      <c r="H6561" s="415">
        <f t="shared" si="205"/>
        <v>0.1725782672795074</v>
      </c>
    </row>
    <row r="6562" spans="1:8" ht="15" hidden="1" thickBot="1">
      <c r="A6562" s="409">
        <v>202204</v>
      </c>
      <c r="B6562" s="231" t="s">
        <v>434</v>
      </c>
      <c r="C6562" s="232" t="s">
        <v>412</v>
      </c>
      <c r="D6562" s="233" t="s">
        <v>337</v>
      </c>
      <c r="E6562" s="234">
        <v>34786</v>
      </c>
      <c r="F6562" s="413">
        <v>115.31</v>
      </c>
      <c r="G6562" s="414">
        <f t="shared" si="204"/>
        <v>301.6737490243691</v>
      </c>
      <c r="H6562" s="415">
        <f t="shared" si="205"/>
        <v>1.5083687451218455</v>
      </c>
    </row>
    <row r="6563" spans="1:8" ht="15" hidden="1" thickBot="1">
      <c r="A6563" s="409">
        <v>202204</v>
      </c>
      <c r="B6563" s="231" t="s">
        <v>435</v>
      </c>
      <c r="C6563" s="232" t="s">
        <v>412</v>
      </c>
      <c r="D6563" s="233" t="s">
        <v>339</v>
      </c>
      <c r="E6563" s="234">
        <v>174</v>
      </c>
      <c r="F6563" s="413">
        <v>115.31</v>
      </c>
      <c r="G6563" s="414">
        <f t="shared" si="204"/>
        <v>1.508975804353482</v>
      </c>
      <c r="H6563" s="415">
        <f t="shared" si="205"/>
        <v>1.508975804353482</v>
      </c>
    </row>
    <row r="6564" spans="1:8" ht="15" hidden="1" thickBot="1">
      <c r="A6564" s="409">
        <v>202204</v>
      </c>
      <c r="B6564" s="231" t="s">
        <v>436</v>
      </c>
      <c r="C6564" s="232" t="s">
        <v>412</v>
      </c>
      <c r="D6564" s="233" t="s">
        <v>337</v>
      </c>
      <c r="E6564" s="234">
        <v>51836</v>
      </c>
      <c r="F6564" s="413">
        <v>115.31</v>
      </c>
      <c r="G6564" s="414">
        <f t="shared" si="204"/>
        <v>449.53603330153499</v>
      </c>
      <c r="H6564" s="415">
        <f t="shared" si="205"/>
        <v>2.2476801665076751</v>
      </c>
    </row>
    <row r="6565" spans="1:8" ht="15" hidden="1" thickBot="1">
      <c r="A6565" s="409">
        <v>202204</v>
      </c>
      <c r="B6565" s="231" t="s">
        <v>437</v>
      </c>
      <c r="C6565" s="232" t="s">
        <v>412</v>
      </c>
      <c r="D6565" s="233" t="s">
        <v>339</v>
      </c>
      <c r="E6565" s="234">
        <v>259</v>
      </c>
      <c r="F6565" s="413">
        <v>115.31</v>
      </c>
      <c r="G6565" s="414">
        <f t="shared" si="204"/>
        <v>2.2461191570548955</v>
      </c>
      <c r="H6565" s="415">
        <f t="shared" si="205"/>
        <v>2.2461191570548955</v>
      </c>
    </row>
    <row r="6566" spans="1:8" ht="15" hidden="1" thickBot="1">
      <c r="A6566" s="409">
        <v>202204</v>
      </c>
      <c r="B6566" s="231" t="s">
        <v>438</v>
      </c>
      <c r="C6566" s="232" t="s">
        <v>412</v>
      </c>
      <c r="D6566" s="233" t="s">
        <v>337</v>
      </c>
      <c r="E6566" s="234">
        <v>49579</v>
      </c>
      <c r="F6566" s="413">
        <v>115.31</v>
      </c>
      <c r="G6566" s="414">
        <f t="shared" si="204"/>
        <v>429.96270921862805</v>
      </c>
      <c r="H6566" s="415">
        <f t="shared" si="205"/>
        <v>2.1498135460931405</v>
      </c>
    </row>
    <row r="6567" spans="1:8" ht="15" hidden="1" thickBot="1">
      <c r="A6567" s="409">
        <v>202204</v>
      </c>
      <c r="B6567" s="231" t="s">
        <v>439</v>
      </c>
      <c r="C6567" s="232" t="s">
        <v>412</v>
      </c>
      <c r="D6567" s="233" t="s">
        <v>339</v>
      </c>
      <c r="E6567" s="234">
        <v>248</v>
      </c>
      <c r="F6567" s="413">
        <v>115.31</v>
      </c>
      <c r="G6567" s="414">
        <f t="shared" si="204"/>
        <v>2.150724134940595</v>
      </c>
      <c r="H6567" s="415">
        <f t="shared" si="205"/>
        <v>2.150724134940595</v>
      </c>
    </row>
    <row r="6568" spans="1:8" ht="15" hidden="1" thickBot="1">
      <c r="A6568" s="409">
        <v>202204</v>
      </c>
      <c r="B6568" s="231" t="s">
        <v>440</v>
      </c>
      <c r="C6568" s="232" t="s">
        <v>412</v>
      </c>
      <c r="D6568" s="233" t="s">
        <v>337</v>
      </c>
      <c r="E6568" s="234">
        <v>34786</v>
      </c>
      <c r="F6568" s="413">
        <v>115.31</v>
      </c>
      <c r="G6568" s="414">
        <f t="shared" si="204"/>
        <v>301.6737490243691</v>
      </c>
      <c r="H6568" s="415">
        <f t="shared" si="205"/>
        <v>1.5083687451218455</v>
      </c>
    </row>
    <row r="6569" spans="1:8" ht="15" hidden="1" thickBot="1">
      <c r="A6569" s="409">
        <v>202204</v>
      </c>
      <c r="B6569" s="231" t="s">
        <v>441</v>
      </c>
      <c r="C6569" s="232" t="s">
        <v>412</v>
      </c>
      <c r="D6569" s="233" t="s">
        <v>339</v>
      </c>
      <c r="E6569" s="234">
        <v>174</v>
      </c>
      <c r="F6569" s="413">
        <v>115.31</v>
      </c>
      <c r="G6569" s="414">
        <f t="shared" si="204"/>
        <v>1.508975804353482</v>
      </c>
      <c r="H6569" s="415">
        <f t="shared" si="205"/>
        <v>1.508975804353482</v>
      </c>
    </row>
    <row r="6570" spans="1:8" ht="15" hidden="1" thickBot="1">
      <c r="A6570" s="409">
        <v>202204</v>
      </c>
      <c r="B6570" s="231" t="s">
        <v>442</v>
      </c>
      <c r="C6570" s="232" t="s">
        <v>412</v>
      </c>
      <c r="D6570" s="233" t="s">
        <v>337</v>
      </c>
      <c r="E6570" s="234">
        <v>59610</v>
      </c>
      <c r="F6570" s="413">
        <v>115.31</v>
      </c>
      <c r="G6570" s="414">
        <f t="shared" si="204"/>
        <v>516.95429711213251</v>
      </c>
      <c r="H6570" s="415">
        <f t="shared" si="205"/>
        <v>2.5847714855606627</v>
      </c>
    </row>
    <row r="6571" spans="1:8" ht="15" hidden="1" thickBot="1">
      <c r="A6571" s="409">
        <v>202204</v>
      </c>
      <c r="B6571" s="231" t="s">
        <v>443</v>
      </c>
      <c r="C6571" s="232" t="s">
        <v>412</v>
      </c>
      <c r="D6571" s="233" t="s">
        <v>339</v>
      </c>
      <c r="E6571" s="234">
        <v>298</v>
      </c>
      <c r="F6571" s="413">
        <v>115.31</v>
      </c>
      <c r="G6571" s="414">
        <f t="shared" si="204"/>
        <v>2.5843378718237795</v>
      </c>
      <c r="H6571" s="415">
        <f t="shared" si="205"/>
        <v>2.5843378718237795</v>
      </c>
    </row>
    <row r="6572" spans="1:8" ht="15" hidden="1" thickBot="1">
      <c r="A6572" s="409">
        <v>202204</v>
      </c>
      <c r="B6572" s="231" t="s">
        <v>444</v>
      </c>
      <c r="C6572" s="232" t="s">
        <v>412</v>
      </c>
      <c r="D6572" s="233" t="s">
        <v>337</v>
      </c>
      <c r="E6572" s="234">
        <v>47770</v>
      </c>
      <c r="F6572" s="413">
        <v>115.31</v>
      </c>
      <c r="G6572" s="414">
        <f t="shared" si="204"/>
        <v>414.27456421819443</v>
      </c>
      <c r="H6572" s="415">
        <f t="shared" si="205"/>
        <v>2.0713728210909723</v>
      </c>
    </row>
    <row r="6573" spans="1:8" ht="15" hidden="1" thickBot="1">
      <c r="A6573" s="409">
        <v>202204</v>
      </c>
      <c r="B6573" s="231" t="s">
        <v>445</v>
      </c>
      <c r="C6573" s="232" t="s">
        <v>412</v>
      </c>
      <c r="D6573" s="233" t="s">
        <v>339</v>
      </c>
      <c r="E6573" s="234">
        <v>239</v>
      </c>
      <c r="F6573" s="413">
        <v>115.31</v>
      </c>
      <c r="G6573" s="414">
        <f t="shared" si="204"/>
        <v>2.0726736623016215</v>
      </c>
      <c r="H6573" s="415">
        <f t="shared" si="205"/>
        <v>2.0726736623016215</v>
      </c>
    </row>
    <row r="6574" spans="1:8" ht="15" hidden="1" thickBot="1">
      <c r="A6574" s="409">
        <v>202204</v>
      </c>
      <c r="B6574" s="231" t="s">
        <v>446</v>
      </c>
      <c r="C6574" s="232" t="s">
        <v>412</v>
      </c>
      <c r="D6574" s="233" t="s">
        <v>337</v>
      </c>
      <c r="E6574" s="234">
        <v>36345</v>
      </c>
      <c r="F6574" s="413">
        <v>115.31</v>
      </c>
      <c r="G6574" s="414">
        <f t="shared" si="204"/>
        <v>315.19382534038675</v>
      </c>
      <c r="H6574" s="415">
        <f t="shared" si="205"/>
        <v>1.5759691267019338</v>
      </c>
    </row>
    <row r="6575" spans="1:8" ht="15" hidden="1" thickBot="1">
      <c r="A6575" s="409">
        <v>202204</v>
      </c>
      <c r="B6575" s="231" t="s">
        <v>447</v>
      </c>
      <c r="C6575" s="232" t="s">
        <v>412</v>
      </c>
      <c r="D6575" s="233" t="s">
        <v>337</v>
      </c>
      <c r="E6575" s="234">
        <v>35990</v>
      </c>
      <c r="F6575" s="413">
        <v>115.31</v>
      </c>
      <c r="G6575" s="414">
        <f t="shared" si="204"/>
        <v>312.11516780851616</v>
      </c>
      <c r="H6575" s="415">
        <f t="shared" si="205"/>
        <v>1.5605758390425808</v>
      </c>
    </row>
    <row r="6576" spans="1:8" ht="15" hidden="1" thickBot="1">
      <c r="A6576" s="409">
        <v>202204</v>
      </c>
      <c r="B6576" s="231" t="s">
        <v>448</v>
      </c>
      <c r="C6576" s="232" t="s">
        <v>412</v>
      </c>
      <c r="D6576" s="233" t="s">
        <v>337</v>
      </c>
      <c r="E6576" s="234">
        <v>61976</v>
      </c>
      <c r="F6576" s="413">
        <v>115.31</v>
      </c>
      <c r="G6576" s="414">
        <f t="shared" si="204"/>
        <v>537.47289914144483</v>
      </c>
      <c r="H6576" s="415">
        <f t="shared" si="205"/>
        <v>2.6873644957072242</v>
      </c>
    </row>
    <row r="6577" spans="1:8" ht="15" hidden="1" thickBot="1">
      <c r="A6577" s="409">
        <v>202204</v>
      </c>
      <c r="B6577" s="231" t="s">
        <v>449</v>
      </c>
      <c r="C6577" s="232" t="s">
        <v>412</v>
      </c>
      <c r="D6577" s="233" t="s">
        <v>339</v>
      </c>
      <c r="E6577" s="234">
        <v>182</v>
      </c>
      <c r="F6577" s="413">
        <v>115.31</v>
      </c>
      <c r="G6577" s="414">
        <f t="shared" si="204"/>
        <v>1.5783540022547915</v>
      </c>
      <c r="H6577" s="415">
        <f t="shared" si="205"/>
        <v>1.5783540022547915</v>
      </c>
    </row>
    <row r="6578" spans="1:8" ht="15" hidden="1" thickBot="1">
      <c r="A6578" s="409">
        <v>202204</v>
      </c>
      <c r="B6578" s="231" t="s">
        <v>450</v>
      </c>
      <c r="C6578" s="232" t="s">
        <v>412</v>
      </c>
      <c r="D6578" s="233" t="s">
        <v>337</v>
      </c>
      <c r="E6578" s="234">
        <v>29594</v>
      </c>
      <c r="F6578" s="413">
        <v>115.31</v>
      </c>
      <c r="G6578" s="414">
        <f t="shared" si="204"/>
        <v>256.6472985864192</v>
      </c>
      <c r="H6578" s="415">
        <f t="shared" si="205"/>
        <v>1.2832364929320961</v>
      </c>
    </row>
    <row r="6579" spans="1:8" ht="15" hidden="1" thickBot="1">
      <c r="A6579" s="409">
        <v>202204</v>
      </c>
      <c r="B6579" s="231" t="s">
        <v>451</v>
      </c>
      <c r="C6579" s="232" t="s">
        <v>412</v>
      </c>
      <c r="D6579" s="233" t="s">
        <v>337</v>
      </c>
      <c r="E6579" s="234">
        <v>32306</v>
      </c>
      <c r="F6579" s="413">
        <v>115.31</v>
      </c>
      <c r="G6579" s="414">
        <f t="shared" si="204"/>
        <v>280.16650767496316</v>
      </c>
      <c r="H6579" s="415">
        <f t="shared" si="205"/>
        <v>1.4008325383748157</v>
      </c>
    </row>
    <row r="6580" spans="1:8" ht="15" hidden="1" thickBot="1">
      <c r="A6580" s="409">
        <v>202204</v>
      </c>
      <c r="B6580" s="231" t="s">
        <v>452</v>
      </c>
      <c r="C6580" s="232" t="s">
        <v>412</v>
      </c>
      <c r="D6580" s="233" t="s">
        <v>337</v>
      </c>
      <c r="E6580" s="234">
        <v>26602</v>
      </c>
      <c r="F6580" s="413">
        <v>115.31</v>
      </c>
      <c r="G6580" s="414">
        <f t="shared" si="204"/>
        <v>230.69985257132944</v>
      </c>
      <c r="H6580" s="415">
        <f t="shared" si="205"/>
        <v>1.1534992628566472</v>
      </c>
    </row>
    <row r="6581" spans="1:8" ht="15" hidden="1" thickBot="1">
      <c r="A6581" s="409">
        <v>202204</v>
      </c>
      <c r="B6581" s="231" t="s">
        <v>453</v>
      </c>
      <c r="C6581" s="232" t="s">
        <v>412</v>
      </c>
      <c r="D6581" s="233" t="s">
        <v>337</v>
      </c>
      <c r="E6581" s="234">
        <v>48426</v>
      </c>
      <c r="F6581" s="413">
        <v>115.31</v>
      </c>
      <c r="G6581" s="414">
        <f t="shared" si="204"/>
        <v>419.9635764461018</v>
      </c>
      <c r="H6581" s="415">
        <f t="shared" si="205"/>
        <v>2.0998178822305089</v>
      </c>
    </row>
    <row r="6582" spans="1:8" ht="15" hidden="1" thickBot="1">
      <c r="A6582" s="409">
        <v>202204</v>
      </c>
      <c r="B6582" s="231" t="s">
        <v>454</v>
      </c>
      <c r="C6582" s="232" t="s">
        <v>412</v>
      </c>
      <c r="D6582" s="233" t="s">
        <v>337</v>
      </c>
      <c r="E6582" s="234">
        <v>48426</v>
      </c>
      <c r="F6582" s="413">
        <v>115.31</v>
      </c>
      <c r="G6582" s="414">
        <f t="shared" si="204"/>
        <v>419.9635764461018</v>
      </c>
      <c r="H6582" s="415">
        <f t="shared" si="205"/>
        <v>2.0998178822305089</v>
      </c>
    </row>
    <row r="6583" spans="1:8" ht="15" hidden="1" thickBot="1">
      <c r="A6583" s="409">
        <v>202204</v>
      </c>
      <c r="B6583" s="231" t="s">
        <v>455</v>
      </c>
      <c r="C6583" s="232" t="s">
        <v>412</v>
      </c>
      <c r="D6583" s="233" t="s">
        <v>337</v>
      </c>
      <c r="E6583" s="234">
        <v>54199</v>
      </c>
      <c r="F6583" s="413">
        <v>115.31</v>
      </c>
      <c r="G6583" s="414">
        <f t="shared" si="204"/>
        <v>470.0286185066343</v>
      </c>
      <c r="H6583" s="415">
        <f t="shared" si="205"/>
        <v>2.3501430925331714</v>
      </c>
    </row>
    <row r="6584" spans="1:8" ht="15" hidden="1" thickBot="1">
      <c r="A6584" s="409">
        <v>202204</v>
      </c>
      <c r="B6584" s="231" t="s">
        <v>456</v>
      </c>
      <c r="C6584" s="232" t="s">
        <v>412</v>
      </c>
      <c r="D6584" s="233" t="s">
        <v>339</v>
      </c>
      <c r="E6584" s="234">
        <v>271</v>
      </c>
      <c r="F6584" s="413">
        <v>115.31</v>
      </c>
      <c r="G6584" s="414">
        <f t="shared" si="204"/>
        <v>2.3501864539068595</v>
      </c>
      <c r="H6584" s="415">
        <f t="shared" si="205"/>
        <v>2.3501864539068595</v>
      </c>
    </row>
    <row r="6585" spans="1:8" ht="15" hidden="1" thickBot="1">
      <c r="A6585" s="409">
        <v>202204</v>
      </c>
      <c r="B6585" s="231" t="s">
        <v>457</v>
      </c>
      <c r="C6585" s="232" t="s">
        <v>412</v>
      </c>
      <c r="D6585" s="233" t="s">
        <v>339</v>
      </c>
      <c r="E6585" s="234">
        <v>242</v>
      </c>
      <c r="F6585" s="413">
        <v>115.31</v>
      </c>
      <c r="G6585" s="414">
        <f t="shared" si="204"/>
        <v>2.0986904865146125</v>
      </c>
      <c r="H6585" s="415">
        <f t="shared" si="205"/>
        <v>2.0986904865146125</v>
      </c>
    </row>
    <row r="6586" spans="1:8" ht="15" hidden="1" thickBot="1">
      <c r="A6586" s="409">
        <v>202204</v>
      </c>
      <c r="B6586" s="231" t="s">
        <v>458</v>
      </c>
      <c r="C6586" s="232" t="s">
        <v>412</v>
      </c>
      <c r="D6586" s="233" t="s">
        <v>337</v>
      </c>
      <c r="E6586" s="234">
        <v>37479</v>
      </c>
      <c r="F6586" s="413">
        <v>115.31</v>
      </c>
      <c r="G6586" s="414">
        <f t="shared" si="204"/>
        <v>325.0281848928974</v>
      </c>
      <c r="H6586" s="415">
        <f t="shared" si="205"/>
        <v>1.625140924464487</v>
      </c>
    </row>
    <row r="6587" spans="1:8" ht="15" hidden="1" thickBot="1">
      <c r="A6587" s="409">
        <v>202204</v>
      </c>
      <c r="B6587" s="231" t="s">
        <v>459</v>
      </c>
      <c r="C6587" s="232" t="s">
        <v>412</v>
      </c>
      <c r="D6587" s="233" t="s">
        <v>339</v>
      </c>
      <c r="E6587" s="234">
        <v>187</v>
      </c>
      <c r="F6587" s="413">
        <v>115.31</v>
      </c>
      <c r="G6587" s="414">
        <f t="shared" si="204"/>
        <v>1.6217153759431098</v>
      </c>
      <c r="H6587" s="415">
        <f t="shared" si="205"/>
        <v>1.6217153759431098</v>
      </c>
    </row>
    <row r="6588" spans="1:8" ht="15" hidden="1" thickBot="1">
      <c r="A6588" s="409">
        <v>202204</v>
      </c>
      <c r="B6588" s="231" t="s">
        <v>460</v>
      </c>
      <c r="C6588" s="232" t="s">
        <v>412</v>
      </c>
      <c r="D6588" s="233" t="s">
        <v>337</v>
      </c>
      <c r="E6588" s="234">
        <v>40167</v>
      </c>
      <c r="F6588" s="413">
        <v>115.31</v>
      </c>
      <c r="G6588" s="414">
        <f t="shared" si="204"/>
        <v>348.3392593877374</v>
      </c>
      <c r="H6588" s="415">
        <f t="shared" si="205"/>
        <v>1.7416962969386871</v>
      </c>
    </row>
    <row r="6589" spans="1:8" ht="15" hidden="1" thickBot="1">
      <c r="A6589" s="409">
        <v>202204</v>
      </c>
      <c r="B6589" s="231" t="s">
        <v>461</v>
      </c>
      <c r="C6589" s="232" t="s">
        <v>412</v>
      </c>
      <c r="D6589" s="233" t="s">
        <v>337</v>
      </c>
      <c r="E6589" s="234">
        <v>74248</v>
      </c>
      <c r="F6589" s="413">
        <v>115.31</v>
      </c>
      <c r="G6589" s="414">
        <f t="shared" si="204"/>
        <v>643.89905472205362</v>
      </c>
      <c r="H6589" s="415">
        <f t="shared" si="205"/>
        <v>3.219495273610268</v>
      </c>
    </row>
    <row r="6590" spans="1:8" ht="15" hidden="1" thickBot="1">
      <c r="A6590" s="409">
        <v>202204</v>
      </c>
      <c r="B6590" s="231" t="s">
        <v>462</v>
      </c>
      <c r="C6590" s="232" t="s">
        <v>412</v>
      </c>
      <c r="D6590" s="233" t="s">
        <v>337</v>
      </c>
      <c r="E6590" s="234">
        <v>26584</v>
      </c>
      <c r="F6590" s="413">
        <v>115.31</v>
      </c>
      <c r="G6590" s="414">
        <f t="shared" si="204"/>
        <v>230.54375162605152</v>
      </c>
      <c r="H6590" s="415">
        <f t="shared" si="205"/>
        <v>1.1527187581302576</v>
      </c>
    </row>
    <row r="6591" spans="1:8" ht="15" hidden="1" thickBot="1">
      <c r="A6591" s="409">
        <v>202204</v>
      </c>
      <c r="B6591" s="231" t="s">
        <v>463</v>
      </c>
      <c r="C6591" s="232" t="s">
        <v>412</v>
      </c>
      <c r="D6591" s="233" t="s">
        <v>339</v>
      </c>
      <c r="E6591" s="234">
        <v>133</v>
      </c>
      <c r="F6591" s="413">
        <v>115.31</v>
      </c>
      <c r="G6591" s="414">
        <f t="shared" si="204"/>
        <v>1.1534125401092707</v>
      </c>
      <c r="H6591" s="415">
        <f t="shared" si="205"/>
        <v>1.1534125401092707</v>
      </c>
    </row>
    <row r="6592" spans="1:8" ht="15" hidden="1" thickBot="1">
      <c r="A6592" s="409">
        <v>202204</v>
      </c>
      <c r="B6592" s="231" t="s">
        <v>464</v>
      </c>
      <c r="C6592" s="232" t="s">
        <v>412</v>
      </c>
      <c r="D6592" s="233" t="s">
        <v>337</v>
      </c>
      <c r="E6592" s="234">
        <v>7480</v>
      </c>
      <c r="F6592" s="413">
        <v>115.31</v>
      </c>
      <c r="G6592" s="414">
        <f t="shared" si="204"/>
        <v>64.868615037724396</v>
      </c>
      <c r="H6592" s="415">
        <f t="shared" si="205"/>
        <v>0.32434307518862199</v>
      </c>
    </row>
    <row r="6593" spans="1:8" ht="15" hidden="1" thickBot="1">
      <c r="A6593" s="409">
        <v>202204</v>
      </c>
      <c r="B6593" s="231" t="s">
        <v>465</v>
      </c>
      <c r="C6593" s="232" t="s">
        <v>412</v>
      </c>
      <c r="D6593" s="233" t="s">
        <v>337</v>
      </c>
      <c r="E6593" s="234">
        <v>39835</v>
      </c>
      <c r="F6593" s="413">
        <v>115.31</v>
      </c>
      <c r="G6593" s="414">
        <f t="shared" si="204"/>
        <v>345.46006417483306</v>
      </c>
      <c r="H6593" s="415">
        <f t="shared" si="205"/>
        <v>1.7273003208741653</v>
      </c>
    </row>
    <row r="6594" spans="1:8" ht="15" hidden="1" thickBot="1">
      <c r="A6594" s="409">
        <v>202204</v>
      </c>
      <c r="B6594" s="231" t="s">
        <v>466</v>
      </c>
      <c r="C6594" s="232" t="s">
        <v>412</v>
      </c>
      <c r="D6594" s="233" t="s">
        <v>339</v>
      </c>
      <c r="E6594" s="234">
        <v>199</v>
      </c>
      <c r="F6594" s="413">
        <v>115.31</v>
      </c>
      <c r="G6594" s="414">
        <f t="shared" ref="G6594:G6657" si="206">+E6594/F6594</f>
        <v>1.725782672795074</v>
      </c>
      <c r="H6594" s="415">
        <f t="shared" ref="H6594:H6657" si="207">IF(D6594="TB",G6594/200,IF(D6594="LT",G6594,"VER"))</f>
        <v>1.725782672795074</v>
      </c>
    </row>
    <row r="6595" spans="1:8" ht="15" hidden="1" thickBot="1">
      <c r="A6595" s="409">
        <v>202204</v>
      </c>
      <c r="B6595" s="231" t="s">
        <v>467</v>
      </c>
      <c r="C6595" s="232" t="s">
        <v>412</v>
      </c>
      <c r="D6595" s="233" t="s">
        <v>337</v>
      </c>
      <c r="E6595" s="234">
        <v>43397</v>
      </c>
      <c r="F6595" s="413">
        <v>115.31</v>
      </c>
      <c r="G6595" s="414">
        <f t="shared" si="206"/>
        <v>376.35070679039109</v>
      </c>
      <c r="H6595" s="415">
        <f t="shared" si="207"/>
        <v>1.8817535339519553</v>
      </c>
    </row>
    <row r="6596" spans="1:8" ht="15" hidden="1" thickBot="1">
      <c r="A6596" s="409">
        <v>202204</v>
      </c>
      <c r="B6596" s="231" t="s">
        <v>468</v>
      </c>
      <c r="C6596" s="232" t="s">
        <v>412</v>
      </c>
      <c r="D6596" s="233" t="s">
        <v>339</v>
      </c>
      <c r="E6596" s="234">
        <v>217</v>
      </c>
      <c r="F6596" s="413">
        <v>115.31</v>
      </c>
      <c r="G6596" s="414">
        <f t="shared" si="206"/>
        <v>1.8818836180730205</v>
      </c>
      <c r="H6596" s="415">
        <f t="shared" si="207"/>
        <v>1.8818836180730205</v>
      </c>
    </row>
    <row r="6597" spans="1:8" ht="15" hidden="1" thickBot="1">
      <c r="A6597" s="409">
        <v>202204</v>
      </c>
      <c r="B6597" s="231" t="s">
        <v>469</v>
      </c>
      <c r="C6597" s="232" t="s">
        <v>412</v>
      </c>
      <c r="D6597" s="233" t="s">
        <v>337</v>
      </c>
      <c r="E6597" s="234">
        <v>43397</v>
      </c>
      <c r="F6597" s="413">
        <v>115.31</v>
      </c>
      <c r="G6597" s="414">
        <f t="shared" si="206"/>
        <v>376.35070679039109</v>
      </c>
      <c r="H6597" s="415">
        <f t="shared" si="207"/>
        <v>1.8817535339519553</v>
      </c>
    </row>
    <row r="6598" spans="1:8" ht="15" hidden="1" thickBot="1">
      <c r="A6598" s="409">
        <v>202204</v>
      </c>
      <c r="B6598" s="231" t="s">
        <v>470</v>
      </c>
      <c r="C6598" s="232" t="s">
        <v>412</v>
      </c>
      <c r="D6598" s="233" t="s">
        <v>337</v>
      </c>
      <c r="E6598" s="234">
        <v>61466</v>
      </c>
      <c r="F6598" s="413">
        <v>115.31</v>
      </c>
      <c r="G6598" s="414">
        <f t="shared" si="206"/>
        <v>533.05003902523629</v>
      </c>
      <c r="H6598" s="415">
        <f t="shared" si="207"/>
        <v>2.6652501951261813</v>
      </c>
    </row>
    <row r="6599" spans="1:8" ht="15" hidden="1" thickBot="1">
      <c r="A6599" s="409">
        <v>202204</v>
      </c>
      <c r="B6599" s="231" t="s">
        <v>471</v>
      </c>
      <c r="C6599" s="232" t="s">
        <v>412</v>
      </c>
      <c r="D6599" s="233" t="s">
        <v>339</v>
      </c>
      <c r="E6599" s="234">
        <v>307</v>
      </c>
      <c r="F6599" s="413">
        <v>115.31</v>
      </c>
      <c r="G6599" s="414">
        <f t="shared" si="206"/>
        <v>2.6623883444627525</v>
      </c>
      <c r="H6599" s="415">
        <f t="shared" si="207"/>
        <v>2.6623883444627525</v>
      </c>
    </row>
    <row r="6600" spans="1:8" ht="15" hidden="1" thickBot="1">
      <c r="A6600" s="409">
        <v>202204</v>
      </c>
      <c r="B6600" s="231" t="s">
        <v>472</v>
      </c>
      <c r="C6600" s="232" t="s">
        <v>412</v>
      </c>
      <c r="D6600" s="233" t="s">
        <v>337</v>
      </c>
      <c r="E6600" s="234">
        <v>44971</v>
      </c>
      <c r="F6600" s="413">
        <v>115.31</v>
      </c>
      <c r="G6600" s="414">
        <f t="shared" si="206"/>
        <v>390.00086722747375</v>
      </c>
      <c r="H6600" s="415">
        <f t="shared" si="207"/>
        <v>1.9500043361373687</v>
      </c>
    </row>
    <row r="6601" spans="1:8" ht="15" hidden="1" thickBot="1">
      <c r="A6601" s="409">
        <v>202204</v>
      </c>
      <c r="B6601" s="231" t="s">
        <v>473</v>
      </c>
      <c r="C6601" s="232" t="s">
        <v>412</v>
      </c>
      <c r="D6601" s="233" t="s">
        <v>339</v>
      </c>
      <c r="E6601" s="234">
        <v>225</v>
      </c>
      <c r="F6601" s="413">
        <v>115.31</v>
      </c>
      <c r="G6601" s="414">
        <f t="shared" si="206"/>
        <v>1.95126181597433</v>
      </c>
      <c r="H6601" s="415">
        <f t="shared" si="207"/>
        <v>1.95126181597433</v>
      </c>
    </row>
    <row r="6602" spans="1:8" ht="15" hidden="1" thickBot="1">
      <c r="A6602" s="409">
        <v>202204</v>
      </c>
      <c r="B6602" s="231" t="s">
        <v>474</v>
      </c>
      <c r="C6602" s="232" t="s">
        <v>412</v>
      </c>
      <c r="D6602" s="233" t="s">
        <v>337</v>
      </c>
      <c r="E6602" s="234">
        <v>35970</v>
      </c>
      <c r="F6602" s="413">
        <v>115.31</v>
      </c>
      <c r="G6602" s="414">
        <f t="shared" si="206"/>
        <v>311.94172231376291</v>
      </c>
      <c r="H6602" s="415">
        <f t="shared" si="207"/>
        <v>1.5597086115688146</v>
      </c>
    </row>
    <row r="6603" spans="1:8" ht="15" hidden="1" thickBot="1">
      <c r="A6603" s="409">
        <v>202204</v>
      </c>
      <c r="B6603" s="231" t="s">
        <v>475</v>
      </c>
      <c r="C6603" s="232" t="s">
        <v>412</v>
      </c>
      <c r="D6603" s="233" t="s">
        <v>339</v>
      </c>
      <c r="E6603" s="234">
        <v>180</v>
      </c>
      <c r="F6603" s="413">
        <v>115.31</v>
      </c>
      <c r="G6603" s="414">
        <f t="shared" si="206"/>
        <v>1.561009452779464</v>
      </c>
      <c r="H6603" s="415">
        <f t="shared" si="207"/>
        <v>1.561009452779464</v>
      </c>
    </row>
    <row r="6604" spans="1:8" ht="15" hidden="1" thickBot="1">
      <c r="A6604" s="409">
        <v>202204</v>
      </c>
      <c r="B6604" s="231" t="s">
        <v>476</v>
      </c>
      <c r="C6604" s="232" t="s">
        <v>412</v>
      </c>
      <c r="D6604" s="233" t="s">
        <v>337</v>
      </c>
      <c r="E6604" s="234">
        <v>60411</v>
      </c>
      <c r="F6604" s="413">
        <v>115.31</v>
      </c>
      <c r="G6604" s="414">
        <f t="shared" si="206"/>
        <v>523.90078917700112</v>
      </c>
      <c r="H6604" s="415">
        <f t="shared" si="207"/>
        <v>2.6195039458850058</v>
      </c>
    </row>
    <row r="6605" spans="1:8" ht="15" hidden="1" thickBot="1">
      <c r="A6605" s="409">
        <v>202204</v>
      </c>
      <c r="B6605" s="231" t="s">
        <v>477</v>
      </c>
      <c r="C6605" s="232" t="s">
        <v>412</v>
      </c>
      <c r="D6605" s="233" t="s">
        <v>337</v>
      </c>
      <c r="E6605" s="234">
        <v>57575</v>
      </c>
      <c r="F6605" s="413">
        <v>115.31</v>
      </c>
      <c r="G6605" s="414">
        <f t="shared" si="206"/>
        <v>499.30621802098688</v>
      </c>
      <c r="H6605" s="415">
        <f t="shared" si="207"/>
        <v>2.4965310901049342</v>
      </c>
    </row>
    <row r="6606" spans="1:8" ht="15" hidden="1" thickBot="1">
      <c r="A6606" s="409">
        <v>202204</v>
      </c>
      <c r="B6606" s="231" t="s">
        <v>478</v>
      </c>
      <c r="C6606" s="232" t="s">
        <v>412</v>
      </c>
      <c r="D6606" s="233" t="s">
        <v>339</v>
      </c>
      <c r="E6606" s="234">
        <v>288</v>
      </c>
      <c r="F6606" s="413">
        <v>115.31</v>
      </c>
      <c r="G6606" s="414">
        <f t="shared" si="206"/>
        <v>2.4976151244471425</v>
      </c>
      <c r="H6606" s="415">
        <f t="shared" si="207"/>
        <v>2.4976151244471425</v>
      </c>
    </row>
    <row r="6607" spans="1:8" ht="15" hidden="1" thickBot="1">
      <c r="A6607" s="409">
        <v>202204</v>
      </c>
      <c r="B6607" s="231" t="s">
        <v>2600</v>
      </c>
      <c r="C6607" s="232" t="s">
        <v>412</v>
      </c>
      <c r="D6607" s="233" t="s">
        <v>337</v>
      </c>
      <c r="E6607" s="234">
        <v>0.01</v>
      </c>
      <c r="F6607" s="413">
        <v>115.31</v>
      </c>
      <c r="G6607" s="414">
        <f t="shared" si="206"/>
        <v>8.6722747376636897E-5</v>
      </c>
      <c r="H6607" s="415">
        <f t="shared" si="207"/>
        <v>4.336137368831845E-7</v>
      </c>
    </row>
    <row r="6608" spans="1:8" ht="15" hidden="1" thickBot="1">
      <c r="A6608" s="409">
        <v>202204</v>
      </c>
      <c r="B6608" s="231" t="s">
        <v>2601</v>
      </c>
      <c r="C6608" s="232" t="s">
        <v>412</v>
      </c>
      <c r="D6608" s="233" t="s">
        <v>339</v>
      </c>
      <c r="E6608" s="234">
        <v>0.01</v>
      </c>
      <c r="F6608" s="413">
        <v>115.31</v>
      </c>
      <c r="G6608" s="414">
        <f t="shared" si="206"/>
        <v>8.6722747376636897E-5</v>
      </c>
      <c r="H6608" s="415">
        <f t="shared" si="207"/>
        <v>8.6722747376636897E-5</v>
      </c>
    </row>
    <row r="6609" spans="1:8" ht="15" hidden="1" thickBot="1">
      <c r="A6609" s="409">
        <v>202204</v>
      </c>
      <c r="B6609" s="231" t="s">
        <v>479</v>
      </c>
      <c r="C6609" s="232" t="s">
        <v>480</v>
      </c>
      <c r="D6609" s="233" t="s">
        <v>337</v>
      </c>
      <c r="E6609" s="234">
        <v>11444</v>
      </c>
      <c r="F6609" s="413">
        <v>115.31</v>
      </c>
      <c r="G6609" s="414">
        <f t="shared" si="206"/>
        <v>99.245512097823251</v>
      </c>
      <c r="H6609" s="415">
        <f t="shared" si="207"/>
        <v>0.49622756048911626</v>
      </c>
    </row>
    <row r="6610" spans="1:8" ht="15" hidden="1" thickBot="1">
      <c r="A6610" s="409">
        <v>202204</v>
      </c>
      <c r="B6610" s="231" t="s">
        <v>481</v>
      </c>
      <c r="C6610" s="232" t="s">
        <v>480</v>
      </c>
      <c r="D6610" s="233" t="s">
        <v>374</v>
      </c>
      <c r="E6610" s="234">
        <v>37.020000000000003</v>
      </c>
      <c r="F6610" s="413">
        <v>115.31</v>
      </c>
      <c r="G6610" s="414">
        <f t="shared" si="206"/>
        <v>0.32104761078830979</v>
      </c>
      <c r="H6610" s="415" t="str">
        <f t="shared" si="207"/>
        <v>VER</v>
      </c>
    </row>
    <row r="6611" spans="1:8" ht="15" hidden="1" thickBot="1">
      <c r="A6611" s="409">
        <v>202204</v>
      </c>
      <c r="B6611" s="231" t="s">
        <v>482</v>
      </c>
      <c r="C6611" s="232" t="s">
        <v>480</v>
      </c>
      <c r="D6611" s="233" t="s">
        <v>374</v>
      </c>
      <c r="E6611" s="234">
        <v>0.01</v>
      </c>
      <c r="F6611" s="413">
        <v>115.31</v>
      </c>
      <c r="G6611" s="414">
        <f t="shared" si="206"/>
        <v>8.6722747376636897E-5</v>
      </c>
      <c r="H6611" s="415" t="str">
        <f t="shared" si="207"/>
        <v>VER</v>
      </c>
    </row>
    <row r="6612" spans="1:8" ht="15" hidden="1" thickBot="1">
      <c r="A6612" s="409">
        <v>202204</v>
      </c>
      <c r="B6612" s="231" t="s">
        <v>483</v>
      </c>
      <c r="C6612" s="232" t="s">
        <v>480</v>
      </c>
      <c r="D6612" s="233" t="s">
        <v>374</v>
      </c>
      <c r="E6612" s="234">
        <v>0.01</v>
      </c>
      <c r="F6612" s="413">
        <v>115.31</v>
      </c>
      <c r="G6612" s="414">
        <f t="shared" si="206"/>
        <v>8.6722747376636897E-5</v>
      </c>
      <c r="H6612" s="415" t="str">
        <f t="shared" si="207"/>
        <v>VER</v>
      </c>
    </row>
    <row r="6613" spans="1:8" ht="15" hidden="1" thickBot="1">
      <c r="A6613" s="409">
        <v>202204</v>
      </c>
      <c r="B6613" s="231" t="s">
        <v>484</v>
      </c>
      <c r="C6613" s="232" t="s">
        <v>480</v>
      </c>
      <c r="D6613" s="233" t="s">
        <v>374</v>
      </c>
      <c r="E6613" s="234">
        <v>0.01</v>
      </c>
      <c r="F6613" s="413">
        <v>115.31</v>
      </c>
      <c r="G6613" s="414">
        <f t="shared" si="206"/>
        <v>8.6722747376636897E-5</v>
      </c>
      <c r="H6613" s="415" t="str">
        <f t="shared" si="207"/>
        <v>VER</v>
      </c>
    </row>
    <row r="6614" spans="1:8" ht="15" hidden="1" thickBot="1">
      <c r="A6614" s="409">
        <v>202204</v>
      </c>
      <c r="B6614" s="231" t="s">
        <v>485</v>
      </c>
      <c r="C6614" s="232" t="s">
        <v>480</v>
      </c>
      <c r="D6614" s="233" t="s">
        <v>374</v>
      </c>
      <c r="E6614" s="234">
        <v>0.01</v>
      </c>
      <c r="F6614" s="413">
        <v>115.31</v>
      </c>
      <c r="G6614" s="414">
        <f t="shared" si="206"/>
        <v>8.6722747376636897E-5</v>
      </c>
      <c r="H6614" s="415" t="str">
        <f t="shared" si="207"/>
        <v>VER</v>
      </c>
    </row>
    <row r="6615" spans="1:8" ht="15" hidden="1" thickBot="1">
      <c r="A6615" s="409">
        <v>202204</v>
      </c>
      <c r="B6615" s="231" t="s">
        <v>486</v>
      </c>
      <c r="C6615" s="232" t="s">
        <v>480</v>
      </c>
      <c r="D6615" s="233" t="s">
        <v>374</v>
      </c>
      <c r="E6615" s="234">
        <v>0.01</v>
      </c>
      <c r="F6615" s="413">
        <v>115.31</v>
      </c>
      <c r="G6615" s="414">
        <f t="shared" si="206"/>
        <v>8.6722747376636897E-5</v>
      </c>
      <c r="H6615" s="415" t="str">
        <f t="shared" si="207"/>
        <v>VER</v>
      </c>
    </row>
    <row r="6616" spans="1:8" ht="15" hidden="1" thickBot="1">
      <c r="A6616" s="409">
        <v>202204</v>
      </c>
      <c r="B6616" s="231" t="s">
        <v>487</v>
      </c>
      <c r="C6616" s="232" t="s">
        <v>480</v>
      </c>
      <c r="D6616" s="233" t="s">
        <v>374</v>
      </c>
      <c r="E6616" s="234">
        <v>0.01</v>
      </c>
      <c r="F6616" s="413">
        <v>115.31</v>
      </c>
      <c r="G6616" s="414">
        <f t="shared" si="206"/>
        <v>8.6722747376636897E-5</v>
      </c>
      <c r="H6616" s="415" t="str">
        <f t="shared" si="207"/>
        <v>VER</v>
      </c>
    </row>
    <row r="6617" spans="1:8" ht="15" hidden="1" thickBot="1">
      <c r="A6617" s="409">
        <v>202204</v>
      </c>
      <c r="B6617" s="231" t="s">
        <v>488</v>
      </c>
      <c r="C6617" s="232" t="s">
        <v>480</v>
      </c>
      <c r="D6617" s="233" t="s">
        <v>374</v>
      </c>
      <c r="E6617" s="234">
        <v>0.01</v>
      </c>
      <c r="F6617" s="413">
        <v>115.31</v>
      </c>
      <c r="G6617" s="414">
        <f t="shared" si="206"/>
        <v>8.6722747376636897E-5</v>
      </c>
      <c r="H6617" s="415" t="str">
        <f t="shared" si="207"/>
        <v>VER</v>
      </c>
    </row>
    <row r="6618" spans="1:8" ht="15" hidden="1" thickBot="1">
      <c r="A6618" s="409">
        <v>202204</v>
      </c>
      <c r="B6618" s="231" t="s">
        <v>489</v>
      </c>
      <c r="C6618" s="232" t="s">
        <v>480</v>
      </c>
      <c r="D6618" s="233" t="s">
        <v>374</v>
      </c>
      <c r="E6618" s="234">
        <v>0.01</v>
      </c>
      <c r="F6618" s="413">
        <v>115.31</v>
      </c>
      <c r="G6618" s="414">
        <f t="shared" si="206"/>
        <v>8.6722747376636897E-5</v>
      </c>
      <c r="H6618" s="415" t="str">
        <f t="shared" si="207"/>
        <v>VER</v>
      </c>
    </row>
    <row r="6619" spans="1:8" ht="15" hidden="1" thickBot="1">
      <c r="A6619" s="409">
        <v>202204</v>
      </c>
      <c r="B6619" s="231" t="s">
        <v>319</v>
      </c>
      <c r="C6619" s="232" t="s">
        <v>480</v>
      </c>
      <c r="D6619" s="233" t="s">
        <v>337</v>
      </c>
      <c r="E6619" s="234">
        <v>16066</v>
      </c>
      <c r="F6619" s="413">
        <v>115.31</v>
      </c>
      <c r="G6619" s="414">
        <f t="shared" si="206"/>
        <v>139.32876593530483</v>
      </c>
      <c r="H6619" s="415">
        <f t="shared" si="207"/>
        <v>0.69664382967652416</v>
      </c>
    </row>
    <row r="6620" spans="1:8" ht="15" hidden="1" thickBot="1">
      <c r="A6620" s="409">
        <v>202204</v>
      </c>
      <c r="B6620" s="231" t="s">
        <v>490</v>
      </c>
      <c r="C6620" s="232" t="s">
        <v>480</v>
      </c>
      <c r="D6620" s="233" t="s">
        <v>337</v>
      </c>
      <c r="E6620" s="234">
        <v>16066</v>
      </c>
      <c r="F6620" s="413">
        <v>115.31</v>
      </c>
      <c r="G6620" s="414">
        <f t="shared" si="206"/>
        <v>139.32876593530483</v>
      </c>
      <c r="H6620" s="415">
        <f t="shared" si="207"/>
        <v>0.69664382967652416</v>
      </c>
    </row>
    <row r="6621" spans="1:8" ht="15" hidden="1" thickBot="1">
      <c r="A6621" s="409">
        <v>202204</v>
      </c>
      <c r="B6621" s="231" t="s">
        <v>491</v>
      </c>
      <c r="C6621" s="232" t="s">
        <v>480</v>
      </c>
      <c r="D6621" s="233" t="s">
        <v>339</v>
      </c>
      <c r="E6621" s="234">
        <v>80.319999999999993</v>
      </c>
      <c r="F6621" s="413">
        <v>115.31</v>
      </c>
      <c r="G6621" s="414">
        <f t="shared" si="206"/>
        <v>0.69655710692914741</v>
      </c>
      <c r="H6621" s="415">
        <f t="shared" si="207"/>
        <v>0.69655710692914741</v>
      </c>
    </row>
    <row r="6622" spans="1:8" ht="15" hidden="1" thickBot="1">
      <c r="A6622" s="409">
        <v>202204</v>
      </c>
      <c r="B6622" s="231" t="s">
        <v>492</v>
      </c>
      <c r="C6622" s="232" t="s">
        <v>480</v>
      </c>
      <c r="D6622" s="233" t="s">
        <v>337</v>
      </c>
      <c r="E6622" s="234">
        <v>16066</v>
      </c>
      <c r="F6622" s="413">
        <v>115.31</v>
      </c>
      <c r="G6622" s="414">
        <f t="shared" si="206"/>
        <v>139.32876593530483</v>
      </c>
      <c r="H6622" s="415">
        <f t="shared" si="207"/>
        <v>0.69664382967652416</v>
      </c>
    </row>
    <row r="6623" spans="1:8" ht="15" hidden="1" thickBot="1">
      <c r="A6623" s="409">
        <v>202204</v>
      </c>
      <c r="B6623" s="231" t="s">
        <v>493</v>
      </c>
      <c r="C6623" s="232" t="s">
        <v>480</v>
      </c>
      <c r="D6623" s="233" t="s">
        <v>337</v>
      </c>
      <c r="E6623" s="234">
        <v>16066</v>
      </c>
      <c r="F6623" s="413">
        <v>115.31</v>
      </c>
      <c r="G6623" s="414">
        <f t="shared" si="206"/>
        <v>139.32876593530483</v>
      </c>
      <c r="H6623" s="415">
        <f t="shared" si="207"/>
        <v>0.69664382967652416</v>
      </c>
    </row>
    <row r="6624" spans="1:8" ht="15" hidden="1" thickBot="1">
      <c r="A6624" s="409">
        <v>202204</v>
      </c>
      <c r="B6624" s="231" t="s">
        <v>494</v>
      </c>
      <c r="C6624" s="232" t="s">
        <v>480</v>
      </c>
      <c r="D6624" s="233" t="s">
        <v>337</v>
      </c>
      <c r="E6624" s="234">
        <v>16066</v>
      </c>
      <c r="F6624" s="413">
        <v>115.31</v>
      </c>
      <c r="G6624" s="414">
        <f t="shared" si="206"/>
        <v>139.32876593530483</v>
      </c>
      <c r="H6624" s="415">
        <f t="shared" si="207"/>
        <v>0.69664382967652416</v>
      </c>
    </row>
    <row r="6625" spans="1:8" ht="15" hidden="1" thickBot="1">
      <c r="A6625" s="409">
        <v>202204</v>
      </c>
      <c r="B6625" s="231" t="s">
        <v>495</v>
      </c>
      <c r="C6625" s="232" t="s">
        <v>480</v>
      </c>
      <c r="D6625" s="233" t="s">
        <v>339</v>
      </c>
      <c r="E6625" s="234">
        <v>80.319999999999993</v>
      </c>
      <c r="F6625" s="413">
        <v>115.31</v>
      </c>
      <c r="G6625" s="414">
        <f t="shared" si="206"/>
        <v>0.69655710692914741</v>
      </c>
      <c r="H6625" s="415">
        <f t="shared" si="207"/>
        <v>0.69655710692914741</v>
      </c>
    </row>
    <row r="6626" spans="1:8" ht="15" hidden="1" thickBot="1">
      <c r="A6626" s="409">
        <v>202204</v>
      </c>
      <c r="B6626" s="231" t="s">
        <v>496</v>
      </c>
      <c r="C6626" s="232" t="s">
        <v>480</v>
      </c>
      <c r="D6626" s="233" t="s">
        <v>337</v>
      </c>
      <c r="E6626" s="234">
        <v>16066</v>
      </c>
      <c r="F6626" s="413">
        <v>115.31</v>
      </c>
      <c r="G6626" s="414">
        <f t="shared" si="206"/>
        <v>139.32876593530483</v>
      </c>
      <c r="H6626" s="415">
        <f t="shared" si="207"/>
        <v>0.69664382967652416</v>
      </c>
    </row>
    <row r="6627" spans="1:8" ht="15" hidden="1" thickBot="1">
      <c r="A6627" s="409">
        <v>202204</v>
      </c>
      <c r="B6627" s="231" t="s">
        <v>497</v>
      </c>
      <c r="C6627" s="232" t="s">
        <v>480</v>
      </c>
      <c r="D6627" s="233" t="s">
        <v>339</v>
      </c>
      <c r="E6627" s="234">
        <v>80.319999999999993</v>
      </c>
      <c r="F6627" s="413">
        <v>115.31</v>
      </c>
      <c r="G6627" s="414">
        <f t="shared" si="206"/>
        <v>0.69655710692914741</v>
      </c>
      <c r="H6627" s="415">
        <f t="shared" si="207"/>
        <v>0.69655710692914741</v>
      </c>
    </row>
    <row r="6628" spans="1:8" ht="15" hidden="1" thickBot="1">
      <c r="A6628" s="409">
        <v>202204</v>
      </c>
      <c r="B6628" s="231" t="s">
        <v>498</v>
      </c>
      <c r="C6628" s="232" t="s">
        <v>480</v>
      </c>
      <c r="D6628" s="233" t="s">
        <v>374</v>
      </c>
      <c r="E6628" s="234">
        <v>192</v>
      </c>
      <c r="F6628" s="413">
        <v>115.31</v>
      </c>
      <c r="G6628" s="414">
        <f t="shared" si="206"/>
        <v>1.6650767496314283</v>
      </c>
      <c r="H6628" s="415" t="str">
        <f t="shared" si="207"/>
        <v>VER</v>
      </c>
    </row>
    <row r="6629" spans="1:8" ht="15" hidden="1" thickBot="1">
      <c r="A6629" s="409">
        <v>202204</v>
      </c>
      <c r="B6629" s="231" t="s">
        <v>499</v>
      </c>
      <c r="C6629" s="232" t="s">
        <v>480</v>
      </c>
      <c r="D6629" s="233" t="s">
        <v>337</v>
      </c>
      <c r="E6629" s="234">
        <v>22303</v>
      </c>
      <c r="F6629" s="413">
        <v>115.31</v>
      </c>
      <c r="G6629" s="414">
        <f t="shared" si="206"/>
        <v>193.41774347411325</v>
      </c>
      <c r="H6629" s="415">
        <f t="shared" si="207"/>
        <v>0.96708871737056623</v>
      </c>
    </row>
    <row r="6630" spans="1:8" ht="15" hidden="1" thickBot="1">
      <c r="A6630" s="409">
        <v>202204</v>
      </c>
      <c r="B6630" s="231" t="s">
        <v>500</v>
      </c>
      <c r="C6630" s="232" t="s">
        <v>480</v>
      </c>
      <c r="D6630" s="233" t="s">
        <v>339</v>
      </c>
      <c r="E6630" s="234">
        <v>111</v>
      </c>
      <c r="F6630" s="413">
        <v>115.31</v>
      </c>
      <c r="G6630" s="414">
        <f t="shared" si="206"/>
        <v>0.9626224958806695</v>
      </c>
      <c r="H6630" s="415">
        <f t="shared" si="207"/>
        <v>0.9626224958806695</v>
      </c>
    </row>
    <row r="6631" spans="1:8" ht="15" hidden="1" thickBot="1">
      <c r="A6631" s="409">
        <v>202204</v>
      </c>
      <c r="B6631" s="231" t="s">
        <v>501</v>
      </c>
      <c r="C6631" s="232" t="s">
        <v>480</v>
      </c>
      <c r="D6631" s="233" t="s">
        <v>337</v>
      </c>
      <c r="E6631" s="234">
        <v>20141</v>
      </c>
      <c r="F6631" s="413">
        <v>115.31</v>
      </c>
      <c r="G6631" s="414">
        <f t="shared" si="206"/>
        <v>174.66828549128437</v>
      </c>
      <c r="H6631" s="415">
        <f t="shared" si="207"/>
        <v>0.87334142745642185</v>
      </c>
    </row>
    <row r="6632" spans="1:8" ht="15" hidden="1" thickBot="1">
      <c r="A6632" s="409">
        <v>202204</v>
      </c>
      <c r="B6632" s="231" t="s">
        <v>321</v>
      </c>
      <c r="C6632" s="232" t="s">
        <v>480</v>
      </c>
      <c r="D6632" s="233" t="s">
        <v>337</v>
      </c>
      <c r="E6632" s="234">
        <v>17225</v>
      </c>
      <c r="F6632" s="413">
        <v>115.31</v>
      </c>
      <c r="G6632" s="414">
        <f t="shared" si="206"/>
        <v>149.37993235625703</v>
      </c>
      <c r="H6632" s="415">
        <f t="shared" si="207"/>
        <v>0.7468996617812852</v>
      </c>
    </row>
    <row r="6633" spans="1:8" ht="15" hidden="1" thickBot="1">
      <c r="A6633" s="409">
        <v>202204</v>
      </c>
      <c r="B6633" s="231" t="s">
        <v>502</v>
      </c>
      <c r="C6633" s="232" t="s">
        <v>480</v>
      </c>
      <c r="D6633" s="233" t="s">
        <v>339</v>
      </c>
      <c r="E6633" s="234">
        <v>86.07</v>
      </c>
      <c r="F6633" s="413">
        <v>115.31</v>
      </c>
      <c r="G6633" s="414">
        <f t="shared" si="206"/>
        <v>0.74642268667071365</v>
      </c>
      <c r="H6633" s="415">
        <f t="shared" si="207"/>
        <v>0.74642268667071365</v>
      </c>
    </row>
    <row r="6634" spans="1:8" ht="15" hidden="1" thickBot="1">
      <c r="A6634" s="409">
        <v>202204</v>
      </c>
      <c r="B6634" s="231" t="s">
        <v>503</v>
      </c>
      <c r="C6634" s="232" t="s">
        <v>480</v>
      </c>
      <c r="D6634" s="233" t="s">
        <v>339</v>
      </c>
      <c r="E6634" s="234">
        <v>36.97</v>
      </c>
      <c r="F6634" s="413">
        <v>115.31</v>
      </c>
      <c r="G6634" s="414">
        <f t="shared" si="206"/>
        <v>0.32061399705142657</v>
      </c>
      <c r="H6634" s="415">
        <f t="shared" si="207"/>
        <v>0.32061399705142657</v>
      </c>
    </row>
    <row r="6635" spans="1:8" ht="15" hidden="1" thickBot="1">
      <c r="A6635" s="409">
        <v>202204</v>
      </c>
      <c r="B6635" s="231" t="s">
        <v>504</v>
      </c>
      <c r="C6635" s="232" t="s">
        <v>480</v>
      </c>
      <c r="D6635" s="233" t="s">
        <v>339</v>
      </c>
      <c r="E6635" s="234">
        <v>36.97</v>
      </c>
      <c r="F6635" s="413">
        <v>115.31</v>
      </c>
      <c r="G6635" s="414">
        <f t="shared" si="206"/>
        <v>0.32061399705142657</v>
      </c>
      <c r="H6635" s="415">
        <f t="shared" si="207"/>
        <v>0.32061399705142657</v>
      </c>
    </row>
    <row r="6636" spans="1:8" ht="15" hidden="1" thickBot="1">
      <c r="A6636" s="409">
        <v>202204</v>
      </c>
      <c r="B6636" s="231" t="s">
        <v>505</v>
      </c>
      <c r="C6636" s="232" t="s">
        <v>480</v>
      </c>
      <c r="D6636" s="233" t="s">
        <v>339</v>
      </c>
      <c r="E6636" s="234">
        <v>153</v>
      </c>
      <c r="F6636" s="413">
        <v>115.31</v>
      </c>
      <c r="G6636" s="414">
        <f t="shared" si="206"/>
        <v>1.3268580348625445</v>
      </c>
      <c r="H6636" s="415">
        <f t="shared" si="207"/>
        <v>1.3268580348625445</v>
      </c>
    </row>
    <row r="6637" spans="1:8" ht="15" hidden="1" thickBot="1">
      <c r="A6637" s="409">
        <v>202204</v>
      </c>
      <c r="B6637" s="231" t="s">
        <v>506</v>
      </c>
      <c r="C6637" s="232" t="s">
        <v>480</v>
      </c>
      <c r="D6637" s="233" t="s">
        <v>337</v>
      </c>
      <c r="E6637" s="234">
        <v>16673</v>
      </c>
      <c r="F6637" s="413">
        <v>115.31</v>
      </c>
      <c r="G6637" s="414">
        <f t="shared" si="206"/>
        <v>144.59283670106669</v>
      </c>
      <c r="H6637" s="415">
        <f t="shared" si="207"/>
        <v>0.72296418350533342</v>
      </c>
    </row>
    <row r="6638" spans="1:8" ht="15" hidden="1" thickBot="1">
      <c r="A6638" s="409">
        <v>202204</v>
      </c>
      <c r="B6638" s="231" t="s">
        <v>507</v>
      </c>
      <c r="C6638" s="232" t="s">
        <v>480</v>
      </c>
      <c r="D6638" s="233" t="s">
        <v>339</v>
      </c>
      <c r="E6638" s="234">
        <v>83.31</v>
      </c>
      <c r="F6638" s="413">
        <v>115.31</v>
      </c>
      <c r="G6638" s="414">
        <f t="shared" si="206"/>
        <v>0.72248720839476199</v>
      </c>
      <c r="H6638" s="415">
        <f t="shared" si="207"/>
        <v>0.72248720839476199</v>
      </c>
    </row>
    <row r="6639" spans="1:8" ht="15" hidden="1" thickBot="1">
      <c r="A6639" s="409">
        <v>202204</v>
      </c>
      <c r="B6639" s="231" t="s">
        <v>508</v>
      </c>
      <c r="C6639" s="232" t="s">
        <v>480</v>
      </c>
      <c r="D6639" s="233" t="s">
        <v>337</v>
      </c>
      <c r="E6639" s="234">
        <v>21992</v>
      </c>
      <c r="F6639" s="413">
        <v>115.31</v>
      </c>
      <c r="G6639" s="414">
        <f t="shared" si="206"/>
        <v>190.72066603069985</v>
      </c>
      <c r="H6639" s="415">
        <f t="shared" si="207"/>
        <v>0.95360333015349918</v>
      </c>
    </row>
    <row r="6640" spans="1:8" ht="15" hidden="1" thickBot="1">
      <c r="A6640" s="409">
        <v>202204</v>
      </c>
      <c r="B6640" s="231" t="s">
        <v>509</v>
      </c>
      <c r="C6640" s="232" t="s">
        <v>480</v>
      </c>
      <c r="D6640" s="233" t="s">
        <v>339</v>
      </c>
      <c r="E6640" s="234">
        <v>110</v>
      </c>
      <c r="F6640" s="413">
        <v>115.31</v>
      </c>
      <c r="G6640" s="414">
        <f t="shared" si="206"/>
        <v>0.95395022114300576</v>
      </c>
      <c r="H6640" s="415">
        <f t="shared" si="207"/>
        <v>0.95395022114300576</v>
      </c>
    </row>
    <row r="6641" spans="1:8" ht="15" hidden="1" thickBot="1">
      <c r="A6641" s="409">
        <v>202204</v>
      </c>
      <c r="B6641" s="231" t="s">
        <v>510</v>
      </c>
      <c r="C6641" s="232" t="s">
        <v>480</v>
      </c>
      <c r="D6641" s="233" t="s">
        <v>339</v>
      </c>
      <c r="E6641" s="234">
        <v>85.81</v>
      </c>
      <c r="F6641" s="413">
        <v>115.31</v>
      </c>
      <c r="G6641" s="414">
        <f t="shared" si="206"/>
        <v>0.74416789523892113</v>
      </c>
      <c r="H6641" s="415">
        <f t="shared" si="207"/>
        <v>0.74416789523892113</v>
      </c>
    </row>
    <row r="6642" spans="1:8" ht="15" hidden="1" thickBot="1">
      <c r="A6642" s="409">
        <v>202204</v>
      </c>
      <c r="B6642" s="231" t="s">
        <v>511</v>
      </c>
      <c r="C6642" s="232" t="s">
        <v>480</v>
      </c>
      <c r="D6642" s="233" t="s">
        <v>337</v>
      </c>
      <c r="E6642" s="234">
        <v>42797</v>
      </c>
      <c r="F6642" s="413">
        <v>115.31</v>
      </c>
      <c r="G6642" s="414">
        <f t="shared" si="206"/>
        <v>371.14734194779288</v>
      </c>
      <c r="H6642" s="415">
        <f t="shared" si="207"/>
        <v>1.8557367097389643</v>
      </c>
    </row>
    <row r="6643" spans="1:8" ht="15" hidden="1" thickBot="1">
      <c r="A6643" s="409">
        <v>202204</v>
      </c>
      <c r="B6643" s="231" t="s">
        <v>512</v>
      </c>
      <c r="C6643" s="232" t="s">
        <v>480</v>
      </c>
      <c r="D6643" s="233" t="s">
        <v>337</v>
      </c>
      <c r="E6643" s="234">
        <v>35321</v>
      </c>
      <c r="F6643" s="413">
        <v>115.31</v>
      </c>
      <c r="G6643" s="414">
        <f t="shared" si="206"/>
        <v>306.31341600901914</v>
      </c>
      <c r="H6643" s="415">
        <f t="shared" si="207"/>
        <v>1.5315670800450958</v>
      </c>
    </row>
    <row r="6644" spans="1:8" ht="15" hidden="1" thickBot="1">
      <c r="A6644" s="409">
        <v>202204</v>
      </c>
      <c r="B6644" s="231" t="s">
        <v>513</v>
      </c>
      <c r="C6644" s="232" t="s">
        <v>480</v>
      </c>
      <c r="D6644" s="233" t="s">
        <v>339</v>
      </c>
      <c r="E6644" s="234">
        <v>177</v>
      </c>
      <c r="F6644" s="413">
        <v>115.31</v>
      </c>
      <c r="G6644" s="414">
        <f t="shared" si="206"/>
        <v>1.534992628566473</v>
      </c>
      <c r="H6644" s="415">
        <f t="shared" si="207"/>
        <v>1.534992628566473</v>
      </c>
    </row>
    <row r="6645" spans="1:8" ht="15" hidden="1" thickBot="1">
      <c r="A6645" s="409">
        <v>202204</v>
      </c>
      <c r="B6645" s="231" t="s">
        <v>514</v>
      </c>
      <c r="C6645" s="232" t="s">
        <v>480</v>
      </c>
      <c r="D6645" s="233" t="s">
        <v>337</v>
      </c>
      <c r="E6645" s="234">
        <v>29108</v>
      </c>
      <c r="F6645" s="413">
        <v>115.31</v>
      </c>
      <c r="G6645" s="414">
        <f t="shared" si="206"/>
        <v>252.43257306391465</v>
      </c>
      <c r="H6645" s="415">
        <f t="shared" si="207"/>
        <v>1.2621628653195733</v>
      </c>
    </row>
    <row r="6646" spans="1:8" ht="15" hidden="1" thickBot="1">
      <c r="A6646" s="409">
        <v>202204</v>
      </c>
      <c r="B6646" s="231" t="s">
        <v>515</v>
      </c>
      <c r="C6646" s="232" t="s">
        <v>480</v>
      </c>
      <c r="D6646" s="233" t="s">
        <v>339</v>
      </c>
      <c r="E6646" s="234">
        <v>146</v>
      </c>
      <c r="F6646" s="413">
        <v>115.31</v>
      </c>
      <c r="G6646" s="414">
        <f t="shared" si="206"/>
        <v>1.2661521116988985</v>
      </c>
      <c r="H6646" s="415">
        <f t="shared" si="207"/>
        <v>1.2661521116988985</v>
      </c>
    </row>
    <row r="6647" spans="1:8" ht="15" hidden="1" thickBot="1">
      <c r="A6647" s="409">
        <v>202204</v>
      </c>
      <c r="B6647" s="231" t="s">
        <v>516</v>
      </c>
      <c r="C6647" s="232" t="s">
        <v>480</v>
      </c>
      <c r="D6647" s="233" t="s">
        <v>337</v>
      </c>
      <c r="E6647" s="234">
        <v>26404</v>
      </c>
      <c r="F6647" s="413">
        <v>115.31</v>
      </c>
      <c r="G6647" s="414">
        <f t="shared" si="206"/>
        <v>228.98274217327204</v>
      </c>
      <c r="H6647" s="415">
        <f t="shared" si="207"/>
        <v>1.1449137108663603</v>
      </c>
    </row>
    <row r="6648" spans="1:8" ht="15" hidden="1" thickBot="1">
      <c r="A6648" s="409">
        <v>202204</v>
      </c>
      <c r="B6648" s="231" t="s">
        <v>517</v>
      </c>
      <c r="C6648" s="232" t="s">
        <v>480</v>
      </c>
      <c r="D6648" s="233" t="s">
        <v>339</v>
      </c>
      <c r="E6648" s="234">
        <v>132</v>
      </c>
      <c r="F6648" s="413">
        <v>115.31</v>
      </c>
      <c r="G6648" s="414">
        <f t="shared" si="206"/>
        <v>1.144740265371607</v>
      </c>
      <c r="H6648" s="415">
        <f t="shared" si="207"/>
        <v>1.144740265371607</v>
      </c>
    </row>
    <row r="6649" spans="1:8" ht="15" hidden="1" thickBot="1">
      <c r="A6649" s="409">
        <v>202204</v>
      </c>
      <c r="B6649" s="231" t="s">
        <v>518</v>
      </c>
      <c r="C6649" s="232" t="s">
        <v>480</v>
      </c>
      <c r="D6649" s="233" t="s">
        <v>337</v>
      </c>
      <c r="E6649" s="234">
        <v>28218</v>
      </c>
      <c r="F6649" s="413">
        <v>115.31</v>
      </c>
      <c r="G6649" s="414">
        <f t="shared" si="206"/>
        <v>244.71424854739396</v>
      </c>
      <c r="H6649" s="415">
        <f t="shared" si="207"/>
        <v>1.2235712427369698</v>
      </c>
    </row>
    <row r="6650" spans="1:8" ht="15" hidden="1" thickBot="1">
      <c r="A6650" s="409">
        <v>202204</v>
      </c>
      <c r="B6650" s="231" t="s">
        <v>519</v>
      </c>
      <c r="C6650" s="232" t="s">
        <v>480</v>
      </c>
      <c r="D6650" s="233" t="s">
        <v>339</v>
      </c>
      <c r="E6650" s="234">
        <v>141</v>
      </c>
      <c r="F6650" s="413">
        <v>115.31</v>
      </c>
      <c r="G6650" s="414">
        <f t="shared" si="206"/>
        <v>1.2227907380105802</v>
      </c>
      <c r="H6650" s="415">
        <f t="shared" si="207"/>
        <v>1.2227907380105802</v>
      </c>
    </row>
    <row r="6651" spans="1:8" ht="15" hidden="1" thickBot="1">
      <c r="A6651" s="409">
        <v>202204</v>
      </c>
      <c r="B6651" s="231" t="s">
        <v>520</v>
      </c>
      <c r="C6651" s="232" t="s">
        <v>480</v>
      </c>
      <c r="D6651" s="233" t="s">
        <v>337</v>
      </c>
      <c r="E6651" s="234">
        <v>15692</v>
      </c>
      <c r="F6651" s="413">
        <v>115.31</v>
      </c>
      <c r="G6651" s="414">
        <f t="shared" si="206"/>
        <v>136.08533518341861</v>
      </c>
      <c r="H6651" s="415">
        <f t="shared" si="207"/>
        <v>0.68042667591709305</v>
      </c>
    </row>
    <row r="6652" spans="1:8" ht="15" hidden="1" thickBot="1">
      <c r="A6652" s="409">
        <v>202204</v>
      </c>
      <c r="B6652" s="231" t="s">
        <v>521</v>
      </c>
      <c r="C6652" s="232" t="s">
        <v>480</v>
      </c>
      <c r="D6652" s="233" t="s">
        <v>339</v>
      </c>
      <c r="E6652" s="234">
        <v>78.41</v>
      </c>
      <c r="F6652" s="413">
        <v>115.31</v>
      </c>
      <c r="G6652" s="414">
        <f t="shared" si="206"/>
        <v>0.67999306218020983</v>
      </c>
      <c r="H6652" s="415">
        <f t="shared" si="207"/>
        <v>0.67999306218020983</v>
      </c>
    </row>
    <row r="6653" spans="1:8" ht="15" hidden="1" thickBot="1">
      <c r="A6653" s="409">
        <v>202204</v>
      </c>
      <c r="B6653" s="231" t="s">
        <v>522</v>
      </c>
      <c r="C6653" s="232" t="s">
        <v>480</v>
      </c>
      <c r="D6653" s="233" t="s">
        <v>337</v>
      </c>
      <c r="E6653" s="234">
        <v>17173</v>
      </c>
      <c r="F6653" s="413">
        <v>115.31</v>
      </c>
      <c r="G6653" s="414">
        <f t="shared" si="206"/>
        <v>148.92897406989854</v>
      </c>
      <c r="H6653" s="415">
        <f t="shared" si="207"/>
        <v>0.74464487034949267</v>
      </c>
    </row>
    <row r="6654" spans="1:8" ht="15" hidden="1" thickBot="1">
      <c r="A6654" s="409">
        <v>202204</v>
      </c>
      <c r="B6654" s="231" t="s">
        <v>523</v>
      </c>
      <c r="C6654" s="232" t="s">
        <v>480</v>
      </c>
      <c r="D6654" s="233" t="s">
        <v>337</v>
      </c>
      <c r="E6654" s="234">
        <v>7554</v>
      </c>
      <c r="F6654" s="413">
        <v>115.31</v>
      </c>
      <c r="G6654" s="414">
        <f t="shared" si="206"/>
        <v>65.510363368311502</v>
      </c>
      <c r="H6654" s="415">
        <f t="shared" si="207"/>
        <v>0.32755181684155749</v>
      </c>
    </row>
    <row r="6655" spans="1:8" ht="15" hidden="1" thickBot="1">
      <c r="A6655" s="409">
        <v>202204</v>
      </c>
      <c r="B6655" s="231" t="s">
        <v>524</v>
      </c>
      <c r="C6655" s="232" t="s">
        <v>480</v>
      </c>
      <c r="D6655" s="233" t="s">
        <v>339</v>
      </c>
      <c r="E6655" s="234">
        <v>37.76</v>
      </c>
      <c r="F6655" s="413">
        <v>115.31</v>
      </c>
      <c r="G6655" s="414">
        <f t="shared" si="206"/>
        <v>0.3274650940941809</v>
      </c>
      <c r="H6655" s="415">
        <f t="shared" si="207"/>
        <v>0.3274650940941809</v>
      </c>
    </row>
    <row r="6656" spans="1:8" ht="15" hidden="1" thickBot="1">
      <c r="A6656" s="409">
        <v>202204</v>
      </c>
      <c r="B6656" s="231" t="s">
        <v>525</v>
      </c>
      <c r="C6656" s="232" t="s">
        <v>480</v>
      </c>
      <c r="D6656" s="233" t="s">
        <v>337</v>
      </c>
      <c r="E6656" s="234">
        <v>22112</v>
      </c>
      <c r="F6656" s="413">
        <v>115.31</v>
      </c>
      <c r="G6656" s="414">
        <f t="shared" si="206"/>
        <v>191.7613389992195</v>
      </c>
      <c r="H6656" s="415">
        <f t="shared" si="207"/>
        <v>0.9588066949960975</v>
      </c>
    </row>
    <row r="6657" spans="1:8" ht="15" hidden="1" thickBot="1">
      <c r="A6657" s="409">
        <v>202204</v>
      </c>
      <c r="B6657" s="231" t="s">
        <v>526</v>
      </c>
      <c r="C6657" s="232" t="s">
        <v>480</v>
      </c>
      <c r="D6657" s="233" t="s">
        <v>339</v>
      </c>
      <c r="E6657" s="234">
        <v>111</v>
      </c>
      <c r="F6657" s="413">
        <v>115.31</v>
      </c>
      <c r="G6657" s="414">
        <f t="shared" si="206"/>
        <v>0.9626224958806695</v>
      </c>
      <c r="H6657" s="415">
        <f t="shared" si="207"/>
        <v>0.9626224958806695</v>
      </c>
    </row>
    <row r="6658" spans="1:8" ht="15" hidden="1" thickBot="1">
      <c r="A6658" s="409">
        <v>202204</v>
      </c>
      <c r="B6658" s="231" t="s">
        <v>527</v>
      </c>
      <c r="C6658" s="232" t="s">
        <v>480</v>
      </c>
      <c r="D6658" s="233" t="s">
        <v>337</v>
      </c>
      <c r="E6658" s="234">
        <v>22685</v>
      </c>
      <c r="F6658" s="413">
        <v>115.31</v>
      </c>
      <c r="G6658" s="414">
        <f t="shared" ref="G6658:G6721" si="208">+E6658/F6658</f>
        <v>196.73055242390078</v>
      </c>
      <c r="H6658" s="415">
        <f t="shared" ref="H6658:H6721" si="209">IF(D6658="TB",G6658/200,IF(D6658="LT",G6658,"VER"))</f>
        <v>0.98365276211950392</v>
      </c>
    </row>
    <row r="6659" spans="1:8" ht="15" hidden="1" thickBot="1">
      <c r="A6659" s="409">
        <v>202204</v>
      </c>
      <c r="B6659" s="231" t="s">
        <v>528</v>
      </c>
      <c r="C6659" s="232" t="s">
        <v>480</v>
      </c>
      <c r="D6659" s="233" t="s">
        <v>339</v>
      </c>
      <c r="E6659" s="234">
        <v>113</v>
      </c>
      <c r="F6659" s="413">
        <v>115.31</v>
      </c>
      <c r="G6659" s="414">
        <f t="shared" si="208"/>
        <v>0.97996704535599688</v>
      </c>
      <c r="H6659" s="415">
        <f t="shared" si="209"/>
        <v>0.97996704535599688</v>
      </c>
    </row>
    <row r="6660" spans="1:8" ht="15" hidden="1" thickBot="1">
      <c r="A6660" s="409">
        <v>202204</v>
      </c>
      <c r="B6660" s="231" t="s">
        <v>529</v>
      </c>
      <c r="C6660" s="232" t="s">
        <v>480</v>
      </c>
      <c r="D6660" s="233" t="s">
        <v>337</v>
      </c>
      <c r="E6660" s="234">
        <v>33644</v>
      </c>
      <c r="F6660" s="413">
        <v>115.31</v>
      </c>
      <c r="G6660" s="414">
        <f t="shared" si="208"/>
        <v>291.77001127395715</v>
      </c>
      <c r="H6660" s="415">
        <f t="shared" si="209"/>
        <v>1.4588500563697857</v>
      </c>
    </row>
    <row r="6661" spans="1:8" ht="15" hidden="1" thickBot="1">
      <c r="A6661" s="409">
        <v>202204</v>
      </c>
      <c r="B6661" s="231" t="s">
        <v>530</v>
      </c>
      <c r="C6661" s="232" t="s">
        <v>480</v>
      </c>
      <c r="D6661" s="233" t="s">
        <v>337</v>
      </c>
      <c r="E6661" s="234">
        <v>0.01</v>
      </c>
      <c r="F6661" s="413">
        <v>115.31</v>
      </c>
      <c r="G6661" s="414">
        <f t="shared" si="208"/>
        <v>8.6722747376636897E-5</v>
      </c>
      <c r="H6661" s="415">
        <f t="shared" si="209"/>
        <v>4.336137368831845E-7</v>
      </c>
    </row>
    <row r="6662" spans="1:8" ht="15" hidden="1" thickBot="1">
      <c r="A6662" s="409">
        <v>202204</v>
      </c>
      <c r="B6662" s="231" t="s">
        <v>531</v>
      </c>
      <c r="C6662" s="232" t="s">
        <v>480</v>
      </c>
      <c r="D6662" s="233" t="s">
        <v>339</v>
      </c>
      <c r="E6662" s="234">
        <v>0.01</v>
      </c>
      <c r="F6662" s="413">
        <v>115.31</v>
      </c>
      <c r="G6662" s="414">
        <f t="shared" si="208"/>
        <v>8.6722747376636897E-5</v>
      </c>
      <c r="H6662" s="415">
        <f t="shared" si="209"/>
        <v>8.6722747376636897E-5</v>
      </c>
    </row>
    <row r="6663" spans="1:8" ht="15" hidden="1" thickBot="1">
      <c r="A6663" s="409">
        <v>202204</v>
      </c>
      <c r="B6663" s="231" t="s">
        <v>532</v>
      </c>
      <c r="C6663" s="232" t="s">
        <v>480</v>
      </c>
      <c r="D6663" s="233" t="s">
        <v>337</v>
      </c>
      <c r="E6663" s="234">
        <v>35593</v>
      </c>
      <c r="F6663" s="413">
        <v>115.31</v>
      </c>
      <c r="G6663" s="414">
        <f t="shared" si="208"/>
        <v>308.67227473766366</v>
      </c>
      <c r="H6663" s="415">
        <f t="shared" si="209"/>
        <v>1.5433613736883183</v>
      </c>
    </row>
    <row r="6664" spans="1:8" ht="15" hidden="1" thickBot="1">
      <c r="A6664" s="409">
        <v>202204</v>
      </c>
      <c r="B6664" s="231" t="s">
        <v>533</v>
      </c>
      <c r="C6664" s="232" t="s">
        <v>480</v>
      </c>
      <c r="D6664" s="233" t="s">
        <v>337</v>
      </c>
      <c r="E6664" s="234">
        <v>42542</v>
      </c>
      <c r="F6664" s="413">
        <v>115.31</v>
      </c>
      <c r="G6664" s="414">
        <f t="shared" si="208"/>
        <v>368.93591188968867</v>
      </c>
      <c r="H6664" s="415">
        <f t="shared" si="209"/>
        <v>1.8446795594484433</v>
      </c>
    </row>
    <row r="6665" spans="1:8" ht="15" hidden="1" thickBot="1">
      <c r="A6665" s="409">
        <v>202204</v>
      </c>
      <c r="B6665" s="231" t="s">
        <v>534</v>
      </c>
      <c r="C6665" s="232" t="s">
        <v>480</v>
      </c>
      <c r="D6665" s="233" t="s">
        <v>339</v>
      </c>
      <c r="E6665" s="234">
        <v>213</v>
      </c>
      <c r="F6665" s="413">
        <v>115.31</v>
      </c>
      <c r="G6665" s="414">
        <f t="shared" si="208"/>
        <v>1.8471945191223658</v>
      </c>
      <c r="H6665" s="415">
        <f t="shared" si="209"/>
        <v>1.8471945191223658</v>
      </c>
    </row>
    <row r="6666" spans="1:8" ht="15" hidden="1" thickBot="1">
      <c r="A6666" s="409">
        <v>202204</v>
      </c>
      <c r="B6666" s="231" t="s">
        <v>535</v>
      </c>
      <c r="C6666" s="232" t="s">
        <v>480</v>
      </c>
      <c r="D6666" s="233" t="s">
        <v>337</v>
      </c>
      <c r="E6666" s="234">
        <v>53492</v>
      </c>
      <c r="F6666" s="413">
        <v>115.31</v>
      </c>
      <c r="G6666" s="414">
        <f t="shared" si="208"/>
        <v>463.89732026710607</v>
      </c>
      <c r="H6666" s="415">
        <f t="shared" si="209"/>
        <v>2.3194866013355302</v>
      </c>
    </row>
    <row r="6667" spans="1:8" ht="15" hidden="1" thickBot="1">
      <c r="A6667" s="409">
        <v>202204</v>
      </c>
      <c r="B6667" s="231" t="s">
        <v>536</v>
      </c>
      <c r="C6667" s="232" t="s">
        <v>480</v>
      </c>
      <c r="D6667" s="233" t="s">
        <v>337</v>
      </c>
      <c r="E6667" s="234">
        <v>77972</v>
      </c>
      <c r="F6667" s="413">
        <v>115.31</v>
      </c>
      <c r="G6667" s="414">
        <f t="shared" si="208"/>
        <v>676.19460584511319</v>
      </c>
      <c r="H6667" s="415">
        <f t="shared" si="209"/>
        <v>3.380973029225566</v>
      </c>
    </row>
    <row r="6668" spans="1:8" ht="15" hidden="1" thickBot="1">
      <c r="A6668" s="409">
        <v>202204</v>
      </c>
      <c r="B6668" s="231" t="s">
        <v>537</v>
      </c>
      <c r="C6668" s="232" t="s">
        <v>480</v>
      </c>
      <c r="D6668" s="233" t="s">
        <v>337</v>
      </c>
      <c r="E6668" s="234">
        <v>71264</v>
      </c>
      <c r="F6668" s="413">
        <v>115.31</v>
      </c>
      <c r="G6668" s="414">
        <f t="shared" si="208"/>
        <v>618.02098690486514</v>
      </c>
      <c r="H6668" s="415">
        <f t="shared" si="209"/>
        <v>3.0901049345243257</v>
      </c>
    </row>
    <row r="6669" spans="1:8" ht="15" hidden="1" thickBot="1">
      <c r="A6669" s="409">
        <v>202204</v>
      </c>
      <c r="B6669" s="231" t="s">
        <v>538</v>
      </c>
      <c r="C6669" s="232" t="s">
        <v>480</v>
      </c>
      <c r="D6669" s="233" t="s">
        <v>339</v>
      </c>
      <c r="E6669" s="234">
        <v>356</v>
      </c>
      <c r="F6669" s="413">
        <v>115.31</v>
      </c>
      <c r="G6669" s="414">
        <f t="shared" si="208"/>
        <v>3.0873298066082735</v>
      </c>
      <c r="H6669" s="415">
        <f t="shared" si="209"/>
        <v>3.0873298066082735</v>
      </c>
    </row>
    <row r="6670" spans="1:8" ht="15" hidden="1" thickBot="1">
      <c r="A6670" s="409">
        <v>202204</v>
      </c>
      <c r="B6670" s="231" t="s">
        <v>539</v>
      </c>
      <c r="C6670" s="232" t="s">
        <v>480</v>
      </c>
      <c r="D6670" s="233" t="s">
        <v>337</v>
      </c>
      <c r="E6670" s="234">
        <v>71253</v>
      </c>
      <c r="F6670" s="413">
        <v>115.31</v>
      </c>
      <c r="G6670" s="414">
        <f t="shared" si="208"/>
        <v>617.92559188275084</v>
      </c>
      <c r="H6670" s="415">
        <f t="shared" si="209"/>
        <v>3.0896279594137543</v>
      </c>
    </row>
    <row r="6671" spans="1:8" ht="15" hidden="1" thickBot="1">
      <c r="A6671" s="409">
        <v>202204</v>
      </c>
      <c r="B6671" s="231" t="s">
        <v>540</v>
      </c>
      <c r="C6671" s="232" t="s">
        <v>480</v>
      </c>
      <c r="D6671" s="233" t="s">
        <v>337</v>
      </c>
      <c r="E6671" s="234">
        <v>67755</v>
      </c>
      <c r="F6671" s="413">
        <v>115.31</v>
      </c>
      <c r="G6671" s="414">
        <f t="shared" si="208"/>
        <v>587.58997485040322</v>
      </c>
      <c r="H6671" s="415">
        <f t="shared" si="209"/>
        <v>2.9379498742520163</v>
      </c>
    </row>
    <row r="6672" spans="1:8" ht="15" hidden="1" thickBot="1">
      <c r="A6672" s="409">
        <v>202204</v>
      </c>
      <c r="B6672" s="231" t="s">
        <v>541</v>
      </c>
      <c r="C6672" s="232" t="s">
        <v>480</v>
      </c>
      <c r="D6672" s="233" t="s">
        <v>337</v>
      </c>
      <c r="E6672" s="234">
        <v>67279</v>
      </c>
      <c r="F6672" s="413">
        <v>115.31</v>
      </c>
      <c r="G6672" s="414">
        <f t="shared" si="208"/>
        <v>583.4619720752753</v>
      </c>
      <c r="H6672" s="415">
        <f t="shared" si="209"/>
        <v>2.9173098603763763</v>
      </c>
    </row>
    <row r="6673" spans="1:8" ht="15" hidden="1" thickBot="1">
      <c r="A6673" s="409">
        <v>202204</v>
      </c>
      <c r="B6673" s="231" t="s">
        <v>542</v>
      </c>
      <c r="C6673" s="232" t="s">
        <v>480</v>
      </c>
      <c r="D6673" s="233" t="s">
        <v>337</v>
      </c>
      <c r="E6673" s="234">
        <v>54071</v>
      </c>
      <c r="F6673" s="413">
        <v>115.31</v>
      </c>
      <c r="G6673" s="414">
        <f t="shared" si="208"/>
        <v>468.91856734021331</v>
      </c>
      <c r="H6673" s="415">
        <f t="shared" si="209"/>
        <v>2.3445928367010667</v>
      </c>
    </row>
    <row r="6674" spans="1:8" ht="15" hidden="1" thickBot="1">
      <c r="A6674" s="409">
        <v>202204</v>
      </c>
      <c r="B6674" s="231" t="s">
        <v>543</v>
      </c>
      <c r="C6674" s="232" t="s">
        <v>480</v>
      </c>
      <c r="D6674" s="233" t="s">
        <v>337</v>
      </c>
      <c r="E6674" s="234">
        <v>91800</v>
      </c>
      <c r="F6674" s="413">
        <v>115.31</v>
      </c>
      <c r="G6674" s="414">
        <f t="shared" si="208"/>
        <v>796.11482091752669</v>
      </c>
      <c r="H6674" s="415">
        <f t="shared" si="209"/>
        <v>3.9805741045876335</v>
      </c>
    </row>
    <row r="6675" spans="1:8" ht="15" hidden="1" thickBot="1">
      <c r="A6675" s="409">
        <v>202204</v>
      </c>
      <c r="B6675" s="231" t="s">
        <v>544</v>
      </c>
      <c r="C6675" s="232" t="s">
        <v>480</v>
      </c>
      <c r="D6675" s="233" t="s">
        <v>337</v>
      </c>
      <c r="E6675" s="234">
        <v>62292</v>
      </c>
      <c r="F6675" s="413">
        <v>115.31</v>
      </c>
      <c r="G6675" s="414">
        <f t="shared" si="208"/>
        <v>540.2133379585465</v>
      </c>
      <c r="H6675" s="415">
        <f t="shared" si="209"/>
        <v>2.7010666897927327</v>
      </c>
    </row>
    <row r="6676" spans="1:8" ht="15" hidden="1" thickBot="1">
      <c r="A6676" s="409">
        <v>202204</v>
      </c>
      <c r="B6676" s="231" t="s">
        <v>545</v>
      </c>
      <c r="C6676" s="232" t="s">
        <v>480</v>
      </c>
      <c r="D6676" s="233" t="s">
        <v>339</v>
      </c>
      <c r="E6676" s="234">
        <v>311</v>
      </c>
      <c r="F6676" s="413">
        <v>115.31</v>
      </c>
      <c r="G6676" s="414">
        <f t="shared" si="208"/>
        <v>2.6970774434134075</v>
      </c>
      <c r="H6676" s="415">
        <f t="shared" si="209"/>
        <v>2.6970774434134075</v>
      </c>
    </row>
    <row r="6677" spans="1:8" ht="15" hidden="1" thickBot="1">
      <c r="A6677" s="409">
        <v>202204</v>
      </c>
      <c r="B6677" s="231" t="s">
        <v>546</v>
      </c>
      <c r="C6677" s="232" t="s">
        <v>480</v>
      </c>
      <c r="D6677" s="233" t="s">
        <v>337</v>
      </c>
      <c r="E6677" s="234">
        <v>62292</v>
      </c>
      <c r="F6677" s="413">
        <v>115.31</v>
      </c>
      <c r="G6677" s="414">
        <f t="shared" si="208"/>
        <v>540.2133379585465</v>
      </c>
      <c r="H6677" s="415">
        <f t="shared" si="209"/>
        <v>2.7010666897927327</v>
      </c>
    </row>
    <row r="6678" spans="1:8" ht="15" hidden="1" thickBot="1">
      <c r="A6678" s="409">
        <v>202204</v>
      </c>
      <c r="B6678" s="231" t="s">
        <v>547</v>
      </c>
      <c r="C6678" s="232" t="s">
        <v>480</v>
      </c>
      <c r="D6678" s="233" t="s">
        <v>339</v>
      </c>
      <c r="E6678" s="234">
        <v>311</v>
      </c>
      <c r="F6678" s="413">
        <v>115.31</v>
      </c>
      <c r="G6678" s="414">
        <f t="shared" si="208"/>
        <v>2.6970774434134075</v>
      </c>
      <c r="H6678" s="415">
        <f t="shared" si="209"/>
        <v>2.6970774434134075</v>
      </c>
    </row>
    <row r="6679" spans="1:8" ht="15" hidden="1" thickBot="1">
      <c r="A6679" s="409">
        <v>202204</v>
      </c>
      <c r="B6679" s="231" t="s">
        <v>548</v>
      </c>
      <c r="C6679" s="232" t="s">
        <v>480</v>
      </c>
      <c r="D6679" s="233" t="s">
        <v>339</v>
      </c>
      <c r="E6679" s="234">
        <v>336</v>
      </c>
      <c r="F6679" s="413">
        <v>115.31</v>
      </c>
      <c r="G6679" s="414">
        <f t="shared" si="208"/>
        <v>2.9138843118549995</v>
      </c>
      <c r="H6679" s="415">
        <f t="shared" si="209"/>
        <v>2.9138843118549995</v>
      </c>
    </row>
    <row r="6680" spans="1:8" ht="15" hidden="1" thickBot="1">
      <c r="A6680" s="409">
        <v>202204</v>
      </c>
      <c r="B6680" s="231" t="s">
        <v>549</v>
      </c>
      <c r="C6680" s="232" t="s">
        <v>480</v>
      </c>
      <c r="D6680" s="233" t="s">
        <v>337</v>
      </c>
      <c r="E6680" s="234">
        <v>62292</v>
      </c>
      <c r="F6680" s="413">
        <v>115.31</v>
      </c>
      <c r="G6680" s="414">
        <f t="shared" si="208"/>
        <v>540.2133379585465</v>
      </c>
      <c r="H6680" s="415">
        <f t="shared" si="209"/>
        <v>2.7010666897927327</v>
      </c>
    </row>
    <row r="6681" spans="1:8" ht="15" hidden="1" thickBot="1">
      <c r="A6681" s="409">
        <v>202204</v>
      </c>
      <c r="B6681" s="231" t="s">
        <v>550</v>
      </c>
      <c r="C6681" s="232" t="s">
        <v>480</v>
      </c>
      <c r="D6681" s="233" t="s">
        <v>337</v>
      </c>
      <c r="E6681" s="234">
        <v>67279</v>
      </c>
      <c r="F6681" s="413">
        <v>115.31</v>
      </c>
      <c r="G6681" s="414">
        <f t="shared" si="208"/>
        <v>583.4619720752753</v>
      </c>
      <c r="H6681" s="415">
        <f t="shared" si="209"/>
        <v>2.9173098603763763</v>
      </c>
    </row>
    <row r="6682" spans="1:8" ht="15" hidden="1" thickBot="1">
      <c r="A6682" s="409">
        <v>202204</v>
      </c>
      <c r="B6682" s="231" t="s">
        <v>551</v>
      </c>
      <c r="C6682" s="232" t="s">
        <v>480</v>
      </c>
      <c r="D6682" s="233" t="s">
        <v>339</v>
      </c>
      <c r="E6682" s="234">
        <v>336</v>
      </c>
      <c r="F6682" s="413">
        <v>115.31</v>
      </c>
      <c r="G6682" s="414">
        <f t="shared" si="208"/>
        <v>2.9138843118549995</v>
      </c>
      <c r="H6682" s="415">
        <f t="shared" si="209"/>
        <v>2.9138843118549995</v>
      </c>
    </row>
    <row r="6683" spans="1:8" ht="15" hidden="1" thickBot="1">
      <c r="A6683" s="409">
        <v>202204</v>
      </c>
      <c r="B6683" s="231" t="s">
        <v>552</v>
      </c>
      <c r="C6683" s="232" t="s">
        <v>480</v>
      </c>
      <c r="D6683" s="233" t="s">
        <v>337</v>
      </c>
      <c r="E6683" s="234">
        <v>66868</v>
      </c>
      <c r="F6683" s="413">
        <v>115.31</v>
      </c>
      <c r="G6683" s="414">
        <f t="shared" si="208"/>
        <v>579.8976671580956</v>
      </c>
      <c r="H6683" s="415">
        <f t="shared" si="209"/>
        <v>2.8994883357904779</v>
      </c>
    </row>
    <row r="6684" spans="1:8" ht="15" hidden="1" thickBot="1">
      <c r="A6684" s="409">
        <v>202204</v>
      </c>
      <c r="B6684" s="231" t="s">
        <v>553</v>
      </c>
      <c r="C6684" s="232" t="s">
        <v>480</v>
      </c>
      <c r="D6684" s="233" t="s">
        <v>339</v>
      </c>
      <c r="E6684" s="234">
        <v>334</v>
      </c>
      <c r="F6684" s="413">
        <v>115.31</v>
      </c>
      <c r="G6684" s="414">
        <f t="shared" si="208"/>
        <v>2.896539762379672</v>
      </c>
      <c r="H6684" s="415">
        <f t="shared" si="209"/>
        <v>2.896539762379672</v>
      </c>
    </row>
    <row r="6685" spans="1:8" ht="15" hidden="1" thickBot="1">
      <c r="A6685" s="409">
        <v>202204</v>
      </c>
      <c r="B6685" s="231" t="s">
        <v>554</v>
      </c>
      <c r="C6685" s="232" t="s">
        <v>480</v>
      </c>
      <c r="D6685" s="233" t="s">
        <v>337</v>
      </c>
      <c r="E6685" s="234">
        <v>66868</v>
      </c>
      <c r="F6685" s="413">
        <v>115.31</v>
      </c>
      <c r="G6685" s="414">
        <f t="shared" si="208"/>
        <v>579.8976671580956</v>
      </c>
      <c r="H6685" s="415">
        <f t="shared" si="209"/>
        <v>2.8994883357904779</v>
      </c>
    </row>
    <row r="6686" spans="1:8" ht="15" hidden="1" thickBot="1">
      <c r="A6686" s="409">
        <v>202204</v>
      </c>
      <c r="B6686" s="231" t="s">
        <v>555</v>
      </c>
      <c r="C6686" s="232" t="s">
        <v>480</v>
      </c>
      <c r="D6686" s="233" t="s">
        <v>339</v>
      </c>
      <c r="E6686" s="234">
        <v>334</v>
      </c>
      <c r="F6686" s="413">
        <v>115.31</v>
      </c>
      <c r="G6686" s="414">
        <f t="shared" si="208"/>
        <v>2.896539762379672</v>
      </c>
      <c r="H6686" s="415">
        <f t="shared" si="209"/>
        <v>2.896539762379672</v>
      </c>
    </row>
    <row r="6687" spans="1:8" ht="15" hidden="1" thickBot="1">
      <c r="A6687" s="409">
        <v>202204</v>
      </c>
      <c r="B6687" s="231" t="s">
        <v>556</v>
      </c>
      <c r="C6687" s="232" t="s">
        <v>480</v>
      </c>
      <c r="D6687" s="233" t="s">
        <v>337</v>
      </c>
      <c r="E6687" s="234">
        <v>66919</v>
      </c>
      <c r="F6687" s="413">
        <v>115.31</v>
      </c>
      <c r="G6687" s="414">
        <f t="shared" si="208"/>
        <v>580.33995316971641</v>
      </c>
      <c r="H6687" s="415">
        <f t="shared" si="209"/>
        <v>2.9016997658485821</v>
      </c>
    </row>
    <row r="6688" spans="1:8" ht="15" hidden="1" thickBot="1">
      <c r="A6688" s="409">
        <v>202204</v>
      </c>
      <c r="B6688" s="231" t="s">
        <v>557</v>
      </c>
      <c r="C6688" s="232" t="s">
        <v>480</v>
      </c>
      <c r="D6688" s="233" t="s">
        <v>337</v>
      </c>
      <c r="E6688" s="234">
        <v>76452</v>
      </c>
      <c r="F6688" s="413">
        <v>115.31</v>
      </c>
      <c r="G6688" s="414">
        <f t="shared" si="208"/>
        <v>663.01274824386439</v>
      </c>
      <c r="H6688" s="415">
        <f t="shared" si="209"/>
        <v>3.3150637412193218</v>
      </c>
    </row>
    <row r="6689" spans="1:8" ht="15" hidden="1" thickBot="1">
      <c r="A6689" s="409">
        <v>202204</v>
      </c>
      <c r="B6689" s="231" t="s">
        <v>558</v>
      </c>
      <c r="C6689" s="232" t="s">
        <v>480</v>
      </c>
      <c r="D6689" s="233" t="s">
        <v>339</v>
      </c>
      <c r="E6689" s="234">
        <v>382</v>
      </c>
      <c r="F6689" s="413">
        <v>115.31</v>
      </c>
      <c r="G6689" s="414">
        <f t="shared" si="208"/>
        <v>3.312808949787529</v>
      </c>
      <c r="H6689" s="415">
        <f t="shared" si="209"/>
        <v>3.312808949787529</v>
      </c>
    </row>
    <row r="6690" spans="1:8" ht="15" hidden="1" thickBot="1">
      <c r="A6690" s="409">
        <v>202204</v>
      </c>
      <c r="B6690" s="231" t="s">
        <v>559</v>
      </c>
      <c r="C6690" s="232" t="s">
        <v>480</v>
      </c>
      <c r="D6690" s="233" t="s">
        <v>337</v>
      </c>
      <c r="E6690" s="234">
        <v>42001</v>
      </c>
      <c r="F6690" s="413">
        <v>115.31</v>
      </c>
      <c r="G6690" s="414">
        <f t="shared" si="208"/>
        <v>364.24421125661263</v>
      </c>
      <c r="H6690" s="415">
        <f t="shared" si="209"/>
        <v>1.8212210562830631</v>
      </c>
    </row>
    <row r="6691" spans="1:8" ht="15" hidden="1" thickBot="1">
      <c r="A6691" s="409">
        <v>202204</v>
      </c>
      <c r="B6691" s="231" t="s">
        <v>560</v>
      </c>
      <c r="C6691" s="232" t="s">
        <v>480</v>
      </c>
      <c r="D6691" s="233" t="s">
        <v>339</v>
      </c>
      <c r="E6691" s="234">
        <v>210</v>
      </c>
      <c r="F6691" s="413">
        <v>115.31</v>
      </c>
      <c r="G6691" s="414">
        <f t="shared" si="208"/>
        <v>1.8211776949093748</v>
      </c>
      <c r="H6691" s="415">
        <f t="shared" si="209"/>
        <v>1.8211776949093748</v>
      </c>
    </row>
    <row r="6692" spans="1:8" ht="15" hidden="1" thickBot="1">
      <c r="A6692" s="409">
        <v>202204</v>
      </c>
      <c r="B6692" s="231" t="s">
        <v>561</v>
      </c>
      <c r="C6692" s="232" t="s">
        <v>480</v>
      </c>
      <c r="D6692" s="233" t="s">
        <v>337</v>
      </c>
      <c r="E6692" s="234">
        <v>42001</v>
      </c>
      <c r="F6692" s="413">
        <v>115.31</v>
      </c>
      <c r="G6692" s="414">
        <f t="shared" si="208"/>
        <v>364.24421125661263</v>
      </c>
      <c r="H6692" s="415">
        <f t="shared" si="209"/>
        <v>1.8212210562830631</v>
      </c>
    </row>
    <row r="6693" spans="1:8" ht="15" hidden="1" thickBot="1">
      <c r="A6693" s="409">
        <v>202204</v>
      </c>
      <c r="B6693" s="231" t="s">
        <v>562</v>
      </c>
      <c r="C6693" s="232" t="s">
        <v>480</v>
      </c>
      <c r="D6693" s="233" t="s">
        <v>339</v>
      </c>
      <c r="E6693" s="234">
        <v>210</v>
      </c>
      <c r="F6693" s="413">
        <v>115.31</v>
      </c>
      <c r="G6693" s="414">
        <f t="shared" si="208"/>
        <v>1.8211776949093748</v>
      </c>
      <c r="H6693" s="415">
        <f t="shared" si="209"/>
        <v>1.8211776949093748</v>
      </c>
    </row>
    <row r="6694" spans="1:8" ht="15" hidden="1" thickBot="1">
      <c r="A6694" s="409">
        <v>202204</v>
      </c>
      <c r="B6694" s="231" t="s">
        <v>563</v>
      </c>
      <c r="C6694" s="232" t="s">
        <v>480</v>
      </c>
      <c r="D6694" s="233" t="s">
        <v>337</v>
      </c>
      <c r="E6694" s="234">
        <v>42001</v>
      </c>
      <c r="F6694" s="413">
        <v>115.31</v>
      </c>
      <c r="G6694" s="414">
        <f t="shared" si="208"/>
        <v>364.24421125661263</v>
      </c>
      <c r="H6694" s="415">
        <f t="shared" si="209"/>
        <v>1.8212210562830631</v>
      </c>
    </row>
    <row r="6695" spans="1:8" ht="15" hidden="1" thickBot="1">
      <c r="A6695" s="409">
        <v>202204</v>
      </c>
      <c r="B6695" s="231" t="s">
        <v>564</v>
      </c>
      <c r="C6695" s="232" t="s">
        <v>480</v>
      </c>
      <c r="D6695" s="233" t="s">
        <v>337</v>
      </c>
      <c r="E6695" s="234">
        <v>42001</v>
      </c>
      <c r="F6695" s="413">
        <v>115.31</v>
      </c>
      <c r="G6695" s="414">
        <f t="shared" si="208"/>
        <v>364.24421125661263</v>
      </c>
      <c r="H6695" s="415">
        <f t="shared" si="209"/>
        <v>1.8212210562830631</v>
      </c>
    </row>
    <row r="6696" spans="1:8" ht="15" hidden="1" thickBot="1">
      <c r="A6696" s="409">
        <v>202204</v>
      </c>
      <c r="B6696" s="231" t="s">
        <v>565</v>
      </c>
      <c r="C6696" s="232" t="s">
        <v>480</v>
      </c>
      <c r="D6696" s="233" t="s">
        <v>339</v>
      </c>
      <c r="E6696" s="234">
        <v>210</v>
      </c>
      <c r="F6696" s="413">
        <v>115.31</v>
      </c>
      <c r="G6696" s="414">
        <f t="shared" si="208"/>
        <v>1.8211776949093748</v>
      </c>
      <c r="H6696" s="415">
        <f t="shared" si="209"/>
        <v>1.8211776949093748</v>
      </c>
    </row>
    <row r="6697" spans="1:8" ht="15" hidden="1" thickBot="1">
      <c r="A6697" s="409">
        <v>202204</v>
      </c>
      <c r="B6697" s="231" t="s">
        <v>566</v>
      </c>
      <c r="C6697" s="232" t="s">
        <v>480</v>
      </c>
      <c r="D6697" s="233" t="s">
        <v>337</v>
      </c>
      <c r="E6697" s="234">
        <v>56834</v>
      </c>
      <c r="F6697" s="413">
        <v>115.31</v>
      </c>
      <c r="G6697" s="414">
        <f t="shared" si="208"/>
        <v>492.88006244037808</v>
      </c>
      <c r="H6697" s="415">
        <f t="shared" si="209"/>
        <v>2.4644003122018905</v>
      </c>
    </row>
    <row r="6698" spans="1:8" ht="15" hidden="1" thickBot="1">
      <c r="A6698" s="409">
        <v>202204</v>
      </c>
      <c r="B6698" s="231" t="s">
        <v>567</v>
      </c>
      <c r="C6698" s="232" t="s">
        <v>480</v>
      </c>
      <c r="D6698" s="233" t="s">
        <v>339</v>
      </c>
      <c r="E6698" s="234">
        <v>284</v>
      </c>
      <c r="F6698" s="413">
        <v>115.31</v>
      </c>
      <c r="G6698" s="414">
        <f t="shared" si="208"/>
        <v>2.4629260254964875</v>
      </c>
      <c r="H6698" s="415">
        <f t="shared" si="209"/>
        <v>2.4629260254964875</v>
      </c>
    </row>
    <row r="6699" spans="1:8" ht="15" hidden="1" thickBot="1">
      <c r="A6699" s="409">
        <v>202204</v>
      </c>
      <c r="B6699" s="231" t="s">
        <v>568</v>
      </c>
      <c r="C6699" s="232" t="s">
        <v>480</v>
      </c>
      <c r="D6699" s="233" t="s">
        <v>337</v>
      </c>
      <c r="E6699" s="234">
        <v>42001</v>
      </c>
      <c r="F6699" s="413">
        <v>115.31</v>
      </c>
      <c r="G6699" s="414">
        <f t="shared" si="208"/>
        <v>364.24421125661263</v>
      </c>
      <c r="H6699" s="415">
        <f t="shared" si="209"/>
        <v>1.8212210562830631</v>
      </c>
    </row>
    <row r="6700" spans="1:8" ht="15" hidden="1" thickBot="1">
      <c r="A6700" s="409">
        <v>202204</v>
      </c>
      <c r="B6700" s="231" t="s">
        <v>569</v>
      </c>
      <c r="C6700" s="232" t="s">
        <v>480</v>
      </c>
      <c r="D6700" s="233" t="s">
        <v>339</v>
      </c>
      <c r="E6700" s="234">
        <v>210</v>
      </c>
      <c r="F6700" s="413">
        <v>115.31</v>
      </c>
      <c r="G6700" s="414">
        <f t="shared" si="208"/>
        <v>1.8211776949093748</v>
      </c>
      <c r="H6700" s="415">
        <f t="shared" si="209"/>
        <v>1.8211776949093748</v>
      </c>
    </row>
    <row r="6701" spans="1:8" ht="15" hidden="1" thickBot="1">
      <c r="A6701" s="409">
        <v>202204</v>
      </c>
      <c r="B6701" s="231" t="s">
        <v>570</v>
      </c>
      <c r="C6701" s="232" t="s">
        <v>480</v>
      </c>
      <c r="D6701" s="233" t="s">
        <v>337</v>
      </c>
      <c r="E6701" s="234">
        <v>101118</v>
      </c>
      <c r="F6701" s="413">
        <v>115.31</v>
      </c>
      <c r="G6701" s="414">
        <f t="shared" si="208"/>
        <v>876.92307692307691</v>
      </c>
      <c r="H6701" s="415">
        <f t="shared" si="209"/>
        <v>4.3846153846153841</v>
      </c>
    </row>
    <row r="6702" spans="1:8" ht="15" hidden="1" thickBot="1">
      <c r="A6702" s="409">
        <v>202204</v>
      </c>
      <c r="B6702" s="231" t="s">
        <v>571</v>
      </c>
      <c r="C6702" s="232" t="s">
        <v>480</v>
      </c>
      <c r="D6702" s="233" t="s">
        <v>339</v>
      </c>
      <c r="E6702" s="234">
        <v>506</v>
      </c>
      <c r="F6702" s="413">
        <v>115.31</v>
      </c>
      <c r="G6702" s="414">
        <f t="shared" si="208"/>
        <v>4.388171017257827</v>
      </c>
      <c r="H6702" s="415">
        <f t="shared" si="209"/>
        <v>4.388171017257827</v>
      </c>
    </row>
    <row r="6703" spans="1:8" ht="15" hidden="1" thickBot="1">
      <c r="A6703" s="409">
        <v>202204</v>
      </c>
      <c r="B6703" s="231" t="s">
        <v>572</v>
      </c>
      <c r="C6703" s="232" t="s">
        <v>573</v>
      </c>
      <c r="D6703" s="233" t="s">
        <v>337</v>
      </c>
      <c r="E6703" s="234">
        <v>97554</v>
      </c>
      <c r="F6703" s="413">
        <v>115.31</v>
      </c>
      <c r="G6703" s="414">
        <f t="shared" si="208"/>
        <v>846.01508975804347</v>
      </c>
      <c r="H6703" s="415">
        <f t="shared" si="209"/>
        <v>4.2300754487902177</v>
      </c>
    </row>
    <row r="6704" spans="1:8" ht="15" hidden="1" thickBot="1">
      <c r="A6704" s="409">
        <v>202204</v>
      </c>
      <c r="B6704" s="231" t="s">
        <v>574</v>
      </c>
      <c r="C6704" s="232" t="s">
        <v>480</v>
      </c>
      <c r="D6704" s="233" t="s">
        <v>337</v>
      </c>
      <c r="E6704" s="234">
        <v>21426</v>
      </c>
      <c r="F6704" s="413">
        <v>115.31</v>
      </c>
      <c r="G6704" s="414">
        <f t="shared" si="208"/>
        <v>185.8121585291822</v>
      </c>
      <c r="H6704" s="415">
        <f t="shared" si="209"/>
        <v>0.92906079264591102</v>
      </c>
    </row>
    <row r="6705" spans="1:8" ht="15" hidden="1" thickBot="1">
      <c r="A6705" s="409">
        <v>202204</v>
      </c>
      <c r="B6705" s="231" t="s">
        <v>575</v>
      </c>
      <c r="C6705" s="232" t="s">
        <v>480</v>
      </c>
      <c r="D6705" s="233" t="s">
        <v>337</v>
      </c>
      <c r="E6705" s="234">
        <v>0.01</v>
      </c>
      <c r="F6705" s="413">
        <v>115.31</v>
      </c>
      <c r="G6705" s="414">
        <f t="shared" si="208"/>
        <v>8.6722747376636897E-5</v>
      </c>
      <c r="H6705" s="415">
        <f t="shared" si="209"/>
        <v>4.336137368831845E-7</v>
      </c>
    </row>
    <row r="6706" spans="1:8" ht="15" hidden="1" thickBot="1">
      <c r="A6706" s="409">
        <v>202204</v>
      </c>
      <c r="B6706" s="231" t="s">
        <v>576</v>
      </c>
      <c r="C6706" s="232" t="s">
        <v>480</v>
      </c>
      <c r="D6706" s="233" t="s">
        <v>339</v>
      </c>
      <c r="E6706" s="234">
        <v>0.01</v>
      </c>
      <c r="F6706" s="413">
        <v>115.31</v>
      </c>
      <c r="G6706" s="414">
        <f t="shared" si="208"/>
        <v>8.6722747376636897E-5</v>
      </c>
      <c r="H6706" s="415">
        <f t="shared" si="209"/>
        <v>8.6722747376636897E-5</v>
      </c>
    </row>
    <row r="6707" spans="1:8" ht="15" hidden="1" thickBot="1">
      <c r="A6707" s="409">
        <v>202204</v>
      </c>
      <c r="B6707" s="231" t="s">
        <v>577</v>
      </c>
      <c r="C6707" s="232" t="s">
        <v>480</v>
      </c>
      <c r="D6707" s="233" t="s">
        <v>337</v>
      </c>
      <c r="E6707" s="234">
        <v>89270</v>
      </c>
      <c r="F6707" s="413">
        <v>115.31</v>
      </c>
      <c r="G6707" s="414">
        <f t="shared" si="208"/>
        <v>774.17396583123752</v>
      </c>
      <c r="H6707" s="415">
        <f t="shared" si="209"/>
        <v>3.8708698291561876</v>
      </c>
    </row>
    <row r="6708" spans="1:8" ht="15" hidden="1" thickBot="1">
      <c r="A6708" s="409">
        <v>202204</v>
      </c>
      <c r="B6708" s="231" t="s">
        <v>578</v>
      </c>
      <c r="C6708" s="232" t="s">
        <v>480</v>
      </c>
      <c r="D6708" s="233" t="s">
        <v>339</v>
      </c>
      <c r="E6708" s="234">
        <v>446</v>
      </c>
      <c r="F6708" s="413">
        <v>115.31</v>
      </c>
      <c r="G6708" s="414">
        <f t="shared" si="208"/>
        <v>3.8678345329980055</v>
      </c>
      <c r="H6708" s="415">
        <f t="shared" si="209"/>
        <v>3.8678345329980055</v>
      </c>
    </row>
    <row r="6709" spans="1:8" ht="15" hidden="1" thickBot="1">
      <c r="A6709" s="409">
        <v>202204</v>
      </c>
      <c r="B6709" s="231" t="s">
        <v>579</v>
      </c>
      <c r="C6709" s="232" t="s">
        <v>480</v>
      </c>
      <c r="D6709" s="233" t="s">
        <v>337</v>
      </c>
      <c r="E6709" s="234">
        <v>89270</v>
      </c>
      <c r="F6709" s="413">
        <v>115.31</v>
      </c>
      <c r="G6709" s="414">
        <f t="shared" si="208"/>
        <v>774.17396583123752</v>
      </c>
      <c r="H6709" s="415">
        <f t="shared" si="209"/>
        <v>3.8708698291561876</v>
      </c>
    </row>
    <row r="6710" spans="1:8" ht="15" hidden="1" thickBot="1">
      <c r="A6710" s="409">
        <v>202204</v>
      </c>
      <c r="B6710" s="231" t="s">
        <v>580</v>
      </c>
      <c r="C6710" s="232" t="s">
        <v>480</v>
      </c>
      <c r="D6710" s="233" t="s">
        <v>339</v>
      </c>
      <c r="E6710" s="234">
        <v>446</v>
      </c>
      <c r="F6710" s="413">
        <v>115.31</v>
      </c>
      <c r="G6710" s="414">
        <f t="shared" si="208"/>
        <v>3.8678345329980055</v>
      </c>
      <c r="H6710" s="415">
        <f t="shared" si="209"/>
        <v>3.8678345329980055</v>
      </c>
    </row>
    <row r="6711" spans="1:8" ht="15" hidden="1" thickBot="1">
      <c r="A6711" s="409">
        <v>202204</v>
      </c>
      <c r="B6711" s="231" t="s">
        <v>581</v>
      </c>
      <c r="C6711" s="232" t="s">
        <v>480</v>
      </c>
      <c r="D6711" s="233" t="s">
        <v>337</v>
      </c>
      <c r="E6711" s="234">
        <v>80183</v>
      </c>
      <c r="F6711" s="413">
        <v>115.31</v>
      </c>
      <c r="G6711" s="414">
        <f t="shared" si="208"/>
        <v>695.36900529008756</v>
      </c>
      <c r="H6711" s="415">
        <f t="shared" si="209"/>
        <v>3.4768450264504378</v>
      </c>
    </row>
    <row r="6712" spans="1:8" ht="15" hidden="1" thickBot="1">
      <c r="A6712" s="409">
        <v>202204</v>
      </c>
      <c r="B6712" s="231" t="s">
        <v>582</v>
      </c>
      <c r="C6712" s="232" t="s">
        <v>480</v>
      </c>
      <c r="D6712" s="233" t="s">
        <v>339</v>
      </c>
      <c r="E6712" s="234">
        <v>401</v>
      </c>
      <c r="F6712" s="413">
        <v>115.31</v>
      </c>
      <c r="G6712" s="414">
        <f t="shared" si="208"/>
        <v>3.4775821698031395</v>
      </c>
      <c r="H6712" s="415">
        <f t="shared" si="209"/>
        <v>3.4775821698031395</v>
      </c>
    </row>
    <row r="6713" spans="1:8" ht="15" hidden="1" thickBot="1">
      <c r="A6713" s="409">
        <v>202204</v>
      </c>
      <c r="B6713" s="231" t="s">
        <v>583</v>
      </c>
      <c r="C6713" s="232" t="s">
        <v>480</v>
      </c>
      <c r="D6713" s="233" t="s">
        <v>337</v>
      </c>
      <c r="E6713" s="234">
        <v>80183</v>
      </c>
      <c r="F6713" s="413">
        <v>115.31</v>
      </c>
      <c r="G6713" s="414">
        <f t="shared" si="208"/>
        <v>695.36900529008756</v>
      </c>
      <c r="H6713" s="415">
        <f t="shared" si="209"/>
        <v>3.4768450264504378</v>
      </c>
    </row>
    <row r="6714" spans="1:8" ht="15" hidden="1" thickBot="1">
      <c r="A6714" s="409">
        <v>202204</v>
      </c>
      <c r="B6714" s="231" t="s">
        <v>584</v>
      </c>
      <c r="C6714" s="232" t="s">
        <v>480</v>
      </c>
      <c r="D6714" s="233" t="s">
        <v>337</v>
      </c>
      <c r="E6714" s="234">
        <v>21426</v>
      </c>
      <c r="F6714" s="413">
        <v>115.31</v>
      </c>
      <c r="G6714" s="414">
        <f t="shared" si="208"/>
        <v>185.8121585291822</v>
      </c>
      <c r="H6714" s="415">
        <f t="shared" si="209"/>
        <v>0.92906079264591102</v>
      </c>
    </row>
    <row r="6715" spans="1:8" ht="15" hidden="1" thickBot="1">
      <c r="A6715" s="409">
        <v>202204</v>
      </c>
      <c r="B6715" s="231" t="s">
        <v>585</v>
      </c>
      <c r="C6715" s="232" t="s">
        <v>480</v>
      </c>
      <c r="D6715" s="233" t="s">
        <v>339</v>
      </c>
      <c r="E6715" s="234">
        <v>107</v>
      </c>
      <c r="F6715" s="413">
        <v>115.31</v>
      </c>
      <c r="G6715" s="414">
        <f t="shared" si="208"/>
        <v>0.92793339693001475</v>
      </c>
      <c r="H6715" s="415">
        <f t="shared" si="209"/>
        <v>0.92793339693001475</v>
      </c>
    </row>
    <row r="6716" spans="1:8" ht="15" hidden="1" thickBot="1">
      <c r="A6716" s="409">
        <v>202204</v>
      </c>
      <c r="B6716" s="231" t="s">
        <v>586</v>
      </c>
      <c r="C6716" s="232" t="s">
        <v>480</v>
      </c>
      <c r="D6716" s="233" t="s">
        <v>337</v>
      </c>
      <c r="E6716" s="234">
        <v>80183</v>
      </c>
      <c r="F6716" s="413">
        <v>115.31</v>
      </c>
      <c r="G6716" s="414">
        <f t="shared" si="208"/>
        <v>695.36900529008756</v>
      </c>
      <c r="H6716" s="415">
        <f t="shared" si="209"/>
        <v>3.4768450264504378</v>
      </c>
    </row>
    <row r="6717" spans="1:8" ht="15" hidden="1" thickBot="1">
      <c r="A6717" s="409">
        <v>202204</v>
      </c>
      <c r="B6717" s="231" t="s">
        <v>587</v>
      </c>
      <c r="C6717" s="232" t="s">
        <v>480</v>
      </c>
      <c r="D6717" s="233" t="s">
        <v>339</v>
      </c>
      <c r="E6717" s="234">
        <v>401</v>
      </c>
      <c r="F6717" s="413">
        <v>115.31</v>
      </c>
      <c r="G6717" s="414">
        <f t="shared" si="208"/>
        <v>3.4775821698031395</v>
      </c>
      <c r="H6717" s="415">
        <f t="shared" si="209"/>
        <v>3.4775821698031395</v>
      </c>
    </row>
    <row r="6718" spans="1:8" ht="15" hidden="1" thickBot="1">
      <c r="A6718" s="409">
        <v>202204</v>
      </c>
      <c r="B6718" s="231" t="s">
        <v>588</v>
      </c>
      <c r="C6718" s="232" t="s">
        <v>480</v>
      </c>
      <c r="D6718" s="233" t="s">
        <v>337</v>
      </c>
      <c r="E6718" s="234">
        <v>80183</v>
      </c>
      <c r="F6718" s="413">
        <v>115.31</v>
      </c>
      <c r="G6718" s="414">
        <f t="shared" si="208"/>
        <v>695.36900529008756</v>
      </c>
      <c r="H6718" s="415">
        <f t="shared" si="209"/>
        <v>3.4768450264504378</v>
      </c>
    </row>
    <row r="6719" spans="1:8" ht="15" hidden="1" thickBot="1">
      <c r="A6719" s="409">
        <v>202204</v>
      </c>
      <c r="B6719" s="231" t="s">
        <v>589</v>
      </c>
      <c r="C6719" s="232" t="s">
        <v>480</v>
      </c>
      <c r="D6719" s="233" t="s">
        <v>339</v>
      </c>
      <c r="E6719" s="234">
        <v>401</v>
      </c>
      <c r="F6719" s="413">
        <v>115.31</v>
      </c>
      <c r="G6719" s="414">
        <f t="shared" si="208"/>
        <v>3.4775821698031395</v>
      </c>
      <c r="H6719" s="415">
        <f t="shared" si="209"/>
        <v>3.4775821698031395</v>
      </c>
    </row>
    <row r="6720" spans="1:8" ht="15" hidden="1" thickBot="1">
      <c r="A6720" s="409">
        <v>202204</v>
      </c>
      <c r="B6720" s="231" t="s">
        <v>590</v>
      </c>
      <c r="C6720" s="232" t="s">
        <v>480</v>
      </c>
      <c r="D6720" s="233" t="s">
        <v>337</v>
      </c>
      <c r="E6720" s="234">
        <v>54108</v>
      </c>
      <c r="F6720" s="413">
        <v>115.31</v>
      </c>
      <c r="G6720" s="414">
        <f t="shared" si="208"/>
        <v>469.23944150550687</v>
      </c>
      <c r="H6720" s="415">
        <f t="shared" si="209"/>
        <v>2.3461972075275344</v>
      </c>
    </row>
    <row r="6721" spans="1:8" ht="15" hidden="1" thickBot="1">
      <c r="A6721" s="409">
        <v>202204</v>
      </c>
      <c r="B6721" s="231" t="s">
        <v>591</v>
      </c>
      <c r="C6721" s="232" t="s">
        <v>480</v>
      </c>
      <c r="D6721" s="233" t="s">
        <v>337</v>
      </c>
      <c r="E6721" s="234">
        <v>80183</v>
      </c>
      <c r="F6721" s="413">
        <v>115.31</v>
      </c>
      <c r="G6721" s="414">
        <f t="shared" si="208"/>
        <v>695.36900529008756</v>
      </c>
      <c r="H6721" s="415">
        <f t="shared" si="209"/>
        <v>3.4768450264504378</v>
      </c>
    </row>
    <row r="6722" spans="1:8" ht="15" hidden="1" thickBot="1">
      <c r="A6722" s="409">
        <v>202204</v>
      </c>
      <c r="B6722" s="231" t="s">
        <v>592</v>
      </c>
      <c r="C6722" s="232" t="s">
        <v>480</v>
      </c>
      <c r="D6722" s="233" t="s">
        <v>339</v>
      </c>
      <c r="E6722" s="234">
        <v>401</v>
      </c>
      <c r="F6722" s="413">
        <v>115.31</v>
      </c>
      <c r="G6722" s="414">
        <f t="shared" ref="G6722:G6785" si="210">+E6722/F6722</f>
        <v>3.4775821698031395</v>
      </c>
      <c r="H6722" s="415">
        <f t="shared" ref="H6722:H6785" si="211">IF(D6722="TB",G6722/200,IF(D6722="LT",G6722,"VER"))</f>
        <v>3.4775821698031395</v>
      </c>
    </row>
    <row r="6723" spans="1:8" ht="15" hidden="1" thickBot="1">
      <c r="A6723" s="409">
        <v>202204</v>
      </c>
      <c r="B6723" s="231" t="s">
        <v>593</v>
      </c>
      <c r="C6723" s="232" t="s">
        <v>480</v>
      </c>
      <c r="D6723" s="233" t="s">
        <v>337</v>
      </c>
      <c r="E6723" s="234">
        <v>58646</v>
      </c>
      <c r="F6723" s="413">
        <v>115.31</v>
      </c>
      <c r="G6723" s="414">
        <f t="shared" si="210"/>
        <v>508.59422426502471</v>
      </c>
      <c r="H6723" s="415">
        <f t="shared" si="211"/>
        <v>2.5429711213251234</v>
      </c>
    </row>
    <row r="6724" spans="1:8" ht="15" hidden="1" thickBot="1">
      <c r="A6724" s="409">
        <v>202204</v>
      </c>
      <c r="B6724" s="231" t="s">
        <v>594</v>
      </c>
      <c r="C6724" s="232" t="s">
        <v>480</v>
      </c>
      <c r="D6724" s="233" t="s">
        <v>337</v>
      </c>
      <c r="E6724" s="234">
        <v>59988</v>
      </c>
      <c r="F6724" s="413">
        <v>115.31</v>
      </c>
      <c r="G6724" s="414">
        <f t="shared" si="210"/>
        <v>520.23241696296941</v>
      </c>
      <c r="H6724" s="415">
        <f t="shared" si="211"/>
        <v>2.6011620848148471</v>
      </c>
    </row>
    <row r="6725" spans="1:8" ht="15" hidden="1" thickBot="1">
      <c r="A6725" s="409">
        <v>202204</v>
      </c>
      <c r="B6725" s="231" t="s">
        <v>595</v>
      </c>
      <c r="C6725" s="232" t="s">
        <v>480</v>
      </c>
      <c r="D6725" s="233" t="s">
        <v>339</v>
      </c>
      <c r="E6725" s="234">
        <v>300</v>
      </c>
      <c r="F6725" s="413">
        <v>115.31</v>
      </c>
      <c r="G6725" s="414">
        <f t="shared" si="210"/>
        <v>2.6016824212991065</v>
      </c>
      <c r="H6725" s="415">
        <f t="shared" si="211"/>
        <v>2.6016824212991065</v>
      </c>
    </row>
    <row r="6726" spans="1:8" ht="15" hidden="1" thickBot="1">
      <c r="A6726" s="409">
        <v>202204</v>
      </c>
      <c r="B6726" s="231" t="s">
        <v>596</v>
      </c>
      <c r="C6726" s="232" t="s">
        <v>480</v>
      </c>
      <c r="D6726" s="233" t="s">
        <v>337</v>
      </c>
      <c r="E6726" s="234">
        <v>58646</v>
      </c>
      <c r="F6726" s="413">
        <v>115.31</v>
      </c>
      <c r="G6726" s="414">
        <f t="shared" si="210"/>
        <v>508.59422426502471</v>
      </c>
      <c r="H6726" s="415">
        <f t="shared" si="211"/>
        <v>2.5429711213251234</v>
      </c>
    </row>
    <row r="6727" spans="1:8" ht="15" hidden="1" thickBot="1">
      <c r="A6727" s="409">
        <v>202204</v>
      </c>
      <c r="B6727" s="231" t="s">
        <v>597</v>
      </c>
      <c r="C6727" s="232" t="s">
        <v>480</v>
      </c>
      <c r="D6727" s="233" t="s">
        <v>339</v>
      </c>
      <c r="E6727" s="234">
        <v>293</v>
      </c>
      <c r="F6727" s="413">
        <v>115.31</v>
      </c>
      <c r="G6727" s="414">
        <f t="shared" si="210"/>
        <v>2.540976498135461</v>
      </c>
      <c r="H6727" s="415">
        <f t="shared" si="211"/>
        <v>2.540976498135461</v>
      </c>
    </row>
    <row r="6728" spans="1:8" ht="15" hidden="1" thickBot="1">
      <c r="A6728" s="409">
        <v>202204</v>
      </c>
      <c r="B6728" s="231" t="s">
        <v>598</v>
      </c>
      <c r="C6728" s="232" t="s">
        <v>480</v>
      </c>
      <c r="D6728" s="233" t="s">
        <v>337</v>
      </c>
      <c r="E6728" s="234">
        <v>58646</v>
      </c>
      <c r="F6728" s="413">
        <v>115.31</v>
      </c>
      <c r="G6728" s="414">
        <f t="shared" si="210"/>
        <v>508.59422426502471</v>
      </c>
      <c r="H6728" s="415">
        <f t="shared" si="211"/>
        <v>2.5429711213251234</v>
      </c>
    </row>
    <row r="6729" spans="1:8" ht="15" hidden="1" thickBot="1">
      <c r="A6729" s="409">
        <v>202204</v>
      </c>
      <c r="B6729" s="231" t="s">
        <v>599</v>
      </c>
      <c r="C6729" s="232" t="s">
        <v>480</v>
      </c>
      <c r="D6729" s="233" t="s">
        <v>337</v>
      </c>
      <c r="E6729" s="234">
        <v>58646</v>
      </c>
      <c r="F6729" s="413">
        <v>115.31</v>
      </c>
      <c r="G6729" s="414">
        <f t="shared" si="210"/>
        <v>508.59422426502471</v>
      </c>
      <c r="H6729" s="415">
        <f t="shared" si="211"/>
        <v>2.5429711213251234</v>
      </c>
    </row>
    <row r="6730" spans="1:8" ht="15" hidden="1" thickBot="1">
      <c r="A6730" s="409">
        <v>202204</v>
      </c>
      <c r="B6730" s="231" t="s">
        <v>600</v>
      </c>
      <c r="C6730" s="232" t="s">
        <v>480</v>
      </c>
      <c r="D6730" s="233" t="s">
        <v>337</v>
      </c>
      <c r="E6730" s="234">
        <v>80183</v>
      </c>
      <c r="F6730" s="413">
        <v>115.31</v>
      </c>
      <c r="G6730" s="414">
        <f t="shared" si="210"/>
        <v>695.36900529008756</v>
      </c>
      <c r="H6730" s="415">
        <f t="shared" si="211"/>
        <v>3.4768450264504378</v>
      </c>
    </row>
    <row r="6731" spans="1:8" ht="15" hidden="1" thickBot="1">
      <c r="A6731" s="409">
        <v>202204</v>
      </c>
      <c r="B6731" s="231" t="s">
        <v>601</v>
      </c>
      <c r="C6731" s="232" t="s">
        <v>480</v>
      </c>
      <c r="D6731" s="233" t="s">
        <v>339</v>
      </c>
      <c r="E6731" s="234">
        <v>401</v>
      </c>
      <c r="F6731" s="413">
        <v>115.31</v>
      </c>
      <c r="G6731" s="414">
        <f t="shared" si="210"/>
        <v>3.4775821698031395</v>
      </c>
      <c r="H6731" s="415">
        <f t="shared" si="211"/>
        <v>3.4775821698031395</v>
      </c>
    </row>
    <row r="6732" spans="1:8" ht="15" hidden="1" thickBot="1">
      <c r="A6732" s="409">
        <v>202204</v>
      </c>
      <c r="B6732" s="231" t="s">
        <v>602</v>
      </c>
      <c r="C6732" s="232" t="s">
        <v>480</v>
      </c>
      <c r="D6732" s="233" t="s">
        <v>337</v>
      </c>
      <c r="E6732" s="234">
        <v>48140</v>
      </c>
      <c r="F6732" s="413">
        <v>115.31</v>
      </c>
      <c r="G6732" s="414">
        <f t="shared" si="210"/>
        <v>417.48330587112997</v>
      </c>
      <c r="H6732" s="415">
        <f t="shared" si="211"/>
        <v>2.0874165293556497</v>
      </c>
    </row>
    <row r="6733" spans="1:8" ht="15" hidden="1" thickBot="1">
      <c r="A6733" s="409">
        <v>202204</v>
      </c>
      <c r="B6733" s="231" t="s">
        <v>603</v>
      </c>
      <c r="C6733" s="232" t="s">
        <v>480</v>
      </c>
      <c r="D6733" s="233" t="s">
        <v>337</v>
      </c>
      <c r="E6733" s="234">
        <v>73651</v>
      </c>
      <c r="F6733" s="413">
        <v>115.31</v>
      </c>
      <c r="G6733" s="414">
        <f t="shared" si="210"/>
        <v>638.72170670366836</v>
      </c>
      <c r="H6733" s="415">
        <f t="shared" si="211"/>
        <v>3.1936085335183417</v>
      </c>
    </row>
    <row r="6734" spans="1:8" ht="15" hidden="1" thickBot="1">
      <c r="A6734" s="409">
        <v>202204</v>
      </c>
      <c r="B6734" s="231" t="s">
        <v>604</v>
      </c>
      <c r="C6734" s="232" t="s">
        <v>480</v>
      </c>
      <c r="D6734" s="233" t="s">
        <v>339</v>
      </c>
      <c r="E6734" s="234">
        <v>368</v>
      </c>
      <c r="F6734" s="413">
        <v>115.31</v>
      </c>
      <c r="G6734" s="414">
        <f t="shared" si="210"/>
        <v>3.1913971034602375</v>
      </c>
      <c r="H6734" s="415">
        <f t="shared" si="211"/>
        <v>3.1913971034602375</v>
      </c>
    </row>
    <row r="6735" spans="1:8" ht="15" hidden="1" thickBot="1">
      <c r="A6735" s="409">
        <v>202204</v>
      </c>
      <c r="B6735" s="231" t="s">
        <v>605</v>
      </c>
      <c r="C6735" s="232" t="s">
        <v>480</v>
      </c>
      <c r="D6735" s="233" t="s">
        <v>337</v>
      </c>
      <c r="E6735" s="234">
        <v>51649</v>
      </c>
      <c r="F6735" s="413">
        <v>115.31</v>
      </c>
      <c r="G6735" s="414">
        <f t="shared" si="210"/>
        <v>447.91431792559189</v>
      </c>
      <c r="H6735" s="415">
        <f t="shared" si="211"/>
        <v>2.2395715896279595</v>
      </c>
    </row>
    <row r="6736" spans="1:8" ht="15" hidden="1" thickBot="1">
      <c r="A6736" s="409">
        <v>202204</v>
      </c>
      <c r="B6736" s="231" t="s">
        <v>606</v>
      </c>
      <c r="C6736" s="232" t="s">
        <v>480</v>
      </c>
      <c r="D6736" s="233" t="s">
        <v>337</v>
      </c>
      <c r="E6736" s="234">
        <v>72585</v>
      </c>
      <c r="F6736" s="413">
        <v>115.31</v>
      </c>
      <c r="G6736" s="414">
        <f t="shared" si="210"/>
        <v>629.47706183331888</v>
      </c>
      <c r="H6736" s="415">
        <f t="shared" si="211"/>
        <v>3.1473853091665944</v>
      </c>
    </row>
    <row r="6737" spans="1:8" ht="15" hidden="1" thickBot="1">
      <c r="A6737" s="409">
        <v>202204</v>
      </c>
      <c r="B6737" s="231" t="s">
        <v>607</v>
      </c>
      <c r="C6737" s="232" t="s">
        <v>480</v>
      </c>
      <c r="D6737" s="233" t="s">
        <v>339</v>
      </c>
      <c r="E6737" s="234">
        <v>363</v>
      </c>
      <c r="F6737" s="413">
        <v>115.31</v>
      </c>
      <c r="G6737" s="414">
        <f t="shared" si="210"/>
        <v>3.148035729771919</v>
      </c>
      <c r="H6737" s="415">
        <f t="shared" si="211"/>
        <v>3.148035729771919</v>
      </c>
    </row>
    <row r="6738" spans="1:8" ht="15" hidden="1" thickBot="1">
      <c r="A6738" s="409">
        <v>202204</v>
      </c>
      <c r="B6738" s="231" t="s">
        <v>608</v>
      </c>
      <c r="C6738" s="232" t="s">
        <v>480</v>
      </c>
      <c r="D6738" s="233" t="s">
        <v>337</v>
      </c>
      <c r="E6738" s="234">
        <v>34645</v>
      </c>
      <c r="F6738" s="413">
        <v>115.31</v>
      </c>
      <c r="G6738" s="414">
        <f t="shared" si="210"/>
        <v>300.45095828635851</v>
      </c>
      <c r="H6738" s="415">
        <f t="shared" si="211"/>
        <v>1.5022547914317925</v>
      </c>
    </row>
    <row r="6739" spans="1:8" ht="15" hidden="1" thickBot="1">
      <c r="A6739" s="409">
        <v>202204</v>
      </c>
      <c r="B6739" s="231" t="s">
        <v>609</v>
      </c>
      <c r="C6739" s="232" t="s">
        <v>480</v>
      </c>
      <c r="D6739" s="233" t="s">
        <v>337</v>
      </c>
      <c r="E6739" s="234">
        <v>34645</v>
      </c>
      <c r="F6739" s="413">
        <v>115.31</v>
      </c>
      <c r="G6739" s="414">
        <f t="shared" si="210"/>
        <v>300.45095828635851</v>
      </c>
      <c r="H6739" s="415">
        <f t="shared" si="211"/>
        <v>1.5022547914317925</v>
      </c>
    </row>
    <row r="6740" spans="1:8" ht="15" hidden="1" thickBot="1">
      <c r="A6740" s="409">
        <v>202204</v>
      </c>
      <c r="B6740" s="231" t="s">
        <v>610</v>
      </c>
      <c r="C6740" s="232" t="s">
        <v>480</v>
      </c>
      <c r="D6740" s="233" t="s">
        <v>337</v>
      </c>
      <c r="E6740" s="234">
        <v>34645</v>
      </c>
      <c r="F6740" s="413">
        <v>115.31</v>
      </c>
      <c r="G6740" s="414">
        <f t="shared" si="210"/>
        <v>300.45095828635851</v>
      </c>
      <c r="H6740" s="415">
        <f t="shared" si="211"/>
        <v>1.5022547914317925</v>
      </c>
    </row>
    <row r="6741" spans="1:8" ht="15" hidden="1" thickBot="1">
      <c r="A6741" s="409">
        <v>202204</v>
      </c>
      <c r="B6741" s="231" t="s">
        <v>611</v>
      </c>
      <c r="C6741" s="232" t="s">
        <v>3</v>
      </c>
      <c r="D6741" s="233" t="s">
        <v>350</v>
      </c>
      <c r="E6741" s="234">
        <v>30444.31</v>
      </c>
      <c r="F6741" s="413">
        <v>115.31</v>
      </c>
      <c r="G6741" s="414">
        <f t="shared" si="210"/>
        <v>264.02142051860204</v>
      </c>
      <c r="H6741" s="415" t="str">
        <f t="shared" si="211"/>
        <v>VER</v>
      </c>
    </row>
    <row r="6742" spans="1:8" ht="15" hidden="1" thickBot="1">
      <c r="A6742" s="409">
        <v>202204</v>
      </c>
      <c r="B6742" s="231" t="s">
        <v>612</v>
      </c>
      <c r="C6742" s="232" t="s">
        <v>480</v>
      </c>
      <c r="D6742" s="233" t="s">
        <v>339</v>
      </c>
      <c r="E6742" s="234">
        <v>173</v>
      </c>
      <c r="F6742" s="413">
        <v>115.31</v>
      </c>
      <c r="G6742" s="414">
        <f t="shared" si="210"/>
        <v>1.5003035296158183</v>
      </c>
      <c r="H6742" s="415">
        <f t="shared" si="211"/>
        <v>1.5003035296158183</v>
      </c>
    </row>
    <row r="6743" spans="1:8" ht="15" hidden="1" thickBot="1">
      <c r="A6743" s="409">
        <v>202204</v>
      </c>
      <c r="B6743" s="231" t="s">
        <v>613</v>
      </c>
      <c r="C6743" s="232" t="s">
        <v>480</v>
      </c>
      <c r="D6743" s="233" t="s">
        <v>337</v>
      </c>
      <c r="E6743" s="234">
        <v>34645</v>
      </c>
      <c r="F6743" s="413">
        <v>115.31</v>
      </c>
      <c r="G6743" s="414">
        <f t="shared" si="210"/>
        <v>300.45095828635851</v>
      </c>
      <c r="H6743" s="415">
        <f t="shared" si="211"/>
        <v>1.5022547914317925</v>
      </c>
    </row>
    <row r="6744" spans="1:8" ht="15" hidden="1" thickBot="1">
      <c r="A6744" s="409">
        <v>202204</v>
      </c>
      <c r="B6744" s="231" t="s">
        <v>614</v>
      </c>
      <c r="C6744" s="232" t="s">
        <v>480</v>
      </c>
      <c r="D6744" s="233" t="s">
        <v>337</v>
      </c>
      <c r="E6744" s="234">
        <v>34645</v>
      </c>
      <c r="F6744" s="413">
        <v>115.31</v>
      </c>
      <c r="G6744" s="414">
        <f t="shared" si="210"/>
        <v>300.45095828635851</v>
      </c>
      <c r="H6744" s="415">
        <f t="shared" si="211"/>
        <v>1.5022547914317925</v>
      </c>
    </row>
    <row r="6745" spans="1:8" ht="15" hidden="1" thickBot="1">
      <c r="A6745" s="409">
        <v>202204</v>
      </c>
      <c r="B6745" s="231" t="s">
        <v>615</v>
      </c>
      <c r="C6745" s="232" t="s">
        <v>480</v>
      </c>
      <c r="D6745" s="233" t="s">
        <v>339</v>
      </c>
      <c r="E6745" s="234">
        <v>23.34</v>
      </c>
      <c r="F6745" s="413">
        <v>115.31</v>
      </c>
      <c r="G6745" s="414">
        <f t="shared" si="210"/>
        <v>0.20241089237707049</v>
      </c>
      <c r="H6745" s="415">
        <f t="shared" si="211"/>
        <v>0.20241089237707049</v>
      </c>
    </row>
    <row r="6746" spans="1:8" ht="15" hidden="1" thickBot="1">
      <c r="A6746" s="409">
        <v>202204</v>
      </c>
      <c r="B6746" s="231" t="s">
        <v>616</v>
      </c>
      <c r="C6746" s="232" t="s">
        <v>480</v>
      </c>
      <c r="D6746" s="233" t="s">
        <v>337</v>
      </c>
      <c r="E6746" s="234">
        <v>33886</v>
      </c>
      <c r="F6746" s="413">
        <v>115.31</v>
      </c>
      <c r="G6746" s="414">
        <f t="shared" si="210"/>
        <v>293.86870176047177</v>
      </c>
      <c r="H6746" s="415">
        <f t="shared" si="211"/>
        <v>1.4693435088023588</v>
      </c>
    </row>
    <row r="6747" spans="1:8" ht="15" hidden="1" thickBot="1">
      <c r="A6747" s="409">
        <v>202204</v>
      </c>
      <c r="B6747" s="231" t="s">
        <v>617</v>
      </c>
      <c r="C6747" s="232" t="s">
        <v>480</v>
      </c>
      <c r="D6747" s="233" t="s">
        <v>337</v>
      </c>
      <c r="E6747" s="234">
        <v>45827</v>
      </c>
      <c r="F6747" s="413">
        <v>115.31</v>
      </c>
      <c r="G6747" s="414">
        <f t="shared" si="210"/>
        <v>397.42433440291387</v>
      </c>
      <c r="H6747" s="415">
        <f t="shared" si="211"/>
        <v>1.9871216720145695</v>
      </c>
    </row>
    <row r="6748" spans="1:8" ht="15" hidden="1" thickBot="1">
      <c r="A6748" s="409">
        <v>202204</v>
      </c>
      <c r="B6748" s="231" t="s">
        <v>618</v>
      </c>
      <c r="C6748" s="232" t="s">
        <v>480</v>
      </c>
      <c r="D6748" s="233" t="s">
        <v>337</v>
      </c>
      <c r="E6748" s="234">
        <v>59023</v>
      </c>
      <c r="F6748" s="413">
        <v>115.31</v>
      </c>
      <c r="G6748" s="414">
        <f t="shared" si="210"/>
        <v>511.8636718411239</v>
      </c>
      <c r="H6748" s="415">
        <f t="shared" si="211"/>
        <v>2.5593183592056197</v>
      </c>
    </row>
    <row r="6749" spans="1:8" ht="15" hidden="1" thickBot="1">
      <c r="A6749" s="409">
        <v>202204</v>
      </c>
      <c r="B6749" s="231" t="s">
        <v>619</v>
      </c>
      <c r="C6749" s="232" t="s">
        <v>480</v>
      </c>
      <c r="D6749" s="233" t="s">
        <v>337</v>
      </c>
      <c r="E6749" s="234">
        <v>34645</v>
      </c>
      <c r="F6749" s="413">
        <v>115.31</v>
      </c>
      <c r="G6749" s="414">
        <f t="shared" si="210"/>
        <v>300.45095828635851</v>
      </c>
      <c r="H6749" s="415">
        <f t="shared" si="211"/>
        <v>1.5022547914317925</v>
      </c>
    </row>
    <row r="6750" spans="1:8" ht="15" hidden="1" thickBot="1">
      <c r="A6750" s="409">
        <v>202204</v>
      </c>
      <c r="B6750" s="231" t="s">
        <v>620</v>
      </c>
      <c r="C6750" s="232" t="s">
        <v>480</v>
      </c>
      <c r="D6750" s="233" t="s">
        <v>339</v>
      </c>
      <c r="E6750" s="234">
        <v>173</v>
      </c>
      <c r="F6750" s="413">
        <v>115.31</v>
      </c>
      <c r="G6750" s="414">
        <f t="shared" si="210"/>
        <v>1.5003035296158183</v>
      </c>
      <c r="H6750" s="415">
        <f t="shared" si="211"/>
        <v>1.5003035296158183</v>
      </c>
    </row>
    <row r="6751" spans="1:8" ht="15" hidden="1" thickBot="1">
      <c r="A6751" s="409">
        <v>202204</v>
      </c>
      <c r="B6751" s="231" t="s">
        <v>621</v>
      </c>
      <c r="C6751" s="232" t="s">
        <v>480</v>
      </c>
      <c r="D6751" s="233" t="s">
        <v>337</v>
      </c>
      <c r="E6751" s="234">
        <v>59610</v>
      </c>
      <c r="F6751" s="413">
        <v>115.31</v>
      </c>
      <c r="G6751" s="414">
        <f t="shared" si="210"/>
        <v>516.95429711213251</v>
      </c>
      <c r="H6751" s="415">
        <f t="shared" si="211"/>
        <v>2.5847714855606627</v>
      </c>
    </row>
    <row r="6752" spans="1:8" ht="15" hidden="1" thickBot="1">
      <c r="A6752" s="409">
        <v>202204</v>
      </c>
      <c r="B6752" s="231" t="s">
        <v>622</v>
      </c>
      <c r="C6752" s="232" t="s">
        <v>480</v>
      </c>
      <c r="D6752" s="233" t="s">
        <v>339</v>
      </c>
      <c r="E6752" s="234">
        <v>298</v>
      </c>
      <c r="F6752" s="413">
        <v>115.31</v>
      </c>
      <c r="G6752" s="414">
        <f t="shared" si="210"/>
        <v>2.5843378718237795</v>
      </c>
      <c r="H6752" s="415">
        <f t="shared" si="211"/>
        <v>2.5843378718237795</v>
      </c>
    </row>
    <row r="6753" spans="1:8" ht="15" hidden="1" thickBot="1">
      <c r="A6753" s="409">
        <v>202204</v>
      </c>
      <c r="B6753" s="231" t="s">
        <v>623</v>
      </c>
      <c r="C6753" s="232" t="s">
        <v>480</v>
      </c>
      <c r="D6753" s="233" t="s">
        <v>624</v>
      </c>
      <c r="E6753" s="234">
        <v>56272</v>
      </c>
      <c r="F6753" s="413">
        <v>115.31</v>
      </c>
      <c r="G6753" s="414">
        <f t="shared" si="210"/>
        <v>488.00624403781109</v>
      </c>
      <c r="H6753" s="415" t="str">
        <f t="shared" si="211"/>
        <v>VER</v>
      </c>
    </row>
    <row r="6754" spans="1:8" ht="15" hidden="1" thickBot="1">
      <c r="A6754" s="409">
        <v>202204</v>
      </c>
      <c r="B6754" s="231" t="s">
        <v>625</v>
      </c>
      <c r="C6754" s="232" t="s">
        <v>480</v>
      </c>
      <c r="D6754" s="233" t="s">
        <v>337</v>
      </c>
      <c r="E6754" s="234">
        <v>54108</v>
      </c>
      <c r="F6754" s="413">
        <v>115.31</v>
      </c>
      <c r="G6754" s="414">
        <f t="shared" si="210"/>
        <v>469.23944150550687</v>
      </c>
      <c r="H6754" s="415">
        <f t="shared" si="211"/>
        <v>2.3461972075275344</v>
      </c>
    </row>
    <row r="6755" spans="1:8" ht="15" hidden="1" thickBot="1">
      <c r="A6755" s="409">
        <v>202204</v>
      </c>
      <c r="B6755" s="231" t="s">
        <v>626</v>
      </c>
      <c r="C6755" s="232" t="s">
        <v>480</v>
      </c>
      <c r="D6755" s="233" t="s">
        <v>339</v>
      </c>
      <c r="E6755" s="234">
        <v>271</v>
      </c>
      <c r="F6755" s="413">
        <v>115.31</v>
      </c>
      <c r="G6755" s="414">
        <f t="shared" si="210"/>
        <v>2.3501864539068595</v>
      </c>
      <c r="H6755" s="415">
        <f t="shared" si="211"/>
        <v>2.3501864539068595</v>
      </c>
    </row>
    <row r="6756" spans="1:8" ht="15" hidden="1" thickBot="1">
      <c r="A6756" s="409">
        <v>202204</v>
      </c>
      <c r="B6756" s="231" t="s">
        <v>627</v>
      </c>
      <c r="C6756" s="232" t="s">
        <v>480</v>
      </c>
      <c r="D6756" s="233" t="s">
        <v>337</v>
      </c>
      <c r="E6756" s="234">
        <v>54108</v>
      </c>
      <c r="F6756" s="413">
        <v>115.31</v>
      </c>
      <c r="G6756" s="414">
        <f t="shared" si="210"/>
        <v>469.23944150550687</v>
      </c>
      <c r="H6756" s="415">
        <f t="shared" si="211"/>
        <v>2.3461972075275344</v>
      </c>
    </row>
    <row r="6757" spans="1:8" ht="15" hidden="1" thickBot="1">
      <c r="A6757" s="409">
        <v>202204</v>
      </c>
      <c r="B6757" s="231" t="s">
        <v>628</v>
      </c>
      <c r="C6757" s="232" t="s">
        <v>480</v>
      </c>
      <c r="D6757" s="233" t="s">
        <v>339</v>
      </c>
      <c r="E6757" s="234">
        <v>271</v>
      </c>
      <c r="F6757" s="413">
        <v>115.31</v>
      </c>
      <c r="G6757" s="414">
        <f t="shared" si="210"/>
        <v>2.3501864539068595</v>
      </c>
      <c r="H6757" s="415">
        <f t="shared" si="211"/>
        <v>2.3501864539068595</v>
      </c>
    </row>
    <row r="6758" spans="1:8" ht="15" hidden="1" thickBot="1">
      <c r="A6758" s="409">
        <v>202204</v>
      </c>
      <c r="B6758" s="231" t="s">
        <v>629</v>
      </c>
      <c r="C6758" s="232" t="s">
        <v>480</v>
      </c>
      <c r="D6758" s="233" t="s">
        <v>337</v>
      </c>
      <c r="E6758" s="234">
        <v>79979</v>
      </c>
      <c r="F6758" s="413">
        <v>115.31</v>
      </c>
      <c r="G6758" s="414">
        <f t="shared" si="210"/>
        <v>693.59986124360421</v>
      </c>
      <c r="H6758" s="415">
        <f t="shared" si="211"/>
        <v>3.467999306218021</v>
      </c>
    </row>
    <row r="6759" spans="1:8" ht="15" hidden="1" thickBot="1">
      <c r="A6759" s="409">
        <v>202204</v>
      </c>
      <c r="B6759" s="231" t="s">
        <v>630</v>
      </c>
      <c r="C6759" s="232" t="s">
        <v>480</v>
      </c>
      <c r="D6759" s="233" t="s">
        <v>337</v>
      </c>
      <c r="E6759" s="234">
        <v>58026</v>
      </c>
      <c r="F6759" s="413">
        <v>115.31</v>
      </c>
      <c r="G6759" s="414">
        <f t="shared" si="210"/>
        <v>503.21741392767319</v>
      </c>
      <c r="H6759" s="415">
        <f t="shared" si="211"/>
        <v>2.5160870696383659</v>
      </c>
    </row>
    <row r="6760" spans="1:8" ht="15" hidden="1" thickBot="1">
      <c r="A6760" s="409">
        <v>202204</v>
      </c>
      <c r="B6760" s="231" t="s">
        <v>631</v>
      </c>
      <c r="C6760" s="232" t="s">
        <v>480</v>
      </c>
      <c r="D6760" s="233" t="s">
        <v>339</v>
      </c>
      <c r="E6760" s="234">
        <v>290</v>
      </c>
      <c r="F6760" s="413">
        <v>115.31</v>
      </c>
      <c r="G6760" s="414">
        <f t="shared" si="210"/>
        <v>2.51495967392247</v>
      </c>
      <c r="H6760" s="415">
        <f t="shared" si="211"/>
        <v>2.51495967392247</v>
      </c>
    </row>
    <row r="6761" spans="1:8" ht="15" hidden="1" thickBot="1">
      <c r="A6761" s="409">
        <v>202204</v>
      </c>
      <c r="B6761" s="231" t="s">
        <v>632</v>
      </c>
      <c r="C6761" s="232" t="s">
        <v>480</v>
      </c>
      <c r="D6761" s="233" t="s">
        <v>337</v>
      </c>
      <c r="E6761" s="234">
        <v>80183</v>
      </c>
      <c r="F6761" s="413">
        <v>115.31</v>
      </c>
      <c r="G6761" s="414">
        <f t="shared" si="210"/>
        <v>695.36900529008756</v>
      </c>
      <c r="H6761" s="415">
        <f t="shared" si="211"/>
        <v>3.4768450264504378</v>
      </c>
    </row>
    <row r="6762" spans="1:8" ht="15" hidden="1" thickBot="1">
      <c r="A6762" s="409">
        <v>202204</v>
      </c>
      <c r="B6762" s="231" t="s">
        <v>633</v>
      </c>
      <c r="C6762" s="232" t="s">
        <v>480</v>
      </c>
      <c r="D6762" s="233" t="s">
        <v>339</v>
      </c>
      <c r="E6762" s="234">
        <v>401</v>
      </c>
      <c r="F6762" s="413">
        <v>115.31</v>
      </c>
      <c r="G6762" s="414">
        <f t="shared" si="210"/>
        <v>3.4775821698031395</v>
      </c>
      <c r="H6762" s="415">
        <f t="shared" si="211"/>
        <v>3.4775821698031395</v>
      </c>
    </row>
    <row r="6763" spans="1:8" ht="15" hidden="1" thickBot="1">
      <c r="A6763" s="409">
        <v>202204</v>
      </c>
      <c r="B6763" s="231" t="s">
        <v>634</v>
      </c>
      <c r="C6763" s="232" t="s">
        <v>480</v>
      </c>
      <c r="D6763" s="233" t="s">
        <v>337</v>
      </c>
      <c r="E6763" s="234">
        <v>54108</v>
      </c>
      <c r="F6763" s="413">
        <v>115.31</v>
      </c>
      <c r="G6763" s="414">
        <f t="shared" si="210"/>
        <v>469.23944150550687</v>
      </c>
      <c r="H6763" s="415">
        <f t="shared" si="211"/>
        <v>2.3461972075275344</v>
      </c>
    </row>
    <row r="6764" spans="1:8" ht="15" hidden="1" thickBot="1">
      <c r="A6764" s="409">
        <v>202204</v>
      </c>
      <c r="B6764" s="231" t="s">
        <v>635</v>
      </c>
      <c r="C6764" s="232" t="s">
        <v>480</v>
      </c>
      <c r="D6764" s="233" t="s">
        <v>339</v>
      </c>
      <c r="E6764" s="234">
        <v>271</v>
      </c>
      <c r="F6764" s="413">
        <v>115.31</v>
      </c>
      <c r="G6764" s="414">
        <f t="shared" si="210"/>
        <v>2.3501864539068595</v>
      </c>
      <c r="H6764" s="415">
        <f t="shared" si="211"/>
        <v>2.3501864539068595</v>
      </c>
    </row>
    <row r="6765" spans="1:8" ht="15" hidden="1" thickBot="1">
      <c r="A6765" s="409">
        <v>202204</v>
      </c>
      <c r="B6765" s="231" t="s">
        <v>636</v>
      </c>
      <c r="C6765" s="232" t="s">
        <v>480</v>
      </c>
      <c r="D6765" s="233" t="s">
        <v>337</v>
      </c>
      <c r="E6765" s="234">
        <v>54108</v>
      </c>
      <c r="F6765" s="413">
        <v>115.31</v>
      </c>
      <c r="G6765" s="414">
        <f t="shared" si="210"/>
        <v>469.23944150550687</v>
      </c>
      <c r="H6765" s="415">
        <f t="shared" si="211"/>
        <v>2.3461972075275344</v>
      </c>
    </row>
    <row r="6766" spans="1:8" ht="15" hidden="1" thickBot="1">
      <c r="A6766" s="409">
        <v>202204</v>
      </c>
      <c r="B6766" s="231" t="s">
        <v>637</v>
      </c>
      <c r="C6766" s="232" t="s">
        <v>480</v>
      </c>
      <c r="D6766" s="233" t="s">
        <v>337</v>
      </c>
      <c r="E6766" s="234">
        <v>50246</v>
      </c>
      <c r="F6766" s="413">
        <v>115.31</v>
      </c>
      <c r="G6766" s="414">
        <f t="shared" si="210"/>
        <v>435.74711646864972</v>
      </c>
      <c r="H6766" s="415">
        <f t="shared" si="211"/>
        <v>2.1787355823432488</v>
      </c>
    </row>
    <row r="6767" spans="1:8" ht="15" hidden="1" thickBot="1">
      <c r="A6767" s="409">
        <v>202204</v>
      </c>
      <c r="B6767" s="231" t="s">
        <v>638</v>
      </c>
      <c r="C6767" s="232" t="s">
        <v>480</v>
      </c>
      <c r="D6767" s="233" t="s">
        <v>337</v>
      </c>
      <c r="E6767" s="234">
        <v>32105</v>
      </c>
      <c r="F6767" s="413">
        <v>115.31</v>
      </c>
      <c r="G6767" s="414">
        <f t="shared" si="210"/>
        <v>278.42338045269275</v>
      </c>
      <c r="H6767" s="415">
        <f t="shared" si="211"/>
        <v>1.3921169022634639</v>
      </c>
    </row>
    <row r="6768" spans="1:8" ht="15" hidden="1" thickBot="1">
      <c r="A6768" s="409">
        <v>202204</v>
      </c>
      <c r="B6768" s="231" t="s">
        <v>639</v>
      </c>
      <c r="C6768" s="232" t="s">
        <v>480</v>
      </c>
      <c r="D6768" s="233" t="s">
        <v>339</v>
      </c>
      <c r="E6768" s="234">
        <v>161</v>
      </c>
      <c r="F6768" s="413">
        <v>115.31</v>
      </c>
      <c r="G6768" s="414">
        <f t="shared" si="210"/>
        <v>1.396236232763854</v>
      </c>
      <c r="H6768" s="415">
        <f t="shared" si="211"/>
        <v>1.396236232763854</v>
      </c>
    </row>
    <row r="6769" spans="1:8" ht="15" hidden="1" thickBot="1">
      <c r="A6769" s="409">
        <v>202204</v>
      </c>
      <c r="B6769" s="231" t="s">
        <v>640</v>
      </c>
      <c r="C6769" s="232" t="s">
        <v>480</v>
      </c>
      <c r="D6769" s="233" t="s">
        <v>337</v>
      </c>
      <c r="E6769" s="234">
        <v>52273</v>
      </c>
      <c r="F6769" s="413">
        <v>115.31</v>
      </c>
      <c r="G6769" s="414">
        <f t="shared" si="210"/>
        <v>453.325817361894</v>
      </c>
      <c r="H6769" s="415">
        <f t="shared" si="211"/>
        <v>2.2666290868094698</v>
      </c>
    </row>
    <row r="6770" spans="1:8" ht="15" hidden="1" thickBot="1">
      <c r="A6770" s="409">
        <v>202204</v>
      </c>
      <c r="B6770" s="231" t="s">
        <v>641</v>
      </c>
      <c r="C6770" s="232" t="s">
        <v>480</v>
      </c>
      <c r="D6770" s="233" t="s">
        <v>337</v>
      </c>
      <c r="E6770" s="234">
        <v>52273</v>
      </c>
      <c r="F6770" s="413">
        <v>115.31</v>
      </c>
      <c r="G6770" s="414">
        <f t="shared" si="210"/>
        <v>453.325817361894</v>
      </c>
      <c r="H6770" s="415">
        <f t="shared" si="211"/>
        <v>2.2666290868094698</v>
      </c>
    </row>
    <row r="6771" spans="1:8" ht="15" hidden="1" thickBot="1">
      <c r="A6771" s="409">
        <v>202204</v>
      </c>
      <c r="B6771" s="231" t="s">
        <v>642</v>
      </c>
      <c r="C6771" s="232" t="s">
        <v>480</v>
      </c>
      <c r="D6771" s="233" t="s">
        <v>337</v>
      </c>
      <c r="E6771" s="234">
        <v>52273</v>
      </c>
      <c r="F6771" s="413">
        <v>115.31</v>
      </c>
      <c r="G6771" s="414">
        <f t="shared" si="210"/>
        <v>453.325817361894</v>
      </c>
      <c r="H6771" s="415">
        <f t="shared" si="211"/>
        <v>2.2666290868094698</v>
      </c>
    </row>
    <row r="6772" spans="1:8" ht="15" hidden="1" thickBot="1">
      <c r="A6772" s="409">
        <v>202204</v>
      </c>
      <c r="B6772" s="231" t="s">
        <v>643</v>
      </c>
      <c r="C6772" s="232" t="s">
        <v>480</v>
      </c>
      <c r="D6772" s="233" t="s">
        <v>339</v>
      </c>
      <c r="E6772" s="234">
        <v>261</v>
      </c>
      <c r="F6772" s="413">
        <v>115.31</v>
      </c>
      <c r="G6772" s="414">
        <f t="shared" si="210"/>
        <v>2.263463706530223</v>
      </c>
      <c r="H6772" s="415">
        <f t="shared" si="211"/>
        <v>2.263463706530223</v>
      </c>
    </row>
    <row r="6773" spans="1:8" ht="15" hidden="1" thickBot="1">
      <c r="A6773" s="409">
        <v>202204</v>
      </c>
      <c r="B6773" s="231" t="s">
        <v>644</v>
      </c>
      <c r="C6773" s="232" t="s">
        <v>480</v>
      </c>
      <c r="D6773" s="233" t="s">
        <v>337</v>
      </c>
      <c r="E6773" s="234">
        <v>52273</v>
      </c>
      <c r="F6773" s="413">
        <v>115.31</v>
      </c>
      <c r="G6773" s="414">
        <f t="shared" si="210"/>
        <v>453.325817361894</v>
      </c>
      <c r="H6773" s="415">
        <f t="shared" si="211"/>
        <v>2.2666290868094698</v>
      </c>
    </row>
    <row r="6774" spans="1:8" ht="15" hidden="1" thickBot="1">
      <c r="A6774" s="409">
        <v>202204</v>
      </c>
      <c r="B6774" s="231" t="s">
        <v>645</v>
      </c>
      <c r="C6774" s="232" t="s">
        <v>480</v>
      </c>
      <c r="D6774" s="233" t="s">
        <v>337</v>
      </c>
      <c r="E6774" s="234">
        <v>52273</v>
      </c>
      <c r="F6774" s="413">
        <v>115.31</v>
      </c>
      <c r="G6774" s="414">
        <f t="shared" si="210"/>
        <v>453.325817361894</v>
      </c>
      <c r="H6774" s="415">
        <f t="shared" si="211"/>
        <v>2.2666290868094698</v>
      </c>
    </row>
    <row r="6775" spans="1:8" ht="15" hidden="1" thickBot="1">
      <c r="A6775" s="409">
        <v>202204</v>
      </c>
      <c r="B6775" s="231" t="s">
        <v>646</v>
      </c>
      <c r="C6775" s="232" t="s">
        <v>480</v>
      </c>
      <c r="D6775" s="233" t="s">
        <v>337</v>
      </c>
      <c r="E6775" s="234">
        <v>35593</v>
      </c>
      <c r="F6775" s="413">
        <v>115.31</v>
      </c>
      <c r="G6775" s="414">
        <f t="shared" si="210"/>
        <v>308.67227473766366</v>
      </c>
      <c r="H6775" s="415">
        <f t="shared" si="211"/>
        <v>1.5433613736883183</v>
      </c>
    </row>
    <row r="6776" spans="1:8" ht="15" hidden="1" thickBot="1">
      <c r="A6776" s="409">
        <v>202204</v>
      </c>
      <c r="B6776" s="231" t="s">
        <v>647</v>
      </c>
      <c r="C6776" s="232" t="s">
        <v>480</v>
      </c>
      <c r="D6776" s="233" t="s">
        <v>337</v>
      </c>
      <c r="E6776" s="234">
        <v>51242</v>
      </c>
      <c r="F6776" s="413">
        <v>115.31</v>
      </c>
      <c r="G6776" s="414">
        <f t="shared" si="210"/>
        <v>444.38470210736273</v>
      </c>
      <c r="H6776" s="415">
        <f t="shared" si="211"/>
        <v>2.2219235105368136</v>
      </c>
    </row>
    <row r="6777" spans="1:8" ht="15" hidden="1" thickBot="1">
      <c r="A6777" s="409">
        <v>202204</v>
      </c>
      <c r="B6777" s="231" t="s">
        <v>648</v>
      </c>
      <c r="C6777" s="232" t="s">
        <v>480</v>
      </c>
      <c r="D6777" s="233" t="s">
        <v>339</v>
      </c>
      <c r="E6777" s="234">
        <v>178</v>
      </c>
      <c r="F6777" s="413">
        <v>115.31</v>
      </c>
      <c r="G6777" s="414">
        <f t="shared" si="210"/>
        <v>1.5436649033041367</v>
      </c>
      <c r="H6777" s="415">
        <f t="shared" si="211"/>
        <v>1.5436649033041367</v>
      </c>
    </row>
    <row r="6778" spans="1:8" ht="15" hidden="1" thickBot="1">
      <c r="A6778" s="409">
        <v>202204</v>
      </c>
      <c r="B6778" s="231" t="s">
        <v>649</v>
      </c>
      <c r="C6778" s="232" t="s">
        <v>480</v>
      </c>
      <c r="D6778" s="233" t="s">
        <v>337</v>
      </c>
      <c r="E6778" s="234">
        <v>35593</v>
      </c>
      <c r="F6778" s="413">
        <v>115.31</v>
      </c>
      <c r="G6778" s="414">
        <f t="shared" si="210"/>
        <v>308.67227473766366</v>
      </c>
      <c r="H6778" s="415">
        <f t="shared" si="211"/>
        <v>1.5433613736883183</v>
      </c>
    </row>
    <row r="6779" spans="1:8" ht="15" hidden="1" thickBot="1">
      <c r="A6779" s="409">
        <v>202204</v>
      </c>
      <c r="B6779" s="231" t="s">
        <v>650</v>
      </c>
      <c r="C6779" s="232" t="s">
        <v>480</v>
      </c>
      <c r="D6779" s="233" t="s">
        <v>337</v>
      </c>
      <c r="E6779" s="234">
        <v>32381</v>
      </c>
      <c r="F6779" s="413">
        <v>115.31</v>
      </c>
      <c r="G6779" s="414">
        <f t="shared" si="210"/>
        <v>280.81692828028793</v>
      </c>
      <c r="H6779" s="415">
        <f t="shared" si="211"/>
        <v>1.4040846414014396</v>
      </c>
    </row>
    <row r="6780" spans="1:8" ht="15" hidden="1" thickBot="1">
      <c r="A6780" s="409">
        <v>202204</v>
      </c>
      <c r="B6780" s="231" t="s">
        <v>651</v>
      </c>
      <c r="C6780" s="232" t="s">
        <v>480</v>
      </c>
      <c r="D6780" s="233" t="s">
        <v>339</v>
      </c>
      <c r="E6780" s="234">
        <v>162</v>
      </c>
      <c r="F6780" s="413">
        <v>115.31</v>
      </c>
      <c r="G6780" s="414">
        <f t="shared" si="210"/>
        <v>1.4049085075015175</v>
      </c>
      <c r="H6780" s="415">
        <f t="shared" si="211"/>
        <v>1.4049085075015175</v>
      </c>
    </row>
    <row r="6781" spans="1:8" ht="15" hidden="1" thickBot="1">
      <c r="A6781" s="409">
        <v>202204</v>
      </c>
      <c r="B6781" s="231" t="s">
        <v>652</v>
      </c>
      <c r="C6781" s="232" t="s">
        <v>480</v>
      </c>
      <c r="D6781" s="233" t="s">
        <v>337</v>
      </c>
      <c r="E6781" s="234">
        <v>82664</v>
      </c>
      <c r="F6781" s="413">
        <v>115.31</v>
      </c>
      <c r="G6781" s="414">
        <f t="shared" si="210"/>
        <v>716.88491891423121</v>
      </c>
      <c r="H6781" s="415">
        <f t="shared" si="211"/>
        <v>3.5844245945711561</v>
      </c>
    </row>
    <row r="6782" spans="1:8" ht="15" hidden="1" thickBot="1">
      <c r="A6782" s="409">
        <v>202204</v>
      </c>
      <c r="B6782" s="231" t="s">
        <v>653</v>
      </c>
      <c r="C6782" s="232" t="s">
        <v>480</v>
      </c>
      <c r="D6782" s="233" t="s">
        <v>339</v>
      </c>
      <c r="E6782" s="234">
        <v>413</v>
      </c>
      <c r="F6782" s="413">
        <v>115.31</v>
      </c>
      <c r="G6782" s="414">
        <f t="shared" si="210"/>
        <v>3.5816494666551035</v>
      </c>
      <c r="H6782" s="415">
        <f t="shared" si="211"/>
        <v>3.5816494666551035</v>
      </c>
    </row>
    <row r="6783" spans="1:8" ht="15" hidden="1" thickBot="1">
      <c r="A6783" s="409">
        <v>202204</v>
      </c>
      <c r="B6783" s="231" t="s">
        <v>654</v>
      </c>
      <c r="C6783" s="232" t="s">
        <v>480</v>
      </c>
      <c r="D6783" s="233" t="s">
        <v>337</v>
      </c>
      <c r="E6783" s="234">
        <v>82664</v>
      </c>
      <c r="F6783" s="413">
        <v>115.31</v>
      </c>
      <c r="G6783" s="414">
        <f t="shared" si="210"/>
        <v>716.88491891423121</v>
      </c>
      <c r="H6783" s="415">
        <f t="shared" si="211"/>
        <v>3.5844245945711561</v>
      </c>
    </row>
    <row r="6784" spans="1:8" ht="15" hidden="1" thickBot="1">
      <c r="A6784" s="409">
        <v>202204</v>
      </c>
      <c r="B6784" s="231" t="s">
        <v>655</v>
      </c>
      <c r="C6784" s="232" t="s">
        <v>480</v>
      </c>
      <c r="D6784" s="233" t="s">
        <v>337</v>
      </c>
      <c r="E6784" s="234">
        <v>35593</v>
      </c>
      <c r="F6784" s="413">
        <v>115.31</v>
      </c>
      <c r="G6784" s="414">
        <f t="shared" si="210"/>
        <v>308.67227473766366</v>
      </c>
      <c r="H6784" s="415">
        <f t="shared" si="211"/>
        <v>1.5433613736883183</v>
      </c>
    </row>
    <row r="6785" spans="1:8" ht="15" hidden="1" thickBot="1">
      <c r="A6785" s="409">
        <v>202204</v>
      </c>
      <c r="B6785" s="231" t="s">
        <v>656</v>
      </c>
      <c r="C6785" s="232" t="s">
        <v>480</v>
      </c>
      <c r="D6785" s="233" t="s">
        <v>339</v>
      </c>
      <c r="E6785" s="234">
        <v>178</v>
      </c>
      <c r="F6785" s="413">
        <v>115.31</v>
      </c>
      <c r="G6785" s="414">
        <f t="shared" si="210"/>
        <v>1.5436649033041367</v>
      </c>
      <c r="H6785" s="415">
        <f t="shared" si="211"/>
        <v>1.5436649033041367</v>
      </c>
    </row>
    <row r="6786" spans="1:8" ht="15" hidden="1" thickBot="1">
      <c r="A6786" s="409">
        <v>202204</v>
      </c>
      <c r="B6786" s="231" t="s">
        <v>657</v>
      </c>
      <c r="C6786" s="232" t="s">
        <v>480</v>
      </c>
      <c r="D6786" s="233" t="s">
        <v>337</v>
      </c>
      <c r="E6786" s="234">
        <v>81932</v>
      </c>
      <c r="F6786" s="413">
        <v>115.31</v>
      </c>
      <c r="G6786" s="414">
        <f t="shared" ref="G6786:G6849" si="212">+E6786/F6786</f>
        <v>710.53681380626142</v>
      </c>
      <c r="H6786" s="415">
        <f t="shared" ref="H6786:H6849" si="213">IF(D6786="TB",G6786/200,IF(D6786="LT",G6786,"VER"))</f>
        <v>3.5526840690313071</v>
      </c>
    </row>
    <row r="6787" spans="1:8" ht="15" hidden="1" thickBot="1">
      <c r="A6787" s="409">
        <v>202204</v>
      </c>
      <c r="B6787" s="231" t="s">
        <v>658</v>
      </c>
      <c r="C6787" s="232" t="s">
        <v>480</v>
      </c>
      <c r="D6787" s="233" t="s">
        <v>339</v>
      </c>
      <c r="E6787" s="234">
        <v>410</v>
      </c>
      <c r="F6787" s="413">
        <v>115.31</v>
      </c>
      <c r="G6787" s="414">
        <f t="shared" si="212"/>
        <v>3.5556326424421125</v>
      </c>
      <c r="H6787" s="415">
        <f t="shared" si="213"/>
        <v>3.5556326424421125</v>
      </c>
    </row>
    <row r="6788" spans="1:8" ht="15" hidden="1" thickBot="1">
      <c r="A6788" s="409">
        <v>202204</v>
      </c>
      <c r="B6788" s="231" t="s">
        <v>659</v>
      </c>
      <c r="C6788" s="232" t="s">
        <v>480</v>
      </c>
      <c r="D6788" s="233" t="s">
        <v>337</v>
      </c>
      <c r="E6788" s="234">
        <v>74164</v>
      </c>
      <c r="F6788" s="413">
        <v>115.31</v>
      </c>
      <c r="G6788" s="414">
        <f t="shared" si="212"/>
        <v>643.17058364408979</v>
      </c>
      <c r="H6788" s="415">
        <f t="shared" si="213"/>
        <v>3.2158529182204489</v>
      </c>
    </row>
    <row r="6789" spans="1:8" ht="15" hidden="1" thickBot="1">
      <c r="A6789" s="409">
        <v>202204</v>
      </c>
      <c r="B6789" s="231" t="s">
        <v>660</v>
      </c>
      <c r="C6789" s="232" t="s">
        <v>480</v>
      </c>
      <c r="D6789" s="233" t="s">
        <v>381</v>
      </c>
      <c r="E6789" s="234">
        <v>7743</v>
      </c>
      <c r="F6789" s="413">
        <v>115.31</v>
      </c>
      <c r="G6789" s="414">
        <f t="shared" si="212"/>
        <v>67.149423293729939</v>
      </c>
      <c r="H6789" s="415" t="str">
        <f t="shared" si="213"/>
        <v>VER</v>
      </c>
    </row>
    <row r="6790" spans="1:8" ht="15" hidden="1" thickBot="1">
      <c r="A6790" s="409">
        <v>202204</v>
      </c>
      <c r="B6790" s="231" t="s">
        <v>661</v>
      </c>
      <c r="C6790" s="232" t="s">
        <v>480</v>
      </c>
      <c r="D6790" s="233" t="s">
        <v>337</v>
      </c>
      <c r="E6790" s="234">
        <v>81932</v>
      </c>
      <c r="F6790" s="413">
        <v>115.31</v>
      </c>
      <c r="G6790" s="414">
        <f t="shared" si="212"/>
        <v>710.53681380626142</v>
      </c>
      <c r="H6790" s="415">
        <f t="shared" si="213"/>
        <v>3.5526840690313071</v>
      </c>
    </row>
    <row r="6791" spans="1:8" ht="15" hidden="1" thickBot="1">
      <c r="A6791" s="409">
        <v>202204</v>
      </c>
      <c r="B6791" s="231" t="s">
        <v>662</v>
      </c>
      <c r="C6791" s="232" t="s">
        <v>480</v>
      </c>
      <c r="D6791" s="233" t="s">
        <v>339</v>
      </c>
      <c r="E6791" s="234">
        <v>410</v>
      </c>
      <c r="F6791" s="413">
        <v>115.31</v>
      </c>
      <c r="G6791" s="414">
        <f t="shared" si="212"/>
        <v>3.5556326424421125</v>
      </c>
      <c r="H6791" s="415">
        <f t="shared" si="213"/>
        <v>3.5556326424421125</v>
      </c>
    </row>
    <row r="6792" spans="1:8" ht="15" hidden="1" thickBot="1">
      <c r="A6792" s="409">
        <v>202204</v>
      </c>
      <c r="B6792" s="231" t="s">
        <v>663</v>
      </c>
      <c r="C6792" s="232" t="s">
        <v>480</v>
      </c>
      <c r="D6792" s="233" t="s">
        <v>337</v>
      </c>
      <c r="E6792" s="234">
        <v>81932</v>
      </c>
      <c r="F6792" s="413">
        <v>115.31</v>
      </c>
      <c r="G6792" s="414">
        <f t="shared" si="212"/>
        <v>710.53681380626142</v>
      </c>
      <c r="H6792" s="415">
        <f t="shared" si="213"/>
        <v>3.5526840690313071</v>
      </c>
    </row>
    <row r="6793" spans="1:8" ht="15" hidden="1" thickBot="1">
      <c r="A6793" s="409">
        <v>202204</v>
      </c>
      <c r="B6793" s="231" t="s">
        <v>664</v>
      </c>
      <c r="C6793" s="232" t="s">
        <v>480</v>
      </c>
      <c r="D6793" s="233" t="s">
        <v>337</v>
      </c>
      <c r="E6793" s="234">
        <v>71653</v>
      </c>
      <c r="F6793" s="413">
        <v>115.31</v>
      </c>
      <c r="G6793" s="414">
        <f t="shared" si="212"/>
        <v>621.39450177781634</v>
      </c>
      <c r="H6793" s="415">
        <f t="shared" si="213"/>
        <v>3.1069725088890818</v>
      </c>
    </row>
    <row r="6794" spans="1:8" ht="15" hidden="1" thickBot="1">
      <c r="A6794" s="409">
        <v>202204</v>
      </c>
      <c r="B6794" s="231" t="s">
        <v>665</v>
      </c>
      <c r="C6794" s="232" t="s">
        <v>480</v>
      </c>
      <c r="D6794" s="233" t="s">
        <v>339</v>
      </c>
      <c r="E6794" s="234">
        <v>358</v>
      </c>
      <c r="F6794" s="413">
        <v>115.31</v>
      </c>
      <c r="G6794" s="414">
        <f t="shared" si="212"/>
        <v>3.1046743560836005</v>
      </c>
      <c r="H6794" s="415">
        <f t="shared" si="213"/>
        <v>3.1046743560836005</v>
      </c>
    </row>
    <row r="6795" spans="1:8" ht="15" hidden="1" thickBot="1">
      <c r="A6795" s="409">
        <v>202204</v>
      </c>
      <c r="B6795" s="231" t="s">
        <v>666</v>
      </c>
      <c r="C6795" s="232" t="s">
        <v>480</v>
      </c>
      <c r="D6795" s="233" t="s">
        <v>337</v>
      </c>
      <c r="E6795" s="234">
        <v>81932</v>
      </c>
      <c r="F6795" s="413">
        <v>115.31</v>
      </c>
      <c r="G6795" s="414">
        <f t="shared" si="212"/>
        <v>710.53681380626142</v>
      </c>
      <c r="H6795" s="415">
        <f t="shared" si="213"/>
        <v>3.5526840690313071</v>
      </c>
    </row>
    <row r="6796" spans="1:8" ht="15" hidden="1" thickBot="1">
      <c r="A6796" s="409">
        <v>202204</v>
      </c>
      <c r="B6796" s="231" t="s">
        <v>667</v>
      </c>
      <c r="C6796" s="232" t="s">
        <v>480</v>
      </c>
      <c r="D6796" s="233" t="s">
        <v>350</v>
      </c>
      <c r="E6796" s="234">
        <v>0.01</v>
      </c>
      <c r="F6796" s="413">
        <v>115.31</v>
      </c>
      <c r="G6796" s="414">
        <f t="shared" si="212"/>
        <v>8.6722747376636897E-5</v>
      </c>
      <c r="H6796" s="415" t="str">
        <f t="shared" si="213"/>
        <v>VER</v>
      </c>
    </row>
    <row r="6797" spans="1:8" ht="15" hidden="1" thickBot="1">
      <c r="A6797" s="409">
        <v>202204</v>
      </c>
      <c r="B6797" s="231" t="s">
        <v>668</v>
      </c>
      <c r="C6797" s="232" t="s">
        <v>480</v>
      </c>
      <c r="D6797" s="233" t="s">
        <v>337</v>
      </c>
      <c r="E6797" s="234">
        <v>60957</v>
      </c>
      <c r="F6797" s="413">
        <v>115.31</v>
      </c>
      <c r="G6797" s="414">
        <f t="shared" si="212"/>
        <v>528.63585118376545</v>
      </c>
      <c r="H6797" s="415">
        <f t="shared" si="213"/>
        <v>2.6431792559188274</v>
      </c>
    </row>
    <row r="6798" spans="1:8" ht="15" hidden="1" thickBot="1">
      <c r="A6798" s="409">
        <v>202204</v>
      </c>
      <c r="B6798" s="231" t="s">
        <v>669</v>
      </c>
      <c r="C6798" s="232" t="s">
        <v>480</v>
      </c>
      <c r="D6798" s="233" t="s">
        <v>339</v>
      </c>
      <c r="E6798" s="234">
        <v>305</v>
      </c>
      <c r="F6798" s="413">
        <v>115.31</v>
      </c>
      <c r="G6798" s="414">
        <f t="shared" si="212"/>
        <v>2.645043794987425</v>
      </c>
      <c r="H6798" s="415">
        <f t="shared" si="213"/>
        <v>2.645043794987425</v>
      </c>
    </row>
    <row r="6799" spans="1:8" ht="15" hidden="1" thickBot="1">
      <c r="A6799" s="409">
        <v>202204</v>
      </c>
      <c r="B6799" s="231" t="s">
        <v>670</v>
      </c>
      <c r="C6799" s="232" t="s">
        <v>480</v>
      </c>
      <c r="D6799" s="233" t="s">
        <v>337</v>
      </c>
      <c r="E6799" s="234">
        <v>60957</v>
      </c>
      <c r="F6799" s="413">
        <v>115.31</v>
      </c>
      <c r="G6799" s="414">
        <f t="shared" si="212"/>
        <v>528.63585118376545</v>
      </c>
      <c r="H6799" s="415">
        <f t="shared" si="213"/>
        <v>2.6431792559188274</v>
      </c>
    </row>
    <row r="6800" spans="1:8" ht="15" hidden="1" thickBot="1">
      <c r="A6800" s="409">
        <v>202204</v>
      </c>
      <c r="B6800" s="231" t="s">
        <v>671</v>
      </c>
      <c r="C6800" s="232" t="s">
        <v>672</v>
      </c>
      <c r="D6800" s="233" t="s">
        <v>374</v>
      </c>
      <c r="E6800" s="234">
        <v>539</v>
      </c>
      <c r="F6800" s="413">
        <v>115.31</v>
      </c>
      <c r="G6800" s="414">
        <f t="shared" si="212"/>
        <v>4.6743560836007285</v>
      </c>
      <c r="H6800" s="415" t="str">
        <f t="shared" si="213"/>
        <v>VER</v>
      </c>
    </row>
    <row r="6801" spans="1:8" ht="15" hidden="1" thickBot="1">
      <c r="A6801" s="409">
        <v>202204</v>
      </c>
      <c r="B6801" s="231" t="s">
        <v>673</v>
      </c>
      <c r="C6801" s="232" t="s">
        <v>674</v>
      </c>
      <c r="D6801" s="233" t="s">
        <v>374</v>
      </c>
      <c r="E6801" s="234">
        <v>16.75</v>
      </c>
      <c r="F6801" s="413">
        <v>115.31</v>
      </c>
      <c r="G6801" s="414">
        <f t="shared" si="212"/>
        <v>0.14526060185586678</v>
      </c>
      <c r="H6801" s="415" t="str">
        <f t="shared" si="213"/>
        <v>VER</v>
      </c>
    </row>
    <row r="6802" spans="1:8" ht="15" hidden="1" thickBot="1">
      <c r="A6802" s="409">
        <v>202204</v>
      </c>
      <c r="B6802" s="231" t="s">
        <v>675</v>
      </c>
      <c r="C6802" s="232" t="s">
        <v>676</v>
      </c>
      <c r="D6802" s="233" t="s">
        <v>337</v>
      </c>
      <c r="E6802" s="234">
        <v>42147</v>
      </c>
      <c r="F6802" s="413">
        <v>115.31</v>
      </c>
      <c r="G6802" s="414">
        <f t="shared" si="212"/>
        <v>365.51036336831152</v>
      </c>
      <c r="H6802" s="415">
        <f t="shared" si="213"/>
        <v>1.8275518168415577</v>
      </c>
    </row>
    <row r="6803" spans="1:8" ht="15" hidden="1" thickBot="1">
      <c r="A6803" s="409">
        <v>202204</v>
      </c>
      <c r="B6803" s="231" t="s">
        <v>677</v>
      </c>
      <c r="C6803" s="232" t="s">
        <v>676</v>
      </c>
      <c r="D6803" s="233" t="s">
        <v>339</v>
      </c>
      <c r="E6803" s="234">
        <v>211</v>
      </c>
      <c r="F6803" s="413">
        <v>115.31</v>
      </c>
      <c r="G6803" s="414">
        <f t="shared" si="212"/>
        <v>1.8298499696470383</v>
      </c>
      <c r="H6803" s="415">
        <f t="shared" si="213"/>
        <v>1.8298499696470383</v>
      </c>
    </row>
    <row r="6804" spans="1:8" ht="15" hidden="1" thickBot="1">
      <c r="A6804" s="409">
        <v>202204</v>
      </c>
      <c r="B6804" s="231" t="s">
        <v>678</v>
      </c>
      <c r="C6804" s="232" t="s">
        <v>679</v>
      </c>
      <c r="D6804" s="233" t="s">
        <v>337</v>
      </c>
      <c r="E6804" s="234">
        <v>25349</v>
      </c>
      <c r="F6804" s="413">
        <v>115.31</v>
      </c>
      <c r="G6804" s="414">
        <f t="shared" si="212"/>
        <v>219.83349232503684</v>
      </c>
      <c r="H6804" s="415">
        <f t="shared" si="213"/>
        <v>1.0991674616251843</v>
      </c>
    </row>
    <row r="6805" spans="1:8" ht="15" hidden="1" thickBot="1">
      <c r="A6805" s="409">
        <v>202204</v>
      </c>
      <c r="B6805" s="231" t="s">
        <v>680</v>
      </c>
      <c r="C6805" s="232" t="s">
        <v>679</v>
      </c>
      <c r="D6805" s="233" t="s">
        <v>339</v>
      </c>
      <c r="E6805" s="234">
        <v>127</v>
      </c>
      <c r="F6805" s="413">
        <v>115.31</v>
      </c>
      <c r="G6805" s="414">
        <f t="shared" si="212"/>
        <v>1.1013788916832885</v>
      </c>
      <c r="H6805" s="415">
        <f t="shared" si="213"/>
        <v>1.1013788916832885</v>
      </c>
    </row>
    <row r="6806" spans="1:8" ht="15" hidden="1" thickBot="1">
      <c r="A6806" s="409">
        <v>202204</v>
      </c>
      <c r="B6806" s="231" t="s">
        <v>681</v>
      </c>
      <c r="C6806" s="232" t="s">
        <v>388</v>
      </c>
      <c r="D6806" s="233" t="s">
        <v>337</v>
      </c>
      <c r="E6806" s="234">
        <v>88942</v>
      </c>
      <c r="F6806" s="413">
        <v>115.31</v>
      </c>
      <c r="G6806" s="414">
        <f t="shared" si="212"/>
        <v>771.32945971728384</v>
      </c>
      <c r="H6806" s="415">
        <f t="shared" si="213"/>
        <v>3.8566472985864193</v>
      </c>
    </row>
    <row r="6807" spans="1:8" ht="15" hidden="1" thickBot="1">
      <c r="A6807" s="409">
        <v>202204</v>
      </c>
      <c r="B6807" s="231" t="s">
        <v>682</v>
      </c>
      <c r="C6807" s="232" t="s">
        <v>388</v>
      </c>
      <c r="D6807" s="233" t="s">
        <v>339</v>
      </c>
      <c r="E6807" s="234">
        <v>445</v>
      </c>
      <c r="F6807" s="413">
        <v>115.31</v>
      </c>
      <c r="G6807" s="414">
        <f t="shared" si="212"/>
        <v>3.8591622582603415</v>
      </c>
      <c r="H6807" s="415">
        <f t="shared" si="213"/>
        <v>3.8591622582603415</v>
      </c>
    </row>
    <row r="6808" spans="1:8" ht="15" hidden="1" thickBot="1">
      <c r="A6808" s="409">
        <v>202204</v>
      </c>
      <c r="B6808" s="231" t="s">
        <v>683</v>
      </c>
      <c r="C6808" s="232" t="s">
        <v>388</v>
      </c>
      <c r="D6808" s="233" t="s">
        <v>337</v>
      </c>
      <c r="E6808" s="234">
        <v>88942</v>
      </c>
      <c r="F6808" s="413">
        <v>115.31</v>
      </c>
      <c r="G6808" s="414">
        <f t="shared" si="212"/>
        <v>771.32945971728384</v>
      </c>
      <c r="H6808" s="415">
        <f t="shared" si="213"/>
        <v>3.8566472985864193</v>
      </c>
    </row>
    <row r="6809" spans="1:8" ht="15" hidden="1" thickBot="1">
      <c r="A6809" s="409">
        <v>202204</v>
      </c>
      <c r="B6809" s="231" t="s">
        <v>684</v>
      </c>
      <c r="C6809" s="232" t="s">
        <v>388</v>
      </c>
      <c r="D6809" s="233" t="s">
        <v>339</v>
      </c>
      <c r="E6809" s="234">
        <v>438</v>
      </c>
      <c r="F6809" s="413">
        <v>115.31</v>
      </c>
      <c r="G6809" s="414">
        <f t="shared" si="212"/>
        <v>3.798456335096696</v>
      </c>
      <c r="H6809" s="415">
        <f t="shared" si="213"/>
        <v>3.798456335096696</v>
      </c>
    </row>
    <row r="6810" spans="1:8" ht="15" hidden="1" thickBot="1">
      <c r="A6810" s="409">
        <v>202204</v>
      </c>
      <c r="B6810" s="231" t="s">
        <v>685</v>
      </c>
      <c r="C6810" s="232" t="s">
        <v>388</v>
      </c>
      <c r="D6810" s="233" t="s">
        <v>339</v>
      </c>
      <c r="E6810" s="234">
        <v>438</v>
      </c>
      <c r="F6810" s="413">
        <v>115.31</v>
      </c>
      <c r="G6810" s="414">
        <f t="shared" si="212"/>
        <v>3.798456335096696</v>
      </c>
      <c r="H6810" s="415">
        <f t="shared" si="213"/>
        <v>3.798456335096696</v>
      </c>
    </row>
    <row r="6811" spans="1:8" ht="15" hidden="1" thickBot="1">
      <c r="A6811" s="409">
        <v>202204</v>
      </c>
      <c r="B6811" s="231" t="s">
        <v>686</v>
      </c>
      <c r="C6811" s="232" t="s">
        <v>388</v>
      </c>
      <c r="D6811" s="233" t="s">
        <v>339</v>
      </c>
      <c r="E6811" s="234">
        <v>255</v>
      </c>
      <c r="F6811" s="413">
        <v>115.31</v>
      </c>
      <c r="G6811" s="414">
        <f t="shared" si="212"/>
        <v>2.2114300581042405</v>
      </c>
      <c r="H6811" s="415">
        <f t="shared" si="213"/>
        <v>2.2114300581042405</v>
      </c>
    </row>
    <row r="6812" spans="1:8" ht="15" hidden="1" thickBot="1">
      <c r="A6812" s="409">
        <v>202204</v>
      </c>
      <c r="B6812" s="231" t="s">
        <v>687</v>
      </c>
      <c r="C6812" s="232" t="s">
        <v>388</v>
      </c>
      <c r="D6812" s="233" t="s">
        <v>337</v>
      </c>
      <c r="E6812" s="234">
        <v>70062</v>
      </c>
      <c r="F6812" s="413">
        <v>115.31</v>
      </c>
      <c r="G6812" s="414">
        <f t="shared" si="212"/>
        <v>607.59691267019343</v>
      </c>
      <c r="H6812" s="415">
        <f t="shared" si="213"/>
        <v>3.037984563350967</v>
      </c>
    </row>
    <row r="6813" spans="1:8" ht="15" hidden="1" thickBot="1">
      <c r="A6813" s="409">
        <v>202204</v>
      </c>
      <c r="B6813" s="231" t="s">
        <v>688</v>
      </c>
      <c r="C6813" s="232" t="s">
        <v>388</v>
      </c>
      <c r="D6813" s="233" t="s">
        <v>339</v>
      </c>
      <c r="E6813" s="234">
        <v>350</v>
      </c>
      <c r="F6813" s="413">
        <v>115.31</v>
      </c>
      <c r="G6813" s="414">
        <f t="shared" si="212"/>
        <v>3.035296158182291</v>
      </c>
      <c r="H6813" s="415">
        <f t="shared" si="213"/>
        <v>3.035296158182291</v>
      </c>
    </row>
    <row r="6814" spans="1:8" ht="15" hidden="1" thickBot="1">
      <c r="A6814" s="409">
        <v>202204</v>
      </c>
      <c r="B6814" s="231" t="s">
        <v>689</v>
      </c>
      <c r="C6814" s="232" t="s">
        <v>388</v>
      </c>
      <c r="D6814" s="233" t="s">
        <v>337</v>
      </c>
      <c r="E6814" s="234">
        <v>59194</v>
      </c>
      <c r="F6814" s="413">
        <v>115.31</v>
      </c>
      <c r="G6814" s="414">
        <f t="shared" si="212"/>
        <v>513.3466308212644</v>
      </c>
      <c r="H6814" s="415">
        <f t="shared" si="213"/>
        <v>2.5667331541063221</v>
      </c>
    </row>
    <row r="6815" spans="1:8" ht="15" hidden="1" thickBot="1">
      <c r="A6815" s="409">
        <v>202204</v>
      </c>
      <c r="B6815" s="231" t="s">
        <v>690</v>
      </c>
      <c r="C6815" s="232" t="s">
        <v>388</v>
      </c>
      <c r="D6815" s="233" t="s">
        <v>339</v>
      </c>
      <c r="E6815" s="234">
        <v>296</v>
      </c>
      <c r="F6815" s="413">
        <v>115.31</v>
      </c>
      <c r="G6815" s="414">
        <f t="shared" si="212"/>
        <v>2.566993322348452</v>
      </c>
      <c r="H6815" s="415">
        <f t="shared" si="213"/>
        <v>2.566993322348452</v>
      </c>
    </row>
    <row r="6816" spans="1:8" ht="15" hidden="1" thickBot="1">
      <c r="A6816" s="409">
        <v>202204</v>
      </c>
      <c r="B6816" s="231" t="s">
        <v>691</v>
      </c>
      <c r="C6816" s="232" t="s">
        <v>388</v>
      </c>
      <c r="D6816" s="233" t="s">
        <v>337</v>
      </c>
      <c r="E6816" s="234">
        <v>73486</v>
      </c>
      <c r="F6816" s="413">
        <v>115.31</v>
      </c>
      <c r="G6816" s="414">
        <f t="shared" si="212"/>
        <v>637.29078137195381</v>
      </c>
      <c r="H6816" s="415">
        <f t="shared" si="213"/>
        <v>3.1864539068597693</v>
      </c>
    </row>
    <row r="6817" spans="1:8" ht="15" hidden="1" thickBot="1">
      <c r="A6817" s="409">
        <v>202204</v>
      </c>
      <c r="B6817" s="231" t="s">
        <v>692</v>
      </c>
      <c r="C6817" s="232" t="s">
        <v>388</v>
      </c>
      <c r="D6817" s="233" t="s">
        <v>339</v>
      </c>
      <c r="E6817" s="234">
        <v>307</v>
      </c>
      <c r="F6817" s="413">
        <v>115.31</v>
      </c>
      <c r="G6817" s="414">
        <f t="shared" si="212"/>
        <v>2.6623883444627525</v>
      </c>
      <c r="H6817" s="415">
        <f t="shared" si="213"/>
        <v>2.6623883444627525</v>
      </c>
    </row>
    <row r="6818" spans="1:8" ht="15" hidden="1" thickBot="1">
      <c r="A6818" s="409">
        <v>202204</v>
      </c>
      <c r="B6818" s="231" t="s">
        <v>693</v>
      </c>
      <c r="C6818" s="232" t="s">
        <v>388</v>
      </c>
      <c r="D6818" s="233" t="s">
        <v>337</v>
      </c>
      <c r="E6818" s="234">
        <v>14907</v>
      </c>
      <c r="F6818" s="413">
        <v>115.31</v>
      </c>
      <c r="G6818" s="414">
        <f t="shared" si="212"/>
        <v>129.2775995143526</v>
      </c>
      <c r="H6818" s="415">
        <f t="shared" si="213"/>
        <v>0.64638799757176302</v>
      </c>
    </row>
    <row r="6819" spans="1:8" ht="15" hidden="1" thickBot="1">
      <c r="A6819" s="409">
        <v>202204</v>
      </c>
      <c r="B6819" s="231" t="s">
        <v>694</v>
      </c>
      <c r="C6819" s="232" t="s">
        <v>388</v>
      </c>
      <c r="D6819" s="233" t="s">
        <v>339</v>
      </c>
      <c r="E6819" s="234">
        <v>74.48</v>
      </c>
      <c r="F6819" s="413">
        <v>115.31</v>
      </c>
      <c r="G6819" s="414">
        <f t="shared" si="212"/>
        <v>0.64591102246119159</v>
      </c>
      <c r="H6819" s="415">
        <f t="shared" si="213"/>
        <v>0.64591102246119159</v>
      </c>
    </row>
    <row r="6820" spans="1:8" ht="15" hidden="1" thickBot="1">
      <c r="A6820" s="409">
        <v>202204</v>
      </c>
      <c r="B6820" s="231" t="s">
        <v>695</v>
      </c>
      <c r="C6820" s="232" t="s">
        <v>388</v>
      </c>
      <c r="D6820" s="233" t="s">
        <v>337</v>
      </c>
      <c r="E6820" s="234">
        <v>55356</v>
      </c>
      <c r="F6820" s="413">
        <v>115.31</v>
      </c>
      <c r="G6820" s="414">
        <f t="shared" si="212"/>
        <v>480.06244037811115</v>
      </c>
      <c r="H6820" s="415">
        <f t="shared" si="213"/>
        <v>2.4003122018905558</v>
      </c>
    </row>
    <row r="6821" spans="1:8" ht="15" hidden="1" thickBot="1">
      <c r="A6821" s="409">
        <v>202204</v>
      </c>
      <c r="B6821" s="231" t="s">
        <v>696</v>
      </c>
      <c r="C6821" s="232" t="s">
        <v>388</v>
      </c>
      <c r="D6821" s="233" t="s">
        <v>339</v>
      </c>
      <c r="E6821" s="234">
        <v>307</v>
      </c>
      <c r="F6821" s="413">
        <v>115.31</v>
      </c>
      <c r="G6821" s="414">
        <f t="shared" si="212"/>
        <v>2.6623883444627525</v>
      </c>
      <c r="H6821" s="415">
        <f t="shared" si="213"/>
        <v>2.6623883444627525</v>
      </c>
    </row>
    <row r="6822" spans="1:8" ht="15" hidden="1" thickBot="1">
      <c r="A6822" s="409">
        <v>202204</v>
      </c>
      <c r="B6822" s="231" t="s">
        <v>697</v>
      </c>
      <c r="C6822" s="232" t="s">
        <v>388</v>
      </c>
      <c r="D6822" s="233" t="s">
        <v>337</v>
      </c>
      <c r="E6822" s="234">
        <v>56912</v>
      </c>
      <c r="F6822" s="413">
        <v>115.31</v>
      </c>
      <c r="G6822" s="414">
        <f t="shared" si="212"/>
        <v>493.55649986991585</v>
      </c>
      <c r="H6822" s="415">
        <f t="shared" si="213"/>
        <v>2.4677824993495792</v>
      </c>
    </row>
    <row r="6823" spans="1:8" ht="15" hidden="1" thickBot="1">
      <c r="A6823" s="409">
        <v>202204</v>
      </c>
      <c r="B6823" s="231" t="s">
        <v>698</v>
      </c>
      <c r="C6823" s="232" t="s">
        <v>388</v>
      </c>
      <c r="D6823" s="233" t="s">
        <v>337</v>
      </c>
      <c r="E6823" s="234">
        <v>86650</v>
      </c>
      <c r="F6823" s="413">
        <v>115.31</v>
      </c>
      <c r="G6823" s="414">
        <f t="shared" si="212"/>
        <v>751.45260601855864</v>
      </c>
      <c r="H6823" s="415">
        <f t="shared" si="213"/>
        <v>3.7572630300927932</v>
      </c>
    </row>
    <row r="6824" spans="1:8" ht="15" hidden="1" thickBot="1">
      <c r="A6824" s="409">
        <v>202204</v>
      </c>
      <c r="B6824" s="231" t="s">
        <v>699</v>
      </c>
      <c r="C6824" s="232" t="s">
        <v>388</v>
      </c>
      <c r="D6824" s="233" t="s">
        <v>339</v>
      </c>
      <c r="E6824" s="234">
        <v>433</v>
      </c>
      <c r="F6824" s="413">
        <v>115.31</v>
      </c>
      <c r="G6824" s="414">
        <f t="shared" si="212"/>
        <v>3.7550949614083775</v>
      </c>
      <c r="H6824" s="415">
        <f t="shared" si="213"/>
        <v>3.7550949614083775</v>
      </c>
    </row>
    <row r="6825" spans="1:8" ht="15" hidden="1" thickBot="1">
      <c r="A6825" s="409">
        <v>202204</v>
      </c>
      <c r="B6825" s="231" t="s">
        <v>700</v>
      </c>
      <c r="C6825" s="232" t="s">
        <v>388</v>
      </c>
      <c r="D6825" s="233" t="s">
        <v>337</v>
      </c>
      <c r="E6825" s="234">
        <v>56748</v>
      </c>
      <c r="F6825" s="413">
        <v>115.31</v>
      </c>
      <c r="G6825" s="414">
        <f t="shared" si="212"/>
        <v>492.13424681293901</v>
      </c>
      <c r="H6825" s="415">
        <f t="shared" si="213"/>
        <v>2.4606712340646952</v>
      </c>
    </row>
    <row r="6826" spans="1:8" ht="15" hidden="1" thickBot="1">
      <c r="A6826" s="409">
        <v>202204</v>
      </c>
      <c r="B6826" s="231" t="s">
        <v>701</v>
      </c>
      <c r="C6826" s="232" t="s">
        <v>388</v>
      </c>
      <c r="D6826" s="233" t="s">
        <v>337</v>
      </c>
      <c r="E6826" s="234">
        <v>81771</v>
      </c>
      <c r="F6826" s="413">
        <v>115.31</v>
      </c>
      <c r="G6826" s="414">
        <f t="shared" si="212"/>
        <v>709.14057757349747</v>
      </c>
      <c r="H6826" s="415">
        <f t="shared" si="213"/>
        <v>3.5457028878674874</v>
      </c>
    </row>
    <row r="6827" spans="1:8" ht="15" hidden="1" thickBot="1">
      <c r="A6827" s="409">
        <v>202204</v>
      </c>
      <c r="B6827" s="231" t="s">
        <v>702</v>
      </c>
      <c r="C6827" s="232" t="s">
        <v>388</v>
      </c>
      <c r="D6827" s="233" t="s">
        <v>339</v>
      </c>
      <c r="E6827" s="234">
        <v>409</v>
      </c>
      <c r="F6827" s="413">
        <v>115.31</v>
      </c>
      <c r="G6827" s="414">
        <f t="shared" si="212"/>
        <v>3.546960367704449</v>
      </c>
      <c r="H6827" s="415">
        <f t="shared" si="213"/>
        <v>3.546960367704449</v>
      </c>
    </row>
    <row r="6828" spans="1:8" ht="15" hidden="1" thickBot="1">
      <c r="A6828" s="409">
        <v>202204</v>
      </c>
      <c r="B6828" s="231" t="s">
        <v>703</v>
      </c>
      <c r="C6828" s="232" t="s">
        <v>388</v>
      </c>
      <c r="D6828" s="233" t="s">
        <v>337</v>
      </c>
      <c r="E6828" s="234">
        <v>65685</v>
      </c>
      <c r="F6828" s="413">
        <v>115.31</v>
      </c>
      <c r="G6828" s="414">
        <f t="shared" si="212"/>
        <v>569.63836614343938</v>
      </c>
      <c r="H6828" s="415">
        <f t="shared" si="213"/>
        <v>2.8481918307171967</v>
      </c>
    </row>
    <row r="6829" spans="1:8" ht="15" hidden="1" thickBot="1">
      <c r="A6829" s="409">
        <v>202204</v>
      </c>
      <c r="B6829" s="231" t="s">
        <v>704</v>
      </c>
      <c r="C6829" s="232" t="s">
        <v>388</v>
      </c>
      <c r="D6829" s="233" t="s">
        <v>337</v>
      </c>
      <c r="E6829" s="234">
        <v>56867</v>
      </c>
      <c r="F6829" s="413">
        <v>115.31</v>
      </c>
      <c r="G6829" s="414">
        <f t="shared" si="212"/>
        <v>493.16624750672099</v>
      </c>
      <c r="H6829" s="415">
        <f t="shared" si="213"/>
        <v>2.4658312375336049</v>
      </c>
    </row>
    <row r="6830" spans="1:8" ht="15" hidden="1" thickBot="1">
      <c r="A6830" s="409">
        <v>202204</v>
      </c>
      <c r="B6830" s="231" t="s">
        <v>705</v>
      </c>
      <c r="C6830" s="232" t="s">
        <v>388</v>
      </c>
      <c r="D6830" s="233" t="s">
        <v>339</v>
      </c>
      <c r="E6830" s="234">
        <v>284</v>
      </c>
      <c r="F6830" s="413">
        <v>115.31</v>
      </c>
      <c r="G6830" s="414">
        <f t="shared" si="212"/>
        <v>2.4629260254964875</v>
      </c>
      <c r="H6830" s="415">
        <f t="shared" si="213"/>
        <v>2.4629260254964875</v>
      </c>
    </row>
    <row r="6831" spans="1:8" ht="15" hidden="1" thickBot="1">
      <c r="A6831" s="409">
        <v>202204</v>
      </c>
      <c r="B6831" s="231" t="s">
        <v>706</v>
      </c>
      <c r="C6831" s="232" t="s">
        <v>388</v>
      </c>
      <c r="D6831" s="233" t="s">
        <v>337</v>
      </c>
      <c r="E6831" s="234">
        <v>233782</v>
      </c>
      <c r="F6831" s="413">
        <v>115.31</v>
      </c>
      <c r="G6831" s="414">
        <f t="shared" si="212"/>
        <v>2027.4217327204926</v>
      </c>
      <c r="H6831" s="415">
        <f t="shared" si="213"/>
        <v>10.137108663602463</v>
      </c>
    </row>
    <row r="6832" spans="1:8" ht="15" hidden="1" thickBot="1">
      <c r="A6832" s="409">
        <v>202204</v>
      </c>
      <c r="B6832" s="231" t="s">
        <v>707</v>
      </c>
      <c r="C6832" s="232" t="s">
        <v>388</v>
      </c>
      <c r="D6832" s="233" t="s">
        <v>337</v>
      </c>
      <c r="E6832" s="234">
        <v>64633</v>
      </c>
      <c r="F6832" s="413">
        <v>115.31</v>
      </c>
      <c r="G6832" s="414">
        <f t="shared" si="212"/>
        <v>560.51513311941721</v>
      </c>
      <c r="H6832" s="415">
        <f t="shared" si="213"/>
        <v>2.8025756655970859</v>
      </c>
    </row>
    <row r="6833" spans="1:8" ht="15" hidden="1" thickBot="1">
      <c r="A6833" s="409">
        <v>202204</v>
      </c>
      <c r="B6833" s="231" t="s">
        <v>708</v>
      </c>
      <c r="C6833" s="232" t="s">
        <v>388</v>
      </c>
      <c r="D6833" s="233" t="s">
        <v>339</v>
      </c>
      <c r="E6833" s="234">
        <v>323</v>
      </c>
      <c r="F6833" s="413">
        <v>115.31</v>
      </c>
      <c r="G6833" s="414">
        <f t="shared" si="212"/>
        <v>2.8011447402653715</v>
      </c>
      <c r="H6833" s="415">
        <f t="shared" si="213"/>
        <v>2.8011447402653715</v>
      </c>
    </row>
    <row r="6834" spans="1:8" ht="15" hidden="1" thickBot="1">
      <c r="A6834" s="409">
        <v>202204</v>
      </c>
      <c r="B6834" s="231" t="s">
        <v>709</v>
      </c>
      <c r="C6834" s="232" t="s">
        <v>388</v>
      </c>
      <c r="D6834" s="233" t="s">
        <v>337</v>
      </c>
      <c r="E6834" s="234">
        <v>59194</v>
      </c>
      <c r="F6834" s="413">
        <v>115.31</v>
      </c>
      <c r="G6834" s="414">
        <f t="shared" si="212"/>
        <v>513.3466308212644</v>
      </c>
      <c r="H6834" s="415">
        <f t="shared" si="213"/>
        <v>2.5667331541063221</v>
      </c>
    </row>
    <row r="6835" spans="1:8" ht="15" hidden="1" thickBot="1">
      <c r="A6835" s="409">
        <v>202204</v>
      </c>
      <c r="B6835" s="231" t="s">
        <v>710</v>
      </c>
      <c r="C6835" s="232" t="s">
        <v>388</v>
      </c>
      <c r="D6835" s="233" t="s">
        <v>339</v>
      </c>
      <c r="E6835" s="234">
        <v>296</v>
      </c>
      <c r="F6835" s="413">
        <v>115.31</v>
      </c>
      <c r="G6835" s="414">
        <f t="shared" si="212"/>
        <v>2.566993322348452</v>
      </c>
      <c r="H6835" s="415">
        <f t="shared" si="213"/>
        <v>2.566993322348452</v>
      </c>
    </row>
    <row r="6836" spans="1:8" ht="15" hidden="1" thickBot="1">
      <c r="A6836" s="409">
        <v>202204</v>
      </c>
      <c r="B6836" s="231" t="s">
        <v>711</v>
      </c>
      <c r="C6836" s="232" t="s">
        <v>388</v>
      </c>
      <c r="D6836" s="233" t="s">
        <v>337</v>
      </c>
      <c r="E6836" s="234">
        <v>81949</v>
      </c>
      <c r="F6836" s="413">
        <v>115.31</v>
      </c>
      <c r="G6836" s="414">
        <f t="shared" si="212"/>
        <v>710.68424247680161</v>
      </c>
      <c r="H6836" s="415">
        <f t="shared" si="213"/>
        <v>3.5534212123840079</v>
      </c>
    </row>
    <row r="6837" spans="1:8" ht="15" hidden="1" thickBot="1">
      <c r="A6837" s="409">
        <v>202204</v>
      </c>
      <c r="B6837" s="231" t="s">
        <v>712</v>
      </c>
      <c r="C6837" s="232" t="s">
        <v>388</v>
      </c>
      <c r="D6837" s="233" t="s">
        <v>339</v>
      </c>
      <c r="E6837" s="234">
        <v>410</v>
      </c>
      <c r="F6837" s="413">
        <v>115.31</v>
      </c>
      <c r="G6837" s="414">
        <f t="shared" si="212"/>
        <v>3.5556326424421125</v>
      </c>
      <c r="H6837" s="415">
        <f t="shared" si="213"/>
        <v>3.5556326424421125</v>
      </c>
    </row>
    <row r="6838" spans="1:8" ht="15" hidden="1" thickBot="1">
      <c r="A6838" s="409">
        <v>202204</v>
      </c>
      <c r="B6838" s="231" t="s">
        <v>713</v>
      </c>
      <c r="C6838" s="232" t="s">
        <v>388</v>
      </c>
      <c r="D6838" s="233" t="s">
        <v>374</v>
      </c>
      <c r="E6838" s="234">
        <v>0.01</v>
      </c>
      <c r="F6838" s="413">
        <v>115.31</v>
      </c>
      <c r="G6838" s="414">
        <f t="shared" si="212"/>
        <v>8.6722747376636897E-5</v>
      </c>
      <c r="H6838" s="415" t="str">
        <f t="shared" si="213"/>
        <v>VER</v>
      </c>
    </row>
    <row r="6839" spans="1:8" ht="15" hidden="1" thickBot="1">
      <c r="A6839" s="409">
        <v>202204</v>
      </c>
      <c r="B6839" s="231" t="s">
        <v>714</v>
      </c>
      <c r="C6839" s="232" t="s">
        <v>388</v>
      </c>
      <c r="D6839" s="233" t="s">
        <v>374</v>
      </c>
      <c r="E6839" s="234">
        <v>0.01</v>
      </c>
      <c r="F6839" s="413">
        <v>115.31</v>
      </c>
      <c r="G6839" s="414">
        <f t="shared" si="212"/>
        <v>8.6722747376636897E-5</v>
      </c>
      <c r="H6839" s="415" t="str">
        <f t="shared" si="213"/>
        <v>VER</v>
      </c>
    </row>
    <row r="6840" spans="1:8" ht="15" hidden="1" thickBot="1">
      <c r="A6840" s="409">
        <v>202204</v>
      </c>
      <c r="B6840" s="231" t="s">
        <v>715</v>
      </c>
      <c r="C6840" s="232" t="s">
        <v>388</v>
      </c>
      <c r="D6840" s="233" t="s">
        <v>374</v>
      </c>
      <c r="E6840" s="234">
        <v>0.01</v>
      </c>
      <c r="F6840" s="413">
        <v>115.31</v>
      </c>
      <c r="G6840" s="414">
        <f t="shared" si="212"/>
        <v>8.6722747376636897E-5</v>
      </c>
      <c r="H6840" s="415" t="str">
        <f t="shared" si="213"/>
        <v>VER</v>
      </c>
    </row>
    <row r="6841" spans="1:8" ht="15" hidden="1" thickBot="1">
      <c r="A6841" s="409">
        <v>202204</v>
      </c>
      <c r="B6841" s="231" t="s">
        <v>716</v>
      </c>
      <c r="C6841" s="232" t="s">
        <v>388</v>
      </c>
      <c r="D6841" s="233" t="s">
        <v>374</v>
      </c>
      <c r="E6841" s="234">
        <v>0.01</v>
      </c>
      <c r="F6841" s="413">
        <v>115.31</v>
      </c>
      <c r="G6841" s="414">
        <f t="shared" si="212"/>
        <v>8.6722747376636897E-5</v>
      </c>
      <c r="H6841" s="415" t="str">
        <f t="shared" si="213"/>
        <v>VER</v>
      </c>
    </row>
    <row r="6842" spans="1:8" ht="15" hidden="1" thickBot="1">
      <c r="A6842" s="409">
        <v>202204</v>
      </c>
      <c r="B6842" s="231" t="s">
        <v>717</v>
      </c>
      <c r="C6842" s="232" t="s">
        <v>388</v>
      </c>
      <c r="D6842" s="233" t="s">
        <v>337</v>
      </c>
      <c r="E6842" s="234">
        <v>63376</v>
      </c>
      <c r="F6842" s="413">
        <v>115.31</v>
      </c>
      <c r="G6842" s="414">
        <f t="shared" si="212"/>
        <v>549.61408377417399</v>
      </c>
      <c r="H6842" s="415">
        <f t="shared" si="213"/>
        <v>2.7480704188708698</v>
      </c>
    </row>
    <row r="6843" spans="1:8" ht="15" hidden="1" thickBot="1">
      <c r="A6843" s="409">
        <v>202204</v>
      </c>
      <c r="B6843" s="231" t="s">
        <v>718</v>
      </c>
      <c r="C6843" s="232" t="s">
        <v>388</v>
      </c>
      <c r="D6843" s="233" t="s">
        <v>339</v>
      </c>
      <c r="E6843" s="234">
        <v>317</v>
      </c>
      <c r="F6843" s="413">
        <v>115.31</v>
      </c>
      <c r="G6843" s="414">
        <f t="shared" si="212"/>
        <v>2.7491110918393895</v>
      </c>
      <c r="H6843" s="415">
        <f t="shared" si="213"/>
        <v>2.7491110918393895</v>
      </c>
    </row>
    <row r="6844" spans="1:8" ht="15" hidden="1" thickBot="1">
      <c r="A6844" s="409">
        <v>202204</v>
      </c>
      <c r="B6844" s="231" t="s">
        <v>719</v>
      </c>
      <c r="C6844" s="232" t="s">
        <v>388</v>
      </c>
      <c r="D6844" s="233" t="s">
        <v>337</v>
      </c>
      <c r="E6844" s="234">
        <v>204552</v>
      </c>
      <c r="F6844" s="413">
        <v>115.31</v>
      </c>
      <c r="G6844" s="414">
        <f t="shared" si="212"/>
        <v>1773.931142138583</v>
      </c>
      <c r="H6844" s="415">
        <f t="shared" si="213"/>
        <v>8.8696557106929159</v>
      </c>
    </row>
    <row r="6845" spans="1:8" ht="15" hidden="1" thickBot="1">
      <c r="A6845" s="409">
        <v>202204</v>
      </c>
      <c r="B6845" s="231" t="s">
        <v>720</v>
      </c>
      <c r="C6845" s="232" t="s">
        <v>388</v>
      </c>
      <c r="D6845" s="233" t="s">
        <v>339</v>
      </c>
      <c r="E6845" s="234">
        <v>1023</v>
      </c>
      <c r="F6845" s="413">
        <v>115.31</v>
      </c>
      <c r="G6845" s="414">
        <f t="shared" si="212"/>
        <v>8.8717370566299536</v>
      </c>
      <c r="H6845" s="415">
        <f t="shared" si="213"/>
        <v>8.8717370566299536</v>
      </c>
    </row>
    <row r="6846" spans="1:8" ht="15" hidden="1" thickBot="1">
      <c r="A6846" s="409">
        <v>202204</v>
      </c>
      <c r="B6846" s="231" t="s">
        <v>721</v>
      </c>
      <c r="C6846" s="232" t="s">
        <v>388</v>
      </c>
      <c r="D6846" s="233" t="s">
        <v>337</v>
      </c>
      <c r="E6846" s="234">
        <v>68920</v>
      </c>
      <c r="F6846" s="413">
        <v>115.31</v>
      </c>
      <c r="G6846" s="414">
        <f t="shared" si="212"/>
        <v>597.69317491978143</v>
      </c>
      <c r="H6846" s="415">
        <f t="shared" si="213"/>
        <v>2.9884658745989072</v>
      </c>
    </row>
    <row r="6847" spans="1:8" ht="15" hidden="1" thickBot="1">
      <c r="A6847" s="409">
        <v>202204</v>
      </c>
      <c r="B6847" s="231" t="s">
        <v>722</v>
      </c>
      <c r="C6847" s="232" t="s">
        <v>388</v>
      </c>
      <c r="D6847" s="233" t="s">
        <v>339</v>
      </c>
      <c r="E6847" s="234">
        <v>345</v>
      </c>
      <c r="F6847" s="413">
        <v>115.31</v>
      </c>
      <c r="G6847" s="414">
        <f t="shared" si="212"/>
        <v>2.9919347844939725</v>
      </c>
      <c r="H6847" s="415">
        <f t="shared" si="213"/>
        <v>2.9919347844939725</v>
      </c>
    </row>
    <row r="6848" spans="1:8" ht="15" hidden="1" thickBot="1">
      <c r="A6848" s="409">
        <v>202204</v>
      </c>
      <c r="B6848" s="231" t="s">
        <v>723</v>
      </c>
      <c r="C6848" s="232" t="s">
        <v>388</v>
      </c>
      <c r="D6848" s="233" t="s">
        <v>337</v>
      </c>
      <c r="E6848" s="234">
        <v>50659</v>
      </c>
      <c r="F6848" s="413">
        <v>115.31</v>
      </c>
      <c r="G6848" s="414">
        <f t="shared" si="212"/>
        <v>439.32876593530483</v>
      </c>
      <c r="H6848" s="415">
        <f t="shared" si="213"/>
        <v>2.1966438296765243</v>
      </c>
    </row>
    <row r="6849" spans="1:8" ht="15" hidden="1" thickBot="1">
      <c r="A6849" s="409">
        <v>202204</v>
      </c>
      <c r="B6849" s="231" t="s">
        <v>724</v>
      </c>
      <c r="C6849" s="232" t="s">
        <v>388</v>
      </c>
      <c r="D6849" s="233" t="s">
        <v>337</v>
      </c>
      <c r="E6849" s="234">
        <v>76345</v>
      </c>
      <c r="F6849" s="413">
        <v>115.31</v>
      </c>
      <c r="G6849" s="414">
        <f t="shared" si="212"/>
        <v>662.08481484693436</v>
      </c>
      <c r="H6849" s="415">
        <f t="shared" si="213"/>
        <v>3.310424074234672</v>
      </c>
    </row>
    <row r="6850" spans="1:8" ht="15" hidden="1" thickBot="1">
      <c r="A6850" s="409">
        <v>202204</v>
      </c>
      <c r="B6850" s="231" t="s">
        <v>725</v>
      </c>
      <c r="C6850" s="232" t="s">
        <v>388</v>
      </c>
      <c r="D6850" s="233" t="s">
        <v>339</v>
      </c>
      <c r="E6850" s="234">
        <v>382</v>
      </c>
      <c r="F6850" s="413">
        <v>115.31</v>
      </c>
      <c r="G6850" s="414">
        <f t="shared" ref="G6850:G6913" si="214">+E6850/F6850</f>
        <v>3.312808949787529</v>
      </c>
      <c r="H6850" s="415">
        <f t="shared" ref="H6850:H6913" si="215">IF(D6850="TB",G6850/200,IF(D6850="LT",G6850,"VER"))</f>
        <v>3.312808949787529</v>
      </c>
    </row>
    <row r="6851" spans="1:8" ht="15" hidden="1" thickBot="1">
      <c r="A6851" s="409">
        <v>202204</v>
      </c>
      <c r="B6851" s="231" t="s">
        <v>726</v>
      </c>
      <c r="C6851" s="232" t="s">
        <v>388</v>
      </c>
      <c r="D6851" s="233" t="s">
        <v>337</v>
      </c>
      <c r="E6851" s="234">
        <v>68920</v>
      </c>
      <c r="F6851" s="413">
        <v>115.31</v>
      </c>
      <c r="G6851" s="414">
        <f t="shared" si="214"/>
        <v>597.69317491978143</v>
      </c>
      <c r="H6851" s="415">
        <f t="shared" si="215"/>
        <v>2.9884658745989072</v>
      </c>
    </row>
    <row r="6852" spans="1:8" ht="15" hidden="1" thickBot="1">
      <c r="A6852" s="409">
        <v>202204</v>
      </c>
      <c r="B6852" s="231" t="s">
        <v>727</v>
      </c>
      <c r="C6852" s="232" t="s">
        <v>388</v>
      </c>
      <c r="D6852" s="233" t="s">
        <v>339</v>
      </c>
      <c r="E6852" s="234">
        <v>345</v>
      </c>
      <c r="F6852" s="413">
        <v>115.31</v>
      </c>
      <c r="G6852" s="414">
        <f t="shared" si="214"/>
        <v>2.9919347844939725</v>
      </c>
      <c r="H6852" s="415">
        <f t="shared" si="215"/>
        <v>2.9919347844939725</v>
      </c>
    </row>
    <row r="6853" spans="1:8" ht="15" hidden="1" thickBot="1">
      <c r="A6853" s="409">
        <v>202204</v>
      </c>
      <c r="B6853" s="231" t="s">
        <v>728</v>
      </c>
      <c r="C6853" s="232" t="s">
        <v>388</v>
      </c>
      <c r="D6853" s="233" t="s">
        <v>337</v>
      </c>
      <c r="E6853" s="234">
        <v>68920</v>
      </c>
      <c r="F6853" s="413">
        <v>115.31</v>
      </c>
      <c r="G6853" s="414">
        <f t="shared" si="214"/>
        <v>597.69317491978143</v>
      </c>
      <c r="H6853" s="415">
        <f t="shared" si="215"/>
        <v>2.9884658745989072</v>
      </c>
    </row>
    <row r="6854" spans="1:8" ht="15" hidden="1" thickBot="1">
      <c r="A6854" s="409">
        <v>202204</v>
      </c>
      <c r="B6854" s="231" t="s">
        <v>729</v>
      </c>
      <c r="C6854" s="232" t="s">
        <v>388</v>
      </c>
      <c r="D6854" s="233" t="s">
        <v>337</v>
      </c>
      <c r="E6854" s="234">
        <v>69315</v>
      </c>
      <c r="F6854" s="413">
        <v>115.31</v>
      </c>
      <c r="G6854" s="414">
        <f t="shared" si="214"/>
        <v>601.11872344115864</v>
      </c>
      <c r="H6854" s="415">
        <f t="shared" si="215"/>
        <v>3.0055936172057933</v>
      </c>
    </row>
    <row r="6855" spans="1:8" ht="15" hidden="1" thickBot="1">
      <c r="A6855" s="409">
        <v>202204</v>
      </c>
      <c r="B6855" s="231" t="s">
        <v>730</v>
      </c>
      <c r="C6855" s="232" t="s">
        <v>388</v>
      </c>
      <c r="D6855" s="233" t="s">
        <v>337</v>
      </c>
      <c r="E6855" s="234">
        <v>52615</v>
      </c>
      <c r="F6855" s="413">
        <v>115.31</v>
      </c>
      <c r="G6855" s="414">
        <f t="shared" si="214"/>
        <v>456.29173532217499</v>
      </c>
      <c r="H6855" s="415">
        <f t="shared" si="215"/>
        <v>2.2814586766108751</v>
      </c>
    </row>
    <row r="6856" spans="1:8" ht="15" hidden="1" thickBot="1">
      <c r="A6856" s="409">
        <v>202204</v>
      </c>
      <c r="B6856" s="231" t="s">
        <v>731</v>
      </c>
      <c r="C6856" s="232" t="s">
        <v>388</v>
      </c>
      <c r="D6856" s="233" t="s">
        <v>339</v>
      </c>
      <c r="E6856" s="234">
        <v>263</v>
      </c>
      <c r="F6856" s="413">
        <v>115.31</v>
      </c>
      <c r="G6856" s="414">
        <f t="shared" si="214"/>
        <v>2.28080825600555</v>
      </c>
      <c r="H6856" s="415">
        <f t="shared" si="215"/>
        <v>2.28080825600555</v>
      </c>
    </row>
    <row r="6857" spans="1:8" ht="15" hidden="1" thickBot="1">
      <c r="A6857" s="409">
        <v>202204</v>
      </c>
      <c r="B6857" s="231" t="s">
        <v>732</v>
      </c>
      <c r="C6857" s="232" t="s">
        <v>388</v>
      </c>
      <c r="D6857" s="233" t="s">
        <v>337</v>
      </c>
      <c r="E6857" s="234">
        <v>69315</v>
      </c>
      <c r="F6857" s="413">
        <v>115.31</v>
      </c>
      <c r="G6857" s="414">
        <f t="shared" si="214"/>
        <v>601.11872344115864</v>
      </c>
      <c r="H6857" s="415">
        <f t="shared" si="215"/>
        <v>3.0055936172057933</v>
      </c>
    </row>
    <row r="6858" spans="1:8" ht="15" hidden="1" thickBot="1">
      <c r="A6858" s="409">
        <v>202204</v>
      </c>
      <c r="B6858" s="231" t="s">
        <v>733</v>
      </c>
      <c r="C6858" s="232" t="s">
        <v>388</v>
      </c>
      <c r="D6858" s="233" t="s">
        <v>339</v>
      </c>
      <c r="E6858" s="234">
        <v>346</v>
      </c>
      <c r="F6858" s="413">
        <v>115.31</v>
      </c>
      <c r="G6858" s="414">
        <f t="shared" si="214"/>
        <v>3.0006070592316365</v>
      </c>
      <c r="H6858" s="415">
        <f t="shared" si="215"/>
        <v>3.0006070592316365</v>
      </c>
    </row>
    <row r="6859" spans="1:8" ht="15" hidden="1" thickBot="1">
      <c r="A6859" s="409">
        <v>202204</v>
      </c>
      <c r="B6859" s="231" t="s">
        <v>734</v>
      </c>
      <c r="C6859" s="232" t="s">
        <v>388</v>
      </c>
      <c r="D6859" s="233" t="s">
        <v>337</v>
      </c>
      <c r="E6859" s="234">
        <v>44048</v>
      </c>
      <c r="F6859" s="413">
        <v>115.31</v>
      </c>
      <c r="G6859" s="414">
        <f t="shared" si="214"/>
        <v>381.99635764461016</v>
      </c>
      <c r="H6859" s="415">
        <f t="shared" si="215"/>
        <v>1.9099817882230508</v>
      </c>
    </row>
    <row r="6860" spans="1:8" ht="15" hidden="1" thickBot="1">
      <c r="A6860" s="409">
        <v>202204</v>
      </c>
      <c r="B6860" s="196" t="s">
        <v>735</v>
      </c>
      <c r="C6860" s="197" t="s">
        <v>388</v>
      </c>
      <c r="D6860" s="198" t="s">
        <v>339</v>
      </c>
      <c r="E6860" s="420">
        <v>220</v>
      </c>
      <c r="F6860" s="413">
        <v>115.31</v>
      </c>
      <c r="G6860" s="414">
        <f t="shared" si="214"/>
        <v>1.9079004422860115</v>
      </c>
      <c r="H6860" s="415">
        <f t="shared" si="215"/>
        <v>1.9079004422860115</v>
      </c>
    </row>
    <row r="6861" spans="1:8" ht="15" hidden="1" thickBot="1">
      <c r="A6861" s="409">
        <v>202204</v>
      </c>
      <c r="B6861" s="231" t="s">
        <v>736</v>
      </c>
      <c r="C6861" s="232" t="s">
        <v>388</v>
      </c>
      <c r="D6861" s="233" t="s">
        <v>337</v>
      </c>
      <c r="E6861" s="234">
        <v>81771</v>
      </c>
      <c r="F6861" s="413">
        <v>115.31</v>
      </c>
      <c r="G6861" s="414">
        <f t="shared" si="214"/>
        <v>709.14057757349747</v>
      </c>
      <c r="H6861" s="415">
        <f t="shared" si="215"/>
        <v>3.5457028878674874</v>
      </c>
    </row>
    <row r="6862" spans="1:8" ht="15" hidden="1" thickBot="1">
      <c r="A6862" s="409">
        <v>202204</v>
      </c>
      <c r="B6862" s="231" t="s">
        <v>18</v>
      </c>
      <c r="C6862" s="232" t="s">
        <v>388</v>
      </c>
      <c r="D6862" s="233" t="s">
        <v>337</v>
      </c>
      <c r="E6862" s="234">
        <v>45429</v>
      </c>
      <c r="F6862" s="413">
        <v>115.31</v>
      </c>
      <c r="G6862" s="414">
        <f t="shared" si="214"/>
        <v>393.97276905732372</v>
      </c>
      <c r="H6862" s="415">
        <f t="shared" si="215"/>
        <v>1.9698638452866186</v>
      </c>
    </row>
    <row r="6863" spans="1:8" ht="15" hidden="1" thickBot="1">
      <c r="A6863" s="409">
        <v>202204</v>
      </c>
      <c r="B6863" s="231" t="s">
        <v>737</v>
      </c>
      <c r="C6863" s="232" t="s">
        <v>388</v>
      </c>
      <c r="D6863" s="233" t="s">
        <v>339</v>
      </c>
      <c r="E6863" s="234">
        <v>227</v>
      </c>
      <c r="F6863" s="413">
        <v>115.31</v>
      </c>
      <c r="G6863" s="414">
        <f t="shared" si="214"/>
        <v>1.9686063654496575</v>
      </c>
      <c r="H6863" s="415">
        <f t="shared" si="215"/>
        <v>1.9686063654496575</v>
      </c>
    </row>
    <row r="6864" spans="1:8" ht="15" hidden="1" thickBot="1">
      <c r="A6864" s="409">
        <v>202204</v>
      </c>
      <c r="B6864" s="231" t="s">
        <v>738</v>
      </c>
      <c r="C6864" s="232" t="s">
        <v>388</v>
      </c>
      <c r="D6864" s="233" t="s">
        <v>337</v>
      </c>
      <c r="E6864" s="234">
        <v>61150</v>
      </c>
      <c r="F6864" s="413">
        <v>115.31</v>
      </c>
      <c r="G6864" s="414">
        <f t="shared" si="214"/>
        <v>530.30960020813461</v>
      </c>
      <c r="H6864" s="415">
        <f t="shared" si="215"/>
        <v>2.6515480010406729</v>
      </c>
    </row>
    <row r="6865" spans="1:8" ht="15" hidden="1" thickBot="1">
      <c r="A6865" s="409">
        <v>202204</v>
      </c>
      <c r="B6865" s="231" t="s">
        <v>739</v>
      </c>
      <c r="C6865" s="232" t="s">
        <v>388</v>
      </c>
      <c r="D6865" s="233" t="s">
        <v>337</v>
      </c>
      <c r="E6865" s="234">
        <v>60985</v>
      </c>
      <c r="F6865" s="413">
        <v>115.31</v>
      </c>
      <c r="G6865" s="414">
        <f t="shared" si="214"/>
        <v>528.87867487642006</v>
      </c>
      <c r="H6865" s="415">
        <f t="shared" si="215"/>
        <v>2.6443933743821004</v>
      </c>
    </row>
    <row r="6866" spans="1:8" ht="15" hidden="1" thickBot="1">
      <c r="A6866" s="409">
        <v>202204</v>
      </c>
      <c r="B6866" s="231" t="s">
        <v>740</v>
      </c>
      <c r="C6866" s="232" t="s">
        <v>388</v>
      </c>
      <c r="D6866" s="233" t="s">
        <v>337</v>
      </c>
      <c r="E6866" s="234">
        <v>60985</v>
      </c>
      <c r="F6866" s="413">
        <v>115.31</v>
      </c>
      <c r="G6866" s="414">
        <f t="shared" si="214"/>
        <v>528.87867487642006</v>
      </c>
      <c r="H6866" s="415">
        <f t="shared" si="215"/>
        <v>2.6443933743821004</v>
      </c>
    </row>
    <row r="6867" spans="1:8" ht="15" hidden="1" thickBot="1">
      <c r="A6867" s="409">
        <v>202204</v>
      </c>
      <c r="B6867" s="231" t="s">
        <v>741</v>
      </c>
      <c r="C6867" s="232" t="s">
        <v>388</v>
      </c>
      <c r="D6867" s="233" t="s">
        <v>337</v>
      </c>
      <c r="E6867" s="234">
        <v>60413</v>
      </c>
      <c r="F6867" s="413">
        <v>115.31</v>
      </c>
      <c r="G6867" s="414">
        <f t="shared" si="214"/>
        <v>523.91813372647641</v>
      </c>
      <c r="H6867" s="415">
        <f t="shared" si="215"/>
        <v>2.619590668632382</v>
      </c>
    </row>
    <row r="6868" spans="1:8" ht="15" hidden="1" thickBot="1">
      <c r="A6868" s="409">
        <v>202204</v>
      </c>
      <c r="B6868" s="231" t="s">
        <v>742</v>
      </c>
      <c r="C6868" s="232" t="s">
        <v>388</v>
      </c>
      <c r="D6868" s="233" t="s">
        <v>337</v>
      </c>
      <c r="E6868" s="234">
        <v>75259</v>
      </c>
      <c r="F6868" s="413">
        <v>115.31</v>
      </c>
      <c r="G6868" s="414">
        <f t="shared" si="214"/>
        <v>652.66672448183158</v>
      </c>
      <c r="H6868" s="415">
        <f t="shared" si="215"/>
        <v>3.2633336224091578</v>
      </c>
    </row>
    <row r="6869" spans="1:8" ht="15" hidden="1" thickBot="1">
      <c r="A6869" s="409">
        <v>202204</v>
      </c>
      <c r="B6869" s="231" t="s">
        <v>743</v>
      </c>
      <c r="C6869" s="232" t="s">
        <v>388</v>
      </c>
      <c r="D6869" s="233" t="s">
        <v>339</v>
      </c>
      <c r="E6869" s="234">
        <v>376</v>
      </c>
      <c r="F6869" s="413">
        <v>115.31</v>
      </c>
      <c r="G6869" s="414">
        <f t="shared" si="214"/>
        <v>3.260775301361547</v>
      </c>
      <c r="H6869" s="415">
        <f t="shared" si="215"/>
        <v>3.260775301361547</v>
      </c>
    </row>
    <row r="6870" spans="1:8" ht="15" hidden="1" thickBot="1">
      <c r="A6870" s="409">
        <v>202204</v>
      </c>
      <c r="B6870" s="231" t="s">
        <v>744</v>
      </c>
      <c r="C6870" s="232" t="s">
        <v>388</v>
      </c>
      <c r="D6870" s="233" t="s">
        <v>337</v>
      </c>
      <c r="E6870" s="234">
        <v>81482</v>
      </c>
      <c r="F6870" s="413">
        <v>115.31</v>
      </c>
      <c r="G6870" s="414">
        <f t="shared" si="214"/>
        <v>706.6342901743127</v>
      </c>
      <c r="H6870" s="415">
        <f t="shared" si="215"/>
        <v>3.5331714508715635</v>
      </c>
    </row>
    <row r="6871" spans="1:8" ht="15" hidden="1" thickBot="1">
      <c r="A6871" s="409">
        <v>202204</v>
      </c>
      <c r="B6871" s="231" t="s">
        <v>745</v>
      </c>
      <c r="C6871" s="232" t="s">
        <v>388</v>
      </c>
      <c r="D6871" s="233" t="s">
        <v>339</v>
      </c>
      <c r="E6871" s="234">
        <v>407</v>
      </c>
      <c r="F6871" s="413">
        <v>115.31</v>
      </c>
      <c r="G6871" s="414">
        <f t="shared" si="214"/>
        <v>3.5296158182291215</v>
      </c>
      <c r="H6871" s="415">
        <f t="shared" si="215"/>
        <v>3.5296158182291215</v>
      </c>
    </row>
    <row r="6872" spans="1:8" ht="15" hidden="1" thickBot="1">
      <c r="A6872" s="409">
        <v>202204</v>
      </c>
      <c r="B6872" s="231" t="s">
        <v>746</v>
      </c>
      <c r="C6872" s="232" t="s">
        <v>388</v>
      </c>
      <c r="D6872" s="233" t="s">
        <v>337</v>
      </c>
      <c r="E6872" s="234">
        <v>41801</v>
      </c>
      <c r="F6872" s="413">
        <v>115.31</v>
      </c>
      <c r="G6872" s="414">
        <f t="shared" si="214"/>
        <v>362.50975630907988</v>
      </c>
      <c r="H6872" s="415">
        <f t="shared" si="215"/>
        <v>1.8125487815453993</v>
      </c>
    </row>
    <row r="6873" spans="1:8" ht="15" hidden="1" thickBot="1">
      <c r="A6873" s="409">
        <v>202204</v>
      </c>
      <c r="B6873" s="231" t="s">
        <v>747</v>
      </c>
      <c r="C6873" s="232" t="s">
        <v>388</v>
      </c>
      <c r="D6873" s="233" t="s">
        <v>339</v>
      </c>
      <c r="E6873" s="234">
        <v>209</v>
      </c>
      <c r="F6873" s="413">
        <v>115.31</v>
      </c>
      <c r="G6873" s="414">
        <f t="shared" si="214"/>
        <v>1.812505420171711</v>
      </c>
      <c r="H6873" s="415">
        <f t="shared" si="215"/>
        <v>1.812505420171711</v>
      </c>
    </row>
    <row r="6874" spans="1:8" ht="15" hidden="1" thickBot="1">
      <c r="A6874" s="409">
        <v>202204</v>
      </c>
      <c r="B6874" s="231" t="s">
        <v>748</v>
      </c>
      <c r="C6874" s="232" t="s">
        <v>388</v>
      </c>
      <c r="D6874" s="233" t="s">
        <v>337</v>
      </c>
      <c r="E6874" s="234">
        <v>83000</v>
      </c>
      <c r="F6874" s="413">
        <v>115.31</v>
      </c>
      <c r="G6874" s="414">
        <f t="shared" si="214"/>
        <v>719.79880322608619</v>
      </c>
      <c r="H6874" s="415">
        <f t="shared" si="215"/>
        <v>3.598994016130431</v>
      </c>
    </row>
    <row r="6875" spans="1:8" ht="15" hidden="1" thickBot="1">
      <c r="A6875" s="409">
        <v>202204</v>
      </c>
      <c r="B6875" s="231" t="s">
        <v>749</v>
      </c>
      <c r="C6875" s="232" t="s">
        <v>388</v>
      </c>
      <c r="D6875" s="233" t="s">
        <v>339</v>
      </c>
      <c r="E6875" s="234">
        <v>415</v>
      </c>
      <c r="F6875" s="413">
        <v>115.31</v>
      </c>
      <c r="G6875" s="414">
        <f t="shared" si="214"/>
        <v>3.598994016130431</v>
      </c>
      <c r="H6875" s="415">
        <f t="shared" si="215"/>
        <v>3.598994016130431</v>
      </c>
    </row>
    <row r="6876" spans="1:8" ht="15" hidden="1" thickBot="1">
      <c r="A6876" s="409">
        <v>202204</v>
      </c>
      <c r="B6876" s="231" t="s">
        <v>750</v>
      </c>
      <c r="C6876" s="410" t="s">
        <v>388</v>
      </c>
      <c r="D6876" s="233" t="s">
        <v>337</v>
      </c>
      <c r="E6876" s="234">
        <v>84685</v>
      </c>
      <c r="F6876" s="413">
        <v>115.31</v>
      </c>
      <c r="G6876" s="414">
        <f t="shared" si="214"/>
        <v>734.41158615904953</v>
      </c>
      <c r="H6876" s="415">
        <f t="shared" si="215"/>
        <v>3.6720579307952477</v>
      </c>
    </row>
    <row r="6877" spans="1:8" ht="15" hidden="1" thickBot="1">
      <c r="A6877" s="409">
        <v>202204</v>
      </c>
      <c r="B6877" s="231" t="s">
        <v>751</v>
      </c>
      <c r="C6877" s="232" t="s">
        <v>388</v>
      </c>
      <c r="D6877" s="233" t="s">
        <v>337</v>
      </c>
      <c r="E6877" s="234">
        <v>84631</v>
      </c>
      <c r="F6877" s="413">
        <v>115.31</v>
      </c>
      <c r="G6877" s="414">
        <f t="shared" si="214"/>
        <v>733.94328332321561</v>
      </c>
      <c r="H6877" s="415">
        <f t="shared" si="215"/>
        <v>3.6697164166160778</v>
      </c>
    </row>
    <row r="6878" spans="1:8" ht="15" hidden="1" thickBot="1">
      <c r="A6878" s="409">
        <v>202204</v>
      </c>
      <c r="B6878" s="231" t="s">
        <v>752</v>
      </c>
      <c r="C6878" s="232" t="s">
        <v>388</v>
      </c>
      <c r="D6878" s="233" t="s">
        <v>339</v>
      </c>
      <c r="E6878" s="234">
        <v>423</v>
      </c>
      <c r="F6878" s="413">
        <v>115.31</v>
      </c>
      <c r="G6878" s="414">
        <f t="shared" si="214"/>
        <v>3.6683722140317405</v>
      </c>
      <c r="H6878" s="415">
        <f t="shared" si="215"/>
        <v>3.6683722140317405</v>
      </c>
    </row>
    <row r="6879" spans="1:8" ht="15" hidden="1" thickBot="1">
      <c r="A6879" s="409">
        <v>202204</v>
      </c>
      <c r="B6879" s="231" t="s">
        <v>753</v>
      </c>
      <c r="C6879" s="232" t="s">
        <v>388</v>
      </c>
      <c r="D6879" s="233" t="s">
        <v>337</v>
      </c>
      <c r="E6879" s="234">
        <v>69780</v>
      </c>
      <c r="F6879" s="413">
        <v>115.31</v>
      </c>
      <c r="G6879" s="414">
        <f t="shared" si="214"/>
        <v>605.15133119417226</v>
      </c>
      <c r="H6879" s="415">
        <f t="shared" si="215"/>
        <v>3.0257566559708611</v>
      </c>
    </row>
    <row r="6880" spans="1:8" ht="15" hidden="1" thickBot="1">
      <c r="A6880" s="409">
        <v>202204</v>
      </c>
      <c r="B6880" s="231" t="s">
        <v>754</v>
      </c>
      <c r="C6880" s="232" t="s">
        <v>388</v>
      </c>
      <c r="D6880" s="233" t="s">
        <v>339</v>
      </c>
      <c r="E6880" s="234">
        <v>349</v>
      </c>
      <c r="F6880" s="413">
        <v>115.31</v>
      </c>
      <c r="G6880" s="414">
        <f t="shared" si="214"/>
        <v>3.0266238834446275</v>
      </c>
      <c r="H6880" s="415">
        <f t="shared" si="215"/>
        <v>3.0266238834446275</v>
      </c>
    </row>
    <row r="6881" spans="1:8" ht="15" hidden="1" thickBot="1">
      <c r="A6881" s="409">
        <v>202204</v>
      </c>
      <c r="B6881" s="231" t="s">
        <v>755</v>
      </c>
      <c r="C6881" s="232" t="s">
        <v>388</v>
      </c>
      <c r="D6881" s="233" t="s">
        <v>337</v>
      </c>
      <c r="E6881" s="234">
        <v>61150</v>
      </c>
      <c r="F6881" s="413">
        <v>115.31</v>
      </c>
      <c r="G6881" s="414">
        <f t="shared" si="214"/>
        <v>530.30960020813461</v>
      </c>
      <c r="H6881" s="415">
        <f t="shared" si="215"/>
        <v>2.6515480010406729</v>
      </c>
    </row>
    <row r="6882" spans="1:8" ht="15" hidden="1" thickBot="1">
      <c r="A6882" s="409">
        <v>202204</v>
      </c>
      <c r="B6882" s="231" t="s">
        <v>756</v>
      </c>
      <c r="C6882" s="232" t="s">
        <v>388</v>
      </c>
      <c r="D6882" s="233" t="s">
        <v>339</v>
      </c>
      <c r="E6882" s="234">
        <v>306</v>
      </c>
      <c r="F6882" s="413">
        <v>115.31</v>
      </c>
      <c r="G6882" s="414">
        <f t="shared" si="214"/>
        <v>2.653716069725089</v>
      </c>
      <c r="H6882" s="415">
        <f t="shared" si="215"/>
        <v>2.653716069725089</v>
      </c>
    </row>
    <row r="6883" spans="1:8" ht="15" hidden="1" thickBot="1">
      <c r="A6883" s="409">
        <v>202204</v>
      </c>
      <c r="B6883" s="231" t="s">
        <v>757</v>
      </c>
      <c r="C6883" s="232" t="s">
        <v>388</v>
      </c>
      <c r="D6883" s="233" t="s">
        <v>374</v>
      </c>
      <c r="E6883" s="234">
        <v>101</v>
      </c>
      <c r="F6883" s="413">
        <v>115.31</v>
      </c>
      <c r="G6883" s="414">
        <f t="shared" si="214"/>
        <v>0.87589974850403263</v>
      </c>
      <c r="H6883" s="415" t="str">
        <f t="shared" si="215"/>
        <v>VER</v>
      </c>
    </row>
    <row r="6884" spans="1:8" ht="15" hidden="1" thickBot="1">
      <c r="A6884" s="409">
        <v>202204</v>
      </c>
      <c r="B6884" s="231" t="s">
        <v>758</v>
      </c>
      <c r="C6884" s="232" t="s">
        <v>388</v>
      </c>
      <c r="D6884" s="233" t="s">
        <v>337</v>
      </c>
      <c r="E6884" s="234">
        <v>4710</v>
      </c>
      <c r="F6884" s="413">
        <v>115.31</v>
      </c>
      <c r="G6884" s="414">
        <f t="shared" si="214"/>
        <v>40.846414014395975</v>
      </c>
      <c r="H6884" s="415">
        <f t="shared" si="215"/>
        <v>0.20423207007197988</v>
      </c>
    </row>
    <row r="6885" spans="1:8" ht="15" hidden="1" thickBot="1">
      <c r="A6885" s="409">
        <v>202204</v>
      </c>
      <c r="B6885" s="231" t="s">
        <v>759</v>
      </c>
      <c r="C6885" s="232" t="s">
        <v>388</v>
      </c>
      <c r="D6885" s="233" t="s">
        <v>337</v>
      </c>
      <c r="E6885" s="234">
        <v>56748</v>
      </c>
      <c r="F6885" s="413">
        <v>115.31</v>
      </c>
      <c r="G6885" s="414">
        <f t="shared" si="214"/>
        <v>492.13424681293901</v>
      </c>
      <c r="H6885" s="415">
        <f t="shared" si="215"/>
        <v>2.4606712340646952</v>
      </c>
    </row>
    <row r="6886" spans="1:8" ht="15" hidden="1" thickBot="1">
      <c r="A6886" s="409">
        <v>202204</v>
      </c>
      <c r="B6886" s="231" t="s">
        <v>760</v>
      </c>
      <c r="C6886" s="232" t="s">
        <v>388</v>
      </c>
      <c r="D6886" s="233" t="s">
        <v>337</v>
      </c>
      <c r="E6886" s="234">
        <v>56748</v>
      </c>
      <c r="F6886" s="413">
        <v>115.31</v>
      </c>
      <c r="G6886" s="414">
        <f t="shared" si="214"/>
        <v>492.13424681293901</v>
      </c>
      <c r="H6886" s="415">
        <f t="shared" si="215"/>
        <v>2.4606712340646952</v>
      </c>
    </row>
    <row r="6887" spans="1:8" ht="15" hidden="1" thickBot="1">
      <c r="A6887" s="409">
        <v>202204</v>
      </c>
      <c r="B6887" s="231" t="s">
        <v>761</v>
      </c>
      <c r="C6887" s="232" t="s">
        <v>388</v>
      </c>
      <c r="D6887" s="233" t="s">
        <v>337</v>
      </c>
      <c r="E6887" s="234">
        <v>68920</v>
      </c>
      <c r="F6887" s="413">
        <v>115.31</v>
      </c>
      <c r="G6887" s="414">
        <f t="shared" si="214"/>
        <v>597.69317491978143</v>
      </c>
      <c r="H6887" s="415">
        <f t="shared" si="215"/>
        <v>2.9884658745989072</v>
      </c>
    </row>
    <row r="6888" spans="1:8" ht="15" hidden="1" thickBot="1">
      <c r="A6888" s="409">
        <v>202204</v>
      </c>
      <c r="B6888" s="231" t="s">
        <v>762</v>
      </c>
      <c r="C6888" s="232" t="s">
        <v>388</v>
      </c>
      <c r="D6888" s="233" t="s">
        <v>337</v>
      </c>
      <c r="E6888" s="234">
        <v>48437</v>
      </c>
      <c r="F6888" s="413">
        <v>115.31</v>
      </c>
      <c r="G6888" s="414">
        <f t="shared" si="214"/>
        <v>420.0589714682161</v>
      </c>
      <c r="H6888" s="415">
        <f t="shared" si="215"/>
        <v>2.1002948573410807</v>
      </c>
    </row>
    <row r="6889" spans="1:8" ht="15" hidden="1" thickBot="1">
      <c r="A6889" s="409">
        <v>202204</v>
      </c>
      <c r="B6889" s="231" t="s">
        <v>763</v>
      </c>
      <c r="C6889" s="232" t="s">
        <v>388</v>
      </c>
      <c r="D6889" s="233" t="s">
        <v>337</v>
      </c>
      <c r="E6889" s="234">
        <v>39590</v>
      </c>
      <c r="F6889" s="413">
        <v>115.31</v>
      </c>
      <c r="G6889" s="414">
        <f t="shared" si="214"/>
        <v>343.33535686410545</v>
      </c>
      <c r="H6889" s="415">
        <f t="shared" si="215"/>
        <v>1.7166767843205273</v>
      </c>
    </row>
    <row r="6890" spans="1:8" ht="15" hidden="1" thickBot="1">
      <c r="A6890" s="409">
        <v>202204</v>
      </c>
      <c r="B6890" s="231" t="s">
        <v>764</v>
      </c>
      <c r="C6890" s="232" t="s">
        <v>388</v>
      </c>
      <c r="D6890" s="233" t="s">
        <v>339</v>
      </c>
      <c r="E6890" s="234">
        <v>402</v>
      </c>
      <c r="F6890" s="413">
        <v>115.31</v>
      </c>
      <c r="G6890" s="414">
        <f t="shared" si="214"/>
        <v>3.486254444540803</v>
      </c>
      <c r="H6890" s="415">
        <f t="shared" si="215"/>
        <v>3.486254444540803</v>
      </c>
    </row>
    <row r="6891" spans="1:8" ht="15" hidden="1" thickBot="1">
      <c r="A6891" s="409">
        <v>202204</v>
      </c>
      <c r="B6891" s="231" t="s">
        <v>765</v>
      </c>
      <c r="C6891" s="232" t="s">
        <v>388</v>
      </c>
      <c r="D6891" s="233" t="s">
        <v>337</v>
      </c>
      <c r="E6891" s="234">
        <v>39590</v>
      </c>
      <c r="F6891" s="413">
        <v>115.31</v>
      </c>
      <c r="G6891" s="414">
        <f t="shared" si="214"/>
        <v>343.33535686410545</v>
      </c>
      <c r="H6891" s="415">
        <f t="shared" si="215"/>
        <v>1.7166767843205273</v>
      </c>
    </row>
    <row r="6892" spans="1:8" ht="15" hidden="1" thickBot="1">
      <c r="A6892" s="409">
        <v>202204</v>
      </c>
      <c r="B6892" s="231" t="s">
        <v>766</v>
      </c>
      <c r="C6892" s="232" t="s">
        <v>388</v>
      </c>
      <c r="D6892" s="233" t="s">
        <v>337</v>
      </c>
      <c r="E6892" s="234">
        <v>48437</v>
      </c>
      <c r="F6892" s="413">
        <v>115.31</v>
      </c>
      <c r="G6892" s="414">
        <f t="shared" si="214"/>
        <v>420.0589714682161</v>
      </c>
      <c r="H6892" s="415">
        <f t="shared" si="215"/>
        <v>2.1002948573410807</v>
      </c>
    </row>
    <row r="6893" spans="1:8" ht="15" hidden="1" thickBot="1">
      <c r="A6893" s="409">
        <v>202204</v>
      </c>
      <c r="B6893" s="231" t="s">
        <v>767</v>
      </c>
      <c r="C6893" s="232" t="s">
        <v>388</v>
      </c>
      <c r="D6893" s="233" t="s">
        <v>339</v>
      </c>
      <c r="E6893" s="234">
        <v>242</v>
      </c>
      <c r="F6893" s="413">
        <v>115.31</v>
      </c>
      <c r="G6893" s="414">
        <f t="shared" si="214"/>
        <v>2.0986904865146125</v>
      </c>
      <c r="H6893" s="415">
        <f t="shared" si="215"/>
        <v>2.0986904865146125</v>
      </c>
    </row>
    <row r="6894" spans="1:8" ht="15" hidden="1" thickBot="1">
      <c r="A6894" s="409">
        <v>202204</v>
      </c>
      <c r="B6894" s="231" t="s">
        <v>768</v>
      </c>
      <c r="C6894" s="232" t="s">
        <v>388</v>
      </c>
      <c r="D6894" s="233" t="s">
        <v>337</v>
      </c>
      <c r="E6894" s="234">
        <v>48437</v>
      </c>
      <c r="F6894" s="413">
        <v>115.31</v>
      </c>
      <c r="G6894" s="414">
        <f t="shared" si="214"/>
        <v>420.0589714682161</v>
      </c>
      <c r="H6894" s="415">
        <f t="shared" si="215"/>
        <v>2.1002948573410807</v>
      </c>
    </row>
    <row r="6895" spans="1:8" ht="15" hidden="1" thickBot="1">
      <c r="A6895" s="409">
        <v>202204</v>
      </c>
      <c r="B6895" s="231" t="s">
        <v>769</v>
      </c>
      <c r="C6895" s="232" t="s">
        <v>388</v>
      </c>
      <c r="D6895" s="233" t="s">
        <v>337</v>
      </c>
      <c r="E6895" s="234">
        <v>48437</v>
      </c>
      <c r="F6895" s="413">
        <v>115.31</v>
      </c>
      <c r="G6895" s="414">
        <f t="shared" si="214"/>
        <v>420.0589714682161</v>
      </c>
      <c r="H6895" s="415">
        <f t="shared" si="215"/>
        <v>2.1002948573410807</v>
      </c>
    </row>
    <row r="6896" spans="1:8" ht="15" hidden="1" thickBot="1">
      <c r="A6896" s="409">
        <v>202204</v>
      </c>
      <c r="B6896" s="231" t="s">
        <v>770</v>
      </c>
      <c r="C6896" s="232" t="s">
        <v>388</v>
      </c>
      <c r="D6896" s="233" t="s">
        <v>339</v>
      </c>
      <c r="E6896" s="234">
        <v>242</v>
      </c>
      <c r="F6896" s="413">
        <v>115.31</v>
      </c>
      <c r="G6896" s="414">
        <f t="shared" si="214"/>
        <v>2.0986904865146125</v>
      </c>
      <c r="H6896" s="415">
        <f t="shared" si="215"/>
        <v>2.0986904865146125</v>
      </c>
    </row>
    <row r="6897" spans="1:8" ht="15" hidden="1" thickBot="1">
      <c r="A6897" s="409">
        <v>202204</v>
      </c>
      <c r="B6897" s="231" t="s">
        <v>771</v>
      </c>
      <c r="C6897" s="232" t="s">
        <v>388</v>
      </c>
      <c r="D6897" s="233" t="s">
        <v>337</v>
      </c>
      <c r="E6897" s="234">
        <v>48437</v>
      </c>
      <c r="F6897" s="413">
        <v>115.31</v>
      </c>
      <c r="G6897" s="414">
        <f t="shared" si="214"/>
        <v>420.0589714682161</v>
      </c>
      <c r="H6897" s="415">
        <f t="shared" si="215"/>
        <v>2.1002948573410807</v>
      </c>
    </row>
    <row r="6898" spans="1:8" ht="15" hidden="1" thickBot="1">
      <c r="A6898" s="409">
        <v>202204</v>
      </c>
      <c r="B6898" s="231" t="s">
        <v>772</v>
      </c>
      <c r="C6898" s="232" t="s">
        <v>388</v>
      </c>
      <c r="D6898" s="233" t="s">
        <v>339</v>
      </c>
      <c r="E6898" s="234">
        <v>242</v>
      </c>
      <c r="F6898" s="413">
        <v>115.31</v>
      </c>
      <c r="G6898" s="414">
        <f t="shared" si="214"/>
        <v>2.0986904865146125</v>
      </c>
      <c r="H6898" s="415">
        <f t="shared" si="215"/>
        <v>2.0986904865146125</v>
      </c>
    </row>
    <row r="6899" spans="1:8" ht="15" hidden="1" thickBot="1">
      <c r="A6899" s="409">
        <v>202204</v>
      </c>
      <c r="B6899" s="231" t="s">
        <v>773</v>
      </c>
      <c r="C6899" s="232" t="s">
        <v>388</v>
      </c>
      <c r="D6899" s="233" t="s">
        <v>337</v>
      </c>
      <c r="E6899" s="234">
        <v>48437</v>
      </c>
      <c r="F6899" s="413">
        <v>115.31</v>
      </c>
      <c r="G6899" s="414">
        <f t="shared" si="214"/>
        <v>420.0589714682161</v>
      </c>
      <c r="H6899" s="415">
        <f t="shared" si="215"/>
        <v>2.1002948573410807</v>
      </c>
    </row>
    <row r="6900" spans="1:8" ht="15" hidden="1" thickBot="1">
      <c r="A6900" s="409">
        <v>202204</v>
      </c>
      <c r="B6900" s="231" t="s">
        <v>774</v>
      </c>
      <c r="C6900" s="232" t="s">
        <v>388</v>
      </c>
      <c r="D6900" s="233" t="s">
        <v>339</v>
      </c>
      <c r="E6900" s="234">
        <v>242</v>
      </c>
      <c r="F6900" s="413">
        <v>115.31</v>
      </c>
      <c r="G6900" s="414">
        <f t="shared" si="214"/>
        <v>2.0986904865146125</v>
      </c>
      <c r="H6900" s="415">
        <f t="shared" si="215"/>
        <v>2.0986904865146125</v>
      </c>
    </row>
    <row r="6901" spans="1:8" ht="15" hidden="1" thickBot="1">
      <c r="A6901" s="409">
        <v>202204</v>
      </c>
      <c r="B6901" s="231" t="s">
        <v>775</v>
      </c>
      <c r="C6901" s="232" t="s">
        <v>388</v>
      </c>
      <c r="D6901" s="233" t="s">
        <v>337</v>
      </c>
      <c r="E6901" s="234">
        <v>30106</v>
      </c>
      <c r="F6901" s="413">
        <v>115.31</v>
      </c>
      <c r="G6901" s="414">
        <f t="shared" si="214"/>
        <v>261.08750325210303</v>
      </c>
      <c r="H6901" s="415">
        <f t="shared" si="215"/>
        <v>1.3054375162605152</v>
      </c>
    </row>
    <row r="6902" spans="1:8" ht="15" hidden="1" thickBot="1">
      <c r="A6902" s="409">
        <v>202204</v>
      </c>
      <c r="B6902" s="231" t="s">
        <v>776</v>
      </c>
      <c r="C6902" s="232" t="s">
        <v>388</v>
      </c>
      <c r="D6902" s="233" t="s">
        <v>339</v>
      </c>
      <c r="E6902" s="234">
        <v>169</v>
      </c>
      <c r="F6902" s="413">
        <v>115.31</v>
      </c>
      <c r="G6902" s="414">
        <f t="shared" si="214"/>
        <v>1.4656144306651635</v>
      </c>
      <c r="H6902" s="415">
        <f t="shared" si="215"/>
        <v>1.4656144306651635</v>
      </c>
    </row>
    <row r="6903" spans="1:8" ht="15" hidden="1" thickBot="1">
      <c r="A6903" s="409">
        <v>202204</v>
      </c>
      <c r="B6903" s="231" t="s">
        <v>777</v>
      </c>
      <c r="C6903" s="232" t="s">
        <v>388</v>
      </c>
      <c r="D6903" s="233" t="s">
        <v>337</v>
      </c>
      <c r="E6903" s="234">
        <v>48437</v>
      </c>
      <c r="F6903" s="413">
        <v>115.31</v>
      </c>
      <c r="G6903" s="414">
        <f t="shared" si="214"/>
        <v>420.0589714682161</v>
      </c>
      <c r="H6903" s="415">
        <f t="shared" si="215"/>
        <v>2.1002948573410807</v>
      </c>
    </row>
    <row r="6904" spans="1:8" ht="15" hidden="1" thickBot="1">
      <c r="A6904" s="409">
        <v>202204</v>
      </c>
      <c r="B6904" s="231" t="s">
        <v>778</v>
      </c>
      <c r="C6904" s="232" t="s">
        <v>388</v>
      </c>
      <c r="D6904" s="233" t="s">
        <v>339</v>
      </c>
      <c r="E6904" s="234">
        <v>242</v>
      </c>
      <c r="F6904" s="413">
        <v>115.31</v>
      </c>
      <c r="G6904" s="414">
        <f t="shared" si="214"/>
        <v>2.0986904865146125</v>
      </c>
      <c r="H6904" s="415">
        <f t="shared" si="215"/>
        <v>2.0986904865146125</v>
      </c>
    </row>
    <row r="6905" spans="1:8" ht="15" hidden="1" thickBot="1">
      <c r="A6905" s="409">
        <v>202204</v>
      </c>
      <c r="B6905" s="231" t="s">
        <v>779</v>
      </c>
      <c r="C6905" s="232" t="s">
        <v>388</v>
      </c>
      <c r="D6905" s="233" t="s">
        <v>337</v>
      </c>
      <c r="E6905" s="234">
        <v>38661</v>
      </c>
      <c r="F6905" s="413">
        <v>115.31</v>
      </c>
      <c r="G6905" s="414">
        <f t="shared" si="214"/>
        <v>335.27881363281585</v>
      </c>
      <c r="H6905" s="415">
        <f t="shared" si="215"/>
        <v>1.6763940681640792</v>
      </c>
    </row>
    <row r="6906" spans="1:8" ht="15" hidden="1" thickBot="1">
      <c r="A6906" s="409">
        <v>202204</v>
      </c>
      <c r="B6906" s="231" t="s">
        <v>780</v>
      </c>
      <c r="C6906" s="232" t="s">
        <v>388</v>
      </c>
      <c r="D6906" s="233" t="s">
        <v>339</v>
      </c>
      <c r="E6906" s="234">
        <v>193</v>
      </c>
      <c r="F6906" s="413">
        <v>115.31</v>
      </c>
      <c r="G6906" s="414">
        <f t="shared" si="214"/>
        <v>1.673749024369092</v>
      </c>
      <c r="H6906" s="415">
        <f t="shared" si="215"/>
        <v>1.673749024369092</v>
      </c>
    </row>
    <row r="6907" spans="1:8" ht="15" hidden="1" thickBot="1">
      <c r="A6907" s="409">
        <v>202204</v>
      </c>
      <c r="B6907" s="231" t="s">
        <v>781</v>
      </c>
      <c r="C6907" s="232" t="s">
        <v>388</v>
      </c>
      <c r="D6907" s="233" t="s">
        <v>337</v>
      </c>
      <c r="E6907" s="234">
        <v>38661</v>
      </c>
      <c r="F6907" s="413">
        <v>115.31</v>
      </c>
      <c r="G6907" s="414">
        <f t="shared" si="214"/>
        <v>335.27881363281585</v>
      </c>
      <c r="H6907" s="415">
        <f t="shared" si="215"/>
        <v>1.6763940681640792</v>
      </c>
    </row>
    <row r="6908" spans="1:8" ht="15" hidden="1" thickBot="1">
      <c r="A6908" s="409">
        <v>202204</v>
      </c>
      <c r="B6908" s="231" t="s">
        <v>782</v>
      </c>
      <c r="C6908" s="232" t="s">
        <v>388</v>
      </c>
      <c r="D6908" s="233" t="s">
        <v>339</v>
      </c>
      <c r="E6908" s="234">
        <v>193</v>
      </c>
      <c r="F6908" s="413">
        <v>115.31</v>
      </c>
      <c r="G6908" s="414">
        <f t="shared" si="214"/>
        <v>1.673749024369092</v>
      </c>
      <c r="H6908" s="415">
        <f t="shared" si="215"/>
        <v>1.673749024369092</v>
      </c>
    </row>
    <row r="6909" spans="1:8" ht="15" hidden="1" thickBot="1">
      <c r="A6909" s="409">
        <v>202204</v>
      </c>
      <c r="B6909" s="231" t="s">
        <v>783</v>
      </c>
      <c r="C6909" s="232" t="s">
        <v>784</v>
      </c>
      <c r="D6909" s="233" t="s">
        <v>337</v>
      </c>
      <c r="E6909" s="234">
        <v>60051</v>
      </c>
      <c r="F6909" s="413">
        <v>115.31</v>
      </c>
      <c r="G6909" s="414">
        <f t="shared" si="214"/>
        <v>520.77877027144223</v>
      </c>
      <c r="H6909" s="415">
        <f t="shared" si="215"/>
        <v>2.6038938513572112</v>
      </c>
    </row>
    <row r="6910" spans="1:8" ht="15" hidden="1" thickBot="1">
      <c r="A6910" s="409">
        <v>202204</v>
      </c>
      <c r="B6910" s="231" t="s">
        <v>785</v>
      </c>
      <c r="C6910" s="232" t="s">
        <v>786</v>
      </c>
      <c r="D6910" s="233" t="s">
        <v>337</v>
      </c>
      <c r="E6910" s="234">
        <v>138064</v>
      </c>
      <c r="F6910" s="413">
        <v>115.31</v>
      </c>
      <c r="G6910" s="414">
        <f t="shared" si="214"/>
        <v>1197.3289393807995</v>
      </c>
      <c r="H6910" s="415">
        <f t="shared" si="215"/>
        <v>5.9866446969039977</v>
      </c>
    </row>
    <row r="6911" spans="1:8" ht="15" hidden="1" thickBot="1">
      <c r="A6911" s="409">
        <v>202204</v>
      </c>
      <c r="B6911" s="231" t="s">
        <v>787</v>
      </c>
      <c r="C6911" s="232" t="s">
        <v>786</v>
      </c>
      <c r="D6911" s="233" t="s">
        <v>339</v>
      </c>
      <c r="E6911" s="234">
        <v>690</v>
      </c>
      <c r="F6911" s="413">
        <v>115.31</v>
      </c>
      <c r="G6911" s="414">
        <f t="shared" si="214"/>
        <v>5.9838695689879451</v>
      </c>
      <c r="H6911" s="415">
        <f t="shared" si="215"/>
        <v>5.9838695689879451</v>
      </c>
    </row>
    <row r="6912" spans="1:8" ht="15" hidden="1" thickBot="1">
      <c r="A6912" s="409">
        <v>202204</v>
      </c>
      <c r="B6912" s="231" t="s">
        <v>788</v>
      </c>
      <c r="C6912" s="232" t="s">
        <v>789</v>
      </c>
      <c r="D6912" s="233" t="s">
        <v>337</v>
      </c>
      <c r="E6912" s="234">
        <v>58708</v>
      </c>
      <c r="F6912" s="413">
        <v>115.31</v>
      </c>
      <c r="G6912" s="414">
        <f t="shared" si="214"/>
        <v>509.13190529875988</v>
      </c>
      <c r="H6912" s="415">
        <f t="shared" si="215"/>
        <v>2.5456595264937993</v>
      </c>
    </row>
    <row r="6913" spans="1:8" ht="15" hidden="1" thickBot="1">
      <c r="A6913" s="409">
        <v>202204</v>
      </c>
      <c r="B6913" s="231" t="s">
        <v>790</v>
      </c>
      <c r="C6913" s="232" t="s">
        <v>791</v>
      </c>
      <c r="D6913" s="233" t="s">
        <v>339</v>
      </c>
      <c r="E6913" s="234">
        <v>0.01</v>
      </c>
      <c r="F6913" s="413">
        <v>115.31</v>
      </c>
      <c r="G6913" s="414">
        <f t="shared" si="214"/>
        <v>8.6722747376636897E-5</v>
      </c>
      <c r="H6913" s="415">
        <f t="shared" si="215"/>
        <v>8.6722747376636897E-5</v>
      </c>
    </row>
    <row r="6914" spans="1:8" ht="15" hidden="1" thickBot="1">
      <c r="A6914" s="409">
        <v>202204</v>
      </c>
      <c r="B6914" s="231" t="s">
        <v>792</v>
      </c>
      <c r="C6914" s="232" t="s">
        <v>791</v>
      </c>
      <c r="D6914" s="233" t="s">
        <v>337</v>
      </c>
      <c r="E6914" s="234">
        <v>156718</v>
      </c>
      <c r="F6914" s="413">
        <v>115.31</v>
      </c>
      <c r="G6914" s="414">
        <f t="shared" ref="G6914:G6977" si="216">+E6914/F6914</f>
        <v>1359.101552337178</v>
      </c>
      <c r="H6914" s="415">
        <f t="shared" ref="H6914:H6977" si="217">IF(D6914="TB",G6914/200,IF(D6914="LT",G6914,"VER"))</f>
        <v>6.7955077616858901</v>
      </c>
    </row>
    <row r="6915" spans="1:8" ht="15" hidden="1" thickBot="1">
      <c r="A6915" s="409">
        <v>202204</v>
      </c>
      <c r="B6915" s="231" t="s">
        <v>793</v>
      </c>
      <c r="C6915" s="232" t="s">
        <v>791</v>
      </c>
      <c r="D6915" s="233" t="s">
        <v>337</v>
      </c>
      <c r="E6915" s="234">
        <v>100392</v>
      </c>
      <c r="F6915" s="413">
        <v>115.31</v>
      </c>
      <c r="G6915" s="414">
        <f t="shared" si="216"/>
        <v>870.62700546353312</v>
      </c>
      <c r="H6915" s="415">
        <f t="shared" si="217"/>
        <v>4.3531350273176654</v>
      </c>
    </row>
    <row r="6916" spans="1:8" ht="15" hidden="1" thickBot="1">
      <c r="A6916" s="409">
        <v>202204</v>
      </c>
      <c r="B6916" s="231" t="s">
        <v>794</v>
      </c>
      <c r="C6916" s="232" t="s">
        <v>791</v>
      </c>
      <c r="D6916" s="233" t="s">
        <v>339</v>
      </c>
      <c r="E6916" s="234">
        <v>502</v>
      </c>
      <c r="F6916" s="413">
        <v>115.31</v>
      </c>
      <c r="G6916" s="414">
        <f t="shared" si="216"/>
        <v>4.353481918307172</v>
      </c>
      <c r="H6916" s="415">
        <f t="shared" si="217"/>
        <v>4.353481918307172</v>
      </c>
    </row>
    <row r="6917" spans="1:8" ht="15" hidden="1" thickBot="1">
      <c r="A6917" s="409">
        <v>202204</v>
      </c>
      <c r="B6917" s="231" t="s">
        <v>795</v>
      </c>
      <c r="C6917" s="232" t="s">
        <v>791</v>
      </c>
      <c r="D6917" s="233" t="s">
        <v>337</v>
      </c>
      <c r="E6917" s="234">
        <v>95980</v>
      </c>
      <c r="F6917" s="413">
        <v>115.31</v>
      </c>
      <c r="G6917" s="414">
        <f t="shared" si="216"/>
        <v>832.36492932096087</v>
      </c>
      <c r="H6917" s="415">
        <f t="shared" si="217"/>
        <v>4.1618246466048046</v>
      </c>
    </row>
    <row r="6918" spans="1:8" ht="15" hidden="1" thickBot="1">
      <c r="A6918" s="409">
        <v>202204</v>
      </c>
      <c r="B6918" s="231" t="s">
        <v>796</v>
      </c>
      <c r="C6918" s="232" t="s">
        <v>791</v>
      </c>
      <c r="D6918" s="233" t="s">
        <v>337</v>
      </c>
      <c r="E6918" s="234">
        <v>43871</v>
      </c>
      <c r="F6918" s="413">
        <v>115.31</v>
      </c>
      <c r="G6918" s="414">
        <f t="shared" si="216"/>
        <v>380.46136501604371</v>
      </c>
      <c r="H6918" s="415">
        <f t="shared" si="217"/>
        <v>1.9023068250802186</v>
      </c>
    </row>
    <row r="6919" spans="1:8" ht="15" hidden="1" thickBot="1">
      <c r="A6919" s="409">
        <v>202204</v>
      </c>
      <c r="B6919" s="231" t="s">
        <v>797</v>
      </c>
      <c r="C6919" s="232" t="s">
        <v>791</v>
      </c>
      <c r="D6919" s="233" t="s">
        <v>339</v>
      </c>
      <c r="E6919" s="234">
        <v>219</v>
      </c>
      <c r="F6919" s="413">
        <v>115.31</v>
      </c>
      <c r="G6919" s="414">
        <f t="shared" si="216"/>
        <v>1.899228167548348</v>
      </c>
      <c r="H6919" s="415">
        <f t="shared" si="217"/>
        <v>1.899228167548348</v>
      </c>
    </row>
    <row r="6920" spans="1:8" ht="15" hidden="1" thickBot="1">
      <c r="A6920" s="409">
        <v>202204</v>
      </c>
      <c r="B6920" s="231" t="s">
        <v>798</v>
      </c>
      <c r="C6920" s="232" t="s">
        <v>791</v>
      </c>
      <c r="D6920" s="233" t="s">
        <v>337</v>
      </c>
      <c r="E6920" s="234">
        <v>76808</v>
      </c>
      <c r="F6920" s="413">
        <v>115.31</v>
      </c>
      <c r="G6920" s="414">
        <f t="shared" si="216"/>
        <v>666.10007805047258</v>
      </c>
      <c r="H6920" s="415">
        <f t="shared" si="217"/>
        <v>3.3305003902523627</v>
      </c>
    </row>
    <row r="6921" spans="1:8" ht="15" hidden="1" thickBot="1">
      <c r="A6921" s="409">
        <v>202204</v>
      </c>
      <c r="B6921" s="231" t="s">
        <v>799</v>
      </c>
      <c r="C6921" s="232" t="s">
        <v>791</v>
      </c>
      <c r="D6921" s="233" t="s">
        <v>337</v>
      </c>
      <c r="E6921" s="234">
        <v>52861</v>
      </c>
      <c r="F6921" s="413">
        <v>115.31</v>
      </c>
      <c r="G6921" s="414">
        <f t="shared" si="216"/>
        <v>458.42511490764025</v>
      </c>
      <c r="H6921" s="415">
        <f t="shared" si="217"/>
        <v>2.2921255745382014</v>
      </c>
    </row>
    <row r="6922" spans="1:8" ht="15" hidden="1" thickBot="1">
      <c r="A6922" s="409">
        <v>202204</v>
      </c>
      <c r="B6922" s="231" t="s">
        <v>800</v>
      </c>
      <c r="C6922" s="232" t="s">
        <v>791</v>
      </c>
      <c r="D6922" s="233" t="s">
        <v>339</v>
      </c>
      <c r="E6922" s="234">
        <v>594</v>
      </c>
      <c r="F6922" s="413">
        <v>115.31</v>
      </c>
      <c r="G6922" s="414">
        <f t="shared" si="216"/>
        <v>5.1513311941722311</v>
      </c>
      <c r="H6922" s="415">
        <f t="shared" si="217"/>
        <v>5.1513311941722311</v>
      </c>
    </row>
    <row r="6923" spans="1:8" ht="15" hidden="1" thickBot="1">
      <c r="A6923" s="409">
        <v>202204</v>
      </c>
      <c r="B6923" s="231" t="s">
        <v>801</v>
      </c>
      <c r="C6923" s="232" t="s">
        <v>791</v>
      </c>
      <c r="D6923" s="233" t="s">
        <v>337</v>
      </c>
      <c r="E6923" s="234">
        <v>42596</v>
      </c>
      <c r="F6923" s="413">
        <v>115.31</v>
      </c>
      <c r="G6923" s="414">
        <f t="shared" si="216"/>
        <v>369.40421472552248</v>
      </c>
      <c r="H6923" s="415">
        <f t="shared" si="217"/>
        <v>1.8470210736276125</v>
      </c>
    </row>
    <row r="6924" spans="1:8" ht="15" hidden="1" thickBot="1">
      <c r="A6924" s="409">
        <v>202204</v>
      </c>
      <c r="B6924" s="231" t="s">
        <v>802</v>
      </c>
      <c r="C6924" s="232" t="s">
        <v>791</v>
      </c>
      <c r="D6924" s="233" t="s">
        <v>339</v>
      </c>
      <c r="E6924" s="234">
        <v>498</v>
      </c>
      <c r="F6924" s="413">
        <v>115.31</v>
      </c>
      <c r="G6924" s="414">
        <f t="shared" si="216"/>
        <v>4.318792819356517</v>
      </c>
      <c r="H6924" s="415">
        <f t="shared" si="217"/>
        <v>4.318792819356517</v>
      </c>
    </row>
    <row r="6925" spans="1:8" ht="15" hidden="1" thickBot="1">
      <c r="A6925" s="409">
        <v>202204</v>
      </c>
      <c r="B6925" s="231" t="s">
        <v>803</v>
      </c>
      <c r="C6925" s="232" t="s">
        <v>791</v>
      </c>
      <c r="D6925" s="233" t="s">
        <v>337</v>
      </c>
      <c r="E6925" s="234">
        <v>42596</v>
      </c>
      <c r="F6925" s="413">
        <v>115.31</v>
      </c>
      <c r="G6925" s="414">
        <f t="shared" si="216"/>
        <v>369.40421472552248</v>
      </c>
      <c r="H6925" s="415">
        <f t="shared" si="217"/>
        <v>1.8470210736276125</v>
      </c>
    </row>
    <row r="6926" spans="1:8" ht="15" hidden="1" thickBot="1">
      <c r="A6926" s="409">
        <v>202204</v>
      </c>
      <c r="B6926" s="231" t="s">
        <v>804</v>
      </c>
      <c r="C6926" s="232" t="s">
        <v>791</v>
      </c>
      <c r="D6926" s="233" t="s">
        <v>339</v>
      </c>
      <c r="E6926" s="234">
        <v>498</v>
      </c>
      <c r="F6926" s="413">
        <v>115.31</v>
      </c>
      <c r="G6926" s="414">
        <f t="shared" si="216"/>
        <v>4.318792819356517</v>
      </c>
      <c r="H6926" s="415">
        <f t="shared" si="217"/>
        <v>4.318792819356517</v>
      </c>
    </row>
    <row r="6927" spans="1:8" ht="15" hidden="1" thickBot="1">
      <c r="A6927" s="409">
        <v>202204</v>
      </c>
      <c r="B6927" s="231" t="s">
        <v>805</v>
      </c>
      <c r="C6927" s="232" t="s">
        <v>791</v>
      </c>
      <c r="D6927" s="233" t="s">
        <v>337</v>
      </c>
      <c r="E6927" s="234">
        <v>57186</v>
      </c>
      <c r="F6927" s="413">
        <v>115.31</v>
      </c>
      <c r="G6927" s="414">
        <f t="shared" si="216"/>
        <v>495.93270314803573</v>
      </c>
      <c r="H6927" s="415">
        <f t="shared" si="217"/>
        <v>2.4796635157401785</v>
      </c>
    </row>
    <row r="6928" spans="1:8" ht="15" hidden="1" thickBot="1">
      <c r="A6928" s="409">
        <v>202204</v>
      </c>
      <c r="B6928" s="231" t="s">
        <v>806</v>
      </c>
      <c r="C6928" s="232" t="s">
        <v>791</v>
      </c>
      <c r="D6928" s="233" t="s">
        <v>337</v>
      </c>
      <c r="E6928" s="234">
        <v>80546</v>
      </c>
      <c r="F6928" s="413">
        <v>115.31</v>
      </c>
      <c r="G6928" s="414">
        <f t="shared" si="216"/>
        <v>698.51704101985945</v>
      </c>
      <c r="H6928" s="415">
        <f t="shared" si="217"/>
        <v>3.4925852050992972</v>
      </c>
    </row>
    <row r="6929" spans="1:8" ht="15" hidden="1" thickBot="1">
      <c r="A6929" s="409">
        <v>202204</v>
      </c>
      <c r="B6929" s="231" t="s">
        <v>807</v>
      </c>
      <c r="C6929" s="232" t="s">
        <v>791</v>
      </c>
      <c r="D6929" s="233" t="s">
        <v>337</v>
      </c>
      <c r="E6929" s="234">
        <v>42044</v>
      </c>
      <c r="F6929" s="413">
        <v>115.31</v>
      </c>
      <c r="G6929" s="414">
        <f t="shared" si="216"/>
        <v>364.61711907033214</v>
      </c>
      <c r="H6929" s="415">
        <f t="shared" si="217"/>
        <v>1.8230855953516607</v>
      </c>
    </row>
    <row r="6930" spans="1:8" ht="15" hidden="1" thickBot="1">
      <c r="A6930" s="409">
        <v>202204</v>
      </c>
      <c r="B6930" s="231" t="s">
        <v>808</v>
      </c>
      <c r="C6930" s="232" t="s">
        <v>791</v>
      </c>
      <c r="D6930" s="233" t="s">
        <v>339</v>
      </c>
      <c r="E6930" s="234">
        <v>542</v>
      </c>
      <c r="F6930" s="413">
        <v>115.31</v>
      </c>
      <c r="G6930" s="414">
        <f t="shared" si="216"/>
        <v>4.7003729078137191</v>
      </c>
      <c r="H6930" s="415">
        <f t="shared" si="217"/>
        <v>4.7003729078137191</v>
      </c>
    </row>
    <row r="6931" spans="1:8" ht="15" hidden="1" thickBot="1">
      <c r="A6931" s="409">
        <v>202204</v>
      </c>
      <c r="B6931" s="231" t="s">
        <v>809</v>
      </c>
      <c r="C6931" s="232" t="s">
        <v>791</v>
      </c>
      <c r="D6931" s="233" t="s">
        <v>337</v>
      </c>
      <c r="E6931" s="234">
        <v>76488</v>
      </c>
      <c r="F6931" s="413">
        <v>115.31</v>
      </c>
      <c r="G6931" s="414">
        <f t="shared" si="216"/>
        <v>663.32495013442019</v>
      </c>
      <c r="H6931" s="415">
        <f t="shared" si="217"/>
        <v>3.3166247506721009</v>
      </c>
    </row>
    <row r="6932" spans="1:8" ht="15" hidden="1" thickBot="1">
      <c r="A6932" s="409">
        <v>202204</v>
      </c>
      <c r="B6932" s="231" t="s">
        <v>810</v>
      </c>
      <c r="C6932" s="232" t="s">
        <v>791</v>
      </c>
      <c r="D6932" s="233" t="s">
        <v>339</v>
      </c>
      <c r="E6932" s="234">
        <v>674</v>
      </c>
      <c r="F6932" s="413">
        <v>115.31</v>
      </c>
      <c r="G6932" s="414">
        <f t="shared" si="216"/>
        <v>5.8451131731853261</v>
      </c>
      <c r="H6932" s="415">
        <f t="shared" si="217"/>
        <v>5.8451131731853261</v>
      </c>
    </row>
    <row r="6933" spans="1:8" ht="15" hidden="1" thickBot="1">
      <c r="A6933" s="409">
        <v>202204</v>
      </c>
      <c r="B6933" s="231" t="s">
        <v>811</v>
      </c>
      <c r="C6933" s="232" t="s">
        <v>791</v>
      </c>
      <c r="D6933" s="233" t="s">
        <v>337</v>
      </c>
      <c r="E6933" s="234">
        <v>76208</v>
      </c>
      <c r="F6933" s="413">
        <v>115.31</v>
      </c>
      <c r="G6933" s="414">
        <f t="shared" si="216"/>
        <v>660.89671320787443</v>
      </c>
      <c r="H6933" s="415">
        <f t="shared" si="217"/>
        <v>3.3044835660393721</v>
      </c>
    </row>
    <row r="6934" spans="1:8" ht="15" hidden="1" thickBot="1">
      <c r="A6934" s="409">
        <v>202204</v>
      </c>
      <c r="B6934" s="231" t="s">
        <v>812</v>
      </c>
      <c r="C6934" s="232" t="s">
        <v>791</v>
      </c>
      <c r="D6934" s="233" t="s">
        <v>337</v>
      </c>
      <c r="E6934" s="234">
        <v>74029</v>
      </c>
      <c r="F6934" s="413">
        <v>115.31</v>
      </c>
      <c r="G6934" s="414">
        <f t="shared" si="216"/>
        <v>641.99982655450526</v>
      </c>
      <c r="H6934" s="415">
        <f t="shared" si="217"/>
        <v>3.2099991327725261</v>
      </c>
    </row>
    <row r="6935" spans="1:8" ht="15" hidden="1" thickBot="1">
      <c r="A6935" s="409">
        <v>202204</v>
      </c>
      <c r="B6935" s="231" t="s">
        <v>813</v>
      </c>
      <c r="C6935" s="232" t="s">
        <v>791</v>
      </c>
      <c r="D6935" s="233" t="s">
        <v>337</v>
      </c>
      <c r="E6935" s="234">
        <v>87678</v>
      </c>
      <c r="F6935" s="413">
        <v>115.31</v>
      </c>
      <c r="G6935" s="414">
        <f t="shared" si="216"/>
        <v>760.36770444887691</v>
      </c>
      <c r="H6935" s="415">
        <f t="shared" si="217"/>
        <v>3.8018385222443847</v>
      </c>
    </row>
    <row r="6936" spans="1:8" ht="15" hidden="1" thickBot="1">
      <c r="A6936" s="409">
        <v>202204</v>
      </c>
      <c r="B6936" s="231" t="s">
        <v>814</v>
      </c>
      <c r="C6936" s="232" t="s">
        <v>791</v>
      </c>
      <c r="D6936" s="233" t="s">
        <v>337</v>
      </c>
      <c r="E6936" s="234">
        <v>87678</v>
      </c>
      <c r="F6936" s="413">
        <v>115.31</v>
      </c>
      <c r="G6936" s="414">
        <f t="shared" si="216"/>
        <v>760.36770444887691</v>
      </c>
      <c r="H6936" s="415">
        <f t="shared" si="217"/>
        <v>3.8018385222443847</v>
      </c>
    </row>
    <row r="6937" spans="1:8" ht="15" hidden="1" thickBot="1">
      <c r="A6937" s="409">
        <v>202204</v>
      </c>
      <c r="B6937" s="231" t="s">
        <v>815</v>
      </c>
      <c r="C6937" s="232" t="s">
        <v>791</v>
      </c>
      <c r="D6937" s="233" t="s">
        <v>337</v>
      </c>
      <c r="E6937" s="234">
        <v>88054</v>
      </c>
      <c r="F6937" s="413">
        <v>115.31</v>
      </c>
      <c r="G6937" s="414">
        <f t="shared" si="216"/>
        <v>763.62847975023851</v>
      </c>
      <c r="H6937" s="415">
        <f t="shared" si="217"/>
        <v>3.8181423987511924</v>
      </c>
    </row>
    <row r="6938" spans="1:8" ht="15" hidden="1" thickBot="1">
      <c r="A6938" s="409">
        <v>202204</v>
      </c>
      <c r="B6938" s="231" t="s">
        <v>816</v>
      </c>
      <c r="C6938" s="232" t="s">
        <v>791</v>
      </c>
      <c r="D6938" s="233" t="s">
        <v>339</v>
      </c>
      <c r="E6938" s="234">
        <v>440</v>
      </c>
      <c r="F6938" s="413">
        <v>115.31</v>
      </c>
      <c r="G6938" s="414">
        <f t="shared" si="216"/>
        <v>3.815800884572023</v>
      </c>
      <c r="H6938" s="415">
        <f t="shared" si="217"/>
        <v>3.815800884572023</v>
      </c>
    </row>
    <row r="6939" spans="1:8" ht="15" hidden="1" thickBot="1">
      <c r="A6939" s="409">
        <v>202204</v>
      </c>
      <c r="B6939" s="231" t="s">
        <v>817</v>
      </c>
      <c r="C6939" s="232" t="s">
        <v>791</v>
      </c>
      <c r="D6939" s="233" t="s">
        <v>337</v>
      </c>
      <c r="E6939" s="234">
        <v>87678</v>
      </c>
      <c r="F6939" s="413">
        <v>115.31</v>
      </c>
      <c r="G6939" s="414">
        <f t="shared" si="216"/>
        <v>760.36770444887691</v>
      </c>
      <c r="H6939" s="415">
        <f t="shared" si="217"/>
        <v>3.8018385222443847</v>
      </c>
    </row>
    <row r="6940" spans="1:8" ht="15" hidden="1" thickBot="1">
      <c r="A6940" s="409">
        <v>202204</v>
      </c>
      <c r="B6940" s="231" t="s">
        <v>818</v>
      </c>
      <c r="C6940" s="232" t="s">
        <v>791</v>
      </c>
      <c r="D6940" s="233" t="s">
        <v>337</v>
      </c>
      <c r="E6940" s="234">
        <v>83492</v>
      </c>
      <c r="F6940" s="413">
        <v>115.31</v>
      </c>
      <c r="G6940" s="414">
        <f t="shared" si="216"/>
        <v>724.06556239701672</v>
      </c>
      <c r="H6940" s="415">
        <f t="shared" si="217"/>
        <v>3.6203278119850837</v>
      </c>
    </row>
    <row r="6941" spans="1:8" ht="15" hidden="1" thickBot="1">
      <c r="A6941" s="409">
        <v>202204</v>
      </c>
      <c r="B6941" s="231" t="s">
        <v>819</v>
      </c>
      <c r="C6941" s="232" t="s">
        <v>791</v>
      </c>
      <c r="D6941" s="233" t="s">
        <v>337</v>
      </c>
      <c r="E6941" s="234">
        <v>86681</v>
      </c>
      <c r="F6941" s="413">
        <v>115.31</v>
      </c>
      <c r="G6941" s="414">
        <f t="shared" si="216"/>
        <v>751.72144653542625</v>
      </c>
      <c r="H6941" s="415">
        <f t="shared" si="217"/>
        <v>3.7586072326771314</v>
      </c>
    </row>
    <row r="6942" spans="1:8" ht="15" hidden="1" thickBot="1">
      <c r="A6942" s="409">
        <v>202204</v>
      </c>
      <c r="B6942" s="231" t="s">
        <v>820</v>
      </c>
      <c r="C6942" s="232" t="s">
        <v>791</v>
      </c>
      <c r="D6942" s="233" t="s">
        <v>339</v>
      </c>
      <c r="E6942" s="234">
        <v>433</v>
      </c>
      <c r="F6942" s="413">
        <v>115.31</v>
      </c>
      <c r="G6942" s="414">
        <f t="shared" si="216"/>
        <v>3.7550949614083775</v>
      </c>
      <c r="H6942" s="415">
        <f t="shared" si="217"/>
        <v>3.7550949614083775</v>
      </c>
    </row>
    <row r="6943" spans="1:8" ht="15" hidden="1" thickBot="1">
      <c r="A6943" s="409">
        <v>202204</v>
      </c>
      <c r="B6943" s="231" t="s">
        <v>821</v>
      </c>
      <c r="C6943" s="232" t="s">
        <v>791</v>
      </c>
      <c r="D6943" s="233" t="s">
        <v>337</v>
      </c>
      <c r="E6943" s="234">
        <v>82930</v>
      </c>
      <c r="F6943" s="413">
        <v>115.31</v>
      </c>
      <c r="G6943" s="414">
        <f t="shared" si="216"/>
        <v>719.19174399444978</v>
      </c>
      <c r="H6943" s="415">
        <f t="shared" si="217"/>
        <v>3.5959587199722489</v>
      </c>
    </row>
    <row r="6944" spans="1:8" ht="15" hidden="1" thickBot="1">
      <c r="A6944" s="409">
        <v>202204</v>
      </c>
      <c r="B6944" s="231" t="s">
        <v>822</v>
      </c>
      <c r="C6944" s="232" t="s">
        <v>791</v>
      </c>
      <c r="D6944" s="233" t="s">
        <v>337</v>
      </c>
      <c r="E6944" s="234">
        <v>88407</v>
      </c>
      <c r="F6944" s="413">
        <v>115.31</v>
      </c>
      <c r="G6944" s="414">
        <f t="shared" si="216"/>
        <v>766.6897927326338</v>
      </c>
      <c r="H6944" s="415">
        <f t="shared" si="217"/>
        <v>3.833448963663169</v>
      </c>
    </row>
    <row r="6945" spans="1:8" ht="15" hidden="1" thickBot="1">
      <c r="A6945" s="409">
        <v>202204</v>
      </c>
      <c r="B6945" s="231" t="s">
        <v>823</v>
      </c>
      <c r="C6945" s="232" t="s">
        <v>791</v>
      </c>
      <c r="D6945" s="233" t="s">
        <v>339</v>
      </c>
      <c r="E6945" s="234">
        <v>442</v>
      </c>
      <c r="F6945" s="413">
        <v>115.31</v>
      </c>
      <c r="G6945" s="414">
        <f t="shared" si="216"/>
        <v>3.8331454340473505</v>
      </c>
      <c r="H6945" s="415">
        <f t="shared" si="217"/>
        <v>3.8331454340473505</v>
      </c>
    </row>
    <row r="6946" spans="1:8" ht="15" hidden="1" thickBot="1">
      <c r="A6946" s="409">
        <v>202204</v>
      </c>
      <c r="B6946" s="231" t="s">
        <v>824</v>
      </c>
      <c r="C6946" s="232" t="s">
        <v>791</v>
      </c>
      <c r="D6946" s="233" t="s">
        <v>337</v>
      </c>
      <c r="E6946" s="234">
        <v>77900</v>
      </c>
      <c r="F6946" s="413">
        <v>115.31</v>
      </c>
      <c r="G6946" s="414">
        <f t="shared" si="216"/>
        <v>675.57020206400136</v>
      </c>
      <c r="H6946" s="415">
        <f t="shared" si="217"/>
        <v>3.3778510103200068</v>
      </c>
    </row>
    <row r="6947" spans="1:8" ht="15" hidden="1" thickBot="1">
      <c r="A6947" s="409">
        <v>202204</v>
      </c>
      <c r="B6947" s="231" t="s">
        <v>825</v>
      </c>
      <c r="C6947" s="232" t="s">
        <v>791</v>
      </c>
      <c r="D6947" s="233" t="s">
        <v>337</v>
      </c>
      <c r="E6947" s="234">
        <v>77291</v>
      </c>
      <c r="F6947" s="413">
        <v>115.31</v>
      </c>
      <c r="G6947" s="414">
        <f t="shared" si="216"/>
        <v>670.28878674876421</v>
      </c>
      <c r="H6947" s="415">
        <f t="shared" si="217"/>
        <v>3.3514439337438211</v>
      </c>
    </row>
    <row r="6948" spans="1:8" ht="15" hidden="1" thickBot="1">
      <c r="A6948" s="409">
        <v>202204</v>
      </c>
      <c r="B6948" s="231" t="s">
        <v>826</v>
      </c>
      <c r="C6948" s="232" t="s">
        <v>791</v>
      </c>
      <c r="D6948" s="233" t="s">
        <v>337</v>
      </c>
      <c r="E6948" s="234">
        <v>83565</v>
      </c>
      <c r="F6948" s="413">
        <v>115.31</v>
      </c>
      <c r="G6948" s="414">
        <f t="shared" si="216"/>
        <v>724.69863845286613</v>
      </c>
      <c r="H6948" s="415">
        <f t="shared" si="217"/>
        <v>3.6234931922643305</v>
      </c>
    </row>
    <row r="6949" spans="1:8" ht="15" hidden="1" thickBot="1">
      <c r="A6949" s="409">
        <v>202204</v>
      </c>
      <c r="B6949" s="231" t="s">
        <v>827</v>
      </c>
      <c r="C6949" s="232" t="s">
        <v>791</v>
      </c>
      <c r="D6949" s="233" t="s">
        <v>339</v>
      </c>
      <c r="E6949" s="234">
        <v>418</v>
      </c>
      <c r="F6949" s="413">
        <v>115.31</v>
      </c>
      <c r="G6949" s="414">
        <f t="shared" si="216"/>
        <v>3.625010840343422</v>
      </c>
      <c r="H6949" s="415">
        <f t="shared" si="217"/>
        <v>3.625010840343422</v>
      </c>
    </row>
    <row r="6950" spans="1:8" ht="15" hidden="1" thickBot="1">
      <c r="A6950" s="409">
        <v>202204</v>
      </c>
      <c r="B6950" s="231" t="s">
        <v>828</v>
      </c>
      <c r="C6950" s="232" t="s">
        <v>791</v>
      </c>
      <c r="D6950" s="233" t="s">
        <v>337</v>
      </c>
      <c r="E6950" s="234">
        <v>73426</v>
      </c>
      <c r="F6950" s="413">
        <v>115.31</v>
      </c>
      <c r="G6950" s="414">
        <f t="shared" si="216"/>
        <v>636.770444887694</v>
      </c>
      <c r="H6950" s="415">
        <f t="shared" si="217"/>
        <v>3.1838522244384699</v>
      </c>
    </row>
    <row r="6951" spans="1:8" ht="15" hidden="1" thickBot="1">
      <c r="A6951" s="409">
        <v>202204</v>
      </c>
      <c r="B6951" s="231" t="s">
        <v>829</v>
      </c>
      <c r="C6951" s="232" t="s">
        <v>791</v>
      </c>
      <c r="D6951" s="233" t="s">
        <v>337</v>
      </c>
      <c r="E6951" s="234">
        <v>73426</v>
      </c>
      <c r="F6951" s="413">
        <v>115.31</v>
      </c>
      <c r="G6951" s="414">
        <f t="shared" si="216"/>
        <v>636.770444887694</v>
      </c>
      <c r="H6951" s="415">
        <f t="shared" si="217"/>
        <v>3.1838522244384699</v>
      </c>
    </row>
    <row r="6952" spans="1:8" ht="15" hidden="1" thickBot="1">
      <c r="A6952" s="409">
        <v>202204</v>
      </c>
      <c r="B6952" s="231" t="s">
        <v>830</v>
      </c>
      <c r="C6952" s="232" t="s">
        <v>791</v>
      </c>
      <c r="D6952" s="233" t="s">
        <v>339</v>
      </c>
      <c r="E6952" s="234">
        <v>367</v>
      </c>
      <c r="F6952" s="413">
        <v>115.31</v>
      </c>
      <c r="G6952" s="414">
        <f t="shared" si="216"/>
        <v>3.182724828722574</v>
      </c>
      <c r="H6952" s="415">
        <f t="shared" si="217"/>
        <v>3.182724828722574</v>
      </c>
    </row>
    <row r="6953" spans="1:8" ht="15" hidden="1" thickBot="1">
      <c r="A6953" s="409">
        <v>202204</v>
      </c>
      <c r="B6953" s="231" t="s">
        <v>831</v>
      </c>
      <c r="C6953" s="232" t="s">
        <v>791</v>
      </c>
      <c r="D6953" s="233" t="s">
        <v>337</v>
      </c>
      <c r="E6953" s="234">
        <v>89527</v>
      </c>
      <c r="F6953" s="413">
        <v>115.31</v>
      </c>
      <c r="G6953" s="414">
        <f t="shared" si="216"/>
        <v>776.40274043881709</v>
      </c>
      <c r="H6953" s="415">
        <f t="shared" si="217"/>
        <v>3.8820137021940853</v>
      </c>
    </row>
    <row r="6954" spans="1:8" ht="15" hidden="1" thickBot="1">
      <c r="A6954" s="409">
        <v>202204</v>
      </c>
      <c r="B6954" s="231" t="s">
        <v>832</v>
      </c>
      <c r="C6954" s="232" t="s">
        <v>791</v>
      </c>
      <c r="D6954" s="233" t="s">
        <v>337</v>
      </c>
      <c r="E6954" s="234">
        <v>84999</v>
      </c>
      <c r="F6954" s="413">
        <v>115.31</v>
      </c>
      <c r="G6954" s="414">
        <f t="shared" si="216"/>
        <v>737.13468042667591</v>
      </c>
      <c r="H6954" s="415">
        <f t="shared" si="217"/>
        <v>3.6856734021333795</v>
      </c>
    </row>
    <row r="6955" spans="1:8" ht="15" hidden="1" thickBot="1">
      <c r="A6955" s="409">
        <v>202204</v>
      </c>
      <c r="B6955" s="231" t="s">
        <v>833</v>
      </c>
      <c r="C6955" s="232" t="s">
        <v>791</v>
      </c>
      <c r="D6955" s="233" t="s">
        <v>339</v>
      </c>
      <c r="E6955" s="234">
        <v>425</v>
      </c>
      <c r="F6955" s="413">
        <v>115.31</v>
      </c>
      <c r="G6955" s="414">
        <f t="shared" si="216"/>
        <v>3.685716763507068</v>
      </c>
      <c r="H6955" s="415">
        <f t="shared" si="217"/>
        <v>3.685716763507068</v>
      </c>
    </row>
    <row r="6956" spans="1:8" ht="15" hidden="1" thickBot="1">
      <c r="A6956" s="409">
        <v>202204</v>
      </c>
      <c r="B6956" s="231" t="s">
        <v>834</v>
      </c>
      <c r="C6956" s="232" t="s">
        <v>791</v>
      </c>
      <c r="D6956" s="233" t="s">
        <v>337</v>
      </c>
      <c r="E6956" s="234">
        <v>86611</v>
      </c>
      <c r="F6956" s="413">
        <v>115.31</v>
      </c>
      <c r="G6956" s="414">
        <f t="shared" si="216"/>
        <v>751.11438730378973</v>
      </c>
      <c r="H6956" s="415">
        <f t="shared" si="217"/>
        <v>3.7555719365189488</v>
      </c>
    </row>
    <row r="6957" spans="1:8" ht="15" hidden="1" thickBot="1">
      <c r="A6957" s="409">
        <v>202204</v>
      </c>
      <c r="B6957" s="231" t="s">
        <v>835</v>
      </c>
      <c r="C6957" s="232" t="s">
        <v>791</v>
      </c>
      <c r="D6957" s="233" t="s">
        <v>339</v>
      </c>
      <c r="E6957" s="234">
        <v>433</v>
      </c>
      <c r="F6957" s="413">
        <v>115.31</v>
      </c>
      <c r="G6957" s="414">
        <f t="shared" si="216"/>
        <v>3.7550949614083775</v>
      </c>
      <c r="H6957" s="415">
        <f t="shared" si="217"/>
        <v>3.7550949614083775</v>
      </c>
    </row>
    <row r="6958" spans="1:8" ht="15" hidden="1" thickBot="1">
      <c r="A6958" s="409">
        <v>202204</v>
      </c>
      <c r="B6958" s="231" t="s">
        <v>836</v>
      </c>
      <c r="C6958" s="232" t="s">
        <v>791</v>
      </c>
      <c r="D6958" s="233" t="s">
        <v>337</v>
      </c>
      <c r="E6958" s="234">
        <v>59619</v>
      </c>
      <c r="F6958" s="413">
        <v>115.31</v>
      </c>
      <c r="G6958" s="414">
        <f t="shared" si="216"/>
        <v>517.03234758477151</v>
      </c>
      <c r="H6958" s="415">
        <f t="shared" si="217"/>
        <v>2.5851617379238574</v>
      </c>
    </row>
    <row r="6959" spans="1:8" ht="15" hidden="1" thickBot="1">
      <c r="A6959" s="409">
        <v>202204</v>
      </c>
      <c r="B6959" s="231" t="s">
        <v>837</v>
      </c>
      <c r="C6959" s="232" t="s">
        <v>791</v>
      </c>
      <c r="D6959" s="233" t="s">
        <v>337</v>
      </c>
      <c r="E6959" s="234">
        <v>119052</v>
      </c>
      <c r="F6959" s="413">
        <v>115.31</v>
      </c>
      <c r="G6959" s="414">
        <f t="shared" si="216"/>
        <v>1032.4516520683376</v>
      </c>
      <c r="H6959" s="415">
        <f t="shared" si="217"/>
        <v>5.1622582603416882</v>
      </c>
    </row>
    <row r="6960" spans="1:8" ht="15" hidden="1" thickBot="1">
      <c r="A6960" s="409">
        <v>202204</v>
      </c>
      <c r="B6960" s="231" t="s">
        <v>838</v>
      </c>
      <c r="C6960" s="232" t="s">
        <v>791</v>
      </c>
      <c r="D6960" s="233" t="s">
        <v>337</v>
      </c>
      <c r="E6960" s="234">
        <v>86218</v>
      </c>
      <c r="F6960" s="413">
        <v>115.31</v>
      </c>
      <c r="G6960" s="414">
        <f t="shared" si="216"/>
        <v>747.70618333188793</v>
      </c>
      <c r="H6960" s="415">
        <f t="shared" si="217"/>
        <v>3.7385309166594398</v>
      </c>
    </row>
    <row r="6961" spans="1:8" ht="15" hidden="1" thickBot="1">
      <c r="A6961" s="409">
        <v>202204</v>
      </c>
      <c r="B6961" s="231" t="s">
        <v>839</v>
      </c>
      <c r="C6961" s="232" t="s">
        <v>791</v>
      </c>
      <c r="D6961" s="233" t="s">
        <v>339</v>
      </c>
      <c r="E6961" s="234">
        <v>431</v>
      </c>
      <c r="F6961" s="413">
        <v>115.31</v>
      </c>
      <c r="G6961" s="414">
        <f t="shared" si="216"/>
        <v>3.73775041193305</v>
      </c>
      <c r="H6961" s="415">
        <f t="shared" si="217"/>
        <v>3.73775041193305</v>
      </c>
    </row>
    <row r="6962" spans="1:8" ht="15" hidden="1" thickBot="1">
      <c r="A6962" s="409">
        <v>202204</v>
      </c>
      <c r="B6962" s="231" t="s">
        <v>840</v>
      </c>
      <c r="C6962" s="232" t="s">
        <v>791</v>
      </c>
      <c r="D6962" s="233" t="s">
        <v>337</v>
      </c>
      <c r="E6962" s="234">
        <v>87458</v>
      </c>
      <c r="F6962" s="413">
        <v>115.31</v>
      </c>
      <c r="G6962" s="414">
        <f t="shared" si="216"/>
        <v>758.45980400659096</v>
      </c>
      <c r="H6962" s="415">
        <f t="shared" si="217"/>
        <v>3.7922990200329547</v>
      </c>
    </row>
    <row r="6963" spans="1:8" ht="15" hidden="1" thickBot="1">
      <c r="A6963" s="409">
        <v>202204</v>
      </c>
      <c r="B6963" s="231" t="s">
        <v>841</v>
      </c>
      <c r="C6963" s="232" t="s">
        <v>791</v>
      </c>
      <c r="D6963" s="233" t="s">
        <v>339</v>
      </c>
      <c r="E6963" s="234">
        <v>437</v>
      </c>
      <c r="F6963" s="413">
        <v>115.31</v>
      </c>
      <c r="G6963" s="414">
        <f t="shared" si="216"/>
        <v>3.789784060359032</v>
      </c>
      <c r="H6963" s="415">
        <f t="shared" si="217"/>
        <v>3.789784060359032</v>
      </c>
    </row>
    <row r="6964" spans="1:8" ht="15" hidden="1" thickBot="1">
      <c r="A6964" s="409">
        <v>202204</v>
      </c>
      <c r="B6964" s="231" t="s">
        <v>842</v>
      </c>
      <c r="C6964" s="232" t="s">
        <v>791</v>
      </c>
      <c r="D6964" s="233" t="s">
        <v>337</v>
      </c>
      <c r="E6964" s="234">
        <v>85687</v>
      </c>
      <c r="F6964" s="413">
        <v>115.31</v>
      </c>
      <c r="G6964" s="414">
        <f t="shared" si="216"/>
        <v>743.10120544618849</v>
      </c>
      <c r="H6964" s="415">
        <f t="shared" si="217"/>
        <v>3.7155060272309424</v>
      </c>
    </row>
    <row r="6965" spans="1:8" ht="15" hidden="1" thickBot="1">
      <c r="A6965" s="409">
        <v>202204</v>
      </c>
      <c r="B6965" s="231" t="s">
        <v>843</v>
      </c>
      <c r="C6965" s="232" t="s">
        <v>791</v>
      </c>
      <c r="D6965" s="233" t="s">
        <v>339</v>
      </c>
      <c r="E6965" s="234">
        <v>428</v>
      </c>
      <c r="F6965" s="413">
        <v>115.31</v>
      </c>
      <c r="G6965" s="414">
        <f t="shared" si="216"/>
        <v>3.711733587720059</v>
      </c>
      <c r="H6965" s="415">
        <f t="shared" si="217"/>
        <v>3.711733587720059</v>
      </c>
    </row>
    <row r="6966" spans="1:8" ht="15" hidden="1" thickBot="1">
      <c r="A6966" s="409">
        <v>202204</v>
      </c>
      <c r="B6966" s="231" t="s">
        <v>844</v>
      </c>
      <c r="C6966" s="232" t="s">
        <v>791</v>
      </c>
      <c r="D6966" s="233" t="s">
        <v>337</v>
      </c>
      <c r="E6966" s="234">
        <v>105674</v>
      </c>
      <c r="F6966" s="413">
        <v>115.31</v>
      </c>
      <c r="G6966" s="414">
        <f t="shared" si="216"/>
        <v>916.43396062787269</v>
      </c>
      <c r="H6966" s="415">
        <f t="shared" si="217"/>
        <v>4.5821698031393634</v>
      </c>
    </row>
    <row r="6967" spans="1:8" ht="15" hidden="1" thickBot="1">
      <c r="A6967" s="409">
        <v>202204</v>
      </c>
      <c r="B6967" s="231" t="s">
        <v>845</v>
      </c>
      <c r="C6967" s="232" t="s">
        <v>791</v>
      </c>
      <c r="D6967" s="233" t="s">
        <v>337</v>
      </c>
      <c r="E6967" s="234">
        <v>114401</v>
      </c>
      <c r="F6967" s="413">
        <v>115.31</v>
      </c>
      <c r="G6967" s="414">
        <f t="shared" si="216"/>
        <v>992.11690226346366</v>
      </c>
      <c r="H6967" s="415">
        <f t="shared" si="217"/>
        <v>4.9605845113173181</v>
      </c>
    </row>
    <row r="6968" spans="1:8" ht="15" hidden="1" thickBot="1">
      <c r="A6968" s="409">
        <v>202204</v>
      </c>
      <c r="B6968" s="231" t="s">
        <v>846</v>
      </c>
      <c r="C6968" s="232" t="s">
        <v>791</v>
      </c>
      <c r="D6968" s="233" t="s">
        <v>339</v>
      </c>
      <c r="E6968" s="234">
        <v>572</v>
      </c>
      <c r="F6968" s="413">
        <v>115.31</v>
      </c>
      <c r="G6968" s="414">
        <f t="shared" si="216"/>
        <v>4.96054114994363</v>
      </c>
      <c r="H6968" s="415">
        <f t="shared" si="217"/>
        <v>4.96054114994363</v>
      </c>
    </row>
    <row r="6969" spans="1:8" ht="15" hidden="1" thickBot="1">
      <c r="A6969" s="409">
        <v>202204</v>
      </c>
      <c r="B6969" s="231" t="s">
        <v>847</v>
      </c>
      <c r="C6969" s="232" t="s">
        <v>791</v>
      </c>
      <c r="D6969" s="233" t="s">
        <v>337</v>
      </c>
      <c r="E6969" s="234">
        <v>119052</v>
      </c>
      <c r="F6969" s="413">
        <v>115.31</v>
      </c>
      <c r="G6969" s="414">
        <f t="shared" si="216"/>
        <v>1032.4516520683376</v>
      </c>
      <c r="H6969" s="415">
        <f t="shared" si="217"/>
        <v>5.1622582603416882</v>
      </c>
    </row>
    <row r="6970" spans="1:8" ht="15" hidden="1" thickBot="1">
      <c r="A6970" s="409">
        <v>202204</v>
      </c>
      <c r="B6970" s="196" t="s">
        <v>848</v>
      </c>
      <c r="C6970" s="197" t="s">
        <v>791</v>
      </c>
      <c r="D6970" s="198" t="s">
        <v>337</v>
      </c>
      <c r="E6970" s="420">
        <v>73493</v>
      </c>
      <c r="F6970" s="413">
        <v>115.31</v>
      </c>
      <c r="G6970" s="414">
        <f t="shared" si="216"/>
        <v>637.35148729511752</v>
      </c>
      <c r="H6970" s="415">
        <f t="shared" si="217"/>
        <v>3.1867574364755877</v>
      </c>
    </row>
    <row r="6971" spans="1:8" ht="15" hidden="1" thickBot="1">
      <c r="A6971" s="409">
        <v>202204</v>
      </c>
      <c r="B6971" s="196" t="s">
        <v>849</v>
      </c>
      <c r="C6971" s="197" t="s">
        <v>791</v>
      </c>
      <c r="D6971" s="198" t="s">
        <v>337</v>
      </c>
      <c r="E6971" s="420">
        <v>72974</v>
      </c>
      <c r="F6971" s="413">
        <v>115.31</v>
      </c>
      <c r="G6971" s="414">
        <f t="shared" si="216"/>
        <v>632.85057670627009</v>
      </c>
      <c r="H6971" s="415">
        <f t="shared" si="217"/>
        <v>3.1642528835313506</v>
      </c>
    </row>
    <row r="6972" spans="1:8" ht="15" hidden="1" thickBot="1">
      <c r="A6972" s="409">
        <v>202204</v>
      </c>
      <c r="B6972" s="196" t="s">
        <v>850</v>
      </c>
      <c r="C6972" s="197" t="s">
        <v>791</v>
      </c>
      <c r="D6972" s="198" t="s">
        <v>339</v>
      </c>
      <c r="E6972" s="420">
        <v>365</v>
      </c>
      <c r="F6972" s="413">
        <v>115.31</v>
      </c>
      <c r="G6972" s="414">
        <f t="shared" si="216"/>
        <v>3.1653802792472465</v>
      </c>
      <c r="H6972" s="415">
        <f t="shared" si="217"/>
        <v>3.1653802792472465</v>
      </c>
    </row>
    <row r="6973" spans="1:8" ht="15" hidden="1" thickBot="1">
      <c r="A6973" s="409">
        <v>202204</v>
      </c>
      <c r="B6973" s="196" t="s">
        <v>851</v>
      </c>
      <c r="C6973" s="197" t="s">
        <v>791</v>
      </c>
      <c r="D6973" s="198" t="s">
        <v>339</v>
      </c>
      <c r="E6973" s="420">
        <v>367</v>
      </c>
      <c r="F6973" s="413">
        <v>115.31</v>
      </c>
      <c r="G6973" s="414">
        <f t="shared" si="216"/>
        <v>3.182724828722574</v>
      </c>
      <c r="H6973" s="415">
        <f t="shared" si="217"/>
        <v>3.182724828722574</v>
      </c>
    </row>
    <row r="6974" spans="1:8" ht="15" hidden="1" thickBot="1">
      <c r="A6974" s="409">
        <v>202204</v>
      </c>
      <c r="B6974" s="196" t="s">
        <v>852</v>
      </c>
      <c r="C6974" s="197" t="s">
        <v>791</v>
      </c>
      <c r="D6974" s="198" t="s">
        <v>337</v>
      </c>
      <c r="E6974" s="420">
        <v>118120</v>
      </c>
      <c r="F6974" s="413">
        <v>115.31</v>
      </c>
      <c r="G6974" s="414">
        <f t="shared" si="216"/>
        <v>1024.3690920128349</v>
      </c>
      <c r="H6974" s="415">
        <f t="shared" si="217"/>
        <v>5.1218454600641747</v>
      </c>
    </row>
    <row r="6975" spans="1:8" ht="15" hidden="1" thickBot="1">
      <c r="A6975" s="409">
        <v>202204</v>
      </c>
      <c r="B6975" s="196" t="s">
        <v>853</v>
      </c>
      <c r="C6975" s="197" t="s">
        <v>791</v>
      </c>
      <c r="D6975" s="198" t="s">
        <v>339</v>
      </c>
      <c r="E6975" s="420">
        <v>591</v>
      </c>
      <c r="F6975" s="413">
        <v>115.31</v>
      </c>
      <c r="G6975" s="414">
        <f t="shared" si="216"/>
        <v>5.1253143699592405</v>
      </c>
      <c r="H6975" s="415">
        <f t="shared" si="217"/>
        <v>5.1253143699592405</v>
      </c>
    </row>
    <row r="6976" spans="1:8" ht="15" hidden="1" thickBot="1">
      <c r="A6976" s="409">
        <v>202204</v>
      </c>
      <c r="B6976" s="196" t="s">
        <v>854</v>
      </c>
      <c r="C6976" s="197" t="s">
        <v>791</v>
      </c>
      <c r="D6976" s="198" t="s">
        <v>337</v>
      </c>
      <c r="E6976" s="420">
        <v>118120</v>
      </c>
      <c r="F6976" s="413">
        <v>115.31</v>
      </c>
      <c r="G6976" s="414">
        <f t="shared" si="216"/>
        <v>1024.3690920128349</v>
      </c>
      <c r="H6976" s="415">
        <f t="shared" si="217"/>
        <v>5.1218454600641747</v>
      </c>
    </row>
    <row r="6977" spans="1:8" ht="15" hidden="1" thickBot="1">
      <c r="A6977" s="409">
        <v>202204</v>
      </c>
      <c r="B6977" s="196" t="s">
        <v>855</v>
      </c>
      <c r="C6977" s="197" t="s">
        <v>791</v>
      </c>
      <c r="D6977" s="198" t="s">
        <v>339</v>
      </c>
      <c r="E6977" s="420">
        <v>591</v>
      </c>
      <c r="F6977" s="413">
        <v>115.31</v>
      </c>
      <c r="G6977" s="414">
        <f t="shared" si="216"/>
        <v>5.1253143699592405</v>
      </c>
      <c r="H6977" s="415">
        <f t="shared" si="217"/>
        <v>5.1253143699592405</v>
      </c>
    </row>
    <row r="6978" spans="1:8" ht="15" hidden="1" thickBot="1">
      <c r="A6978" s="409">
        <v>202204</v>
      </c>
      <c r="B6978" s="231" t="s">
        <v>856</v>
      </c>
      <c r="C6978" s="232" t="s">
        <v>791</v>
      </c>
      <c r="D6978" s="233" t="s">
        <v>337</v>
      </c>
      <c r="E6978" s="234">
        <v>87168</v>
      </c>
      <c r="F6978" s="413">
        <v>115.31</v>
      </c>
      <c r="G6978" s="414">
        <f t="shared" ref="G6978:G7041" si="218">+E6978/F6978</f>
        <v>755.94484433266848</v>
      </c>
      <c r="H6978" s="415">
        <f t="shared" ref="H6978:H7041" si="219">IF(D6978="TB",G6978/200,IF(D6978="LT",G6978,"VER"))</f>
        <v>3.7797242216633422</v>
      </c>
    </row>
    <row r="6979" spans="1:8" ht="15" hidden="1" thickBot="1">
      <c r="A6979" s="409">
        <v>202204</v>
      </c>
      <c r="B6979" s="231" t="s">
        <v>857</v>
      </c>
      <c r="C6979" s="232" t="s">
        <v>791</v>
      </c>
      <c r="D6979" s="233" t="s">
        <v>339</v>
      </c>
      <c r="E6979" s="234">
        <v>436</v>
      </c>
      <c r="F6979" s="413">
        <v>115.31</v>
      </c>
      <c r="G6979" s="414">
        <f t="shared" si="218"/>
        <v>3.7811117856213685</v>
      </c>
      <c r="H6979" s="415">
        <f t="shared" si="219"/>
        <v>3.7811117856213685</v>
      </c>
    </row>
    <row r="6980" spans="1:8" ht="15" hidden="1" thickBot="1">
      <c r="A6980" s="409">
        <v>202204</v>
      </c>
      <c r="B6980" s="231" t="s">
        <v>858</v>
      </c>
      <c r="C6980" s="232" t="s">
        <v>791</v>
      </c>
      <c r="D6980" s="233" t="s">
        <v>337</v>
      </c>
      <c r="E6980" s="234">
        <v>75340</v>
      </c>
      <c r="F6980" s="413">
        <v>115.31</v>
      </c>
      <c r="G6980" s="414">
        <f t="shared" si="218"/>
        <v>653.3691787355823</v>
      </c>
      <c r="H6980" s="415">
        <f t="shared" si="219"/>
        <v>3.2668458936779117</v>
      </c>
    </row>
    <row r="6981" spans="1:8" ht="15" hidden="1" thickBot="1">
      <c r="A6981" s="409">
        <v>202204</v>
      </c>
      <c r="B6981" s="231" t="s">
        <v>859</v>
      </c>
      <c r="C6981" s="232" t="s">
        <v>791</v>
      </c>
      <c r="D6981" s="233" t="s">
        <v>339</v>
      </c>
      <c r="E6981" s="234">
        <v>377</v>
      </c>
      <c r="F6981" s="413">
        <v>115.31</v>
      </c>
      <c r="G6981" s="414">
        <f t="shared" si="218"/>
        <v>3.2694475760992106</v>
      </c>
      <c r="H6981" s="415">
        <f t="shared" si="219"/>
        <v>3.2694475760992106</v>
      </c>
    </row>
    <row r="6982" spans="1:8" ht="15" hidden="1" thickBot="1">
      <c r="A6982" s="409">
        <v>202204</v>
      </c>
      <c r="B6982" s="196" t="s">
        <v>860</v>
      </c>
      <c r="C6982" s="197" t="s">
        <v>791</v>
      </c>
      <c r="D6982" s="198" t="s">
        <v>337</v>
      </c>
      <c r="E6982" s="420">
        <v>74055</v>
      </c>
      <c r="F6982" s="413">
        <v>115.31</v>
      </c>
      <c r="G6982" s="414">
        <f t="shared" si="218"/>
        <v>642.22530569768446</v>
      </c>
      <c r="H6982" s="415">
        <f t="shared" si="219"/>
        <v>3.2111265284884225</v>
      </c>
    </row>
    <row r="6983" spans="1:8" ht="15" hidden="1" thickBot="1">
      <c r="A6983" s="409">
        <v>202204</v>
      </c>
      <c r="B6983" s="196" t="s">
        <v>861</v>
      </c>
      <c r="C6983" s="197" t="s">
        <v>791</v>
      </c>
      <c r="D6983" s="198" t="s">
        <v>339</v>
      </c>
      <c r="E6983" s="420">
        <v>370</v>
      </c>
      <c r="F6983" s="413">
        <v>115.31</v>
      </c>
      <c r="G6983" s="414">
        <f t="shared" si="218"/>
        <v>3.208741652935565</v>
      </c>
      <c r="H6983" s="415">
        <f t="shared" si="219"/>
        <v>3.208741652935565</v>
      </c>
    </row>
    <row r="6984" spans="1:8" ht="15" hidden="1" thickBot="1">
      <c r="A6984" s="409">
        <v>202204</v>
      </c>
      <c r="B6984" s="196" t="s">
        <v>862</v>
      </c>
      <c r="C6984" s="197" t="s">
        <v>791</v>
      </c>
      <c r="D6984" s="198" t="s">
        <v>337</v>
      </c>
      <c r="E6984" s="420">
        <v>71136</v>
      </c>
      <c r="F6984" s="413">
        <v>115.31</v>
      </c>
      <c r="G6984" s="414">
        <f t="shared" si="218"/>
        <v>616.91093573844421</v>
      </c>
      <c r="H6984" s="415">
        <f t="shared" si="219"/>
        <v>3.0845546786922209</v>
      </c>
    </row>
    <row r="6985" spans="1:8" ht="15" hidden="1" thickBot="1">
      <c r="A6985" s="409">
        <v>202204</v>
      </c>
      <c r="B6985" s="196" t="s">
        <v>863</v>
      </c>
      <c r="C6985" s="197" t="s">
        <v>791</v>
      </c>
      <c r="D6985" s="198" t="s">
        <v>337</v>
      </c>
      <c r="E6985" s="420">
        <v>75392</v>
      </c>
      <c r="F6985" s="413">
        <v>115.31</v>
      </c>
      <c r="G6985" s="414">
        <f t="shared" si="218"/>
        <v>653.82013702194081</v>
      </c>
      <c r="H6985" s="415">
        <f t="shared" si="219"/>
        <v>3.269100685109704</v>
      </c>
    </row>
    <row r="6986" spans="1:8" ht="15" hidden="1" thickBot="1">
      <c r="A6986" s="409">
        <v>202204</v>
      </c>
      <c r="B6986" s="196" t="s">
        <v>864</v>
      </c>
      <c r="C6986" s="197" t="s">
        <v>791</v>
      </c>
      <c r="D6986" s="198" t="s">
        <v>337</v>
      </c>
      <c r="E6986" s="420">
        <v>75294</v>
      </c>
      <c r="F6986" s="413">
        <v>115.31</v>
      </c>
      <c r="G6986" s="414">
        <f t="shared" si="218"/>
        <v>652.97025409764979</v>
      </c>
      <c r="H6986" s="415">
        <f t="shared" si="219"/>
        <v>3.2648512704882489</v>
      </c>
    </row>
    <row r="6987" spans="1:8" ht="15" hidden="1" thickBot="1">
      <c r="A6987" s="409">
        <v>202204</v>
      </c>
      <c r="B6987" s="196" t="s">
        <v>865</v>
      </c>
      <c r="C6987" s="197" t="s">
        <v>791</v>
      </c>
      <c r="D6987" s="198" t="s">
        <v>337</v>
      </c>
      <c r="E6987" s="420">
        <v>73634</v>
      </c>
      <c r="F6987" s="413">
        <v>115.31</v>
      </c>
      <c r="G6987" s="414">
        <f t="shared" si="218"/>
        <v>638.57427803312805</v>
      </c>
      <c r="H6987" s="415">
        <f t="shared" si="219"/>
        <v>3.1928713901656405</v>
      </c>
    </row>
    <row r="6988" spans="1:8" ht="15" hidden="1" thickBot="1">
      <c r="A6988" s="409">
        <v>202204</v>
      </c>
      <c r="B6988" s="196" t="s">
        <v>866</v>
      </c>
      <c r="C6988" s="197" t="s">
        <v>791</v>
      </c>
      <c r="D6988" s="198" t="s">
        <v>339</v>
      </c>
      <c r="E6988" s="420">
        <v>368</v>
      </c>
      <c r="F6988" s="413">
        <v>115.31</v>
      </c>
      <c r="G6988" s="414">
        <f t="shared" si="218"/>
        <v>3.1913971034602375</v>
      </c>
      <c r="H6988" s="415">
        <f t="shared" si="219"/>
        <v>3.1913971034602375</v>
      </c>
    </row>
    <row r="6989" spans="1:8" ht="15" hidden="1" thickBot="1">
      <c r="A6989" s="409">
        <v>202204</v>
      </c>
      <c r="B6989" s="196" t="s">
        <v>867</v>
      </c>
      <c r="C6989" s="197" t="s">
        <v>791</v>
      </c>
      <c r="D6989" s="198" t="s">
        <v>337</v>
      </c>
      <c r="E6989" s="420">
        <v>67336</v>
      </c>
      <c r="F6989" s="413">
        <v>115.31</v>
      </c>
      <c r="G6989" s="414">
        <f t="shared" si="218"/>
        <v>583.95629173532211</v>
      </c>
      <c r="H6989" s="415">
        <f t="shared" si="219"/>
        <v>2.9197814586766104</v>
      </c>
    </row>
    <row r="6990" spans="1:8" ht="15" hidden="1" thickBot="1">
      <c r="A6990" s="409">
        <v>202204</v>
      </c>
      <c r="B6990" s="231" t="s">
        <v>868</v>
      </c>
      <c r="C6990" s="232" t="s">
        <v>791</v>
      </c>
      <c r="D6990" s="233" t="s">
        <v>337</v>
      </c>
      <c r="E6990" s="234">
        <v>69132</v>
      </c>
      <c r="F6990" s="413">
        <v>115.31</v>
      </c>
      <c r="G6990" s="414">
        <f t="shared" si="218"/>
        <v>599.53169716416619</v>
      </c>
      <c r="H6990" s="415">
        <f t="shared" si="219"/>
        <v>2.9976584858208311</v>
      </c>
    </row>
    <row r="6991" spans="1:8" ht="15" hidden="1" thickBot="1">
      <c r="A6991" s="409">
        <v>202204</v>
      </c>
      <c r="B6991" s="231" t="s">
        <v>869</v>
      </c>
      <c r="C6991" s="232" t="s">
        <v>791</v>
      </c>
      <c r="D6991" s="233" t="s">
        <v>337</v>
      </c>
      <c r="E6991" s="234">
        <v>79705</v>
      </c>
      <c r="F6991" s="413">
        <v>115.31</v>
      </c>
      <c r="G6991" s="414">
        <f t="shared" si="218"/>
        <v>691.22365796548434</v>
      </c>
      <c r="H6991" s="415">
        <f t="shared" si="219"/>
        <v>3.4561182898274216</v>
      </c>
    </row>
    <row r="6992" spans="1:8" ht="15" hidden="1" thickBot="1">
      <c r="A6992" s="409">
        <v>202204</v>
      </c>
      <c r="B6992" s="231" t="s">
        <v>870</v>
      </c>
      <c r="C6992" s="232" t="s">
        <v>791</v>
      </c>
      <c r="D6992" s="233" t="s">
        <v>337</v>
      </c>
      <c r="E6992" s="234">
        <v>80924</v>
      </c>
      <c r="F6992" s="413">
        <v>115.31</v>
      </c>
      <c r="G6992" s="414">
        <f t="shared" si="218"/>
        <v>701.79516087069635</v>
      </c>
      <c r="H6992" s="415">
        <f t="shared" si="219"/>
        <v>3.5089758043534816</v>
      </c>
    </row>
    <row r="6993" spans="1:8" ht="15" hidden="1" thickBot="1">
      <c r="A6993" s="409">
        <v>202204</v>
      </c>
      <c r="B6993" s="231" t="s">
        <v>871</v>
      </c>
      <c r="C6993" s="232" t="s">
        <v>791</v>
      </c>
      <c r="D6993" s="233" t="s">
        <v>339</v>
      </c>
      <c r="E6993" s="234">
        <v>405</v>
      </c>
      <c r="F6993" s="413">
        <v>115.31</v>
      </c>
      <c r="G6993" s="414">
        <f t="shared" si="218"/>
        <v>3.512271268753794</v>
      </c>
      <c r="H6993" s="415">
        <f t="shared" si="219"/>
        <v>3.512271268753794</v>
      </c>
    </row>
    <row r="6994" spans="1:8" ht="15" hidden="1" thickBot="1">
      <c r="A6994" s="409">
        <v>202204</v>
      </c>
      <c r="B6994" s="196" t="s">
        <v>872</v>
      </c>
      <c r="C6994" s="197" t="s">
        <v>791</v>
      </c>
      <c r="D6994" s="198" t="s">
        <v>337</v>
      </c>
      <c r="E6994" s="420">
        <v>87922</v>
      </c>
      <c r="F6994" s="413">
        <v>115.31</v>
      </c>
      <c r="G6994" s="414">
        <f t="shared" si="218"/>
        <v>762.48373948486687</v>
      </c>
      <c r="H6994" s="415">
        <f t="shared" si="219"/>
        <v>3.8124186974243344</v>
      </c>
    </row>
    <row r="6995" spans="1:8" ht="15" hidden="1" thickBot="1">
      <c r="A6995" s="409">
        <v>202204</v>
      </c>
      <c r="B6995" s="196" t="s">
        <v>873</v>
      </c>
      <c r="C6995" s="197" t="s">
        <v>791</v>
      </c>
      <c r="D6995" s="198" t="s">
        <v>339</v>
      </c>
      <c r="E6995" s="420">
        <v>440</v>
      </c>
      <c r="F6995" s="413">
        <v>115.31</v>
      </c>
      <c r="G6995" s="414">
        <f t="shared" si="218"/>
        <v>3.815800884572023</v>
      </c>
      <c r="H6995" s="415">
        <f t="shared" si="219"/>
        <v>3.815800884572023</v>
      </c>
    </row>
    <row r="6996" spans="1:8" ht="15" hidden="1" thickBot="1">
      <c r="A6996" s="409">
        <v>202204</v>
      </c>
      <c r="B6996" s="231" t="s">
        <v>874</v>
      </c>
      <c r="C6996" s="232" t="s">
        <v>791</v>
      </c>
      <c r="D6996" s="233" t="s">
        <v>337</v>
      </c>
      <c r="E6996" s="234">
        <v>116261</v>
      </c>
      <c r="F6996" s="413">
        <v>115.31</v>
      </c>
      <c r="G6996" s="414">
        <f t="shared" si="218"/>
        <v>1008.2473332755181</v>
      </c>
      <c r="H6996" s="415">
        <f t="shared" si="219"/>
        <v>5.0412366663775909</v>
      </c>
    </row>
    <row r="6997" spans="1:8" ht="15" hidden="1" thickBot="1">
      <c r="A6997" s="409">
        <v>202204</v>
      </c>
      <c r="B6997" s="231" t="s">
        <v>875</v>
      </c>
      <c r="C6997" s="232" t="s">
        <v>791</v>
      </c>
      <c r="D6997" s="233" t="s">
        <v>337</v>
      </c>
      <c r="E6997" s="234">
        <v>57072</v>
      </c>
      <c r="F6997" s="413">
        <v>115.31</v>
      </c>
      <c r="G6997" s="414">
        <f t="shared" si="218"/>
        <v>494.94406382794205</v>
      </c>
      <c r="H6997" s="415">
        <f t="shared" si="219"/>
        <v>2.4747203191397102</v>
      </c>
    </row>
    <row r="6998" spans="1:8" ht="15" hidden="1" thickBot="1">
      <c r="A6998" s="409">
        <v>202204</v>
      </c>
      <c r="B6998" s="196" t="s">
        <v>876</v>
      </c>
      <c r="C6998" s="197" t="s">
        <v>791</v>
      </c>
      <c r="D6998" s="198" t="s">
        <v>339</v>
      </c>
      <c r="E6998" s="420">
        <v>285</v>
      </c>
      <c r="F6998" s="413">
        <v>115.31</v>
      </c>
      <c r="G6998" s="414">
        <f t="shared" si="218"/>
        <v>2.4715983002341515</v>
      </c>
      <c r="H6998" s="415">
        <f t="shared" si="219"/>
        <v>2.4715983002341515</v>
      </c>
    </row>
    <row r="6999" spans="1:8" ht="15" hidden="1" thickBot="1">
      <c r="A6999" s="409">
        <v>202204</v>
      </c>
      <c r="B6999" s="231" t="s">
        <v>877</v>
      </c>
      <c r="C6999" s="232" t="s">
        <v>791</v>
      </c>
      <c r="D6999" s="233" t="s">
        <v>337</v>
      </c>
      <c r="E6999" s="234">
        <v>58268</v>
      </c>
      <c r="F6999" s="413">
        <v>115.31</v>
      </c>
      <c r="G6999" s="414">
        <f t="shared" si="218"/>
        <v>505.31610441418781</v>
      </c>
      <c r="H6999" s="415">
        <f t="shared" si="219"/>
        <v>2.526580522070939</v>
      </c>
    </row>
    <row r="7000" spans="1:8" ht="15" hidden="1" thickBot="1">
      <c r="A7000" s="409">
        <v>202204</v>
      </c>
      <c r="B7000" s="231" t="s">
        <v>878</v>
      </c>
      <c r="C7000" s="232" t="s">
        <v>791</v>
      </c>
      <c r="D7000" s="233" t="s">
        <v>337</v>
      </c>
      <c r="E7000" s="234">
        <v>49232</v>
      </c>
      <c r="F7000" s="413">
        <v>115.31</v>
      </c>
      <c r="G7000" s="414">
        <f t="shared" si="218"/>
        <v>426.95342988465876</v>
      </c>
      <c r="H7000" s="415">
        <f t="shared" si="219"/>
        <v>2.1347671494232938</v>
      </c>
    </row>
    <row r="7001" spans="1:8" ht="15" hidden="1" thickBot="1">
      <c r="A7001" s="409">
        <v>202204</v>
      </c>
      <c r="B7001" s="231" t="s">
        <v>879</v>
      </c>
      <c r="C7001" s="232" t="s">
        <v>791</v>
      </c>
      <c r="D7001" s="233" t="s">
        <v>339</v>
      </c>
      <c r="E7001" s="234">
        <v>246</v>
      </c>
      <c r="F7001" s="413">
        <v>115.31</v>
      </c>
      <c r="G7001" s="414">
        <f t="shared" si="218"/>
        <v>2.1333795854652675</v>
      </c>
      <c r="H7001" s="415">
        <f t="shared" si="219"/>
        <v>2.1333795854652675</v>
      </c>
    </row>
    <row r="7002" spans="1:8" ht="15" hidden="1" thickBot="1">
      <c r="A7002" s="409">
        <v>202204</v>
      </c>
      <c r="B7002" s="231" t="s">
        <v>880</v>
      </c>
      <c r="C7002" s="232" t="s">
        <v>791</v>
      </c>
      <c r="D7002" s="233" t="s">
        <v>337</v>
      </c>
      <c r="E7002" s="234">
        <v>57588</v>
      </c>
      <c r="F7002" s="413">
        <v>115.31</v>
      </c>
      <c r="G7002" s="414">
        <f t="shared" si="218"/>
        <v>499.41895759257653</v>
      </c>
      <c r="H7002" s="415">
        <f t="shared" si="219"/>
        <v>2.4970947879628826</v>
      </c>
    </row>
    <row r="7003" spans="1:8" ht="15" hidden="1" thickBot="1">
      <c r="A7003" s="409">
        <v>202204</v>
      </c>
      <c r="B7003" s="231" t="s">
        <v>881</v>
      </c>
      <c r="C7003" s="232" t="s">
        <v>791</v>
      </c>
      <c r="D7003" s="233" t="s">
        <v>339</v>
      </c>
      <c r="E7003" s="234">
        <v>288</v>
      </c>
      <c r="F7003" s="413">
        <v>115.31</v>
      </c>
      <c r="G7003" s="414">
        <f t="shared" si="218"/>
        <v>2.4976151244471425</v>
      </c>
      <c r="H7003" s="415">
        <f t="shared" si="219"/>
        <v>2.4976151244471425</v>
      </c>
    </row>
    <row r="7004" spans="1:8" ht="15" hidden="1" thickBot="1">
      <c r="A7004" s="409">
        <v>202204</v>
      </c>
      <c r="B7004" s="196" t="s">
        <v>882</v>
      </c>
      <c r="C7004" s="197" t="s">
        <v>791</v>
      </c>
      <c r="D7004" s="198" t="s">
        <v>337</v>
      </c>
      <c r="E7004" s="420">
        <v>85588</v>
      </c>
      <c r="F7004" s="413">
        <v>115.31</v>
      </c>
      <c r="G7004" s="414">
        <f t="shared" si="218"/>
        <v>742.24265024715976</v>
      </c>
      <c r="H7004" s="415">
        <f t="shared" si="219"/>
        <v>3.7112132512357987</v>
      </c>
    </row>
    <row r="7005" spans="1:8" ht="15" hidden="1" thickBot="1">
      <c r="A7005" s="409">
        <v>202204</v>
      </c>
      <c r="B7005" s="231" t="s">
        <v>883</v>
      </c>
      <c r="C7005" s="232" t="s">
        <v>791</v>
      </c>
      <c r="D7005" s="233" t="s">
        <v>339</v>
      </c>
      <c r="E7005" s="234">
        <v>428</v>
      </c>
      <c r="F7005" s="413">
        <v>115.31</v>
      </c>
      <c r="G7005" s="414">
        <f t="shared" si="218"/>
        <v>3.711733587720059</v>
      </c>
      <c r="H7005" s="415">
        <f t="shared" si="219"/>
        <v>3.711733587720059</v>
      </c>
    </row>
    <row r="7006" spans="1:8" ht="15" hidden="1" thickBot="1">
      <c r="A7006" s="409">
        <v>202204</v>
      </c>
      <c r="B7006" s="231" t="s">
        <v>884</v>
      </c>
      <c r="C7006" s="232" t="s">
        <v>791</v>
      </c>
      <c r="D7006" s="233" t="s">
        <v>337</v>
      </c>
      <c r="E7006" s="234">
        <v>86611</v>
      </c>
      <c r="F7006" s="413">
        <v>115.31</v>
      </c>
      <c r="G7006" s="414">
        <f t="shared" si="218"/>
        <v>751.11438730378973</v>
      </c>
      <c r="H7006" s="415">
        <f t="shared" si="219"/>
        <v>3.7555719365189488</v>
      </c>
    </row>
    <row r="7007" spans="1:8" ht="15" hidden="1" thickBot="1">
      <c r="A7007" s="409">
        <v>202204</v>
      </c>
      <c r="B7007" s="231" t="s">
        <v>885</v>
      </c>
      <c r="C7007" s="232" t="s">
        <v>791</v>
      </c>
      <c r="D7007" s="233" t="s">
        <v>339</v>
      </c>
      <c r="E7007" s="234">
        <v>433</v>
      </c>
      <c r="F7007" s="413">
        <v>115.31</v>
      </c>
      <c r="G7007" s="414">
        <f t="shared" si="218"/>
        <v>3.7550949614083775</v>
      </c>
      <c r="H7007" s="415">
        <f t="shared" si="219"/>
        <v>3.7550949614083775</v>
      </c>
    </row>
    <row r="7008" spans="1:8" ht="15" hidden="1" thickBot="1">
      <c r="A7008" s="409">
        <v>202204</v>
      </c>
      <c r="B7008" s="231" t="s">
        <v>886</v>
      </c>
      <c r="C7008" s="232" t="s">
        <v>791</v>
      </c>
      <c r="D7008" s="233" t="s">
        <v>337</v>
      </c>
      <c r="E7008" s="234">
        <v>56871</v>
      </c>
      <c r="F7008" s="413">
        <v>115.31</v>
      </c>
      <c r="G7008" s="414">
        <f t="shared" si="218"/>
        <v>493.20093660567164</v>
      </c>
      <c r="H7008" s="415">
        <f t="shared" si="219"/>
        <v>2.4660046830283582</v>
      </c>
    </row>
    <row r="7009" spans="1:8" ht="15" hidden="1" thickBot="1">
      <c r="A7009" s="409">
        <v>202204</v>
      </c>
      <c r="B7009" s="231" t="s">
        <v>887</v>
      </c>
      <c r="C7009" s="232" t="s">
        <v>791</v>
      </c>
      <c r="D7009" s="233" t="s">
        <v>339</v>
      </c>
      <c r="E7009" s="234">
        <v>284</v>
      </c>
      <c r="F7009" s="413">
        <v>115.31</v>
      </c>
      <c r="G7009" s="414">
        <f t="shared" si="218"/>
        <v>2.4629260254964875</v>
      </c>
      <c r="H7009" s="415">
        <f t="shared" si="219"/>
        <v>2.4629260254964875</v>
      </c>
    </row>
    <row r="7010" spans="1:8" ht="15" hidden="1" thickBot="1">
      <c r="A7010" s="409">
        <v>202204</v>
      </c>
      <c r="B7010" s="231" t="s">
        <v>888</v>
      </c>
      <c r="C7010" s="232" t="s">
        <v>791</v>
      </c>
      <c r="D7010" s="233" t="s">
        <v>337</v>
      </c>
      <c r="E7010" s="234">
        <v>67120</v>
      </c>
      <c r="F7010" s="413">
        <v>115.31</v>
      </c>
      <c r="G7010" s="414">
        <f t="shared" si="218"/>
        <v>582.08308039198675</v>
      </c>
      <c r="H7010" s="415">
        <f t="shared" si="219"/>
        <v>2.9104154019599338</v>
      </c>
    </row>
    <row r="7011" spans="1:8" ht="15" hidden="1" thickBot="1">
      <c r="A7011" s="409">
        <v>202204</v>
      </c>
      <c r="B7011" s="231" t="s">
        <v>889</v>
      </c>
      <c r="C7011" s="232" t="s">
        <v>791</v>
      </c>
      <c r="D7011" s="233" t="s">
        <v>337</v>
      </c>
      <c r="E7011" s="234">
        <v>86218</v>
      </c>
      <c r="F7011" s="413">
        <v>115.31</v>
      </c>
      <c r="G7011" s="414">
        <f t="shared" si="218"/>
        <v>747.70618333188793</v>
      </c>
      <c r="H7011" s="415">
        <f t="shared" si="219"/>
        <v>3.7385309166594398</v>
      </c>
    </row>
    <row r="7012" spans="1:8" ht="15" hidden="1" thickBot="1">
      <c r="A7012" s="409">
        <v>202204</v>
      </c>
      <c r="B7012" s="231" t="s">
        <v>890</v>
      </c>
      <c r="C7012" s="232" t="s">
        <v>791</v>
      </c>
      <c r="D7012" s="233" t="s">
        <v>339</v>
      </c>
      <c r="E7012" s="234">
        <v>431</v>
      </c>
      <c r="F7012" s="413">
        <v>115.31</v>
      </c>
      <c r="G7012" s="414">
        <f t="shared" si="218"/>
        <v>3.73775041193305</v>
      </c>
      <c r="H7012" s="415">
        <f t="shared" si="219"/>
        <v>3.73775041193305</v>
      </c>
    </row>
    <row r="7013" spans="1:8" ht="15" hidden="1" thickBot="1">
      <c r="A7013" s="409">
        <v>202204</v>
      </c>
      <c r="B7013" s="231" t="s">
        <v>891</v>
      </c>
      <c r="C7013" s="232" t="s">
        <v>791</v>
      </c>
      <c r="D7013" s="233" t="s">
        <v>337</v>
      </c>
      <c r="E7013" s="234">
        <v>69669</v>
      </c>
      <c r="F7013" s="413">
        <v>115.31</v>
      </c>
      <c r="G7013" s="414">
        <f t="shared" si="218"/>
        <v>604.18870869829152</v>
      </c>
      <c r="H7013" s="415">
        <f t="shared" si="219"/>
        <v>3.0209435434914576</v>
      </c>
    </row>
    <row r="7014" spans="1:8" ht="15" hidden="1" thickBot="1">
      <c r="A7014" s="409">
        <v>202204</v>
      </c>
      <c r="B7014" s="231" t="s">
        <v>892</v>
      </c>
      <c r="C7014" s="232" t="s">
        <v>791</v>
      </c>
      <c r="D7014" s="233" t="s">
        <v>337</v>
      </c>
      <c r="E7014" s="234">
        <v>73245</v>
      </c>
      <c r="F7014" s="413">
        <v>115.31</v>
      </c>
      <c r="G7014" s="414">
        <f t="shared" si="218"/>
        <v>635.20076316017685</v>
      </c>
      <c r="H7014" s="415">
        <f t="shared" si="219"/>
        <v>3.1760038158008843</v>
      </c>
    </row>
    <row r="7015" spans="1:8" ht="15" hidden="1" thickBot="1">
      <c r="A7015" s="409">
        <v>202204</v>
      </c>
      <c r="B7015" s="231" t="s">
        <v>893</v>
      </c>
      <c r="C7015" s="232" t="s">
        <v>791</v>
      </c>
      <c r="D7015" s="233" t="s">
        <v>337</v>
      </c>
      <c r="E7015" s="234">
        <v>64802</v>
      </c>
      <c r="F7015" s="413">
        <v>115.31</v>
      </c>
      <c r="G7015" s="414">
        <f t="shared" si="218"/>
        <v>561.98074755008236</v>
      </c>
      <c r="H7015" s="415">
        <f t="shared" si="219"/>
        <v>2.8099037377504117</v>
      </c>
    </row>
    <row r="7016" spans="1:8" ht="15" hidden="1" thickBot="1">
      <c r="A7016" s="409">
        <v>202204</v>
      </c>
      <c r="B7016" s="231" t="s">
        <v>894</v>
      </c>
      <c r="C7016" s="232" t="s">
        <v>791</v>
      </c>
      <c r="D7016" s="233" t="s">
        <v>337</v>
      </c>
      <c r="E7016" s="234">
        <v>98986</v>
      </c>
      <c r="F7016" s="413">
        <v>115.31</v>
      </c>
      <c r="G7016" s="414">
        <f t="shared" si="218"/>
        <v>858.43378718237796</v>
      </c>
      <c r="H7016" s="415">
        <f t="shared" si="219"/>
        <v>4.2921689359118895</v>
      </c>
    </row>
    <row r="7017" spans="1:8" ht="15" hidden="1" thickBot="1">
      <c r="A7017" s="409">
        <v>202204</v>
      </c>
      <c r="B7017" s="196" t="s">
        <v>895</v>
      </c>
      <c r="C7017" s="197" t="s">
        <v>791</v>
      </c>
      <c r="D7017" s="198" t="s">
        <v>337</v>
      </c>
      <c r="E7017" s="420">
        <v>64672</v>
      </c>
      <c r="F7017" s="413">
        <v>115.31</v>
      </c>
      <c r="G7017" s="414">
        <f t="shared" si="218"/>
        <v>560.85335183418613</v>
      </c>
      <c r="H7017" s="415">
        <f t="shared" si="219"/>
        <v>2.8042667591709307</v>
      </c>
    </row>
    <row r="7018" spans="1:8" ht="15" hidden="1" thickBot="1">
      <c r="A7018" s="409">
        <v>202204</v>
      </c>
      <c r="B7018" s="196" t="s">
        <v>896</v>
      </c>
      <c r="C7018" s="197" t="s">
        <v>791</v>
      </c>
      <c r="D7018" s="198" t="s">
        <v>337</v>
      </c>
      <c r="E7018" s="420">
        <v>95867</v>
      </c>
      <c r="F7018" s="413">
        <v>115.31</v>
      </c>
      <c r="G7018" s="414">
        <f t="shared" si="218"/>
        <v>831.38496227560483</v>
      </c>
      <c r="H7018" s="415">
        <f t="shared" si="219"/>
        <v>4.1569248113780244</v>
      </c>
    </row>
    <row r="7019" spans="1:8" ht="15" hidden="1" thickBot="1">
      <c r="A7019" s="409">
        <v>202204</v>
      </c>
      <c r="B7019" s="231" t="s">
        <v>897</v>
      </c>
      <c r="C7019" s="232" t="s">
        <v>791</v>
      </c>
      <c r="D7019" s="233" t="s">
        <v>337</v>
      </c>
      <c r="E7019" s="234">
        <v>85588</v>
      </c>
      <c r="F7019" s="413">
        <v>115.31</v>
      </c>
      <c r="G7019" s="414">
        <f t="shared" si="218"/>
        <v>742.24265024715976</v>
      </c>
      <c r="H7019" s="415">
        <f t="shared" si="219"/>
        <v>3.7112132512357987</v>
      </c>
    </row>
    <row r="7020" spans="1:8" ht="15" hidden="1" thickBot="1">
      <c r="A7020" s="409">
        <v>202204</v>
      </c>
      <c r="B7020" s="231" t="s">
        <v>898</v>
      </c>
      <c r="C7020" s="232" t="s">
        <v>791</v>
      </c>
      <c r="D7020" s="233" t="s">
        <v>339</v>
      </c>
      <c r="E7020" s="234">
        <v>428</v>
      </c>
      <c r="F7020" s="413">
        <v>115.31</v>
      </c>
      <c r="G7020" s="414">
        <f t="shared" si="218"/>
        <v>3.711733587720059</v>
      </c>
      <c r="H7020" s="415">
        <f t="shared" si="219"/>
        <v>3.711733587720059</v>
      </c>
    </row>
    <row r="7021" spans="1:8" ht="15" hidden="1" thickBot="1">
      <c r="A7021" s="409">
        <v>202204</v>
      </c>
      <c r="B7021" s="196" t="s">
        <v>899</v>
      </c>
      <c r="C7021" s="197" t="s">
        <v>791</v>
      </c>
      <c r="D7021" s="198" t="s">
        <v>337</v>
      </c>
      <c r="E7021" s="420">
        <v>83482</v>
      </c>
      <c r="F7021" s="413">
        <v>115.31</v>
      </c>
      <c r="G7021" s="414">
        <f t="shared" si="218"/>
        <v>723.97883964964012</v>
      </c>
      <c r="H7021" s="415">
        <f t="shared" si="219"/>
        <v>3.6198941982482005</v>
      </c>
    </row>
    <row r="7022" spans="1:8" ht="15" hidden="1" thickBot="1">
      <c r="A7022" s="409">
        <v>202204</v>
      </c>
      <c r="B7022" s="196" t="s">
        <v>900</v>
      </c>
      <c r="C7022" s="197" t="s">
        <v>791</v>
      </c>
      <c r="D7022" s="198" t="s">
        <v>339</v>
      </c>
      <c r="E7022" s="420">
        <v>417</v>
      </c>
      <c r="F7022" s="413">
        <v>115.31</v>
      </c>
      <c r="G7022" s="414">
        <f t="shared" si="218"/>
        <v>3.6163385656057585</v>
      </c>
      <c r="H7022" s="415">
        <f t="shared" si="219"/>
        <v>3.6163385656057585</v>
      </c>
    </row>
    <row r="7023" spans="1:8" ht="15" hidden="1" thickBot="1">
      <c r="A7023" s="409">
        <v>202204</v>
      </c>
      <c r="B7023" s="196" t="s">
        <v>901</v>
      </c>
      <c r="C7023" s="197" t="s">
        <v>791</v>
      </c>
      <c r="D7023" s="198" t="s">
        <v>337</v>
      </c>
      <c r="E7023" s="420">
        <v>73150</v>
      </c>
      <c r="F7023" s="413">
        <v>115.31</v>
      </c>
      <c r="G7023" s="414">
        <f t="shared" si="218"/>
        <v>634.37689706009883</v>
      </c>
      <c r="H7023" s="415">
        <f t="shared" si="219"/>
        <v>3.1718844853004939</v>
      </c>
    </row>
    <row r="7024" spans="1:8" ht="15" hidden="1" thickBot="1">
      <c r="A7024" s="409">
        <v>202204</v>
      </c>
      <c r="B7024" s="196" t="s">
        <v>902</v>
      </c>
      <c r="C7024" s="197" t="s">
        <v>791</v>
      </c>
      <c r="D7024" s="198" t="s">
        <v>337</v>
      </c>
      <c r="E7024" s="420">
        <v>71014</v>
      </c>
      <c r="F7024" s="413">
        <v>115.31</v>
      </c>
      <c r="G7024" s="414">
        <f t="shared" si="218"/>
        <v>615.85291822044917</v>
      </c>
      <c r="H7024" s="415">
        <f t="shared" si="219"/>
        <v>3.079264591102246</v>
      </c>
    </row>
    <row r="7025" spans="1:8" ht="15" hidden="1" thickBot="1">
      <c r="A7025" s="409">
        <v>202204</v>
      </c>
      <c r="B7025" s="196" t="s">
        <v>903</v>
      </c>
      <c r="C7025" s="197" t="s">
        <v>791</v>
      </c>
      <c r="D7025" s="198" t="s">
        <v>339</v>
      </c>
      <c r="E7025" s="420">
        <v>355</v>
      </c>
      <c r="F7025" s="413">
        <v>115.31</v>
      </c>
      <c r="G7025" s="414">
        <f t="shared" si="218"/>
        <v>3.0786575318706095</v>
      </c>
      <c r="H7025" s="415">
        <f t="shared" si="219"/>
        <v>3.0786575318706095</v>
      </c>
    </row>
    <row r="7026" spans="1:8" ht="15" hidden="1" thickBot="1">
      <c r="A7026" s="409">
        <v>202204</v>
      </c>
      <c r="B7026" s="196" t="s">
        <v>904</v>
      </c>
      <c r="C7026" s="197" t="s">
        <v>791</v>
      </c>
      <c r="D7026" s="198" t="s">
        <v>337</v>
      </c>
      <c r="E7026" s="420">
        <v>80673</v>
      </c>
      <c r="F7026" s="413">
        <v>115.31</v>
      </c>
      <c r="G7026" s="414">
        <f t="shared" si="218"/>
        <v>699.61841991154279</v>
      </c>
      <c r="H7026" s="415">
        <f t="shared" si="219"/>
        <v>3.4980920995577138</v>
      </c>
    </row>
    <row r="7027" spans="1:8" ht="15" hidden="1" thickBot="1">
      <c r="A7027" s="409">
        <v>202204</v>
      </c>
      <c r="B7027" s="196" t="s">
        <v>905</v>
      </c>
      <c r="C7027" s="197" t="s">
        <v>791</v>
      </c>
      <c r="D7027" s="198" t="s">
        <v>339</v>
      </c>
      <c r="E7027" s="420">
        <v>403</v>
      </c>
      <c r="F7027" s="413">
        <v>115.31</v>
      </c>
      <c r="G7027" s="414">
        <f t="shared" si="218"/>
        <v>3.4949267192784665</v>
      </c>
      <c r="H7027" s="415">
        <f t="shared" si="219"/>
        <v>3.4949267192784665</v>
      </c>
    </row>
    <row r="7028" spans="1:8" ht="15" hidden="1" thickBot="1">
      <c r="A7028" s="409">
        <v>202204</v>
      </c>
      <c r="B7028" s="196" t="s">
        <v>906</v>
      </c>
      <c r="C7028" s="197" t="s">
        <v>791</v>
      </c>
      <c r="D7028" s="198" t="s">
        <v>337</v>
      </c>
      <c r="E7028" s="420">
        <v>72762</v>
      </c>
      <c r="F7028" s="413">
        <v>115.31</v>
      </c>
      <c r="G7028" s="414">
        <f t="shared" si="218"/>
        <v>631.01205446188533</v>
      </c>
      <c r="H7028" s="415">
        <f t="shared" si="219"/>
        <v>3.1550602723094268</v>
      </c>
    </row>
    <row r="7029" spans="1:8" ht="15" hidden="1" thickBot="1">
      <c r="A7029" s="409">
        <v>202204</v>
      </c>
      <c r="B7029" s="196" t="s">
        <v>907</v>
      </c>
      <c r="C7029" s="197" t="s">
        <v>791</v>
      </c>
      <c r="D7029" s="198" t="s">
        <v>337</v>
      </c>
      <c r="E7029" s="420">
        <v>96852</v>
      </c>
      <c r="F7029" s="413">
        <v>115.31</v>
      </c>
      <c r="G7029" s="414">
        <f t="shared" si="218"/>
        <v>839.92715289220359</v>
      </c>
      <c r="H7029" s="415">
        <f t="shared" si="219"/>
        <v>4.1996357644610178</v>
      </c>
    </row>
    <row r="7030" spans="1:8" ht="15" hidden="1" thickBot="1">
      <c r="A7030" s="409">
        <v>202204</v>
      </c>
      <c r="B7030" s="196" t="s">
        <v>908</v>
      </c>
      <c r="C7030" s="197" t="s">
        <v>791</v>
      </c>
      <c r="D7030" s="198" t="s">
        <v>337</v>
      </c>
      <c r="E7030" s="420">
        <v>86155</v>
      </c>
      <c r="F7030" s="413">
        <v>115.31</v>
      </c>
      <c r="G7030" s="414">
        <f t="shared" si="218"/>
        <v>747.15983002341511</v>
      </c>
      <c r="H7030" s="415">
        <f t="shared" si="219"/>
        <v>3.7357991501170758</v>
      </c>
    </row>
    <row r="7031" spans="1:8" ht="15" hidden="1" thickBot="1">
      <c r="A7031" s="409">
        <v>202204</v>
      </c>
      <c r="B7031" s="196" t="s">
        <v>909</v>
      </c>
      <c r="C7031" s="197" t="s">
        <v>791</v>
      </c>
      <c r="D7031" s="198" t="s">
        <v>337</v>
      </c>
      <c r="E7031" s="420">
        <v>71080</v>
      </c>
      <c r="F7031" s="413">
        <v>115.31</v>
      </c>
      <c r="G7031" s="414">
        <f t="shared" si="218"/>
        <v>616.42528835313499</v>
      </c>
      <c r="H7031" s="415">
        <f t="shared" si="219"/>
        <v>3.0821264417656749</v>
      </c>
    </row>
    <row r="7032" spans="1:8" ht="15" hidden="1" thickBot="1">
      <c r="A7032" s="409">
        <v>202204</v>
      </c>
      <c r="B7032" s="196" t="s">
        <v>910</v>
      </c>
      <c r="C7032" s="197" t="s">
        <v>791</v>
      </c>
      <c r="D7032" s="198" t="s">
        <v>337</v>
      </c>
      <c r="E7032" s="420">
        <v>72137</v>
      </c>
      <c r="F7032" s="413">
        <v>115.31</v>
      </c>
      <c r="G7032" s="414">
        <f t="shared" si="218"/>
        <v>625.59188275084557</v>
      </c>
      <c r="H7032" s="415">
        <f t="shared" si="219"/>
        <v>3.1279594137542279</v>
      </c>
    </row>
    <row r="7033" spans="1:8" ht="15" hidden="1" thickBot="1">
      <c r="A7033" s="409">
        <v>202204</v>
      </c>
      <c r="B7033" s="196" t="s">
        <v>911</v>
      </c>
      <c r="C7033" s="197" t="s">
        <v>791</v>
      </c>
      <c r="D7033" s="198" t="s">
        <v>337</v>
      </c>
      <c r="E7033" s="420">
        <v>69293</v>
      </c>
      <c r="F7033" s="413">
        <v>115.31</v>
      </c>
      <c r="G7033" s="414">
        <f t="shared" si="218"/>
        <v>600.92793339693003</v>
      </c>
      <c r="H7033" s="415">
        <f t="shared" si="219"/>
        <v>3.0046396669846502</v>
      </c>
    </row>
    <row r="7034" spans="1:8" ht="15" hidden="1" thickBot="1">
      <c r="A7034" s="409">
        <v>202204</v>
      </c>
      <c r="B7034" s="196" t="s">
        <v>912</v>
      </c>
      <c r="C7034" s="197" t="s">
        <v>791</v>
      </c>
      <c r="D7034" s="198" t="s">
        <v>337</v>
      </c>
      <c r="E7034" s="420">
        <v>71532</v>
      </c>
      <c r="F7034" s="413">
        <v>115.31</v>
      </c>
      <c r="G7034" s="414">
        <f t="shared" si="218"/>
        <v>620.34515653455901</v>
      </c>
      <c r="H7034" s="415">
        <f t="shared" si="219"/>
        <v>3.1017257826727951</v>
      </c>
    </row>
    <row r="7035" spans="1:8" ht="15" hidden="1" thickBot="1">
      <c r="A7035" s="409">
        <v>202204</v>
      </c>
      <c r="B7035" s="196" t="s">
        <v>913</v>
      </c>
      <c r="C7035" s="410" t="s">
        <v>791</v>
      </c>
      <c r="D7035" s="198" t="s">
        <v>337</v>
      </c>
      <c r="E7035" s="420">
        <v>71532</v>
      </c>
      <c r="F7035" s="413">
        <v>115.31</v>
      </c>
      <c r="G7035" s="414">
        <f t="shared" si="218"/>
        <v>620.34515653455901</v>
      </c>
      <c r="H7035" s="415">
        <f t="shared" si="219"/>
        <v>3.1017257826727951</v>
      </c>
    </row>
    <row r="7036" spans="1:8" ht="15" hidden="1" thickBot="1">
      <c r="A7036" s="409">
        <v>202204</v>
      </c>
      <c r="B7036" s="196" t="s">
        <v>914</v>
      </c>
      <c r="C7036" s="197" t="s">
        <v>791</v>
      </c>
      <c r="D7036" s="198" t="s">
        <v>339</v>
      </c>
      <c r="E7036" s="420">
        <v>346</v>
      </c>
      <c r="F7036" s="413">
        <v>115.31</v>
      </c>
      <c r="G7036" s="414">
        <f t="shared" si="218"/>
        <v>3.0006070592316365</v>
      </c>
      <c r="H7036" s="415">
        <f t="shared" si="219"/>
        <v>3.0006070592316365</v>
      </c>
    </row>
    <row r="7037" spans="1:8" ht="15" hidden="1" thickBot="1">
      <c r="A7037" s="409">
        <v>202204</v>
      </c>
      <c r="B7037" s="196" t="s">
        <v>915</v>
      </c>
      <c r="C7037" s="197" t="s">
        <v>791</v>
      </c>
      <c r="D7037" s="198" t="s">
        <v>337</v>
      </c>
      <c r="E7037" s="420">
        <v>55751</v>
      </c>
      <c r="F7037" s="413">
        <v>115.31</v>
      </c>
      <c r="G7037" s="414">
        <f t="shared" si="218"/>
        <v>483.4879888994883</v>
      </c>
      <c r="H7037" s="415">
        <f t="shared" si="219"/>
        <v>2.4174399444974415</v>
      </c>
    </row>
    <row r="7038" spans="1:8" ht="15" hidden="1" thickBot="1">
      <c r="A7038" s="409">
        <v>202204</v>
      </c>
      <c r="B7038" s="196" t="s">
        <v>916</v>
      </c>
      <c r="C7038" s="197" t="s">
        <v>791</v>
      </c>
      <c r="D7038" s="198" t="s">
        <v>337</v>
      </c>
      <c r="E7038" s="420">
        <v>55751</v>
      </c>
      <c r="F7038" s="413">
        <v>115.31</v>
      </c>
      <c r="G7038" s="414">
        <f t="shared" si="218"/>
        <v>483.4879888994883</v>
      </c>
      <c r="H7038" s="415">
        <f t="shared" si="219"/>
        <v>2.4174399444974415</v>
      </c>
    </row>
    <row r="7039" spans="1:8" ht="15" hidden="1" thickBot="1">
      <c r="A7039" s="409">
        <v>202204</v>
      </c>
      <c r="B7039" s="196" t="s">
        <v>917</v>
      </c>
      <c r="C7039" s="197" t="s">
        <v>791</v>
      </c>
      <c r="D7039" s="198" t="s">
        <v>337</v>
      </c>
      <c r="E7039" s="420">
        <v>55751</v>
      </c>
      <c r="F7039" s="413">
        <v>115.31</v>
      </c>
      <c r="G7039" s="414">
        <f t="shared" si="218"/>
        <v>483.4879888994883</v>
      </c>
      <c r="H7039" s="415">
        <f t="shared" si="219"/>
        <v>2.4174399444974415</v>
      </c>
    </row>
    <row r="7040" spans="1:8" ht="15" hidden="1" thickBot="1">
      <c r="A7040" s="409">
        <v>202204</v>
      </c>
      <c r="B7040" s="196" t="s">
        <v>918</v>
      </c>
      <c r="C7040" s="197" t="s">
        <v>791</v>
      </c>
      <c r="D7040" s="198" t="s">
        <v>337</v>
      </c>
      <c r="E7040" s="420">
        <v>55751</v>
      </c>
      <c r="F7040" s="413">
        <v>115.31</v>
      </c>
      <c r="G7040" s="414">
        <f t="shared" si="218"/>
        <v>483.4879888994883</v>
      </c>
      <c r="H7040" s="415">
        <f t="shared" si="219"/>
        <v>2.4174399444974415</v>
      </c>
    </row>
    <row r="7041" spans="1:8" ht="15" hidden="1" thickBot="1">
      <c r="A7041" s="409">
        <v>202204</v>
      </c>
      <c r="B7041" s="196" t="s">
        <v>919</v>
      </c>
      <c r="C7041" s="197" t="s">
        <v>791</v>
      </c>
      <c r="D7041" s="198" t="s">
        <v>337</v>
      </c>
      <c r="E7041" s="420">
        <v>54785</v>
      </c>
      <c r="F7041" s="413">
        <v>115.31</v>
      </c>
      <c r="G7041" s="414">
        <f t="shared" si="218"/>
        <v>475.1105715029052</v>
      </c>
      <c r="H7041" s="415">
        <f t="shared" si="219"/>
        <v>2.3755528575145259</v>
      </c>
    </row>
    <row r="7042" spans="1:8" ht="15" hidden="1" thickBot="1">
      <c r="A7042" s="409">
        <v>202204</v>
      </c>
      <c r="B7042" s="196" t="s">
        <v>920</v>
      </c>
      <c r="C7042" s="197" t="s">
        <v>791</v>
      </c>
      <c r="D7042" s="198" t="s">
        <v>337</v>
      </c>
      <c r="E7042" s="420">
        <v>71532</v>
      </c>
      <c r="F7042" s="413">
        <v>115.31</v>
      </c>
      <c r="G7042" s="414">
        <f t="shared" ref="G7042:G7105" si="220">+E7042/F7042</f>
        <v>620.34515653455901</v>
      </c>
      <c r="H7042" s="415">
        <f t="shared" ref="H7042:H7105" si="221">IF(D7042="TB",G7042/200,IF(D7042="LT",G7042,"VER"))</f>
        <v>3.1017257826727951</v>
      </c>
    </row>
    <row r="7043" spans="1:8" ht="15" hidden="1" thickBot="1">
      <c r="A7043" s="409">
        <v>202204</v>
      </c>
      <c r="B7043" s="196" t="s">
        <v>921</v>
      </c>
      <c r="C7043" s="197" t="s">
        <v>791</v>
      </c>
      <c r="D7043" s="198" t="s">
        <v>337</v>
      </c>
      <c r="E7043" s="420">
        <v>69293</v>
      </c>
      <c r="F7043" s="413">
        <v>115.31</v>
      </c>
      <c r="G7043" s="414">
        <f t="shared" si="220"/>
        <v>600.92793339693003</v>
      </c>
      <c r="H7043" s="415">
        <f t="shared" si="221"/>
        <v>3.0046396669846502</v>
      </c>
    </row>
    <row r="7044" spans="1:8" ht="15" hidden="1" thickBot="1">
      <c r="A7044" s="409">
        <v>202204</v>
      </c>
      <c r="B7044" s="196" t="s">
        <v>922</v>
      </c>
      <c r="C7044" s="197" t="s">
        <v>791</v>
      </c>
      <c r="D7044" s="198" t="s">
        <v>337</v>
      </c>
      <c r="E7044" s="420">
        <v>79308</v>
      </c>
      <c r="F7044" s="413">
        <v>115.31</v>
      </c>
      <c r="G7044" s="414">
        <f t="shared" si="220"/>
        <v>687.78076489463183</v>
      </c>
      <c r="H7044" s="415">
        <f t="shared" si="221"/>
        <v>3.4389038244731593</v>
      </c>
    </row>
    <row r="7045" spans="1:8" ht="15" hidden="1" thickBot="1">
      <c r="A7045" s="409">
        <v>202204</v>
      </c>
      <c r="B7045" s="196" t="s">
        <v>923</v>
      </c>
      <c r="C7045" s="197" t="s">
        <v>791</v>
      </c>
      <c r="D7045" s="198" t="s">
        <v>337</v>
      </c>
      <c r="E7045" s="420">
        <v>91998</v>
      </c>
      <c r="F7045" s="413">
        <v>115.31</v>
      </c>
      <c r="G7045" s="414">
        <f t="shared" si="220"/>
        <v>797.83193131558403</v>
      </c>
      <c r="H7045" s="415">
        <f t="shared" si="221"/>
        <v>3.9891596565779199</v>
      </c>
    </row>
    <row r="7046" spans="1:8" ht="15" hidden="1" thickBot="1">
      <c r="A7046" s="409">
        <v>202204</v>
      </c>
      <c r="B7046" s="196" t="s">
        <v>924</v>
      </c>
      <c r="C7046" s="197" t="s">
        <v>791</v>
      </c>
      <c r="D7046" s="198" t="s">
        <v>337</v>
      </c>
      <c r="E7046" s="420">
        <v>71601</v>
      </c>
      <c r="F7046" s="413">
        <v>115.31</v>
      </c>
      <c r="G7046" s="414">
        <f t="shared" si="220"/>
        <v>620.94354349145783</v>
      </c>
      <c r="H7046" s="415">
        <f t="shared" si="221"/>
        <v>3.1047177174572891</v>
      </c>
    </row>
    <row r="7047" spans="1:8" ht="15" hidden="1" thickBot="1">
      <c r="A7047" s="409">
        <v>202204</v>
      </c>
      <c r="B7047" s="196" t="s">
        <v>925</v>
      </c>
      <c r="C7047" s="197" t="s">
        <v>791</v>
      </c>
      <c r="D7047" s="198" t="s">
        <v>339</v>
      </c>
      <c r="E7047" s="420">
        <v>358</v>
      </c>
      <c r="F7047" s="413">
        <v>115.31</v>
      </c>
      <c r="G7047" s="414">
        <f t="shared" si="220"/>
        <v>3.1046743560836005</v>
      </c>
      <c r="H7047" s="415">
        <f t="shared" si="221"/>
        <v>3.1046743560836005</v>
      </c>
    </row>
    <row r="7048" spans="1:8" ht="15" hidden="1" thickBot="1">
      <c r="A7048" s="409">
        <v>202204</v>
      </c>
      <c r="B7048" s="196" t="s">
        <v>926</v>
      </c>
      <c r="C7048" s="197" t="s">
        <v>791</v>
      </c>
      <c r="D7048" s="198" t="s">
        <v>337</v>
      </c>
      <c r="E7048" s="420">
        <v>72124</v>
      </c>
      <c r="F7048" s="413">
        <v>115.31</v>
      </c>
      <c r="G7048" s="414">
        <f t="shared" si="220"/>
        <v>625.47914317925586</v>
      </c>
      <c r="H7048" s="415">
        <f t="shared" si="221"/>
        <v>3.1273957158962791</v>
      </c>
    </row>
    <row r="7049" spans="1:8" ht="15" hidden="1" thickBot="1">
      <c r="A7049" s="409">
        <v>202204</v>
      </c>
      <c r="B7049" s="196" t="s">
        <v>927</v>
      </c>
      <c r="C7049" s="197" t="s">
        <v>791</v>
      </c>
      <c r="D7049" s="198" t="s">
        <v>339</v>
      </c>
      <c r="E7049" s="420">
        <v>504</v>
      </c>
      <c r="F7049" s="413">
        <v>115.31</v>
      </c>
      <c r="G7049" s="414">
        <f t="shared" si="220"/>
        <v>4.3708264677824991</v>
      </c>
      <c r="H7049" s="415">
        <f t="shared" si="221"/>
        <v>4.3708264677824991</v>
      </c>
    </row>
    <row r="7050" spans="1:8" ht="15" hidden="1" thickBot="1">
      <c r="A7050" s="409">
        <v>202204</v>
      </c>
      <c r="B7050" s="196" t="s">
        <v>928</v>
      </c>
      <c r="C7050" s="197" t="s">
        <v>791</v>
      </c>
      <c r="D7050" s="198" t="s">
        <v>337</v>
      </c>
      <c r="E7050" s="420">
        <v>77654</v>
      </c>
      <c r="F7050" s="413">
        <v>115.31</v>
      </c>
      <c r="G7050" s="414">
        <f t="shared" si="220"/>
        <v>673.4368224785361</v>
      </c>
      <c r="H7050" s="415">
        <f t="shared" si="221"/>
        <v>3.3671841123926805</v>
      </c>
    </row>
    <row r="7051" spans="1:8" ht="15" hidden="1" thickBot="1">
      <c r="A7051" s="409">
        <v>202204</v>
      </c>
      <c r="B7051" s="196" t="s">
        <v>929</v>
      </c>
      <c r="C7051" s="197" t="s">
        <v>791</v>
      </c>
      <c r="D7051" s="198" t="s">
        <v>339</v>
      </c>
      <c r="E7051" s="420">
        <v>388</v>
      </c>
      <c r="F7051" s="413">
        <v>115.31</v>
      </c>
      <c r="G7051" s="414">
        <f t="shared" si="220"/>
        <v>3.3648425982135115</v>
      </c>
      <c r="H7051" s="415">
        <f t="shared" si="221"/>
        <v>3.3648425982135115</v>
      </c>
    </row>
    <row r="7052" spans="1:8" ht="15" hidden="1" thickBot="1">
      <c r="A7052" s="409">
        <v>202204</v>
      </c>
      <c r="B7052" s="196" t="s">
        <v>930</v>
      </c>
      <c r="C7052" s="197" t="s">
        <v>791</v>
      </c>
      <c r="D7052" s="198" t="s">
        <v>337</v>
      </c>
      <c r="E7052" s="420">
        <v>50707</v>
      </c>
      <c r="F7052" s="413">
        <v>115.31</v>
      </c>
      <c r="G7052" s="414">
        <f t="shared" si="220"/>
        <v>439.74503512271269</v>
      </c>
      <c r="H7052" s="415">
        <f t="shared" si="221"/>
        <v>2.1987251756135633</v>
      </c>
    </row>
    <row r="7053" spans="1:8" ht="15" hidden="1" thickBot="1">
      <c r="A7053" s="409">
        <v>202204</v>
      </c>
      <c r="B7053" s="196" t="s">
        <v>931</v>
      </c>
      <c r="C7053" s="197" t="s">
        <v>791</v>
      </c>
      <c r="D7053" s="198" t="s">
        <v>337</v>
      </c>
      <c r="E7053" s="420">
        <v>106664</v>
      </c>
      <c r="F7053" s="413">
        <v>115.31</v>
      </c>
      <c r="G7053" s="414">
        <f t="shared" si="220"/>
        <v>925.01951261815975</v>
      </c>
      <c r="H7053" s="415">
        <f t="shared" si="221"/>
        <v>4.6250975630907991</v>
      </c>
    </row>
    <row r="7054" spans="1:8" ht="15" hidden="1" thickBot="1">
      <c r="A7054" s="409">
        <v>202204</v>
      </c>
      <c r="B7054" s="196" t="s">
        <v>932</v>
      </c>
      <c r="C7054" s="197" t="s">
        <v>791</v>
      </c>
      <c r="D7054" s="198" t="s">
        <v>339</v>
      </c>
      <c r="E7054" s="420">
        <v>533</v>
      </c>
      <c r="F7054" s="413">
        <v>115.31</v>
      </c>
      <c r="G7054" s="414">
        <f t="shared" si="220"/>
        <v>4.6223224351747465</v>
      </c>
      <c r="H7054" s="415">
        <f t="shared" si="221"/>
        <v>4.6223224351747465</v>
      </c>
    </row>
    <row r="7055" spans="1:8" ht="15" hidden="1" thickBot="1">
      <c r="A7055" s="409">
        <v>202204</v>
      </c>
      <c r="B7055" s="196" t="s">
        <v>933</v>
      </c>
      <c r="C7055" s="197" t="s">
        <v>791</v>
      </c>
      <c r="D7055" s="198" t="s">
        <v>337</v>
      </c>
      <c r="E7055" s="420">
        <v>99888</v>
      </c>
      <c r="F7055" s="413">
        <v>115.31</v>
      </c>
      <c r="G7055" s="414">
        <f t="shared" si="220"/>
        <v>866.25617899575059</v>
      </c>
      <c r="H7055" s="415">
        <f t="shared" si="221"/>
        <v>4.3312808949787529</v>
      </c>
    </row>
    <row r="7056" spans="1:8" ht="15" hidden="1" thickBot="1">
      <c r="A7056" s="409">
        <v>202204</v>
      </c>
      <c r="B7056" s="196" t="s">
        <v>934</v>
      </c>
      <c r="C7056" s="197" t="s">
        <v>791</v>
      </c>
      <c r="D7056" s="198" t="s">
        <v>337</v>
      </c>
      <c r="E7056" s="420">
        <v>88592</v>
      </c>
      <c r="F7056" s="413">
        <v>115.31</v>
      </c>
      <c r="G7056" s="414">
        <f t="shared" si="220"/>
        <v>768.29416355910155</v>
      </c>
      <c r="H7056" s="415">
        <f t="shared" si="221"/>
        <v>3.8414708177955079</v>
      </c>
    </row>
    <row r="7057" spans="1:8" ht="15" hidden="1" thickBot="1">
      <c r="A7057" s="409">
        <v>202204</v>
      </c>
      <c r="B7057" s="196" t="s">
        <v>935</v>
      </c>
      <c r="C7057" s="197" t="s">
        <v>791</v>
      </c>
      <c r="D7057" s="198" t="s">
        <v>339</v>
      </c>
      <c r="E7057" s="420">
        <v>443</v>
      </c>
      <c r="F7057" s="413">
        <v>115.31</v>
      </c>
      <c r="G7057" s="414">
        <f t="shared" si="220"/>
        <v>3.8418177087850141</v>
      </c>
      <c r="H7057" s="415">
        <f t="shared" si="221"/>
        <v>3.8418177087850141</v>
      </c>
    </row>
    <row r="7058" spans="1:8" ht="15" hidden="1" thickBot="1">
      <c r="A7058" s="409">
        <v>202204</v>
      </c>
      <c r="B7058" s="196" t="s">
        <v>936</v>
      </c>
      <c r="C7058" s="197" t="s">
        <v>791</v>
      </c>
      <c r="D7058" s="198" t="s">
        <v>337</v>
      </c>
      <c r="E7058" s="420">
        <v>72058</v>
      </c>
      <c r="F7058" s="413">
        <v>115.31</v>
      </c>
      <c r="G7058" s="414">
        <f t="shared" si="220"/>
        <v>624.90677304657015</v>
      </c>
      <c r="H7058" s="415">
        <f t="shared" si="221"/>
        <v>3.1245338652328507</v>
      </c>
    </row>
    <row r="7059" spans="1:8" ht="15" hidden="1" thickBot="1">
      <c r="A7059" s="409">
        <v>202204</v>
      </c>
      <c r="B7059" s="196" t="s">
        <v>937</v>
      </c>
      <c r="C7059" s="197" t="s">
        <v>791</v>
      </c>
      <c r="D7059" s="198" t="s">
        <v>339</v>
      </c>
      <c r="E7059" s="420">
        <v>360</v>
      </c>
      <c r="F7059" s="413">
        <v>115.31</v>
      </c>
      <c r="G7059" s="414">
        <f t="shared" si="220"/>
        <v>3.122018905558928</v>
      </c>
      <c r="H7059" s="415">
        <f t="shared" si="221"/>
        <v>3.122018905558928</v>
      </c>
    </row>
    <row r="7060" spans="1:8" ht="15" hidden="1" thickBot="1">
      <c r="A7060" s="409">
        <v>202204</v>
      </c>
      <c r="B7060" s="196" t="s">
        <v>938</v>
      </c>
      <c r="C7060" s="197" t="s">
        <v>791</v>
      </c>
      <c r="D7060" s="198" t="s">
        <v>337</v>
      </c>
      <c r="E7060" s="420">
        <v>88255</v>
      </c>
      <c r="F7060" s="413">
        <v>115.31</v>
      </c>
      <c r="G7060" s="414">
        <f t="shared" si="220"/>
        <v>765.37160697250886</v>
      </c>
      <c r="H7060" s="415">
        <f t="shared" si="221"/>
        <v>3.8268580348625445</v>
      </c>
    </row>
    <row r="7061" spans="1:8" ht="15" hidden="1" thickBot="1">
      <c r="A7061" s="409">
        <v>202204</v>
      </c>
      <c r="B7061" s="196" t="s">
        <v>939</v>
      </c>
      <c r="C7061" s="197" t="s">
        <v>791</v>
      </c>
      <c r="D7061" s="198" t="s">
        <v>339</v>
      </c>
      <c r="E7061" s="420">
        <v>441</v>
      </c>
      <c r="F7061" s="413">
        <v>115.31</v>
      </c>
      <c r="G7061" s="414">
        <f t="shared" si="220"/>
        <v>3.824473159309687</v>
      </c>
      <c r="H7061" s="415">
        <f t="shared" si="221"/>
        <v>3.824473159309687</v>
      </c>
    </row>
    <row r="7062" spans="1:8" ht="15" hidden="1" thickBot="1">
      <c r="A7062" s="409">
        <v>202204</v>
      </c>
      <c r="B7062" s="196" t="s">
        <v>940</v>
      </c>
      <c r="C7062" s="197" t="s">
        <v>791</v>
      </c>
      <c r="D7062" s="198" t="s">
        <v>337</v>
      </c>
      <c r="E7062" s="420">
        <v>66135</v>
      </c>
      <c r="F7062" s="413">
        <v>115.31</v>
      </c>
      <c r="G7062" s="414">
        <f t="shared" si="220"/>
        <v>573.54088977538811</v>
      </c>
      <c r="H7062" s="415">
        <f t="shared" si="221"/>
        <v>2.8677044488769408</v>
      </c>
    </row>
    <row r="7063" spans="1:8" ht="15" hidden="1" thickBot="1">
      <c r="A7063" s="409">
        <v>202204</v>
      </c>
      <c r="B7063" s="196" t="s">
        <v>941</v>
      </c>
      <c r="C7063" s="197" t="s">
        <v>791</v>
      </c>
      <c r="D7063" s="198" t="s">
        <v>337</v>
      </c>
      <c r="E7063" s="420">
        <v>98230</v>
      </c>
      <c r="F7063" s="413">
        <v>115.31</v>
      </c>
      <c r="G7063" s="414">
        <f t="shared" si="220"/>
        <v>851.87754748070415</v>
      </c>
      <c r="H7063" s="415">
        <f t="shared" si="221"/>
        <v>4.2593877374035207</v>
      </c>
    </row>
    <row r="7064" spans="1:8" ht="15" hidden="1" thickBot="1">
      <c r="A7064" s="409">
        <v>202204</v>
      </c>
      <c r="B7064" s="196" t="s">
        <v>942</v>
      </c>
      <c r="C7064" s="197" t="s">
        <v>791</v>
      </c>
      <c r="D7064" s="198" t="s">
        <v>337</v>
      </c>
      <c r="E7064" s="420">
        <v>83129</v>
      </c>
      <c r="F7064" s="413">
        <v>115.31</v>
      </c>
      <c r="G7064" s="414">
        <f t="shared" si="220"/>
        <v>720.91752666724483</v>
      </c>
      <c r="H7064" s="415">
        <f t="shared" si="221"/>
        <v>3.6045876333362243</v>
      </c>
    </row>
    <row r="7065" spans="1:8" ht="15" hidden="1" thickBot="1">
      <c r="A7065" s="409">
        <v>202204</v>
      </c>
      <c r="B7065" s="196" t="s">
        <v>943</v>
      </c>
      <c r="C7065" s="197" t="s">
        <v>791</v>
      </c>
      <c r="D7065" s="198" t="s">
        <v>337</v>
      </c>
      <c r="E7065" s="420">
        <v>82123</v>
      </c>
      <c r="F7065" s="413">
        <v>115.31</v>
      </c>
      <c r="G7065" s="414">
        <f t="shared" si="220"/>
        <v>712.19321828115517</v>
      </c>
      <c r="H7065" s="415">
        <f t="shared" si="221"/>
        <v>3.5609660914057759</v>
      </c>
    </row>
    <row r="7066" spans="1:8" ht="15" hidden="1" thickBot="1">
      <c r="A7066" s="409">
        <v>202204</v>
      </c>
      <c r="B7066" s="196" t="s">
        <v>944</v>
      </c>
      <c r="C7066" s="197" t="s">
        <v>791</v>
      </c>
      <c r="D7066" s="198" t="s">
        <v>337</v>
      </c>
      <c r="E7066" s="420">
        <v>82082</v>
      </c>
      <c r="F7066" s="413">
        <v>115.31</v>
      </c>
      <c r="G7066" s="414">
        <f t="shared" si="220"/>
        <v>711.83765501691096</v>
      </c>
      <c r="H7066" s="415">
        <f t="shared" si="221"/>
        <v>3.5591882750845549</v>
      </c>
    </row>
    <row r="7067" spans="1:8" ht="15" hidden="1" thickBot="1">
      <c r="A7067" s="409">
        <v>202204</v>
      </c>
      <c r="B7067" s="196" t="s">
        <v>945</v>
      </c>
      <c r="C7067" s="197" t="s">
        <v>791</v>
      </c>
      <c r="D7067" s="198" t="s">
        <v>337</v>
      </c>
      <c r="E7067" s="420">
        <v>79435</v>
      </c>
      <c r="F7067" s="413">
        <v>115.31</v>
      </c>
      <c r="G7067" s="414">
        <f t="shared" si="220"/>
        <v>688.88214378631517</v>
      </c>
      <c r="H7067" s="415">
        <f t="shared" si="221"/>
        <v>3.444410718931576</v>
      </c>
    </row>
    <row r="7068" spans="1:8" ht="15" hidden="1" thickBot="1">
      <c r="A7068" s="409">
        <v>202204</v>
      </c>
      <c r="B7068" s="196" t="s">
        <v>946</v>
      </c>
      <c r="C7068" s="197" t="s">
        <v>791</v>
      </c>
      <c r="D7068" s="198" t="s">
        <v>337</v>
      </c>
      <c r="E7068" s="420">
        <v>59962</v>
      </c>
      <c r="F7068" s="413">
        <v>115.31</v>
      </c>
      <c r="G7068" s="414">
        <f t="shared" si="220"/>
        <v>520.0069378197901</v>
      </c>
      <c r="H7068" s="415">
        <f t="shared" si="221"/>
        <v>2.6000346890989503</v>
      </c>
    </row>
    <row r="7069" spans="1:8" ht="15" hidden="1" thickBot="1">
      <c r="A7069" s="409">
        <v>202204</v>
      </c>
      <c r="B7069" s="196" t="s">
        <v>947</v>
      </c>
      <c r="C7069" s="197" t="s">
        <v>791</v>
      </c>
      <c r="D7069" s="198" t="s">
        <v>339</v>
      </c>
      <c r="E7069" s="420">
        <v>411</v>
      </c>
      <c r="F7069" s="413">
        <v>115.31</v>
      </c>
      <c r="G7069" s="414">
        <f t="shared" si="220"/>
        <v>3.564304917179776</v>
      </c>
      <c r="H7069" s="415">
        <f t="shared" si="221"/>
        <v>3.564304917179776</v>
      </c>
    </row>
    <row r="7070" spans="1:8" ht="15" hidden="1" thickBot="1">
      <c r="A7070" s="409">
        <v>202204</v>
      </c>
      <c r="B7070" s="196" t="s">
        <v>948</v>
      </c>
      <c r="C7070" s="197" t="s">
        <v>791</v>
      </c>
      <c r="D7070" s="198" t="s">
        <v>337</v>
      </c>
      <c r="E7070" s="420">
        <v>59949</v>
      </c>
      <c r="F7070" s="413">
        <v>115.31</v>
      </c>
      <c r="G7070" s="414">
        <f t="shared" si="220"/>
        <v>519.8941982482005</v>
      </c>
      <c r="H7070" s="415">
        <f t="shared" si="221"/>
        <v>2.5994709912410023</v>
      </c>
    </row>
    <row r="7071" spans="1:8" ht="15" hidden="1" thickBot="1">
      <c r="A7071" s="409">
        <v>202204</v>
      </c>
      <c r="B7071" s="196" t="s">
        <v>949</v>
      </c>
      <c r="C7071" s="197" t="s">
        <v>791</v>
      </c>
      <c r="D7071" s="198" t="s">
        <v>337</v>
      </c>
      <c r="E7071" s="420">
        <v>59928</v>
      </c>
      <c r="F7071" s="413">
        <v>115.31</v>
      </c>
      <c r="G7071" s="414">
        <f t="shared" si="220"/>
        <v>519.71208047870959</v>
      </c>
      <c r="H7071" s="415">
        <f t="shared" si="221"/>
        <v>2.5985604023935478</v>
      </c>
    </row>
    <row r="7072" spans="1:8" ht="15" hidden="1" thickBot="1">
      <c r="A7072" s="409">
        <v>202204</v>
      </c>
      <c r="B7072" s="196" t="s">
        <v>950</v>
      </c>
      <c r="C7072" s="197" t="s">
        <v>791</v>
      </c>
      <c r="D7072" s="198" t="s">
        <v>337</v>
      </c>
      <c r="E7072" s="420">
        <v>59928</v>
      </c>
      <c r="F7072" s="413">
        <v>115.31</v>
      </c>
      <c r="G7072" s="414">
        <f t="shared" si="220"/>
        <v>519.71208047870959</v>
      </c>
      <c r="H7072" s="415">
        <f t="shared" si="221"/>
        <v>2.5985604023935478</v>
      </c>
    </row>
    <row r="7073" spans="1:8" ht="15" hidden="1" thickBot="1">
      <c r="A7073" s="409">
        <v>202204</v>
      </c>
      <c r="B7073" s="196" t="s">
        <v>951</v>
      </c>
      <c r="C7073" s="197" t="s">
        <v>791</v>
      </c>
      <c r="D7073" s="198" t="s">
        <v>337</v>
      </c>
      <c r="E7073" s="420">
        <v>82123</v>
      </c>
      <c r="F7073" s="413">
        <v>115.31</v>
      </c>
      <c r="G7073" s="414">
        <f t="shared" si="220"/>
        <v>712.19321828115517</v>
      </c>
      <c r="H7073" s="415">
        <f t="shared" si="221"/>
        <v>3.5609660914057759</v>
      </c>
    </row>
    <row r="7074" spans="1:8" ht="15" hidden="1" thickBot="1">
      <c r="A7074" s="409">
        <v>202204</v>
      </c>
      <c r="B7074" s="196" t="s">
        <v>952</v>
      </c>
      <c r="C7074" s="197" t="s">
        <v>791</v>
      </c>
      <c r="D7074" s="198" t="s">
        <v>337</v>
      </c>
      <c r="E7074" s="420">
        <v>82082</v>
      </c>
      <c r="F7074" s="413">
        <v>115.31</v>
      </c>
      <c r="G7074" s="414">
        <f t="shared" si="220"/>
        <v>711.83765501691096</v>
      </c>
      <c r="H7074" s="415">
        <f t="shared" si="221"/>
        <v>3.5591882750845549</v>
      </c>
    </row>
    <row r="7075" spans="1:8" ht="15" hidden="1" thickBot="1">
      <c r="A7075" s="409">
        <v>202204</v>
      </c>
      <c r="B7075" s="196" t="s">
        <v>953</v>
      </c>
      <c r="C7075" s="197" t="s">
        <v>791</v>
      </c>
      <c r="D7075" s="198" t="s">
        <v>337</v>
      </c>
      <c r="E7075" s="420">
        <v>88822</v>
      </c>
      <c r="F7075" s="413">
        <v>115.31</v>
      </c>
      <c r="G7075" s="414">
        <f t="shared" si="220"/>
        <v>770.28878674876421</v>
      </c>
      <c r="H7075" s="415">
        <f t="shared" si="221"/>
        <v>3.8514439337438211</v>
      </c>
    </row>
    <row r="7076" spans="1:8" ht="15" hidden="1" thickBot="1">
      <c r="A7076" s="409">
        <v>202204</v>
      </c>
      <c r="B7076" s="196" t="s">
        <v>954</v>
      </c>
      <c r="C7076" s="197" t="s">
        <v>791</v>
      </c>
      <c r="D7076" s="198" t="s">
        <v>337</v>
      </c>
      <c r="E7076" s="420">
        <v>110100</v>
      </c>
      <c r="F7076" s="413">
        <v>115.31</v>
      </c>
      <c r="G7076" s="414">
        <f t="shared" si="220"/>
        <v>954.81744861677214</v>
      </c>
      <c r="H7076" s="415">
        <f t="shared" si="221"/>
        <v>4.7740872430838603</v>
      </c>
    </row>
    <row r="7077" spans="1:8" ht="15" hidden="1" thickBot="1">
      <c r="A7077" s="409">
        <v>202204</v>
      </c>
      <c r="B7077" s="196" t="s">
        <v>955</v>
      </c>
      <c r="C7077" s="197" t="s">
        <v>791</v>
      </c>
      <c r="D7077" s="198" t="s">
        <v>337</v>
      </c>
      <c r="E7077" s="420">
        <v>97851</v>
      </c>
      <c r="F7077" s="413">
        <v>115.31</v>
      </c>
      <c r="G7077" s="414">
        <f t="shared" si="220"/>
        <v>848.59075535512966</v>
      </c>
      <c r="H7077" s="415">
        <f t="shared" si="221"/>
        <v>4.2429537767756482</v>
      </c>
    </row>
    <row r="7078" spans="1:8" ht="15" hidden="1" thickBot="1">
      <c r="A7078" s="409">
        <v>202204</v>
      </c>
      <c r="B7078" s="196" t="s">
        <v>956</v>
      </c>
      <c r="C7078" s="197" t="s">
        <v>791</v>
      </c>
      <c r="D7078" s="198" t="s">
        <v>337</v>
      </c>
      <c r="E7078" s="420">
        <v>61796</v>
      </c>
      <c r="F7078" s="413">
        <v>115.31</v>
      </c>
      <c r="G7078" s="414">
        <f t="shared" si="220"/>
        <v>535.91188968866538</v>
      </c>
      <c r="H7078" s="415">
        <f t="shared" si="221"/>
        <v>2.6795594484433267</v>
      </c>
    </row>
    <row r="7079" spans="1:8" ht="15" hidden="1" thickBot="1">
      <c r="A7079" s="409">
        <v>202204</v>
      </c>
      <c r="B7079" s="196" t="s">
        <v>957</v>
      </c>
      <c r="C7079" s="197" t="s">
        <v>791</v>
      </c>
      <c r="D7079" s="198" t="s">
        <v>337</v>
      </c>
      <c r="E7079" s="420">
        <v>82468</v>
      </c>
      <c r="F7079" s="413">
        <v>115.31</v>
      </c>
      <c r="G7079" s="414">
        <f t="shared" si="220"/>
        <v>715.18515306564916</v>
      </c>
      <c r="H7079" s="415">
        <f t="shared" si="221"/>
        <v>3.5759257653282459</v>
      </c>
    </row>
    <row r="7080" spans="1:8" ht="15" hidden="1" thickBot="1">
      <c r="A7080" s="409">
        <v>202204</v>
      </c>
      <c r="B7080" s="196" t="s">
        <v>958</v>
      </c>
      <c r="C7080" s="197" t="s">
        <v>791</v>
      </c>
      <c r="D7080" s="198" t="s">
        <v>337</v>
      </c>
      <c r="E7080" s="420">
        <v>108920</v>
      </c>
      <c r="F7080" s="413">
        <v>115.31</v>
      </c>
      <c r="G7080" s="414">
        <f t="shared" si="220"/>
        <v>944.58416442632904</v>
      </c>
      <c r="H7080" s="415">
        <f t="shared" si="221"/>
        <v>4.7229208221316448</v>
      </c>
    </row>
    <row r="7081" spans="1:8" ht="15" hidden="1" thickBot="1">
      <c r="A7081" s="409">
        <v>202204</v>
      </c>
      <c r="B7081" s="196" t="s">
        <v>959</v>
      </c>
      <c r="C7081" s="197" t="s">
        <v>791</v>
      </c>
      <c r="D7081" s="198" t="s">
        <v>337</v>
      </c>
      <c r="E7081" s="420">
        <v>80069</v>
      </c>
      <c r="F7081" s="413">
        <v>115.31</v>
      </c>
      <c r="G7081" s="414">
        <f t="shared" si="220"/>
        <v>694.38036596999393</v>
      </c>
      <c r="H7081" s="415">
        <f t="shared" si="221"/>
        <v>3.4719018298499695</v>
      </c>
    </row>
    <row r="7082" spans="1:8" ht="15" hidden="1" thickBot="1">
      <c r="A7082" s="409">
        <v>202204</v>
      </c>
      <c r="B7082" s="196" t="s">
        <v>960</v>
      </c>
      <c r="C7082" s="197" t="s">
        <v>791</v>
      </c>
      <c r="D7082" s="198" t="s">
        <v>337</v>
      </c>
      <c r="E7082" s="420">
        <v>81614</v>
      </c>
      <c r="F7082" s="413">
        <v>115.31</v>
      </c>
      <c r="G7082" s="414">
        <f t="shared" si="220"/>
        <v>707.77903043968433</v>
      </c>
      <c r="H7082" s="415">
        <f t="shared" si="221"/>
        <v>3.5388951521984215</v>
      </c>
    </row>
    <row r="7083" spans="1:8" ht="15" hidden="1" thickBot="1">
      <c r="A7083" s="409">
        <v>202204</v>
      </c>
      <c r="B7083" s="196" t="s">
        <v>961</v>
      </c>
      <c r="C7083" s="197" t="s">
        <v>791</v>
      </c>
      <c r="D7083" s="198" t="s">
        <v>337</v>
      </c>
      <c r="E7083" s="420">
        <v>85982</v>
      </c>
      <c r="F7083" s="413">
        <v>115.31</v>
      </c>
      <c r="G7083" s="414">
        <f t="shared" si="220"/>
        <v>745.65952649379926</v>
      </c>
      <c r="H7083" s="415">
        <f t="shared" si="221"/>
        <v>3.7282976324689963</v>
      </c>
    </row>
    <row r="7084" spans="1:8" ht="15" hidden="1" thickBot="1">
      <c r="A7084" s="409">
        <v>202204</v>
      </c>
      <c r="B7084" s="196" t="s">
        <v>962</v>
      </c>
      <c r="C7084" s="197" t="s">
        <v>791</v>
      </c>
      <c r="D7084" s="198" t="s">
        <v>339</v>
      </c>
      <c r="E7084" s="420">
        <v>430</v>
      </c>
      <c r="F7084" s="413">
        <v>115.31</v>
      </c>
      <c r="G7084" s="414">
        <f t="shared" si="220"/>
        <v>3.7290781371953861</v>
      </c>
      <c r="H7084" s="415">
        <f t="shared" si="221"/>
        <v>3.7290781371953861</v>
      </c>
    </row>
    <row r="7085" spans="1:8" ht="15" hidden="1" thickBot="1">
      <c r="A7085" s="409">
        <v>202204</v>
      </c>
      <c r="B7085" s="196" t="s">
        <v>963</v>
      </c>
      <c r="C7085" s="197" t="s">
        <v>791</v>
      </c>
      <c r="D7085" s="198" t="s">
        <v>337</v>
      </c>
      <c r="E7085" s="420">
        <v>86736</v>
      </c>
      <c r="F7085" s="413">
        <v>115.31</v>
      </c>
      <c r="G7085" s="414">
        <f t="shared" si="220"/>
        <v>752.19842164599777</v>
      </c>
      <c r="H7085" s="415">
        <f t="shared" si="221"/>
        <v>3.7609921082299889</v>
      </c>
    </row>
    <row r="7086" spans="1:8" ht="15" hidden="1" thickBot="1">
      <c r="A7086" s="409">
        <v>202204</v>
      </c>
      <c r="B7086" s="196" t="s">
        <v>964</v>
      </c>
      <c r="C7086" s="197" t="s">
        <v>791</v>
      </c>
      <c r="D7086" s="198" t="s">
        <v>337</v>
      </c>
      <c r="E7086" s="420">
        <v>86736</v>
      </c>
      <c r="F7086" s="413">
        <v>115.31</v>
      </c>
      <c r="G7086" s="414">
        <f t="shared" si="220"/>
        <v>752.19842164599777</v>
      </c>
      <c r="H7086" s="415">
        <f t="shared" si="221"/>
        <v>3.7609921082299889</v>
      </c>
    </row>
    <row r="7087" spans="1:8" ht="15" hidden="1" thickBot="1">
      <c r="A7087" s="409">
        <v>202204</v>
      </c>
      <c r="B7087" s="196" t="s">
        <v>965</v>
      </c>
      <c r="C7087" s="197" t="s">
        <v>791</v>
      </c>
      <c r="D7087" s="198" t="s">
        <v>337</v>
      </c>
      <c r="E7087" s="420">
        <v>86736</v>
      </c>
      <c r="F7087" s="413">
        <v>115.31</v>
      </c>
      <c r="G7087" s="414">
        <f t="shared" si="220"/>
        <v>752.19842164599777</v>
      </c>
      <c r="H7087" s="415">
        <f t="shared" si="221"/>
        <v>3.7609921082299889</v>
      </c>
    </row>
    <row r="7088" spans="1:8" ht="15" hidden="1" thickBot="1">
      <c r="A7088" s="409">
        <v>202204</v>
      </c>
      <c r="B7088" s="196" t="s">
        <v>966</v>
      </c>
      <c r="C7088" s="197" t="s">
        <v>791</v>
      </c>
      <c r="D7088" s="198" t="s">
        <v>337</v>
      </c>
      <c r="E7088" s="420">
        <v>74856</v>
      </c>
      <c r="F7088" s="413">
        <v>115.31</v>
      </c>
      <c r="G7088" s="414">
        <f t="shared" si="220"/>
        <v>649.17179776255307</v>
      </c>
      <c r="H7088" s="415">
        <f t="shared" si="221"/>
        <v>3.2458589888127651</v>
      </c>
    </row>
    <row r="7089" spans="1:8" ht="15" hidden="1" thickBot="1">
      <c r="A7089" s="409">
        <v>202204</v>
      </c>
      <c r="B7089" s="196" t="s">
        <v>967</v>
      </c>
      <c r="C7089" s="197" t="s">
        <v>791</v>
      </c>
      <c r="D7089" s="198" t="s">
        <v>339</v>
      </c>
      <c r="E7089" s="420">
        <v>374</v>
      </c>
      <c r="F7089" s="413">
        <v>115.31</v>
      </c>
      <c r="G7089" s="414">
        <f t="shared" si="220"/>
        <v>3.2434307518862195</v>
      </c>
      <c r="H7089" s="415">
        <f t="shared" si="221"/>
        <v>3.2434307518862195</v>
      </c>
    </row>
    <row r="7090" spans="1:8" ht="15" hidden="1" thickBot="1">
      <c r="A7090" s="409">
        <v>202204</v>
      </c>
      <c r="B7090" s="196" t="s">
        <v>968</v>
      </c>
      <c r="C7090" s="197" t="s">
        <v>791</v>
      </c>
      <c r="D7090" s="198" t="s">
        <v>337</v>
      </c>
      <c r="E7090" s="420">
        <v>95867</v>
      </c>
      <c r="F7090" s="413">
        <v>115.31</v>
      </c>
      <c r="G7090" s="414">
        <f t="shared" si="220"/>
        <v>831.38496227560483</v>
      </c>
      <c r="H7090" s="415">
        <f t="shared" si="221"/>
        <v>4.1569248113780244</v>
      </c>
    </row>
    <row r="7091" spans="1:8" ht="15" hidden="1" thickBot="1">
      <c r="A7091" s="409">
        <v>202204</v>
      </c>
      <c r="B7091" s="196" t="s">
        <v>969</v>
      </c>
      <c r="C7091" s="197" t="s">
        <v>791</v>
      </c>
      <c r="D7091" s="198" t="s">
        <v>337</v>
      </c>
      <c r="E7091" s="420">
        <v>90427</v>
      </c>
      <c r="F7091" s="413">
        <v>115.31</v>
      </c>
      <c r="G7091" s="414">
        <f t="shared" si="220"/>
        <v>784.20778770271443</v>
      </c>
      <c r="H7091" s="415">
        <f t="shared" si="221"/>
        <v>3.921038938513572</v>
      </c>
    </row>
    <row r="7092" spans="1:8" ht="15" hidden="1" thickBot="1">
      <c r="A7092" s="409">
        <v>202204</v>
      </c>
      <c r="B7092" s="196" t="s">
        <v>970</v>
      </c>
      <c r="C7092" s="197" t="s">
        <v>791</v>
      </c>
      <c r="D7092" s="198" t="s">
        <v>339</v>
      </c>
      <c r="E7092" s="420">
        <v>342</v>
      </c>
      <c r="F7092" s="413">
        <v>115.31</v>
      </c>
      <c r="G7092" s="414">
        <f t="shared" si="220"/>
        <v>2.9659179602809815</v>
      </c>
      <c r="H7092" s="415">
        <f t="shared" si="221"/>
        <v>2.9659179602809815</v>
      </c>
    </row>
    <row r="7093" spans="1:8" ht="15" hidden="1" thickBot="1">
      <c r="A7093" s="409">
        <v>202204</v>
      </c>
      <c r="B7093" s="196" t="s">
        <v>971</v>
      </c>
      <c r="C7093" s="197" t="s">
        <v>791</v>
      </c>
      <c r="D7093" s="198" t="s">
        <v>337</v>
      </c>
      <c r="E7093" s="420">
        <v>67848</v>
      </c>
      <c r="F7093" s="413">
        <v>115.31</v>
      </c>
      <c r="G7093" s="414">
        <f t="shared" si="220"/>
        <v>588.39649640100595</v>
      </c>
      <c r="H7093" s="415">
        <f t="shared" si="221"/>
        <v>2.9419824820050295</v>
      </c>
    </row>
    <row r="7094" spans="1:8" ht="15" hidden="1" thickBot="1">
      <c r="A7094" s="409">
        <v>202204</v>
      </c>
      <c r="B7094" s="196" t="s">
        <v>972</v>
      </c>
      <c r="C7094" s="197" t="s">
        <v>791</v>
      </c>
      <c r="D7094" s="198" t="s">
        <v>339</v>
      </c>
      <c r="E7094" s="420">
        <v>339</v>
      </c>
      <c r="F7094" s="413">
        <v>115.31</v>
      </c>
      <c r="G7094" s="414">
        <f t="shared" si="220"/>
        <v>2.9399011360679905</v>
      </c>
      <c r="H7094" s="415">
        <f t="shared" si="221"/>
        <v>2.9399011360679905</v>
      </c>
    </row>
    <row r="7095" spans="1:8" ht="15" hidden="1" thickBot="1">
      <c r="A7095" s="409">
        <v>202204</v>
      </c>
      <c r="B7095" s="196" t="s">
        <v>973</v>
      </c>
      <c r="C7095" s="197" t="s">
        <v>791</v>
      </c>
      <c r="D7095" s="198" t="s">
        <v>337</v>
      </c>
      <c r="E7095" s="420">
        <v>93295</v>
      </c>
      <c r="F7095" s="413">
        <v>115.31</v>
      </c>
      <c r="G7095" s="414">
        <f t="shared" si="220"/>
        <v>809.07987165033387</v>
      </c>
      <c r="H7095" s="415">
        <f t="shared" si="221"/>
        <v>4.045399358251669</v>
      </c>
    </row>
    <row r="7096" spans="1:8" ht="15" hidden="1" thickBot="1">
      <c r="A7096" s="409">
        <v>202204</v>
      </c>
      <c r="B7096" s="196" t="s">
        <v>974</v>
      </c>
      <c r="C7096" s="197" t="s">
        <v>791</v>
      </c>
      <c r="D7096" s="198" t="s">
        <v>339</v>
      </c>
      <c r="E7096" s="420">
        <v>466</v>
      </c>
      <c r="F7096" s="413">
        <v>115.31</v>
      </c>
      <c r="G7096" s="414">
        <f t="shared" si="220"/>
        <v>4.041280027751279</v>
      </c>
      <c r="H7096" s="415">
        <f t="shared" si="221"/>
        <v>4.041280027751279</v>
      </c>
    </row>
    <row r="7097" spans="1:8" ht="15" hidden="1" thickBot="1">
      <c r="A7097" s="409">
        <v>202204</v>
      </c>
      <c r="B7097" s="196" t="s">
        <v>975</v>
      </c>
      <c r="C7097" s="197" t="s">
        <v>791</v>
      </c>
      <c r="D7097" s="198" t="s">
        <v>337</v>
      </c>
      <c r="E7097" s="420">
        <v>79984</v>
      </c>
      <c r="F7097" s="413">
        <v>115.31</v>
      </c>
      <c r="G7097" s="414">
        <f t="shared" si="220"/>
        <v>693.64322261729251</v>
      </c>
      <c r="H7097" s="415">
        <f t="shared" si="221"/>
        <v>3.4682161130864624</v>
      </c>
    </row>
    <row r="7098" spans="1:8" ht="15" hidden="1" thickBot="1">
      <c r="A7098" s="409">
        <v>202204</v>
      </c>
      <c r="B7098" s="196" t="s">
        <v>976</v>
      </c>
      <c r="C7098" s="197" t="s">
        <v>791</v>
      </c>
      <c r="D7098" s="198" t="s">
        <v>339</v>
      </c>
      <c r="E7098" s="420">
        <v>400</v>
      </c>
      <c r="F7098" s="413">
        <v>115.31</v>
      </c>
      <c r="G7098" s="414">
        <f t="shared" si="220"/>
        <v>3.4689098950654755</v>
      </c>
      <c r="H7098" s="415">
        <f t="shared" si="221"/>
        <v>3.4689098950654755</v>
      </c>
    </row>
    <row r="7099" spans="1:8" ht="15" hidden="1" thickBot="1">
      <c r="A7099" s="409">
        <v>202204</v>
      </c>
      <c r="B7099" s="196" t="s">
        <v>977</v>
      </c>
      <c r="C7099" s="197" t="s">
        <v>791</v>
      </c>
      <c r="D7099" s="198" t="s">
        <v>337</v>
      </c>
      <c r="E7099" s="420">
        <v>79952</v>
      </c>
      <c r="F7099" s="413">
        <v>115.31</v>
      </c>
      <c r="G7099" s="414">
        <f t="shared" si="220"/>
        <v>693.3657098256873</v>
      </c>
      <c r="H7099" s="415">
        <f t="shared" si="221"/>
        <v>3.4668285491284365</v>
      </c>
    </row>
    <row r="7100" spans="1:8" ht="15" hidden="1" thickBot="1">
      <c r="A7100" s="409">
        <v>202204</v>
      </c>
      <c r="B7100" s="196" t="s">
        <v>978</v>
      </c>
      <c r="C7100" s="197" t="s">
        <v>791</v>
      </c>
      <c r="D7100" s="198" t="s">
        <v>339</v>
      </c>
      <c r="E7100" s="420">
        <v>400</v>
      </c>
      <c r="F7100" s="413">
        <v>115.31</v>
      </c>
      <c r="G7100" s="414">
        <f t="shared" si="220"/>
        <v>3.4689098950654755</v>
      </c>
      <c r="H7100" s="415">
        <f t="shared" si="221"/>
        <v>3.4689098950654755</v>
      </c>
    </row>
    <row r="7101" spans="1:8" ht="15" hidden="1" thickBot="1">
      <c r="A7101" s="409">
        <v>202204</v>
      </c>
      <c r="B7101" s="196" t="s">
        <v>979</v>
      </c>
      <c r="C7101" s="197" t="s">
        <v>791</v>
      </c>
      <c r="D7101" s="198" t="s">
        <v>337</v>
      </c>
      <c r="E7101" s="420">
        <v>79952</v>
      </c>
      <c r="F7101" s="413">
        <v>115.31</v>
      </c>
      <c r="G7101" s="414">
        <f t="shared" si="220"/>
        <v>693.3657098256873</v>
      </c>
      <c r="H7101" s="415">
        <f t="shared" si="221"/>
        <v>3.4668285491284365</v>
      </c>
    </row>
    <row r="7102" spans="1:8" ht="15" hidden="1" thickBot="1">
      <c r="A7102" s="409">
        <v>202204</v>
      </c>
      <c r="B7102" s="196" t="s">
        <v>980</v>
      </c>
      <c r="C7102" s="197" t="s">
        <v>791</v>
      </c>
      <c r="D7102" s="198" t="s">
        <v>339</v>
      </c>
      <c r="E7102" s="420">
        <v>400</v>
      </c>
      <c r="F7102" s="413">
        <v>115.31</v>
      </c>
      <c r="G7102" s="414">
        <f t="shared" si="220"/>
        <v>3.4689098950654755</v>
      </c>
      <c r="H7102" s="415">
        <f t="shared" si="221"/>
        <v>3.4689098950654755</v>
      </c>
    </row>
    <row r="7103" spans="1:8" ht="15" hidden="1" thickBot="1">
      <c r="A7103" s="409">
        <v>202204</v>
      </c>
      <c r="B7103" s="196" t="s">
        <v>981</v>
      </c>
      <c r="C7103" s="197" t="s">
        <v>791</v>
      </c>
      <c r="D7103" s="198" t="s">
        <v>337</v>
      </c>
      <c r="E7103" s="420">
        <v>79952</v>
      </c>
      <c r="F7103" s="413">
        <v>115.31</v>
      </c>
      <c r="G7103" s="414">
        <f t="shared" si="220"/>
        <v>693.3657098256873</v>
      </c>
      <c r="H7103" s="415">
        <f t="shared" si="221"/>
        <v>3.4668285491284365</v>
      </c>
    </row>
    <row r="7104" spans="1:8" ht="15" hidden="1" thickBot="1">
      <c r="A7104" s="409">
        <v>202204</v>
      </c>
      <c r="B7104" s="196" t="s">
        <v>982</v>
      </c>
      <c r="C7104" s="197" t="s">
        <v>791</v>
      </c>
      <c r="D7104" s="198" t="s">
        <v>337</v>
      </c>
      <c r="E7104" s="420">
        <v>74261</v>
      </c>
      <c r="F7104" s="413">
        <v>115.31</v>
      </c>
      <c r="G7104" s="414">
        <f t="shared" si="220"/>
        <v>644.01179429364322</v>
      </c>
      <c r="H7104" s="415">
        <f t="shared" si="221"/>
        <v>3.220058971468216</v>
      </c>
    </row>
    <row r="7105" spans="1:8" ht="15" hidden="1" thickBot="1">
      <c r="A7105" s="409">
        <v>202204</v>
      </c>
      <c r="B7105" s="196" t="s">
        <v>983</v>
      </c>
      <c r="C7105" s="197" t="s">
        <v>791</v>
      </c>
      <c r="D7105" s="198" t="s">
        <v>337</v>
      </c>
      <c r="E7105" s="420">
        <v>74261</v>
      </c>
      <c r="F7105" s="413">
        <v>115.31</v>
      </c>
      <c r="G7105" s="414">
        <f t="shared" si="220"/>
        <v>644.01179429364322</v>
      </c>
      <c r="H7105" s="415">
        <f t="shared" si="221"/>
        <v>3.220058971468216</v>
      </c>
    </row>
    <row r="7106" spans="1:8" ht="15" hidden="1" thickBot="1">
      <c r="A7106" s="409">
        <v>202204</v>
      </c>
      <c r="B7106" s="196" t="s">
        <v>984</v>
      </c>
      <c r="C7106" s="197" t="s">
        <v>791</v>
      </c>
      <c r="D7106" s="198" t="s">
        <v>339</v>
      </c>
      <c r="E7106" s="420">
        <v>371</v>
      </c>
      <c r="F7106" s="413">
        <v>115.31</v>
      </c>
      <c r="G7106" s="414">
        <f t="shared" ref="G7106:G7169" si="222">+E7106/F7106</f>
        <v>3.2174139276732285</v>
      </c>
      <c r="H7106" s="415">
        <f t="shared" ref="H7106:H7169" si="223">IF(D7106="TB",G7106/200,IF(D7106="LT",G7106,"VER"))</f>
        <v>3.2174139276732285</v>
      </c>
    </row>
    <row r="7107" spans="1:8" ht="15" hidden="1" thickBot="1">
      <c r="A7107" s="409">
        <v>202204</v>
      </c>
      <c r="B7107" s="196" t="s">
        <v>985</v>
      </c>
      <c r="C7107" s="197" t="s">
        <v>791</v>
      </c>
      <c r="D7107" s="198" t="s">
        <v>337</v>
      </c>
      <c r="E7107" s="420">
        <v>74261</v>
      </c>
      <c r="F7107" s="413">
        <v>115.31</v>
      </c>
      <c r="G7107" s="414">
        <f t="shared" si="222"/>
        <v>644.01179429364322</v>
      </c>
      <c r="H7107" s="415">
        <f t="shared" si="223"/>
        <v>3.220058971468216</v>
      </c>
    </row>
    <row r="7108" spans="1:8" ht="15" hidden="1" thickBot="1">
      <c r="A7108" s="409">
        <v>202204</v>
      </c>
      <c r="B7108" s="196" t="s">
        <v>986</v>
      </c>
      <c r="C7108" s="197" t="s">
        <v>791</v>
      </c>
      <c r="D7108" s="198" t="s">
        <v>339</v>
      </c>
      <c r="E7108" s="420">
        <v>371</v>
      </c>
      <c r="F7108" s="413">
        <v>115.31</v>
      </c>
      <c r="G7108" s="414">
        <f t="shared" si="222"/>
        <v>3.2174139276732285</v>
      </c>
      <c r="H7108" s="415">
        <f t="shared" si="223"/>
        <v>3.2174139276732285</v>
      </c>
    </row>
    <row r="7109" spans="1:8" ht="15" hidden="1" thickBot="1">
      <c r="A7109" s="409">
        <v>202204</v>
      </c>
      <c r="B7109" s="196" t="s">
        <v>987</v>
      </c>
      <c r="C7109" s="197" t="s">
        <v>791</v>
      </c>
      <c r="D7109" s="198" t="s">
        <v>339</v>
      </c>
      <c r="E7109" s="420">
        <v>400</v>
      </c>
      <c r="F7109" s="413">
        <v>115.31</v>
      </c>
      <c r="G7109" s="414">
        <f t="shared" si="222"/>
        <v>3.4689098950654755</v>
      </c>
      <c r="H7109" s="415">
        <f t="shared" si="223"/>
        <v>3.4689098950654755</v>
      </c>
    </row>
    <row r="7110" spans="1:8" ht="15" hidden="1" thickBot="1">
      <c r="A7110" s="409">
        <v>202204</v>
      </c>
      <c r="B7110" s="196" t="s">
        <v>988</v>
      </c>
      <c r="C7110" s="197" t="s">
        <v>791</v>
      </c>
      <c r="D7110" s="198" t="s">
        <v>337</v>
      </c>
      <c r="E7110" s="420">
        <v>65220</v>
      </c>
      <c r="F7110" s="413">
        <v>115.31</v>
      </c>
      <c r="G7110" s="414">
        <f t="shared" si="222"/>
        <v>565.60575839042576</v>
      </c>
      <c r="H7110" s="415">
        <f t="shared" si="223"/>
        <v>2.828028791952129</v>
      </c>
    </row>
    <row r="7111" spans="1:8" ht="15" hidden="1" thickBot="1">
      <c r="A7111" s="409">
        <v>202204</v>
      </c>
      <c r="B7111" s="196" t="s">
        <v>989</v>
      </c>
      <c r="C7111" s="197" t="s">
        <v>791</v>
      </c>
      <c r="D7111" s="198" t="s">
        <v>337</v>
      </c>
      <c r="E7111" s="420">
        <v>65220</v>
      </c>
      <c r="F7111" s="413">
        <v>115.31</v>
      </c>
      <c r="G7111" s="414">
        <f t="shared" si="222"/>
        <v>565.60575839042576</v>
      </c>
      <c r="H7111" s="415">
        <f t="shared" si="223"/>
        <v>2.828028791952129</v>
      </c>
    </row>
    <row r="7112" spans="1:8" ht="15" hidden="1" thickBot="1">
      <c r="A7112" s="409">
        <v>202204</v>
      </c>
      <c r="B7112" s="196" t="s">
        <v>990</v>
      </c>
      <c r="C7112" s="197" t="s">
        <v>791</v>
      </c>
      <c r="D7112" s="198" t="s">
        <v>337</v>
      </c>
      <c r="E7112" s="420">
        <v>65220</v>
      </c>
      <c r="F7112" s="413">
        <v>115.31</v>
      </c>
      <c r="G7112" s="414">
        <f t="shared" si="222"/>
        <v>565.60575839042576</v>
      </c>
      <c r="H7112" s="415">
        <f t="shared" si="223"/>
        <v>2.828028791952129</v>
      </c>
    </row>
    <row r="7113" spans="1:8" ht="15" hidden="1" thickBot="1">
      <c r="A7113" s="409">
        <v>202204</v>
      </c>
      <c r="B7113" s="196" t="s">
        <v>991</v>
      </c>
      <c r="C7113" s="197" t="s">
        <v>791</v>
      </c>
      <c r="D7113" s="198" t="s">
        <v>337</v>
      </c>
      <c r="E7113" s="420">
        <v>74261</v>
      </c>
      <c r="F7113" s="413">
        <v>115.31</v>
      </c>
      <c r="G7113" s="414">
        <f t="shared" si="222"/>
        <v>644.01179429364322</v>
      </c>
      <c r="H7113" s="415">
        <f t="shared" si="223"/>
        <v>3.220058971468216</v>
      </c>
    </row>
    <row r="7114" spans="1:8" ht="15" hidden="1" thickBot="1">
      <c r="A7114" s="409">
        <v>202204</v>
      </c>
      <c r="B7114" s="196" t="s">
        <v>992</v>
      </c>
      <c r="C7114" s="197" t="s">
        <v>791</v>
      </c>
      <c r="D7114" s="198" t="s">
        <v>339</v>
      </c>
      <c r="E7114" s="420">
        <v>371</v>
      </c>
      <c r="F7114" s="413">
        <v>115.31</v>
      </c>
      <c r="G7114" s="414">
        <f t="shared" si="222"/>
        <v>3.2174139276732285</v>
      </c>
      <c r="H7114" s="415">
        <f t="shared" si="223"/>
        <v>3.2174139276732285</v>
      </c>
    </row>
    <row r="7115" spans="1:8" ht="15" hidden="1" thickBot="1">
      <c r="A7115" s="409">
        <v>202204</v>
      </c>
      <c r="B7115" s="196" t="s">
        <v>993</v>
      </c>
      <c r="C7115" s="197" t="s">
        <v>791</v>
      </c>
      <c r="D7115" s="198" t="s">
        <v>337</v>
      </c>
      <c r="E7115" s="420">
        <v>74810</v>
      </c>
      <c r="F7115" s="413">
        <v>115.31</v>
      </c>
      <c r="G7115" s="414">
        <f t="shared" si="222"/>
        <v>648.77287312462056</v>
      </c>
      <c r="H7115" s="415">
        <f t="shared" si="223"/>
        <v>3.2438643656231028</v>
      </c>
    </row>
    <row r="7116" spans="1:8" ht="15" hidden="1" thickBot="1">
      <c r="A7116" s="409">
        <v>202204</v>
      </c>
      <c r="B7116" s="196" t="s">
        <v>994</v>
      </c>
      <c r="C7116" s="197" t="s">
        <v>791</v>
      </c>
      <c r="D7116" s="198" t="s">
        <v>337</v>
      </c>
      <c r="E7116" s="420">
        <v>74261</v>
      </c>
      <c r="F7116" s="413">
        <v>115.31</v>
      </c>
      <c r="G7116" s="414">
        <f t="shared" si="222"/>
        <v>644.01179429364322</v>
      </c>
      <c r="H7116" s="415">
        <f t="shared" si="223"/>
        <v>3.220058971468216</v>
      </c>
    </row>
    <row r="7117" spans="1:8" ht="15" hidden="1" thickBot="1">
      <c r="A7117" s="409">
        <v>202204</v>
      </c>
      <c r="B7117" s="196" t="s">
        <v>995</v>
      </c>
      <c r="C7117" s="197" t="s">
        <v>791</v>
      </c>
      <c r="D7117" s="198" t="s">
        <v>339</v>
      </c>
      <c r="E7117" s="420">
        <v>371</v>
      </c>
      <c r="F7117" s="413">
        <v>115.31</v>
      </c>
      <c r="G7117" s="414">
        <f t="shared" si="222"/>
        <v>3.2174139276732285</v>
      </c>
      <c r="H7117" s="415">
        <f t="shared" si="223"/>
        <v>3.2174139276732285</v>
      </c>
    </row>
    <row r="7118" spans="1:8" ht="15" hidden="1" thickBot="1">
      <c r="A7118" s="409">
        <v>202204</v>
      </c>
      <c r="B7118" s="196" t="s">
        <v>996</v>
      </c>
      <c r="C7118" s="197" t="s">
        <v>791</v>
      </c>
      <c r="D7118" s="198" t="s">
        <v>337</v>
      </c>
      <c r="E7118" s="420">
        <v>79952</v>
      </c>
      <c r="F7118" s="413">
        <v>115.31</v>
      </c>
      <c r="G7118" s="414">
        <f t="shared" si="222"/>
        <v>693.3657098256873</v>
      </c>
      <c r="H7118" s="415">
        <f t="shared" si="223"/>
        <v>3.4668285491284365</v>
      </c>
    </row>
    <row r="7119" spans="1:8" ht="15" hidden="1" thickBot="1">
      <c r="A7119" s="409">
        <v>202204</v>
      </c>
      <c r="B7119" s="196" t="s">
        <v>997</v>
      </c>
      <c r="C7119" s="197" t="s">
        <v>791</v>
      </c>
      <c r="D7119" s="198" t="s">
        <v>339</v>
      </c>
      <c r="E7119" s="420">
        <v>400</v>
      </c>
      <c r="F7119" s="413">
        <v>115.31</v>
      </c>
      <c r="G7119" s="414">
        <f t="shared" si="222"/>
        <v>3.4689098950654755</v>
      </c>
      <c r="H7119" s="415">
        <f t="shared" si="223"/>
        <v>3.4689098950654755</v>
      </c>
    </row>
    <row r="7120" spans="1:8" ht="15" hidden="1" thickBot="1">
      <c r="A7120" s="409">
        <v>202204</v>
      </c>
      <c r="B7120" s="196" t="s">
        <v>998</v>
      </c>
      <c r="C7120" s="197" t="s">
        <v>791</v>
      </c>
      <c r="D7120" s="198" t="s">
        <v>337</v>
      </c>
      <c r="E7120" s="420">
        <v>74261</v>
      </c>
      <c r="F7120" s="413">
        <v>115.31</v>
      </c>
      <c r="G7120" s="414">
        <f t="shared" si="222"/>
        <v>644.01179429364322</v>
      </c>
      <c r="H7120" s="415">
        <f t="shared" si="223"/>
        <v>3.220058971468216</v>
      </c>
    </row>
    <row r="7121" spans="1:8" ht="15" hidden="1" thickBot="1">
      <c r="A7121" s="409">
        <v>202204</v>
      </c>
      <c r="B7121" s="196" t="s">
        <v>999</v>
      </c>
      <c r="C7121" s="197" t="s">
        <v>791</v>
      </c>
      <c r="D7121" s="198" t="s">
        <v>337</v>
      </c>
      <c r="E7121" s="420">
        <v>75075</v>
      </c>
      <c r="F7121" s="413">
        <v>115.31</v>
      </c>
      <c r="G7121" s="414">
        <f t="shared" si="222"/>
        <v>651.07102593010143</v>
      </c>
      <c r="H7121" s="415">
        <f t="shared" si="223"/>
        <v>3.255355129650507</v>
      </c>
    </row>
    <row r="7122" spans="1:8" ht="15" hidden="1" thickBot="1">
      <c r="A7122" s="409">
        <v>202204</v>
      </c>
      <c r="B7122" s="196" t="s">
        <v>1000</v>
      </c>
      <c r="C7122" s="197" t="s">
        <v>791</v>
      </c>
      <c r="D7122" s="198" t="s">
        <v>337</v>
      </c>
      <c r="E7122" s="420">
        <v>77881</v>
      </c>
      <c r="F7122" s="413">
        <v>115.31</v>
      </c>
      <c r="G7122" s="414">
        <f t="shared" si="222"/>
        <v>675.40542884398576</v>
      </c>
      <c r="H7122" s="415">
        <f t="shared" si="223"/>
        <v>3.3770271442199289</v>
      </c>
    </row>
    <row r="7123" spans="1:8" ht="15" hidden="1" thickBot="1">
      <c r="A7123" s="409">
        <v>202204</v>
      </c>
      <c r="B7123" s="196" t="s">
        <v>1001</v>
      </c>
      <c r="C7123" s="197" t="s">
        <v>791</v>
      </c>
      <c r="D7123" s="198" t="s">
        <v>337</v>
      </c>
      <c r="E7123" s="420">
        <v>87901</v>
      </c>
      <c r="F7123" s="413">
        <v>115.31</v>
      </c>
      <c r="G7123" s="414">
        <f t="shared" si="222"/>
        <v>762.30162171537597</v>
      </c>
      <c r="H7123" s="415">
        <f t="shared" si="223"/>
        <v>3.8115081085768798</v>
      </c>
    </row>
    <row r="7124" spans="1:8" ht="15" hidden="1" thickBot="1">
      <c r="A7124" s="409">
        <v>202204</v>
      </c>
      <c r="B7124" s="196" t="s">
        <v>1002</v>
      </c>
      <c r="C7124" s="197" t="s">
        <v>791</v>
      </c>
      <c r="D7124" s="198" t="s">
        <v>337</v>
      </c>
      <c r="E7124" s="420">
        <v>79852</v>
      </c>
      <c r="F7124" s="413">
        <v>115.31</v>
      </c>
      <c r="G7124" s="414">
        <f t="shared" si="222"/>
        <v>692.49848235192087</v>
      </c>
      <c r="H7124" s="415">
        <f t="shared" si="223"/>
        <v>3.4624924117596043</v>
      </c>
    </row>
    <row r="7125" spans="1:8" ht="15" hidden="1" thickBot="1">
      <c r="A7125" s="409">
        <v>202204</v>
      </c>
      <c r="B7125" s="196" t="s">
        <v>1003</v>
      </c>
      <c r="C7125" s="197" t="s">
        <v>791</v>
      </c>
      <c r="D7125" s="198" t="s">
        <v>339</v>
      </c>
      <c r="E7125" s="420">
        <v>399</v>
      </c>
      <c r="F7125" s="413">
        <v>115.31</v>
      </c>
      <c r="G7125" s="414">
        <f t="shared" si="222"/>
        <v>3.460237620327812</v>
      </c>
      <c r="H7125" s="415">
        <f t="shared" si="223"/>
        <v>3.460237620327812</v>
      </c>
    </row>
    <row r="7126" spans="1:8" ht="15" hidden="1" thickBot="1">
      <c r="A7126" s="409">
        <v>202204</v>
      </c>
      <c r="B7126" s="196" t="s">
        <v>1004</v>
      </c>
      <c r="C7126" s="197" t="s">
        <v>791</v>
      </c>
      <c r="D7126" s="198" t="s">
        <v>337</v>
      </c>
      <c r="E7126" s="420">
        <v>90277</v>
      </c>
      <c r="F7126" s="413">
        <v>115.31</v>
      </c>
      <c r="G7126" s="414">
        <f t="shared" si="222"/>
        <v>782.90694649206489</v>
      </c>
      <c r="H7126" s="415">
        <f t="shared" si="223"/>
        <v>3.9145347324603246</v>
      </c>
    </row>
    <row r="7127" spans="1:8" ht="15" hidden="1" thickBot="1">
      <c r="A7127" s="409">
        <v>202204</v>
      </c>
      <c r="B7127" s="196" t="s">
        <v>1005</v>
      </c>
      <c r="C7127" s="197" t="s">
        <v>791</v>
      </c>
      <c r="D7127" s="198" t="s">
        <v>337</v>
      </c>
      <c r="E7127" s="420">
        <v>66109</v>
      </c>
      <c r="F7127" s="413">
        <v>115.31</v>
      </c>
      <c r="G7127" s="414">
        <f t="shared" si="222"/>
        <v>573.3154106322088</v>
      </c>
      <c r="H7127" s="415">
        <f t="shared" si="223"/>
        <v>2.8665770531610439</v>
      </c>
    </row>
    <row r="7128" spans="1:8" ht="15" hidden="1" thickBot="1">
      <c r="A7128" s="409">
        <v>202204</v>
      </c>
      <c r="B7128" s="196" t="s">
        <v>1006</v>
      </c>
      <c r="C7128" s="197" t="s">
        <v>791</v>
      </c>
      <c r="D7128" s="198" t="s">
        <v>337</v>
      </c>
      <c r="E7128" s="420">
        <v>72671</v>
      </c>
      <c r="F7128" s="413">
        <v>115.31</v>
      </c>
      <c r="G7128" s="414">
        <f t="shared" si="222"/>
        <v>630.2228774607579</v>
      </c>
      <c r="H7128" s="415">
        <f t="shared" si="223"/>
        <v>3.1511143873037897</v>
      </c>
    </row>
    <row r="7129" spans="1:8" ht="15" hidden="1" thickBot="1">
      <c r="A7129" s="409">
        <v>202204</v>
      </c>
      <c r="B7129" s="196" t="s">
        <v>1007</v>
      </c>
      <c r="C7129" s="197" t="s">
        <v>791</v>
      </c>
      <c r="D7129" s="198" t="s">
        <v>339</v>
      </c>
      <c r="E7129" s="420">
        <v>363</v>
      </c>
      <c r="F7129" s="413">
        <v>115.31</v>
      </c>
      <c r="G7129" s="414">
        <f t="shared" si="222"/>
        <v>3.148035729771919</v>
      </c>
      <c r="H7129" s="415">
        <f t="shared" si="223"/>
        <v>3.148035729771919</v>
      </c>
    </row>
    <row r="7130" spans="1:8" ht="15" hidden="1" thickBot="1">
      <c r="A7130" s="409">
        <v>202204</v>
      </c>
      <c r="B7130" s="196" t="s">
        <v>1008</v>
      </c>
      <c r="C7130" s="197" t="s">
        <v>791</v>
      </c>
      <c r="D7130" s="198" t="s">
        <v>337</v>
      </c>
      <c r="E7130" s="420">
        <v>67314</v>
      </c>
      <c r="F7130" s="413">
        <v>115.31</v>
      </c>
      <c r="G7130" s="414">
        <f t="shared" si="222"/>
        <v>583.76550169109362</v>
      </c>
      <c r="H7130" s="415">
        <f t="shared" si="223"/>
        <v>2.9188275084554682</v>
      </c>
    </row>
    <row r="7131" spans="1:8" ht="15" hidden="1" thickBot="1">
      <c r="A7131" s="409">
        <v>202204</v>
      </c>
      <c r="B7131" s="196" t="s">
        <v>1009</v>
      </c>
      <c r="C7131" s="197" t="s">
        <v>791</v>
      </c>
      <c r="D7131" s="198" t="s">
        <v>337</v>
      </c>
      <c r="E7131" s="420">
        <v>67314</v>
      </c>
      <c r="F7131" s="413">
        <v>115.31</v>
      </c>
      <c r="G7131" s="414">
        <f t="shared" si="222"/>
        <v>583.76550169109362</v>
      </c>
      <c r="H7131" s="415">
        <f t="shared" si="223"/>
        <v>2.9188275084554682</v>
      </c>
    </row>
    <row r="7132" spans="1:8" ht="15" hidden="1" thickBot="1">
      <c r="A7132" s="409">
        <v>202204</v>
      </c>
      <c r="B7132" s="196" t="s">
        <v>1010</v>
      </c>
      <c r="C7132" s="197" t="s">
        <v>791</v>
      </c>
      <c r="D7132" s="198" t="s">
        <v>337</v>
      </c>
      <c r="E7132" s="420">
        <v>67314</v>
      </c>
      <c r="F7132" s="413">
        <v>115.31</v>
      </c>
      <c r="G7132" s="414">
        <f t="shared" si="222"/>
        <v>583.76550169109362</v>
      </c>
      <c r="H7132" s="415">
        <f t="shared" si="223"/>
        <v>2.9188275084554682</v>
      </c>
    </row>
    <row r="7133" spans="1:8" ht="15" hidden="1" thickBot="1">
      <c r="A7133" s="409">
        <v>202204</v>
      </c>
      <c r="B7133" s="196" t="s">
        <v>1011</v>
      </c>
      <c r="C7133" s="197" t="s">
        <v>791</v>
      </c>
      <c r="D7133" s="198" t="s">
        <v>339</v>
      </c>
      <c r="E7133" s="420">
        <v>337</v>
      </c>
      <c r="F7133" s="413">
        <v>115.31</v>
      </c>
      <c r="G7133" s="414">
        <f t="shared" si="222"/>
        <v>2.922556586592663</v>
      </c>
      <c r="H7133" s="415">
        <f t="shared" si="223"/>
        <v>2.922556586592663</v>
      </c>
    </row>
    <row r="7134" spans="1:8" ht="15" hidden="1" thickBot="1">
      <c r="A7134" s="409">
        <v>202204</v>
      </c>
      <c r="B7134" s="196" t="s">
        <v>1012</v>
      </c>
      <c r="C7134" s="197" t="s">
        <v>791</v>
      </c>
      <c r="D7134" s="198" t="s">
        <v>337</v>
      </c>
      <c r="E7134" s="420">
        <v>30506</v>
      </c>
      <c r="F7134" s="413">
        <v>115.31</v>
      </c>
      <c r="G7134" s="414">
        <f t="shared" si="222"/>
        <v>264.55641314716848</v>
      </c>
      <c r="H7134" s="415">
        <f t="shared" si="223"/>
        <v>1.3227820657358424</v>
      </c>
    </row>
    <row r="7135" spans="1:8" ht="15" hidden="1" thickBot="1">
      <c r="A7135" s="409">
        <v>202204</v>
      </c>
      <c r="B7135" s="196" t="s">
        <v>1013</v>
      </c>
      <c r="C7135" s="197" t="s">
        <v>791</v>
      </c>
      <c r="D7135" s="198" t="s">
        <v>337</v>
      </c>
      <c r="E7135" s="420">
        <v>30506</v>
      </c>
      <c r="F7135" s="413">
        <v>115.31</v>
      </c>
      <c r="G7135" s="414">
        <f t="shared" si="222"/>
        <v>264.55641314716848</v>
      </c>
      <c r="H7135" s="415">
        <f t="shared" si="223"/>
        <v>1.3227820657358424</v>
      </c>
    </row>
    <row r="7136" spans="1:8" ht="15" hidden="1" thickBot="1">
      <c r="A7136" s="409">
        <v>202204</v>
      </c>
      <c r="B7136" s="196" t="s">
        <v>1014</v>
      </c>
      <c r="C7136" s="197" t="s">
        <v>791</v>
      </c>
      <c r="D7136" s="198" t="s">
        <v>337</v>
      </c>
      <c r="E7136" s="420">
        <v>30658</v>
      </c>
      <c r="F7136" s="413">
        <v>115.31</v>
      </c>
      <c r="G7136" s="414">
        <f t="shared" si="222"/>
        <v>265.87459890729338</v>
      </c>
      <c r="H7136" s="415">
        <f t="shared" si="223"/>
        <v>1.329372994536467</v>
      </c>
    </row>
    <row r="7137" spans="1:8" ht="15" hidden="1" thickBot="1">
      <c r="A7137" s="409">
        <v>202204</v>
      </c>
      <c r="B7137" s="196" t="s">
        <v>1015</v>
      </c>
      <c r="C7137" s="197" t="s">
        <v>791</v>
      </c>
      <c r="D7137" s="198" t="s">
        <v>337</v>
      </c>
      <c r="E7137" s="420">
        <v>67314</v>
      </c>
      <c r="F7137" s="413">
        <v>115.31</v>
      </c>
      <c r="G7137" s="414">
        <f t="shared" si="222"/>
        <v>583.76550169109362</v>
      </c>
      <c r="H7137" s="415">
        <f t="shared" si="223"/>
        <v>2.9188275084554682</v>
      </c>
    </row>
    <row r="7138" spans="1:8" ht="15" hidden="1" thickBot="1">
      <c r="A7138" s="409">
        <v>202204</v>
      </c>
      <c r="B7138" s="196" t="s">
        <v>1016</v>
      </c>
      <c r="C7138" s="197" t="s">
        <v>791</v>
      </c>
      <c r="D7138" s="198" t="s">
        <v>337</v>
      </c>
      <c r="E7138" s="420">
        <v>67314</v>
      </c>
      <c r="F7138" s="413">
        <v>115.31</v>
      </c>
      <c r="G7138" s="414">
        <f t="shared" si="222"/>
        <v>583.76550169109362</v>
      </c>
      <c r="H7138" s="415">
        <f t="shared" si="223"/>
        <v>2.9188275084554682</v>
      </c>
    </row>
    <row r="7139" spans="1:8" ht="15" hidden="1" thickBot="1">
      <c r="A7139" s="409">
        <v>202204</v>
      </c>
      <c r="B7139" s="196" t="s">
        <v>1017</v>
      </c>
      <c r="C7139" s="197" t="s">
        <v>791</v>
      </c>
      <c r="D7139" s="198" t="s">
        <v>337</v>
      </c>
      <c r="E7139" s="420">
        <v>67314</v>
      </c>
      <c r="F7139" s="413">
        <v>115.31</v>
      </c>
      <c r="G7139" s="414">
        <f t="shared" si="222"/>
        <v>583.76550169109362</v>
      </c>
      <c r="H7139" s="415">
        <f t="shared" si="223"/>
        <v>2.9188275084554682</v>
      </c>
    </row>
    <row r="7140" spans="1:8" ht="15" hidden="1" thickBot="1">
      <c r="A7140" s="409">
        <v>202204</v>
      </c>
      <c r="B7140" s="196" t="s">
        <v>1018</v>
      </c>
      <c r="C7140" s="197" t="s">
        <v>791</v>
      </c>
      <c r="D7140" s="198" t="s">
        <v>337</v>
      </c>
      <c r="E7140" s="420">
        <v>67314</v>
      </c>
      <c r="F7140" s="413">
        <v>115.31</v>
      </c>
      <c r="G7140" s="414">
        <f t="shared" si="222"/>
        <v>583.76550169109362</v>
      </c>
      <c r="H7140" s="415">
        <f t="shared" si="223"/>
        <v>2.9188275084554682</v>
      </c>
    </row>
    <row r="7141" spans="1:8" ht="15" hidden="1" thickBot="1">
      <c r="A7141" s="409">
        <v>202204</v>
      </c>
      <c r="B7141" s="196" t="s">
        <v>1019</v>
      </c>
      <c r="C7141" s="197" t="s">
        <v>791</v>
      </c>
      <c r="D7141" s="198" t="s">
        <v>337</v>
      </c>
      <c r="E7141" s="420">
        <v>71076</v>
      </c>
      <c r="F7141" s="413">
        <v>115.31</v>
      </c>
      <c r="G7141" s="414">
        <f t="shared" si="222"/>
        <v>616.39059925418439</v>
      </c>
      <c r="H7141" s="415">
        <f t="shared" si="223"/>
        <v>3.081952996270922</v>
      </c>
    </row>
    <row r="7142" spans="1:8" ht="15" hidden="1" thickBot="1">
      <c r="A7142" s="409">
        <v>202204</v>
      </c>
      <c r="B7142" s="196" t="s">
        <v>1020</v>
      </c>
      <c r="C7142" s="197" t="s">
        <v>791</v>
      </c>
      <c r="D7142" s="198" t="s">
        <v>337</v>
      </c>
      <c r="E7142" s="420">
        <v>70867</v>
      </c>
      <c r="F7142" s="413">
        <v>115.31</v>
      </c>
      <c r="G7142" s="414">
        <f t="shared" si="222"/>
        <v>614.57809383401263</v>
      </c>
      <c r="H7142" s="415">
        <f t="shared" si="223"/>
        <v>3.0728904691700634</v>
      </c>
    </row>
    <row r="7143" spans="1:8" ht="15" hidden="1" thickBot="1">
      <c r="A7143" s="409">
        <v>202204</v>
      </c>
      <c r="B7143" s="196" t="s">
        <v>1021</v>
      </c>
      <c r="C7143" s="197" t="s">
        <v>791</v>
      </c>
      <c r="D7143" s="198" t="s">
        <v>337</v>
      </c>
      <c r="E7143" s="420">
        <v>73169</v>
      </c>
      <c r="F7143" s="413">
        <v>115.31</v>
      </c>
      <c r="G7143" s="414">
        <f t="shared" si="222"/>
        <v>634.54167028011443</v>
      </c>
      <c r="H7143" s="415">
        <f t="shared" si="223"/>
        <v>3.1727083514005723</v>
      </c>
    </row>
    <row r="7144" spans="1:8" ht="15" hidden="1" thickBot="1">
      <c r="A7144" s="409">
        <v>202204</v>
      </c>
      <c r="B7144" s="196" t="s">
        <v>1022</v>
      </c>
      <c r="C7144" s="197" t="s">
        <v>791</v>
      </c>
      <c r="D7144" s="198" t="s">
        <v>337</v>
      </c>
      <c r="E7144" s="420">
        <v>73169</v>
      </c>
      <c r="F7144" s="413">
        <v>115.31</v>
      </c>
      <c r="G7144" s="414">
        <f t="shared" si="222"/>
        <v>634.54167028011443</v>
      </c>
      <c r="H7144" s="415">
        <f t="shared" si="223"/>
        <v>3.1727083514005723</v>
      </c>
    </row>
    <row r="7145" spans="1:8" ht="15" hidden="1" thickBot="1">
      <c r="A7145" s="409">
        <v>202204</v>
      </c>
      <c r="B7145" s="196" t="s">
        <v>1023</v>
      </c>
      <c r="C7145" s="197" t="s">
        <v>791</v>
      </c>
      <c r="D7145" s="198" t="s">
        <v>337</v>
      </c>
      <c r="E7145" s="420">
        <v>60012</v>
      </c>
      <c r="F7145" s="413">
        <v>115.31</v>
      </c>
      <c r="G7145" s="414">
        <f t="shared" si="222"/>
        <v>520.44055155667331</v>
      </c>
      <c r="H7145" s="415">
        <f t="shared" si="223"/>
        <v>2.6022027577833664</v>
      </c>
    </row>
    <row r="7146" spans="1:8" ht="15" hidden="1" thickBot="1">
      <c r="A7146" s="409">
        <v>202204</v>
      </c>
      <c r="B7146" s="196" t="s">
        <v>1024</v>
      </c>
      <c r="C7146" s="197" t="s">
        <v>791</v>
      </c>
      <c r="D7146" s="198" t="s">
        <v>337</v>
      </c>
      <c r="E7146" s="420">
        <v>60012</v>
      </c>
      <c r="F7146" s="413">
        <v>115.31</v>
      </c>
      <c r="G7146" s="414">
        <f t="shared" si="222"/>
        <v>520.44055155667331</v>
      </c>
      <c r="H7146" s="415">
        <f t="shared" si="223"/>
        <v>2.6022027577833664</v>
      </c>
    </row>
    <row r="7147" spans="1:8" ht="15" hidden="1" thickBot="1">
      <c r="A7147" s="409">
        <v>202204</v>
      </c>
      <c r="B7147" s="196" t="s">
        <v>1025</v>
      </c>
      <c r="C7147" s="197" t="s">
        <v>791</v>
      </c>
      <c r="D7147" s="198" t="s">
        <v>337</v>
      </c>
      <c r="E7147" s="420">
        <v>60012</v>
      </c>
      <c r="F7147" s="413">
        <v>115.31</v>
      </c>
      <c r="G7147" s="414">
        <f t="shared" si="222"/>
        <v>520.44055155667331</v>
      </c>
      <c r="H7147" s="415">
        <f t="shared" si="223"/>
        <v>2.6022027577833664</v>
      </c>
    </row>
    <row r="7148" spans="1:8" ht="15" hidden="1" thickBot="1">
      <c r="A7148" s="409">
        <v>202204</v>
      </c>
      <c r="B7148" s="196" t="s">
        <v>1026</v>
      </c>
      <c r="C7148" s="197" t="s">
        <v>791</v>
      </c>
      <c r="D7148" s="198" t="s">
        <v>337</v>
      </c>
      <c r="E7148" s="420">
        <v>73169</v>
      </c>
      <c r="F7148" s="413">
        <v>115.31</v>
      </c>
      <c r="G7148" s="414">
        <f t="shared" si="222"/>
        <v>634.54167028011443</v>
      </c>
      <c r="H7148" s="415">
        <f t="shared" si="223"/>
        <v>3.1727083514005723</v>
      </c>
    </row>
    <row r="7149" spans="1:8" ht="15" hidden="1" thickBot="1">
      <c r="A7149" s="409">
        <v>202204</v>
      </c>
      <c r="B7149" s="196" t="s">
        <v>1027</v>
      </c>
      <c r="C7149" s="197" t="s">
        <v>791</v>
      </c>
      <c r="D7149" s="198" t="s">
        <v>337</v>
      </c>
      <c r="E7149" s="420">
        <v>73169</v>
      </c>
      <c r="F7149" s="413">
        <v>115.31</v>
      </c>
      <c r="G7149" s="414">
        <f t="shared" si="222"/>
        <v>634.54167028011443</v>
      </c>
      <c r="H7149" s="415">
        <f t="shared" si="223"/>
        <v>3.1727083514005723</v>
      </c>
    </row>
    <row r="7150" spans="1:8" ht="15" hidden="1" thickBot="1">
      <c r="A7150" s="409">
        <v>202204</v>
      </c>
      <c r="B7150" s="196" t="s">
        <v>1028</v>
      </c>
      <c r="C7150" s="197" t="s">
        <v>791</v>
      </c>
      <c r="D7150" s="198" t="s">
        <v>337</v>
      </c>
      <c r="E7150" s="420">
        <v>70867</v>
      </c>
      <c r="F7150" s="413">
        <v>115.31</v>
      </c>
      <c r="G7150" s="414">
        <f t="shared" si="222"/>
        <v>614.57809383401263</v>
      </c>
      <c r="H7150" s="415">
        <f t="shared" si="223"/>
        <v>3.0728904691700634</v>
      </c>
    </row>
    <row r="7151" spans="1:8" ht="15" hidden="1" thickBot="1">
      <c r="A7151" s="409">
        <v>202204</v>
      </c>
      <c r="B7151" s="196" t="s">
        <v>1029</v>
      </c>
      <c r="C7151" s="197" t="s">
        <v>791</v>
      </c>
      <c r="D7151" s="198" t="s">
        <v>337</v>
      </c>
      <c r="E7151" s="420">
        <v>88228</v>
      </c>
      <c r="F7151" s="413">
        <v>115.31</v>
      </c>
      <c r="G7151" s="414">
        <f t="shared" si="222"/>
        <v>765.13745555459195</v>
      </c>
      <c r="H7151" s="415">
        <f t="shared" si="223"/>
        <v>3.8256872777729596</v>
      </c>
    </row>
    <row r="7152" spans="1:8" ht="15" hidden="1" thickBot="1">
      <c r="A7152" s="409">
        <v>202204</v>
      </c>
      <c r="B7152" s="196" t="s">
        <v>1030</v>
      </c>
      <c r="C7152" s="197" t="s">
        <v>791</v>
      </c>
      <c r="D7152" s="198" t="s">
        <v>339</v>
      </c>
      <c r="E7152" s="420">
        <v>441</v>
      </c>
      <c r="F7152" s="413">
        <v>115.31</v>
      </c>
      <c r="G7152" s="414">
        <f t="shared" si="222"/>
        <v>3.824473159309687</v>
      </c>
      <c r="H7152" s="415">
        <f t="shared" si="223"/>
        <v>3.824473159309687</v>
      </c>
    </row>
    <row r="7153" spans="1:8" ht="15" hidden="1" thickBot="1">
      <c r="A7153" s="409">
        <v>202204</v>
      </c>
      <c r="B7153" s="196" t="s">
        <v>1031</v>
      </c>
      <c r="C7153" s="197" t="s">
        <v>791</v>
      </c>
      <c r="D7153" s="198" t="s">
        <v>337</v>
      </c>
      <c r="E7153" s="420">
        <v>95017</v>
      </c>
      <c r="F7153" s="413">
        <v>115.31</v>
      </c>
      <c r="G7153" s="414">
        <f t="shared" si="222"/>
        <v>824.01352874859072</v>
      </c>
      <c r="H7153" s="415">
        <f t="shared" si="223"/>
        <v>4.1200676437429538</v>
      </c>
    </row>
    <row r="7154" spans="1:8" ht="15" hidden="1" thickBot="1">
      <c r="A7154" s="409">
        <v>202204</v>
      </c>
      <c r="B7154" s="196" t="s">
        <v>1032</v>
      </c>
      <c r="C7154" s="197" t="s">
        <v>791</v>
      </c>
      <c r="D7154" s="198" t="s">
        <v>337</v>
      </c>
      <c r="E7154" s="420">
        <v>72671</v>
      </c>
      <c r="F7154" s="413">
        <v>115.31</v>
      </c>
      <c r="G7154" s="414">
        <f t="shared" si="222"/>
        <v>630.2228774607579</v>
      </c>
      <c r="H7154" s="415">
        <f t="shared" si="223"/>
        <v>3.1511143873037897</v>
      </c>
    </row>
    <row r="7155" spans="1:8" ht="15" hidden="1" thickBot="1">
      <c r="A7155" s="409">
        <v>202204</v>
      </c>
      <c r="B7155" s="196" t="s">
        <v>1033</v>
      </c>
      <c r="C7155" s="197" t="s">
        <v>791</v>
      </c>
      <c r="D7155" s="198" t="s">
        <v>339</v>
      </c>
      <c r="E7155" s="420">
        <v>363</v>
      </c>
      <c r="F7155" s="413">
        <v>115.31</v>
      </c>
      <c r="G7155" s="414">
        <f t="shared" si="222"/>
        <v>3.148035729771919</v>
      </c>
      <c r="H7155" s="415">
        <f t="shared" si="223"/>
        <v>3.148035729771919</v>
      </c>
    </row>
    <row r="7156" spans="1:8" ht="15" hidden="1" thickBot="1">
      <c r="A7156" s="409">
        <v>202204</v>
      </c>
      <c r="B7156" s="196" t="s">
        <v>1034</v>
      </c>
      <c r="C7156" s="197" t="s">
        <v>791</v>
      </c>
      <c r="D7156" s="198" t="s">
        <v>337</v>
      </c>
      <c r="E7156" s="420">
        <v>114401</v>
      </c>
      <c r="F7156" s="413">
        <v>115.31</v>
      </c>
      <c r="G7156" s="414">
        <f t="shared" si="222"/>
        <v>992.11690226346366</v>
      </c>
      <c r="H7156" s="415">
        <f t="shared" si="223"/>
        <v>4.9605845113173181</v>
      </c>
    </row>
    <row r="7157" spans="1:8" ht="15" hidden="1" thickBot="1">
      <c r="A7157" s="409">
        <v>202204</v>
      </c>
      <c r="B7157" s="196" t="s">
        <v>1035</v>
      </c>
      <c r="C7157" s="197" t="s">
        <v>791</v>
      </c>
      <c r="D7157" s="198" t="s">
        <v>337</v>
      </c>
      <c r="E7157" s="420">
        <v>83129</v>
      </c>
      <c r="F7157" s="413">
        <v>115.31</v>
      </c>
      <c r="G7157" s="414">
        <f t="shared" si="222"/>
        <v>720.91752666724483</v>
      </c>
      <c r="H7157" s="415">
        <f t="shared" si="223"/>
        <v>3.6045876333362243</v>
      </c>
    </row>
    <row r="7158" spans="1:8" ht="15" hidden="1" thickBot="1">
      <c r="A7158" s="409">
        <v>202204</v>
      </c>
      <c r="B7158" s="196" t="s">
        <v>1036</v>
      </c>
      <c r="C7158" s="197" t="s">
        <v>791</v>
      </c>
      <c r="D7158" s="198" t="s">
        <v>337</v>
      </c>
      <c r="E7158" s="420">
        <v>67314</v>
      </c>
      <c r="F7158" s="413">
        <v>115.31</v>
      </c>
      <c r="G7158" s="414">
        <f t="shared" si="222"/>
        <v>583.76550169109362</v>
      </c>
      <c r="H7158" s="415">
        <f t="shared" si="223"/>
        <v>2.9188275084554682</v>
      </c>
    </row>
    <row r="7159" spans="1:8" ht="15" hidden="1" thickBot="1">
      <c r="A7159" s="409">
        <v>202204</v>
      </c>
      <c r="B7159" s="196" t="s">
        <v>1037</v>
      </c>
      <c r="C7159" s="197" t="s">
        <v>791</v>
      </c>
      <c r="D7159" s="198" t="s">
        <v>339</v>
      </c>
      <c r="E7159" s="420">
        <v>337</v>
      </c>
      <c r="F7159" s="413">
        <v>115.31</v>
      </c>
      <c r="G7159" s="414">
        <f t="shared" si="222"/>
        <v>2.922556586592663</v>
      </c>
      <c r="H7159" s="415">
        <f t="shared" si="223"/>
        <v>2.922556586592663</v>
      </c>
    </row>
    <row r="7160" spans="1:8" ht="15" hidden="1" thickBot="1">
      <c r="A7160" s="409">
        <v>202204</v>
      </c>
      <c r="B7160" s="196" t="s">
        <v>1038</v>
      </c>
      <c r="C7160" s="197" t="s">
        <v>791</v>
      </c>
      <c r="D7160" s="198" t="s">
        <v>337</v>
      </c>
      <c r="E7160" s="420">
        <v>87333</v>
      </c>
      <c r="F7160" s="413">
        <v>115.31</v>
      </c>
      <c r="G7160" s="414">
        <f t="shared" si="222"/>
        <v>757.37576966438291</v>
      </c>
      <c r="H7160" s="415">
        <f t="shared" si="223"/>
        <v>3.7868788483219147</v>
      </c>
    </row>
    <row r="7161" spans="1:8" ht="15" hidden="1" thickBot="1">
      <c r="A7161" s="409">
        <v>202204</v>
      </c>
      <c r="B7161" s="196" t="s">
        <v>1039</v>
      </c>
      <c r="C7161" s="197" t="s">
        <v>791</v>
      </c>
      <c r="D7161" s="198" t="s">
        <v>339</v>
      </c>
      <c r="E7161" s="420">
        <v>434</v>
      </c>
      <c r="F7161" s="413">
        <v>115.31</v>
      </c>
      <c r="G7161" s="414">
        <f t="shared" si="222"/>
        <v>3.763767236146041</v>
      </c>
      <c r="H7161" s="415">
        <f t="shared" si="223"/>
        <v>3.763767236146041</v>
      </c>
    </row>
    <row r="7162" spans="1:8" ht="15" hidden="1" thickBot="1">
      <c r="A7162" s="409">
        <v>202204</v>
      </c>
      <c r="B7162" s="196" t="s">
        <v>1040</v>
      </c>
      <c r="C7162" s="197" t="s">
        <v>791</v>
      </c>
      <c r="D7162" s="198" t="s">
        <v>337</v>
      </c>
      <c r="E7162" s="420">
        <v>71820</v>
      </c>
      <c r="F7162" s="413">
        <v>115.31</v>
      </c>
      <c r="G7162" s="414">
        <f t="shared" si="222"/>
        <v>622.84277165900619</v>
      </c>
      <c r="H7162" s="415">
        <f t="shared" si="223"/>
        <v>3.1142138582950309</v>
      </c>
    </row>
    <row r="7163" spans="1:8" ht="15" hidden="1" thickBot="1">
      <c r="A7163" s="409">
        <v>202204</v>
      </c>
      <c r="B7163" s="196" t="s">
        <v>1041</v>
      </c>
      <c r="C7163" s="197" t="s">
        <v>791</v>
      </c>
      <c r="D7163" s="198" t="s">
        <v>339</v>
      </c>
      <c r="E7163" s="420">
        <v>359</v>
      </c>
      <c r="F7163" s="413">
        <v>115.31</v>
      </c>
      <c r="G7163" s="414">
        <f t="shared" si="222"/>
        <v>3.1133466308212645</v>
      </c>
      <c r="H7163" s="415">
        <f t="shared" si="223"/>
        <v>3.1133466308212645</v>
      </c>
    </row>
    <row r="7164" spans="1:8" ht="15" hidden="1" thickBot="1">
      <c r="A7164" s="409">
        <v>202204</v>
      </c>
      <c r="B7164" s="196" t="s">
        <v>1042</v>
      </c>
      <c r="C7164" s="197" t="s">
        <v>791</v>
      </c>
      <c r="D7164" s="198" t="s">
        <v>337</v>
      </c>
      <c r="E7164" s="420">
        <v>88246</v>
      </c>
      <c r="F7164" s="413">
        <v>115.31</v>
      </c>
      <c r="G7164" s="414">
        <f t="shared" si="222"/>
        <v>765.29355649986985</v>
      </c>
      <c r="H7164" s="415">
        <f t="shared" si="223"/>
        <v>3.8264677824993494</v>
      </c>
    </row>
    <row r="7165" spans="1:8" ht="15" hidden="1" thickBot="1">
      <c r="A7165" s="409">
        <v>202204</v>
      </c>
      <c r="B7165" s="196" t="s">
        <v>1043</v>
      </c>
      <c r="C7165" s="197" t="s">
        <v>791</v>
      </c>
      <c r="D7165" s="198" t="s">
        <v>339</v>
      </c>
      <c r="E7165" s="420">
        <v>441</v>
      </c>
      <c r="F7165" s="413">
        <v>115.31</v>
      </c>
      <c r="G7165" s="414">
        <f t="shared" si="222"/>
        <v>3.824473159309687</v>
      </c>
      <c r="H7165" s="415">
        <f t="shared" si="223"/>
        <v>3.824473159309687</v>
      </c>
    </row>
    <row r="7166" spans="1:8" ht="15" hidden="1" thickBot="1">
      <c r="A7166" s="409">
        <v>202204</v>
      </c>
      <c r="B7166" s="196" t="s">
        <v>1044</v>
      </c>
      <c r="C7166" s="197" t="s">
        <v>791</v>
      </c>
      <c r="D7166" s="198" t="s">
        <v>337</v>
      </c>
      <c r="E7166" s="420">
        <v>107829</v>
      </c>
      <c r="F7166" s="413">
        <v>115.31</v>
      </c>
      <c r="G7166" s="414">
        <f t="shared" si="222"/>
        <v>935.12271268753796</v>
      </c>
      <c r="H7166" s="415">
        <f t="shared" si="223"/>
        <v>4.6756135634376896</v>
      </c>
    </row>
    <row r="7167" spans="1:8" ht="15" hidden="1" thickBot="1">
      <c r="A7167" s="409">
        <v>202204</v>
      </c>
      <c r="B7167" s="196" t="s">
        <v>1045</v>
      </c>
      <c r="C7167" s="197" t="s">
        <v>791</v>
      </c>
      <c r="D7167" s="198" t="s">
        <v>339</v>
      </c>
      <c r="E7167" s="420">
        <v>539</v>
      </c>
      <c r="F7167" s="413">
        <v>115.31</v>
      </c>
      <c r="G7167" s="414">
        <f t="shared" si="222"/>
        <v>4.6743560836007285</v>
      </c>
      <c r="H7167" s="415">
        <f t="shared" si="223"/>
        <v>4.6743560836007285</v>
      </c>
    </row>
    <row r="7168" spans="1:8" ht="15" hidden="1" thickBot="1">
      <c r="A7168" s="409">
        <v>202204</v>
      </c>
      <c r="B7168" s="196" t="s">
        <v>1046</v>
      </c>
      <c r="C7168" s="197" t="s">
        <v>791</v>
      </c>
      <c r="D7168" s="198" t="s">
        <v>337</v>
      </c>
      <c r="E7168" s="420">
        <v>114015</v>
      </c>
      <c r="F7168" s="413">
        <v>115.31</v>
      </c>
      <c r="G7168" s="414">
        <f t="shared" si="222"/>
        <v>988.76940421472545</v>
      </c>
      <c r="H7168" s="415">
        <f t="shared" si="223"/>
        <v>4.9438470210736272</v>
      </c>
    </row>
    <row r="7169" spans="1:8" ht="15" hidden="1" thickBot="1">
      <c r="A7169" s="409">
        <v>202204</v>
      </c>
      <c r="B7169" s="196" t="s">
        <v>1047</v>
      </c>
      <c r="C7169" s="197" t="s">
        <v>791</v>
      </c>
      <c r="D7169" s="198" t="s">
        <v>337</v>
      </c>
      <c r="E7169" s="420">
        <v>77772</v>
      </c>
      <c r="F7169" s="413">
        <v>115.31</v>
      </c>
      <c r="G7169" s="414">
        <f t="shared" si="222"/>
        <v>674.46015089758043</v>
      </c>
      <c r="H7169" s="415">
        <f t="shared" si="223"/>
        <v>3.372300754487902</v>
      </c>
    </row>
    <row r="7170" spans="1:8" ht="15" hidden="1" thickBot="1">
      <c r="A7170" s="409">
        <v>202204</v>
      </c>
      <c r="B7170" s="196" t="s">
        <v>1048</v>
      </c>
      <c r="C7170" s="197" t="s">
        <v>791</v>
      </c>
      <c r="D7170" s="198" t="s">
        <v>339</v>
      </c>
      <c r="E7170" s="420">
        <v>389</v>
      </c>
      <c r="F7170" s="413">
        <v>115.31</v>
      </c>
      <c r="G7170" s="414">
        <f t="shared" ref="G7170:G7233" si="224">+E7170/F7170</f>
        <v>3.373514872951175</v>
      </c>
      <c r="H7170" s="415">
        <f t="shared" ref="H7170:H7233" si="225">IF(D7170="TB",G7170/200,IF(D7170="LT",G7170,"VER"))</f>
        <v>3.373514872951175</v>
      </c>
    </row>
    <row r="7171" spans="1:8" ht="15" hidden="1" thickBot="1">
      <c r="A7171" s="409">
        <v>202204</v>
      </c>
      <c r="B7171" s="196" t="s">
        <v>1049</v>
      </c>
      <c r="C7171" s="197" t="s">
        <v>791</v>
      </c>
      <c r="D7171" s="198" t="s">
        <v>337</v>
      </c>
      <c r="E7171" s="420">
        <v>84309</v>
      </c>
      <c r="F7171" s="413">
        <v>115.31</v>
      </c>
      <c r="G7171" s="414">
        <f t="shared" si="224"/>
        <v>731.15081085768793</v>
      </c>
      <c r="H7171" s="415">
        <f t="shared" si="225"/>
        <v>3.6557540542884395</v>
      </c>
    </row>
    <row r="7172" spans="1:8" ht="15" hidden="1" thickBot="1">
      <c r="A7172" s="409">
        <v>202204</v>
      </c>
      <c r="B7172" s="196" t="s">
        <v>1050</v>
      </c>
      <c r="C7172" s="197" t="s">
        <v>791</v>
      </c>
      <c r="D7172" s="198" t="s">
        <v>337</v>
      </c>
      <c r="E7172" s="420">
        <v>98732</v>
      </c>
      <c r="F7172" s="413">
        <v>115.31</v>
      </c>
      <c r="G7172" s="414">
        <f t="shared" si="224"/>
        <v>856.23102939901139</v>
      </c>
      <c r="H7172" s="415">
        <f t="shared" si="225"/>
        <v>4.2811551469950571</v>
      </c>
    </row>
    <row r="7173" spans="1:8" ht="15" hidden="1" thickBot="1">
      <c r="A7173" s="409">
        <v>202204</v>
      </c>
      <c r="B7173" s="196" t="s">
        <v>1051</v>
      </c>
      <c r="C7173" s="197" t="s">
        <v>791</v>
      </c>
      <c r="D7173" s="198" t="s">
        <v>337</v>
      </c>
      <c r="E7173" s="420">
        <v>60776</v>
      </c>
      <c r="F7173" s="413">
        <v>115.31</v>
      </c>
      <c r="G7173" s="414">
        <f t="shared" si="224"/>
        <v>527.06616945624842</v>
      </c>
      <c r="H7173" s="415">
        <f t="shared" si="225"/>
        <v>2.6353308472812422</v>
      </c>
    </row>
    <row r="7174" spans="1:8" ht="15" hidden="1" thickBot="1">
      <c r="A7174" s="409">
        <v>202204</v>
      </c>
      <c r="B7174" s="196" t="s">
        <v>1052</v>
      </c>
      <c r="C7174" s="197" t="s">
        <v>791</v>
      </c>
      <c r="D7174" s="198" t="s">
        <v>337</v>
      </c>
      <c r="E7174" s="420">
        <v>82249</v>
      </c>
      <c r="F7174" s="413">
        <v>115.31</v>
      </c>
      <c r="G7174" s="414">
        <f t="shared" si="224"/>
        <v>713.2859248981008</v>
      </c>
      <c r="H7174" s="415">
        <f t="shared" si="225"/>
        <v>3.566429624490504</v>
      </c>
    </row>
    <row r="7175" spans="1:8" ht="15" hidden="1" thickBot="1">
      <c r="A7175" s="409">
        <v>202204</v>
      </c>
      <c r="B7175" s="196" t="s">
        <v>1053</v>
      </c>
      <c r="C7175" s="197" t="s">
        <v>791</v>
      </c>
      <c r="D7175" s="198" t="s">
        <v>339</v>
      </c>
      <c r="E7175" s="420">
        <v>411</v>
      </c>
      <c r="F7175" s="413">
        <v>115.31</v>
      </c>
      <c r="G7175" s="414">
        <f t="shared" si="224"/>
        <v>3.564304917179776</v>
      </c>
      <c r="H7175" s="415">
        <f t="shared" si="225"/>
        <v>3.564304917179776</v>
      </c>
    </row>
    <row r="7176" spans="1:8" ht="15" hidden="1" thickBot="1">
      <c r="A7176" s="409">
        <v>202204</v>
      </c>
      <c r="B7176" s="196" t="s">
        <v>1054</v>
      </c>
      <c r="C7176" s="197" t="s">
        <v>791</v>
      </c>
      <c r="D7176" s="198" t="s">
        <v>339</v>
      </c>
      <c r="E7176" s="420">
        <v>494</v>
      </c>
      <c r="F7176" s="413">
        <v>115.31</v>
      </c>
      <c r="G7176" s="414">
        <f t="shared" si="224"/>
        <v>4.2841037204058621</v>
      </c>
      <c r="H7176" s="415">
        <f t="shared" si="225"/>
        <v>4.2841037204058621</v>
      </c>
    </row>
    <row r="7177" spans="1:8" ht="15" hidden="1" thickBot="1">
      <c r="A7177" s="409">
        <v>202204</v>
      </c>
      <c r="B7177" s="196" t="s">
        <v>1055</v>
      </c>
      <c r="C7177" s="197" t="s">
        <v>791</v>
      </c>
      <c r="D7177" s="198" t="s">
        <v>337</v>
      </c>
      <c r="E7177" s="420">
        <v>90648.81</v>
      </c>
      <c r="F7177" s="413">
        <v>115.31</v>
      </c>
      <c r="G7177" s="414">
        <f t="shared" si="224"/>
        <v>786.13138496227555</v>
      </c>
      <c r="H7177" s="415">
        <f t="shared" si="225"/>
        <v>3.9306569248113776</v>
      </c>
    </row>
    <row r="7178" spans="1:8" ht="15" hidden="1" thickBot="1">
      <c r="A7178" s="409">
        <v>202204</v>
      </c>
      <c r="B7178" s="196" t="s">
        <v>1056</v>
      </c>
      <c r="C7178" s="197" t="s">
        <v>791</v>
      </c>
      <c r="D7178" s="198" t="s">
        <v>337</v>
      </c>
      <c r="E7178" s="420">
        <v>113495</v>
      </c>
      <c r="F7178" s="413">
        <v>115.31</v>
      </c>
      <c r="G7178" s="414">
        <f t="shared" si="224"/>
        <v>984.25982135114043</v>
      </c>
      <c r="H7178" s="415">
        <f t="shared" si="225"/>
        <v>4.9212991067557024</v>
      </c>
    </row>
    <row r="7179" spans="1:8" ht="15" hidden="1" thickBot="1">
      <c r="A7179" s="409">
        <v>202204</v>
      </c>
      <c r="B7179" s="196" t="s">
        <v>1057</v>
      </c>
      <c r="C7179" s="197" t="s">
        <v>791</v>
      </c>
      <c r="D7179" s="198" t="s">
        <v>337</v>
      </c>
      <c r="E7179" s="420">
        <v>113495</v>
      </c>
      <c r="F7179" s="413">
        <v>115.31</v>
      </c>
      <c r="G7179" s="414">
        <f t="shared" si="224"/>
        <v>984.25982135114043</v>
      </c>
      <c r="H7179" s="415">
        <f t="shared" si="225"/>
        <v>4.9212991067557024</v>
      </c>
    </row>
    <row r="7180" spans="1:8" ht="15" hidden="1" thickBot="1">
      <c r="A7180" s="409">
        <v>202204</v>
      </c>
      <c r="B7180" s="196" t="s">
        <v>1058</v>
      </c>
      <c r="C7180" s="197" t="s">
        <v>791</v>
      </c>
      <c r="D7180" s="198" t="s">
        <v>337</v>
      </c>
      <c r="E7180" s="420">
        <v>89364</v>
      </c>
      <c r="F7180" s="413">
        <v>115.31</v>
      </c>
      <c r="G7180" s="414">
        <f t="shared" si="224"/>
        <v>774.98915965657795</v>
      </c>
      <c r="H7180" s="415">
        <f t="shared" si="225"/>
        <v>3.8749457982828899</v>
      </c>
    </row>
    <row r="7181" spans="1:8" ht="15" hidden="1" thickBot="1">
      <c r="A7181" s="409">
        <v>202204</v>
      </c>
      <c r="B7181" s="196" t="s">
        <v>1059</v>
      </c>
      <c r="C7181" s="197" t="s">
        <v>791</v>
      </c>
      <c r="D7181" s="198" t="s">
        <v>339</v>
      </c>
      <c r="E7181" s="420">
        <v>447</v>
      </c>
      <c r="F7181" s="413">
        <v>115.31</v>
      </c>
      <c r="G7181" s="414">
        <f t="shared" si="224"/>
        <v>3.876506807735669</v>
      </c>
      <c r="H7181" s="415">
        <f t="shared" si="225"/>
        <v>3.876506807735669</v>
      </c>
    </row>
    <row r="7182" spans="1:8" ht="15" hidden="1" thickBot="1">
      <c r="A7182" s="409">
        <v>202204</v>
      </c>
      <c r="B7182" s="196" t="s">
        <v>1060</v>
      </c>
      <c r="C7182" s="197" t="s">
        <v>791</v>
      </c>
      <c r="D7182" s="198" t="s">
        <v>337</v>
      </c>
      <c r="E7182" s="420">
        <v>90277</v>
      </c>
      <c r="F7182" s="413">
        <v>115.31</v>
      </c>
      <c r="G7182" s="414">
        <f t="shared" si="224"/>
        <v>782.90694649206489</v>
      </c>
      <c r="H7182" s="415">
        <f t="shared" si="225"/>
        <v>3.9145347324603246</v>
      </c>
    </row>
    <row r="7183" spans="1:8" ht="15" hidden="1" thickBot="1">
      <c r="A7183" s="409">
        <v>202204</v>
      </c>
      <c r="B7183" s="196" t="s">
        <v>1061</v>
      </c>
      <c r="C7183" s="197" t="s">
        <v>791</v>
      </c>
      <c r="D7183" s="198" t="s">
        <v>337</v>
      </c>
      <c r="E7183" s="420">
        <v>78902</v>
      </c>
      <c r="F7183" s="413">
        <v>115.31</v>
      </c>
      <c r="G7183" s="414">
        <f t="shared" si="224"/>
        <v>684.25982135114043</v>
      </c>
      <c r="H7183" s="415">
        <f t="shared" si="225"/>
        <v>3.4212991067557024</v>
      </c>
    </row>
    <row r="7184" spans="1:8" ht="15" hidden="1" thickBot="1">
      <c r="A7184" s="409">
        <v>202204</v>
      </c>
      <c r="B7184" s="196" t="s">
        <v>1062</v>
      </c>
      <c r="C7184" s="197" t="s">
        <v>791</v>
      </c>
      <c r="D7184" s="198" t="s">
        <v>337</v>
      </c>
      <c r="E7184" s="420">
        <v>84999</v>
      </c>
      <c r="F7184" s="413">
        <v>115.31</v>
      </c>
      <c r="G7184" s="414">
        <f t="shared" si="224"/>
        <v>737.13468042667591</v>
      </c>
      <c r="H7184" s="415">
        <f t="shared" si="225"/>
        <v>3.6856734021333795</v>
      </c>
    </row>
    <row r="7185" spans="1:8" ht="15" hidden="1" thickBot="1">
      <c r="A7185" s="409">
        <v>202204</v>
      </c>
      <c r="B7185" s="196" t="s">
        <v>1063</v>
      </c>
      <c r="C7185" s="197" t="s">
        <v>791</v>
      </c>
      <c r="D7185" s="198" t="s">
        <v>337</v>
      </c>
      <c r="E7185" s="420">
        <v>75096</v>
      </c>
      <c r="F7185" s="413">
        <v>115.31</v>
      </c>
      <c r="G7185" s="414">
        <f t="shared" si="224"/>
        <v>651.25314369959244</v>
      </c>
      <c r="H7185" s="415">
        <f t="shared" si="225"/>
        <v>3.2562657184979624</v>
      </c>
    </row>
    <row r="7186" spans="1:8" ht="15" hidden="1" thickBot="1">
      <c r="A7186" s="409">
        <v>202204</v>
      </c>
      <c r="B7186" s="196" t="s">
        <v>1064</v>
      </c>
      <c r="C7186" s="197" t="s">
        <v>791</v>
      </c>
      <c r="D7186" s="198" t="s">
        <v>339</v>
      </c>
      <c r="E7186" s="420">
        <v>375</v>
      </c>
      <c r="F7186" s="413">
        <v>115.31</v>
      </c>
      <c r="G7186" s="414">
        <f t="shared" si="224"/>
        <v>3.2521030266238835</v>
      </c>
      <c r="H7186" s="415">
        <f t="shared" si="225"/>
        <v>3.2521030266238835</v>
      </c>
    </row>
    <row r="7187" spans="1:8" ht="15" hidden="1" thickBot="1">
      <c r="A7187" s="409">
        <v>202204</v>
      </c>
      <c r="B7187" s="196" t="s">
        <v>1065</v>
      </c>
      <c r="C7187" s="197" t="s">
        <v>791</v>
      </c>
      <c r="D7187" s="198" t="s">
        <v>337</v>
      </c>
      <c r="E7187" s="420">
        <v>67008</v>
      </c>
      <c r="F7187" s="413">
        <v>115.31</v>
      </c>
      <c r="G7187" s="414">
        <f t="shared" si="224"/>
        <v>581.11178562136843</v>
      </c>
      <c r="H7187" s="415">
        <f t="shared" si="225"/>
        <v>2.9055589281068421</v>
      </c>
    </row>
    <row r="7188" spans="1:8" ht="15" hidden="1" thickBot="1">
      <c r="A7188" s="409">
        <v>202204</v>
      </c>
      <c r="B7188" s="196" t="s">
        <v>1066</v>
      </c>
      <c r="C7188" s="197" t="s">
        <v>791</v>
      </c>
      <c r="D7188" s="198" t="s">
        <v>339</v>
      </c>
      <c r="E7188" s="420">
        <v>335</v>
      </c>
      <c r="F7188" s="413">
        <v>115.31</v>
      </c>
      <c r="G7188" s="414">
        <f t="shared" si="224"/>
        <v>2.905212037117336</v>
      </c>
      <c r="H7188" s="415">
        <f t="shared" si="225"/>
        <v>2.905212037117336</v>
      </c>
    </row>
    <row r="7189" spans="1:8" ht="15" hidden="1" thickBot="1">
      <c r="A7189" s="409">
        <v>202204</v>
      </c>
      <c r="B7189" s="196" t="s">
        <v>1067</v>
      </c>
      <c r="C7189" s="197" t="s">
        <v>791</v>
      </c>
      <c r="D7189" s="198" t="s">
        <v>337</v>
      </c>
      <c r="E7189" s="420">
        <v>84450.61</v>
      </c>
      <c r="F7189" s="413">
        <v>115.31</v>
      </c>
      <c r="G7189" s="414">
        <f t="shared" si="224"/>
        <v>732.37889168328854</v>
      </c>
      <c r="H7189" s="415">
        <f t="shared" si="225"/>
        <v>3.6618944584164428</v>
      </c>
    </row>
    <row r="7190" spans="1:8" ht="15" hidden="1" thickBot="1">
      <c r="A7190" s="409">
        <v>202204</v>
      </c>
      <c r="B7190" s="196" t="s">
        <v>1068</v>
      </c>
      <c r="C7190" s="197" t="s">
        <v>791</v>
      </c>
      <c r="D7190" s="198" t="s">
        <v>339</v>
      </c>
      <c r="E7190" s="420">
        <v>422</v>
      </c>
      <c r="F7190" s="413">
        <v>115.31</v>
      </c>
      <c r="G7190" s="414">
        <f t="shared" si="224"/>
        <v>3.6596999392940766</v>
      </c>
      <c r="H7190" s="415">
        <f t="shared" si="225"/>
        <v>3.6596999392940766</v>
      </c>
    </row>
    <row r="7191" spans="1:8" ht="15" hidden="1" thickBot="1">
      <c r="A7191" s="409">
        <v>202204</v>
      </c>
      <c r="B7191" s="196" t="s">
        <v>1069</v>
      </c>
      <c r="C7191" s="197" t="s">
        <v>791</v>
      </c>
      <c r="D7191" s="198" t="s">
        <v>337</v>
      </c>
      <c r="E7191" s="420">
        <v>69160</v>
      </c>
      <c r="F7191" s="413">
        <v>115.31</v>
      </c>
      <c r="G7191" s="414">
        <f t="shared" si="224"/>
        <v>599.77452085682069</v>
      </c>
      <c r="H7191" s="415">
        <f t="shared" si="225"/>
        <v>2.9988726042841036</v>
      </c>
    </row>
    <row r="7192" spans="1:8" ht="15" hidden="1" thickBot="1">
      <c r="A7192" s="409">
        <v>202204</v>
      </c>
      <c r="B7192" s="196" t="s">
        <v>1070</v>
      </c>
      <c r="C7192" s="197" t="s">
        <v>791</v>
      </c>
      <c r="D7192" s="198" t="s">
        <v>337</v>
      </c>
      <c r="E7192" s="420">
        <v>95163</v>
      </c>
      <c r="F7192" s="413">
        <v>115.31</v>
      </c>
      <c r="G7192" s="414">
        <f t="shared" si="224"/>
        <v>825.27968086028966</v>
      </c>
      <c r="H7192" s="415">
        <f t="shared" si="225"/>
        <v>4.1263984043014483</v>
      </c>
    </row>
    <row r="7193" spans="1:8" ht="15" hidden="1" thickBot="1">
      <c r="A7193" s="409">
        <v>202204</v>
      </c>
      <c r="B7193" s="196" t="s">
        <v>1071</v>
      </c>
      <c r="C7193" s="197" t="s">
        <v>791</v>
      </c>
      <c r="D7193" s="198" t="s">
        <v>339</v>
      </c>
      <c r="E7193" s="420">
        <v>476</v>
      </c>
      <c r="F7193" s="413">
        <v>115.31</v>
      </c>
      <c r="G7193" s="414">
        <f t="shared" si="224"/>
        <v>4.128002775127916</v>
      </c>
      <c r="H7193" s="415">
        <f t="shared" si="225"/>
        <v>4.128002775127916</v>
      </c>
    </row>
    <row r="7194" spans="1:8" ht="15" hidden="1" thickBot="1">
      <c r="A7194" s="409">
        <v>202204</v>
      </c>
      <c r="B7194" s="196" t="s">
        <v>1072</v>
      </c>
      <c r="C7194" s="197" t="s">
        <v>791</v>
      </c>
      <c r="D7194" s="198" t="s">
        <v>337</v>
      </c>
      <c r="E7194" s="420">
        <v>75054</v>
      </c>
      <c r="F7194" s="413">
        <v>115.31</v>
      </c>
      <c r="G7194" s="414">
        <f t="shared" si="224"/>
        <v>650.88890816061053</v>
      </c>
      <c r="H7194" s="415">
        <f t="shared" si="225"/>
        <v>3.2544445408030525</v>
      </c>
    </row>
    <row r="7195" spans="1:8" ht="15" hidden="1" thickBot="1">
      <c r="A7195" s="409">
        <v>202204</v>
      </c>
      <c r="B7195" s="196" t="s">
        <v>1073</v>
      </c>
      <c r="C7195" s="197" t="s">
        <v>791</v>
      </c>
      <c r="D7195" s="198" t="s">
        <v>337</v>
      </c>
      <c r="E7195" s="420">
        <v>99356</v>
      </c>
      <c r="F7195" s="413">
        <v>115.31</v>
      </c>
      <c r="G7195" s="414">
        <f t="shared" si="224"/>
        <v>861.64252883531344</v>
      </c>
      <c r="H7195" s="415">
        <f t="shared" si="225"/>
        <v>4.3082126441765674</v>
      </c>
    </row>
    <row r="7196" spans="1:8" ht="15" hidden="1" thickBot="1">
      <c r="A7196" s="409">
        <v>202204</v>
      </c>
      <c r="B7196" s="196" t="s">
        <v>1074</v>
      </c>
      <c r="C7196" s="197" t="s">
        <v>791</v>
      </c>
      <c r="D7196" s="198" t="s">
        <v>337</v>
      </c>
      <c r="E7196" s="420">
        <v>99416</v>
      </c>
      <c r="F7196" s="413">
        <v>115.31</v>
      </c>
      <c r="G7196" s="414">
        <f t="shared" si="224"/>
        <v>862.16286531957326</v>
      </c>
      <c r="H7196" s="415">
        <f t="shared" si="225"/>
        <v>4.3108143265978667</v>
      </c>
    </row>
    <row r="7197" spans="1:8" ht="15" hidden="1" thickBot="1">
      <c r="A7197" s="409">
        <v>202204</v>
      </c>
      <c r="B7197" s="196" t="s">
        <v>1075</v>
      </c>
      <c r="C7197" s="197" t="s">
        <v>791</v>
      </c>
      <c r="D7197" s="198" t="s">
        <v>337</v>
      </c>
      <c r="E7197" s="420">
        <v>99416</v>
      </c>
      <c r="F7197" s="413">
        <v>115.31</v>
      </c>
      <c r="G7197" s="414">
        <f t="shared" si="224"/>
        <v>862.16286531957326</v>
      </c>
      <c r="H7197" s="415">
        <f t="shared" si="225"/>
        <v>4.3108143265978667</v>
      </c>
    </row>
    <row r="7198" spans="1:8" ht="15" hidden="1" thickBot="1">
      <c r="A7198" s="409">
        <v>202204</v>
      </c>
      <c r="B7198" s="196" t="s">
        <v>1076</v>
      </c>
      <c r="C7198" s="197" t="s">
        <v>791</v>
      </c>
      <c r="D7198" s="198" t="s">
        <v>337</v>
      </c>
      <c r="E7198" s="420">
        <v>99416</v>
      </c>
      <c r="F7198" s="413">
        <v>115.31</v>
      </c>
      <c r="G7198" s="414">
        <f t="shared" si="224"/>
        <v>862.16286531957326</v>
      </c>
      <c r="H7198" s="415">
        <f t="shared" si="225"/>
        <v>4.3108143265978667</v>
      </c>
    </row>
    <row r="7199" spans="1:8" ht="15" hidden="1" thickBot="1">
      <c r="A7199" s="409">
        <v>202204</v>
      </c>
      <c r="B7199" s="196" t="s">
        <v>1077</v>
      </c>
      <c r="C7199" s="197" t="s">
        <v>791</v>
      </c>
      <c r="D7199" s="198" t="s">
        <v>337</v>
      </c>
      <c r="E7199" s="420">
        <v>68391</v>
      </c>
      <c r="F7199" s="413">
        <v>115.31</v>
      </c>
      <c r="G7199" s="414">
        <f t="shared" si="224"/>
        <v>593.1055415835574</v>
      </c>
      <c r="H7199" s="415">
        <f t="shared" si="225"/>
        <v>2.9655277079177869</v>
      </c>
    </row>
    <row r="7200" spans="1:8" ht="15" hidden="1" thickBot="1">
      <c r="A7200" s="409">
        <v>202204</v>
      </c>
      <c r="B7200" s="196" t="s">
        <v>1078</v>
      </c>
      <c r="C7200" s="197" t="s">
        <v>791</v>
      </c>
      <c r="D7200" s="198" t="s">
        <v>337</v>
      </c>
      <c r="E7200" s="420">
        <v>68391</v>
      </c>
      <c r="F7200" s="413">
        <v>115.31</v>
      </c>
      <c r="G7200" s="414">
        <f t="shared" si="224"/>
        <v>593.1055415835574</v>
      </c>
      <c r="H7200" s="415">
        <f t="shared" si="225"/>
        <v>2.9655277079177869</v>
      </c>
    </row>
    <row r="7201" spans="1:8" ht="15" hidden="1" thickBot="1">
      <c r="A7201" s="409">
        <v>202204</v>
      </c>
      <c r="B7201" s="196" t="s">
        <v>1079</v>
      </c>
      <c r="C7201" s="197" t="s">
        <v>791</v>
      </c>
      <c r="D7201" s="198" t="s">
        <v>337</v>
      </c>
      <c r="E7201" s="420">
        <v>68391</v>
      </c>
      <c r="F7201" s="413">
        <v>115.31</v>
      </c>
      <c r="G7201" s="414">
        <f t="shared" si="224"/>
        <v>593.1055415835574</v>
      </c>
      <c r="H7201" s="415">
        <f t="shared" si="225"/>
        <v>2.9655277079177869</v>
      </c>
    </row>
    <row r="7202" spans="1:8" ht="15" hidden="1" thickBot="1">
      <c r="A7202" s="409">
        <v>202204</v>
      </c>
      <c r="B7202" s="196" t="s">
        <v>1080</v>
      </c>
      <c r="C7202" s="197" t="s">
        <v>791</v>
      </c>
      <c r="D7202" s="198" t="s">
        <v>337</v>
      </c>
      <c r="E7202" s="420">
        <v>99416</v>
      </c>
      <c r="F7202" s="413">
        <v>115.31</v>
      </c>
      <c r="G7202" s="414">
        <f t="shared" si="224"/>
        <v>862.16286531957326</v>
      </c>
      <c r="H7202" s="415">
        <f t="shared" si="225"/>
        <v>4.3108143265978667</v>
      </c>
    </row>
    <row r="7203" spans="1:8" ht="15" hidden="1" thickBot="1">
      <c r="A7203" s="409">
        <v>202204</v>
      </c>
      <c r="B7203" s="196" t="s">
        <v>1081</v>
      </c>
      <c r="C7203" s="197" t="s">
        <v>791</v>
      </c>
      <c r="D7203" s="198" t="s">
        <v>337</v>
      </c>
      <c r="E7203" s="420">
        <v>68391</v>
      </c>
      <c r="F7203" s="413">
        <v>115.31</v>
      </c>
      <c r="G7203" s="414">
        <f t="shared" si="224"/>
        <v>593.1055415835574</v>
      </c>
      <c r="H7203" s="415">
        <f t="shared" si="225"/>
        <v>2.9655277079177869</v>
      </c>
    </row>
    <row r="7204" spans="1:8" ht="15" hidden="1" thickBot="1">
      <c r="A7204" s="409">
        <v>202204</v>
      </c>
      <c r="B7204" s="196" t="s">
        <v>1082</v>
      </c>
      <c r="C7204" s="197" t="s">
        <v>791</v>
      </c>
      <c r="D7204" s="198" t="s">
        <v>337</v>
      </c>
      <c r="E7204" s="420">
        <v>99416</v>
      </c>
      <c r="F7204" s="413">
        <v>115.31</v>
      </c>
      <c r="G7204" s="414">
        <f t="shared" si="224"/>
        <v>862.16286531957326</v>
      </c>
      <c r="H7204" s="415">
        <f t="shared" si="225"/>
        <v>4.3108143265978667</v>
      </c>
    </row>
    <row r="7205" spans="1:8" ht="15" hidden="1" thickBot="1">
      <c r="A7205" s="409">
        <v>202204</v>
      </c>
      <c r="B7205" s="196" t="s">
        <v>1083</v>
      </c>
      <c r="C7205" s="197" t="s">
        <v>791</v>
      </c>
      <c r="D7205" s="198" t="s">
        <v>337</v>
      </c>
      <c r="E7205" s="420">
        <v>91216</v>
      </c>
      <c r="F7205" s="413">
        <v>115.31</v>
      </c>
      <c r="G7205" s="414">
        <f t="shared" si="224"/>
        <v>791.05021247073103</v>
      </c>
      <c r="H7205" s="415">
        <f t="shared" si="225"/>
        <v>3.9552510623536552</v>
      </c>
    </row>
    <row r="7206" spans="1:8" ht="15" hidden="1" thickBot="1">
      <c r="A7206" s="409">
        <v>202204</v>
      </c>
      <c r="B7206" s="196" t="s">
        <v>1084</v>
      </c>
      <c r="C7206" s="197" t="s">
        <v>791</v>
      </c>
      <c r="D7206" s="198" t="s">
        <v>337</v>
      </c>
      <c r="E7206" s="420">
        <v>86912</v>
      </c>
      <c r="F7206" s="413">
        <v>115.31</v>
      </c>
      <c r="G7206" s="414">
        <f t="shared" si="224"/>
        <v>753.72474199982651</v>
      </c>
      <c r="H7206" s="415">
        <f t="shared" si="225"/>
        <v>3.7686237099991327</v>
      </c>
    </row>
    <row r="7207" spans="1:8" ht="15" hidden="1" thickBot="1">
      <c r="A7207" s="409">
        <v>202204</v>
      </c>
      <c r="B7207" s="196" t="s">
        <v>1085</v>
      </c>
      <c r="C7207" s="197" t="s">
        <v>791</v>
      </c>
      <c r="D7207" s="198" t="s">
        <v>337</v>
      </c>
      <c r="E7207" s="420">
        <v>55770</v>
      </c>
      <c r="F7207" s="413">
        <v>115.31</v>
      </c>
      <c r="G7207" s="414">
        <f t="shared" si="224"/>
        <v>483.65276211950396</v>
      </c>
      <c r="H7207" s="415">
        <f t="shared" si="225"/>
        <v>2.4182638105975198</v>
      </c>
    </row>
    <row r="7208" spans="1:8" ht="15" hidden="1" thickBot="1">
      <c r="A7208" s="409">
        <v>202204</v>
      </c>
      <c r="B7208" s="196" t="s">
        <v>1086</v>
      </c>
      <c r="C7208" s="197" t="s">
        <v>791</v>
      </c>
      <c r="D7208" s="198" t="s">
        <v>337</v>
      </c>
      <c r="E7208" s="420">
        <v>86264</v>
      </c>
      <c r="F7208" s="413">
        <v>115.31</v>
      </c>
      <c r="G7208" s="414">
        <f t="shared" si="224"/>
        <v>748.10510796982044</v>
      </c>
      <c r="H7208" s="415">
        <f t="shared" si="225"/>
        <v>3.7405255398491022</v>
      </c>
    </row>
    <row r="7209" spans="1:8" ht="15" hidden="1" thickBot="1">
      <c r="A7209" s="409">
        <v>202204</v>
      </c>
      <c r="B7209" s="196" t="s">
        <v>1087</v>
      </c>
      <c r="C7209" s="197" t="s">
        <v>791</v>
      </c>
      <c r="D7209" s="198" t="s">
        <v>337</v>
      </c>
      <c r="E7209" s="420">
        <v>93868</v>
      </c>
      <c r="F7209" s="413">
        <v>115.31</v>
      </c>
      <c r="G7209" s="414">
        <f t="shared" si="224"/>
        <v>814.04908507501511</v>
      </c>
      <c r="H7209" s="415">
        <f t="shared" si="225"/>
        <v>4.0702454253750755</v>
      </c>
    </row>
    <row r="7210" spans="1:8" ht="15" hidden="1" thickBot="1">
      <c r="A7210" s="409">
        <v>202204</v>
      </c>
      <c r="B7210" s="196" t="s">
        <v>1088</v>
      </c>
      <c r="C7210" s="197" t="s">
        <v>791</v>
      </c>
      <c r="D7210" s="198" t="s">
        <v>339</v>
      </c>
      <c r="E7210" s="420">
        <v>469</v>
      </c>
      <c r="F7210" s="413">
        <v>115.31</v>
      </c>
      <c r="G7210" s="414">
        <f t="shared" si="224"/>
        <v>4.0672968519642705</v>
      </c>
      <c r="H7210" s="415">
        <f t="shared" si="225"/>
        <v>4.0672968519642705</v>
      </c>
    </row>
    <row r="7211" spans="1:8" ht="15" hidden="1" thickBot="1">
      <c r="A7211" s="409">
        <v>202204</v>
      </c>
      <c r="B7211" s="196" t="s">
        <v>1089</v>
      </c>
      <c r="C7211" s="197" t="s">
        <v>791</v>
      </c>
      <c r="D7211" s="198" t="s">
        <v>337</v>
      </c>
      <c r="E7211" s="420">
        <v>62472</v>
      </c>
      <c r="F7211" s="413">
        <v>115.31</v>
      </c>
      <c r="G7211" s="414">
        <f t="shared" si="224"/>
        <v>541.77434741132595</v>
      </c>
      <c r="H7211" s="415">
        <f t="shared" si="225"/>
        <v>2.7088717370566298</v>
      </c>
    </row>
    <row r="7212" spans="1:8" ht="15" hidden="1" thickBot="1">
      <c r="A7212" s="409">
        <v>202204</v>
      </c>
      <c r="B7212" s="196" t="s">
        <v>1090</v>
      </c>
      <c r="C7212" s="197" t="s">
        <v>791</v>
      </c>
      <c r="D7212" s="198" t="s">
        <v>337</v>
      </c>
      <c r="E7212" s="420">
        <v>65490</v>
      </c>
      <c r="F7212" s="413">
        <v>115.31</v>
      </c>
      <c r="G7212" s="414">
        <f t="shared" si="224"/>
        <v>567.94727256959504</v>
      </c>
      <c r="H7212" s="415">
        <f t="shared" si="225"/>
        <v>2.839736362847975</v>
      </c>
    </row>
    <row r="7213" spans="1:8" ht="15" hidden="1" thickBot="1">
      <c r="A7213" s="409">
        <v>202204</v>
      </c>
      <c r="B7213" s="196" t="s">
        <v>1091</v>
      </c>
      <c r="C7213" s="197" t="s">
        <v>791</v>
      </c>
      <c r="D7213" s="198" t="s">
        <v>337</v>
      </c>
      <c r="E7213" s="420">
        <v>83243</v>
      </c>
      <c r="F7213" s="413">
        <v>115.31</v>
      </c>
      <c r="G7213" s="414">
        <f t="shared" si="224"/>
        <v>721.90616598733845</v>
      </c>
      <c r="H7213" s="415">
        <f t="shared" si="225"/>
        <v>3.6095308299366922</v>
      </c>
    </row>
    <row r="7214" spans="1:8" ht="15" hidden="1" thickBot="1">
      <c r="A7214" s="409">
        <v>202204</v>
      </c>
      <c r="B7214" s="196" t="s">
        <v>1092</v>
      </c>
      <c r="C7214" s="197" t="s">
        <v>791</v>
      </c>
      <c r="D7214" s="198" t="s">
        <v>339</v>
      </c>
      <c r="E7214" s="420">
        <v>416</v>
      </c>
      <c r="F7214" s="413">
        <v>115.31</v>
      </c>
      <c r="G7214" s="414">
        <f t="shared" si="224"/>
        <v>3.6076662908680945</v>
      </c>
      <c r="H7214" s="415">
        <f t="shared" si="225"/>
        <v>3.6076662908680945</v>
      </c>
    </row>
    <row r="7215" spans="1:8" ht="15" hidden="1" thickBot="1">
      <c r="A7215" s="409">
        <v>202204</v>
      </c>
      <c r="B7215" s="196" t="s">
        <v>1093</v>
      </c>
      <c r="C7215" s="197" t="s">
        <v>791</v>
      </c>
      <c r="D7215" s="198" t="s">
        <v>337</v>
      </c>
      <c r="E7215" s="420">
        <v>84127</v>
      </c>
      <c r="F7215" s="413">
        <v>115.31</v>
      </c>
      <c r="G7215" s="414">
        <f t="shared" si="224"/>
        <v>729.57245685543319</v>
      </c>
      <c r="H7215" s="415">
        <f t="shared" si="225"/>
        <v>3.6478622842771657</v>
      </c>
    </row>
    <row r="7216" spans="1:8" ht="15" hidden="1" thickBot="1">
      <c r="A7216" s="409">
        <v>202204</v>
      </c>
      <c r="B7216" s="196" t="s">
        <v>1094</v>
      </c>
      <c r="C7216" s="197" t="s">
        <v>791</v>
      </c>
      <c r="D7216" s="198" t="s">
        <v>339</v>
      </c>
      <c r="E7216" s="420">
        <v>421</v>
      </c>
      <c r="F7216" s="413">
        <v>115.31</v>
      </c>
      <c r="G7216" s="414">
        <f t="shared" si="224"/>
        <v>3.651027664556413</v>
      </c>
      <c r="H7216" s="415">
        <f t="shared" si="225"/>
        <v>3.651027664556413</v>
      </c>
    </row>
    <row r="7217" spans="1:8" ht="15" hidden="1" thickBot="1">
      <c r="A7217" s="409">
        <v>202204</v>
      </c>
      <c r="B7217" s="196" t="s">
        <v>1095</v>
      </c>
      <c r="C7217" s="197" t="s">
        <v>791</v>
      </c>
      <c r="D7217" s="198" t="s">
        <v>337</v>
      </c>
      <c r="E7217" s="420">
        <v>66150</v>
      </c>
      <c r="F7217" s="413">
        <v>115.31</v>
      </c>
      <c r="G7217" s="414">
        <f t="shared" si="224"/>
        <v>573.67097389645301</v>
      </c>
      <c r="H7217" s="415">
        <f t="shared" si="225"/>
        <v>2.8683548694822649</v>
      </c>
    </row>
    <row r="7218" spans="1:8" ht="15" hidden="1" thickBot="1">
      <c r="A7218" s="409">
        <v>202204</v>
      </c>
      <c r="B7218" s="196" t="s">
        <v>1096</v>
      </c>
      <c r="C7218" s="197" t="s">
        <v>791</v>
      </c>
      <c r="D7218" s="198" t="s">
        <v>339</v>
      </c>
      <c r="E7218" s="420">
        <v>331</v>
      </c>
      <c r="F7218" s="413">
        <v>115.31</v>
      </c>
      <c r="G7218" s="414">
        <f t="shared" si="224"/>
        <v>2.870522938166681</v>
      </c>
      <c r="H7218" s="415">
        <f t="shared" si="225"/>
        <v>2.870522938166681</v>
      </c>
    </row>
    <row r="7219" spans="1:8" ht="15" hidden="1" thickBot="1">
      <c r="A7219" s="409">
        <v>202204</v>
      </c>
      <c r="B7219" s="196" t="s">
        <v>1097</v>
      </c>
      <c r="C7219" s="197" t="s">
        <v>791</v>
      </c>
      <c r="D7219" s="198" t="s">
        <v>337</v>
      </c>
      <c r="E7219" s="420">
        <v>68696</v>
      </c>
      <c r="F7219" s="413">
        <v>115.31</v>
      </c>
      <c r="G7219" s="414">
        <f t="shared" si="224"/>
        <v>595.75058537854477</v>
      </c>
      <c r="H7219" s="415">
        <f t="shared" si="225"/>
        <v>2.978752926892724</v>
      </c>
    </row>
    <row r="7220" spans="1:8" ht="15" hidden="1" thickBot="1">
      <c r="A7220" s="409">
        <v>202204</v>
      </c>
      <c r="B7220" s="196" t="s">
        <v>1098</v>
      </c>
      <c r="C7220" s="197" t="s">
        <v>791</v>
      </c>
      <c r="D7220" s="198" t="s">
        <v>337</v>
      </c>
      <c r="E7220" s="420">
        <v>81482</v>
      </c>
      <c r="F7220" s="413">
        <v>115.31</v>
      </c>
      <c r="G7220" s="414">
        <f t="shared" si="224"/>
        <v>706.6342901743127</v>
      </c>
      <c r="H7220" s="415">
        <f t="shared" si="225"/>
        <v>3.5331714508715635</v>
      </c>
    </row>
    <row r="7221" spans="1:8" ht="15" hidden="1" thickBot="1">
      <c r="A7221" s="409">
        <v>202204</v>
      </c>
      <c r="B7221" s="196" t="s">
        <v>1099</v>
      </c>
      <c r="C7221" s="197" t="s">
        <v>791</v>
      </c>
      <c r="D7221" s="198" t="s">
        <v>337</v>
      </c>
      <c r="E7221" s="420">
        <v>88975</v>
      </c>
      <c r="F7221" s="413">
        <v>115.31</v>
      </c>
      <c r="G7221" s="414">
        <f t="shared" si="224"/>
        <v>771.61564478362675</v>
      </c>
      <c r="H7221" s="415">
        <f t="shared" si="225"/>
        <v>3.8580782239181337</v>
      </c>
    </row>
    <row r="7222" spans="1:8" ht="15" hidden="1" thickBot="1">
      <c r="A7222" s="409">
        <v>202204</v>
      </c>
      <c r="B7222" s="196" t="s">
        <v>1100</v>
      </c>
      <c r="C7222" s="197" t="s">
        <v>791</v>
      </c>
      <c r="D7222" s="198" t="s">
        <v>337</v>
      </c>
      <c r="E7222" s="420">
        <v>69062</v>
      </c>
      <c r="F7222" s="413">
        <v>115.31</v>
      </c>
      <c r="G7222" s="414">
        <f t="shared" si="224"/>
        <v>598.92463793252966</v>
      </c>
      <c r="H7222" s="415">
        <f t="shared" si="225"/>
        <v>2.9946231896626485</v>
      </c>
    </row>
    <row r="7223" spans="1:8" ht="15" hidden="1" thickBot="1">
      <c r="A7223" s="409">
        <v>202204</v>
      </c>
      <c r="B7223" s="196" t="s">
        <v>1101</v>
      </c>
      <c r="C7223" s="197" t="s">
        <v>791</v>
      </c>
      <c r="D7223" s="198" t="s">
        <v>337</v>
      </c>
      <c r="E7223" s="420">
        <v>96162</v>
      </c>
      <c r="F7223" s="413">
        <v>115.31</v>
      </c>
      <c r="G7223" s="414">
        <f t="shared" si="224"/>
        <v>833.94328332321561</v>
      </c>
      <c r="H7223" s="415">
        <f t="shared" si="225"/>
        <v>4.1697164166160778</v>
      </c>
    </row>
    <row r="7224" spans="1:8" ht="15" hidden="1" thickBot="1">
      <c r="A7224" s="409">
        <v>202204</v>
      </c>
      <c r="B7224" s="196" t="s">
        <v>1102</v>
      </c>
      <c r="C7224" s="197" t="s">
        <v>791</v>
      </c>
      <c r="D7224" s="198" t="s">
        <v>337</v>
      </c>
      <c r="E7224" s="420">
        <v>87551</v>
      </c>
      <c r="F7224" s="413">
        <v>115.31</v>
      </c>
      <c r="G7224" s="414">
        <f t="shared" si="224"/>
        <v>759.26632555719368</v>
      </c>
      <c r="H7224" s="415">
        <f t="shared" si="225"/>
        <v>3.7963316277859684</v>
      </c>
    </row>
    <row r="7225" spans="1:8" ht="15" hidden="1" thickBot="1">
      <c r="A7225" s="409">
        <v>202204</v>
      </c>
      <c r="B7225" s="196" t="s">
        <v>1103</v>
      </c>
      <c r="C7225" s="197" t="s">
        <v>791</v>
      </c>
      <c r="D7225" s="198" t="s">
        <v>337</v>
      </c>
      <c r="E7225" s="420">
        <v>83769</v>
      </c>
      <c r="F7225" s="413">
        <v>115.31</v>
      </c>
      <c r="G7225" s="414">
        <f t="shared" si="224"/>
        <v>726.4677824993496</v>
      </c>
      <c r="H7225" s="415">
        <f t="shared" si="225"/>
        <v>3.6323389124967478</v>
      </c>
    </row>
    <row r="7226" spans="1:8" ht="15" hidden="1" thickBot="1">
      <c r="A7226" s="409">
        <v>202204</v>
      </c>
      <c r="B7226" s="196" t="s">
        <v>1104</v>
      </c>
      <c r="C7226" s="197" t="s">
        <v>791</v>
      </c>
      <c r="D7226" s="198" t="s">
        <v>337</v>
      </c>
      <c r="E7226" s="420">
        <v>79556</v>
      </c>
      <c r="F7226" s="413">
        <v>115.31</v>
      </c>
      <c r="G7226" s="414">
        <f t="shared" si="224"/>
        <v>689.93148902957239</v>
      </c>
      <c r="H7226" s="415">
        <f t="shared" si="225"/>
        <v>3.4496574451478619</v>
      </c>
    </row>
    <row r="7227" spans="1:8" ht="15" hidden="1" thickBot="1">
      <c r="A7227" s="409">
        <v>202204</v>
      </c>
      <c r="B7227" s="196" t="s">
        <v>1105</v>
      </c>
      <c r="C7227" s="197" t="s">
        <v>791</v>
      </c>
      <c r="D7227" s="198" t="s">
        <v>337</v>
      </c>
      <c r="E7227" s="420">
        <v>35528</v>
      </c>
      <c r="F7227" s="413">
        <v>115.31</v>
      </c>
      <c r="G7227" s="414">
        <f t="shared" si="224"/>
        <v>308.10857687971554</v>
      </c>
      <c r="H7227" s="415">
        <f t="shared" si="225"/>
        <v>1.5405428843985778</v>
      </c>
    </row>
    <row r="7228" spans="1:8" ht="15" hidden="1" thickBot="1">
      <c r="A7228" s="409">
        <v>202204</v>
      </c>
      <c r="B7228" s="196" t="s">
        <v>1106</v>
      </c>
      <c r="C7228" s="197" t="s">
        <v>791</v>
      </c>
      <c r="D7228" s="198" t="s">
        <v>339</v>
      </c>
      <c r="E7228" s="420">
        <v>178</v>
      </c>
      <c r="F7228" s="413">
        <v>115.31</v>
      </c>
      <c r="G7228" s="414">
        <f t="shared" si="224"/>
        <v>1.5436649033041367</v>
      </c>
      <c r="H7228" s="415">
        <f t="shared" si="225"/>
        <v>1.5436649033041367</v>
      </c>
    </row>
    <row r="7229" spans="1:8" ht="15" hidden="1" thickBot="1">
      <c r="A7229" s="409">
        <v>202204</v>
      </c>
      <c r="B7229" s="196" t="s">
        <v>1107</v>
      </c>
      <c r="C7229" s="197" t="s">
        <v>791</v>
      </c>
      <c r="D7229" s="198" t="s">
        <v>337</v>
      </c>
      <c r="E7229" s="420">
        <v>87017</v>
      </c>
      <c r="F7229" s="413">
        <v>115.31</v>
      </c>
      <c r="G7229" s="414">
        <f t="shared" si="224"/>
        <v>754.63533084728124</v>
      </c>
      <c r="H7229" s="415">
        <f t="shared" si="225"/>
        <v>3.7731766542364062</v>
      </c>
    </row>
    <row r="7230" spans="1:8" ht="15" hidden="1" thickBot="1">
      <c r="A7230" s="409">
        <v>202204</v>
      </c>
      <c r="B7230" s="196" t="s">
        <v>1108</v>
      </c>
      <c r="C7230" s="197" t="s">
        <v>791</v>
      </c>
      <c r="D7230" s="198" t="s">
        <v>339</v>
      </c>
      <c r="E7230" s="420">
        <v>435</v>
      </c>
      <c r="F7230" s="413">
        <v>115.31</v>
      </c>
      <c r="G7230" s="414">
        <f t="shared" si="224"/>
        <v>3.7724395108837045</v>
      </c>
      <c r="H7230" s="415">
        <f t="shared" si="225"/>
        <v>3.7724395108837045</v>
      </c>
    </row>
    <row r="7231" spans="1:8" ht="15" hidden="1" thickBot="1">
      <c r="A7231" s="409">
        <v>202204</v>
      </c>
      <c r="B7231" s="196" t="s">
        <v>1109</v>
      </c>
      <c r="C7231" s="197" t="s">
        <v>791</v>
      </c>
      <c r="D7231" s="198" t="s">
        <v>337</v>
      </c>
      <c r="E7231" s="420">
        <v>99322</v>
      </c>
      <c r="F7231" s="413">
        <v>115.31</v>
      </c>
      <c r="G7231" s="414">
        <f t="shared" si="224"/>
        <v>861.34767149423294</v>
      </c>
      <c r="H7231" s="415">
        <f t="shared" si="225"/>
        <v>4.3067383574711648</v>
      </c>
    </row>
    <row r="7232" spans="1:8" ht="15" hidden="1" thickBot="1">
      <c r="A7232" s="409">
        <v>202204</v>
      </c>
      <c r="B7232" s="196" t="s">
        <v>1110</v>
      </c>
      <c r="C7232" s="197" t="s">
        <v>791</v>
      </c>
      <c r="D7232" s="198" t="s">
        <v>339</v>
      </c>
      <c r="E7232" s="420">
        <v>497</v>
      </c>
      <c r="F7232" s="413">
        <v>115.31</v>
      </c>
      <c r="G7232" s="414">
        <f t="shared" si="224"/>
        <v>4.3101205446188535</v>
      </c>
      <c r="H7232" s="415">
        <f t="shared" si="225"/>
        <v>4.3101205446188535</v>
      </c>
    </row>
    <row r="7233" spans="1:8" ht="15" hidden="1" thickBot="1">
      <c r="A7233" s="409">
        <v>202204</v>
      </c>
      <c r="B7233" s="196" t="s">
        <v>1111</v>
      </c>
      <c r="C7233" s="197" t="s">
        <v>791</v>
      </c>
      <c r="D7233" s="198" t="s">
        <v>337</v>
      </c>
      <c r="E7233" s="420">
        <v>80800</v>
      </c>
      <c r="F7233" s="413">
        <v>115.31</v>
      </c>
      <c r="G7233" s="414">
        <f t="shared" si="224"/>
        <v>700.71979880322613</v>
      </c>
      <c r="H7233" s="415">
        <f t="shared" si="225"/>
        <v>3.5035989940161305</v>
      </c>
    </row>
    <row r="7234" spans="1:8" ht="15" hidden="1" thickBot="1">
      <c r="A7234" s="409">
        <v>202204</v>
      </c>
      <c r="B7234" s="196" t="s">
        <v>1112</v>
      </c>
      <c r="C7234" s="197" t="s">
        <v>791</v>
      </c>
      <c r="D7234" s="198" t="s">
        <v>339</v>
      </c>
      <c r="E7234" s="420">
        <v>404</v>
      </c>
      <c r="F7234" s="413">
        <v>115.31</v>
      </c>
      <c r="G7234" s="414">
        <f t="shared" ref="G7234:G7297" si="226">+E7234/F7234</f>
        <v>3.5035989940161305</v>
      </c>
      <c r="H7234" s="415">
        <f t="shared" ref="H7234:H7297" si="227">IF(D7234="TB",G7234/200,IF(D7234="LT",G7234,"VER"))</f>
        <v>3.5035989940161305</v>
      </c>
    </row>
    <row r="7235" spans="1:8" ht="15" hidden="1" thickBot="1">
      <c r="A7235" s="409">
        <v>202204</v>
      </c>
      <c r="B7235" s="196" t="s">
        <v>1113</v>
      </c>
      <c r="C7235" s="197" t="s">
        <v>791</v>
      </c>
      <c r="D7235" s="198" t="s">
        <v>337</v>
      </c>
      <c r="E7235" s="420">
        <v>59847</v>
      </c>
      <c r="F7235" s="413">
        <v>115.31</v>
      </c>
      <c r="G7235" s="414">
        <f t="shared" si="226"/>
        <v>519.00962622495877</v>
      </c>
      <c r="H7235" s="415">
        <f t="shared" si="227"/>
        <v>2.5950481311247939</v>
      </c>
    </row>
    <row r="7236" spans="1:8" ht="15" hidden="1" thickBot="1">
      <c r="A7236" s="409">
        <v>202204</v>
      </c>
      <c r="B7236" s="196" t="s">
        <v>1114</v>
      </c>
      <c r="C7236" s="197" t="s">
        <v>791</v>
      </c>
      <c r="D7236" s="198" t="s">
        <v>339</v>
      </c>
      <c r="E7236" s="420">
        <v>299</v>
      </c>
      <c r="F7236" s="413">
        <v>115.31</v>
      </c>
      <c r="G7236" s="414">
        <f t="shared" si="226"/>
        <v>2.593010146561443</v>
      </c>
      <c r="H7236" s="415">
        <f t="shared" si="227"/>
        <v>2.593010146561443</v>
      </c>
    </row>
    <row r="7237" spans="1:8" ht="15" hidden="1" thickBot="1">
      <c r="A7237" s="409">
        <v>202204</v>
      </c>
      <c r="B7237" s="196" t="s">
        <v>1115</v>
      </c>
      <c r="C7237" s="197" t="s">
        <v>791</v>
      </c>
      <c r="D7237" s="198" t="s">
        <v>337</v>
      </c>
      <c r="E7237" s="420">
        <v>72051</v>
      </c>
      <c r="F7237" s="413">
        <v>115.31</v>
      </c>
      <c r="G7237" s="414">
        <f t="shared" si="226"/>
        <v>624.84606712340644</v>
      </c>
      <c r="H7237" s="415">
        <f t="shared" si="227"/>
        <v>3.1242303356170322</v>
      </c>
    </row>
    <row r="7238" spans="1:8" ht="15" hidden="1" thickBot="1">
      <c r="A7238" s="409">
        <v>202204</v>
      </c>
      <c r="B7238" s="196" t="s">
        <v>1116</v>
      </c>
      <c r="C7238" s="197" t="s">
        <v>791</v>
      </c>
      <c r="D7238" s="198" t="s">
        <v>337</v>
      </c>
      <c r="E7238" s="420">
        <v>77406</v>
      </c>
      <c r="F7238" s="413">
        <v>115.31</v>
      </c>
      <c r="G7238" s="414">
        <f t="shared" si="226"/>
        <v>671.28609834359554</v>
      </c>
      <c r="H7238" s="415">
        <f t="shared" si="227"/>
        <v>3.3564304917179779</v>
      </c>
    </row>
    <row r="7239" spans="1:8" ht="15" hidden="1" thickBot="1">
      <c r="A7239" s="409">
        <v>202204</v>
      </c>
      <c r="B7239" s="196" t="s">
        <v>1117</v>
      </c>
      <c r="C7239" s="197" t="s">
        <v>791</v>
      </c>
      <c r="D7239" s="198" t="s">
        <v>339</v>
      </c>
      <c r="E7239" s="420">
        <v>387</v>
      </c>
      <c r="F7239" s="413">
        <v>115.31</v>
      </c>
      <c r="G7239" s="414">
        <f t="shared" si="226"/>
        <v>3.3561703234758475</v>
      </c>
      <c r="H7239" s="415">
        <f t="shared" si="227"/>
        <v>3.3561703234758475</v>
      </c>
    </row>
    <row r="7240" spans="1:8" ht="15" hidden="1" thickBot="1">
      <c r="A7240" s="409">
        <v>202204</v>
      </c>
      <c r="B7240" s="196" t="s">
        <v>1118</v>
      </c>
      <c r="C7240" s="197" t="s">
        <v>791</v>
      </c>
      <c r="D7240" s="198" t="s">
        <v>339</v>
      </c>
      <c r="E7240" s="420">
        <v>360</v>
      </c>
      <c r="F7240" s="413">
        <v>115.31</v>
      </c>
      <c r="G7240" s="414">
        <f t="shared" si="226"/>
        <v>3.122018905558928</v>
      </c>
      <c r="H7240" s="415">
        <f t="shared" si="227"/>
        <v>3.122018905558928</v>
      </c>
    </row>
    <row r="7241" spans="1:8" ht="15" hidden="1" thickBot="1">
      <c r="A7241" s="409">
        <v>202204</v>
      </c>
      <c r="B7241" s="196" t="s">
        <v>1119</v>
      </c>
      <c r="C7241" s="197" t="s">
        <v>791</v>
      </c>
      <c r="D7241" s="198" t="s">
        <v>337</v>
      </c>
      <c r="E7241" s="420">
        <v>40539</v>
      </c>
      <c r="F7241" s="413">
        <v>115.31</v>
      </c>
      <c r="G7241" s="414">
        <f t="shared" si="226"/>
        <v>351.5653455901483</v>
      </c>
      <c r="H7241" s="415">
        <f t="shared" si="227"/>
        <v>1.7578267279507416</v>
      </c>
    </row>
    <row r="7242" spans="1:8" ht="15" hidden="1" thickBot="1">
      <c r="A7242" s="409">
        <v>202204</v>
      </c>
      <c r="B7242" s="196" t="s">
        <v>1120</v>
      </c>
      <c r="C7242" s="197" t="s">
        <v>791</v>
      </c>
      <c r="D7242" s="198" t="s">
        <v>339</v>
      </c>
      <c r="E7242" s="420">
        <v>203</v>
      </c>
      <c r="F7242" s="413">
        <v>115.31</v>
      </c>
      <c r="G7242" s="414">
        <f t="shared" si="226"/>
        <v>1.7604717717457288</v>
      </c>
      <c r="H7242" s="415">
        <f t="shared" si="227"/>
        <v>1.7604717717457288</v>
      </c>
    </row>
    <row r="7243" spans="1:8" ht="15" hidden="1" thickBot="1">
      <c r="A7243" s="409">
        <v>202204</v>
      </c>
      <c r="B7243" s="196" t="s">
        <v>1121</v>
      </c>
      <c r="C7243" s="197" t="s">
        <v>791</v>
      </c>
      <c r="D7243" s="198" t="s">
        <v>337</v>
      </c>
      <c r="E7243" s="420">
        <v>76913</v>
      </c>
      <c r="F7243" s="413">
        <v>115.31</v>
      </c>
      <c r="G7243" s="414">
        <f t="shared" si="226"/>
        <v>667.01066689792731</v>
      </c>
      <c r="H7243" s="415">
        <f t="shared" si="227"/>
        <v>3.3350533344896367</v>
      </c>
    </row>
    <row r="7244" spans="1:8" ht="15" hidden="1" thickBot="1">
      <c r="A7244" s="409">
        <v>202204</v>
      </c>
      <c r="B7244" s="196" t="s">
        <v>1122</v>
      </c>
      <c r="C7244" s="197" t="s">
        <v>791</v>
      </c>
      <c r="D7244" s="198" t="s">
        <v>339</v>
      </c>
      <c r="E7244" s="420">
        <v>385</v>
      </c>
      <c r="F7244" s="413">
        <v>115.31</v>
      </c>
      <c r="G7244" s="414">
        <f t="shared" si="226"/>
        <v>3.3388257740005201</v>
      </c>
      <c r="H7244" s="415">
        <f t="shared" si="227"/>
        <v>3.3388257740005201</v>
      </c>
    </row>
    <row r="7245" spans="1:8" ht="15" hidden="1" thickBot="1">
      <c r="A7245" s="409">
        <v>202204</v>
      </c>
      <c r="B7245" s="196" t="s">
        <v>1123</v>
      </c>
      <c r="C7245" s="197" t="s">
        <v>791</v>
      </c>
      <c r="D7245" s="198" t="s">
        <v>337</v>
      </c>
      <c r="E7245" s="420">
        <v>58157</v>
      </c>
      <c r="F7245" s="413">
        <v>115.31</v>
      </c>
      <c r="G7245" s="414">
        <f t="shared" si="226"/>
        <v>504.35348191830718</v>
      </c>
      <c r="H7245" s="415">
        <f t="shared" si="227"/>
        <v>2.5217674095915359</v>
      </c>
    </row>
    <row r="7246" spans="1:8" ht="15" hidden="1" thickBot="1">
      <c r="A7246" s="409">
        <v>202204</v>
      </c>
      <c r="B7246" s="196" t="s">
        <v>1124</v>
      </c>
      <c r="C7246" s="197" t="s">
        <v>791</v>
      </c>
      <c r="D7246" s="198" t="s">
        <v>339</v>
      </c>
      <c r="E7246" s="420">
        <v>291</v>
      </c>
      <c r="F7246" s="413">
        <v>115.31</v>
      </c>
      <c r="G7246" s="414">
        <f t="shared" si="226"/>
        <v>2.5236319486601335</v>
      </c>
      <c r="H7246" s="415">
        <f t="shared" si="227"/>
        <v>2.5236319486601335</v>
      </c>
    </row>
    <row r="7247" spans="1:8" ht="15" hidden="1" thickBot="1">
      <c r="A7247" s="409">
        <v>202204</v>
      </c>
      <c r="B7247" s="196" t="s">
        <v>1125</v>
      </c>
      <c r="C7247" s="197" t="s">
        <v>791</v>
      </c>
      <c r="D7247" s="198" t="s">
        <v>337</v>
      </c>
      <c r="E7247" s="420">
        <v>78627</v>
      </c>
      <c r="F7247" s="413">
        <v>115.31</v>
      </c>
      <c r="G7247" s="414">
        <f t="shared" si="226"/>
        <v>681.87494579828285</v>
      </c>
      <c r="H7247" s="415">
        <f t="shared" si="227"/>
        <v>3.4093747289914145</v>
      </c>
    </row>
    <row r="7248" spans="1:8" ht="15" hidden="1" thickBot="1">
      <c r="A7248" s="409">
        <v>202204</v>
      </c>
      <c r="B7248" s="196" t="s">
        <v>1126</v>
      </c>
      <c r="C7248" s="197" t="s">
        <v>791</v>
      </c>
      <c r="D7248" s="198" t="s">
        <v>339</v>
      </c>
      <c r="E7248" s="420">
        <v>393</v>
      </c>
      <c r="F7248" s="413">
        <v>115.31</v>
      </c>
      <c r="G7248" s="414">
        <f t="shared" si="226"/>
        <v>3.40820397190183</v>
      </c>
      <c r="H7248" s="415">
        <f t="shared" si="227"/>
        <v>3.40820397190183</v>
      </c>
    </row>
    <row r="7249" spans="1:8" ht="15" hidden="1" thickBot="1">
      <c r="A7249" s="409">
        <v>202204</v>
      </c>
      <c r="B7249" s="196" t="s">
        <v>1127</v>
      </c>
      <c r="C7249" s="197" t="s">
        <v>791</v>
      </c>
      <c r="D7249" s="198" t="s">
        <v>337</v>
      </c>
      <c r="E7249" s="420">
        <v>79030</v>
      </c>
      <c r="F7249" s="413">
        <v>115.31</v>
      </c>
      <c r="G7249" s="414">
        <f t="shared" si="226"/>
        <v>685.36987251756136</v>
      </c>
      <c r="H7249" s="415">
        <f t="shared" si="227"/>
        <v>3.4268493625878067</v>
      </c>
    </row>
    <row r="7250" spans="1:8" ht="15" hidden="1" thickBot="1">
      <c r="A7250" s="409">
        <v>202204</v>
      </c>
      <c r="B7250" s="196" t="s">
        <v>1128</v>
      </c>
      <c r="C7250" s="197" t="s">
        <v>791</v>
      </c>
      <c r="D7250" s="198" t="s">
        <v>339</v>
      </c>
      <c r="E7250" s="420">
        <v>395</v>
      </c>
      <c r="F7250" s="413">
        <v>115.31</v>
      </c>
      <c r="G7250" s="414">
        <f t="shared" si="226"/>
        <v>3.425548521377157</v>
      </c>
      <c r="H7250" s="415">
        <f t="shared" si="227"/>
        <v>3.425548521377157</v>
      </c>
    </row>
    <row r="7251" spans="1:8" ht="15" hidden="1" thickBot="1">
      <c r="A7251" s="409">
        <v>202204</v>
      </c>
      <c r="B7251" s="196" t="s">
        <v>2584</v>
      </c>
      <c r="C7251" s="197" t="s">
        <v>791</v>
      </c>
      <c r="D7251" s="198" t="s">
        <v>337</v>
      </c>
      <c r="E7251" s="420">
        <v>87952</v>
      </c>
      <c r="F7251" s="413">
        <v>115.31</v>
      </c>
      <c r="G7251" s="414">
        <f t="shared" si="226"/>
        <v>762.74390772699678</v>
      </c>
      <c r="H7251" s="415">
        <f t="shared" si="227"/>
        <v>3.813719538634984</v>
      </c>
    </row>
    <row r="7252" spans="1:8" ht="15" hidden="1" thickBot="1">
      <c r="A7252" s="409">
        <v>202204</v>
      </c>
      <c r="B7252" s="196" t="s">
        <v>2585</v>
      </c>
      <c r="C7252" s="197" t="s">
        <v>791</v>
      </c>
      <c r="D7252" s="198" t="s">
        <v>339</v>
      </c>
      <c r="E7252" s="420">
        <v>440</v>
      </c>
      <c r="F7252" s="413">
        <v>115.31</v>
      </c>
      <c r="G7252" s="414">
        <f t="shared" si="226"/>
        <v>3.815800884572023</v>
      </c>
      <c r="H7252" s="415">
        <f t="shared" si="227"/>
        <v>3.815800884572023</v>
      </c>
    </row>
    <row r="7253" spans="1:8" ht="15" hidden="1" thickBot="1">
      <c r="A7253" s="409">
        <v>202204</v>
      </c>
      <c r="B7253" s="196" t="s">
        <v>1129</v>
      </c>
      <c r="C7253" s="197" t="s">
        <v>791</v>
      </c>
      <c r="D7253" s="198" t="s">
        <v>337</v>
      </c>
      <c r="E7253" s="420">
        <v>86813</v>
      </c>
      <c r="F7253" s="413">
        <v>115.31</v>
      </c>
      <c r="G7253" s="414">
        <f t="shared" si="226"/>
        <v>752.86618680079789</v>
      </c>
      <c r="H7253" s="415">
        <f t="shared" si="227"/>
        <v>3.7643309340039894</v>
      </c>
    </row>
    <row r="7254" spans="1:8" ht="15" hidden="1" thickBot="1">
      <c r="A7254" s="409">
        <v>202204</v>
      </c>
      <c r="B7254" s="196" t="s">
        <v>1130</v>
      </c>
      <c r="C7254" s="197" t="s">
        <v>791</v>
      </c>
      <c r="D7254" s="198" t="s">
        <v>337</v>
      </c>
      <c r="E7254" s="420">
        <v>87952</v>
      </c>
      <c r="F7254" s="413">
        <v>115.31</v>
      </c>
      <c r="G7254" s="414">
        <f t="shared" si="226"/>
        <v>762.74390772699678</v>
      </c>
      <c r="H7254" s="415">
        <f t="shared" si="227"/>
        <v>3.813719538634984</v>
      </c>
    </row>
    <row r="7255" spans="1:8" ht="15" hidden="1" thickBot="1">
      <c r="A7255" s="409">
        <v>202204</v>
      </c>
      <c r="B7255" s="196" t="s">
        <v>1131</v>
      </c>
      <c r="C7255" s="197" t="s">
        <v>791</v>
      </c>
      <c r="D7255" s="198" t="s">
        <v>339</v>
      </c>
      <c r="E7255" s="420">
        <v>440</v>
      </c>
      <c r="F7255" s="413">
        <v>115.31</v>
      </c>
      <c r="G7255" s="414">
        <f t="shared" si="226"/>
        <v>3.815800884572023</v>
      </c>
      <c r="H7255" s="415">
        <f t="shared" si="227"/>
        <v>3.815800884572023</v>
      </c>
    </row>
    <row r="7256" spans="1:8" ht="15" hidden="1" thickBot="1">
      <c r="A7256" s="409">
        <v>202204</v>
      </c>
      <c r="B7256" s="196" t="s">
        <v>1132</v>
      </c>
      <c r="C7256" s="197" t="s">
        <v>791</v>
      </c>
      <c r="D7256" s="198" t="s">
        <v>337</v>
      </c>
      <c r="E7256" s="420">
        <v>87952</v>
      </c>
      <c r="F7256" s="413">
        <v>115.31</v>
      </c>
      <c r="G7256" s="414">
        <f t="shared" si="226"/>
        <v>762.74390772699678</v>
      </c>
      <c r="H7256" s="415">
        <f t="shared" si="227"/>
        <v>3.813719538634984</v>
      </c>
    </row>
    <row r="7257" spans="1:8" ht="15" hidden="1" thickBot="1">
      <c r="A7257" s="409">
        <v>202204</v>
      </c>
      <c r="B7257" s="196" t="s">
        <v>1133</v>
      </c>
      <c r="C7257" s="197" t="s">
        <v>791</v>
      </c>
      <c r="D7257" s="198" t="s">
        <v>339</v>
      </c>
      <c r="E7257" s="420">
        <v>440</v>
      </c>
      <c r="F7257" s="413">
        <v>115.31</v>
      </c>
      <c r="G7257" s="414">
        <f t="shared" si="226"/>
        <v>3.815800884572023</v>
      </c>
      <c r="H7257" s="415">
        <f t="shared" si="227"/>
        <v>3.815800884572023</v>
      </c>
    </row>
    <row r="7258" spans="1:8" ht="15" hidden="1" thickBot="1">
      <c r="A7258" s="409">
        <v>202204</v>
      </c>
      <c r="B7258" s="196" t="s">
        <v>1134</v>
      </c>
      <c r="C7258" s="197" t="s">
        <v>791</v>
      </c>
      <c r="D7258" s="198" t="s">
        <v>337</v>
      </c>
      <c r="E7258" s="420">
        <v>86813</v>
      </c>
      <c r="F7258" s="413">
        <v>115.31</v>
      </c>
      <c r="G7258" s="414">
        <f t="shared" si="226"/>
        <v>752.86618680079789</v>
      </c>
      <c r="H7258" s="415">
        <f t="shared" si="227"/>
        <v>3.7643309340039894</v>
      </c>
    </row>
    <row r="7259" spans="1:8" ht="15" hidden="1" thickBot="1">
      <c r="A7259" s="409">
        <v>202204</v>
      </c>
      <c r="B7259" s="196" t="s">
        <v>1135</v>
      </c>
      <c r="C7259" s="197" t="s">
        <v>791</v>
      </c>
      <c r="D7259" s="198" t="s">
        <v>337</v>
      </c>
      <c r="E7259" s="420">
        <v>81577</v>
      </c>
      <c r="F7259" s="413">
        <v>115.31</v>
      </c>
      <c r="G7259" s="414">
        <f t="shared" si="226"/>
        <v>707.45815627439072</v>
      </c>
      <c r="H7259" s="415">
        <f t="shared" si="227"/>
        <v>3.5372907813719534</v>
      </c>
    </row>
    <row r="7260" spans="1:8" ht="15" hidden="1" thickBot="1">
      <c r="A7260" s="409">
        <v>202204</v>
      </c>
      <c r="B7260" s="196" t="s">
        <v>1136</v>
      </c>
      <c r="C7260" s="197" t="s">
        <v>791</v>
      </c>
      <c r="D7260" s="198" t="s">
        <v>339</v>
      </c>
      <c r="E7260" s="420">
        <v>408</v>
      </c>
      <c r="F7260" s="413">
        <v>115.31</v>
      </c>
      <c r="G7260" s="414">
        <f t="shared" si="226"/>
        <v>3.538288092966785</v>
      </c>
      <c r="H7260" s="415">
        <f t="shared" si="227"/>
        <v>3.538288092966785</v>
      </c>
    </row>
    <row r="7261" spans="1:8" ht="15" hidden="1" thickBot="1">
      <c r="A7261" s="409">
        <v>202204</v>
      </c>
      <c r="B7261" s="196" t="s">
        <v>1137</v>
      </c>
      <c r="C7261" s="197" t="s">
        <v>791</v>
      </c>
      <c r="D7261" s="198" t="s">
        <v>337</v>
      </c>
      <c r="E7261" s="420">
        <v>90922</v>
      </c>
      <c r="F7261" s="413">
        <v>115.31</v>
      </c>
      <c r="G7261" s="414">
        <f t="shared" si="226"/>
        <v>788.50056369785796</v>
      </c>
      <c r="H7261" s="415">
        <f t="shared" si="227"/>
        <v>3.9425028184892899</v>
      </c>
    </row>
    <row r="7262" spans="1:8" ht="15" hidden="1" thickBot="1">
      <c r="A7262" s="409">
        <v>202204</v>
      </c>
      <c r="B7262" s="196" t="s">
        <v>1138</v>
      </c>
      <c r="C7262" s="197" t="s">
        <v>791</v>
      </c>
      <c r="D7262" s="198" t="s">
        <v>339</v>
      </c>
      <c r="E7262" s="420">
        <v>455</v>
      </c>
      <c r="F7262" s="413">
        <v>115.31</v>
      </c>
      <c r="G7262" s="414">
        <f t="shared" si="226"/>
        <v>3.9458850056369785</v>
      </c>
      <c r="H7262" s="415">
        <f t="shared" si="227"/>
        <v>3.9458850056369785</v>
      </c>
    </row>
    <row r="7263" spans="1:8" ht="15" hidden="1" thickBot="1">
      <c r="A7263" s="409">
        <v>202204</v>
      </c>
      <c r="B7263" s="196" t="s">
        <v>1139</v>
      </c>
      <c r="C7263" s="197" t="s">
        <v>791</v>
      </c>
      <c r="D7263" s="198" t="s">
        <v>337</v>
      </c>
      <c r="E7263" s="420">
        <v>90196</v>
      </c>
      <c r="F7263" s="413">
        <v>115.31</v>
      </c>
      <c r="G7263" s="414">
        <f t="shared" si="226"/>
        <v>782.20449223831406</v>
      </c>
      <c r="H7263" s="415">
        <f t="shared" si="227"/>
        <v>3.9110224611915703</v>
      </c>
    </row>
    <row r="7264" spans="1:8" ht="15" hidden="1" thickBot="1">
      <c r="A7264" s="409">
        <v>202204</v>
      </c>
      <c r="B7264" s="196" t="s">
        <v>1140</v>
      </c>
      <c r="C7264" s="197" t="s">
        <v>791</v>
      </c>
      <c r="D7264" s="198" t="s">
        <v>339</v>
      </c>
      <c r="E7264" s="420">
        <v>451</v>
      </c>
      <c r="F7264" s="413">
        <v>115.31</v>
      </c>
      <c r="G7264" s="414">
        <f t="shared" si="226"/>
        <v>3.9111959066863236</v>
      </c>
      <c r="H7264" s="415">
        <f t="shared" si="227"/>
        <v>3.9111959066863236</v>
      </c>
    </row>
    <row r="7265" spans="1:8" ht="15" hidden="1" thickBot="1">
      <c r="A7265" s="409">
        <v>202204</v>
      </c>
      <c r="B7265" s="196" t="s">
        <v>1141</v>
      </c>
      <c r="C7265" s="197" t="s">
        <v>791</v>
      </c>
      <c r="D7265" s="198" t="s">
        <v>337</v>
      </c>
      <c r="E7265" s="420">
        <v>96514</v>
      </c>
      <c r="F7265" s="413">
        <v>115.31</v>
      </c>
      <c r="G7265" s="414">
        <f t="shared" si="226"/>
        <v>836.99592403087331</v>
      </c>
      <c r="H7265" s="415">
        <f t="shared" si="227"/>
        <v>4.1849796201543663</v>
      </c>
    </row>
    <row r="7266" spans="1:8" ht="15" hidden="1" thickBot="1">
      <c r="A7266" s="409">
        <v>202204</v>
      </c>
      <c r="B7266" s="196" t="s">
        <v>1142</v>
      </c>
      <c r="C7266" s="197" t="s">
        <v>791</v>
      </c>
      <c r="D7266" s="198" t="s">
        <v>339</v>
      </c>
      <c r="E7266" s="420">
        <v>483</v>
      </c>
      <c r="F7266" s="413">
        <v>115.31</v>
      </c>
      <c r="G7266" s="414">
        <f t="shared" si="226"/>
        <v>4.1887086982915616</v>
      </c>
      <c r="H7266" s="415">
        <f t="shared" si="227"/>
        <v>4.1887086982915616</v>
      </c>
    </row>
    <row r="7267" spans="1:8" ht="15" hidden="1" thickBot="1">
      <c r="A7267" s="409">
        <v>202204</v>
      </c>
      <c r="B7267" s="196" t="s">
        <v>1143</v>
      </c>
      <c r="C7267" s="197" t="s">
        <v>791</v>
      </c>
      <c r="D7267" s="198" t="s">
        <v>337</v>
      </c>
      <c r="E7267" s="420">
        <v>78337</v>
      </c>
      <c r="F7267" s="413">
        <v>115.31</v>
      </c>
      <c r="G7267" s="414">
        <f t="shared" si="226"/>
        <v>679.35998612436038</v>
      </c>
      <c r="H7267" s="415">
        <f t="shared" si="227"/>
        <v>3.396799930621802</v>
      </c>
    </row>
    <row r="7268" spans="1:8" ht="15" hidden="1" thickBot="1">
      <c r="A7268" s="409">
        <v>202204</v>
      </c>
      <c r="B7268" s="196" t="s">
        <v>1144</v>
      </c>
      <c r="C7268" s="197" t="s">
        <v>791</v>
      </c>
      <c r="D7268" s="198" t="s">
        <v>339</v>
      </c>
      <c r="E7268" s="420">
        <v>392</v>
      </c>
      <c r="F7268" s="413">
        <v>115.31</v>
      </c>
      <c r="G7268" s="414">
        <f t="shared" si="226"/>
        <v>3.399531697164166</v>
      </c>
      <c r="H7268" s="415">
        <f t="shared" si="227"/>
        <v>3.399531697164166</v>
      </c>
    </row>
    <row r="7269" spans="1:8" ht="15" hidden="1" thickBot="1">
      <c r="A7269" s="409">
        <v>202204</v>
      </c>
      <c r="B7269" s="196" t="s">
        <v>1145</v>
      </c>
      <c r="C7269" s="197" t="s">
        <v>791</v>
      </c>
      <c r="D7269" s="198" t="s">
        <v>337</v>
      </c>
      <c r="E7269" s="420">
        <v>81665</v>
      </c>
      <c r="F7269" s="413">
        <v>115.31</v>
      </c>
      <c r="G7269" s="414">
        <f t="shared" si="226"/>
        <v>708.22131645130514</v>
      </c>
      <c r="H7269" s="415">
        <f t="shared" si="227"/>
        <v>3.5411065822565257</v>
      </c>
    </row>
    <row r="7270" spans="1:8" ht="15" hidden="1" thickBot="1">
      <c r="A7270" s="409">
        <v>202204</v>
      </c>
      <c r="B7270" s="196" t="s">
        <v>1146</v>
      </c>
      <c r="C7270" s="197" t="s">
        <v>791</v>
      </c>
      <c r="D7270" s="198" t="s">
        <v>337</v>
      </c>
      <c r="E7270" s="420">
        <v>89109</v>
      </c>
      <c r="F7270" s="413">
        <v>115.31</v>
      </c>
      <c r="G7270" s="414">
        <f t="shared" si="226"/>
        <v>772.77772959847368</v>
      </c>
      <c r="H7270" s="415">
        <f t="shared" si="227"/>
        <v>3.8638886479923684</v>
      </c>
    </row>
    <row r="7271" spans="1:8" ht="15" hidden="1" thickBot="1">
      <c r="A7271" s="409">
        <v>202204</v>
      </c>
      <c r="B7271" s="196" t="s">
        <v>1147</v>
      </c>
      <c r="C7271" s="197" t="s">
        <v>791</v>
      </c>
      <c r="D7271" s="198" t="s">
        <v>339</v>
      </c>
      <c r="E7271" s="420">
        <v>446</v>
      </c>
      <c r="F7271" s="413">
        <v>115.31</v>
      </c>
      <c r="G7271" s="414">
        <f t="shared" si="226"/>
        <v>3.8678345329980055</v>
      </c>
      <c r="H7271" s="415">
        <f t="shared" si="227"/>
        <v>3.8678345329980055</v>
      </c>
    </row>
    <row r="7272" spans="1:8" ht="15" hidden="1" thickBot="1">
      <c r="A7272" s="409">
        <v>202204</v>
      </c>
      <c r="B7272" s="196" t="s">
        <v>1148</v>
      </c>
      <c r="C7272" s="197" t="s">
        <v>791</v>
      </c>
      <c r="D7272" s="198" t="s">
        <v>339</v>
      </c>
      <c r="E7272" s="420">
        <v>408</v>
      </c>
      <c r="F7272" s="413">
        <v>115.31</v>
      </c>
      <c r="G7272" s="414">
        <f t="shared" si="226"/>
        <v>3.538288092966785</v>
      </c>
      <c r="H7272" s="415">
        <f t="shared" si="227"/>
        <v>3.538288092966785</v>
      </c>
    </row>
    <row r="7273" spans="1:8" ht="15" hidden="1" thickBot="1">
      <c r="A7273" s="409">
        <v>202204</v>
      </c>
      <c r="B7273" s="196" t="s">
        <v>1149</v>
      </c>
      <c r="C7273" s="197" t="s">
        <v>791</v>
      </c>
      <c r="D7273" s="198" t="s">
        <v>337</v>
      </c>
      <c r="E7273" s="420">
        <v>94185</v>
      </c>
      <c r="F7273" s="413">
        <v>115.31</v>
      </c>
      <c r="G7273" s="414">
        <f t="shared" si="226"/>
        <v>816.7981961668545</v>
      </c>
      <c r="H7273" s="415">
        <f t="shared" si="227"/>
        <v>4.0839909808342725</v>
      </c>
    </row>
    <row r="7274" spans="1:8" ht="15" hidden="1" thickBot="1">
      <c r="A7274" s="409">
        <v>202204</v>
      </c>
      <c r="B7274" s="196" t="s">
        <v>1150</v>
      </c>
      <c r="C7274" s="197" t="s">
        <v>791</v>
      </c>
      <c r="D7274" s="198" t="s">
        <v>337</v>
      </c>
      <c r="E7274" s="420">
        <v>91322</v>
      </c>
      <c r="F7274" s="413">
        <v>115.31</v>
      </c>
      <c r="G7274" s="414">
        <f t="shared" si="226"/>
        <v>791.96947359292346</v>
      </c>
      <c r="H7274" s="415">
        <f t="shared" si="227"/>
        <v>3.9598473679646173</v>
      </c>
    </row>
    <row r="7275" spans="1:8" ht="15" hidden="1" thickBot="1">
      <c r="A7275" s="409">
        <v>202204</v>
      </c>
      <c r="B7275" s="196" t="s">
        <v>1151</v>
      </c>
      <c r="C7275" s="197" t="s">
        <v>791</v>
      </c>
      <c r="D7275" s="198" t="s">
        <v>339</v>
      </c>
      <c r="E7275" s="420">
        <v>471</v>
      </c>
      <c r="F7275" s="413">
        <v>115.31</v>
      </c>
      <c r="G7275" s="414">
        <f t="shared" si="226"/>
        <v>4.0846414014395975</v>
      </c>
      <c r="H7275" s="415">
        <f t="shared" si="227"/>
        <v>4.0846414014395975</v>
      </c>
    </row>
    <row r="7276" spans="1:8" ht="15" hidden="1" thickBot="1">
      <c r="A7276" s="409">
        <v>202204</v>
      </c>
      <c r="B7276" s="196" t="s">
        <v>1152</v>
      </c>
      <c r="C7276" s="197" t="s">
        <v>791</v>
      </c>
      <c r="D7276" s="198" t="s">
        <v>337</v>
      </c>
      <c r="E7276" s="420">
        <v>85679</v>
      </c>
      <c r="F7276" s="413">
        <v>115.31</v>
      </c>
      <c r="G7276" s="414">
        <f t="shared" si="226"/>
        <v>743.03182724828719</v>
      </c>
      <c r="H7276" s="415">
        <f t="shared" si="227"/>
        <v>3.7151591362414358</v>
      </c>
    </row>
    <row r="7277" spans="1:8" ht="15" hidden="1" thickBot="1">
      <c r="A7277" s="409">
        <v>202204</v>
      </c>
      <c r="B7277" s="196" t="s">
        <v>1153</v>
      </c>
      <c r="C7277" s="197" t="s">
        <v>791</v>
      </c>
      <c r="D7277" s="198" t="s">
        <v>339</v>
      </c>
      <c r="E7277" s="420">
        <v>428</v>
      </c>
      <c r="F7277" s="413">
        <v>115.31</v>
      </c>
      <c r="G7277" s="414">
        <f t="shared" si="226"/>
        <v>3.711733587720059</v>
      </c>
      <c r="H7277" s="415">
        <f t="shared" si="227"/>
        <v>3.711733587720059</v>
      </c>
    </row>
    <row r="7278" spans="1:8" ht="15" hidden="1" thickBot="1">
      <c r="A7278" s="409">
        <v>202204</v>
      </c>
      <c r="B7278" s="196" t="s">
        <v>1154</v>
      </c>
      <c r="C7278" s="197" t="s">
        <v>791</v>
      </c>
      <c r="D7278" s="198" t="s">
        <v>337</v>
      </c>
      <c r="E7278" s="420">
        <v>81912</v>
      </c>
      <c r="F7278" s="413">
        <v>115.31</v>
      </c>
      <c r="G7278" s="414">
        <f t="shared" si="226"/>
        <v>710.36336831150811</v>
      </c>
      <c r="H7278" s="415">
        <f t="shared" si="227"/>
        <v>3.5518168415575406</v>
      </c>
    </row>
    <row r="7279" spans="1:8" ht="15" hidden="1" thickBot="1">
      <c r="A7279" s="409">
        <v>202204</v>
      </c>
      <c r="B7279" s="196" t="s">
        <v>1155</v>
      </c>
      <c r="C7279" s="197" t="s">
        <v>791</v>
      </c>
      <c r="D7279" s="198" t="s">
        <v>339</v>
      </c>
      <c r="E7279" s="420">
        <v>410</v>
      </c>
      <c r="F7279" s="413">
        <v>115.31</v>
      </c>
      <c r="G7279" s="414">
        <f t="shared" si="226"/>
        <v>3.5556326424421125</v>
      </c>
      <c r="H7279" s="415">
        <f t="shared" si="227"/>
        <v>3.5556326424421125</v>
      </c>
    </row>
    <row r="7280" spans="1:8" ht="15" hidden="1" thickBot="1">
      <c r="A7280" s="409">
        <v>202204</v>
      </c>
      <c r="B7280" s="196" t="s">
        <v>1156</v>
      </c>
      <c r="C7280" s="197" t="s">
        <v>791</v>
      </c>
      <c r="D7280" s="198" t="s">
        <v>337</v>
      </c>
      <c r="E7280" s="420">
        <v>81434</v>
      </c>
      <c r="F7280" s="413">
        <v>115.31</v>
      </c>
      <c r="G7280" s="414">
        <f t="shared" si="226"/>
        <v>706.21802098690489</v>
      </c>
      <c r="H7280" s="415">
        <f t="shared" si="227"/>
        <v>3.5310901049345245</v>
      </c>
    </row>
    <row r="7281" spans="1:8" ht="15" hidden="1" thickBot="1">
      <c r="A7281" s="409">
        <v>202204</v>
      </c>
      <c r="B7281" s="196" t="s">
        <v>1157</v>
      </c>
      <c r="C7281" s="197" t="s">
        <v>791</v>
      </c>
      <c r="D7281" s="198" t="s">
        <v>339</v>
      </c>
      <c r="E7281" s="420">
        <v>407</v>
      </c>
      <c r="F7281" s="413">
        <v>115.31</v>
      </c>
      <c r="G7281" s="414">
        <f t="shared" si="226"/>
        <v>3.5296158182291215</v>
      </c>
      <c r="H7281" s="415">
        <f t="shared" si="227"/>
        <v>3.5296158182291215</v>
      </c>
    </row>
    <row r="7282" spans="1:8" ht="15" hidden="1" thickBot="1">
      <c r="A7282" s="409">
        <v>202204</v>
      </c>
      <c r="B7282" s="196" t="s">
        <v>1158</v>
      </c>
      <c r="C7282" s="197" t="s">
        <v>791</v>
      </c>
      <c r="D7282" s="198" t="s">
        <v>337</v>
      </c>
      <c r="E7282" s="420">
        <v>81494</v>
      </c>
      <c r="F7282" s="413">
        <v>115.31</v>
      </c>
      <c r="G7282" s="414">
        <f t="shared" si="226"/>
        <v>706.7383574711647</v>
      </c>
      <c r="H7282" s="415">
        <f t="shared" si="227"/>
        <v>3.5336917873558233</v>
      </c>
    </row>
    <row r="7283" spans="1:8" ht="15" hidden="1" thickBot="1">
      <c r="A7283" s="409">
        <v>202204</v>
      </c>
      <c r="B7283" s="196" t="s">
        <v>1159</v>
      </c>
      <c r="C7283" s="197" t="s">
        <v>791</v>
      </c>
      <c r="D7283" s="198" t="s">
        <v>337</v>
      </c>
      <c r="E7283" s="420">
        <v>74181</v>
      </c>
      <c r="F7283" s="413">
        <v>115.31</v>
      </c>
      <c r="G7283" s="414">
        <f t="shared" si="226"/>
        <v>643.3180123146301</v>
      </c>
      <c r="H7283" s="415">
        <f t="shared" si="227"/>
        <v>3.2165900615731506</v>
      </c>
    </row>
    <row r="7284" spans="1:8" ht="15" hidden="1" thickBot="1">
      <c r="A7284" s="409">
        <v>202204</v>
      </c>
      <c r="B7284" s="196" t="s">
        <v>1160</v>
      </c>
      <c r="C7284" s="197" t="s">
        <v>791</v>
      </c>
      <c r="D7284" s="198" t="s">
        <v>339</v>
      </c>
      <c r="E7284" s="420">
        <v>371</v>
      </c>
      <c r="F7284" s="413">
        <v>115.31</v>
      </c>
      <c r="G7284" s="414">
        <f t="shared" si="226"/>
        <v>3.2174139276732285</v>
      </c>
      <c r="H7284" s="415">
        <f t="shared" si="227"/>
        <v>3.2174139276732285</v>
      </c>
    </row>
    <row r="7285" spans="1:8" ht="15" hidden="1" thickBot="1">
      <c r="A7285" s="409">
        <v>202204</v>
      </c>
      <c r="B7285" s="196" t="s">
        <v>1161</v>
      </c>
      <c r="C7285" s="197" t="s">
        <v>791</v>
      </c>
      <c r="D7285" s="198" t="s">
        <v>337</v>
      </c>
      <c r="E7285" s="420">
        <v>89971</v>
      </c>
      <c r="F7285" s="413">
        <v>115.31</v>
      </c>
      <c r="G7285" s="414">
        <f t="shared" si="226"/>
        <v>780.25323042233981</v>
      </c>
      <c r="H7285" s="415">
        <f t="shared" si="227"/>
        <v>3.9012661521116989</v>
      </c>
    </row>
    <row r="7286" spans="1:8" ht="15" hidden="1" thickBot="1">
      <c r="A7286" s="409">
        <v>202204</v>
      </c>
      <c r="B7286" s="196" t="s">
        <v>1162</v>
      </c>
      <c r="C7286" s="197" t="s">
        <v>791</v>
      </c>
      <c r="D7286" s="198" t="s">
        <v>339</v>
      </c>
      <c r="E7286" s="420">
        <v>450</v>
      </c>
      <c r="F7286" s="413">
        <v>115.31</v>
      </c>
      <c r="G7286" s="414">
        <f t="shared" si="226"/>
        <v>3.90252363194866</v>
      </c>
      <c r="H7286" s="415">
        <f t="shared" si="227"/>
        <v>3.90252363194866</v>
      </c>
    </row>
    <row r="7287" spans="1:8" ht="15" hidden="1" thickBot="1">
      <c r="A7287" s="409">
        <v>202204</v>
      </c>
      <c r="B7287" s="196" t="s">
        <v>1163</v>
      </c>
      <c r="C7287" s="197" t="s">
        <v>791</v>
      </c>
      <c r="D7287" s="198" t="s">
        <v>337</v>
      </c>
      <c r="E7287" s="420">
        <v>96603</v>
      </c>
      <c r="F7287" s="413">
        <v>115.31</v>
      </c>
      <c r="G7287" s="414">
        <f t="shared" si="226"/>
        <v>837.76775648252533</v>
      </c>
      <c r="H7287" s="415">
        <f t="shared" si="227"/>
        <v>4.1888387824126267</v>
      </c>
    </row>
    <row r="7288" spans="1:8" ht="15" hidden="1" thickBot="1">
      <c r="A7288" s="409">
        <v>202204</v>
      </c>
      <c r="B7288" s="196" t="s">
        <v>1164</v>
      </c>
      <c r="C7288" s="197" t="s">
        <v>791</v>
      </c>
      <c r="D7288" s="198" t="s">
        <v>337</v>
      </c>
      <c r="E7288" s="420">
        <v>77179</v>
      </c>
      <c r="F7288" s="413">
        <v>115.31</v>
      </c>
      <c r="G7288" s="414">
        <f t="shared" si="226"/>
        <v>669.31749197814588</v>
      </c>
      <c r="H7288" s="415">
        <f t="shared" si="227"/>
        <v>3.3465874598907295</v>
      </c>
    </row>
    <row r="7289" spans="1:8" ht="15" hidden="1" thickBot="1">
      <c r="A7289" s="409">
        <v>202204</v>
      </c>
      <c r="B7289" s="196" t="s">
        <v>1165</v>
      </c>
      <c r="C7289" s="197" t="s">
        <v>791</v>
      </c>
      <c r="D7289" s="198" t="s">
        <v>339</v>
      </c>
      <c r="E7289" s="420">
        <v>386</v>
      </c>
      <c r="F7289" s="413">
        <v>115.31</v>
      </c>
      <c r="G7289" s="414">
        <f t="shared" si="226"/>
        <v>3.347498048738184</v>
      </c>
      <c r="H7289" s="415">
        <f t="shared" si="227"/>
        <v>3.347498048738184</v>
      </c>
    </row>
    <row r="7290" spans="1:8" ht="15" hidden="1" thickBot="1">
      <c r="A7290" s="409">
        <v>202204</v>
      </c>
      <c r="B7290" s="196" t="s">
        <v>1166</v>
      </c>
      <c r="C7290" s="197" t="s">
        <v>791</v>
      </c>
      <c r="D7290" s="198" t="s">
        <v>337</v>
      </c>
      <c r="E7290" s="420">
        <v>71843</v>
      </c>
      <c r="F7290" s="413">
        <v>115.31</v>
      </c>
      <c r="G7290" s="414">
        <f t="shared" si="226"/>
        <v>623.04223397797239</v>
      </c>
      <c r="H7290" s="415">
        <f t="shared" si="227"/>
        <v>3.1152111698898621</v>
      </c>
    </row>
    <row r="7291" spans="1:8" ht="15" hidden="1" thickBot="1">
      <c r="A7291" s="409">
        <v>202204</v>
      </c>
      <c r="B7291" s="196" t="s">
        <v>1167</v>
      </c>
      <c r="C7291" s="197" t="s">
        <v>791</v>
      </c>
      <c r="D7291" s="198" t="s">
        <v>337</v>
      </c>
      <c r="E7291" s="420">
        <v>68092</v>
      </c>
      <c r="F7291" s="413">
        <v>115.31</v>
      </c>
      <c r="G7291" s="414">
        <f t="shared" si="226"/>
        <v>590.51253143699591</v>
      </c>
      <c r="H7291" s="415">
        <f t="shared" si="227"/>
        <v>2.9525626571849797</v>
      </c>
    </row>
    <row r="7292" spans="1:8" ht="15" hidden="1" thickBot="1">
      <c r="A7292" s="409">
        <v>202204</v>
      </c>
      <c r="B7292" s="196" t="s">
        <v>1168</v>
      </c>
      <c r="C7292" s="197" t="s">
        <v>791</v>
      </c>
      <c r="D7292" s="198" t="s">
        <v>337</v>
      </c>
      <c r="E7292" s="420">
        <v>90120</v>
      </c>
      <c r="F7292" s="413">
        <v>115.31</v>
      </c>
      <c r="G7292" s="414">
        <f t="shared" si="226"/>
        <v>781.54539935825164</v>
      </c>
      <c r="H7292" s="415">
        <f t="shared" si="227"/>
        <v>3.9077269967912582</v>
      </c>
    </row>
    <row r="7293" spans="1:8" ht="15" hidden="1" thickBot="1">
      <c r="A7293" s="409">
        <v>202204</v>
      </c>
      <c r="B7293" s="196" t="s">
        <v>1169</v>
      </c>
      <c r="C7293" s="197" t="s">
        <v>791</v>
      </c>
      <c r="D7293" s="198" t="s">
        <v>339</v>
      </c>
      <c r="E7293" s="420">
        <v>451</v>
      </c>
      <c r="F7293" s="413">
        <v>115.31</v>
      </c>
      <c r="G7293" s="414">
        <f t="shared" si="226"/>
        <v>3.9111959066863236</v>
      </c>
      <c r="H7293" s="415">
        <f t="shared" si="227"/>
        <v>3.9111959066863236</v>
      </c>
    </row>
    <row r="7294" spans="1:8" ht="15" hidden="1" thickBot="1">
      <c r="A7294" s="409">
        <v>202204</v>
      </c>
      <c r="B7294" s="196" t="s">
        <v>1170</v>
      </c>
      <c r="C7294" s="197" t="s">
        <v>791</v>
      </c>
      <c r="D7294" s="198" t="s">
        <v>337</v>
      </c>
      <c r="E7294" s="420">
        <v>76467</v>
      </c>
      <c r="F7294" s="413">
        <v>115.31</v>
      </c>
      <c r="G7294" s="414">
        <f t="shared" si="226"/>
        <v>663.14283236492929</v>
      </c>
      <c r="H7294" s="415">
        <f t="shared" si="227"/>
        <v>3.3157141618246464</v>
      </c>
    </row>
    <row r="7295" spans="1:8" ht="15" hidden="1" thickBot="1">
      <c r="A7295" s="409">
        <v>202204</v>
      </c>
      <c r="B7295" s="196" t="s">
        <v>1171</v>
      </c>
      <c r="C7295" s="197" t="s">
        <v>791</v>
      </c>
      <c r="D7295" s="198" t="s">
        <v>337</v>
      </c>
      <c r="E7295" s="420">
        <v>79530</v>
      </c>
      <c r="F7295" s="413">
        <v>115.31</v>
      </c>
      <c r="G7295" s="414">
        <f t="shared" si="226"/>
        <v>689.70600988639319</v>
      </c>
      <c r="H7295" s="415">
        <f t="shared" si="227"/>
        <v>3.4485300494319659</v>
      </c>
    </row>
    <row r="7296" spans="1:8" ht="15" hidden="1" thickBot="1">
      <c r="A7296" s="409">
        <v>202204</v>
      </c>
      <c r="B7296" s="196" t="s">
        <v>1172</v>
      </c>
      <c r="C7296" s="197" t="s">
        <v>791</v>
      </c>
      <c r="D7296" s="198" t="s">
        <v>339</v>
      </c>
      <c r="E7296" s="420">
        <v>398</v>
      </c>
      <c r="F7296" s="413">
        <v>115.31</v>
      </c>
      <c r="G7296" s="414">
        <f t="shared" si="226"/>
        <v>3.451565345590148</v>
      </c>
      <c r="H7296" s="415">
        <f t="shared" si="227"/>
        <v>3.451565345590148</v>
      </c>
    </row>
    <row r="7297" spans="1:8" ht="15" hidden="1" thickBot="1">
      <c r="A7297" s="409">
        <v>202204</v>
      </c>
      <c r="B7297" s="196" t="s">
        <v>1173</v>
      </c>
      <c r="C7297" s="197" t="s">
        <v>791</v>
      </c>
      <c r="D7297" s="198" t="s">
        <v>339</v>
      </c>
      <c r="E7297" s="420">
        <v>382</v>
      </c>
      <c r="F7297" s="413">
        <v>115.31</v>
      </c>
      <c r="G7297" s="414">
        <f t="shared" si="226"/>
        <v>3.312808949787529</v>
      </c>
      <c r="H7297" s="415">
        <f t="shared" si="227"/>
        <v>3.312808949787529</v>
      </c>
    </row>
    <row r="7298" spans="1:8" ht="15" hidden="1" thickBot="1">
      <c r="A7298" s="409">
        <v>202204</v>
      </c>
      <c r="B7298" s="196" t="s">
        <v>1174</v>
      </c>
      <c r="C7298" s="197" t="s">
        <v>791</v>
      </c>
      <c r="D7298" s="198" t="s">
        <v>337</v>
      </c>
      <c r="E7298" s="420">
        <v>88684</v>
      </c>
      <c r="F7298" s="413">
        <v>115.31</v>
      </c>
      <c r="G7298" s="414">
        <f t="shared" ref="G7298:G7361" si="228">+E7298/F7298</f>
        <v>769.09201283496657</v>
      </c>
      <c r="H7298" s="415">
        <f t="shared" ref="H7298:H7361" si="229">IF(D7298="TB",G7298/200,IF(D7298="LT",G7298,"VER"))</f>
        <v>3.8454600641748327</v>
      </c>
    </row>
    <row r="7299" spans="1:8" ht="15" hidden="1" thickBot="1">
      <c r="A7299" s="409">
        <v>202204</v>
      </c>
      <c r="B7299" s="196" t="s">
        <v>1175</v>
      </c>
      <c r="C7299" s="197" t="s">
        <v>791</v>
      </c>
      <c r="D7299" s="198" t="s">
        <v>337</v>
      </c>
      <c r="E7299" s="420">
        <v>77619</v>
      </c>
      <c r="F7299" s="413">
        <v>115.31</v>
      </c>
      <c r="G7299" s="414">
        <f t="shared" si="228"/>
        <v>673.13329286271789</v>
      </c>
      <c r="H7299" s="415">
        <f t="shared" si="229"/>
        <v>3.3656664643135894</v>
      </c>
    </row>
    <row r="7300" spans="1:8" ht="15" hidden="1" thickBot="1">
      <c r="A7300" s="409">
        <v>202204</v>
      </c>
      <c r="B7300" s="196" t="s">
        <v>1176</v>
      </c>
      <c r="C7300" s="197" t="s">
        <v>791</v>
      </c>
      <c r="D7300" s="198" t="s">
        <v>337</v>
      </c>
      <c r="E7300" s="420">
        <v>90686</v>
      </c>
      <c r="F7300" s="413">
        <v>115.31</v>
      </c>
      <c r="G7300" s="414">
        <f t="shared" si="228"/>
        <v>786.45390685976929</v>
      </c>
      <c r="H7300" s="415">
        <f t="shared" si="229"/>
        <v>3.9322695342988463</v>
      </c>
    </row>
    <row r="7301" spans="1:8" ht="15" hidden="1" thickBot="1">
      <c r="A7301" s="409">
        <v>202204</v>
      </c>
      <c r="B7301" s="196" t="s">
        <v>1177</v>
      </c>
      <c r="C7301" s="197" t="s">
        <v>791</v>
      </c>
      <c r="D7301" s="198" t="s">
        <v>337</v>
      </c>
      <c r="E7301" s="420">
        <v>69244</v>
      </c>
      <c r="F7301" s="413">
        <v>115.31</v>
      </c>
      <c r="G7301" s="414">
        <f t="shared" si="228"/>
        <v>600.50299193478452</v>
      </c>
      <c r="H7301" s="415">
        <f t="shared" si="229"/>
        <v>3.0025149596739227</v>
      </c>
    </row>
    <row r="7302" spans="1:8" ht="15" hidden="1" thickBot="1">
      <c r="A7302" s="409">
        <v>202204</v>
      </c>
      <c r="B7302" s="196" t="s">
        <v>1178</v>
      </c>
      <c r="C7302" s="197" t="s">
        <v>791</v>
      </c>
      <c r="D7302" s="198" t="s">
        <v>339</v>
      </c>
      <c r="E7302" s="420">
        <v>346</v>
      </c>
      <c r="F7302" s="413">
        <v>115.31</v>
      </c>
      <c r="G7302" s="414">
        <f t="shared" si="228"/>
        <v>3.0006070592316365</v>
      </c>
      <c r="H7302" s="415">
        <f t="shared" si="229"/>
        <v>3.0006070592316365</v>
      </c>
    </row>
    <row r="7303" spans="1:8" ht="15" hidden="1" thickBot="1">
      <c r="A7303" s="409">
        <v>202204</v>
      </c>
      <c r="B7303" s="196" t="s">
        <v>1179</v>
      </c>
      <c r="C7303" s="197" t="s">
        <v>791</v>
      </c>
      <c r="D7303" s="198" t="s">
        <v>339</v>
      </c>
      <c r="E7303" s="420">
        <v>453</v>
      </c>
      <c r="F7303" s="413">
        <v>115.31</v>
      </c>
      <c r="G7303" s="414">
        <f t="shared" si="228"/>
        <v>3.928540456161651</v>
      </c>
      <c r="H7303" s="415">
        <f t="shared" si="229"/>
        <v>3.928540456161651</v>
      </c>
    </row>
    <row r="7304" spans="1:8" ht="15" hidden="1" thickBot="1">
      <c r="A7304" s="409">
        <v>202204</v>
      </c>
      <c r="B7304" s="196" t="s">
        <v>1180</v>
      </c>
      <c r="C7304" s="197" t="s">
        <v>791</v>
      </c>
      <c r="D7304" s="198" t="s">
        <v>337</v>
      </c>
      <c r="E7304" s="420">
        <v>102733</v>
      </c>
      <c r="F7304" s="413">
        <v>115.31</v>
      </c>
      <c r="G7304" s="414">
        <f t="shared" si="228"/>
        <v>890.92880062440372</v>
      </c>
      <c r="H7304" s="415">
        <f t="shared" si="229"/>
        <v>4.4546440031220182</v>
      </c>
    </row>
    <row r="7305" spans="1:8" ht="15" hidden="1" thickBot="1">
      <c r="A7305" s="409">
        <v>202204</v>
      </c>
      <c r="B7305" s="196" t="s">
        <v>1181</v>
      </c>
      <c r="C7305" s="197" t="s">
        <v>791</v>
      </c>
      <c r="D7305" s="198" t="s">
        <v>339</v>
      </c>
      <c r="E7305" s="420">
        <v>514</v>
      </c>
      <c r="F7305" s="413">
        <v>115.31</v>
      </c>
      <c r="G7305" s="414">
        <f t="shared" si="228"/>
        <v>4.457549215159136</v>
      </c>
      <c r="H7305" s="415">
        <f t="shared" si="229"/>
        <v>4.457549215159136</v>
      </c>
    </row>
    <row r="7306" spans="1:8" ht="15" hidden="1" thickBot="1">
      <c r="A7306" s="409">
        <v>202204</v>
      </c>
      <c r="B7306" s="196" t="s">
        <v>1182</v>
      </c>
      <c r="C7306" s="197" t="s">
        <v>791</v>
      </c>
      <c r="D7306" s="198" t="s">
        <v>337</v>
      </c>
      <c r="E7306" s="420">
        <v>82366</v>
      </c>
      <c r="F7306" s="413">
        <v>115.31</v>
      </c>
      <c r="G7306" s="414">
        <f t="shared" si="228"/>
        <v>714.30058104240743</v>
      </c>
      <c r="H7306" s="415">
        <f t="shared" si="229"/>
        <v>3.5715029052120371</v>
      </c>
    </row>
    <row r="7307" spans="1:8" ht="15" hidden="1" thickBot="1">
      <c r="A7307" s="409">
        <v>202204</v>
      </c>
      <c r="B7307" s="196" t="s">
        <v>1183</v>
      </c>
      <c r="C7307" s="197" t="s">
        <v>791</v>
      </c>
      <c r="D7307" s="198" t="s">
        <v>339</v>
      </c>
      <c r="E7307" s="420">
        <v>412</v>
      </c>
      <c r="F7307" s="413">
        <v>115.31</v>
      </c>
      <c r="G7307" s="414">
        <f t="shared" si="228"/>
        <v>3.57297719191744</v>
      </c>
      <c r="H7307" s="415">
        <f t="shared" si="229"/>
        <v>3.57297719191744</v>
      </c>
    </row>
    <row r="7308" spans="1:8" ht="15" hidden="1" thickBot="1">
      <c r="A7308" s="409">
        <v>202204</v>
      </c>
      <c r="B7308" s="196" t="s">
        <v>1184</v>
      </c>
      <c r="C7308" s="197" t="s">
        <v>791</v>
      </c>
      <c r="D7308" s="198" t="s">
        <v>337</v>
      </c>
      <c r="E7308" s="420">
        <v>95554</v>
      </c>
      <c r="F7308" s="413">
        <v>115.31</v>
      </c>
      <c r="G7308" s="414">
        <f t="shared" si="228"/>
        <v>828.67054028271616</v>
      </c>
      <c r="H7308" s="415">
        <f t="shared" si="229"/>
        <v>4.1433527014135807</v>
      </c>
    </row>
    <row r="7309" spans="1:8" ht="15" hidden="1" thickBot="1">
      <c r="A7309" s="409">
        <v>202204</v>
      </c>
      <c r="B7309" s="196" t="s">
        <v>1185</v>
      </c>
      <c r="C7309" s="197" t="s">
        <v>791</v>
      </c>
      <c r="D7309" s="198" t="s">
        <v>339</v>
      </c>
      <c r="E7309" s="420">
        <v>478</v>
      </c>
      <c r="F7309" s="413">
        <v>115.31</v>
      </c>
      <c r="G7309" s="414">
        <f t="shared" si="228"/>
        <v>4.1453473246032431</v>
      </c>
      <c r="H7309" s="415">
        <f t="shared" si="229"/>
        <v>4.1453473246032431</v>
      </c>
    </row>
    <row r="7310" spans="1:8" ht="15" hidden="1" thickBot="1">
      <c r="A7310" s="409">
        <v>202204</v>
      </c>
      <c r="B7310" s="196" t="s">
        <v>2602</v>
      </c>
      <c r="C7310" s="197" t="s">
        <v>791</v>
      </c>
      <c r="D7310" s="198" t="s">
        <v>337</v>
      </c>
      <c r="E7310" s="420">
        <v>0.01</v>
      </c>
      <c r="F7310" s="413">
        <v>115.31</v>
      </c>
      <c r="G7310" s="414">
        <f t="shared" si="228"/>
        <v>8.6722747376636897E-5</v>
      </c>
      <c r="H7310" s="415">
        <f t="shared" si="229"/>
        <v>4.336137368831845E-7</v>
      </c>
    </row>
    <row r="7311" spans="1:8" ht="15" hidden="1" thickBot="1">
      <c r="A7311" s="409">
        <v>202204</v>
      </c>
      <c r="B7311" s="196" t="s">
        <v>2603</v>
      </c>
      <c r="C7311" s="197" t="s">
        <v>791</v>
      </c>
      <c r="D7311" s="198" t="s">
        <v>339</v>
      </c>
      <c r="E7311" s="420">
        <v>0.01</v>
      </c>
      <c r="F7311" s="413">
        <v>115.31</v>
      </c>
      <c r="G7311" s="414">
        <f t="shared" si="228"/>
        <v>8.6722747376636897E-5</v>
      </c>
      <c r="H7311" s="415">
        <f t="shared" si="229"/>
        <v>8.6722747376636897E-5</v>
      </c>
    </row>
    <row r="7312" spans="1:8" ht="15" hidden="1" thickBot="1">
      <c r="A7312" s="409">
        <v>202204</v>
      </c>
      <c r="B7312" s="196" t="s">
        <v>1186</v>
      </c>
      <c r="C7312" s="197" t="s">
        <v>791</v>
      </c>
      <c r="D7312" s="198" t="s">
        <v>337</v>
      </c>
      <c r="E7312" s="420">
        <v>113809</v>
      </c>
      <c r="F7312" s="413">
        <v>115.31</v>
      </c>
      <c r="G7312" s="414">
        <f t="shared" si="228"/>
        <v>986.98291561876681</v>
      </c>
      <c r="H7312" s="415">
        <f t="shared" si="229"/>
        <v>4.9349145780938342</v>
      </c>
    </row>
    <row r="7313" spans="1:8" ht="15" hidden="1" thickBot="1">
      <c r="A7313" s="409">
        <v>202204</v>
      </c>
      <c r="B7313" s="196" t="s">
        <v>1187</v>
      </c>
      <c r="C7313" s="197" t="s">
        <v>791</v>
      </c>
      <c r="D7313" s="198" t="s">
        <v>337</v>
      </c>
      <c r="E7313" s="420">
        <v>61090</v>
      </c>
      <c r="F7313" s="413">
        <v>115.31</v>
      </c>
      <c r="G7313" s="414">
        <f t="shared" si="228"/>
        <v>529.7892637238748</v>
      </c>
      <c r="H7313" s="415">
        <f t="shared" si="229"/>
        <v>2.648946318619374</v>
      </c>
    </row>
    <row r="7314" spans="1:8" ht="15" hidden="1" thickBot="1">
      <c r="A7314" s="409">
        <v>202204</v>
      </c>
      <c r="B7314" s="196" t="s">
        <v>1188</v>
      </c>
      <c r="C7314" s="197" t="s">
        <v>791</v>
      </c>
      <c r="D7314" s="198" t="s">
        <v>339</v>
      </c>
      <c r="E7314" s="420">
        <v>305</v>
      </c>
      <c r="F7314" s="413">
        <v>115.31</v>
      </c>
      <c r="G7314" s="414">
        <f t="shared" si="228"/>
        <v>2.645043794987425</v>
      </c>
      <c r="H7314" s="415">
        <f t="shared" si="229"/>
        <v>2.645043794987425</v>
      </c>
    </row>
    <row r="7315" spans="1:8" ht="15" hidden="1" thickBot="1">
      <c r="A7315" s="409">
        <v>202204</v>
      </c>
      <c r="B7315" s="196" t="s">
        <v>1189</v>
      </c>
      <c r="C7315" s="197" t="s">
        <v>791</v>
      </c>
      <c r="D7315" s="198" t="s">
        <v>337</v>
      </c>
      <c r="E7315" s="420">
        <v>67411</v>
      </c>
      <c r="F7315" s="413">
        <v>115.31</v>
      </c>
      <c r="G7315" s="414">
        <f t="shared" si="228"/>
        <v>584.60671234064694</v>
      </c>
      <c r="H7315" s="415">
        <f t="shared" si="229"/>
        <v>2.9230335617032348</v>
      </c>
    </row>
    <row r="7316" spans="1:8" ht="15" hidden="1" thickBot="1">
      <c r="A7316" s="409">
        <v>202204</v>
      </c>
      <c r="B7316" s="196" t="s">
        <v>1190</v>
      </c>
      <c r="C7316" s="197" t="s">
        <v>791</v>
      </c>
      <c r="D7316" s="198" t="s">
        <v>339</v>
      </c>
      <c r="E7316" s="420">
        <v>337</v>
      </c>
      <c r="F7316" s="413">
        <v>115.31</v>
      </c>
      <c r="G7316" s="414">
        <f t="shared" si="228"/>
        <v>2.922556586592663</v>
      </c>
      <c r="H7316" s="415">
        <f t="shared" si="229"/>
        <v>2.922556586592663</v>
      </c>
    </row>
    <row r="7317" spans="1:8" ht="15" hidden="1" thickBot="1">
      <c r="A7317" s="409">
        <v>202204</v>
      </c>
      <c r="B7317" s="196" t="s">
        <v>1191</v>
      </c>
      <c r="C7317" s="197" t="s">
        <v>791</v>
      </c>
      <c r="D7317" s="198" t="s">
        <v>339</v>
      </c>
      <c r="E7317" s="420">
        <v>0.01</v>
      </c>
      <c r="F7317" s="413">
        <v>115.31</v>
      </c>
      <c r="G7317" s="414">
        <f t="shared" si="228"/>
        <v>8.6722747376636897E-5</v>
      </c>
      <c r="H7317" s="415">
        <f t="shared" si="229"/>
        <v>8.6722747376636897E-5</v>
      </c>
    </row>
    <row r="7318" spans="1:8" ht="15" hidden="1" thickBot="1">
      <c r="A7318" s="409">
        <v>202204</v>
      </c>
      <c r="B7318" s="196" t="s">
        <v>1192</v>
      </c>
      <c r="C7318" s="197" t="s">
        <v>791</v>
      </c>
      <c r="D7318" s="198" t="s">
        <v>337</v>
      </c>
      <c r="E7318" s="420">
        <v>73372</v>
      </c>
      <c r="F7318" s="413">
        <v>115.31</v>
      </c>
      <c r="G7318" s="414">
        <f t="shared" si="228"/>
        <v>636.30214205186019</v>
      </c>
      <c r="H7318" s="415">
        <f t="shared" si="229"/>
        <v>3.181510710259301</v>
      </c>
    </row>
    <row r="7319" spans="1:8" ht="15" hidden="1" thickBot="1">
      <c r="A7319" s="409">
        <v>202204</v>
      </c>
      <c r="B7319" s="196" t="s">
        <v>1193</v>
      </c>
      <c r="C7319" s="197" t="s">
        <v>791</v>
      </c>
      <c r="D7319" s="198" t="s">
        <v>339</v>
      </c>
      <c r="E7319" s="420">
        <v>367</v>
      </c>
      <c r="F7319" s="413">
        <v>115.31</v>
      </c>
      <c r="G7319" s="414">
        <f t="shared" si="228"/>
        <v>3.182724828722574</v>
      </c>
      <c r="H7319" s="415">
        <f t="shared" si="229"/>
        <v>3.182724828722574</v>
      </c>
    </row>
    <row r="7320" spans="1:8" ht="15" hidden="1" thickBot="1">
      <c r="A7320" s="409">
        <v>202204</v>
      </c>
      <c r="B7320" s="196" t="s">
        <v>1194</v>
      </c>
      <c r="C7320" s="197" t="s">
        <v>791</v>
      </c>
      <c r="D7320" s="198" t="s">
        <v>337</v>
      </c>
      <c r="E7320" s="420">
        <v>87314</v>
      </c>
      <c r="F7320" s="413">
        <v>115.31</v>
      </c>
      <c r="G7320" s="414">
        <f t="shared" si="228"/>
        <v>757.21099644436731</v>
      </c>
      <c r="H7320" s="415">
        <f t="shared" si="229"/>
        <v>3.7860549822218363</v>
      </c>
    </row>
    <row r="7321" spans="1:8" ht="15" hidden="1" thickBot="1">
      <c r="A7321" s="409">
        <v>202204</v>
      </c>
      <c r="B7321" s="196" t="s">
        <v>1195</v>
      </c>
      <c r="C7321" s="197" t="s">
        <v>791</v>
      </c>
      <c r="D7321" s="198" t="s">
        <v>339</v>
      </c>
      <c r="E7321" s="420">
        <v>437</v>
      </c>
      <c r="F7321" s="413">
        <v>115.31</v>
      </c>
      <c r="G7321" s="414">
        <f t="shared" si="228"/>
        <v>3.789784060359032</v>
      </c>
      <c r="H7321" s="415">
        <f t="shared" si="229"/>
        <v>3.789784060359032</v>
      </c>
    </row>
    <row r="7322" spans="1:8" ht="15" hidden="1" thickBot="1">
      <c r="A7322" s="409">
        <v>202204</v>
      </c>
      <c r="B7322" s="196" t="s">
        <v>1196</v>
      </c>
      <c r="C7322" s="197" t="s">
        <v>791</v>
      </c>
      <c r="D7322" s="198" t="s">
        <v>337</v>
      </c>
      <c r="E7322" s="420">
        <v>54343</v>
      </c>
      <c r="F7322" s="413">
        <v>115.31</v>
      </c>
      <c r="G7322" s="414">
        <f t="shared" si="228"/>
        <v>471.27742606885784</v>
      </c>
      <c r="H7322" s="415">
        <f t="shared" si="229"/>
        <v>2.3563871303442894</v>
      </c>
    </row>
    <row r="7323" spans="1:8" ht="15" hidden="1" thickBot="1">
      <c r="A7323" s="409">
        <v>202204</v>
      </c>
      <c r="B7323" s="196" t="s">
        <v>1197</v>
      </c>
      <c r="C7323" s="197" t="s">
        <v>791</v>
      </c>
      <c r="D7323" s="198" t="s">
        <v>339</v>
      </c>
      <c r="E7323" s="420">
        <v>272</v>
      </c>
      <c r="F7323" s="413">
        <v>115.31</v>
      </c>
      <c r="G7323" s="414">
        <f t="shared" si="228"/>
        <v>2.3588587286445235</v>
      </c>
      <c r="H7323" s="415">
        <f t="shared" si="229"/>
        <v>2.3588587286445235</v>
      </c>
    </row>
    <row r="7324" spans="1:8" ht="15" hidden="1" thickBot="1">
      <c r="A7324" s="409">
        <v>202204</v>
      </c>
      <c r="B7324" s="196" t="s">
        <v>1198</v>
      </c>
      <c r="C7324" s="197" t="s">
        <v>791</v>
      </c>
      <c r="D7324" s="198" t="s">
        <v>337</v>
      </c>
      <c r="E7324" s="420">
        <v>74009</v>
      </c>
      <c r="F7324" s="413">
        <v>115.31</v>
      </c>
      <c r="G7324" s="414">
        <f t="shared" si="228"/>
        <v>641.82638105975195</v>
      </c>
      <c r="H7324" s="415">
        <f t="shared" si="229"/>
        <v>3.2091319052987597</v>
      </c>
    </row>
    <row r="7325" spans="1:8" ht="15" hidden="1" thickBot="1">
      <c r="A7325" s="409">
        <v>202204</v>
      </c>
      <c r="B7325" s="196" t="s">
        <v>1199</v>
      </c>
      <c r="C7325" s="197" t="s">
        <v>791</v>
      </c>
      <c r="D7325" s="198" t="s">
        <v>339</v>
      </c>
      <c r="E7325" s="420">
        <v>370</v>
      </c>
      <c r="F7325" s="413">
        <v>115.31</v>
      </c>
      <c r="G7325" s="414">
        <f t="shared" si="228"/>
        <v>3.208741652935565</v>
      </c>
      <c r="H7325" s="415">
        <f t="shared" si="229"/>
        <v>3.208741652935565</v>
      </c>
    </row>
    <row r="7326" spans="1:8" ht="15" hidden="1" thickBot="1">
      <c r="A7326" s="409">
        <v>202204</v>
      </c>
      <c r="B7326" s="196" t="s">
        <v>1200</v>
      </c>
      <c r="C7326" s="197" t="s">
        <v>791</v>
      </c>
      <c r="D7326" s="198" t="s">
        <v>337</v>
      </c>
      <c r="E7326" s="420">
        <v>97038</v>
      </c>
      <c r="F7326" s="413">
        <v>115.31</v>
      </c>
      <c r="G7326" s="414">
        <f t="shared" si="228"/>
        <v>841.54019599340904</v>
      </c>
      <c r="H7326" s="415">
        <f t="shared" si="229"/>
        <v>4.2077009799670453</v>
      </c>
    </row>
    <row r="7327" spans="1:8" ht="15" hidden="1" thickBot="1">
      <c r="A7327" s="409">
        <v>202204</v>
      </c>
      <c r="B7327" s="196" t="s">
        <v>1201</v>
      </c>
      <c r="C7327" s="197" t="s">
        <v>791</v>
      </c>
      <c r="D7327" s="198" t="s">
        <v>339</v>
      </c>
      <c r="E7327" s="420">
        <v>485</v>
      </c>
      <c r="F7327" s="413">
        <v>115.31</v>
      </c>
      <c r="G7327" s="414">
        <f t="shared" si="228"/>
        <v>4.2060532477668895</v>
      </c>
      <c r="H7327" s="415">
        <f t="shared" si="229"/>
        <v>4.2060532477668895</v>
      </c>
    </row>
    <row r="7328" spans="1:8" ht="15" hidden="1" thickBot="1">
      <c r="A7328" s="409">
        <v>202204</v>
      </c>
      <c r="B7328" s="196" t="s">
        <v>1202</v>
      </c>
      <c r="C7328" s="197" t="s">
        <v>791</v>
      </c>
      <c r="D7328" s="198" t="s">
        <v>337</v>
      </c>
      <c r="E7328" s="420">
        <v>81248</v>
      </c>
      <c r="F7328" s="413">
        <v>115.31</v>
      </c>
      <c r="G7328" s="414">
        <f t="shared" si="228"/>
        <v>704.60497788569944</v>
      </c>
      <c r="H7328" s="415">
        <f t="shared" si="229"/>
        <v>3.523024889428497</v>
      </c>
    </row>
    <row r="7329" spans="1:8" ht="15" hidden="1" thickBot="1">
      <c r="A7329" s="409">
        <v>202204</v>
      </c>
      <c r="B7329" s="196" t="s">
        <v>1203</v>
      </c>
      <c r="C7329" s="197" t="s">
        <v>791</v>
      </c>
      <c r="D7329" s="198" t="s">
        <v>339</v>
      </c>
      <c r="E7329" s="420">
        <v>406</v>
      </c>
      <c r="F7329" s="413">
        <v>115.31</v>
      </c>
      <c r="G7329" s="414">
        <f t="shared" si="228"/>
        <v>3.5209435434914576</v>
      </c>
      <c r="H7329" s="415">
        <f t="shared" si="229"/>
        <v>3.5209435434914576</v>
      </c>
    </row>
    <row r="7330" spans="1:8" ht="15" hidden="1" thickBot="1">
      <c r="A7330" s="409">
        <v>202204</v>
      </c>
      <c r="B7330" s="196" t="s">
        <v>1204</v>
      </c>
      <c r="C7330" s="197" t="s">
        <v>791</v>
      </c>
      <c r="D7330" s="198" t="s">
        <v>337</v>
      </c>
      <c r="E7330" s="420">
        <v>52174</v>
      </c>
      <c r="F7330" s="413">
        <v>115.31</v>
      </c>
      <c r="G7330" s="414">
        <f t="shared" si="228"/>
        <v>452.46726216286532</v>
      </c>
      <c r="H7330" s="415">
        <f t="shared" si="229"/>
        <v>2.2623363108143266</v>
      </c>
    </row>
    <row r="7331" spans="1:8" ht="15" hidden="1" thickBot="1">
      <c r="A7331" s="409">
        <v>202204</v>
      </c>
      <c r="B7331" s="196" t="s">
        <v>1205</v>
      </c>
      <c r="C7331" s="197" t="s">
        <v>791</v>
      </c>
      <c r="D7331" s="198" t="s">
        <v>339</v>
      </c>
      <c r="E7331" s="420">
        <v>261</v>
      </c>
      <c r="F7331" s="413">
        <v>115.31</v>
      </c>
      <c r="G7331" s="414">
        <f t="shared" si="228"/>
        <v>2.263463706530223</v>
      </c>
      <c r="H7331" s="415">
        <f t="shared" si="229"/>
        <v>2.263463706530223</v>
      </c>
    </row>
    <row r="7332" spans="1:8" ht="15" hidden="1" thickBot="1">
      <c r="A7332" s="409">
        <v>202204</v>
      </c>
      <c r="B7332" s="196" t="s">
        <v>1206</v>
      </c>
      <c r="C7332" s="197" t="s">
        <v>791</v>
      </c>
      <c r="D7332" s="198" t="s">
        <v>337</v>
      </c>
      <c r="E7332" s="420">
        <v>80635</v>
      </c>
      <c r="F7332" s="413">
        <v>115.31</v>
      </c>
      <c r="G7332" s="414">
        <f t="shared" si="228"/>
        <v>699.28887347151158</v>
      </c>
      <c r="H7332" s="415">
        <f t="shared" si="229"/>
        <v>3.496444367357558</v>
      </c>
    </row>
    <row r="7333" spans="1:8" ht="15" hidden="1" thickBot="1">
      <c r="A7333" s="409">
        <v>202204</v>
      </c>
      <c r="B7333" s="196" t="s">
        <v>1207</v>
      </c>
      <c r="C7333" s="197" t="s">
        <v>791</v>
      </c>
      <c r="D7333" s="198" t="s">
        <v>339</v>
      </c>
      <c r="E7333" s="420">
        <v>403</v>
      </c>
      <c r="F7333" s="413">
        <v>115.31</v>
      </c>
      <c r="G7333" s="414">
        <f t="shared" si="228"/>
        <v>3.4949267192784665</v>
      </c>
      <c r="H7333" s="415">
        <f t="shared" si="229"/>
        <v>3.4949267192784665</v>
      </c>
    </row>
    <row r="7334" spans="1:8" ht="15" hidden="1" thickBot="1">
      <c r="A7334" s="409">
        <v>202204</v>
      </c>
      <c r="B7334" s="196" t="s">
        <v>1208</v>
      </c>
      <c r="C7334" s="197" t="s">
        <v>791</v>
      </c>
      <c r="D7334" s="198" t="s">
        <v>337</v>
      </c>
      <c r="E7334" s="420">
        <v>73315</v>
      </c>
      <c r="F7334" s="413">
        <v>115.31</v>
      </c>
      <c r="G7334" s="414">
        <f t="shared" si="228"/>
        <v>635.80782239181337</v>
      </c>
      <c r="H7334" s="415">
        <f t="shared" si="229"/>
        <v>3.1790391119590669</v>
      </c>
    </row>
    <row r="7335" spans="1:8" ht="15" hidden="1" thickBot="1">
      <c r="A7335" s="409">
        <v>202204</v>
      </c>
      <c r="B7335" s="196" t="s">
        <v>1209</v>
      </c>
      <c r="C7335" s="197" t="s">
        <v>791</v>
      </c>
      <c r="D7335" s="198" t="s">
        <v>337</v>
      </c>
      <c r="E7335" s="420">
        <v>68884</v>
      </c>
      <c r="F7335" s="413">
        <v>115.31</v>
      </c>
      <c r="G7335" s="414">
        <f t="shared" si="228"/>
        <v>597.38097302922552</v>
      </c>
      <c r="H7335" s="415">
        <f t="shared" si="229"/>
        <v>2.9869048651461276</v>
      </c>
    </row>
    <row r="7336" spans="1:8" ht="15" hidden="1" thickBot="1">
      <c r="A7336" s="409">
        <v>202204</v>
      </c>
      <c r="B7336" s="196" t="s">
        <v>1210</v>
      </c>
      <c r="C7336" s="197" t="s">
        <v>791</v>
      </c>
      <c r="D7336" s="198" t="s">
        <v>339</v>
      </c>
      <c r="E7336" s="420">
        <v>344</v>
      </c>
      <c r="F7336" s="413">
        <v>115.31</v>
      </c>
      <c r="G7336" s="414">
        <f t="shared" si="228"/>
        <v>2.983262509756309</v>
      </c>
      <c r="H7336" s="415">
        <f t="shared" si="229"/>
        <v>2.983262509756309</v>
      </c>
    </row>
    <row r="7337" spans="1:8" ht="15" hidden="1" thickBot="1">
      <c r="A7337" s="409">
        <v>202204</v>
      </c>
      <c r="B7337" s="196" t="s">
        <v>1211</v>
      </c>
      <c r="C7337" s="197" t="s">
        <v>791</v>
      </c>
      <c r="D7337" s="198" t="s">
        <v>337</v>
      </c>
      <c r="E7337" s="420">
        <v>102733</v>
      </c>
      <c r="F7337" s="413">
        <v>115.31</v>
      </c>
      <c r="G7337" s="414">
        <f t="shared" si="228"/>
        <v>890.92880062440372</v>
      </c>
      <c r="H7337" s="415">
        <f t="shared" si="229"/>
        <v>4.4546440031220182</v>
      </c>
    </row>
    <row r="7338" spans="1:8" ht="15" hidden="1" thickBot="1">
      <c r="A7338" s="409">
        <v>202204</v>
      </c>
      <c r="B7338" s="196" t="s">
        <v>1212</v>
      </c>
      <c r="C7338" s="197" t="s">
        <v>791</v>
      </c>
      <c r="D7338" s="198" t="s">
        <v>339</v>
      </c>
      <c r="E7338" s="420">
        <v>514</v>
      </c>
      <c r="F7338" s="413">
        <v>115.31</v>
      </c>
      <c r="G7338" s="414">
        <f t="shared" si="228"/>
        <v>4.457549215159136</v>
      </c>
      <c r="H7338" s="415">
        <f t="shared" si="229"/>
        <v>4.457549215159136</v>
      </c>
    </row>
    <row r="7339" spans="1:8" ht="15" hidden="1" thickBot="1">
      <c r="A7339" s="409">
        <v>202204</v>
      </c>
      <c r="B7339" s="196" t="s">
        <v>1213</v>
      </c>
      <c r="C7339" s="197" t="s">
        <v>791</v>
      </c>
      <c r="D7339" s="198" t="s">
        <v>337</v>
      </c>
      <c r="E7339" s="420">
        <v>92806</v>
      </c>
      <c r="F7339" s="413">
        <v>115.31</v>
      </c>
      <c r="G7339" s="414">
        <f t="shared" si="228"/>
        <v>804.83912930361635</v>
      </c>
      <c r="H7339" s="415">
        <f t="shared" si="229"/>
        <v>4.0241956465180815</v>
      </c>
    </row>
    <row r="7340" spans="1:8" ht="15" hidden="1" thickBot="1">
      <c r="A7340" s="409">
        <v>202204</v>
      </c>
      <c r="B7340" s="196" t="s">
        <v>1214</v>
      </c>
      <c r="C7340" s="197" t="s">
        <v>791</v>
      </c>
      <c r="D7340" s="198" t="s">
        <v>339</v>
      </c>
      <c r="E7340" s="420">
        <v>464</v>
      </c>
      <c r="F7340" s="413">
        <v>115.31</v>
      </c>
      <c r="G7340" s="414">
        <f t="shared" si="228"/>
        <v>4.023935478275952</v>
      </c>
      <c r="H7340" s="415">
        <f t="shared" si="229"/>
        <v>4.023935478275952</v>
      </c>
    </row>
    <row r="7341" spans="1:8" ht="15" hidden="1" thickBot="1">
      <c r="A7341" s="409">
        <v>202204</v>
      </c>
      <c r="B7341" s="196" t="s">
        <v>1215</v>
      </c>
      <c r="C7341" s="197" t="s">
        <v>791</v>
      </c>
      <c r="D7341" s="198" t="s">
        <v>337</v>
      </c>
      <c r="E7341" s="420">
        <v>92154</v>
      </c>
      <c r="F7341" s="413">
        <v>115.31</v>
      </c>
      <c r="G7341" s="414">
        <f t="shared" si="228"/>
        <v>799.18480617465957</v>
      </c>
      <c r="H7341" s="415">
        <f t="shared" si="229"/>
        <v>3.9959240308732977</v>
      </c>
    </row>
    <row r="7342" spans="1:8" ht="15" hidden="1" thickBot="1">
      <c r="A7342" s="409">
        <v>202204</v>
      </c>
      <c r="B7342" s="196" t="s">
        <v>1216</v>
      </c>
      <c r="C7342" s="197" t="s">
        <v>791</v>
      </c>
      <c r="D7342" s="198" t="s">
        <v>339</v>
      </c>
      <c r="E7342" s="420">
        <v>461</v>
      </c>
      <c r="F7342" s="413">
        <v>115.31</v>
      </c>
      <c r="G7342" s="414">
        <f t="shared" si="228"/>
        <v>3.9979186540629605</v>
      </c>
      <c r="H7342" s="415">
        <f t="shared" si="229"/>
        <v>3.9979186540629605</v>
      </c>
    </row>
    <row r="7343" spans="1:8" ht="15" hidden="1" thickBot="1">
      <c r="A7343" s="409">
        <v>202204</v>
      </c>
      <c r="B7343" s="196" t="s">
        <v>1217</v>
      </c>
      <c r="C7343" s="197" t="s">
        <v>791</v>
      </c>
      <c r="D7343" s="198" t="s">
        <v>337</v>
      </c>
      <c r="E7343" s="420">
        <v>96342</v>
      </c>
      <c r="F7343" s="413">
        <v>115.31</v>
      </c>
      <c r="G7343" s="414">
        <f t="shared" si="228"/>
        <v>835.50429277599517</v>
      </c>
      <c r="H7343" s="415">
        <f t="shared" si="229"/>
        <v>4.1775214638799758</v>
      </c>
    </row>
    <row r="7344" spans="1:8" ht="15" hidden="1" thickBot="1">
      <c r="A7344" s="409">
        <v>202204</v>
      </c>
      <c r="B7344" s="196" t="s">
        <v>1218</v>
      </c>
      <c r="C7344" s="197" t="s">
        <v>791</v>
      </c>
      <c r="D7344" s="198" t="s">
        <v>337</v>
      </c>
      <c r="E7344" s="420">
        <v>73411</v>
      </c>
      <c r="F7344" s="413">
        <v>115.31</v>
      </c>
      <c r="G7344" s="414">
        <f t="shared" si="228"/>
        <v>636.6403607666291</v>
      </c>
      <c r="H7344" s="415">
        <f t="shared" si="229"/>
        <v>3.1832018038331453</v>
      </c>
    </row>
    <row r="7345" spans="1:8" ht="15" hidden="1" thickBot="1">
      <c r="A7345" s="409">
        <v>202204</v>
      </c>
      <c r="B7345" s="196" t="s">
        <v>1219</v>
      </c>
      <c r="C7345" s="197" t="s">
        <v>791</v>
      </c>
      <c r="D7345" s="198" t="s">
        <v>337</v>
      </c>
      <c r="E7345" s="420">
        <v>81934</v>
      </c>
      <c r="F7345" s="413">
        <v>115.31</v>
      </c>
      <c r="G7345" s="414">
        <f t="shared" si="228"/>
        <v>710.55415835573672</v>
      </c>
      <c r="H7345" s="415">
        <f t="shared" si="229"/>
        <v>3.5527707917786837</v>
      </c>
    </row>
    <row r="7346" spans="1:8" ht="15" hidden="1" thickBot="1">
      <c r="A7346" s="409">
        <v>202204</v>
      </c>
      <c r="B7346" s="196" t="s">
        <v>1220</v>
      </c>
      <c r="C7346" s="197" t="s">
        <v>791</v>
      </c>
      <c r="D7346" s="198" t="s">
        <v>339</v>
      </c>
      <c r="E7346" s="420">
        <v>410</v>
      </c>
      <c r="F7346" s="413">
        <v>115.31</v>
      </c>
      <c r="G7346" s="414">
        <f t="shared" si="228"/>
        <v>3.5556326424421125</v>
      </c>
      <c r="H7346" s="415">
        <f t="shared" si="229"/>
        <v>3.5556326424421125</v>
      </c>
    </row>
    <row r="7347" spans="1:8" ht="15" hidden="1" thickBot="1">
      <c r="A7347" s="409">
        <v>202204</v>
      </c>
      <c r="B7347" s="196" t="s">
        <v>1221</v>
      </c>
      <c r="C7347" s="197" t="s">
        <v>791</v>
      </c>
      <c r="D7347" s="198" t="s">
        <v>337</v>
      </c>
      <c r="E7347" s="420">
        <v>66203</v>
      </c>
      <c r="F7347" s="413">
        <v>115.31</v>
      </c>
      <c r="G7347" s="414">
        <f t="shared" si="228"/>
        <v>574.13060445754923</v>
      </c>
      <c r="H7347" s="415">
        <f t="shared" si="229"/>
        <v>2.8706530222877462</v>
      </c>
    </row>
    <row r="7348" spans="1:8" ht="15" hidden="1" thickBot="1">
      <c r="A7348" s="409">
        <v>202204</v>
      </c>
      <c r="B7348" s="196" t="s">
        <v>1222</v>
      </c>
      <c r="C7348" s="197" t="s">
        <v>791</v>
      </c>
      <c r="D7348" s="198" t="s">
        <v>339</v>
      </c>
      <c r="E7348" s="420">
        <v>331</v>
      </c>
      <c r="F7348" s="413">
        <v>115.31</v>
      </c>
      <c r="G7348" s="414">
        <f t="shared" si="228"/>
        <v>2.870522938166681</v>
      </c>
      <c r="H7348" s="415">
        <f t="shared" si="229"/>
        <v>2.870522938166681</v>
      </c>
    </row>
    <row r="7349" spans="1:8" ht="15" hidden="1" thickBot="1">
      <c r="A7349" s="409">
        <v>202204</v>
      </c>
      <c r="B7349" s="196" t="s">
        <v>1223</v>
      </c>
      <c r="C7349" s="197" t="s">
        <v>791</v>
      </c>
      <c r="D7349" s="198" t="s">
        <v>337</v>
      </c>
      <c r="E7349" s="420">
        <v>78773</v>
      </c>
      <c r="F7349" s="413">
        <v>115.31</v>
      </c>
      <c r="G7349" s="414">
        <f t="shared" si="228"/>
        <v>683.1410979099818</v>
      </c>
      <c r="H7349" s="415">
        <f t="shared" si="229"/>
        <v>3.415705489549909</v>
      </c>
    </row>
    <row r="7350" spans="1:8" ht="15" hidden="1" thickBot="1">
      <c r="A7350" s="409">
        <v>202204</v>
      </c>
      <c r="B7350" s="196" t="s">
        <v>1224</v>
      </c>
      <c r="C7350" s="197" t="s">
        <v>791</v>
      </c>
      <c r="D7350" s="198" t="s">
        <v>339</v>
      </c>
      <c r="E7350" s="420">
        <v>394</v>
      </c>
      <c r="F7350" s="413">
        <v>115.31</v>
      </c>
      <c r="G7350" s="414">
        <f t="shared" si="228"/>
        <v>3.4168762466394935</v>
      </c>
      <c r="H7350" s="415">
        <f t="shared" si="229"/>
        <v>3.4168762466394935</v>
      </c>
    </row>
    <row r="7351" spans="1:8" ht="15" hidden="1" thickBot="1">
      <c r="A7351" s="409">
        <v>202204</v>
      </c>
      <c r="B7351" s="196" t="s">
        <v>1225</v>
      </c>
      <c r="C7351" s="197" t="s">
        <v>791</v>
      </c>
      <c r="D7351" s="198" t="s">
        <v>337</v>
      </c>
      <c r="E7351" s="420">
        <v>84306</v>
      </c>
      <c r="F7351" s="413">
        <v>115.31</v>
      </c>
      <c r="G7351" s="414">
        <f t="shared" si="228"/>
        <v>731.12479403347493</v>
      </c>
      <c r="H7351" s="415">
        <f t="shared" si="229"/>
        <v>3.6556239701673747</v>
      </c>
    </row>
    <row r="7352" spans="1:8" ht="15" hidden="1" thickBot="1">
      <c r="A7352" s="409">
        <v>202204</v>
      </c>
      <c r="B7352" s="196" t="s">
        <v>1226</v>
      </c>
      <c r="C7352" s="197" t="s">
        <v>791</v>
      </c>
      <c r="D7352" s="198" t="s">
        <v>339</v>
      </c>
      <c r="E7352" s="420">
        <v>421</v>
      </c>
      <c r="F7352" s="413">
        <v>115.31</v>
      </c>
      <c r="G7352" s="414">
        <f t="shared" si="228"/>
        <v>3.651027664556413</v>
      </c>
      <c r="H7352" s="415">
        <f t="shared" si="229"/>
        <v>3.651027664556413</v>
      </c>
    </row>
    <row r="7353" spans="1:8" ht="15" hidden="1" thickBot="1">
      <c r="A7353" s="409">
        <v>202204</v>
      </c>
      <c r="B7353" s="196" t="s">
        <v>1227</v>
      </c>
      <c r="C7353" s="197" t="s">
        <v>791</v>
      </c>
      <c r="D7353" s="198" t="s">
        <v>337</v>
      </c>
      <c r="E7353" s="420">
        <v>101091</v>
      </c>
      <c r="F7353" s="413">
        <v>115.31</v>
      </c>
      <c r="G7353" s="414">
        <f t="shared" si="228"/>
        <v>876.68892550516</v>
      </c>
      <c r="H7353" s="415">
        <f t="shared" si="229"/>
        <v>4.3834446275258001</v>
      </c>
    </row>
    <row r="7354" spans="1:8" ht="15" hidden="1" thickBot="1">
      <c r="A7354" s="409">
        <v>202204</v>
      </c>
      <c r="B7354" s="196" t="s">
        <v>1228</v>
      </c>
      <c r="C7354" s="197" t="s">
        <v>791</v>
      </c>
      <c r="D7354" s="198" t="s">
        <v>339</v>
      </c>
      <c r="E7354" s="420">
        <v>505</v>
      </c>
      <c r="F7354" s="413">
        <v>115.31</v>
      </c>
      <c r="G7354" s="414">
        <f t="shared" si="228"/>
        <v>4.3794987425201626</v>
      </c>
      <c r="H7354" s="415">
        <f t="shared" si="229"/>
        <v>4.3794987425201626</v>
      </c>
    </row>
    <row r="7355" spans="1:8" ht="15" hidden="1" thickBot="1">
      <c r="A7355" s="409">
        <v>202204</v>
      </c>
      <c r="B7355" s="196" t="s">
        <v>1229</v>
      </c>
      <c r="C7355" s="197" t="s">
        <v>791</v>
      </c>
      <c r="D7355" s="198" t="s">
        <v>337</v>
      </c>
      <c r="E7355" s="420">
        <v>90978</v>
      </c>
      <c r="F7355" s="413">
        <v>115.31</v>
      </c>
      <c r="G7355" s="414">
        <f t="shared" si="228"/>
        <v>788.98621108316706</v>
      </c>
      <c r="H7355" s="415">
        <f t="shared" si="229"/>
        <v>3.9449310554158354</v>
      </c>
    </row>
    <row r="7356" spans="1:8" ht="15" hidden="1" thickBot="1">
      <c r="A7356" s="409">
        <v>202204</v>
      </c>
      <c r="B7356" s="196" t="s">
        <v>1230</v>
      </c>
      <c r="C7356" s="197" t="s">
        <v>791</v>
      </c>
      <c r="D7356" s="198" t="s">
        <v>339</v>
      </c>
      <c r="E7356" s="420">
        <v>455</v>
      </c>
      <c r="F7356" s="413">
        <v>115.31</v>
      </c>
      <c r="G7356" s="414">
        <f t="shared" si="228"/>
        <v>3.9458850056369785</v>
      </c>
      <c r="H7356" s="415">
        <f t="shared" si="229"/>
        <v>3.9458850056369785</v>
      </c>
    </row>
    <row r="7357" spans="1:8" ht="15" hidden="1" thickBot="1">
      <c r="A7357" s="409">
        <v>202204</v>
      </c>
      <c r="B7357" s="196" t="s">
        <v>1231</v>
      </c>
      <c r="C7357" s="197" t="s">
        <v>791</v>
      </c>
      <c r="D7357" s="198" t="s">
        <v>337</v>
      </c>
      <c r="E7357" s="420">
        <v>87660</v>
      </c>
      <c r="F7357" s="413">
        <v>115.31</v>
      </c>
      <c r="G7357" s="414">
        <f t="shared" si="228"/>
        <v>760.21160350359901</v>
      </c>
      <c r="H7357" s="415">
        <f t="shared" si="229"/>
        <v>3.8010580175179949</v>
      </c>
    </row>
    <row r="7358" spans="1:8" ht="15" hidden="1" thickBot="1">
      <c r="A7358" s="409">
        <v>202204</v>
      </c>
      <c r="B7358" s="196" t="s">
        <v>1232</v>
      </c>
      <c r="C7358" s="197" t="s">
        <v>791</v>
      </c>
      <c r="D7358" s="198" t="s">
        <v>337</v>
      </c>
      <c r="E7358" s="420">
        <v>79844</v>
      </c>
      <c r="F7358" s="413">
        <v>115.31</v>
      </c>
      <c r="G7358" s="414">
        <f t="shared" si="228"/>
        <v>692.42910415401957</v>
      </c>
      <c r="H7358" s="415">
        <f t="shared" si="229"/>
        <v>3.4621455207700977</v>
      </c>
    </row>
    <row r="7359" spans="1:8" ht="15" hidden="1" thickBot="1">
      <c r="A7359" s="409">
        <v>202204</v>
      </c>
      <c r="B7359" s="196" t="s">
        <v>1233</v>
      </c>
      <c r="C7359" s="197" t="s">
        <v>791</v>
      </c>
      <c r="D7359" s="198" t="s">
        <v>339</v>
      </c>
      <c r="E7359" s="420">
        <v>399</v>
      </c>
      <c r="F7359" s="413">
        <v>115.31</v>
      </c>
      <c r="G7359" s="414">
        <f t="shared" si="228"/>
        <v>3.460237620327812</v>
      </c>
      <c r="H7359" s="415">
        <f t="shared" si="229"/>
        <v>3.460237620327812</v>
      </c>
    </row>
    <row r="7360" spans="1:8" ht="15" hidden="1" thickBot="1">
      <c r="A7360" s="409">
        <v>202204</v>
      </c>
      <c r="B7360" s="196" t="s">
        <v>1234</v>
      </c>
      <c r="C7360" s="197" t="s">
        <v>791</v>
      </c>
      <c r="D7360" s="198" t="s">
        <v>337</v>
      </c>
      <c r="E7360" s="420">
        <v>82533</v>
      </c>
      <c r="F7360" s="413">
        <v>115.31</v>
      </c>
      <c r="G7360" s="414">
        <f t="shared" si="228"/>
        <v>715.74885092359727</v>
      </c>
      <c r="H7360" s="415">
        <f t="shared" si="229"/>
        <v>3.5787442546179862</v>
      </c>
    </row>
    <row r="7361" spans="1:8" ht="15" hidden="1" thickBot="1">
      <c r="A7361" s="409">
        <v>202204</v>
      </c>
      <c r="B7361" s="196" t="s">
        <v>1235</v>
      </c>
      <c r="C7361" s="197" t="s">
        <v>791</v>
      </c>
      <c r="D7361" s="198" t="s">
        <v>337</v>
      </c>
      <c r="E7361" s="420">
        <v>78989</v>
      </c>
      <c r="F7361" s="413">
        <v>115.31</v>
      </c>
      <c r="G7361" s="414">
        <f t="shared" si="228"/>
        <v>685.01430925331715</v>
      </c>
      <c r="H7361" s="415">
        <f t="shared" si="229"/>
        <v>3.4250715462665857</v>
      </c>
    </row>
    <row r="7362" spans="1:8" ht="15" hidden="1" thickBot="1">
      <c r="A7362" s="409">
        <v>202204</v>
      </c>
      <c r="B7362" s="196" t="s">
        <v>1236</v>
      </c>
      <c r="C7362" s="197" t="s">
        <v>791</v>
      </c>
      <c r="D7362" s="198" t="s">
        <v>339</v>
      </c>
      <c r="E7362" s="420">
        <v>395</v>
      </c>
      <c r="F7362" s="413">
        <v>115.31</v>
      </c>
      <c r="G7362" s="414">
        <f t="shared" ref="G7362:G7425" si="230">+E7362/F7362</f>
        <v>3.425548521377157</v>
      </c>
      <c r="H7362" s="415">
        <f t="shared" ref="H7362:H7425" si="231">IF(D7362="TB",G7362/200,IF(D7362="LT",G7362,"VER"))</f>
        <v>3.425548521377157</v>
      </c>
    </row>
    <row r="7363" spans="1:8" ht="15" hidden="1" thickBot="1">
      <c r="A7363" s="409">
        <v>202204</v>
      </c>
      <c r="B7363" s="196" t="s">
        <v>1237</v>
      </c>
      <c r="C7363" s="197" t="s">
        <v>791</v>
      </c>
      <c r="D7363" s="198" t="s">
        <v>337</v>
      </c>
      <c r="E7363" s="420">
        <v>74123</v>
      </c>
      <c r="F7363" s="413">
        <v>115.31</v>
      </c>
      <c r="G7363" s="414">
        <f t="shared" si="230"/>
        <v>642.81502037984558</v>
      </c>
      <c r="H7363" s="415">
        <f t="shared" si="231"/>
        <v>3.214075101899228</v>
      </c>
    </row>
    <row r="7364" spans="1:8" ht="15" hidden="1" thickBot="1">
      <c r="A7364" s="409">
        <v>202204</v>
      </c>
      <c r="B7364" s="196" t="s">
        <v>1238</v>
      </c>
      <c r="C7364" s="197" t="s">
        <v>791</v>
      </c>
      <c r="D7364" s="198" t="s">
        <v>339</v>
      </c>
      <c r="E7364" s="420">
        <v>371</v>
      </c>
      <c r="F7364" s="413">
        <v>115.31</v>
      </c>
      <c r="G7364" s="414">
        <f t="shared" si="230"/>
        <v>3.2174139276732285</v>
      </c>
      <c r="H7364" s="415">
        <f t="shared" si="231"/>
        <v>3.2174139276732285</v>
      </c>
    </row>
    <row r="7365" spans="1:8" ht="15" hidden="1" thickBot="1">
      <c r="A7365" s="409">
        <v>202204</v>
      </c>
      <c r="B7365" s="196" t="s">
        <v>1239</v>
      </c>
      <c r="C7365" s="197" t="s">
        <v>791</v>
      </c>
      <c r="D7365" s="198" t="s">
        <v>337</v>
      </c>
      <c r="E7365" s="420">
        <v>75600</v>
      </c>
      <c r="F7365" s="413">
        <v>115.31</v>
      </c>
      <c r="G7365" s="414">
        <f t="shared" si="230"/>
        <v>655.62397016737486</v>
      </c>
      <c r="H7365" s="415">
        <f t="shared" si="231"/>
        <v>3.2781198508368745</v>
      </c>
    </row>
    <row r="7366" spans="1:8" ht="15" hidden="1" thickBot="1">
      <c r="A7366" s="409">
        <v>202204</v>
      </c>
      <c r="B7366" s="196" t="s">
        <v>1240</v>
      </c>
      <c r="C7366" s="197" t="s">
        <v>791</v>
      </c>
      <c r="D7366" s="198" t="s">
        <v>339</v>
      </c>
      <c r="E7366" s="420">
        <v>378</v>
      </c>
      <c r="F7366" s="413">
        <v>115.31</v>
      </c>
      <c r="G7366" s="414">
        <f t="shared" si="230"/>
        <v>3.2781198508368745</v>
      </c>
      <c r="H7366" s="415">
        <f t="shared" si="231"/>
        <v>3.2781198508368745</v>
      </c>
    </row>
    <row r="7367" spans="1:8" ht="15" hidden="1" thickBot="1">
      <c r="A7367" s="409">
        <v>202204</v>
      </c>
      <c r="B7367" s="196" t="s">
        <v>1241</v>
      </c>
      <c r="C7367" s="197" t="s">
        <v>791</v>
      </c>
      <c r="D7367" s="198" t="s">
        <v>337</v>
      </c>
      <c r="E7367" s="420">
        <v>74102</v>
      </c>
      <c r="F7367" s="413">
        <v>115.31</v>
      </c>
      <c r="G7367" s="414">
        <f t="shared" si="230"/>
        <v>642.63290261035468</v>
      </c>
      <c r="H7367" s="415">
        <f t="shared" si="231"/>
        <v>3.2131645130517734</v>
      </c>
    </row>
    <row r="7368" spans="1:8" ht="15" hidden="1" thickBot="1">
      <c r="A7368" s="409">
        <v>202204</v>
      </c>
      <c r="B7368" s="196" t="s">
        <v>1242</v>
      </c>
      <c r="C7368" s="197" t="s">
        <v>791</v>
      </c>
      <c r="D7368" s="198" t="s">
        <v>337</v>
      </c>
      <c r="E7368" s="420">
        <v>90243</v>
      </c>
      <c r="F7368" s="413">
        <v>115.31</v>
      </c>
      <c r="G7368" s="414">
        <f t="shared" si="230"/>
        <v>782.61208915098427</v>
      </c>
      <c r="H7368" s="415">
        <f t="shared" si="231"/>
        <v>3.9130604457549212</v>
      </c>
    </row>
    <row r="7369" spans="1:8" ht="15" hidden="1" thickBot="1">
      <c r="A7369" s="409">
        <v>202204</v>
      </c>
      <c r="B7369" s="196" t="s">
        <v>1243</v>
      </c>
      <c r="C7369" s="197" t="s">
        <v>791</v>
      </c>
      <c r="D7369" s="198" t="s">
        <v>339</v>
      </c>
      <c r="E7369" s="420">
        <v>451</v>
      </c>
      <c r="F7369" s="413">
        <v>115.31</v>
      </c>
      <c r="G7369" s="414">
        <f t="shared" si="230"/>
        <v>3.9111959066863236</v>
      </c>
      <c r="H7369" s="415">
        <f t="shared" si="231"/>
        <v>3.9111959066863236</v>
      </c>
    </row>
    <row r="7370" spans="1:8" ht="15" hidden="1" thickBot="1">
      <c r="A7370" s="409">
        <v>202204</v>
      </c>
      <c r="B7370" s="196" t="s">
        <v>1244</v>
      </c>
      <c r="C7370" s="197" t="s">
        <v>791</v>
      </c>
      <c r="D7370" s="198" t="s">
        <v>337</v>
      </c>
      <c r="E7370" s="420">
        <v>80419</v>
      </c>
      <c r="F7370" s="413">
        <v>115.31</v>
      </c>
      <c r="G7370" s="414">
        <f t="shared" si="230"/>
        <v>697.41566212817622</v>
      </c>
      <c r="H7370" s="415">
        <f t="shared" si="231"/>
        <v>3.4870783106408809</v>
      </c>
    </row>
    <row r="7371" spans="1:8" ht="15" hidden="1" thickBot="1">
      <c r="A7371" s="409">
        <v>202204</v>
      </c>
      <c r="B7371" s="196" t="s">
        <v>1245</v>
      </c>
      <c r="C7371" s="197" t="s">
        <v>791</v>
      </c>
      <c r="D7371" s="198" t="s">
        <v>337</v>
      </c>
      <c r="E7371" s="420">
        <v>91453</v>
      </c>
      <c r="F7371" s="413">
        <v>115.31</v>
      </c>
      <c r="G7371" s="414">
        <f t="shared" si="230"/>
        <v>793.1055415835574</v>
      </c>
      <c r="H7371" s="415">
        <f t="shared" si="231"/>
        <v>3.9655277079177869</v>
      </c>
    </row>
    <row r="7372" spans="1:8" ht="15" hidden="1" thickBot="1">
      <c r="A7372" s="409">
        <v>202204</v>
      </c>
      <c r="B7372" s="196" t="s">
        <v>1246</v>
      </c>
      <c r="C7372" s="197" t="s">
        <v>791</v>
      </c>
      <c r="D7372" s="198" t="s">
        <v>339</v>
      </c>
      <c r="E7372" s="420">
        <v>457</v>
      </c>
      <c r="F7372" s="413">
        <v>115.31</v>
      </c>
      <c r="G7372" s="414">
        <f t="shared" si="230"/>
        <v>3.963229555112306</v>
      </c>
      <c r="H7372" s="415">
        <f t="shared" si="231"/>
        <v>3.963229555112306</v>
      </c>
    </row>
    <row r="7373" spans="1:8" ht="15" hidden="1" thickBot="1">
      <c r="A7373" s="409">
        <v>202204</v>
      </c>
      <c r="B7373" s="196" t="s">
        <v>1247</v>
      </c>
      <c r="C7373" s="197" t="s">
        <v>791</v>
      </c>
      <c r="D7373" s="198" t="s">
        <v>337</v>
      </c>
      <c r="E7373" s="420">
        <v>76890</v>
      </c>
      <c r="F7373" s="413">
        <v>115.31</v>
      </c>
      <c r="G7373" s="414">
        <f t="shared" si="230"/>
        <v>666.811204578961</v>
      </c>
      <c r="H7373" s="415">
        <f t="shared" si="231"/>
        <v>3.3340560228948051</v>
      </c>
    </row>
    <row r="7374" spans="1:8" ht="15" hidden="1" thickBot="1">
      <c r="A7374" s="409">
        <v>202204</v>
      </c>
      <c r="B7374" s="196" t="s">
        <v>1248</v>
      </c>
      <c r="C7374" s="197" t="s">
        <v>791</v>
      </c>
      <c r="D7374" s="198" t="s">
        <v>339</v>
      </c>
      <c r="E7374" s="420">
        <v>384</v>
      </c>
      <c r="F7374" s="413">
        <v>115.31</v>
      </c>
      <c r="G7374" s="414">
        <f t="shared" si="230"/>
        <v>3.3301534992628565</v>
      </c>
      <c r="H7374" s="415">
        <f t="shared" si="231"/>
        <v>3.3301534992628565</v>
      </c>
    </row>
    <row r="7375" spans="1:8" ht="15" hidden="1" thickBot="1">
      <c r="A7375" s="409">
        <v>202204</v>
      </c>
      <c r="B7375" s="196" t="s">
        <v>1249</v>
      </c>
      <c r="C7375" s="197" t="s">
        <v>791</v>
      </c>
      <c r="D7375" s="198" t="s">
        <v>337</v>
      </c>
      <c r="E7375" s="420">
        <v>78181</v>
      </c>
      <c r="F7375" s="413">
        <v>115.31</v>
      </c>
      <c r="G7375" s="414">
        <f t="shared" si="230"/>
        <v>678.00711126528483</v>
      </c>
      <c r="H7375" s="415">
        <f t="shared" si="231"/>
        <v>3.3900355563264242</v>
      </c>
    </row>
    <row r="7376" spans="1:8" ht="15" hidden="1" thickBot="1">
      <c r="A7376" s="409">
        <v>202204</v>
      </c>
      <c r="B7376" s="196" t="s">
        <v>1250</v>
      </c>
      <c r="C7376" s="197" t="s">
        <v>791</v>
      </c>
      <c r="D7376" s="198" t="s">
        <v>339</v>
      </c>
      <c r="E7376" s="420">
        <v>391</v>
      </c>
      <c r="F7376" s="413">
        <v>115.31</v>
      </c>
      <c r="G7376" s="414">
        <f t="shared" si="230"/>
        <v>3.3908594224265025</v>
      </c>
      <c r="H7376" s="415">
        <f t="shared" si="231"/>
        <v>3.3908594224265025</v>
      </c>
    </row>
    <row r="7377" spans="1:8" ht="15" hidden="1" thickBot="1">
      <c r="A7377" s="409">
        <v>202204</v>
      </c>
      <c r="B7377" s="196" t="s">
        <v>1251</v>
      </c>
      <c r="C7377" s="197" t="s">
        <v>791</v>
      </c>
      <c r="D7377" s="198" t="s">
        <v>337</v>
      </c>
      <c r="E7377" s="420">
        <v>67582</v>
      </c>
      <c r="F7377" s="413">
        <v>115.31</v>
      </c>
      <c r="G7377" s="414">
        <f t="shared" si="230"/>
        <v>586.08967132078737</v>
      </c>
      <c r="H7377" s="415">
        <f t="shared" si="231"/>
        <v>2.9304483566039368</v>
      </c>
    </row>
    <row r="7378" spans="1:8" ht="15" hidden="1" thickBot="1">
      <c r="A7378" s="409">
        <v>202204</v>
      </c>
      <c r="B7378" s="196" t="s">
        <v>1252</v>
      </c>
      <c r="C7378" s="197" t="s">
        <v>2586</v>
      </c>
      <c r="D7378" s="198" t="s">
        <v>339</v>
      </c>
      <c r="E7378" s="420">
        <v>338</v>
      </c>
      <c r="F7378" s="413">
        <v>115.31</v>
      </c>
      <c r="G7378" s="414">
        <f t="shared" si="230"/>
        <v>2.931228861330327</v>
      </c>
      <c r="H7378" s="415">
        <f t="shared" si="231"/>
        <v>2.931228861330327</v>
      </c>
    </row>
    <row r="7379" spans="1:8" ht="15" hidden="1" thickBot="1">
      <c r="A7379" s="409">
        <v>202204</v>
      </c>
      <c r="B7379" s="196" t="s">
        <v>1253</v>
      </c>
      <c r="C7379" s="197" t="s">
        <v>791</v>
      </c>
      <c r="D7379" s="198" t="s">
        <v>337</v>
      </c>
      <c r="E7379" s="420">
        <v>84156</v>
      </c>
      <c r="F7379" s="413">
        <v>115.31</v>
      </c>
      <c r="G7379" s="414">
        <f t="shared" si="230"/>
        <v>729.82395282282539</v>
      </c>
      <c r="H7379" s="415">
        <f t="shared" si="231"/>
        <v>3.6491197641141269</v>
      </c>
    </row>
    <row r="7380" spans="1:8" ht="15" hidden="1" thickBot="1">
      <c r="A7380" s="409">
        <v>202204</v>
      </c>
      <c r="B7380" s="196" t="s">
        <v>1254</v>
      </c>
      <c r="C7380" s="197" t="s">
        <v>791</v>
      </c>
      <c r="D7380" s="198" t="s">
        <v>339</v>
      </c>
      <c r="E7380" s="420">
        <v>421</v>
      </c>
      <c r="F7380" s="413">
        <v>115.31</v>
      </c>
      <c r="G7380" s="414">
        <f t="shared" si="230"/>
        <v>3.651027664556413</v>
      </c>
      <c r="H7380" s="415">
        <f t="shared" si="231"/>
        <v>3.651027664556413</v>
      </c>
    </row>
    <row r="7381" spans="1:8" ht="15" hidden="1" thickBot="1">
      <c r="A7381" s="409">
        <v>202204</v>
      </c>
      <c r="B7381" s="196" t="s">
        <v>1255</v>
      </c>
      <c r="C7381" s="197" t="s">
        <v>791</v>
      </c>
      <c r="D7381" s="198" t="s">
        <v>337</v>
      </c>
      <c r="E7381" s="420">
        <v>100567</v>
      </c>
      <c r="F7381" s="413">
        <v>115.31</v>
      </c>
      <c r="G7381" s="414">
        <f t="shared" si="230"/>
        <v>872.14465354262427</v>
      </c>
      <c r="H7381" s="415">
        <f t="shared" si="231"/>
        <v>4.3607232677131211</v>
      </c>
    </row>
    <row r="7382" spans="1:8" ht="15" hidden="1" thickBot="1">
      <c r="A7382" s="409">
        <v>202204</v>
      </c>
      <c r="B7382" s="196" t="s">
        <v>1256</v>
      </c>
      <c r="C7382" s="197" t="s">
        <v>791</v>
      </c>
      <c r="D7382" s="198" t="s">
        <v>339</v>
      </c>
      <c r="E7382" s="420">
        <v>503</v>
      </c>
      <c r="F7382" s="413">
        <v>115.31</v>
      </c>
      <c r="G7382" s="414">
        <f t="shared" si="230"/>
        <v>4.3621541930448355</v>
      </c>
      <c r="H7382" s="415">
        <f t="shared" si="231"/>
        <v>4.3621541930448355</v>
      </c>
    </row>
    <row r="7383" spans="1:8" ht="15" hidden="1" thickBot="1">
      <c r="A7383" s="409">
        <v>202204</v>
      </c>
      <c r="B7383" s="196" t="s">
        <v>1257</v>
      </c>
      <c r="C7383" s="197" t="s">
        <v>791</v>
      </c>
      <c r="D7383" s="198" t="s">
        <v>337</v>
      </c>
      <c r="E7383" s="420">
        <v>85595</v>
      </c>
      <c r="F7383" s="413">
        <v>115.31</v>
      </c>
      <c r="G7383" s="414">
        <f t="shared" si="230"/>
        <v>742.30335617032347</v>
      </c>
      <c r="H7383" s="415">
        <f t="shared" si="231"/>
        <v>3.7115167808516172</v>
      </c>
    </row>
    <row r="7384" spans="1:8" ht="15" hidden="1" thickBot="1">
      <c r="A7384" s="409">
        <v>202204</v>
      </c>
      <c r="B7384" s="196" t="s">
        <v>1258</v>
      </c>
      <c r="C7384" s="197" t="s">
        <v>791</v>
      </c>
      <c r="D7384" s="198" t="s">
        <v>337</v>
      </c>
      <c r="E7384" s="420">
        <v>96466</v>
      </c>
      <c r="F7384" s="413">
        <v>115.31</v>
      </c>
      <c r="G7384" s="414">
        <f t="shared" si="230"/>
        <v>836.57965484346539</v>
      </c>
      <c r="H7384" s="415">
        <f t="shared" si="231"/>
        <v>4.1828982742173269</v>
      </c>
    </row>
    <row r="7385" spans="1:8" ht="15" hidden="1" thickBot="1">
      <c r="A7385" s="409">
        <v>202204</v>
      </c>
      <c r="B7385" s="196" t="s">
        <v>1259</v>
      </c>
      <c r="C7385" s="197" t="s">
        <v>791</v>
      </c>
      <c r="D7385" s="198" t="s">
        <v>339</v>
      </c>
      <c r="E7385" s="420">
        <v>482</v>
      </c>
      <c r="F7385" s="413">
        <v>115.31</v>
      </c>
      <c r="G7385" s="414">
        <f t="shared" si="230"/>
        <v>4.180036423553898</v>
      </c>
      <c r="H7385" s="415">
        <f t="shared" si="231"/>
        <v>4.180036423553898</v>
      </c>
    </row>
    <row r="7386" spans="1:8" ht="15" hidden="1" thickBot="1">
      <c r="A7386" s="409">
        <v>202204</v>
      </c>
      <c r="B7386" s="196" t="s">
        <v>1260</v>
      </c>
      <c r="C7386" s="197" t="s">
        <v>791</v>
      </c>
      <c r="D7386" s="198" t="s">
        <v>337</v>
      </c>
      <c r="E7386" s="420">
        <v>88202</v>
      </c>
      <c r="F7386" s="413">
        <v>115.31</v>
      </c>
      <c r="G7386" s="414">
        <f t="shared" si="230"/>
        <v>764.91197641141275</v>
      </c>
      <c r="H7386" s="415">
        <f t="shared" si="231"/>
        <v>3.8245598820570637</v>
      </c>
    </row>
    <row r="7387" spans="1:8" ht="15" hidden="1" thickBot="1">
      <c r="A7387" s="409">
        <v>202204</v>
      </c>
      <c r="B7387" s="196" t="s">
        <v>1261</v>
      </c>
      <c r="C7387" s="197" t="s">
        <v>791</v>
      </c>
      <c r="D7387" s="198" t="s">
        <v>337</v>
      </c>
      <c r="E7387" s="420">
        <v>94617</v>
      </c>
      <c r="F7387" s="413">
        <v>115.31</v>
      </c>
      <c r="G7387" s="414">
        <f t="shared" si="230"/>
        <v>820.54461885352521</v>
      </c>
      <c r="H7387" s="415">
        <f t="shared" si="231"/>
        <v>4.1027230942676258</v>
      </c>
    </row>
    <row r="7388" spans="1:8" ht="15" hidden="1" thickBot="1">
      <c r="A7388" s="409">
        <v>202204</v>
      </c>
      <c r="B7388" s="196" t="s">
        <v>1262</v>
      </c>
      <c r="C7388" s="197" t="s">
        <v>791</v>
      </c>
      <c r="D7388" s="198" t="s">
        <v>339</v>
      </c>
      <c r="E7388" s="420">
        <v>473</v>
      </c>
      <c r="F7388" s="413">
        <v>115.31</v>
      </c>
      <c r="G7388" s="414">
        <f t="shared" si="230"/>
        <v>4.1019859509149246</v>
      </c>
      <c r="H7388" s="415">
        <f t="shared" si="231"/>
        <v>4.1019859509149246</v>
      </c>
    </row>
    <row r="7389" spans="1:8" ht="15" hidden="1" thickBot="1">
      <c r="A7389" s="409">
        <v>202204</v>
      </c>
      <c r="B7389" s="196" t="s">
        <v>1263</v>
      </c>
      <c r="C7389" s="197" t="s">
        <v>791</v>
      </c>
      <c r="D7389" s="198" t="s">
        <v>337</v>
      </c>
      <c r="E7389" s="420">
        <v>82985</v>
      </c>
      <c r="F7389" s="413">
        <v>115.31</v>
      </c>
      <c r="G7389" s="414">
        <f t="shared" si="230"/>
        <v>719.66871910502118</v>
      </c>
      <c r="H7389" s="415">
        <f t="shared" si="231"/>
        <v>3.598343595525106</v>
      </c>
    </row>
    <row r="7390" spans="1:8" ht="15" hidden="1" thickBot="1">
      <c r="A7390" s="409">
        <v>202204</v>
      </c>
      <c r="B7390" s="196" t="s">
        <v>1264</v>
      </c>
      <c r="C7390" s="197" t="s">
        <v>791</v>
      </c>
      <c r="D7390" s="198" t="s">
        <v>339</v>
      </c>
      <c r="E7390" s="420">
        <v>415</v>
      </c>
      <c r="F7390" s="413">
        <v>115.31</v>
      </c>
      <c r="G7390" s="414">
        <f t="shared" si="230"/>
        <v>3.598994016130431</v>
      </c>
      <c r="H7390" s="415">
        <f t="shared" si="231"/>
        <v>3.598994016130431</v>
      </c>
    </row>
    <row r="7391" spans="1:8" ht="15" hidden="1" thickBot="1">
      <c r="A7391" s="409">
        <v>202204</v>
      </c>
      <c r="B7391" s="196" t="s">
        <v>1265</v>
      </c>
      <c r="C7391" s="197" t="s">
        <v>791</v>
      </c>
      <c r="D7391" s="198" t="s">
        <v>337</v>
      </c>
      <c r="E7391" s="420">
        <v>95011</v>
      </c>
      <c r="F7391" s="413">
        <v>115.31</v>
      </c>
      <c r="G7391" s="414">
        <f t="shared" si="230"/>
        <v>823.96149510016471</v>
      </c>
      <c r="H7391" s="415">
        <f t="shared" si="231"/>
        <v>4.1198074755008234</v>
      </c>
    </row>
    <row r="7392" spans="1:8" ht="15" hidden="1" thickBot="1">
      <c r="A7392" s="409">
        <v>202204</v>
      </c>
      <c r="B7392" s="196" t="s">
        <v>1266</v>
      </c>
      <c r="C7392" s="197" t="s">
        <v>791</v>
      </c>
      <c r="D7392" s="198" t="s">
        <v>339</v>
      </c>
      <c r="E7392" s="420">
        <v>475</v>
      </c>
      <c r="F7392" s="413">
        <v>115.31</v>
      </c>
      <c r="G7392" s="414">
        <f t="shared" si="230"/>
        <v>4.1193305003902525</v>
      </c>
      <c r="H7392" s="415">
        <f t="shared" si="231"/>
        <v>4.1193305003902525</v>
      </c>
    </row>
    <row r="7393" spans="1:8" ht="15" hidden="1" thickBot="1">
      <c r="A7393" s="409">
        <v>202204</v>
      </c>
      <c r="B7393" s="196" t="s">
        <v>1267</v>
      </c>
      <c r="C7393" s="197" t="s">
        <v>791</v>
      </c>
      <c r="D7393" s="198" t="s">
        <v>337</v>
      </c>
      <c r="E7393" s="420">
        <v>9527</v>
      </c>
      <c r="F7393" s="413">
        <v>115.31</v>
      </c>
      <c r="G7393" s="414">
        <f t="shared" si="230"/>
        <v>82.620761425721966</v>
      </c>
      <c r="H7393" s="415">
        <f t="shared" si="231"/>
        <v>0.41310380712860983</v>
      </c>
    </row>
    <row r="7394" spans="1:8" ht="15" hidden="1" thickBot="1">
      <c r="A7394" s="409">
        <v>202204</v>
      </c>
      <c r="B7394" s="196" t="s">
        <v>1268</v>
      </c>
      <c r="C7394" s="197" t="s">
        <v>791</v>
      </c>
      <c r="D7394" s="198" t="s">
        <v>339</v>
      </c>
      <c r="E7394" s="420">
        <v>47.57</v>
      </c>
      <c r="F7394" s="413">
        <v>115.31</v>
      </c>
      <c r="G7394" s="414">
        <f t="shared" si="230"/>
        <v>0.4125401092706617</v>
      </c>
      <c r="H7394" s="415">
        <f t="shared" si="231"/>
        <v>0.4125401092706617</v>
      </c>
    </row>
    <row r="7395" spans="1:8" ht="15" hidden="1" thickBot="1">
      <c r="A7395" s="409">
        <v>202204</v>
      </c>
      <c r="B7395" s="196" t="s">
        <v>1269</v>
      </c>
      <c r="C7395" s="197" t="s">
        <v>791</v>
      </c>
      <c r="D7395" s="198" t="s">
        <v>337</v>
      </c>
      <c r="E7395" s="420">
        <v>12261</v>
      </c>
      <c r="F7395" s="413">
        <v>115.31</v>
      </c>
      <c r="G7395" s="414">
        <f t="shared" si="230"/>
        <v>106.33076055849449</v>
      </c>
      <c r="H7395" s="415">
        <f t="shared" si="231"/>
        <v>0.53165380279247243</v>
      </c>
    </row>
    <row r="7396" spans="1:8" ht="15" hidden="1" thickBot="1">
      <c r="A7396" s="409">
        <v>202204</v>
      </c>
      <c r="B7396" s="196" t="s">
        <v>1270</v>
      </c>
      <c r="C7396" s="197" t="s">
        <v>791</v>
      </c>
      <c r="D7396" s="198" t="s">
        <v>339</v>
      </c>
      <c r="E7396" s="420">
        <v>61.23</v>
      </c>
      <c r="F7396" s="413">
        <v>115.31</v>
      </c>
      <c r="G7396" s="414">
        <f t="shared" si="230"/>
        <v>0.5310033821871476</v>
      </c>
      <c r="H7396" s="415">
        <f t="shared" si="231"/>
        <v>0.5310033821871476</v>
      </c>
    </row>
    <row r="7397" spans="1:8" ht="15" hidden="1" thickBot="1">
      <c r="A7397" s="409">
        <v>202204</v>
      </c>
      <c r="B7397" s="196" t="s">
        <v>1271</v>
      </c>
      <c r="C7397" s="197" t="s">
        <v>791</v>
      </c>
      <c r="D7397" s="198" t="s">
        <v>337</v>
      </c>
      <c r="E7397" s="420">
        <v>75153.87</v>
      </c>
      <c r="F7397" s="413">
        <v>115.31</v>
      </c>
      <c r="G7397" s="414">
        <f t="shared" si="230"/>
        <v>651.75500823866093</v>
      </c>
      <c r="H7397" s="415">
        <f t="shared" si="231"/>
        <v>3.2587750411933047</v>
      </c>
    </row>
    <row r="7398" spans="1:8" ht="15" hidden="1" thickBot="1">
      <c r="A7398" s="409">
        <v>202204</v>
      </c>
      <c r="B7398" s="196" t="s">
        <v>1272</v>
      </c>
      <c r="C7398" s="197" t="s">
        <v>791</v>
      </c>
      <c r="D7398" s="198" t="s">
        <v>339</v>
      </c>
      <c r="E7398" s="420">
        <v>376</v>
      </c>
      <c r="F7398" s="413">
        <v>115.31</v>
      </c>
      <c r="G7398" s="414">
        <f t="shared" si="230"/>
        <v>3.260775301361547</v>
      </c>
      <c r="H7398" s="415">
        <f t="shared" si="231"/>
        <v>3.260775301361547</v>
      </c>
    </row>
    <row r="7399" spans="1:8" ht="15" hidden="1" thickBot="1">
      <c r="A7399" s="409">
        <v>202204</v>
      </c>
      <c r="B7399" s="196" t="s">
        <v>1273</v>
      </c>
      <c r="C7399" s="197" t="s">
        <v>791</v>
      </c>
      <c r="D7399" s="198" t="s">
        <v>374</v>
      </c>
      <c r="E7399" s="420">
        <v>0.01</v>
      </c>
      <c r="F7399" s="413">
        <v>115.31</v>
      </c>
      <c r="G7399" s="414">
        <f t="shared" si="230"/>
        <v>8.6722747376636897E-5</v>
      </c>
      <c r="H7399" s="415" t="str">
        <f t="shared" si="231"/>
        <v>VER</v>
      </c>
    </row>
    <row r="7400" spans="1:8" ht="15" hidden="1" thickBot="1">
      <c r="A7400" s="409">
        <v>202204</v>
      </c>
      <c r="B7400" s="196" t="s">
        <v>1274</v>
      </c>
      <c r="C7400" s="197" t="s">
        <v>791</v>
      </c>
      <c r="D7400" s="198" t="s">
        <v>374</v>
      </c>
      <c r="E7400" s="420">
        <v>0.01</v>
      </c>
      <c r="F7400" s="413">
        <v>115.31</v>
      </c>
      <c r="G7400" s="414">
        <f t="shared" si="230"/>
        <v>8.6722747376636897E-5</v>
      </c>
      <c r="H7400" s="415" t="str">
        <f t="shared" si="231"/>
        <v>VER</v>
      </c>
    </row>
    <row r="7401" spans="1:8" ht="15" hidden="1" thickBot="1">
      <c r="A7401" s="409">
        <v>202204</v>
      </c>
      <c r="B7401" s="196" t="s">
        <v>1275</v>
      </c>
      <c r="C7401" s="197" t="s">
        <v>791</v>
      </c>
      <c r="D7401" s="198" t="s">
        <v>374</v>
      </c>
      <c r="E7401" s="420">
        <v>0.01</v>
      </c>
      <c r="F7401" s="413">
        <v>115.31</v>
      </c>
      <c r="G7401" s="414">
        <f t="shared" si="230"/>
        <v>8.6722747376636897E-5</v>
      </c>
      <c r="H7401" s="415" t="str">
        <f t="shared" si="231"/>
        <v>VER</v>
      </c>
    </row>
    <row r="7402" spans="1:8" ht="15" hidden="1" thickBot="1">
      <c r="A7402" s="409">
        <v>202204</v>
      </c>
      <c r="B7402" s="196" t="s">
        <v>1276</v>
      </c>
      <c r="C7402" s="197" t="s">
        <v>791</v>
      </c>
      <c r="D7402" s="198" t="s">
        <v>374</v>
      </c>
      <c r="E7402" s="420">
        <v>0.01</v>
      </c>
      <c r="F7402" s="413">
        <v>115.31</v>
      </c>
      <c r="G7402" s="414">
        <f t="shared" si="230"/>
        <v>8.6722747376636897E-5</v>
      </c>
      <c r="H7402" s="415" t="str">
        <f t="shared" si="231"/>
        <v>VER</v>
      </c>
    </row>
    <row r="7403" spans="1:8" ht="15" hidden="1" thickBot="1">
      <c r="A7403" s="409">
        <v>202204</v>
      </c>
      <c r="B7403" s="196" t="s">
        <v>1277</v>
      </c>
      <c r="C7403" s="197" t="s">
        <v>791</v>
      </c>
      <c r="D7403" s="198" t="s">
        <v>374</v>
      </c>
      <c r="E7403" s="420">
        <v>0.01</v>
      </c>
      <c r="F7403" s="413">
        <v>115.31</v>
      </c>
      <c r="G7403" s="414">
        <f t="shared" si="230"/>
        <v>8.6722747376636897E-5</v>
      </c>
      <c r="H7403" s="415" t="str">
        <f t="shared" si="231"/>
        <v>VER</v>
      </c>
    </row>
    <row r="7404" spans="1:8" ht="15" hidden="1" thickBot="1">
      <c r="A7404" s="409">
        <v>202204</v>
      </c>
      <c r="B7404" s="196" t="s">
        <v>1278</v>
      </c>
      <c r="C7404" s="197" t="s">
        <v>791</v>
      </c>
      <c r="D7404" s="198" t="s">
        <v>374</v>
      </c>
      <c r="E7404" s="420">
        <v>0.01</v>
      </c>
      <c r="F7404" s="413">
        <v>115.31</v>
      </c>
      <c r="G7404" s="414">
        <f t="shared" si="230"/>
        <v>8.6722747376636897E-5</v>
      </c>
      <c r="H7404" s="415" t="str">
        <f t="shared" si="231"/>
        <v>VER</v>
      </c>
    </row>
    <row r="7405" spans="1:8" ht="15" hidden="1" thickBot="1">
      <c r="A7405" s="409">
        <v>202204</v>
      </c>
      <c r="B7405" s="196" t="s">
        <v>1279</v>
      </c>
      <c r="C7405" s="197" t="s">
        <v>791</v>
      </c>
      <c r="D7405" s="198" t="s">
        <v>374</v>
      </c>
      <c r="E7405" s="420">
        <v>0.01</v>
      </c>
      <c r="F7405" s="413">
        <v>115.31</v>
      </c>
      <c r="G7405" s="414">
        <f t="shared" si="230"/>
        <v>8.6722747376636897E-5</v>
      </c>
      <c r="H7405" s="415" t="str">
        <f t="shared" si="231"/>
        <v>VER</v>
      </c>
    </row>
    <row r="7406" spans="1:8" ht="15" hidden="1" thickBot="1">
      <c r="A7406" s="409">
        <v>202204</v>
      </c>
      <c r="B7406" s="196" t="s">
        <v>1280</v>
      </c>
      <c r="C7406" s="197" t="s">
        <v>791</v>
      </c>
      <c r="D7406" s="198" t="s">
        <v>374</v>
      </c>
      <c r="E7406" s="420">
        <v>0.01</v>
      </c>
      <c r="F7406" s="413">
        <v>115.31</v>
      </c>
      <c r="G7406" s="414">
        <f t="shared" si="230"/>
        <v>8.6722747376636897E-5</v>
      </c>
      <c r="H7406" s="415" t="str">
        <f t="shared" si="231"/>
        <v>VER</v>
      </c>
    </row>
    <row r="7407" spans="1:8" ht="15" hidden="1" thickBot="1">
      <c r="A7407" s="409">
        <v>202204</v>
      </c>
      <c r="B7407" s="196" t="s">
        <v>1281</v>
      </c>
      <c r="C7407" s="197" t="s">
        <v>791</v>
      </c>
      <c r="D7407" s="198" t="s">
        <v>374</v>
      </c>
      <c r="E7407" s="420">
        <v>0.01</v>
      </c>
      <c r="F7407" s="413">
        <v>115.31</v>
      </c>
      <c r="G7407" s="414">
        <f t="shared" si="230"/>
        <v>8.6722747376636897E-5</v>
      </c>
      <c r="H7407" s="415" t="str">
        <f t="shared" si="231"/>
        <v>VER</v>
      </c>
    </row>
    <row r="7408" spans="1:8" ht="15" hidden="1" thickBot="1">
      <c r="A7408" s="409">
        <v>202204</v>
      </c>
      <c r="B7408" s="196" t="s">
        <v>1282</v>
      </c>
      <c r="C7408" s="197" t="s">
        <v>791</v>
      </c>
      <c r="D7408" s="198" t="s">
        <v>374</v>
      </c>
      <c r="E7408" s="420">
        <v>0.01</v>
      </c>
      <c r="F7408" s="413">
        <v>115.31</v>
      </c>
      <c r="G7408" s="414">
        <f t="shared" si="230"/>
        <v>8.6722747376636897E-5</v>
      </c>
      <c r="H7408" s="415" t="str">
        <f t="shared" si="231"/>
        <v>VER</v>
      </c>
    </row>
    <row r="7409" spans="1:8" ht="15" hidden="1" thickBot="1">
      <c r="A7409" s="409">
        <v>202204</v>
      </c>
      <c r="B7409" s="196" t="s">
        <v>1283</v>
      </c>
      <c r="C7409" s="197" t="s">
        <v>791</v>
      </c>
      <c r="D7409" s="198" t="s">
        <v>374</v>
      </c>
      <c r="E7409" s="420">
        <v>0.01</v>
      </c>
      <c r="F7409" s="413">
        <v>115.31</v>
      </c>
      <c r="G7409" s="414">
        <f t="shared" si="230"/>
        <v>8.6722747376636897E-5</v>
      </c>
      <c r="H7409" s="415" t="str">
        <f t="shared" si="231"/>
        <v>VER</v>
      </c>
    </row>
    <row r="7410" spans="1:8" ht="15" hidden="1" thickBot="1">
      <c r="A7410" s="409">
        <v>202204</v>
      </c>
      <c r="B7410" s="196" t="s">
        <v>1284</v>
      </c>
      <c r="C7410" s="197" t="s">
        <v>791</v>
      </c>
      <c r="D7410" s="198" t="s">
        <v>374</v>
      </c>
      <c r="E7410" s="420">
        <v>0.01</v>
      </c>
      <c r="F7410" s="413">
        <v>115.31</v>
      </c>
      <c r="G7410" s="414">
        <f t="shared" si="230"/>
        <v>8.6722747376636897E-5</v>
      </c>
      <c r="H7410" s="415" t="str">
        <f t="shared" si="231"/>
        <v>VER</v>
      </c>
    </row>
    <row r="7411" spans="1:8" ht="15" hidden="1" thickBot="1">
      <c r="A7411" s="409">
        <v>202204</v>
      </c>
      <c r="B7411" s="196" t="s">
        <v>1285</v>
      </c>
      <c r="C7411" s="197" t="s">
        <v>791</v>
      </c>
      <c r="D7411" s="198" t="s">
        <v>374</v>
      </c>
      <c r="E7411" s="420">
        <v>0.01</v>
      </c>
      <c r="F7411" s="413">
        <v>115.31</v>
      </c>
      <c r="G7411" s="414">
        <f t="shared" si="230"/>
        <v>8.6722747376636897E-5</v>
      </c>
      <c r="H7411" s="415" t="str">
        <f t="shared" si="231"/>
        <v>VER</v>
      </c>
    </row>
    <row r="7412" spans="1:8" ht="15" hidden="1" thickBot="1">
      <c r="A7412" s="409">
        <v>202204</v>
      </c>
      <c r="B7412" s="196" t="s">
        <v>1286</v>
      </c>
      <c r="C7412" s="197" t="s">
        <v>791</v>
      </c>
      <c r="D7412" s="198" t="s">
        <v>374</v>
      </c>
      <c r="E7412" s="420">
        <v>0.01</v>
      </c>
      <c r="F7412" s="413">
        <v>115.31</v>
      </c>
      <c r="G7412" s="414">
        <f t="shared" si="230"/>
        <v>8.6722747376636897E-5</v>
      </c>
      <c r="H7412" s="415" t="str">
        <f t="shared" si="231"/>
        <v>VER</v>
      </c>
    </row>
    <row r="7413" spans="1:8" ht="15" hidden="1" thickBot="1">
      <c r="A7413" s="409">
        <v>202204</v>
      </c>
      <c r="B7413" s="196" t="s">
        <v>1287</v>
      </c>
      <c r="C7413" s="197" t="s">
        <v>791</v>
      </c>
      <c r="D7413" s="198" t="s">
        <v>337</v>
      </c>
      <c r="E7413" s="420">
        <v>85613</v>
      </c>
      <c r="F7413" s="413">
        <v>115.31</v>
      </c>
      <c r="G7413" s="414">
        <f t="shared" si="230"/>
        <v>742.45945711560137</v>
      </c>
      <c r="H7413" s="415">
        <f t="shared" si="231"/>
        <v>3.712297285578007</v>
      </c>
    </row>
    <row r="7414" spans="1:8" ht="15" hidden="1" thickBot="1">
      <c r="A7414" s="409">
        <v>202204</v>
      </c>
      <c r="B7414" s="196" t="s">
        <v>1288</v>
      </c>
      <c r="C7414" s="197" t="s">
        <v>791</v>
      </c>
      <c r="D7414" s="198" t="s">
        <v>339</v>
      </c>
      <c r="E7414" s="420">
        <v>428</v>
      </c>
      <c r="F7414" s="413">
        <v>115.31</v>
      </c>
      <c r="G7414" s="414">
        <f t="shared" si="230"/>
        <v>3.711733587720059</v>
      </c>
      <c r="H7414" s="415">
        <f t="shared" si="231"/>
        <v>3.711733587720059</v>
      </c>
    </row>
    <row r="7415" spans="1:8" ht="15" hidden="1" thickBot="1">
      <c r="A7415" s="409">
        <v>202204</v>
      </c>
      <c r="B7415" s="196" t="s">
        <v>1289</v>
      </c>
      <c r="C7415" s="197" t="s">
        <v>791</v>
      </c>
      <c r="D7415" s="198" t="s">
        <v>337</v>
      </c>
      <c r="E7415" s="420">
        <v>48332</v>
      </c>
      <c r="F7415" s="413">
        <v>115.31</v>
      </c>
      <c r="G7415" s="414">
        <f t="shared" si="230"/>
        <v>419.14838262076142</v>
      </c>
      <c r="H7415" s="415">
        <f t="shared" si="231"/>
        <v>2.0957419131038071</v>
      </c>
    </row>
    <row r="7416" spans="1:8" ht="15" hidden="1" thickBot="1">
      <c r="A7416" s="409">
        <v>202204</v>
      </c>
      <c r="B7416" s="196" t="s">
        <v>1290</v>
      </c>
      <c r="C7416" s="197" t="s">
        <v>791</v>
      </c>
      <c r="D7416" s="198" t="s">
        <v>339</v>
      </c>
      <c r="E7416" s="420">
        <v>242</v>
      </c>
      <c r="F7416" s="413">
        <v>115.31</v>
      </c>
      <c r="G7416" s="414">
        <f t="shared" si="230"/>
        <v>2.0986904865146125</v>
      </c>
      <c r="H7416" s="415">
        <f t="shared" si="231"/>
        <v>2.0986904865146125</v>
      </c>
    </row>
    <row r="7417" spans="1:8" ht="15" hidden="1" thickBot="1">
      <c r="A7417" s="409">
        <v>202204</v>
      </c>
      <c r="B7417" s="196" t="s">
        <v>1291</v>
      </c>
      <c r="C7417" s="197" t="s">
        <v>791</v>
      </c>
      <c r="D7417" s="198" t="s">
        <v>337</v>
      </c>
      <c r="E7417" s="420">
        <v>50322</v>
      </c>
      <c r="F7417" s="413">
        <v>115.31</v>
      </c>
      <c r="G7417" s="414">
        <f t="shared" si="230"/>
        <v>436.40620934871214</v>
      </c>
      <c r="H7417" s="415">
        <f t="shared" si="231"/>
        <v>2.1820310467435609</v>
      </c>
    </row>
    <row r="7418" spans="1:8" ht="15" hidden="1" thickBot="1">
      <c r="A7418" s="409">
        <v>202204</v>
      </c>
      <c r="B7418" s="196" t="s">
        <v>1292</v>
      </c>
      <c r="C7418" s="197" t="s">
        <v>791</v>
      </c>
      <c r="D7418" s="198" t="s">
        <v>339</v>
      </c>
      <c r="E7418" s="420">
        <v>252</v>
      </c>
      <c r="F7418" s="413">
        <v>115.31</v>
      </c>
      <c r="G7418" s="414">
        <f t="shared" si="230"/>
        <v>2.1854132338912495</v>
      </c>
      <c r="H7418" s="415">
        <f t="shared" si="231"/>
        <v>2.1854132338912495</v>
      </c>
    </row>
    <row r="7419" spans="1:8" ht="15" hidden="1" thickBot="1">
      <c r="A7419" s="409">
        <v>202204</v>
      </c>
      <c r="B7419" s="196" t="s">
        <v>1293</v>
      </c>
      <c r="C7419" s="197" t="s">
        <v>791</v>
      </c>
      <c r="D7419" s="198" t="s">
        <v>337</v>
      </c>
      <c r="E7419" s="420">
        <v>86261</v>
      </c>
      <c r="F7419" s="413">
        <v>115.31</v>
      </c>
      <c r="G7419" s="414">
        <f t="shared" si="230"/>
        <v>748.07909114560744</v>
      </c>
      <c r="H7419" s="415">
        <f t="shared" si="231"/>
        <v>3.740395455728037</v>
      </c>
    </row>
    <row r="7420" spans="1:8" ht="15" hidden="1" thickBot="1">
      <c r="A7420" s="409">
        <v>202204</v>
      </c>
      <c r="B7420" s="196" t="s">
        <v>1294</v>
      </c>
      <c r="C7420" s="197" t="s">
        <v>791</v>
      </c>
      <c r="D7420" s="198" t="s">
        <v>339</v>
      </c>
      <c r="E7420" s="420">
        <v>431</v>
      </c>
      <c r="F7420" s="413">
        <v>115.31</v>
      </c>
      <c r="G7420" s="414">
        <f t="shared" si="230"/>
        <v>3.73775041193305</v>
      </c>
      <c r="H7420" s="415">
        <f t="shared" si="231"/>
        <v>3.73775041193305</v>
      </c>
    </row>
    <row r="7421" spans="1:8" ht="15" hidden="1" thickBot="1">
      <c r="A7421" s="409">
        <v>202204</v>
      </c>
      <c r="B7421" s="196" t="s">
        <v>1295</v>
      </c>
      <c r="C7421" s="197" t="s">
        <v>791</v>
      </c>
      <c r="D7421" s="198" t="s">
        <v>337</v>
      </c>
      <c r="E7421" s="420">
        <v>71122</v>
      </c>
      <c r="F7421" s="413">
        <v>115.31</v>
      </c>
      <c r="G7421" s="414">
        <f t="shared" si="230"/>
        <v>616.7895238921169</v>
      </c>
      <c r="H7421" s="415">
        <f t="shared" si="231"/>
        <v>3.0839476194605844</v>
      </c>
    </row>
    <row r="7422" spans="1:8" ht="15" hidden="1" thickBot="1">
      <c r="A7422" s="409">
        <v>202204</v>
      </c>
      <c r="B7422" s="196" t="s">
        <v>1296</v>
      </c>
      <c r="C7422" s="197" t="s">
        <v>791</v>
      </c>
      <c r="D7422" s="198" t="s">
        <v>337</v>
      </c>
      <c r="E7422" s="420">
        <v>67921</v>
      </c>
      <c r="F7422" s="413">
        <v>115.31</v>
      </c>
      <c r="G7422" s="414">
        <f t="shared" si="230"/>
        <v>589.02957245685548</v>
      </c>
      <c r="H7422" s="415">
        <f t="shared" si="231"/>
        <v>2.9451478622842773</v>
      </c>
    </row>
    <row r="7423" spans="1:8" ht="15" hidden="1" thickBot="1">
      <c r="A7423" s="409">
        <v>202204</v>
      </c>
      <c r="B7423" s="196" t="s">
        <v>1297</v>
      </c>
      <c r="C7423" s="197" t="s">
        <v>791</v>
      </c>
      <c r="D7423" s="198" t="s">
        <v>337</v>
      </c>
      <c r="E7423" s="420">
        <v>59608</v>
      </c>
      <c r="F7423" s="413">
        <v>115.31</v>
      </c>
      <c r="G7423" s="414">
        <f t="shared" si="230"/>
        <v>516.93695256265721</v>
      </c>
      <c r="H7423" s="415">
        <f t="shared" si="231"/>
        <v>2.5846847628132861</v>
      </c>
    </row>
    <row r="7424" spans="1:8" ht="15" hidden="1" thickBot="1">
      <c r="A7424" s="409">
        <v>202204</v>
      </c>
      <c r="B7424" s="196" t="s">
        <v>1298</v>
      </c>
      <c r="C7424" s="197" t="s">
        <v>791</v>
      </c>
      <c r="D7424" s="198" t="s">
        <v>337</v>
      </c>
      <c r="E7424" s="420">
        <v>80695</v>
      </c>
      <c r="F7424" s="413">
        <v>115.31</v>
      </c>
      <c r="G7424" s="414">
        <f t="shared" si="230"/>
        <v>699.80920995577139</v>
      </c>
      <c r="H7424" s="415">
        <f t="shared" si="231"/>
        <v>3.4990460497788569</v>
      </c>
    </row>
    <row r="7425" spans="1:8" ht="15" hidden="1" thickBot="1">
      <c r="A7425" s="409">
        <v>202204</v>
      </c>
      <c r="B7425" s="196" t="s">
        <v>1299</v>
      </c>
      <c r="C7425" s="197" t="s">
        <v>791</v>
      </c>
      <c r="D7425" s="198" t="s">
        <v>337</v>
      </c>
      <c r="E7425" s="420">
        <v>80522</v>
      </c>
      <c r="F7425" s="413">
        <v>115.31</v>
      </c>
      <c r="G7425" s="414">
        <f t="shared" si="230"/>
        <v>698.30890642615554</v>
      </c>
      <c r="H7425" s="415">
        <f t="shared" si="231"/>
        <v>3.4915445321307779</v>
      </c>
    </row>
    <row r="7426" spans="1:8" ht="15" hidden="1" thickBot="1">
      <c r="A7426" s="409">
        <v>202204</v>
      </c>
      <c r="B7426" s="196" t="s">
        <v>1300</v>
      </c>
      <c r="C7426" s="197" t="s">
        <v>791</v>
      </c>
      <c r="D7426" s="198" t="s">
        <v>337</v>
      </c>
      <c r="E7426" s="420">
        <v>77958</v>
      </c>
      <c r="F7426" s="413">
        <v>115.31</v>
      </c>
      <c r="G7426" s="414">
        <f t="shared" ref="G7426:G7489" si="232">+E7426/F7426</f>
        <v>676.07319399878588</v>
      </c>
      <c r="H7426" s="415">
        <f t="shared" ref="H7426:H7489" si="233">IF(D7426="TB",G7426/200,IF(D7426="LT",G7426,"VER"))</f>
        <v>3.3803659699939295</v>
      </c>
    </row>
    <row r="7427" spans="1:8" ht="15" hidden="1" thickBot="1">
      <c r="A7427" s="409">
        <v>202204</v>
      </c>
      <c r="B7427" s="231" t="s">
        <v>1301</v>
      </c>
      <c r="C7427" s="232" t="s">
        <v>791</v>
      </c>
      <c r="D7427" s="233" t="s">
        <v>337</v>
      </c>
      <c r="E7427" s="234">
        <v>105133</v>
      </c>
      <c r="F7427" s="413">
        <v>115.31</v>
      </c>
      <c r="G7427" s="414">
        <f t="shared" si="232"/>
        <v>911.74225999479665</v>
      </c>
      <c r="H7427" s="415">
        <f t="shared" si="233"/>
        <v>4.5587112999739832</v>
      </c>
    </row>
    <row r="7428" spans="1:8" ht="15" hidden="1" thickBot="1">
      <c r="A7428" s="409">
        <v>202204</v>
      </c>
      <c r="B7428" s="231" t="s">
        <v>1302</v>
      </c>
      <c r="C7428" s="232" t="s">
        <v>791</v>
      </c>
      <c r="D7428" s="233" t="s">
        <v>337</v>
      </c>
      <c r="E7428" s="234">
        <v>82468</v>
      </c>
      <c r="F7428" s="413">
        <v>115.31</v>
      </c>
      <c r="G7428" s="414">
        <f t="shared" si="232"/>
        <v>715.18515306564916</v>
      </c>
      <c r="H7428" s="415">
        <f t="shared" si="233"/>
        <v>3.5759257653282459</v>
      </c>
    </row>
    <row r="7429" spans="1:8" ht="15" hidden="1" thickBot="1">
      <c r="A7429" s="409">
        <v>202204</v>
      </c>
      <c r="B7429" s="196" t="s">
        <v>1303</v>
      </c>
      <c r="C7429" s="197" t="s">
        <v>791</v>
      </c>
      <c r="D7429" s="198" t="s">
        <v>337</v>
      </c>
      <c r="E7429" s="420">
        <v>105047</v>
      </c>
      <c r="F7429" s="413">
        <v>115.31</v>
      </c>
      <c r="G7429" s="414">
        <f t="shared" si="232"/>
        <v>910.99644436735753</v>
      </c>
      <c r="H7429" s="415">
        <f t="shared" si="233"/>
        <v>4.5549822218367879</v>
      </c>
    </row>
    <row r="7430" spans="1:8" ht="15" hidden="1" thickBot="1">
      <c r="A7430" s="409">
        <v>202204</v>
      </c>
      <c r="B7430" s="196" t="s">
        <v>1304</v>
      </c>
      <c r="C7430" s="197" t="s">
        <v>791</v>
      </c>
      <c r="D7430" s="198" t="s">
        <v>337</v>
      </c>
      <c r="E7430" s="420">
        <v>93811</v>
      </c>
      <c r="F7430" s="413">
        <v>115.31</v>
      </c>
      <c r="G7430" s="414">
        <f t="shared" si="232"/>
        <v>813.5547654149683</v>
      </c>
      <c r="H7430" s="415">
        <f t="shared" si="233"/>
        <v>4.0677738270748414</v>
      </c>
    </row>
    <row r="7431" spans="1:8" ht="15" hidden="1" thickBot="1">
      <c r="A7431" s="409">
        <v>202204</v>
      </c>
      <c r="B7431" s="196" t="s">
        <v>1305</v>
      </c>
      <c r="C7431" s="197" t="s">
        <v>791</v>
      </c>
      <c r="D7431" s="198" t="s">
        <v>337</v>
      </c>
      <c r="E7431" s="420">
        <v>77177</v>
      </c>
      <c r="F7431" s="413">
        <v>115.31</v>
      </c>
      <c r="G7431" s="414">
        <f t="shared" si="232"/>
        <v>669.30014742867047</v>
      </c>
      <c r="H7431" s="415">
        <f t="shared" si="233"/>
        <v>3.3465007371433524</v>
      </c>
    </row>
    <row r="7432" spans="1:8" ht="15" hidden="1" thickBot="1">
      <c r="A7432" s="409">
        <v>202204</v>
      </c>
      <c r="B7432" s="196" t="s">
        <v>1306</v>
      </c>
      <c r="C7432" s="197" t="s">
        <v>791</v>
      </c>
      <c r="D7432" s="198" t="s">
        <v>337</v>
      </c>
      <c r="E7432" s="420">
        <v>68798</v>
      </c>
      <c r="F7432" s="413">
        <v>115.31</v>
      </c>
      <c r="G7432" s="414">
        <f t="shared" si="232"/>
        <v>596.6351574017865</v>
      </c>
      <c r="H7432" s="415">
        <f t="shared" si="233"/>
        <v>2.9831757870089324</v>
      </c>
    </row>
    <row r="7433" spans="1:8" ht="15" hidden="1" thickBot="1">
      <c r="A7433" s="409">
        <v>202204</v>
      </c>
      <c r="B7433" s="196" t="s">
        <v>1307</v>
      </c>
      <c r="C7433" s="197" t="s">
        <v>791</v>
      </c>
      <c r="D7433" s="198" t="s">
        <v>337</v>
      </c>
      <c r="E7433" s="420">
        <v>96053</v>
      </c>
      <c r="F7433" s="413">
        <v>115.31</v>
      </c>
      <c r="G7433" s="414">
        <f t="shared" si="232"/>
        <v>832.99800537681028</v>
      </c>
      <c r="H7433" s="415">
        <f t="shared" si="233"/>
        <v>4.1649900268840518</v>
      </c>
    </row>
    <row r="7434" spans="1:8" ht="15" hidden="1" thickBot="1">
      <c r="A7434" s="409">
        <v>202204</v>
      </c>
      <c r="B7434" s="196" t="s">
        <v>1308</v>
      </c>
      <c r="C7434" s="197" t="s">
        <v>791</v>
      </c>
      <c r="D7434" s="198" t="s">
        <v>337</v>
      </c>
      <c r="E7434" s="420">
        <v>84335</v>
      </c>
      <c r="F7434" s="413">
        <v>115.31</v>
      </c>
      <c r="G7434" s="414">
        <f t="shared" si="232"/>
        <v>731.37629000086724</v>
      </c>
      <c r="H7434" s="415">
        <f t="shared" si="233"/>
        <v>3.6568814500043363</v>
      </c>
    </row>
    <row r="7435" spans="1:8" ht="15" hidden="1" thickBot="1">
      <c r="A7435" s="409">
        <v>202204</v>
      </c>
      <c r="B7435" s="196" t="s">
        <v>1309</v>
      </c>
      <c r="C7435" s="197" t="s">
        <v>791</v>
      </c>
      <c r="D7435" s="198" t="s">
        <v>337</v>
      </c>
      <c r="E7435" s="420">
        <v>96053</v>
      </c>
      <c r="F7435" s="413">
        <v>115.31</v>
      </c>
      <c r="G7435" s="414">
        <f t="shared" si="232"/>
        <v>832.99800537681028</v>
      </c>
      <c r="H7435" s="415">
        <f t="shared" si="233"/>
        <v>4.1649900268840518</v>
      </c>
    </row>
    <row r="7436" spans="1:8" ht="15" hidden="1" thickBot="1">
      <c r="A7436" s="409">
        <v>202204</v>
      </c>
      <c r="B7436" s="196" t="s">
        <v>1310</v>
      </c>
      <c r="C7436" s="197" t="s">
        <v>791</v>
      </c>
      <c r="D7436" s="198" t="s">
        <v>337</v>
      </c>
      <c r="E7436" s="420">
        <v>93598</v>
      </c>
      <c r="F7436" s="413">
        <v>115.31</v>
      </c>
      <c r="G7436" s="414">
        <f t="shared" si="232"/>
        <v>811.70757089584595</v>
      </c>
      <c r="H7436" s="415">
        <f t="shared" si="233"/>
        <v>4.0585378544792299</v>
      </c>
    </row>
    <row r="7437" spans="1:8" ht="15" hidden="1" thickBot="1">
      <c r="A7437" s="409">
        <v>202204</v>
      </c>
      <c r="B7437" s="196" t="s">
        <v>1311</v>
      </c>
      <c r="C7437" s="197" t="s">
        <v>791</v>
      </c>
      <c r="D7437" s="198" t="s">
        <v>337</v>
      </c>
      <c r="E7437" s="420">
        <v>92844</v>
      </c>
      <c r="F7437" s="413">
        <v>115.31</v>
      </c>
      <c r="G7437" s="414">
        <f t="shared" si="232"/>
        <v>805.16867574364755</v>
      </c>
      <c r="H7437" s="415">
        <f t="shared" si="233"/>
        <v>4.0258433787182382</v>
      </c>
    </row>
    <row r="7438" spans="1:8" ht="15" hidden="1" thickBot="1">
      <c r="A7438" s="409">
        <v>202204</v>
      </c>
      <c r="B7438" s="196" t="s">
        <v>1312</v>
      </c>
      <c r="C7438" s="197" t="s">
        <v>791</v>
      </c>
      <c r="D7438" s="198" t="s">
        <v>337</v>
      </c>
      <c r="E7438" s="420">
        <v>93637</v>
      </c>
      <c r="F7438" s="413">
        <v>115.31</v>
      </c>
      <c r="G7438" s="414">
        <f t="shared" si="232"/>
        <v>812.04578961061486</v>
      </c>
      <c r="H7438" s="415">
        <f t="shared" si="233"/>
        <v>4.0602289480530747</v>
      </c>
    </row>
    <row r="7439" spans="1:8" ht="15" hidden="1" thickBot="1">
      <c r="A7439" s="409">
        <v>202204</v>
      </c>
      <c r="B7439" s="196" t="s">
        <v>1313</v>
      </c>
      <c r="C7439" s="197" t="s">
        <v>791</v>
      </c>
      <c r="D7439" s="198" t="s">
        <v>337</v>
      </c>
      <c r="E7439" s="420">
        <v>70761</v>
      </c>
      <c r="F7439" s="413">
        <v>115.31</v>
      </c>
      <c r="G7439" s="414">
        <f t="shared" si="232"/>
        <v>613.65883271182031</v>
      </c>
      <c r="H7439" s="415">
        <f t="shared" si="233"/>
        <v>3.0682941635591017</v>
      </c>
    </row>
    <row r="7440" spans="1:8" ht="15" hidden="1" thickBot="1">
      <c r="A7440" s="409">
        <v>202204</v>
      </c>
      <c r="B7440" s="196" t="s">
        <v>1314</v>
      </c>
      <c r="C7440" s="197" t="s">
        <v>791</v>
      </c>
      <c r="D7440" s="198" t="s">
        <v>337</v>
      </c>
      <c r="E7440" s="420">
        <v>96367</v>
      </c>
      <c r="F7440" s="413">
        <v>115.31</v>
      </c>
      <c r="G7440" s="414">
        <f t="shared" si="232"/>
        <v>835.72109964443666</v>
      </c>
      <c r="H7440" s="415">
        <f t="shared" si="233"/>
        <v>4.1786054982221836</v>
      </c>
    </row>
    <row r="7441" spans="1:8" ht="15" hidden="1" thickBot="1">
      <c r="A7441" s="409">
        <v>202204</v>
      </c>
      <c r="B7441" s="196" t="s">
        <v>1315</v>
      </c>
      <c r="C7441" s="197" t="s">
        <v>791</v>
      </c>
      <c r="D7441" s="198" t="s">
        <v>337</v>
      </c>
      <c r="E7441" s="420">
        <v>59010</v>
      </c>
      <c r="F7441" s="413">
        <v>115.31</v>
      </c>
      <c r="G7441" s="414">
        <f t="shared" si="232"/>
        <v>511.7509322695343</v>
      </c>
      <c r="H7441" s="415">
        <f t="shared" si="233"/>
        <v>2.5587546613476717</v>
      </c>
    </row>
    <row r="7442" spans="1:8" ht="15" hidden="1" thickBot="1">
      <c r="A7442" s="409">
        <v>202204</v>
      </c>
      <c r="B7442" s="231" t="s">
        <v>1316</v>
      </c>
      <c r="C7442" s="232" t="s">
        <v>791</v>
      </c>
      <c r="D7442" s="233" t="s">
        <v>337</v>
      </c>
      <c r="E7442" s="234">
        <v>100567</v>
      </c>
      <c r="F7442" s="413">
        <v>115.31</v>
      </c>
      <c r="G7442" s="414">
        <f t="shared" si="232"/>
        <v>872.14465354262427</v>
      </c>
      <c r="H7442" s="415">
        <f t="shared" si="233"/>
        <v>4.3607232677131211</v>
      </c>
    </row>
    <row r="7443" spans="1:8" ht="15" hidden="1" thickBot="1">
      <c r="A7443" s="409">
        <v>202204</v>
      </c>
      <c r="B7443" s="231" t="s">
        <v>1317</v>
      </c>
      <c r="C7443" s="232" t="s">
        <v>791</v>
      </c>
      <c r="D7443" s="233" t="s">
        <v>337</v>
      </c>
      <c r="E7443" s="234">
        <v>87952</v>
      </c>
      <c r="F7443" s="413">
        <v>115.31</v>
      </c>
      <c r="G7443" s="414">
        <f t="shared" si="232"/>
        <v>762.74390772699678</v>
      </c>
      <c r="H7443" s="415">
        <f t="shared" si="233"/>
        <v>3.813719538634984</v>
      </c>
    </row>
    <row r="7444" spans="1:8" ht="15" hidden="1" thickBot="1">
      <c r="A7444" s="409">
        <v>202204</v>
      </c>
      <c r="B7444" s="231" t="s">
        <v>1318</v>
      </c>
      <c r="C7444" s="232" t="s">
        <v>791</v>
      </c>
      <c r="D7444" s="233" t="s">
        <v>337</v>
      </c>
      <c r="E7444" s="234">
        <v>69889</v>
      </c>
      <c r="F7444" s="413">
        <v>115.31</v>
      </c>
      <c r="G7444" s="414">
        <f t="shared" si="232"/>
        <v>606.09660914057758</v>
      </c>
      <c r="H7444" s="415">
        <f t="shared" si="233"/>
        <v>3.030483045702888</v>
      </c>
    </row>
    <row r="7445" spans="1:8" ht="15" hidden="1" thickBot="1">
      <c r="A7445" s="409">
        <v>202204</v>
      </c>
      <c r="B7445" s="231" t="s">
        <v>1319</v>
      </c>
      <c r="C7445" s="232" t="s">
        <v>791</v>
      </c>
      <c r="D7445" s="233" t="s">
        <v>337</v>
      </c>
      <c r="E7445" s="234">
        <v>70844</v>
      </c>
      <c r="F7445" s="413">
        <v>115.31</v>
      </c>
      <c r="G7445" s="414">
        <f t="shared" si="232"/>
        <v>614.37863151504644</v>
      </c>
      <c r="H7445" s="415">
        <f t="shared" si="233"/>
        <v>3.0718931575752322</v>
      </c>
    </row>
    <row r="7446" spans="1:8" ht="15" hidden="1" thickBot="1">
      <c r="A7446" s="409">
        <v>202204</v>
      </c>
      <c r="B7446" s="231" t="s">
        <v>1320</v>
      </c>
      <c r="C7446" s="232" t="s">
        <v>791</v>
      </c>
      <c r="D7446" s="233" t="s">
        <v>337</v>
      </c>
      <c r="E7446" s="234">
        <v>82468</v>
      </c>
      <c r="F7446" s="413">
        <v>115.31</v>
      </c>
      <c r="G7446" s="414">
        <f t="shared" si="232"/>
        <v>715.18515306564916</v>
      </c>
      <c r="H7446" s="415">
        <f t="shared" si="233"/>
        <v>3.5759257653282459</v>
      </c>
    </row>
    <row r="7447" spans="1:8" ht="15" hidden="1" thickBot="1">
      <c r="A7447" s="409">
        <v>202204</v>
      </c>
      <c r="B7447" s="231" t="s">
        <v>1321</v>
      </c>
      <c r="C7447" s="232" t="s">
        <v>791</v>
      </c>
      <c r="D7447" s="233" t="s">
        <v>337</v>
      </c>
      <c r="E7447" s="234">
        <v>86719</v>
      </c>
      <c r="F7447" s="413">
        <v>115.31</v>
      </c>
      <c r="G7447" s="414">
        <f t="shared" si="232"/>
        <v>752.05099297545746</v>
      </c>
      <c r="H7447" s="415">
        <f t="shared" si="233"/>
        <v>3.7602549648772872</v>
      </c>
    </row>
    <row r="7448" spans="1:8" ht="15" hidden="1" thickBot="1">
      <c r="A7448" s="409">
        <v>202204</v>
      </c>
      <c r="B7448" s="231" t="s">
        <v>1322</v>
      </c>
      <c r="C7448" s="232" t="s">
        <v>791</v>
      </c>
      <c r="D7448" s="233" t="s">
        <v>337</v>
      </c>
      <c r="E7448" s="234">
        <v>97549</v>
      </c>
      <c r="F7448" s="413">
        <v>115.31</v>
      </c>
      <c r="G7448" s="414">
        <f t="shared" si="232"/>
        <v>845.97172838435517</v>
      </c>
      <c r="H7448" s="415">
        <f t="shared" si="233"/>
        <v>4.2298586419217763</v>
      </c>
    </row>
    <row r="7449" spans="1:8" ht="15" hidden="1" thickBot="1">
      <c r="A7449" s="409">
        <v>202204</v>
      </c>
      <c r="B7449" s="231" t="s">
        <v>1323</v>
      </c>
      <c r="C7449" s="232" t="s">
        <v>791</v>
      </c>
      <c r="D7449" s="233" t="s">
        <v>337</v>
      </c>
      <c r="E7449" s="234">
        <v>58500</v>
      </c>
      <c r="F7449" s="413">
        <v>115.31</v>
      </c>
      <c r="G7449" s="414">
        <f t="shared" si="232"/>
        <v>507.32807215332582</v>
      </c>
      <c r="H7449" s="415">
        <f t="shared" si="233"/>
        <v>2.5366403607666292</v>
      </c>
    </row>
    <row r="7450" spans="1:8" ht="15" hidden="1" thickBot="1">
      <c r="A7450" s="409">
        <v>202204</v>
      </c>
      <c r="B7450" s="196" t="s">
        <v>1324</v>
      </c>
      <c r="C7450" s="197" t="s">
        <v>791</v>
      </c>
      <c r="D7450" s="198" t="s">
        <v>337</v>
      </c>
      <c r="E7450" s="420">
        <v>59808</v>
      </c>
      <c r="F7450" s="413">
        <v>115.31</v>
      </c>
      <c r="G7450" s="414">
        <f t="shared" si="232"/>
        <v>518.67140751018997</v>
      </c>
      <c r="H7450" s="415">
        <f t="shared" si="233"/>
        <v>2.59335703755095</v>
      </c>
    </row>
    <row r="7451" spans="1:8" ht="15" hidden="1" thickBot="1">
      <c r="A7451" s="409">
        <v>202204</v>
      </c>
      <c r="B7451" s="196" t="s">
        <v>1325</v>
      </c>
      <c r="C7451" s="197" t="s">
        <v>791</v>
      </c>
      <c r="D7451" s="198" t="s">
        <v>337</v>
      </c>
      <c r="E7451" s="420">
        <v>98347</v>
      </c>
      <c r="F7451" s="413">
        <v>115.31</v>
      </c>
      <c r="G7451" s="414">
        <f t="shared" si="232"/>
        <v>852.89220362501078</v>
      </c>
      <c r="H7451" s="415">
        <f t="shared" si="233"/>
        <v>4.2644610181250542</v>
      </c>
    </row>
    <row r="7452" spans="1:8" ht="15" hidden="1" thickBot="1">
      <c r="A7452" s="409">
        <v>202204</v>
      </c>
      <c r="B7452" s="196" t="s">
        <v>1326</v>
      </c>
      <c r="C7452" s="197" t="s">
        <v>791</v>
      </c>
      <c r="D7452" s="198" t="s">
        <v>337</v>
      </c>
      <c r="E7452" s="420">
        <v>41807</v>
      </c>
      <c r="F7452" s="413">
        <v>115.31</v>
      </c>
      <c r="G7452" s="414">
        <f t="shared" si="232"/>
        <v>362.56178995750582</v>
      </c>
      <c r="H7452" s="415">
        <f t="shared" si="233"/>
        <v>1.812808949787529</v>
      </c>
    </row>
    <row r="7453" spans="1:8" ht="15" hidden="1" thickBot="1">
      <c r="A7453" s="409">
        <v>202204</v>
      </c>
      <c r="B7453" s="196" t="s">
        <v>1327</v>
      </c>
      <c r="C7453" s="197" t="s">
        <v>791</v>
      </c>
      <c r="D7453" s="198" t="s">
        <v>337</v>
      </c>
      <c r="E7453" s="420">
        <v>78018</v>
      </c>
      <c r="F7453" s="413">
        <v>115.31</v>
      </c>
      <c r="G7453" s="414">
        <f t="shared" si="232"/>
        <v>676.5935304830457</v>
      </c>
      <c r="H7453" s="415">
        <f t="shared" si="233"/>
        <v>3.3829676524152283</v>
      </c>
    </row>
    <row r="7454" spans="1:8" ht="15" hidden="1" thickBot="1">
      <c r="A7454" s="409">
        <v>202204</v>
      </c>
      <c r="B7454" s="196" t="s">
        <v>1328</v>
      </c>
      <c r="C7454" s="197" t="s">
        <v>791</v>
      </c>
      <c r="D7454" s="198" t="s">
        <v>337</v>
      </c>
      <c r="E7454" s="420">
        <v>78770</v>
      </c>
      <c r="F7454" s="413">
        <v>115.31</v>
      </c>
      <c r="G7454" s="414">
        <f t="shared" si="232"/>
        <v>683.11508108576879</v>
      </c>
      <c r="H7454" s="415">
        <f t="shared" si="233"/>
        <v>3.4155754054288439</v>
      </c>
    </row>
    <row r="7455" spans="1:8" ht="15" hidden="1" thickBot="1">
      <c r="A7455" s="409">
        <v>202204</v>
      </c>
      <c r="B7455" s="196" t="s">
        <v>1329</v>
      </c>
      <c r="C7455" s="197" t="s">
        <v>791</v>
      </c>
      <c r="D7455" s="198" t="s">
        <v>337</v>
      </c>
      <c r="E7455" s="420">
        <v>84156</v>
      </c>
      <c r="F7455" s="413">
        <v>115.31</v>
      </c>
      <c r="G7455" s="414">
        <f t="shared" si="232"/>
        <v>729.82395282282539</v>
      </c>
      <c r="H7455" s="415">
        <f t="shared" si="233"/>
        <v>3.6491197641141269</v>
      </c>
    </row>
    <row r="7456" spans="1:8" ht="15" hidden="1" thickBot="1">
      <c r="A7456" s="409">
        <v>202204</v>
      </c>
      <c r="B7456" s="196" t="s">
        <v>1330</v>
      </c>
      <c r="C7456" s="197" t="s">
        <v>791</v>
      </c>
      <c r="D7456" s="198" t="s">
        <v>337</v>
      </c>
      <c r="E7456" s="420">
        <v>90243</v>
      </c>
      <c r="F7456" s="413">
        <v>115.31</v>
      </c>
      <c r="G7456" s="414">
        <f t="shared" si="232"/>
        <v>782.61208915098427</v>
      </c>
      <c r="H7456" s="415">
        <f t="shared" si="233"/>
        <v>3.9130604457549212</v>
      </c>
    </row>
    <row r="7457" spans="1:8" ht="15" hidden="1" thickBot="1">
      <c r="A7457" s="409">
        <v>202204</v>
      </c>
      <c r="B7457" s="196" t="s">
        <v>1331</v>
      </c>
      <c r="C7457" s="197" t="s">
        <v>791</v>
      </c>
      <c r="D7457" s="198" t="s">
        <v>337</v>
      </c>
      <c r="E7457" s="420">
        <v>81643</v>
      </c>
      <c r="F7457" s="413">
        <v>115.31</v>
      </c>
      <c r="G7457" s="414">
        <f t="shared" si="232"/>
        <v>708.03052640707654</v>
      </c>
      <c r="H7457" s="415">
        <f t="shared" si="233"/>
        <v>3.5401526320353827</v>
      </c>
    </row>
    <row r="7458" spans="1:8" ht="15" hidden="1" thickBot="1">
      <c r="A7458" s="409">
        <v>202204</v>
      </c>
      <c r="B7458" s="196" t="s">
        <v>1332</v>
      </c>
      <c r="C7458" s="197" t="s">
        <v>791</v>
      </c>
      <c r="D7458" s="198" t="s">
        <v>337</v>
      </c>
      <c r="E7458" s="420">
        <v>69958</v>
      </c>
      <c r="F7458" s="413">
        <v>115.31</v>
      </c>
      <c r="G7458" s="414">
        <f t="shared" si="232"/>
        <v>606.69499609747641</v>
      </c>
      <c r="H7458" s="415">
        <f t="shared" si="233"/>
        <v>3.033474980487382</v>
      </c>
    </row>
    <row r="7459" spans="1:8" ht="15" hidden="1" thickBot="1">
      <c r="A7459" s="409">
        <v>202204</v>
      </c>
      <c r="B7459" s="196" t="s">
        <v>1333</v>
      </c>
      <c r="C7459" s="197" t="s">
        <v>791</v>
      </c>
      <c r="D7459" s="198" t="s">
        <v>337</v>
      </c>
      <c r="E7459" s="420">
        <v>100567</v>
      </c>
      <c r="F7459" s="413">
        <v>115.31</v>
      </c>
      <c r="G7459" s="414">
        <f t="shared" si="232"/>
        <v>872.14465354262427</v>
      </c>
      <c r="H7459" s="415">
        <f t="shared" si="233"/>
        <v>4.3607232677131211</v>
      </c>
    </row>
    <row r="7460" spans="1:8" ht="15" hidden="1" thickBot="1">
      <c r="A7460" s="409">
        <v>202204</v>
      </c>
      <c r="B7460" s="231" t="s">
        <v>1334</v>
      </c>
      <c r="C7460" s="232" t="s">
        <v>791</v>
      </c>
      <c r="D7460" s="233" t="s">
        <v>337</v>
      </c>
      <c r="E7460" s="234">
        <v>102759</v>
      </c>
      <c r="F7460" s="413">
        <v>115.31</v>
      </c>
      <c r="G7460" s="414">
        <f t="shared" si="232"/>
        <v>891.15427976758303</v>
      </c>
      <c r="H7460" s="415">
        <f t="shared" si="233"/>
        <v>4.4557713988379151</v>
      </c>
    </row>
    <row r="7461" spans="1:8" ht="15" hidden="1" thickBot="1">
      <c r="A7461" s="409">
        <v>202204</v>
      </c>
      <c r="B7461" s="231" t="s">
        <v>1335</v>
      </c>
      <c r="C7461" s="232" t="s">
        <v>1336</v>
      </c>
      <c r="D7461" s="233" t="s">
        <v>337</v>
      </c>
      <c r="E7461" s="234">
        <v>39636</v>
      </c>
      <c r="F7461" s="413">
        <v>115.31</v>
      </c>
      <c r="G7461" s="414">
        <f t="shared" si="232"/>
        <v>343.73428150203796</v>
      </c>
      <c r="H7461" s="415">
        <f t="shared" si="233"/>
        <v>1.7186714075101899</v>
      </c>
    </row>
    <row r="7462" spans="1:8" ht="15" hidden="1" thickBot="1">
      <c r="A7462" s="409">
        <v>202204</v>
      </c>
      <c r="B7462" s="231" t="s">
        <v>1337</v>
      </c>
      <c r="C7462" s="232" t="s">
        <v>674</v>
      </c>
      <c r="D7462" s="233" t="s">
        <v>337</v>
      </c>
      <c r="E7462" s="234">
        <v>78750</v>
      </c>
      <c r="F7462" s="413">
        <v>115.31</v>
      </c>
      <c r="G7462" s="414">
        <f t="shared" si="232"/>
        <v>682.94163559101548</v>
      </c>
      <c r="H7462" s="415">
        <f t="shared" si="233"/>
        <v>3.4147081779550774</v>
      </c>
    </row>
    <row r="7463" spans="1:8" ht="15" hidden="1" thickBot="1">
      <c r="A7463" s="409">
        <v>202204</v>
      </c>
      <c r="B7463" s="231" t="s">
        <v>1338</v>
      </c>
      <c r="C7463" s="232" t="s">
        <v>674</v>
      </c>
      <c r="D7463" s="233" t="s">
        <v>339</v>
      </c>
      <c r="E7463" s="234">
        <v>394</v>
      </c>
      <c r="F7463" s="413">
        <v>115.31</v>
      </c>
      <c r="G7463" s="414">
        <f t="shared" si="232"/>
        <v>3.4168762466394935</v>
      </c>
      <c r="H7463" s="415">
        <f t="shared" si="233"/>
        <v>3.4168762466394935</v>
      </c>
    </row>
    <row r="7464" spans="1:8" ht="15" hidden="1" thickBot="1">
      <c r="A7464" s="409">
        <v>202204</v>
      </c>
      <c r="B7464" s="196" t="s">
        <v>1339</v>
      </c>
      <c r="C7464" s="197" t="s">
        <v>674</v>
      </c>
      <c r="D7464" s="198" t="s">
        <v>374</v>
      </c>
      <c r="E7464" s="420">
        <v>56.11</v>
      </c>
      <c r="F7464" s="413">
        <v>115.31</v>
      </c>
      <c r="G7464" s="414">
        <f t="shared" si="232"/>
        <v>0.4866013355303096</v>
      </c>
      <c r="H7464" s="415" t="str">
        <f t="shared" si="233"/>
        <v>VER</v>
      </c>
    </row>
    <row r="7465" spans="1:8" ht="15" hidden="1" thickBot="1">
      <c r="A7465" s="409">
        <v>202204</v>
      </c>
      <c r="B7465" s="196" t="s">
        <v>1340</v>
      </c>
      <c r="C7465" s="197" t="s">
        <v>1341</v>
      </c>
      <c r="D7465" s="198" t="s">
        <v>337</v>
      </c>
      <c r="E7465" s="420">
        <v>61903</v>
      </c>
      <c r="F7465" s="413">
        <v>115.31</v>
      </c>
      <c r="G7465" s="414">
        <f t="shared" si="232"/>
        <v>536.8398230855953</v>
      </c>
      <c r="H7465" s="415">
        <f t="shared" si="233"/>
        <v>2.6841991154279765</v>
      </c>
    </row>
    <row r="7466" spans="1:8" ht="15" hidden="1" thickBot="1">
      <c r="A7466" s="409">
        <v>202204</v>
      </c>
      <c r="B7466" s="231" t="s">
        <v>1342</v>
      </c>
      <c r="C7466" s="232" t="s">
        <v>1341</v>
      </c>
      <c r="D7466" s="233" t="s">
        <v>339</v>
      </c>
      <c r="E7466" s="234">
        <v>310</v>
      </c>
      <c r="F7466" s="413">
        <v>115.31</v>
      </c>
      <c r="G7466" s="414">
        <f t="shared" si="232"/>
        <v>2.6884051686757435</v>
      </c>
      <c r="H7466" s="415">
        <f t="shared" si="233"/>
        <v>2.6884051686757435</v>
      </c>
    </row>
    <row r="7467" spans="1:8" ht="15" hidden="1" thickBot="1">
      <c r="A7467" s="409">
        <v>202204</v>
      </c>
      <c r="B7467" s="231" t="s">
        <v>1343</v>
      </c>
      <c r="C7467" s="232" t="s">
        <v>1344</v>
      </c>
      <c r="D7467" s="233" t="s">
        <v>337</v>
      </c>
      <c r="E7467" s="234">
        <v>12283</v>
      </c>
      <c r="F7467" s="413">
        <v>115.31</v>
      </c>
      <c r="G7467" s="414">
        <f t="shared" si="232"/>
        <v>106.5215506027231</v>
      </c>
      <c r="H7467" s="415">
        <f t="shared" si="233"/>
        <v>0.53260775301361551</v>
      </c>
    </row>
    <row r="7468" spans="1:8" ht="15" hidden="1" thickBot="1">
      <c r="A7468" s="409">
        <v>202204</v>
      </c>
      <c r="B7468" s="231" t="s">
        <v>1345</v>
      </c>
      <c r="C7468" s="232" t="s">
        <v>1344</v>
      </c>
      <c r="D7468" s="233" t="s">
        <v>337</v>
      </c>
      <c r="E7468" s="234">
        <v>12249</v>
      </c>
      <c r="F7468" s="413">
        <v>115.31</v>
      </c>
      <c r="G7468" s="414">
        <f t="shared" si="232"/>
        <v>106.22669326164252</v>
      </c>
      <c r="H7468" s="415">
        <f t="shared" si="233"/>
        <v>0.53113346630821257</v>
      </c>
    </row>
    <row r="7469" spans="1:8" ht="15" hidden="1" thickBot="1">
      <c r="A7469" s="409">
        <v>202204</v>
      </c>
      <c r="B7469" s="231" t="s">
        <v>1346</v>
      </c>
      <c r="C7469" s="232" t="s">
        <v>1347</v>
      </c>
      <c r="D7469" s="233" t="s">
        <v>374</v>
      </c>
      <c r="E7469" s="234">
        <v>0.01</v>
      </c>
      <c r="F7469" s="413">
        <v>115.31</v>
      </c>
      <c r="G7469" s="414">
        <f t="shared" si="232"/>
        <v>8.6722747376636897E-5</v>
      </c>
      <c r="H7469" s="415" t="str">
        <f t="shared" si="233"/>
        <v>VER</v>
      </c>
    </row>
    <row r="7470" spans="1:8" ht="15" hidden="1" thickBot="1">
      <c r="A7470" s="409">
        <v>202204</v>
      </c>
      <c r="B7470" s="231" t="s">
        <v>1348</v>
      </c>
      <c r="C7470" s="232" t="s">
        <v>1344</v>
      </c>
      <c r="D7470" s="233" t="s">
        <v>337</v>
      </c>
      <c r="E7470" s="234">
        <v>124023</v>
      </c>
      <c r="F7470" s="413">
        <v>115.31</v>
      </c>
      <c r="G7470" s="414">
        <f t="shared" si="232"/>
        <v>1075.5615297892637</v>
      </c>
      <c r="H7470" s="415">
        <f t="shared" si="233"/>
        <v>5.3778076489463187</v>
      </c>
    </row>
    <row r="7471" spans="1:8" ht="15" hidden="1" thickBot="1">
      <c r="A7471" s="409">
        <v>202204</v>
      </c>
      <c r="B7471" s="231" t="s">
        <v>1349</v>
      </c>
      <c r="C7471" s="232" t="s">
        <v>1344</v>
      </c>
      <c r="D7471" s="233" t="s">
        <v>339</v>
      </c>
      <c r="E7471" s="234">
        <v>620</v>
      </c>
      <c r="F7471" s="413">
        <v>115.31</v>
      </c>
      <c r="G7471" s="414">
        <f t="shared" si="232"/>
        <v>5.3768103373514871</v>
      </c>
      <c r="H7471" s="415">
        <f t="shared" si="233"/>
        <v>5.3768103373514871</v>
      </c>
    </row>
    <row r="7472" spans="1:8" ht="15" hidden="1" thickBot="1">
      <c r="A7472" s="409">
        <v>202204</v>
      </c>
      <c r="B7472" s="231" t="s">
        <v>1350</v>
      </c>
      <c r="C7472" s="232" t="s">
        <v>1344</v>
      </c>
      <c r="D7472" s="233" t="s">
        <v>337</v>
      </c>
      <c r="E7472" s="234">
        <v>70940</v>
      </c>
      <c r="F7472" s="413">
        <v>115.31</v>
      </c>
      <c r="G7472" s="414">
        <f t="shared" si="232"/>
        <v>615.21116988986205</v>
      </c>
      <c r="H7472" s="415">
        <f t="shared" si="233"/>
        <v>3.0760558494493102</v>
      </c>
    </row>
    <row r="7473" spans="1:8" ht="15" hidden="1" thickBot="1">
      <c r="A7473" s="409">
        <v>202204</v>
      </c>
      <c r="B7473" s="231" t="s">
        <v>1351</v>
      </c>
      <c r="C7473" s="232" t="s">
        <v>1352</v>
      </c>
      <c r="D7473" s="233" t="s">
        <v>337</v>
      </c>
      <c r="E7473" s="234">
        <v>40450</v>
      </c>
      <c r="F7473" s="413">
        <v>115.31</v>
      </c>
      <c r="G7473" s="414">
        <f t="shared" si="232"/>
        <v>350.79351313849622</v>
      </c>
      <c r="H7473" s="415">
        <f t="shared" si="233"/>
        <v>1.7539675656924811</v>
      </c>
    </row>
    <row r="7474" spans="1:8" ht="15" hidden="1" thickBot="1">
      <c r="A7474" s="409">
        <v>202204</v>
      </c>
      <c r="B7474" s="231" t="s">
        <v>1353</v>
      </c>
      <c r="C7474" s="232" t="s">
        <v>1352</v>
      </c>
      <c r="D7474" s="233" t="s">
        <v>339</v>
      </c>
      <c r="E7474" s="234">
        <v>202</v>
      </c>
      <c r="F7474" s="413">
        <v>115.31</v>
      </c>
      <c r="G7474" s="414">
        <f t="shared" si="232"/>
        <v>1.7517994970080653</v>
      </c>
      <c r="H7474" s="415">
        <f t="shared" si="233"/>
        <v>1.7517994970080653</v>
      </c>
    </row>
    <row r="7475" spans="1:8" ht="15" hidden="1" thickBot="1">
      <c r="A7475" s="409">
        <v>202204</v>
      </c>
      <c r="B7475" s="231" t="s">
        <v>1354</v>
      </c>
      <c r="C7475" s="232" t="s">
        <v>1355</v>
      </c>
      <c r="D7475" s="233" t="s">
        <v>337</v>
      </c>
      <c r="E7475" s="234">
        <v>43014</v>
      </c>
      <c r="F7475" s="413">
        <v>115.31</v>
      </c>
      <c r="G7475" s="414">
        <f t="shared" si="232"/>
        <v>373.02922556586594</v>
      </c>
      <c r="H7475" s="415">
        <f t="shared" si="233"/>
        <v>1.8651461278293298</v>
      </c>
    </row>
    <row r="7476" spans="1:8" ht="15" hidden="1" thickBot="1">
      <c r="A7476" s="409">
        <v>202204</v>
      </c>
      <c r="B7476" s="231" t="s">
        <v>1356</v>
      </c>
      <c r="C7476" s="232" t="s">
        <v>1357</v>
      </c>
      <c r="D7476" s="233" t="s">
        <v>374</v>
      </c>
      <c r="E7476" s="234">
        <v>394</v>
      </c>
      <c r="F7476" s="413">
        <v>115.31</v>
      </c>
      <c r="G7476" s="414">
        <f t="shared" si="232"/>
        <v>3.4168762466394935</v>
      </c>
      <c r="H7476" s="415" t="str">
        <f t="shared" si="233"/>
        <v>VER</v>
      </c>
    </row>
    <row r="7477" spans="1:8" ht="15" hidden="1" thickBot="1">
      <c r="A7477" s="409">
        <v>202204</v>
      </c>
      <c r="B7477" s="231" t="s">
        <v>1358</v>
      </c>
      <c r="C7477" s="232" t="s">
        <v>1359</v>
      </c>
      <c r="D7477" s="233" t="s">
        <v>337</v>
      </c>
      <c r="E7477" s="234">
        <v>95009</v>
      </c>
      <c r="F7477" s="413">
        <v>115.31</v>
      </c>
      <c r="G7477" s="414">
        <f t="shared" si="232"/>
        <v>823.94415055068941</v>
      </c>
      <c r="H7477" s="415">
        <f t="shared" si="233"/>
        <v>4.1197207527534472</v>
      </c>
    </row>
    <row r="7478" spans="1:8" ht="15" hidden="1" thickBot="1">
      <c r="A7478" s="409">
        <v>202204</v>
      </c>
      <c r="B7478" s="231" t="s">
        <v>1360</v>
      </c>
      <c r="C7478" s="232" t="s">
        <v>1359</v>
      </c>
      <c r="D7478" s="233" t="s">
        <v>339</v>
      </c>
      <c r="E7478" s="234">
        <v>475</v>
      </c>
      <c r="F7478" s="413">
        <v>115.31</v>
      </c>
      <c r="G7478" s="414">
        <f t="shared" si="232"/>
        <v>4.1193305003902525</v>
      </c>
      <c r="H7478" s="415">
        <f t="shared" si="233"/>
        <v>4.1193305003902525</v>
      </c>
    </row>
    <row r="7479" spans="1:8" ht="15" hidden="1" thickBot="1">
      <c r="A7479" s="409">
        <v>202204</v>
      </c>
      <c r="B7479" s="196" t="s">
        <v>1361</v>
      </c>
      <c r="C7479" s="197" t="s">
        <v>1359</v>
      </c>
      <c r="D7479" s="198" t="s">
        <v>337</v>
      </c>
      <c r="E7479" s="420">
        <v>90802</v>
      </c>
      <c r="F7479" s="413">
        <v>115.31</v>
      </c>
      <c r="G7479" s="414">
        <f t="shared" si="232"/>
        <v>787.45989072933833</v>
      </c>
      <c r="H7479" s="415">
        <f t="shared" si="233"/>
        <v>3.9372994536466916</v>
      </c>
    </row>
    <row r="7480" spans="1:8" ht="15" hidden="1" thickBot="1">
      <c r="A7480" s="409">
        <v>202204</v>
      </c>
      <c r="B7480" s="196" t="s">
        <v>1362</v>
      </c>
      <c r="C7480" s="197" t="s">
        <v>1359</v>
      </c>
      <c r="D7480" s="198" t="s">
        <v>339</v>
      </c>
      <c r="E7480" s="420">
        <v>454</v>
      </c>
      <c r="F7480" s="413">
        <v>115.31</v>
      </c>
      <c r="G7480" s="414">
        <f t="shared" si="232"/>
        <v>3.937212730899315</v>
      </c>
      <c r="H7480" s="415">
        <f t="shared" si="233"/>
        <v>3.937212730899315</v>
      </c>
    </row>
    <row r="7481" spans="1:8" ht="15" hidden="1" thickBot="1">
      <c r="A7481" s="409">
        <v>202204</v>
      </c>
      <c r="B7481" s="196" t="s">
        <v>1363</v>
      </c>
      <c r="C7481" s="197" t="s">
        <v>1364</v>
      </c>
      <c r="D7481" s="198" t="s">
        <v>337</v>
      </c>
      <c r="E7481" s="420">
        <v>89890</v>
      </c>
      <c r="F7481" s="413">
        <v>115.31</v>
      </c>
      <c r="G7481" s="414">
        <f t="shared" si="232"/>
        <v>779.55077616858898</v>
      </c>
      <c r="H7481" s="415">
        <f t="shared" si="233"/>
        <v>3.8977538808429451</v>
      </c>
    </row>
    <row r="7482" spans="1:8" ht="15" hidden="1" thickBot="1">
      <c r="A7482" s="409">
        <v>202204</v>
      </c>
      <c r="B7482" s="196" t="s">
        <v>1365</v>
      </c>
      <c r="C7482" s="197" t="s">
        <v>1364</v>
      </c>
      <c r="D7482" s="198" t="s">
        <v>339</v>
      </c>
      <c r="E7482" s="420">
        <v>449</v>
      </c>
      <c r="F7482" s="413">
        <v>115.31</v>
      </c>
      <c r="G7482" s="414">
        <f t="shared" si="232"/>
        <v>3.8938513572109965</v>
      </c>
      <c r="H7482" s="415">
        <f t="shared" si="233"/>
        <v>3.8938513572109965</v>
      </c>
    </row>
    <row r="7483" spans="1:8" ht="15" hidden="1" thickBot="1">
      <c r="A7483" s="409">
        <v>202204</v>
      </c>
      <c r="B7483" s="196" t="s">
        <v>1366</v>
      </c>
      <c r="C7483" s="197" t="s">
        <v>1364</v>
      </c>
      <c r="D7483" s="198" t="s">
        <v>337</v>
      </c>
      <c r="E7483" s="420">
        <v>88290</v>
      </c>
      <c r="F7483" s="413">
        <v>115.31</v>
      </c>
      <c r="G7483" s="414">
        <f t="shared" si="232"/>
        <v>765.67513658832706</v>
      </c>
      <c r="H7483" s="415">
        <f t="shared" si="233"/>
        <v>3.8283756829416351</v>
      </c>
    </row>
    <row r="7484" spans="1:8" ht="15" hidden="1" thickBot="1">
      <c r="A7484" s="409">
        <v>202204</v>
      </c>
      <c r="B7484" s="196" t="s">
        <v>1367</v>
      </c>
      <c r="C7484" s="197" t="s">
        <v>1364</v>
      </c>
      <c r="D7484" s="198" t="s">
        <v>337</v>
      </c>
      <c r="E7484" s="420">
        <v>70940</v>
      </c>
      <c r="F7484" s="413">
        <v>115.31</v>
      </c>
      <c r="G7484" s="414">
        <f t="shared" si="232"/>
        <v>615.21116988986205</v>
      </c>
      <c r="H7484" s="415">
        <f t="shared" si="233"/>
        <v>3.0760558494493102</v>
      </c>
    </row>
    <row r="7485" spans="1:8" ht="15" hidden="1" thickBot="1">
      <c r="A7485" s="409">
        <v>202204</v>
      </c>
      <c r="B7485" s="196" t="s">
        <v>1368</v>
      </c>
      <c r="C7485" s="197" t="s">
        <v>1364</v>
      </c>
      <c r="D7485" s="198" t="s">
        <v>381</v>
      </c>
      <c r="E7485" s="420">
        <v>7420</v>
      </c>
      <c r="F7485" s="413">
        <v>115.31</v>
      </c>
      <c r="G7485" s="414">
        <f t="shared" si="232"/>
        <v>64.348278553464567</v>
      </c>
      <c r="H7485" s="415" t="str">
        <f t="shared" si="233"/>
        <v>VER</v>
      </c>
    </row>
    <row r="7486" spans="1:8" ht="15" hidden="1" thickBot="1">
      <c r="A7486" s="409">
        <v>202204</v>
      </c>
      <c r="B7486" s="231" t="s">
        <v>1369</v>
      </c>
      <c r="C7486" s="232" t="s">
        <v>1364</v>
      </c>
      <c r="D7486" s="233" t="s">
        <v>339</v>
      </c>
      <c r="E7486" s="234">
        <v>355</v>
      </c>
      <c r="F7486" s="413">
        <v>115.31</v>
      </c>
      <c r="G7486" s="414">
        <f t="shared" si="232"/>
        <v>3.0786575318706095</v>
      </c>
      <c r="H7486" s="415">
        <f t="shared" si="233"/>
        <v>3.0786575318706095</v>
      </c>
    </row>
    <row r="7487" spans="1:8" ht="15" hidden="1" thickBot="1">
      <c r="A7487" s="409">
        <v>202204</v>
      </c>
      <c r="B7487" s="231" t="s">
        <v>1370</v>
      </c>
      <c r="C7487" s="410" t="s">
        <v>1364</v>
      </c>
      <c r="D7487" s="233" t="s">
        <v>337</v>
      </c>
      <c r="E7487" s="234">
        <v>70940</v>
      </c>
      <c r="F7487" s="413">
        <v>115.31</v>
      </c>
      <c r="G7487" s="414">
        <f t="shared" si="232"/>
        <v>615.21116988986205</v>
      </c>
      <c r="H7487" s="415">
        <f t="shared" si="233"/>
        <v>3.0760558494493102</v>
      </c>
    </row>
    <row r="7488" spans="1:8" ht="15" hidden="1" thickBot="1">
      <c r="A7488" s="409">
        <v>202204</v>
      </c>
      <c r="B7488" s="231" t="s">
        <v>1371</v>
      </c>
      <c r="C7488" s="232" t="s">
        <v>1364</v>
      </c>
      <c r="D7488" s="233" t="s">
        <v>337</v>
      </c>
      <c r="E7488" s="234">
        <v>70940</v>
      </c>
      <c r="F7488" s="413">
        <v>115.31</v>
      </c>
      <c r="G7488" s="414">
        <f t="shared" si="232"/>
        <v>615.21116988986205</v>
      </c>
      <c r="H7488" s="415">
        <f t="shared" si="233"/>
        <v>3.0760558494493102</v>
      </c>
    </row>
    <row r="7489" spans="1:8" ht="15" hidden="1" thickBot="1">
      <c r="A7489" s="409">
        <v>202204</v>
      </c>
      <c r="B7489" s="231" t="s">
        <v>1372</v>
      </c>
      <c r="C7489" s="232" t="s">
        <v>1364</v>
      </c>
      <c r="D7489" s="233" t="s">
        <v>339</v>
      </c>
      <c r="E7489" s="234">
        <v>355</v>
      </c>
      <c r="F7489" s="413">
        <v>115.31</v>
      </c>
      <c r="G7489" s="414">
        <f t="shared" si="232"/>
        <v>3.0786575318706095</v>
      </c>
      <c r="H7489" s="415">
        <f t="shared" si="233"/>
        <v>3.0786575318706095</v>
      </c>
    </row>
    <row r="7490" spans="1:8" ht="15" hidden="1" thickBot="1">
      <c r="A7490" s="409">
        <v>202204</v>
      </c>
      <c r="B7490" s="196" t="s">
        <v>1373</v>
      </c>
      <c r="C7490" s="197" t="s">
        <v>1364</v>
      </c>
      <c r="D7490" s="198" t="s">
        <v>337</v>
      </c>
      <c r="E7490" s="420">
        <v>81035</v>
      </c>
      <c r="F7490" s="413">
        <v>115.31</v>
      </c>
      <c r="G7490" s="414">
        <f t="shared" ref="G7490:G7553" si="234">+E7490/F7490</f>
        <v>702.75778336657709</v>
      </c>
      <c r="H7490" s="415">
        <f t="shared" ref="H7490:H7553" si="235">IF(D7490="TB",G7490/200,IF(D7490="LT",G7490,"VER"))</f>
        <v>3.5137889168328855</v>
      </c>
    </row>
    <row r="7491" spans="1:8" ht="15" hidden="1" thickBot="1">
      <c r="A7491" s="409">
        <v>202204</v>
      </c>
      <c r="B7491" s="196" t="s">
        <v>1374</v>
      </c>
      <c r="C7491" s="197" t="s">
        <v>1364</v>
      </c>
      <c r="D7491" s="198" t="s">
        <v>337</v>
      </c>
      <c r="E7491" s="420">
        <v>87715</v>
      </c>
      <c r="F7491" s="413">
        <v>115.31</v>
      </c>
      <c r="G7491" s="414">
        <f t="shared" si="234"/>
        <v>760.68857861417052</v>
      </c>
      <c r="H7491" s="415">
        <f t="shared" si="235"/>
        <v>3.8034428930708528</v>
      </c>
    </row>
    <row r="7492" spans="1:8" ht="15" hidden="1" thickBot="1">
      <c r="A7492" s="409">
        <v>202204</v>
      </c>
      <c r="B7492" s="196" t="s">
        <v>1375</v>
      </c>
      <c r="C7492" s="197" t="s">
        <v>1364</v>
      </c>
      <c r="D7492" s="198" t="s">
        <v>339</v>
      </c>
      <c r="E7492" s="420">
        <v>439</v>
      </c>
      <c r="F7492" s="413">
        <v>115.31</v>
      </c>
      <c r="G7492" s="414">
        <f t="shared" si="234"/>
        <v>3.8071286098343595</v>
      </c>
      <c r="H7492" s="415">
        <f t="shared" si="235"/>
        <v>3.8071286098343595</v>
      </c>
    </row>
    <row r="7493" spans="1:8" ht="15" hidden="1" thickBot="1">
      <c r="A7493" s="409">
        <v>202204</v>
      </c>
      <c r="B7493" s="196" t="s">
        <v>1376</v>
      </c>
      <c r="C7493" s="197" t="s">
        <v>1364</v>
      </c>
      <c r="D7493" s="198" t="s">
        <v>337</v>
      </c>
      <c r="E7493" s="420">
        <v>60280</v>
      </c>
      <c r="F7493" s="413">
        <v>115.31</v>
      </c>
      <c r="G7493" s="414">
        <f t="shared" si="234"/>
        <v>522.76472118636718</v>
      </c>
      <c r="H7493" s="415">
        <f t="shared" si="235"/>
        <v>2.6138236059318358</v>
      </c>
    </row>
    <row r="7494" spans="1:8" ht="15" hidden="1" thickBot="1">
      <c r="A7494" s="409">
        <v>202204</v>
      </c>
      <c r="B7494" s="196" t="s">
        <v>1377</v>
      </c>
      <c r="C7494" s="197" t="s">
        <v>1364</v>
      </c>
      <c r="D7494" s="198" t="s">
        <v>337</v>
      </c>
      <c r="E7494" s="420">
        <v>42278</v>
      </c>
      <c r="F7494" s="413">
        <v>115.31</v>
      </c>
      <c r="G7494" s="414">
        <f t="shared" si="234"/>
        <v>366.64643135894545</v>
      </c>
      <c r="H7494" s="415">
        <f t="shared" si="235"/>
        <v>1.8332321567947272</v>
      </c>
    </row>
    <row r="7495" spans="1:8" ht="15" hidden="1" thickBot="1">
      <c r="A7495" s="409">
        <v>202204</v>
      </c>
      <c r="B7495" s="196" t="s">
        <v>1378</v>
      </c>
      <c r="C7495" s="197" t="s">
        <v>1364</v>
      </c>
      <c r="D7495" s="198" t="s">
        <v>337</v>
      </c>
      <c r="E7495" s="420">
        <v>55390</v>
      </c>
      <c r="F7495" s="413">
        <v>115.31</v>
      </c>
      <c r="G7495" s="414">
        <f t="shared" si="234"/>
        <v>480.35729771919171</v>
      </c>
      <c r="H7495" s="415">
        <f t="shared" si="235"/>
        <v>2.4017864885959583</v>
      </c>
    </row>
    <row r="7496" spans="1:8" ht="15" hidden="1" thickBot="1">
      <c r="A7496" s="409">
        <v>202204</v>
      </c>
      <c r="B7496" s="196" t="s">
        <v>1379</v>
      </c>
      <c r="C7496" s="197" t="s">
        <v>1364</v>
      </c>
      <c r="D7496" s="198" t="s">
        <v>337</v>
      </c>
      <c r="E7496" s="420">
        <v>49816</v>
      </c>
      <c r="F7496" s="413">
        <v>115.31</v>
      </c>
      <c r="G7496" s="414">
        <f t="shared" si="234"/>
        <v>432.01803833145431</v>
      </c>
      <c r="H7496" s="415">
        <f t="shared" si="235"/>
        <v>2.1600901916572717</v>
      </c>
    </row>
    <row r="7497" spans="1:8" ht="15" hidden="1" thickBot="1">
      <c r="A7497" s="409">
        <v>202204</v>
      </c>
      <c r="B7497" s="196" t="s">
        <v>1380</v>
      </c>
      <c r="C7497" s="197" t="s">
        <v>1364</v>
      </c>
      <c r="D7497" s="198" t="s">
        <v>337</v>
      </c>
      <c r="E7497" s="420">
        <v>49816</v>
      </c>
      <c r="F7497" s="413">
        <v>115.31</v>
      </c>
      <c r="G7497" s="414">
        <f t="shared" si="234"/>
        <v>432.01803833145431</v>
      </c>
      <c r="H7497" s="415">
        <f t="shared" si="235"/>
        <v>2.1600901916572717</v>
      </c>
    </row>
    <row r="7498" spans="1:8" ht="15" hidden="1" thickBot="1">
      <c r="A7498" s="409">
        <v>202204</v>
      </c>
      <c r="B7498" s="196" t="s">
        <v>1381</v>
      </c>
      <c r="C7498" s="197" t="s">
        <v>1364</v>
      </c>
      <c r="D7498" s="198" t="s">
        <v>337</v>
      </c>
      <c r="E7498" s="420">
        <v>49816</v>
      </c>
      <c r="F7498" s="413">
        <v>115.31</v>
      </c>
      <c r="G7498" s="414">
        <f t="shared" si="234"/>
        <v>432.01803833145431</v>
      </c>
      <c r="H7498" s="415">
        <f t="shared" si="235"/>
        <v>2.1600901916572717</v>
      </c>
    </row>
    <row r="7499" spans="1:8" ht="15" hidden="1" thickBot="1">
      <c r="A7499" s="409">
        <v>202204</v>
      </c>
      <c r="B7499" s="196" t="s">
        <v>1382</v>
      </c>
      <c r="C7499" s="197" t="s">
        <v>1364</v>
      </c>
      <c r="D7499" s="198" t="s">
        <v>339</v>
      </c>
      <c r="E7499" s="420">
        <v>277</v>
      </c>
      <c r="F7499" s="413">
        <v>115.31</v>
      </c>
      <c r="G7499" s="414">
        <f t="shared" si="234"/>
        <v>2.402220102332842</v>
      </c>
      <c r="H7499" s="415">
        <f t="shared" si="235"/>
        <v>2.402220102332842</v>
      </c>
    </row>
    <row r="7500" spans="1:8" ht="15" hidden="1" thickBot="1">
      <c r="A7500" s="409">
        <v>202204</v>
      </c>
      <c r="B7500" s="196" t="s">
        <v>1383</v>
      </c>
      <c r="C7500" s="197" t="s">
        <v>1364</v>
      </c>
      <c r="D7500" s="198" t="s">
        <v>337</v>
      </c>
      <c r="E7500" s="420">
        <v>49816</v>
      </c>
      <c r="F7500" s="413">
        <v>115.31</v>
      </c>
      <c r="G7500" s="414">
        <f t="shared" si="234"/>
        <v>432.01803833145431</v>
      </c>
      <c r="H7500" s="415">
        <f t="shared" si="235"/>
        <v>2.1600901916572717</v>
      </c>
    </row>
    <row r="7501" spans="1:8" ht="15" hidden="1" thickBot="1">
      <c r="A7501" s="409">
        <v>202204</v>
      </c>
      <c r="B7501" s="196" t="s">
        <v>1384</v>
      </c>
      <c r="C7501" s="197" t="s">
        <v>1364</v>
      </c>
      <c r="D7501" s="198" t="s">
        <v>337</v>
      </c>
      <c r="E7501" s="420">
        <v>49816</v>
      </c>
      <c r="F7501" s="413">
        <v>115.31</v>
      </c>
      <c r="G7501" s="414">
        <f t="shared" si="234"/>
        <v>432.01803833145431</v>
      </c>
      <c r="H7501" s="415">
        <f t="shared" si="235"/>
        <v>2.1600901916572717</v>
      </c>
    </row>
    <row r="7502" spans="1:8" ht="15" hidden="1" thickBot="1">
      <c r="A7502" s="409">
        <v>202204</v>
      </c>
      <c r="B7502" s="196" t="s">
        <v>1385</v>
      </c>
      <c r="C7502" s="197" t="s">
        <v>1364</v>
      </c>
      <c r="D7502" s="198" t="s">
        <v>337</v>
      </c>
      <c r="E7502" s="420">
        <v>49816</v>
      </c>
      <c r="F7502" s="413">
        <v>115.31</v>
      </c>
      <c r="G7502" s="414">
        <f t="shared" si="234"/>
        <v>432.01803833145431</v>
      </c>
      <c r="H7502" s="415">
        <f t="shared" si="235"/>
        <v>2.1600901916572717</v>
      </c>
    </row>
    <row r="7503" spans="1:8" ht="15" hidden="1" thickBot="1">
      <c r="A7503" s="409">
        <v>202204</v>
      </c>
      <c r="B7503" s="196" t="s">
        <v>1386</v>
      </c>
      <c r="C7503" s="197" t="s">
        <v>1364</v>
      </c>
      <c r="D7503" s="198" t="s">
        <v>337</v>
      </c>
      <c r="E7503" s="420">
        <v>49816</v>
      </c>
      <c r="F7503" s="413">
        <v>115.31</v>
      </c>
      <c r="G7503" s="414">
        <f t="shared" si="234"/>
        <v>432.01803833145431</v>
      </c>
      <c r="H7503" s="415">
        <f t="shared" si="235"/>
        <v>2.1600901916572717</v>
      </c>
    </row>
    <row r="7504" spans="1:8" ht="15" hidden="1" thickBot="1">
      <c r="A7504" s="409">
        <v>202204</v>
      </c>
      <c r="B7504" s="196" t="s">
        <v>1387</v>
      </c>
      <c r="C7504" s="197" t="s">
        <v>1364</v>
      </c>
      <c r="D7504" s="198" t="s">
        <v>337</v>
      </c>
      <c r="E7504" s="420">
        <v>49816</v>
      </c>
      <c r="F7504" s="413">
        <v>115.31</v>
      </c>
      <c r="G7504" s="414">
        <f t="shared" si="234"/>
        <v>432.01803833145431</v>
      </c>
      <c r="H7504" s="415">
        <f t="shared" si="235"/>
        <v>2.1600901916572717</v>
      </c>
    </row>
    <row r="7505" spans="1:8" ht="15" hidden="1" thickBot="1">
      <c r="A7505" s="409">
        <v>202204</v>
      </c>
      <c r="B7505" s="196" t="s">
        <v>1388</v>
      </c>
      <c r="C7505" s="197" t="s">
        <v>1364</v>
      </c>
      <c r="D7505" s="198" t="s">
        <v>339</v>
      </c>
      <c r="E7505" s="420">
        <v>249</v>
      </c>
      <c r="F7505" s="413">
        <v>115.31</v>
      </c>
      <c r="G7505" s="414">
        <f t="shared" si="234"/>
        <v>2.1593964096782585</v>
      </c>
      <c r="H7505" s="415">
        <f t="shared" si="235"/>
        <v>2.1593964096782585</v>
      </c>
    </row>
    <row r="7506" spans="1:8" ht="15" hidden="1" thickBot="1">
      <c r="A7506" s="409">
        <v>202204</v>
      </c>
      <c r="B7506" s="196" t="s">
        <v>1389</v>
      </c>
      <c r="C7506" s="197" t="s">
        <v>1364</v>
      </c>
      <c r="D7506" s="198" t="s">
        <v>337</v>
      </c>
      <c r="E7506" s="420">
        <v>47550</v>
      </c>
      <c r="F7506" s="413">
        <v>115.31</v>
      </c>
      <c r="G7506" s="414">
        <f t="shared" si="234"/>
        <v>412.36666377590842</v>
      </c>
      <c r="H7506" s="415">
        <f t="shared" si="235"/>
        <v>2.0618333188795419</v>
      </c>
    </row>
    <row r="7507" spans="1:8" ht="15" hidden="1" thickBot="1">
      <c r="A7507" s="409">
        <v>202204</v>
      </c>
      <c r="B7507" s="196" t="s">
        <v>1390</v>
      </c>
      <c r="C7507" s="197" t="s">
        <v>1364</v>
      </c>
      <c r="D7507" s="198" t="s">
        <v>339</v>
      </c>
      <c r="E7507" s="420">
        <v>238</v>
      </c>
      <c r="F7507" s="413">
        <v>115.31</v>
      </c>
      <c r="G7507" s="414">
        <f t="shared" si="234"/>
        <v>2.064001387563958</v>
      </c>
      <c r="H7507" s="415">
        <f t="shared" si="235"/>
        <v>2.064001387563958</v>
      </c>
    </row>
    <row r="7508" spans="1:8" ht="15" hidden="1" thickBot="1">
      <c r="A7508" s="409">
        <v>202204</v>
      </c>
      <c r="B7508" s="196" t="s">
        <v>1391</v>
      </c>
      <c r="C7508" s="197" t="s">
        <v>1364</v>
      </c>
      <c r="D7508" s="198" t="s">
        <v>337</v>
      </c>
      <c r="E7508" s="420">
        <v>52861</v>
      </c>
      <c r="F7508" s="413">
        <v>115.31</v>
      </c>
      <c r="G7508" s="414">
        <f t="shared" si="234"/>
        <v>458.42511490764025</v>
      </c>
      <c r="H7508" s="415">
        <f t="shared" si="235"/>
        <v>2.2921255745382014</v>
      </c>
    </row>
    <row r="7509" spans="1:8" ht="15" hidden="1" thickBot="1">
      <c r="A7509" s="409">
        <v>202204</v>
      </c>
      <c r="B7509" s="196" t="s">
        <v>1392</v>
      </c>
      <c r="C7509" s="197" t="s">
        <v>1364</v>
      </c>
      <c r="D7509" s="198" t="s">
        <v>339</v>
      </c>
      <c r="E7509" s="420">
        <v>264</v>
      </c>
      <c r="F7509" s="413">
        <v>115.31</v>
      </c>
      <c r="G7509" s="414">
        <f t="shared" si="234"/>
        <v>2.289480530743214</v>
      </c>
      <c r="H7509" s="415">
        <f t="shared" si="235"/>
        <v>2.289480530743214</v>
      </c>
    </row>
    <row r="7510" spans="1:8" ht="15" hidden="1" thickBot="1">
      <c r="A7510" s="409">
        <v>202204</v>
      </c>
      <c r="B7510" s="231" t="s">
        <v>1393</v>
      </c>
      <c r="C7510" s="232" t="s">
        <v>1364</v>
      </c>
      <c r="D7510" s="233" t="s">
        <v>337</v>
      </c>
      <c r="E7510" s="234">
        <v>52861</v>
      </c>
      <c r="F7510" s="413">
        <v>115.31</v>
      </c>
      <c r="G7510" s="414">
        <f t="shared" si="234"/>
        <v>458.42511490764025</v>
      </c>
      <c r="H7510" s="415">
        <f t="shared" si="235"/>
        <v>2.2921255745382014</v>
      </c>
    </row>
    <row r="7511" spans="1:8" ht="15" hidden="1" thickBot="1">
      <c r="A7511" s="409">
        <v>202204</v>
      </c>
      <c r="B7511" s="196" t="s">
        <v>1394</v>
      </c>
      <c r="C7511" s="197" t="s">
        <v>1364</v>
      </c>
      <c r="D7511" s="198" t="s">
        <v>381</v>
      </c>
      <c r="E7511" s="420">
        <v>5612</v>
      </c>
      <c r="F7511" s="413">
        <v>115.31</v>
      </c>
      <c r="G7511" s="414">
        <f t="shared" si="234"/>
        <v>48.668805827768622</v>
      </c>
      <c r="H7511" s="415" t="str">
        <f t="shared" si="235"/>
        <v>VER</v>
      </c>
    </row>
    <row r="7512" spans="1:8" ht="15" hidden="1" thickBot="1">
      <c r="A7512" s="409">
        <v>202204</v>
      </c>
      <c r="B7512" s="196" t="s">
        <v>1395</v>
      </c>
      <c r="C7512" s="197" t="s">
        <v>1364</v>
      </c>
      <c r="D7512" s="198" t="s">
        <v>339</v>
      </c>
      <c r="E7512" s="420">
        <v>264</v>
      </c>
      <c r="F7512" s="413">
        <v>115.31</v>
      </c>
      <c r="G7512" s="414">
        <f t="shared" si="234"/>
        <v>2.289480530743214</v>
      </c>
      <c r="H7512" s="415">
        <f t="shared" si="235"/>
        <v>2.289480530743214</v>
      </c>
    </row>
    <row r="7513" spans="1:8" ht="15" hidden="1" thickBot="1">
      <c r="A7513" s="409">
        <v>202204</v>
      </c>
      <c r="B7513" s="196" t="s">
        <v>1396</v>
      </c>
      <c r="C7513" s="197" t="s">
        <v>1364</v>
      </c>
      <c r="D7513" s="198" t="s">
        <v>337</v>
      </c>
      <c r="E7513" s="420">
        <v>52861</v>
      </c>
      <c r="F7513" s="413">
        <v>115.31</v>
      </c>
      <c r="G7513" s="414">
        <f t="shared" si="234"/>
        <v>458.42511490764025</v>
      </c>
      <c r="H7513" s="415">
        <f t="shared" si="235"/>
        <v>2.2921255745382014</v>
      </c>
    </row>
    <row r="7514" spans="1:8" ht="15" hidden="1" thickBot="1">
      <c r="A7514" s="409">
        <v>202204</v>
      </c>
      <c r="B7514" s="196" t="s">
        <v>1397</v>
      </c>
      <c r="C7514" s="197" t="s">
        <v>1364</v>
      </c>
      <c r="D7514" s="198" t="s">
        <v>339</v>
      </c>
      <c r="E7514" s="420">
        <v>264</v>
      </c>
      <c r="F7514" s="413">
        <v>115.31</v>
      </c>
      <c r="G7514" s="414">
        <f t="shared" si="234"/>
        <v>2.289480530743214</v>
      </c>
      <c r="H7514" s="415">
        <f t="shared" si="235"/>
        <v>2.289480530743214</v>
      </c>
    </row>
    <row r="7515" spans="1:8" ht="15" hidden="1" thickBot="1">
      <c r="A7515" s="409">
        <v>202204</v>
      </c>
      <c r="B7515" s="231" t="s">
        <v>1398</v>
      </c>
      <c r="C7515" s="232" t="s">
        <v>1364</v>
      </c>
      <c r="D7515" s="233" t="s">
        <v>337</v>
      </c>
      <c r="E7515" s="234">
        <v>53551</v>
      </c>
      <c r="F7515" s="413">
        <v>115.31</v>
      </c>
      <c r="G7515" s="414">
        <f t="shared" si="234"/>
        <v>464.40898447662823</v>
      </c>
      <c r="H7515" s="415">
        <f t="shared" si="235"/>
        <v>2.322044922383141</v>
      </c>
    </row>
    <row r="7516" spans="1:8" ht="15" hidden="1" thickBot="1">
      <c r="A7516" s="409">
        <v>202204</v>
      </c>
      <c r="B7516" s="231" t="s">
        <v>1399</v>
      </c>
      <c r="C7516" s="232" t="s">
        <v>1364</v>
      </c>
      <c r="D7516" s="233" t="s">
        <v>339</v>
      </c>
      <c r="E7516" s="234">
        <v>268</v>
      </c>
      <c r="F7516" s="413">
        <v>115.31</v>
      </c>
      <c r="G7516" s="414">
        <f t="shared" si="234"/>
        <v>2.3241696296938685</v>
      </c>
      <c r="H7516" s="415">
        <f t="shared" si="235"/>
        <v>2.3241696296938685</v>
      </c>
    </row>
    <row r="7517" spans="1:8" ht="15" hidden="1" thickBot="1">
      <c r="A7517" s="409">
        <v>202204</v>
      </c>
      <c r="B7517" s="231" t="s">
        <v>1400</v>
      </c>
      <c r="C7517" s="232" t="s">
        <v>1364</v>
      </c>
      <c r="D7517" s="233" t="s">
        <v>337</v>
      </c>
      <c r="E7517" s="234">
        <v>47550</v>
      </c>
      <c r="F7517" s="413">
        <v>115.31</v>
      </c>
      <c r="G7517" s="414">
        <f t="shared" si="234"/>
        <v>412.36666377590842</v>
      </c>
      <c r="H7517" s="415">
        <f t="shared" si="235"/>
        <v>2.0618333188795419</v>
      </c>
    </row>
    <row r="7518" spans="1:8" ht="15" hidden="1" thickBot="1">
      <c r="A7518" s="409">
        <v>202204</v>
      </c>
      <c r="B7518" s="231" t="s">
        <v>1401</v>
      </c>
      <c r="C7518" s="232" t="s">
        <v>1364</v>
      </c>
      <c r="D7518" s="233" t="s">
        <v>350</v>
      </c>
      <c r="E7518" s="234">
        <v>0.01</v>
      </c>
      <c r="F7518" s="413">
        <v>115.31</v>
      </c>
      <c r="G7518" s="414">
        <f t="shared" si="234"/>
        <v>8.6722747376636897E-5</v>
      </c>
      <c r="H7518" s="415" t="str">
        <f t="shared" si="235"/>
        <v>VER</v>
      </c>
    </row>
    <row r="7519" spans="1:8" ht="15" hidden="1" thickBot="1">
      <c r="A7519" s="409">
        <v>202204</v>
      </c>
      <c r="B7519" s="196" t="s">
        <v>1402</v>
      </c>
      <c r="C7519" s="197" t="s">
        <v>1364</v>
      </c>
      <c r="D7519" s="198" t="s">
        <v>337</v>
      </c>
      <c r="E7519" s="420">
        <v>52861</v>
      </c>
      <c r="F7519" s="413">
        <v>115.31</v>
      </c>
      <c r="G7519" s="414">
        <f t="shared" si="234"/>
        <v>458.42511490764025</v>
      </c>
      <c r="H7519" s="415">
        <f t="shared" si="235"/>
        <v>2.2921255745382014</v>
      </c>
    </row>
    <row r="7520" spans="1:8" ht="15" hidden="1" thickBot="1">
      <c r="A7520" s="409">
        <v>202204</v>
      </c>
      <c r="B7520" s="196" t="s">
        <v>1403</v>
      </c>
      <c r="C7520" s="197" t="s">
        <v>1364</v>
      </c>
      <c r="D7520" s="198" t="s">
        <v>339</v>
      </c>
      <c r="E7520" s="420">
        <v>264</v>
      </c>
      <c r="F7520" s="413">
        <v>115.31</v>
      </c>
      <c r="G7520" s="414">
        <f t="shared" si="234"/>
        <v>2.289480530743214</v>
      </c>
      <c r="H7520" s="415">
        <f t="shared" si="235"/>
        <v>2.289480530743214</v>
      </c>
    </row>
    <row r="7521" spans="1:8" ht="15" hidden="1" thickBot="1">
      <c r="A7521" s="409">
        <v>202204</v>
      </c>
      <c r="B7521" s="196" t="s">
        <v>1404</v>
      </c>
      <c r="C7521" s="197" t="s">
        <v>1364</v>
      </c>
      <c r="D7521" s="198" t="s">
        <v>337</v>
      </c>
      <c r="E7521" s="420">
        <v>22459</v>
      </c>
      <c r="F7521" s="413">
        <v>115.31</v>
      </c>
      <c r="G7521" s="414">
        <f t="shared" si="234"/>
        <v>194.77061833318879</v>
      </c>
      <c r="H7521" s="415">
        <f t="shared" si="235"/>
        <v>0.97385309166594392</v>
      </c>
    </row>
    <row r="7522" spans="1:8" ht="15" hidden="1" thickBot="1">
      <c r="A7522" s="409">
        <v>202204</v>
      </c>
      <c r="B7522" s="196" t="s">
        <v>1405</v>
      </c>
      <c r="C7522" s="197" t="s">
        <v>1364</v>
      </c>
      <c r="D7522" s="198" t="s">
        <v>339</v>
      </c>
      <c r="E7522" s="420">
        <v>112</v>
      </c>
      <c r="F7522" s="413">
        <v>115.31</v>
      </c>
      <c r="G7522" s="414">
        <f t="shared" si="234"/>
        <v>0.97129477061833314</v>
      </c>
      <c r="H7522" s="415">
        <f t="shared" si="235"/>
        <v>0.97129477061833314</v>
      </c>
    </row>
    <row r="7523" spans="1:8" ht="15" hidden="1" thickBot="1">
      <c r="A7523" s="409">
        <v>202204</v>
      </c>
      <c r="B7523" s="196" t="s">
        <v>1406</v>
      </c>
      <c r="C7523" s="197" t="s">
        <v>1364</v>
      </c>
      <c r="D7523" s="198" t="s">
        <v>337</v>
      </c>
      <c r="E7523" s="420">
        <v>53627</v>
      </c>
      <c r="F7523" s="413">
        <v>115.31</v>
      </c>
      <c r="G7523" s="414">
        <f t="shared" si="234"/>
        <v>465.06807735669065</v>
      </c>
      <c r="H7523" s="415">
        <f t="shared" si="235"/>
        <v>2.3253403867834535</v>
      </c>
    </row>
    <row r="7524" spans="1:8" ht="15" hidden="1" thickBot="1">
      <c r="A7524" s="409">
        <v>202204</v>
      </c>
      <c r="B7524" s="196" t="s">
        <v>1407</v>
      </c>
      <c r="C7524" s="197" t="s">
        <v>791</v>
      </c>
      <c r="D7524" s="198" t="s">
        <v>337</v>
      </c>
      <c r="E7524" s="420">
        <v>50707</v>
      </c>
      <c r="F7524" s="413">
        <v>115.31</v>
      </c>
      <c r="G7524" s="414">
        <f t="shared" si="234"/>
        <v>439.74503512271269</v>
      </c>
      <c r="H7524" s="415">
        <f t="shared" si="235"/>
        <v>2.1987251756135633</v>
      </c>
    </row>
    <row r="7525" spans="1:8" ht="15" hidden="1" thickBot="1">
      <c r="A7525" s="409">
        <v>202204</v>
      </c>
      <c r="B7525" s="196" t="s">
        <v>1408</v>
      </c>
      <c r="C7525" s="197" t="s">
        <v>791</v>
      </c>
      <c r="D7525" s="198" t="s">
        <v>339</v>
      </c>
      <c r="E7525" s="420">
        <v>253</v>
      </c>
      <c r="F7525" s="413">
        <v>115.31</v>
      </c>
      <c r="G7525" s="414">
        <f t="shared" si="234"/>
        <v>2.1940855086289135</v>
      </c>
      <c r="H7525" s="415">
        <f t="shared" si="235"/>
        <v>2.1940855086289135</v>
      </c>
    </row>
    <row r="7526" spans="1:8" ht="15" hidden="1" thickBot="1">
      <c r="A7526" s="409">
        <v>202204</v>
      </c>
      <c r="B7526" s="196" t="s">
        <v>1409</v>
      </c>
      <c r="C7526" s="197" t="s">
        <v>1410</v>
      </c>
      <c r="D7526" s="198" t="s">
        <v>337</v>
      </c>
      <c r="E7526" s="420">
        <v>71230</v>
      </c>
      <c r="F7526" s="413">
        <v>115.31</v>
      </c>
      <c r="G7526" s="414">
        <f t="shared" si="234"/>
        <v>617.72612956378453</v>
      </c>
      <c r="H7526" s="415">
        <f t="shared" si="235"/>
        <v>3.0886306478189227</v>
      </c>
    </row>
    <row r="7527" spans="1:8" ht="15" hidden="1" thickBot="1">
      <c r="A7527" s="409">
        <v>202204</v>
      </c>
      <c r="B7527" s="196" t="s">
        <v>1411</v>
      </c>
      <c r="C7527" s="197" t="s">
        <v>1410</v>
      </c>
      <c r="D7527" s="198" t="s">
        <v>339</v>
      </c>
      <c r="E7527" s="420">
        <v>356</v>
      </c>
      <c r="F7527" s="413">
        <v>115.31</v>
      </c>
      <c r="G7527" s="414">
        <f t="shared" si="234"/>
        <v>3.0873298066082735</v>
      </c>
      <c r="H7527" s="415">
        <f t="shared" si="235"/>
        <v>3.0873298066082735</v>
      </c>
    </row>
    <row r="7528" spans="1:8" ht="15" hidden="1" thickBot="1">
      <c r="A7528" s="409">
        <v>202204</v>
      </c>
      <c r="B7528" s="196" t="s">
        <v>1412</v>
      </c>
      <c r="C7528" s="197" t="s">
        <v>1410</v>
      </c>
      <c r="D7528" s="198" t="s">
        <v>337</v>
      </c>
      <c r="E7528" s="420">
        <v>10118</v>
      </c>
      <c r="F7528" s="413">
        <v>115.31</v>
      </c>
      <c r="G7528" s="414">
        <f t="shared" si="234"/>
        <v>87.746075795681207</v>
      </c>
      <c r="H7528" s="415">
        <f t="shared" si="235"/>
        <v>0.43873037897840605</v>
      </c>
    </row>
    <row r="7529" spans="1:8" ht="15" hidden="1" thickBot="1">
      <c r="A7529" s="409">
        <v>202204</v>
      </c>
      <c r="B7529" s="196" t="s">
        <v>1413</v>
      </c>
      <c r="C7529" s="197" t="s">
        <v>1410</v>
      </c>
      <c r="D7529" s="198" t="s">
        <v>339</v>
      </c>
      <c r="E7529" s="420">
        <v>50.58</v>
      </c>
      <c r="F7529" s="413">
        <v>115.31</v>
      </c>
      <c r="G7529" s="414">
        <f t="shared" si="234"/>
        <v>0.43864365623102936</v>
      </c>
      <c r="H7529" s="415">
        <f t="shared" si="235"/>
        <v>0.43864365623102936</v>
      </c>
    </row>
    <row r="7530" spans="1:8" ht="15" hidden="1" thickBot="1">
      <c r="A7530" s="409">
        <v>202204</v>
      </c>
      <c r="B7530" s="196" t="s">
        <v>1414</v>
      </c>
      <c r="C7530" s="197" t="s">
        <v>1410</v>
      </c>
      <c r="D7530" s="198" t="s">
        <v>337</v>
      </c>
      <c r="E7530" s="420">
        <v>88020</v>
      </c>
      <c r="F7530" s="413">
        <v>115.31</v>
      </c>
      <c r="G7530" s="414">
        <f t="shared" si="234"/>
        <v>763.3336224091579</v>
      </c>
      <c r="H7530" s="415">
        <f t="shared" si="235"/>
        <v>3.8166681120457895</v>
      </c>
    </row>
    <row r="7531" spans="1:8" ht="15" hidden="1" thickBot="1">
      <c r="A7531" s="409">
        <v>202204</v>
      </c>
      <c r="B7531" s="196" t="s">
        <v>1415</v>
      </c>
      <c r="C7531" s="197" t="s">
        <v>1416</v>
      </c>
      <c r="D7531" s="198" t="s">
        <v>374</v>
      </c>
      <c r="E7531" s="420">
        <v>0.01</v>
      </c>
      <c r="F7531" s="413">
        <v>115.31</v>
      </c>
      <c r="G7531" s="414">
        <f t="shared" si="234"/>
        <v>8.6722747376636897E-5</v>
      </c>
      <c r="H7531" s="415" t="str">
        <f t="shared" si="235"/>
        <v>VER</v>
      </c>
    </row>
    <row r="7532" spans="1:8" ht="15" hidden="1" thickBot="1">
      <c r="A7532" s="409">
        <v>202204</v>
      </c>
      <c r="B7532" s="196" t="s">
        <v>1417</v>
      </c>
      <c r="C7532" s="197" t="s">
        <v>1410</v>
      </c>
      <c r="D7532" s="198" t="s">
        <v>337</v>
      </c>
      <c r="E7532" s="420">
        <v>8362</v>
      </c>
      <c r="F7532" s="413">
        <v>115.31</v>
      </c>
      <c r="G7532" s="414">
        <f t="shared" si="234"/>
        <v>72.517561356343762</v>
      </c>
      <c r="H7532" s="415">
        <f t="shared" si="235"/>
        <v>0.36258780678171881</v>
      </c>
    </row>
    <row r="7533" spans="1:8" ht="15" hidden="1" thickBot="1">
      <c r="A7533" s="409">
        <v>202204</v>
      </c>
      <c r="B7533" s="196" t="s">
        <v>1418</v>
      </c>
      <c r="C7533" s="197" t="s">
        <v>1410</v>
      </c>
      <c r="D7533" s="198" t="s">
        <v>337</v>
      </c>
      <c r="E7533" s="420">
        <v>10914</v>
      </c>
      <c r="F7533" s="413">
        <v>115.31</v>
      </c>
      <c r="G7533" s="414">
        <f t="shared" si="234"/>
        <v>94.649206486861502</v>
      </c>
      <c r="H7533" s="415">
        <f t="shared" si="235"/>
        <v>0.47324603243430752</v>
      </c>
    </row>
    <row r="7534" spans="1:8" ht="15" hidden="1" thickBot="1">
      <c r="A7534" s="409">
        <v>202204</v>
      </c>
      <c r="B7534" s="196" t="s">
        <v>1419</v>
      </c>
      <c r="C7534" s="197" t="s">
        <v>1420</v>
      </c>
      <c r="D7534" s="198" t="s">
        <v>337</v>
      </c>
      <c r="E7534" s="420">
        <v>30551</v>
      </c>
      <c r="F7534" s="413">
        <v>115.31</v>
      </c>
      <c r="G7534" s="414">
        <f t="shared" si="234"/>
        <v>264.94666551036335</v>
      </c>
      <c r="H7534" s="415">
        <f t="shared" si="235"/>
        <v>1.3247333275518167</v>
      </c>
    </row>
    <row r="7535" spans="1:8" ht="15" hidden="1" thickBot="1">
      <c r="A7535" s="409">
        <v>202204</v>
      </c>
      <c r="B7535" s="196" t="s">
        <v>1421</v>
      </c>
      <c r="C7535" s="197" t="s">
        <v>1420</v>
      </c>
      <c r="D7535" s="198" t="s">
        <v>339</v>
      </c>
      <c r="E7535" s="420">
        <v>153</v>
      </c>
      <c r="F7535" s="413">
        <v>115.31</v>
      </c>
      <c r="G7535" s="414">
        <f t="shared" si="234"/>
        <v>1.3268580348625445</v>
      </c>
      <c r="H7535" s="415">
        <f t="shared" si="235"/>
        <v>1.3268580348625445</v>
      </c>
    </row>
    <row r="7536" spans="1:8" ht="15" hidden="1" thickBot="1">
      <c r="A7536" s="409">
        <v>202204</v>
      </c>
      <c r="B7536" s="196" t="s">
        <v>1422</v>
      </c>
      <c r="C7536" s="197" t="s">
        <v>1410</v>
      </c>
      <c r="D7536" s="198" t="s">
        <v>337</v>
      </c>
      <c r="E7536" s="420">
        <v>27796</v>
      </c>
      <c r="F7536" s="413">
        <v>115.31</v>
      </c>
      <c r="G7536" s="414">
        <f t="shared" si="234"/>
        <v>241.05454860809991</v>
      </c>
      <c r="H7536" s="415">
        <f t="shared" si="235"/>
        <v>1.2052727430404995</v>
      </c>
    </row>
    <row r="7537" spans="1:8" ht="15" hidden="1" thickBot="1">
      <c r="A7537" s="409">
        <v>202204</v>
      </c>
      <c r="B7537" s="196" t="s">
        <v>1423</v>
      </c>
      <c r="C7537" s="197" t="s">
        <v>1410</v>
      </c>
      <c r="D7537" s="198" t="s">
        <v>339</v>
      </c>
      <c r="E7537" s="420">
        <v>139</v>
      </c>
      <c r="F7537" s="413">
        <v>115.31</v>
      </c>
      <c r="G7537" s="414">
        <f t="shared" si="234"/>
        <v>1.2054461885352528</v>
      </c>
      <c r="H7537" s="415">
        <f t="shared" si="235"/>
        <v>1.2054461885352528</v>
      </c>
    </row>
    <row r="7538" spans="1:8" ht="15" hidden="1" thickBot="1">
      <c r="A7538" s="409">
        <v>202204</v>
      </c>
      <c r="B7538" s="196" t="s">
        <v>1424</v>
      </c>
      <c r="C7538" s="197" t="s">
        <v>1410</v>
      </c>
      <c r="D7538" s="198" t="s">
        <v>337</v>
      </c>
      <c r="E7538" s="420">
        <v>49261</v>
      </c>
      <c r="F7538" s="413">
        <v>115.31</v>
      </c>
      <c r="G7538" s="414">
        <f t="shared" si="234"/>
        <v>427.20492585205096</v>
      </c>
      <c r="H7538" s="415">
        <f t="shared" si="235"/>
        <v>2.1360246292602549</v>
      </c>
    </row>
    <row r="7539" spans="1:8" ht="15" hidden="1" thickBot="1">
      <c r="A7539" s="409">
        <v>202204</v>
      </c>
      <c r="B7539" s="196" t="s">
        <v>1425</v>
      </c>
      <c r="C7539" s="410" t="s">
        <v>1410</v>
      </c>
      <c r="D7539" s="198" t="s">
        <v>337</v>
      </c>
      <c r="E7539" s="420">
        <v>21093</v>
      </c>
      <c r="F7539" s="413">
        <v>115.31</v>
      </c>
      <c r="G7539" s="414">
        <f t="shared" si="234"/>
        <v>182.92429104154019</v>
      </c>
      <c r="H7539" s="415">
        <f t="shared" si="235"/>
        <v>0.91462145520770088</v>
      </c>
    </row>
    <row r="7540" spans="1:8" ht="15" hidden="1" thickBot="1">
      <c r="A7540" s="409">
        <v>202204</v>
      </c>
      <c r="B7540" s="196" t="s">
        <v>1426</v>
      </c>
      <c r="C7540" s="197" t="s">
        <v>1410</v>
      </c>
      <c r="D7540" s="198" t="s">
        <v>339</v>
      </c>
      <c r="E7540" s="420">
        <v>105</v>
      </c>
      <c r="F7540" s="413">
        <v>115.31</v>
      </c>
      <c r="G7540" s="414">
        <f t="shared" si="234"/>
        <v>0.91058884745468738</v>
      </c>
      <c r="H7540" s="415">
        <f t="shared" si="235"/>
        <v>0.91058884745468738</v>
      </c>
    </row>
    <row r="7541" spans="1:8" ht="15" hidden="1" thickBot="1">
      <c r="A7541" s="409">
        <v>202204</v>
      </c>
      <c r="B7541" s="196" t="s">
        <v>1427</v>
      </c>
      <c r="C7541" s="197" t="s">
        <v>1410</v>
      </c>
      <c r="D7541" s="198" t="s">
        <v>339</v>
      </c>
      <c r="E7541" s="420">
        <v>37.04</v>
      </c>
      <c r="F7541" s="413">
        <v>115.31</v>
      </c>
      <c r="G7541" s="414">
        <f t="shared" si="234"/>
        <v>0.32122105628306302</v>
      </c>
      <c r="H7541" s="415">
        <f t="shared" si="235"/>
        <v>0.32122105628306302</v>
      </c>
    </row>
    <row r="7542" spans="1:8" ht="15" hidden="1" thickBot="1">
      <c r="A7542" s="409">
        <v>202204</v>
      </c>
      <c r="B7542" s="196" t="s">
        <v>1428</v>
      </c>
      <c r="C7542" s="197" t="s">
        <v>1410</v>
      </c>
      <c r="D7542" s="198" t="s">
        <v>337</v>
      </c>
      <c r="E7542" s="420">
        <v>4977</v>
      </c>
      <c r="F7542" s="413">
        <v>115.31</v>
      </c>
      <c r="G7542" s="414">
        <f t="shared" si="234"/>
        <v>43.161911369352183</v>
      </c>
      <c r="H7542" s="415">
        <f t="shared" si="235"/>
        <v>0.21580955684676092</v>
      </c>
    </row>
    <row r="7543" spans="1:8" ht="15" hidden="1" thickBot="1">
      <c r="A7543" s="409">
        <v>202204</v>
      </c>
      <c r="B7543" s="196" t="s">
        <v>1429</v>
      </c>
      <c r="C7543" s="197" t="s">
        <v>1410</v>
      </c>
      <c r="D7543" s="198" t="s">
        <v>339</v>
      </c>
      <c r="E7543" s="420">
        <v>24.87</v>
      </c>
      <c r="F7543" s="413">
        <v>115.31</v>
      </c>
      <c r="G7543" s="414">
        <f t="shared" si="234"/>
        <v>0.21567947272569596</v>
      </c>
      <c r="H7543" s="415">
        <f t="shared" si="235"/>
        <v>0.21567947272569596</v>
      </c>
    </row>
    <row r="7544" spans="1:8" ht="15" hidden="1" thickBot="1">
      <c r="A7544" s="409">
        <v>202204</v>
      </c>
      <c r="B7544" s="196" t="s">
        <v>1430</v>
      </c>
      <c r="C7544" s="197" t="s">
        <v>1410</v>
      </c>
      <c r="D7544" s="198" t="s">
        <v>337</v>
      </c>
      <c r="E7544" s="420">
        <v>9569</v>
      </c>
      <c r="F7544" s="413">
        <v>115.31</v>
      </c>
      <c r="G7544" s="414">
        <f t="shared" si="234"/>
        <v>82.984996964703839</v>
      </c>
      <c r="H7544" s="415">
        <f t="shared" si="235"/>
        <v>0.41492498482351919</v>
      </c>
    </row>
    <row r="7545" spans="1:8" ht="15" hidden="1" thickBot="1">
      <c r="A7545" s="409">
        <v>202204</v>
      </c>
      <c r="B7545" s="196" t="s">
        <v>1431</v>
      </c>
      <c r="C7545" s="197" t="s">
        <v>1410</v>
      </c>
      <c r="D7545" s="198" t="s">
        <v>339</v>
      </c>
      <c r="E7545" s="420">
        <v>47.84</v>
      </c>
      <c r="F7545" s="413">
        <v>115.31</v>
      </c>
      <c r="G7545" s="414">
        <f t="shared" si="234"/>
        <v>0.41488162344983093</v>
      </c>
      <c r="H7545" s="415">
        <f t="shared" si="235"/>
        <v>0.41488162344983093</v>
      </c>
    </row>
    <row r="7546" spans="1:8" ht="15" hidden="1" thickBot="1">
      <c r="A7546" s="409">
        <v>202204</v>
      </c>
      <c r="B7546" s="196" t="s">
        <v>1432</v>
      </c>
      <c r="C7546" s="197" t="s">
        <v>1410</v>
      </c>
      <c r="D7546" s="198" t="s">
        <v>337</v>
      </c>
      <c r="E7546" s="420">
        <v>9569</v>
      </c>
      <c r="F7546" s="413">
        <v>115.31</v>
      </c>
      <c r="G7546" s="414">
        <f t="shared" si="234"/>
        <v>82.984996964703839</v>
      </c>
      <c r="H7546" s="415">
        <f t="shared" si="235"/>
        <v>0.41492498482351919</v>
      </c>
    </row>
    <row r="7547" spans="1:8" ht="15" hidden="1" thickBot="1">
      <c r="A7547" s="409">
        <v>202204</v>
      </c>
      <c r="B7547" s="196" t="s">
        <v>1433</v>
      </c>
      <c r="C7547" s="197" t="s">
        <v>1410</v>
      </c>
      <c r="D7547" s="198" t="s">
        <v>339</v>
      </c>
      <c r="E7547" s="420">
        <v>47.84</v>
      </c>
      <c r="F7547" s="413">
        <v>115.31</v>
      </c>
      <c r="G7547" s="414">
        <f t="shared" si="234"/>
        <v>0.41488162344983093</v>
      </c>
      <c r="H7547" s="415">
        <f t="shared" si="235"/>
        <v>0.41488162344983093</v>
      </c>
    </row>
    <row r="7548" spans="1:8" ht="15" hidden="1" thickBot="1">
      <c r="A7548" s="409">
        <v>202204</v>
      </c>
      <c r="B7548" s="196" t="s">
        <v>1434</v>
      </c>
      <c r="C7548" s="410" t="s">
        <v>1410</v>
      </c>
      <c r="D7548" s="198" t="s">
        <v>339</v>
      </c>
      <c r="E7548" s="420">
        <v>39.630000000000003</v>
      </c>
      <c r="F7548" s="413">
        <v>115.31</v>
      </c>
      <c r="G7548" s="414">
        <f t="shared" si="234"/>
        <v>0.34368224785361201</v>
      </c>
      <c r="H7548" s="415">
        <f t="shared" si="235"/>
        <v>0.34368224785361201</v>
      </c>
    </row>
    <row r="7549" spans="1:8" ht="15" hidden="1" thickBot="1">
      <c r="A7549" s="409">
        <v>202204</v>
      </c>
      <c r="B7549" s="196" t="s">
        <v>1435</v>
      </c>
      <c r="C7549" s="197" t="s">
        <v>1410</v>
      </c>
      <c r="D7549" s="198" t="s">
        <v>337</v>
      </c>
      <c r="E7549" s="420">
        <v>7543</v>
      </c>
      <c r="F7549" s="413">
        <v>115.31</v>
      </c>
      <c r="G7549" s="414">
        <f t="shared" si="234"/>
        <v>65.414968346197213</v>
      </c>
      <c r="H7549" s="415">
        <f t="shared" si="235"/>
        <v>0.32707484173098605</v>
      </c>
    </row>
    <row r="7550" spans="1:8" ht="15" hidden="1" thickBot="1">
      <c r="A7550" s="409">
        <v>202204</v>
      </c>
      <c r="B7550" s="196" t="s">
        <v>1436</v>
      </c>
      <c r="C7550" s="197" t="s">
        <v>1410</v>
      </c>
      <c r="D7550" s="198" t="s">
        <v>339</v>
      </c>
      <c r="E7550" s="420">
        <v>37.700000000000003</v>
      </c>
      <c r="F7550" s="413">
        <v>115.31</v>
      </c>
      <c r="G7550" s="414">
        <f t="shared" si="234"/>
        <v>0.32694475760992109</v>
      </c>
      <c r="H7550" s="415">
        <f t="shared" si="235"/>
        <v>0.32694475760992109</v>
      </c>
    </row>
    <row r="7551" spans="1:8" ht="15" hidden="1" thickBot="1">
      <c r="A7551" s="409">
        <v>202204</v>
      </c>
      <c r="B7551" s="196" t="s">
        <v>1437</v>
      </c>
      <c r="C7551" s="197" t="s">
        <v>1410</v>
      </c>
      <c r="D7551" s="198" t="s">
        <v>337</v>
      </c>
      <c r="E7551" s="420">
        <v>1</v>
      </c>
      <c r="F7551" s="413">
        <v>115.31</v>
      </c>
      <c r="G7551" s="414">
        <f t="shared" si="234"/>
        <v>8.6722747376636895E-3</v>
      </c>
      <c r="H7551" s="415">
        <f t="shared" si="235"/>
        <v>4.3361373688318449E-5</v>
      </c>
    </row>
    <row r="7552" spans="1:8" ht="15" hidden="1" thickBot="1">
      <c r="A7552" s="409">
        <v>202204</v>
      </c>
      <c r="B7552" s="196" t="s">
        <v>1438</v>
      </c>
      <c r="C7552" s="197" t="s">
        <v>1410</v>
      </c>
      <c r="D7552" s="198" t="s">
        <v>339</v>
      </c>
      <c r="E7552" s="420">
        <v>1</v>
      </c>
      <c r="F7552" s="413">
        <v>115.31</v>
      </c>
      <c r="G7552" s="414">
        <f t="shared" si="234"/>
        <v>8.6722747376636895E-3</v>
      </c>
      <c r="H7552" s="415">
        <f t="shared" si="235"/>
        <v>8.6722747376636895E-3</v>
      </c>
    </row>
    <row r="7553" spans="1:8" ht="15" hidden="1" thickBot="1">
      <c r="A7553" s="409">
        <v>202204</v>
      </c>
      <c r="B7553" s="196" t="s">
        <v>1439</v>
      </c>
      <c r="C7553" s="197" t="s">
        <v>1410</v>
      </c>
      <c r="D7553" s="198" t="s">
        <v>337</v>
      </c>
      <c r="E7553" s="420">
        <v>3211</v>
      </c>
      <c r="F7553" s="413">
        <v>115.31</v>
      </c>
      <c r="G7553" s="414">
        <f t="shared" si="234"/>
        <v>27.846674182638104</v>
      </c>
      <c r="H7553" s="415">
        <f t="shared" si="235"/>
        <v>0.13923337091319052</v>
      </c>
    </row>
    <row r="7554" spans="1:8" ht="15" hidden="1" thickBot="1">
      <c r="A7554" s="409">
        <v>202204</v>
      </c>
      <c r="B7554" s="196" t="s">
        <v>1440</v>
      </c>
      <c r="C7554" s="197" t="s">
        <v>1410</v>
      </c>
      <c r="D7554" s="198" t="s">
        <v>339</v>
      </c>
      <c r="E7554" s="420">
        <v>16.04</v>
      </c>
      <c r="F7554" s="413">
        <v>115.31</v>
      </c>
      <c r="G7554" s="414">
        <f t="shared" ref="G7554:G7617" si="236">+E7554/F7554</f>
        <v>0.13910328679212555</v>
      </c>
      <c r="H7554" s="415">
        <f t="shared" ref="H7554:H7617" si="237">IF(D7554="TB",G7554/200,IF(D7554="LT",G7554,"VER"))</f>
        <v>0.13910328679212555</v>
      </c>
    </row>
    <row r="7555" spans="1:8" ht="15" hidden="1" thickBot="1">
      <c r="A7555" s="409">
        <v>202204</v>
      </c>
      <c r="B7555" s="196" t="s">
        <v>1441</v>
      </c>
      <c r="C7555" s="197" t="s">
        <v>1410</v>
      </c>
      <c r="D7555" s="198" t="s">
        <v>337</v>
      </c>
      <c r="E7555" s="420">
        <v>1744</v>
      </c>
      <c r="F7555" s="413">
        <v>115.31</v>
      </c>
      <c r="G7555" s="414">
        <f t="shared" si="236"/>
        <v>15.124447142485474</v>
      </c>
      <c r="H7555" s="415">
        <f t="shared" si="237"/>
        <v>7.5622235712427377E-2</v>
      </c>
    </row>
    <row r="7556" spans="1:8" ht="15" hidden="1" thickBot="1">
      <c r="A7556" s="409">
        <v>202204</v>
      </c>
      <c r="B7556" s="196" t="s">
        <v>1442</v>
      </c>
      <c r="C7556" s="197" t="s">
        <v>1410</v>
      </c>
      <c r="D7556" s="198" t="s">
        <v>339</v>
      </c>
      <c r="E7556" s="420">
        <v>8.7100000000000009</v>
      </c>
      <c r="F7556" s="413">
        <v>115.31</v>
      </c>
      <c r="G7556" s="414">
        <f t="shared" si="236"/>
        <v>7.5535512965050733E-2</v>
      </c>
      <c r="H7556" s="415">
        <f t="shared" si="237"/>
        <v>7.5535512965050733E-2</v>
      </c>
    </row>
    <row r="7557" spans="1:8" ht="15" hidden="1" thickBot="1">
      <c r="A7557" s="409">
        <v>202204</v>
      </c>
      <c r="B7557" s="196" t="s">
        <v>1443</v>
      </c>
      <c r="C7557" s="197" t="s">
        <v>1410</v>
      </c>
      <c r="D7557" s="198" t="s">
        <v>337</v>
      </c>
      <c r="E7557" s="420">
        <v>1294</v>
      </c>
      <c r="F7557" s="413">
        <v>115.31</v>
      </c>
      <c r="G7557" s="414">
        <f t="shared" si="236"/>
        <v>11.221923510536813</v>
      </c>
      <c r="H7557" s="415">
        <f t="shared" si="237"/>
        <v>5.6109617552684066E-2</v>
      </c>
    </row>
    <row r="7558" spans="1:8" ht="15" hidden="1" thickBot="1">
      <c r="A7558" s="409">
        <v>202204</v>
      </c>
      <c r="B7558" s="196" t="s">
        <v>1444</v>
      </c>
      <c r="C7558" s="197" t="s">
        <v>1410</v>
      </c>
      <c r="D7558" s="198" t="s">
        <v>339</v>
      </c>
      <c r="E7558" s="420">
        <v>6.46</v>
      </c>
      <c r="F7558" s="413">
        <v>115.31</v>
      </c>
      <c r="G7558" s="414">
        <f t="shared" si="236"/>
        <v>5.6022894805307429E-2</v>
      </c>
      <c r="H7558" s="415">
        <f t="shared" si="237"/>
        <v>5.6022894805307429E-2</v>
      </c>
    </row>
    <row r="7559" spans="1:8" ht="15" hidden="1" thickBot="1">
      <c r="A7559" s="409">
        <v>202204</v>
      </c>
      <c r="B7559" s="196" t="s">
        <v>1445</v>
      </c>
      <c r="C7559" s="197" t="s">
        <v>1410</v>
      </c>
      <c r="D7559" s="198" t="s">
        <v>337</v>
      </c>
      <c r="E7559" s="420">
        <v>1</v>
      </c>
      <c r="F7559" s="413">
        <v>115.31</v>
      </c>
      <c r="G7559" s="414">
        <f t="shared" si="236"/>
        <v>8.6722747376636895E-3</v>
      </c>
      <c r="H7559" s="415">
        <f t="shared" si="237"/>
        <v>4.3361373688318449E-5</v>
      </c>
    </row>
    <row r="7560" spans="1:8" ht="15" hidden="1" thickBot="1">
      <c r="A7560" s="409">
        <v>202204</v>
      </c>
      <c r="B7560" s="196" t="s">
        <v>1446</v>
      </c>
      <c r="C7560" s="197" t="s">
        <v>1410</v>
      </c>
      <c r="D7560" s="198" t="s">
        <v>339</v>
      </c>
      <c r="E7560" s="420">
        <v>1</v>
      </c>
      <c r="F7560" s="413">
        <v>115.31</v>
      </c>
      <c r="G7560" s="414">
        <f t="shared" si="236"/>
        <v>8.6722747376636895E-3</v>
      </c>
      <c r="H7560" s="415">
        <f t="shared" si="237"/>
        <v>8.6722747376636895E-3</v>
      </c>
    </row>
    <row r="7561" spans="1:8" ht="15" hidden="1" thickBot="1">
      <c r="A7561" s="409">
        <v>202204</v>
      </c>
      <c r="B7561" s="196" t="s">
        <v>1447</v>
      </c>
      <c r="C7561" s="197" t="s">
        <v>1410</v>
      </c>
      <c r="D7561" s="198" t="s">
        <v>337</v>
      </c>
      <c r="E7561" s="420">
        <v>1</v>
      </c>
      <c r="F7561" s="413">
        <v>115.31</v>
      </c>
      <c r="G7561" s="414">
        <f t="shared" si="236"/>
        <v>8.6722747376636895E-3</v>
      </c>
      <c r="H7561" s="415">
        <f t="shared" si="237"/>
        <v>4.3361373688318449E-5</v>
      </c>
    </row>
    <row r="7562" spans="1:8" ht="15" hidden="1" thickBot="1">
      <c r="A7562" s="409">
        <v>202204</v>
      </c>
      <c r="B7562" s="196" t="s">
        <v>1448</v>
      </c>
      <c r="C7562" s="197" t="s">
        <v>1410</v>
      </c>
      <c r="D7562" s="198" t="s">
        <v>339</v>
      </c>
      <c r="E7562" s="420">
        <v>1</v>
      </c>
      <c r="F7562" s="413">
        <v>115.31</v>
      </c>
      <c r="G7562" s="414">
        <f t="shared" si="236"/>
        <v>8.6722747376636895E-3</v>
      </c>
      <c r="H7562" s="415">
        <f t="shared" si="237"/>
        <v>8.6722747376636895E-3</v>
      </c>
    </row>
    <row r="7563" spans="1:8" ht="15" hidden="1" thickBot="1">
      <c r="A7563" s="409">
        <v>202204</v>
      </c>
      <c r="B7563" s="196" t="s">
        <v>1449</v>
      </c>
      <c r="C7563" s="197" t="s">
        <v>1410</v>
      </c>
      <c r="D7563" s="198" t="s">
        <v>337</v>
      </c>
      <c r="E7563" s="420">
        <v>1</v>
      </c>
      <c r="F7563" s="413">
        <v>115.31</v>
      </c>
      <c r="G7563" s="414">
        <f t="shared" si="236"/>
        <v>8.6722747376636895E-3</v>
      </c>
      <c r="H7563" s="415">
        <f t="shared" si="237"/>
        <v>4.3361373688318449E-5</v>
      </c>
    </row>
    <row r="7564" spans="1:8" ht="15" hidden="1" thickBot="1">
      <c r="A7564" s="409">
        <v>202204</v>
      </c>
      <c r="B7564" s="196" t="s">
        <v>1450</v>
      </c>
      <c r="C7564" s="197" t="s">
        <v>1410</v>
      </c>
      <c r="D7564" s="198" t="s">
        <v>339</v>
      </c>
      <c r="E7564" s="420">
        <v>1</v>
      </c>
      <c r="F7564" s="413">
        <v>115.31</v>
      </c>
      <c r="G7564" s="414">
        <f t="shared" si="236"/>
        <v>8.6722747376636895E-3</v>
      </c>
      <c r="H7564" s="415">
        <f t="shared" si="237"/>
        <v>8.6722747376636895E-3</v>
      </c>
    </row>
    <row r="7565" spans="1:8" ht="15" hidden="1" thickBot="1">
      <c r="A7565" s="409">
        <v>202204</v>
      </c>
      <c r="B7565" s="196" t="s">
        <v>1451</v>
      </c>
      <c r="C7565" s="197" t="s">
        <v>1410</v>
      </c>
      <c r="D7565" s="198" t="s">
        <v>337</v>
      </c>
      <c r="E7565" s="420">
        <v>1835</v>
      </c>
      <c r="F7565" s="413">
        <v>115.31</v>
      </c>
      <c r="G7565" s="414">
        <f t="shared" si="236"/>
        <v>15.91362414361287</v>
      </c>
      <c r="H7565" s="415">
        <f t="shared" si="237"/>
        <v>7.956812071806435E-2</v>
      </c>
    </row>
    <row r="7566" spans="1:8" ht="15" hidden="1" thickBot="1">
      <c r="A7566" s="409">
        <v>202204</v>
      </c>
      <c r="B7566" s="196" t="s">
        <v>1452</v>
      </c>
      <c r="C7566" s="197" t="s">
        <v>1410</v>
      </c>
      <c r="D7566" s="198" t="s">
        <v>339</v>
      </c>
      <c r="E7566" s="420">
        <v>9.17</v>
      </c>
      <c r="F7566" s="413">
        <v>115.31</v>
      </c>
      <c r="G7566" s="414">
        <f t="shared" si="236"/>
        <v>7.9524759344376028E-2</v>
      </c>
      <c r="H7566" s="415">
        <f t="shared" si="237"/>
        <v>7.9524759344376028E-2</v>
      </c>
    </row>
    <row r="7567" spans="1:8" ht="15" hidden="1" thickBot="1">
      <c r="A7567" s="409">
        <v>202204</v>
      </c>
      <c r="B7567" s="196" t="s">
        <v>1453</v>
      </c>
      <c r="C7567" s="197" t="s">
        <v>1410</v>
      </c>
      <c r="D7567" s="198" t="s">
        <v>337</v>
      </c>
      <c r="E7567" s="420">
        <v>5871</v>
      </c>
      <c r="F7567" s="413">
        <v>115.31</v>
      </c>
      <c r="G7567" s="414">
        <f t="shared" si="236"/>
        <v>50.914924984823521</v>
      </c>
      <c r="H7567" s="415">
        <f t="shared" si="237"/>
        <v>0.25457462492411759</v>
      </c>
    </row>
    <row r="7568" spans="1:8" ht="15" hidden="1" thickBot="1">
      <c r="A7568" s="409">
        <v>202204</v>
      </c>
      <c r="B7568" s="196" t="s">
        <v>1454</v>
      </c>
      <c r="C7568" s="197" t="s">
        <v>1410</v>
      </c>
      <c r="D7568" s="198" t="s">
        <v>339</v>
      </c>
      <c r="E7568" s="420">
        <v>29.31</v>
      </c>
      <c r="F7568" s="413">
        <v>115.31</v>
      </c>
      <c r="G7568" s="414">
        <f t="shared" si="236"/>
        <v>0.25418437256092269</v>
      </c>
      <c r="H7568" s="415">
        <f t="shared" si="237"/>
        <v>0.25418437256092269</v>
      </c>
    </row>
    <row r="7569" spans="1:8" ht="15" hidden="1" thickBot="1">
      <c r="A7569" s="409">
        <v>202204</v>
      </c>
      <c r="B7569" s="196" t="s">
        <v>1455</v>
      </c>
      <c r="C7569" s="197" t="s">
        <v>1410</v>
      </c>
      <c r="D7569" s="198" t="s">
        <v>337</v>
      </c>
      <c r="E7569" s="420">
        <v>1</v>
      </c>
      <c r="F7569" s="413">
        <v>115.31</v>
      </c>
      <c r="G7569" s="414">
        <f t="shared" si="236"/>
        <v>8.6722747376636895E-3</v>
      </c>
      <c r="H7569" s="415">
        <f t="shared" si="237"/>
        <v>4.3361373688318449E-5</v>
      </c>
    </row>
    <row r="7570" spans="1:8" ht="15" hidden="1" thickBot="1">
      <c r="A7570" s="409">
        <v>202204</v>
      </c>
      <c r="B7570" s="196" t="s">
        <v>1456</v>
      </c>
      <c r="C7570" s="197" t="s">
        <v>1410</v>
      </c>
      <c r="D7570" s="198" t="s">
        <v>337</v>
      </c>
      <c r="E7570" s="420">
        <v>1</v>
      </c>
      <c r="F7570" s="413">
        <v>115.31</v>
      </c>
      <c r="G7570" s="414">
        <f t="shared" si="236"/>
        <v>8.6722747376636895E-3</v>
      </c>
      <c r="H7570" s="415">
        <f t="shared" si="237"/>
        <v>4.3361373688318449E-5</v>
      </c>
    </row>
    <row r="7571" spans="1:8" ht="15" hidden="1" thickBot="1">
      <c r="A7571" s="409">
        <v>202204</v>
      </c>
      <c r="B7571" s="196" t="s">
        <v>1457</v>
      </c>
      <c r="C7571" s="197" t="s">
        <v>1410</v>
      </c>
      <c r="D7571" s="198" t="s">
        <v>337</v>
      </c>
      <c r="E7571" s="420">
        <v>1</v>
      </c>
      <c r="F7571" s="413">
        <v>115.31</v>
      </c>
      <c r="G7571" s="414">
        <f t="shared" si="236"/>
        <v>8.6722747376636895E-3</v>
      </c>
      <c r="H7571" s="415">
        <f t="shared" si="237"/>
        <v>4.3361373688318449E-5</v>
      </c>
    </row>
    <row r="7572" spans="1:8" ht="15" hidden="1" thickBot="1">
      <c r="A7572" s="409">
        <v>202204</v>
      </c>
      <c r="B7572" s="196" t="s">
        <v>1458</v>
      </c>
      <c r="C7572" s="197" t="s">
        <v>1410</v>
      </c>
      <c r="D7572" s="198" t="s">
        <v>339</v>
      </c>
      <c r="E7572" s="420">
        <v>1</v>
      </c>
      <c r="F7572" s="413">
        <v>115.31</v>
      </c>
      <c r="G7572" s="414">
        <f t="shared" si="236"/>
        <v>8.6722747376636895E-3</v>
      </c>
      <c r="H7572" s="415">
        <f t="shared" si="237"/>
        <v>8.6722747376636895E-3</v>
      </c>
    </row>
    <row r="7573" spans="1:8" ht="15" hidden="1" thickBot="1">
      <c r="A7573" s="409">
        <v>202204</v>
      </c>
      <c r="B7573" s="196" t="s">
        <v>1459</v>
      </c>
      <c r="C7573" s="197" t="s">
        <v>1410</v>
      </c>
      <c r="D7573" s="198" t="s">
        <v>337</v>
      </c>
      <c r="E7573" s="420">
        <v>836</v>
      </c>
      <c r="F7573" s="413">
        <v>115.31</v>
      </c>
      <c r="G7573" s="414">
        <f t="shared" si="236"/>
        <v>7.2500216806868441</v>
      </c>
      <c r="H7573" s="415">
        <f t="shared" si="237"/>
        <v>3.625010840343422E-2</v>
      </c>
    </row>
    <row r="7574" spans="1:8" ht="15" hidden="1" thickBot="1">
      <c r="A7574" s="409">
        <v>202204</v>
      </c>
      <c r="B7574" s="196" t="s">
        <v>1460</v>
      </c>
      <c r="C7574" s="197" t="s">
        <v>1410</v>
      </c>
      <c r="D7574" s="198" t="s">
        <v>339</v>
      </c>
      <c r="E7574" s="420">
        <v>4.17</v>
      </c>
      <c r="F7574" s="413">
        <v>115.31</v>
      </c>
      <c r="G7574" s="414">
        <f t="shared" si="236"/>
        <v>3.6163385656057583E-2</v>
      </c>
      <c r="H7574" s="415">
        <f t="shared" si="237"/>
        <v>3.6163385656057583E-2</v>
      </c>
    </row>
    <row r="7575" spans="1:8" ht="15" hidden="1" thickBot="1">
      <c r="A7575" s="409">
        <v>202204</v>
      </c>
      <c r="B7575" s="196" t="s">
        <v>1461</v>
      </c>
      <c r="C7575" s="197" t="s">
        <v>1410</v>
      </c>
      <c r="D7575" s="198" t="s">
        <v>337</v>
      </c>
      <c r="E7575" s="420">
        <v>22638</v>
      </c>
      <c r="F7575" s="413">
        <v>115.31</v>
      </c>
      <c r="G7575" s="414">
        <f t="shared" si="236"/>
        <v>196.32295551123059</v>
      </c>
      <c r="H7575" s="415">
        <f t="shared" si="237"/>
        <v>0.9816147775561529</v>
      </c>
    </row>
    <row r="7576" spans="1:8" ht="15" hidden="1" thickBot="1">
      <c r="A7576" s="409">
        <v>202204</v>
      </c>
      <c r="B7576" s="196" t="s">
        <v>1462</v>
      </c>
      <c r="C7576" s="197" t="s">
        <v>1410</v>
      </c>
      <c r="D7576" s="198" t="s">
        <v>339</v>
      </c>
      <c r="E7576" s="420">
        <v>113</v>
      </c>
      <c r="F7576" s="413">
        <v>115.31</v>
      </c>
      <c r="G7576" s="414">
        <f t="shared" si="236"/>
        <v>0.97996704535599688</v>
      </c>
      <c r="H7576" s="415">
        <f t="shared" si="237"/>
        <v>0.97996704535599688</v>
      </c>
    </row>
    <row r="7577" spans="1:8" ht="15" hidden="1" thickBot="1">
      <c r="A7577" s="409">
        <v>202204</v>
      </c>
      <c r="B7577" s="196" t="s">
        <v>1463</v>
      </c>
      <c r="C7577" s="197" t="s">
        <v>1410</v>
      </c>
      <c r="D7577" s="198" t="s">
        <v>337</v>
      </c>
      <c r="E7577" s="420">
        <v>7154</v>
      </c>
      <c r="F7577" s="413">
        <v>115.31</v>
      </c>
      <c r="G7577" s="414">
        <f t="shared" si="236"/>
        <v>62.04145347324603</v>
      </c>
      <c r="H7577" s="415">
        <f t="shared" si="237"/>
        <v>0.31020726736623017</v>
      </c>
    </row>
    <row r="7578" spans="1:8" ht="15" hidden="1" thickBot="1">
      <c r="A7578" s="409">
        <v>202204</v>
      </c>
      <c r="B7578" s="196" t="s">
        <v>1464</v>
      </c>
      <c r="C7578" s="197" t="s">
        <v>1410</v>
      </c>
      <c r="D7578" s="198" t="s">
        <v>339</v>
      </c>
      <c r="E7578" s="420">
        <v>35.76</v>
      </c>
      <c r="F7578" s="413">
        <v>115.31</v>
      </c>
      <c r="G7578" s="414">
        <f t="shared" si="236"/>
        <v>0.31012054461885352</v>
      </c>
      <c r="H7578" s="415">
        <f t="shared" si="237"/>
        <v>0.31012054461885352</v>
      </c>
    </row>
    <row r="7579" spans="1:8" ht="15" hidden="1" thickBot="1">
      <c r="A7579" s="409">
        <v>202204</v>
      </c>
      <c r="B7579" s="196" t="s">
        <v>1465</v>
      </c>
      <c r="C7579" s="197" t="s">
        <v>1410</v>
      </c>
      <c r="D7579" s="198" t="s">
        <v>337</v>
      </c>
      <c r="E7579" s="420">
        <v>11343</v>
      </c>
      <c r="F7579" s="413">
        <v>115.31</v>
      </c>
      <c r="G7579" s="414">
        <f t="shared" si="236"/>
        <v>98.369612349319226</v>
      </c>
      <c r="H7579" s="415">
        <f t="shared" si="237"/>
        <v>0.49184806174659612</v>
      </c>
    </row>
    <row r="7580" spans="1:8" ht="15" hidden="1" thickBot="1">
      <c r="A7580" s="409">
        <v>202204</v>
      </c>
      <c r="B7580" s="196" t="s">
        <v>1466</v>
      </c>
      <c r="C7580" s="197" t="s">
        <v>1410</v>
      </c>
      <c r="D7580" s="198" t="s">
        <v>339</v>
      </c>
      <c r="E7580" s="420">
        <v>59.03</v>
      </c>
      <c r="F7580" s="413">
        <v>115.31</v>
      </c>
      <c r="G7580" s="414">
        <f t="shared" si="236"/>
        <v>0.51192437776428756</v>
      </c>
      <c r="H7580" s="415">
        <f t="shared" si="237"/>
        <v>0.51192437776428756</v>
      </c>
    </row>
    <row r="7581" spans="1:8" ht="15" hidden="1" thickBot="1">
      <c r="A7581" s="409">
        <v>202204</v>
      </c>
      <c r="B7581" s="196" t="s">
        <v>1467</v>
      </c>
      <c r="C7581" s="197" t="s">
        <v>1410</v>
      </c>
      <c r="D7581" s="198" t="s">
        <v>337</v>
      </c>
      <c r="E7581" s="420">
        <v>16676</v>
      </c>
      <c r="F7581" s="413">
        <v>115.31</v>
      </c>
      <c r="G7581" s="414">
        <f t="shared" si="236"/>
        <v>144.61885352527969</v>
      </c>
      <c r="H7581" s="415">
        <f t="shared" si="237"/>
        <v>0.7230942676263985</v>
      </c>
    </row>
    <row r="7582" spans="1:8" ht="15" hidden="1" thickBot="1">
      <c r="A7582" s="409">
        <v>202204</v>
      </c>
      <c r="B7582" s="196" t="s">
        <v>1468</v>
      </c>
      <c r="C7582" s="197" t="s">
        <v>1410</v>
      </c>
      <c r="D7582" s="198" t="s">
        <v>337</v>
      </c>
      <c r="E7582" s="420">
        <v>65902</v>
      </c>
      <c r="F7582" s="413">
        <v>115.31</v>
      </c>
      <c r="G7582" s="414">
        <f t="shared" si="236"/>
        <v>571.52024976151245</v>
      </c>
      <c r="H7582" s="415">
        <f t="shared" si="237"/>
        <v>2.8576012488075624</v>
      </c>
    </row>
    <row r="7583" spans="1:8" ht="15" hidden="1" thickBot="1">
      <c r="A7583" s="409">
        <v>202204</v>
      </c>
      <c r="B7583" s="196" t="s">
        <v>1469</v>
      </c>
      <c r="C7583" s="197" t="s">
        <v>1410</v>
      </c>
      <c r="D7583" s="198" t="s">
        <v>374</v>
      </c>
      <c r="E7583" s="420">
        <v>751</v>
      </c>
      <c r="F7583" s="413">
        <v>115.31</v>
      </c>
      <c r="G7583" s="414">
        <f t="shared" si="236"/>
        <v>6.5128783279854305</v>
      </c>
      <c r="H7583" s="415" t="str">
        <f t="shared" si="237"/>
        <v>VER</v>
      </c>
    </row>
    <row r="7584" spans="1:8" ht="15" hidden="1" thickBot="1">
      <c r="A7584" s="409">
        <v>202204</v>
      </c>
      <c r="B7584" s="196" t="s">
        <v>1470</v>
      </c>
      <c r="C7584" s="197" t="s">
        <v>1410</v>
      </c>
      <c r="D7584" s="198" t="s">
        <v>337</v>
      </c>
      <c r="E7584" s="420">
        <v>10067</v>
      </c>
      <c r="F7584" s="413">
        <v>115.31</v>
      </c>
      <c r="G7584" s="414">
        <f t="shared" si="236"/>
        <v>87.303789784060356</v>
      </c>
      <c r="H7584" s="415">
        <f t="shared" si="237"/>
        <v>0.4365189489203018</v>
      </c>
    </row>
    <row r="7585" spans="1:8" ht="15" hidden="1" thickBot="1">
      <c r="A7585" s="409">
        <v>202204</v>
      </c>
      <c r="B7585" s="196" t="s">
        <v>1471</v>
      </c>
      <c r="C7585" s="197" t="s">
        <v>1410</v>
      </c>
      <c r="D7585" s="198" t="s">
        <v>339</v>
      </c>
      <c r="E7585" s="420">
        <v>50.28</v>
      </c>
      <c r="F7585" s="413">
        <v>115.31</v>
      </c>
      <c r="G7585" s="414">
        <f t="shared" si="236"/>
        <v>0.43604197380973031</v>
      </c>
      <c r="H7585" s="415">
        <f t="shared" si="237"/>
        <v>0.43604197380973031</v>
      </c>
    </row>
    <row r="7586" spans="1:8" ht="15" hidden="1" thickBot="1">
      <c r="A7586" s="409">
        <v>202204</v>
      </c>
      <c r="B7586" s="196" t="s">
        <v>1472</v>
      </c>
      <c r="C7586" s="197" t="s">
        <v>1410</v>
      </c>
      <c r="D7586" s="198" t="s">
        <v>337</v>
      </c>
      <c r="E7586" s="420">
        <v>26272</v>
      </c>
      <c r="F7586" s="413">
        <v>115.31</v>
      </c>
      <c r="G7586" s="414">
        <f t="shared" si="236"/>
        <v>227.83800190790043</v>
      </c>
      <c r="H7586" s="415">
        <f t="shared" si="237"/>
        <v>1.1391900095395022</v>
      </c>
    </row>
    <row r="7587" spans="1:8" ht="15" hidden="1" thickBot="1">
      <c r="A7587" s="409">
        <v>202204</v>
      </c>
      <c r="B7587" s="196" t="s">
        <v>1473</v>
      </c>
      <c r="C7587" s="197" t="s">
        <v>1410</v>
      </c>
      <c r="D7587" s="198" t="s">
        <v>339</v>
      </c>
      <c r="E7587" s="420">
        <v>0.01</v>
      </c>
      <c r="F7587" s="413">
        <v>115.31</v>
      </c>
      <c r="G7587" s="414">
        <f t="shared" si="236"/>
        <v>8.6722747376636897E-5</v>
      </c>
      <c r="H7587" s="415">
        <f t="shared" si="237"/>
        <v>8.6722747376636897E-5</v>
      </c>
    </row>
    <row r="7588" spans="1:8" ht="15" hidden="1" thickBot="1">
      <c r="A7588" s="409">
        <v>202204</v>
      </c>
      <c r="B7588" s="196" t="s">
        <v>1474</v>
      </c>
      <c r="C7588" s="197" t="s">
        <v>1410</v>
      </c>
      <c r="D7588" s="198" t="s">
        <v>337</v>
      </c>
      <c r="E7588" s="420">
        <v>10067</v>
      </c>
      <c r="F7588" s="413">
        <v>115.31</v>
      </c>
      <c r="G7588" s="414">
        <f t="shared" si="236"/>
        <v>87.303789784060356</v>
      </c>
      <c r="H7588" s="415">
        <f t="shared" si="237"/>
        <v>0.4365189489203018</v>
      </c>
    </row>
    <row r="7589" spans="1:8" ht="15" hidden="1" thickBot="1">
      <c r="A7589" s="409">
        <v>202204</v>
      </c>
      <c r="B7589" s="196" t="s">
        <v>1475</v>
      </c>
      <c r="C7589" s="197" t="s">
        <v>1410</v>
      </c>
      <c r="D7589" s="198" t="s">
        <v>339</v>
      </c>
      <c r="E7589" s="420">
        <v>50.28</v>
      </c>
      <c r="F7589" s="413">
        <v>115.31</v>
      </c>
      <c r="G7589" s="414">
        <f t="shared" si="236"/>
        <v>0.43604197380973031</v>
      </c>
      <c r="H7589" s="415">
        <f t="shared" si="237"/>
        <v>0.43604197380973031</v>
      </c>
    </row>
    <row r="7590" spans="1:8" ht="15" hidden="1" thickBot="1">
      <c r="A7590" s="409">
        <v>202204</v>
      </c>
      <c r="B7590" s="196" t="s">
        <v>1476</v>
      </c>
      <c r="C7590" s="197" t="s">
        <v>1410</v>
      </c>
      <c r="D7590" s="198" t="s">
        <v>337</v>
      </c>
      <c r="E7590" s="420">
        <v>71230</v>
      </c>
      <c r="F7590" s="413">
        <v>115.31</v>
      </c>
      <c r="G7590" s="414">
        <f t="shared" si="236"/>
        <v>617.72612956378453</v>
      </c>
      <c r="H7590" s="415">
        <f t="shared" si="237"/>
        <v>3.0886306478189227</v>
      </c>
    </row>
    <row r="7591" spans="1:8" ht="15" hidden="1" thickBot="1">
      <c r="A7591" s="409">
        <v>202204</v>
      </c>
      <c r="B7591" s="196" t="s">
        <v>1477</v>
      </c>
      <c r="C7591" s="410" t="s">
        <v>1410</v>
      </c>
      <c r="D7591" s="198" t="s">
        <v>337</v>
      </c>
      <c r="E7591" s="420">
        <v>139105</v>
      </c>
      <c r="F7591" s="413">
        <v>115.31</v>
      </c>
      <c r="G7591" s="414">
        <f t="shared" si="236"/>
        <v>1206.3567773827074</v>
      </c>
      <c r="H7591" s="415">
        <f t="shared" si="237"/>
        <v>6.0317838869135372</v>
      </c>
    </row>
    <row r="7592" spans="1:8" ht="15" hidden="1" thickBot="1">
      <c r="A7592" s="409">
        <v>202204</v>
      </c>
      <c r="B7592" s="196" t="s">
        <v>1478</v>
      </c>
      <c r="C7592" s="410" t="s">
        <v>1410</v>
      </c>
      <c r="D7592" s="198" t="s">
        <v>337</v>
      </c>
      <c r="E7592" s="420">
        <v>71230</v>
      </c>
      <c r="F7592" s="413">
        <v>115.31</v>
      </c>
      <c r="G7592" s="414">
        <f t="shared" si="236"/>
        <v>617.72612956378453</v>
      </c>
      <c r="H7592" s="415">
        <f t="shared" si="237"/>
        <v>3.0886306478189227</v>
      </c>
    </row>
    <row r="7593" spans="1:8" ht="15" hidden="1" thickBot="1">
      <c r="A7593" s="409">
        <v>202204</v>
      </c>
      <c r="B7593" s="196" t="s">
        <v>1479</v>
      </c>
      <c r="C7593" s="410" t="s">
        <v>1410</v>
      </c>
      <c r="D7593" s="198" t="s">
        <v>337</v>
      </c>
      <c r="E7593" s="420">
        <v>71230</v>
      </c>
      <c r="F7593" s="413">
        <v>115.31</v>
      </c>
      <c r="G7593" s="414">
        <f t="shared" si="236"/>
        <v>617.72612956378453</v>
      </c>
      <c r="H7593" s="415">
        <f t="shared" si="237"/>
        <v>3.0886306478189227</v>
      </c>
    </row>
    <row r="7594" spans="1:8" ht="15" hidden="1" thickBot="1">
      <c r="A7594" s="409">
        <v>202204</v>
      </c>
      <c r="B7594" s="196" t="s">
        <v>1480</v>
      </c>
      <c r="C7594" s="197" t="s">
        <v>1410</v>
      </c>
      <c r="D7594" s="198" t="s">
        <v>339</v>
      </c>
      <c r="E7594" s="420">
        <v>356</v>
      </c>
      <c r="F7594" s="413">
        <v>115.31</v>
      </c>
      <c r="G7594" s="414">
        <f t="shared" si="236"/>
        <v>3.0873298066082735</v>
      </c>
      <c r="H7594" s="415">
        <f t="shared" si="237"/>
        <v>3.0873298066082735</v>
      </c>
    </row>
    <row r="7595" spans="1:8" ht="15" hidden="1" thickBot="1">
      <c r="A7595" s="409">
        <v>202204</v>
      </c>
      <c r="B7595" s="196" t="s">
        <v>1481</v>
      </c>
      <c r="C7595" s="197" t="s">
        <v>1410</v>
      </c>
      <c r="D7595" s="198" t="s">
        <v>337</v>
      </c>
      <c r="E7595" s="420">
        <v>38317</v>
      </c>
      <c r="F7595" s="413">
        <v>115.31</v>
      </c>
      <c r="G7595" s="414">
        <f t="shared" si="236"/>
        <v>332.29555112305957</v>
      </c>
      <c r="H7595" s="415">
        <f t="shared" si="237"/>
        <v>1.6614777556152978</v>
      </c>
    </row>
    <row r="7596" spans="1:8" ht="15" hidden="1" thickBot="1">
      <c r="A7596" s="409">
        <v>202204</v>
      </c>
      <c r="B7596" s="196" t="s">
        <v>1482</v>
      </c>
      <c r="C7596" s="197" t="s">
        <v>1410</v>
      </c>
      <c r="D7596" s="198" t="s">
        <v>339</v>
      </c>
      <c r="E7596" s="420">
        <v>192</v>
      </c>
      <c r="F7596" s="413">
        <v>115.31</v>
      </c>
      <c r="G7596" s="414">
        <f t="shared" si="236"/>
        <v>1.6650767496314283</v>
      </c>
      <c r="H7596" s="415">
        <f t="shared" si="237"/>
        <v>1.6650767496314283</v>
      </c>
    </row>
    <row r="7597" spans="1:8" ht="15" hidden="1" thickBot="1">
      <c r="A7597" s="409">
        <v>202204</v>
      </c>
      <c r="B7597" s="196" t="s">
        <v>1483</v>
      </c>
      <c r="C7597" s="197" t="s">
        <v>1410</v>
      </c>
      <c r="D7597" s="198" t="s">
        <v>337</v>
      </c>
      <c r="E7597" s="420">
        <v>71230</v>
      </c>
      <c r="F7597" s="413">
        <v>115.31</v>
      </c>
      <c r="G7597" s="414">
        <f t="shared" si="236"/>
        <v>617.72612956378453</v>
      </c>
      <c r="H7597" s="415">
        <f t="shared" si="237"/>
        <v>3.0886306478189227</v>
      </c>
    </row>
    <row r="7598" spans="1:8" ht="15" hidden="1" thickBot="1">
      <c r="A7598" s="409">
        <v>202204</v>
      </c>
      <c r="B7598" s="196" t="s">
        <v>1484</v>
      </c>
      <c r="C7598" s="197" t="s">
        <v>1410</v>
      </c>
      <c r="D7598" s="198" t="s">
        <v>337</v>
      </c>
      <c r="E7598" s="420">
        <v>71230</v>
      </c>
      <c r="F7598" s="413">
        <v>115.31</v>
      </c>
      <c r="G7598" s="414">
        <f t="shared" si="236"/>
        <v>617.72612956378453</v>
      </c>
      <c r="H7598" s="415">
        <f t="shared" si="237"/>
        <v>3.0886306478189227</v>
      </c>
    </row>
    <row r="7599" spans="1:8" ht="15" hidden="1" thickBot="1">
      <c r="A7599" s="409">
        <v>202204</v>
      </c>
      <c r="B7599" s="196" t="s">
        <v>1485</v>
      </c>
      <c r="C7599" s="197" t="s">
        <v>1410</v>
      </c>
      <c r="D7599" s="198" t="s">
        <v>337</v>
      </c>
      <c r="E7599" s="420">
        <v>68009</v>
      </c>
      <c r="F7599" s="413">
        <v>115.31</v>
      </c>
      <c r="G7599" s="414">
        <f t="shared" si="236"/>
        <v>589.79273263376979</v>
      </c>
      <c r="H7599" s="415">
        <f t="shared" si="237"/>
        <v>2.9489636631688487</v>
      </c>
    </row>
    <row r="7600" spans="1:8" ht="15" hidden="1" thickBot="1">
      <c r="A7600" s="409">
        <v>202204</v>
      </c>
      <c r="B7600" s="196" t="s">
        <v>1486</v>
      </c>
      <c r="C7600" s="197" t="s">
        <v>1410</v>
      </c>
      <c r="D7600" s="198" t="s">
        <v>339</v>
      </c>
      <c r="E7600" s="420">
        <v>340</v>
      </c>
      <c r="F7600" s="413">
        <v>115.31</v>
      </c>
      <c r="G7600" s="414">
        <f t="shared" si="236"/>
        <v>2.948573410805654</v>
      </c>
      <c r="H7600" s="415">
        <f t="shared" si="237"/>
        <v>2.948573410805654</v>
      </c>
    </row>
    <row r="7601" spans="1:8" ht="15" hidden="1" thickBot="1">
      <c r="A7601" s="409">
        <v>202204</v>
      </c>
      <c r="B7601" s="196" t="s">
        <v>1487</v>
      </c>
      <c r="C7601" s="197" t="s">
        <v>1410</v>
      </c>
      <c r="D7601" s="198" t="s">
        <v>624</v>
      </c>
      <c r="E7601" s="420">
        <v>70729</v>
      </c>
      <c r="F7601" s="413">
        <v>115.31</v>
      </c>
      <c r="G7601" s="414">
        <f t="shared" si="236"/>
        <v>613.38131992021511</v>
      </c>
      <c r="H7601" s="415" t="str">
        <f t="shared" si="237"/>
        <v>VER</v>
      </c>
    </row>
    <row r="7602" spans="1:8" ht="15" hidden="1" thickBot="1">
      <c r="A7602" s="409">
        <v>202204</v>
      </c>
      <c r="B7602" s="196" t="s">
        <v>1488</v>
      </c>
      <c r="C7602" s="197" t="s">
        <v>1410</v>
      </c>
      <c r="D7602" s="198" t="s">
        <v>337</v>
      </c>
      <c r="E7602" s="420">
        <v>23624</v>
      </c>
      <c r="F7602" s="413">
        <v>115.31</v>
      </c>
      <c r="G7602" s="414">
        <f t="shared" si="236"/>
        <v>204.873818402567</v>
      </c>
      <c r="H7602" s="415">
        <f t="shared" si="237"/>
        <v>1.024369092012835</v>
      </c>
    </row>
    <row r="7603" spans="1:8" ht="15" hidden="1" thickBot="1">
      <c r="A7603" s="409">
        <v>202204</v>
      </c>
      <c r="B7603" s="196" t="s">
        <v>1489</v>
      </c>
      <c r="C7603" s="197" t="s">
        <v>1410</v>
      </c>
      <c r="D7603" s="198" t="s">
        <v>337</v>
      </c>
      <c r="E7603" s="420">
        <v>69161</v>
      </c>
      <c r="F7603" s="413">
        <v>115.31</v>
      </c>
      <c r="G7603" s="414">
        <f t="shared" si="236"/>
        <v>599.78319313155839</v>
      </c>
      <c r="H7603" s="415">
        <f t="shared" si="237"/>
        <v>2.9989159656577922</v>
      </c>
    </row>
    <row r="7604" spans="1:8" ht="15" hidden="1" thickBot="1">
      <c r="A7604" s="409">
        <v>202204</v>
      </c>
      <c r="B7604" s="196" t="s">
        <v>1490</v>
      </c>
      <c r="C7604" s="410" t="s">
        <v>1344</v>
      </c>
      <c r="D7604" s="198" t="s">
        <v>337</v>
      </c>
      <c r="E7604" s="420">
        <v>14080</v>
      </c>
      <c r="F7604" s="413">
        <v>115.31</v>
      </c>
      <c r="G7604" s="414">
        <f t="shared" si="236"/>
        <v>122.10562830630474</v>
      </c>
      <c r="H7604" s="415">
        <f t="shared" si="237"/>
        <v>0.61052814153152368</v>
      </c>
    </row>
    <row r="7605" spans="1:8" ht="15" hidden="1" thickBot="1">
      <c r="A7605" s="409">
        <v>202204</v>
      </c>
      <c r="B7605" s="196" t="s">
        <v>1491</v>
      </c>
      <c r="C7605" s="197" t="s">
        <v>1344</v>
      </c>
      <c r="D7605" s="198" t="s">
        <v>337</v>
      </c>
      <c r="E7605" s="420">
        <v>12286</v>
      </c>
      <c r="F7605" s="413">
        <v>115.31</v>
      </c>
      <c r="G7605" s="414">
        <f t="shared" si="236"/>
        <v>106.54756742693608</v>
      </c>
      <c r="H7605" s="415">
        <f t="shared" si="237"/>
        <v>0.53273783713468037</v>
      </c>
    </row>
    <row r="7606" spans="1:8" ht="15" hidden="1" thickBot="1">
      <c r="A7606" s="409">
        <v>202204</v>
      </c>
      <c r="B7606" s="196" t="s">
        <v>1492</v>
      </c>
      <c r="C7606" s="197" t="s">
        <v>1493</v>
      </c>
      <c r="D7606" s="198" t="s">
        <v>374</v>
      </c>
      <c r="E7606" s="420">
        <v>0.01</v>
      </c>
      <c r="F7606" s="413">
        <v>115.31</v>
      </c>
      <c r="G7606" s="414">
        <f t="shared" si="236"/>
        <v>8.6722747376636897E-5</v>
      </c>
      <c r="H7606" s="415" t="str">
        <f t="shared" si="237"/>
        <v>VER</v>
      </c>
    </row>
    <row r="7607" spans="1:8" ht="15" hidden="1" thickBot="1">
      <c r="A7607" s="409">
        <v>202204</v>
      </c>
      <c r="B7607" s="196" t="s">
        <v>1494</v>
      </c>
      <c r="C7607" s="197" t="s">
        <v>1495</v>
      </c>
      <c r="D7607" s="198" t="s">
        <v>337</v>
      </c>
      <c r="E7607" s="420">
        <v>134549</v>
      </c>
      <c r="F7607" s="413">
        <v>115.31</v>
      </c>
      <c r="G7607" s="414">
        <f t="shared" si="236"/>
        <v>1166.8458936779116</v>
      </c>
      <c r="H7607" s="415">
        <f t="shared" si="237"/>
        <v>5.8342294683895579</v>
      </c>
    </row>
    <row r="7608" spans="1:8" ht="15" hidden="1" thickBot="1">
      <c r="A7608" s="409">
        <v>202204</v>
      </c>
      <c r="B7608" s="196" t="s">
        <v>1496</v>
      </c>
      <c r="C7608" s="197" t="s">
        <v>1495</v>
      </c>
      <c r="D7608" s="198" t="s">
        <v>339</v>
      </c>
      <c r="E7608" s="420">
        <v>673</v>
      </c>
      <c r="F7608" s="413">
        <v>115.31</v>
      </c>
      <c r="G7608" s="414">
        <f t="shared" si="236"/>
        <v>5.8364408984476626</v>
      </c>
      <c r="H7608" s="415">
        <f t="shared" si="237"/>
        <v>5.8364408984476626</v>
      </c>
    </row>
    <row r="7609" spans="1:8" ht="15" hidden="1" thickBot="1">
      <c r="A7609" s="409">
        <v>202204</v>
      </c>
      <c r="B7609" s="196" t="s">
        <v>1497</v>
      </c>
      <c r="C7609" s="197" t="s">
        <v>1495</v>
      </c>
      <c r="D7609" s="198" t="s">
        <v>337</v>
      </c>
      <c r="E7609" s="420">
        <v>257410</v>
      </c>
      <c r="F7609" s="413">
        <v>115.31</v>
      </c>
      <c r="G7609" s="414">
        <f t="shared" si="236"/>
        <v>2232.3302402220102</v>
      </c>
      <c r="H7609" s="415">
        <f t="shared" si="237"/>
        <v>11.16165120111005</v>
      </c>
    </row>
    <row r="7610" spans="1:8" ht="15" hidden="1" thickBot="1">
      <c r="A7610" s="409">
        <v>202204</v>
      </c>
      <c r="B7610" s="196" t="s">
        <v>1498</v>
      </c>
      <c r="C7610" s="197" t="s">
        <v>1495</v>
      </c>
      <c r="D7610" s="198" t="s">
        <v>339</v>
      </c>
      <c r="E7610" s="420">
        <v>1287</v>
      </c>
      <c r="F7610" s="413">
        <v>115.31</v>
      </c>
      <c r="G7610" s="414">
        <f t="shared" si="236"/>
        <v>11.161217587373168</v>
      </c>
      <c r="H7610" s="415">
        <f t="shared" si="237"/>
        <v>11.161217587373168</v>
      </c>
    </row>
    <row r="7611" spans="1:8" ht="15" hidden="1" thickBot="1">
      <c r="A7611" s="409">
        <v>202204</v>
      </c>
      <c r="B7611" s="196" t="s">
        <v>1499</v>
      </c>
      <c r="C7611" s="197" t="s">
        <v>1495</v>
      </c>
      <c r="D7611" s="198" t="s">
        <v>337</v>
      </c>
      <c r="E7611" s="420">
        <v>26931</v>
      </c>
      <c r="F7611" s="413">
        <v>115.31</v>
      </c>
      <c r="G7611" s="414">
        <f t="shared" si="236"/>
        <v>233.55303096002081</v>
      </c>
      <c r="H7611" s="415">
        <f t="shared" si="237"/>
        <v>1.167765154800104</v>
      </c>
    </row>
    <row r="7612" spans="1:8" ht="15" hidden="1" thickBot="1">
      <c r="A7612" s="409">
        <v>202204</v>
      </c>
      <c r="B7612" s="196" t="s">
        <v>1500</v>
      </c>
      <c r="C7612" s="197" t="s">
        <v>1495</v>
      </c>
      <c r="D7612" s="198" t="s">
        <v>339</v>
      </c>
      <c r="E7612" s="420">
        <v>135</v>
      </c>
      <c r="F7612" s="413">
        <v>115.31</v>
      </c>
      <c r="G7612" s="414">
        <f t="shared" si="236"/>
        <v>1.170757089584598</v>
      </c>
      <c r="H7612" s="415">
        <f t="shared" si="237"/>
        <v>1.170757089584598</v>
      </c>
    </row>
    <row r="7613" spans="1:8" ht="15" hidden="1" thickBot="1">
      <c r="A7613" s="409">
        <v>202204</v>
      </c>
      <c r="B7613" s="196" t="s">
        <v>2604</v>
      </c>
      <c r="C7613" s="197" t="s">
        <v>2605</v>
      </c>
      <c r="D7613" s="198" t="s">
        <v>337</v>
      </c>
      <c r="E7613" s="420">
        <v>57972</v>
      </c>
      <c r="F7613" s="413">
        <v>115.31</v>
      </c>
      <c r="G7613" s="414">
        <f t="shared" si="236"/>
        <v>502.74911109183938</v>
      </c>
      <c r="H7613" s="415">
        <f t="shared" si="237"/>
        <v>2.513745555459197</v>
      </c>
    </row>
    <row r="7614" spans="1:8" ht="15" hidden="1" thickBot="1">
      <c r="A7614" s="409">
        <v>202204</v>
      </c>
      <c r="B7614" s="231" t="s">
        <v>2606</v>
      </c>
      <c r="C7614" s="232" t="s">
        <v>2605</v>
      </c>
      <c r="D7614" s="233" t="s">
        <v>339</v>
      </c>
      <c r="E7614" s="234">
        <v>290</v>
      </c>
      <c r="F7614" s="413">
        <v>115.31</v>
      </c>
      <c r="G7614" s="414">
        <f t="shared" si="236"/>
        <v>2.51495967392247</v>
      </c>
      <c r="H7614" s="415">
        <f t="shared" si="237"/>
        <v>2.51495967392247</v>
      </c>
    </row>
    <row r="7615" spans="1:8" ht="15" hidden="1" thickBot="1">
      <c r="A7615" s="409">
        <v>202204</v>
      </c>
      <c r="B7615" s="196" t="s">
        <v>1501</v>
      </c>
      <c r="C7615" s="197" t="s">
        <v>1502</v>
      </c>
      <c r="D7615" s="198" t="s">
        <v>337</v>
      </c>
      <c r="E7615" s="420">
        <v>60202</v>
      </c>
      <c r="F7615" s="413">
        <v>115.31</v>
      </c>
      <c r="G7615" s="414">
        <f t="shared" si="236"/>
        <v>522.08828375682936</v>
      </c>
      <c r="H7615" s="415">
        <f t="shared" si="237"/>
        <v>2.6104414187841467</v>
      </c>
    </row>
    <row r="7616" spans="1:8" ht="15" hidden="1" thickBot="1">
      <c r="A7616" s="409">
        <v>202204</v>
      </c>
      <c r="B7616" s="196" t="s">
        <v>1503</v>
      </c>
      <c r="C7616" s="197" t="s">
        <v>1502</v>
      </c>
      <c r="D7616" s="198" t="s">
        <v>339</v>
      </c>
      <c r="E7616" s="420">
        <v>301</v>
      </c>
      <c r="F7616" s="413">
        <v>115.31</v>
      </c>
      <c r="G7616" s="414">
        <f t="shared" si="236"/>
        <v>2.6103546960367705</v>
      </c>
      <c r="H7616" s="415">
        <f t="shared" si="237"/>
        <v>2.6103546960367705</v>
      </c>
    </row>
    <row r="7617" spans="1:8" ht="15" hidden="1" thickBot="1">
      <c r="A7617" s="409">
        <v>202204</v>
      </c>
      <c r="B7617" s="196" t="s">
        <v>1504</v>
      </c>
      <c r="C7617" s="197" t="s">
        <v>1505</v>
      </c>
      <c r="D7617" s="198" t="s">
        <v>337</v>
      </c>
      <c r="E7617" s="420">
        <v>76700</v>
      </c>
      <c r="F7617" s="413">
        <v>115.31</v>
      </c>
      <c r="G7617" s="414">
        <f t="shared" si="236"/>
        <v>665.16347237880495</v>
      </c>
      <c r="H7617" s="415">
        <f t="shared" si="237"/>
        <v>3.3258173618940248</v>
      </c>
    </row>
    <row r="7618" spans="1:8" ht="15" hidden="1" thickBot="1">
      <c r="A7618" s="409">
        <v>202204</v>
      </c>
      <c r="B7618" s="196" t="s">
        <v>1506</v>
      </c>
      <c r="C7618" s="197" t="s">
        <v>1505</v>
      </c>
      <c r="D7618" s="198" t="s">
        <v>339</v>
      </c>
      <c r="E7618" s="420">
        <v>383</v>
      </c>
      <c r="F7618" s="413">
        <v>115.31</v>
      </c>
      <c r="G7618" s="414">
        <f t="shared" ref="G7618:G7681" si="238">+E7618/F7618</f>
        <v>3.321481224525193</v>
      </c>
      <c r="H7618" s="415">
        <f t="shared" ref="H7618:H7681" si="239">IF(D7618="TB",G7618/200,IF(D7618="LT",G7618,"VER"))</f>
        <v>3.321481224525193</v>
      </c>
    </row>
    <row r="7619" spans="1:8" ht="15" hidden="1" thickBot="1">
      <c r="A7619" s="409">
        <v>202204</v>
      </c>
      <c r="B7619" s="196" t="s">
        <v>1507</v>
      </c>
      <c r="C7619" s="197" t="s">
        <v>1505</v>
      </c>
      <c r="D7619" s="198" t="s">
        <v>337</v>
      </c>
      <c r="E7619" s="420">
        <v>62911</v>
      </c>
      <c r="F7619" s="413">
        <v>115.31</v>
      </c>
      <c r="G7619" s="414">
        <f t="shared" si="238"/>
        <v>545.58147602116037</v>
      </c>
      <c r="H7619" s="415">
        <f t="shared" si="239"/>
        <v>2.727907380105802</v>
      </c>
    </row>
    <row r="7620" spans="1:8" ht="15" hidden="1" thickBot="1">
      <c r="A7620" s="409">
        <v>202204</v>
      </c>
      <c r="B7620" s="196" t="s">
        <v>1508</v>
      </c>
      <c r="C7620" s="197" t="s">
        <v>1505</v>
      </c>
      <c r="D7620" s="198" t="s">
        <v>339</v>
      </c>
      <c r="E7620" s="420">
        <v>315</v>
      </c>
      <c r="F7620" s="413">
        <v>115.31</v>
      </c>
      <c r="G7620" s="414">
        <f t="shared" si="238"/>
        <v>2.731766542364062</v>
      </c>
      <c r="H7620" s="415">
        <f t="shared" si="239"/>
        <v>2.731766542364062</v>
      </c>
    </row>
    <row r="7621" spans="1:8" ht="15" hidden="1" thickBot="1">
      <c r="A7621" s="409">
        <v>202204</v>
      </c>
      <c r="B7621" s="196" t="s">
        <v>1509</v>
      </c>
      <c r="C7621" s="197" t="s">
        <v>1510</v>
      </c>
      <c r="D7621" s="198" t="s">
        <v>337</v>
      </c>
      <c r="E7621" s="420">
        <v>67612</v>
      </c>
      <c r="F7621" s="413">
        <v>115.31</v>
      </c>
      <c r="G7621" s="414">
        <f t="shared" si="238"/>
        <v>586.3498395629174</v>
      </c>
      <c r="H7621" s="415">
        <f t="shared" si="239"/>
        <v>2.9317491978145869</v>
      </c>
    </row>
    <row r="7622" spans="1:8" ht="15" hidden="1" thickBot="1">
      <c r="A7622" s="409">
        <v>202204</v>
      </c>
      <c r="B7622" s="196" t="s">
        <v>1511</v>
      </c>
      <c r="C7622" s="197" t="s">
        <v>1510</v>
      </c>
      <c r="D7622" s="198" t="s">
        <v>337</v>
      </c>
      <c r="E7622" s="420">
        <v>56034</v>
      </c>
      <c r="F7622" s="413">
        <v>115.31</v>
      </c>
      <c r="G7622" s="414">
        <f t="shared" si="238"/>
        <v>485.94224265024712</v>
      </c>
      <c r="H7622" s="415">
        <f t="shared" si="239"/>
        <v>2.4297112132512355</v>
      </c>
    </row>
    <row r="7623" spans="1:8" ht="15" hidden="1" thickBot="1">
      <c r="A7623" s="409">
        <v>202204</v>
      </c>
      <c r="B7623" s="231" t="s">
        <v>1512</v>
      </c>
      <c r="C7623" s="232" t="s">
        <v>1510</v>
      </c>
      <c r="D7623" s="233" t="s">
        <v>339</v>
      </c>
      <c r="E7623" s="234">
        <v>280</v>
      </c>
      <c r="F7623" s="413">
        <v>115.31</v>
      </c>
      <c r="G7623" s="414">
        <f t="shared" si="238"/>
        <v>2.428236926545833</v>
      </c>
      <c r="H7623" s="415">
        <f t="shared" si="239"/>
        <v>2.428236926545833</v>
      </c>
    </row>
    <row r="7624" spans="1:8" ht="15" hidden="1" thickBot="1">
      <c r="A7624" s="409">
        <v>202204</v>
      </c>
      <c r="B7624" s="231" t="s">
        <v>1513</v>
      </c>
      <c r="C7624" s="232" t="s">
        <v>1514</v>
      </c>
      <c r="D7624" s="233" t="s">
        <v>1515</v>
      </c>
      <c r="E7624" s="234">
        <v>30187</v>
      </c>
      <c r="F7624" s="413">
        <v>115.31</v>
      </c>
      <c r="G7624" s="414">
        <f t="shared" si="238"/>
        <v>261.78995750585381</v>
      </c>
      <c r="H7624" s="415" t="str">
        <f t="shared" si="239"/>
        <v>VER</v>
      </c>
    </row>
    <row r="7625" spans="1:8" ht="15" hidden="1" thickBot="1">
      <c r="A7625" s="409">
        <v>202204</v>
      </c>
      <c r="B7625" s="231" t="s">
        <v>1516</v>
      </c>
      <c r="C7625" s="232" t="s">
        <v>1505</v>
      </c>
      <c r="D7625" s="233" t="s">
        <v>337</v>
      </c>
      <c r="E7625" s="234">
        <v>54380</v>
      </c>
      <c r="F7625" s="413">
        <v>115.31</v>
      </c>
      <c r="G7625" s="414">
        <f t="shared" si="238"/>
        <v>471.5983002341514</v>
      </c>
      <c r="H7625" s="415">
        <f t="shared" si="239"/>
        <v>2.3579915011707571</v>
      </c>
    </row>
    <row r="7626" spans="1:8" ht="15" hidden="1" thickBot="1">
      <c r="A7626" s="409">
        <v>202204</v>
      </c>
      <c r="B7626" s="231" t="s">
        <v>1517</v>
      </c>
      <c r="C7626" s="232" t="s">
        <v>1505</v>
      </c>
      <c r="D7626" s="233" t="s">
        <v>339</v>
      </c>
      <c r="E7626" s="234">
        <v>272</v>
      </c>
      <c r="F7626" s="413">
        <v>115.31</v>
      </c>
      <c r="G7626" s="414">
        <f t="shared" si="238"/>
        <v>2.3588587286445235</v>
      </c>
      <c r="H7626" s="415">
        <f t="shared" si="239"/>
        <v>2.3588587286445235</v>
      </c>
    </row>
    <row r="7627" spans="1:8" ht="15" hidden="1" thickBot="1">
      <c r="A7627" s="409">
        <v>202204</v>
      </c>
      <c r="B7627" s="231" t="s">
        <v>1518</v>
      </c>
      <c r="C7627" s="232" t="s">
        <v>2587</v>
      </c>
      <c r="D7627" s="233" t="s">
        <v>1515</v>
      </c>
      <c r="E7627" s="234">
        <v>30844</v>
      </c>
      <c r="F7627" s="413">
        <v>115.31</v>
      </c>
      <c r="G7627" s="414">
        <f t="shared" si="238"/>
        <v>267.48764200849882</v>
      </c>
      <c r="H7627" s="415" t="str">
        <f t="shared" si="239"/>
        <v>VER</v>
      </c>
    </row>
    <row r="7628" spans="1:8" ht="15" hidden="1" thickBot="1">
      <c r="A7628" s="409">
        <v>202204</v>
      </c>
      <c r="B7628" s="231" t="s">
        <v>1520</v>
      </c>
      <c r="C7628" s="232" t="s">
        <v>1521</v>
      </c>
      <c r="D7628" s="233" t="s">
        <v>1515</v>
      </c>
      <c r="E7628" s="234">
        <v>36214</v>
      </c>
      <c r="F7628" s="413">
        <v>115.31</v>
      </c>
      <c r="G7628" s="414">
        <f t="shared" si="238"/>
        <v>314.05775734975282</v>
      </c>
      <c r="H7628" s="415" t="str">
        <f t="shared" si="239"/>
        <v>VER</v>
      </c>
    </row>
    <row r="7629" spans="1:8" ht="15" hidden="1" thickBot="1">
      <c r="A7629" s="409">
        <v>202204</v>
      </c>
      <c r="B7629" s="231" t="s">
        <v>1522</v>
      </c>
      <c r="C7629" s="232" t="s">
        <v>1521</v>
      </c>
      <c r="D7629" s="233" t="s">
        <v>1515</v>
      </c>
      <c r="E7629" s="234">
        <v>38405</v>
      </c>
      <c r="F7629" s="413">
        <v>115.31</v>
      </c>
      <c r="G7629" s="414">
        <f t="shared" si="238"/>
        <v>333.05871129997399</v>
      </c>
      <c r="H7629" s="415" t="str">
        <f t="shared" si="239"/>
        <v>VER</v>
      </c>
    </row>
    <row r="7630" spans="1:8" ht="15" hidden="1" thickBot="1">
      <c r="A7630" s="409">
        <v>202204</v>
      </c>
      <c r="B7630" s="231" t="s">
        <v>1523</v>
      </c>
      <c r="C7630" s="232" t="s">
        <v>1521</v>
      </c>
      <c r="D7630" s="233" t="s">
        <v>1515</v>
      </c>
      <c r="E7630" s="234">
        <v>38405</v>
      </c>
      <c r="F7630" s="413">
        <v>115.31</v>
      </c>
      <c r="G7630" s="414">
        <f t="shared" si="238"/>
        <v>333.05871129997399</v>
      </c>
      <c r="H7630" s="415" t="str">
        <f t="shared" si="239"/>
        <v>VER</v>
      </c>
    </row>
    <row r="7631" spans="1:8" ht="15" hidden="1" thickBot="1">
      <c r="A7631" s="409">
        <v>202204</v>
      </c>
      <c r="B7631" s="231" t="s">
        <v>1524</v>
      </c>
      <c r="C7631" s="232" t="s">
        <v>1505</v>
      </c>
      <c r="D7631" s="233" t="s">
        <v>337</v>
      </c>
      <c r="E7631" s="234">
        <v>34603</v>
      </c>
      <c r="F7631" s="413">
        <v>115.31</v>
      </c>
      <c r="G7631" s="414">
        <f t="shared" si="238"/>
        <v>300.08672274737665</v>
      </c>
      <c r="H7631" s="415">
        <f t="shared" si="239"/>
        <v>1.5004336137368832</v>
      </c>
    </row>
    <row r="7632" spans="1:8" ht="15" hidden="1" thickBot="1">
      <c r="A7632" s="409">
        <v>202204</v>
      </c>
      <c r="B7632" s="231" t="s">
        <v>1525</v>
      </c>
      <c r="C7632" s="232" t="s">
        <v>1505</v>
      </c>
      <c r="D7632" s="233" t="s">
        <v>339</v>
      </c>
      <c r="E7632" s="234">
        <v>173</v>
      </c>
      <c r="F7632" s="413">
        <v>115.31</v>
      </c>
      <c r="G7632" s="414">
        <f t="shared" si="238"/>
        <v>1.5003035296158183</v>
      </c>
      <c r="H7632" s="415">
        <f t="shared" si="239"/>
        <v>1.5003035296158183</v>
      </c>
    </row>
    <row r="7633" spans="1:8" ht="15" hidden="1" thickBot="1">
      <c r="A7633" s="409">
        <v>202204</v>
      </c>
      <c r="B7633" s="231" t="s">
        <v>1526</v>
      </c>
      <c r="C7633" s="410" t="s">
        <v>1505</v>
      </c>
      <c r="D7633" s="233" t="s">
        <v>337</v>
      </c>
      <c r="E7633" s="234">
        <v>45611</v>
      </c>
      <c r="F7633" s="413">
        <v>115.31</v>
      </c>
      <c r="G7633" s="414">
        <f t="shared" si="238"/>
        <v>395.55112305957852</v>
      </c>
      <c r="H7633" s="415">
        <f t="shared" si="239"/>
        <v>1.9777556152978926</v>
      </c>
    </row>
    <row r="7634" spans="1:8" ht="15" hidden="1" thickBot="1">
      <c r="A7634" s="409">
        <v>202204</v>
      </c>
      <c r="B7634" s="231" t="s">
        <v>1527</v>
      </c>
      <c r="C7634" s="232" t="s">
        <v>1505</v>
      </c>
      <c r="D7634" s="233" t="s">
        <v>339</v>
      </c>
      <c r="E7634" s="234">
        <v>228</v>
      </c>
      <c r="F7634" s="413">
        <v>115.31</v>
      </c>
      <c r="G7634" s="414">
        <f t="shared" si="238"/>
        <v>1.977278640187321</v>
      </c>
      <c r="H7634" s="415">
        <f t="shared" si="239"/>
        <v>1.977278640187321</v>
      </c>
    </row>
    <row r="7635" spans="1:8" ht="15" hidden="1" thickBot="1">
      <c r="A7635" s="409">
        <v>202204</v>
      </c>
      <c r="B7635" s="231" t="s">
        <v>1528</v>
      </c>
      <c r="C7635" s="232" t="s">
        <v>1521</v>
      </c>
      <c r="D7635" s="233" t="s">
        <v>1515</v>
      </c>
      <c r="E7635" s="234">
        <v>38405</v>
      </c>
      <c r="F7635" s="413">
        <v>115.31</v>
      </c>
      <c r="G7635" s="414">
        <f t="shared" si="238"/>
        <v>333.05871129997399</v>
      </c>
      <c r="H7635" s="415" t="str">
        <f t="shared" si="239"/>
        <v>VER</v>
      </c>
    </row>
    <row r="7636" spans="1:8" ht="15" hidden="1" thickBot="1">
      <c r="A7636" s="409">
        <v>202204</v>
      </c>
      <c r="B7636" s="231" t="s">
        <v>1529</v>
      </c>
      <c r="C7636" s="232" t="s">
        <v>1521</v>
      </c>
      <c r="D7636" s="233" t="s">
        <v>1515</v>
      </c>
      <c r="E7636" s="234">
        <v>38405</v>
      </c>
      <c r="F7636" s="413">
        <v>115.31</v>
      </c>
      <c r="G7636" s="414">
        <f t="shared" si="238"/>
        <v>333.05871129997399</v>
      </c>
      <c r="H7636" s="415" t="str">
        <f t="shared" si="239"/>
        <v>VER</v>
      </c>
    </row>
    <row r="7637" spans="1:8" ht="15" hidden="1" thickBot="1">
      <c r="A7637" s="409">
        <v>202204</v>
      </c>
      <c r="B7637" s="231" t="s">
        <v>1530</v>
      </c>
      <c r="C7637" s="232" t="s">
        <v>1505</v>
      </c>
      <c r="D7637" s="233" t="s">
        <v>337</v>
      </c>
      <c r="E7637" s="234">
        <v>53443</v>
      </c>
      <c r="F7637" s="413">
        <v>115.31</v>
      </c>
      <c r="G7637" s="414">
        <f t="shared" si="238"/>
        <v>463.47237880496056</v>
      </c>
      <c r="H7637" s="415">
        <f t="shared" si="239"/>
        <v>2.3173618940248026</v>
      </c>
    </row>
    <row r="7638" spans="1:8" ht="15" hidden="1" thickBot="1">
      <c r="A7638" s="409">
        <v>202204</v>
      </c>
      <c r="B7638" s="231" t="s">
        <v>1531</v>
      </c>
      <c r="C7638" s="232" t="s">
        <v>1505</v>
      </c>
      <c r="D7638" s="233" t="s">
        <v>339</v>
      </c>
      <c r="E7638" s="234">
        <v>267</v>
      </c>
      <c r="F7638" s="413">
        <v>115.31</v>
      </c>
      <c r="G7638" s="414">
        <f t="shared" si="238"/>
        <v>2.315497354956205</v>
      </c>
      <c r="H7638" s="415">
        <f t="shared" si="239"/>
        <v>2.315497354956205</v>
      </c>
    </row>
    <row r="7639" spans="1:8" ht="15" hidden="1" thickBot="1">
      <c r="A7639" s="409">
        <v>202204</v>
      </c>
      <c r="B7639" s="196" t="s">
        <v>1532</v>
      </c>
      <c r="C7639" s="197" t="s">
        <v>1533</v>
      </c>
      <c r="D7639" s="198" t="s">
        <v>1515</v>
      </c>
      <c r="E7639" s="420">
        <v>57434</v>
      </c>
      <c r="F7639" s="413">
        <v>115.31</v>
      </c>
      <c r="G7639" s="414">
        <f t="shared" si="238"/>
        <v>498.08342728297629</v>
      </c>
      <c r="H7639" s="415" t="str">
        <f t="shared" si="239"/>
        <v>VER</v>
      </c>
    </row>
    <row r="7640" spans="1:8" ht="15" hidden="1" thickBot="1">
      <c r="A7640" s="409">
        <v>202204</v>
      </c>
      <c r="B7640" s="231" t="s">
        <v>1534</v>
      </c>
      <c r="C7640" s="232" t="s">
        <v>1505</v>
      </c>
      <c r="D7640" s="233" t="s">
        <v>337</v>
      </c>
      <c r="E7640" s="234">
        <v>52444</v>
      </c>
      <c r="F7640" s="413">
        <v>115.31</v>
      </c>
      <c r="G7640" s="414">
        <f t="shared" si="238"/>
        <v>454.80877634203449</v>
      </c>
      <c r="H7640" s="415">
        <f t="shared" si="239"/>
        <v>2.2740438817101722</v>
      </c>
    </row>
    <row r="7641" spans="1:8" ht="15" hidden="1" thickBot="1">
      <c r="A7641" s="409">
        <v>202204</v>
      </c>
      <c r="B7641" s="231" t="s">
        <v>1535</v>
      </c>
      <c r="C7641" s="232" t="s">
        <v>1505</v>
      </c>
      <c r="D7641" s="233" t="s">
        <v>339</v>
      </c>
      <c r="E7641" s="234">
        <v>262</v>
      </c>
      <c r="F7641" s="413">
        <v>115.31</v>
      </c>
      <c r="G7641" s="414">
        <f t="shared" si="238"/>
        <v>2.2721359812678865</v>
      </c>
      <c r="H7641" s="415">
        <f t="shared" si="239"/>
        <v>2.2721359812678865</v>
      </c>
    </row>
    <row r="7642" spans="1:8" ht="15" hidden="1" thickBot="1">
      <c r="A7642" s="409">
        <v>202204</v>
      </c>
      <c r="B7642" s="231" t="s">
        <v>1536</v>
      </c>
      <c r="C7642" s="232" t="s">
        <v>1505</v>
      </c>
      <c r="D7642" s="233" t="s">
        <v>337</v>
      </c>
      <c r="E7642" s="234">
        <v>93554</v>
      </c>
      <c r="F7642" s="413">
        <v>115.31</v>
      </c>
      <c r="G7642" s="414">
        <f t="shared" si="238"/>
        <v>811.32599080738873</v>
      </c>
      <c r="H7642" s="415">
        <f t="shared" si="239"/>
        <v>4.0566299540369437</v>
      </c>
    </row>
    <row r="7643" spans="1:8" ht="15" hidden="1" thickBot="1">
      <c r="A7643" s="409">
        <v>202204</v>
      </c>
      <c r="B7643" s="231" t="s">
        <v>2607</v>
      </c>
      <c r="C7643" s="232" t="s">
        <v>1505</v>
      </c>
      <c r="D7643" s="233" t="s">
        <v>337</v>
      </c>
      <c r="E7643" s="234">
        <v>63200</v>
      </c>
      <c r="F7643" s="413">
        <v>115.31</v>
      </c>
      <c r="G7643" s="414">
        <f t="shared" si="238"/>
        <v>548.08776342034514</v>
      </c>
      <c r="H7643" s="415">
        <f t="shared" si="239"/>
        <v>2.7404388171017255</v>
      </c>
    </row>
    <row r="7644" spans="1:8" ht="15" hidden="1" thickBot="1">
      <c r="A7644" s="409">
        <v>202204</v>
      </c>
      <c r="B7644" s="231" t="s">
        <v>2608</v>
      </c>
      <c r="C7644" s="232" t="s">
        <v>1505</v>
      </c>
      <c r="D7644" s="233" t="s">
        <v>339</v>
      </c>
      <c r="E7644" s="234">
        <v>316</v>
      </c>
      <c r="F7644" s="413">
        <v>115.31</v>
      </c>
      <c r="G7644" s="414">
        <f t="shared" si="238"/>
        <v>2.7404388171017255</v>
      </c>
      <c r="H7644" s="415">
        <f t="shared" si="239"/>
        <v>2.7404388171017255</v>
      </c>
    </row>
    <row r="7645" spans="1:8" ht="15" hidden="1" thickBot="1">
      <c r="A7645" s="409">
        <v>202204</v>
      </c>
      <c r="B7645" s="231" t="s">
        <v>1537</v>
      </c>
      <c r="C7645" s="232" t="s">
        <v>1505</v>
      </c>
      <c r="D7645" s="233" t="s">
        <v>337</v>
      </c>
      <c r="E7645" s="234">
        <v>46982</v>
      </c>
      <c r="F7645" s="413">
        <v>115.31</v>
      </c>
      <c r="G7645" s="414">
        <f t="shared" si="238"/>
        <v>407.44081172491542</v>
      </c>
      <c r="H7645" s="415">
        <f t="shared" si="239"/>
        <v>2.0372040586245772</v>
      </c>
    </row>
    <row r="7646" spans="1:8" ht="15" hidden="1" thickBot="1">
      <c r="A7646" s="409">
        <v>202204</v>
      </c>
      <c r="B7646" s="231" t="s">
        <v>1538</v>
      </c>
      <c r="C7646" s="232" t="s">
        <v>1505</v>
      </c>
      <c r="D7646" s="233" t="s">
        <v>339</v>
      </c>
      <c r="E7646" s="234">
        <v>235</v>
      </c>
      <c r="F7646" s="413">
        <v>115.31</v>
      </c>
      <c r="G7646" s="414">
        <f t="shared" si="238"/>
        <v>2.037984563350967</v>
      </c>
      <c r="H7646" s="415">
        <f t="shared" si="239"/>
        <v>2.037984563350967</v>
      </c>
    </row>
    <row r="7647" spans="1:8" ht="15" hidden="1" thickBot="1">
      <c r="A7647" s="409">
        <v>202204</v>
      </c>
      <c r="B7647" s="231" t="s">
        <v>1539</v>
      </c>
      <c r="C7647" s="232" t="s">
        <v>1540</v>
      </c>
      <c r="D7647" s="233" t="s">
        <v>337</v>
      </c>
      <c r="E7647" s="234">
        <v>77370</v>
      </c>
      <c r="F7647" s="413">
        <v>115.31</v>
      </c>
      <c r="G7647" s="414">
        <f t="shared" si="238"/>
        <v>670.97389645303963</v>
      </c>
      <c r="H7647" s="415">
        <f t="shared" si="239"/>
        <v>3.3548694822651983</v>
      </c>
    </row>
    <row r="7648" spans="1:8" ht="15" hidden="1" thickBot="1">
      <c r="A7648" s="409">
        <v>202204</v>
      </c>
      <c r="B7648" s="231" t="s">
        <v>1541</v>
      </c>
      <c r="C7648" s="232" t="s">
        <v>1505</v>
      </c>
      <c r="D7648" s="233" t="s">
        <v>337</v>
      </c>
      <c r="E7648" s="234">
        <v>57972</v>
      </c>
      <c r="F7648" s="413">
        <v>115.31</v>
      </c>
      <c r="G7648" s="414">
        <f t="shared" si="238"/>
        <v>502.74911109183938</v>
      </c>
      <c r="H7648" s="415">
        <f t="shared" si="239"/>
        <v>2.513745555459197</v>
      </c>
    </row>
    <row r="7649" spans="1:8" ht="15" hidden="1" thickBot="1">
      <c r="A7649" s="409">
        <v>202204</v>
      </c>
      <c r="B7649" s="231" t="s">
        <v>1542</v>
      </c>
      <c r="C7649" s="232" t="s">
        <v>1505</v>
      </c>
      <c r="D7649" s="233" t="s">
        <v>339</v>
      </c>
      <c r="E7649" s="234">
        <v>290</v>
      </c>
      <c r="F7649" s="413">
        <v>115.31</v>
      </c>
      <c r="G7649" s="414">
        <f t="shared" si="238"/>
        <v>2.51495967392247</v>
      </c>
      <c r="H7649" s="415">
        <f t="shared" si="239"/>
        <v>2.51495967392247</v>
      </c>
    </row>
    <row r="7650" spans="1:8" ht="15" hidden="1" thickBot="1">
      <c r="A7650" s="409">
        <v>202204</v>
      </c>
      <c r="B7650" s="231" t="s">
        <v>1543</v>
      </c>
      <c r="C7650" s="232" t="s">
        <v>1505</v>
      </c>
      <c r="D7650" s="233" t="s">
        <v>337</v>
      </c>
      <c r="E7650" s="234">
        <v>71465</v>
      </c>
      <c r="F7650" s="413">
        <v>115.31</v>
      </c>
      <c r="G7650" s="414">
        <f t="shared" si="238"/>
        <v>619.76411412713549</v>
      </c>
      <c r="H7650" s="415">
        <f t="shared" si="239"/>
        <v>3.0988205706356773</v>
      </c>
    </row>
    <row r="7651" spans="1:8" ht="15" hidden="1" thickBot="1">
      <c r="A7651" s="409">
        <v>202204</v>
      </c>
      <c r="B7651" s="231" t="s">
        <v>1544</v>
      </c>
      <c r="C7651" s="232" t="s">
        <v>1505</v>
      </c>
      <c r="D7651" s="233" t="s">
        <v>339</v>
      </c>
      <c r="E7651" s="234">
        <v>357</v>
      </c>
      <c r="F7651" s="413">
        <v>115.31</v>
      </c>
      <c r="G7651" s="414">
        <f t="shared" si="238"/>
        <v>3.096002081345937</v>
      </c>
      <c r="H7651" s="415">
        <f t="shared" si="239"/>
        <v>3.096002081345937</v>
      </c>
    </row>
    <row r="7652" spans="1:8" ht="15" hidden="1" thickBot="1">
      <c r="A7652" s="409">
        <v>202204</v>
      </c>
      <c r="B7652" s="231" t="s">
        <v>1545</v>
      </c>
      <c r="C7652" s="410" t="s">
        <v>1505</v>
      </c>
      <c r="D7652" s="233" t="s">
        <v>337</v>
      </c>
      <c r="E7652" s="234">
        <v>29178</v>
      </c>
      <c r="F7652" s="413">
        <v>115.31</v>
      </c>
      <c r="G7652" s="414">
        <f t="shared" si="238"/>
        <v>253.03963229555112</v>
      </c>
      <c r="H7652" s="415">
        <f t="shared" si="239"/>
        <v>1.2651981614777557</v>
      </c>
    </row>
    <row r="7653" spans="1:8" ht="15" hidden="1" thickBot="1">
      <c r="A7653" s="409">
        <v>202204</v>
      </c>
      <c r="B7653" s="231" t="s">
        <v>1546</v>
      </c>
      <c r="C7653" s="232" t="s">
        <v>1505</v>
      </c>
      <c r="D7653" s="233" t="s">
        <v>339</v>
      </c>
      <c r="E7653" s="234">
        <v>146</v>
      </c>
      <c r="F7653" s="413">
        <v>115.31</v>
      </c>
      <c r="G7653" s="414">
        <f t="shared" si="238"/>
        <v>1.2661521116988985</v>
      </c>
      <c r="H7653" s="415">
        <f t="shared" si="239"/>
        <v>1.2661521116988985</v>
      </c>
    </row>
    <row r="7654" spans="1:8" ht="15" hidden="1" thickBot="1">
      <c r="A7654" s="409">
        <v>202204</v>
      </c>
      <c r="B7654" s="231" t="s">
        <v>1547</v>
      </c>
      <c r="C7654" s="232" t="s">
        <v>1505</v>
      </c>
      <c r="D7654" s="233" t="s">
        <v>337</v>
      </c>
      <c r="E7654" s="234">
        <v>55569</v>
      </c>
      <c r="F7654" s="413">
        <v>115.31</v>
      </c>
      <c r="G7654" s="414">
        <f t="shared" si="238"/>
        <v>481.90963489723356</v>
      </c>
      <c r="H7654" s="415">
        <f t="shared" si="239"/>
        <v>2.4095481744861678</v>
      </c>
    </row>
    <row r="7655" spans="1:8" ht="15" hidden="1" thickBot="1">
      <c r="A7655" s="409">
        <v>202204</v>
      </c>
      <c r="B7655" s="231" t="s">
        <v>1548</v>
      </c>
      <c r="C7655" s="232" t="s">
        <v>1505</v>
      </c>
      <c r="D7655" s="233" t="s">
        <v>339</v>
      </c>
      <c r="E7655" s="234">
        <v>278</v>
      </c>
      <c r="F7655" s="413">
        <v>115.31</v>
      </c>
      <c r="G7655" s="414">
        <f t="shared" si="238"/>
        <v>2.4108923770705055</v>
      </c>
      <c r="H7655" s="415">
        <f t="shared" si="239"/>
        <v>2.4108923770705055</v>
      </c>
    </row>
    <row r="7656" spans="1:8" ht="15" hidden="1" thickBot="1">
      <c r="A7656" s="409">
        <v>202204</v>
      </c>
      <c r="B7656" s="231" t="s">
        <v>1549</v>
      </c>
      <c r="C7656" s="232" t="s">
        <v>1505</v>
      </c>
      <c r="D7656" s="233" t="s">
        <v>337</v>
      </c>
      <c r="E7656" s="234">
        <v>37107</v>
      </c>
      <c r="F7656" s="413">
        <v>115.31</v>
      </c>
      <c r="G7656" s="414">
        <f t="shared" si="238"/>
        <v>321.8020986904865</v>
      </c>
      <c r="H7656" s="415">
        <f t="shared" si="239"/>
        <v>1.6090104934524325</v>
      </c>
    </row>
    <row r="7657" spans="1:8" ht="15" hidden="1" thickBot="1">
      <c r="A7657" s="409">
        <v>202204</v>
      </c>
      <c r="B7657" s="231" t="s">
        <v>1550</v>
      </c>
      <c r="C7657" s="232" t="s">
        <v>1505</v>
      </c>
      <c r="D7657" s="233" t="s">
        <v>339</v>
      </c>
      <c r="E7657" s="234">
        <v>186</v>
      </c>
      <c r="F7657" s="413">
        <v>115.31</v>
      </c>
      <c r="G7657" s="414">
        <f t="shared" si="238"/>
        <v>1.6130431012054463</v>
      </c>
      <c r="H7657" s="415">
        <f t="shared" si="239"/>
        <v>1.6130431012054463</v>
      </c>
    </row>
    <row r="7658" spans="1:8" ht="15" hidden="1" thickBot="1">
      <c r="A7658" s="409">
        <v>202204</v>
      </c>
      <c r="B7658" s="231" t="s">
        <v>1551</v>
      </c>
      <c r="C7658" s="232" t="s">
        <v>1505</v>
      </c>
      <c r="D7658" s="233" t="s">
        <v>337</v>
      </c>
      <c r="E7658" s="234">
        <v>29178</v>
      </c>
      <c r="F7658" s="413">
        <v>115.31</v>
      </c>
      <c r="G7658" s="414">
        <f t="shared" si="238"/>
        <v>253.03963229555112</v>
      </c>
      <c r="H7658" s="415">
        <f t="shared" si="239"/>
        <v>1.2651981614777557</v>
      </c>
    </row>
    <row r="7659" spans="1:8" ht="15" hidden="1" thickBot="1">
      <c r="A7659" s="409">
        <v>202204</v>
      </c>
      <c r="B7659" s="231" t="s">
        <v>1552</v>
      </c>
      <c r="C7659" s="232" t="s">
        <v>1505</v>
      </c>
      <c r="D7659" s="233" t="s">
        <v>339</v>
      </c>
      <c r="E7659" s="234">
        <v>146</v>
      </c>
      <c r="F7659" s="413">
        <v>115.31</v>
      </c>
      <c r="G7659" s="414">
        <f t="shared" si="238"/>
        <v>1.2661521116988985</v>
      </c>
      <c r="H7659" s="415">
        <f t="shared" si="239"/>
        <v>1.2661521116988985</v>
      </c>
    </row>
    <row r="7660" spans="1:8" ht="15" hidden="1" thickBot="1">
      <c r="A7660" s="409">
        <v>202204</v>
      </c>
      <c r="B7660" s="231" t="s">
        <v>1553</v>
      </c>
      <c r="C7660" s="232" t="s">
        <v>1505</v>
      </c>
      <c r="D7660" s="233" t="s">
        <v>337</v>
      </c>
      <c r="E7660" s="234">
        <v>32342</v>
      </c>
      <c r="F7660" s="413">
        <v>115.31</v>
      </c>
      <c r="G7660" s="414">
        <f t="shared" si="238"/>
        <v>280.47870956551901</v>
      </c>
      <c r="H7660" s="415">
        <f t="shared" si="239"/>
        <v>1.4023935478275951</v>
      </c>
    </row>
    <row r="7661" spans="1:8" ht="15" hidden="1" thickBot="1">
      <c r="A7661" s="409">
        <v>202204</v>
      </c>
      <c r="B7661" s="231" t="s">
        <v>1554</v>
      </c>
      <c r="C7661" s="232" t="s">
        <v>1505</v>
      </c>
      <c r="D7661" s="233" t="s">
        <v>339</v>
      </c>
      <c r="E7661" s="234">
        <v>162</v>
      </c>
      <c r="F7661" s="413">
        <v>115.31</v>
      </c>
      <c r="G7661" s="414">
        <f t="shared" si="238"/>
        <v>1.4049085075015175</v>
      </c>
      <c r="H7661" s="415">
        <f t="shared" si="239"/>
        <v>1.4049085075015175</v>
      </c>
    </row>
    <row r="7662" spans="1:8" ht="15" hidden="1" thickBot="1">
      <c r="A7662" s="409">
        <v>202204</v>
      </c>
      <c r="B7662" s="231" t="s">
        <v>1555</v>
      </c>
      <c r="C7662" s="232" t="s">
        <v>1505</v>
      </c>
      <c r="D7662" s="233" t="s">
        <v>337</v>
      </c>
      <c r="E7662" s="234">
        <v>47037</v>
      </c>
      <c r="F7662" s="413">
        <v>115.31</v>
      </c>
      <c r="G7662" s="414">
        <f t="shared" si="238"/>
        <v>407.91778683548694</v>
      </c>
      <c r="H7662" s="415">
        <f t="shared" si="239"/>
        <v>2.0395889341774347</v>
      </c>
    </row>
    <row r="7663" spans="1:8" ht="15" hidden="1" thickBot="1">
      <c r="A7663" s="409">
        <v>202204</v>
      </c>
      <c r="B7663" s="231" t="s">
        <v>1556</v>
      </c>
      <c r="C7663" s="232" t="s">
        <v>1505</v>
      </c>
      <c r="D7663" s="233" t="s">
        <v>339</v>
      </c>
      <c r="E7663" s="234">
        <v>235</v>
      </c>
      <c r="F7663" s="413">
        <v>115.31</v>
      </c>
      <c r="G7663" s="414">
        <f t="shared" si="238"/>
        <v>2.037984563350967</v>
      </c>
      <c r="H7663" s="415">
        <f t="shared" si="239"/>
        <v>2.037984563350967</v>
      </c>
    </row>
    <row r="7664" spans="1:8" ht="15" hidden="1" thickBot="1">
      <c r="A7664" s="409">
        <v>202204</v>
      </c>
      <c r="B7664" s="231" t="s">
        <v>1557</v>
      </c>
      <c r="C7664" s="232" t="s">
        <v>1558</v>
      </c>
      <c r="D7664" s="233" t="s">
        <v>337</v>
      </c>
      <c r="E7664" s="234">
        <v>111550</v>
      </c>
      <c r="F7664" s="413">
        <v>115.31</v>
      </c>
      <c r="G7664" s="414">
        <f t="shared" si="238"/>
        <v>967.39224698638452</v>
      </c>
      <c r="H7664" s="415">
        <f t="shared" si="239"/>
        <v>4.8369612349319224</v>
      </c>
    </row>
    <row r="7665" spans="1:8" ht="15" hidden="1" thickBot="1">
      <c r="A7665" s="409">
        <v>202204</v>
      </c>
      <c r="B7665" s="231" t="s">
        <v>1559</v>
      </c>
      <c r="C7665" s="232" t="s">
        <v>1558</v>
      </c>
      <c r="D7665" s="233" t="s">
        <v>374</v>
      </c>
      <c r="E7665" s="234">
        <v>0.01</v>
      </c>
      <c r="F7665" s="413">
        <v>115.31</v>
      </c>
      <c r="G7665" s="414">
        <f t="shared" si="238"/>
        <v>8.6722747376636897E-5</v>
      </c>
      <c r="H7665" s="415" t="str">
        <f t="shared" si="239"/>
        <v>VER</v>
      </c>
    </row>
    <row r="7666" spans="1:8" ht="15" hidden="1" thickBot="1">
      <c r="A7666" s="409">
        <v>202204</v>
      </c>
      <c r="B7666" s="231" t="s">
        <v>1560</v>
      </c>
      <c r="C7666" s="232" t="s">
        <v>1558</v>
      </c>
      <c r="D7666" s="233" t="s">
        <v>374</v>
      </c>
      <c r="E7666" s="234">
        <v>0.01</v>
      </c>
      <c r="F7666" s="413">
        <v>115.31</v>
      </c>
      <c r="G7666" s="414">
        <f t="shared" si="238"/>
        <v>8.6722747376636897E-5</v>
      </c>
      <c r="H7666" s="415" t="str">
        <f t="shared" si="239"/>
        <v>VER</v>
      </c>
    </row>
    <row r="7667" spans="1:8" ht="15" hidden="1" thickBot="1">
      <c r="A7667" s="409">
        <v>202204</v>
      </c>
      <c r="B7667" s="231" t="s">
        <v>1561</v>
      </c>
      <c r="C7667" s="232" t="s">
        <v>791</v>
      </c>
      <c r="D7667" s="233" t="s">
        <v>374</v>
      </c>
      <c r="E7667" s="234">
        <v>0.01</v>
      </c>
      <c r="F7667" s="413">
        <v>115.31</v>
      </c>
      <c r="G7667" s="414">
        <f t="shared" si="238"/>
        <v>8.6722747376636897E-5</v>
      </c>
      <c r="H7667" s="415" t="str">
        <f t="shared" si="239"/>
        <v>VER</v>
      </c>
    </row>
    <row r="7668" spans="1:8" ht="15" hidden="1" thickBot="1">
      <c r="A7668" s="409">
        <v>202204</v>
      </c>
      <c r="B7668" s="231" t="s">
        <v>1562</v>
      </c>
      <c r="C7668" s="232" t="s">
        <v>791</v>
      </c>
      <c r="D7668" s="233" t="s">
        <v>374</v>
      </c>
      <c r="E7668" s="234">
        <v>0.01</v>
      </c>
      <c r="F7668" s="413">
        <v>115.31</v>
      </c>
      <c r="G7668" s="414">
        <f t="shared" si="238"/>
        <v>8.6722747376636897E-5</v>
      </c>
      <c r="H7668" s="415" t="str">
        <f t="shared" si="239"/>
        <v>VER</v>
      </c>
    </row>
    <row r="7669" spans="1:8" ht="15" hidden="1" thickBot="1">
      <c r="A7669" s="409">
        <v>202204</v>
      </c>
      <c r="B7669" s="231" t="s">
        <v>1563</v>
      </c>
      <c r="C7669" s="232" t="s">
        <v>791</v>
      </c>
      <c r="D7669" s="233" t="s">
        <v>374</v>
      </c>
      <c r="E7669" s="234">
        <v>0.01</v>
      </c>
      <c r="F7669" s="413">
        <v>115.31</v>
      </c>
      <c r="G7669" s="414">
        <f t="shared" si="238"/>
        <v>8.6722747376636897E-5</v>
      </c>
      <c r="H7669" s="415" t="str">
        <f t="shared" si="239"/>
        <v>VER</v>
      </c>
    </row>
    <row r="7670" spans="1:8" ht="15" hidden="1" thickBot="1">
      <c r="A7670" s="409">
        <v>202204</v>
      </c>
      <c r="B7670" s="231" t="s">
        <v>1564</v>
      </c>
      <c r="C7670" s="232" t="s">
        <v>791</v>
      </c>
      <c r="D7670" s="233" t="s">
        <v>374</v>
      </c>
      <c r="E7670" s="234">
        <v>0.01</v>
      </c>
      <c r="F7670" s="413">
        <v>115.31</v>
      </c>
      <c r="G7670" s="414">
        <f t="shared" si="238"/>
        <v>8.6722747376636897E-5</v>
      </c>
      <c r="H7670" s="415" t="str">
        <f t="shared" si="239"/>
        <v>VER</v>
      </c>
    </row>
    <row r="7671" spans="1:8" ht="15" hidden="1" thickBot="1">
      <c r="A7671" s="409">
        <v>202204</v>
      </c>
      <c r="B7671" s="231" t="s">
        <v>1565</v>
      </c>
      <c r="C7671" s="232" t="s">
        <v>1558</v>
      </c>
      <c r="D7671" s="233" t="s">
        <v>374</v>
      </c>
      <c r="E7671" s="234">
        <v>0.01</v>
      </c>
      <c r="F7671" s="413">
        <v>115.31</v>
      </c>
      <c r="G7671" s="414">
        <f t="shared" si="238"/>
        <v>8.6722747376636897E-5</v>
      </c>
      <c r="H7671" s="415" t="str">
        <f t="shared" si="239"/>
        <v>VER</v>
      </c>
    </row>
    <row r="7672" spans="1:8" ht="15" hidden="1" thickBot="1">
      <c r="A7672" s="409">
        <v>202204</v>
      </c>
      <c r="B7672" s="231" t="s">
        <v>1566</v>
      </c>
      <c r="C7672" s="232" t="s">
        <v>1558</v>
      </c>
      <c r="D7672" s="233" t="s">
        <v>374</v>
      </c>
      <c r="E7672" s="234">
        <v>0.01</v>
      </c>
      <c r="F7672" s="413">
        <v>115.31</v>
      </c>
      <c r="G7672" s="414">
        <f t="shared" si="238"/>
        <v>8.6722747376636897E-5</v>
      </c>
      <c r="H7672" s="415" t="str">
        <f t="shared" si="239"/>
        <v>VER</v>
      </c>
    </row>
    <row r="7673" spans="1:8" ht="15" hidden="1" thickBot="1">
      <c r="A7673" s="409">
        <v>202204</v>
      </c>
      <c r="B7673" s="231" t="s">
        <v>1567</v>
      </c>
      <c r="C7673" s="232" t="s">
        <v>1558</v>
      </c>
      <c r="D7673" s="233" t="s">
        <v>374</v>
      </c>
      <c r="E7673" s="234">
        <v>0.01</v>
      </c>
      <c r="F7673" s="413">
        <v>115.31</v>
      </c>
      <c r="G7673" s="414">
        <f t="shared" si="238"/>
        <v>8.6722747376636897E-5</v>
      </c>
      <c r="H7673" s="415" t="str">
        <f t="shared" si="239"/>
        <v>VER</v>
      </c>
    </row>
    <row r="7674" spans="1:8" ht="15" hidden="1" thickBot="1">
      <c r="A7674" s="409">
        <v>202204</v>
      </c>
      <c r="B7674" s="231" t="s">
        <v>1568</v>
      </c>
      <c r="C7674" s="232" t="s">
        <v>1558</v>
      </c>
      <c r="D7674" s="233" t="s">
        <v>374</v>
      </c>
      <c r="E7674" s="234">
        <v>0.01</v>
      </c>
      <c r="F7674" s="413">
        <v>115.31</v>
      </c>
      <c r="G7674" s="414">
        <f t="shared" si="238"/>
        <v>8.6722747376636897E-5</v>
      </c>
      <c r="H7674" s="415" t="str">
        <f t="shared" si="239"/>
        <v>VER</v>
      </c>
    </row>
    <row r="7675" spans="1:8" ht="15" hidden="1" thickBot="1">
      <c r="A7675" s="409">
        <v>202204</v>
      </c>
      <c r="B7675" s="231" t="s">
        <v>1569</v>
      </c>
      <c r="C7675" s="232" t="s">
        <v>1558</v>
      </c>
      <c r="D7675" s="233" t="s">
        <v>374</v>
      </c>
      <c r="E7675" s="234">
        <v>0.01</v>
      </c>
      <c r="F7675" s="413">
        <v>115.31</v>
      </c>
      <c r="G7675" s="414">
        <f t="shared" si="238"/>
        <v>8.6722747376636897E-5</v>
      </c>
      <c r="H7675" s="415" t="str">
        <f t="shared" si="239"/>
        <v>VER</v>
      </c>
    </row>
    <row r="7676" spans="1:8" ht="15" hidden="1" thickBot="1">
      <c r="A7676" s="409">
        <v>202204</v>
      </c>
      <c r="B7676" s="231" t="s">
        <v>1570</v>
      </c>
      <c r="C7676" s="410" t="s">
        <v>1558</v>
      </c>
      <c r="D7676" s="233" t="s">
        <v>374</v>
      </c>
      <c r="E7676" s="234">
        <v>0.01</v>
      </c>
      <c r="F7676" s="413">
        <v>115.31</v>
      </c>
      <c r="G7676" s="414">
        <f t="shared" si="238"/>
        <v>8.6722747376636897E-5</v>
      </c>
      <c r="H7676" s="415" t="str">
        <f t="shared" si="239"/>
        <v>VER</v>
      </c>
    </row>
    <row r="7677" spans="1:8" ht="15" hidden="1" thickBot="1">
      <c r="A7677" s="409">
        <v>202204</v>
      </c>
      <c r="B7677" s="231" t="s">
        <v>1571</v>
      </c>
      <c r="C7677" s="410" t="s">
        <v>1558</v>
      </c>
      <c r="D7677" s="233" t="s">
        <v>337</v>
      </c>
      <c r="E7677" s="234">
        <v>141188</v>
      </c>
      <c r="F7677" s="413">
        <v>115.31</v>
      </c>
      <c r="G7677" s="414">
        <f t="shared" si="238"/>
        <v>1224.4211256612609</v>
      </c>
      <c r="H7677" s="415">
        <f t="shared" si="239"/>
        <v>6.1221056283063042</v>
      </c>
    </row>
    <row r="7678" spans="1:8" ht="15" hidden="1" thickBot="1">
      <c r="A7678" s="409">
        <v>202204</v>
      </c>
      <c r="B7678" s="231" t="s">
        <v>1572</v>
      </c>
      <c r="C7678" s="232" t="s">
        <v>1558</v>
      </c>
      <c r="D7678" s="233" t="s">
        <v>337</v>
      </c>
      <c r="E7678" s="234">
        <v>98882</v>
      </c>
      <c r="F7678" s="413">
        <v>115.31</v>
      </c>
      <c r="G7678" s="414">
        <f t="shared" si="238"/>
        <v>857.53187060966093</v>
      </c>
      <c r="H7678" s="415">
        <f t="shared" si="239"/>
        <v>4.2876593530483049</v>
      </c>
    </row>
    <row r="7679" spans="1:8" ht="15" hidden="1" thickBot="1">
      <c r="A7679" s="409">
        <v>202204</v>
      </c>
      <c r="B7679" s="231" t="s">
        <v>1573</v>
      </c>
      <c r="C7679" s="232" t="s">
        <v>1558</v>
      </c>
      <c r="D7679" s="233" t="s">
        <v>337</v>
      </c>
      <c r="E7679" s="234">
        <v>98882</v>
      </c>
      <c r="F7679" s="413">
        <v>115.31</v>
      </c>
      <c r="G7679" s="414">
        <f t="shared" si="238"/>
        <v>857.53187060966093</v>
      </c>
      <c r="H7679" s="415">
        <f t="shared" si="239"/>
        <v>4.2876593530483049</v>
      </c>
    </row>
    <row r="7680" spans="1:8" ht="15" hidden="1" thickBot="1">
      <c r="A7680" s="409">
        <v>202204</v>
      </c>
      <c r="B7680" s="231" t="s">
        <v>1574</v>
      </c>
      <c r="C7680" s="232" t="s">
        <v>1558</v>
      </c>
      <c r="D7680" s="233" t="s">
        <v>339</v>
      </c>
      <c r="E7680" s="234">
        <v>494</v>
      </c>
      <c r="F7680" s="413">
        <v>115.31</v>
      </c>
      <c r="G7680" s="414">
        <f t="shared" si="238"/>
        <v>4.2841037204058621</v>
      </c>
      <c r="H7680" s="415">
        <f t="shared" si="239"/>
        <v>4.2841037204058621</v>
      </c>
    </row>
    <row r="7681" spans="1:8" ht="15" hidden="1" thickBot="1">
      <c r="A7681" s="409">
        <v>202204</v>
      </c>
      <c r="B7681" s="231" t="s">
        <v>1575</v>
      </c>
      <c r="C7681" s="232" t="s">
        <v>1558</v>
      </c>
      <c r="D7681" s="233" t="s">
        <v>337</v>
      </c>
      <c r="E7681" s="234">
        <v>98882</v>
      </c>
      <c r="F7681" s="413">
        <v>115.31</v>
      </c>
      <c r="G7681" s="414">
        <f t="shared" si="238"/>
        <v>857.53187060966093</v>
      </c>
      <c r="H7681" s="415">
        <f t="shared" si="239"/>
        <v>4.2876593530483049</v>
      </c>
    </row>
    <row r="7682" spans="1:8" ht="15" hidden="1" thickBot="1">
      <c r="A7682" s="409">
        <v>202204</v>
      </c>
      <c r="B7682" s="231" t="s">
        <v>1576</v>
      </c>
      <c r="C7682" s="232" t="s">
        <v>1558</v>
      </c>
      <c r="D7682" s="233" t="s">
        <v>337</v>
      </c>
      <c r="E7682" s="234">
        <v>98882</v>
      </c>
      <c r="F7682" s="413">
        <v>115.31</v>
      </c>
      <c r="G7682" s="414">
        <f t="shared" ref="G7682:G7745" si="240">+E7682/F7682</f>
        <v>857.53187060966093</v>
      </c>
      <c r="H7682" s="415">
        <f t="shared" ref="H7682:H7745" si="241">IF(D7682="TB",G7682/200,IF(D7682="LT",G7682,"VER"))</f>
        <v>4.2876593530483049</v>
      </c>
    </row>
    <row r="7683" spans="1:8" ht="15" hidden="1" thickBot="1">
      <c r="A7683" s="409">
        <v>202204</v>
      </c>
      <c r="B7683" s="231" t="s">
        <v>1577</v>
      </c>
      <c r="C7683" s="232" t="s">
        <v>1558</v>
      </c>
      <c r="D7683" s="233" t="s">
        <v>339</v>
      </c>
      <c r="E7683" s="234">
        <v>494</v>
      </c>
      <c r="F7683" s="413">
        <v>115.31</v>
      </c>
      <c r="G7683" s="414">
        <f t="shared" si="240"/>
        <v>4.2841037204058621</v>
      </c>
      <c r="H7683" s="415">
        <f t="shared" si="241"/>
        <v>4.2841037204058621</v>
      </c>
    </row>
    <row r="7684" spans="1:8" ht="15" hidden="1" thickBot="1">
      <c r="A7684" s="409">
        <v>202204</v>
      </c>
      <c r="B7684" s="231" t="s">
        <v>1578</v>
      </c>
      <c r="C7684" s="232" t="s">
        <v>1558</v>
      </c>
      <c r="D7684" s="233" t="s">
        <v>337</v>
      </c>
      <c r="E7684" s="234">
        <v>74816</v>
      </c>
      <c r="F7684" s="413">
        <v>115.31</v>
      </c>
      <c r="G7684" s="414">
        <f t="shared" si="240"/>
        <v>648.82490677304656</v>
      </c>
      <c r="H7684" s="415">
        <f t="shared" si="241"/>
        <v>3.2441245338652327</v>
      </c>
    </row>
    <row r="7685" spans="1:8" ht="15" hidden="1" thickBot="1">
      <c r="A7685" s="409">
        <v>202204</v>
      </c>
      <c r="B7685" s="231" t="s">
        <v>1579</v>
      </c>
      <c r="C7685" s="232" t="s">
        <v>1558</v>
      </c>
      <c r="D7685" s="233" t="s">
        <v>339</v>
      </c>
      <c r="E7685" s="234">
        <v>374</v>
      </c>
      <c r="F7685" s="413">
        <v>115.31</v>
      </c>
      <c r="G7685" s="414">
        <f t="shared" si="240"/>
        <v>3.2434307518862195</v>
      </c>
      <c r="H7685" s="415">
        <f t="shared" si="241"/>
        <v>3.2434307518862195</v>
      </c>
    </row>
    <row r="7686" spans="1:8" ht="15" hidden="1" thickBot="1">
      <c r="A7686" s="409">
        <v>202204</v>
      </c>
      <c r="B7686" s="231" t="s">
        <v>1580</v>
      </c>
      <c r="C7686" s="232" t="s">
        <v>1558</v>
      </c>
      <c r="D7686" s="233" t="s">
        <v>337</v>
      </c>
      <c r="E7686" s="234">
        <v>52560</v>
      </c>
      <c r="F7686" s="413">
        <v>115.31</v>
      </c>
      <c r="G7686" s="414">
        <f t="shared" si="240"/>
        <v>455.81476021160347</v>
      </c>
      <c r="H7686" s="415">
        <f t="shared" si="241"/>
        <v>2.2790738010580172</v>
      </c>
    </row>
    <row r="7687" spans="1:8" ht="15" hidden="1" thickBot="1">
      <c r="A7687" s="409">
        <v>202204</v>
      </c>
      <c r="B7687" s="231" t="s">
        <v>1581</v>
      </c>
      <c r="C7687" s="232" t="s">
        <v>1558</v>
      </c>
      <c r="D7687" s="233" t="s">
        <v>337</v>
      </c>
      <c r="E7687" s="234">
        <v>98882</v>
      </c>
      <c r="F7687" s="413">
        <v>115.31</v>
      </c>
      <c r="G7687" s="414">
        <f t="shared" si="240"/>
        <v>857.53187060966093</v>
      </c>
      <c r="H7687" s="415">
        <f t="shared" si="241"/>
        <v>4.2876593530483049</v>
      </c>
    </row>
    <row r="7688" spans="1:8" ht="15" hidden="1" thickBot="1">
      <c r="A7688" s="409">
        <v>202204</v>
      </c>
      <c r="B7688" s="231" t="s">
        <v>1582</v>
      </c>
      <c r="C7688" s="232" t="s">
        <v>1558</v>
      </c>
      <c r="D7688" s="233" t="s">
        <v>339</v>
      </c>
      <c r="E7688" s="234">
        <v>494</v>
      </c>
      <c r="F7688" s="413">
        <v>115.31</v>
      </c>
      <c r="G7688" s="414">
        <f t="shared" si="240"/>
        <v>4.2841037204058621</v>
      </c>
      <c r="H7688" s="415">
        <f t="shared" si="241"/>
        <v>4.2841037204058621</v>
      </c>
    </row>
    <row r="7689" spans="1:8" ht="15" hidden="1" thickBot="1">
      <c r="A7689" s="409">
        <v>202204</v>
      </c>
      <c r="B7689" s="231" t="s">
        <v>1583</v>
      </c>
      <c r="C7689" s="232" t="s">
        <v>1558</v>
      </c>
      <c r="D7689" s="233" t="s">
        <v>337</v>
      </c>
      <c r="E7689" s="234">
        <v>47466</v>
      </c>
      <c r="F7689" s="413">
        <v>115.31</v>
      </c>
      <c r="G7689" s="414">
        <f t="shared" si="240"/>
        <v>411.63819269794465</v>
      </c>
      <c r="H7689" s="415">
        <f t="shared" si="241"/>
        <v>2.0581909634897233</v>
      </c>
    </row>
    <row r="7690" spans="1:8" ht="15" hidden="1" thickBot="1">
      <c r="A7690" s="409">
        <v>202204</v>
      </c>
      <c r="B7690" s="231" t="s">
        <v>1584</v>
      </c>
      <c r="C7690" s="232" t="s">
        <v>1558</v>
      </c>
      <c r="D7690" s="233" t="s">
        <v>339</v>
      </c>
      <c r="E7690" s="234">
        <v>237</v>
      </c>
      <c r="F7690" s="413">
        <v>115.31</v>
      </c>
      <c r="G7690" s="414">
        <f t="shared" si="240"/>
        <v>2.0553291128262945</v>
      </c>
      <c r="H7690" s="415">
        <f t="shared" si="241"/>
        <v>2.0553291128262945</v>
      </c>
    </row>
    <row r="7691" spans="1:8" ht="15" hidden="1" thickBot="1">
      <c r="A7691" s="409">
        <v>202204</v>
      </c>
      <c r="B7691" s="231" t="s">
        <v>1585</v>
      </c>
      <c r="C7691" s="232" t="s">
        <v>1558</v>
      </c>
      <c r="D7691" s="233" t="s">
        <v>337</v>
      </c>
      <c r="E7691" s="234">
        <v>47466</v>
      </c>
      <c r="F7691" s="413">
        <v>115.31</v>
      </c>
      <c r="G7691" s="414">
        <f t="shared" si="240"/>
        <v>411.63819269794465</v>
      </c>
      <c r="H7691" s="415">
        <f t="shared" si="241"/>
        <v>2.0581909634897233</v>
      </c>
    </row>
    <row r="7692" spans="1:8" ht="15" hidden="1" thickBot="1">
      <c r="A7692" s="409">
        <v>202204</v>
      </c>
      <c r="B7692" s="231" t="s">
        <v>1586</v>
      </c>
      <c r="C7692" s="232" t="s">
        <v>1558</v>
      </c>
      <c r="D7692" s="233" t="s">
        <v>339</v>
      </c>
      <c r="E7692" s="234">
        <v>237</v>
      </c>
      <c r="F7692" s="413">
        <v>115.31</v>
      </c>
      <c r="G7692" s="414">
        <f t="shared" si="240"/>
        <v>2.0553291128262945</v>
      </c>
      <c r="H7692" s="415">
        <f t="shared" si="241"/>
        <v>2.0553291128262945</v>
      </c>
    </row>
    <row r="7693" spans="1:8" ht="15" hidden="1" thickBot="1">
      <c r="A7693" s="409">
        <v>202204</v>
      </c>
      <c r="B7693" s="231" t="s">
        <v>1587</v>
      </c>
      <c r="C7693" s="232" t="s">
        <v>1558</v>
      </c>
      <c r="D7693" s="233" t="s">
        <v>337</v>
      </c>
      <c r="E7693" s="234">
        <v>47466</v>
      </c>
      <c r="F7693" s="413">
        <v>115.31</v>
      </c>
      <c r="G7693" s="414">
        <f t="shared" si="240"/>
        <v>411.63819269794465</v>
      </c>
      <c r="H7693" s="415">
        <f t="shared" si="241"/>
        <v>2.0581909634897233</v>
      </c>
    </row>
    <row r="7694" spans="1:8" ht="15" hidden="1" thickBot="1">
      <c r="A7694" s="409">
        <v>202204</v>
      </c>
      <c r="B7694" s="231" t="s">
        <v>1588</v>
      </c>
      <c r="C7694" s="232" t="s">
        <v>1558</v>
      </c>
      <c r="D7694" s="233" t="s">
        <v>339</v>
      </c>
      <c r="E7694" s="234">
        <v>237</v>
      </c>
      <c r="F7694" s="413">
        <v>115.31</v>
      </c>
      <c r="G7694" s="414">
        <f t="shared" si="240"/>
        <v>2.0553291128262945</v>
      </c>
      <c r="H7694" s="415">
        <f t="shared" si="241"/>
        <v>2.0553291128262945</v>
      </c>
    </row>
    <row r="7695" spans="1:8" ht="15" hidden="1" thickBot="1">
      <c r="A7695" s="409">
        <v>202204</v>
      </c>
      <c r="B7695" s="231" t="s">
        <v>1589</v>
      </c>
      <c r="C7695" s="232" t="s">
        <v>1558</v>
      </c>
      <c r="D7695" s="233" t="s">
        <v>337</v>
      </c>
      <c r="E7695" s="234">
        <v>104624</v>
      </c>
      <c r="F7695" s="413">
        <v>115.31</v>
      </c>
      <c r="G7695" s="414">
        <f t="shared" si="240"/>
        <v>907.32807215332582</v>
      </c>
      <c r="H7695" s="415">
        <f t="shared" si="241"/>
        <v>4.5366403607666292</v>
      </c>
    </row>
    <row r="7696" spans="1:8" ht="15" hidden="1" thickBot="1">
      <c r="A7696" s="409">
        <v>202204</v>
      </c>
      <c r="B7696" s="231" t="s">
        <v>1590</v>
      </c>
      <c r="C7696" s="232" t="s">
        <v>1558</v>
      </c>
      <c r="D7696" s="233" t="s">
        <v>339</v>
      </c>
      <c r="E7696" s="234">
        <v>523</v>
      </c>
      <c r="F7696" s="413">
        <v>115.31</v>
      </c>
      <c r="G7696" s="414">
        <f t="shared" si="240"/>
        <v>4.5355996877981095</v>
      </c>
      <c r="H7696" s="415">
        <f t="shared" si="241"/>
        <v>4.5355996877981095</v>
      </c>
    </row>
    <row r="7697" spans="1:8" ht="15" hidden="1" thickBot="1">
      <c r="A7697" s="409">
        <v>202204</v>
      </c>
      <c r="B7697" s="231" t="s">
        <v>1591</v>
      </c>
      <c r="C7697" s="232" t="s">
        <v>1558</v>
      </c>
      <c r="D7697" s="233" t="s">
        <v>339</v>
      </c>
      <c r="E7697" s="234">
        <v>617</v>
      </c>
      <c r="F7697" s="413">
        <v>115.31</v>
      </c>
      <c r="G7697" s="414">
        <f t="shared" si="240"/>
        <v>5.3507935131384965</v>
      </c>
      <c r="H7697" s="415">
        <f t="shared" si="241"/>
        <v>5.3507935131384965</v>
      </c>
    </row>
    <row r="7698" spans="1:8" ht="15" hidden="1" thickBot="1">
      <c r="A7698" s="409">
        <v>202204</v>
      </c>
      <c r="B7698" s="231" t="s">
        <v>1592</v>
      </c>
      <c r="C7698" s="232" t="s">
        <v>1558</v>
      </c>
      <c r="D7698" s="233" t="s">
        <v>339</v>
      </c>
      <c r="E7698" s="234">
        <v>617</v>
      </c>
      <c r="F7698" s="413">
        <v>115.31</v>
      </c>
      <c r="G7698" s="414">
        <f t="shared" si="240"/>
        <v>5.3507935131384965</v>
      </c>
      <c r="H7698" s="415">
        <f t="shared" si="241"/>
        <v>5.3507935131384965</v>
      </c>
    </row>
    <row r="7699" spans="1:8" ht="15" hidden="1" thickBot="1">
      <c r="A7699" s="409">
        <v>202204</v>
      </c>
      <c r="B7699" s="231" t="s">
        <v>1593</v>
      </c>
      <c r="C7699" s="232" t="s">
        <v>1558</v>
      </c>
      <c r="D7699" s="233" t="s">
        <v>337</v>
      </c>
      <c r="E7699" s="234">
        <v>123378</v>
      </c>
      <c r="F7699" s="413">
        <v>115.31</v>
      </c>
      <c r="G7699" s="414">
        <f t="shared" si="240"/>
        <v>1069.9679125834707</v>
      </c>
      <c r="H7699" s="415">
        <f t="shared" si="241"/>
        <v>5.3498395629173539</v>
      </c>
    </row>
    <row r="7700" spans="1:8" ht="15" hidden="1" thickBot="1">
      <c r="A7700" s="409">
        <v>202204</v>
      </c>
      <c r="B7700" s="231" t="s">
        <v>1594</v>
      </c>
      <c r="C7700" s="232" t="s">
        <v>1558</v>
      </c>
      <c r="D7700" s="233" t="s">
        <v>337</v>
      </c>
      <c r="E7700" s="234">
        <v>123190</v>
      </c>
      <c r="F7700" s="413">
        <v>115.31</v>
      </c>
      <c r="G7700" s="414">
        <f t="shared" si="240"/>
        <v>1068.3375249327898</v>
      </c>
      <c r="H7700" s="415">
        <f t="shared" si="241"/>
        <v>5.3416876246639493</v>
      </c>
    </row>
    <row r="7701" spans="1:8" ht="15" hidden="1" thickBot="1">
      <c r="A7701" s="409">
        <v>202204</v>
      </c>
      <c r="B7701" s="231" t="s">
        <v>1595</v>
      </c>
      <c r="C7701" s="232" t="s">
        <v>1558</v>
      </c>
      <c r="D7701" s="233" t="s">
        <v>337</v>
      </c>
      <c r="E7701" s="234">
        <v>29608</v>
      </c>
      <c r="F7701" s="413">
        <v>115.31</v>
      </c>
      <c r="G7701" s="414">
        <f t="shared" si="240"/>
        <v>256.7687104327465</v>
      </c>
      <c r="H7701" s="415">
        <f t="shared" si="241"/>
        <v>1.2838435521637326</v>
      </c>
    </row>
    <row r="7702" spans="1:8" ht="15" hidden="1" thickBot="1">
      <c r="A7702" s="409">
        <v>202204</v>
      </c>
      <c r="B7702" s="231" t="s">
        <v>1596</v>
      </c>
      <c r="C7702" s="232" t="s">
        <v>1558</v>
      </c>
      <c r="D7702" s="233" t="s">
        <v>337</v>
      </c>
      <c r="E7702" s="234">
        <v>100704</v>
      </c>
      <c r="F7702" s="413">
        <v>115.31</v>
      </c>
      <c r="G7702" s="414">
        <f t="shared" si="240"/>
        <v>873.33275518168409</v>
      </c>
      <c r="H7702" s="415">
        <f t="shared" si="241"/>
        <v>4.3666637759084201</v>
      </c>
    </row>
    <row r="7703" spans="1:8" ht="15" hidden="1" thickBot="1">
      <c r="A7703" s="409">
        <v>202204</v>
      </c>
      <c r="B7703" s="231" t="s">
        <v>1597</v>
      </c>
      <c r="C7703" s="232" t="s">
        <v>1558</v>
      </c>
      <c r="D7703" s="233" t="s">
        <v>339</v>
      </c>
      <c r="E7703" s="234">
        <v>504</v>
      </c>
      <c r="F7703" s="413">
        <v>115.31</v>
      </c>
      <c r="G7703" s="414">
        <f t="shared" si="240"/>
        <v>4.3708264677824991</v>
      </c>
      <c r="H7703" s="415">
        <f t="shared" si="241"/>
        <v>4.3708264677824991</v>
      </c>
    </row>
    <row r="7704" spans="1:8" ht="15" hidden="1" thickBot="1">
      <c r="A7704" s="409">
        <v>202204</v>
      </c>
      <c r="B7704" s="231" t="s">
        <v>1598</v>
      </c>
      <c r="C7704" s="232" t="s">
        <v>1558</v>
      </c>
      <c r="D7704" s="233" t="s">
        <v>337</v>
      </c>
      <c r="E7704" s="234">
        <v>18311</v>
      </c>
      <c r="F7704" s="413">
        <v>115.31</v>
      </c>
      <c r="G7704" s="414">
        <f t="shared" si="240"/>
        <v>158.79802272135981</v>
      </c>
      <c r="H7704" s="415">
        <f t="shared" si="241"/>
        <v>0.79399011360679905</v>
      </c>
    </row>
    <row r="7705" spans="1:8" ht="15" hidden="1" thickBot="1">
      <c r="A7705" s="409">
        <v>202204</v>
      </c>
      <c r="B7705" s="231" t="s">
        <v>1599</v>
      </c>
      <c r="C7705" s="232" t="s">
        <v>1558</v>
      </c>
      <c r="D7705" s="233" t="s">
        <v>337</v>
      </c>
      <c r="E7705" s="234">
        <v>51225</v>
      </c>
      <c r="F7705" s="413">
        <v>115.31</v>
      </c>
      <c r="G7705" s="414">
        <f t="shared" si="240"/>
        <v>444.23727343682248</v>
      </c>
      <c r="H7705" s="415">
        <f t="shared" si="241"/>
        <v>2.2211863671841123</v>
      </c>
    </row>
    <row r="7706" spans="1:8" ht="15" hidden="1" thickBot="1">
      <c r="A7706" s="409">
        <v>202204</v>
      </c>
      <c r="B7706" s="231" t="s">
        <v>1600</v>
      </c>
      <c r="C7706" s="232" t="s">
        <v>1558</v>
      </c>
      <c r="D7706" s="233" t="s">
        <v>339</v>
      </c>
      <c r="E7706" s="234">
        <v>256</v>
      </c>
      <c r="F7706" s="413">
        <v>115.31</v>
      </c>
      <c r="G7706" s="414">
        <f t="shared" si="240"/>
        <v>2.2201023328419045</v>
      </c>
      <c r="H7706" s="415">
        <f t="shared" si="241"/>
        <v>2.2201023328419045</v>
      </c>
    </row>
    <row r="7707" spans="1:8" ht="15" hidden="1" thickBot="1">
      <c r="A7707" s="409">
        <v>202204</v>
      </c>
      <c r="B7707" s="231" t="s">
        <v>1601</v>
      </c>
      <c r="C7707" s="232" t="s">
        <v>1558</v>
      </c>
      <c r="D7707" s="233" t="s">
        <v>337</v>
      </c>
      <c r="E7707" s="234">
        <v>51225</v>
      </c>
      <c r="F7707" s="413">
        <v>115.31</v>
      </c>
      <c r="G7707" s="414">
        <f t="shared" si="240"/>
        <v>444.23727343682248</v>
      </c>
      <c r="H7707" s="415">
        <f t="shared" si="241"/>
        <v>2.2211863671841123</v>
      </c>
    </row>
    <row r="7708" spans="1:8" ht="15" hidden="1" thickBot="1">
      <c r="A7708" s="409">
        <v>202204</v>
      </c>
      <c r="B7708" s="231" t="s">
        <v>1602</v>
      </c>
      <c r="C7708" s="232" t="s">
        <v>1558</v>
      </c>
      <c r="D7708" s="233" t="s">
        <v>339</v>
      </c>
      <c r="E7708" s="234">
        <v>256</v>
      </c>
      <c r="F7708" s="413">
        <v>115.31</v>
      </c>
      <c r="G7708" s="414">
        <f t="shared" si="240"/>
        <v>2.2201023328419045</v>
      </c>
      <c r="H7708" s="415">
        <f t="shared" si="241"/>
        <v>2.2201023328419045</v>
      </c>
    </row>
    <row r="7709" spans="1:8" ht="15" hidden="1" thickBot="1">
      <c r="A7709" s="409">
        <v>202204</v>
      </c>
      <c r="B7709" s="231" t="s">
        <v>1603</v>
      </c>
      <c r="C7709" s="232" t="s">
        <v>1558</v>
      </c>
      <c r="D7709" s="233" t="s">
        <v>337</v>
      </c>
      <c r="E7709" s="234">
        <v>50707</v>
      </c>
      <c r="F7709" s="413">
        <v>115.31</v>
      </c>
      <c r="G7709" s="414">
        <f t="shared" si="240"/>
        <v>439.74503512271269</v>
      </c>
      <c r="H7709" s="415">
        <f t="shared" si="241"/>
        <v>2.1987251756135633</v>
      </c>
    </row>
    <row r="7710" spans="1:8" ht="15" hidden="1" thickBot="1">
      <c r="A7710" s="409">
        <v>202204</v>
      </c>
      <c r="B7710" s="231" t="s">
        <v>1604</v>
      </c>
      <c r="C7710" s="232" t="s">
        <v>1558</v>
      </c>
      <c r="D7710" s="233" t="s">
        <v>337</v>
      </c>
      <c r="E7710" s="234">
        <v>63279</v>
      </c>
      <c r="F7710" s="413">
        <v>115.31</v>
      </c>
      <c r="G7710" s="414">
        <f t="shared" si="240"/>
        <v>548.77287312462056</v>
      </c>
      <c r="H7710" s="415">
        <f t="shared" si="241"/>
        <v>2.7438643656231028</v>
      </c>
    </row>
    <row r="7711" spans="1:8" ht="15" hidden="1" thickBot="1">
      <c r="A7711" s="409">
        <v>202204</v>
      </c>
      <c r="B7711" s="231" t="s">
        <v>1605</v>
      </c>
      <c r="C7711" s="232" t="s">
        <v>1558</v>
      </c>
      <c r="D7711" s="233" t="s">
        <v>337</v>
      </c>
      <c r="E7711" s="234">
        <v>54435</v>
      </c>
      <c r="F7711" s="413">
        <v>115.31</v>
      </c>
      <c r="G7711" s="414">
        <f t="shared" si="240"/>
        <v>472.07527534472291</v>
      </c>
      <c r="H7711" s="415">
        <f t="shared" si="241"/>
        <v>2.3603763767236146</v>
      </c>
    </row>
    <row r="7712" spans="1:8" ht="15" hidden="1" thickBot="1">
      <c r="A7712" s="409">
        <v>202204</v>
      </c>
      <c r="B7712" s="231" t="s">
        <v>1606</v>
      </c>
      <c r="C7712" s="232" t="s">
        <v>1558</v>
      </c>
      <c r="D7712" s="233" t="s">
        <v>337</v>
      </c>
      <c r="E7712" s="234">
        <v>44621</v>
      </c>
      <c r="F7712" s="413">
        <v>115.31</v>
      </c>
      <c r="G7712" s="414">
        <f t="shared" si="240"/>
        <v>386.96557106929146</v>
      </c>
      <c r="H7712" s="415">
        <f t="shared" si="241"/>
        <v>1.9348278553464573</v>
      </c>
    </row>
    <row r="7713" spans="1:8" ht="15" hidden="1" thickBot="1">
      <c r="A7713" s="409">
        <v>202204</v>
      </c>
      <c r="B7713" s="231" t="s">
        <v>1607</v>
      </c>
      <c r="C7713" s="232" t="s">
        <v>1558</v>
      </c>
      <c r="D7713" s="233" t="s">
        <v>337</v>
      </c>
      <c r="E7713" s="234">
        <v>39280</v>
      </c>
      <c r="F7713" s="413">
        <v>115.31</v>
      </c>
      <c r="G7713" s="414">
        <f t="shared" si="240"/>
        <v>340.64695169542972</v>
      </c>
      <c r="H7713" s="415">
        <f t="shared" si="241"/>
        <v>1.7032347584771486</v>
      </c>
    </row>
    <row r="7714" spans="1:8" ht="15" hidden="1" thickBot="1">
      <c r="A7714" s="409">
        <v>202204</v>
      </c>
      <c r="B7714" s="231" t="s">
        <v>1608</v>
      </c>
      <c r="C7714" s="232" t="s">
        <v>1558</v>
      </c>
      <c r="D7714" s="233" t="s">
        <v>337</v>
      </c>
      <c r="E7714" s="234">
        <v>39280</v>
      </c>
      <c r="F7714" s="413">
        <v>115.31</v>
      </c>
      <c r="G7714" s="414">
        <f t="shared" si="240"/>
        <v>340.64695169542972</v>
      </c>
      <c r="H7714" s="415">
        <f t="shared" si="241"/>
        <v>1.7032347584771486</v>
      </c>
    </row>
    <row r="7715" spans="1:8" ht="15" hidden="1" thickBot="1">
      <c r="A7715" s="409">
        <v>202204</v>
      </c>
      <c r="B7715" s="231" t="s">
        <v>1609</v>
      </c>
      <c r="C7715" s="232" t="s">
        <v>1558</v>
      </c>
      <c r="D7715" s="233" t="s">
        <v>337</v>
      </c>
      <c r="E7715" s="234">
        <v>39280</v>
      </c>
      <c r="F7715" s="413">
        <v>115.31</v>
      </c>
      <c r="G7715" s="414">
        <f t="shared" si="240"/>
        <v>340.64695169542972</v>
      </c>
      <c r="H7715" s="415">
        <f t="shared" si="241"/>
        <v>1.7032347584771486</v>
      </c>
    </row>
    <row r="7716" spans="1:8" ht="15" hidden="1" thickBot="1">
      <c r="A7716" s="409">
        <v>202204</v>
      </c>
      <c r="B7716" s="231" t="s">
        <v>1610</v>
      </c>
      <c r="C7716" s="232" t="s">
        <v>1558</v>
      </c>
      <c r="D7716" s="233" t="s">
        <v>337</v>
      </c>
      <c r="E7716" s="234">
        <v>29608</v>
      </c>
      <c r="F7716" s="413">
        <v>115.31</v>
      </c>
      <c r="G7716" s="414">
        <f t="shared" si="240"/>
        <v>256.7687104327465</v>
      </c>
      <c r="H7716" s="415">
        <f t="shared" si="241"/>
        <v>1.2838435521637326</v>
      </c>
    </row>
    <row r="7717" spans="1:8" ht="15" hidden="1" thickBot="1">
      <c r="A7717" s="409">
        <v>202204</v>
      </c>
      <c r="B7717" s="231" t="s">
        <v>1611</v>
      </c>
      <c r="C7717" s="232" t="s">
        <v>1558</v>
      </c>
      <c r="D7717" s="233" t="s">
        <v>337</v>
      </c>
      <c r="E7717" s="234">
        <v>29608</v>
      </c>
      <c r="F7717" s="413">
        <v>115.31</v>
      </c>
      <c r="G7717" s="414">
        <f t="shared" si="240"/>
        <v>256.7687104327465</v>
      </c>
      <c r="H7717" s="415">
        <f t="shared" si="241"/>
        <v>1.2838435521637326</v>
      </c>
    </row>
    <row r="7718" spans="1:8" ht="15" hidden="1" thickBot="1">
      <c r="A7718" s="409">
        <v>202204</v>
      </c>
      <c r="B7718" s="231" t="s">
        <v>1612</v>
      </c>
      <c r="C7718" s="232" t="s">
        <v>1558</v>
      </c>
      <c r="D7718" s="233" t="s">
        <v>337</v>
      </c>
      <c r="E7718" s="234">
        <v>29608</v>
      </c>
      <c r="F7718" s="413">
        <v>115.31</v>
      </c>
      <c r="G7718" s="414">
        <f t="shared" si="240"/>
        <v>256.7687104327465</v>
      </c>
      <c r="H7718" s="415">
        <f t="shared" si="241"/>
        <v>1.2838435521637326</v>
      </c>
    </row>
    <row r="7719" spans="1:8" ht="15" hidden="1" thickBot="1">
      <c r="A7719" s="409">
        <v>202204</v>
      </c>
      <c r="B7719" s="231" t="s">
        <v>1613</v>
      </c>
      <c r="C7719" s="232" t="s">
        <v>1558</v>
      </c>
      <c r="D7719" s="233" t="s">
        <v>339</v>
      </c>
      <c r="E7719" s="234">
        <v>148</v>
      </c>
      <c r="F7719" s="413">
        <v>115.31</v>
      </c>
      <c r="G7719" s="414">
        <f t="shared" si="240"/>
        <v>1.283496661174226</v>
      </c>
      <c r="H7719" s="415">
        <f t="shared" si="241"/>
        <v>1.283496661174226</v>
      </c>
    </row>
    <row r="7720" spans="1:8" ht="15" hidden="1" thickBot="1">
      <c r="A7720" s="409">
        <v>202204</v>
      </c>
      <c r="B7720" s="231" t="s">
        <v>1614</v>
      </c>
      <c r="C7720" s="232" t="s">
        <v>1558</v>
      </c>
      <c r="D7720" s="233" t="s">
        <v>337</v>
      </c>
      <c r="E7720" s="234">
        <v>29608</v>
      </c>
      <c r="F7720" s="413">
        <v>115.31</v>
      </c>
      <c r="G7720" s="414">
        <f t="shared" si="240"/>
        <v>256.7687104327465</v>
      </c>
      <c r="H7720" s="415">
        <f t="shared" si="241"/>
        <v>1.2838435521637326</v>
      </c>
    </row>
    <row r="7721" spans="1:8" ht="15" hidden="1" thickBot="1">
      <c r="A7721" s="409">
        <v>202204</v>
      </c>
      <c r="B7721" s="231" t="s">
        <v>1615</v>
      </c>
      <c r="C7721" s="232" t="s">
        <v>1558</v>
      </c>
      <c r="D7721" s="233" t="s">
        <v>337</v>
      </c>
      <c r="E7721" s="234">
        <v>29608</v>
      </c>
      <c r="F7721" s="413">
        <v>115.31</v>
      </c>
      <c r="G7721" s="414">
        <f t="shared" si="240"/>
        <v>256.7687104327465</v>
      </c>
      <c r="H7721" s="415">
        <f t="shared" si="241"/>
        <v>1.2838435521637326</v>
      </c>
    </row>
    <row r="7722" spans="1:8" ht="15" hidden="1" thickBot="1">
      <c r="A7722" s="409">
        <v>202204</v>
      </c>
      <c r="B7722" s="231" t="s">
        <v>1616</v>
      </c>
      <c r="C7722" s="232" t="s">
        <v>1558</v>
      </c>
      <c r="D7722" s="233" t="s">
        <v>339</v>
      </c>
      <c r="E7722" s="234">
        <v>148</v>
      </c>
      <c r="F7722" s="413">
        <v>115.31</v>
      </c>
      <c r="G7722" s="414">
        <f t="shared" si="240"/>
        <v>1.283496661174226</v>
      </c>
      <c r="H7722" s="415">
        <f t="shared" si="241"/>
        <v>1.283496661174226</v>
      </c>
    </row>
    <row r="7723" spans="1:8" ht="15" hidden="1" thickBot="1">
      <c r="A7723" s="409">
        <v>202204</v>
      </c>
      <c r="B7723" s="231" t="s">
        <v>1617</v>
      </c>
      <c r="C7723" s="232" t="s">
        <v>1558</v>
      </c>
      <c r="D7723" s="233" t="s">
        <v>337</v>
      </c>
      <c r="E7723" s="234">
        <v>29608</v>
      </c>
      <c r="F7723" s="413">
        <v>115.31</v>
      </c>
      <c r="G7723" s="414">
        <f t="shared" si="240"/>
        <v>256.7687104327465</v>
      </c>
      <c r="H7723" s="415">
        <f t="shared" si="241"/>
        <v>1.2838435521637326</v>
      </c>
    </row>
    <row r="7724" spans="1:8" ht="15" hidden="1" thickBot="1">
      <c r="A7724" s="409">
        <v>202204</v>
      </c>
      <c r="B7724" s="231" t="s">
        <v>1618</v>
      </c>
      <c r="C7724" s="232" t="s">
        <v>1558</v>
      </c>
      <c r="D7724" s="233" t="s">
        <v>339</v>
      </c>
      <c r="E7724" s="234">
        <v>148</v>
      </c>
      <c r="F7724" s="413">
        <v>115.31</v>
      </c>
      <c r="G7724" s="414">
        <f t="shared" si="240"/>
        <v>1.283496661174226</v>
      </c>
      <c r="H7724" s="415">
        <f t="shared" si="241"/>
        <v>1.283496661174226</v>
      </c>
    </row>
    <row r="7725" spans="1:8" ht="15" hidden="1" thickBot="1">
      <c r="A7725" s="409">
        <v>202204</v>
      </c>
      <c r="B7725" s="231" t="s">
        <v>1619</v>
      </c>
      <c r="C7725" s="232" t="s">
        <v>1558</v>
      </c>
      <c r="D7725" s="233" t="s">
        <v>337</v>
      </c>
      <c r="E7725" s="234">
        <v>31976</v>
      </c>
      <c r="F7725" s="413">
        <v>115.31</v>
      </c>
      <c r="G7725" s="414">
        <f t="shared" si="240"/>
        <v>277.30465701153412</v>
      </c>
      <c r="H7725" s="415">
        <f t="shared" si="241"/>
        <v>1.3865232850576705</v>
      </c>
    </row>
    <row r="7726" spans="1:8" ht="15" hidden="1" thickBot="1">
      <c r="A7726" s="409">
        <v>202204</v>
      </c>
      <c r="B7726" s="231" t="s">
        <v>1620</v>
      </c>
      <c r="C7726" s="232" t="s">
        <v>1558</v>
      </c>
      <c r="D7726" s="233" t="s">
        <v>339</v>
      </c>
      <c r="E7726" s="234">
        <v>160</v>
      </c>
      <c r="F7726" s="413">
        <v>115.31</v>
      </c>
      <c r="G7726" s="414">
        <f t="shared" si="240"/>
        <v>1.3875639580261903</v>
      </c>
      <c r="H7726" s="415">
        <f t="shared" si="241"/>
        <v>1.3875639580261903</v>
      </c>
    </row>
    <row r="7727" spans="1:8" ht="15" hidden="1" thickBot="1">
      <c r="A7727" s="409">
        <v>202204</v>
      </c>
      <c r="B7727" s="231" t="s">
        <v>1621</v>
      </c>
      <c r="C7727" s="232" t="s">
        <v>1558</v>
      </c>
      <c r="D7727" s="233" t="s">
        <v>337</v>
      </c>
      <c r="E7727" s="234">
        <v>36713</v>
      </c>
      <c r="F7727" s="413">
        <v>115.31</v>
      </c>
      <c r="G7727" s="414">
        <f t="shared" si="240"/>
        <v>318.385222443847</v>
      </c>
      <c r="H7727" s="415">
        <f t="shared" si="241"/>
        <v>1.591926112219235</v>
      </c>
    </row>
    <row r="7728" spans="1:8" ht="15" hidden="1" thickBot="1">
      <c r="A7728" s="409">
        <v>202204</v>
      </c>
      <c r="B7728" s="231" t="s">
        <v>1622</v>
      </c>
      <c r="C7728" s="232" t="s">
        <v>1558</v>
      </c>
      <c r="D7728" s="233" t="s">
        <v>339</v>
      </c>
      <c r="E7728" s="234">
        <v>184</v>
      </c>
      <c r="F7728" s="413">
        <v>115.31</v>
      </c>
      <c r="G7728" s="414">
        <f t="shared" si="240"/>
        <v>1.5956985517301188</v>
      </c>
      <c r="H7728" s="415">
        <f t="shared" si="241"/>
        <v>1.5956985517301188</v>
      </c>
    </row>
    <row r="7729" spans="1:8" ht="15" hidden="1" thickBot="1">
      <c r="A7729" s="409">
        <v>202204</v>
      </c>
      <c r="B7729" s="231" t="s">
        <v>1623</v>
      </c>
      <c r="C7729" s="232" t="s">
        <v>1558</v>
      </c>
      <c r="D7729" s="233" t="s">
        <v>337</v>
      </c>
      <c r="E7729" s="234">
        <v>60395</v>
      </c>
      <c r="F7729" s="413">
        <v>115.31</v>
      </c>
      <c r="G7729" s="414">
        <f t="shared" si="240"/>
        <v>523.76203278119851</v>
      </c>
      <c r="H7729" s="415">
        <f t="shared" si="241"/>
        <v>2.6188101639059926</v>
      </c>
    </row>
    <row r="7730" spans="1:8" ht="15" hidden="1" thickBot="1">
      <c r="A7730" s="409">
        <v>202204</v>
      </c>
      <c r="B7730" s="231" t="s">
        <v>1624</v>
      </c>
      <c r="C7730" s="232" t="s">
        <v>1558</v>
      </c>
      <c r="D7730" s="233" t="s">
        <v>339</v>
      </c>
      <c r="E7730" s="234">
        <v>302</v>
      </c>
      <c r="F7730" s="413">
        <v>115.31</v>
      </c>
      <c r="G7730" s="414">
        <f t="shared" si="240"/>
        <v>2.619026970774434</v>
      </c>
      <c r="H7730" s="415">
        <f t="shared" si="241"/>
        <v>2.619026970774434</v>
      </c>
    </row>
    <row r="7731" spans="1:8" ht="15" hidden="1" thickBot="1">
      <c r="A7731" s="409">
        <v>202204</v>
      </c>
      <c r="B7731" s="231" t="s">
        <v>1625</v>
      </c>
      <c r="C7731" s="232" t="s">
        <v>1558</v>
      </c>
      <c r="D7731" s="233" t="s">
        <v>337</v>
      </c>
      <c r="E7731" s="234">
        <v>55658</v>
      </c>
      <c r="F7731" s="413">
        <v>115.31</v>
      </c>
      <c r="G7731" s="414">
        <f t="shared" si="240"/>
        <v>482.68146734888558</v>
      </c>
      <c r="H7731" s="415">
        <f t="shared" si="241"/>
        <v>2.4134073367444278</v>
      </c>
    </row>
    <row r="7732" spans="1:8" ht="15" hidden="1" thickBot="1">
      <c r="A7732" s="409">
        <v>202204</v>
      </c>
      <c r="B7732" s="231" t="s">
        <v>1626</v>
      </c>
      <c r="C7732" s="232" t="s">
        <v>1558</v>
      </c>
      <c r="D7732" s="233" t="s">
        <v>339</v>
      </c>
      <c r="E7732" s="234">
        <v>278</v>
      </c>
      <c r="F7732" s="413">
        <v>115.31</v>
      </c>
      <c r="G7732" s="414">
        <f t="shared" si="240"/>
        <v>2.4108923770705055</v>
      </c>
      <c r="H7732" s="415">
        <f t="shared" si="241"/>
        <v>2.4108923770705055</v>
      </c>
    </row>
    <row r="7733" spans="1:8" ht="15" hidden="1" thickBot="1">
      <c r="A7733" s="409">
        <v>202204</v>
      </c>
      <c r="B7733" s="231" t="s">
        <v>1627</v>
      </c>
      <c r="C7733" s="232" t="s">
        <v>1558</v>
      </c>
      <c r="D7733" s="233" t="s">
        <v>337</v>
      </c>
      <c r="E7733" s="234">
        <v>26190</v>
      </c>
      <c r="F7733" s="413">
        <v>115.31</v>
      </c>
      <c r="G7733" s="414">
        <f t="shared" si="240"/>
        <v>227.12687537941201</v>
      </c>
      <c r="H7733" s="415">
        <f t="shared" si="241"/>
        <v>1.13563437689706</v>
      </c>
    </row>
    <row r="7734" spans="1:8" ht="15" hidden="1" thickBot="1">
      <c r="A7734" s="409">
        <v>202204</v>
      </c>
      <c r="B7734" s="231" t="s">
        <v>1628</v>
      </c>
      <c r="C7734" s="232" t="s">
        <v>1558</v>
      </c>
      <c r="D7734" s="233" t="s">
        <v>339</v>
      </c>
      <c r="E7734" s="234">
        <v>131</v>
      </c>
      <c r="F7734" s="413">
        <v>115.31</v>
      </c>
      <c r="G7734" s="414">
        <f t="shared" si="240"/>
        <v>1.1360679906339433</v>
      </c>
      <c r="H7734" s="415">
        <f t="shared" si="241"/>
        <v>1.1360679906339433</v>
      </c>
    </row>
    <row r="7735" spans="1:8" ht="15" hidden="1" thickBot="1">
      <c r="A7735" s="409">
        <v>202204</v>
      </c>
      <c r="B7735" s="231" t="s">
        <v>1629</v>
      </c>
      <c r="C7735" s="232" t="s">
        <v>1558</v>
      </c>
      <c r="D7735" s="233" t="s">
        <v>337</v>
      </c>
      <c r="E7735" s="234">
        <v>0.01</v>
      </c>
      <c r="F7735" s="413">
        <v>115.31</v>
      </c>
      <c r="G7735" s="414">
        <f t="shared" si="240"/>
        <v>8.6722747376636897E-5</v>
      </c>
      <c r="H7735" s="415">
        <f t="shared" si="241"/>
        <v>4.336137368831845E-7</v>
      </c>
    </row>
    <row r="7736" spans="1:8" ht="15" hidden="1" thickBot="1">
      <c r="A7736" s="409">
        <v>202204</v>
      </c>
      <c r="B7736" s="231" t="s">
        <v>1630</v>
      </c>
      <c r="C7736" s="232" t="s">
        <v>1558</v>
      </c>
      <c r="D7736" s="233" t="s">
        <v>337</v>
      </c>
      <c r="E7736" s="234">
        <v>0.01</v>
      </c>
      <c r="F7736" s="413">
        <v>115.31</v>
      </c>
      <c r="G7736" s="414">
        <f t="shared" si="240"/>
        <v>8.6722747376636897E-5</v>
      </c>
      <c r="H7736" s="415">
        <f t="shared" si="241"/>
        <v>4.336137368831845E-7</v>
      </c>
    </row>
    <row r="7737" spans="1:8" ht="15" hidden="1" thickBot="1">
      <c r="A7737" s="409">
        <v>202204</v>
      </c>
      <c r="B7737" s="231" t="s">
        <v>1631</v>
      </c>
      <c r="C7737" s="232" t="s">
        <v>1558</v>
      </c>
      <c r="D7737" s="233" t="s">
        <v>337</v>
      </c>
      <c r="E7737" s="234">
        <v>29608</v>
      </c>
      <c r="F7737" s="413">
        <v>115.31</v>
      </c>
      <c r="G7737" s="414">
        <f t="shared" si="240"/>
        <v>256.7687104327465</v>
      </c>
      <c r="H7737" s="415">
        <f t="shared" si="241"/>
        <v>1.2838435521637326</v>
      </c>
    </row>
    <row r="7738" spans="1:8" ht="15" hidden="1" thickBot="1">
      <c r="A7738" s="409">
        <v>202204</v>
      </c>
      <c r="B7738" s="231" t="s">
        <v>1632</v>
      </c>
      <c r="C7738" s="232" t="s">
        <v>1558</v>
      </c>
      <c r="D7738" s="233" t="s">
        <v>339</v>
      </c>
      <c r="E7738" s="234">
        <v>148</v>
      </c>
      <c r="F7738" s="413">
        <v>115.31</v>
      </c>
      <c r="G7738" s="414">
        <f t="shared" si="240"/>
        <v>1.283496661174226</v>
      </c>
      <c r="H7738" s="415">
        <f t="shared" si="241"/>
        <v>1.283496661174226</v>
      </c>
    </row>
    <row r="7739" spans="1:8" ht="15" hidden="1" thickBot="1">
      <c r="A7739" s="409">
        <v>202204</v>
      </c>
      <c r="B7739" s="231" t="s">
        <v>1633</v>
      </c>
      <c r="C7739" s="410" t="s">
        <v>1558</v>
      </c>
      <c r="D7739" s="233" t="s">
        <v>337</v>
      </c>
      <c r="E7739" s="234">
        <v>111550</v>
      </c>
      <c r="F7739" s="413">
        <v>115.31</v>
      </c>
      <c r="G7739" s="414">
        <f t="shared" si="240"/>
        <v>967.39224698638452</v>
      </c>
      <c r="H7739" s="415">
        <f t="shared" si="241"/>
        <v>4.8369612349319224</v>
      </c>
    </row>
    <row r="7740" spans="1:8" ht="15" hidden="1" thickBot="1">
      <c r="A7740" s="409">
        <v>202204</v>
      </c>
      <c r="B7740" s="231" t="s">
        <v>1634</v>
      </c>
      <c r="C7740" s="232" t="s">
        <v>1558</v>
      </c>
      <c r="D7740" s="233" t="s">
        <v>337</v>
      </c>
      <c r="E7740" s="234">
        <v>51225</v>
      </c>
      <c r="F7740" s="413">
        <v>115.31</v>
      </c>
      <c r="G7740" s="414">
        <f t="shared" si="240"/>
        <v>444.23727343682248</v>
      </c>
      <c r="H7740" s="415">
        <f t="shared" si="241"/>
        <v>2.2211863671841123</v>
      </c>
    </row>
    <row r="7741" spans="1:8" ht="15" hidden="1" thickBot="1">
      <c r="A7741" s="409">
        <v>202204</v>
      </c>
      <c r="B7741" s="231" t="s">
        <v>1635</v>
      </c>
      <c r="C7741" s="232" t="s">
        <v>1558</v>
      </c>
      <c r="D7741" s="233" t="s">
        <v>337</v>
      </c>
      <c r="E7741" s="234">
        <v>51225</v>
      </c>
      <c r="F7741" s="413">
        <v>115.31</v>
      </c>
      <c r="G7741" s="414">
        <f t="shared" si="240"/>
        <v>444.23727343682248</v>
      </c>
      <c r="H7741" s="415">
        <f t="shared" si="241"/>
        <v>2.2211863671841123</v>
      </c>
    </row>
    <row r="7742" spans="1:8" ht="15" hidden="1" thickBot="1">
      <c r="A7742" s="409">
        <v>202204</v>
      </c>
      <c r="B7742" s="231" t="s">
        <v>1636</v>
      </c>
      <c r="C7742" s="232" t="s">
        <v>1558</v>
      </c>
      <c r="D7742" s="233" t="s">
        <v>339</v>
      </c>
      <c r="E7742" s="234">
        <v>256</v>
      </c>
      <c r="F7742" s="413">
        <v>115.31</v>
      </c>
      <c r="G7742" s="414">
        <f t="shared" si="240"/>
        <v>2.2201023328419045</v>
      </c>
      <c r="H7742" s="415">
        <f t="shared" si="241"/>
        <v>2.2201023328419045</v>
      </c>
    </row>
    <row r="7743" spans="1:8" ht="15" hidden="1" thickBot="1">
      <c r="A7743" s="409">
        <v>202204</v>
      </c>
      <c r="B7743" s="231" t="s">
        <v>1637</v>
      </c>
      <c r="C7743" s="232" t="s">
        <v>1558</v>
      </c>
      <c r="D7743" s="233" t="s">
        <v>337</v>
      </c>
      <c r="E7743" s="234">
        <v>14678</v>
      </c>
      <c r="F7743" s="413">
        <v>115.31</v>
      </c>
      <c r="G7743" s="414">
        <f t="shared" si="240"/>
        <v>127.29164859942763</v>
      </c>
      <c r="H7743" s="415">
        <f t="shared" si="241"/>
        <v>0.63645824299713816</v>
      </c>
    </row>
    <row r="7744" spans="1:8" ht="15" hidden="1" thickBot="1">
      <c r="A7744" s="409">
        <v>202204</v>
      </c>
      <c r="B7744" s="231" t="s">
        <v>1638</v>
      </c>
      <c r="C7744" s="232" t="s">
        <v>1558</v>
      </c>
      <c r="D7744" s="233" t="s">
        <v>337</v>
      </c>
      <c r="E7744" s="234">
        <v>18782</v>
      </c>
      <c r="F7744" s="413">
        <v>115.31</v>
      </c>
      <c r="G7744" s="414">
        <f t="shared" si="240"/>
        <v>162.88266412279941</v>
      </c>
      <c r="H7744" s="415">
        <f t="shared" si="241"/>
        <v>0.81441332061399707</v>
      </c>
    </row>
    <row r="7745" spans="1:8" ht="15" hidden="1" thickBot="1">
      <c r="A7745" s="409">
        <v>202204</v>
      </c>
      <c r="B7745" s="231" t="s">
        <v>1639</v>
      </c>
      <c r="C7745" s="232" t="s">
        <v>1558</v>
      </c>
      <c r="D7745" s="233" t="s">
        <v>339</v>
      </c>
      <c r="E7745" s="234">
        <v>93.91</v>
      </c>
      <c r="F7745" s="413">
        <v>115.31</v>
      </c>
      <c r="G7745" s="414">
        <f t="shared" si="240"/>
        <v>0.81441332061399696</v>
      </c>
      <c r="H7745" s="415">
        <f t="shared" si="241"/>
        <v>0.81441332061399696</v>
      </c>
    </row>
    <row r="7746" spans="1:8" ht="15" hidden="1" thickBot="1">
      <c r="A7746" s="409">
        <v>202204</v>
      </c>
      <c r="B7746" s="231" t="s">
        <v>1640</v>
      </c>
      <c r="C7746" s="232" t="s">
        <v>1558</v>
      </c>
      <c r="D7746" s="233" t="s">
        <v>337</v>
      </c>
      <c r="E7746" s="234">
        <v>18782</v>
      </c>
      <c r="F7746" s="413">
        <v>115.31</v>
      </c>
      <c r="G7746" s="414">
        <f t="shared" ref="G7746:G7809" si="242">+E7746/F7746</f>
        <v>162.88266412279941</v>
      </c>
      <c r="H7746" s="415">
        <f t="shared" ref="H7746:H7809" si="243">IF(D7746="TB",G7746/200,IF(D7746="LT",G7746,"VER"))</f>
        <v>0.81441332061399707</v>
      </c>
    </row>
    <row r="7747" spans="1:8" ht="15" hidden="1" thickBot="1">
      <c r="A7747" s="409">
        <v>202204</v>
      </c>
      <c r="B7747" s="231" t="s">
        <v>1641</v>
      </c>
      <c r="C7747" s="232" t="s">
        <v>1558</v>
      </c>
      <c r="D7747" s="233" t="s">
        <v>337</v>
      </c>
      <c r="E7747" s="234">
        <v>18782</v>
      </c>
      <c r="F7747" s="413">
        <v>115.31</v>
      </c>
      <c r="G7747" s="414">
        <f t="shared" si="242"/>
        <v>162.88266412279941</v>
      </c>
      <c r="H7747" s="415">
        <f t="shared" si="243"/>
        <v>0.81441332061399707</v>
      </c>
    </row>
    <row r="7748" spans="1:8" ht="15" hidden="1" thickBot="1">
      <c r="A7748" s="409">
        <v>202204</v>
      </c>
      <c r="B7748" s="231" t="s">
        <v>1642</v>
      </c>
      <c r="C7748" s="232" t="s">
        <v>1558</v>
      </c>
      <c r="D7748" s="233" t="s">
        <v>337</v>
      </c>
      <c r="E7748" s="234">
        <v>18782</v>
      </c>
      <c r="F7748" s="413">
        <v>115.31</v>
      </c>
      <c r="G7748" s="414">
        <f t="shared" si="242"/>
        <v>162.88266412279941</v>
      </c>
      <c r="H7748" s="415">
        <f t="shared" si="243"/>
        <v>0.81441332061399707</v>
      </c>
    </row>
    <row r="7749" spans="1:8" ht="15" hidden="1" thickBot="1">
      <c r="A7749" s="409">
        <v>202204</v>
      </c>
      <c r="B7749" s="231" t="s">
        <v>1643</v>
      </c>
      <c r="C7749" s="232" t="s">
        <v>1558</v>
      </c>
      <c r="D7749" s="233" t="s">
        <v>350</v>
      </c>
      <c r="E7749" s="234">
        <v>0.01</v>
      </c>
      <c r="F7749" s="413">
        <v>115.31</v>
      </c>
      <c r="G7749" s="414">
        <f t="shared" si="242"/>
        <v>8.6722747376636897E-5</v>
      </c>
      <c r="H7749" s="415" t="str">
        <f t="shared" si="243"/>
        <v>VER</v>
      </c>
    </row>
    <row r="7750" spans="1:8" ht="15" hidden="1" thickBot="1">
      <c r="A7750" s="409">
        <v>202204</v>
      </c>
      <c r="B7750" s="231" t="s">
        <v>1644</v>
      </c>
      <c r="C7750" s="232" t="s">
        <v>1558</v>
      </c>
      <c r="D7750" s="233" t="s">
        <v>337</v>
      </c>
      <c r="E7750" s="234">
        <v>18782</v>
      </c>
      <c r="F7750" s="413">
        <v>115.31</v>
      </c>
      <c r="G7750" s="414">
        <f t="shared" si="242"/>
        <v>162.88266412279941</v>
      </c>
      <c r="H7750" s="415">
        <f t="shared" si="243"/>
        <v>0.81441332061399707</v>
      </c>
    </row>
    <row r="7751" spans="1:8" ht="15" hidden="1" thickBot="1">
      <c r="A7751" s="409">
        <v>202204</v>
      </c>
      <c r="B7751" s="231" t="s">
        <v>1645</v>
      </c>
      <c r="C7751" s="232" t="s">
        <v>1558</v>
      </c>
      <c r="D7751" s="233" t="s">
        <v>337</v>
      </c>
      <c r="E7751" s="234">
        <v>18782</v>
      </c>
      <c r="F7751" s="413">
        <v>115.31</v>
      </c>
      <c r="G7751" s="414">
        <f t="shared" si="242"/>
        <v>162.88266412279941</v>
      </c>
      <c r="H7751" s="415">
        <f t="shared" si="243"/>
        <v>0.81441332061399707</v>
      </c>
    </row>
    <row r="7752" spans="1:8" ht="15" hidden="1" thickBot="1">
      <c r="A7752" s="409">
        <v>202204</v>
      </c>
      <c r="B7752" s="231" t="s">
        <v>1646</v>
      </c>
      <c r="C7752" s="232" t="s">
        <v>1558</v>
      </c>
      <c r="D7752" s="233" t="s">
        <v>337</v>
      </c>
      <c r="E7752" s="234">
        <v>15356</v>
      </c>
      <c r="F7752" s="413">
        <v>115.31</v>
      </c>
      <c r="G7752" s="414">
        <f t="shared" si="242"/>
        <v>133.17145087156362</v>
      </c>
      <c r="H7752" s="415">
        <f t="shared" si="243"/>
        <v>0.66585725435781806</v>
      </c>
    </row>
    <row r="7753" spans="1:8" ht="15" hidden="1" thickBot="1">
      <c r="A7753" s="409">
        <v>202204</v>
      </c>
      <c r="B7753" s="231" t="s">
        <v>1647</v>
      </c>
      <c r="C7753" s="232" t="s">
        <v>1558</v>
      </c>
      <c r="D7753" s="233" t="s">
        <v>337</v>
      </c>
      <c r="E7753" s="234">
        <v>15398</v>
      </c>
      <c r="F7753" s="413">
        <v>115.31</v>
      </c>
      <c r="G7753" s="414">
        <f t="shared" si="242"/>
        <v>133.53568641054548</v>
      </c>
      <c r="H7753" s="415">
        <f t="shared" si="243"/>
        <v>0.66767843205272737</v>
      </c>
    </row>
    <row r="7754" spans="1:8" ht="15" hidden="1" thickBot="1">
      <c r="A7754" s="409">
        <v>202204</v>
      </c>
      <c r="B7754" s="231" t="s">
        <v>1648</v>
      </c>
      <c r="C7754" s="232" t="s">
        <v>1558</v>
      </c>
      <c r="D7754" s="233" t="s">
        <v>337</v>
      </c>
      <c r="E7754" s="234">
        <v>123378</v>
      </c>
      <c r="F7754" s="413">
        <v>115.31</v>
      </c>
      <c r="G7754" s="414">
        <f t="shared" si="242"/>
        <v>1069.9679125834707</v>
      </c>
      <c r="H7754" s="415">
        <f t="shared" si="243"/>
        <v>5.3498395629173539</v>
      </c>
    </row>
    <row r="7755" spans="1:8" ht="15" hidden="1" thickBot="1">
      <c r="A7755" s="409">
        <v>202204</v>
      </c>
      <c r="B7755" s="231" t="s">
        <v>1649</v>
      </c>
      <c r="C7755" s="232" t="s">
        <v>1558</v>
      </c>
      <c r="D7755" s="233" t="s">
        <v>337</v>
      </c>
      <c r="E7755" s="234">
        <v>123378</v>
      </c>
      <c r="F7755" s="413">
        <v>115.31</v>
      </c>
      <c r="G7755" s="414">
        <f t="shared" si="242"/>
        <v>1069.9679125834707</v>
      </c>
      <c r="H7755" s="415">
        <f t="shared" si="243"/>
        <v>5.3498395629173539</v>
      </c>
    </row>
    <row r="7756" spans="1:8" ht="15" hidden="1" thickBot="1">
      <c r="A7756" s="409">
        <v>202204</v>
      </c>
      <c r="B7756" s="231" t="s">
        <v>1650</v>
      </c>
      <c r="C7756" s="232" t="s">
        <v>1558</v>
      </c>
      <c r="D7756" s="233" t="s">
        <v>337</v>
      </c>
      <c r="E7756" s="234">
        <v>123378</v>
      </c>
      <c r="F7756" s="413">
        <v>115.31</v>
      </c>
      <c r="G7756" s="414">
        <f t="shared" si="242"/>
        <v>1069.9679125834707</v>
      </c>
      <c r="H7756" s="415">
        <f t="shared" si="243"/>
        <v>5.3498395629173539</v>
      </c>
    </row>
    <row r="7757" spans="1:8" ht="15" hidden="1" thickBot="1">
      <c r="A7757" s="409">
        <v>202204</v>
      </c>
      <c r="B7757" s="231" t="s">
        <v>1651</v>
      </c>
      <c r="C7757" s="232" t="s">
        <v>1558</v>
      </c>
      <c r="D7757" s="233" t="s">
        <v>337</v>
      </c>
      <c r="E7757" s="234">
        <v>123378</v>
      </c>
      <c r="F7757" s="413">
        <v>115.31</v>
      </c>
      <c r="G7757" s="414">
        <f t="shared" si="242"/>
        <v>1069.9679125834707</v>
      </c>
      <c r="H7757" s="415">
        <f t="shared" si="243"/>
        <v>5.3498395629173539</v>
      </c>
    </row>
    <row r="7758" spans="1:8" ht="15" hidden="1" thickBot="1">
      <c r="A7758" s="409">
        <v>202204</v>
      </c>
      <c r="B7758" s="231" t="s">
        <v>1652</v>
      </c>
      <c r="C7758" s="232" t="s">
        <v>1558</v>
      </c>
      <c r="D7758" s="233" t="s">
        <v>337</v>
      </c>
      <c r="E7758" s="234">
        <v>123378</v>
      </c>
      <c r="F7758" s="413">
        <v>115.31</v>
      </c>
      <c r="G7758" s="414">
        <f t="shared" si="242"/>
        <v>1069.9679125834707</v>
      </c>
      <c r="H7758" s="415">
        <f t="shared" si="243"/>
        <v>5.3498395629173539</v>
      </c>
    </row>
    <row r="7759" spans="1:8" ht="15" hidden="1" thickBot="1">
      <c r="A7759" s="409">
        <v>202204</v>
      </c>
      <c r="B7759" s="231" t="s">
        <v>1653</v>
      </c>
      <c r="C7759" s="232" t="s">
        <v>1558</v>
      </c>
      <c r="D7759" s="233" t="s">
        <v>337</v>
      </c>
      <c r="E7759" s="234">
        <v>7262</v>
      </c>
      <c r="F7759" s="413">
        <v>115.31</v>
      </c>
      <c r="G7759" s="414">
        <f t="shared" si="242"/>
        <v>62.978059144913708</v>
      </c>
      <c r="H7759" s="415">
        <f t="shared" si="243"/>
        <v>0.31489029572456856</v>
      </c>
    </row>
    <row r="7760" spans="1:8" ht="15" hidden="1" thickBot="1">
      <c r="A7760" s="409">
        <v>202204</v>
      </c>
      <c r="B7760" s="231" t="s">
        <v>1654</v>
      </c>
      <c r="C7760" s="232" t="s">
        <v>1558</v>
      </c>
      <c r="D7760" s="233" t="s">
        <v>337</v>
      </c>
      <c r="E7760" s="234">
        <v>117714</v>
      </c>
      <c r="F7760" s="413">
        <v>115.31</v>
      </c>
      <c r="G7760" s="414">
        <f t="shared" si="242"/>
        <v>1020.8481484693435</v>
      </c>
      <c r="H7760" s="415">
        <f t="shared" si="243"/>
        <v>5.1042407423467173</v>
      </c>
    </row>
    <row r="7761" spans="1:8" ht="15" hidden="1" thickBot="1">
      <c r="A7761" s="409">
        <v>202204</v>
      </c>
      <c r="B7761" s="231" t="s">
        <v>1655</v>
      </c>
      <c r="C7761" s="232" t="s">
        <v>1558</v>
      </c>
      <c r="D7761" s="233" t="s">
        <v>339</v>
      </c>
      <c r="E7761" s="234">
        <v>589</v>
      </c>
      <c r="F7761" s="413">
        <v>115.31</v>
      </c>
      <c r="G7761" s="414">
        <f t="shared" si="242"/>
        <v>5.1079698204839126</v>
      </c>
      <c r="H7761" s="415">
        <f t="shared" si="243"/>
        <v>5.1079698204839126</v>
      </c>
    </row>
    <row r="7762" spans="1:8" ht="15" hidden="1" thickBot="1">
      <c r="A7762" s="409">
        <v>202204</v>
      </c>
      <c r="B7762" s="231" t="s">
        <v>1656</v>
      </c>
      <c r="C7762" s="232" t="s">
        <v>1558</v>
      </c>
      <c r="D7762" s="233" t="s">
        <v>337</v>
      </c>
      <c r="E7762" s="234">
        <v>84036</v>
      </c>
      <c r="F7762" s="413">
        <v>115.31</v>
      </c>
      <c r="G7762" s="414">
        <f t="shared" si="242"/>
        <v>728.78327985430576</v>
      </c>
      <c r="H7762" s="415">
        <f t="shared" si="243"/>
        <v>3.6439163992715287</v>
      </c>
    </row>
    <row r="7763" spans="1:8" ht="15" hidden="1" thickBot="1">
      <c r="A7763" s="409">
        <v>202204</v>
      </c>
      <c r="B7763" s="231" t="s">
        <v>1657</v>
      </c>
      <c r="C7763" s="232" t="s">
        <v>1558</v>
      </c>
      <c r="D7763" s="233" t="s">
        <v>337</v>
      </c>
      <c r="E7763" s="234">
        <v>45586</v>
      </c>
      <c r="F7763" s="413">
        <v>115.31</v>
      </c>
      <c r="G7763" s="414">
        <f t="shared" si="242"/>
        <v>395.33431619113691</v>
      </c>
      <c r="H7763" s="415">
        <f t="shared" si="243"/>
        <v>1.9766715809556845</v>
      </c>
    </row>
    <row r="7764" spans="1:8" ht="15" hidden="1" thickBot="1">
      <c r="A7764" s="409">
        <v>202204</v>
      </c>
      <c r="B7764" s="231" t="s">
        <v>1658</v>
      </c>
      <c r="C7764" s="232" t="s">
        <v>1558</v>
      </c>
      <c r="D7764" s="233" t="s">
        <v>337</v>
      </c>
      <c r="E7764" s="234">
        <v>87195</v>
      </c>
      <c r="F7764" s="413">
        <v>115.31</v>
      </c>
      <c r="G7764" s="414">
        <f t="shared" si="242"/>
        <v>756.17899575058539</v>
      </c>
      <c r="H7764" s="415">
        <f t="shared" si="243"/>
        <v>3.7808949787529271</v>
      </c>
    </row>
    <row r="7765" spans="1:8" ht="15" hidden="1" thickBot="1">
      <c r="A7765" s="409">
        <v>202204</v>
      </c>
      <c r="B7765" s="231" t="s">
        <v>1659</v>
      </c>
      <c r="C7765" s="232" t="s">
        <v>1558</v>
      </c>
      <c r="D7765" s="233" t="s">
        <v>337</v>
      </c>
      <c r="E7765" s="234">
        <v>87195</v>
      </c>
      <c r="F7765" s="413">
        <v>115.31</v>
      </c>
      <c r="G7765" s="414">
        <f t="shared" si="242"/>
        <v>756.17899575058539</v>
      </c>
      <c r="H7765" s="415">
        <f t="shared" si="243"/>
        <v>3.7808949787529271</v>
      </c>
    </row>
    <row r="7766" spans="1:8" ht="15" hidden="1" thickBot="1">
      <c r="A7766" s="409">
        <v>202204</v>
      </c>
      <c r="B7766" s="231" t="s">
        <v>1660</v>
      </c>
      <c r="C7766" s="232" t="s">
        <v>1558</v>
      </c>
      <c r="D7766" s="233" t="s">
        <v>337</v>
      </c>
      <c r="E7766" s="234">
        <v>109692</v>
      </c>
      <c r="F7766" s="413">
        <v>115.31</v>
      </c>
      <c r="G7766" s="414">
        <f t="shared" si="242"/>
        <v>951.27916052380533</v>
      </c>
      <c r="H7766" s="415">
        <f t="shared" si="243"/>
        <v>4.7563958026190267</v>
      </c>
    </row>
    <row r="7767" spans="1:8" ht="15" hidden="1" thickBot="1">
      <c r="A7767" s="409">
        <v>202204</v>
      </c>
      <c r="B7767" s="231" t="s">
        <v>1661</v>
      </c>
      <c r="C7767" s="232" t="s">
        <v>1558</v>
      </c>
      <c r="D7767" s="233" t="s">
        <v>337</v>
      </c>
      <c r="E7767" s="234">
        <v>117714</v>
      </c>
      <c r="F7767" s="413">
        <v>115.31</v>
      </c>
      <c r="G7767" s="414">
        <f t="shared" si="242"/>
        <v>1020.8481484693435</v>
      </c>
      <c r="H7767" s="415">
        <f t="shared" si="243"/>
        <v>5.1042407423467173</v>
      </c>
    </row>
    <row r="7768" spans="1:8" ht="15" hidden="1" thickBot="1">
      <c r="A7768" s="409">
        <v>202204</v>
      </c>
      <c r="B7768" s="231" t="s">
        <v>1662</v>
      </c>
      <c r="C7768" s="232" t="s">
        <v>1558</v>
      </c>
      <c r="D7768" s="233" t="s">
        <v>350</v>
      </c>
      <c r="E7768" s="234">
        <v>0.01</v>
      </c>
      <c r="F7768" s="413">
        <v>115.31</v>
      </c>
      <c r="G7768" s="414">
        <f t="shared" si="242"/>
        <v>8.6722747376636897E-5</v>
      </c>
      <c r="H7768" s="415" t="str">
        <f t="shared" si="243"/>
        <v>VER</v>
      </c>
    </row>
    <row r="7769" spans="1:8" ht="15" hidden="1" thickBot="1">
      <c r="A7769" s="409">
        <v>202204</v>
      </c>
      <c r="B7769" s="231" t="s">
        <v>1663</v>
      </c>
      <c r="C7769" s="232" t="s">
        <v>1558</v>
      </c>
      <c r="D7769" s="233" t="s">
        <v>337</v>
      </c>
      <c r="E7769" s="234">
        <v>117714</v>
      </c>
      <c r="F7769" s="413">
        <v>115.31</v>
      </c>
      <c r="G7769" s="414">
        <f t="shared" si="242"/>
        <v>1020.8481484693435</v>
      </c>
      <c r="H7769" s="415">
        <f t="shared" si="243"/>
        <v>5.1042407423467173</v>
      </c>
    </row>
    <row r="7770" spans="1:8" ht="15" hidden="1" thickBot="1">
      <c r="A7770" s="409">
        <v>202204</v>
      </c>
      <c r="B7770" s="231" t="s">
        <v>1664</v>
      </c>
      <c r="C7770" s="232" t="s">
        <v>1558</v>
      </c>
      <c r="D7770" s="233" t="s">
        <v>337</v>
      </c>
      <c r="E7770" s="234">
        <v>117714</v>
      </c>
      <c r="F7770" s="413">
        <v>115.31</v>
      </c>
      <c r="G7770" s="414">
        <f t="shared" si="242"/>
        <v>1020.8481484693435</v>
      </c>
      <c r="H7770" s="415">
        <f t="shared" si="243"/>
        <v>5.1042407423467173</v>
      </c>
    </row>
    <row r="7771" spans="1:8" ht="15" hidden="1" thickBot="1">
      <c r="A7771" s="409">
        <v>202204</v>
      </c>
      <c r="B7771" s="231" t="s">
        <v>1665</v>
      </c>
      <c r="C7771" s="232" t="s">
        <v>1558</v>
      </c>
      <c r="D7771" s="233" t="s">
        <v>339</v>
      </c>
      <c r="E7771" s="234">
        <v>589</v>
      </c>
      <c r="F7771" s="413">
        <v>115.31</v>
      </c>
      <c r="G7771" s="414">
        <f t="shared" si="242"/>
        <v>5.1079698204839126</v>
      </c>
      <c r="H7771" s="415">
        <f t="shared" si="243"/>
        <v>5.1079698204839126</v>
      </c>
    </row>
    <row r="7772" spans="1:8" ht="15" hidden="1" thickBot="1">
      <c r="A7772" s="409">
        <v>202204</v>
      </c>
      <c r="B7772" s="231" t="s">
        <v>1666</v>
      </c>
      <c r="C7772" s="232" t="s">
        <v>1558</v>
      </c>
      <c r="D7772" s="233" t="s">
        <v>337</v>
      </c>
      <c r="E7772" s="234">
        <v>123378</v>
      </c>
      <c r="F7772" s="413">
        <v>115.31</v>
      </c>
      <c r="G7772" s="414">
        <f t="shared" si="242"/>
        <v>1069.9679125834707</v>
      </c>
      <c r="H7772" s="415">
        <f t="shared" si="243"/>
        <v>5.3498395629173539</v>
      </c>
    </row>
    <row r="7773" spans="1:8" ht="15" hidden="1" thickBot="1">
      <c r="A7773" s="409">
        <v>202204</v>
      </c>
      <c r="B7773" s="231" t="s">
        <v>1667</v>
      </c>
      <c r="C7773" s="232" t="s">
        <v>1558</v>
      </c>
      <c r="D7773" s="233" t="s">
        <v>339</v>
      </c>
      <c r="E7773" s="234">
        <v>617</v>
      </c>
      <c r="F7773" s="413">
        <v>115.31</v>
      </c>
      <c r="G7773" s="414">
        <f t="shared" si="242"/>
        <v>5.3507935131384965</v>
      </c>
      <c r="H7773" s="415">
        <f t="shared" si="243"/>
        <v>5.3507935131384965</v>
      </c>
    </row>
    <row r="7774" spans="1:8" ht="15" hidden="1" thickBot="1">
      <c r="A7774" s="409">
        <v>202204</v>
      </c>
      <c r="B7774" s="231" t="s">
        <v>1668</v>
      </c>
      <c r="C7774" s="232" t="s">
        <v>1558</v>
      </c>
      <c r="D7774" s="233" t="s">
        <v>337</v>
      </c>
      <c r="E7774" s="234">
        <v>123378</v>
      </c>
      <c r="F7774" s="413">
        <v>115.31</v>
      </c>
      <c r="G7774" s="414">
        <f t="shared" si="242"/>
        <v>1069.9679125834707</v>
      </c>
      <c r="H7774" s="415">
        <f t="shared" si="243"/>
        <v>5.3498395629173539</v>
      </c>
    </row>
    <row r="7775" spans="1:8" ht="15" hidden="1" thickBot="1">
      <c r="A7775" s="409">
        <v>202204</v>
      </c>
      <c r="B7775" s="231" t="s">
        <v>1669</v>
      </c>
      <c r="C7775" s="232" t="s">
        <v>1558</v>
      </c>
      <c r="D7775" s="233" t="s">
        <v>339</v>
      </c>
      <c r="E7775" s="234">
        <v>617</v>
      </c>
      <c r="F7775" s="413">
        <v>115.31</v>
      </c>
      <c r="G7775" s="414">
        <f t="shared" si="242"/>
        <v>5.3507935131384965</v>
      </c>
      <c r="H7775" s="415">
        <f t="shared" si="243"/>
        <v>5.3507935131384965</v>
      </c>
    </row>
    <row r="7776" spans="1:8" ht="15" hidden="1" thickBot="1">
      <c r="A7776" s="409">
        <v>202204</v>
      </c>
      <c r="B7776" s="231" t="s">
        <v>1670</v>
      </c>
      <c r="C7776" s="232" t="s">
        <v>1558</v>
      </c>
      <c r="D7776" s="233" t="s">
        <v>337</v>
      </c>
      <c r="E7776" s="234">
        <v>123378</v>
      </c>
      <c r="F7776" s="413">
        <v>115.31</v>
      </c>
      <c r="G7776" s="414">
        <f t="shared" si="242"/>
        <v>1069.9679125834707</v>
      </c>
      <c r="H7776" s="415">
        <f t="shared" si="243"/>
        <v>5.3498395629173539</v>
      </c>
    </row>
    <row r="7777" spans="1:8" ht="15" hidden="1" thickBot="1">
      <c r="A7777" s="409">
        <v>202204</v>
      </c>
      <c r="B7777" s="231" t="s">
        <v>1671</v>
      </c>
      <c r="C7777" s="232" t="s">
        <v>1558</v>
      </c>
      <c r="D7777" s="233" t="s">
        <v>339</v>
      </c>
      <c r="E7777" s="234">
        <v>617</v>
      </c>
      <c r="F7777" s="413">
        <v>115.31</v>
      </c>
      <c r="G7777" s="414">
        <f t="shared" si="242"/>
        <v>5.3507935131384965</v>
      </c>
      <c r="H7777" s="415">
        <f t="shared" si="243"/>
        <v>5.3507935131384965</v>
      </c>
    </row>
    <row r="7778" spans="1:8" ht="15" hidden="1" thickBot="1">
      <c r="A7778" s="409">
        <v>202204</v>
      </c>
      <c r="B7778" s="231" t="s">
        <v>1672</v>
      </c>
      <c r="C7778" s="232" t="s">
        <v>1558</v>
      </c>
      <c r="D7778" s="233" t="s">
        <v>337</v>
      </c>
      <c r="E7778" s="234">
        <v>109692</v>
      </c>
      <c r="F7778" s="413">
        <v>115.31</v>
      </c>
      <c r="G7778" s="414">
        <f t="shared" si="242"/>
        <v>951.27916052380533</v>
      </c>
      <c r="H7778" s="415">
        <f t="shared" si="243"/>
        <v>4.7563958026190267</v>
      </c>
    </row>
    <row r="7779" spans="1:8" ht="15" hidden="1" thickBot="1">
      <c r="A7779" s="409">
        <v>202204</v>
      </c>
      <c r="B7779" s="196" t="s">
        <v>1673</v>
      </c>
      <c r="C7779" s="197" t="s">
        <v>1558</v>
      </c>
      <c r="D7779" s="198" t="s">
        <v>337</v>
      </c>
      <c r="E7779" s="420">
        <v>96194</v>
      </c>
      <c r="F7779" s="413">
        <v>115.31</v>
      </c>
      <c r="G7779" s="414">
        <f t="shared" si="242"/>
        <v>834.22079611482093</v>
      </c>
      <c r="H7779" s="415">
        <f t="shared" si="243"/>
        <v>4.171103980574105</v>
      </c>
    </row>
    <row r="7780" spans="1:8" ht="15" hidden="1" thickBot="1">
      <c r="A7780" s="409">
        <v>202204</v>
      </c>
      <c r="B7780" s="196" t="s">
        <v>1674</v>
      </c>
      <c r="C7780" s="197" t="s">
        <v>1558</v>
      </c>
      <c r="D7780" s="198" t="s">
        <v>337</v>
      </c>
      <c r="E7780" s="420">
        <v>109692</v>
      </c>
      <c r="F7780" s="413">
        <v>115.31</v>
      </c>
      <c r="G7780" s="414">
        <f t="shared" si="242"/>
        <v>951.27916052380533</v>
      </c>
      <c r="H7780" s="415">
        <f t="shared" si="243"/>
        <v>4.7563958026190267</v>
      </c>
    </row>
    <row r="7781" spans="1:8" ht="15" hidden="1" thickBot="1">
      <c r="A7781" s="409">
        <v>202204</v>
      </c>
      <c r="B7781" s="196" t="s">
        <v>1675</v>
      </c>
      <c r="C7781" s="197" t="s">
        <v>1558</v>
      </c>
      <c r="D7781" s="198" t="s">
        <v>337</v>
      </c>
      <c r="E7781" s="420">
        <v>110735</v>
      </c>
      <c r="F7781" s="413">
        <v>115.31</v>
      </c>
      <c r="G7781" s="414">
        <f t="shared" si="242"/>
        <v>960.32434307518861</v>
      </c>
      <c r="H7781" s="415">
        <f t="shared" si="243"/>
        <v>4.8016217153759433</v>
      </c>
    </row>
    <row r="7782" spans="1:8" ht="15" hidden="1" thickBot="1">
      <c r="A7782" s="409">
        <v>202204</v>
      </c>
      <c r="B7782" s="196" t="s">
        <v>1676</v>
      </c>
      <c r="C7782" s="197" t="s">
        <v>1558</v>
      </c>
      <c r="D7782" s="198" t="s">
        <v>337</v>
      </c>
      <c r="E7782" s="420">
        <v>117714</v>
      </c>
      <c r="F7782" s="413">
        <v>115.31</v>
      </c>
      <c r="G7782" s="414">
        <f t="shared" si="242"/>
        <v>1020.8481484693435</v>
      </c>
      <c r="H7782" s="415">
        <f t="shared" si="243"/>
        <v>5.1042407423467173</v>
      </c>
    </row>
    <row r="7783" spans="1:8" ht="15" hidden="1" thickBot="1">
      <c r="A7783" s="409">
        <v>202204</v>
      </c>
      <c r="B7783" s="196" t="s">
        <v>1677</v>
      </c>
      <c r="C7783" s="197" t="s">
        <v>1558</v>
      </c>
      <c r="D7783" s="198" t="s">
        <v>337</v>
      </c>
      <c r="E7783" s="420">
        <v>57338</v>
      </c>
      <c r="F7783" s="413">
        <v>115.31</v>
      </c>
      <c r="G7783" s="414">
        <f t="shared" si="242"/>
        <v>497.25088890816062</v>
      </c>
      <c r="H7783" s="415">
        <f t="shared" si="243"/>
        <v>2.486254444540803</v>
      </c>
    </row>
    <row r="7784" spans="1:8" ht="15" hidden="1" thickBot="1">
      <c r="A7784" s="409">
        <v>202204</v>
      </c>
      <c r="B7784" s="196" t="s">
        <v>1678</v>
      </c>
      <c r="C7784" s="197" t="s">
        <v>1558</v>
      </c>
      <c r="D7784" s="198" t="s">
        <v>337</v>
      </c>
      <c r="E7784" s="420">
        <v>15655</v>
      </c>
      <c r="F7784" s="413">
        <v>115.31</v>
      </c>
      <c r="G7784" s="414">
        <f t="shared" si="242"/>
        <v>135.76446101812505</v>
      </c>
      <c r="H7784" s="415">
        <f t="shared" si="243"/>
        <v>0.67882230509062524</v>
      </c>
    </row>
    <row r="7785" spans="1:8" ht="15" hidden="1" thickBot="1">
      <c r="A7785" s="409">
        <v>202204</v>
      </c>
      <c r="B7785" s="196" t="s">
        <v>1679</v>
      </c>
      <c r="C7785" s="197" t="s">
        <v>1558</v>
      </c>
      <c r="D7785" s="198" t="s">
        <v>339</v>
      </c>
      <c r="E7785" s="420">
        <v>78.260000000000005</v>
      </c>
      <c r="F7785" s="413">
        <v>115.31</v>
      </c>
      <c r="G7785" s="414">
        <f t="shared" si="242"/>
        <v>0.67869222096956039</v>
      </c>
      <c r="H7785" s="415">
        <f t="shared" si="243"/>
        <v>0.67869222096956039</v>
      </c>
    </row>
    <row r="7786" spans="1:8" ht="15" hidden="1" thickBot="1">
      <c r="A7786" s="409">
        <v>202204</v>
      </c>
      <c r="B7786" s="196" t="s">
        <v>1680</v>
      </c>
      <c r="C7786" s="197" t="s">
        <v>1558</v>
      </c>
      <c r="D7786" s="198" t="s">
        <v>337</v>
      </c>
      <c r="E7786" s="420">
        <v>15655</v>
      </c>
      <c r="F7786" s="413">
        <v>115.31</v>
      </c>
      <c r="G7786" s="414">
        <f t="shared" si="242"/>
        <v>135.76446101812505</v>
      </c>
      <c r="H7786" s="415">
        <f t="shared" si="243"/>
        <v>0.67882230509062524</v>
      </c>
    </row>
    <row r="7787" spans="1:8" ht="15" hidden="1" thickBot="1">
      <c r="A7787" s="409">
        <v>202204</v>
      </c>
      <c r="B7787" s="196" t="s">
        <v>1681</v>
      </c>
      <c r="C7787" s="197" t="s">
        <v>1558</v>
      </c>
      <c r="D7787" s="198" t="s">
        <v>339</v>
      </c>
      <c r="E7787" s="420">
        <v>78.260000000000005</v>
      </c>
      <c r="F7787" s="413">
        <v>115.31</v>
      </c>
      <c r="G7787" s="414">
        <f t="shared" si="242"/>
        <v>0.67869222096956039</v>
      </c>
      <c r="H7787" s="415">
        <f t="shared" si="243"/>
        <v>0.67869222096956039</v>
      </c>
    </row>
    <row r="7788" spans="1:8" ht="15" hidden="1" thickBot="1">
      <c r="A7788" s="409">
        <v>202204</v>
      </c>
      <c r="B7788" s="196" t="s">
        <v>1682</v>
      </c>
      <c r="C7788" s="197" t="s">
        <v>1558</v>
      </c>
      <c r="D7788" s="198" t="s">
        <v>337</v>
      </c>
      <c r="E7788" s="420">
        <v>15655</v>
      </c>
      <c r="F7788" s="413">
        <v>115.31</v>
      </c>
      <c r="G7788" s="414">
        <f t="shared" si="242"/>
        <v>135.76446101812505</v>
      </c>
      <c r="H7788" s="415">
        <f t="shared" si="243"/>
        <v>0.67882230509062524</v>
      </c>
    </row>
    <row r="7789" spans="1:8" ht="15" hidden="1" thickBot="1">
      <c r="A7789" s="409">
        <v>202204</v>
      </c>
      <c r="B7789" s="196" t="s">
        <v>1683</v>
      </c>
      <c r="C7789" s="197" t="s">
        <v>1558</v>
      </c>
      <c r="D7789" s="198" t="s">
        <v>339</v>
      </c>
      <c r="E7789" s="420">
        <v>78.260000000000005</v>
      </c>
      <c r="F7789" s="413">
        <v>115.31</v>
      </c>
      <c r="G7789" s="414">
        <f t="shared" si="242"/>
        <v>0.67869222096956039</v>
      </c>
      <c r="H7789" s="415">
        <f t="shared" si="243"/>
        <v>0.67869222096956039</v>
      </c>
    </row>
    <row r="7790" spans="1:8" ht="15" hidden="1" thickBot="1">
      <c r="A7790" s="409">
        <v>202204</v>
      </c>
      <c r="B7790" s="196" t="s">
        <v>1684</v>
      </c>
      <c r="C7790" s="197" t="s">
        <v>1558</v>
      </c>
      <c r="D7790" s="198" t="s">
        <v>337</v>
      </c>
      <c r="E7790" s="420">
        <v>123378</v>
      </c>
      <c r="F7790" s="413">
        <v>115.31</v>
      </c>
      <c r="G7790" s="414">
        <f t="shared" si="242"/>
        <v>1069.9679125834707</v>
      </c>
      <c r="H7790" s="415">
        <f t="shared" si="243"/>
        <v>5.3498395629173539</v>
      </c>
    </row>
    <row r="7791" spans="1:8" ht="15" hidden="1" thickBot="1">
      <c r="A7791" s="409">
        <v>202204</v>
      </c>
      <c r="B7791" s="196" t="s">
        <v>1685</v>
      </c>
      <c r="C7791" s="197" t="s">
        <v>1558</v>
      </c>
      <c r="D7791" s="198" t="s">
        <v>350</v>
      </c>
      <c r="E7791" s="420">
        <v>0.01</v>
      </c>
      <c r="F7791" s="413">
        <v>115.31</v>
      </c>
      <c r="G7791" s="414">
        <f t="shared" si="242"/>
        <v>8.6722747376636897E-5</v>
      </c>
      <c r="H7791" s="415" t="str">
        <f t="shared" si="243"/>
        <v>VER</v>
      </c>
    </row>
    <row r="7792" spans="1:8" ht="15" hidden="1" thickBot="1">
      <c r="A7792" s="409">
        <v>202204</v>
      </c>
      <c r="B7792" s="196" t="s">
        <v>1686</v>
      </c>
      <c r="C7792" s="197" t="s">
        <v>1558</v>
      </c>
      <c r="D7792" s="198" t="s">
        <v>337</v>
      </c>
      <c r="E7792" s="420">
        <v>90297</v>
      </c>
      <c r="F7792" s="413">
        <v>115.31</v>
      </c>
      <c r="G7792" s="414">
        <f t="shared" si="242"/>
        <v>783.08039198681809</v>
      </c>
      <c r="H7792" s="415">
        <f t="shared" si="243"/>
        <v>3.9154019599340906</v>
      </c>
    </row>
    <row r="7793" spans="1:8" ht="15" hidden="1" thickBot="1">
      <c r="A7793" s="409">
        <v>202204</v>
      </c>
      <c r="B7793" s="196" t="s">
        <v>1687</v>
      </c>
      <c r="C7793" s="197" t="s">
        <v>1558</v>
      </c>
      <c r="D7793" s="198" t="s">
        <v>337</v>
      </c>
      <c r="E7793" s="420">
        <v>90297</v>
      </c>
      <c r="F7793" s="413">
        <v>115.31</v>
      </c>
      <c r="G7793" s="414">
        <f t="shared" si="242"/>
        <v>783.08039198681809</v>
      </c>
      <c r="H7793" s="415">
        <f t="shared" si="243"/>
        <v>3.9154019599340906</v>
      </c>
    </row>
    <row r="7794" spans="1:8" ht="15" hidden="1" thickBot="1">
      <c r="A7794" s="409">
        <v>202204</v>
      </c>
      <c r="B7794" s="196" t="s">
        <v>1688</v>
      </c>
      <c r="C7794" s="197" t="s">
        <v>1558</v>
      </c>
      <c r="D7794" s="198" t="s">
        <v>337</v>
      </c>
      <c r="E7794" s="420">
        <v>62652</v>
      </c>
      <c r="F7794" s="413">
        <v>115.31</v>
      </c>
      <c r="G7794" s="414">
        <f t="shared" si="242"/>
        <v>543.33535686410539</v>
      </c>
      <c r="H7794" s="415">
        <f t="shared" si="243"/>
        <v>2.7166767843205268</v>
      </c>
    </row>
    <row r="7795" spans="1:8" ht="15" hidden="1" thickBot="1">
      <c r="A7795" s="409">
        <v>202204</v>
      </c>
      <c r="B7795" s="196" t="s">
        <v>1689</v>
      </c>
      <c r="C7795" s="197" t="s">
        <v>1558</v>
      </c>
      <c r="D7795" s="198" t="s">
        <v>337</v>
      </c>
      <c r="E7795" s="420">
        <v>111550</v>
      </c>
      <c r="F7795" s="413">
        <v>115.31</v>
      </c>
      <c r="G7795" s="414">
        <f t="shared" si="242"/>
        <v>967.39224698638452</v>
      </c>
      <c r="H7795" s="415">
        <f t="shared" si="243"/>
        <v>4.8369612349319224</v>
      </c>
    </row>
    <row r="7796" spans="1:8" ht="15" hidden="1" thickBot="1">
      <c r="A7796" s="409">
        <v>202204</v>
      </c>
      <c r="B7796" s="196" t="s">
        <v>1690</v>
      </c>
      <c r="C7796" s="197" t="s">
        <v>1558</v>
      </c>
      <c r="D7796" s="198" t="s">
        <v>337</v>
      </c>
      <c r="E7796" s="420">
        <v>20317</v>
      </c>
      <c r="F7796" s="413">
        <v>115.31</v>
      </c>
      <c r="G7796" s="414">
        <f t="shared" si="242"/>
        <v>176.19460584511316</v>
      </c>
      <c r="H7796" s="415">
        <f t="shared" si="243"/>
        <v>0.88097302922556575</v>
      </c>
    </row>
    <row r="7797" spans="1:8" ht="15" hidden="1" thickBot="1">
      <c r="A7797" s="409">
        <v>202204</v>
      </c>
      <c r="B7797" s="196" t="s">
        <v>1691</v>
      </c>
      <c r="C7797" s="197" t="s">
        <v>1558</v>
      </c>
      <c r="D7797" s="198" t="s">
        <v>337</v>
      </c>
      <c r="E7797" s="420">
        <v>9527</v>
      </c>
      <c r="F7797" s="413">
        <v>115.31</v>
      </c>
      <c r="G7797" s="414">
        <f t="shared" si="242"/>
        <v>82.620761425721966</v>
      </c>
      <c r="H7797" s="415">
        <f t="shared" si="243"/>
        <v>0.41310380712860983</v>
      </c>
    </row>
    <row r="7798" spans="1:8" ht="15" hidden="1" thickBot="1">
      <c r="A7798" s="409">
        <v>202204</v>
      </c>
      <c r="B7798" s="196" t="s">
        <v>1692</v>
      </c>
      <c r="C7798" s="197" t="s">
        <v>1558</v>
      </c>
      <c r="D7798" s="198" t="s">
        <v>339</v>
      </c>
      <c r="E7798" s="420">
        <v>47.57</v>
      </c>
      <c r="F7798" s="413">
        <v>115.31</v>
      </c>
      <c r="G7798" s="414">
        <f t="shared" si="242"/>
        <v>0.4125401092706617</v>
      </c>
      <c r="H7798" s="415">
        <f t="shared" si="243"/>
        <v>0.4125401092706617</v>
      </c>
    </row>
    <row r="7799" spans="1:8" ht="15" hidden="1" thickBot="1">
      <c r="A7799" s="409">
        <v>202204</v>
      </c>
      <c r="B7799" s="196" t="s">
        <v>1693</v>
      </c>
      <c r="C7799" s="197" t="s">
        <v>1558</v>
      </c>
      <c r="D7799" s="198" t="s">
        <v>337</v>
      </c>
      <c r="E7799" s="420">
        <v>53601</v>
      </c>
      <c r="F7799" s="413">
        <v>115.31</v>
      </c>
      <c r="G7799" s="414">
        <f t="shared" si="242"/>
        <v>464.84259821351139</v>
      </c>
      <c r="H7799" s="415">
        <f t="shared" si="243"/>
        <v>2.3242129910675571</v>
      </c>
    </row>
    <row r="7800" spans="1:8" ht="15" hidden="1" thickBot="1">
      <c r="A7800" s="409">
        <v>202204</v>
      </c>
      <c r="B7800" s="196" t="s">
        <v>1694</v>
      </c>
      <c r="C7800" s="197" t="s">
        <v>1558</v>
      </c>
      <c r="D7800" s="198" t="s">
        <v>339</v>
      </c>
      <c r="E7800" s="420">
        <v>268</v>
      </c>
      <c r="F7800" s="413">
        <v>115.31</v>
      </c>
      <c r="G7800" s="414">
        <f t="shared" si="242"/>
        <v>2.3241696296938685</v>
      </c>
      <c r="H7800" s="415">
        <f t="shared" si="243"/>
        <v>2.3241696296938685</v>
      </c>
    </row>
    <row r="7801" spans="1:8" ht="15" hidden="1" thickBot="1">
      <c r="A7801" s="409">
        <v>202204</v>
      </c>
      <c r="B7801" s="196" t="s">
        <v>1695</v>
      </c>
      <c r="C7801" s="197" t="s">
        <v>1558</v>
      </c>
      <c r="D7801" s="198" t="s">
        <v>337</v>
      </c>
      <c r="E7801" s="420">
        <v>9527</v>
      </c>
      <c r="F7801" s="413">
        <v>115.31</v>
      </c>
      <c r="G7801" s="414">
        <f t="shared" si="242"/>
        <v>82.620761425721966</v>
      </c>
      <c r="H7801" s="415">
        <f t="shared" si="243"/>
        <v>0.41310380712860983</v>
      </c>
    </row>
    <row r="7802" spans="1:8" ht="15" hidden="1" thickBot="1">
      <c r="A7802" s="409">
        <v>202204</v>
      </c>
      <c r="B7802" s="196" t="s">
        <v>1696</v>
      </c>
      <c r="C7802" s="197" t="s">
        <v>1558</v>
      </c>
      <c r="D7802" s="198" t="s">
        <v>339</v>
      </c>
      <c r="E7802" s="420">
        <v>47.57</v>
      </c>
      <c r="F7802" s="413">
        <v>115.31</v>
      </c>
      <c r="G7802" s="414">
        <f t="shared" si="242"/>
        <v>0.4125401092706617</v>
      </c>
      <c r="H7802" s="415">
        <f t="shared" si="243"/>
        <v>0.4125401092706617</v>
      </c>
    </row>
    <row r="7803" spans="1:8" ht="15" hidden="1" thickBot="1">
      <c r="A7803" s="409">
        <v>202204</v>
      </c>
      <c r="B7803" s="196" t="s">
        <v>1697</v>
      </c>
      <c r="C7803" s="197" t="s">
        <v>1558</v>
      </c>
      <c r="D7803" s="198" t="s">
        <v>337</v>
      </c>
      <c r="E7803" s="420">
        <v>73554</v>
      </c>
      <c r="F7803" s="413">
        <v>115.31</v>
      </c>
      <c r="G7803" s="414">
        <f t="shared" si="242"/>
        <v>637.88049605411493</v>
      </c>
      <c r="H7803" s="415">
        <f t="shared" si="243"/>
        <v>3.1894024802705747</v>
      </c>
    </row>
    <row r="7804" spans="1:8" ht="15" hidden="1" thickBot="1">
      <c r="A7804" s="409">
        <v>202204</v>
      </c>
      <c r="B7804" s="196" t="s">
        <v>1698</v>
      </c>
      <c r="C7804" s="197" t="s">
        <v>1558</v>
      </c>
      <c r="D7804" s="198" t="s">
        <v>339</v>
      </c>
      <c r="E7804" s="420">
        <v>368</v>
      </c>
      <c r="F7804" s="413">
        <v>115.31</v>
      </c>
      <c r="G7804" s="414">
        <f t="shared" si="242"/>
        <v>3.1913971034602375</v>
      </c>
      <c r="H7804" s="415">
        <f t="shared" si="243"/>
        <v>3.1913971034602375</v>
      </c>
    </row>
    <row r="7805" spans="1:8" ht="15" hidden="1" thickBot="1">
      <c r="A7805" s="409">
        <v>202204</v>
      </c>
      <c r="B7805" s="196" t="s">
        <v>1699</v>
      </c>
      <c r="C7805" s="197" t="s">
        <v>1558</v>
      </c>
      <c r="D7805" s="198" t="s">
        <v>337</v>
      </c>
      <c r="E7805" s="420">
        <v>73554</v>
      </c>
      <c r="F7805" s="413">
        <v>115.31</v>
      </c>
      <c r="G7805" s="414">
        <f t="shared" si="242"/>
        <v>637.88049605411493</v>
      </c>
      <c r="H7805" s="415">
        <f t="shared" si="243"/>
        <v>3.1894024802705747</v>
      </c>
    </row>
    <row r="7806" spans="1:8" ht="15" hidden="1" thickBot="1">
      <c r="A7806" s="409">
        <v>202204</v>
      </c>
      <c r="B7806" s="196" t="s">
        <v>1700</v>
      </c>
      <c r="C7806" s="197" t="s">
        <v>1558</v>
      </c>
      <c r="D7806" s="198" t="s">
        <v>339</v>
      </c>
      <c r="E7806" s="420">
        <v>368</v>
      </c>
      <c r="F7806" s="413">
        <v>115.31</v>
      </c>
      <c r="G7806" s="414">
        <f t="shared" si="242"/>
        <v>3.1913971034602375</v>
      </c>
      <c r="H7806" s="415">
        <f t="shared" si="243"/>
        <v>3.1913971034602375</v>
      </c>
    </row>
    <row r="7807" spans="1:8" ht="15" hidden="1" thickBot="1">
      <c r="A7807" s="409">
        <v>202204</v>
      </c>
      <c r="B7807" s="196" t="s">
        <v>1701</v>
      </c>
      <c r="C7807" s="197" t="s">
        <v>1558</v>
      </c>
      <c r="D7807" s="198" t="s">
        <v>337</v>
      </c>
      <c r="E7807" s="420">
        <v>117714</v>
      </c>
      <c r="F7807" s="413">
        <v>115.31</v>
      </c>
      <c r="G7807" s="414">
        <f t="shared" si="242"/>
        <v>1020.8481484693435</v>
      </c>
      <c r="H7807" s="415">
        <f t="shared" si="243"/>
        <v>5.1042407423467173</v>
      </c>
    </row>
    <row r="7808" spans="1:8" ht="15" hidden="1" thickBot="1">
      <c r="A7808" s="409">
        <v>202204</v>
      </c>
      <c r="B7808" s="196" t="s">
        <v>1702</v>
      </c>
      <c r="C7808" s="197" t="s">
        <v>1558</v>
      </c>
      <c r="D7808" s="198" t="s">
        <v>337</v>
      </c>
      <c r="E7808" s="420">
        <v>123378</v>
      </c>
      <c r="F7808" s="413">
        <v>115.31</v>
      </c>
      <c r="G7808" s="414">
        <f t="shared" si="242"/>
        <v>1069.9679125834707</v>
      </c>
      <c r="H7808" s="415">
        <f t="shared" si="243"/>
        <v>5.3498395629173539</v>
      </c>
    </row>
    <row r="7809" spans="1:8" ht="15" hidden="1" thickBot="1">
      <c r="A7809" s="409">
        <v>202204</v>
      </c>
      <c r="B7809" s="196" t="s">
        <v>1703</v>
      </c>
      <c r="C7809" s="197" t="s">
        <v>1558</v>
      </c>
      <c r="D7809" s="198" t="s">
        <v>337</v>
      </c>
      <c r="E7809" s="420">
        <v>15141</v>
      </c>
      <c r="F7809" s="413">
        <v>115.31</v>
      </c>
      <c r="G7809" s="414">
        <f t="shared" si="242"/>
        <v>131.30691180296591</v>
      </c>
      <c r="H7809" s="415">
        <f t="shared" si="243"/>
        <v>0.6565345590148296</v>
      </c>
    </row>
    <row r="7810" spans="1:8" ht="15" hidden="1" thickBot="1">
      <c r="A7810" s="409">
        <v>202204</v>
      </c>
      <c r="B7810" s="196" t="s">
        <v>1704</v>
      </c>
      <c r="C7810" s="197" t="s">
        <v>1558</v>
      </c>
      <c r="D7810" s="198" t="s">
        <v>339</v>
      </c>
      <c r="E7810" s="420">
        <v>75.63</v>
      </c>
      <c r="F7810" s="413">
        <v>115.31</v>
      </c>
      <c r="G7810" s="414">
        <f t="shared" ref="G7810:G7873" si="244">+E7810/F7810</f>
        <v>0.65588413840950477</v>
      </c>
      <c r="H7810" s="415">
        <f t="shared" ref="H7810:H7873" si="245">IF(D7810="TB",G7810/200,IF(D7810="LT",G7810,"VER"))</f>
        <v>0.65588413840950477</v>
      </c>
    </row>
    <row r="7811" spans="1:8" ht="15" hidden="1" thickBot="1">
      <c r="A7811" s="409">
        <v>202204</v>
      </c>
      <c r="B7811" s="196" t="s">
        <v>1705</v>
      </c>
      <c r="C7811" s="197" t="s">
        <v>1558</v>
      </c>
      <c r="D7811" s="198" t="s">
        <v>337</v>
      </c>
      <c r="E7811" s="420">
        <v>1776.41</v>
      </c>
      <c r="F7811" s="413">
        <v>115.31</v>
      </c>
      <c r="G7811" s="414">
        <f t="shared" si="244"/>
        <v>15.405515566733154</v>
      </c>
      <c r="H7811" s="415">
        <f t="shared" si="245"/>
        <v>7.7027577833665775E-2</v>
      </c>
    </row>
    <row r="7812" spans="1:8" ht="15" hidden="1" thickBot="1">
      <c r="A7812" s="409">
        <v>202204</v>
      </c>
      <c r="B7812" s="196" t="s">
        <v>1706</v>
      </c>
      <c r="C7812" s="197" t="s">
        <v>1558</v>
      </c>
      <c r="D7812" s="198" t="s">
        <v>337</v>
      </c>
      <c r="E7812" s="420">
        <v>109974</v>
      </c>
      <c r="F7812" s="413">
        <v>115.31</v>
      </c>
      <c r="G7812" s="414">
        <f t="shared" si="244"/>
        <v>953.72474199982651</v>
      </c>
      <c r="H7812" s="415">
        <f t="shared" si="245"/>
        <v>4.7686237099991322</v>
      </c>
    </row>
    <row r="7813" spans="1:8" ht="15" hidden="1" thickBot="1">
      <c r="A7813" s="409">
        <v>202204</v>
      </c>
      <c r="B7813" s="196" t="s">
        <v>1707</v>
      </c>
      <c r="C7813" s="197" t="s">
        <v>1558</v>
      </c>
      <c r="D7813" s="198" t="s">
        <v>337</v>
      </c>
      <c r="E7813" s="420">
        <v>99942</v>
      </c>
      <c r="F7813" s="413">
        <v>115.31</v>
      </c>
      <c r="G7813" s="414">
        <f t="shared" si="244"/>
        <v>866.7244818315844</v>
      </c>
      <c r="H7813" s="415">
        <f t="shared" si="245"/>
        <v>4.3336224091579219</v>
      </c>
    </row>
    <row r="7814" spans="1:8" ht="15" hidden="1" thickBot="1">
      <c r="A7814" s="409">
        <v>202204</v>
      </c>
      <c r="B7814" s="196" t="s">
        <v>1708</v>
      </c>
      <c r="C7814" s="197" t="s">
        <v>1558</v>
      </c>
      <c r="D7814" s="198" t="s">
        <v>337</v>
      </c>
      <c r="E7814" s="420">
        <v>111550</v>
      </c>
      <c r="F7814" s="413">
        <v>115.31</v>
      </c>
      <c r="G7814" s="414">
        <f t="shared" si="244"/>
        <v>967.39224698638452</v>
      </c>
      <c r="H7814" s="415">
        <f t="shared" si="245"/>
        <v>4.8369612349319224</v>
      </c>
    </row>
    <row r="7815" spans="1:8" ht="15" hidden="1" thickBot="1">
      <c r="A7815" s="409">
        <v>202204</v>
      </c>
      <c r="B7815" s="196" t="s">
        <v>1709</v>
      </c>
      <c r="C7815" s="197" t="s">
        <v>1558</v>
      </c>
      <c r="D7815" s="198" t="s">
        <v>337</v>
      </c>
      <c r="E7815" s="420">
        <v>111550</v>
      </c>
      <c r="F7815" s="413">
        <v>115.31</v>
      </c>
      <c r="G7815" s="414">
        <f t="shared" si="244"/>
        <v>967.39224698638452</v>
      </c>
      <c r="H7815" s="415">
        <f t="shared" si="245"/>
        <v>4.8369612349319224</v>
      </c>
    </row>
    <row r="7816" spans="1:8" ht="15" hidden="1" thickBot="1">
      <c r="A7816" s="409">
        <v>202204</v>
      </c>
      <c r="B7816" s="196" t="s">
        <v>1710</v>
      </c>
      <c r="C7816" s="197" t="s">
        <v>1558</v>
      </c>
      <c r="D7816" s="198" t="s">
        <v>339</v>
      </c>
      <c r="E7816" s="420">
        <v>558</v>
      </c>
      <c r="F7816" s="413">
        <v>115.31</v>
      </c>
      <c r="G7816" s="414">
        <f t="shared" si="244"/>
        <v>4.8391293036163381</v>
      </c>
      <c r="H7816" s="415">
        <f t="shared" si="245"/>
        <v>4.8391293036163381</v>
      </c>
    </row>
    <row r="7817" spans="1:8" ht="15" hidden="1" thickBot="1">
      <c r="A7817" s="409">
        <v>202204</v>
      </c>
      <c r="B7817" s="196" t="s">
        <v>1711</v>
      </c>
      <c r="C7817" s="197" t="s">
        <v>1558</v>
      </c>
      <c r="D7817" s="198" t="s">
        <v>337</v>
      </c>
      <c r="E7817" s="420">
        <v>111550</v>
      </c>
      <c r="F7817" s="413">
        <v>115.31</v>
      </c>
      <c r="G7817" s="414">
        <f t="shared" si="244"/>
        <v>967.39224698638452</v>
      </c>
      <c r="H7817" s="415">
        <f t="shared" si="245"/>
        <v>4.8369612349319224</v>
      </c>
    </row>
    <row r="7818" spans="1:8" ht="15" hidden="1" thickBot="1">
      <c r="A7818" s="409">
        <v>202204</v>
      </c>
      <c r="B7818" s="196" t="s">
        <v>1712</v>
      </c>
      <c r="C7818" s="197" t="s">
        <v>1558</v>
      </c>
      <c r="D7818" s="198" t="s">
        <v>337</v>
      </c>
      <c r="E7818" s="420">
        <v>111550</v>
      </c>
      <c r="F7818" s="413">
        <v>115.31</v>
      </c>
      <c r="G7818" s="414">
        <f t="shared" si="244"/>
        <v>967.39224698638452</v>
      </c>
      <c r="H7818" s="415">
        <f t="shared" si="245"/>
        <v>4.8369612349319224</v>
      </c>
    </row>
    <row r="7819" spans="1:8" ht="15" hidden="1" thickBot="1">
      <c r="A7819" s="409">
        <v>202204</v>
      </c>
      <c r="B7819" s="196" t="s">
        <v>1713</v>
      </c>
      <c r="C7819" s="197" t="s">
        <v>1558</v>
      </c>
      <c r="D7819" s="198" t="s">
        <v>339</v>
      </c>
      <c r="E7819" s="420">
        <v>558</v>
      </c>
      <c r="F7819" s="413">
        <v>115.31</v>
      </c>
      <c r="G7819" s="414">
        <f t="shared" si="244"/>
        <v>4.8391293036163381</v>
      </c>
      <c r="H7819" s="415">
        <f t="shared" si="245"/>
        <v>4.8391293036163381</v>
      </c>
    </row>
    <row r="7820" spans="1:8" ht="15" hidden="1" thickBot="1">
      <c r="A7820" s="409">
        <v>202204</v>
      </c>
      <c r="B7820" s="196" t="s">
        <v>1714</v>
      </c>
      <c r="C7820" s="197" t="s">
        <v>1558</v>
      </c>
      <c r="D7820" s="198" t="s">
        <v>337</v>
      </c>
      <c r="E7820" s="420">
        <v>111550</v>
      </c>
      <c r="F7820" s="413">
        <v>115.31</v>
      </c>
      <c r="G7820" s="414">
        <f t="shared" si="244"/>
        <v>967.39224698638452</v>
      </c>
      <c r="H7820" s="415">
        <f t="shared" si="245"/>
        <v>4.8369612349319224</v>
      </c>
    </row>
    <row r="7821" spans="1:8" ht="15" hidden="1" thickBot="1">
      <c r="A7821" s="409">
        <v>202204</v>
      </c>
      <c r="B7821" s="196" t="s">
        <v>1715</v>
      </c>
      <c r="C7821" s="197" t="s">
        <v>1558</v>
      </c>
      <c r="D7821" s="198" t="s">
        <v>339</v>
      </c>
      <c r="E7821" s="420">
        <v>558</v>
      </c>
      <c r="F7821" s="413">
        <v>115.31</v>
      </c>
      <c r="G7821" s="414">
        <f t="shared" si="244"/>
        <v>4.8391293036163381</v>
      </c>
      <c r="H7821" s="415">
        <f t="shared" si="245"/>
        <v>4.8391293036163381</v>
      </c>
    </row>
    <row r="7822" spans="1:8" ht="15" hidden="1" thickBot="1">
      <c r="A7822" s="409">
        <v>202204</v>
      </c>
      <c r="B7822" s="196" t="s">
        <v>20</v>
      </c>
      <c r="C7822" s="197" t="s">
        <v>1558</v>
      </c>
      <c r="D7822" s="198" t="s">
        <v>337</v>
      </c>
      <c r="E7822" s="420">
        <v>45950</v>
      </c>
      <c r="F7822" s="413">
        <v>115.31</v>
      </c>
      <c r="G7822" s="414">
        <f t="shared" si="244"/>
        <v>398.4910241956465</v>
      </c>
      <c r="H7822" s="415">
        <f t="shared" si="245"/>
        <v>1.9924551209782324</v>
      </c>
    </row>
    <row r="7823" spans="1:8" ht="15" hidden="1" thickBot="1">
      <c r="A7823" s="409">
        <v>202204</v>
      </c>
      <c r="B7823" s="196" t="s">
        <v>1716</v>
      </c>
      <c r="C7823" s="197" t="s">
        <v>1558</v>
      </c>
      <c r="D7823" s="198" t="s">
        <v>339</v>
      </c>
      <c r="E7823" s="420">
        <v>230</v>
      </c>
      <c r="F7823" s="413">
        <v>115.31</v>
      </c>
      <c r="G7823" s="414">
        <f t="shared" si="244"/>
        <v>1.9946231896626485</v>
      </c>
      <c r="H7823" s="415">
        <f t="shared" si="245"/>
        <v>1.9946231896626485</v>
      </c>
    </row>
    <row r="7824" spans="1:8" ht="15" hidden="1" thickBot="1">
      <c r="A7824" s="409">
        <v>202204</v>
      </c>
      <c r="B7824" s="196" t="s">
        <v>1717</v>
      </c>
      <c r="C7824" s="197" t="s">
        <v>1558</v>
      </c>
      <c r="D7824" s="198" t="s">
        <v>337</v>
      </c>
      <c r="E7824" s="420">
        <v>93646</v>
      </c>
      <c r="F7824" s="413">
        <v>115.31</v>
      </c>
      <c r="G7824" s="414">
        <f t="shared" si="244"/>
        <v>812.12384008325387</v>
      </c>
      <c r="H7824" s="415">
        <f t="shared" si="245"/>
        <v>4.0606192004162693</v>
      </c>
    </row>
    <row r="7825" spans="1:8" ht="15" hidden="1" thickBot="1">
      <c r="A7825" s="409">
        <v>202204</v>
      </c>
      <c r="B7825" s="196" t="s">
        <v>1718</v>
      </c>
      <c r="C7825" s="197" t="s">
        <v>1558</v>
      </c>
      <c r="D7825" s="198" t="s">
        <v>337</v>
      </c>
      <c r="E7825" s="420">
        <v>64878</v>
      </c>
      <c r="F7825" s="413">
        <v>115.31</v>
      </c>
      <c r="G7825" s="414">
        <f t="shared" si="244"/>
        <v>562.63984043014477</v>
      </c>
      <c r="H7825" s="415">
        <f t="shared" si="245"/>
        <v>2.8131992021507237</v>
      </c>
    </row>
    <row r="7826" spans="1:8" ht="15" hidden="1" thickBot="1">
      <c r="A7826" s="409">
        <v>202204</v>
      </c>
      <c r="B7826" s="196" t="s">
        <v>1719</v>
      </c>
      <c r="C7826" s="197" t="s">
        <v>1558</v>
      </c>
      <c r="D7826" s="198" t="s">
        <v>337</v>
      </c>
      <c r="E7826" s="420">
        <v>45950</v>
      </c>
      <c r="F7826" s="413">
        <v>115.31</v>
      </c>
      <c r="G7826" s="414">
        <f t="shared" si="244"/>
        <v>398.4910241956465</v>
      </c>
      <c r="H7826" s="415">
        <f t="shared" si="245"/>
        <v>1.9924551209782324</v>
      </c>
    </row>
    <row r="7827" spans="1:8" ht="15" hidden="1" thickBot="1">
      <c r="A7827" s="409">
        <v>202204</v>
      </c>
      <c r="B7827" s="196" t="s">
        <v>1720</v>
      </c>
      <c r="C7827" s="197" t="s">
        <v>1558</v>
      </c>
      <c r="D7827" s="198" t="s">
        <v>339</v>
      </c>
      <c r="E7827" s="420">
        <v>230</v>
      </c>
      <c r="F7827" s="413">
        <v>115.31</v>
      </c>
      <c r="G7827" s="414">
        <f t="shared" si="244"/>
        <v>1.9946231896626485</v>
      </c>
      <c r="H7827" s="415">
        <f t="shared" si="245"/>
        <v>1.9946231896626485</v>
      </c>
    </row>
    <row r="7828" spans="1:8" ht="15" hidden="1" thickBot="1">
      <c r="A7828" s="409">
        <v>202204</v>
      </c>
      <c r="B7828" s="196" t="s">
        <v>1721</v>
      </c>
      <c r="C7828" s="197" t="s">
        <v>1722</v>
      </c>
      <c r="D7828" s="198" t="s">
        <v>337</v>
      </c>
      <c r="E7828" s="420">
        <v>34577</v>
      </c>
      <c r="F7828" s="413">
        <v>115.31</v>
      </c>
      <c r="G7828" s="414">
        <f t="shared" si="244"/>
        <v>299.8612436041974</v>
      </c>
      <c r="H7828" s="415">
        <f t="shared" si="245"/>
        <v>1.4993062180209871</v>
      </c>
    </row>
    <row r="7829" spans="1:8" ht="15" hidden="1" thickBot="1">
      <c r="A7829" s="409">
        <v>202204</v>
      </c>
      <c r="B7829" s="196" t="s">
        <v>1723</v>
      </c>
      <c r="C7829" s="197" t="s">
        <v>1722</v>
      </c>
      <c r="D7829" s="198" t="s">
        <v>339</v>
      </c>
      <c r="E7829" s="420">
        <v>173</v>
      </c>
      <c r="F7829" s="413">
        <v>115.31</v>
      </c>
      <c r="G7829" s="414">
        <f t="shared" si="244"/>
        <v>1.5003035296158183</v>
      </c>
      <c r="H7829" s="415">
        <f t="shared" si="245"/>
        <v>1.5003035296158183</v>
      </c>
    </row>
    <row r="7830" spans="1:8" ht="15" hidden="1" thickBot="1">
      <c r="A7830" s="409">
        <v>202204</v>
      </c>
      <c r="B7830" s="196" t="s">
        <v>1724</v>
      </c>
      <c r="C7830" s="197" t="s">
        <v>1725</v>
      </c>
      <c r="D7830" s="198" t="s">
        <v>337</v>
      </c>
      <c r="E7830" s="420">
        <v>25473</v>
      </c>
      <c r="F7830" s="413">
        <v>115.31</v>
      </c>
      <c r="G7830" s="414">
        <f t="shared" si="244"/>
        <v>220.90885439250715</v>
      </c>
      <c r="H7830" s="415">
        <f t="shared" si="245"/>
        <v>1.1045442719625358</v>
      </c>
    </row>
    <row r="7831" spans="1:8" ht="15" hidden="1" thickBot="1">
      <c r="A7831" s="409">
        <v>202204</v>
      </c>
      <c r="B7831" s="196" t="s">
        <v>1726</v>
      </c>
      <c r="C7831" s="197" t="s">
        <v>1727</v>
      </c>
      <c r="D7831" s="198" t="s">
        <v>337</v>
      </c>
      <c r="E7831" s="420">
        <v>48463</v>
      </c>
      <c r="F7831" s="413">
        <v>115.31</v>
      </c>
      <c r="G7831" s="414">
        <f t="shared" si="244"/>
        <v>420.28445061139536</v>
      </c>
      <c r="H7831" s="415">
        <f t="shared" si="245"/>
        <v>2.1014222530569766</v>
      </c>
    </row>
    <row r="7832" spans="1:8" ht="15" hidden="1" thickBot="1">
      <c r="A7832" s="409">
        <v>202204</v>
      </c>
      <c r="B7832" s="196" t="s">
        <v>1728</v>
      </c>
      <c r="C7832" s="197" t="s">
        <v>1495</v>
      </c>
      <c r="D7832" s="198" t="s">
        <v>337</v>
      </c>
      <c r="E7832" s="420">
        <v>4243</v>
      </c>
      <c r="F7832" s="413">
        <v>115.31</v>
      </c>
      <c r="G7832" s="414">
        <f t="shared" si="244"/>
        <v>36.796461711907035</v>
      </c>
      <c r="H7832" s="415">
        <f t="shared" si="245"/>
        <v>0.18398230855953518</v>
      </c>
    </row>
    <row r="7833" spans="1:8" ht="15" hidden="1" thickBot="1">
      <c r="A7833" s="409">
        <v>202204</v>
      </c>
      <c r="B7833" s="196" t="s">
        <v>1729</v>
      </c>
      <c r="C7833" s="197" t="s">
        <v>1495</v>
      </c>
      <c r="D7833" s="198" t="s">
        <v>339</v>
      </c>
      <c r="E7833" s="420">
        <v>21.2</v>
      </c>
      <c r="F7833" s="413">
        <v>115.31</v>
      </c>
      <c r="G7833" s="414">
        <f t="shared" si="244"/>
        <v>0.18385222443847021</v>
      </c>
      <c r="H7833" s="415">
        <f t="shared" si="245"/>
        <v>0.18385222443847021</v>
      </c>
    </row>
    <row r="7834" spans="1:8" ht="15" hidden="1" thickBot="1">
      <c r="A7834" s="409">
        <v>202204</v>
      </c>
      <c r="B7834" s="196" t="s">
        <v>1730</v>
      </c>
      <c r="C7834" s="197" t="s">
        <v>1731</v>
      </c>
      <c r="D7834" s="198" t="s">
        <v>337</v>
      </c>
      <c r="E7834" s="420">
        <v>85441</v>
      </c>
      <c r="F7834" s="413">
        <v>115.31</v>
      </c>
      <c r="G7834" s="414">
        <f t="shared" si="244"/>
        <v>740.96782586072322</v>
      </c>
      <c r="H7834" s="415">
        <f t="shared" si="245"/>
        <v>3.704839129303616</v>
      </c>
    </row>
    <row r="7835" spans="1:8" ht="15" hidden="1" thickBot="1">
      <c r="A7835" s="409">
        <v>202204</v>
      </c>
      <c r="B7835" s="196" t="s">
        <v>1732</v>
      </c>
      <c r="C7835" s="197" t="s">
        <v>1731</v>
      </c>
      <c r="D7835" s="198" t="s">
        <v>339</v>
      </c>
      <c r="E7835" s="420">
        <v>427</v>
      </c>
      <c r="F7835" s="413">
        <v>115.31</v>
      </c>
      <c r="G7835" s="414">
        <f t="shared" si="244"/>
        <v>3.703061312982395</v>
      </c>
      <c r="H7835" s="415">
        <f t="shared" si="245"/>
        <v>3.703061312982395</v>
      </c>
    </row>
    <row r="7836" spans="1:8" ht="15" hidden="1" thickBot="1">
      <c r="A7836" s="409">
        <v>202204</v>
      </c>
      <c r="B7836" s="196" t="s">
        <v>1733</v>
      </c>
      <c r="C7836" s="197" t="s">
        <v>1731</v>
      </c>
      <c r="D7836" s="198" t="s">
        <v>337</v>
      </c>
      <c r="E7836" s="420">
        <v>85441</v>
      </c>
      <c r="F7836" s="413">
        <v>115.31</v>
      </c>
      <c r="G7836" s="414">
        <f t="shared" si="244"/>
        <v>740.96782586072322</v>
      </c>
      <c r="H7836" s="415">
        <f t="shared" si="245"/>
        <v>3.704839129303616</v>
      </c>
    </row>
    <row r="7837" spans="1:8" ht="15" hidden="1" thickBot="1">
      <c r="A7837" s="409">
        <v>202204</v>
      </c>
      <c r="B7837" s="196" t="s">
        <v>1734</v>
      </c>
      <c r="C7837" s="197" t="s">
        <v>1731</v>
      </c>
      <c r="D7837" s="198" t="s">
        <v>339</v>
      </c>
      <c r="E7837" s="420">
        <v>427</v>
      </c>
      <c r="F7837" s="413">
        <v>115.31</v>
      </c>
      <c r="G7837" s="414">
        <f t="shared" si="244"/>
        <v>3.703061312982395</v>
      </c>
      <c r="H7837" s="415">
        <f t="shared" si="245"/>
        <v>3.703061312982395</v>
      </c>
    </row>
    <row r="7838" spans="1:8" ht="15" hidden="1" thickBot="1">
      <c r="A7838" s="409">
        <v>202204</v>
      </c>
      <c r="B7838" s="231" t="s">
        <v>1735</v>
      </c>
      <c r="C7838" s="232" t="s">
        <v>1736</v>
      </c>
      <c r="D7838" s="233" t="s">
        <v>337</v>
      </c>
      <c r="E7838" s="234">
        <v>64876</v>
      </c>
      <c r="F7838" s="413">
        <v>115.31</v>
      </c>
      <c r="G7838" s="414">
        <f t="shared" si="244"/>
        <v>562.62249588066948</v>
      </c>
      <c r="H7838" s="415">
        <f t="shared" si="245"/>
        <v>2.8131124794033475</v>
      </c>
    </row>
    <row r="7839" spans="1:8" ht="15" hidden="1" thickBot="1">
      <c r="A7839" s="409">
        <v>202204</v>
      </c>
      <c r="B7839" s="231" t="s">
        <v>1737</v>
      </c>
      <c r="C7839" s="232" t="s">
        <v>1736</v>
      </c>
      <c r="D7839" s="233" t="s">
        <v>339</v>
      </c>
      <c r="E7839" s="234">
        <v>324</v>
      </c>
      <c r="F7839" s="413">
        <v>115.31</v>
      </c>
      <c r="G7839" s="414">
        <f t="shared" si="244"/>
        <v>2.809817015003035</v>
      </c>
      <c r="H7839" s="415">
        <f t="shared" si="245"/>
        <v>2.809817015003035</v>
      </c>
    </row>
    <row r="7840" spans="1:8" ht="15" hidden="1" thickBot="1">
      <c r="A7840" s="409">
        <v>202204</v>
      </c>
      <c r="B7840" s="196" t="s">
        <v>1738</v>
      </c>
      <c r="C7840" s="197" t="s">
        <v>1736</v>
      </c>
      <c r="D7840" s="198" t="s">
        <v>337</v>
      </c>
      <c r="E7840" s="420">
        <v>41253</v>
      </c>
      <c r="F7840" s="413">
        <v>115.31</v>
      </c>
      <c r="G7840" s="414">
        <f t="shared" si="244"/>
        <v>357.75734975284018</v>
      </c>
      <c r="H7840" s="415">
        <f t="shared" si="245"/>
        <v>1.7887867487642009</v>
      </c>
    </row>
    <row r="7841" spans="1:8" ht="15" hidden="1" thickBot="1">
      <c r="A7841" s="409">
        <v>202204</v>
      </c>
      <c r="B7841" s="196" t="s">
        <v>1739</v>
      </c>
      <c r="C7841" s="197" t="s">
        <v>1736</v>
      </c>
      <c r="D7841" s="198" t="s">
        <v>339</v>
      </c>
      <c r="E7841" s="420">
        <v>206</v>
      </c>
      <c r="F7841" s="413">
        <v>115.31</v>
      </c>
      <c r="G7841" s="414">
        <f t="shared" si="244"/>
        <v>1.78648859595872</v>
      </c>
      <c r="H7841" s="415">
        <f t="shared" si="245"/>
        <v>1.78648859595872</v>
      </c>
    </row>
    <row r="7842" spans="1:8" ht="15" hidden="1" thickBot="1">
      <c r="A7842" s="409">
        <v>202204</v>
      </c>
      <c r="B7842" s="196" t="s">
        <v>1740</v>
      </c>
      <c r="C7842" s="197" t="s">
        <v>1736</v>
      </c>
      <c r="D7842" s="198" t="s">
        <v>337</v>
      </c>
      <c r="E7842" s="420">
        <v>45347</v>
      </c>
      <c r="F7842" s="413">
        <v>115.31</v>
      </c>
      <c r="G7842" s="414">
        <f t="shared" si="244"/>
        <v>393.2616425288353</v>
      </c>
      <c r="H7842" s="415">
        <f t="shared" si="245"/>
        <v>1.9663082126441764</v>
      </c>
    </row>
    <row r="7843" spans="1:8" ht="15" hidden="1" thickBot="1">
      <c r="A7843" s="409">
        <v>202204</v>
      </c>
      <c r="B7843" s="196" t="s">
        <v>1741</v>
      </c>
      <c r="C7843" s="197" t="s">
        <v>1736</v>
      </c>
      <c r="D7843" s="198" t="s">
        <v>337</v>
      </c>
      <c r="E7843" s="420">
        <v>45344</v>
      </c>
      <c r="F7843" s="413">
        <v>115.31</v>
      </c>
      <c r="G7843" s="414">
        <f t="shared" si="244"/>
        <v>393.23562570462229</v>
      </c>
      <c r="H7843" s="415">
        <f t="shared" si="245"/>
        <v>1.9661781285231115</v>
      </c>
    </row>
    <row r="7844" spans="1:8" ht="15" hidden="1" thickBot="1">
      <c r="A7844" s="409">
        <v>202204</v>
      </c>
      <c r="B7844" s="196" t="s">
        <v>1742</v>
      </c>
      <c r="C7844" s="197" t="s">
        <v>1736</v>
      </c>
      <c r="D7844" s="198" t="s">
        <v>339</v>
      </c>
      <c r="E7844" s="420">
        <v>227</v>
      </c>
      <c r="F7844" s="413">
        <v>115.31</v>
      </c>
      <c r="G7844" s="414">
        <f t="shared" si="244"/>
        <v>1.9686063654496575</v>
      </c>
      <c r="H7844" s="415">
        <f t="shared" si="245"/>
        <v>1.9686063654496575</v>
      </c>
    </row>
    <row r="7845" spans="1:8" ht="15" hidden="1" thickBot="1">
      <c r="A7845" s="409">
        <v>202204</v>
      </c>
      <c r="B7845" s="196" t="s">
        <v>1743</v>
      </c>
      <c r="C7845" s="197" t="s">
        <v>1736</v>
      </c>
      <c r="D7845" s="198" t="s">
        <v>339</v>
      </c>
      <c r="E7845" s="420">
        <v>227</v>
      </c>
      <c r="F7845" s="413">
        <v>115.31</v>
      </c>
      <c r="G7845" s="414">
        <f t="shared" si="244"/>
        <v>1.9686063654496575</v>
      </c>
      <c r="H7845" s="415">
        <f t="shared" si="245"/>
        <v>1.9686063654496575</v>
      </c>
    </row>
    <row r="7846" spans="1:8" ht="15" hidden="1" thickBot="1">
      <c r="A7846" s="409">
        <v>202204</v>
      </c>
      <c r="B7846" s="196" t="s">
        <v>1744</v>
      </c>
      <c r="C7846" s="197" t="s">
        <v>1736</v>
      </c>
      <c r="D7846" s="198" t="s">
        <v>337</v>
      </c>
      <c r="E7846" s="420">
        <v>36955</v>
      </c>
      <c r="F7846" s="413">
        <v>115.31</v>
      </c>
      <c r="G7846" s="414">
        <f t="shared" si="244"/>
        <v>320.48391293036161</v>
      </c>
      <c r="H7846" s="415">
        <f t="shared" si="245"/>
        <v>1.602419564651808</v>
      </c>
    </row>
    <row r="7847" spans="1:8" ht="15" hidden="1" thickBot="1">
      <c r="A7847" s="409">
        <v>202204</v>
      </c>
      <c r="B7847" s="196" t="s">
        <v>1745</v>
      </c>
      <c r="C7847" s="197" t="s">
        <v>1736</v>
      </c>
      <c r="D7847" s="198" t="s">
        <v>339</v>
      </c>
      <c r="E7847" s="420">
        <v>185</v>
      </c>
      <c r="F7847" s="413">
        <v>115.31</v>
      </c>
      <c r="G7847" s="414">
        <f t="shared" si="244"/>
        <v>1.6043708264677825</v>
      </c>
      <c r="H7847" s="415">
        <f t="shared" si="245"/>
        <v>1.6043708264677825</v>
      </c>
    </row>
    <row r="7848" spans="1:8" ht="15" hidden="1" thickBot="1">
      <c r="A7848" s="409">
        <v>202204</v>
      </c>
      <c r="B7848" s="196" t="s">
        <v>1746</v>
      </c>
      <c r="C7848" s="197" t="s">
        <v>1736</v>
      </c>
      <c r="D7848" s="198" t="s">
        <v>337</v>
      </c>
      <c r="E7848" s="420">
        <v>37731</v>
      </c>
      <c r="F7848" s="413">
        <v>115.31</v>
      </c>
      <c r="G7848" s="414">
        <f t="shared" si="244"/>
        <v>327.21359812678867</v>
      </c>
      <c r="H7848" s="415">
        <f t="shared" si="245"/>
        <v>1.6360679906339433</v>
      </c>
    </row>
    <row r="7849" spans="1:8" ht="15" hidden="1" thickBot="1">
      <c r="A7849" s="409">
        <v>202204</v>
      </c>
      <c r="B7849" s="196" t="s">
        <v>1747</v>
      </c>
      <c r="C7849" s="197" t="s">
        <v>1736</v>
      </c>
      <c r="D7849" s="198" t="s">
        <v>337</v>
      </c>
      <c r="E7849" s="420">
        <v>39440</v>
      </c>
      <c r="F7849" s="413">
        <v>115.31</v>
      </c>
      <c r="G7849" s="414">
        <f t="shared" si="244"/>
        <v>342.03451565345591</v>
      </c>
      <c r="H7849" s="415">
        <f t="shared" si="245"/>
        <v>1.7101725782672796</v>
      </c>
    </row>
    <row r="7850" spans="1:8" ht="15" hidden="1" thickBot="1">
      <c r="A7850" s="409">
        <v>202204</v>
      </c>
      <c r="B7850" s="196" t="s">
        <v>1748</v>
      </c>
      <c r="C7850" s="197" t="s">
        <v>1736</v>
      </c>
      <c r="D7850" s="198" t="s">
        <v>337</v>
      </c>
      <c r="E7850" s="420">
        <v>39440</v>
      </c>
      <c r="F7850" s="413">
        <v>115.31</v>
      </c>
      <c r="G7850" s="414">
        <f t="shared" si="244"/>
        <v>342.03451565345591</v>
      </c>
      <c r="H7850" s="415">
        <f t="shared" si="245"/>
        <v>1.7101725782672796</v>
      </c>
    </row>
    <row r="7851" spans="1:8" ht="15" hidden="1" thickBot="1">
      <c r="A7851" s="409">
        <v>202204</v>
      </c>
      <c r="B7851" s="196" t="s">
        <v>1749</v>
      </c>
      <c r="C7851" s="197" t="s">
        <v>1736</v>
      </c>
      <c r="D7851" s="198" t="s">
        <v>337</v>
      </c>
      <c r="E7851" s="420">
        <v>39440</v>
      </c>
      <c r="F7851" s="413">
        <v>115.31</v>
      </c>
      <c r="G7851" s="414">
        <f t="shared" si="244"/>
        <v>342.03451565345591</v>
      </c>
      <c r="H7851" s="415">
        <f t="shared" si="245"/>
        <v>1.7101725782672796</v>
      </c>
    </row>
    <row r="7852" spans="1:8" ht="15" hidden="1" thickBot="1">
      <c r="A7852" s="409">
        <v>202204</v>
      </c>
      <c r="B7852" s="196" t="s">
        <v>1750</v>
      </c>
      <c r="C7852" s="197" t="s">
        <v>1736</v>
      </c>
      <c r="D7852" s="198" t="s">
        <v>337</v>
      </c>
      <c r="E7852" s="420">
        <v>47005</v>
      </c>
      <c r="F7852" s="413">
        <v>115.31</v>
      </c>
      <c r="G7852" s="414">
        <f t="shared" si="244"/>
        <v>407.64027404388167</v>
      </c>
      <c r="H7852" s="415">
        <f t="shared" si="245"/>
        <v>2.0382013702194084</v>
      </c>
    </row>
    <row r="7853" spans="1:8" ht="15" hidden="1" thickBot="1">
      <c r="A7853" s="409">
        <v>202204</v>
      </c>
      <c r="B7853" s="196" t="s">
        <v>1751</v>
      </c>
      <c r="C7853" s="197" t="s">
        <v>1736</v>
      </c>
      <c r="D7853" s="198" t="s">
        <v>339</v>
      </c>
      <c r="E7853" s="420">
        <v>235</v>
      </c>
      <c r="F7853" s="413">
        <v>115.31</v>
      </c>
      <c r="G7853" s="414">
        <f t="shared" si="244"/>
        <v>2.037984563350967</v>
      </c>
      <c r="H7853" s="415">
        <f t="shared" si="245"/>
        <v>2.037984563350967</v>
      </c>
    </row>
    <row r="7854" spans="1:8" ht="15" hidden="1" thickBot="1">
      <c r="A7854" s="409">
        <v>202204</v>
      </c>
      <c r="B7854" s="196" t="s">
        <v>1752</v>
      </c>
      <c r="C7854" s="197" t="s">
        <v>1736</v>
      </c>
      <c r="D7854" s="198" t="s">
        <v>337</v>
      </c>
      <c r="E7854" s="420">
        <v>47005</v>
      </c>
      <c r="F7854" s="413">
        <v>115.31</v>
      </c>
      <c r="G7854" s="414">
        <f t="shared" si="244"/>
        <v>407.64027404388167</v>
      </c>
      <c r="H7854" s="415">
        <f t="shared" si="245"/>
        <v>2.0382013702194084</v>
      </c>
    </row>
    <row r="7855" spans="1:8" ht="15" hidden="1" thickBot="1">
      <c r="A7855" s="409">
        <v>202204</v>
      </c>
      <c r="B7855" s="196" t="s">
        <v>1753</v>
      </c>
      <c r="C7855" s="197" t="s">
        <v>1736</v>
      </c>
      <c r="D7855" s="198" t="s">
        <v>339</v>
      </c>
      <c r="E7855" s="420">
        <v>235</v>
      </c>
      <c r="F7855" s="413">
        <v>115.31</v>
      </c>
      <c r="G7855" s="414">
        <f t="shared" si="244"/>
        <v>2.037984563350967</v>
      </c>
      <c r="H7855" s="415">
        <f t="shared" si="245"/>
        <v>2.037984563350967</v>
      </c>
    </row>
    <row r="7856" spans="1:8" ht="15" hidden="1" thickBot="1">
      <c r="A7856" s="409">
        <v>202204</v>
      </c>
      <c r="B7856" s="196" t="s">
        <v>1754</v>
      </c>
      <c r="C7856" s="197" t="s">
        <v>1736</v>
      </c>
      <c r="D7856" s="198" t="s">
        <v>337</v>
      </c>
      <c r="E7856" s="420">
        <v>56002</v>
      </c>
      <c r="F7856" s="413">
        <v>115.31</v>
      </c>
      <c r="G7856" s="414">
        <f t="shared" si="244"/>
        <v>485.66472985864192</v>
      </c>
      <c r="H7856" s="415">
        <f t="shared" si="245"/>
        <v>2.4283236492932097</v>
      </c>
    </row>
    <row r="7857" spans="1:8" ht="15" hidden="1" thickBot="1">
      <c r="A7857" s="409">
        <v>202204</v>
      </c>
      <c r="B7857" s="196" t="s">
        <v>1755</v>
      </c>
      <c r="C7857" s="197" t="s">
        <v>1736</v>
      </c>
      <c r="D7857" s="198" t="s">
        <v>339</v>
      </c>
      <c r="E7857" s="420">
        <v>280</v>
      </c>
      <c r="F7857" s="413">
        <v>115.31</v>
      </c>
      <c r="G7857" s="414">
        <f t="shared" si="244"/>
        <v>2.428236926545833</v>
      </c>
      <c r="H7857" s="415">
        <f t="shared" si="245"/>
        <v>2.428236926545833</v>
      </c>
    </row>
    <row r="7858" spans="1:8" ht="15" hidden="1" thickBot="1">
      <c r="A7858" s="409">
        <v>202204</v>
      </c>
      <c r="B7858" s="196" t="s">
        <v>1756</v>
      </c>
      <c r="C7858" s="197" t="s">
        <v>1736</v>
      </c>
      <c r="D7858" s="198" t="s">
        <v>337</v>
      </c>
      <c r="E7858" s="420">
        <v>34772</v>
      </c>
      <c r="F7858" s="413">
        <v>115.31</v>
      </c>
      <c r="G7858" s="414">
        <f t="shared" si="244"/>
        <v>301.5523371780418</v>
      </c>
      <c r="H7858" s="415">
        <f t="shared" si="245"/>
        <v>1.507761685890209</v>
      </c>
    </row>
    <row r="7859" spans="1:8" ht="15" hidden="1" thickBot="1">
      <c r="A7859" s="409">
        <v>202204</v>
      </c>
      <c r="B7859" s="196" t="s">
        <v>1757</v>
      </c>
      <c r="C7859" s="197" t="s">
        <v>1736</v>
      </c>
      <c r="D7859" s="198" t="s">
        <v>339</v>
      </c>
      <c r="E7859" s="420">
        <v>174</v>
      </c>
      <c r="F7859" s="413">
        <v>115.31</v>
      </c>
      <c r="G7859" s="414">
        <f t="shared" si="244"/>
        <v>1.508975804353482</v>
      </c>
      <c r="H7859" s="415">
        <f t="shared" si="245"/>
        <v>1.508975804353482</v>
      </c>
    </row>
    <row r="7860" spans="1:8" ht="15" hidden="1" thickBot="1">
      <c r="A7860" s="409">
        <v>202204</v>
      </c>
      <c r="B7860" s="196" t="s">
        <v>1758</v>
      </c>
      <c r="C7860" s="197" t="s">
        <v>1736</v>
      </c>
      <c r="D7860" s="198" t="s">
        <v>337</v>
      </c>
      <c r="E7860" s="420">
        <v>37955</v>
      </c>
      <c r="F7860" s="413">
        <v>115.31</v>
      </c>
      <c r="G7860" s="414">
        <f t="shared" si="244"/>
        <v>329.15618766802532</v>
      </c>
      <c r="H7860" s="415">
        <f t="shared" si="245"/>
        <v>1.6457809383401267</v>
      </c>
    </row>
    <row r="7861" spans="1:8" ht="15" hidden="1" thickBot="1">
      <c r="A7861" s="409">
        <v>202204</v>
      </c>
      <c r="B7861" s="196" t="s">
        <v>1759</v>
      </c>
      <c r="C7861" s="197" t="s">
        <v>1736</v>
      </c>
      <c r="D7861" s="198" t="s">
        <v>339</v>
      </c>
      <c r="E7861" s="420">
        <v>190</v>
      </c>
      <c r="F7861" s="413">
        <v>115.31</v>
      </c>
      <c r="G7861" s="414">
        <f t="shared" si="244"/>
        <v>1.647732200156101</v>
      </c>
      <c r="H7861" s="415">
        <f t="shared" si="245"/>
        <v>1.647732200156101</v>
      </c>
    </row>
    <row r="7862" spans="1:8" ht="15" hidden="1" thickBot="1">
      <c r="A7862" s="409">
        <v>202204</v>
      </c>
      <c r="B7862" s="196" t="s">
        <v>1760</v>
      </c>
      <c r="C7862" s="197" t="s">
        <v>1736</v>
      </c>
      <c r="D7862" s="198" t="s">
        <v>337</v>
      </c>
      <c r="E7862" s="420">
        <v>56002</v>
      </c>
      <c r="F7862" s="413">
        <v>115.31</v>
      </c>
      <c r="G7862" s="414">
        <f t="shared" si="244"/>
        <v>485.66472985864192</v>
      </c>
      <c r="H7862" s="415">
        <f t="shared" si="245"/>
        <v>2.4283236492932097</v>
      </c>
    </row>
    <row r="7863" spans="1:8" ht="15" hidden="1" thickBot="1">
      <c r="A7863" s="409">
        <v>202204</v>
      </c>
      <c r="B7863" s="196" t="s">
        <v>1761</v>
      </c>
      <c r="C7863" s="197" t="s">
        <v>1736</v>
      </c>
      <c r="D7863" s="198" t="s">
        <v>337</v>
      </c>
      <c r="E7863" s="420">
        <v>66676</v>
      </c>
      <c r="F7863" s="413">
        <v>115.31</v>
      </c>
      <c r="G7863" s="414">
        <f t="shared" si="244"/>
        <v>578.23259040846415</v>
      </c>
      <c r="H7863" s="415">
        <f t="shared" si="245"/>
        <v>2.8911629520423205</v>
      </c>
    </row>
    <row r="7864" spans="1:8" ht="15" hidden="1" thickBot="1">
      <c r="A7864" s="409">
        <v>202204</v>
      </c>
      <c r="B7864" s="196" t="s">
        <v>1762</v>
      </c>
      <c r="C7864" s="197" t="s">
        <v>1736</v>
      </c>
      <c r="D7864" s="198" t="s">
        <v>339</v>
      </c>
      <c r="E7864" s="420">
        <v>333</v>
      </c>
      <c r="F7864" s="413">
        <v>115.31</v>
      </c>
      <c r="G7864" s="414">
        <f t="shared" si="244"/>
        <v>2.8878674876420085</v>
      </c>
      <c r="H7864" s="415">
        <f t="shared" si="245"/>
        <v>2.8878674876420085</v>
      </c>
    </row>
    <row r="7865" spans="1:8" ht="15" hidden="1" thickBot="1">
      <c r="A7865" s="409">
        <v>202204</v>
      </c>
      <c r="B7865" s="196" t="s">
        <v>1763</v>
      </c>
      <c r="C7865" s="197" t="s">
        <v>1736</v>
      </c>
      <c r="D7865" s="198" t="s">
        <v>337</v>
      </c>
      <c r="E7865" s="420">
        <v>76922</v>
      </c>
      <c r="F7865" s="413">
        <v>115.31</v>
      </c>
      <c r="G7865" s="414">
        <f t="shared" si="244"/>
        <v>667.08871737056631</v>
      </c>
      <c r="H7865" s="415">
        <f t="shared" si="245"/>
        <v>3.3354435868528314</v>
      </c>
    </row>
    <row r="7866" spans="1:8" ht="15" hidden="1" thickBot="1">
      <c r="A7866" s="409">
        <v>202204</v>
      </c>
      <c r="B7866" s="196" t="s">
        <v>1764</v>
      </c>
      <c r="C7866" s="197" t="s">
        <v>1736</v>
      </c>
      <c r="D7866" s="198" t="s">
        <v>339</v>
      </c>
      <c r="E7866" s="420">
        <v>385</v>
      </c>
      <c r="F7866" s="413">
        <v>115.31</v>
      </c>
      <c r="G7866" s="414">
        <f t="shared" si="244"/>
        <v>3.3388257740005201</v>
      </c>
      <c r="H7866" s="415">
        <f t="shared" si="245"/>
        <v>3.3388257740005201</v>
      </c>
    </row>
    <row r="7867" spans="1:8" ht="15" hidden="1" thickBot="1">
      <c r="A7867" s="409">
        <v>202204</v>
      </c>
      <c r="B7867" s="196" t="s">
        <v>1765</v>
      </c>
      <c r="C7867" s="197" t="s">
        <v>1736</v>
      </c>
      <c r="D7867" s="198" t="s">
        <v>337</v>
      </c>
      <c r="E7867" s="420">
        <v>38748</v>
      </c>
      <c r="F7867" s="413">
        <v>115.31</v>
      </c>
      <c r="G7867" s="414">
        <f t="shared" si="244"/>
        <v>336.03330153499263</v>
      </c>
      <c r="H7867" s="415">
        <f t="shared" si="245"/>
        <v>1.6801665076749632</v>
      </c>
    </row>
    <row r="7868" spans="1:8" ht="15" hidden="1" thickBot="1">
      <c r="A7868" s="409">
        <v>202204</v>
      </c>
      <c r="B7868" s="196" t="s">
        <v>1766</v>
      </c>
      <c r="C7868" s="197" t="s">
        <v>1736</v>
      </c>
      <c r="D7868" s="198" t="s">
        <v>337</v>
      </c>
      <c r="E7868" s="420">
        <v>116021</v>
      </c>
      <c r="F7868" s="413">
        <v>115.31</v>
      </c>
      <c r="G7868" s="414">
        <f t="shared" si="244"/>
        <v>1006.1659873384789</v>
      </c>
      <c r="H7868" s="415">
        <f t="shared" si="245"/>
        <v>5.0308299366923945</v>
      </c>
    </row>
    <row r="7869" spans="1:8" ht="15" hidden="1" thickBot="1">
      <c r="A7869" s="409">
        <v>202204</v>
      </c>
      <c r="B7869" s="196" t="s">
        <v>1767</v>
      </c>
      <c r="C7869" s="197" t="s">
        <v>1736</v>
      </c>
      <c r="D7869" s="198" t="s">
        <v>337</v>
      </c>
      <c r="E7869" s="420">
        <v>65906</v>
      </c>
      <c r="F7869" s="413">
        <v>115.31</v>
      </c>
      <c r="G7869" s="414">
        <f t="shared" si="244"/>
        <v>571.55493886046304</v>
      </c>
      <c r="H7869" s="415">
        <f t="shared" si="245"/>
        <v>2.8577746943023152</v>
      </c>
    </row>
    <row r="7870" spans="1:8" ht="15" hidden="1" thickBot="1">
      <c r="A7870" s="409">
        <v>202204</v>
      </c>
      <c r="B7870" s="196" t="s">
        <v>1768</v>
      </c>
      <c r="C7870" s="197" t="s">
        <v>1736</v>
      </c>
      <c r="D7870" s="198" t="s">
        <v>337</v>
      </c>
      <c r="E7870" s="420">
        <v>65181</v>
      </c>
      <c r="F7870" s="413">
        <v>115.31</v>
      </c>
      <c r="G7870" s="414">
        <f t="shared" si="244"/>
        <v>565.26753967565696</v>
      </c>
      <c r="H7870" s="415">
        <f t="shared" si="245"/>
        <v>2.8263376983782846</v>
      </c>
    </row>
    <row r="7871" spans="1:8" ht="15" hidden="1" thickBot="1">
      <c r="A7871" s="409">
        <v>202204</v>
      </c>
      <c r="B7871" s="231" t="s">
        <v>1769</v>
      </c>
      <c r="C7871" s="232" t="s">
        <v>1736</v>
      </c>
      <c r="D7871" s="233" t="s">
        <v>339</v>
      </c>
      <c r="E7871" s="234">
        <v>329</v>
      </c>
      <c r="F7871" s="413">
        <v>115.31</v>
      </c>
      <c r="G7871" s="414">
        <f t="shared" si="244"/>
        <v>2.8531783886913535</v>
      </c>
      <c r="H7871" s="415">
        <f t="shared" si="245"/>
        <v>2.8531783886913535</v>
      </c>
    </row>
    <row r="7872" spans="1:8" ht="15" hidden="1" thickBot="1">
      <c r="A7872" s="409">
        <v>202204</v>
      </c>
      <c r="B7872" s="196" t="s">
        <v>1770</v>
      </c>
      <c r="C7872" s="197" t="s">
        <v>1736</v>
      </c>
      <c r="D7872" s="198" t="s">
        <v>337</v>
      </c>
      <c r="E7872" s="420">
        <v>62815</v>
      </c>
      <c r="F7872" s="413">
        <v>115.31</v>
      </c>
      <c r="G7872" s="414">
        <f t="shared" si="244"/>
        <v>544.74893764634464</v>
      </c>
      <c r="H7872" s="415">
        <f t="shared" si="245"/>
        <v>2.7237446882317231</v>
      </c>
    </row>
    <row r="7873" spans="1:8" ht="15" hidden="1" thickBot="1">
      <c r="A7873" s="409">
        <v>202204</v>
      </c>
      <c r="B7873" s="196" t="s">
        <v>1771</v>
      </c>
      <c r="C7873" s="197" t="s">
        <v>1736</v>
      </c>
      <c r="D7873" s="198" t="s">
        <v>339</v>
      </c>
      <c r="E7873" s="420">
        <v>314</v>
      </c>
      <c r="F7873" s="413">
        <v>115.31</v>
      </c>
      <c r="G7873" s="414">
        <f t="shared" si="244"/>
        <v>2.7230942676263985</v>
      </c>
      <c r="H7873" s="415">
        <f t="shared" si="245"/>
        <v>2.7230942676263985</v>
      </c>
    </row>
    <row r="7874" spans="1:8" ht="15" hidden="1" thickBot="1">
      <c r="A7874" s="409">
        <v>202204</v>
      </c>
      <c r="B7874" s="196" t="s">
        <v>1772</v>
      </c>
      <c r="C7874" s="197" t="s">
        <v>1736</v>
      </c>
      <c r="D7874" s="198" t="s">
        <v>337</v>
      </c>
      <c r="E7874" s="420">
        <v>62815</v>
      </c>
      <c r="F7874" s="413">
        <v>115.31</v>
      </c>
      <c r="G7874" s="414">
        <f t="shared" ref="G7874:G7937" si="246">+E7874/F7874</f>
        <v>544.74893764634464</v>
      </c>
      <c r="H7874" s="415">
        <f t="shared" ref="H7874:H7937" si="247">IF(D7874="TB",G7874/200,IF(D7874="LT",G7874,"VER"))</f>
        <v>2.7237446882317231</v>
      </c>
    </row>
    <row r="7875" spans="1:8" ht="15" hidden="1" thickBot="1">
      <c r="A7875" s="409">
        <v>202204</v>
      </c>
      <c r="B7875" s="196" t="s">
        <v>1773</v>
      </c>
      <c r="C7875" s="197" t="s">
        <v>1736</v>
      </c>
      <c r="D7875" s="198" t="s">
        <v>337</v>
      </c>
      <c r="E7875" s="420">
        <v>60394</v>
      </c>
      <c r="F7875" s="413">
        <v>115.31</v>
      </c>
      <c r="G7875" s="414">
        <f t="shared" si="246"/>
        <v>523.75336050646081</v>
      </c>
      <c r="H7875" s="415">
        <f t="shared" si="247"/>
        <v>2.6187668025323041</v>
      </c>
    </row>
    <row r="7876" spans="1:8" ht="15" hidden="1" thickBot="1">
      <c r="A7876" s="409">
        <v>202204</v>
      </c>
      <c r="B7876" s="196" t="s">
        <v>1774</v>
      </c>
      <c r="C7876" s="197" t="s">
        <v>1736</v>
      </c>
      <c r="D7876" s="198" t="s">
        <v>339</v>
      </c>
      <c r="E7876" s="420">
        <v>302</v>
      </c>
      <c r="F7876" s="413">
        <v>115.31</v>
      </c>
      <c r="G7876" s="414">
        <f t="shared" si="246"/>
        <v>2.619026970774434</v>
      </c>
      <c r="H7876" s="415">
        <f t="shared" si="247"/>
        <v>2.619026970774434</v>
      </c>
    </row>
    <row r="7877" spans="1:8" ht="15" hidden="1" thickBot="1">
      <c r="A7877" s="409">
        <v>202204</v>
      </c>
      <c r="B7877" s="196" t="s">
        <v>1775</v>
      </c>
      <c r="C7877" s="197" t="s">
        <v>1736</v>
      </c>
      <c r="D7877" s="198" t="s">
        <v>339</v>
      </c>
      <c r="E7877" s="420">
        <v>305</v>
      </c>
      <c r="F7877" s="413">
        <v>115.31</v>
      </c>
      <c r="G7877" s="414">
        <f t="shared" si="246"/>
        <v>2.645043794987425</v>
      </c>
      <c r="H7877" s="415">
        <f t="shared" si="247"/>
        <v>2.645043794987425</v>
      </c>
    </row>
    <row r="7878" spans="1:8" ht="15" hidden="1" thickBot="1">
      <c r="A7878" s="409">
        <v>202204</v>
      </c>
      <c r="B7878" s="196" t="s">
        <v>1776</v>
      </c>
      <c r="C7878" s="197" t="s">
        <v>1736</v>
      </c>
      <c r="D7878" s="198" t="s">
        <v>337</v>
      </c>
      <c r="E7878" s="420">
        <v>52266</v>
      </c>
      <c r="F7878" s="413">
        <v>115.31</v>
      </c>
      <c r="G7878" s="414">
        <f t="shared" si="246"/>
        <v>453.26511143873034</v>
      </c>
      <c r="H7878" s="415">
        <f t="shared" si="247"/>
        <v>2.2663255571936518</v>
      </c>
    </row>
    <row r="7879" spans="1:8" ht="15" hidden="1" thickBot="1">
      <c r="A7879" s="409">
        <v>202204</v>
      </c>
      <c r="B7879" s="196" t="s">
        <v>1777</v>
      </c>
      <c r="C7879" s="197" t="s">
        <v>1736</v>
      </c>
      <c r="D7879" s="198" t="s">
        <v>337</v>
      </c>
      <c r="E7879" s="420">
        <v>57560</v>
      </c>
      <c r="F7879" s="413">
        <v>115.31</v>
      </c>
      <c r="G7879" s="414">
        <f t="shared" si="246"/>
        <v>499.17613389992192</v>
      </c>
      <c r="H7879" s="415">
        <f t="shared" si="247"/>
        <v>2.4958806694996096</v>
      </c>
    </row>
    <row r="7880" spans="1:8" ht="15" hidden="1" thickBot="1">
      <c r="A7880" s="409">
        <v>202204</v>
      </c>
      <c r="B7880" s="196" t="s">
        <v>1778</v>
      </c>
      <c r="C7880" s="197" t="s">
        <v>1736</v>
      </c>
      <c r="D7880" s="198" t="s">
        <v>339</v>
      </c>
      <c r="E7880" s="420">
        <v>288</v>
      </c>
      <c r="F7880" s="413">
        <v>115.31</v>
      </c>
      <c r="G7880" s="414">
        <f t="shared" si="246"/>
        <v>2.4976151244471425</v>
      </c>
      <c r="H7880" s="415">
        <f t="shared" si="247"/>
        <v>2.4976151244471425</v>
      </c>
    </row>
    <row r="7881" spans="1:8" ht="15" hidden="1" thickBot="1">
      <c r="A7881" s="409">
        <v>202204</v>
      </c>
      <c r="B7881" s="196" t="s">
        <v>1779</v>
      </c>
      <c r="C7881" s="197" t="s">
        <v>1736</v>
      </c>
      <c r="D7881" s="198" t="s">
        <v>339</v>
      </c>
      <c r="E7881" s="420">
        <v>261</v>
      </c>
      <c r="F7881" s="413">
        <v>115.31</v>
      </c>
      <c r="G7881" s="414">
        <f t="shared" si="246"/>
        <v>2.263463706530223</v>
      </c>
      <c r="H7881" s="415">
        <f t="shared" si="247"/>
        <v>2.263463706530223</v>
      </c>
    </row>
    <row r="7882" spans="1:8" ht="15" hidden="1" thickBot="1">
      <c r="A7882" s="409">
        <v>202204</v>
      </c>
      <c r="B7882" s="196" t="s">
        <v>1780</v>
      </c>
      <c r="C7882" s="197" t="s">
        <v>1736</v>
      </c>
      <c r="D7882" s="198" t="s">
        <v>337</v>
      </c>
      <c r="E7882" s="420">
        <v>64992</v>
      </c>
      <c r="F7882" s="413">
        <v>115.31</v>
      </c>
      <c r="G7882" s="414">
        <f t="shared" si="246"/>
        <v>563.62847975023851</v>
      </c>
      <c r="H7882" s="415">
        <f t="shared" si="247"/>
        <v>2.8181423987511924</v>
      </c>
    </row>
    <row r="7883" spans="1:8" ht="15" hidden="1" thickBot="1">
      <c r="A7883" s="409">
        <v>202204</v>
      </c>
      <c r="B7883" s="196" t="s">
        <v>1781</v>
      </c>
      <c r="C7883" s="197" t="s">
        <v>1736</v>
      </c>
      <c r="D7883" s="198" t="s">
        <v>339</v>
      </c>
      <c r="E7883" s="420">
        <v>325</v>
      </c>
      <c r="F7883" s="413">
        <v>115.31</v>
      </c>
      <c r="G7883" s="414">
        <f t="shared" si="246"/>
        <v>2.818489289740699</v>
      </c>
      <c r="H7883" s="415">
        <f t="shared" si="247"/>
        <v>2.818489289740699</v>
      </c>
    </row>
    <row r="7884" spans="1:8" ht="15" hidden="1" thickBot="1">
      <c r="A7884" s="409">
        <v>202204</v>
      </c>
      <c r="B7884" s="231" t="s">
        <v>1782</v>
      </c>
      <c r="C7884" s="232" t="s">
        <v>1736</v>
      </c>
      <c r="D7884" s="233" t="s">
        <v>337</v>
      </c>
      <c r="E7884" s="234">
        <v>35067</v>
      </c>
      <c r="F7884" s="413">
        <v>115.31</v>
      </c>
      <c r="G7884" s="414">
        <f t="shared" si="246"/>
        <v>304.11065822565257</v>
      </c>
      <c r="H7884" s="415">
        <f t="shared" si="247"/>
        <v>1.5205532911282629</v>
      </c>
    </row>
    <row r="7885" spans="1:8" ht="15" hidden="1" thickBot="1">
      <c r="A7885" s="409">
        <v>202204</v>
      </c>
      <c r="B7885" s="231" t="s">
        <v>1783</v>
      </c>
      <c r="C7885" s="232" t="s">
        <v>1736</v>
      </c>
      <c r="D7885" s="233" t="s">
        <v>337</v>
      </c>
      <c r="E7885" s="234">
        <v>50620</v>
      </c>
      <c r="F7885" s="413">
        <v>115.31</v>
      </c>
      <c r="G7885" s="414">
        <f t="shared" si="246"/>
        <v>438.99054722053592</v>
      </c>
      <c r="H7885" s="415">
        <f t="shared" si="247"/>
        <v>2.1949527361026795</v>
      </c>
    </row>
    <row r="7886" spans="1:8" ht="15" hidden="1" thickBot="1">
      <c r="A7886" s="409">
        <v>202204</v>
      </c>
      <c r="B7886" s="231" t="s">
        <v>1784</v>
      </c>
      <c r="C7886" s="232" t="s">
        <v>1736</v>
      </c>
      <c r="D7886" s="233" t="s">
        <v>337</v>
      </c>
      <c r="E7886" s="234">
        <v>56819</v>
      </c>
      <c r="F7886" s="413">
        <v>115.31</v>
      </c>
      <c r="G7886" s="414">
        <f t="shared" si="246"/>
        <v>492.74997831931313</v>
      </c>
      <c r="H7886" s="415">
        <f t="shared" si="247"/>
        <v>2.4637498915965654</v>
      </c>
    </row>
    <row r="7887" spans="1:8" ht="15" hidden="1" thickBot="1">
      <c r="A7887" s="409">
        <v>202204</v>
      </c>
      <c r="B7887" s="231" t="s">
        <v>1785</v>
      </c>
      <c r="C7887" s="232" t="s">
        <v>1736</v>
      </c>
      <c r="D7887" s="233" t="s">
        <v>337</v>
      </c>
      <c r="E7887" s="234">
        <v>50620</v>
      </c>
      <c r="F7887" s="413">
        <v>115.31</v>
      </c>
      <c r="G7887" s="414">
        <f t="shared" si="246"/>
        <v>438.99054722053592</v>
      </c>
      <c r="H7887" s="415">
        <f t="shared" si="247"/>
        <v>2.1949527361026795</v>
      </c>
    </row>
    <row r="7888" spans="1:8" ht="15" hidden="1" thickBot="1">
      <c r="A7888" s="409">
        <v>202204</v>
      </c>
      <c r="B7888" s="231" t="s">
        <v>1786</v>
      </c>
      <c r="C7888" s="232" t="s">
        <v>1736</v>
      </c>
      <c r="D7888" s="233" t="s">
        <v>339</v>
      </c>
      <c r="E7888" s="234">
        <v>253</v>
      </c>
      <c r="F7888" s="413">
        <v>115.31</v>
      </c>
      <c r="G7888" s="414">
        <f t="shared" si="246"/>
        <v>2.1940855086289135</v>
      </c>
      <c r="H7888" s="415">
        <f t="shared" si="247"/>
        <v>2.1940855086289135</v>
      </c>
    </row>
    <row r="7889" spans="1:8" ht="15" hidden="1" thickBot="1">
      <c r="A7889" s="409">
        <v>202204</v>
      </c>
      <c r="B7889" s="231" t="s">
        <v>1787</v>
      </c>
      <c r="C7889" s="232" t="s">
        <v>1736</v>
      </c>
      <c r="D7889" s="233" t="s">
        <v>337</v>
      </c>
      <c r="E7889" s="234">
        <v>50526</v>
      </c>
      <c r="F7889" s="413">
        <v>115.31</v>
      </c>
      <c r="G7889" s="414">
        <f t="shared" si="246"/>
        <v>438.17535339519554</v>
      </c>
      <c r="H7889" s="415">
        <f t="shared" si="247"/>
        <v>2.1908767669759777</v>
      </c>
    </row>
    <row r="7890" spans="1:8" ht="15" hidden="1" thickBot="1">
      <c r="A7890" s="409">
        <v>202204</v>
      </c>
      <c r="B7890" s="196" t="s">
        <v>1788</v>
      </c>
      <c r="C7890" s="197" t="s">
        <v>1736</v>
      </c>
      <c r="D7890" s="198" t="s">
        <v>337</v>
      </c>
      <c r="E7890" s="420">
        <v>30521</v>
      </c>
      <c r="F7890" s="413">
        <v>115.31</v>
      </c>
      <c r="G7890" s="414">
        <f t="shared" si="246"/>
        <v>264.68649726823344</v>
      </c>
      <c r="H7890" s="415">
        <f t="shared" si="247"/>
        <v>1.3234324863411673</v>
      </c>
    </row>
    <row r="7891" spans="1:8" ht="15" hidden="1" thickBot="1">
      <c r="A7891" s="409">
        <v>202204</v>
      </c>
      <c r="B7891" s="196" t="s">
        <v>1789</v>
      </c>
      <c r="C7891" s="197" t="s">
        <v>1736</v>
      </c>
      <c r="D7891" s="198" t="s">
        <v>337</v>
      </c>
      <c r="E7891" s="420">
        <v>46978</v>
      </c>
      <c r="F7891" s="413">
        <v>115.31</v>
      </c>
      <c r="G7891" s="414">
        <f t="shared" si="246"/>
        <v>407.40612262596477</v>
      </c>
      <c r="H7891" s="415">
        <f t="shared" si="247"/>
        <v>2.0370306131298239</v>
      </c>
    </row>
    <row r="7892" spans="1:8" ht="15" hidden="1" thickBot="1">
      <c r="A7892" s="409">
        <v>202204</v>
      </c>
      <c r="B7892" s="196" t="s">
        <v>1790</v>
      </c>
      <c r="C7892" s="197" t="s">
        <v>1736</v>
      </c>
      <c r="D7892" s="198" t="s">
        <v>339</v>
      </c>
      <c r="E7892" s="420">
        <v>235</v>
      </c>
      <c r="F7892" s="413">
        <v>115.31</v>
      </c>
      <c r="G7892" s="414">
        <f t="shared" si="246"/>
        <v>2.037984563350967</v>
      </c>
      <c r="H7892" s="415">
        <f t="shared" si="247"/>
        <v>2.037984563350967</v>
      </c>
    </row>
    <row r="7893" spans="1:8" ht="15" hidden="1" thickBot="1">
      <c r="A7893" s="409">
        <v>202204</v>
      </c>
      <c r="B7893" s="196" t="s">
        <v>1791</v>
      </c>
      <c r="C7893" s="197" t="s">
        <v>1736</v>
      </c>
      <c r="D7893" s="198" t="s">
        <v>337</v>
      </c>
      <c r="E7893" s="420">
        <v>50744</v>
      </c>
      <c r="F7893" s="413">
        <v>115.31</v>
      </c>
      <c r="G7893" s="414">
        <f t="shared" si="246"/>
        <v>440.06590928800625</v>
      </c>
      <c r="H7893" s="415">
        <f t="shared" si="247"/>
        <v>2.2003295464400314</v>
      </c>
    </row>
    <row r="7894" spans="1:8" ht="15" hidden="1" thickBot="1">
      <c r="A7894" s="409">
        <v>202204</v>
      </c>
      <c r="B7894" s="231" t="s">
        <v>1792</v>
      </c>
      <c r="C7894" s="232" t="s">
        <v>1736</v>
      </c>
      <c r="D7894" s="233" t="s">
        <v>339</v>
      </c>
      <c r="E7894" s="234">
        <v>254</v>
      </c>
      <c r="F7894" s="413">
        <v>115.31</v>
      </c>
      <c r="G7894" s="414">
        <f t="shared" si="246"/>
        <v>2.202757783366577</v>
      </c>
      <c r="H7894" s="415">
        <f t="shared" si="247"/>
        <v>2.202757783366577</v>
      </c>
    </row>
    <row r="7895" spans="1:8" ht="15" hidden="1" thickBot="1">
      <c r="A7895" s="409">
        <v>202204</v>
      </c>
      <c r="B7895" s="231" t="s">
        <v>1793</v>
      </c>
      <c r="C7895" s="232" t="s">
        <v>1736</v>
      </c>
      <c r="D7895" s="233" t="s">
        <v>337</v>
      </c>
      <c r="E7895" s="234">
        <v>51024</v>
      </c>
      <c r="F7895" s="413">
        <v>115.31</v>
      </c>
      <c r="G7895" s="414">
        <f t="shared" si="246"/>
        <v>442.49414621455207</v>
      </c>
      <c r="H7895" s="415">
        <f t="shared" si="247"/>
        <v>2.2124707310727603</v>
      </c>
    </row>
    <row r="7896" spans="1:8" ht="15" hidden="1" thickBot="1">
      <c r="A7896" s="409">
        <v>202204</v>
      </c>
      <c r="B7896" s="231" t="s">
        <v>1794</v>
      </c>
      <c r="C7896" s="232" t="s">
        <v>1736</v>
      </c>
      <c r="D7896" s="233" t="s">
        <v>339</v>
      </c>
      <c r="E7896" s="234">
        <v>255</v>
      </c>
      <c r="F7896" s="413">
        <v>115.31</v>
      </c>
      <c r="G7896" s="414">
        <f t="shared" si="246"/>
        <v>2.2114300581042405</v>
      </c>
      <c r="H7896" s="415">
        <f t="shared" si="247"/>
        <v>2.2114300581042405</v>
      </c>
    </row>
    <row r="7897" spans="1:8" ht="15" hidden="1" thickBot="1">
      <c r="A7897" s="409">
        <v>202204</v>
      </c>
      <c r="B7897" s="231" t="s">
        <v>1795</v>
      </c>
      <c r="C7897" s="232" t="s">
        <v>1736</v>
      </c>
      <c r="D7897" s="233" t="s">
        <v>337</v>
      </c>
      <c r="E7897" s="234">
        <v>10914</v>
      </c>
      <c r="F7897" s="413">
        <v>115.31</v>
      </c>
      <c r="G7897" s="414">
        <f t="shared" si="246"/>
        <v>94.649206486861502</v>
      </c>
      <c r="H7897" s="415">
        <f t="shared" si="247"/>
        <v>0.47324603243430752</v>
      </c>
    </row>
    <row r="7898" spans="1:8" ht="15" hidden="1" thickBot="1">
      <c r="A7898" s="409">
        <v>202204</v>
      </c>
      <c r="B7898" s="231" t="s">
        <v>1796</v>
      </c>
      <c r="C7898" s="232" t="s">
        <v>1736</v>
      </c>
      <c r="D7898" s="233" t="s">
        <v>339</v>
      </c>
      <c r="E7898" s="234">
        <v>54.56</v>
      </c>
      <c r="F7898" s="413">
        <v>115.31</v>
      </c>
      <c r="G7898" s="414">
        <f t="shared" si="246"/>
        <v>0.47315930968693087</v>
      </c>
      <c r="H7898" s="415">
        <f t="shared" si="247"/>
        <v>0.47315930968693087</v>
      </c>
    </row>
    <row r="7899" spans="1:8" ht="15" hidden="1" thickBot="1">
      <c r="A7899" s="409">
        <v>202204</v>
      </c>
      <c r="B7899" s="231" t="s">
        <v>1797</v>
      </c>
      <c r="C7899" s="232" t="s">
        <v>1736</v>
      </c>
      <c r="D7899" s="233" t="s">
        <v>337</v>
      </c>
      <c r="E7899" s="234">
        <v>48560</v>
      </c>
      <c r="F7899" s="413">
        <v>115.31</v>
      </c>
      <c r="G7899" s="414">
        <f t="shared" si="246"/>
        <v>421.12566126094873</v>
      </c>
      <c r="H7899" s="415">
        <f t="shared" si="247"/>
        <v>2.1056283063047436</v>
      </c>
    </row>
    <row r="7900" spans="1:8" ht="15" hidden="1" thickBot="1">
      <c r="A7900" s="409">
        <v>202204</v>
      </c>
      <c r="B7900" s="231" t="s">
        <v>1798</v>
      </c>
      <c r="C7900" s="232" t="s">
        <v>1736</v>
      </c>
      <c r="D7900" s="233" t="s">
        <v>339</v>
      </c>
      <c r="E7900" s="234">
        <v>243</v>
      </c>
      <c r="F7900" s="413">
        <v>115.31</v>
      </c>
      <c r="G7900" s="414">
        <f t="shared" si="246"/>
        <v>2.1073627612522765</v>
      </c>
      <c r="H7900" s="415">
        <f t="shared" si="247"/>
        <v>2.1073627612522765</v>
      </c>
    </row>
    <row r="7901" spans="1:8" ht="15" hidden="1" thickBot="1">
      <c r="A7901" s="409">
        <v>202204</v>
      </c>
      <c r="B7901" s="231" t="s">
        <v>1799</v>
      </c>
      <c r="C7901" s="232" t="s">
        <v>1736</v>
      </c>
      <c r="D7901" s="233" t="s">
        <v>337</v>
      </c>
      <c r="E7901" s="234">
        <v>88909</v>
      </c>
      <c r="F7901" s="413">
        <v>115.31</v>
      </c>
      <c r="G7901" s="414">
        <f t="shared" si="246"/>
        <v>771.04327465094093</v>
      </c>
      <c r="H7901" s="415">
        <f t="shared" si="247"/>
        <v>3.8552163732547045</v>
      </c>
    </row>
    <row r="7902" spans="1:8" ht="15" hidden="1" thickBot="1">
      <c r="A7902" s="409">
        <v>202204</v>
      </c>
      <c r="B7902" s="196" t="s">
        <v>1800</v>
      </c>
      <c r="C7902" s="197" t="s">
        <v>1736</v>
      </c>
      <c r="D7902" s="198" t="s">
        <v>339</v>
      </c>
      <c r="E7902" s="420">
        <v>445</v>
      </c>
      <c r="F7902" s="413">
        <v>115.31</v>
      </c>
      <c r="G7902" s="414">
        <f t="shared" si="246"/>
        <v>3.8591622582603415</v>
      </c>
      <c r="H7902" s="415">
        <f t="shared" si="247"/>
        <v>3.8591622582603415</v>
      </c>
    </row>
    <row r="7903" spans="1:8" ht="15" hidden="1" thickBot="1">
      <c r="A7903" s="409">
        <v>202204</v>
      </c>
      <c r="B7903" s="196" t="s">
        <v>1801</v>
      </c>
      <c r="C7903" s="197" t="s">
        <v>1736</v>
      </c>
      <c r="D7903" s="198" t="s">
        <v>337</v>
      </c>
      <c r="E7903" s="420">
        <v>45344</v>
      </c>
      <c r="F7903" s="413">
        <v>115.31</v>
      </c>
      <c r="G7903" s="414">
        <f t="shared" si="246"/>
        <v>393.23562570462229</v>
      </c>
      <c r="H7903" s="415">
        <f t="shared" si="247"/>
        <v>1.9661781285231115</v>
      </c>
    </row>
    <row r="7904" spans="1:8" ht="15" hidden="1" thickBot="1">
      <c r="A7904" s="409">
        <v>202204</v>
      </c>
      <c r="B7904" s="196" t="s">
        <v>1802</v>
      </c>
      <c r="C7904" s="197" t="s">
        <v>1736</v>
      </c>
      <c r="D7904" s="198" t="s">
        <v>337</v>
      </c>
      <c r="E7904" s="420">
        <v>85936</v>
      </c>
      <c r="F7904" s="413">
        <v>115.31</v>
      </c>
      <c r="G7904" s="414">
        <f t="shared" si="246"/>
        <v>745.26060185586675</v>
      </c>
      <c r="H7904" s="415">
        <f t="shared" si="247"/>
        <v>3.7263030092793339</v>
      </c>
    </row>
    <row r="7905" spans="1:8" ht="15" hidden="1" thickBot="1">
      <c r="A7905" s="409">
        <v>202204</v>
      </c>
      <c r="B7905" s="196" t="s">
        <v>1803</v>
      </c>
      <c r="C7905" s="197" t="s">
        <v>1736</v>
      </c>
      <c r="D7905" s="198" t="s">
        <v>337</v>
      </c>
      <c r="E7905" s="420">
        <v>55853</v>
      </c>
      <c r="F7905" s="413">
        <v>115.31</v>
      </c>
      <c r="G7905" s="414">
        <f t="shared" si="246"/>
        <v>484.37256092273003</v>
      </c>
      <c r="H7905" s="415">
        <f t="shared" si="247"/>
        <v>2.4218628046136503</v>
      </c>
    </row>
    <row r="7906" spans="1:8" ht="15" hidden="1" thickBot="1">
      <c r="A7906" s="409">
        <v>202204</v>
      </c>
      <c r="B7906" s="196" t="s">
        <v>1804</v>
      </c>
      <c r="C7906" s="197" t="s">
        <v>1736</v>
      </c>
      <c r="D7906" s="198" t="s">
        <v>337</v>
      </c>
      <c r="E7906" s="420">
        <v>55853</v>
      </c>
      <c r="F7906" s="413">
        <v>115.31</v>
      </c>
      <c r="G7906" s="414">
        <f t="shared" si="246"/>
        <v>484.37256092273003</v>
      </c>
      <c r="H7906" s="415">
        <f t="shared" si="247"/>
        <v>2.4218628046136503</v>
      </c>
    </row>
    <row r="7907" spans="1:8" ht="15" hidden="1" thickBot="1">
      <c r="A7907" s="409">
        <v>202204</v>
      </c>
      <c r="B7907" s="196" t="s">
        <v>1805</v>
      </c>
      <c r="C7907" s="197" t="s">
        <v>1736</v>
      </c>
      <c r="D7907" s="198" t="s">
        <v>339</v>
      </c>
      <c r="E7907" s="420">
        <v>279</v>
      </c>
      <c r="F7907" s="413">
        <v>115.31</v>
      </c>
      <c r="G7907" s="414">
        <f t="shared" si="246"/>
        <v>2.419564651808169</v>
      </c>
      <c r="H7907" s="415">
        <f t="shared" si="247"/>
        <v>2.419564651808169</v>
      </c>
    </row>
    <row r="7908" spans="1:8" ht="15" hidden="1" thickBot="1">
      <c r="A7908" s="409">
        <v>202204</v>
      </c>
      <c r="B7908" s="196" t="s">
        <v>1806</v>
      </c>
      <c r="C7908" s="197" t="s">
        <v>1736</v>
      </c>
      <c r="D7908" s="198" t="s">
        <v>339</v>
      </c>
      <c r="E7908" s="420">
        <v>279</v>
      </c>
      <c r="F7908" s="413">
        <v>115.31</v>
      </c>
      <c r="G7908" s="414">
        <f t="shared" si="246"/>
        <v>2.419564651808169</v>
      </c>
      <c r="H7908" s="415">
        <f t="shared" si="247"/>
        <v>2.419564651808169</v>
      </c>
    </row>
    <row r="7909" spans="1:8" ht="15" hidden="1" thickBot="1">
      <c r="A7909" s="409">
        <v>202204</v>
      </c>
      <c r="B7909" s="196" t="s">
        <v>1807</v>
      </c>
      <c r="C7909" s="197" t="s">
        <v>1736</v>
      </c>
      <c r="D7909" s="198" t="s">
        <v>337</v>
      </c>
      <c r="E7909" s="420">
        <v>34051</v>
      </c>
      <c r="F7909" s="413">
        <v>115.31</v>
      </c>
      <c r="G7909" s="414">
        <f t="shared" si="246"/>
        <v>295.29962709218626</v>
      </c>
      <c r="H7909" s="415">
        <f t="shared" si="247"/>
        <v>1.4764981354609312</v>
      </c>
    </row>
    <row r="7910" spans="1:8" ht="15" hidden="1" thickBot="1">
      <c r="A7910" s="409">
        <v>202204</v>
      </c>
      <c r="B7910" s="196" t="s">
        <v>1808</v>
      </c>
      <c r="C7910" s="197" t="s">
        <v>1736</v>
      </c>
      <c r="D7910" s="198" t="s">
        <v>339</v>
      </c>
      <c r="E7910" s="420">
        <v>170</v>
      </c>
      <c r="F7910" s="413">
        <v>115.31</v>
      </c>
      <c r="G7910" s="414">
        <f t="shared" si="246"/>
        <v>1.474286705402827</v>
      </c>
      <c r="H7910" s="415">
        <f t="shared" si="247"/>
        <v>1.474286705402827</v>
      </c>
    </row>
    <row r="7911" spans="1:8" ht="15" hidden="1" thickBot="1">
      <c r="A7911" s="409">
        <v>202204</v>
      </c>
      <c r="B7911" s="196" t="s">
        <v>1809</v>
      </c>
      <c r="C7911" s="197" t="s">
        <v>1736</v>
      </c>
      <c r="D7911" s="198" t="s">
        <v>337</v>
      </c>
      <c r="E7911" s="420">
        <v>55853</v>
      </c>
      <c r="F7911" s="413">
        <v>115.31</v>
      </c>
      <c r="G7911" s="414">
        <f t="shared" si="246"/>
        <v>484.37256092273003</v>
      </c>
      <c r="H7911" s="415">
        <f t="shared" si="247"/>
        <v>2.4218628046136503</v>
      </c>
    </row>
    <row r="7912" spans="1:8" ht="15" hidden="1" thickBot="1">
      <c r="A7912" s="409">
        <v>202204</v>
      </c>
      <c r="B7912" s="196" t="s">
        <v>1810</v>
      </c>
      <c r="C7912" s="197" t="s">
        <v>1736</v>
      </c>
      <c r="D7912" s="198" t="s">
        <v>337</v>
      </c>
      <c r="E7912" s="420">
        <v>55853</v>
      </c>
      <c r="F7912" s="413">
        <v>115.31</v>
      </c>
      <c r="G7912" s="414">
        <f t="shared" si="246"/>
        <v>484.37256092273003</v>
      </c>
      <c r="H7912" s="415">
        <f t="shared" si="247"/>
        <v>2.4218628046136503</v>
      </c>
    </row>
    <row r="7913" spans="1:8" ht="15" hidden="1" thickBot="1">
      <c r="A7913" s="409">
        <v>202204</v>
      </c>
      <c r="B7913" s="196" t="s">
        <v>1811</v>
      </c>
      <c r="C7913" s="197" t="s">
        <v>1736</v>
      </c>
      <c r="D7913" s="198" t="s">
        <v>339</v>
      </c>
      <c r="E7913" s="420">
        <v>279</v>
      </c>
      <c r="F7913" s="413">
        <v>115.31</v>
      </c>
      <c r="G7913" s="414">
        <f t="shared" si="246"/>
        <v>2.419564651808169</v>
      </c>
      <c r="H7913" s="415">
        <f t="shared" si="247"/>
        <v>2.419564651808169</v>
      </c>
    </row>
    <row r="7914" spans="1:8" ht="15" hidden="1" thickBot="1">
      <c r="A7914" s="409">
        <v>202204</v>
      </c>
      <c r="B7914" s="196" t="s">
        <v>1812</v>
      </c>
      <c r="C7914" s="197" t="s">
        <v>1736</v>
      </c>
      <c r="D7914" s="198" t="s">
        <v>337</v>
      </c>
      <c r="E7914" s="420">
        <v>75984</v>
      </c>
      <c r="F7914" s="413">
        <v>115.31</v>
      </c>
      <c r="G7914" s="414">
        <f t="shared" si="246"/>
        <v>658.95412366663777</v>
      </c>
      <c r="H7914" s="415">
        <f t="shared" si="247"/>
        <v>3.2947706183331888</v>
      </c>
    </row>
    <row r="7915" spans="1:8" ht="15" hidden="1" thickBot="1">
      <c r="A7915" s="409">
        <v>202204</v>
      </c>
      <c r="B7915" s="196" t="s">
        <v>1813</v>
      </c>
      <c r="C7915" s="197" t="s">
        <v>1736</v>
      </c>
      <c r="D7915" s="198" t="s">
        <v>339</v>
      </c>
      <c r="E7915" s="420">
        <v>380</v>
      </c>
      <c r="F7915" s="413">
        <v>115.31</v>
      </c>
      <c r="G7915" s="414">
        <f t="shared" si="246"/>
        <v>3.295464400312202</v>
      </c>
      <c r="H7915" s="415">
        <f t="shared" si="247"/>
        <v>3.295464400312202</v>
      </c>
    </row>
    <row r="7916" spans="1:8" ht="15" hidden="1" thickBot="1">
      <c r="A7916" s="409">
        <v>202204</v>
      </c>
      <c r="B7916" s="196" t="s">
        <v>1814</v>
      </c>
      <c r="C7916" s="197" t="s">
        <v>1736</v>
      </c>
      <c r="D7916" s="198" t="s">
        <v>337</v>
      </c>
      <c r="E7916" s="420">
        <v>99108</v>
      </c>
      <c r="F7916" s="413">
        <v>115.31</v>
      </c>
      <c r="G7916" s="414">
        <f t="shared" si="246"/>
        <v>859.49180470037288</v>
      </c>
      <c r="H7916" s="415">
        <f t="shared" si="247"/>
        <v>4.2974590235018644</v>
      </c>
    </row>
    <row r="7917" spans="1:8" ht="15" hidden="1" thickBot="1">
      <c r="A7917" s="409">
        <v>202204</v>
      </c>
      <c r="B7917" s="196" t="s">
        <v>1815</v>
      </c>
      <c r="C7917" s="197" t="s">
        <v>1736</v>
      </c>
      <c r="D7917" s="198" t="s">
        <v>339</v>
      </c>
      <c r="E7917" s="420">
        <v>496</v>
      </c>
      <c r="F7917" s="413">
        <v>115.31</v>
      </c>
      <c r="G7917" s="414">
        <f t="shared" si="246"/>
        <v>4.30144826988119</v>
      </c>
      <c r="H7917" s="415">
        <f t="shared" si="247"/>
        <v>4.30144826988119</v>
      </c>
    </row>
    <row r="7918" spans="1:8" ht="15" hidden="1" thickBot="1">
      <c r="A7918" s="409">
        <v>202204</v>
      </c>
      <c r="B7918" s="231" t="s">
        <v>1816</v>
      </c>
      <c r="C7918" s="232" t="s">
        <v>1736</v>
      </c>
      <c r="D7918" s="233" t="s">
        <v>337</v>
      </c>
      <c r="E7918" s="235">
        <v>38682</v>
      </c>
      <c r="F7918" s="413">
        <v>115.31</v>
      </c>
      <c r="G7918" s="414">
        <f t="shared" si="246"/>
        <v>335.46093140230681</v>
      </c>
      <c r="H7918" s="415">
        <f t="shared" si="247"/>
        <v>1.677304657011534</v>
      </c>
    </row>
    <row r="7919" spans="1:8" ht="15" hidden="1" thickBot="1">
      <c r="A7919" s="409">
        <v>202204</v>
      </c>
      <c r="B7919" s="231" t="s">
        <v>1817</v>
      </c>
      <c r="C7919" s="232" t="s">
        <v>1736</v>
      </c>
      <c r="D7919" s="233" t="s">
        <v>374</v>
      </c>
      <c r="E7919" s="235">
        <v>622.66999999999996</v>
      </c>
      <c r="F7919" s="413">
        <v>115.31</v>
      </c>
      <c r="G7919" s="414">
        <f t="shared" si="246"/>
        <v>5.3999653109010488</v>
      </c>
      <c r="H7919" s="415" t="str">
        <f t="shared" si="247"/>
        <v>VER</v>
      </c>
    </row>
    <row r="7920" spans="1:8" ht="15" hidden="1" thickBot="1">
      <c r="A7920" s="409">
        <v>202204</v>
      </c>
      <c r="B7920" s="231" t="s">
        <v>1818</v>
      </c>
      <c r="C7920" s="232" t="s">
        <v>1736</v>
      </c>
      <c r="D7920" s="233" t="s">
        <v>337</v>
      </c>
      <c r="E7920" s="235">
        <v>45724</v>
      </c>
      <c r="F7920" s="413">
        <v>115.31</v>
      </c>
      <c r="G7920" s="414">
        <f t="shared" si="246"/>
        <v>396.53109010493449</v>
      </c>
      <c r="H7920" s="415">
        <f t="shared" si="247"/>
        <v>1.9826554505246725</v>
      </c>
    </row>
    <row r="7921" spans="1:8" ht="15" hidden="1" thickBot="1">
      <c r="A7921" s="409">
        <v>202204</v>
      </c>
      <c r="B7921" s="231" t="s">
        <v>1819</v>
      </c>
      <c r="C7921" s="232" t="s">
        <v>1736</v>
      </c>
      <c r="D7921" s="233" t="s">
        <v>339</v>
      </c>
      <c r="E7921" s="235">
        <v>229</v>
      </c>
      <c r="F7921" s="413">
        <v>115.31</v>
      </c>
      <c r="G7921" s="414">
        <f t="shared" si="246"/>
        <v>1.9859509149249848</v>
      </c>
      <c r="H7921" s="415">
        <f t="shared" si="247"/>
        <v>1.9859509149249848</v>
      </c>
    </row>
    <row r="7922" spans="1:8" ht="15" hidden="1" thickBot="1">
      <c r="A7922" s="409">
        <v>202204</v>
      </c>
      <c r="B7922" s="231" t="s">
        <v>1820</v>
      </c>
      <c r="C7922" s="232" t="s">
        <v>1736</v>
      </c>
      <c r="D7922" s="233" t="s">
        <v>337</v>
      </c>
      <c r="E7922" s="235">
        <v>45724</v>
      </c>
      <c r="F7922" s="413">
        <v>115.31</v>
      </c>
      <c r="G7922" s="414">
        <f t="shared" si="246"/>
        <v>396.53109010493449</v>
      </c>
      <c r="H7922" s="415">
        <f t="shared" si="247"/>
        <v>1.9826554505246725</v>
      </c>
    </row>
    <row r="7923" spans="1:8" ht="15" hidden="1" thickBot="1">
      <c r="A7923" s="409">
        <v>202204</v>
      </c>
      <c r="B7923" s="231" t="s">
        <v>1821</v>
      </c>
      <c r="C7923" s="232" t="s">
        <v>1736</v>
      </c>
      <c r="D7923" s="233" t="s">
        <v>337</v>
      </c>
      <c r="E7923" s="235">
        <v>45724</v>
      </c>
      <c r="F7923" s="413">
        <v>115.31</v>
      </c>
      <c r="G7923" s="414">
        <f t="shared" si="246"/>
        <v>396.53109010493449</v>
      </c>
      <c r="H7923" s="415">
        <f t="shared" si="247"/>
        <v>1.9826554505246725</v>
      </c>
    </row>
    <row r="7924" spans="1:8" ht="15" hidden="1" thickBot="1">
      <c r="A7924" s="409">
        <v>202204</v>
      </c>
      <c r="B7924" s="231" t="s">
        <v>1822</v>
      </c>
      <c r="C7924" s="232" t="s">
        <v>1736</v>
      </c>
      <c r="D7924" s="233" t="s">
        <v>337</v>
      </c>
      <c r="E7924" s="235">
        <v>47046</v>
      </c>
      <c r="F7924" s="413">
        <v>115.31</v>
      </c>
      <c r="G7924" s="414">
        <f t="shared" si="246"/>
        <v>407.99583730812589</v>
      </c>
      <c r="H7924" s="415">
        <f t="shared" si="247"/>
        <v>2.0399791865406294</v>
      </c>
    </row>
    <row r="7925" spans="1:8" ht="15" hidden="1" thickBot="1">
      <c r="A7925" s="409">
        <v>202204</v>
      </c>
      <c r="B7925" s="231" t="s">
        <v>1823</v>
      </c>
      <c r="C7925" s="232" t="s">
        <v>1736</v>
      </c>
      <c r="D7925" s="233" t="s">
        <v>339</v>
      </c>
      <c r="E7925" s="235">
        <v>235</v>
      </c>
      <c r="F7925" s="413">
        <v>115.31</v>
      </c>
      <c r="G7925" s="414">
        <f t="shared" si="246"/>
        <v>2.037984563350967</v>
      </c>
      <c r="H7925" s="415">
        <f t="shared" si="247"/>
        <v>2.037984563350967</v>
      </c>
    </row>
    <row r="7926" spans="1:8" ht="15" hidden="1" thickBot="1">
      <c r="A7926" s="409">
        <v>202204</v>
      </c>
      <c r="B7926" s="231" t="s">
        <v>1824</v>
      </c>
      <c r="C7926" s="232" t="s">
        <v>1736</v>
      </c>
      <c r="D7926" s="233" t="s">
        <v>337</v>
      </c>
      <c r="E7926" s="235">
        <v>35213.64</v>
      </c>
      <c r="F7926" s="413">
        <v>115.31</v>
      </c>
      <c r="G7926" s="414">
        <f t="shared" si="246"/>
        <v>305.38236059318359</v>
      </c>
      <c r="H7926" s="415">
        <f t="shared" si="247"/>
        <v>1.5269118029659179</v>
      </c>
    </row>
    <row r="7927" spans="1:8" ht="15" hidden="1" thickBot="1">
      <c r="A7927" s="409">
        <v>202204</v>
      </c>
      <c r="B7927" s="231" t="s">
        <v>1825</v>
      </c>
      <c r="C7927" s="232" t="s">
        <v>1736</v>
      </c>
      <c r="D7927" s="233" t="s">
        <v>339</v>
      </c>
      <c r="E7927" s="235">
        <v>176</v>
      </c>
      <c r="F7927" s="413">
        <v>115.31</v>
      </c>
      <c r="G7927" s="414">
        <f t="shared" si="246"/>
        <v>1.5263203538288093</v>
      </c>
      <c r="H7927" s="415">
        <f t="shared" si="247"/>
        <v>1.5263203538288093</v>
      </c>
    </row>
    <row r="7928" spans="1:8" ht="15" hidden="1" thickBot="1">
      <c r="A7928" s="409">
        <v>202204</v>
      </c>
      <c r="B7928" s="231" t="s">
        <v>1826</v>
      </c>
      <c r="C7928" s="232" t="s">
        <v>1736</v>
      </c>
      <c r="D7928" s="233" t="s">
        <v>337</v>
      </c>
      <c r="E7928" s="235">
        <v>47433</v>
      </c>
      <c r="F7928" s="413">
        <v>115.31</v>
      </c>
      <c r="G7928" s="414">
        <f t="shared" si="246"/>
        <v>411.35200763160174</v>
      </c>
      <c r="H7928" s="415">
        <f t="shared" si="247"/>
        <v>2.0567600381580089</v>
      </c>
    </row>
    <row r="7929" spans="1:8" ht="15" hidden="1" thickBot="1">
      <c r="A7929" s="409">
        <v>202204</v>
      </c>
      <c r="B7929" s="231" t="s">
        <v>1827</v>
      </c>
      <c r="C7929" s="232" t="s">
        <v>1736</v>
      </c>
      <c r="D7929" s="233" t="s">
        <v>339</v>
      </c>
      <c r="E7929" s="235">
        <v>237</v>
      </c>
      <c r="F7929" s="413">
        <v>115.31</v>
      </c>
      <c r="G7929" s="414">
        <f t="shared" si="246"/>
        <v>2.0553291128262945</v>
      </c>
      <c r="H7929" s="415">
        <f t="shared" si="247"/>
        <v>2.0553291128262945</v>
      </c>
    </row>
    <row r="7930" spans="1:8" ht="15" hidden="1" thickBot="1">
      <c r="A7930" s="409">
        <v>202204</v>
      </c>
      <c r="B7930" s="231" t="s">
        <v>1828</v>
      </c>
      <c r="C7930" s="232" t="s">
        <v>1736</v>
      </c>
      <c r="D7930" s="233" t="s">
        <v>337</v>
      </c>
      <c r="E7930" s="235">
        <v>45724</v>
      </c>
      <c r="F7930" s="413">
        <v>115.31</v>
      </c>
      <c r="G7930" s="414">
        <f t="shared" si="246"/>
        <v>396.53109010493449</v>
      </c>
      <c r="H7930" s="415">
        <f t="shared" si="247"/>
        <v>1.9826554505246725</v>
      </c>
    </row>
    <row r="7931" spans="1:8" ht="15" hidden="1" thickBot="1">
      <c r="A7931" s="409">
        <v>202204</v>
      </c>
      <c r="B7931" s="231" t="s">
        <v>1829</v>
      </c>
      <c r="C7931" s="232" t="s">
        <v>1736</v>
      </c>
      <c r="D7931" s="233" t="s">
        <v>339</v>
      </c>
      <c r="E7931" s="235">
        <v>229</v>
      </c>
      <c r="F7931" s="413">
        <v>115.31</v>
      </c>
      <c r="G7931" s="414">
        <f t="shared" si="246"/>
        <v>1.9859509149249848</v>
      </c>
      <c r="H7931" s="415">
        <f t="shared" si="247"/>
        <v>1.9859509149249848</v>
      </c>
    </row>
    <row r="7932" spans="1:8" ht="15" hidden="1" thickBot="1">
      <c r="A7932" s="409">
        <v>202204</v>
      </c>
      <c r="B7932" s="231" t="s">
        <v>1830</v>
      </c>
      <c r="C7932" s="232" t="s">
        <v>1736</v>
      </c>
      <c r="D7932" s="233" t="s">
        <v>337</v>
      </c>
      <c r="E7932" s="235">
        <v>47046</v>
      </c>
      <c r="F7932" s="413">
        <v>115.31</v>
      </c>
      <c r="G7932" s="414">
        <f t="shared" si="246"/>
        <v>407.99583730812589</v>
      </c>
      <c r="H7932" s="415">
        <f t="shared" si="247"/>
        <v>2.0399791865406294</v>
      </c>
    </row>
    <row r="7933" spans="1:8" ht="15" hidden="1" thickBot="1">
      <c r="A7933" s="409">
        <v>202204</v>
      </c>
      <c r="B7933" s="231" t="s">
        <v>1831</v>
      </c>
      <c r="C7933" s="232" t="s">
        <v>1736</v>
      </c>
      <c r="D7933" s="233" t="s">
        <v>339</v>
      </c>
      <c r="E7933" s="235">
        <v>235</v>
      </c>
      <c r="F7933" s="413">
        <v>115.31</v>
      </c>
      <c r="G7933" s="414">
        <f t="shared" si="246"/>
        <v>2.037984563350967</v>
      </c>
      <c r="H7933" s="415">
        <f t="shared" si="247"/>
        <v>2.037984563350967</v>
      </c>
    </row>
    <row r="7934" spans="1:8" ht="15" hidden="1" thickBot="1">
      <c r="A7934" s="409">
        <v>202204</v>
      </c>
      <c r="B7934" s="231" t="s">
        <v>1832</v>
      </c>
      <c r="C7934" s="232" t="s">
        <v>1736</v>
      </c>
      <c r="D7934" s="233" t="s">
        <v>337</v>
      </c>
      <c r="E7934" s="235">
        <v>70138</v>
      </c>
      <c r="F7934" s="413">
        <v>115.31</v>
      </c>
      <c r="G7934" s="414">
        <f t="shared" si="246"/>
        <v>608.25600555025585</v>
      </c>
      <c r="H7934" s="415">
        <f t="shared" si="247"/>
        <v>3.041280027751279</v>
      </c>
    </row>
    <row r="7935" spans="1:8" ht="15" hidden="1" thickBot="1">
      <c r="A7935" s="409">
        <v>202204</v>
      </c>
      <c r="B7935" s="231" t="s">
        <v>1833</v>
      </c>
      <c r="C7935" s="232" t="s">
        <v>1736</v>
      </c>
      <c r="D7935" s="233" t="s">
        <v>339</v>
      </c>
      <c r="E7935" s="235">
        <v>351</v>
      </c>
      <c r="F7935" s="413">
        <v>115.31</v>
      </c>
      <c r="G7935" s="414">
        <f t="shared" si="246"/>
        <v>3.043968432919955</v>
      </c>
      <c r="H7935" s="415">
        <f t="shared" si="247"/>
        <v>3.043968432919955</v>
      </c>
    </row>
    <row r="7936" spans="1:8" ht="15" hidden="1" thickBot="1">
      <c r="A7936" s="409">
        <v>202204</v>
      </c>
      <c r="B7936" s="231" t="s">
        <v>1834</v>
      </c>
      <c r="C7936" s="232" t="s">
        <v>1736</v>
      </c>
      <c r="D7936" s="233" t="s">
        <v>337</v>
      </c>
      <c r="E7936" s="235">
        <v>89525</v>
      </c>
      <c r="F7936" s="413">
        <v>115.31</v>
      </c>
      <c r="G7936" s="414">
        <f t="shared" si="246"/>
        <v>776.38539588934179</v>
      </c>
      <c r="H7936" s="415">
        <f t="shared" si="247"/>
        <v>3.8819269794467091</v>
      </c>
    </row>
    <row r="7937" spans="1:8" ht="15" hidden="1" thickBot="1">
      <c r="A7937" s="409">
        <v>202204</v>
      </c>
      <c r="B7937" s="231" t="s">
        <v>1835</v>
      </c>
      <c r="C7937" s="232" t="s">
        <v>1736</v>
      </c>
      <c r="D7937" s="233" t="s">
        <v>339</v>
      </c>
      <c r="E7937" s="235">
        <v>448</v>
      </c>
      <c r="F7937" s="413">
        <v>115.31</v>
      </c>
      <c r="G7937" s="414">
        <f t="shared" si="246"/>
        <v>3.8851790824733325</v>
      </c>
      <c r="H7937" s="415">
        <f t="shared" si="247"/>
        <v>3.8851790824733325</v>
      </c>
    </row>
    <row r="7938" spans="1:8" ht="15" hidden="1" thickBot="1">
      <c r="A7938" s="409">
        <v>202204</v>
      </c>
      <c r="B7938" s="231" t="s">
        <v>1836</v>
      </c>
      <c r="C7938" s="232" t="s">
        <v>1736</v>
      </c>
      <c r="D7938" s="233" t="s">
        <v>337</v>
      </c>
      <c r="E7938" s="235">
        <v>109466</v>
      </c>
      <c r="F7938" s="413">
        <v>115.31</v>
      </c>
      <c r="G7938" s="414">
        <f t="shared" ref="G7938:G8001" si="248">+E7938/F7938</f>
        <v>949.31922643309338</v>
      </c>
      <c r="H7938" s="415">
        <f t="shared" ref="H7938:H8001" si="249">IF(D7938="TB",G7938/200,IF(D7938="LT",G7938,"VER"))</f>
        <v>4.7465961321654673</v>
      </c>
    </row>
    <row r="7939" spans="1:8" ht="15" hidden="1" thickBot="1">
      <c r="A7939" s="409">
        <v>202204</v>
      </c>
      <c r="B7939" s="231" t="s">
        <v>1837</v>
      </c>
      <c r="C7939" s="232" t="s">
        <v>1736</v>
      </c>
      <c r="D7939" s="233" t="s">
        <v>337</v>
      </c>
      <c r="E7939" s="235">
        <v>69533</v>
      </c>
      <c r="F7939" s="413">
        <v>115.31</v>
      </c>
      <c r="G7939" s="414">
        <f t="shared" si="248"/>
        <v>603.00927933396929</v>
      </c>
      <c r="H7939" s="415">
        <f t="shared" si="249"/>
        <v>3.0150463966698466</v>
      </c>
    </row>
    <row r="7940" spans="1:8" ht="15" hidden="1" thickBot="1">
      <c r="A7940" s="409">
        <v>202204</v>
      </c>
      <c r="B7940" s="231" t="s">
        <v>1838</v>
      </c>
      <c r="C7940" s="232" t="s">
        <v>1736</v>
      </c>
      <c r="D7940" s="233" t="s">
        <v>339</v>
      </c>
      <c r="E7940" s="235">
        <v>348</v>
      </c>
      <c r="F7940" s="413">
        <v>115.31</v>
      </c>
      <c r="G7940" s="414">
        <f t="shared" si="248"/>
        <v>3.017951608706964</v>
      </c>
      <c r="H7940" s="415">
        <f t="shared" si="249"/>
        <v>3.017951608706964</v>
      </c>
    </row>
    <row r="7941" spans="1:8" ht="15" hidden="1" thickBot="1">
      <c r="A7941" s="409">
        <v>202204</v>
      </c>
      <c r="B7941" s="231" t="s">
        <v>1839</v>
      </c>
      <c r="C7941" s="232" t="s">
        <v>1736</v>
      </c>
      <c r="D7941" s="233" t="s">
        <v>337</v>
      </c>
      <c r="E7941" s="235">
        <v>260984</v>
      </c>
      <c r="F7941" s="413">
        <v>115.31</v>
      </c>
      <c r="G7941" s="414">
        <f t="shared" si="248"/>
        <v>2263.3249501344203</v>
      </c>
      <c r="H7941" s="415">
        <f t="shared" si="249"/>
        <v>11.316624750672101</v>
      </c>
    </row>
    <row r="7942" spans="1:8" ht="15" hidden="1" thickBot="1">
      <c r="A7942" s="409">
        <v>202204</v>
      </c>
      <c r="B7942" s="231" t="s">
        <v>1840</v>
      </c>
      <c r="C7942" s="232" t="s">
        <v>1736</v>
      </c>
      <c r="D7942" s="233" t="s">
        <v>337</v>
      </c>
      <c r="E7942" s="235">
        <v>74151</v>
      </c>
      <c r="F7942" s="413">
        <v>115.31</v>
      </c>
      <c r="G7942" s="414">
        <f t="shared" si="248"/>
        <v>643.05784407250019</v>
      </c>
      <c r="H7942" s="415">
        <f t="shared" si="249"/>
        <v>3.215289220362501</v>
      </c>
    </row>
    <row r="7943" spans="1:8" ht="15" hidden="1" thickBot="1">
      <c r="A7943" s="409">
        <v>202204</v>
      </c>
      <c r="B7943" s="231" t="s">
        <v>1841</v>
      </c>
      <c r="C7943" s="232" t="s">
        <v>1736</v>
      </c>
      <c r="D7943" s="233" t="s">
        <v>337</v>
      </c>
      <c r="E7943" s="235">
        <v>49159</v>
      </c>
      <c r="F7943" s="413">
        <v>115.31</v>
      </c>
      <c r="G7943" s="414">
        <f t="shared" si="248"/>
        <v>426.32035382880929</v>
      </c>
      <c r="H7943" s="415">
        <f t="shared" si="249"/>
        <v>2.1316017691440465</v>
      </c>
    </row>
    <row r="7944" spans="1:8" ht="15" hidden="1" thickBot="1">
      <c r="A7944" s="409">
        <v>202204</v>
      </c>
      <c r="B7944" s="231" t="s">
        <v>1842</v>
      </c>
      <c r="C7944" s="232" t="s">
        <v>1736</v>
      </c>
      <c r="D7944" s="233" t="s">
        <v>339</v>
      </c>
      <c r="E7944" s="235">
        <v>246</v>
      </c>
      <c r="F7944" s="413">
        <v>115.31</v>
      </c>
      <c r="G7944" s="414">
        <f t="shared" si="248"/>
        <v>2.1333795854652675</v>
      </c>
      <c r="H7944" s="415">
        <f t="shared" si="249"/>
        <v>2.1333795854652675</v>
      </c>
    </row>
    <row r="7945" spans="1:8" ht="15" hidden="1" thickBot="1">
      <c r="A7945" s="409">
        <v>202204</v>
      </c>
      <c r="B7945" s="231" t="s">
        <v>1843</v>
      </c>
      <c r="C7945" s="232" t="s">
        <v>1736</v>
      </c>
      <c r="D7945" s="233" t="s">
        <v>337</v>
      </c>
      <c r="E7945" s="235">
        <v>49213</v>
      </c>
      <c r="F7945" s="413">
        <v>115.31</v>
      </c>
      <c r="G7945" s="414">
        <f t="shared" si="248"/>
        <v>426.7886566646431</v>
      </c>
      <c r="H7945" s="415">
        <f t="shared" si="249"/>
        <v>2.1339432833232155</v>
      </c>
    </row>
    <row r="7946" spans="1:8" ht="15" hidden="1" thickBot="1">
      <c r="A7946" s="409">
        <v>202204</v>
      </c>
      <c r="B7946" s="231" t="s">
        <v>1844</v>
      </c>
      <c r="C7946" s="232" t="s">
        <v>1736</v>
      </c>
      <c r="D7946" s="233" t="s">
        <v>339</v>
      </c>
      <c r="E7946" s="235">
        <v>246</v>
      </c>
      <c r="F7946" s="413">
        <v>115.31</v>
      </c>
      <c r="G7946" s="414">
        <f t="shared" si="248"/>
        <v>2.1333795854652675</v>
      </c>
      <c r="H7946" s="415">
        <f t="shared" si="249"/>
        <v>2.1333795854652675</v>
      </c>
    </row>
    <row r="7947" spans="1:8" ht="15" hidden="1" thickBot="1">
      <c r="A7947" s="409">
        <v>202204</v>
      </c>
      <c r="B7947" s="231" t="s">
        <v>1845</v>
      </c>
      <c r="C7947" s="232" t="s">
        <v>1736</v>
      </c>
      <c r="D7947" s="233" t="s">
        <v>337</v>
      </c>
      <c r="E7947" s="235">
        <v>39823</v>
      </c>
      <c r="F7947" s="413">
        <v>115.31</v>
      </c>
      <c r="G7947" s="414">
        <f t="shared" si="248"/>
        <v>345.35599687798111</v>
      </c>
      <c r="H7947" s="415">
        <f t="shared" si="249"/>
        <v>1.7267799843899057</v>
      </c>
    </row>
    <row r="7948" spans="1:8" ht="15" hidden="1" thickBot="1">
      <c r="A7948" s="409">
        <v>202204</v>
      </c>
      <c r="B7948" s="231" t="s">
        <v>1846</v>
      </c>
      <c r="C7948" s="232" t="s">
        <v>1736</v>
      </c>
      <c r="D7948" s="233" t="s">
        <v>339</v>
      </c>
      <c r="E7948" s="235">
        <v>199</v>
      </c>
      <c r="F7948" s="413">
        <v>115.31</v>
      </c>
      <c r="G7948" s="414">
        <f t="shared" si="248"/>
        <v>1.725782672795074</v>
      </c>
      <c r="H7948" s="415">
        <f t="shared" si="249"/>
        <v>1.725782672795074</v>
      </c>
    </row>
    <row r="7949" spans="1:8" ht="15" hidden="1" thickBot="1">
      <c r="A7949" s="409">
        <v>202204</v>
      </c>
      <c r="B7949" s="231" t="s">
        <v>1847</v>
      </c>
      <c r="C7949" s="232" t="s">
        <v>1736</v>
      </c>
      <c r="D7949" s="233" t="s">
        <v>339</v>
      </c>
      <c r="E7949" s="235">
        <v>224</v>
      </c>
      <c r="F7949" s="413">
        <v>115.31</v>
      </c>
      <c r="G7949" s="414">
        <f t="shared" si="248"/>
        <v>1.9425895412366663</v>
      </c>
      <c r="H7949" s="415">
        <f t="shared" si="249"/>
        <v>1.9425895412366663</v>
      </c>
    </row>
    <row r="7950" spans="1:8" ht="15" hidden="1" thickBot="1">
      <c r="A7950" s="409">
        <v>202204</v>
      </c>
      <c r="B7950" s="231" t="s">
        <v>1848</v>
      </c>
      <c r="C7950" s="232" t="s">
        <v>1736</v>
      </c>
      <c r="D7950" s="233" t="s">
        <v>337</v>
      </c>
      <c r="E7950" s="235">
        <v>39823</v>
      </c>
      <c r="F7950" s="413">
        <v>115.31</v>
      </c>
      <c r="G7950" s="414">
        <f t="shared" si="248"/>
        <v>345.35599687798111</v>
      </c>
      <c r="H7950" s="415">
        <f t="shared" si="249"/>
        <v>1.7267799843899057</v>
      </c>
    </row>
    <row r="7951" spans="1:8" ht="15" hidden="1" thickBot="1">
      <c r="A7951" s="409">
        <v>202204</v>
      </c>
      <c r="B7951" s="231" t="s">
        <v>1849</v>
      </c>
      <c r="C7951" s="232" t="s">
        <v>1736</v>
      </c>
      <c r="D7951" s="233" t="s">
        <v>339</v>
      </c>
      <c r="E7951" s="235">
        <v>199</v>
      </c>
      <c r="F7951" s="413">
        <v>115.31</v>
      </c>
      <c r="G7951" s="414">
        <f t="shared" si="248"/>
        <v>1.725782672795074</v>
      </c>
      <c r="H7951" s="415">
        <f t="shared" si="249"/>
        <v>1.725782672795074</v>
      </c>
    </row>
    <row r="7952" spans="1:8" ht="15" hidden="1" thickBot="1">
      <c r="A7952" s="409">
        <v>202204</v>
      </c>
      <c r="B7952" s="231" t="s">
        <v>1850</v>
      </c>
      <c r="C7952" s="232" t="s">
        <v>1736</v>
      </c>
      <c r="D7952" s="233" t="s">
        <v>337</v>
      </c>
      <c r="E7952" s="235">
        <v>47907</v>
      </c>
      <c r="F7952" s="413">
        <v>115.31</v>
      </c>
      <c r="G7952" s="414">
        <f t="shared" si="248"/>
        <v>415.46266585725436</v>
      </c>
      <c r="H7952" s="415">
        <f t="shared" si="249"/>
        <v>2.0773133292862718</v>
      </c>
    </row>
    <row r="7953" spans="1:8" ht="15" hidden="1" thickBot="1">
      <c r="A7953" s="409">
        <v>202204</v>
      </c>
      <c r="B7953" s="231" t="s">
        <v>1851</v>
      </c>
      <c r="C7953" s="232" t="s">
        <v>1736</v>
      </c>
      <c r="D7953" s="233" t="s">
        <v>337</v>
      </c>
      <c r="E7953" s="235">
        <v>27435</v>
      </c>
      <c r="F7953" s="413">
        <v>115.31</v>
      </c>
      <c r="G7953" s="414">
        <f t="shared" si="248"/>
        <v>237.92385742780331</v>
      </c>
      <c r="H7953" s="415">
        <f t="shared" si="249"/>
        <v>1.1896192871390165</v>
      </c>
    </row>
    <row r="7954" spans="1:8" ht="15" hidden="1" thickBot="1">
      <c r="A7954" s="409">
        <v>202204</v>
      </c>
      <c r="B7954" s="231" t="s">
        <v>1852</v>
      </c>
      <c r="C7954" s="232" t="s">
        <v>1736</v>
      </c>
      <c r="D7954" s="233" t="s">
        <v>337</v>
      </c>
      <c r="E7954" s="235">
        <v>24652</v>
      </c>
      <c r="F7954" s="413">
        <v>115.31</v>
      </c>
      <c r="G7954" s="414">
        <f t="shared" si="248"/>
        <v>213.78891683288526</v>
      </c>
      <c r="H7954" s="415">
        <f t="shared" si="249"/>
        <v>1.0689445841644263</v>
      </c>
    </row>
    <row r="7955" spans="1:8" ht="15" hidden="1" thickBot="1">
      <c r="A7955" s="409">
        <v>202204</v>
      </c>
      <c r="B7955" s="231" t="s">
        <v>1853</v>
      </c>
      <c r="C7955" s="232" t="s">
        <v>1736</v>
      </c>
      <c r="D7955" s="233" t="s">
        <v>337</v>
      </c>
      <c r="E7955" s="235">
        <v>16003</v>
      </c>
      <c r="F7955" s="413">
        <v>115.31</v>
      </c>
      <c r="G7955" s="414">
        <f t="shared" si="248"/>
        <v>138.78241262683201</v>
      </c>
      <c r="H7955" s="415">
        <f t="shared" si="249"/>
        <v>0.6939120631341601</v>
      </c>
    </row>
    <row r="7956" spans="1:8" ht="15" hidden="1" thickBot="1">
      <c r="A7956" s="409">
        <v>202204</v>
      </c>
      <c r="B7956" s="196" t="s">
        <v>1854</v>
      </c>
      <c r="C7956" s="197" t="s">
        <v>1736</v>
      </c>
      <c r="D7956" s="198" t="s">
        <v>339</v>
      </c>
      <c r="E7956" s="421">
        <v>390</v>
      </c>
      <c r="F7956" s="413">
        <v>115.31</v>
      </c>
      <c r="G7956" s="414">
        <f t="shared" si="248"/>
        <v>3.3821871476888385</v>
      </c>
      <c r="H7956" s="415">
        <f t="shared" si="249"/>
        <v>3.3821871476888385</v>
      </c>
    </row>
    <row r="7957" spans="1:8" ht="15" hidden="1" thickBot="1">
      <c r="A7957" s="409">
        <v>202204</v>
      </c>
      <c r="B7957" s="196" t="s">
        <v>1855</v>
      </c>
      <c r="C7957" s="197" t="s">
        <v>1736</v>
      </c>
      <c r="D7957" s="198" t="s">
        <v>339</v>
      </c>
      <c r="E7957" s="421">
        <v>239</v>
      </c>
      <c r="F7957" s="413">
        <v>115.31</v>
      </c>
      <c r="G7957" s="414">
        <f t="shared" si="248"/>
        <v>2.0726736623016215</v>
      </c>
      <c r="H7957" s="415">
        <f t="shared" si="249"/>
        <v>2.0726736623016215</v>
      </c>
    </row>
    <row r="7958" spans="1:8" ht="15" hidden="1" thickBot="1">
      <c r="A7958" s="409">
        <v>202204</v>
      </c>
      <c r="B7958" s="196" t="s">
        <v>1856</v>
      </c>
      <c r="C7958" s="197" t="s">
        <v>1736</v>
      </c>
      <c r="D7958" s="198" t="s">
        <v>337</v>
      </c>
      <c r="E7958" s="421">
        <v>39823</v>
      </c>
      <c r="F7958" s="413">
        <v>115.31</v>
      </c>
      <c r="G7958" s="414">
        <f t="shared" si="248"/>
        <v>345.35599687798111</v>
      </c>
      <c r="H7958" s="415">
        <f t="shared" si="249"/>
        <v>1.7267799843899057</v>
      </c>
    </row>
    <row r="7959" spans="1:8" ht="15" hidden="1" thickBot="1">
      <c r="A7959" s="409">
        <v>202204</v>
      </c>
      <c r="B7959" s="196" t="s">
        <v>1857</v>
      </c>
      <c r="C7959" s="197" t="s">
        <v>1736</v>
      </c>
      <c r="D7959" s="198" t="s">
        <v>337</v>
      </c>
      <c r="E7959" s="421">
        <v>39823</v>
      </c>
      <c r="F7959" s="413">
        <v>115.31</v>
      </c>
      <c r="G7959" s="414">
        <f t="shared" si="248"/>
        <v>345.35599687798111</v>
      </c>
      <c r="H7959" s="415">
        <f t="shared" si="249"/>
        <v>1.7267799843899057</v>
      </c>
    </row>
    <row r="7960" spans="1:8" ht="15" hidden="1" thickBot="1">
      <c r="A7960" s="409">
        <v>202204</v>
      </c>
      <c r="B7960" s="196" t="s">
        <v>1858</v>
      </c>
      <c r="C7960" s="197" t="s">
        <v>1736</v>
      </c>
      <c r="D7960" s="198" t="s">
        <v>339</v>
      </c>
      <c r="E7960" s="421">
        <v>199</v>
      </c>
      <c r="F7960" s="413">
        <v>115.31</v>
      </c>
      <c r="G7960" s="414">
        <f t="shared" si="248"/>
        <v>1.725782672795074</v>
      </c>
      <c r="H7960" s="415">
        <f t="shared" si="249"/>
        <v>1.725782672795074</v>
      </c>
    </row>
    <row r="7961" spans="1:8" ht="15" hidden="1" thickBot="1">
      <c r="A7961" s="409">
        <v>202204</v>
      </c>
      <c r="B7961" s="196" t="s">
        <v>1859</v>
      </c>
      <c r="C7961" s="197" t="s">
        <v>1736</v>
      </c>
      <c r="D7961" s="198" t="s">
        <v>339</v>
      </c>
      <c r="E7961" s="421">
        <v>199</v>
      </c>
      <c r="F7961" s="413">
        <v>115.31</v>
      </c>
      <c r="G7961" s="414">
        <f t="shared" si="248"/>
        <v>1.725782672795074</v>
      </c>
      <c r="H7961" s="415">
        <f t="shared" si="249"/>
        <v>1.725782672795074</v>
      </c>
    </row>
    <row r="7962" spans="1:8" ht="15" hidden="1" thickBot="1">
      <c r="A7962" s="409">
        <v>202204</v>
      </c>
      <c r="B7962" s="196" t="s">
        <v>1860</v>
      </c>
      <c r="C7962" s="197" t="s">
        <v>1736</v>
      </c>
      <c r="D7962" s="198" t="s">
        <v>337</v>
      </c>
      <c r="E7962" s="421">
        <v>39823</v>
      </c>
      <c r="F7962" s="413">
        <v>115.31</v>
      </c>
      <c r="G7962" s="414">
        <f t="shared" si="248"/>
        <v>345.35599687798111</v>
      </c>
      <c r="H7962" s="415">
        <f t="shared" si="249"/>
        <v>1.7267799843899057</v>
      </c>
    </row>
    <row r="7963" spans="1:8" ht="15" hidden="1" thickBot="1">
      <c r="A7963" s="409">
        <v>202204</v>
      </c>
      <c r="B7963" s="196" t="s">
        <v>1861</v>
      </c>
      <c r="C7963" s="197" t="s">
        <v>1736</v>
      </c>
      <c r="D7963" s="198" t="s">
        <v>337</v>
      </c>
      <c r="E7963" s="421">
        <v>33440</v>
      </c>
      <c r="F7963" s="413">
        <v>115.31</v>
      </c>
      <c r="G7963" s="414">
        <f t="shared" si="248"/>
        <v>290.00086722747375</v>
      </c>
      <c r="H7963" s="415">
        <f t="shared" si="249"/>
        <v>1.4500043361373687</v>
      </c>
    </row>
    <row r="7964" spans="1:8" ht="15" hidden="1" thickBot="1">
      <c r="A7964" s="409">
        <v>202204</v>
      </c>
      <c r="B7964" s="196" t="s">
        <v>1862</v>
      </c>
      <c r="C7964" s="197" t="s">
        <v>1736</v>
      </c>
      <c r="D7964" s="198" t="s">
        <v>337</v>
      </c>
      <c r="E7964" s="421">
        <v>39823</v>
      </c>
      <c r="F7964" s="413">
        <v>115.31</v>
      </c>
      <c r="G7964" s="414">
        <f t="shared" si="248"/>
        <v>345.35599687798111</v>
      </c>
      <c r="H7964" s="415">
        <f t="shared" si="249"/>
        <v>1.7267799843899057</v>
      </c>
    </row>
    <row r="7965" spans="1:8" ht="15" hidden="1" thickBot="1">
      <c r="A7965" s="409">
        <v>202204</v>
      </c>
      <c r="B7965" s="196" t="s">
        <v>1863</v>
      </c>
      <c r="C7965" s="197" t="s">
        <v>1736</v>
      </c>
      <c r="D7965" s="198" t="s">
        <v>339</v>
      </c>
      <c r="E7965" s="421">
        <v>199</v>
      </c>
      <c r="F7965" s="413">
        <v>115.31</v>
      </c>
      <c r="G7965" s="414">
        <f t="shared" si="248"/>
        <v>1.725782672795074</v>
      </c>
      <c r="H7965" s="415">
        <f t="shared" si="249"/>
        <v>1.725782672795074</v>
      </c>
    </row>
    <row r="7966" spans="1:8" ht="15" hidden="1" thickBot="1">
      <c r="A7966" s="409">
        <v>202204</v>
      </c>
      <c r="B7966" s="196" t="s">
        <v>1864</v>
      </c>
      <c r="C7966" s="197" t="s">
        <v>1736</v>
      </c>
      <c r="D7966" s="198" t="s">
        <v>337</v>
      </c>
      <c r="E7966" s="421">
        <v>39823</v>
      </c>
      <c r="F7966" s="413">
        <v>115.31</v>
      </c>
      <c r="G7966" s="414">
        <f t="shared" si="248"/>
        <v>345.35599687798111</v>
      </c>
      <c r="H7966" s="415">
        <f t="shared" si="249"/>
        <v>1.7267799843899057</v>
      </c>
    </row>
    <row r="7967" spans="1:8" ht="15" hidden="1" thickBot="1">
      <c r="A7967" s="409">
        <v>202204</v>
      </c>
      <c r="B7967" s="196" t="s">
        <v>1865</v>
      </c>
      <c r="C7967" s="197" t="s">
        <v>1736</v>
      </c>
      <c r="D7967" s="198" t="s">
        <v>350</v>
      </c>
      <c r="E7967" s="421">
        <v>0.01</v>
      </c>
      <c r="F7967" s="413">
        <v>115.31</v>
      </c>
      <c r="G7967" s="414">
        <f t="shared" si="248"/>
        <v>8.6722747376636897E-5</v>
      </c>
      <c r="H7967" s="415" t="str">
        <f t="shared" si="249"/>
        <v>VER</v>
      </c>
    </row>
    <row r="7968" spans="1:8" ht="15" hidden="1" thickBot="1">
      <c r="A7968" s="409">
        <v>202204</v>
      </c>
      <c r="B7968" s="196" t="s">
        <v>1866</v>
      </c>
      <c r="C7968" s="197" t="s">
        <v>1736</v>
      </c>
      <c r="D7968" s="198" t="s">
        <v>337</v>
      </c>
      <c r="E7968" s="421">
        <v>33375</v>
      </c>
      <c r="F7968" s="413">
        <v>115.31</v>
      </c>
      <c r="G7968" s="414">
        <f t="shared" si="248"/>
        <v>289.43716936952563</v>
      </c>
      <c r="H7968" s="415">
        <f t="shared" si="249"/>
        <v>1.4471858468476282</v>
      </c>
    </row>
    <row r="7969" spans="1:8" ht="15" hidden="1" thickBot="1">
      <c r="A7969" s="409">
        <v>202204</v>
      </c>
      <c r="B7969" s="196" t="s">
        <v>1867</v>
      </c>
      <c r="C7969" s="197" t="s">
        <v>1736</v>
      </c>
      <c r="D7969" s="198" t="s">
        <v>339</v>
      </c>
      <c r="E7969" s="421">
        <v>167</v>
      </c>
      <c r="F7969" s="413">
        <v>115.31</v>
      </c>
      <c r="G7969" s="414">
        <f t="shared" si="248"/>
        <v>1.448269881189836</v>
      </c>
      <c r="H7969" s="415">
        <f t="shared" si="249"/>
        <v>1.448269881189836</v>
      </c>
    </row>
    <row r="7970" spans="1:8" ht="15" hidden="1" thickBot="1">
      <c r="A7970" s="409">
        <v>202204</v>
      </c>
      <c r="B7970" s="196" t="s">
        <v>1868</v>
      </c>
      <c r="C7970" s="197" t="s">
        <v>1736</v>
      </c>
      <c r="D7970" s="198" t="s">
        <v>337</v>
      </c>
      <c r="E7970" s="421">
        <v>33375</v>
      </c>
      <c r="F7970" s="413">
        <v>115.31</v>
      </c>
      <c r="G7970" s="414">
        <f t="shared" si="248"/>
        <v>289.43716936952563</v>
      </c>
      <c r="H7970" s="415">
        <f t="shared" si="249"/>
        <v>1.4471858468476282</v>
      </c>
    </row>
    <row r="7971" spans="1:8" ht="15" hidden="1" thickBot="1">
      <c r="A7971" s="409">
        <v>202204</v>
      </c>
      <c r="B7971" s="196" t="s">
        <v>1869</v>
      </c>
      <c r="C7971" s="197" t="s">
        <v>1736</v>
      </c>
      <c r="D7971" s="198" t="s">
        <v>337</v>
      </c>
      <c r="E7971" s="421">
        <v>33375</v>
      </c>
      <c r="F7971" s="413">
        <v>115.31</v>
      </c>
      <c r="G7971" s="414">
        <f t="shared" si="248"/>
        <v>289.43716936952563</v>
      </c>
      <c r="H7971" s="415">
        <f t="shared" si="249"/>
        <v>1.4471858468476282</v>
      </c>
    </row>
    <row r="7972" spans="1:8" ht="15" hidden="1" thickBot="1">
      <c r="A7972" s="409">
        <v>202204</v>
      </c>
      <c r="B7972" s="196" t="s">
        <v>1870</v>
      </c>
      <c r="C7972" s="197" t="s">
        <v>1736</v>
      </c>
      <c r="D7972" s="198" t="s">
        <v>339</v>
      </c>
      <c r="E7972" s="421">
        <v>167</v>
      </c>
      <c r="F7972" s="413">
        <v>115.31</v>
      </c>
      <c r="G7972" s="414">
        <f t="shared" si="248"/>
        <v>1.448269881189836</v>
      </c>
      <c r="H7972" s="415">
        <f t="shared" si="249"/>
        <v>1.448269881189836</v>
      </c>
    </row>
    <row r="7973" spans="1:8" ht="15" hidden="1" thickBot="1">
      <c r="A7973" s="409">
        <v>202204</v>
      </c>
      <c r="B7973" s="196" t="s">
        <v>1871</v>
      </c>
      <c r="C7973" s="197" t="s">
        <v>1736</v>
      </c>
      <c r="D7973" s="198" t="s">
        <v>374</v>
      </c>
      <c r="E7973" s="421">
        <v>0.01</v>
      </c>
      <c r="F7973" s="413">
        <v>115.31</v>
      </c>
      <c r="G7973" s="414">
        <f t="shared" si="248"/>
        <v>8.6722747376636897E-5</v>
      </c>
      <c r="H7973" s="415" t="str">
        <f t="shared" si="249"/>
        <v>VER</v>
      </c>
    </row>
    <row r="7974" spans="1:8" ht="15" hidden="1" thickBot="1">
      <c r="A7974" s="409">
        <v>202204</v>
      </c>
      <c r="B7974" s="196" t="s">
        <v>1872</v>
      </c>
      <c r="C7974" s="197" t="s">
        <v>1736</v>
      </c>
      <c r="D7974" s="198" t="s">
        <v>337</v>
      </c>
      <c r="E7974" s="421">
        <v>39823</v>
      </c>
      <c r="F7974" s="413">
        <v>115.31</v>
      </c>
      <c r="G7974" s="414">
        <f t="shared" si="248"/>
        <v>345.35599687798111</v>
      </c>
      <c r="H7974" s="415">
        <f t="shared" si="249"/>
        <v>1.7267799843899057</v>
      </c>
    </row>
    <row r="7975" spans="1:8" ht="15" hidden="1" thickBot="1">
      <c r="A7975" s="409">
        <v>202204</v>
      </c>
      <c r="B7975" s="196" t="s">
        <v>1873</v>
      </c>
      <c r="C7975" s="197" t="s">
        <v>1736</v>
      </c>
      <c r="D7975" s="198" t="s">
        <v>339</v>
      </c>
      <c r="E7975" s="421">
        <v>199</v>
      </c>
      <c r="F7975" s="413">
        <v>115.31</v>
      </c>
      <c r="G7975" s="414">
        <f t="shared" si="248"/>
        <v>1.725782672795074</v>
      </c>
      <c r="H7975" s="415">
        <f t="shared" si="249"/>
        <v>1.725782672795074</v>
      </c>
    </row>
    <row r="7976" spans="1:8" ht="15" hidden="1" thickBot="1">
      <c r="A7976" s="409">
        <v>202204</v>
      </c>
      <c r="B7976" s="196" t="s">
        <v>1874</v>
      </c>
      <c r="C7976" s="197" t="s">
        <v>1736</v>
      </c>
      <c r="D7976" s="198" t="s">
        <v>337</v>
      </c>
      <c r="E7976" s="421">
        <v>33440</v>
      </c>
      <c r="F7976" s="413">
        <v>115.31</v>
      </c>
      <c r="G7976" s="414">
        <f t="shared" si="248"/>
        <v>290.00086722747375</v>
      </c>
      <c r="H7976" s="415">
        <f t="shared" si="249"/>
        <v>1.4500043361373687</v>
      </c>
    </row>
    <row r="7977" spans="1:8" ht="15" hidden="1" thickBot="1">
      <c r="A7977" s="409">
        <v>202204</v>
      </c>
      <c r="B7977" s="196" t="s">
        <v>1875</v>
      </c>
      <c r="C7977" s="197" t="s">
        <v>1736</v>
      </c>
      <c r="D7977" s="198" t="s">
        <v>337</v>
      </c>
      <c r="E7977" s="421">
        <v>39823</v>
      </c>
      <c r="F7977" s="413">
        <v>115.31</v>
      </c>
      <c r="G7977" s="414">
        <f t="shared" si="248"/>
        <v>345.35599687798111</v>
      </c>
      <c r="H7977" s="415">
        <f t="shared" si="249"/>
        <v>1.7267799843899057</v>
      </c>
    </row>
    <row r="7978" spans="1:8" ht="15" hidden="1" thickBot="1">
      <c r="A7978" s="409">
        <v>202204</v>
      </c>
      <c r="B7978" s="196" t="s">
        <v>1876</v>
      </c>
      <c r="C7978" s="197" t="s">
        <v>1736</v>
      </c>
      <c r="D7978" s="198" t="s">
        <v>339</v>
      </c>
      <c r="E7978" s="421">
        <v>199</v>
      </c>
      <c r="F7978" s="413">
        <v>115.31</v>
      </c>
      <c r="G7978" s="414">
        <f t="shared" si="248"/>
        <v>1.725782672795074</v>
      </c>
      <c r="H7978" s="415">
        <f t="shared" si="249"/>
        <v>1.725782672795074</v>
      </c>
    </row>
    <row r="7979" spans="1:8" ht="15" hidden="1" thickBot="1">
      <c r="A7979" s="409">
        <v>202204</v>
      </c>
      <c r="B7979" s="196" t="s">
        <v>1877</v>
      </c>
      <c r="C7979" s="197" t="s">
        <v>1736</v>
      </c>
      <c r="D7979" s="198" t="s">
        <v>337</v>
      </c>
      <c r="E7979" s="421">
        <v>37480</v>
      </c>
      <c r="F7979" s="413">
        <v>115.31</v>
      </c>
      <c r="G7979" s="414">
        <f t="shared" si="248"/>
        <v>325.03685716763505</v>
      </c>
      <c r="H7979" s="415">
        <f t="shared" si="249"/>
        <v>1.6251842858381753</v>
      </c>
    </row>
    <row r="7980" spans="1:8" ht="15" hidden="1" thickBot="1">
      <c r="A7980" s="409">
        <v>202204</v>
      </c>
      <c r="B7980" s="196" t="s">
        <v>1878</v>
      </c>
      <c r="C7980" s="197" t="s">
        <v>1736</v>
      </c>
      <c r="D7980" s="198" t="s">
        <v>339</v>
      </c>
      <c r="E7980" s="421">
        <v>187</v>
      </c>
      <c r="F7980" s="413">
        <v>115.31</v>
      </c>
      <c r="G7980" s="414">
        <f t="shared" si="248"/>
        <v>1.6217153759431098</v>
      </c>
      <c r="H7980" s="415">
        <f t="shared" si="249"/>
        <v>1.6217153759431098</v>
      </c>
    </row>
    <row r="7981" spans="1:8" ht="15" hidden="1" thickBot="1">
      <c r="A7981" s="409">
        <v>202204</v>
      </c>
      <c r="B7981" s="196" t="s">
        <v>1879</v>
      </c>
      <c r="C7981" s="197" t="s">
        <v>784</v>
      </c>
      <c r="D7981" s="198" t="s">
        <v>337</v>
      </c>
      <c r="E7981" s="421">
        <v>49584</v>
      </c>
      <c r="F7981" s="413">
        <v>115.31</v>
      </c>
      <c r="G7981" s="414">
        <f t="shared" si="248"/>
        <v>430.00607059231635</v>
      </c>
      <c r="H7981" s="415">
        <f t="shared" si="249"/>
        <v>2.1500303529615818</v>
      </c>
    </row>
    <row r="7982" spans="1:8" ht="15" hidden="1" thickBot="1">
      <c r="A7982" s="409">
        <v>202204</v>
      </c>
      <c r="B7982" s="196" t="s">
        <v>1880</v>
      </c>
      <c r="C7982" s="197" t="s">
        <v>784</v>
      </c>
      <c r="D7982" s="198" t="s">
        <v>337</v>
      </c>
      <c r="E7982" s="421">
        <v>66188</v>
      </c>
      <c r="F7982" s="413">
        <v>115.31</v>
      </c>
      <c r="G7982" s="414">
        <f t="shared" si="248"/>
        <v>574.00052033648421</v>
      </c>
      <c r="H7982" s="415">
        <f t="shared" si="249"/>
        <v>2.8700026016824212</v>
      </c>
    </row>
    <row r="7983" spans="1:8" ht="15" hidden="1" thickBot="1">
      <c r="A7983" s="409">
        <v>202204</v>
      </c>
      <c r="B7983" s="196" t="s">
        <v>1881</v>
      </c>
      <c r="C7983" s="197" t="s">
        <v>784</v>
      </c>
      <c r="D7983" s="198" t="s">
        <v>337</v>
      </c>
      <c r="E7983" s="421">
        <v>61188</v>
      </c>
      <c r="F7983" s="413">
        <v>115.31</v>
      </c>
      <c r="G7983" s="414">
        <f t="shared" si="248"/>
        <v>530.63914664816582</v>
      </c>
      <c r="H7983" s="415">
        <f t="shared" si="249"/>
        <v>2.6531957332408291</v>
      </c>
    </row>
    <row r="7984" spans="1:8" ht="15" hidden="1" thickBot="1">
      <c r="A7984" s="409">
        <v>202204</v>
      </c>
      <c r="B7984" s="196" t="s">
        <v>1882</v>
      </c>
      <c r="C7984" s="197" t="s">
        <v>784</v>
      </c>
      <c r="D7984" s="198" t="s">
        <v>339</v>
      </c>
      <c r="E7984" s="421">
        <v>306</v>
      </c>
      <c r="F7984" s="413">
        <v>115.31</v>
      </c>
      <c r="G7984" s="414">
        <f t="shared" si="248"/>
        <v>2.653716069725089</v>
      </c>
      <c r="H7984" s="415">
        <f t="shared" si="249"/>
        <v>2.653716069725089</v>
      </c>
    </row>
    <row r="7985" spans="1:8" ht="15" hidden="1" thickBot="1">
      <c r="A7985" s="409">
        <v>202204</v>
      </c>
      <c r="B7985" s="196" t="s">
        <v>1883</v>
      </c>
      <c r="C7985" s="197" t="s">
        <v>784</v>
      </c>
      <c r="D7985" s="198" t="s">
        <v>337</v>
      </c>
      <c r="E7985" s="421">
        <v>50356</v>
      </c>
      <c r="F7985" s="413">
        <v>115.31</v>
      </c>
      <c r="G7985" s="414">
        <f t="shared" si="248"/>
        <v>436.7010666897927</v>
      </c>
      <c r="H7985" s="415">
        <f t="shared" si="249"/>
        <v>2.1835053334489634</v>
      </c>
    </row>
    <row r="7986" spans="1:8" ht="15" hidden="1" thickBot="1">
      <c r="A7986" s="409">
        <v>202204</v>
      </c>
      <c r="B7986" s="196" t="s">
        <v>1884</v>
      </c>
      <c r="C7986" s="197" t="s">
        <v>784</v>
      </c>
      <c r="D7986" s="198" t="s">
        <v>337</v>
      </c>
      <c r="E7986" s="421">
        <v>61188</v>
      </c>
      <c r="F7986" s="413">
        <v>115.31</v>
      </c>
      <c r="G7986" s="414">
        <f t="shared" si="248"/>
        <v>530.63914664816582</v>
      </c>
      <c r="H7986" s="415">
        <f t="shared" si="249"/>
        <v>2.6531957332408291</v>
      </c>
    </row>
    <row r="7987" spans="1:8" ht="15" hidden="1" thickBot="1">
      <c r="A7987" s="409">
        <v>202204</v>
      </c>
      <c r="B7987" s="196" t="s">
        <v>1885</v>
      </c>
      <c r="C7987" s="197" t="s">
        <v>784</v>
      </c>
      <c r="D7987" s="198" t="s">
        <v>337</v>
      </c>
      <c r="E7987" s="421">
        <v>61188</v>
      </c>
      <c r="F7987" s="413">
        <v>115.31</v>
      </c>
      <c r="G7987" s="414">
        <f t="shared" si="248"/>
        <v>530.63914664816582</v>
      </c>
      <c r="H7987" s="415">
        <f t="shared" si="249"/>
        <v>2.6531957332408291</v>
      </c>
    </row>
    <row r="7988" spans="1:8" ht="15" hidden="1" thickBot="1">
      <c r="A7988" s="409">
        <v>202204</v>
      </c>
      <c r="B7988" s="196" t="s">
        <v>1886</v>
      </c>
      <c r="C7988" s="197" t="s">
        <v>784</v>
      </c>
      <c r="D7988" s="198" t="s">
        <v>339</v>
      </c>
      <c r="E7988" s="421">
        <v>306</v>
      </c>
      <c r="F7988" s="413">
        <v>115.31</v>
      </c>
      <c r="G7988" s="414">
        <f t="shared" si="248"/>
        <v>2.653716069725089</v>
      </c>
      <c r="H7988" s="415">
        <f t="shared" si="249"/>
        <v>2.653716069725089</v>
      </c>
    </row>
    <row r="7989" spans="1:8" ht="15" hidden="1" thickBot="1">
      <c r="A7989" s="409">
        <v>202204</v>
      </c>
      <c r="B7989" s="196" t="s">
        <v>1887</v>
      </c>
      <c r="C7989" s="197" t="s">
        <v>784</v>
      </c>
      <c r="D7989" s="198" t="s">
        <v>337</v>
      </c>
      <c r="E7989" s="421">
        <v>62365</v>
      </c>
      <c r="F7989" s="413">
        <v>115.31</v>
      </c>
      <c r="G7989" s="414">
        <f t="shared" si="248"/>
        <v>540.84641401439592</v>
      </c>
      <c r="H7989" s="415">
        <f t="shared" si="249"/>
        <v>2.7042320700719795</v>
      </c>
    </row>
    <row r="7990" spans="1:8" ht="15" hidden="1" thickBot="1">
      <c r="A7990" s="409">
        <v>202204</v>
      </c>
      <c r="B7990" s="196" t="s">
        <v>1888</v>
      </c>
      <c r="C7990" s="197" t="s">
        <v>784</v>
      </c>
      <c r="D7990" s="198" t="s">
        <v>337</v>
      </c>
      <c r="E7990" s="421">
        <v>41454</v>
      </c>
      <c r="F7990" s="413">
        <v>115.31</v>
      </c>
      <c r="G7990" s="414">
        <f t="shared" si="248"/>
        <v>359.50047697511059</v>
      </c>
      <c r="H7990" s="415">
        <f t="shared" si="249"/>
        <v>1.7975023848755529</v>
      </c>
    </row>
    <row r="7991" spans="1:8" ht="15" hidden="1" thickBot="1">
      <c r="A7991" s="409">
        <v>202204</v>
      </c>
      <c r="B7991" s="196" t="s">
        <v>1889</v>
      </c>
      <c r="C7991" s="197" t="s">
        <v>1495</v>
      </c>
      <c r="D7991" s="198" t="s">
        <v>337</v>
      </c>
      <c r="E7991" s="421">
        <v>4243</v>
      </c>
      <c r="F7991" s="413">
        <v>115.31</v>
      </c>
      <c r="G7991" s="414">
        <f t="shared" si="248"/>
        <v>36.796461711907035</v>
      </c>
      <c r="H7991" s="415">
        <f t="shared" si="249"/>
        <v>0.18398230855953518</v>
      </c>
    </row>
    <row r="7992" spans="1:8" ht="15" hidden="1" thickBot="1">
      <c r="A7992" s="409">
        <v>202204</v>
      </c>
      <c r="B7992" s="196" t="s">
        <v>1890</v>
      </c>
      <c r="C7992" s="410" t="s">
        <v>1495</v>
      </c>
      <c r="D7992" s="198" t="s">
        <v>339</v>
      </c>
      <c r="E7992" s="421">
        <v>21.2</v>
      </c>
      <c r="F7992" s="413">
        <v>115.31</v>
      </c>
      <c r="G7992" s="414">
        <f t="shared" si="248"/>
        <v>0.18385222443847021</v>
      </c>
      <c r="H7992" s="415">
        <f t="shared" si="249"/>
        <v>0.18385222443847021</v>
      </c>
    </row>
    <row r="7993" spans="1:8" ht="15" hidden="1" thickBot="1">
      <c r="A7993" s="409">
        <v>202204</v>
      </c>
      <c r="B7993" s="196" t="s">
        <v>1891</v>
      </c>
      <c r="C7993" s="410" t="s">
        <v>1892</v>
      </c>
      <c r="D7993" s="198" t="s">
        <v>337</v>
      </c>
      <c r="E7993" s="421">
        <v>57365</v>
      </c>
      <c r="F7993" s="413">
        <v>115.31</v>
      </c>
      <c r="G7993" s="414">
        <f t="shared" si="248"/>
        <v>497.48504032607752</v>
      </c>
      <c r="H7993" s="415">
        <f t="shared" si="249"/>
        <v>2.4874252016303875</v>
      </c>
    </row>
    <row r="7994" spans="1:8" ht="15" hidden="1" thickBot="1">
      <c r="A7994" s="409">
        <v>202204</v>
      </c>
      <c r="B7994" s="196" t="s">
        <v>1893</v>
      </c>
      <c r="C7994" s="197" t="s">
        <v>1892</v>
      </c>
      <c r="D7994" s="198" t="s">
        <v>339</v>
      </c>
      <c r="E7994" s="421">
        <v>287</v>
      </c>
      <c r="F7994" s="413">
        <v>115.31</v>
      </c>
      <c r="G7994" s="414">
        <f t="shared" si="248"/>
        <v>2.4889428497094785</v>
      </c>
      <c r="H7994" s="415">
        <f t="shared" si="249"/>
        <v>2.4889428497094785</v>
      </c>
    </row>
    <row r="7995" spans="1:8" ht="15" hidden="1" thickBot="1">
      <c r="A7995" s="409">
        <v>202204</v>
      </c>
      <c r="B7995" s="196" t="s">
        <v>1894</v>
      </c>
      <c r="C7995" s="197" t="s">
        <v>1892</v>
      </c>
      <c r="D7995" s="198" t="s">
        <v>337</v>
      </c>
      <c r="E7995" s="421">
        <v>53779</v>
      </c>
      <c r="F7995" s="413">
        <v>115.31</v>
      </c>
      <c r="G7995" s="414">
        <f t="shared" si="248"/>
        <v>466.38626311681554</v>
      </c>
      <c r="H7995" s="415">
        <f t="shared" si="249"/>
        <v>2.3319313155840775</v>
      </c>
    </row>
    <row r="7996" spans="1:8" ht="15" hidden="1" thickBot="1">
      <c r="A7996" s="409">
        <v>202204</v>
      </c>
      <c r="B7996" s="196" t="s">
        <v>17</v>
      </c>
      <c r="C7996" s="197" t="s">
        <v>1892</v>
      </c>
      <c r="D7996" s="198" t="s">
        <v>337</v>
      </c>
      <c r="E7996" s="421">
        <v>73403</v>
      </c>
      <c r="F7996" s="413">
        <v>115.31</v>
      </c>
      <c r="G7996" s="414">
        <f t="shared" si="248"/>
        <v>636.5709825687278</v>
      </c>
      <c r="H7996" s="415">
        <f t="shared" si="249"/>
        <v>3.1828549128436392</v>
      </c>
    </row>
    <row r="7997" spans="1:8" ht="15" hidden="1" thickBot="1">
      <c r="A7997" s="409">
        <v>202204</v>
      </c>
      <c r="B7997" s="196" t="s">
        <v>1895</v>
      </c>
      <c r="C7997" s="197" t="s">
        <v>1892</v>
      </c>
      <c r="D7997" s="198" t="s">
        <v>339</v>
      </c>
      <c r="E7997" s="421">
        <v>367</v>
      </c>
      <c r="F7997" s="413">
        <v>115.31</v>
      </c>
      <c r="G7997" s="414">
        <f t="shared" si="248"/>
        <v>3.182724828722574</v>
      </c>
      <c r="H7997" s="415">
        <f t="shared" si="249"/>
        <v>3.182724828722574</v>
      </c>
    </row>
    <row r="7998" spans="1:8" ht="15" hidden="1" thickBot="1">
      <c r="A7998" s="409">
        <v>202204</v>
      </c>
      <c r="B7998" s="196" t="s">
        <v>1896</v>
      </c>
      <c r="C7998" s="197" t="s">
        <v>1892</v>
      </c>
      <c r="D7998" s="198" t="s">
        <v>337</v>
      </c>
      <c r="E7998" s="421">
        <v>65197</v>
      </c>
      <c r="F7998" s="413">
        <v>115.31</v>
      </c>
      <c r="G7998" s="414">
        <f t="shared" si="248"/>
        <v>565.40629607145956</v>
      </c>
      <c r="H7998" s="415">
        <f t="shared" si="249"/>
        <v>2.8270314803572978</v>
      </c>
    </row>
    <row r="7999" spans="1:8" ht="15" hidden="1" thickBot="1">
      <c r="A7999" s="409">
        <v>202204</v>
      </c>
      <c r="B7999" s="196" t="s">
        <v>1897</v>
      </c>
      <c r="C7999" s="197" t="s">
        <v>1892</v>
      </c>
      <c r="D7999" s="198" t="s">
        <v>339</v>
      </c>
      <c r="E7999" s="421">
        <v>326</v>
      </c>
      <c r="F7999" s="413">
        <v>115.31</v>
      </c>
      <c r="G7999" s="414">
        <f t="shared" si="248"/>
        <v>2.8271615644783625</v>
      </c>
      <c r="H7999" s="415">
        <f t="shared" si="249"/>
        <v>2.8271615644783625</v>
      </c>
    </row>
    <row r="8000" spans="1:8" ht="15" hidden="1" thickBot="1">
      <c r="A8000" s="409">
        <v>202204</v>
      </c>
      <c r="B8000" s="196" t="s">
        <v>1898</v>
      </c>
      <c r="C8000" s="197" t="s">
        <v>1892</v>
      </c>
      <c r="D8000" s="198" t="s">
        <v>339</v>
      </c>
      <c r="E8000" s="421">
        <v>285</v>
      </c>
      <c r="F8000" s="413">
        <v>115.31</v>
      </c>
      <c r="G8000" s="414">
        <f t="shared" si="248"/>
        <v>2.4715983002341515</v>
      </c>
      <c r="H8000" s="415">
        <f t="shared" si="249"/>
        <v>2.4715983002341515</v>
      </c>
    </row>
    <row r="8001" spans="1:8" ht="15" hidden="1" thickBot="1">
      <c r="A8001" s="409">
        <v>202204</v>
      </c>
      <c r="B8001" s="196" t="s">
        <v>1899</v>
      </c>
      <c r="C8001" s="197" t="s">
        <v>1892</v>
      </c>
      <c r="D8001" s="198" t="s">
        <v>337</v>
      </c>
      <c r="E8001" s="421">
        <v>42263</v>
      </c>
      <c r="F8001" s="413">
        <v>115.31</v>
      </c>
      <c r="G8001" s="414">
        <f t="shared" si="248"/>
        <v>366.5163472378805</v>
      </c>
      <c r="H8001" s="415">
        <f t="shared" si="249"/>
        <v>1.8325817361894026</v>
      </c>
    </row>
    <row r="8002" spans="1:8" ht="15" hidden="1" thickBot="1">
      <c r="A8002" s="409">
        <v>202204</v>
      </c>
      <c r="B8002" s="196" t="s">
        <v>1900</v>
      </c>
      <c r="C8002" s="197" t="s">
        <v>1892</v>
      </c>
      <c r="D8002" s="198" t="s">
        <v>337</v>
      </c>
      <c r="E8002" s="421">
        <v>60751</v>
      </c>
      <c r="F8002" s="413">
        <v>115.31</v>
      </c>
      <c r="G8002" s="414">
        <f t="shared" ref="G8002:G8065" si="250">+E8002/F8002</f>
        <v>526.84936258780681</v>
      </c>
      <c r="H8002" s="415">
        <f t="shared" ref="H8002:H8065" si="251">IF(D8002="TB",G8002/200,IF(D8002="LT",G8002,"VER"))</f>
        <v>2.634246812939034</v>
      </c>
    </row>
    <row r="8003" spans="1:8" ht="15" hidden="1" thickBot="1">
      <c r="A8003" s="409">
        <v>202204</v>
      </c>
      <c r="B8003" s="196" t="s">
        <v>1901</v>
      </c>
      <c r="C8003" s="197" t="s">
        <v>1892</v>
      </c>
      <c r="D8003" s="198" t="s">
        <v>339</v>
      </c>
      <c r="E8003" s="421">
        <v>304</v>
      </c>
      <c r="F8003" s="413">
        <v>115.31</v>
      </c>
      <c r="G8003" s="414">
        <f t="shared" si="250"/>
        <v>2.6363715202497615</v>
      </c>
      <c r="H8003" s="415">
        <f t="shared" si="251"/>
        <v>2.6363715202497615</v>
      </c>
    </row>
    <row r="8004" spans="1:8" ht="15" hidden="1" thickBot="1">
      <c r="A8004" s="409">
        <v>202204</v>
      </c>
      <c r="B8004" s="196" t="s">
        <v>1902</v>
      </c>
      <c r="C8004" s="197" t="s">
        <v>1892</v>
      </c>
      <c r="D8004" s="198" t="s">
        <v>337</v>
      </c>
      <c r="E8004" s="421">
        <v>53608</v>
      </c>
      <c r="F8004" s="413">
        <v>115.31</v>
      </c>
      <c r="G8004" s="414">
        <f t="shared" si="250"/>
        <v>464.90330413667505</v>
      </c>
      <c r="H8004" s="415">
        <f t="shared" si="251"/>
        <v>2.3245165206833751</v>
      </c>
    </row>
    <row r="8005" spans="1:8" ht="15" hidden="1" thickBot="1">
      <c r="A8005" s="409">
        <v>202204</v>
      </c>
      <c r="B8005" s="196" t="s">
        <v>1903</v>
      </c>
      <c r="C8005" s="197" t="s">
        <v>1892</v>
      </c>
      <c r="D8005" s="198" t="s">
        <v>337</v>
      </c>
      <c r="E8005" s="421">
        <v>59613</v>
      </c>
      <c r="F8005" s="413">
        <v>115.31</v>
      </c>
      <c r="G8005" s="414">
        <f t="shared" si="250"/>
        <v>516.98031393634551</v>
      </c>
      <c r="H8005" s="415">
        <f t="shared" si="251"/>
        <v>2.5849015696817275</v>
      </c>
    </row>
    <row r="8006" spans="1:8" ht="15" hidden="1" thickBot="1">
      <c r="A8006" s="409">
        <v>202204</v>
      </c>
      <c r="B8006" s="196" t="s">
        <v>1904</v>
      </c>
      <c r="C8006" s="197" t="s">
        <v>1892</v>
      </c>
      <c r="D8006" s="198" t="s">
        <v>337</v>
      </c>
      <c r="E8006" s="421">
        <v>49261</v>
      </c>
      <c r="F8006" s="413">
        <v>115.31</v>
      </c>
      <c r="G8006" s="414">
        <f t="shared" si="250"/>
        <v>427.20492585205096</v>
      </c>
      <c r="H8006" s="415">
        <f t="shared" si="251"/>
        <v>2.1360246292602549</v>
      </c>
    </row>
    <row r="8007" spans="1:8" ht="15" hidden="1" thickBot="1">
      <c r="A8007" s="409">
        <v>202204</v>
      </c>
      <c r="B8007" s="196" t="s">
        <v>1905</v>
      </c>
      <c r="C8007" s="197" t="s">
        <v>1892</v>
      </c>
      <c r="D8007" s="198" t="s">
        <v>337</v>
      </c>
      <c r="E8007" s="421">
        <v>84846</v>
      </c>
      <c r="F8007" s="413">
        <v>115.31</v>
      </c>
      <c r="G8007" s="414">
        <f t="shared" si="250"/>
        <v>735.80782239181337</v>
      </c>
      <c r="H8007" s="415">
        <f t="shared" si="251"/>
        <v>3.6790391119590669</v>
      </c>
    </row>
    <row r="8008" spans="1:8" ht="15" hidden="1" thickBot="1">
      <c r="A8008" s="409">
        <v>202204</v>
      </c>
      <c r="B8008" s="196" t="s">
        <v>1906</v>
      </c>
      <c r="C8008" s="197" t="s">
        <v>1892</v>
      </c>
      <c r="D8008" s="198" t="s">
        <v>337</v>
      </c>
      <c r="E8008" s="421">
        <v>53068</v>
      </c>
      <c r="F8008" s="413">
        <v>115.31</v>
      </c>
      <c r="G8008" s="414">
        <f t="shared" si="250"/>
        <v>460.22027577833666</v>
      </c>
      <c r="H8008" s="415">
        <f t="shared" si="251"/>
        <v>2.3011013788916834</v>
      </c>
    </row>
    <row r="8009" spans="1:8" ht="15" hidden="1" thickBot="1">
      <c r="A8009" s="409">
        <v>202204</v>
      </c>
      <c r="B8009" s="196" t="s">
        <v>1907</v>
      </c>
      <c r="C8009" s="197" t="s">
        <v>1892</v>
      </c>
      <c r="D8009" s="198" t="s">
        <v>337</v>
      </c>
      <c r="E8009" s="421">
        <v>65004</v>
      </c>
      <c r="F8009" s="413">
        <v>115.31</v>
      </c>
      <c r="G8009" s="414">
        <f t="shared" si="250"/>
        <v>563.73254704709041</v>
      </c>
      <c r="H8009" s="415">
        <f t="shared" si="251"/>
        <v>2.8186627352354519</v>
      </c>
    </row>
    <row r="8010" spans="1:8" ht="15" hidden="1" thickBot="1">
      <c r="A8010" s="409">
        <v>202204</v>
      </c>
      <c r="B8010" s="196" t="s">
        <v>1908</v>
      </c>
      <c r="C8010" s="197" t="s">
        <v>1892</v>
      </c>
      <c r="D8010" s="198" t="s">
        <v>339</v>
      </c>
      <c r="E8010" s="421">
        <v>325</v>
      </c>
      <c r="F8010" s="413">
        <v>115.31</v>
      </c>
      <c r="G8010" s="414">
        <f t="shared" si="250"/>
        <v>2.818489289740699</v>
      </c>
      <c r="H8010" s="415">
        <f t="shared" si="251"/>
        <v>2.818489289740699</v>
      </c>
    </row>
    <row r="8011" spans="1:8" ht="15" hidden="1" thickBot="1">
      <c r="A8011" s="409">
        <v>202204</v>
      </c>
      <c r="B8011" s="196" t="s">
        <v>1909</v>
      </c>
      <c r="C8011" s="197" t="s">
        <v>1892</v>
      </c>
      <c r="D8011" s="198" t="s">
        <v>337</v>
      </c>
      <c r="E8011" s="421">
        <v>55585</v>
      </c>
      <c r="F8011" s="413">
        <v>115.31</v>
      </c>
      <c r="G8011" s="414">
        <f t="shared" si="250"/>
        <v>482.04839129303616</v>
      </c>
      <c r="H8011" s="415">
        <f t="shared" si="251"/>
        <v>2.4102419564651809</v>
      </c>
    </row>
    <row r="8012" spans="1:8" ht="15" hidden="1" thickBot="1">
      <c r="A8012" s="409">
        <v>202204</v>
      </c>
      <c r="B8012" s="196" t="s">
        <v>1910</v>
      </c>
      <c r="C8012" s="197" t="s">
        <v>1892</v>
      </c>
      <c r="D8012" s="198" t="s">
        <v>339</v>
      </c>
      <c r="E8012" s="421">
        <v>278</v>
      </c>
      <c r="F8012" s="413">
        <v>115.31</v>
      </c>
      <c r="G8012" s="414">
        <f t="shared" si="250"/>
        <v>2.4108923770705055</v>
      </c>
      <c r="H8012" s="415">
        <f t="shared" si="251"/>
        <v>2.4108923770705055</v>
      </c>
    </row>
    <row r="8013" spans="1:8" ht="15" hidden="1" thickBot="1">
      <c r="A8013" s="409">
        <v>202204</v>
      </c>
      <c r="B8013" s="196" t="s">
        <v>1911</v>
      </c>
      <c r="C8013" s="197" t="s">
        <v>1892</v>
      </c>
      <c r="D8013" s="198" t="s">
        <v>337</v>
      </c>
      <c r="E8013" s="421">
        <v>55585</v>
      </c>
      <c r="F8013" s="413">
        <v>115.31</v>
      </c>
      <c r="G8013" s="414">
        <f t="shared" si="250"/>
        <v>482.04839129303616</v>
      </c>
      <c r="H8013" s="415">
        <f t="shared" si="251"/>
        <v>2.4102419564651809</v>
      </c>
    </row>
    <row r="8014" spans="1:8" ht="15" hidden="1" thickBot="1">
      <c r="A8014" s="409">
        <v>202204</v>
      </c>
      <c r="B8014" s="196" t="s">
        <v>1912</v>
      </c>
      <c r="C8014" s="197" t="s">
        <v>1892</v>
      </c>
      <c r="D8014" s="198" t="s">
        <v>339</v>
      </c>
      <c r="E8014" s="421">
        <v>278</v>
      </c>
      <c r="F8014" s="413">
        <v>115.31</v>
      </c>
      <c r="G8014" s="414">
        <f t="shared" si="250"/>
        <v>2.4108923770705055</v>
      </c>
      <c r="H8014" s="415">
        <f t="shared" si="251"/>
        <v>2.4108923770705055</v>
      </c>
    </row>
    <row r="8015" spans="1:8" ht="15" hidden="1" thickBot="1">
      <c r="A8015" s="409">
        <v>202204</v>
      </c>
      <c r="B8015" s="196" t="s">
        <v>1913</v>
      </c>
      <c r="C8015" s="197" t="s">
        <v>1892</v>
      </c>
      <c r="D8015" s="198" t="s">
        <v>339</v>
      </c>
      <c r="E8015" s="421">
        <v>265</v>
      </c>
      <c r="F8015" s="413">
        <v>115.31</v>
      </c>
      <c r="G8015" s="414">
        <f t="shared" si="250"/>
        <v>2.2981528054808775</v>
      </c>
      <c r="H8015" s="415">
        <f t="shared" si="251"/>
        <v>2.2981528054808775</v>
      </c>
    </row>
    <row r="8016" spans="1:8" ht="15" hidden="1" thickBot="1">
      <c r="A8016" s="409">
        <v>202204</v>
      </c>
      <c r="B8016" s="196" t="s">
        <v>1914</v>
      </c>
      <c r="C8016" s="197" t="s">
        <v>1892</v>
      </c>
      <c r="D8016" s="198" t="s">
        <v>337</v>
      </c>
      <c r="E8016" s="421">
        <v>94173</v>
      </c>
      <c r="F8016" s="413">
        <v>115.31</v>
      </c>
      <c r="G8016" s="414">
        <f t="shared" si="250"/>
        <v>816.6941288700026</v>
      </c>
      <c r="H8016" s="415">
        <f t="shared" si="251"/>
        <v>4.0834706443500126</v>
      </c>
    </row>
    <row r="8017" spans="1:8" ht="15" hidden="1" thickBot="1">
      <c r="A8017" s="409">
        <v>202204</v>
      </c>
      <c r="B8017" s="196" t="s">
        <v>1915</v>
      </c>
      <c r="C8017" s="197" t="s">
        <v>1892</v>
      </c>
      <c r="D8017" s="198" t="s">
        <v>339</v>
      </c>
      <c r="E8017" s="421">
        <v>471</v>
      </c>
      <c r="F8017" s="413">
        <v>115.31</v>
      </c>
      <c r="G8017" s="414">
        <f t="shared" si="250"/>
        <v>4.0846414014395975</v>
      </c>
      <c r="H8017" s="415">
        <f t="shared" si="251"/>
        <v>4.0846414014395975</v>
      </c>
    </row>
    <row r="8018" spans="1:8" ht="15" hidden="1" thickBot="1">
      <c r="A8018" s="409">
        <v>202204</v>
      </c>
      <c r="B8018" s="196" t="s">
        <v>1916</v>
      </c>
      <c r="C8018" s="197" t="s">
        <v>1892</v>
      </c>
      <c r="D8018" s="198" t="s">
        <v>337</v>
      </c>
      <c r="E8018" s="421">
        <v>75408</v>
      </c>
      <c r="F8018" s="413">
        <v>115.31</v>
      </c>
      <c r="G8018" s="414">
        <f t="shared" si="250"/>
        <v>653.95889341774341</v>
      </c>
      <c r="H8018" s="415">
        <f t="shared" si="251"/>
        <v>3.2697944670887171</v>
      </c>
    </row>
    <row r="8019" spans="1:8" ht="15" hidden="1" thickBot="1">
      <c r="A8019" s="409">
        <v>202204</v>
      </c>
      <c r="B8019" s="196" t="s">
        <v>1917</v>
      </c>
      <c r="C8019" s="197" t="s">
        <v>1892</v>
      </c>
      <c r="D8019" s="198" t="s">
        <v>337</v>
      </c>
      <c r="E8019" s="421">
        <v>75573</v>
      </c>
      <c r="F8019" s="413">
        <v>115.31</v>
      </c>
      <c r="G8019" s="414">
        <f t="shared" si="250"/>
        <v>655.38981874945796</v>
      </c>
      <c r="H8019" s="415">
        <f t="shared" si="251"/>
        <v>3.2769490937472896</v>
      </c>
    </row>
    <row r="8020" spans="1:8" ht="15" hidden="1" thickBot="1">
      <c r="A8020" s="409">
        <v>202204</v>
      </c>
      <c r="B8020" s="196" t="s">
        <v>1918</v>
      </c>
      <c r="C8020" s="197" t="s">
        <v>1892</v>
      </c>
      <c r="D8020" s="198" t="s">
        <v>339</v>
      </c>
      <c r="E8020" s="421">
        <v>377</v>
      </c>
      <c r="F8020" s="413">
        <v>115.31</v>
      </c>
      <c r="G8020" s="414">
        <f t="shared" si="250"/>
        <v>3.2694475760992106</v>
      </c>
      <c r="H8020" s="415">
        <f t="shared" si="251"/>
        <v>3.2694475760992106</v>
      </c>
    </row>
    <row r="8021" spans="1:8" ht="15" hidden="1" thickBot="1">
      <c r="A8021" s="409">
        <v>202204</v>
      </c>
      <c r="B8021" s="196" t="s">
        <v>1919</v>
      </c>
      <c r="C8021" s="197" t="s">
        <v>1892</v>
      </c>
      <c r="D8021" s="198" t="s">
        <v>337</v>
      </c>
      <c r="E8021" s="421">
        <v>90206</v>
      </c>
      <c r="F8021" s="413">
        <v>115.31</v>
      </c>
      <c r="G8021" s="414">
        <f t="shared" si="250"/>
        <v>782.29121498569077</v>
      </c>
      <c r="H8021" s="415">
        <f t="shared" si="251"/>
        <v>3.9114560749284539</v>
      </c>
    </row>
    <row r="8022" spans="1:8" ht="15" hidden="1" thickBot="1">
      <c r="A8022" s="409">
        <v>202204</v>
      </c>
      <c r="B8022" s="196" t="s">
        <v>1920</v>
      </c>
      <c r="C8022" s="197" t="s">
        <v>1892</v>
      </c>
      <c r="D8022" s="198" t="s">
        <v>339</v>
      </c>
      <c r="E8022" s="421">
        <v>451</v>
      </c>
      <c r="F8022" s="413">
        <v>115.31</v>
      </c>
      <c r="G8022" s="414">
        <f t="shared" si="250"/>
        <v>3.9111959066863236</v>
      </c>
      <c r="H8022" s="415">
        <f t="shared" si="251"/>
        <v>3.9111959066863236</v>
      </c>
    </row>
    <row r="8023" spans="1:8" ht="15" hidden="1" thickBot="1">
      <c r="A8023" s="409">
        <v>202204</v>
      </c>
      <c r="B8023" s="196" t="s">
        <v>1921</v>
      </c>
      <c r="C8023" s="197" t="s">
        <v>1892</v>
      </c>
      <c r="D8023" s="198" t="s">
        <v>337</v>
      </c>
      <c r="E8023" s="421">
        <v>79066</v>
      </c>
      <c r="F8023" s="413">
        <v>115.31</v>
      </c>
      <c r="G8023" s="414">
        <f t="shared" si="250"/>
        <v>685.68207440811727</v>
      </c>
      <c r="H8023" s="415">
        <f t="shared" si="251"/>
        <v>3.4284103720405863</v>
      </c>
    </row>
    <row r="8024" spans="1:8" ht="15" hidden="1" thickBot="1">
      <c r="A8024" s="409">
        <v>202204</v>
      </c>
      <c r="B8024" s="196" t="s">
        <v>1922</v>
      </c>
      <c r="C8024" s="197" t="s">
        <v>1892</v>
      </c>
      <c r="D8024" s="198" t="s">
        <v>339</v>
      </c>
      <c r="E8024" s="421">
        <v>395</v>
      </c>
      <c r="F8024" s="413">
        <v>115.31</v>
      </c>
      <c r="G8024" s="414">
        <f t="shared" si="250"/>
        <v>3.425548521377157</v>
      </c>
      <c r="H8024" s="415">
        <f t="shared" si="251"/>
        <v>3.425548521377157</v>
      </c>
    </row>
    <row r="8025" spans="1:8" ht="15" hidden="1" thickBot="1">
      <c r="A8025" s="409">
        <v>202204</v>
      </c>
      <c r="B8025" s="196" t="s">
        <v>1923</v>
      </c>
      <c r="C8025" s="197" t="s">
        <v>1892</v>
      </c>
      <c r="D8025" s="198" t="s">
        <v>337</v>
      </c>
      <c r="E8025" s="421">
        <v>55990</v>
      </c>
      <c r="F8025" s="413">
        <v>115.31</v>
      </c>
      <c r="G8025" s="414">
        <f t="shared" si="250"/>
        <v>485.56066256178997</v>
      </c>
      <c r="H8025" s="415">
        <f t="shared" si="251"/>
        <v>2.4278033128089498</v>
      </c>
    </row>
    <row r="8026" spans="1:8" ht="15" hidden="1" thickBot="1">
      <c r="A8026" s="409">
        <v>202204</v>
      </c>
      <c r="B8026" s="196" t="s">
        <v>1924</v>
      </c>
      <c r="C8026" s="197" t="s">
        <v>1892</v>
      </c>
      <c r="D8026" s="198" t="s">
        <v>337</v>
      </c>
      <c r="E8026" s="421">
        <v>93106</v>
      </c>
      <c r="F8026" s="413">
        <v>115.31</v>
      </c>
      <c r="G8026" s="414">
        <f t="shared" si="250"/>
        <v>807.44081172491542</v>
      </c>
      <c r="H8026" s="415">
        <f t="shared" si="251"/>
        <v>4.0372040586245772</v>
      </c>
    </row>
    <row r="8027" spans="1:8" ht="15" hidden="1" thickBot="1">
      <c r="A8027" s="409">
        <v>202204</v>
      </c>
      <c r="B8027" s="196" t="s">
        <v>1925</v>
      </c>
      <c r="C8027" s="197" t="s">
        <v>1892</v>
      </c>
      <c r="D8027" s="198" t="s">
        <v>339</v>
      </c>
      <c r="E8027" s="421">
        <v>466</v>
      </c>
      <c r="F8027" s="413">
        <v>115.31</v>
      </c>
      <c r="G8027" s="414">
        <f t="shared" si="250"/>
        <v>4.041280027751279</v>
      </c>
      <c r="H8027" s="415">
        <f t="shared" si="251"/>
        <v>4.041280027751279</v>
      </c>
    </row>
    <row r="8028" spans="1:8" ht="15" hidden="1" thickBot="1">
      <c r="A8028" s="409">
        <v>202204</v>
      </c>
      <c r="B8028" s="196" t="s">
        <v>1926</v>
      </c>
      <c r="C8028" s="197" t="s">
        <v>1892</v>
      </c>
      <c r="D8028" s="198" t="s">
        <v>337</v>
      </c>
      <c r="E8028" s="421">
        <v>98697</v>
      </c>
      <c r="F8028" s="413">
        <v>115.31</v>
      </c>
      <c r="G8028" s="414">
        <f t="shared" si="250"/>
        <v>855.92749978319307</v>
      </c>
      <c r="H8028" s="415">
        <f t="shared" si="251"/>
        <v>4.2796374989159656</v>
      </c>
    </row>
    <row r="8029" spans="1:8" ht="15" hidden="1" thickBot="1">
      <c r="A8029" s="409">
        <v>202204</v>
      </c>
      <c r="B8029" s="196" t="s">
        <v>1927</v>
      </c>
      <c r="C8029" s="197" t="s">
        <v>1892</v>
      </c>
      <c r="D8029" s="198" t="s">
        <v>339</v>
      </c>
      <c r="E8029" s="421">
        <v>493</v>
      </c>
      <c r="F8029" s="413">
        <v>115.31</v>
      </c>
      <c r="G8029" s="414">
        <f t="shared" si="250"/>
        <v>4.2754314456681985</v>
      </c>
      <c r="H8029" s="415">
        <f t="shared" si="251"/>
        <v>4.2754314456681985</v>
      </c>
    </row>
    <row r="8030" spans="1:8" ht="15" hidden="1" thickBot="1">
      <c r="A8030" s="409">
        <v>202204</v>
      </c>
      <c r="B8030" s="196" t="s">
        <v>1928</v>
      </c>
      <c r="C8030" s="197" t="s">
        <v>1892</v>
      </c>
      <c r="D8030" s="198" t="s">
        <v>337</v>
      </c>
      <c r="E8030" s="421">
        <v>76355</v>
      </c>
      <c r="F8030" s="413">
        <v>115.31</v>
      </c>
      <c r="G8030" s="414">
        <f t="shared" si="250"/>
        <v>662.17153759431096</v>
      </c>
      <c r="H8030" s="415">
        <f t="shared" si="251"/>
        <v>3.3108576879715548</v>
      </c>
    </row>
    <row r="8031" spans="1:8" ht="15" hidden="1" thickBot="1">
      <c r="A8031" s="409">
        <v>202204</v>
      </c>
      <c r="B8031" s="196" t="s">
        <v>1929</v>
      </c>
      <c r="C8031" s="197" t="s">
        <v>1892</v>
      </c>
      <c r="D8031" s="198" t="s">
        <v>339</v>
      </c>
      <c r="E8031" s="421">
        <v>382</v>
      </c>
      <c r="F8031" s="413">
        <v>115.31</v>
      </c>
      <c r="G8031" s="414">
        <f t="shared" si="250"/>
        <v>3.312808949787529</v>
      </c>
      <c r="H8031" s="415">
        <f t="shared" si="251"/>
        <v>3.312808949787529</v>
      </c>
    </row>
    <row r="8032" spans="1:8" ht="15" hidden="1" thickBot="1">
      <c r="A8032" s="409">
        <v>202204</v>
      </c>
      <c r="B8032" s="196" t="s">
        <v>1930</v>
      </c>
      <c r="C8032" s="197" t="s">
        <v>1892</v>
      </c>
      <c r="D8032" s="198" t="s">
        <v>339</v>
      </c>
      <c r="E8032" s="421">
        <v>280</v>
      </c>
      <c r="F8032" s="413">
        <v>115.31</v>
      </c>
      <c r="G8032" s="414">
        <f t="shared" si="250"/>
        <v>2.428236926545833</v>
      </c>
      <c r="H8032" s="415">
        <f t="shared" si="251"/>
        <v>2.428236926545833</v>
      </c>
    </row>
    <row r="8033" spans="1:8" ht="15" hidden="1" thickBot="1">
      <c r="A8033" s="409">
        <v>202204</v>
      </c>
      <c r="B8033" s="196" t="s">
        <v>1931</v>
      </c>
      <c r="C8033" s="197" t="s">
        <v>1892</v>
      </c>
      <c r="D8033" s="198" t="s">
        <v>337</v>
      </c>
      <c r="E8033" s="421">
        <v>75144</v>
      </c>
      <c r="F8033" s="413">
        <v>115.31</v>
      </c>
      <c r="G8033" s="414">
        <f t="shared" si="250"/>
        <v>651.66941288700025</v>
      </c>
      <c r="H8033" s="415">
        <f t="shared" si="251"/>
        <v>3.2583470644350014</v>
      </c>
    </row>
    <row r="8034" spans="1:8" ht="15" hidden="1" thickBot="1">
      <c r="A8034" s="409">
        <v>202204</v>
      </c>
      <c r="B8034" s="196" t="s">
        <v>1932</v>
      </c>
      <c r="C8034" s="197" t="s">
        <v>1892</v>
      </c>
      <c r="D8034" s="198" t="s">
        <v>339</v>
      </c>
      <c r="E8034" s="421">
        <v>376</v>
      </c>
      <c r="F8034" s="413">
        <v>115.31</v>
      </c>
      <c r="G8034" s="414">
        <f t="shared" si="250"/>
        <v>3.260775301361547</v>
      </c>
      <c r="H8034" s="415">
        <f t="shared" si="251"/>
        <v>3.260775301361547</v>
      </c>
    </row>
    <row r="8035" spans="1:8" ht="15" hidden="1" thickBot="1">
      <c r="A8035" s="409">
        <v>202204</v>
      </c>
      <c r="B8035" s="196" t="s">
        <v>1933</v>
      </c>
      <c r="C8035" s="197" t="s">
        <v>1892</v>
      </c>
      <c r="D8035" s="198" t="s">
        <v>337</v>
      </c>
      <c r="E8035" s="421">
        <v>75144</v>
      </c>
      <c r="F8035" s="413">
        <v>115.31</v>
      </c>
      <c r="G8035" s="414">
        <f t="shared" si="250"/>
        <v>651.66941288700025</v>
      </c>
      <c r="H8035" s="415">
        <f t="shared" si="251"/>
        <v>3.2583470644350014</v>
      </c>
    </row>
    <row r="8036" spans="1:8" ht="15" hidden="1" thickBot="1">
      <c r="A8036" s="409">
        <v>202204</v>
      </c>
      <c r="B8036" s="196" t="s">
        <v>1934</v>
      </c>
      <c r="C8036" s="197" t="s">
        <v>1892</v>
      </c>
      <c r="D8036" s="198" t="s">
        <v>337</v>
      </c>
      <c r="E8036" s="421">
        <v>78508</v>
      </c>
      <c r="F8036" s="413">
        <v>115.31</v>
      </c>
      <c r="G8036" s="414">
        <f t="shared" si="250"/>
        <v>680.84294510450093</v>
      </c>
      <c r="H8036" s="415">
        <f t="shared" si="251"/>
        <v>3.4042147255225048</v>
      </c>
    </row>
    <row r="8037" spans="1:8" ht="15" hidden="1" thickBot="1">
      <c r="A8037" s="409">
        <v>202204</v>
      </c>
      <c r="B8037" s="196" t="s">
        <v>1935</v>
      </c>
      <c r="C8037" s="197" t="s">
        <v>1892</v>
      </c>
      <c r="D8037" s="198" t="s">
        <v>339</v>
      </c>
      <c r="E8037" s="421">
        <v>393</v>
      </c>
      <c r="F8037" s="413">
        <v>115.31</v>
      </c>
      <c r="G8037" s="414">
        <f t="shared" si="250"/>
        <v>3.40820397190183</v>
      </c>
      <c r="H8037" s="415">
        <f t="shared" si="251"/>
        <v>3.40820397190183</v>
      </c>
    </row>
    <row r="8038" spans="1:8" ht="15" hidden="1" thickBot="1">
      <c r="A8038" s="409">
        <v>202204</v>
      </c>
      <c r="B8038" s="196" t="s">
        <v>1936</v>
      </c>
      <c r="C8038" s="197" t="s">
        <v>791</v>
      </c>
      <c r="D8038" s="198" t="s">
        <v>374</v>
      </c>
      <c r="E8038" s="421">
        <v>0.01</v>
      </c>
      <c r="F8038" s="413">
        <v>115.31</v>
      </c>
      <c r="G8038" s="414">
        <f t="shared" si="250"/>
        <v>8.6722747376636897E-5</v>
      </c>
      <c r="H8038" s="415" t="str">
        <f t="shared" si="251"/>
        <v>VER</v>
      </c>
    </row>
    <row r="8039" spans="1:8" ht="15" hidden="1" thickBot="1">
      <c r="A8039" s="409">
        <v>202204</v>
      </c>
      <c r="B8039" s="231" t="s">
        <v>1937</v>
      </c>
      <c r="C8039" s="232" t="s">
        <v>791</v>
      </c>
      <c r="D8039" s="233" t="s">
        <v>374</v>
      </c>
      <c r="E8039" s="235">
        <v>0.01</v>
      </c>
      <c r="F8039" s="413">
        <v>115.31</v>
      </c>
      <c r="G8039" s="414">
        <f t="shared" si="250"/>
        <v>8.6722747376636897E-5</v>
      </c>
      <c r="H8039" s="415" t="str">
        <f t="shared" si="251"/>
        <v>VER</v>
      </c>
    </row>
    <row r="8040" spans="1:8" ht="15" hidden="1" thickBot="1">
      <c r="A8040" s="409">
        <v>202204</v>
      </c>
      <c r="B8040" s="231" t="s">
        <v>1938</v>
      </c>
      <c r="C8040" s="232" t="s">
        <v>791</v>
      </c>
      <c r="D8040" s="233" t="s">
        <v>374</v>
      </c>
      <c r="E8040" s="235">
        <v>0.01</v>
      </c>
      <c r="F8040" s="413">
        <v>115.31</v>
      </c>
      <c r="G8040" s="414">
        <f t="shared" si="250"/>
        <v>8.6722747376636897E-5</v>
      </c>
      <c r="H8040" s="415" t="str">
        <f t="shared" si="251"/>
        <v>VER</v>
      </c>
    </row>
    <row r="8041" spans="1:8" ht="15" hidden="1" thickBot="1">
      <c r="A8041" s="409">
        <v>202204</v>
      </c>
      <c r="B8041" s="231" t="s">
        <v>1939</v>
      </c>
      <c r="C8041" s="232" t="s">
        <v>1940</v>
      </c>
      <c r="D8041" s="233" t="s">
        <v>374</v>
      </c>
      <c r="E8041" s="235">
        <v>0.01</v>
      </c>
      <c r="F8041" s="413">
        <v>115.31</v>
      </c>
      <c r="G8041" s="414">
        <f t="shared" si="250"/>
        <v>8.6722747376636897E-5</v>
      </c>
      <c r="H8041" s="415" t="str">
        <f t="shared" si="251"/>
        <v>VER</v>
      </c>
    </row>
    <row r="8042" spans="1:8" ht="15" hidden="1" thickBot="1">
      <c r="A8042" s="409">
        <v>202204</v>
      </c>
      <c r="B8042" s="231" t="s">
        <v>1941</v>
      </c>
      <c r="C8042" s="232" t="s">
        <v>1892</v>
      </c>
      <c r="D8042" s="233" t="s">
        <v>374</v>
      </c>
      <c r="E8042" s="235">
        <v>0.01</v>
      </c>
      <c r="F8042" s="413">
        <v>115.31</v>
      </c>
      <c r="G8042" s="414">
        <f t="shared" si="250"/>
        <v>8.6722747376636897E-5</v>
      </c>
      <c r="H8042" s="415" t="str">
        <f t="shared" si="251"/>
        <v>VER</v>
      </c>
    </row>
    <row r="8043" spans="1:8" ht="15" hidden="1" thickBot="1">
      <c r="A8043" s="409">
        <v>202204</v>
      </c>
      <c r="B8043" s="231" t="s">
        <v>1942</v>
      </c>
      <c r="C8043" s="232" t="s">
        <v>1892</v>
      </c>
      <c r="D8043" s="233" t="s">
        <v>337</v>
      </c>
      <c r="E8043" s="235">
        <v>73057</v>
      </c>
      <c r="F8043" s="413">
        <v>115.31</v>
      </c>
      <c r="G8043" s="414">
        <f t="shared" si="250"/>
        <v>633.5703755094961</v>
      </c>
      <c r="H8043" s="415">
        <f t="shared" si="251"/>
        <v>3.1678518775474807</v>
      </c>
    </row>
    <row r="8044" spans="1:8" ht="15" hidden="1" thickBot="1">
      <c r="A8044" s="409">
        <v>202204</v>
      </c>
      <c r="B8044" s="231" t="s">
        <v>1943</v>
      </c>
      <c r="C8044" s="232" t="s">
        <v>1892</v>
      </c>
      <c r="D8044" s="233" t="s">
        <v>339</v>
      </c>
      <c r="E8044" s="235">
        <v>365</v>
      </c>
      <c r="F8044" s="413">
        <v>115.31</v>
      </c>
      <c r="G8044" s="414">
        <f t="shared" si="250"/>
        <v>3.1653802792472465</v>
      </c>
      <c r="H8044" s="415">
        <f t="shared" si="251"/>
        <v>3.1653802792472465</v>
      </c>
    </row>
    <row r="8045" spans="1:8" ht="15" hidden="1" thickBot="1">
      <c r="A8045" s="409">
        <v>202204</v>
      </c>
      <c r="B8045" s="231" t="s">
        <v>1944</v>
      </c>
      <c r="C8045" s="232" t="s">
        <v>1892</v>
      </c>
      <c r="D8045" s="233" t="s">
        <v>337</v>
      </c>
      <c r="E8045" s="235">
        <v>76267</v>
      </c>
      <c r="F8045" s="413">
        <v>115.31</v>
      </c>
      <c r="G8045" s="414">
        <f t="shared" si="250"/>
        <v>661.40837741739654</v>
      </c>
      <c r="H8045" s="415">
        <f t="shared" si="251"/>
        <v>3.3070418870869829</v>
      </c>
    </row>
    <row r="8046" spans="1:8" ht="15" hidden="1" thickBot="1">
      <c r="A8046" s="409">
        <v>202204</v>
      </c>
      <c r="B8046" s="231" t="s">
        <v>1945</v>
      </c>
      <c r="C8046" s="232" t="s">
        <v>1892</v>
      </c>
      <c r="D8046" s="233" t="s">
        <v>337</v>
      </c>
      <c r="E8046" s="235">
        <v>64045</v>
      </c>
      <c r="F8046" s="413">
        <v>115.31</v>
      </c>
      <c r="G8046" s="414">
        <f t="shared" si="250"/>
        <v>555.41583557367096</v>
      </c>
      <c r="H8046" s="415">
        <f t="shared" si="251"/>
        <v>2.7770791778683548</v>
      </c>
    </row>
    <row r="8047" spans="1:8" ht="15" hidden="1" thickBot="1">
      <c r="A8047" s="409">
        <v>202204</v>
      </c>
      <c r="B8047" s="231" t="s">
        <v>1946</v>
      </c>
      <c r="C8047" s="232" t="s">
        <v>1892</v>
      </c>
      <c r="D8047" s="233" t="s">
        <v>339</v>
      </c>
      <c r="E8047" s="235">
        <v>320</v>
      </c>
      <c r="F8047" s="413">
        <v>115.31</v>
      </c>
      <c r="G8047" s="414">
        <f t="shared" si="250"/>
        <v>2.7751279160523805</v>
      </c>
      <c r="H8047" s="415">
        <f t="shared" si="251"/>
        <v>2.7751279160523805</v>
      </c>
    </row>
    <row r="8048" spans="1:8" ht="15" hidden="1" thickBot="1">
      <c r="A8048" s="409">
        <v>202204</v>
      </c>
      <c r="B8048" s="231" t="s">
        <v>1947</v>
      </c>
      <c r="C8048" s="232" t="s">
        <v>1892</v>
      </c>
      <c r="D8048" s="233" t="s">
        <v>337</v>
      </c>
      <c r="E8048" s="235">
        <v>51654</v>
      </c>
      <c r="F8048" s="413">
        <v>115.31</v>
      </c>
      <c r="G8048" s="414">
        <f t="shared" si="250"/>
        <v>447.95767929928019</v>
      </c>
      <c r="H8048" s="415">
        <f t="shared" si="251"/>
        <v>2.2397883964964009</v>
      </c>
    </row>
    <row r="8049" spans="1:8" ht="15" hidden="1" thickBot="1">
      <c r="A8049" s="409">
        <v>202204</v>
      </c>
      <c r="B8049" s="231" t="s">
        <v>1948</v>
      </c>
      <c r="C8049" s="232" t="s">
        <v>1892</v>
      </c>
      <c r="D8049" s="233" t="s">
        <v>337</v>
      </c>
      <c r="E8049" s="235">
        <v>51654</v>
      </c>
      <c r="F8049" s="413">
        <v>115.31</v>
      </c>
      <c r="G8049" s="414">
        <f t="shared" si="250"/>
        <v>447.95767929928019</v>
      </c>
      <c r="H8049" s="415">
        <f t="shared" si="251"/>
        <v>2.2397883964964009</v>
      </c>
    </row>
    <row r="8050" spans="1:8" ht="15" hidden="1" thickBot="1">
      <c r="A8050" s="409">
        <v>202204</v>
      </c>
      <c r="B8050" s="231" t="s">
        <v>1949</v>
      </c>
      <c r="C8050" s="232" t="s">
        <v>1892</v>
      </c>
      <c r="D8050" s="233" t="s">
        <v>339</v>
      </c>
      <c r="E8050" s="235">
        <v>258</v>
      </c>
      <c r="F8050" s="413">
        <v>115.31</v>
      </c>
      <c r="G8050" s="414">
        <f t="shared" si="250"/>
        <v>2.2374468823172315</v>
      </c>
      <c r="H8050" s="415">
        <f t="shared" si="251"/>
        <v>2.2374468823172315</v>
      </c>
    </row>
    <row r="8051" spans="1:8" ht="15" hidden="1" thickBot="1">
      <c r="A8051" s="409">
        <v>202204</v>
      </c>
      <c r="B8051" s="231" t="s">
        <v>1950</v>
      </c>
      <c r="C8051" s="232" t="s">
        <v>1892</v>
      </c>
      <c r="D8051" s="233" t="s">
        <v>337</v>
      </c>
      <c r="E8051" s="235">
        <v>51654</v>
      </c>
      <c r="F8051" s="413">
        <v>115.31</v>
      </c>
      <c r="G8051" s="414">
        <f t="shared" si="250"/>
        <v>447.95767929928019</v>
      </c>
      <c r="H8051" s="415">
        <f t="shared" si="251"/>
        <v>2.2397883964964009</v>
      </c>
    </row>
    <row r="8052" spans="1:8" ht="15" hidden="1" thickBot="1">
      <c r="A8052" s="409">
        <v>202204</v>
      </c>
      <c r="B8052" s="231" t="s">
        <v>1951</v>
      </c>
      <c r="C8052" s="232" t="s">
        <v>1892</v>
      </c>
      <c r="D8052" s="233" t="s">
        <v>337</v>
      </c>
      <c r="E8052" s="235">
        <v>51654</v>
      </c>
      <c r="F8052" s="413">
        <v>115.31</v>
      </c>
      <c r="G8052" s="414">
        <f t="shared" si="250"/>
        <v>447.95767929928019</v>
      </c>
      <c r="H8052" s="415">
        <f t="shared" si="251"/>
        <v>2.2397883964964009</v>
      </c>
    </row>
    <row r="8053" spans="1:8" ht="15" hidden="1" thickBot="1">
      <c r="A8053" s="409">
        <v>202204</v>
      </c>
      <c r="B8053" s="231" t="s">
        <v>1952</v>
      </c>
      <c r="C8053" s="232" t="s">
        <v>1892</v>
      </c>
      <c r="D8053" s="233" t="s">
        <v>337</v>
      </c>
      <c r="E8053" s="235">
        <v>75239</v>
      </c>
      <c r="F8053" s="413">
        <v>115.31</v>
      </c>
      <c r="G8053" s="414">
        <f t="shared" si="250"/>
        <v>652.49327898707827</v>
      </c>
      <c r="H8053" s="415">
        <f t="shared" si="251"/>
        <v>3.2624663949353914</v>
      </c>
    </row>
    <row r="8054" spans="1:8" ht="15" hidden="1" thickBot="1">
      <c r="A8054" s="409">
        <v>202204</v>
      </c>
      <c r="B8054" s="231" t="s">
        <v>1953</v>
      </c>
      <c r="C8054" s="410" t="s">
        <v>1892</v>
      </c>
      <c r="D8054" s="233" t="s">
        <v>339</v>
      </c>
      <c r="E8054" s="235">
        <v>376</v>
      </c>
      <c r="F8054" s="413">
        <v>115.31</v>
      </c>
      <c r="G8054" s="414">
        <f t="shared" si="250"/>
        <v>3.260775301361547</v>
      </c>
      <c r="H8054" s="415">
        <f t="shared" si="251"/>
        <v>3.260775301361547</v>
      </c>
    </row>
    <row r="8055" spans="1:8" ht="15" hidden="1" thickBot="1">
      <c r="A8055" s="409">
        <v>202204</v>
      </c>
      <c r="B8055" s="231" t="s">
        <v>1954</v>
      </c>
      <c r="C8055" s="232" t="s">
        <v>1955</v>
      </c>
      <c r="D8055" s="233" t="s">
        <v>337</v>
      </c>
      <c r="E8055" s="235">
        <v>92199</v>
      </c>
      <c r="F8055" s="413">
        <v>115.31</v>
      </c>
      <c r="G8055" s="414">
        <f t="shared" si="250"/>
        <v>799.57505853785449</v>
      </c>
      <c r="H8055" s="415">
        <f t="shared" si="251"/>
        <v>3.9978752926892724</v>
      </c>
    </row>
    <row r="8056" spans="1:8" ht="15" hidden="1" thickBot="1">
      <c r="A8056" s="409">
        <v>202204</v>
      </c>
      <c r="B8056" s="231" t="s">
        <v>1956</v>
      </c>
      <c r="C8056" s="232" t="s">
        <v>1955</v>
      </c>
      <c r="D8056" s="233" t="s">
        <v>337</v>
      </c>
      <c r="E8056" s="235">
        <v>93183</v>
      </c>
      <c r="F8056" s="413">
        <v>115.31</v>
      </c>
      <c r="G8056" s="414">
        <f t="shared" si="250"/>
        <v>808.10857687971554</v>
      </c>
      <c r="H8056" s="415">
        <f t="shared" si="251"/>
        <v>4.0405428843985778</v>
      </c>
    </row>
    <row r="8057" spans="1:8" ht="15" hidden="1" thickBot="1">
      <c r="A8057" s="409">
        <v>202204</v>
      </c>
      <c r="B8057" s="231" t="s">
        <v>1957</v>
      </c>
      <c r="C8057" s="232" t="s">
        <v>1955</v>
      </c>
      <c r="D8057" s="233" t="s">
        <v>339</v>
      </c>
      <c r="E8057" s="235">
        <v>466</v>
      </c>
      <c r="F8057" s="413">
        <v>115.31</v>
      </c>
      <c r="G8057" s="414">
        <f t="shared" si="250"/>
        <v>4.041280027751279</v>
      </c>
      <c r="H8057" s="415">
        <f t="shared" si="251"/>
        <v>4.041280027751279</v>
      </c>
    </row>
    <row r="8058" spans="1:8" ht="15" hidden="1" thickBot="1">
      <c r="A8058" s="409">
        <v>202204</v>
      </c>
      <c r="B8058" s="231" t="s">
        <v>1958</v>
      </c>
      <c r="C8058" s="232" t="s">
        <v>1955</v>
      </c>
      <c r="D8058" s="233" t="s">
        <v>337</v>
      </c>
      <c r="E8058" s="235">
        <v>93183</v>
      </c>
      <c r="F8058" s="413">
        <v>115.31</v>
      </c>
      <c r="G8058" s="414">
        <f t="shared" si="250"/>
        <v>808.10857687971554</v>
      </c>
      <c r="H8058" s="415">
        <f t="shared" si="251"/>
        <v>4.0405428843985778</v>
      </c>
    </row>
    <row r="8059" spans="1:8" ht="15" hidden="1" thickBot="1">
      <c r="A8059" s="409">
        <v>202204</v>
      </c>
      <c r="B8059" s="231" t="s">
        <v>1959</v>
      </c>
      <c r="C8059" s="232" t="s">
        <v>1955</v>
      </c>
      <c r="D8059" s="233" t="s">
        <v>337</v>
      </c>
      <c r="E8059" s="235">
        <v>89057</v>
      </c>
      <c r="F8059" s="413">
        <v>115.31</v>
      </c>
      <c r="G8059" s="414">
        <f t="shared" si="250"/>
        <v>772.32677131211517</v>
      </c>
      <c r="H8059" s="415">
        <f t="shared" si="251"/>
        <v>3.8616338565605757</v>
      </c>
    </row>
    <row r="8060" spans="1:8" ht="15" hidden="1" thickBot="1">
      <c r="A8060" s="409">
        <v>202204</v>
      </c>
      <c r="B8060" s="231" t="s">
        <v>1960</v>
      </c>
      <c r="C8060" s="232" t="s">
        <v>1955</v>
      </c>
      <c r="D8060" s="233" t="s">
        <v>339</v>
      </c>
      <c r="E8060" s="235">
        <v>445</v>
      </c>
      <c r="F8060" s="413">
        <v>115.31</v>
      </c>
      <c r="G8060" s="414">
        <f t="shared" si="250"/>
        <v>3.8591622582603415</v>
      </c>
      <c r="H8060" s="415">
        <f t="shared" si="251"/>
        <v>3.8591622582603415</v>
      </c>
    </row>
    <row r="8061" spans="1:8" ht="15" hidden="1" thickBot="1">
      <c r="A8061" s="409">
        <v>202204</v>
      </c>
      <c r="B8061" s="231" t="s">
        <v>1961</v>
      </c>
      <c r="C8061" s="232" t="s">
        <v>1892</v>
      </c>
      <c r="D8061" s="233" t="s">
        <v>337</v>
      </c>
      <c r="E8061" s="235">
        <v>95009</v>
      </c>
      <c r="F8061" s="413">
        <v>115.31</v>
      </c>
      <c r="G8061" s="414">
        <f t="shared" si="250"/>
        <v>823.94415055068941</v>
      </c>
      <c r="H8061" s="415">
        <f t="shared" si="251"/>
        <v>4.1197207527534472</v>
      </c>
    </row>
    <row r="8062" spans="1:8" ht="15" hidden="1" thickBot="1">
      <c r="A8062" s="409">
        <v>202204</v>
      </c>
      <c r="B8062" s="231" t="s">
        <v>1962</v>
      </c>
      <c r="C8062" s="232" t="s">
        <v>1892</v>
      </c>
      <c r="D8062" s="233" t="s">
        <v>350</v>
      </c>
      <c r="E8062" s="235">
        <v>0.01</v>
      </c>
      <c r="F8062" s="413">
        <v>115.31</v>
      </c>
      <c r="G8062" s="414">
        <f t="shared" si="250"/>
        <v>8.6722747376636897E-5</v>
      </c>
      <c r="H8062" s="415" t="str">
        <f t="shared" si="251"/>
        <v>VER</v>
      </c>
    </row>
    <row r="8063" spans="1:8" ht="15" hidden="1" thickBot="1">
      <c r="A8063" s="409">
        <v>202204</v>
      </c>
      <c r="B8063" s="231" t="s">
        <v>1963</v>
      </c>
      <c r="C8063" s="232" t="s">
        <v>1892</v>
      </c>
      <c r="D8063" s="233" t="s">
        <v>337</v>
      </c>
      <c r="E8063" s="235">
        <v>44232</v>
      </c>
      <c r="F8063" s="413">
        <v>115.31</v>
      </c>
      <c r="G8063" s="414">
        <f t="shared" si="250"/>
        <v>383.59205619634031</v>
      </c>
      <c r="H8063" s="415">
        <f t="shared" si="251"/>
        <v>1.9179602809817016</v>
      </c>
    </row>
    <row r="8064" spans="1:8" ht="15" hidden="1" thickBot="1">
      <c r="A8064" s="409">
        <v>202204</v>
      </c>
      <c r="B8064" s="231" t="s">
        <v>1964</v>
      </c>
      <c r="C8064" s="232" t="s">
        <v>1892</v>
      </c>
      <c r="D8064" s="233" t="s">
        <v>337</v>
      </c>
      <c r="E8064" s="235">
        <v>28111</v>
      </c>
      <c r="F8064" s="413">
        <v>115.31</v>
      </c>
      <c r="G8064" s="414">
        <f t="shared" si="250"/>
        <v>243.78631515046396</v>
      </c>
      <c r="H8064" s="415">
        <f t="shared" si="251"/>
        <v>1.2189315757523198</v>
      </c>
    </row>
    <row r="8065" spans="1:8" ht="15" hidden="1" thickBot="1">
      <c r="A8065" s="409">
        <v>202204</v>
      </c>
      <c r="B8065" s="231" t="s">
        <v>1965</v>
      </c>
      <c r="C8065" s="232" t="s">
        <v>1892</v>
      </c>
      <c r="D8065" s="233" t="s">
        <v>337</v>
      </c>
      <c r="E8065" s="235">
        <v>77422</v>
      </c>
      <c r="F8065" s="413">
        <v>115.31</v>
      </c>
      <c r="G8065" s="414">
        <f t="shared" si="250"/>
        <v>671.42485473939814</v>
      </c>
      <c r="H8065" s="415">
        <f t="shared" si="251"/>
        <v>3.3571242736969906</v>
      </c>
    </row>
    <row r="8066" spans="1:8" ht="15" hidden="1" thickBot="1">
      <c r="A8066" s="409">
        <v>202204</v>
      </c>
      <c r="B8066" s="231" t="s">
        <v>1966</v>
      </c>
      <c r="C8066" s="232" t="s">
        <v>1892</v>
      </c>
      <c r="D8066" s="233" t="s">
        <v>337</v>
      </c>
      <c r="E8066" s="235">
        <v>83476</v>
      </c>
      <c r="F8066" s="413">
        <v>115.31</v>
      </c>
      <c r="G8066" s="414">
        <f t="shared" ref="G8066:G8129" si="252">+E8066/F8066</f>
        <v>723.92680600121412</v>
      </c>
      <c r="H8066" s="415">
        <f t="shared" ref="H8066:H8129" si="253">IF(D8066="TB",G8066/200,IF(D8066="LT",G8066,"VER"))</f>
        <v>3.6196340300060705</v>
      </c>
    </row>
    <row r="8067" spans="1:8" ht="15" hidden="1" thickBot="1">
      <c r="A8067" s="409">
        <v>202204</v>
      </c>
      <c r="B8067" s="231" t="s">
        <v>1967</v>
      </c>
      <c r="C8067" s="232" t="s">
        <v>1892</v>
      </c>
      <c r="D8067" s="233" t="s">
        <v>339</v>
      </c>
      <c r="E8067" s="235">
        <v>417</v>
      </c>
      <c r="F8067" s="413">
        <v>115.31</v>
      </c>
      <c r="G8067" s="414">
        <f t="shared" si="252"/>
        <v>3.6163385656057585</v>
      </c>
      <c r="H8067" s="415">
        <f t="shared" si="253"/>
        <v>3.6163385656057585</v>
      </c>
    </row>
    <row r="8068" spans="1:8" ht="15" hidden="1" thickBot="1">
      <c r="A8068" s="409">
        <v>202204</v>
      </c>
      <c r="B8068" s="231" t="s">
        <v>1968</v>
      </c>
      <c r="C8068" s="232" t="s">
        <v>1892</v>
      </c>
      <c r="D8068" s="233" t="s">
        <v>337</v>
      </c>
      <c r="E8068" s="235">
        <v>76125</v>
      </c>
      <c r="F8068" s="413">
        <v>115.31</v>
      </c>
      <c r="G8068" s="414">
        <f t="shared" si="252"/>
        <v>660.1769144046483</v>
      </c>
      <c r="H8068" s="415">
        <f t="shared" si="253"/>
        <v>3.3008845720232416</v>
      </c>
    </row>
    <row r="8069" spans="1:8" ht="15" hidden="1" thickBot="1">
      <c r="A8069" s="409">
        <v>202204</v>
      </c>
      <c r="B8069" s="231" t="s">
        <v>1969</v>
      </c>
      <c r="C8069" s="232" t="s">
        <v>1892</v>
      </c>
      <c r="D8069" s="233" t="s">
        <v>339</v>
      </c>
      <c r="E8069" s="235">
        <v>381</v>
      </c>
      <c r="F8069" s="413">
        <v>115.31</v>
      </c>
      <c r="G8069" s="414">
        <f t="shared" si="252"/>
        <v>3.3041366750498655</v>
      </c>
      <c r="H8069" s="415">
        <f t="shared" si="253"/>
        <v>3.3041366750498655</v>
      </c>
    </row>
    <row r="8070" spans="1:8" ht="15" hidden="1" thickBot="1">
      <c r="A8070" s="409">
        <v>202204</v>
      </c>
      <c r="B8070" s="231" t="s">
        <v>1970</v>
      </c>
      <c r="C8070" s="232" t="s">
        <v>1892</v>
      </c>
      <c r="D8070" s="233" t="s">
        <v>337</v>
      </c>
      <c r="E8070" s="235">
        <v>75760</v>
      </c>
      <c r="F8070" s="413">
        <v>115.31</v>
      </c>
      <c r="G8070" s="414">
        <f t="shared" si="252"/>
        <v>657.01153412540111</v>
      </c>
      <c r="H8070" s="415">
        <f t="shared" si="253"/>
        <v>3.2850576706270056</v>
      </c>
    </row>
    <row r="8071" spans="1:8" ht="15" hidden="1" thickBot="1">
      <c r="A8071" s="409">
        <v>202204</v>
      </c>
      <c r="B8071" s="231" t="s">
        <v>1971</v>
      </c>
      <c r="C8071" s="232" t="s">
        <v>1892</v>
      </c>
      <c r="D8071" s="233" t="s">
        <v>339</v>
      </c>
      <c r="E8071" s="235">
        <v>387</v>
      </c>
      <c r="F8071" s="413">
        <v>115.31</v>
      </c>
      <c r="G8071" s="414">
        <f t="shared" si="252"/>
        <v>3.3561703234758475</v>
      </c>
      <c r="H8071" s="415">
        <f t="shared" si="253"/>
        <v>3.3561703234758475</v>
      </c>
    </row>
    <row r="8072" spans="1:8" ht="15" hidden="1" thickBot="1">
      <c r="A8072" s="409">
        <v>202204</v>
      </c>
      <c r="B8072" s="231" t="s">
        <v>1972</v>
      </c>
      <c r="C8072" s="232" t="s">
        <v>1892</v>
      </c>
      <c r="D8072" s="233" t="s">
        <v>337</v>
      </c>
      <c r="E8072" s="235">
        <v>85018</v>
      </c>
      <c r="F8072" s="413">
        <v>115.31</v>
      </c>
      <c r="G8072" s="414">
        <f t="shared" si="252"/>
        <v>737.29945364669152</v>
      </c>
      <c r="H8072" s="415">
        <f t="shared" si="253"/>
        <v>3.6864972682334578</v>
      </c>
    </row>
    <row r="8073" spans="1:8" ht="15" hidden="1" thickBot="1">
      <c r="A8073" s="409">
        <v>202204</v>
      </c>
      <c r="B8073" s="231" t="s">
        <v>1973</v>
      </c>
      <c r="C8073" s="232" t="s">
        <v>1892</v>
      </c>
      <c r="D8073" s="233" t="s">
        <v>339</v>
      </c>
      <c r="E8073" s="235">
        <v>425</v>
      </c>
      <c r="F8073" s="413">
        <v>115.31</v>
      </c>
      <c r="G8073" s="414">
        <f t="shared" si="252"/>
        <v>3.685716763507068</v>
      </c>
      <c r="H8073" s="415">
        <f t="shared" si="253"/>
        <v>3.685716763507068</v>
      </c>
    </row>
    <row r="8074" spans="1:8" ht="15" hidden="1" thickBot="1">
      <c r="A8074" s="409">
        <v>202204</v>
      </c>
      <c r="B8074" s="231" t="s">
        <v>1974</v>
      </c>
      <c r="C8074" s="232" t="s">
        <v>1892</v>
      </c>
      <c r="D8074" s="233" t="s">
        <v>337</v>
      </c>
      <c r="E8074" s="235">
        <v>85018</v>
      </c>
      <c r="F8074" s="413">
        <v>115.31</v>
      </c>
      <c r="G8074" s="414">
        <f t="shared" si="252"/>
        <v>737.29945364669152</v>
      </c>
      <c r="H8074" s="415">
        <f t="shared" si="253"/>
        <v>3.6864972682334578</v>
      </c>
    </row>
    <row r="8075" spans="1:8" ht="15" hidden="1" thickBot="1">
      <c r="A8075" s="409">
        <v>202204</v>
      </c>
      <c r="B8075" s="231" t="s">
        <v>1975</v>
      </c>
      <c r="C8075" s="232" t="s">
        <v>1892</v>
      </c>
      <c r="D8075" s="233" t="s">
        <v>339</v>
      </c>
      <c r="E8075" s="235">
        <v>425</v>
      </c>
      <c r="F8075" s="413">
        <v>115.31</v>
      </c>
      <c r="G8075" s="414">
        <f t="shared" si="252"/>
        <v>3.685716763507068</v>
      </c>
      <c r="H8075" s="415">
        <f t="shared" si="253"/>
        <v>3.685716763507068</v>
      </c>
    </row>
    <row r="8076" spans="1:8" ht="15" hidden="1" thickBot="1">
      <c r="A8076" s="409">
        <v>202204</v>
      </c>
      <c r="B8076" s="231" t="s">
        <v>1976</v>
      </c>
      <c r="C8076" s="232" t="s">
        <v>1892</v>
      </c>
      <c r="D8076" s="233" t="s">
        <v>337</v>
      </c>
      <c r="E8076" s="235">
        <v>84997</v>
      </c>
      <c r="F8076" s="413">
        <v>115.31</v>
      </c>
      <c r="G8076" s="414">
        <f t="shared" si="252"/>
        <v>737.11733587720062</v>
      </c>
      <c r="H8076" s="415">
        <f t="shared" si="253"/>
        <v>3.6855866793860033</v>
      </c>
    </row>
    <row r="8077" spans="1:8" ht="15" hidden="1" thickBot="1">
      <c r="A8077" s="409">
        <v>202204</v>
      </c>
      <c r="B8077" s="231" t="s">
        <v>1977</v>
      </c>
      <c r="C8077" s="232" t="s">
        <v>1892</v>
      </c>
      <c r="D8077" s="233" t="s">
        <v>339</v>
      </c>
      <c r="E8077" s="235">
        <v>425</v>
      </c>
      <c r="F8077" s="413">
        <v>115.31</v>
      </c>
      <c r="G8077" s="414">
        <f t="shared" si="252"/>
        <v>3.685716763507068</v>
      </c>
      <c r="H8077" s="415">
        <f t="shared" si="253"/>
        <v>3.685716763507068</v>
      </c>
    </row>
    <row r="8078" spans="1:8" ht="15" hidden="1" thickBot="1">
      <c r="A8078" s="409">
        <v>202204</v>
      </c>
      <c r="B8078" s="231" t="s">
        <v>1978</v>
      </c>
      <c r="C8078" s="232" t="s">
        <v>1892</v>
      </c>
      <c r="D8078" s="233" t="s">
        <v>337</v>
      </c>
      <c r="E8078" s="235">
        <v>77422</v>
      </c>
      <c r="F8078" s="413">
        <v>115.31</v>
      </c>
      <c r="G8078" s="414">
        <f t="shared" si="252"/>
        <v>671.42485473939814</v>
      </c>
      <c r="H8078" s="415">
        <f t="shared" si="253"/>
        <v>3.3571242736969906</v>
      </c>
    </row>
    <row r="8079" spans="1:8" ht="15" hidden="1" thickBot="1">
      <c r="A8079" s="409">
        <v>202204</v>
      </c>
      <c r="B8079" s="231" t="s">
        <v>1979</v>
      </c>
      <c r="C8079" s="232" t="s">
        <v>1892</v>
      </c>
      <c r="D8079" s="233" t="s">
        <v>339</v>
      </c>
      <c r="E8079" s="235">
        <v>387</v>
      </c>
      <c r="F8079" s="413">
        <v>115.31</v>
      </c>
      <c r="G8079" s="414">
        <f t="shared" si="252"/>
        <v>3.3561703234758475</v>
      </c>
      <c r="H8079" s="415">
        <f t="shared" si="253"/>
        <v>3.3561703234758475</v>
      </c>
    </row>
    <row r="8080" spans="1:8" ht="15" hidden="1" thickBot="1">
      <c r="A8080" s="409">
        <v>202204</v>
      </c>
      <c r="B8080" s="231" t="s">
        <v>1980</v>
      </c>
      <c r="C8080" s="232" t="s">
        <v>1892</v>
      </c>
      <c r="D8080" s="233" t="s">
        <v>337</v>
      </c>
      <c r="E8080" s="235">
        <v>73075</v>
      </c>
      <c r="F8080" s="413">
        <v>115.31</v>
      </c>
      <c r="G8080" s="414">
        <f t="shared" si="252"/>
        <v>633.72647645477412</v>
      </c>
      <c r="H8080" s="415">
        <f t="shared" si="253"/>
        <v>3.1686323822738705</v>
      </c>
    </row>
    <row r="8081" spans="1:8" ht="15" hidden="1" thickBot="1">
      <c r="A8081" s="409">
        <v>202204</v>
      </c>
      <c r="B8081" s="231" t="s">
        <v>1981</v>
      </c>
      <c r="C8081" s="232" t="s">
        <v>1892</v>
      </c>
      <c r="D8081" s="233" t="s">
        <v>337</v>
      </c>
      <c r="E8081" s="235">
        <v>62213</v>
      </c>
      <c r="F8081" s="413">
        <v>115.31</v>
      </c>
      <c r="G8081" s="414">
        <f t="shared" si="252"/>
        <v>539.52822825427108</v>
      </c>
      <c r="H8081" s="415">
        <f t="shared" si="253"/>
        <v>2.6976411412713555</v>
      </c>
    </row>
    <row r="8082" spans="1:8" ht="15" hidden="1" thickBot="1">
      <c r="A8082" s="409">
        <v>202204</v>
      </c>
      <c r="B8082" s="231" t="s">
        <v>1982</v>
      </c>
      <c r="C8082" s="232" t="s">
        <v>1892</v>
      </c>
      <c r="D8082" s="233" t="s">
        <v>337</v>
      </c>
      <c r="E8082" s="235">
        <v>51654</v>
      </c>
      <c r="F8082" s="413">
        <v>115.31</v>
      </c>
      <c r="G8082" s="414">
        <f t="shared" si="252"/>
        <v>447.95767929928019</v>
      </c>
      <c r="H8082" s="415">
        <f t="shared" si="253"/>
        <v>2.2397883964964009</v>
      </c>
    </row>
    <row r="8083" spans="1:8" ht="15" hidden="1" thickBot="1">
      <c r="A8083" s="409">
        <v>202204</v>
      </c>
      <c r="B8083" s="231" t="s">
        <v>1983</v>
      </c>
      <c r="C8083" s="232" t="s">
        <v>1892</v>
      </c>
      <c r="D8083" s="233" t="s">
        <v>339</v>
      </c>
      <c r="E8083" s="235">
        <v>258</v>
      </c>
      <c r="F8083" s="413">
        <v>115.31</v>
      </c>
      <c r="G8083" s="414">
        <f t="shared" si="252"/>
        <v>2.2374468823172315</v>
      </c>
      <c r="H8083" s="415">
        <f t="shared" si="253"/>
        <v>2.2374468823172315</v>
      </c>
    </row>
    <row r="8084" spans="1:8" ht="15" hidden="1" thickBot="1">
      <c r="A8084" s="409">
        <v>202204</v>
      </c>
      <c r="B8084" s="231" t="s">
        <v>1984</v>
      </c>
      <c r="C8084" s="232" t="s">
        <v>1892</v>
      </c>
      <c r="D8084" s="233" t="s">
        <v>337</v>
      </c>
      <c r="E8084" s="235">
        <v>46930</v>
      </c>
      <c r="F8084" s="413">
        <v>115.31</v>
      </c>
      <c r="G8084" s="414">
        <f t="shared" si="252"/>
        <v>406.98985343855691</v>
      </c>
      <c r="H8084" s="415">
        <f t="shared" si="253"/>
        <v>2.0349492671927845</v>
      </c>
    </row>
    <row r="8085" spans="1:8" ht="15" hidden="1" thickBot="1">
      <c r="A8085" s="409">
        <v>202204</v>
      </c>
      <c r="B8085" s="231" t="s">
        <v>1985</v>
      </c>
      <c r="C8085" s="232" t="s">
        <v>1892</v>
      </c>
      <c r="D8085" s="233" t="s">
        <v>337</v>
      </c>
      <c r="E8085" s="235">
        <v>66966</v>
      </c>
      <c r="F8085" s="413">
        <v>115.31</v>
      </c>
      <c r="G8085" s="414">
        <f t="shared" si="252"/>
        <v>580.74755008238662</v>
      </c>
      <c r="H8085" s="415">
        <f t="shared" si="253"/>
        <v>2.903737750411933</v>
      </c>
    </row>
    <row r="8086" spans="1:8" ht="15" hidden="1" thickBot="1">
      <c r="A8086" s="409">
        <v>202204</v>
      </c>
      <c r="B8086" s="231" t="s">
        <v>1986</v>
      </c>
      <c r="C8086" s="232" t="s">
        <v>1892</v>
      </c>
      <c r="D8086" s="233" t="s">
        <v>337</v>
      </c>
      <c r="E8086" s="235">
        <v>50001</v>
      </c>
      <c r="F8086" s="413">
        <v>115.31</v>
      </c>
      <c r="G8086" s="414">
        <f t="shared" si="252"/>
        <v>433.62240915792211</v>
      </c>
      <c r="H8086" s="415">
        <f t="shared" si="253"/>
        <v>2.1681120457896106</v>
      </c>
    </row>
    <row r="8087" spans="1:8" ht="15" hidden="1" thickBot="1">
      <c r="A8087" s="409">
        <v>202204</v>
      </c>
      <c r="B8087" s="231" t="s">
        <v>1987</v>
      </c>
      <c r="C8087" s="232" t="s">
        <v>1892</v>
      </c>
      <c r="D8087" s="233" t="s">
        <v>337</v>
      </c>
      <c r="E8087" s="235">
        <v>46930</v>
      </c>
      <c r="F8087" s="413">
        <v>115.31</v>
      </c>
      <c r="G8087" s="414">
        <f t="shared" si="252"/>
        <v>406.98985343855691</v>
      </c>
      <c r="H8087" s="415">
        <f t="shared" si="253"/>
        <v>2.0349492671927845</v>
      </c>
    </row>
    <row r="8088" spans="1:8" ht="15" hidden="1" thickBot="1">
      <c r="A8088" s="409">
        <v>202204</v>
      </c>
      <c r="B8088" s="231" t="s">
        <v>1988</v>
      </c>
      <c r="C8088" s="232" t="s">
        <v>1892</v>
      </c>
      <c r="D8088" s="233" t="s">
        <v>339</v>
      </c>
      <c r="E8088" s="235">
        <v>235</v>
      </c>
      <c r="F8088" s="413">
        <v>115.31</v>
      </c>
      <c r="G8088" s="414">
        <f t="shared" si="252"/>
        <v>2.037984563350967</v>
      </c>
      <c r="H8088" s="415">
        <f t="shared" si="253"/>
        <v>2.037984563350967</v>
      </c>
    </row>
    <row r="8089" spans="1:8" ht="15" hidden="1" thickBot="1">
      <c r="A8089" s="409">
        <v>202204</v>
      </c>
      <c r="B8089" s="231" t="s">
        <v>1989</v>
      </c>
      <c r="C8089" s="232" t="s">
        <v>1892</v>
      </c>
      <c r="D8089" s="233" t="s">
        <v>337</v>
      </c>
      <c r="E8089" s="235">
        <v>46930</v>
      </c>
      <c r="F8089" s="413">
        <v>115.31</v>
      </c>
      <c r="G8089" s="414">
        <f t="shared" si="252"/>
        <v>406.98985343855691</v>
      </c>
      <c r="H8089" s="415">
        <f t="shared" si="253"/>
        <v>2.0349492671927845</v>
      </c>
    </row>
    <row r="8090" spans="1:8" ht="15" hidden="1" thickBot="1">
      <c r="A8090" s="409">
        <v>202204</v>
      </c>
      <c r="B8090" s="231" t="s">
        <v>1990</v>
      </c>
      <c r="C8090" s="232" t="s">
        <v>1892</v>
      </c>
      <c r="D8090" s="233" t="s">
        <v>337</v>
      </c>
      <c r="E8090" s="235">
        <v>46930</v>
      </c>
      <c r="F8090" s="413">
        <v>115.31</v>
      </c>
      <c r="G8090" s="414">
        <f t="shared" si="252"/>
        <v>406.98985343855691</v>
      </c>
      <c r="H8090" s="415">
        <f t="shared" si="253"/>
        <v>2.0349492671927845</v>
      </c>
    </row>
    <row r="8091" spans="1:8" ht="15" hidden="1" thickBot="1">
      <c r="A8091" s="409">
        <v>202204</v>
      </c>
      <c r="B8091" s="231" t="s">
        <v>1991</v>
      </c>
      <c r="C8091" s="232" t="s">
        <v>1892</v>
      </c>
      <c r="D8091" s="233" t="s">
        <v>339</v>
      </c>
      <c r="E8091" s="235">
        <v>235</v>
      </c>
      <c r="F8091" s="413">
        <v>115.31</v>
      </c>
      <c r="G8091" s="414">
        <f t="shared" si="252"/>
        <v>2.037984563350967</v>
      </c>
      <c r="H8091" s="415">
        <f t="shared" si="253"/>
        <v>2.037984563350967</v>
      </c>
    </row>
    <row r="8092" spans="1:8" ht="15" hidden="1" thickBot="1">
      <c r="A8092" s="409">
        <v>202204</v>
      </c>
      <c r="B8092" s="231" t="s">
        <v>1992</v>
      </c>
      <c r="C8092" s="232" t="s">
        <v>1892</v>
      </c>
      <c r="D8092" s="233" t="s">
        <v>337</v>
      </c>
      <c r="E8092" s="235">
        <v>47322</v>
      </c>
      <c r="F8092" s="413">
        <v>115.31</v>
      </c>
      <c r="G8092" s="414">
        <f t="shared" si="252"/>
        <v>410.38938513572111</v>
      </c>
      <c r="H8092" s="415">
        <f t="shared" si="253"/>
        <v>2.0519469256786054</v>
      </c>
    </row>
    <row r="8093" spans="1:8" ht="15" hidden="1" thickBot="1">
      <c r="A8093" s="409">
        <v>202204</v>
      </c>
      <c r="B8093" s="231" t="s">
        <v>1993</v>
      </c>
      <c r="C8093" s="232" t="s">
        <v>1892</v>
      </c>
      <c r="D8093" s="233" t="s">
        <v>337</v>
      </c>
      <c r="E8093" s="235">
        <v>72726</v>
      </c>
      <c r="F8093" s="413">
        <v>115.31</v>
      </c>
      <c r="G8093" s="414">
        <f t="shared" si="252"/>
        <v>630.69985257132942</v>
      </c>
      <c r="H8093" s="415">
        <f t="shared" si="253"/>
        <v>3.1534992628566472</v>
      </c>
    </row>
    <row r="8094" spans="1:8" ht="15" hidden="1" thickBot="1">
      <c r="A8094" s="409">
        <v>202204</v>
      </c>
      <c r="B8094" s="231" t="s">
        <v>1994</v>
      </c>
      <c r="C8094" s="232" t="s">
        <v>1892</v>
      </c>
      <c r="D8094" s="233" t="s">
        <v>339</v>
      </c>
      <c r="E8094" s="235">
        <v>364</v>
      </c>
      <c r="F8094" s="413">
        <v>115.31</v>
      </c>
      <c r="G8094" s="414">
        <f t="shared" si="252"/>
        <v>3.156708004509583</v>
      </c>
      <c r="H8094" s="415">
        <f t="shared" si="253"/>
        <v>3.156708004509583</v>
      </c>
    </row>
    <row r="8095" spans="1:8" ht="15" hidden="1" thickBot="1">
      <c r="A8095" s="409">
        <v>202204</v>
      </c>
      <c r="B8095" s="231" t="s">
        <v>1995</v>
      </c>
      <c r="C8095" s="232" t="s">
        <v>1892</v>
      </c>
      <c r="D8095" s="233" t="s">
        <v>337</v>
      </c>
      <c r="E8095" s="235">
        <v>46930</v>
      </c>
      <c r="F8095" s="413">
        <v>115.31</v>
      </c>
      <c r="G8095" s="414">
        <f t="shared" si="252"/>
        <v>406.98985343855691</v>
      </c>
      <c r="H8095" s="415">
        <f t="shared" si="253"/>
        <v>2.0349492671927845</v>
      </c>
    </row>
    <row r="8096" spans="1:8" ht="15" hidden="1" thickBot="1">
      <c r="A8096" s="409">
        <v>202204</v>
      </c>
      <c r="B8096" s="231" t="s">
        <v>1996</v>
      </c>
      <c r="C8096" s="232" t="s">
        <v>1892</v>
      </c>
      <c r="D8096" s="233" t="s">
        <v>337</v>
      </c>
      <c r="E8096" s="235">
        <v>55450</v>
      </c>
      <c r="F8096" s="413">
        <v>115.31</v>
      </c>
      <c r="G8096" s="414">
        <f t="shared" si="252"/>
        <v>480.87763420345158</v>
      </c>
      <c r="H8096" s="415">
        <f t="shared" si="253"/>
        <v>2.4043881710172581</v>
      </c>
    </row>
    <row r="8097" spans="1:8" ht="15" hidden="1" thickBot="1">
      <c r="A8097" s="409">
        <v>202204</v>
      </c>
      <c r="B8097" s="231" t="s">
        <v>1997</v>
      </c>
      <c r="C8097" s="232" t="s">
        <v>1892</v>
      </c>
      <c r="D8097" s="233" t="s">
        <v>339</v>
      </c>
      <c r="E8097" s="235">
        <v>235</v>
      </c>
      <c r="F8097" s="413">
        <v>115.31</v>
      </c>
      <c r="G8097" s="414">
        <f t="shared" si="252"/>
        <v>2.037984563350967</v>
      </c>
      <c r="H8097" s="415">
        <f t="shared" si="253"/>
        <v>2.037984563350967</v>
      </c>
    </row>
    <row r="8098" spans="1:8" ht="15" hidden="1" thickBot="1">
      <c r="A8098" s="409">
        <v>202204</v>
      </c>
      <c r="B8098" s="231" t="s">
        <v>1998</v>
      </c>
      <c r="C8098" s="232" t="s">
        <v>1892</v>
      </c>
      <c r="D8098" s="233" t="s">
        <v>337</v>
      </c>
      <c r="E8098" s="235">
        <v>67575</v>
      </c>
      <c r="F8098" s="413">
        <v>115.31</v>
      </c>
      <c r="G8098" s="414">
        <f t="shared" si="252"/>
        <v>586.02896539762378</v>
      </c>
      <c r="H8098" s="415">
        <f t="shared" si="253"/>
        <v>2.9301448269881187</v>
      </c>
    </row>
    <row r="8099" spans="1:8" ht="15" hidden="1" thickBot="1">
      <c r="A8099" s="409">
        <v>202204</v>
      </c>
      <c r="B8099" s="231" t="s">
        <v>1999</v>
      </c>
      <c r="C8099" s="232" t="s">
        <v>1892</v>
      </c>
      <c r="D8099" s="233" t="s">
        <v>337</v>
      </c>
      <c r="E8099" s="235">
        <v>113679</v>
      </c>
      <c r="F8099" s="413">
        <v>115.31</v>
      </c>
      <c r="G8099" s="414">
        <f t="shared" si="252"/>
        <v>985.85551990287047</v>
      </c>
      <c r="H8099" s="415">
        <f t="shared" si="253"/>
        <v>4.9292775995143527</v>
      </c>
    </row>
    <row r="8100" spans="1:8" ht="15" hidden="1" thickBot="1">
      <c r="A8100" s="409">
        <v>202204</v>
      </c>
      <c r="B8100" s="231" t="s">
        <v>2000</v>
      </c>
      <c r="C8100" s="232" t="s">
        <v>1892</v>
      </c>
      <c r="D8100" s="233" t="s">
        <v>339</v>
      </c>
      <c r="E8100" s="235">
        <v>568</v>
      </c>
      <c r="F8100" s="413">
        <v>115.31</v>
      </c>
      <c r="G8100" s="414">
        <f t="shared" si="252"/>
        <v>4.9258520509929751</v>
      </c>
      <c r="H8100" s="415">
        <f t="shared" si="253"/>
        <v>4.9258520509929751</v>
      </c>
    </row>
    <row r="8101" spans="1:8" ht="15" hidden="1" thickBot="1">
      <c r="A8101" s="409">
        <v>202204</v>
      </c>
      <c r="B8101" s="231" t="s">
        <v>2001</v>
      </c>
      <c r="C8101" s="232" t="s">
        <v>1892</v>
      </c>
      <c r="D8101" s="233" t="s">
        <v>337</v>
      </c>
      <c r="E8101" s="235">
        <v>60904</v>
      </c>
      <c r="F8101" s="413">
        <v>115.31</v>
      </c>
      <c r="G8101" s="414">
        <f t="shared" si="252"/>
        <v>528.17622062266935</v>
      </c>
      <c r="H8101" s="415">
        <f t="shared" si="253"/>
        <v>2.6408811031133466</v>
      </c>
    </row>
    <row r="8102" spans="1:8" ht="15" hidden="1" thickBot="1">
      <c r="A8102" s="409">
        <v>202204</v>
      </c>
      <c r="B8102" s="231" t="s">
        <v>2002</v>
      </c>
      <c r="C8102" s="232" t="s">
        <v>1892</v>
      </c>
      <c r="D8102" s="233" t="s">
        <v>337</v>
      </c>
      <c r="E8102" s="235">
        <v>48795</v>
      </c>
      <c r="F8102" s="413">
        <v>115.31</v>
      </c>
      <c r="G8102" s="414">
        <f t="shared" si="252"/>
        <v>423.16364582429969</v>
      </c>
      <c r="H8102" s="415">
        <f t="shared" si="253"/>
        <v>2.1158182291214986</v>
      </c>
    </row>
    <row r="8103" spans="1:8" ht="15" hidden="1" thickBot="1">
      <c r="A8103" s="409">
        <v>202204</v>
      </c>
      <c r="B8103" s="231" t="s">
        <v>2003</v>
      </c>
      <c r="C8103" s="232" t="s">
        <v>1892</v>
      </c>
      <c r="D8103" s="233" t="s">
        <v>339</v>
      </c>
      <c r="E8103" s="235">
        <v>305</v>
      </c>
      <c r="F8103" s="413">
        <v>115.31</v>
      </c>
      <c r="G8103" s="414">
        <f t="shared" si="252"/>
        <v>2.645043794987425</v>
      </c>
      <c r="H8103" s="415">
        <f t="shared" si="253"/>
        <v>2.645043794987425</v>
      </c>
    </row>
    <row r="8104" spans="1:8" ht="15" hidden="1" thickBot="1">
      <c r="A8104" s="409">
        <v>202204</v>
      </c>
      <c r="B8104" s="231" t="s">
        <v>2004</v>
      </c>
      <c r="C8104" s="232" t="s">
        <v>1892</v>
      </c>
      <c r="D8104" s="233" t="s">
        <v>337</v>
      </c>
      <c r="E8104" s="235">
        <v>67881</v>
      </c>
      <c r="F8104" s="413">
        <v>115.31</v>
      </c>
      <c r="G8104" s="414">
        <f t="shared" si="252"/>
        <v>588.68268146734886</v>
      </c>
      <c r="H8104" s="415">
        <f t="shared" si="253"/>
        <v>2.9434134073367444</v>
      </c>
    </row>
    <row r="8105" spans="1:8" ht="15" hidden="1" thickBot="1">
      <c r="A8105" s="409">
        <v>202204</v>
      </c>
      <c r="B8105" s="231" t="s">
        <v>2005</v>
      </c>
      <c r="C8105" s="232" t="s">
        <v>1892</v>
      </c>
      <c r="D8105" s="233" t="s">
        <v>339</v>
      </c>
      <c r="E8105" s="235">
        <v>339</v>
      </c>
      <c r="F8105" s="413">
        <v>115.31</v>
      </c>
      <c r="G8105" s="414">
        <f t="shared" si="252"/>
        <v>2.9399011360679905</v>
      </c>
      <c r="H8105" s="415">
        <f t="shared" si="253"/>
        <v>2.9399011360679905</v>
      </c>
    </row>
    <row r="8106" spans="1:8" ht="15" hidden="1" thickBot="1">
      <c r="A8106" s="409">
        <v>202204</v>
      </c>
      <c r="B8106" s="231" t="s">
        <v>2006</v>
      </c>
      <c r="C8106" s="232" t="s">
        <v>1892</v>
      </c>
      <c r="D8106" s="233" t="s">
        <v>337</v>
      </c>
      <c r="E8106" s="235">
        <v>79870</v>
      </c>
      <c r="F8106" s="413">
        <v>115.31</v>
      </c>
      <c r="G8106" s="414">
        <f t="shared" si="252"/>
        <v>692.65458329719888</v>
      </c>
      <c r="H8106" s="415">
        <f t="shared" si="253"/>
        <v>3.4632729164859946</v>
      </c>
    </row>
    <row r="8107" spans="1:8" ht="15" hidden="1" thickBot="1">
      <c r="A8107" s="409">
        <v>202204</v>
      </c>
      <c r="B8107" s="231" t="s">
        <v>2007</v>
      </c>
      <c r="C8107" s="232" t="s">
        <v>1892</v>
      </c>
      <c r="D8107" s="233" t="s">
        <v>339</v>
      </c>
      <c r="E8107" s="235">
        <v>399</v>
      </c>
      <c r="F8107" s="413">
        <v>115.31</v>
      </c>
      <c r="G8107" s="414">
        <f t="shared" si="252"/>
        <v>3.460237620327812</v>
      </c>
      <c r="H8107" s="415">
        <f t="shared" si="253"/>
        <v>3.460237620327812</v>
      </c>
    </row>
    <row r="8108" spans="1:8" ht="15" hidden="1" thickBot="1">
      <c r="A8108" s="409">
        <v>202204</v>
      </c>
      <c r="B8108" s="231" t="s">
        <v>2008</v>
      </c>
      <c r="C8108" s="232" t="s">
        <v>1892</v>
      </c>
      <c r="D8108" s="233" t="s">
        <v>337</v>
      </c>
      <c r="E8108" s="235">
        <v>87582</v>
      </c>
      <c r="F8108" s="413">
        <v>115.31</v>
      </c>
      <c r="G8108" s="414">
        <f t="shared" si="252"/>
        <v>759.53516607406118</v>
      </c>
      <c r="H8108" s="415">
        <f t="shared" si="253"/>
        <v>3.7976758303703058</v>
      </c>
    </row>
    <row r="8109" spans="1:8" ht="15" hidden="1" thickBot="1">
      <c r="A8109" s="409">
        <v>202204</v>
      </c>
      <c r="B8109" s="231" t="s">
        <v>2009</v>
      </c>
      <c r="C8109" s="232" t="s">
        <v>1892</v>
      </c>
      <c r="D8109" s="233" t="s">
        <v>339</v>
      </c>
      <c r="E8109" s="235">
        <v>438</v>
      </c>
      <c r="F8109" s="413">
        <v>115.31</v>
      </c>
      <c r="G8109" s="414">
        <f t="shared" si="252"/>
        <v>3.798456335096696</v>
      </c>
      <c r="H8109" s="415">
        <f t="shared" si="253"/>
        <v>3.798456335096696</v>
      </c>
    </row>
    <row r="8110" spans="1:8" ht="15" hidden="1" thickBot="1">
      <c r="A8110" s="409">
        <v>202204</v>
      </c>
      <c r="B8110" s="231" t="s">
        <v>2010</v>
      </c>
      <c r="C8110" s="232" t="s">
        <v>1892</v>
      </c>
      <c r="D8110" s="233" t="s">
        <v>337</v>
      </c>
      <c r="E8110" s="235">
        <v>85153</v>
      </c>
      <c r="F8110" s="413">
        <v>115.31</v>
      </c>
      <c r="G8110" s="414">
        <f t="shared" si="252"/>
        <v>738.47021073627616</v>
      </c>
      <c r="H8110" s="415">
        <f t="shared" si="253"/>
        <v>3.6923510536813806</v>
      </c>
    </row>
    <row r="8111" spans="1:8" ht="15" hidden="1" thickBot="1">
      <c r="A8111" s="409">
        <v>202204</v>
      </c>
      <c r="B8111" s="231" t="s">
        <v>2011</v>
      </c>
      <c r="C8111" s="232" t="s">
        <v>1892</v>
      </c>
      <c r="D8111" s="233" t="s">
        <v>339</v>
      </c>
      <c r="E8111" s="235">
        <v>426</v>
      </c>
      <c r="F8111" s="413">
        <v>115.31</v>
      </c>
      <c r="G8111" s="414">
        <f t="shared" si="252"/>
        <v>3.6943890382447315</v>
      </c>
      <c r="H8111" s="415">
        <f t="shared" si="253"/>
        <v>3.6943890382447315</v>
      </c>
    </row>
    <row r="8112" spans="1:8" ht="15" hidden="1" thickBot="1">
      <c r="A8112" s="409">
        <v>202204</v>
      </c>
      <c r="B8112" s="231" t="s">
        <v>2012</v>
      </c>
      <c r="C8112" s="232" t="s">
        <v>1892</v>
      </c>
      <c r="D8112" s="233" t="s">
        <v>337</v>
      </c>
      <c r="E8112" s="235">
        <v>68536.570000000007</v>
      </c>
      <c r="F8112" s="413">
        <v>115.31</v>
      </c>
      <c r="G8112" s="414">
        <f t="shared" si="252"/>
        <v>594.36796461711913</v>
      </c>
      <c r="H8112" s="415">
        <f t="shared" si="253"/>
        <v>2.9718398230855958</v>
      </c>
    </row>
    <row r="8113" spans="1:8" ht="15" hidden="1" thickBot="1">
      <c r="A8113" s="409">
        <v>202204</v>
      </c>
      <c r="B8113" s="231" t="s">
        <v>2013</v>
      </c>
      <c r="C8113" s="232" t="s">
        <v>1892</v>
      </c>
      <c r="D8113" s="233" t="s">
        <v>339</v>
      </c>
      <c r="E8113" s="235">
        <v>343</v>
      </c>
      <c r="F8113" s="413">
        <v>115.31</v>
      </c>
      <c r="G8113" s="414">
        <f t="shared" si="252"/>
        <v>2.9745902350186455</v>
      </c>
      <c r="H8113" s="415">
        <f t="shared" si="253"/>
        <v>2.9745902350186455</v>
      </c>
    </row>
    <row r="8114" spans="1:8" ht="15" hidden="1" thickBot="1">
      <c r="A8114" s="409">
        <v>202204</v>
      </c>
      <c r="B8114" s="231" t="s">
        <v>2014</v>
      </c>
      <c r="C8114" s="232" t="s">
        <v>1892</v>
      </c>
      <c r="D8114" s="233" t="s">
        <v>337</v>
      </c>
      <c r="E8114" s="235">
        <v>79870</v>
      </c>
      <c r="F8114" s="413">
        <v>115.31</v>
      </c>
      <c r="G8114" s="414">
        <f t="shared" si="252"/>
        <v>692.65458329719888</v>
      </c>
      <c r="H8114" s="415">
        <f t="shared" si="253"/>
        <v>3.4632729164859946</v>
      </c>
    </row>
    <row r="8115" spans="1:8" ht="15" hidden="1" thickBot="1">
      <c r="A8115" s="409">
        <v>202204</v>
      </c>
      <c r="B8115" s="231" t="s">
        <v>2015</v>
      </c>
      <c r="C8115" s="232" t="s">
        <v>1892</v>
      </c>
      <c r="D8115" s="233" t="s">
        <v>339</v>
      </c>
      <c r="E8115" s="235">
        <v>399</v>
      </c>
      <c r="F8115" s="413">
        <v>115.31</v>
      </c>
      <c r="G8115" s="414">
        <f t="shared" si="252"/>
        <v>3.460237620327812</v>
      </c>
      <c r="H8115" s="415">
        <f t="shared" si="253"/>
        <v>3.460237620327812</v>
      </c>
    </row>
    <row r="8116" spans="1:8" ht="15" hidden="1" thickBot="1">
      <c r="A8116" s="409">
        <v>202204</v>
      </c>
      <c r="B8116" s="231" t="s">
        <v>2016</v>
      </c>
      <c r="C8116" s="232" t="s">
        <v>1892</v>
      </c>
      <c r="D8116" s="233" t="s">
        <v>337</v>
      </c>
      <c r="E8116" s="235">
        <v>93759</v>
      </c>
      <c r="F8116" s="413">
        <v>115.31</v>
      </c>
      <c r="G8116" s="414">
        <f t="shared" si="252"/>
        <v>813.10380712860979</v>
      </c>
      <c r="H8116" s="415">
        <f t="shared" si="253"/>
        <v>4.0655190356430486</v>
      </c>
    </row>
    <row r="8117" spans="1:8" ht="15" hidden="1" thickBot="1">
      <c r="A8117" s="409">
        <v>202204</v>
      </c>
      <c r="B8117" s="231" t="s">
        <v>2017</v>
      </c>
      <c r="C8117" s="232" t="s">
        <v>1892</v>
      </c>
      <c r="D8117" s="233" t="s">
        <v>339</v>
      </c>
      <c r="E8117" s="235">
        <v>469</v>
      </c>
      <c r="F8117" s="413">
        <v>115.31</v>
      </c>
      <c r="G8117" s="414">
        <f t="shared" si="252"/>
        <v>4.0672968519642705</v>
      </c>
      <c r="H8117" s="415">
        <f t="shared" si="253"/>
        <v>4.0672968519642705</v>
      </c>
    </row>
    <row r="8118" spans="1:8" ht="15" hidden="1" thickBot="1">
      <c r="A8118" s="409">
        <v>202204</v>
      </c>
      <c r="B8118" s="231" t="s">
        <v>2018</v>
      </c>
      <c r="C8118" s="232" t="s">
        <v>791</v>
      </c>
      <c r="D8118" s="233" t="s">
        <v>337</v>
      </c>
      <c r="E8118" s="235">
        <v>71595</v>
      </c>
      <c r="F8118" s="413">
        <v>115.31</v>
      </c>
      <c r="G8118" s="414">
        <f t="shared" si="252"/>
        <v>620.89150984303183</v>
      </c>
      <c r="H8118" s="415">
        <f t="shared" si="253"/>
        <v>3.1044575492151592</v>
      </c>
    </row>
    <row r="8119" spans="1:8" ht="15" hidden="1" thickBot="1">
      <c r="A8119" s="409">
        <v>202204</v>
      </c>
      <c r="B8119" s="231" t="s">
        <v>2019</v>
      </c>
      <c r="C8119" s="232" t="s">
        <v>791</v>
      </c>
      <c r="D8119" s="233" t="s">
        <v>339</v>
      </c>
      <c r="E8119" s="235">
        <v>358</v>
      </c>
      <c r="F8119" s="413">
        <v>115.31</v>
      </c>
      <c r="G8119" s="414">
        <f t="shared" si="252"/>
        <v>3.1046743560836005</v>
      </c>
      <c r="H8119" s="415">
        <f t="shared" si="253"/>
        <v>3.1046743560836005</v>
      </c>
    </row>
    <row r="8120" spans="1:8" ht="15" hidden="1" thickBot="1">
      <c r="A8120" s="409">
        <v>202204</v>
      </c>
      <c r="B8120" s="231" t="s">
        <v>2020</v>
      </c>
      <c r="C8120" s="232" t="s">
        <v>2021</v>
      </c>
      <c r="D8120" s="233" t="s">
        <v>337</v>
      </c>
      <c r="E8120" s="235">
        <v>39343</v>
      </c>
      <c r="F8120" s="413">
        <v>115.31</v>
      </c>
      <c r="G8120" s="414">
        <f t="shared" si="252"/>
        <v>341.19330500390254</v>
      </c>
      <c r="H8120" s="415">
        <f t="shared" si="253"/>
        <v>1.7059665250195126</v>
      </c>
    </row>
    <row r="8121" spans="1:8" ht="15" hidden="1" thickBot="1">
      <c r="A8121" s="409">
        <v>202204</v>
      </c>
      <c r="B8121" s="231" t="s">
        <v>2022</v>
      </c>
      <c r="C8121" s="232" t="s">
        <v>388</v>
      </c>
      <c r="D8121" s="233" t="s">
        <v>350</v>
      </c>
      <c r="E8121" s="235">
        <v>175.06</v>
      </c>
      <c r="F8121" s="413">
        <v>115.31</v>
      </c>
      <c r="G8121" s="414">
        <f t="shared" si="252"/>
        <v>1.5181684155754054</v>
      </c>
      <c r="H8121" s="415" t="str">
        <f t="shared" si="253"/>
        <v>VER</v>
      </c>
    </row>
    <row r="8122" spans="1:8" ht="15" hidden="1" thickBot="1">
      <c r="A8122" s="409">
        <v>202204</v>
      </c>
      <c r="B8122" s="231" t="s">
        <v>2591</v>
      </c>
      <c r="C8122" s="232" t="s">
        <v>2021</v>
      </c>
      <c r="D8122" s="233" t="s">
        <v>339</v>
      </c>
      <c r="E8122" s="235">
        <v>197</v>
      </c>
      <c r="F8122" s="413">
        <v>115.31</v>
      </c>
      <c r="G8122" s="414">
        <f t="shared" si="252"/>
        <v>1.7084381233197468</v>
      </c>
      <c r="H8122" s="415">
        <f t="shared" si="253"/>
        <v>1.7084381233197468</v>
      </c>
    </row>
    <row r="8123" spans="1:8" ht="15" hidden="1" thickBot="1">
      <c r="A8123" s="409">
        <v>202204</v>
      </c>
      <c r="B8123" s="231" t="s">
        <v>2023</v>
      </c>
      <c r="C8123" s="232" t="s">
        <v>2021</v>
      </c>
      <c r="D8123" s="233" t="s">
        <v>337</v>
      </c>
      <c r="E8123" s="235">
        <v>38536</v>
      </c>
      <c r="F8123" s="413">
        <v>115.31</v>
      </c>
      <c r="G8123" s="414">
        <f t="shared" si="252"/>
        <v>334.19477929060793</v>
      </c>
      <c r="H8123" s="415">
        <f t="shared" si="253"/>
        <v>1.6709738964530396</v>
      </c>
    </row>
    <row r="8124" spans="1:8" ht="15" hidden="1" thickBot="1">
      <c r="A8124" s="409">
        <v>202204</v>
      </c>
      <c r="B8124" s="231" t="s">
        <v>2024</v>
      </c>
      <c r="C8124" s="232" t="s">
        <v>2021</v>
      </c>
      <c r="D8124" s="233" t="s">
        <v>339</v>
      </c>
      <c r="E8124" s="235">
        <v>193</v>
      </c>
      <c r="F8124" s="413">
        <v>115.31</v>
      </c>
      <c r="G8124" s="414">
        <f t="shared" si="252"/>
        <v>1.673749024369092</v>
      </c>
      <c r="H8124" s="415">
        <f t="shared" si="253"/>
        <v>1.673749024369092</v>
      </c>
    </row>
    <row r="8125" spans="1:8" ht="15" hidden="1" thickBot="1">
      <c r="A8125" s="409">
        <v>202204</v>
      </c>
      <c r="B8125" s="231" t="s">
        <v>2025</v>
      </c>
      <c r="C8125" s="232" t="s">
        <v>2021</v>
      </c>
      <c r="D8125" s="233" t="s">
        <v>337</v>
      </c>
      <c r="E8125" s="235">
        <v>35593</v>
      </c>
      <c r="F8125" s="413">
        <v>115.31</v>
      </c>
      <c r="G8125" s="414">
        <f t="shared" si="252"/>
        <v>308.67227473766366</v>
      </c>
      <c r="H8125" s="415">
        <f t="shared" si="253"/>
        <v>1.5433613736883183</v>
      </c>
    </row>
    <row r="8126" spans="1:8" ht="15" hidden="1" thickBot="1">
      <c r="A8126" s="409">
        <v>202204</v>
      </c>
      <c r="B8126" s="231" t="s">
        <v>2026</v>
      </c>
      <c r="C8126" s="232" t="s">
        <v>2021</v>
      </c>
      <c r="D8126" s="233" t="s">
        <v>337</v>
      </c>
      <c r="E8126" s="235">
        <v>39343</v>
      </c>
      <c r="F8126" s="413">
        <v>115.31</v>
      </c>
      <c r="G8126" s="414">
        <f t="shared" si="252"/>
        <v>341.19330500390254</v>
      </c>
      <c r="H8126" s="415">
        <f t="shared" si="253"/>
        <v>1.7059665250195126</v>
      </c>
    </row>
    <row r="8127" spans="1:8" ht="15" hidden="1" thickBot="1">
      <c r="A8127" s="409">
        <v>202204</v>
      </c>
      <c r="B8127" s="231" t="s">
        <v>2027</v>
      </c>
      <c r="C8127" s="232" t="s">
        <v>2021</v>
      </c>
      <c r="D8127" s="233" t="s">
        <v>2028</v>
      </c>
      <c r="E8127" s="235">
        <v>4260</v>
      </c>
      <c r="F8127" s="413">
        <v>115.31</v>
      </c>
      <c r="G8127" s="414">
        <f t="shared" si="252"/>
        <v>36.943890382447314</v>
      </c>
      <c r="H8127" s="415" t="str">
        <f t="shared" si="253"/>
        <v>VER</v>
      </c>
    </row>
    <row r="8128" spans="1:8" ht="15" hidden="1" thickBot="1">
      <c r="A8128" s="409">
        <v>202204</v>
      </c>
      <c r="B8128" s="231" t="s">
        <v>2029</v>
      </c>
      <c r="C8128" s="232" t="s">
        <v>2021</v>
      </c>
      <c r="D8128" s="233" t="s">
        <v>339</v>
      </c>
      <c r="E8128" s="235">
        <v>197</v>
      </c>
      <c r="F8128" s="413">
        <v>115.31</v>
      </c>
      <c r="G8128" s="414">
        <f t="shared" si="252"/>
        <v>1.7084381233197468</v>
      </c>
      <c r="H8128" s="415">
        <f t="shared" si="253"/>
        <v>1.7084381233197468</v>
      </c>
    </row>
    <row r="8129" spans="1:8" ht="15" hidden="1" thickBot="1">
      <c r="A8129" s="409">
        <v>202204</v>
      </c>
      <c r="B8129" s="231" t="s">
        <v>2030</v>
      </c>
      <c r="C8129" s="232" t="s">
        <v>2021</v>
      </c>
      <c r="D8129" s="233" t="s">
        <v>337</v>
      </c>
      <c r="E8129" s="235">
        <v>39343</v>
      </c>
      <c r="F8129" s="413">
        <v>115.31</v>
      </c>
      <c r="G8129" s="414">
        <f t="shared" si="252"/>
        <v>341.19330500390254</v>
      </c>
      <c r="H8129" s="415">
        <f t="shared" si="253"/>
        <v>1.7059665250195126</v>
      </c>
    </row>
    <row r="8130" spans="1:8" ht="15" hidden="1" thickBot="1">
      <c r="A8130" s="409">
        <v>202204</v>
      </c>
      <c r="B8130" s="231" t="s">
        <v>2031</v>
      </c>
      <c r="C8130" s="232" t="s">
        <v>2021</v>
      </c>
      <c r="D8130" s="233" t="s">
        <v>337</v>
      </c>
      <c r="E8130" s="235">
        <v>39343</v>
      </c>
      <c r="F8130" s="413">
        <v>115.31</v>
      </c>
      <c r="G8130" s="414">
        <f t="shared" ref="G8130:G8193" si="254">+E8130/F8130</f>
        <v>341.19330500390254</v>
      </c>
      <c r="H8130" s="415">
        <f t="shared" ref="H8130:H8193" si="255">IF(D8130="TB",G8130/200,IF(D8130="LT",G8130,"VER"))</f>
        <v>1.7059665250195126</v>
      </c>
    </row>
    <row r="8131" spans="1:8" ht="15" hidden="1" thickBot="1">
      <c r="A8131" s="409">
        <v>202204</v>
      </c>
      <c r="B8131" s="231" t="s">
        <v>2032</v>
      </c>
      <c r="C8131" s="232" t="s">
        <v>388</v>
      </c>
      <c r="D8131" s="233" t="s">
        <v>337</v>
      </c>
      <c r="E8131" s="235">
        <v>39822</v>
      </c>
      <c r="F8131" s="413">
        <v>115.31</v>
      </c>
      <c r="G8131" s="414">
        <f t="shared" si="254"/>
        <v>345.34732460324341</v>
      </c>
      <c r="H8131" s="415">
        <f t="shared" si="255"/>
        <v>1.7267366230162171</v>
      </c>
    </row>
    <row r="8132" spans="1:8" ht="15" hidden="1" thickBot="1">
      <c r="A8132" s="409">
        <v>202204</v>
      </c>
      <c r="B8132" s="231" t="s">
        <v>2033</v>
      </c>
      <c r="C8132" s="232" t="s">
        <v>2034</v>
      </c>
      <c r="D8132" s="233" t="s">
        <v>337</v>
      </c>
      <c r="E8132" s="235">
        <v>67188</v>
      </c>
      <c r="F8132" s="413">
        <v>115.31</v>
      </c>
      <c r="G8132" s="414">
        <f t="shared" si="254"/>
        <v>582.67279507414798</v>
      </c>
      <c r="H8132" s="415">
        <f t="shared" si="255"/>
        <v>2.9133639753707401</v>
      </c>
    </row>
    <row r="8133" spans="1:8" ht="15" hidden="1" thickBot="1">
      <c r="A8133" s="409">
        <v>202204</v>
      </c>
      <c r="B8133" s="231" t="s">
        <v>2035</v>
      </c>
      <c r="C8133" s="232" t="s">
        <v>2036</v>
      </c>
      <c r="D8133" s="233" t="s">
        <v>337</v>
      </c>
      <c r="E8133" s="235">
        <v>28496</v>
      </c>
      <c r="F8133" s="413">
        <v>115.31</v>
      </c>
      <c r="G8133" s="414">
        <f t="shared" si="254"/>
        <v>247.12514092446449</v>
      </c>
      <c r="H8133" s="415">
        <f t="shared" si="255"/>
        <v>1.2356257046223225</v>
      </c>
    </row>
    <row r="8134" spans="1:8" ht="15" hidden="1" thickBot="1">
      <c r="A8134" s="409">
        <v>202204</v>
      </c>
      <c r="B8134" s="231" t="s">
        <v>2037</v>
      </c>
      <c r="C8134" s="232" t="s">
        <v>2034</v>
      </c>
      <c r="D8134" s="233" t="s">
        <v>337</v>
      </c>
      <c r="E8134" s="235">
        <v>43532.01</v>
      </c>
      <c r="F8134" s="413">
        <v>115.31</v>
      </c>
      <c r="G8134" s="414">
        <f t="shared" si="254"/>
        <v>377.5215506027231</v>
      </c>
      <c r="H8134" s="415">
        <f t="shared" si="255"/>
        <v>1.8876077530136155</v>
      </c>
    </row>
    <row r="8135" spans="1:8" ht="15" hidden="1" thickBot="1">
      <c r="A8135" s="409">
        <v>202204</v>
      </c>
      <c r="B8135" s="231" t="s">
        <v>2038</v>
      </c>
      <c r="C8135" s="232" t="s">
        <v>2034</v>
      </c>
      <c r="D8135" s="233" t="s">
        <v>339</v>
      </c>
      <c r="E8135" s="235">
        <v>218</v>
      </c>
      <c r="F8135" s="413">
        <v>115.31</v>
      </c>
      <c r="G8135" s="414">
        <f t="shared" si="254"/>
        <v>1.8905558928106843</v>
      </c>
      <c r="H8135" s="415">
        <f t="shared" si="255"/>
        <v>1.8905558928106843</v>
      </c>
    </row>
    <row r="8136" spans="1:8" ht="15" hidden="1" thickBot="1">
      <c r="A8136" s="409">
        <v>202204</v>
      </c>
      <c r="B8136" s="231" t="s">
        <v>2039</v>
      </c>
      <c r="C8136" s="232" t="s">
        <v>1355</v>
      </c>
      <c r="D8136" s="233" t="s">
        <v>337</v>
      </c>
      <c r="E8136" s="235">
        <v>43014</v>
      </c>
      <c r="F8136" s="413">
        <v>115.31</v>
      </c>
      <c r="G8136" s="414">
        <f t="shared" si="254"/>
        <v>373.02922556586594</v>
      </c>
      <c r="H8136" s="415">
        <f t="shared" si="255"/>
        <v>1.8651461278293298</v>
      </c>
    </row>
    <row r="8137" spans="1:8" ht="15" hidden="1" thickBot="1">
      <c r="A8137" s="409">
        <v>202204</v>
      </c>
      <c r="B8137" s="231" t="s">
        <v>2040</v>
      </c>
      <c r="C8137" s="232" t="s">
        <v>676</v>
      </c>
      <c r="D8137" s="233" t="s">
        <v>337</v>
      </c>
      <c r="E8137" s="235">
        <v>40888</v>
      </c>
      <c r="F8137" s="413">
        <v>115.31</v>
      </c>
      <c r="G8137" s="414">
        <f t="shared" si="254"/>
        <v>354.59196947359294</v>
      </c>
      <c r="H8137" s="415">
        <f t="shared" si="255"/>
        <v>1.7729598473679646</v>
      </c>
    </row>
    <row r="8138" spans="1:8" ht="15" hidden="1" thickBot="1">
      <c r="A8138" s="409">
        <v>202204</v>
      </c>
      <c r="B8138" s="231" t="s">
        <v>2041</v>
      </c>
      <c r="C8138" s="232" t="s">
        <v>676</v>
      </c>
      <c r="D8138" s="233" t="s">
        <v>337</v>
      </c>
      <c r="E8138" s="235">
        <v>38486</v>
      </c>
      <c r="F8138" s="413">
        <v>115.31</v>
      </c>
      <c r="G8138" s="414">
        <f t="shared" si="254"/>
        <v>333.76116555372471</v>
      </c>
      <c r="H8138" s="415">
        <f t="shared" si="255"/>
        <v>1.6688058277686235</v>
      </c>
    </row>
    <row r="8139" spans="1:8" ht="15" hidden="1" thickBot="1">
      <c r="A8139" s="409">
        <v>202204</v>
      </c>
      <c r="B8139" s="231" t="s">
        <v>2042</v>
      </c>
      <c r="C8139" s="232" t="s">
        <v>676</v>
      </c>
      <c r="D8139" s="233" t="s">
        <v>339</v>
      </c>
      <c r="E8139" s="235">
        <v>192</v>
      </c>
      <c r="F8139" s="413">
        <v>115.31</v>
      </c>
      <c r="G8139" s="414">
        <f t="shared" si="254"/>
        <v>1.6650767496314283</v>
      </c>
      <c r="H8139" s="415">
        <f t="shared" si="255"/>
        <v>1.6650767496314283</v>
      </c>
    </row>
    <row r="8140" spans="1:8" ht="15" hidden="1" thickBot="1">
      <c r="A8140" s="409">
        <v>202204</v>
      </c>
      <c r="B8140" s="231" t="s">
        <v>2043</v>
      </c>
      <c r="C8140" s="232" t="s">
        <v>676</v>
      </c>
      <c r="D8140" s="233" t="s">
        <v>339</v>
      </c>
      <c r="E8140" s="235">
        <v>204</v>
      </c>
      <c r="F8140" s="413">
        <v>115.31</v>
      </c>
      <c r="G8140" s="414">
        <f t="shared" si="254"/>
        <v>1.7691440464833925</v>
      </c>
      <c r="H8140" s="415">
        <f t="shared" si="255"/>
        <v>1.7691440464833925</v>
      </c>
    </row>
    <row r="8141" spans="1:8" ht="15" hidden="1" thickBot="1">
      <c r="A8141" s="409">
        <v>202204</v>
      </c>
      <c r="B8141" s="231" t="s">
        <v>2044</v>
      </c>
      <c r="C8141" s="232" t="s">
        <v>1505</v>
      </c>
      <c r="D8141" s="233" t="s">
        <v>337</v>
      </c>
      <c r="E8141" s="235">
        <v>49050</v>
      </c>
      <c r="F8141" s="413">
        <v>115.31</v>
      </c>
      <c r="G8141" s="414">
        <f t="shared" si="254"/>
        <v>425.37507588240396</v>
      </c>
      <c r="H8141" s="415">
        <f t="shared" si="255"/>
        <v>2.1268753794120197</v>
      </c>
    </row>
    <row r="8142" spans="1:8" ht="15" hidden="1" thickBot="1">
      <c r="A8142" s="409">
        <v>202204</v>
      </c>
      <c r="B8142" s="231" t="s">
        <v>2045</v>
      </c>
      <c r="C8142" s="232" t="s">
        <v>1505</v>
      </c>
      <c r="D8142" s="233" t="s">
        <v>339</v>
      </c>
      <c r="E8142" s="235">
        <v>245</v>
      </c>
      <c r="F8142" s="413">
        <v>115.31</v>
      </c>
      <c r="G8142" s="414">
        <f t="shared" si="254"/>
        <v>2.124707310727604</v>
      </c>
      <c r="H8142" s="415">
        <f t="shared" si="255"/>
        <v>2.124707310727604</v>
      </c>
    </row>
    <row r="8143" spans="1:8" ht="15" hidden="1" thickBot="1">
      <c r="A8143" s="409">
        <v>202204</v>
      </c>
      <c r="B8143" s="231" t="s">
        <v>2046</v>
      </c>
      <c r="C8143" s="232" t="s">
        <v>1344</v>
      </c>
      <c r="D8143" s="233" t="s">
        <v>337</v>
      </c>
      <c r="E8143" s="235">
        <v>12286</v>
      </c>
      <c r="F8143" s="413">
        <v>115.31</v>
      </c>
      <c r="G8143" s="414">
        <f t="shared" si="254"/>
        <v>106.54756742693608</v>
      </c>
      <c r="H8143" s="415">
        <f t="shared" si="255"/>
        <v>0.53273783713468037</v>
      </c>
    </row>
    <row r="8144" spans="1:8" ht="15" hidden="1" thickBot="1">
      <c r="A8144" s="409">
        <v>202204</v>
      </c>
      <c r="B8144" s="231" t="s">
        <v>2047</v>
      </c>
      <c r="C8144" s="232" t="s">
        <v>1344</v>
      </c>
      <c r="D8144" s="233" t="s">
        <v>339</v>
      </c>
      <c r="E8144" s="235">
        <v>61.38</v>
      </c>
      <c r="F8144" s="413">
        <v>115.31</v>
      </c>
      <c r="G8144" s="414">
        <f t="shared" si="254"/>
        <v>0.53230422339779726</v>
      </c>
      <c r="H8144" s="415">
        <f t="shared" si="255"/>
        <v>0.53230422339779726</v>
      </c>
    </row>
    <row r="8145" spans="1:8" ht="15" hidden="1" thickBot="1">
      <c r="A8145" s="409">
        <v>202204</v>
      </c>
      <c r="B8145" s="231" t="s">
        <v>2048</v>
      </c>
      <c r="C8145" s="232" t="s">
        <v>2049</v>
      </c>
      <c r="D8145" s="233" t="s">
        <v>2050</v>
      </c>
      <c r="E8145" s="235">
        <v>7305</v>
      </c>
      <c r="F8145" s="413">
        <v>115.31</v>
      </c>
      <c r="G8145" s="414">
        <f t="shared" si="254"/>
        <v>63.350966958633251</v>
      </c>
      <c r="H8145" s="415" t="str">
        <f t="shared" si="255"/>
        <v>VER</v>
      </c>
    </row>
    <row r="8146" spans="1:8" ht="15" hidden="1" thickBot="1">
      <c r="A8146" s="409">
        <v>202204</v>
      </c>
      <c r="B8146" s="231" t="s">
        <v>2051</v>
      </c>
      <c r="C8146" s="232" t="s">
        <v>1347</v>
      </c>
      <c r="D8146" s="233" t="s">
        <v>337</v>
      </c>
      <c r="E8146" s="235">
        <v>40902</v>
      </c>
      <c r="F8146" s="413">
        <v>115.31</v>
      </c>
      <c r="G8146" s="414">
        <f t="shared" si="254"/>
        <v>354.71338131992019</v>
      </c>
      <c r="H8146" s="415">
        <f t="shared" si="255"/>
        <v>1.7735669065996009</v>
      </c>
    </row>
    <row r="8147" spans="1:8" ht="15" hidden="1" thickBot="1">
      <c r="A8147" s="409">
        <v>202204</v>
      </c>
      <c r="B8147" s="231" t="s">
        <v>2052</v>
      </c>
      <c r="C8147" s="232" t="s">
        <v>1347</v>
      </c>
      <c r="D8147" s="233" t="s">
        <v>339</v>
      </c>
      <c r="E8147" s="235">
        <v>205</v>
      </c>
      <c r="F8147" s="413">
        <v>115.31</v>
      </c>
      <c r="G8147" s="414">
        <f t="shared" si="254"/>
        <v>1.7778163212210563</v>
      </c>
      <c r="H8147" s="415">
        <f t="shared" si="255"/>
        <v>1.7778163212210563</v>
      </c>
    </row>
    <row r="8148" spans="1:8" ht="15" hidden="1" thickBot="1">
      <c r="A8148" s="409">
        <v>202204</v>
      </c>
      <c r="B8148" s="231" t="s">
        <v>2053</v>
      </c>
      <c r="C8148" s="232" t="s">
        <v>2054</v>
      </c>
      <c r="D8148" s="233" t="s">
        <v>337</v>
      </c>
      <c r="E8148" s="235">
        <v>73498</v>
      </c>
      <c r="F8148" s="413">
        <v>115.31</v>
      </c>
      <c r="G8148" s="414">
        <f t="shared" si="254"/>
        <v>637.39484866880582</v>
      </c>
      <c r="H8148" s="415">
        <f t="shared" si="255"/>
        <v>3.1869742433440291</v>
      </c>
    </row>
    <row r="8149" spans="1:8" ht="15" hidden="1" thickBot="1">
      <c r="A8149" s="409">
        <v>202204</v>
      </c>
      <c r="B8149" s="231" t="s">
        <v>2055</v>
      </c>
      <c r="C8149" s="232" t="s">
        <v>2054</v>
      </c>
      <c r="D8149" s="233" t="s">
        <v>339</v>
      </c>
      <c r="E8149" s="235">
        <v>367</v>
      </c>
      <c r="F8149" s="413">
        <v>115.31</v>
      </c>
      <c r="G8149" s="414">
        <f t="shared" si="254"/>
        <v>3.182724828722574</v>
      </c>
      <c r="H8149" s="415">
        <f t="shared" si="255"/>
        <v>3.182724828722574</v>
      </c>
    </row>
    <row r="8150" spans="1:8" ht="15" hidden="1" thickBot="1">
      <c r="A8150" s="409">
        <v>202204</v>
      </c>
      <c r="B8150" s="231" t="s">
        <v>2056</v>
      </c>
      <c r="C8150" s="232" t="s">
        <v>2054</v>
      </c>
      <c r="D8150" s="233" t="s">
        <v>337</v>
      </c>
      <c r="E8150" s="235">
        <v>73498</v>
      </c>
      <c r="F8150" s="413">
        <v>115.31</v>
      </c>
      <c r="G8150" s="414">
        <f t="shared" si="254"/>
        <v>637.39484866880582</v>
      </c>
      <c r="H8150" s="415">
        <f t="shared" si="255"/>
        <v>3.1869742433440291</v>
      </c>
    </row>
    <row r="8151" spans="1:8" ht="15" hidden="1" thickBot="1">
      <c r="A8151" s="409">
        <v>202204</v>
      </c>
      <c r="B8151" s="231" t="s">
        <v>2057</v>
      </c>
      <c r="C8151" s="232" t="s">
        <v>2054</v>
      </c>
      <c r="D8151" s="233" t="s">
        <v>339</v>
      </c>
      <c r="E8151" s="235">
        <v>367</v>
      </c>
      <c r="F8151" s="413">
        <v>115.31</v>
      </c>
      <c r="G8151" s="414">
        <f t="shared" si="254"/>
        <v>3.182724828722574</v>
      </c>
      <c r="H8151" s="415">
        <f t="shared" si="255"/>
        <v>3.182724828722574</v>
      </c>
    </row>
    <row r="8152" spans="1:8" ht="15" hidden="1" thickBot="1">
      <c r="A8152" s="409">
        <v>202204</v>
      </c>
      <c r="B8152" s="231" t="s">
        <v>2058</v>
      </c>
      <c r="C8152" s="232" t="s">
        <v>2054</v>
      </c>
      <c r="D8152" s="233" t="s">
        <v>337</v>
      </c>
      <c r="E8152" s="235">
        <v>73498</v>
      </c>
      <c r="F8152" s="413">
        <v>115.31</v>
      </c>
      <c r="G8152" s="414">
        <f t="shared" si="254"/>
        <v>637.39484866880582</v>
      </c>
      <c r="H8152" s="415">
        <f t="shared" si="255"/>
        <v>3.1869742433440291</v>
      </c>
    </row>
    <row r="8153" spans="1:8" ht="15" hidden="1" thickBot="1">
      <c r="A8153" s="409">
        <v>202204</v>
      </c>
      <c r="B8153" s="231" t="s">
        <v>2059</v>
      </c>
      <c r="C8153" s="232" t="s">
        <v>2054</v>
      </c>
      <c r="D8153" s="233" t="s">
        <v>339</v>
      </c>
      <c r="E8153" s="235">
        <v>367</v>
      </c>
      <c r="F8153" s="413">
        <v>115.31</v>
      </c>
      <c r="G8153" s="414">
        <f t="shared" si="254"/>
        <v>3.182724828722574</v>
      </c>
      <c r="H8153" s="415">
        <f t="shared" si="255"/>
        <v>3.182724828722574</v>
      </c>
    </row>
    <row r="8154" spans="1:8" ht="15" hidden="1" thickBot="1">
      <c r="A8154" s="409">
        <v>202204</v>
      </c>
      <c r="B8154" s="231" t="s">
        <v>2060</v>
      </c>
      <c r="C8154" s="232" t="s">
        <v>2054</v>
      </c>
      <c r="D8154" s="233" t="s">
        <v>337</v>
      </c>
      <c r="E8154" s="235">
        <v>71841.17</v>
      </c>
      <c r="F8154" s="413">
        <v>115.31</v>
      </c>
      <c r="G8154" s="414">
        <f t="shared" si="254"/>
        <v>623.02636371520248</v>
      </c>
      <c r="H8154" s="415">
        <f t="shared" si="255"/>
        <v>3.1151318185760122</v>
      </c>
    </row>
    <row r="8155" spans="1:8" ht="15" hidden="1" thickBot="1">
      <c r="A8155" s="409">
        <v>202204</v>
      </c>
      <c r="B8155" s="231" t="s">
        <v>2061</v>
      </c>
      <c r="C8155" s="232" t="s">
        <v>2054</v>
      </c>
      <c r="D8155" s="233" t="s">
        <v>339</v>
      </c>
      <c r="E8155" s="235">
        <v>359.2</v>
      </c>
      <c r="F8155" s="413">
        <v>115.31</v>
      </c>
      <c r="G8155" s="414">
        <f t="shared" si="254"/>
        <v>3.1150810857687969</v>
      </c>
      <c r="H8155" s="415">
        <f t="shared" si="255"/>
        <v>3.1150810857687969</v>
      </c>
    </row>
    <row r="8156" spans="1:8" ht="15" hidden="1" thickBot="1">
      <c r="A8156" s="409">
        <v>202204</v>
      </c>
      <c r="B8156" s="231" t="s">
        <v>2062</v>
      </c>
      <c r="C8156" s="232" t="s">
        <v>676</v>
      </c>
      <c r="D8156" s="233" t="s">
        <v>337</v>
      </c>
      <c r="E8156" s="235">
        <v>42216</v>
      </c>
      <c r="F8156" s="413">
        <v>115.31</v>
      </c>
      <c r="G8156" s="414">
        <f t="shared" si="254"/>
        <v>366.10875032521028</v>
      </c>
      <c r="H8156" s="415">
        <f t="shared" si="255"/>
        <v>1.8305437516260514</v>
      </c>
    </row>
    <row r="8157" spans="1:8" ht="15" hidden="1" thickBot="1">
      <c r="A8157" s="409">
        <v>202204</v>
      </c>
      <c r="B8157" s="231" t="s">
        <v>2063</v>
      </c>
      <c r="C8157" s="232" t="s">
        <v>676</v>
      </c>
      <c r="D8157" s="233" t="s">
        <v>339</v>
      </c>
      <c r="E8157" s="235">
        <v>211</v>
      </c>
      <c r="F8157" s="413">
        <v>115.31</v>
      </c>
      <c r="G8157" s="414">
        <f t="shared" si="254"/>
        <v>1.8298499696470383</v>
      </c>
      <c r="H8157" s="415">
        <f t="shared" si="255"/>
        <v>1.8298499696470383</v>
      </c>
    </row>
    <row r="8158" spans="1:8" ht="15" hidden="1" thickBot="1">
      <c r="A8158" s="409">
        <v>202204</v>
      </c>
      <c r="B8158" s="231" t="s">
        <v>2064</v>
      </c>
      <c r="C8158" s="232" t="s">
        <v>2064</v>
      </c>
      <c r="D8158" s="233" t="s">
        <v>339</v>
      </c>
      <c r="E8158" s="235">
        <v>0.01</v>
      </c>
      <c r="F8158" s="413">
        <v>115.31</v>
      </c>
      <c r="G8158" s="414">
        <f t="shared" si="254"/>
        <v>8.6722747376636897E-5</v>
      </c>
      <c r="H8158" s="415">
        <f t="shared" si="255"/>
        <v>8.6722747376636897E-5</v>
      </c>
    </row>
    <row r="8159" spans="1:8" ht="15" hidden="1" thickBot="1">
      <c r="A8159" s="409">
        <v>202204</v>
      </c>
      <c r="B8159" s="231" t="s">
        <v>2065</v>
      </c>
      <c r="C8159" s="232" t="s">
        <v>2066</v>
      </c>
      <c r="D8159" s="233" t="s">
        <v>337</v>
      </c>
      <c r="E8159" s="235">
        <v>21741</v>
      </c>
      <c r="F8159" s="413">
        <v>115.31</v>
      </c>
      <c r="G8159" s="414">
        <f t="shared" si="254"/>
        <v>188.54392507154625</v>
      </c>
      <c r="H8159" s="415">
        <f t="shared" si="255"/>
        <v>0.94271962535773124</v>
      </c>
    </row>
    <row r="8160" spans="1:8" ht="15" hidden="1" thickBot="1">
      <c r="A8160" s="409">
        <v>202204</v>
      </c>
      <c r="B8160" s="231" t="s">
        <v>2067</v>
      </c>
      <c r="C8160" s="232" t="s">
        <v>2066</v>
      </c>
      <c r="D8160" s="233" t="s">
        <v>339</v>
      </c>
      <c r="E8160" s="235">
        <v>109</v>
      </c>
      <c r="F8160" s="413">
        <v>115.31</v>
      </c>
      <c r="G8160" s="414">
        <f t="shared" si="254"/>
        <v>0.94527794640534213</v>
      </c>
      <c r="H8160" s="415">
        <f t="shared" si="255"/>
        <v>0.94527794640534213</v>
      </c>
    </row>
    <row r="8161" spans="1:8" ht="15" hidden="1" thickBot="1">
      <c r="A8161" s="409">
        <v>202204</v>
      </c>
      <c r="B8161" s="231" t="s">
        <v>2068</v>
      </c>
      <c r="C8161" s="232" t="s">
        <v>1410</v>
      </c>
      <c r="D8161" s="233" t="s">
        <v>337</v>
      </c>
      <c r="E8161" s="235">
        <v>22638</v>
      </c>
      <c r="F8161" s="413">
        <v>115.31</v>
      </c>
      <c r="G8161" s="414">
        <f t="shared" si="254"/>
        <v>196.32295551123059</v>
      </c>
      <c r="H8161" s="415">
        <f t="shared" si="255"/>
        <v>0.9816147775561529</v>
      </c>
    </row>
    <row r="8162" spans="1:8" ht="15" hidden="1" thickBot="1">
      <c r="A8162" s="409">
        <v>202204</v>
      </c>
      <c r="B8162" s="231" t="s">
        <v>2069</v>
      </c>
      <c r="C8162" s="232" t="s">
        <v>1410</v>
      </c>
      <c r="D8162" s="233" t="s">
        <v>339</v>
      </c>
      <c r="E8162" s="235">
        <v>113</v>
      </c>
      <c r="F8162" s="413">
        <v>115.31</v>
      </c>
      <c r="G8162" s="414">
        <f t="shared" si="254"/>
        <v>0.97996704535599688</v>
      </c>
      <c r="H8162" s="415">
        <f t="shared" si="255"/>
        <v>0.97996704535599688</v>
      </c>
    </row>
    <row r="8163" spans="1:8" ht="15" hidden="1" thickBot="1">
      <c r="A8163" s="409">
        <v>202204</v>
      </c>
      <c r="B8163" s="231" t="s">
        <v>2070</v>
      </c>
      <c r="C8163" s="232" t="s">
        <v>1410</v>
      </c>
      <c r="D8163" s="233" t="s">
        <v>337</v>
      </c>
      <c r="E8163" s="235">
        <v>22638</v>
      </c>
      <c r="F8163" s="413">
        <v>115.31</v>
      </c>
      <c r="G8163" s="414">
        <f t="shared" si="254"/>
        <v>196.32295551123059</v>
      </c>
      <c r="H8163" s="415">
        <f t="shared" si="255"/>
        <v>0.9816147775561529</v>
      </c>
    </row>
    <row r="8164" spans="1:8" ht="15" hidden="1" thickBot="1">
      <c r="A8164" s="409">
        <v>202204</v>
      </c>
      <c r="B8164" s="231" t="s">
        <v>2071</v>
      </c>
      <c r="C8164" s="232" t="s">
        <v>1410</v>
      </c>
      <c r="D8164" s="233" t="s">
        <v>339</v>
      </c>
      <c r="E8164" s="235">
        <v>113</v>
      </c>
      <c r="F8164" s="413">
        <v>115.31</v>
      </c>
      <c r="G8164" s="414">
        <f t="shared" si="254"/>
        <v>0.97996704535599688</v>
      </c>
      <c r="H8164" s="415">
        <f t="shared" si="255"/>
        <v>0.97996704535599688</v>
      </c>
    </row>
    <row r="8165" spans="1:8" ht="15" hidden="1" thickBot="1">
      <c r="A8165" s="409">
        <v>202204</v>
      </c>
      <c r="B8165" s="231" t="s">
        <v>2072</v>
      </c>
      <c r="C8165" s="232" t="s">
        <v>1410</v>
      </c>
      <c r="D8165" s="233" t="s">
        <v>374</v>
      </c>
      <c r="E8165" s="235">
        <v>0.01</v>
      </c>
      <c r="F8165" s="413">
        <v>115.31</v>
      </c>
      <c r="G8165" s="414">
        <f t="shared" si="254"/>
        <v>8.6722747376636897E-5</v>
      </c>
      <c r="H8165" s="415" t="str">
        <f t="shared" si="255"/>
        <v>VER</v>
      </c>
    </row>
    <row r="8166" spans="1:8" ht="15" hidden="1" thickBot="1">
      <c r="A8166" s="409">
        <v>202204</v>
      </c>
      <c r="B8166" s="231" t="s">
        <v>2073</v>
      </c>
      <c r="C8166" s="232" t="s">
        <v>1410</v>
      </c>
      <c r="D8166" s="233" t="s">
        <v>337</v>
      </c>
      <c r="E8166" s="235">
        <v>22638</v>
      </c>
      <c r="F8166" s="413">
        <v>115.31</v>
      </c>
      <c r="G8166" s="414">
        <f t="shared" si="254"/>
        <v>196.32295551123059</v>
      </c>
      <c r="H8166" s="415">
        <f t="shared" si="255"/>
        <v>0.9816147775561529</v>
      </c>
    </row>
    <row r="8167" spans="1:8" ht="15" hidden="1" thickBot="1">
      <c r="A8167" s="409">
        <v>202204</v>
      </c>
      <c r="B8167" s="231" t="s">
        <v>2074</v>
      </c>
      <c r="C8167" s="232" t="s">
        <v>1410</v>
      </c>
      <c r="D8167" s="233" t="s">
        <v>339</v>
      </c>
      <c r="E8167" s="235">
        <v>113</v>
      </c>
      <c r="F8167" s="413">
        <v>115.31</v>
      </c>
      <c r="G8167" s="414">
        <f t="shared" si="254"/>
        <v>0.97996704535599688</v>
      </c>
      <c r="H8167" s="415">
        <f t="shared" si="255"/>
        <v>0.97996704535599688</v>
      </c>
    </row>
    <row r="8168" spans="1:8" ht="15" hidden="1" thickBot="1">
      <c r="A8168" s="409">
        <v>202204</v>
      </c>
      <c r="B8168" s="231" t="s">
        <v>2075</v>
      </c>
      <c r="C8168" s="232" t="s">
        <v>1410</v>
      </c>
      <c r="D8168" s="233" t="s">
        <v>337</v>
      </c>
      <c r="E8168" s="235">
        <v>44068</v>
      </c>
      <c r="F8168" s="413">
        <v>115.31</v>
      </c>
      <c r="G8168" s="414">
        <f t="shared" si="254"/>
        <v>382.16980313936347</v>
      </c>
      <c r="H8168" s="415">
        <f t="shared" si="255"/>
        <v>1.9108490156968174</v>
      </c>
    </row>
    <row r="8169" spans="1:8" ht="15" hidden="1" thickBot="1">
      <c r="A8169" s="409">
        <v>202204</v>
      </c>
      <c r="B8169" s="231" t="s">
        <v>2076</v>
      </c>
      <c r="C8169" s="232" t="s">
        <v>1410</v>
      </c>
      <c r="D8169" s="233" t="s">
        <v>339</v>
      </c>
      <c r="E8169" s="235">
        <v>220</v>
      </c>
      <c r="F8169" s="413">
        <v>115.31</v>
      </c>
      <c r="G8169" s="414">
        <f t="shared" si="254"/>
        <v>1.9079004422860115</v>
      </c>
      <c r="H8169" s="415">
        <f t="shared" si="255"/>
        <v>1.9079004422860115</v>
      </c>
    </row>
    <row r="8170" spans="1:8" ht="15" hidden="1" thickBot="1">
      <c r="A8170" s="409">
        <v>202204</v>
      </c>
      <c r="B8170" s="231" t="s">
        <v>2077</v>
      </c>
      <c r="C8170" s="232" t="s">
        <v>1410</v>
      </c>
      <c r="D8170" s="233" t="s">
        <v>337</v>
      </c>
      <c r="E8170" s="235">
        <v>29626</v>
      </c>
      <c r="F8170" s="413">
        <v>115.31</v>
      </c>
      <c r="G8170" s="414">
        <f t="shared" si="254"/>
        <v>256.92481137802446</v>
      </c>
      <c r="H8170" s="415">
        <f t="shared" si="255"/>
        <v>1.2846240568901224</v>
      </c>
    </row>
    <row r="8171" spans="1:8" ht="15" hidden="1" thickBot="1">
      <c r="A8171" s="409">
        <v>202204</v>
      </c>
      <c r="B8171" s="231" t="s">
        <v>2078</v>
      </c>
      <c r="C8171" s="232" t="s">
        <v>1410</v>
      </c>
      <c r="D8171" s="233" t="s">
        <v>339</v>
      </c>
      <c r="E8171" s="235">
        <v>148</v>
      </c>
      <c r="F8171" s="413">
        <v>115.31</v>
      </c>
      <c r="G8171" s="414">
        <f t="shared" si="254"/>
        <v>1.283496661174226</v>
      </c>
      <c r="H8171" s="415">
        <f t="shared" si="255"/>
        <v>1.283496661174226</v>
      </c>
    </row>
    <row r="8172" spans="1:8" ht="15" hidden="1" thickBot="1">
      <c r="A8172" s="409">
        <v>202204</v>
      </c>
      <c r="B8172" s="231" t="s">
        <v>2079</v>
      </c>
      <c r="C8172" s="232" t="s">
        <v>1410</v>
      </c>
      <c r="D8172" s="233" t="s">
        <v>337</v>
      </c>
      <c r="E8172" s="235">
        <v>24272</v>
      </c>
      <c r="F8172" s="413">
        <v>115.31</v>
      </c>
      <c r="G8172" s="414">
        <f t="shared" si="254"/>
        <v>210.49345243257306</v>
      </c>
      <c r="H8172" s="415">
        <f t="shared" si="255"/>
        <v>1.0524672621628652</v>
      </c>
    </row>
    <row r="8173" spans="1:8" ht="15" hidden="1" thickBot="1">
      <c r="A8173" s="409">
        <v>202204</v>
      </c>
      <c r="B8173" s="231" t="s">
        <v>2080</v>
      </c>
      <c r="C8173" s="232" t="s">
        <v>1410</v>
      </c>
      <c r="D8173" s="233" t="s">
        <v>339</v>
      </c>
      <c r="E8173" s="235">
        <v>121</v>
      </c>
      <c r="F8173" s="413">
        <v>115.31</v>
      </c>
      <c r="G8173" s="414">
        <f t="shared" si="254"/>
        <v>1.0493452432573063</v>
      </c>
      <c r="H8173" s="415">
        <f t="shared" si="255"/>
        <v>1.0493452432573063</v>
      </c>
    </row>
    <row r="8174" spans="1:8" ht="15" hidden="1" thickBot="1">
      <c r="A8174" s="409">
        <v>202204</v>
      </c>
      <c r="B8174" s="231" t="s">
        <v>2081</v>
      </c>
      <c r="C8174" s="232" t="s">
        <v>1410</v>
      </c>
      <c r="D8174" s="233" t="s">
        <v>337</v>
      </c>
      <c r="E8174" s="235">
        <v>66160</v>
      </c>
      <c r="F8174" s="413">
        <v>115.31</v>
      </c>
      <c r="G8174" s="414">
        <f t="shared" si="254"/>
        <v>573.75769664382972</v>
      </c>
      <c r="H8174" s="415">
        <f t="shared" si="255"/>
        <v>2.8687884832191486</v>
      </c>
    </row>
    <row r="8175" spans="1:8" ht="15" hidden="1" thickBot="1">
      <c r="A8175" s="409">
        <v>202204</v>
      </c>
      <c r="B8175" s="231" t="s">
        <v>2082</v>
      </c>
      <c r="C8175" s="232" t="s">
        <v>1410</v>
      </c>
      <c r="D8175" s="233" t="s">
        <v>339</v>
      </c>
      <c r="E8175" s="235">
        <v>331</v>
      </c>
      <c r="F8175" s="413">
        <v>115.31</v>
      </c>
      <c r="G8175" s="414">
        <f t="shared" si="254"/>
        <v>2.870522938166681</v>
      </c>
      <c r="H8175" s="415">
        <f t="shared" si="255"/>
        <v>2.870522938166681</v>
      </c>
    </row>
    <row r="8176" spans="1:8" ht="15" hidden="1" thickBot="1">
      <c r="A8176" s="409">
        <v>202204</v>
      </c>
      <c r="B8176" s="231" t="s">
        <v>2083</v>
      </c>
      <c r="C8176" s="232" t="s">
        <v>2084</v>
      </c>
      <c r="D8176" s="233" t="s">
        <v>337</v>
      </c>
      <c r="E8176" s="235">
        <v>209579</v>
      </c>
      <c r="F8176" s="413">
        <v>115.31</v>
      </c>
      <c r="G8176" s="414">
        <f t="shared" si="254"/>
        <v>1817.5266672448183</v>
      </c>
      <c r="H8176" s="415">
        <f t="shared" si="255"/>
        <v>9.0876333362240924</v>
      </c>
    </row>
    <row r="8177" spans="1:8" ht="15" hidden="1" thickBot="1">
      <c r="A8177" s="409">
        <v>202204</v>
      </c>
      <c r="B8177" s="231" t="s">
        <v>2085</v>
      </c>
      <c r="C8177" s="232" t="s">
        <v>388</v>
      </c>
      <c r="D8177" s="233" t="s">
        <v>337</v>
      </c>
      <c r="E8177" s="235">
        <v>216114</v>
      </c>
      <c r="F8177" s="413">
        <v>115.31</v>
      </c>
      <c r="G8177" s="414">
        <f t="shared" si="254"/>
        <v>1874.1999826554504</v>
      </c>
      <c r="H8177" s="415">
        <f t="shared" si="255"/>
        <v>9.3709999132772523</v>
      </c>
    </row>
    <row r="8178" spans="1:8" ht="15" hidden="1" thickBot="1">
      <c r="A8178" s="409">
        <v>202204</v>
      </c>
      <c r="B8178" s="231" t="s">
        <v>2086</v>
      </c>
      <c r="C8178" s="232" t="s">
        <v>2592</v>
      </c>
      <c r="D8178" s="233" t="s">
        <v>337</v>
      </c>
      <c r="E8178" s="235">
        <v>209579</v>
      </c>
      <c r="F8178" s="413">
        <v>115.31</v>
      </c>
      <c r="G8178" s="414">
        <f t="shared" si="254"/>
        <v>1817.5266672448183</v>
      </c>
      <c r="H8178" s="415">
        <f t="shared" si="255"/>
        <v>9.0876333362240924</v>
      </c>
    </row>
    <row r="8179" spans="1:8" ht="15" hidden="1" thickBot="1">
      <c r="A8179" s="409">
        <v>202204</v>
      </c>
      <c r="B8179" s="231" t="s">
        <v>2088</v>
      </c>
      <c r="C8179" s="232" t="s">
        <v>1736</v>
      </c>
      <c r="D8179" s="233" t="s">
        <v>337</v>
      </c>
      <c r="E8179" s="235">
        <v>189781</v>
      </c>
      <c r="F8179" s="413">
        <v>115.31</v>
      </c>
      <c r="G8179" s="414">
        <f t="shared" si="254"/>
        <v>1645.8329719885526</v>
      </c>
      <c r="H8179" s="415">
        <f t="shared" si="255"/>
        <v>8.2291648599427631</v>
      </c>
    </row>
    <row r="8180" spans="1:8" ht="15" hidden="1" thickBot="1">
      <c r="A8180" s="409">
        <v>202204</v>
      </c>
      <c r="B8180" s="231" t="s">
        <v>2089</v>
      </c>
      <c r="C8180" s="232" t="s">
        <v>2090</v>
      </c>
      <c r="D8180" s="233" t="s">
        <v>337</v>
      </c>
      <c r="E8180" s="235">
        <v>166046</v>
      </c>
      <c r="F8180" s="413">
        <v>115.31</v>
      </c>
      <c r="G8180" s="414">
        <f t="shared" si="254"/>
        <v>1439.996531090105</v>
      </c>
      <c r="H8180" s="415">
        <f t="shared" si="255"/>
        <v>7.1999826554505253</v>
      </c>
    </row>
    <row r="8181" spans="1:8" ht="15" hidden="1" thickBot="1">
      <c r="A8181" s="409">
        <v>202204</v>
      </c>
      <c r="B8181" s="231" t="s">
        <v>2091</v>
      </c>
      <c r="C8181" s="232" t="s">
        <v>1347</v>
      </c>
      <c r="D8181" s="233" t="s">
        <v>337</v>
      </c>
      <c r="E8181" s="235">
        <v>40902</v>
      </c>
      <c r="F8181" s="413">
        <v>115.31</v>
      </c>
      <c r="G8181" s="414">
        <f t="shared" si="254"/>
        <v>354.71338131992019</v>
      </c>
      <c r="H8181" s="415">
        <f t="shared" si="255"/>
        <v>1.7735669065996009</v>
      </c>
    </row>
    <row r="8182" spans="1:8" ht="15" hidden="1" thickBot="1">
      <c r="A8182" s="409">
        <v>202204</v>
      </c>
      <c r="B8182" s="231" t="s">
        <v>2092</v>
      </c>
      <c r="C8182" s="232" t="s">
        <v>1347</v>
      </c>
      <c r="D8182" s="233" t="s">
        <v>339</v>
      </c>
      <c r="E8182" s="235">
        <v>205</v>
      </c>
      <c r="F8182" s="413">
        <v>115.31</v>
      </c>
      <c r="G8182" s="414">
        <f t="shared" si="254"/>
        <v>1.7778163212210563</v>
      </c>
      <c r="H8182" s="415">
        <f t="shared" si="255"/>
        <v>1.7778163212210563</v>
      </c>
    </row>
    <row r="8183" spans="1:8" ht="15" hidden="1" thickBot="1">
      <c r="A8183" s="409">
        <v>202204</v>
      </c>
      <c r="B8183" s="231" t="s">
        <v>2093</v>
      </c>
      <c r="C8183" s="232" t="s">
        <v>2094</v>
      </c>
      <c r="D8183" s="233" t="s">
        <v>337</v>
      </c>
      <c r="E8183" s="235">
        <v>117714</v>
      </c>
      <c r="F8183" s="413">
        <v>115.31</v>
      </c>
      <c r="G8183" s="414">
        <f t="shared" si="254"/>
        <v>1020.8481484693435</v>
      </c>
      <c r="H8183" s="415">
        <f t="shared" si="255"/>
        <v>5.1042407423467173</v>
      </c>
    </row>
    <row r="8184" spans="1:8" ht="15" hidden="1" thickBot="1">
      <c r="A8184" s="409">
        <v>202204</v>
      </c>
      <c r="B8184" s="231" t="s">
        <v>2095</v>
      </c>
      <c r="C8184" s="232" t="s">
        <v>676</v>
      </c>
      <c r="D8184" s="233" t="s">
        <v>337</v>
      </c>
      <c r="E8184" s="235">
        <v>40888</v>
      </c>
      <c r="F8184" s="413">
        <v>115.31</v>
      </c>
      <c r="G8184" s="414">
        <f t="shared" si="254"/>
        <v>354.59196947359294</v>
      </c>
      <c r="H8184" s="415">
        <f t="shared" si="255"/>
        <v>1.7729598473679646</v>
      </c>
    </row>
    <row r="8185" spans="1:8" ht="15" hidden="1" thickBot="1">
      <c r="A8185" s="409">
        <v>202204</v>
      </c>
      <c r="B8185" s="231" t="s">
        <v>2096</v>
      </c>
      <c r="C8185" s="232" t="s">
        <v>676</v>
      </c>
      <c r="D8185" s="233" t="s">
        <v>339</v>
      </c>
      <c r="E8185" s="235">
        <v>204</v>
      </c>
      <c r="F8185" s="413">
        <v>115.31</v>
      </c>
      <c r="G8185" s="414">
        <f t="shared" si="254"/>
        <v>1.7691440464833925</v>
      </c>
      <c r="H8185" s="415">
        <f t="shared" si="255"/>
        <v>1.7691440464833925</v>
      </c>
    </row>
    <row r="8186" spans="1:8" ht="15" hidden="1" thickBot="1">
      <c r="A8186" s="409">
        <v>202204</v>
      </c>
      <c r="B8186" s="231" t="s">
        <v>2097</v>
      </c>
      <c r="C8186" s="232" t="s">
        <v>676</v>
      </c>
      <c r="D8186" s="233" t="s">
        <v>337</v>
      </c>
      <c r="E8186" s="235">
        <v>42216</v>
      </c>
      <c r="F8186" s="413">
        <v>115.31</v>
      </c>
      <c r="G8186" s="414">
        <f t="shared" si="254"/>
        <v>366.10875032521028</v>
      </c>
      <c r="H8186" s="415">
        <f t="shared" si="255"/>
        <v>1.8305437516260514</v>
      </c>
    </row>
    <row r="8187" spans="1:8" ht="15" hidden="1" thickBot="1">
      <c r="A8187" s="409">
        <v>202204</v>
      </c>
      <c r="B8187" s="231" t="s">
        <v>2098</v>
      </c>
      <c r="C8187" s="232" t="s">
        <v>676</v>
      </c>
      <c r="D8187" s="233" t="s">
        <v>339</v>
      </c>
      <c r="E8187" s="235">
        <v>211</v>
      </c>
      <c r="F8187" s="413">
        <v>115.31</v>
      </c>
      <c r="G8187" s="414">
        <f t="shared" si="254"/>
        <v>1.8298499696470383</v>
      </c>
      <c r="H8187" s="415">
        <f t="shared" si="255"/>
        <v>1.8298499696470383</v>
      </c>
    </row>
    <row r="8188" spans="1:8" ht="15" hidden="1" thickBot="1">
      <c r="A8188" s="409">
        <v>202204</v>
      </c>
      <c r="B8188" s="231" t="s">
        <v>2099</v>
      </c>
      <c r="C8188" s="232" t="s">
        <v>2100</v>
      </c>
      <c r="D8188" s="233" t="s">
        <v>374</v>
      </c>
      <c r="E8188" s="235">
        <v>1964</v>
      </c>
      <c r="F8188" s="413">
        <v>115.31</v>
      </c>
      <c r="G8188" s="414">
        <f t="shared" si="254"/>
        <v>17.032347584771486</v>
      </c>
      <c r="H8188" s="415" t="str">
        <f t="shared" si="255"/>
        <v>VER</v>
      </c>
    </row>
    <row r="8189" spans="1:8" ht="15" hidden="1" thickBot="1">
      <c r="A8189" s="409">
        <v>202204</v>
      </c>
      <c r="B8189" s="231" t="s">
        <v>2101</v>
      </c>
      <c r="C8189" s="232" t="s">
        <v>2102</v>
      </c>
      <c r="D8189" s="233" t="s">
        <v>374</v>
      </c>
      <c r="E8189" s="235">
        <v>15.76</v>
      </c>
      <c r="F8189" s="413">
        <v>115.31</v>
      </c>
      <c r="G8189" s="414">
        <f t="shared" si="254"/>
        <v>0.13667504986557974</v>
      </c>
      <c r="H8189" s="415" t="str">
        <f t="shared" si="255"/>
        <v>VER</v>
      </c>
    </row>
    <row r="8190" spans="1:8" ht="15" hidden="1" thickBot="1">
      <c r="A8190" s="409">
        <v>202204</v>
      </c>
      <c r="B8190" s="231" t="s">
        <v>2103</v>
      </c>
      <c r="C8190" s="232" t="s">
        <v>2102</v>
      </c>
      <c r="D8190" s="233" t="s">
        <v>337</v>
      </c>
      <c r="E8190" s="235">
        <v>7239</v>
      </c>
      <c r="F8190" s="413">
        <v>115.31</v>
      </c>
      <c r="G8190" s="414">
        <f t="shared" si="254"/>
        <v>62.778596825947446</v>
      </c>
      <c r="H8190" s="415">
        <f t="shared" si="255"/>
        <v>0.31389298412973721</v>
      </c>
    </row>
    <row r="8191" spans="1:8" ht="15" hidden="1" thickBot="1">
      <c r="A8191" s="409">
        <v>202204</v>
      </c>
      <c r="B8191" s="231" t="s">
        <v>2104</v>
      </c>
      <c r="C8191" s="232" t="s">
        <v>2102</v>
      </c>
      <c r="D8191" s="233" t="s">
        <v>339</v>
      </c>
      <c r="E8191" s="235">
        <v>36.15</v>
      </c>
      <c r="F8191" s="413">
        <v>115.31</v>
      </c>
      <c r="G8191" s="414">
        <f t="shared" si="254"/>
        <v>0.31350273176654236</v>
      </c>
      <c r="H8191" s="415">
        <f t="shared" si="255"/>
        <v>0.31350273176654236</v>
      </c>
    </row>
    <row r="8192" spans="1:8" ht="15" hidden="1" thickBot="1">
      <c r="A8192" s="409">
        <v>202204</v>
      </c>
      <c r="B8192" s="231" t="s">
        <v>2105</v>
      </c>
      <c r="C8192" s="232" t="s">
        <v>2102</v>
      </c>
      <c r="D8192" s="233" t="s">
        <v>337</v>
      </c>
      <c r="E8192" s="235">
        <v>14522</v>
      </c>
      <c r="F8192" s="413">
        <v>115.31</v>
      </c>
      <c r="G8192" s="414">
        <f t="shared" si="254"/>
        <v>125.93877374035209</v>
      </c>
      <c r="H8192" s="415">
        <f t="shared" si="255"/>
        <v>0.62969386870176047</v>
      </c>
    </row>
    <row r="8193" spans="1:8" ht="15" hidden="1" thickBot="1">
      <c r="A8193" s="409">
        <v>202204</v>
      </c>
      <c r="B8193" s="231" t="s">
        <v>2106</v>
      </c>
      <c r="C8193" s="232" t="s">
        <v>2102</v>
      </c>
      <c r="D8193" s="233" t="s">
        <v>381</v>
      </c>
      <c r="E8193" s="235">
        <v>1778</v>
      </c>
      <c r="F8193" s="413">
        <v>115.31</v>
      </c>
      <c r="G8193" s="414">
        <f t="shared" si="254"/>
        <v>15.419304483566039</v>
      </c>
      <c r="H8193" s="415" t="str">
        <f t="shared" si="255"/>
        <v>VER</v>
      </c>
    </row>
    <row r="8194" spans="1:8" ht="15" hidden="1" thickBot="1">
      <c r="A8194" s="409">
        <v>202204</v>
      </c>
      <c r="B8194" s="231" t="s">
        <v>2107</v>
      </c>
      <c r="C8194" s="232" t="s">
        <v>2102</v>
      </c>
      <c r="D8194" s="233" t="s">
        <v>337</v>
      </c>
      <c r="E8194" s="235">
        <v>14522</v>
      </c>
      <c r="F8194" s="413">
        <v>115.31</v>
      </c>
      <c r="G8194" s="414">
        <f t="shared" ref="G8194:G8257" si="256">+E8194/F8194</f>
        <v>125.93877374035209</v>
      </c>
      <c r="H8194" s="415">
        <f t="shared" ref="H8194:H8257" si="257">IF(D8194="TB",G8194/200,IF(D8194="LT",G8194,"VER"))</f>
        <v>0.62969386870176047</v>
      </c>
    </row>
    <row r="8195" spans="1:8" ht="15" hidden="1" thickBot="1">
      <c r="A8195" s="409">
        <v>202204</v>
      </c>
      <c r="B8195" s="231" t="s">
        <v>2108</v>
      </c>
      <c r="C8195" s="232" t="s">
        <v>2102</v>
      </c>
      <c r="D8195" s="233" t="s">
        <v>339</v>
      </c>
      <c r="E8195" s="235">
        <v>72.569999999999993</v>
      </c>
      <c r="F8195" s="413">
        <v>115.31</v>
      </c>
      <c r="G8195" s="414">
        <f t="shared" si="256"/>
        <v>0.6293469777122539</v>
      </c>
      <c r="H8195" s="415">
        <f t="shared" si="257"/>
        <v>0.6293469777122539</v>
      </c>
    </row>
    <row r="8196" spans="1:8" ht="15" hidden="1" thickBot="1">
      <c r="A8196" s="409">
        <v>202204</v>
      </c>
      <c r="B8196" s="231" t="s">
        <v>2109</v>
      </c>
      <c r="C8196" s="232" t="s">
        <v>2102</v>
      </c>
      <c r="D8196" s="233" t="s">
        <v>337</v>
      </c>
      <c r="E8196" s="235">
        <v>14522</v>
      </c>
      <c r="F8196" s="413">
        <v>115.31</v>
      </c>
      <c r="G8196" s="414">
        <f t="shared" si="256"/>
        <v>125.93877374035209</v>
      </c>
      <c r="H8196" s="415">
        <f t="shared" si="257"/>
        <v>0.62969386870176047</v>
      </c>
    </row>
    <row r="8197" spans="1:8" ht="15" hidden="1" thickBot="1">
      <c r="A8197" s="409">
        <v>202204</v>
      </c>
      <c r="B8197" s="231" t="s">
        <v>2110</v>
      </c>
      <c r="C8197" s="232" t="s">
        <v>2102</v>
      </c>
      <c r="D8197" s="233" t="s">
        <v>337</v>
      </c>
      <c r="E8197" s="235">
        <v>14522</v>
      </c>
      <c r="F8197" s="413">
        <v>115.31</v>
      </c>
      <c r="G8197" s="414">
        <f t="shared" si="256"/>
        <v>125.93877374035209</v>
      </c>
      <c r="H8197" s="415">
        <f t="shared" si="257"/>
        <v>0.62969386870176047</v>
      </c>
    </row>
    <row r="8198" spans="1:8" ht="15" hidden="1" thickBot="1">
      <c r="A8198" s="409">
        <v>202204</v>
      </c>
      <c r="B8198" s="231" t="s">
        <v>2111</v>
      </c>
      <c r="C8198" s="232" t="s">
        <v>2102</v>
      </c>
      <c r="D8198" s="233" t="s">
        <v>337</v>
      </c>
      <c r="E8198" s="235">
        <v>14522</v>
      </c>
      <c r="F8198" s="413">
        <v>115.31</v>
      </c>
      <c r="G8198" s="414">
        <f t="shared" si="256"/>
        <v>125.93877374035209</v>
      </c>
      <c r="H8198" s="415">
        <f t="shared" si="257"/>
        <v>0.62969386870176047</v>
      </c>
    </row>
    <row r="8199" spans="1:8" ht="15" hidden="1" thickBot="1">
      <c r="A8199" s="409">
        <v>202204</v>
      </c>
      <c r="B8199" s="231" t="s">
        <v>2112</v>
      </c>
      <c r="C8199" s="232" t="s">
        <v>2102</v>
      </c>
      <c r="D8199" s="233" t="s">
        <v>337</v>
      </c>
      <c r="E8199" s="235">
        <v>140194</v>
      </c>
      <c r="F8199" s="413">
        <v>115.31</v>
      </c>
      <c r="G8199" s="414">
        <f t="shared" si="256"/>
        <v>1215.8008845720233</v>
      </c>
      <c r="H8199" s="415">
        <f t="shared" si="257"/>
        <v>6.0790044228601161</v>
      </c>
    </row>
    <row r="8200" spans="1:8" ht="15" hidden="1" thickBot="1">
      <c r="A8200" s="409">
        <v>202204</v>
      </c>
      <c r="B8200" s="231" t="s">
        <v>2113</v>
      </c>
      <c r="C8200" s="232" t="s">
        <v>2102</v>
      </c>
      <c r="D8200" s="233" t="s">
        <v>339</v>
      </c>
      <c r="E8200" s="235">
        <v>701</v>
      </c>
      <c r="F8200" s="413">
        <v>115.31</v>
      </c>
      <c r="G8200" s="414">
        <f t="shared" si="256"/>
        <v>6.0792645911022456</v>
      </c>
      <c r="H8200" s="415">
        <f t="shared" si="257"/>
        <v>6.0792645911022456</v>
      </c>
    </row>
    <row r="8201" spans="1:8" ht="15" hidden="1" thickBot="1">
      <c r="A8201" s="409">
        <v>202204</v>
      </c>
      <c r="B8201" s="231" t="s">
        <v>2114</v>
      </c>
      <c r="C8201" s="232" t="s">
        <v>2102</v>
      </c>
      <c r="D8201" s="233" t="s">
        <v>337</v>
      </c>
      <c r="E8201" s="235">
        <v>17347</v>
      </c>
      <c r="F8201" s="413">
        <v>115.31</v>
      </c>
      <c r="G8201" s="414">
        <f t="shared" si="256"/>
        <v>150.43794987425201</v>
      </c>
      <c r="H8201" s="415">
        <f t="shared" si="257"/>
        <v>0.75218974937126004</v>
      </c>
    </row>
    <row r="8202" spans="1:8" ht="15" hidden="1" thickBot="1">
      <c r="A8202" s="409">
        <v>202204</v>
      </c>
      <c r="B8202" s="231" t="s">
        <v>2115</v>
      </c>
      <c r="C8202" s="232" t="s">
        <v>2102</v>
      </c>
      <c r="D8202" s="233" t="s">
        <v>339</v>
      </c>
      <c r="E8202" s="235">
        <v>86.69</v>
      </c>
      <c r="F8202" s="413">
        <v>115.31</v>
      </c>
      <c r="G8202" s="414">
        <f t="shared" si="256"/>
        <v>0.75179949700806514</v>
      </c>
      <c r="H8202" s="415">
        <f t="shared" si="257"/>
        <v>0.75179949700806514</v>
      </c>
    </row>
    <row r="8203" spans="1:8" ht="15" hidden="1" thickBot="1">
      <c r="A8203" s="409">
        <v>202204</v>
      </c>
      <c r="B8203" s="231" t="s">
        <v>2116</v>
      </c>
      <c r="C8203" s="232" t="s">
        <v>2102</v>
      </c>
      <c r="D8203" s="233" t="s">
        <v>337</v>
      </c>
      <c r="E8203" s="235">
        <v>19154</v>
      </c>
      <c r="F8203" s="413">
        <v>115.31</v>
      </c>
      <c r="G8203" s="414">
        <f t="shared" si="256"/>
        <v>166.10875032521031</v>
      </c>
      <c r="H8203" s="415">
        <f t="shared" si="257"/>
        <v>0.83054375162605154</v>
      </c>
    </row>
    <row r="8204" spans="1:8" ht="15" hidden="1" thickBot="1">
      <c r="A8204" s="409">
        <v>202204</v>
      </c>
      <c r="B8204" s="231" t="s">
        <v>2117</v>
      </c>
      <c r="C8204" s="232" t="s">
        <v>2102</v>
      </c>
      <c r="D8204" s="233" t="s">
        <v>339</v>
      </c>
      <c r="E8204" s="235">
        <v>95.72</v>
      </c>
      <c r="F8204" s="413">
        <v>115.31</v>
      </c>
      <c r="G8204" s="414">
        <f t="shared" si="256"/>
        <v>0.83011013788916832</v>
      </c>
      <c r="H8204" s="415">
        <f t="shared" si="257"/>
        <v>0.83011013788916832</v>
      </c>
    </row>
    <row r="8205" spans="1:8" ht="15" hidden="1" thickBot="1">
      <c r="A8205" s="409">
        <v>202204</v>
      </c>
      <c r="B8205" s="231" t="s">
        <v>2118</v>
      </c>
      <c r="C8205" s="232" t="s">
        <v>2102</v>
      </c>
      <c r="D8205" s="233" t="s">
        <v>337</v>
      </c>
      <c r="E8205" s="235">
        <v>96446</v>
      </c>
      <c r="F8205" s="413">
        <v>115.31</v>
      </c>
      <c r="G8205" s="414">
        <f t="shared" si="256"/>
        <v>836.4062093487122</v>
      </c>
      <c r="H8205" s="415">
        <f t="shared" si="257"/>
        <v>4.1820310467435613</v>
      </c>
    </row>
    <row r="8206" spans="1:8" ht="15" hidden="1" thickBot="1">
      <c r="A8206" s="409">
        <v>202204</v>
      </c>
      <c r="B8206" s="231" t="s">
        <v>2119</v>
      </c>
      <c r="C8206" s="232" t="s">
        <v>2102</v>
      </c>
      <c r="D8206" s="233" t="s">
        <v>337</v>
      </c>
      <c r="E8206" s="235">
        <v>96446</v>
      </c>
      <c r="F8206" s="413">
        <v>115.31</v>
      </c>
      <c r="G8206" s="414">
        <f t="shared" si="256"/>
        <v>836.4062093487122</v>
      </c>
      <c r="H8206" s="415">
        <f t="shared" si="257"/>
        <v>4.1820310467435613</v>
      </c>
    </row>
    <row r="8207" spans="1:8" ht="15" hidden="1" thickBot="1">
      <c r="A8207" s="409">
        <v>202204</v>
      </c>
      <c r="B8207" s="231" t="s">
        <v>2120</v>
      </c>
      <c r="C8207" s="232" t="s">
        <v>2102</v>
      </c>
      <c r="D8207" s="233" t="s">
        <v>374</v>
      </c>
      <c r="E8207" s="235">
        <v>612</v>
      </c>
      <c r="F8207" s="413">
        <v>115.31</v>
      </c>
      <c r="G8207" s="414">
        <f t="shared" si="256"/>
        <v>5.307432139450178</v>
      </c>
      <c r="H8207" s="415" t="str">
        <f t="shared" si="257"/>
        <v>VER</v>
      </c>
    </row>
    <row r="8208" spans="1:8" ht="15" hidden="1" thickBot="1">
      <c r="A8208" s="409">
        <v>202204</v>
      </c>
      <c r="B8208" s="231" t="s">
        <v>2121</v>
      </c>
      <c r="C8208" s="232" t="s">
        <v>2102</v>
      </c>
      <c r="D8208" s="233" t="s">
        <v>374</v>
      </c>
      <c r="E8208" s="235">
        <v>0.01</v>
      </c>
      <c r="F8208" s="413">
        <v>115.31</v>
      </c>
      <c r="G8208" s="414">
        <f t="shared" si="256"/>
        <v>8.6722747376636897E-5</v>
      </c>
      <c r="H8208" s="415" t="str">
        <f t="shared" si="257"/>
        <v>VER</v>
      </c>
    </row>
    <row r="8209" spans="1:8" ht="15" hidden="1" thickBot="1">
      <c r="A8209" s="409">
        <v>202204</v>
      </c>
      <c r="B8209" s="231" t="s">
        <v>2122</v>
      </c>
      <c r="C8209" s="232" t="s">
        <v>1347</v>
      </c>
      <c r="D8209" s="233" t="s">
        <v>337</v>
      </c>
      <c r="E8209" s="235">
        <v>100174</v>
      </c>
      <c r="F8209" s="413">
        <v>115.31</v>
      </c>
      <c r="G8209" s="414">
        <f t="shared" si="256"/>
        <v>868.73644957072236</v>
      </c>
      <c r="H8209" s="415">
        <f t="shared" si="257"/>
        <v>4.3436822478536117</v>
      </c>
    </row>
    <row r="8210" spans="1:8" ht="15" hidden="1" thickBot="1">
      <c r="A8210" s="409">
        <v>202204</v>
      </c>
      <c r="B8210" s="231" t="s">
        <v>2123</v>
      </c>
      <c r="C8210" s="232" t="s">
        <v>1347</v>
      </c>
      <c r="D8210" s="233" t="s">
        <v>339</v>
      </c>
      <c r="E8210" s="235">
        <v>501</v>
      </c>
      <c r="F8210" s="413">
        <v>115.31</v>
      </c>
      <c r="G8210" s="414">
        <f t="shared" si="256"/>
        <v>4.3448096435695085</v>
      </c>
      <c r="H8210" s="415">
        <f t="shared" si="257"/>
        <v>4.3448096435695085</v>
      </c>
    </row>
    <row r="8211" spans="1:8" ht="15" hidden="1" thickBot="1">
      <c r="A8211" s="409">
        <v>202204</v>
      </c>
      <c r="B8211" s="231" t="s">
        <v>2124</v>
      </c>
      <c r="C8211" s="232" t="s">
        <v>2125</v>
      </c>
      <c r="D8211" s="233" t="s">
        <v>374</v>
      </c>
      <c r="E8211" s="235">
        <v>1964</v>
      </c>
      <c r="F8211" s="413">
        <v>115.31</v>
      </c>
      <c r="G8211" s="414">
        <f t="shared" si="256"/>
        <v>17.032347584771486</v>
      </c>
      <c r="H8211" s="415" t="str">
        <f t="shared" si="257"/>
        <v>VER</v>
      </c>
    </row>
    <row r="8212" spans="1:8" ht="15" hidden="1" thickBot="1">
      <c r="A8212" s="409">
        <v>202204</v>
      </c>
      <c r="B8212" s="231" t="s">
        <v>2126</v>
      </c>
      <c r="C8212" s="232" t="s">
        <v>2127</v>
      </c>
      <c r="D8212" s="233" t="s">
        <v>337</v>
      </c>
      <c r="E8212" s="235">
        <v>40524</v>
      </c>
      <c r="F8212" s="413">
        <v>115.31</v>
      </c>
      <c r="G8212" s="414">
        <f t="shared" si="256"/>
        <v>351.43526146908334</v>
      </c>
      <c r="H8212" s="415">
        <f t="shared" si="257"/>
        <v>1.7571763073454167</v>
      </c>
    </row>
    <row r="8213" spans="1:8" ht="15" hidden="1" thickBot="1">
      <c r="A8213" s="409">
        <v>202204</v>
      </c>
      <c r="B8213" s="231" t="s">
        <v>2128</v>
      </c>
      <c r="C8213" s="232" t="s">
        <v>2127</v>
      </c>
      <c r="D8213" s="233" t="s">
        <v>339</v>
      </c>
      <c r="E8213" s="235">
        <v>203</v>
      </c>
      <c r="F8213" s="413">
        <v>115.31</v>
      </c>
      <c r="G8213" s="414">
        <f t="shared" si="256"/>
        <v>1.7604717717457288</v>
      </c>
      <c r="H8213" s="415">
        <f t="shared" si="257"/>
        <v>1.7604717717457288</v>
      </c>
    </row>
    <row r="8214" spans="1:8" ht="15" hidden="1" thickBot="1">
      <c r="A8214" s="409">
        <v>202204</v>
      </c>
      <c r="B8214" s="231" t="s">
        <v>2129</v>
      </c>
      <c r="C8214" s="232" t="s">
        <v>2127</v>
      </c>
      <c r="D8214" s="233" t="s">
        <v>337</v>
      </c>
      <c r="E8214" s="235">
        <v>83502</v>
      </c>
      <c r="F8214" s="413">
        <v>115.31</v>
      </c>
      <c r="G8214" s="414">
        <f t="shared" si="256"/>
        <v>724.15228514439332</v>
      </c>
      <c r="H8214" s="415">
        <f t="shared" si="257"/>
        <v>3.6207614257219665</v>
      </c>
    </row>
    <row r="8215" spans="1:8" ht="15" hidden="1" thickBot="1">
      <c r="A8215" s="409">
        <v>202204</v>
      </c>
      <c r="B8215" s="231" t="s">
        <v>2130</v>
      </c>
      <c r="C8215" s="232" t="s">
        <v>2127</v>
      </c>
      <c r="D8215" s="233" t="s">
        <v>339</v>
      </c>
      <c r="E8215" s="235">
        <v>418</v>
      </c>
      <c r="F8215" s="413">
        <v>115.31</v>
      </c>
      <c r="G8215" s="414">
        <f t="shared" si="256"/>
        <v>3.625010840343422</v>
      </c>
      <c r="H8215" s="415">
        <f t="shared" si="257"/>
        <v>3.625010840343422</v>
      </c>
    </row>
    <row r="8216" spans="1:8" ht="15" hidden="1" thickBot="1">
      <c r="A8216" s="409">
        <v>202204</v>
      </c>
      <c r="B8216" s="196" t="s">
        <v>2131</v>
      </c>
      <c r="C8216" s="197" t="s">
        <v>791</v>
      </c>
      <c r="D8216" s="198" t="s">
        <v>337</v>
      </c>
      <c r="E8216" s="421">
        <v>73666</v>
      </c>
      <c r="F8216" s="413">
        <v>115.31</v>
      </c>
      <c r="G8216" s="414">
        <f t="shared" si="256"/>
        <v>638.85179082473337</v>
      </c>
      <c r="H8216" s="415">
        <f t="shared" si="257"/>
        <v>3.1942589541236668</v>
      </c>
    </row>
    <row r="8217" spans="1:8" ht="15" hidden="1" thickBot="1">
      <c r="A8217" s="409">
        <v>202204</v>
      </c>
      <c r="B8217" s="196" t="s">
        <v>2132</v>
      </c>
      <c r="C8217" s="197" t="s">
        <v>791</v>
      </c>
      <c r="D8217" s="198" t="s">
        <v>339</v>
      </c>
      <c r="E8217" s="421">
        <v>368</v>
      </c>
      <c r="F8217" s="413">
        <v>115.31</v>
      </c>
      <c r="G8217" s="414">
        <f t="shared" si="256"/>
        <v>3.1913971034602375</v>
      </c>
      <c r="H8217" s="415">
        <f t="shared" si="257"/>
        <v>3.1913971034602375</v>
      </c>
    </row>
    <row r="8218" spans="1:8" ht="15" hidden="1" thickBot="1">
      <c r="A8218" s="409">
        <v>202204</v>
      </c>
      <c r="B8218" s="196" t="s">
        <v>2133</v>
      </c>
      <c r="C8218" s="197" t="s">
        <v>791</v>
      </c>
      <c r="D8218" s="198" t="s">
        <v>337</v>
      </c>
      <c r="E8218" s="421">
        <v>73876</v>
      </c>
      <c r="F8218" s="413">
        <v>115.31</v>
      </c>
      <c r="G8218" s="414">
        <f t="shared" si="256"/>
        <v>640.67296851964272</v>
      </c>
      <c r="H8218" s="415">
        <f t="shared" si="257"/>
        <v>3.2033648425982135</v>
      </c>
    </row>
    <row r="8219" spans="1:8" ht="15" hidden="1" thickBot="1">
      <c r="A8219" s="409">
        <v>202204</v>
      </c>
      <c r="B8219" s="196" t="s">
        <v>2134</v>
      </c>
      <c r="C8219" s="197" t="s">
        <v>791</v>
      </c>
      <c r="D8219" s="198" t="s">
        <v>339</v>
      </c>
      <c r="E8219" s="421">
        <v>369</v>
      </c>
      <c r="F8219" s="413">
        <v>115.31</v>
      </c>
      <c r="G8219" s="414">
        <f t="shared" si="256"/>
        <v>3.200069378197901</v>
      </c>
      <c r="H8219" s="415">
        <f t="shared" si="257"/>
        <v>3.200069378197901</v>
      </c>
    </row>
    <row r="8220" spans="1:8" ht="15" hidden="1" thickBot="1">
      <c r="A8220" s="409">
        <v>202204</v>
      </c>
      <c r="B8220" s="196" t="s">
        <v>2135</v>
      </c>
      <c r="C8220" s="197" t="s">
        <v>2034</v>
      </c>
      <c r="D8220" s="198" t="s">
        <v>337</v>
      </c>
      <c r="E8220" s="421">
        <v>78343</v>
      </c>
      <c r="F8220" s="413">
        <v>115.31</v>
      </c>
      <c r="G8220" s="414">
        <f t="shared" si="256"/>
        <v>679.41201977278638</v>
      </c>
      <c r="H8220" s="415">
        <f t="shared" si="257"/>
        <v>3.3970600988639319</v>
      </c>
    </row>
    <row r="8221" spans="1:8" ht="15" hidden="1" thickBot="1">
      <c r="A8221" s="409">
        <v>202204</v>
      </c>
      <c r="B8221" s="196" t="s">
        <v>2136</v>
      </c>
      <c r="C8221" s="197" t="s">
        <v>2034</v>
      </c>
      <c r="D8221" s="198" t="s">
        <v>337</v>
      </c>
      <c r="E8221" s="421">
        <v>77786</v>
      </c>
      <c r="F8221" s="413">
        <v>115.31</v>
      </c>
      <c r="G8221" s="414">
        <f t="shared" si="256"/>
        <v>674.58156274390774</v>
      </c>
      <c r="H8221" s="415">
        <f t="shared" si="257"/>
        <v>3.3729078137195385</v>
      </c>
    </row>
    <row r="8222" spans="1:8" ht="15" hidden="1" thickBot="1">
      <c r="A8222" s="409">
        <v>202204</v>
      </c>
      <c r="B8222" s="196" t="s">
        <v>2593</v>
      </c>
      <c r="C8222" s="197" t="s">
        <v>2034</v>
      </c>
      <c r="D8222" s="198" t="s">
        <v>337</v>
      </c>
      <c r="E8222" s="421">
        <v>117714</v>
      </c>
      <c r="F8222" s="413">
        <v>115.31</v>
      </c>
      <c r="G8222" s="414">
        <f t="shared" si="256"/>
        <v>1020.8481484693435</v>
      </c>
      <c r="H8222" s="415">
        <f t="shared" si="257"/>
        <v>5.1042407423467173</v>
      </c>
    </row>
    <row r="8223" spans="1:8" ht="15" hidden="1" thickBot="1">
      <c r="A8223" s="409">
        <v>202204</v>
      </c>
      <c r="B8223" s="196" t="s">
        <v>2594</v>
      </c>
      <c r="C8223" s="197" t="s">
        <v>2034</v>
      </c>
      <c r="D8223" s="198" t="s">
        <v>339</v>
      </c>
      <c r="E8223" s="421">
        <v>589</v>
      </c>
      <c r="F8223" s="413">
        <v>115.31</v>
      </c>
      <c r="G8223" s="414">
        <f t="shared" si="256"/>
        <v>5.1079698204839126</v>
      </c>
      <c r="H8223" s="415">
        <f t="shared" si="257"/>
        <v>5.1079698204839126</v>
      </c>
    </row>
    <row r="8224" spans="1:8" ht="15" hidden="1" thickBot="1">
      <c r="A8224" s="409">
        <v>202204</v>
      </c>
      <c r="B8224" s="196" t="s">
        <v>2137</v>
      </c>
      <c r="C8224" s="197" t="s">
        <v>2034</v>
      </c>
      <c r="D8224" s="198" t="s">
        <v>337</v>
      </c>
      <c r="E8224" s="421">
        <v>78343</v>
      </c>
      <c r="F8224" s="413">
        <v>115.31</v>
      </c>
      <c r="G8224" s="414">
        <f t="shared" si="256"/>
        <v>679.41201977278638</v>
      </c>
      <c r="H8224" s="415">
        <f t="shared" si="257"/>
        <v>3.3970600988639319</v>
      </c>
    </row>
    <row r="8225" spans="1:8" ht="15" hidden="1" thickBot="1">
      <c r="A8225" s="409">
        <v>202204</v>
      </c>
      <c r="B8225" s="196" t="s">
        <v>2138</v>
      </c>
      <c r="C8225" s="197" t="s">
        <v>2034</v>
      </c>
      <c r="D8225" s="198" t="s">
        <v>339</v>
      </c>
      <c r="E8225" s="421">
        <v>392</v>
      </c>
      <c r="F8225" s="413">
        <v>115.31</v>
      </c>
      <c r="G8225" s="414">
        <f t="shared" si="256"/>
        <v>3.399531697164166</v>
      </c>
      <c r="H8225" s="415">
        <f t="shared" si="257"/>
        <v>3.399531697164166</v>
      </c>
    </row>
    <row r="8226" spans="1:8" ht="15" hidden="1" thickBot="1">
      <c r="A8226" s="409">
        <v>202204</v>
      </c>
      <c r="B8226" s="196" t="s">
        <v>2139</v>
      </c>
      <c r="C8226" s="197" t="s">
        <v>2034</v>
      </c>
      <c r="D8226" s="198" t="s">
        <v>337</v>
      </c>
      <c r="E8226" s="421">
        <v>78343</v>
      </c>
      <c r="F8226" s="413">
        <v>115.31</v>
      </c>
      <c r="G8226" s="414">
        <f t="shared" si="256"/>
        <v>679.41201977278638</v>
      </c>
      <c r="H8226" s="415">
        <f t="shared" si="257"/>
        <v>3.3970600988639319</v>
      </c>
    </row>
    <row r="8227" spans="1:8" ht="15" hidden="1" thickBot="1">
      <c r="A8227" s="409">
        <v>202204</v>
      </c>
      <c r="B8227" s="196" t="s">
        <v>2140</v>
      </c>
      <c r="C8227" s="197" t="s">
        <v>2034</v>
      </c>
      <c r="D8227" s="198" t="s">
        <v>339</v>
      </c>
      <c r="E8227" s="421">
        <v>392</v>
      </c>
      <c r="F8227" s="413">
        <v>115.31</v>
      </c>
      <c r="G8227" s="414">
        <f t="shared" si="256"/>
        <v>3.399531697164166</v>
      </c>
      <c r="H8227" s="415">
        <f t="shared" si="257"/>
        <v>3.399531697164166</v>
      </c>
    </row>
    <row r="8228" spans="1:8" ht="15" hidden="1" thickBot="1">
      <c r="A8228" s="409">
        <v>202204</v>
      </c>
      <c r="B8228" s="196" t="s">
        <v>2141</v>
      </c>
      <c r="C8228" s="197" t="s">
        <v>2034</v>
      </c>
      <c r="D8228" s="198" t="s">
        <v>337</v>
      </c>
      <c r="E8228" s="421">
        <v>83946</v>
      </c>
      <c r="F8228" s="413">
        <v>115.31</v>
      </c>
      <c r="G8228" s="414">
        <f t="shared" si="256"/>
        <v>728.00277512791604</v>
      </c>
      <c r="H8228" s="415">
        <f t="shared" si="257"/>
        <v>3.6400138756395801</v>
      </c>
    </row>
    <row r="8229" spans="1:8" ht="15" hidden="1" thickBot="1">
      <c r="A8229" s="409">
        <v>202204</v>
      </c>
      <c r="B8229" s="196" t="s">
        <v>2142</v>
      </c>
      <c r="C8229" s="197" t="s">
        <v>2034</v>
      </c>
      <c r="D8229" s="198" t="s">
        <v>337</v>
      </c>
      <c r="E8229" s="421">
        <v>83095</v>
      </c>
      <c r="F8229" s="413">
        <v>115.31</v>
      </c>
      <c r="G8229" s="414">
        <f t="shared" si="256"/>
        <v>720.62266932616421</v>
      </c>
      <c r="H8229" s="415">
        <f t="shared" si="257"/>
        <v>3.6031133466308209</v>
      </c>
    </row>
    <row r="8230" spans="1:8" ht="15" hidden="1" thickBot="1">
      <c r="A8230" s="409">
        <v>202204</v>
      </c>
      <c r="B8230" s="196" t="s">
        <v>2143</v>
      </c>
      <c r="C8230" s="197" t="s">
        <v>2034</v>
      </c>
      <c r="D8230" s="198" t="s">
        <v>339</v>
      </c>
      <c r="E8230" s="421">
        <v>415</v>
      </c>
      <c r="F8230" s="413">
        <v>115.31</v>
      </c>
      <c r="G8230" s="414">
        <f t="shared" si="256"/>
        <v>3.598994016130431</v>
      </c>
      <c r="H8230" s="415">
        <f t="shared" si="257"/>
        <v>3.598994016130431</v>
      </c>
    </row>
    <row r="8231" spans="1:8" ht="15" hidden="1" thickBot="1">
      <c r="A8231" s="409">
        <v>202204</v>
      </c>
      <c r="B8231" s="196" t="s">
        <v>2144</v>
      </c>
      <c r="C8231" s="197" t="s">
        <v>2034</v>
      </c>
      <c r="D8231" s="198" t="s">
        <v>337</v>
      </c>
      <c r="E8231" s="421">
        <v>74032</v>
      </c>
      <c r="F8231" s="413">
        <v>115.31</v>
      </c>
      <c r="G8231" s="414">
        <f t="shared" si="256"/>
        <v>642.02584337871826</v>
      </c>
      <c r="H8231" s="415">
        <f t="shared" si="257"/>
        <v>3.2101292168935913</v>
      </c>
    </row>
    <row r="8232" spans="1:8" ht="15" hidden="1" thickBot="1">
      <c r="A8232" s="409">
        <v>202204</v>
      </c>
      <c r="B8232" s="196" t="s">
        <v>2145</v>
      </c>
      <c r="C8232" s="197" t="s">
        <v>2034</v>
      </c>
      <c r="D8232" s="198" t="s">
        <v>339</v>
      </c>
      <c r="E8232" s="421">
        <v>370</v>
      </c>
      <c r="F8232" s="413">
        <v>115.31</v>
      </c>
      <c r="G8232" s="414">
        <f t="shared" si="256"/>
        <v>3.208741652935565</v>
      </c>
      <c r="H8232" s="415">
        <f t="shared" si="257"/>
        <v>3.208741652935565</v>
      </c>
    </row>
    <row r="8233" spans="1:8" ht="15" hidden="1" thickBot="1">
      <c r="A8233" s="409">
        <v>202204</v>
      </c>
      <c r="B8233" s="196" t="s">
        <v>2146</v>
      </c>
      <c r="C8233" s="197" t="s">
        <v>2034</v>
      </c>
      <c r="D8233" s="198" t="s">
        <v>337</v>
      </c>
      <c r="E8233" s="421">
        <v>74032</v>
      </c>
      <c r="F8233" s="413">
        <v>115.31</v>
      </c>
      <c r="G8233" s="414">
        <f t="shared" si="256"/>
        <v>642.02584337871826</v>
      </c>
      <c r="H8233" s="415">
        <f t="shared" si="257"/>
        <v>3.2101292168935913</v>
      </c>
    </row>
    <row r="8234" spans="1:8" ht="15" hidden="1" thickBot="1">
      <c r="A8234" s="409">
        <v>202204</v>
      </c>
      <c r="B8234" s="196" t="s">
        <v>2147</v>
      </c>
      <c r="C8234" s="197" t="s">
        <v>2034</v>
      </c>
      <c r="D8234" s="198" t="s">
        <v>337</v>
      </c>
      <c r="E8234" s="421">
        <v>74032</v>
      </c>
      <c r="F8234" s="413">
        <v>115.31</v>
      </c>
      <c r="G8234" s="414">
        <f t="shared" si="256"/>
        <v>642.02584337871826</v>
      </c>
      <c r="H8234" s="415">
        <f t="shared" si="257"/>
        <v>3.2101292168935913</v>
      </c>
    </row>
    <row r="8235" spans="1:8" ht="15" hidden="1" thickBot="1">
      <c r="A8235" s="409">
        <v>202204</v>
      </c>
      <c r="B8235" s="196" t="s">
        <v>2148</v>
      </c>
      <c r="C8235" s="197" t="s">
        <v>2034</v>
      </c>
      <c r="D8235" s="198" t="s">
        <v>339</v>
      </c>
      <c r="E8235" s="421">
        <v>370</v>
      </c>
      <c r="F8235" s="413">
        <v>115.31</v>
      </c>
      <c r="G8235" s="414">
        <f t="shared" si="256"/>
        <v>3.208741652935565</v>
      </c>
      <c r="H8235" s="415">
        <f t="shared" si="257"/>
        <v>3.208741652935565</v>
      </c>
    </row>
    <row r="8236" spans="1:8" ht="15" hidden="1" thickBot="1">
      <c r="A8236" s="409">
        <v>202204</v>
      </c>
      <c r="B8236" s="196" t="s">
        <v>2149</v>
      </c>
      <c r="C8236" s="197" t="s">
        <v>2034</v>
      </c>
      <c r="D8236" s="198" t="s">
        <v>337</v>
      </c>
      <c r="E8236" s="421">
        <v>42030</v>
      </c>
      <c r="F8236" s="413">
        <v>115.31</v>
      </c>
      <c r="G8236" s="414">
        <f t="shared" si="256"/>
        <v>364.49570722400483</v>
      </c>
      <c r="H8236" s="415">
        <f t="shared" si="257"/>
        <v>1.8224785361200242</v>
      </c>
    </row>
    <row r="8237" spans="1:8" ht="15" hidden="1" thickBot="1">
      <c r="A8237" s="409">
        <v>202204</v>
      </c>
      <c r="B8237" s="196" t="s">
        <v>2150</v>
      </c>
      <c r="C8237" s="197" t="s">
        <v>2034</v>
      </c>
      <c r="D8237" s="198" t="s">
        <v>337</v>
      </c>
      <c r="E8237" s="421">
        <v>64258</v>
      </c>
      <c r="F8237" s="413">
        <v>115.31</v>
      </c>
      <c r="G8237" s="414">
        <f t="shared" si="256"/>
        <v>557.26303009279331</v>
      </c>
      <c r="H8237" s="415">
        <f t="shared" si="257"/>
        <v>2.7863151504639667</v>
      </c>
    </row>
    <row r="8238" spans="1:8" ht="15" hidden="1" thickBot="1">
      <c r="A8238" s="409">
        <v>202204</v>
      </c>
      <c r="B8238" s="196" t="s">
        <v>2151</v>
      </c>
      <c r="C8238" s="197" t="s">
        <v>2034</v>
      </c>
      <c r="D8238" s="198" t="s">
        <v>339</v>
      </c>
      <c r="E8238" s="421">
        <v>321</v>
      </c>
      <c r="F8238" s="413">
        <v>115.31</v>
      </c>
      <c r="G8238" s="414">
        <f t="shared" si="256"/>
        <v>2.783800190790044</v>
      </c>
      <c r="H8238" s="415">
        <f t="shared" si="257"/>
        <v>2.783800190790044</v>
      </c>
    </row>
    <row r="8239" spans="1:8" ht="15" hidden="1" thickBot="1">
      <c r="A8239" s="409">
        <v>202204</v>
      </c>
      <c r="B8239" s="196" t="s">
        <v>2152</v>
      </c>
      <c r="C8239" s="197" t="s">
        <v>2034</v>
      </c>
      <c r="D8239" s="198" t="s">
        <v>339</v>
      </c>
      <c r="E8239" s="421">
        <v>210</v>
      </c>
      <c r="F8239" s="413">
        <v>115.31</v>
      </c>
      <c r="G8239" s="414">
        <f t="shared" si="256"/>
        <v>1.8211776949093748</v>
      </c>
      <c r="H8239" s="415">
        <f t="shared" si="257"/>
        <v>1.8211776949093748</v>
      </c>
    </row>
    <row r="8240" spans="1:8" ht="15" hidden="1" thickBot="1">
      <c r="A8240" s="409">
        <v>202204</v>
      </c>
      <c r="B8240" s="196" t="s">
        <v>2153</v>
      </c>
      <c r="C8240" s="197" t="s">
        <v>2034</v>
      </c>
      <c r="D8240" s="198" t="s">
        <v>337</v>
      </c>
      <c r="E8240" s="421">
        <v>42030</v>
      </c>
      <c r="F8240" s="413">
        <v>115.31</v>
      </c>
      <c r="G8240" s="414">
        <f t="shared" si="256"/>
        <v>364.49570722400483</v>
      </c>
      <c r="H8240" s="415">
        <f t="shared" si="257"/>
        <v>1.8224785361200242</v>
      </c>
    </row>
    <row r="8241" spans="1:8" ht="15" hidden="1" thickBot="1">
      <c r="A8241" s="409">
        <v>202204</v>
      </c>
      <c r="B8241" s="196" t="s">
        <v>2154</v>
      </c>
      <c r="C8241" s="197" t="s">
        <v>2034</v>
      </c>
      <c r="D8241" s="198" t="s">
        <v>337</v>
      </c>
      <c r="E8241" s="421">
        <v>42030</v>
      </c>
      <c r="F8241" s="413">
        <v>115.31</v>
      </c>
      <c r="G8241" s="414">
        <f t="shared" si="256"/>
        <v>364.49570722400483</v>
      </c>
      <c r="H8241" s="415">
        <f t="shared" si="257"/>
        <v>1.8224785361200242</v>
      </c>
    </row>
    <row r="8242" spans="1:8" ht="15" hidden="1" thickBot="1">
      <c r="A8242" s="409">
        <v>202204</v>
      </c>
      <c r="B8242" s="196" t="s">
        <v>2155</v>
      </c>
      <c r="C8242" s="197" t="s">
        <v>2034</v>
      </c>
      <c r="D8242" s="198" t="s">
        <v>350</v>
      </c>
      <c r="E8242" s="421">
        <v>0.01</v>
      </c>
      <c r="F8242" s="413">
        <v>115.31</v>
      </c>
      <c r="G8242" s="414">
        <f t="shared" si="256"/>
        <v>8.6722747376636897E-5</v>
      </c>
      <c r="H8242" s="415" t="str">
        <f t="shared" si="257"/>
        <v>VER</v>
      </c>
    </row>
    <row r="8243" spans="1:8" ht="15" hidden="1" thickBot="1">
      <c r="A8243" s="409">
        <v>202204</v>
      </c>
      <c r="B8243" s="196" t="s">
        <v>2156</v>
      </c>
      <c r="C8243" s="197" t="s">
        <v>2034</v>
      </c>
      <c r="D8243" s="198" t="s">
        <v>337</v>
      </c>
      <c r="E8243" s="421">
        <v>50427</v>
      </c>
      <c r="F8243" s="413">
        <v>115.31</v>
      </c>
      <c r="G8243" s="414">
        <f t="shared" si="256"/>
        <v>437.31679819616687</v>
      </c>
      <c r="H8243" s="415">
        <f t="shared" si="257"/>
        <v>2.1865839909808344</v>
      </c>
    </row>
    <row r="8244" spans="1:8" ht="15" hidden="1" thickBot="1">
      <c r="A8244" s="409">
        <v>202204</v>
      </c>
      <c r="B8244" s="196" t="s">
        <v>2157</v>
      </c>
      <c r="C8244" s="197" t="s">
        <v>2034</v>
      </c>
      <c r="D8244" s="198" t="s">
        <v>337</v>
      </c>
      <c r="E8244" s="421">
        <v>50427</v>
      </c>
      <c r="F8244" s="413">
        <v>115.31</v>
      </c>
      <c r="G8244" s="414">
        <f t="shared" si="256"/>
        <v>437.31679819616687</v>
      </c>
      <c r="H8244" s="415">
        <f t="shared" si="257"/>
        <v>2.1865839909808344</v>
      </c>
    </row>
    <row r="8245" spans="1:8" ht="15" hidden="1" thickBot="1">
      <c r="A8245" s="409">
        <v>202204</v>
      </c>
      <c r="B8245" s="196" t="s">
        <v>2158</v>
      </c>
      <c r="C8245" s="197" t="s">
        <v>2034</v>
      </c>
      <c r="D8245" s="198" t="s">
        <v>337</v>
      </c>
      <c r="E8245" s="421">
        <v>43030</v>
      </c>
      <c r="F8245" s="413">
        <v>115.31</v>
      </c>
      <c r="G8245" s="414">
        <f t="shared" si="256"/>
        <v>373.16798196166854</v>
      </c>
      <c r="H8245" s="415">
        <f t="shared" si="257"/>
        <v>1.8658399098083427</v>
      </c>
    </row>
    <row r="8246" spans="1:8" ht="15" hidden="1" thickBot="1">
      <c r="A8246" s="409">
        <v>202204</v>
      </c>
      <c r="B8246" s="196" t="s">
        <v>2159</v>
      </c>
      <c r="C8246" s="197" t="s">
        <v>2034</v>
      </c>
      <c r="D8246" s="198" t="s">
        <v>339</v>
      </c>
      <c r="E8246" s="421">
        <v>215</v>
      </c>
      <c r="F8246" s="413">
        <v>115.31</v>
      </c>
      <c r="G8246" s="414">
        <f t="shared" si="256"/>
        <v>1.864539068597693</v>
      </c>
      <c r="H8246" s="415">
        <f t="shared" si="257"/>
        <v>1.864539068597693</v>
      </c>
    </row>
    <row r="8247" spans="1:8" ht="15" hidden="1" thickBot="1">
      <c r="A8247" s="409">
        <v>202204</v>
      </c>
      <c r="B8247" s="196" t="s">
        <v>2160</v>
      </c>
      <c r="C8247" s="197" t="s">
        <v>2034</v>
      </c>
      <c r="D8247" s="198" t="s">
        <v>337</v>
      </c>
      <c r="E8247" s="421">
        <v>70910</v>
      </c>
      <c r="F8247" s="413">
        <v>115.31</v>
      </c>
      <c r="G8247" s="414">
        <f t="shared" si="256"/>
        <v>614.95100164773214</v>
      </c>
      <c r="H8247" s="415">
        <f t="shared" si="257"/>
        <v>3.0747550082386605</v>
      </c>
    </row>
    <row r="8248" spans="1:8" ht="15" hidden="1" thickBot="1">
      <c r="A8248" s="409">
        <v>202204</v>
      </c>
      <c r="B8248" s="196" t="s">
        <v>2161</v>
      </c>
      <c r="C8248" s="197" t="s">
        <v>2034</v>
      </c>
      <c r="D8248" s="198" t="s">
        <v>337</v>
      </c>
      <c r="E8248" s="421">
        <v>49261</v>
      </c>
      <c r="F8248" s="413">
        <v>115.31</v>
      </c>
      <c r="G8248" s="414">
        <f t="shared" si="256"/>
        <v>427.20492585205096</v>
      </c>
      <c r="H8248" s="415">
        <f t="shared" si="257"/>
        <v>2.1360246292602549</v>
      </c>
    </row>
    <row r="8249" spans="1:8" ht="15" hidden="1" thickBot="1">
      <c r="A8249" s="409">
        <v>202204</v>
      </c>
      <c r="B8249" s="196" t="s">
        <v>2162</v>
      </c>
      <c r="C8249" s="197" t="s">
        <v>2034</v>
      </c>
      <c r="D8249" s="198" t="s">
        <v>337</v>
      </c>
      <c r="E8249" s="421">
        <v>59250</v>
      </c>
      <c r="F8249" s="413">
        <v>115.31</v>
      </c>
      <c r="G8249" s="414">
        <f t="shared" si="256"/>
        <v>513.83227820657362</v>
      </c>
      <c r="H8249" s="415">
        <f t="shared" si="257"/>
        <v>2.5691613910328681</v>
      </c>
    </row>
    <row r="8250" spans="1:8" ht="15" hidden="1" thickBot="1">
      <c r="A8250" s="409">
        <v>202204</v>
      </c>
      <c r="B8250" s="196" t="s">
        <v>2163</v>
      </c>
      <c r="C8250" s="197" t="s">
        <v>2034</v>
      </c>
      <c r="D8250" s="198" t="s">
        <v>339</v>
      </c>
      <c r="E8250" s="421">
        <v>296</v>
      </c>
      <c r="F8250" s="413">
        <v>115.31</v>
      </c>
      <c r="G8250" s="414">
        <f t="shared" si="256"/>
        <v>2.566993322348452</v>
      </c>
      <c r="H8250" s="415">
        <f t="shared" si="257"/>
        <v>2.566993322348452</v>
      </c>
    </row>
    <row r="8251" spans="1:8" ht="15" hidden="1" thickBot="1">
      <c r="A8251" s="409">
        <v>202204</v>
      </c>
      <c r="B8251" s="196" t="s">
        <v>2164</v>
      </c>
      <c r="C8251" s="197" t="s">
        <v>2034</v>
      </c>
      <c r="D8251" s="198" t="s">
        <v>337</v>
      </c>
      <c r="E8251" s="421">
        <v>54064</v>
      </c>
      <c r="F8251" s="413">
        <v>115.31</v>
      </c>
      <c r="G8251" s="414">
        <f t="shared" si="256"/>
        <v>468.85786141704966</v>
      </c>
      <c r="H8251" s="415">
        <f t="shared" si="257"/>
        <v>2.3442893070852482</v>
      </c>
    </row>
    <row r="8252" spans="1:8" ht="15" hidden="1" thickBot="1">
      <c r="A8252" s="409">
        <v>202204</v>
      </c>
      <c r="B8252" s="196" t="s">
        <v>2165</v>
      </c>
      <c r="C8252" s="197" t="s">
        <v>2034</v>
      </c>
      <c r="D8252" s="198" t="s">
        <v>337</v>
      </c>
      <c r="E8252" s="421">
        <v>44720</v>
      </c>
      <c r="F8252" s="413">
        <v>115.31</v>
      </c>
      <c r="G8252" s="414">
        <f t="shared" si="256"/>
        <v>387.82412626832019</v>
      </c>
      <c r="H8252" s="415">
        <f t="shared" si="257"/>
        <v>1.939120631341601</v>
      </c>
    </row>
    <row r="8253" spans="1:8" ht="15" hidden="1" thickBot="1">
      <c r="A8253" s="409">
        <v>202204</v>
      </c>
      <c r="B8253" s="196" t="s">
        <v>2166</v>
      </c>
      <c r="C8253" s="197" t="s">
        <v>2034</v>
      </c>
      <c r="D8253" s="198" t="s">
        <v>337</v>
      </c>
      <c r="E8253" s="421">
        <v>44660</v>
      </c>
      <c r="F8253" s="413">
        <v>115.31</v>
      </c>
      <c r="G8253" s="414">
        <f t="shared" si="256"/>
        <v>387.30378978406037</v>
      </c>
      <c r="H8253" s="415">
        <f t="shared" si="257"/>
        <v>1.9365189489203019</v>
      </c>
    </row>
    <row r="8254" spans="1:8" ht="15" hidden="1" thickBot="1">
      <c r="A8254" s="409">
        <v>202204</v>
      </c>
      <c r="B8254" s="196" t="s">
        <v>2167</v>
      </c>
      <c r="C8254" s="197" t="s">
        <v>2034</v>
      </c>
      <c r="D8254" s="198" t="s">
        <v>337</v>
      </c>
      <c r="E8254" s="421">
        <v>85995</v>
      </c>
      <c r="F8254" s="413">
        <v>115.31</v>
      </c>
      <c r="G8254" s="414">
        <f t="shared" si="256"/>
        <v>745.77226606538898</v>
      </c>
      <c r="H8254" s="415">
        <f t="shared" si="257"/>
        <v>3.7288613303269447</v>
      </c>
    </row>
    <row r="8255" spans="1:8" ht="15" hidden="1" thickBot="1">
      <c r="A8255" s="409">
        <v>202204</v>
      </c>
      <c r="B8255" s="196" t="s">
        <v>2168</v>
      </c>
      <c r="C8255" s="197" t="s">
        <v>2034</v>
      </c>
      <c r="D8255" s="198" t="s">
        <v>339</v>
      </c>
      <c r="E8255" s="421">
        <v>430</v>
      </c>
      <c r="F8255" s="413">
        <v>115.31</v>
      </c>
      <c r="G8255" s="414">
        <f t="shared" si="256"/>
        <v>3.7290781371953861</v>
      </c>
      <c r="H8255" s="415">
        <f t="shared" si="257"/>
        <v>3.7290781371953861</v>
      </c>
    </row>
    <row r="8256" spans="1:8" ht="15" hidden="1" thickBot="1">
      <c r="A8256" s="409">
        <v>202204</v>
      </c>
      <c r="B8256" s="196" t="s">
        <v>2169</v>
      </c>
      <c r="C8256" s="197" t="s">
        <v>2034</v>
      </c>
      <c r="D8256" s="198" t="s">
        <v>337</v>
      </c>
      <c r="E8256" s="421">
        <v>69629</v>
      </c>
      <c r="F8256" s="413">
        <v>115.31</v>
      </c>
      <c r="G8256" s="414">
        <f t="shared" si="256"/>
        <v>603.84181770878502</v>
      </c>
      <c r="H8256" s="415">
        <f t="shared" si="257"/>
        <v>3.0192090885439251</v>
      </c>
    </row>
    <row r="8257" spans="1:8" ht="15" hidden="1" thickBot="1">
      <c r="A8257" s="409">
        <v>202204</v>
      </c>
      <c r="B8257" s="196" t="s">
        <v>2170</v>
      </c>
      <c r="C8257" s="197" t="s">
        <v>2034</v>
      </c>
      <c r="D8257" s="198" t="s">
        <v>339</v>
      </c>
      <c r="E8257" s="421">
        <v>348</v>
      </c>
      <c r="F8257" s="413">
        <v>115.31</v>
      </c>
      <c r="G8257" s="414">
        <f t="shared" si="256"/>
        <v>3.017951608706964</v>
      </c>
      <c r="H8257" s="415">
        <f t="shared" si="257"/>
        <v>3.017951608706964</v>
      </c>
    </row>
    <row r="8258" spans="1:8" ht="15" hidden="1" thickBot="1">
      <c r="A8258" s="409">
        <v>202204</v>
      </c>
      <c r="B8258" s="196" t="s">
        <v>2171</v>
      </c>
      <c r="C8258" s="197" t="s">
        <v>2034</v>
      </c>
      <c r="D8258" s="198" t="s">
        <v>337</v>
      </c>
      <c r="E8258" s="421">
        <v>67007</v>
      </c>
      <c r="F8258" s="413">
        <v>115.31</v>
      </c>
      <c r="G8258" s="414">
        <f t="shared" ref="G8258:G8321" si="258">+E8258/F8258</f>
        <v>581.10311334663083</v>
      </c>
      <c r="H8258" s="415">
        <f t="shared" ref="H8258:H8321" si="259">IF(D8258="TB",G8258/200,IF(D8258="LT",G8258,"VER"))</f>
        <v>2.905515566733154</v>
      </c>
    </row>
    <row r="8259" spans="1:8" ht="15" hidden="1" thickBot="1">
      <c r="A8259" s="409">
        <v>202204</v>
      </c>
      <c r="B8259" s="196" t="s">
        <v>2172</v>
      </c>
      <c r="C8259" s="197" t="s">
        <v>2034</v>
      </c>
      <c r="D8259" s="198" t="s">
        <v>339</v>
      </c>
      <c r="E8259" s="421">
        <v>335</v>
      </c>
      <c r="F8259" s="413">
        <v>115.31</v>
      </c>
      <c r="G8259" s="414">
        <f t="shared" si="258"/>
        <v>2.905212037117336</v>
      </c>
      <c r="H8259" s="415">
        <f t="shared" si="259"/>
        <v>2.905212037117336</v>
      </c>
    </row>
    <row r="8260" spans="1:8" ht="15" hidden="1" thickBot="1">
      <c r="A8260" s="409">
        <v>202204</v>
      </c>
      <c r="B8260" s="196" t="s">
        <v>2173</v>
      </c>
      <c r="C8260" s="197" t="s">
        <v>2034</v>
      </c>
      <c r="D8260" s="198" t="s">
        <v>337</v>
      </c>
      <c r="E8260" s="421">
        <v>52366</v>
      </c>
      <c r="F8260" s="413">
        <v>115.31</v>
      </c>
      <c r="G8260" s="414">
        <f t="shared" si="258"/>
        <v>454.13233891249672</v>
      </c>
      <c r="H8260" s="415">
        <f t="shared" si="259"/>
        <v>2.2706616945624836</v>
      </c>
    </row>
    <row r="8261" spans="1:8" ht="15" hidden="1" thickBot="1">
      <c r="A8261" s="409">
        <v>202204</v>
      </c>
      <c r="B8261" s="196" t="s">
        <v>2174</v>
      </c>
      <c r="C8261" s="197" t="s">
        <v>2034</v>
      </c>
      <c r="D8261" s="198" t="s">
        <v>337</v>
      </c>
      <c r="E8261" s="421">
        <v>39665</v>
      </c>
      <c r="F8261" s="413">
        <v>115.31</v>
      </c>
      <c r="G8261" s="414">
        <f t="shared" si="258"/>
        <v>343.98577746943022</v>
      </c>
      <c r="H8261" s="415">
        <f t="shared" si="259"/>
        <v>1.719928887347151</v>
      </c>
    </row>
    <row r="8262" spans="1:8" ht="15" hidden="1" thickBot="1">
      <c r="A8262" s="409">
        <v>202204</v>
      </c>
      <c r="B8262" s="196" t="s">
        <v>2175</v>
      </c>
      <c r="C8262" s="197" t="s">
        <v>2034</v>
      </c>
      <c r="D8262" s="198" t="s">
        <v>337</v>
      </c>
      <c r="E8262" s="421">
        <v>51915</v>
      </c>
      <c r="F8262" s="413">
        <v>115.31</v>
      </c>
      <c r="G8262" s="414">
        <f t="shared" si="258"/>
        <v>450.2211430058104</v>
      </c>
      <c r="H8262" s="415">
        <f t="shared" si="259"/>
        <v>2.2511057150290519</v>
      </c>
    </row>
    <row r="8263" spans="1:8" ht="15" hidden="1" thickBot="1">
      <c r="A8263" s="409">
        <v>202204</v>
      </c>
      <c r="B8263" s="196" t="s">
        <v>2176</v>
      </c>
      <c r="C8263" s="197" t="s">
        <v>2034</v>
      </c>
      <c r="D8263" s="198" t="s">
        <v>337</v>
      </c>
      <c r="E8263" s="421">
        <v>51915</v>
      </c>
      <c r="F8263" s="413">
        <v>115.31</v>
      </c>
      <c r="G8263" s="414">
        <f t="shared" si="258"/>
        <v>450.2211430058104</v>
      </c>
      <c r="H8263" s="415">
        <f t="shared" si="259"/>
        <v>2.2511057150290519</v>
      </c>
    </row>
    <row r="8264" spans="1:8" ht="15" hidden="1" thickBot="1">
      <c r="A8264" s="409">
        <v>202204</v>
      </c>
      <c r="B8264" s="196" t="s">
        <v>2177</v>
      </c>
      <c r="C8264" s="197" t="s">
        <v>2034</v>
      </c>
      <c r="D8264" s="198" t="s">
        <v>337</v>
      </c>
      <c r="E8264" s="421">
        <v>62182</v>
      </c>
      <c r="F8264" s="413">
        <v>115.31</v>
      </c>
      <c r="G8264" s="414">
        <f t="shared" si="258"/>
        <v>539.25938773740347</v>
      </c>
      <c r="H8264" s="415">
        <f t="shared" si="259"/>
        <v>2.6962969386870173</v>
      </c>
    </row>
    <row r="8265" spans="1:8" ht="15" hidden="1" thickBot="1">
      <c r="A8265" s="409">
        <v>202204</v>
      </c>
      <c r="B8265" s="196" t="s">
        <v>2178</v>
      </c>
      <c r="C8265" s="197" t="s">
        <v>2034</v>
      </c>
      <c r="D8265" s="198" t="s">
        <v>339</v>
      </c>
      <c r="E8265" s="421">
        <v>311</v>
      </c>
      <c r="F8265" s="413">
        <v>115.31</v>
      </c>
      <c r="G8265" s="414">
        <f t="shared" si="258"/>
        <v>2.6970774434134075</v>
      </c>
      <c r="H8265" s="415">
        <f t="shared" si="259"/>
        <v>2.6970774434134075</v>
      </c>
    </row>
    <row r="8266" spans="1:8" ht="15" hidden="1" thickBot="1">
      <c r="A8266" s="409">
        <v>202204</v>
      </c>
      <c r="B8266" s="196" t="s">
        <v>2179</v>
      </c>
      <c r="C8266" s="197" t="s">
        <v>2034</v>
      </c>
      <c r="D8266" s="198" t="s">
        <v>337</v>
      </c>
      <c r="E8266" s="421">
        <v>86227</v>
      </c>
      <c r="F8266" s="413">
        <v>115.31</v>
      </c>
      <c r="G8266" s="414">
        <f t="shared" si="258"/>
        <v>747.78423380452693</v>
      </c>
      <c r="H8266" s="415">
        <f t="shared" si="259"/>
        <v>3.7389211690226345</v>
      </c>
    </row>
    <row r="8267" spans="1:8" ht="15" hidden="1" thickBot="1">
      <c r="A8267" s="409">
        <v>202204</v>
      </c>
      <c r="B8267" s="196" t="s">
        <v>2180</v>
      </c>
      <c r="C8267" s="197" t="s">
        <v>2034</v>
      </c>
      <c r="D8267" s="198" t="s">
        <v>339</v>
      </c>
      <c r="E8267" s="421">
        <v>431</v>
      </c>
      <c r="F8267" s="413">
        <v>115.31</v>
      </c>
      <c r="G8267" s="414">
        <f t="shared" si="258"/>
        <v>3.73775041193305</v>
      </c>
      <c r="H8267" s="415">
        <f t="shared" si="259"/>
        <v>3.73775041193305</v>
      </c>
    </row>
    <row r="8268" spans="1:8" ht="15" hidden="1" thickBot="1">
      <c r="A8268" s="409">
        <v>202204</v>
      </c>
      <c r="B8268" s="196" t="s">
        <v>2181</v>
      </c>
      <c r="C8268" s="197" t="s">
        <v>2034</v>
      </c>
      <c r="D8268" s="198" t="s">
        <v>337</v>
      </c>
      <c r="E8268" s="421">
        <v>56476</v>
      </c>
      <c r="F8268" s="413">
        <v>115.31</v>
      </c>
      <c r="G8268" s="414">
        <f t="shared" si="258"/>
        <v>489.77538808429449</v>
      </c>
      <c r="H8268" s="415">
        <f t="shared" si="259"/>
        <v>2.4488769404214725</v>
      </c>
    </row>
    <row r="8269" spans="1:8" ht="15" hidden="1" thickBot="1">
      <c r="A8269" s="409">
        <v>202204</v>
      </c>
      <c r="B8269" s="196" t="s">
        <v>2182</v>
      </c>
      <c r="C8269" s="197" t="s">
        <v>2034</v>
      </c>
      <c r="D8269" s="198" t="s">
        <v>337</v>
      </c>
      <c r="E8269" s="421">
        <v>62111</v>
      </c>
      <c r="F8269" s="413">
        <v>115.31</v>
      </c>
      <c r="G8269" s="414">
        <f t="shared" si="258"/>
        <v>538.64365623102935</v>
      </c>
      <c r="H8269" s="415">
        <f t="shared" si="259"/>
        <v>2.6932182811551466</v>
      </c>
    </row>
    <row r="8270" spans="1:8" ht="15" hidden="1" thickBot="1">
      <c r="A8270" s="409">
        <v>202204</v>
      </c>
      <c r="B8270" s="196" t="s">
        <v>2183</v>
      </c>
      <c r="C8270" s="197" t="s">
        <v>2034</v>
      </c>
      <c r="D8270" s="198" t="s">
        <v>337</v>
      </c>
      <c r="E8270" s="421">
        <v>62111</v>
      </c>
      <c r="F8270" s="413">
        <v>115.31</v>
      </c>
      <c r="G8270" s="414">
        <f t="shared" si="258"/>
        <v>538.64365623102935</v>
      </c>
      <c r="H8270" s="415">
        <f t="shared" si="259"/>
        <v>2.6932182811551466</v>
      </c>
    </row>
    <row r="8271" spans="1:8" ht="15" hidden="1" thickBot="1">
      <c r="A8271" s="409">
        <v>202204</v>
      </c>
      <c r="B8271" s="196" t="s">
        <v>2184</v>
      </c>
      <c r="C8271" s="197" t="s">
        <v>2034</v>
      </c>
      <c r="D8271" s="198" t="s">
        <v>339</v>
      </c>
      <c r="E8271" s="421">
        <v>282</v>
      </c>
      <c r="F8271" s="413">
        <v>115.31</v>
      </c>
      <c r="G8271" s="414">
        <f t="shared" si="258"/>
        <v>2.4455814760211605</v>
      </c>
      <c r="H8271" s="415">
        <f t="shared" si="259"/>
        <v>2.4455814760211605</v>
      </c>
    </row>
    <row r="8272" spans="1:8" ht="15" hidden="1" thickBot="1">
      <c r="A8272" s="409">
        <v>202204</v>
      </c>
      <c r="B8272" s="196" t="s">
        <v>2185</v>
      </c>
      <c r="C8272" s="197" t="s">
        <v>2034</v>
      </c>
      <c r="D8272" s="198" t="s">
        <v>337</v>
      </c>
      <c r="E8272" s="421">
        <v>62111</v>
      </c>
      <c r="F8272" s="413">
        <v>115.31</v>
      </c>
      <c r="G8272" s="414">
        <f t="shared" si="258"/>
        <v>538.64365623102935</v>
      </c>
      <c r="H8272" s="415">
        <f t="shared" si="259"/>
        <v>2.6932182811551466</v>
      </c>
    </row>
    <row r="8273" spans="1:8" ht="15" hidden="1" thickBot="1">
      <c r="A8273" s="409">
        <v>202204</v>
      </c>
      <c r="B8273" s="196" t="s">
        <v>2186</v>
      </c>
      <c r="C8273" s="197" t="s">
        <v>2034</v>
      </c>
      <c r="D8273" s="198" t="s">
        <v>337</v>
      </c>
      <c r="E8273" s="421">
        <v>62309</v>
      </c>
      <c r="F8273" s="413">
        <v>115.31</v>
      </c>
      <c r="G8273" s="414">
        <f t="shared" si="258"/>
        <v>540.36076662908681</v>
      </c>
      <c r="H8273" s="415">
        <f t="shared" si="259"/>
        <v>2.7018038331454339</v>
      </c>
    </row>
    <row r="8274" spans="1:8" ht="15" hidden="1" thickBot="1">
      <c r="A8274" s="409">
        <v>202204</v>
      </c>
      <c r="B8274" s="196" t="s">
        <v>2187</v>
      </c>
      <c r="C8274" s="197" t="s">
        <v>2034</v>
      </c>
      <c r="D8274" s="198" t="s">
        <v>337</v>
      </c>
      <c r="E8274" s="421">
        <v>58792</v>
      </c>
      <c r="F8274" s="413">
        <v>115.31</v>
      </c>
      <c r="G8274" s="414">
        <f t="shared" si="258"/>
        <v>509.86037637672359</v>
      </c>
      <c r="H8274" s="415">
        <f t="shared" si="259"/>
        <v>2.5493018818836179</v>
      </c>
    </row>
    <row r="8275" spans="1:8" ht="15" hidden="1" thickBot="1">
      <c r="A8275" s="409">
        <v>202204</v>
      </c>
      <c r="B8275" s="196" t="s">
        <v>2188</v>
      </c>
      <c r="C8275" s="197" t="s">
        <v>2034</v>
      </c>
      <c r="D8275" s="198" t="s">
        <v>339</v>
      </c>
      <c r="E8275" s="421">
        <v>294</v>
      </c>
      <c r="F8275" s="413">
        <v>115.31</v>
      </c>
      <c r="G8275" s="414">
        <f t="shared" si="258"/>
        <v>2.5496487728731245</v>
      </c>
      <c r="H8275" s="415">
        <f t="shared" si="259"/>
        <v>2.5496487728731245</v>
      </c>
    </row>
    <row r="8276" spans="1:8" ht="15" hidden="1" thickBot="1">
      <c r="A8276" s="409">
        <v>202204</v>
      </c>
      <c r="B8276" s="196" t="s">
        <v>2189</v>
      </c>
      <c r="C8276" s="197" t="s">
        <v>2034</v>
      </c>
      <c r="D8276" s="198" t="s">
        <v>337</v>
      </c>
      <c r="E8276" s="421">
        <v>54451</v>
      </c>
      <c r="F8276" s="413">
        <v>115.31</v>
      </c>
      <c r="G8276" s="414">
        <f t="shared" si="258"/>
        <v>472.21403174052551</v>
      </c>
      <c r="H8276" s="415">
        <f t="shared" si="259"/>
        <v>2.3610701587026277</v>
      </c>
    </row>
    <row r="8277" spans="1:8" ht="15" hidden="1" thickBot="1">
      <c r="A8277" s="409">
        <v>202204</v>
      </c>
      <c r="B8277" s="196" t="s">
        <v>2190</v>
      </c>
      <c r="C8277" s="197" t="s">
        <v>2034</v>
      </c>
      <c r="D8277" s="198" t="s">
        <v>337</v>
      </c>
      <c r="E8277" s="421">
        <v>53043</v>
      </c>
      <c r="F8277" s="413">
        <v>115.31</v>
      </c>
      <c r="G8277" s="414">
        <f t="shared" si="258"/>
        <v>460.00346890989505</v>
      </c>
      <c r="H8277" s="415">
        <f t="shared" si="259"/>
        <v>2.3000173445494752</v>
      </c>
    </row>
    <row r="8278" spans="1:8" ht="15" hidden="1" thickBot="1">
      <c r="A8278" s="409">
        <v>202204</v>
      </c>
      <c r="B8278" s="196" t="s">
        <v>2191</v>
      </c>
      <c r="C8278" s="197" t="s">
        <v>2034</v>
      </c>
      <c r="D8278" s="198" t="s">
        <v>337</v>
      </c>
      <c r="E8278" s="421">
        <v>55047</v>
      </c>
      <c r="F8278" s="413">
        <v>115.31</v>
      </c>
      <c r="G8278" s="414">
        <f t="shared" si="258"/>
        <v>477.38270748417307</v>
      </c>
      <c r="H8278" s="415">
        <f t="shared" si="259"/>
        <v>2.3869135374208654</v>
      </c>
    </row>
    <row r="8279" spans="1:8" ht="15" hidden="1" thickBot="1">
      <c r="A8279" s="409">
        <v>202204</v>
      </c>
      <c r="B8279" s="196" t="s">
        <v>2192</v>
      </c>
      <c r="C8279" s="197" t="s">
        <v>2034</v>
      </c>
      <c r="D8279" s="198" t="s">
        <v>337</v>
      </c>
      <c r="E8279" s="421">
        <v>56673</v>
      </c>
      <c r="F8279" s="413">
        <v>115.31</v>
      </c>
      <c r="G8279" s="414">
        <f t="shared" si="258"/>
        <v>491.48382620761424</v>
      </c>
      <c r="H8279" s="415">
        <f t="shared" si="259"/>
        <v>2.4574191310380713</v>
      </c>
    </row>
    <row r="8280" spans="1:8" ht="15" hidden="1" thickBot="1">
      <c r="A8280" s="409">
        <v>202204</v>
      </c>
      <c r="B8280" s="196" t="s">
        <v>2193</v>
      </c>
      <c r="C8280" s="197" t="s">
        <v>2034</v>
      </c>
      <c r="D8280" s="198" t="s">
        <v>339</v>
      </c>
      <c r="E8280" s="421">
        <v>283</v>
      </c>
      <c r="F8280" s="413">
        <v>115.31</v>
      </c>
      <c r="G8280" s="414">
        <f t="shared" si="258"/>
        <v>2.454253750758824</v>
      </c>
      <c r="H8280" s="415">
        <f t="shared" si="259"/>
        <v>2.454253750758824</v>
      </c>
    </row>
    <row r="8281" spans="1:8" ht="15" hidden="1" thickBot="1">
      <c r="A8281" s="409">
        <v>202204</v>
      </c>
      <c r="B8281" s="196" t="s">
        <v>2194</v>
      </c>
      <c r="C8281" s="197" t="s">
        <v>2034</v>
      </c>
      <c r="D8281" s="198" t="s">
        <v>337</v>
      </c>
      <c r="E8281" s="421">
        <v>47055</v>
      </c>
      <c r="F8281" s="413">
        <v>115.31</v>
      </c>
      <c r="G8281" s="414">
        <f t="shared" si="258"/>
        <v>408.07388778076489</v>
      </c>
      <c r="H8281" s="415">
        <f t="shared" si="259"/>
        <v>2.0403694389038245</v>
      </c>
    </row>
    <row r="8282" spans="1:8" ht="15" hidden="1" thickBot="1">
      <c r="A8282" s="409">
        <v>202204</v>
      </c>
      <c r="B8282" s="196" t="s">
        <v>2195</v>
      </c>
      <c r="C8282" s="197" t="s">
        <v>2034</v>
      </c>
      <c r="D8282" s="198" t="s">
        <v>339</v>
      </c>
      <c r="E8282" s="421">
        <v>235</v>
      </c>
      <c r="F8282" s="413">
        <v>115.31</v>
      </c>
      <c r="G8282" s="414">
        <f t="shared" si="258"/>
        <v>2.037984563350967</v>
      </c>
      <c r="H8282" s="415">
        <f t="shared" si="259"/>
        <v>2.037984563350967</v>
      </c>
    </row>
    <row r="8283" spans="1:8" ht="15" hidden="1" thickBot="1">
      <c r="A8283" s="409">
        <v>202204</v>
      </c>
      <c r="B8283" s="196" t="s">
        <v>2196</v>
      </c>
      <c r="C8283" s="197" t="s">
        <v>2034</v>
      </c>
      <c r="D8283" s="198" t="s">
        <v>337</v>
      </c>
      <c r="E8283" s="421">
        <v>50764</v>
      </c>
      <c r="F8283" s="413">
        <v>115.31</v>
      </c>
      <c r="G8283" s="414">
        <f t="shared" si="258"/>
        <v>440.23935478275951</v>
      </c>
      <c r="H8283" s="415">
        <f t="shared" si="259"/>
        <v>2.2011967739137974</v>
      </c>
    </row>
    <row r="8284" spans="1:8" ht="15" hidden="1" thickBot="1">
      <c r="A8284" s="409">
        <v>202204</v>
      </c>
      <c r="B8284" s="196" t="s">
        <v>2197</v>
      </c>
      <c r="C8284" s="197" t="s">
        <v>2034</v>
      </c>
      <c r="D8284" s="198" t="s">
        <v>337</v>
      </c>
      <c r="E8284" s="421">
        <v>52346</v>
      </c>
      <c r="F8284" s="413">
        <v>115.31</v>
      </c>
      <c r="G8284" s="414">
        <f t="shared" si="258"/>
        <v>453.95889341774347</v>
      </c>
      <c r="H8284" s="415">
        <f t="shared" si="259"/>
        <v>2.2697944670887171</v>
      </c>
    </row>
    <row r="8285" spans="1:8" ht="15" hidden="1" thickBot="1">
      <c r="A8285" s="409">
        <v>202204</v>
      </c>
      <c r="B8285" s="196" t="s">
        <v>2198</v>
      </c>
      <c r="C8285" s="197" t="s">
        <v>2034</v>
      </c>
      <c r="D8285" s="198" t="s">
        <v>337</v>
      </c>
      <c r="E8285" s="421">
        <v>47055</v>
      </c>
      <c r="F8285" s="413">
        <v>115.31</v>
      </c>
      <c r="G8285" s="414">
        <f t="shared" si="258"/>
        <v>408.07388778076489</v>
      </c>
      <c r="H8285" s="415">
        <f t="shared" si="259"/>
        <v>2.0403694389038245</v>
      </c>
    </row>
    <row r="8286" spans="1:8" ht="15" hidden="1" thickBot="1">
      <c r="A8286" s="409">
        <v>202204</v>
      </c>
      <c r="B8286" s="196" t="s">
        <v>2199</v>
      </c>
      <c r="C8286" s="197" t="s">
        <v>2034</v>
      </c>
      <c r="D8286" s="198" t="s">
        <v>339</v>
      </c>
      <c r="E8286" s="421">
        <v>235</v>
      </c>
      <c r="F8286" s="413">
        <v>115.31</v>
      </c>
      <c r="G8286" s="414">
        <f t="shared" si="258"/>
        <v>2.037984563350967</v>
      </c>
      <c r="H8286" s="415">
        <f t="shared" si="259"/>
        <v>2.037984563350967</v>
      </c>
    </row>
    <row r="8287" spans="1:8" ht="15" hidden="1" thickBot="1">
      <c r="A8287" s="409">
        <v>202204</v>
      </c>
      <c r="B8287" s="196" t="s">
        <v>2200</v>
      </c>
      <c r="C8287" s="197" t="s">
        <v>2034</v>
      </c>
      <c r="D8287" s="198" t="s">
        <v>337</v>
      </c>
      <c r="E8287" s="421">
        <v>47055</v>
      </c>
      <c r="F8287" s="413">
        <v>115.31</v>
      </c>
      <c r="G8287" s="414">
        <f t="shared" si="258"/>
        <v>408.07388778076489</v>
      </c>
      <c r="H8287" s="415">
        <f t="shared" si="259"/>
        <v>2.0403694389038245</v>
      </c>
    </row>
    <row r="8288" spans="1:8" ht="15" hidden="1" thickBot="1">
      <c r="A8288" s="409">
        <v>202204</v>
      </c>
      <c r="B8288" s="196" t="s">
        <v>2201</v>
      </c>
      <c r="C8288" s="197" t="s">
        <v>2034</v>
      </c>
      <c r="D8288" s="198" t="s">
        <v>339</v>
      </c>
      <c r="E8288" s="421">
        <v>235</v>
      </c>
      <c r="F8288" s="413">
        <v>115.31</v>
      </c>
      <c r="G8288" s="414">
        <f t="shared" si="258"/>
        <v>2.037984563350967</v>
      </c>
      <c r="H8288" s="415">
        <f t="shared" si="259"/>
        <v>2.037984563350967</v>
      </c>
    </row>
    <row r="8289" spans="1:8" ht="15" hidden="1" thickBot="1">
      <c r="A8289" s="409">
        <v>202204</v>
      </c>
      <c r="B8289" s="196" t="s">
        <v>2202</v>
      </c>
      <c r="C8289" s="197" t="s">
        <v>2034</v>
      </c>
      <c r="D8289" s="198" t="s">
        <v>337</v>
      </c>
      <c r="E8289" s="421">
        <v>49887</v>
      </c>
      <c r="F8289" s="413">
        <v>115.31</v>
      </c>
      <c r="G8289" s="414">
        <f t="shared" si="258"/>
        <v>432.63376983782848</v>
      </c>
      <c r="H8289" s="415">
        <f t="shared" si="259"/>
        <v>2.1631688491891423</v>
      </c>
    </row>
    <row r="8290" spans="1:8" ht="15" hidden="1" thickBot="1">
      <c r="A8290" s="409">
        <v>202204</v>
      </c>
      <c r="B8290" s="196" t="s">
        <v>2203</v>
      </c>
      <c r="C8290" s="197" t="s">
        <v>2034</v>
      </c>
      <c r="D8290" s="198" t="s">
        <v>337</v>
      </c>
      <c r="E8290" s="421">
        <v>74419</v>
      </c>
      <c r="F8290" s="413">
        <v>115.31</v>
      </c>
      <c r="G8290" s="414">
        <f t="shared" si="258"/>
        <v>645.38201370219406</v>
      </c>
      <c r="H8290" s="415">
        <f t="shared" si="259"/>
        <v>3.2269100685109704</v>
      </c>
    </row>
    <row r="8291" spans="1:8" ht="15" hidden="1" thickBot="1">
      <c r="A8291" s="409">
        <v>202204</v>
      </c>
      <c r="B8291" s="196" t="s">
        <v>2204</v>
      </c>
      <c r="C8291" s="197" t="s">
        <v>2034</v>
      </c>
      <c r="D8291" s="198" t="s">
        <v>339</v>
      </c>
      <c r="E8291" s="421">
        <v>372</v>
      </c>
      <c r="F8291" s="413">
        <v>115.31</v>
      </c>
      <c r="G8291" s="414">
        <f t="shared" si="258"/>
        <v>3.2260862024108925</v>
      </c>
      <c r="H8291" s="415">
        <f t="shared" si="259"/>
        <v>3.2260862024108925</v>
      </c>
    </row>
    <row r="8292" spans="1:8" ht="15" hidden="1" thickBot="1">
      <c r="A8292" s="409">
        <v>202204</v>
      </c>
      <c r="B8292" s="196" t="s">
        <v>2205</v>
      </c>
      <c r="C8292" s="197" t="s">
        <v>2034</v>
      </c>
      <c r="D8292" s="198" t="s">
        <v>337</v>
      </c>
      <c r="E8292" s="421">
        <v>80216</v>
      </c>
      <c r="F8292" s="413">
        <v>115.31</v>
      </c>
      <c r="G8292" s="414">
        <f t="shared" si="258"/>
        <v>695.65519035643047</v>
      </c>
      <c r="H8292" s="415">
        <f t="shared" si="259"/>
        <v>3.4782759517821522</v>
      </c>
    </row>
    <row r="8293" spans="1:8" ht="15" hidden="1" thickBot="1">
      <c r="A8293" s="409">
        <v>202204</v>
      </c>
      <c r="B8293" s="196" t="s">
        <v>2206</v>
      </c>
      <c r="C8293" s="197" t="s">
        <v>2034</v>
      </c>
      <c r="D8293" s="198" t="s">
        <v>337</v>
      </c>
      <c r="E8293" s="421">
        <v>56671</v>
      </c>
      <c r="F8293" s="413">
        <v>115.31</v>
      </c>
      <c r="G8293" s="414">
        <f t="shared" si="258"/>
        <v>491.46648165813895</v>
      </c>
      <c r="H8293" s="415">
        <f t="shared" si="259"/>
        <v>2.4573324082906947</v>
      </c>
    </row>
    <row r="8294" spans="1:8" ht="15" hidden="1" thickBot="1">
      <c r="A8294" s="409">
        <v>202204</v>
      </c>
      <c r="B8294" s="196" t="s">
        <v>2207</v>
      </c>
      <c r="C8294" s="197" t="s">
        <v>2034</v>
      </c>
      <c r="D8294" s="198" t="s">
        <v>337</v>
      </c>
      <c r="E8294" s="421">
        <v>66716</v>
      </c>
      <c r="F8294" s="413">
        <v>115.31</v>
      </c>
      <c r="G8294" s="414">
        <f t="shared" si="258"/>
        <v>578.57948139797065</v>
      </c>
      <c r="H8294" s="415">
        <f t="shared" si="259"/>
        <v>2.8928974069898534</v>
      </c>
    </row>
    <row r="8295" spans="1:8" ht="15" hidden="1" thickBot="1">
      <c r="A8295" s="409">
        <v>202204</v>
      </c>
      <c r="B8295" s="196" t="s">
        <v>2208</v>
      </c>
      <c r="C8295" s="197" t="s">
        <v>2034</v>
      </c>
      <c r="D8295" s="198" t="s">
        <v>339</v>
      </c>
      <c r="E8295" s="421">
        <v>334</v>
      </c>
      <c r="F8295" s="413">
        <v>115.31</v>
      </c>
      <c r="G8295" s="414">
        <f t="shared" si="258"/>
        <v>2.896539762379672</v>
      </c>
      <c r="H8295" s="415">
        <f t="shared" si="259"/>
        <v>2.896539762379672</v>
      </c>
    </row>
    <row r="8296" spans="1:8" ht="15" hidden="1" thickBot="1">
      <c r="A8296" s="409">
        <v>202204</v>
      </c>
      <c r="B8296" s="196" t="s">
        <v>2209</v>
      </c>
      <c r="C8296" s="197" t="s">
        <v>2034</v>
      </c>
      <c r="D8296" s="198" t="s">
        <v>337</v>
      </c>
      <c r="E8296" s="421">
        <v>42593</v>
      </c>
      <c r="F8296" s="413">
        <v>115.31</v>
      </c>
      <c r="G8296" s="414">
        <f t="shared" si="258"/>
        <v>369.37819790130953</v>
      </c>
      <c r="H8296" s="415">
        <f t="shared" si="259"/>
        <v>1.8468909895065477</v>
      </c>
    </row>
    <row r="8297" spans="1:8" ht="15" hidden="1" thickBot="1">
      <c r="A8297" s="409">
        <v>202204</v>
      </c>
      <c r="B8297" s="196" t="s">
        <v>2210</v>
      </c>
      <c r="C8297" s="197" t="s">
        <v>2034</v>
      </c>
      <c r="D8297" s="198" t="s">
        <v>337</v>
      </c>
      <c r="E8297" s="421">
        <v>42593</v>
      </c>
      <c r="F8297" s="413">
        <v>115.31</v>
      </c>
      <c r="G8297" s="414">
        <f t="shared" si="258"/>
        <v>369.37819790130953</v>
      </c>
      <c r="H8297" s="415">
        <f t="shared" si="259"/>
        <v>1.8468909895065477</v>
      </c>
    </row>
    <row r="8298" spans="1:8" ht="15" hidden="1" thickBot="1">
      <c r="A8298" s="409">
        <v>202204</v>
      </c>
      <c r="B8298" s="196" t="s">
        <v>2211</v>
      </c>
      <c r="C8298" s="197" t="s">
        <v>2034</v>
      </c>
      <c r="D8298" s="198" t="s">
        <v>339</v>
      </c>
      <c r="E8298" s="421">
        <v>213</v>
      </c>
      <c r="F8298" s="413">
        <v>115.31</v>
      </c>
      <c r="G8298" s="414">
        <f t="shared" si="258"/>
        <v>1.8471945191223658</v>
      </c>
      <c r="H8298" s="415">
        <f t="shared" si="259"/>
        <v>1.8471945191223658</v>
      </c>
    </row>
    <row r="8299" spans="1:8" ht="15" hidden="1" thickBot="1">
      <c r="A8299" s="409">
        <v>202204</v>
      </c>
      <c r="B8299" s="196" t="s">
        <v>2212</v>
      </c>
      <c r="C8299" s="197" t="s">
        <v>2034</v>
      </c>
      <c r="D8299" s="198" t="s">
        <v>337</v>
      </c>
      <c r="E8299" s="421">
        <v>42593</v>
      </c>
      <c r="F8299" s="413">
        <v>115.31</v>
      </c>
      <c r="G8299" s="414">
        <f t="shared" si="258"/>
        <v>369.37819790130953</v>
      </c>
      <c r="H8299" s="415">
        <f t="shared" si="259"/>
        <v>1.8468909895065477</v>
      </c>
    </row>
    <row r="8300" spans="1:8" ht="15" hidden="1" thickBot="1">
      <c r="A8300" s="409">
        <v>202204</v>
      </c>
      <c r="B8300" s="196" t="s">
        <v>2213</v>
      </c>
      <c r="C8300" s="197" t="s">
        <v>2034</v>
      </c>
      <c r="D8300" s="198" t="s">
        <v>337</v>
      </c>
      <c r="E8300" s="421">
        <v>42593</v>
      </c>
      <c r="F8300" s="413">
        <v>115.31</v>
      </c>
      <c r="G8300" s="414">
        <f t="shared" si="258"/>
        <v>369.37819790130953</v>
      </c>
      <c r="H8300" s="415">
        <f t="shared" si="259"/>
        <v>1.8468909895065477</v>
      </c>
    </row>
    <row r="8301" spans="1:8" ht="15" hidden="1" thickBot="1">
      <c r="A8301" s="409">
        <v>202204</v>
      </c>
      <c r="B8301" s="196" t="s">
        <v>2214</v>
      </c>
      <c r="C8301" s="197" t="s">
        <v>2034</v>
      </c>
      <c r="D8301" s="198" t="s">
        <v>337</v>
      </c>
      <c r="E8301" s="421">
        <v>42593</v>
      </c>
      <c r="F8301" s="413">
        <v>115.31</v>
      </c>
      <c r="G8301" s="414">
        <f t="shared" si="258"/>
        <v>369.37819790130953</v>
      </c>
      <c r="H8301" s="415">
        <f t="shared" si="259"/>
        <v>1.8468909895065477</v>
      </c>
    </row>
    <row r="8302" spans="1:8" ht="15" hidden="1" thickBot="1">
      <c r="A8302" s="409">
        <v>202204</v>
      </c>
      <c r="B8302" s="196" t="s">
        <v>2215</v>
      </c>
      <c r="C8302" s="197" t="s">
        <v>2034</v>
      </c>
      <c r="D8302" s="198" t="s">
        <v>339</v>
      </c>
      <c r="E8302" s="421">
        <v>213</v>
      </c>
      <c r="F8302" s="413">
        <v>115.31</v>
      </c>
      <c r="G8302" s="414">
        <f t="shared" si="258"/>
        <v>1.8471945191223658</v>
      </c>
      <c r="H8302" s="415">
        <f t="shared" si="259"/>
        <v>1.8471945191223658</v>
      </c>
    </row>
    <row r="8303" spans="1:8" ht="15" hidden="1" thickBot="1">
      <c r="A8303" s="409">
        <v>202204</v>
      </c>
      <c r="B8303" s="196" t="s">
        <v>2216</v>
      </c>
      <c r="C8303" s="197" t="s">
        <v>2034</v>
      </c>
      <c r="D8303" s="198" t="s">
        <v>337</v>
      </c>
      <c r="E8303" s="421">
        <v>63900</v>
      </c>
      <c r="F8303" s="413">
        <v>115.31</v>
      </c>
      <c r="G8303" s="414">
        <f t="shared" si="258"/>
        <v>554.15835573670972</v>
      </c>
      <c r="H8303" s="415">
        <f t="shared" si="259"/>
        <v>2.7707917786835488</v>
      </c>
    </row>
    <row r="8304" spans="1:8" ht="15" hidden="1" thickBot="1">
      <c r="A8304" s="409">
        <v>202204</v>
      </c>
      <c r="B8304" s="196" t="s">
        <v>2217</v>
      </c>
      <c r="C8304" s="197" t="s">
        <v>2034</v>
      </c>
      <c r="D8304" s="198" t="s">
        <v>339</v>
      </c>
      <c r="E8304" s="421">
        <v>319</v>
      </c>
      <c r="F8304" s="413">
        <v>115.31</v>
      </c>
      <c r="G8304" s="414">
        <f t="shared" si="258"/>
        <v>2.766455641314717</v>
      </c>
      <c r="H8304" s="415">
        <f t="shared" si="259"/>
        <v>2.766455641314717</v>
      </c>
    </row>
    <row r="8305" spans="1:8" ht="15" hidden="1" thickBot="1">
      <c r="A8305" s="409">
        <v>202204</v>
      </c>
      <c r="B8305" s="196" t="s">
        <v>2218</v>
      </c>
      <c r="C8305" s="197" t="s">
        <v>2034</v>
      </c>
      <c r="D8305" s="198" t="s">
        <v>337</v>
      </c>
      <c r="E8305" s="421">
        <v>42593</v>
      </c>
      <c r="F8305" s="413">
        <v>115.31</v>
      </c>
      <c r="G8305" s="414">
        <f t="shared" si="258"/>
        <v>369.37819790130953</v>
      </c>
      <c r="H8305" s="415">
        <f t="shared" si="259"/>
        <v>1.8468909895065477</v>
      </c>
    </row>
    <row r="8306" spans="1:8" ht="15" hidden="1" thickBot="1">
      <c r="A8306" s="409">
        <v>202204</v>
      </c>
      <c r="B8306" s="196" t="s">
        <v>2219</v>
      </c>
      <c r="C8306" s="197" t="s">
        <v>2034</v>
      </c>
      <c r="D8306" s="198" t="s">
        <v>339</v>
      </c>
      <c r="E8306" s="421">
        <v>213</v>
      </c>
      <c r="F8306" s="413">
        <v>115.31</v>
      </c>
      <c r="G8306" s="414">
        <f t="shared" si="258"/>
        <v>1.8471945191223658</v>
      </c>
      <c r="H8306" s="415">
        <f t="shared" si="259"/>
        <v>1.8471945191223658</v>
      </c>
    </row>
    <row r="8307" spans="1:8" ht="15" hidden="1" thickBot="1">
      <c r="A8307" s="409">
        <v>202204</v>
      </c>
      <c r="B8307" s="196" t="s">
        <v>2220</v>
      </c>
      <c r="C8307" s="197" t="s">
        <v>2034</v>
      </c>
      <c r="D8307" s="198" t="s">
        <v>337</v>
      </c>
      <c r="E8307" s="421">
        <v>49267</v>
      </c>
      <c r="F8307" s="413">
        <v>115.31</v>
      </c>
      <c r="G8307" s="414">
        <f t="shared" si="258"/>
        <v>427.25695950047697</v>
      </c>
      <c r="H8307" s="415">
        <f t="shared" si="259"/>
        <v>2.1362847975023849</v>
      </c>
    </row>
    <row r="8308" spans="1:8" ht="15" hidden="1" thickBot="1">
      <c r="A8308" s="409">
        <v>202204</v>
      </c>
      <c r="B8308" s="196" t="s">
        <v>2221</v>
      </c>
      <c r="C8308" s="197" t="s">
        <v>2034</v>
      </c>
      <c r="D8308" s="198" t="s">
        <v>339</v>
      </c>
      <c r="E8308" s="421">
        <v>246</v>
      </c>
      <c r="F8308" s="413">
        <v>115.31</v>
      </c>
      <c r="G8308" s="414">
        <f t="shared" si="258"/>
        <v>2.1333795854652675</v>
      </c>
      <c r="H8308" s="415">
        <f t="shared" si="259"/>
        <v>2.1333795854652675</v>
      </c>
    </row>
    <row r="8309" spans="1:8" ht="15" hidden="1" thickBot="1">
      <c r="A8309" s="409">
        <v>202204</v>
      </c>
      <c r="B8309" s="196" t="s">
        <v>2222</v>
      </c>
      <c r="C8309" s="197" t="s">
        <v>2034</v>
      </c>
      <c r="D8309" s="198" t="s">
        <v>337</v>
      </c>
      <c r="E8309" s="421">
        <v>58724</v>
      </c>
      <c r="F8309" s="413">
        <v>115.31</v>
      </c>
      <c r="G8309" s="414">
        <f t="shared" si="258"/>
        <v>509.27066169456248</v>
      </c>
      <c r="H8309" s="415">
        <f t="shared" si="259"/>
        <v>2.5463533084728125</v>
      </c>
    </row>
    <row r="8310" spans="1:8" ht="15" hidden="1" thickBot="1">
      <c r="A8310" s="409">
        <v>202204</v>
      </c>
      <c r="B8310" s="196" t="s">
        <v>2223</v>
      </c>
      <c r="C8310" s="197" t="s">
        <v>2034</v>
      </c>
      <c r="D8310" s="198" t="s">
        <v>337</v>
      </c>
      <c r="E8310" s="421">
        <v>50896</v>
      </c>
      <c r="F8310" s="413">
        <v>115.31</v>
      </c>
      <c r="G8310" s="414">
        <f t="shared" si="258"/>
        <v>441.38409504813114</v>
      </c>
      <c r="H8310" s="415">
        <f t="shared" si="259"/>
        <v>2.2069204752406559</v>
      </c>
    </row>
    <row r="8311" spans="1:8" ht="15" hidden="1" thickBot="1">
      <c r="A8311" s="409">
        <v>202204</v>
      </c>
      <c r="B8311" s="196" t="s">
        <v>2224</v>
      </c>
      <c r="C8311" s="197" t="s">
        <v>2034</v>
      </c>
      <c r="D8311" s="198" t="s">
        <v>337</v>
      </c>
      <c r="E8311" s="421">
        <v>58284</v>
      </c>
      <c r="F8311" s="413">
        <v>115.31</v>
      </c>
      <c r="G8311" s="414">
        <f t="shared" si="258"/>
        <v>505.45486080999046</v>
      </c>
      <c r="H8311" s="415">
        <f t="shared" si="259"/>
        <v>2.5272743040499521</v>
      </c>
    </row>
    <row r="8312" spans="1:8" ht="15" hidden="1" thickBot="1">
      <c r="A8312" s="409">
        <v>202204</v>
      </c>
      <c r="B8312" s="231" t="s">
        <v>2225</v>
      </c>
      <c r="C8312" s="232" t="s">
        <v>2034</v>
      </c>
      <c r="D8312" s="233" t="s">
        <v>339</v>
      </c>
      <c r="E8312" s="235">
        <v>291</v>
      </c>
      <c r="F8312" s="413">
        <v>115.31</v>
      </c>
      <c r="G8312" s="414">
        <f t="shared" si="258"/>
        <v>2.5236319486601335</v>
      </c>
      <c r="H8312" s="415">
        <f t="shared" si="259"/>
        <v>2.5236319486601335</v>
      </c>
    </row>
    <row r="8313" spans="1:8" ht="15" hidden="1" thickBot="1">
      <c r="A8313" s="409">
        <v>202204</v>
      </c>
      <c r="B8313" s="231" t="s">
        <v>2226</v>
      </c>
      <c r="C8313" s="232" t="s">
        <v>2034</v>
      </c>
      <c r="D8313" s="233" t="s">
        <v>337</v>
      </c>
      <c r="E8313" s="235">
        <v>58414</v>
      </c>
      <c r="F8313" s="413">
        <v>115.31</v>
      </c>
      <c r="G8313" s="414">
        <f t="shared" si="258"/>
        <v>506.58225652588675</v>
      </c>
      <c r="H8313" s="415">
        <f t="shared" si="259"/>
        <v>2.5329112826294335</v>
      </c>
    </row>
    <row r="8314" spans="1:8" ht="15" hidden="1" thickBot="1">
      <c r="A8314" s="409">
        <v>202204</v>
      </c>
      <c r="B8314" s="231" t="s">
        <v>2227</v>
      </c>
      <c r="C8314" s="232" t="s">
        <v>2034</v>
      </c>
      <c r="D8314" s="233" t="s">
        <v>337</v>
      </c>
      <c r="E8314" s="235">
        <v>56717</v>
      </c>
      <c r="F8314" s="413">
        <v>115.31</v>
      </c>
      <c r="G8314" s="414">
        <f t="shared" si="258"/>
        <v>491.86540629607146</v>
      </c>
      <c r="H8314" s="415">
        <f t="shared" si="259"/>
        <v>2.4593270314803575</v>
      </c>
    </row>
    <row r="8315" spans="1:8" ht="15" hidden="1" thickBot="1">
      <c r="A8315" s="409">
        <v>202204</v>
      </c>
      <c r="B8315" s="231" t="s">
        <v>2228</v>
      </c>
      <c r="C8315" s="232" t="s">
        <v>2034</v>
      </c>
      <c r="D8315" s="233" t="s">
        <v>337</v>
      </c>
      <c r="E8315" s="235">
        <v>66063</v>
      </c>
      <c r="F8315" s="413">
        <v>115.31</v>
      </c>
      <c r="G8315" s="414">
        <f t="shared" si="258"/>
        <v>572.91648599427629</v>
      </c>
      <c r="H8315" s="415">
        <f t="shared" si="259"/>
        <v>2.8645824299713816</v>
      </c>
    </row>
    <row r="8316" spans="1:8" ht="15" hidden="1" thickBot="1">
      <c r="A8316" s="409">
        <v>202204</v>
      </c>
      <c r="B8316" s="231" t="s">
        <v>2229</v>
      </c>
      <c r="C8316" s="232" t="s">
        <v>2230</v>
      </c>
      <c r="D8316" s="233" t="s">
        <v>350</v>
      </c>
      <c r="E8316" s="235">
        <v>306</v>
      </c>
      <c r="F8316" s="413">
        <v>115.31</v>
      </c>
      <c r="G8316" s="414">
        <f t="shared" si="258"/>
        <v>2.653716069725089</v>
      </c>
      <c r="H8316" s="415" t="str">
        <f t="shared" si="259"/>
        <v>VER</v>
      </c>
    </row>
    <row r="8317" spans="1:8" ht="15" hidden="1" thickBot="1">
      <c r="A8317" s="409">
        <v>202204</v>
      </c>
      <c r="B8317" s="231" t="s">
        <v>2231</v>
      </c>
      <c r="C8317" s="232" t="s">
        <v>2034</v>
      </c>
      <c r="D8317" s="233" t="s">
        <v>339</v>
      </c>
      <c r="E8317" s="235">
        <v>330.32</v>
      </c>
      <c r="F8317" s="413">
        <v>115.31</v>
      </c>
      <c r="G8317" s="414">
        <f t="shared" si="258"/>
        <v>2.8646257913450697</v>
      </c>
      <c r="H8317" s="415">
        <f t="shared" si="259"/>
        <v>2.8646257913450697</v>
      </c>
    </row>
    <row r="8318" spans="1:8" ht="15" hidden="1" thickBot="1">
      <c r="A8318" s="409">
        <v>202204</v>
      </c>
      <c r="B8318" s="231" t="s">
        <v>2232</v>
      </c>
      <c r="C8318" s="232" t="s">
        <v>2034</v>
      </c>
      <c r="D8318" s="233" t="s">
        <v>337</v>
      </c>
      <c r="E8318" s="235">
        <v>62187</v>
      </c>
      <c r="F8318" s="413">
        <v>115.31</v>
      </c>
      <c r="G8318" s="414">
        <f t="shared" si="258"/>
        <v>539.30274911109188</v>
      </c>
      <c r="H8318" s="415">
        <f t="shared" si="259"/>
        <v>2.6965137455554595</v>
      </c>
    </row>
    <row r="8319" spans="1:8" ht="15" hidden="1" thickBot="1">
      <c r="A8319" s="409">
        <v>202204</v>
      </c>
      <c r="B8319" s="231" t="s">
        <v>2233</v>
      </c>
      <c r="C8319" s="232" t="s">
        <v>2034</v>
      </c>
      <c r="D8319" s="233" t="s">
        <v>337</v>
      </c>
      <c r="E8319" s="235">
        <v>59396</v>
      </c>
      <c r="F8319" s="413">
        <v>115.31</v>
      </c>
      <c r="G8319" s="414">
        <f t="shared" si="258"/>
        <v>515.09843031827245</v>
      </c>
      <c r="H8319" s="415">
        <f t="shared" si="259"/>
        <v>2.5754921515913622</v>
      </c>
    </row>
    <row r="8320" spans="1:8" ht="15" hidden="1" thickBot="1">
      <c r="A8320" s="409">
        <v>202204</v>
      </c>
      <c r="B8320" s="231" t="s">
        <v>2234</v>
      </c>
      <c r="C8320" s="232" t="s">
        <v>2034</v>
      </c>
      <c r="D8320" s="233" t="s">
        <v>337</v>
      </c>
      <c r="E8320" s="235">
        <v>55649</v>
      </c>
      <c r="F8320" s="413">
        <v>115.31</v>
      </c>
      <c r="G8320" s="414">
        <f t="shared" si="258"/>
        <v>482.60341687624663</v>
      </c>
      <c r="H8320" s="415">
        <f t="shared" si="259"/>
        <v>2.4130170843812331</v>
      </c>
    </row>
    <row r="8321" spans="1:8" ht="15" hidden="1" thickBot="1">
      <c r="A8321" s="409">
        <v>202204</v>
      </c>
      <c r="B8321" s="231" t="s">
        <v>2235</v>
      </c>
      <c r="C8321" s="232" t="s">
        <v>2034</v>
      </c>
      <c r="D8321" s="233" t="s">
        <v>337</v>
      </c>
      <c r="E8321" s="235">
        <v>61359</v>
      </c>
      <c r="F8321" s="413">
        <v>115.31</v>
      </c>
      <c r="G8321" s="414">
        <f t="shared" si="258"/>
        <v>532.12210562830626</v>
      </c>
      <c r="H8321" s="415">
        <f t="shared" si="259"/>
        <v>2.6606105281415311</v>
      </c>
    </row>
    <row r="8322" spans="1:8" ht="15" hidden="1" thickBot="1">
      <c r="A8322" s="409">
        <v>202204</v>
      </c>
      <c r="B8322" s="231" t="s">
        <v>2236</v>
      </c>
      <c r="C8322" s="232" t="s">
        <v>791</v>
      </c>
      <c r="D8322" s="233" t="s">
        <v>337</v>
      </c>
      <c r="E8322" s="235">
        <v>41807</v>
      </c>
      <c r="F8322" s="413">
        <v>115.31</v>
      </c>
      <c r="G8322" s="414">
        <f t="shared" ref="G8322:G8385" si="260">+E8322/F8322</f>
        <v>362.56178995750582</v>
      </c>
      <c r="H8322" s="415">
        <f t="shared" ref="H8322:H8385" si="261">IF(D8322="TB",G8322/200,IF(D8322="LT",G8322,"VER"))</f>
        <v>1.812808949787529</v>
      </c>
    </row>
    <row r="8323" spans="1:8" ht="15" hidden="1" thickBot="1">
      <c r="A8323" s="409">
        <v>202204</v>
      </c>
      <c r="B8323" s="231" t="s">
        <v>2237</v>
      </c>
      <c r="C8323" s="232" t="s">
        <v>2034</v>
      </c>
      <c r="D8323" s="233" t="s">
        <v>339</v>
      </c>
      <c r="E8323" s="235">
        <v>307</v>
      </c>
      <c r="F8323" s="413">
        <v>115.31</v>
      </c>
      <c r="G8323" s="414">
        <f t="shared" si="260"/>
        <v>2.6623883444627525</v>
      </c>
      <c r="H8323" s="415">
        <f t="shared" si="261"/>
        <v>2.6623883444627525</v>
      </c>
    </row>
    <row r="8324" spans="1:8" ht="15" hidden="1" thickBot="1">
      <c r="A8324" s="409">
        <v>202204</v>
      </c>
      <c r="B8324" s="231" t="s">
        <v>2238</v>
      </c>
      <c r="C8324" s="232" t="s">
        <v>2034</v>
      </c>
      <c r="D8324" s="233" t="s">
        <v>337</v>
      </c>
      <c r="E8324" s="235">
        <v>43184.31</v>
      </c>
      <c r="F8324" s="413">
        <v>115.31</v>
      </c>
      <c r="G8324" s="414">
        <f t="shared" si="260"/>
        <v>374.5062006764374</v>
      </c>
      <c r="H8324" s="415">
        <f t="shared" si="261"/>
        <v>1.8725310033821869</v>
      </c>
    </row>
    <row r="8325" spans="1:8" ht="15" hidden="1" thickBot="1">
      <c r="A8325" s="409">
        <v>202204</v>
      </c>
      <c r="B8325" s="231" t="s">
        <v>2239</v>
      </c>
      <c r="C8325" s="232" t="s">
        <v>2034</v>
      </c>
      <c r="D8325" s="233" t="s">
        <v>337</v>
      </c>
      <c r="E8325" s="235">
        <v>0.01</v>
      </c>
      <c r="F8325" s="413">
        <v>115.31</v>
      </c>
      <c r="G8325" s="414">
        <f t="shared" si="260"/>
        <v>8.6722747376636897E-5</v>
      </c>
      <c r="H8325" s="415">
        <f t="shared" si="261"/>
        <v>4.336137368831845E-7</v>
      </c>
    </row>
    <row r="8326" spans="1:8" ht="15" hidden="1" thickBot="1">
      <c r="A8326" s="409">
        <v>202204</v>
      </c>
      <c r="B8326" s="231" t="s">
        <v>2240</v>
      </c>
      <c r="C8326" s="232" t="s">
        <v>2034</v>
      </c>
      <c r="D8326" s="233" t="s">
        <v>339</v>
      </c>
      <c r="E8326" s="235">
        <v>0.01</v>
      </c>
      <c r="F8326" s="413">
        <v>115.31</v>
      </c>
      <c r="G8326" s="414">
        <f t="shared" si="260"/>
        <v>8.6722747376636897E-5</v>
      </c>
      <c r="H8326" s="415">
        <f t="shared" si="261"/>
        <v>8.6722747376636897E-5</v>
      </c>
    </row>
    <row r="8327" spans="1:8" ht="15" hidden="1" thickBot="1">
      <c r="A8327" s="409">
        <v>202204</v>
      </c>
      <c r="B8327" s="231" t="s">
        <v>2241</v>
      </c>
      <c r="C8327" s="232" t="s">
        <v>2034</v>
      </c>
      <c r="D8327" s="233" t="s">
        <v>337</v>
      </c>
      <c r="E8327" s="235">
        <v>93759</v>
      </c>
      <c r="F8327" s="413">
        <v>115.31</v>
      </c>
      <c r="G8327" s="414">
        <f t="shared" si="260"/>
        <v>813.10380712860979</v>
      </c>
      <c r="H8327" s="415">
        <f t="shared" si="261"/>
        <v>4.0655190356430486</v>
      </c>
    </row>
    <row r="8328" spans="1:8" ht="15" hidden="1" thickBot="1">
      <c r="A8328" s="409">
        <v>202204</v>
      </c>
      <c r="B8328" s="231" t="s">
        <v>2242</v>
      </c>
      <c r="C8328" s="232" t="s">
        <v>2034</v>
      </c>
      <c r="D8328" s="233" t="s">
        <v>339</v>
      </c>
      <c r="E8328" s="235">
        <v>469</v>
      </c>
      <c r="F8328" s="413">
        <v>115.31</v>
      </c>
      <c r="G8328" s="414">
        <f t="shared" si="260"/>
        <v>4.0672968519642705</v>
      </c>
      <c r="H8328" s="415">
        <f t="shared" si="261"/>
        <v>4.0672968519642705</v>
      </c>
    </row>
    <row r="8329" spans="1:8" ht="15" hidden="1" thickBot="1">
      <c r="A8329" s="409">
        <v>202204</v>
      </c>
      <c r="B8329" s="231" t="s">
        <v>2243</v>
      </c>
      <c r="C8329" s="232" t="s">
        <v>2034</v>
      </c>
      <c r="D8329" s="233" t="s">
        <v>337</v>
      </c>
      <c r="E8329" s="235">
        <v>72283</v>
      </c>
      <c r="F8329" s="413">
        <v>115.31</v>
      </c>
      <c r="G8329" s="414">
        <f t="shared" si="260"/>
        <v>626.8580348625444</v>
      </c>
      <c r="H8329" s="415">
        <f t="shared" si="261"/>
        <v>3.1342901743127221</v>
      </c>
    </row>
    <row r="8330" spans="1:8" ht="15" hidden="1" thickBot="1">
      <c r="A8330" s="409">
        <v>202204</v>
      </c>
      <c r="B8330" s="231" t="s">
        <v>2244</v>
      </c>
      <c r="C8330" s="232" t="s">
        <v>2034</v>
      </c>
      <c r="D8330" s="233" t="s">
        <v>337</v>
      </c>
      <c r="E8330" s="235">
        <v>62187</v>
      </c>
      <c r="F8330" s="413">
        <v>115.31</v>
      </c>
      <c r="G8330" s="414">
        <f t="shared" si="260"/>
        <v>539.30274911109188</v>
      </c>
      <c r="H8330" s="415">
        <f t="shared" si="261"/>
        <v>2.6965137455554595</v>
      </c>
    </row>
    <row r="8331" spans="1:8" ht="15" hidden="1" thickBot="1">
      <c r="A8331" s="409">
        <v>202204</v>
      </c>
      <c r="B8331" s="231" t="s">
        <v>2245</v>
      </c>
      <c r="C8331" s="232" t="s">
        <v>2034</v>
      </c>
      <c r="D8331" s="233" t="s">
        <v>337</v>
      </c>
      <c r="E8331" s="235">
        <v>73962</v>
      </c>
      <c r="F8331" s="413">
        <v>115.31</v>
      </c>
      <c r="G8331" s="414">
        <f t="shared" si="260"/>
        <v>641.41878414708174</v>
      </c>
      <c r="H8331" s="415">
        <f t="shared" si="261"/>
        <v>3.2070939207354088</v>
      </c>
    </row>
    <row r="8332" spans="1:8" ht="15" hidden="1" thickBot="1">
      <c r="A8332" s="409">
        <v>202204</v>
      </c>
      <c r="B8332" s="231" t="s">
        <v>2246</v>
      </c>
      <c r="C8332" s="232" t="s">
        <v>2034</v>
      </c>
      <c r="D8332" s="233" t="s">
        <v>339</v>
      </c>
      <c r="E8332" s="235">
        <v>370</v>
      </c>
      <c r="F8332" s="413">
        <v>115.31</v>
      </c>
      <c r="G8332" s="414">
        <f t="shared" si="260"/>
        <v>3.208741652935565</v>
      </c>
      <c r="H8332" s="415">
        <f t="shared" si="261"/>
        <v>3.208741652935565</v>
      </c>
    </row>
    <row r="8333" spans="1:8" ht="15" hidden="1" thickBot="1">
      <c r="A8333" s="409">
        <v>202204</v>
      </c>
      <c r="B8333" s="231" t="s">
        <v>2247</v>
      </c>
      <c r="C8333" s="232" t="s">
        <v>2034</v>
      </c>
      <c r="D8333" s="233" t="s">
        <v>337</v>
      </c>
      <c r="E8333" s="235">
        <v>69692</v>
      </c>
      <c r="F8333" s="413">
        <v>115.31</v>
      </c>
      <c r="G8333" s="414">
        <f t="shared" si="260"/>
        <v>604.38817101725783</v>
      </c>
      <c r="H8333" s="415">
        <f t="shared" si="261"/>
        <v>3.0219408550862892</v>
      </c>
    </row>
    <row r="8334" spans="1:8" ht="15" hidden="1" thickBot="1">
      <c r="A8334" s="409">
        <v>202204</v>
      </c>
      <c r="B8334" s="231" t="s">
        <v>2248</v>
      </c>
      <c r="C8334" s="232" t="s">
        <v>2249</v>
      </c>
      <c r="D8334" s="233" t="s">
        <v>337</v>
      </c>
      <c r="E8334" s="235">
        <v>34292</v>
      </c>
      <c r="F8334" s="413">
        <v>115.31</v>
      </c>
      <c r="G8334" s="414">
        <f t="shared" si="260"/>
        <v>297.38964530396322</v>
      </c>
      <c r="H8334" s="415">
        <f t="shared" si="261"/>
        <v>1.4869482265198162</v>
      </c>
    </row>
    <row r="8335" spans="1:8" ht="15" hidden="1" thickBot="1">
      <c r="A8335" s="409">
        <v>202204</v>
      </c>
      <c r="B8335" s="231" t="s">
        <v>2250</v>
      </c>
      <c r="C8335" s="232" t="s">
        <v>2251</v>
      </c>
      <c r="D8335" s="233" t="s">
        <v>337</v>
      </c>
      <c r="E8335" s="235">
        <v>6709</v>
      </c>
      <c r="F8335" s="413">
        <v>115.31</v>
      </c>
      <c r="G8335" s="414">
        <f t="shared" si="260"/>
        <v>58.182291214985689</v>
      </c>
      <c r="H8335" s="415">
        <f t="shared" si="261"/>
        <v>0.29091145607492847</v>
      </c>
    </row>
    <row r="8336" spans="1:8" ht="15" hidden="1" thickBot="1">
      <c r="A8336" s="409">
        <v>202204</v>
      </c>
      <c r="B8336" s="231" t="s">
        <v>2252</v>
      </c>
      <c r="C8336" s="232" t="s">
        <v>2251</v>
      </c>
      <c r="D8336" s="233" t="s">
        <v>374</v>
      </c>
      <c r="E8336" s="235">
        <v>0.01</v>
      </c>
      <c r="F8336" s="413">
        <v>115.31</v>
      </c>
      <c r="G8336" s="414">
        <f t="shared" si="260"/>
        <v>8.6722747376636897E-5</v>
      </c>
      <c r="H8336" s="415" t="str">
        <f t="shared" si="261"/>
        <v>VER</v>
      </c>
    </row>
    <row r="8337" spans="1:8" ht="15" hidden="1" thickBot="1">
      <c r="A8337" s="409">
        <v>202204</v>
      </c>
      <c r="B8337" s="231" t="s">
        <v>2253</v>
      </c>
      <c r="C8337" s="232" t="s">
        <v>791</v>
      </c>
      <c r="D8337" s="233" t="s">
        <v>337</v>
      </c>
      <c r="E8337" s="235">
        <v>76985</v>
      </c>
      <c r="F8337" s="413">
        <v>115.31</v>
      </c>
      <c r="G8337" s="414">
        <f t="shared" si="260"/>
        <v>667.63507067903913</v>
      </c>
      <c r="H8337" s="415">
        <f t="shared" si="261"/>
        <v>3.3381753533951954</v>
      </c>
    </row>
    <row r="8338" spans="1:8" ht="15" hidden="1" thickBot="1">
      <c r="A8338" s="409">
        <v>202204</v>
      </c>
      <c r="B8338" s="231" t="s">
        <v>2254</v>
      </c>
      <c r="C8338" s="232" t="s">
        <v>791</v>
      </c>
      <c r="D8338" s="233" t="s">
        <v>337</v>
      </c>
      <c r="E8338" s="235">
        <v>109595</v>
      </c>
      <c r="F8338" s="413">
        <v>115.31</v>
      </c>
      <c r="G8338" s="414">
        <f t="shared" si="260"/>
        <v>950.43794987425201</v>
      </c>
      <c r="H8338" s="415">
        <f t="shared" si="261"/>
        <v>4.7521897493712597</v>
      </c>
    </row>
    <row r="8339" spans="1:8" ht="15" hidden="1" thickBot="1">
      <c r="A8339" s="409">
        <v>202204</v>
      </c>
      <c r="B8339" s="231" t="s">
        <v>2255</v>
      </c>
      <c r="C8339" s="232" t="s">
        <v>791</v>
      </c>
      <c r="D8339" s="233" t="s">
        <v>337</v>
      </c>
      <c r="E8339" s="235">
        <v>51774</v>
      </c>
      <c r="F8339" s="413">
        <v>115.31</v>
      </c>
      <c r="G8339" s="414">
        <f t="shared" si="260"/>
        <v>448.99835226779982</v>
      </c>
      <c r="H8339" s="415">
        <f t="shared" si="261"/>
        <v>2.2449917613389991</v>
      </c>
    </row>
    <row r="8340" spans="1:8" ht="15" hidden="1" thickBot="1">
      <c r="A8340" s="409">
        <v>202204</v>
      </c>
      <c r="B8340" s="231" t="s">
        <v>2256</v>
      </c>
      <c r="C8340" s="232" t="s">
        <v>791</v>
      </c>
      <c r="D8340" s="233" t="s">
        <v>337</v>
      </c>
      <c r="E8340" s="235">
        <v>78247</v>
      </c>
      <c r="F8340" s="413">
        <v>115.31</v>
      </c>
      <c r="G8340" s="414">
        <f t="shared" si="260"/>
        <v>678.57948139797065</v>
      </c>
      <c r="H8340" s="415">
        <f t="shared" si="261"/>
        <v>3.3928974069898534</v>
      </c>
    </row>
    <row r="8341" spans="1:8" ht="15" hidden="1" thickBot="1">
      <c r="A8341" s="409">
        <v>202204</v>
      </c>
      <c r="B8341" s="231" t="s">
        <v>2257</v>
      </c>
      <c r="C8341" s="232" t="s">
        <v>791</v>
      </c>
      <c r="D8341" s="233" t="s">
        <v>337</v>
      </c>
      <c r="E8341" s="235">
        <v>76002</v>
      </c>
      <c r="F8341" s="413">
        <v>115.31</v>
      </c>
      <c r="G8341" s="414">
        <f t="shared" si="260"/>
        <v>659.11022461191567</v>
      </c>
      <c r="H8341" s="415">
        <f t="shared" si="261"/>
        <v>3.2955511230595782</v>
      </c>
    </row>
    <row r="8342" spans="1:8" ht="15" hidden="1" thickBot="1">
      <c r="A8342" s="409">
        <v>202204</v>
      </c>
      <c r="B8342" s="231" t="s">
        <v>2258</v>
      </c>
      <c r="C8342" s="232" t="s">
        <v>791</v>
      </c>
      <c r="D8342" s="233" t="s">
        <v>337</v>
      </c>
      <c r="E8342" s="235">
        <v>76002</v>
      </c>
      <c r="F8342" s="413">
        <v>115.31</v>
      </c>
      <c r="G8342" s="414">
        <f t="shared" si="260"/>
        <v>659.11022461191567</v>
      </c>
      <c r="H8342" s="415">
        <f t="shared" si="261"/>
        <v>3.2955511230595782</v>
      </c>
    </row>
    <row r="8343" spans="1:8" ht="15" hidden="1" thickBot="1">
      <c r="A8343" s="409">
        <v>202204</v>
      </c>
      <c r="B8343" s="231" t="s">
        <v>2259</v>
      </c>
      <c r="C8343" s="232" t="s">
        <v>791</v>
      </c>
      <c r="D8343" s="233" t="s">
        <v>337</v>
      </c>
      <c r="E8343" s="235">
        <v>76002</v>
      </c>
      <c r="F8343" s="413">
        <v>115.31</v>
      </c>
      <c r="G8343" s="414">
        <f t="shared" si="260"/>
        <v>659.11022461191567</v>
      </c>
      <c r="H8343" s="415">
        <f t="shared" si="261"/>
        <v>3.2955511230595782</v>
      </c>
    </row>
    <row r="8344" spans="1:8" ht="15" hidden="1" thickBot="1">
      <c r="A8344" s="409">
        <v>202204</v>
      </c>
      <c r="B8344" s="231" t="s">
        <v>2260</v>
      </c>
      <c r="C8344" s="232" t="s">
        <v>791</v>
      </c>
      <c r="D8344" s="233" t="s">
        <v>339</v>
      </c>
      <c r="E8344" s="235">
        <v>380</v>
      </c>
      <c r="F8344" s="413">
        <v>115.31</v>
      </c>
      <c r="G8344" s="414">
        <f t="shared" si="260"/>
        <v>3.295464400312202</v>
      </c>
      <c r="H8344" s="415">
        <f t="shared" si="261"/>
        <v>3.295464400312202</v>
      </c>
    </row>
    <row r="8345" spans="1:8" ht="15" hidden="1" thickBot="1">
      <c r="A8345" s="409">
        <v>202204</v>
      </c>
      <c r="B8345" s="231" t="s">
        <v>2261</v>
      </c>
      <c r="C8345" s="232" t="s">
        <v>791</v>
      </c>
      <c r="D8345" s="233" t="s">
        <v>337</v>
      </c>
      <c r="E8345" s="235">
        <v>76002</v>
      </c>
      <c r="F8345" s="413">
        <v>115.31</v>
      </c>
      <c r="G8345" s="414">
        <f t="shared" si="260"/>
        <v>659.11022461191567</v>
      </c>
      <c r="H8345" s="415">
        <f t="shared" si="261"/>
        <v>3.2955511230595782</v>
      </c>
    </row>
    <row r="8346" spans="1:8" ht="15" hidden="1" thickBot="1">
      <c r="A8346" s="409">
        <v>202204</v>
      </c>
      <c r="B8346" s="231" t="s">
        <v>2262</v>
      </c>
      <c r="C8346" s="232" t="s">
        <v>791</v>
      </c>
      <c r="D8346" s="233" t="s">
        <v>337</v>
      </c>
      <c r="E8346" s="235">
        <v>113809</v>
      </c>
      <c r="F8346" s="413">
        <v>115.31</v>
      </c>
      <c r="G8346" s="414">
        <f t="shared" si="260"/>
        <v>986.98291561876681</v>
      </c>
      <c r="H8346" s="415">
        <f t="shared" si="261"/>
        <v>4.9349145780938342</v>
      </c>
    </row>
    <row r="8347" spans="1:8" ht="15" hidden="1" thickBot="1">
      <c r="A8347" s="409">
        <v>202204</v>
      </c>
      <c r="B8347" s="231" t="s">
        <v>2263</v>
      </c>
      <c r="C8347" s="232" t="s">
        <v>791</v>
      </c>
      <c r="D8347" s="233" t="s">
        <v>339</v>
      </c>
      <c r="E8347" s="235">
        <v>569</v>
      </c>
      <c r="F8347" s="413">
        <v>115.31</v>
      </c>
      <c r="G8347" s="414">
        <f t="shared" si="260"/>
        <v>4.9345243257306395</v>
      </c>
      <c r="H8347" s="415">
        <f t="shared" si="261"/>
        <v>4.9345243257306395</v>
      </c>
    </row>
    <row r="8348" spans="1:8" ht="15" hidden="1" thickBot="1">
      <c r="A8348" s="409">
        <v>202204</v>
      </c>
      <c r="B8348" s="231" t="s">
        <v>2264</v>
      </c>
      <c r="C8348" s="232" t="s">
        <v>791</v>
      </c>
      <c r="D8348" s="233" t="s">
        <v>337</v>
      </c>
      <c r="E8348" s="235">
        <v>43921</v>
      </c>
      <c r="F8348" s="413">
        <v>115.31</v>
      </c>
      <c r="G8348" s="414">
        <f t="shared" si="260"/>
        <v>380.89497875292687</v>
      </c>
      <c r="H8348" s="415">
        <f t="shared" si="261"/>
        <v>1.9044748937646343</v>
      </c>
    </row>
    <row r="8349" spans="1:8" ht="15" hidden="1" thickBot="1">
      <c r="A8349" s="409">
        <v>202204</v>
      </c>
      <c r="B8349" s="231" t="s">
        <v>2265</v>
      </c>
      <c r="C8349" s="232" t="s">
        <v>791</v>
      </c>
      <c r="D8349" s="233" t="s">
        <v>339</v>
      </c>
      <c r="E8349" s="235">
        <v>220</v>
      </c>
      <c r="F8349" s="413">
        <v>115.31</v>
      </c>
      <c r="G8349" s="414">
        <f t="shared" si="260"/>
        <v>1.9079004422860115</v>
      </c>
      <c r="H8349" s="415">
        <f t="shared" si="261"/>
        <v>1.9079004422860115</v>
      </c>
    </row>
    <row r="8350" spans="1:8" ht="15" hidden="1" thickBot="1">
      <c r="A8350" s="409">
        <v>202204</v>
      </c>
      <c r="B8350" s="231" t="s">
        <v>2266</v>
      </c>
      <c r="C8350" s="232" t="s">
        <v>791</v>
      </c>
      <c r="D8350" s="233" t="s">
        <v>337</v>
      </c>
      <c r="E8350" s="235">
        <v>76953</v>
      </c>
      <c r="F8350" s="413">
        <v>115.31</v>
      </c>
      <c r="G8350" s="414">
        <f t="shared" si="260"/>
        <v>667.35755788743381</v>
      </c>
      <c r="H8350" s="415">
        <f t="shared" si="261"/>
        <v>3.3367877894371691</v>
      </c>
    </row>
    <row r="8351" spans="1:8" ht="15" hidden="1" thickBot="1">
      <c r="A8351" s="409">
        <v>202204</v>
      </c>
      <c r="B8351" s="231" t="s">
        <v>2267</v>
      </c>
      <c r="C8351" s="232" t="s">
        <v>791</v>
      </c>
      <c r="D8351" s="233" t="s">
        <v>339</v>
      </c>
      <c r="E8351" s="235">
        <v>385</v>
      </c>
      <c r="F8351" s="413">
        <v>115.31</v>
      </c>
      <c r="G8351" s="414">
        <f t="shared" si="260"/>
        <v>3.3388257740005201</v>
      </c>
      <c r="H8351" s="415">
        <f t="shared" si="261"/>
        <v>3.3388257740005201</v>
      </c>
    </row>
    <row r="8352" spans="1:8" ht="15" hidden="1" thickBot="1">
      <c r="A8352" s="409">
        <v>202204</v>
      </c>
      <c r="B8352" s="231" t="s">
        <v>2268</v>
      </c>
      <c r="C8352" s="232" t="s">
        <v>791</v>
      </c>
      <c r="D8352" s="233" t="s">
        <v>337</v>
      </c>
      <c r="E8352" s="235">
        <v>71207</v>
      </c>
      <c r="F8352" s="413">
        <v>115.31</v>
      </c>
      <c r="G8352" s="414">
        <f t="shared" si="260"/>
        <v>617.52666724481833</v>
      </c>
      <c r="H8352" s="415">
        <f t="shared" si="261"/>
        <v>3.0876333362240915</v>
      </c>
    </row>
    <row r="8353" spans="1:8" ht="15" hidden="1" thickBot="1">
      <c r="A8353" s="409">
        <v>202204</v>
      </c>
      <c r="B8353" s="231" t="s">
        <v>2269</v>
      </c>
      <c r="C8353" s="232" t="s">
        <v>2034</v>
      </c>
      <c r="D8353" s="233" t="s">
        <v>337</v>
      </c>
      <c r="E8353" s="235">
        <v>85778</v>
      </c>
      <c r="F8353" s="413">
        <v>115.31</v>
      </c>
      <c r="G8353" s="414">
        <f t="shared" si="260"/>
        <v>743.89038244731591</v>
      </c>
      <c r="H8353" s="415">
        <f t="shared" si="261"/>
        <v>3.7194519122365794</v>
      </c>
    </row>
    <row r="8354" spans="1:8" ht="15" hidden="1" thickBot="1">
      <c r="A8354" s="409">
        <v>202204</v>
      </c>
      <c r="B8354" s="231" t="s">
        <v>2270</v>
      </c>
      <c r="C8354" s="232" t="s">
        <v>791</v>
      </c>
      <c r="D8354" s="233" t="s">
        <v>337</v>
      </c>
      <c r="E8354" s="235">
        <v>73476</v>
      </c>
      <c r="F8354" s="413">
        <v>115.31</v>
      </c>
      <c r="G8354" s="414">
        <f t="shared" si="260"/>
        <v>637.20405862457721</v>
      </c>
      <c r="H8354" s="415">
        <f t="shared" si="261"/>
        <v>3.186020293122886</v>
      </c>
    </row>
    <row r="8355" spans="1:8" ht="15" hidden="1" thickBot="1">
      <c r="A8355" s="409">
        <v>202204</v>
      </c>
      <c r="B8355" s="231" t="s">
        <v>2271</v>
      </c>
      <c r="C8355" s="232" t="s">
        <v>791</v>
      </c>
      <c r="D8355" s="233" t="s">
        <v>337</v>
      </c>
      <c r="E8355" s="235">
        <v>74397</v>
      </c>
      <c r="F8355" s="413">
        <v>115.31</v>
      </c>
      <c r="G8355" s="414">
        <f t="shared" si="260"/>
        <v>645.19122365796545</v>
      </c>
      <c r="H8355" s="415">
        <f t="shared" si="261"/>
        <v>3.2259561182898273</v>
      </c>
    </row>
    <row r="8356" spans="1:8" ht="15" hidden="1" thickBot="1">
      <c r="A8356" s="409">
        <v>202204</v>
      </c>
      <c r="B8356" s="231" t="s">
        <v>2272</v>
      </c>
      <c r="C8356" s="232" t="s">
        <v>791</v>
      </c>
      <c r="D8356" s="233" t="s">
        <v>337</v>
      </c>
      <c r="E8356" s="235">
        <v>98410</v>
      </c>
      <c r="F8356" s="413">
        <v>115.31</v>
      </c>
      <c r="G8356" s="414">
        <f t="shared" si="260"/>
        <v>853.4385569334836</v>
      </c>
      <c r="H8356" s="415">
        <f t="shared" si="261"/>
        <v>4.2671927846674178</v>
      </c>
    </row>
    <row r="8357" spans="1:8" ht="15" hidden="1" thickBot="1">
      <c r="A8357" s="409">
        <v>202204</v>
      </c>
      <c r="B8357" s="231" t="s">
        <v>2273</v>
      </c>
      <c r="C8357" s="232" t="s">
        <v>791</v>
      </c>
      <c r="D8357" s="233" t="s">
        <v>337</v>
      </c>
      <c r="E8357" s="235">
        <v>76002</v>
      </c>
      <c r="F8357" s="413">
        <v>115.31</v>
      </c>
      <c r="G8357" s="414">
        <f t="shared" si="260"/>
        <v>659.11022461191567</v>
      </c>
      <c r="H8357" s="415">
        <f t="shared" si="261"/>
        <v>3.2955511230595782</v>
      </c>
    </row>
    <row r="8358" spans="1:8" ht="15" hidden="1" thickBot="1">
      <c r="A8358" s="409">
        <v>202204</v>
      </c>
      <c r="B8358" s="231" t="s">
        <v>2274</v>
      </c>
      <c r="C8358" s="232" t="s">
        <v>791</v>
      </c>
      <c r="D8358" s="233" t="s">
        <v>339</v>
      </c>
      <c r="E8358" s="235">
        <v>380</v>
      </c>
      <c r="F8358" s="413">
        <v>115.31</v>
      </c>
      <c r="G8358" s="414">
        <f t="shared" si="260"/>
        <v>3.295464400312202</v>
      </c>
      <c r="H8358" s="415">
        <f t="shared" si="261"/>
        <v>3.295464400312202</v>
      </c>
    </row>
    <row r="8359" spans="1:8" ht="15" hidden="1" thickBot="1">
      <c r="A8359" s="409">
        <v>202204</v>
      </c>
      <c r="B8359" s="231" t="s">
        <v>2275</v>
      </c>
      <c r="C8359" s="232" t="s">
        <v>791</v>
      </c>
      <c r="D8359" s="233" t="s">
        <v>337</v>
      </c>
      <c r="E8359" s="235">
        <v>61323</v>
      </c>
      <c r="F8359" s="413">
        <v>115.31</v>
      </c>
      <c r="G8359" s="414">
        <f t="shared" si="260"/>
        <v>531.80990373775035</v>
      </c>
      <c r="H8359" s="415">
        <f t="shared" si="261"/>
        <v>2.6590495186887519</v>
      </c>
    </row>
    <row r="8360" spans="1:8" ht="15" hidden="1" thickBot="1">
      <c r="A8360" s="409">
        <v>202204</v>
      </c>
      <c r="B8360" s="231" t="s">
        <v>2276</v>
      </c>
      <c r="C8360" s="232" t="s">
        <v>791</v>
      </c>
      <c r="D8360" s="233" t="s">
        <v>337</v>
      </c>
      <c r="E8360" s="235">
        <v>97549</v>
      </c>
      <c r="F8360" s="413">
        <v>115.31</v>
      </c>
      <c r="G8360" s="414">
        <f t="shared" si="260"/>
        <v>845.97172838435517</v>
      </c>
      <c r="H8360" s="415">
        <f t="shared" si="261"/>
        <v>4.2298586419217763</v>
      </c>
    </row>
    <row r="8361" spans="1:8" ht="15" hidden="1" thickBot="1">
      <c r="A8361" s="409">
        <v>202204</v>
      </c>
      <c r="B8361" s="231" t="s">
        <v>2277</v>
      </c>
      <c r="C8361" s="232" t="s">
        <v>791</v>
      </c>
      <c r="D8361" s="233" t="s">
        <v>337</v>
      </c>
      <c r="E8361" s="235">
        <v>97549</v>
      </c>
      <c r="F8361" s="413">
        <v>115.31</v>
      </c>
      <c r="G8361" s="414">
        <f t="shared" si="260"/>
        <v>845.97172838435517</v>
      </c>
      <c r="H8361" s="415">
        <f t="shared" si="261"/>
        <v>4.2298586419217763</v>
      </c>
    </row>
    <row r="8362" spans="1:8" ht="15" hidden="1" thickBot="1">
      <c r="A8362" s="409">
        <v>202204</v>
      </c>
      <c r="B8362" s="231" t="s">
        <v>2278</v>
      </c>
      <c r="C8362" s="232" t="s">
        <v>791</v>
      </c>
      <c r="D8362" s="233" t="s">
        <v>337</v>
      </c>
      <c r="E8362" s="235">
        <v>53052</v>
      </c>
      <c r="F8362" s="413">
        <v>115.31</v>
      </c>
      <c r="G8362" s="414">
        <f t="shared" si="260"/>
        <v>460.08151938253405</v>
      </c>
      <c r="H8362" s="415">
        <f t="shared" si="261"/>
        <v>2.3004075969126703</v>
      </c>
    </row>
    <row r="8363" spans="1:8" ht="15" hidden="1" thickBot="1">
      <c r="A8363" s="409">
        <v>202204</v>
      </c>
      <c r="B8363" s="231" t="s">
        <v>2279</v>
      </c>
      <c r="C8363" s="232" t="s">
        <v>791</v>
      </c>
      <c r="D8363" s="233" t="s">
        <v>339</v>
      </c>
      <c r="E8363" s="235">
        <v>265</v>
      </c>
      <c r="F8363" s="413">
        <v>115.31</v>
      </c>
      <c r="G8363" s="414">
        <f t="shared" si="260"/>
        <v>2.2981528054808775</v>
      </c>
      <c r="H8363" s="415">
        <f t="shared" si="261"/>
        <v>2.2981528054808775</v>
      </c>
    </row>
    <row r="8364" spans="1:8" ht="15" hidden="1" thickBot="1">
      <c r="A8364" s="409">
        <v>202204</v>
      </c>
      <c r="B8364" s="231" t="s">
        <v>2280</v>
      </c>
      <c r="C8364" s="232" t="s">
        <v>791</v>
      </c>
      <c r="D8364" s="233" t="s">
        <v>339</v>
      </c>
      <c r="E8364" s="235">
        <v>307</v>
      </c>
      <c r="F8364" s="413">
        <v>115.31</v>
      </c>
      <c r="G8364" s="414">
        <f t="shared" si="260"/>
        <v>2.6623883444627525</v>
      </c>
      <c r="H8364" s="415">
        <f t="shared" si="261"/>
        <v>2.6623883444627525</v>
      </c>
    </row>
    <row r="8365" spans="1:8" ht="15" hidden="1" thickBot="1">
      <c r="A8365" s="409">
        <v>202204</v>
      </c>
      <c r="B8365" s="231" t="s">
        <v>2281</v>
      </c>
      <c r="C8365" s="232" t="s">
        <v>791</v>
      </c>
      <c r="D8365" s="233" t="s">
        <v>337</v>
      </c>
      <c r="E8365" s="235">
        <v>102733</v>
      </c>
      <c r="F8365" s="413">
        <v>115.31</v>
      </c>
      <c r="G8365" s="414">
        <f t="shared" si="260"/>
        <v>890.92880062440372</v>
      </c>
      <c r="H8365" s="415">
        <f t="shared" si="261"/>
        <v>4.4546440031220182</v>
      </c>
    </row>
    <row r="8366" spans="1:8" ht="15" hidden="1" thickBot="1">
      <c r="A8366" s="409">
        <v>202204</v>
      </c>
      <c r="B8366" s="231" t="s">
        <v>2282</v>
      </c>
      <c r="C8366" s="232" t="s">
        <v>791</v>
      </c>
      <c r="D8366" s="233" t="s">
        <v>337</v>
      </c>
      <c r="E8366" s="235">
        <v>102733</v>
      </c>
      <c r="F8366" s="413">
        <v>115.31</v>
      </c>
      <c r="G8366" s="414">
        <f t="shared" si="260"/>
        <v>890.92880062440372</v>
      </c>
      <c r="H8366" s="415">
        <f t="shared" si="261"/>
        <v>4.4546440031220182</v>
      </c>
    </row>
    <row r="8367" spans="1:8" ht="15" hidden="1" thickBot="1">
      <c r="A8367" s="409">
        <v>202204</v>
      </c>
      <c r="B8367" s="231" t="s">
        <v>2283</v>
      </c>
      <c r="C8367" s="232" t="s">
        <v>791</v>
      </c>
      <c r="D8367" s="233" t="s">
        <v>337</v>
      </c>
      <c r="E8367" s="235">
        <v>98410</v>
      </c>
      <c r="F8367" s="413">
        <v>115.31</v>
      </c>
      <c r="G8367" s="414">
        <f t="shared" si="260"/>
        <v>853.4385569334836</v>
      </c>
      <c r="H8367" s="415">
        <f t="shared" si="261"/>
        <v>4.2671927846674178</v>
      </c>
    </row>
    <row r="8368" spans="1:8" ht="15" hidden="1" thickBot="1">
      <c r="A8368" s="409">
        <v>202204</v>
      </c>
      <c r="B8368" s="231" t="s">
        <v>2284</v>
      </c>
      <c r="C8368" s="232" t="s">
        <v>791</v>
      </c>
      <c r="D8368" s="233" t="s">
        <v>337</v>
      </c>
      <c r="E8368" s="235">
        <v>98410</v>
      </c>
      <c r="F8368" s="413">
        <v>115.31</v>
      </c>
      <c r="G8368" s="414">
        <f t="shared" si="260"/>
        <v>853.4385569334836</v>
      </c>
      <c r="H8368" s="415">
        <f t="shared" si="261"/>
        <v>4.2671927846674178</v>
      </c>
    </row>
    <row r="8369" spans="1:8" ht="15" hidden="1" thickBot="1">
      <c r="A8369" s="409">
        <v>202204</v>
      </c>
      <c r="B8369" s="231" t="s">
        <v>2285</v>
      </c>
      <c r="C8369" s="232" t="s">
        <v>791</v>
      </c>
      <c r="D8369" s="233" t="s">
        <v>337</v>
      </c>
      <c r="E8369" s="235">
        <v>98410</v>
      </c>
      <c r="F8369" s="413">
        <v>115.31</v>
      </c>
      <c r="G8369" s="414">
        <f t="shared" si="260"/>
        <v>853.4385569334836</v>
      </c>
      <c r="H8369" s="415">
        <f t="shared" si="261"/>
        <v>4.2671927846674178</v>
      </c>
    </row>
    <row r="8370" spans="1:8" ht="15" hidden="1" thickBot="1">
      <c r="A8370" s="409">
        <v>202204</v>
      </c>
      <c r="B8370" s="231" t="s">
        <v>2286</v>
      </c>
      <c r="C8370" s="232" t="s">
        <v>791</v>
      </c>
      <c r="D8370" s="233" t="s">
        <v>339</v>
      </c>
      <c r="E8370" s="235">
        <v>492</v>
      </c>
      <c r="F8370" s="413">
        <v>115.31</v>
      </c>
      <c r="G8370" s="414">
        <f t="shared" si="260"/>
        <v>4.266759170930535</v>
      </c>
      <c r="H8370" s="415">
        <f t="shared" si="261"/>
        <v>4.266759170930535</v>
      </c>
    </row>
    <row r="8371" spans="1:8" ht="15" hidden="1" thickBot="1">
      <c r="A8371" s="409">
        <v>202204</v>
      </c>
      <c r="B8371" s="231" t="s">
        <v>2287</v>
      </c>
      <c r="C8371" s="232" t="s">
        <v>791</v>
      </c>
      <c r="D8371" s="233" t="s">
        <v>337</v>
      </c>
      <c r="E8371" s="235">
        <v>98410</v>
      </c>
      <c r="F8371" s="413">
        <v>115.31</v>
      </c>
      <c r="G8371" s="414">
        <f t="shared" si="260"/>
        <v>853.4385569334836</v>
      </c>
      <c r="H8371" s="415">
        <f t="shared" si="261"/>
        <v>4.2671927846674178</v>
      </c>
    </row>
    <row r="8372" spans="1:8" ht="15" hidden="1" thickBot="1">
      <c r="A8372" s="409">
        <v>202204</v>
      </c>
      <c r="B8372" s="231" t="s">
        <v>2288</v>
      </c>
      <c r="C8372" s="232" t="s">
        <v>791</v>
      </c>
      <c r="D8372" s="233" t="s">
        <v>337</v>
      </c>
      <c r="E8372" s="235">
        <v>98410</v>
      </c>
      <c r="F8372" s="413">
        <v>115.31</v>
      </c>
      <c r="G8372" s="414">
        <f t="shared" si="260"/>
        <v>853.4385569334836</v>
      </c>
      <c r="H8372" s="415">
        <f t="shared" si="261"/>
        <v>4.2671927846674178</v>
      </c>
    </row>
    <row r="8373" spans="1:8" ht="15" hidden="1" thickBot="1">
      <c r="A8373" s="409">
        <v>202204</v>
      </c>
      <c r="B8373" s="231" t="s">
        <v>2289</v>
      </c>
      <c r="C8373" s="232" t="s">
        <v>791</v>
      </c>
      <c r="D8373" s="233" t="s">
        <v>337</v>
      </c>
      <c r="E8373" s="235">
        <v>98410</v>
      </c>
      <c r="F8373" s="413">
        <v>115.31</v>
      </c>
      <c r="G8373" s="414">
        <f t="shared" si="260"/>
        <v>853.4385569334836</v>
      </c>
      <c r="H8373" s="415">
        <f t="shared" si="261"/>
        <v>4.2671927846674178</v>
      </c>
    </row>
    <row r="8374" spans="1:8" ht="15" hidden="1" thickBot="1">
      <c r="A8374" s="409">
        <v>202204</v>
      </c>
      <c r="B8374" s="231" t="s">
        <v>2290</v>
      </c>
      <c r="C8374" s="232" t="s">
        <v>791</v>
      </c>
      <c r="D8374" s="233" t="s">
        <v>337</v>
      </c>
      <c r="E8374" s="235">
        <v>98410</v>
      </c>
      <c r="F8374" s="413">
        <v>115.31</v>
      </c>
      <c r="G8374" s="414">
        <f t="shared" si="260"/>
        <v>853.4385569334836</v>
      </c>
      <c r="H8374" s="415">
        <f t="shared" si="261"/>
        <v>4.2671927846674178</v>
      </c>
    </row>
    <row r="8375" spans="1:8" ht="15" hidden="1" thickBot="1">
      <c r="A8375" s="409">
        <v>202204</v>
      </c>
      <c r="B8375" s="231" t="s">
        <v>2291</v>
      </c>
      <c r="C8375" s="232" t="s">
        <v>791</v>
      </c>
      <c r="D8375" s="233" t="s">
        <v>339</v>
      </c>
      <c r="E8375" s="235">
        <v>492</v>
      </c>
      <c r="F8375" s="413">
        <v>115.31</v>
      </c>
      <c r="G8375" s="414">
        <f t="shared" si="260"/>
        <v>4.266759170930535</v>
      </c>
      <c r="H8375" s="415">
        <f t="shared" si="261"/>
        <v>4.266759170930535</v>
      </c>
    </row>
    <row r="8376" spans="1:8" ht="15" hidden="1" thickBot="1">
      <c r="A8376" s="409">
        <v>202204</v>
      </c>
      <c r="B8376" s="231" t="s">
        <v>2292</v>
      </c>
      <c r="C8376" s="232" t="s">
        <v>791</v>
      </c>
      <c r="D8376" s="233" t="s">
        <v>337</v>
      </c>
      <c r="E8376" s="235">
        <v>86416</v>
      </c>
      <c r="F8376" s="413">
        <v>115.31</v>
      </c>
      <c r="G8376" s="414">
        <f t="shared" si="260"/>
        <v>749.42329372994539</v>
      </c>
      <c r="H8376" s="415">
        <f t="shared" si="261"/>
        <v>3.7471164686497271</v>
      </c>
    </row>
    <row r="8377" spans="1:8" ht="15" hidden="1" thickBot="1">
      <c r="A8377" s="409">
        <v>202204</v>
      </c>
      <c r="B8377" s="231" t="s">
        <v>2293</v>
      </c>
      <c r="C8377" s="232" t="s">
        <v>791</v>
      </c>
      <c r="D8377" s="233" t="s">
        <v>337</v>
      </c>
      <c r="E8377" s="235">
        <v>87922</v>
      </c>
      <c r="F8377" s="413">
        <v>115.31</v>
      </c>
      <c r="G8377" s="414">
        <f t="shared" si="260"/>
        <v>762.48373948486687</v>
      </c>
      <c r="H8377" s="415">
        <f t="shared" si="261"/>
        <v>3.8124186974243344</v>
      </c>
    </row>
    <row r="8378" spans="1:8" ht="15" hidden="1" thickBot="1">
      <c r="A8378" s="409">
        <v>202204</v>
      </c>
      <c r="B8378" s="231" t="s">
        <v>2294</v>
      </c>
      <c r="C8378" s="232" t="s">
        <v>791</v>
      </c>
      <c r="D8378" s="233" t="s">
        <v>339</v>
      </c>
      <c r="E8378" s="235">
        <v>440</v>
      </c>
      <c r="F8378" s="413">
        <v>115.31</v>
      </c>
      <c r="G8378" s="414">
        <f t="shared" si="260"/>
        <v>3.815800884572023</v>
      </c>
      <c r="H8378" s="415">
        <f t="shared" si="261"/>
        <v>3.815800884572023</v>
      </c>
    </row>
    <row r="8379" spans="1:8" ht="15" hidden="1" thickBot="1">
      <c r="A8379" s="409">
        <v>202204</v>
      </c>
      <c r="B8379" s="231" t="s">
        <v>2295</v>
      </c>
      <c r="C8379" s="232" t="s">
        <v>791</v>
      </c>
      <c r="D8379" s="233" t="s">
        <v>337</v>
      </c>
      <c r="E8379" s="235">
        <v>86176</v>
      </c>
      <c r="F8379" s="413">
        <v>115.31</v>
      </c>
      <c r="G8379" s="414">
        <f t="shared" si="260"/>
        <v>747.34194779290601</v>
      </c>
      <c r="H8379" s="415">
        <f t="shared" si="261"/>
        <v>3.7367097389645298</v>
      </c>
    </row>
    <row r="8380" spans="1:8" ht="15" hidden="1" thickBot="1">
      <c r="A8380" s="409">
        <v>202204</v>
      </c>
      <c r="B8380" s="231" t="s">
        <v>2296</v>
      </c>
      <c r="C8380" s="232" t="s">
        <v>791</v>
      </c>
      <c r="D8380" s="233" t="s">
        <v>339</v>
      </c>
      <c r="E8380" s="235">
        <v>431</v>
      </c>
      <c r="F8380" s="413">
        <v>115.31</v>
      </c>
      <c r="G8380" s="414">
        <f t="shared" si="260"/>
        <v>3.73775041193305</v>
      </c>
      <c r="H8380" s="415">
        <f t="shared" si="261"/>
        <v>3.73775041193305</v>
      </c>
    </row>
    <row r="8381" spans="1:8" ht="15" hidden="1" thickBot="1">
      <c r="A8381" s="409">
        <v>202204</v>
      </c>
      <c r="B8381" s="231" t="s">
        <v>2297</v>
      </c>
      <c r="C8381" s="232" t="s">
        <v>791</v>
      </c>
      <c r="D8381" s="233" t="s">
        <v>337</v>
      </c>
      <c r="E8381" s="235">
        <v>106664</v>
      </c>
      <c r="F8381" s="413">
        <v>115.31</v>
      </c>
      <c r="G8381" s="414">
        <f t="shared" si="260"/>
        <v>925.01951261815975</v>
      </c>
      <c r="H8381" s="415">
        <f t="shared" si="261"/>
        <v>4.6250975630907991</v>
      </c>
    </row>
    <row r="8382" spans="1:8" ht="15" hidden="1" thickBot="1">
      <c r="A8382" s="409">
        <v>202204</v>
      </c>
      <c r="B8382" s="231" t="s">
        <v>2298</v>
      </c>
      <c r="C8382" s="232" t="s">
        <v>791</v>
      </c>
      <c r="D8382" s="233" t="s">
        <v>350</v>
      </c>
      <c r="E8382" s="235">
        <v>102462.25</v>
      </c>
      <c r="F8382" s="413">
        <v>115.31</v>
      </c>
      <c r="G8382" s="414">
        <f t="shared" si="260"/>
        <v>888.5807822391813</v>
      </c>
      <c r="H8382" s="415" t="str">
        <f t="shared" si="261"/>
        <v>VER</v>
      </c>
    </row>
    <row r="8383" spans="1:8" ht="15" hidden="1" thickBot="1">
      <c r="A8383" s="409">
        <v>202204</v>
      </c>
      <c r="B8383" s="231" t="s">
        <v>2299</v>
      </c>
      <c r="C8383" s="232" t="s">
        <v>791</v>
      </c>
      <c r="D8383" s="233" t="s">
        <v>337</v>
      </c>
      <c r="E8383" s="235">
        <v>106664</v>
      </c>
      <c r="F8383" s="413">
        <v>115.31</v>
      </c>
      <c r="G8383" s="414">
        <f t="shared" si="260"/>
        <v>925.01951261815975</v>
      </c>
      <c r="H8383" s="415">
        <f t="shared" si="261"/>
        <v>4.6250975630907991</v>
      </c>
    </row>
    <row r="8384" spans="1:8" ht="15" hidden="1" thickBot="1">
      <c r="A8384" s="409">
        <v>202204</v>
      </c>
      <c r="B8384" s="231" t="s">
        <v>2300</v>
      </c>
      <c r="C8384" s="232" t="s">
        <v>791</v>
      </c>
      <c r="D8384" s="233" t="s">
        <v>339</v>
      </c>
      <c r="E8384" s="235">
        <v>533</v>
      </c>
      <c r="F8384" s="413">
        <v>115.31</v>
      </c>
      <c r="G8384" s="414">
        <f t="shared" si="260"/>
        <v>4.6223224351747465</v>
      </c>
      <c r="H8384" s="415">
        <f t="shared" si="261"/>
        <v>4.6223224351747465</v>
      </c>
    </row>
    <row r="8385" spans="1:8" ht="15" hidden="1" thickBot="1">
      <c r="A8385" s="409">
        <v>202204</v>
      </c>
      <c r="B8385" s="231" t="s">
        <v>2301</v>
      </c>
      <c r="C8385" s="232" t="s">
        <v>791</v>
      </c>
      <c r="D8385" s="233" t="s">
        <v>337</v>
      </c>
      <c r="E8385" s="235">
        <v>73104</v>
      </c>
      <c r="F8385" s="413">
        <v>115.31</v>
      </c>
      <c r="G8385" s="414">
        <f t="shared" si="260"/>
        <v>633.97797242216632</v>
      </c>
      <c r="H8385" s="415">
        <f t="shared" si="261"/>
        <v>3.1698898621108316</v>
      </c>
    </row>
    <row r="8386" spans="1:8" ht="15" hidden="1" thickBot="1">
      <c r="A8386" s="409">
        <v>202204</v>
      </c>
      <c r="B8386" s="231" t="s">
        <v>2302</v>
      </c>
      <c r="C8386" s="232" t="s">
        <v>791</v>
      </c>
      <c r="D8386" s="233" t="s">
        <v>337</v>
      </c>
      <c r="E8386" s="235">
        <v>98410</v>
      </c>
      <c r="F8386" s="413">
        <v>115.31</v>
      </c>
      <c r="G8386" s="414">
        <f t="shared" ref="G8386:G8449" si="262">+E8386/F8386</f>
        <v>853.4385569334836</v>
      </c>
      <c r="H8386" s="415">
        <f t="shared" ref="H8386:H8449" si="263">IF(D8386="TB",G8386/200,IF(D8386="LT",G8386,"VER"))</f>
        <v>4.2671927846674178</v>
      </c>
    </row>
    <row r="8387" spans="1:8" ht="15" hidden="1" thickBot="1">
      <c r="A8387" s="409">
        <v>202204</v>
      </c>
      <c r="B8387" s="231" t="s">
        <v>2303</v>
      </c>
      <c r="C8387" s="232" t="s">
        <v>791</v>
      </c>
      <c r="D8387" s="233" t="s">
        <v>339</v>
      </c>
      <c r="E8387" s="235">
        <v>492</v>
      </c>
      <c r="F8387" s="413">
        <v>115.31</v>
      </c>
      <c r="G8387" s="414">
        <f t="shared" si="262"/>
        <v>4.266759170930535</v>
      </c>
      <c r="H8387" s="415">
        <f t="shared" si="263"/>
        <v>4.266759170930535</v>
      </c>
    </row>
    <row r="8388" spans="1:8" ht="15" hidden="1" thickBot="1">
      <c r="A8388" s="409">
        <v>202204</v>
      </c>
      <c r="B8388" s="231" t="s">
        <v>2304</v>
      </c>
      <c r="C8388" s="232" t="s">
        <v>791</v>
      </c>
      <c r="D8388" s="233" t="s">
        <v>337</v>
      </c>
      <c r="E8388" s="235">
        <v>86176</v>
      </c>
      <c r="F8388" s="413">
        <v>115.31</v>
      </c>
      <c r="G8388" s="414">
        <f t="shared" si="262"/>
        <v>747.34194779290601</v>
      </c>
      <c r="H8388" s="415">
        <f t="shared" si="263"/>
        <v>3.7367097389645298</v>
      </c>
    </row>
    <row r="8389" spans="1:8" ht="15" hidden="1" thickBot="1">
      <c r="A8389" s="409">
        <v>202204</v>
      </c>
      <c r="B8389" s="231" t="s">
        <v>2305</v>
      </c>
      <c r="C8389" s="232" t="s">
        <v>791</v>
      </c>
      <c r="D8389" s="233" t="s">
        <v>339</v>
      </c>
      <c r="E8389" s="235">
        <v>431</v>
      </c>
      <c r="F8389" s="413">
        <v>115.31</v>
      </c>
      <c r="G8389" s="414">
        <f t="shared" si="262"/>
        <v>3.73775041193305</v>
      </c>
      <c r="H8389" s="415">
        <f t="shared" si="263"/>
        <v>3.73775041193305</v>
      </c>
    </row>
    <row r="8390" spans="1:8" ht="15" hidden="1" thickBot="1">
      <c r="A8390" s="409">
        <v>202204</v>
      </c>
      <c r="B8390" s="231" t="s">
        <v>2306</v>
      </c>
      <c r="C8390" s="232" t="s">
        <v>791</v>
      </c>
      <c r="D8390" s="233" t="s">
        <v>337</v>
      </c>
      <c r="E8390" s="235">
        <v>87922</v>
      </c>
      <c r="F8390" s="413">
        <v>115.31</v>
      </c>
      <c r="G8390" s="414">
        <f t="shared" si="262"/>
        <v>762.48373948486687</v>
      </c>
      <c r="H8390" s="415">
        <f t="shared" si="263"/>
        <v>3.8124186974243344</v>
      </c>
    </row>
    <row r="8391" spans="1:8" ht="15" hidden="1" thickBot="1">
      <c r="A8391" s="409">
        <v>202204</v>
      </c>
      <c r="B8391" s="231" t="s">
        <v>2307</v>
      </c>
      <c r="C8391" s="232" t="s">
        <v>791</v>
      </c>
      <c r="D8391" s="233" t="s">
        <v>339</v>
      </c>
      <c r="E8391" s="235">
        <v>440</v>
      </c>
      <c r="F8391" s="413">
        <v>115.31</v>
      </c>
      <c r="G8391" s="414">
        <f t="shared" si="262"/>
        <v>3.815800884572023</v>
      </c>
      <c r="H8391" s="415">
        <f t="shared" si="263"/>
        <v>3.815800884572023</v>
      </c>
    </row>
    <row r="8392" spans="1:8" ht="15" hidden="1" thickBot="1">
      <c r="A8392" s="409">
        <v>202204</v>
      </c>
      <c r="B8392" s="231" t="s">
        <v>2308</v>
      </c>
      <c r="C8392" s="232" t="s">
        <v>791</v>
      </c>
      <c r="D8392" s="233" t="s">
        <v>339</v>
      </c>
      <c r="E8392" s="235">
        <v>366</v>
      </c>
      <c r="F8392" s="413">
        <v>115.31</v>
      </c>
      <c r="G8392" s="414">
        <f t="shared" si="262"/>
        <v>3.17405255398491</v>
      </c>
      <c r="H8392" s="415">
        <f t="shared" si="263"/>
        <v>3.17405255398491</v>
      </c>
    </row>
    <row r="8393" spans="1:8" ht="15" hidden="1" thickBot="1">
      <c r="A8393" s="409">
        <v>202204</v>
      </c>
      <c r="B8393" s="231" t="s">
        <v>2309</v>
      </c>
      <c r="C8393" s="232" t="s">
        <v>791</v>
      </c>
      <c r="D8393" s="233" t="s">
        <v>337</v>
      </c>
      <c r="E8393" s="235">
        <v>96926</v>
      </c>
      <c r="F8393" s="413">
        <v>115.31</v>
      </c>
      <c r="G8393" s="414">
        <f t="shared" si="262"/>
        <v>840.56890122279071</v>
      </c>
      <c r="H8393" s="415">
        <f t="shared" si="263"/>
        <v>4.2028445061139532</v>
      </c>
    </row>
    <row r="8394" spans="1:8" ht="15" hidden="1" thickBot="1">
      <c r="A8394" s="409">
        <v>202204</v>
      </c>
      <c r="B8394" s="231" t="s">
        <v>2310</v>
      </c>
      <c r="C8394" s="232" t="s">
        <v>791</v>
      </c>
      <c r="D8394" s="233" t="s">
        <v>337</v>
      </c>
      <c r="E8394" s="235">
        <v>47109</v>
      </c>
      <c r="F8394" s="413">
        <v>115.31</v>
      </c>
      <c r="G8394" s="414">
        <f t="shared" si="262"/>
        <v>408.5421906165987</v>
      </c>
      <c r="H8394" s="415">
        <f t="shared" si="263"/>
        <v>2.0427109530829934</v>
      </c>
    </row>
    <row r="8395" spans="1:8" ht="15" hidden="1" thickBot="1">
      <c r="A8395" s="409">
        <v>202204</v>
      </c>
      <c r="B8395" s="231" t="s">
        <v>2311</v>
      </c>
      <c r="C8395" s="232" t="s">
        <v>791</v>
      </c>
      <c r="D8395" s="233" t="s">
        <v>339</v>
      </c>
      <c r="E8395" s="235">
        <v>236</v>
      </c>
      <c r="F8395" s="413">
        <v>115.31</v>
      </c>
      <c r="G8395" s="414">
        <f t="shared" si="262"/>
        <v>2.0466568380886305</v>
      </c>
      <c r="H8395" s="415">
        <f t="shared" si="263"/>
        <v>2.0466568380886305</v>
      </c>
    </row>
    <row r="8396" spans="1:8" ht="15" hidden="1" thickBot="1">
      <c r="A8396" s="409">
        <v>202204</v>
      </c>
      <c r="B8396" s="231" t="s">
        <v>2312</v>
      </c>
      <c r="C8396" s="232" t="s">
        <v>791</v>
      </c>
      <c r="D8396" s="233" t="s">
        <v>337</v>
      </c>
      <c r="E8396" s="235">
        <v>84850</v>
      </c>
      <c r="F8396" s="413">
        <v>115.31</v>
      </c>
      <c r="G8396" s="414">
        <f t="shared" si="262"/>
        <v>735.84251149076397</v>
      </c>
      <c r="H8396" s="415">
        <f t="shared" si="263"/>
        <v>3.6792125574538197</v>
      </c>
    </row>
    <row r="8397" spans="1:8" ht="15" hidden="1" thickBot="1">
      <c r="A8397" s="409">
        <v>202204</v>
      </c>
      <c r="B8397" s="231" t="s">
        <v>2313</v>
      </c>
      <c r="C8397" s="232" t="s">
        <v>791</v>
      </c>
      <c r="D8397" s="233" t="s">
        <v>339</v>
      </c>
      <c r="E8397" s="235">
        <v>424</v>
      </c>
      <c r="F8397" s="413">
        <v>115.31</v>
      </c>
      <c r="G8397" s="414">
        <f t="shared" si="262"/>
        <v>3.677044488769404</v>
      </c>
      <c r="H8397" s="415">
        <f t="shared" si="263"/>
        <v>3.677044488769404</v>
      </c>
    </row>
    <row r="8398" spans="1:8" ht="15" hidden="1" thickBot="1">
      <c r="A8398" s="409">
        <v>202204</v>
      </c>
      <c r="B8398" s="231" t="s">
        <v>2314</v>
      </c>
      <c r="C8398" s="232" t="s">
        <v>791</v>
      </c>
      <c r="D8398" s="233" t="s">
        <v>337</v>
      </c>
      <c r="E8398" s="235">
        <v>125308</v>
      </c>
      <c r="F8398" s="413">
        <v>115.31</v>
      </c>
      <c r="G8398" s="414">
        <f t="shared" si="262"/>
        <v>1086.7054028271616</v>
      </c>
      <c r="H8398" s="415">
        <f t="shared" si="263"/>
        <v>5.4335270141358079</v>
      </c>
    </row>
    <row r="8399" spans="1:8" ht="15" hidden="1" thickBot="1">
      <c r="A8399" s="409">
        <v>202204</v>
      </c>
      <c r="B8399" s="231" t="s">
        <v>2315</v>
      </c>
      <c r="C8399" s="232" t="s">
        <v>791</v>
      </c>
      <c r="D8399" s="233" t="s">
        <v>337</v>
      </c>
      <c r="E8399" s="235">
        <v>125308</v>
      </c>
      <c r="F8399" s="413">
        <v>115.31</v>
      </c>
      <c r="G8399" s="414">
        <f t="shared" si="262"/>
        <v>1086.7054028271616</v>
      </c>
      <c r="H8399" s="415">
        <f t="shared" si="263"/>
        <v>5.4335270141358079</v>
      </c>
    </row>
    <row r="8400" spans="1:8" ht="15" hidden="1" thickBot="1">
      <c r="A8400" s="409">
        <v>202204</v>
      </c>
      <c r="B8400" s="231" t="s">
        <v>2316</v>
      </c>
      <c r="C8400" s="232" t="s">
        <v>791</v>
      </c>
      <c r="D8400" s="233" t="s">
        <v>337</v>
      </c>
      <c r="E8400" s="235">
        <v>52861</v>
      </c>
      <c r="F8400" s="413">
        <v>115.31</v>
      </c>
      <c r="G8400" s="414">
        <f t="shared" si="262"/>
        <v>458.42511490764025</v>
      </c>
      <c r="H8400" s="415">
        <f t="shared" si="263"/>
        <v>2.2921255745382014</v>
      </c>
    </row>
    <row r="8401" spans="1:8" ht="15" hidden="1" thickBot="1">
      <c r="A8401" s="409">
        <v>202204</v>
      </c>
      <c r="B8401" s="231" t="s">
        <v>2317</v>
      </c>
      <c r="C8401" s="232" t="s">
        <v>791</v>
      </c>
      <c r="D8401" s="233" t="s">
        <v>337</v>
      </c>
      <c r="E8401" s="235">
        <v>67943</v>
      </c>
      <c r="F8401" s="413">
        <v>115.31</v>
      </c>
      <c r="G8401" s="414">
        <f t="shared" si="262"/>
        <v>589.22036250108397</v>
      </c>
      <c r="H8401" s="415">
        <f t="shared" si="263"/>
        <v>2.9461018125054199</v>
      </c>
    </row>
    <row r="8402" spans="1:8" ht="15" hidden="1" thickBot="1">
      <c r="A8402" s="409">
        <v>202204</v>
      </c>
      <c r="B8402" s="231" t="s">
        <v>2318</v>
      </c>
      <c r="C8402" s="232" t="s">
        <v>791</v>
      </c>
      <c r="D8402" s="233" t="s">
        <v>337</v>
      </c>
      <c r="E8402" s="235">
        <v>81403</v>
      </c>
      <c r="F8402" s="413">
        <v>115.31</v>
      </c>
      <c r="G8402" s="414">
        <f t="shared" si="262"/>
        <v>705.94918047003728</v>
      </c>
      <c r="H8402" s="415">
        <f t="shared" si="263"/>
        <v>3.5297459023501863</v>
      </c>
    </row>
    <row r="8403" spans="1:8" ht="15" hidden="1" thickBot="1">
      <c r="A8403" s="409">
        <v>202204</v>
      </c>
      <c r="B8403" s="231" t="s">
        <v>2319</v>
      </c>
      <c r="C8403" s="232" t="s">
        <v>791</v>
      </c>
      <c r="D8403" s="233" t="s">
        <v>337</v>
      </c>
      <c r="E8403" s="235">
        <v>8722</v>
      </c>
      <c r="F8403" s="413">
        <v>115.31</v>
      </c>
      <c r="G8403" s="414">
        <f t="shared" si="262"/>
        <v>75.639580261902694</v>
      </c>
      <c r="H8403" s="415">
        <f t="shared" si="263"/>
        <v>0.37819790130951347</v>
      </c>
    </row>
    <row r="8404" spans="1:8" ht="15" hidden="1" thickBot="1">
      <c r="A8404" s="409">
        <v>202204</v>
      </c>
      <c r="B8404" s="231" t="s">
        <v>2320</v>
      </c>
      <c r="C8404" s="232" t="s">
        <v>791</v>
      </c>
      <c r="D8404" s="233" t="s">
        <v>337</v>
      </c>
      <c r="E8404" s="235">
        <v>124393</v>
      </c>
      <c r="F8404" s="413">
        <v>115.31</v>
      </c>
      <c r="G8404" s="414">
        <f t="shared" si="262"/>
        <v>1078.7702714421994</v>
      </c>
      <c r="H8404" s="415">
        <f t="shared" si="263"/>
        <v>5.3938513572109965</v>
      </c>
    </row>
    <row r="8405" spans="1:8" ht="15" hidden="1" thickBot="1">
      <c r="A8405" s="409">
        <v>202204</v>
      </c>
      <c r="B8405" s="231" t="s">
        <v>2321</v>
      </c>
      <c r="C8405" s="232" t="s">
        <v>791</v>
      </c>
      <c r="D8405" s="233" t="s">
        <v>337</v>
      </c>
      <c r="E8405" s="235">
        <v>70560</v>
      </c>
      <c r="F8405" s="413">
        <v>115.31</v>
      </c>
      <c r="G8405" s="414">
        <f t="shared" si="262"/>
        <v>611.91570548954985</v>
      </c>
      <c r="H8405" s="415">
        <f t="shared" si="263"/>
        <v>3.0595785274477492</v>
      </c>
    </row>
    <row r="8406" spans="1:8" ht="15" hidden="1" thickBot="1">
      <c r="A8406" s="409">
        <v>202204</v>
      </c>
      <c r="B8406" s="231" t="s">
        <v>2322</v>
      </c>
      <c r="C8406" s="232" t="s">
        <v>791</v>
      </c>
      <c r="D8406" s="233" t="s">
        <v>337</v>
      </c>
      <c r="E8406" s="235">
        <v>56070</v>
      </c>
      <c r="F8406" s="413">
        <v>115.31</v>
      </c>
      <c r="G8406" s="414">
        <f t="shared" si="262"/>
        <v>486.25444454080304</v>
      </c>
      <c r="H8406" s="415">
        <f t="shared" si="263"/>
        <v>2.4312722227040151</v>
      </c>
    </row>
    <row r="8407" spans="1:8" ht="15" hidden="1" thickBot="1">
      <c r="A8407" s="409">
        <v>202204</v>
      </c>
      <c r="B8407" s="231" t="s">
        <v>2323</v>
      </c>
      <c r="C8407" s="232" t="s">
        <v>791</v>
      </c>
      <c r="D8407" s="233" t="s">
        <v>337</v>
      </c>
      <c r="E8407" s="235">
        <v>50694</v>
      </c>
      <c r="F8407" s="413">
        <v>115.31</v>
      </c>
      <c r="G8407" s="414">
        <f t="shared" si="262"/>
        <v>439.63229555112304</v>
      </c>
      <c r="H8407" s="415">
        <f t="shared" si="263"/>
        <v>2.1981614777556153</v>
      </c>
    </row>
    <row r="8408" spans="1:8" ht="15" hidden="1" thickBot="1">
      <c r="A8408" s="409">
        <v>202204</v>
      </c>
      <c r="B8408" s="231" t="s">
        <v>2324</v>
      </c>
      <c r="C8408" s="232" t="s">
        <v>791</v>
      </c>
      <c r="D8408" s="233" t="s">
        <v>337</v>
      </c>
      <c r="E8408" s="235">
        <v>92049</v>
      </c>
      <c r="F8408" s="413">
        <v>115.31</v>
      </c>
      <c r="G8408" s="414">
        <f t="shared" si="262"/>
        <v>798.27421732720495</v>
      </c>
      <c r="H8408" s="415">
        <f t="shared" si="263"/>
        <v>3.9913710866360246</v>
      </c>
    </row>
    <row r="8409" spans="1:8" ht="15" hidden="1" thickBot="1">
      <c r="A8409" s="409">
        <v>202204</v>
      </c>
      <c r="B8409" s="231" t="s">
        <v>2325</v>
      </c>
      <c r="C8409" s="232" t="s">
        <v>791</v>
      </c>
      <c r="D8409" s="233" t="s">
        <v>339</v>
      </c>
      <c r="E8409" s="235">
        <v>460</v>
      </c>
      <c r="F8409" s="413">
        <v>115.31</v>
      </c>
      <c r="G8409" s="414">
        <f t="shared" si="262"/>
        <v>3.989246379325297</v>
      </c>
      <c r="H8409" s="415">
        <f t="shared" si="263"/>
        <v>3.989246379325297</v>
      </c>
    </row>
    <row r="8410" spans="1:8" ht="15" hidden="1" thickBot="1">
      <c r="A8410" s="409">
        <v>202204</v>
      </c>
      <c r="B8410" s="231" t="s">
        <v>2326</v>
      </c>
      <c r="C8410" s="232" t="s">
        <v>791</v>
      </c>
      <c r="D8410" s="233" t="s">
        <v>337</v>
      </c>
      <c r="E8410" s="235">
        <v>92049</v>
      </c>
      <c r="F8410" s="413">
        <v>115.31</v>
      </c>
      <c r="G8410" s="414">
        <f t="shared" si="262"/>
        <v>798.27421732720495</v>
      </c>
      <c r="H8410" s="415">
        <f t="shared" si="263"/>
        <v>3.9913710866360246</v>
      </c>
    </row>
    <row r="8411" spans="1:8" ht="15" hidden="1" thickBot="1">
      <c r="A8411" s="409">
        <v>202204</v>
      </c>
      <c r="B8411" s="231" t="s">
        <v>2327</v>
      </c>
      <c r="C8411" s="232" t="s">
        <v>791</v>
      </c>
      <c r="D8411" s="233" t="s">
        <v>339</v>
      </c>
      <c r="E8411" s="235">
        <v>460</v>
      </c>
      <c r="F8411" s="413">
        <v>115.31</v>
      </c>
      <c r="G8411" s="414">
        <f t="shared" si="262"/>
        <v>3.989246379325297</v>
      </c>
      <c r="H8411" s="415">
        <f t="shared" si="263"/>
        <v>3.989246379325297</v>
      </c>
    </row>
    <row r="8412" spans="1:8" ht="15" hidden="1" thickBot="1">
      <c r="A8412" s="409">
        <v>202204</v>
      </c>
      <c r="B8412" s="231" t="s">
        <v>2328</v>
      </c>
      <c r="C8412" s="232" t="s">
        <v>791</v>
      </c>
      <c r="D8412" s="233" t="s">
        <v>337</v>
      </c>
      <c r="E8412" s="235">
        <v>68416</v>
      </c>
      <c r="F8412" s="413">
        <v>115.31</v>
      </c>
      <c r="G8412" s="414">
        <f t="shared" si="262"/>
        <v>593.32234845199889</v>
      </c>
      <c r="H8412" s="415">
        <f t="shared" si="263"/>
        <v>2.9666117422599942</v>
      </c>
    </row>
    <row r="8413" spans="1:8" ht="15" hidden="1" thickBot="1">
      <c r="A8413" s="409">
        <v>202204</v>
      </c>
      <c r="B8413" s="231" t="s">
        <v>2329</v>
      </c>
      <c r="C8413" s="232" t="s">
        <v>791</v>
      </c>
      <c r="D8413" s="233" t="s">
        <v>339</v>
      </c>
      <c r="E8413" s="235">
        <v>353</v>
      </c>
      <c r="F8413" s="413">
        <v>115.31</v>
      </c>
      <c r="G8413" s="414">
        <f t="shared" si="262"/>
        <v>3.061312982395282</v>
      </c>
      <c r="H8413" s="415">
        <f t="shared" si="263"/>
        <v>3.061312982395282</v>
      </c>
    </row>
    <row r="8414" spans="1:8" ht="15" hidden="1" thickBot="1">
      <c r="A8414" s="409">
        <v>202204</v>
      </c>
      <c r="B8414" s="231" t="s">
        <v>2330</v>
      </c>
      <c r="C8414" s="232" t="s">
        <v>791</v>
      </c>
      <c r="D8414" s="233" t="s">
        <v>337</v>
      </c>
      <c r="E8414" s="235">
        <v>65593</v>
      </c>
      <c r="F8414" s="413">
        <v>115.31</v>
      </c>
      <c r="G8414" s="414">
        <f t="shared" si="262"/>
        <v>568.84051686757437</v>
      </c>
      <c r="H8414" s="415">
        <f t="shared" si="263"/>
        <v>2.844202584337872</v>
      </c>
    </row>
    <row r="8415" spans="1:8" ht="15" hidden="1" thickBot="1">
      <c r="A8415" s="409">
        <v>202204</v>
      </c>
      <c r="B8415" s="231" t="s">
        <v>2331</v>
      </c>
      <c r="C8415" s="232" t="s">
        <v>791</v>
      </c>
      <c r="D8415" s="233" t="s">
        <v>337</v>
      </c>
      <c r="E8415" s="235">
        <v>68416</v>
      </c>
      <c r="F8415" s="413">
        <v>115.31</v>
      </c>
      <c r="G8415" s="414">
        <f t="shared" si="262"/>
        <v>593.32234845199889</v>
      </c>
      <c r="H8415" s="415">
        <f t="shared" si="263"/>
        <v>2.9666117422599942</v>
      </c>
    </row>
    <row r="8416" spans="1:8" ht="15" hidden="1" thickBot="1">
      <c r="A8416" s="409">
        <v>202204</v>
      </c>
      <c r="B8416" s="231" t="s">
        <v>2332</v>
      </c>
      <c r="C8416" s="232" t="s">
        <v>791</v>
      </c>
      <c r="D8416" s="233" t="s">
        <v>339</v>
      </c>
      <c r="E8416" s="235">
        <v>342</v>
      </c>
      <c r="F8416" s="413">
        <v>115.31</v>
      </c>
      <c r="G8416" s="414">
        <f t="shared" si="262"/>
        <v>2.9659179602809815</v>
      </c>
      <c r="H8416" s="415">
        <f t="shared" si="263"/>
        <v>2.9659179602809815</v>
      </c>
    </row>
    <row r="8417" spans="1:8" ht="15" hidden="1" thickBot="1">
      <c r="A8417" s="409">
        <v>202204</v>
      </c>
      <c r="B8417" s="231" t="s">
        <v>2333</v>
      </c>
      <c r="C8417" s="232" t="s">
        <v>791</v>
      </c>
      <c r="D8417" s="233" t="s">
        <v>337</v>
      </c>
      <c r="E8417" s="235">
        <v>73142</v>
      </c>
      <c r="F8417" s="413">
        <v>115.31</v>
      </c>
      <c r="G8417" s="414">
        <f t="shared" si="262"/>
        <v>634.30751886219753</v>
      </c>
      <c r="H8417" s="415">
        <f t="shared" si="263"/>
        <v>3.1715375943109878</v>
      </c>
    </row>
    <row r="8418" spans="1:8" ht="15" hidden="1" thickBot="1">
      <c r="A8418" s="409">
        <v>202204</v>
      </c>
      <c r="B8418" s="231" t="s">
        <v>2334</v>
      </c>
      <c r="C8418" s="232" t="s">
        <v>791</v>
      </c>
      <c r="D8418" s="233" t="s">
        <v>337</v>
      </c>
      <c r="E8418" s="235">
        <v>68416</v>
      </c>
      <c r="F8418" s="413">
        <v>115.31</v>
      </c>
      <c r="G8418" s="414">
        <f t="shared" si="262"/>
        <v>593.32234845199889</v>
      </c>
      <c r="H8418" s="415">
        <f t="shared" si="263"/>
        <v>2.9666117422599942</v>
      </c>
    </row>
    <row r="8419" spans="1:8" ht="15" hidden="1" thickBot="1">
      <c r="A8419" s="409">
        <v>202204</v>
      </c>
      <c r="B8419" s="231" t="s">
        <v>2335</v>
      </c>
      <c r="C8419" s="232" t="s">
        <v>791</v>
      </c>
      <c r="D8419" s="233" t="s">
        <v>337</v>
      </c>
      <c r="E8419" s="235">
        <v>71797</v>
      </c>
      <c r="F8419" s="413">
        <v>115.31</v>
      </c>
      <c r="G8419" s="414">
        <f t="shared" si="262"/>
        <v>622.64330934003988</v>
      </c>
      <c r="H8419" s="415">
        <f t="shared" si="263"/>
        <v>3.1132165467001993</v>
      </c>
    </row>
    <row r="8420" spans="1:8" ht="15" hidden="1" thickBot="1">
      <c r="A8420" s="409">
        <v>202204</v>
      </c>
      <c r="B8420" s="231" t="s">
        <v>2336</v>
      </c>
      <c r="C8420" s="232" t="s">
        <v>791</v>
      </c>
      <c r="D8420" s="233" t="s">
        <v>337</v>
      </c>
      <c r="E8420" s="235">
        <v>89507</v>
      </c>
      <c r="F8420" s="413">
        <v>115.31</v>
      </c>
      <c r="G8420" s="414">
        <f t="shared" si="262"/>
        <v>776.22929494406378</v>
      </c>
      <c r="H8420" s="415">
        <f t="shared" si="263"/>
        <v>3.8811464747203188</v>
      </c>
    </row>
    <row r="8421" spans="1:8" ht="15" hidden="1" thickBot="1">
      <c r="A8421" s="409">
        <v>202204</v>
      </c>
      <c r="B8421" s="231" t="s">
        <v>2337</v>
      </c>
      <c r="C8421" s="232" t="s">
        <v>791</v>
      </c>
      <c r="D8421" s="233" t="s">
        <v>337</v>
      </c>
      <c r="E8421" s="235">
        <v>16187</v>
      </c>
      <c r="F8421" s="413">
        <v>115.31</v>
      </c>
      <c r="G8421" s="414">
        <f t="shared" si="262"/>
        <v>140.37811117856214</v>
      </c>
      <c r="H8421" s="415">
        <f t="shared" si="263"/>
        <v>0.70189055589281069</v>
      </c>
    </row>
    <row r="8422" spans="1:8" ht="15" hidden="1" thickBot="1">
      <c r="A8422" s="409">
        <v>202204</v>
      </c>
      <c r="B8422" s="231" t="s">
        <v>2338</v>
      </c>
      <c r="C8422" s="232" t="s">
        <v>791</v>
      </c>
      <c r="D8422" s="233" t="s">
        <v>337</v>
      </c>
      <c r="E8422" s="235">
        <v>70560</v>
      </c>
      <c r="F8422" s="413">
        <v>115.31</v>
      </c>
      <c r="G8422" s="414">
        <f t="shared" si="262"/>
        <v>611.91570548954985</v>
      </c>
      <c r="H8422" s="415">
        <f t="shared" si="263"/>
        <v>3.0595785274477492</v>
      </c>
    </row>
    <row r="8423" spans="1:8" ht="15" hidden="1" thickBot="1">
      <c r="A8423" s="409">
        <v>202204</v>
      </c>
      <c r="B8423" s="231" t="s">
        <v>2339</v>
      </c>
      <c r="C8423" s="232" t="s">
        <v>791</v>
      </c>
      <c r="D8423" s="233" t="s">
        <v>337</v>
      </c>
      <c r="E8423" s="235">
        <v>66478</v>
      </c>
      <c r="F8423" s="413">
        <v>115.31</v>
      </c>
      <c r="G8423" s="414">
        <f t="shared" si="262"/>
        <v>576.51548001040669</v>
      </c>
      <c r="H8423" s="415">
        <f t="shared" si="263"/>
        <v>2.8825774000520337</v>
      </c>
    </row>
    <row r="8424" spans="1:8" ht="15" hidden="1" thickBot="1">
      <c r="A8424" s="409">
        <v>202204</v>
      </c>
      <c r="B8424" s="231" t="s">
        <v>2340</v>
      </c>
      <c r="C8424" s="232" t="s">
        <v>791</v>
      </c>
      <c r="D8424" s="233" t="s">
        <v>337</v>
      </c>
      <c r="E8424" s="235">
        <v>63225</v>
      </c>
      <c r="F8424" s="413">
        <v>115.31</v>
      </c>
      <c r="G8424" s="414">
        <f t="shared" si="262"/>
        <v>548.30457028878675</v>
      </c>
      <c r="H8424" s="415">
        <f t="shared" si="263"/>
        <v>2.7415228514439338</v>
      </c>
    </row>
    <row r="8425" spans="1:8" ht="15" hidden="1" thickBot="1">
      <c r="A8425" s="409">
        <v>202204</v>
      </c>
      <c r="B8425" s="231" t="s">
        <v>2341</v>
      </c>
      <c r="C8425" s="232" t="s">
        <v>791</v>
      </c>
      <c r="D8425" s="233" t="s">
        <v>337</v>
      </c>
      <c r="E8425" s="235">
        <v>14528</v>
      </c>
      <c r="F8425" s="413">
        <v>115.31</v>
      </c>
      <c r="G8425" s="414">
        <f t="shared" si="262"/>
        <v>125.99080738877808</v>
      </c>
      <c r="H8425" s="415">
        <f t="shared" si="263"/>
        <v>0.62995403694389041</v>
      </c>
    </row>
    <row r="8426" spans="1:8" ht="15" hidden="1" thickBot="1">
      <c r="A8426" s="409">
        <v>202204</v>
      </c>
      <c r="B8426" s="231" t="s">
        <v>2342</v>
      </c>
      <c r="C8426" s="232" t="s">
        <v>791</v>
      </c>
      <c r="D8426" s="233" t="s">
        <v>337</v>
      </c>
      <c r="E8426" s="235">
        <v>58646</v>
      </c>
      <c r="F8426" s="413">
        <v>115.31</v>
      </c>
      <c r="G8426" s="414">
        <f t="shared" si="262"/>
        <v>508.59422426502471</v>
      </c>
      <c r="H8426" s="415">
        <f t="shared" si="263"/>
        <v>2.5429711213251234</v>
      </c>
    </row>
    <row r="8427" spans="1:8" ht="15" hidden="1" thickBot="1">
      <c r="A8427" s="409">
        <v>202204</v>
      </c>
      <c r="B8427" s="231" t="s">
        <v>2343</v>
      </c>
      <c r="C8427" s="232" t="s">
        <v>791</v>
      </c>
      <c r="D8427" s="233" t="s">
        <v>337</v>
      </c>
      <c r="E8427" s="235">
        <v>68593</v>
      </c>
      <c r="F8427" s="413">
        <v>115.31</v>
      </c>
      <c r="G8427" s="414">
        <f t="shared" si="262"/>
        <v>594.85734108056545</v>
      </c>
      <c r="H8427" s="415">
        <f t="shared" si="263"/>
        <v>2.974286705402827</v>
      </c>
    </row>
    <row r="8428" spans="1:8" ht="15" hidden="1" thickBot="1">
      <c r="A8428" s="409">
        <v>202204</v>
      </c>
      <c r="B8428" s="231" t="s">
        <v>2344</v>
      </c>
      <c r="C8428" s="232" t="s">
        <v>791</v>
      </c>
      <c r="D8428" s="233" t="s">
        <v>339</v>
      </c>
      <c r="E8428" s="235">
        <v>343</v>
      </c>
      <c r="F8428" s="413">
        <v>115.31</v>
      </c>
      <c r="G8428" s="414">
        <f t="shared" si="262"/>
        <v>2.9745902350186455</v>
      </c>
      <c r="H8428" s="415">
        <f t="shared" si="263"/>
        <v>2.9745902350186455</v>
      </c>
    </row>
    <row r="8429" spans="1:8" ht="15" hidden="1" thickBot="1">
      <c r="A8429" s="409">
        <v>202204</v>
      </c>
      <c r="B8429" s="231" t="s">
        <v>2345</v>
      </c>
      <c r="C8429" s="232" t="s">
        <v>791</v>
      </c>
      <c r="D8429" s="233" t="s">
        <v>337</v>
      </c>
      <c r="E8429" s="235">
        <v>103326</v>
      </c>
      <c r="F8429" s="413">
        <v>115.31</v>
      </c>
      <c r="G8429" s="414">
        <f t="shared" si="262"/>
        <v>896.07145954383839</v>
      </c>
      <c r="H8429" s="415">
        <f t="shared" si="263"/>
        <v>4.4803572977191921</v>
      </c>
    </row>
    <row r="8430" spans="1:8" ht="15" hidden="1" thickBot="1">
      <c r="A8430" s="409">
        <v>202204</v>
      </c>
      <c r="B8430" s="231" t="s">
        <v>2346</v>
      </c>
      <c r="C8430" s="232" t="s">
        <v>791</v>
      </c>
      <c r="D8430" s="233" t="s">
        <v>339</v>
      </c>
      <c r="E8430" s="235">
        <v>517</v>
      </c>
      <c r="F8430" s="413">
        <v>115.31</v>
      </c>
      <c r="G8430" s="414">
        <f t="shared" si="262"/>
        <v>4.4835660393721275</v>
      </c>
      <c r="H8430" s="415">
        <f t="shared" si="263"/>
        <v>4.4835660393721275</v>
      </c>
    </row>
    <row r="8431" spans="1:8" ht="15" hidden="1" thickBot="1">
      <c r="A8431" s="409">
        <v>202204</v>
      </c>
      <c r="B8431" s="231" t="s">
        <v>2347</v>
      </c>
      <c r="C8431" s="232" t="s">
        <v>791</v>
      </c>
      <c r="D8431" s="233" t="s">
        <v>337</v>
      </c>
      <c r="E8431" s="235">
        <v>78247</v>
      </c>
      <c r="F8431" s="413">
        <v>115.31</v>
      </c>
      <c r="G8431" s="414">
        <f t="shared" si="262"/>
        <v>678.57948139797065</v>
      </c>
      <c r="H8431" s="415">
        <f t="shared" si="263"/>
        <v>3.3928974069898534</v>
      </c>
    </row>
    <row r="8432" spans="1:8" ht="15" hidden="1" thickBot="1">
      <c r="A8432" s="409">
        <v>202204</v>
      </c>
      <c r="B8432" s="231" t="s">
        <v>2348</v>
      </c>
      <c r="C8432" s="232" t="s">
        <v>791</v>
      </c>
      <c r="D8432" s="233" t="s">
        <v>337</v>
      </c>
      <c r="E8432" s="235">
        <v>71711</v>
      </c>
      <c r="F8432" s="413">
        <v>115.31</v>
      </c>
      <c r="G8432" s="414">
        <f t="shared" si="262"/>
        <v>621.89749371260075</v>
      </c>
      <c r="H8432" s="415">
        <f t="shared" si="263"/>
        <v>3.1094874685630036</v>
      </c>
    </row>
    <row r="8433" spans="1:8" ht="15" hidden="1" thickBot="1">
      <c r="A8433" s="409">
        <v>202204</v>
      </c>
      <c r="B8433" s="231" t="s">
        <v>2349</v>
      </c>
      <c r="C8433" s="232" t="s">
        <v>791</v>
      </c>
      <c r="D8433" s="233" t="s">
        <v>337</v>
      </c>
      <c r="E8433" s="235">
        <v>81083</v>
      </c>
      <c r="F8433" s="413">
        <v>115.31</v>
      </c>
      <c r="G8433" s="414">
        <f t="shared" si="262"/>
        <v>703.17405255398489</v>
      </c>
      <c r="H8433" s="415">
        <f t="shared" si="263"/>
        <v>3.5158702627699245</v>
      </c>
    </row>
    <row r="8434" spans="1:8" ht="15" hidden="1" thickBot="1">
      <c r="A8434" s="409">
        <v>202204</v>
      </c>
      <c r="B8434" s="231" t="s">
        <v>2350</v>
      </c>
      <c r="C8434" s="232" t="s">
        <v>791</v>
      </c>
      <c r="D8434" s="233" t="s">
        <v>337</v>
      </c>
      <c r="E8434" s="235">
        <v>35528</v>
      </c>
      <c r="F8434" s="413">
        <v>115.31</v>
      </c>
      <c r="G8434" s="414">
        <f t="shared" si="262"/>
        <v>308.10857687971554</v>
      </c>
      <c r="H8434" s="415">
        <f t="shared" si="263"/>
        <v>1.5405428843985778</v>
      </c>
    </row>
    <row r="8435" spans="1:8" ht="15" hidden="1" thickBot="1">
      <c r="A8435" s="409">
        <v>202204</v>
      </c>
      <c r="B8435" s="231" t="s">
        <v>2351</v>
      </c>
      <c r="C8435" s="232" t="s">
        <v>791</v>
      </c>
      <c r="D8435" s="233" t="s">
        <v>339</v>
      </c>
      <c r="E8435" s="235">
        <v>178</v>
      </c>
      <c r="F8435" s="413">
        <v>115.31</v>
      </c>
      <c r="G8435" s="414">
        <f t="shared" si="262"/>
        <v>1.5436649033041367</v>
      </c>
      <c r="H8435" s="415">
        <f t="shared" si="263"/>
        <v>1.5436649033041367</v>
      </c>
    </row>
    <row r="8436" spans="1:8" ht="15" hidden="1" thickBot="1">
      <c r="A8436" s="409">
        <v>202204</v>
      </c>
      <c r="B8436" s="231" t="s">
        <v>2352</v>
      </c>
      <c r="C8436" s="232" t="s">
        <v>791</v>
      </c>
      <c r="D8436" s="233" t="s">
        <v>337</v>
      </c>
      <c r="E8436" s="235">
        <v>86677</v>
      </c>
      <c r="F8436" s="413">
        <v>115.31</v>
      </c>
      <c r="G8436" s="414">
        <f t="shared" si="262"/>
        <v>751.68675743647555</v>
      </c>
      <c r="H8436" s="415">
        <f t="shared" si="263"/>
        <v>3.7584337871823776</v>
      </c>
    </row>
    <row r="8437" spans="1:8" ht="15" hidden="1" thickBot="1">
      <c r="A8437" s="409">
        <v>202204</v>
      </c>
      <c r="B8437" s="231" t="s">
        <v>2353</v>
      </c>
      <c r="C8437" s="232" t="s">
        <v>791</v>
      </c>
      <c r="D8437" s="233" t="s">
        <v>339</v>
      </c>
      <c r="E8437" s="235">
        <v>433</v>
      </c>
      <c r="F8437" s="413">
        <v>115.31</v>
      </c>
      <c r="G8437" s="414">
        <f t="shared" si="262"/>
        <v>3.7550949614083775</v>
      </c>
      <c r="H8437" s="415">
        <f t="shared" si="263"/>
        <v>3.7550949614083775</v>
      </c>
    </row>
    <row r="8438" spans="1:8" ht="15" hidden="1" thickBot="1">
      <c r="A8438" s="409">
        <v>202204</v>
      </c>
      <c r="B8438" s="231" t="s">
        <v>2354</v>
      </c>
      <c r="C8438" s="232" t="s">
        <v>791</v>
      </c>
      <c r="D8438" s="233" t="s">
        <v>337</v>
      </c>
      <c r="E8438" s="235">
        <v>77881</v>
      </c>
      <c r="F8438" s="413">
        <v>115.31</v>
      </c>
      <c r="G8438" s="414">
        <f t="shared" si="262"/>
        <v>675.40542884398576</v>
      </c>
      <c r="H8438" s="415">
        <f t="shared" si="263"/>
        <v>3.3770271442199289</v>
      </c>
    </row>
    <row r="8439" spans="1:8" ht="15" hidden="1" thickBot="1">
      <c r="A8439" s="409">
        <v>202204</v>
      </c>
      <c r="B8439" s="231" t="s">
        <v>2595</v>
      </c>
      <c r="C8439" s="232" t="s">
        <v>791</v>
      </c>
      <c r="D8439" s="233" t="s">
        <v>337</v>
      </c>
      <c r="E8439" s="235">
        <v>102613</v>
      </c>
      <c r="F8439" s="413">
        <v>115.31</v>
      </c>
      <c r="G8439" s="414">
        <f t="shared" si="262"/>
        <v>889.88812765588409</v>
      </c>
      <c r="H8439" s="415">
        <f t="shared" si="263"/>
        <v>4.4494406382794205</v>
      </c>
    </row>
    <row r="8440" spans="1:8" ht="15" hidden="1" thickBot="1">
      <c r="A8440" s="409">
        <v>202204</v>
      </c>
      <c r="B8440" s="231" t="s">
        <v>2596</v>
      </c>
      <c r="C8440" s="232" t="s">
        <v>791</v>
      </c>
      <c r="D8440" s="233" t="s">
        <v>339</v>
      </c>
      <c r="E8440" s="235">
        <v>513</v>
      </c>
      <c r="F8440" s="413">
        <v>115.31</v>
      </c>
      <c r="G8440" s="414">
        <f t="shared" si="262"/>
        <v>4.4488769404214725</v>
      </c>
      <c r="H8440" s="415">
        <f t="shared" si="263"/>
        <v>4.4488769404214725</v>
      </c>
    </row>
    <row r="8441" spans="1:8" ht="15" hidden="1" thickBot="1">
      <c r="A8441" s="409">
        <v>202204</v>
      </c>
      <c r="B8441" s="231" t="s">
        <v>2355</v>
      </c>
      <c r="C8441" s="232" t="s">
        <v>791</v>
      </c>
      <c r="D8441" s="233" t="s">
        <v>337</v>
      </c>
      <c r="E8441" s="235">
        <v>78594</v>
      </c>
      <c r="F8441" s="413">
        <v>115.31</v>
      </c>
      <c r="G8441" s="414">
        <f t="shared" si="262"/>
        <v>681.58876073193994</v>
      </c>
      <c r="H8441" s="415">
        <f t="shared" si="263"/>
        <v>3.4079438036596996</v>
      </c>
    </row>
    <row r="8442" spans="1:8" ht="15" hidden="1" thickBot="1">
      <c r="A8442" s="409">
        <v>202204</v>
      </c>
      <c r="B8442" s="231" t="s">
        <v>2356</v>
      </c>
      <c r="C8442" s="232" t="s">
        <v>791</v>
      </c>
      <c r="D8442" s="233" t="s">
        <v>339</v>
      </c>
      <c r="E8442" s="235">
        <v>393</v>
      </c>
      <c r="F8442" s="413">
        <v>115.31</v>
      </c>
      <c r="G8442" s="414">
        <f t="shared" si="262"/>
        <v>3.40820397190183</v>
      </c>
      <c r="H8442" s="415">
        <f t="shared" si="263"/>
        <v>3.40820397190183</v>
      </c>
    </row>
    <row r="8443" spans="1:8" ht="15" hidden="1" thickBot="1">
      <c r="A8443" s="409">
        <v>202204</v>
      </c>
      <c r="B8443" s="231" t="s">
        <v>2357</v>
      </c>
      <c r="C8443" s="232" t="s">
        <v>791</v>
      </c>
      <c r="D8443" s="233" t="s">
        <v>337</v>
      </c>
      <c r="E8443" s="235">
        <v>98457</v>
      </c>
      <c r="F8443" s="413">
        <v>115.31</v>
      </c>
      <c r="G8443" s="414">
        <f t="shared" si="262"/>
        <v>853.84615384615381</v>
      </c>
      <c r="H8443" s="415">
        <f t="shared" si="263"/>
        <v>4.2692307692307692</v>
      </c>
    </row>
    <row r="8444" spans="1:8" ht="15" hidden="1" thickBot="1">
      <c r="A8444" s="409">
        <v>202204</v>
      </c>
      <c r="B8444" s="231" t="s">
        <v>2358</v>
      </c>
      <c r="C8444" s="232" t="s">
        <v>791</v>
      </c>
      <c r="D8444" s="233" t="s">
        <v>337</v>
      </c>
      <c r="E8444" s="235">
        <v>98457</v>
      </c>
      <c r="F8444" s="413">
        <v>115.31</v>
      </c>
      <c r="G8444" s="414">
        <f t="shared" si="262"/>
        <v>853.84615384615381</v>
      </c>
      <c r="H8444" s="415">
        <f t="shared" si="263"/>
        <v>4.2692307692307692</v>
      </c>
    </row>
    <row r="8445" spans="1:8" ht="15" hidden="1" thickBot="1">
      <c r="A8445" s="409">
        <v>202204</v>
      </c>
      <c r="B8445" s="231" t="s">
        <v>2359</v>
      </c>
      <c r="C8445" s="232" t="s">
        <v>791</v>
      </c>
      <c r="D8445" s="233" t="s">
        <v>337</v>
      </c>
      <c r="E8445" s="235">
        <v>98457</v>
      </c>
      <c r="F8445" s="413">
        <v>115.31</v>
      </c>
      <c r="G8445" s="414">
        <f t="shared" si="262"/>
        <v>853.84615384615381</v>
      </c>
      <c r="H8445" s="415">
        <f t="shared" si="263"/>
        <v>4.2692307692307692</v>
      </c>
    </row>
    <row r="8446" spans="1:8" ht="15" hidden="1" thickBot="1">
      <c r="A8446" s="409">
        <v>202204</v>
      </c>
      <c r="B8446" s="231" t="s">
        <v>2360</v>
      </c>
      <c r="C8446" s="232" t="s">
        <v>791</v>
      </c>
      <c r="D8446" s="233" t="s">
        <v>337</v>
      </c>
      <c r="E8446" s="235">
        <v>98480</v>
      </c>
      <c r="F8446" s="413">
        <v>115.31</v>
      </c>
      <c r="G8446" s="414">
        <f t="shared" si="262"/>
        <v>854.04561616512012</v>
      </c>
      <c r="H8446" s="415">
        <f t="shared" si="263"/>
        <v>4.2702280808256008</v>
      </c>
    </row>
    <row r="8447" spans="1:8" ht="15" hidden="1" thickBot="1">
      <c r="A8447" s="409">
        <v>202204</v>
      </c>
      <c r="B8447" s="231" t="s">
        <v>2361</v>
      </c>
      <c r="C8447" s="232" t="s">
        <v>791</v>
      </c>
      <c r="D8447" s="233" t="s">
        <v>337</v>
      </c>
      <c r="E8447" s="235">
        <v>69006</v>
      </c>
      <c r="F8447" s="413">
        <v>115.31</v>
      </c>
      <c r="G8447" s="414">
        <f t="shared" si="262"/>
        <v>598.43899054722056</v>
      </c>
      <c r="H8447" s="415">
        <f t="shared" si="263"/>
        <v>2.9921949527361029</v>
      </c>
    </row>
    <row r="8448" spans="1:8" ht="15" hidden="1" thickBot="1">
      <c r="A8448" s="409">
        <v>202204</v>
      </c>
      <c r="B8448" s="231" t="s">
        <v>2362</v>
      </c>
      <c r="C8448" s="232" t="s">
        <v>791</v>
      </c>
      <c r="D8448" s="233" t="s">
        <v>339</v>
      </c>
      <c r="E8448" s="235">
        <v>345</v>
      </c>
      <c r="F8448" s="413">
        <v>115.31</v>
      </c>
      <c r="G8448" s="414">
        <f t="shared" si="262"/>
        <v>2.9919347844939725</v>
      </c>
      <c r="H8448" s="415">
        <f t="shared" si="263"/>
        <v>2.9919347844939725</v>
      </c>
    </row>
    <row r="8449" spans="1:8" ht="15" hidden="1" thickBot="1">
      <c r="A8449" s="409">
        <v>202204</v>
      </c>
      <c r="B8449" s="231" t="s">
        <v>2363</v>
      </c>
      <c r="C8449" s="232" t="s">
        <v>791</v>
      </c>
      <c r="D8449" s="233" t="s">
        <v>337</v>
      </c>
      <c r="E8449" s="235">
        <v>60661</v>
      </c>
      <c r="F8449" s="413">
        <v>115.31</v>
      </c>
      <c r="G8449" s="414">
        <f t="shared" si="262"/>
        <v>526.06885786141709</v>
      </c>
      <c r="H8449" s="415">
        <f t="shared" si="263"/>
        <v>2.6303442893070854</v>
      </c>
    </row>
    <row r="8450" spans="1:8" ht="15" hidden="1" thickBot="1">
      <c r="A8450" s="409">
        <v>202204</v>
      </c>
      <c r="B8450" s="231" t="s">
        <v>2364</v>
      </c>
      <c r="C8450" s="232" t="s">
        <v>791</v>
      </c>
      <c r="D8450" s="233" t="s">
        <v>337</v>
      </c>
      <c r="E8450" s="235">
        <v>63545</v>
      </c>
      <c r="F8450" s="413">
        <v>115.31</v>
      </c>
      <c r="G8450" s="414">
        <f t="shared" ref="G8450:G8513" si="264">+E8450/F8450</f>
        <v>551.07969820483913</v>
      </c>
      <c r="H8450" s="415">
        <f t="shared" ref="H8450:H8513" si="265">IF(D8450="TB",G8450/200,IF(D8450="LT",G8450,"VER"))</f>
        <v>2.7553984910241955</v>
      </c>
    </row>
    <row r="8451" spans="1:8" ht="15" hidden="1" thickBot="1">
      <c r="A8451" s="409">
        <v>202204</v>
      </c>
      <c r="B8451" s="231" t="s">
        <v>2365</v>
      </c>
      <c r="C8451" s="232" t="s">
        <v>791</v>
      </c>
      <c r="D8451" s="233" t="s">
        <v>337</v>
      </c>
      <c r="E8451" s="235">
        <v>96268</v>
      </c>
      <c r="F8451" s="413">
        <v>115.31</v>
      </c>
      <c r="G8451" s="414">
        <f t="shared" si="264"/>
        <v>834.86254444540805</v>
      </c>
      <c r="H8451" s="415">
        <f t="shared" si="265"/>
        <v>4.1743127222270404</v>
      </c>
    </row>
    <row r="8452" spans="1:8" ht="15" hidden="1" thickBot="1">
      <c r="A8452" s="409">
        <v>202204</v>
      </c>
      <c r="B8452" s="231" t="s">
        <v>2366</v>
      </c>
      <c r="C8452" s="232" t="s">
        <v>791</v>
      </c>
      <c r="D8452" s="233" t="s">
        <v>339</v>
      </c>
      <c r="E8452" s="235">
        <v>481</v>
      </c>
      <c r="F8452" s="413">
        <v>115.31</v>
      </c>
      <c r="G8452" s="414">
        <f t="shared" si="264"/>
        <v>4.1713641488162345</v>
      </c>
      <c r="H8452" s="415">
        <f t="shared" si="265"/>
        <v>4.1713641488162345</v>
      </c>
    </row>
    <row r="8453" spans="1:8" ht="15" hidden="1" thickBot="1">
      <c r="A8453" s="409">
        <v>202204</v>
      </c>
      <c r="B8453" s="231" t="s">
        <v>2367</v>
      </c>
      <c r="C8453" s="232" t="s">
        <v>791</v>
      </c>
      <c r="D8453" s="233" t="s">
        <v>337</v>
      </c>
      <c r="E8453" s="235">
        <v>102857</v>
      </c>
      <c r="F8453" s="413">
        <v>115.31</v>
      </c>
      <c r="G8453" s="414">
        <f t="shared" si="264"/>
        <v>892.00416269187406</v>
      </c>
      <c r="H8453" s="415">
        <f t="shared" si="265"/>
        <v>4.4600208134593702</v>
      </c>
    </row>
    <row r="8454" spans="1:8" ht="15" hidden="1" thickBot="1">
      <c r="A8454" s="409">
        <v>202204</v>
      </c>
      <c r="B8454" s="231" t="s">
        <v>2368</v>
      </c>
      <c r="C8454" s="232" t="s">
        <v>791</v>
      </c>
      <c r="D8454" s="233" t="s">
        <v>337</v>
      </c>
      <c r="E8454" s="235">
        <v>96268</v>
      </c>
      <c r="F8454" s="413">
        <v>115.31</v>
      </c>
      <c r="G8454" s="414">
        <f t="shared" si="264"/>
        <v>834.86254444540805</v>
      </c>
      <c r="H8454" s="415">
        <f t="shared" si="265"/>
        <v>4.1743127222270404</v>
      </c>
    </row>
    <row r="8455" spans="1:8" ht="15" hidden="1" thickBot="1">
      <c r="A8455" s="409">
        <v>202204</v>
      </c>
      <c r="B8455" s="231" t="s">
        <v>2369</v>
      </c>
      <c r="C8455" s="232" t="s">
        <v>791</v>
      </c>
      <c r="D8455" s="233" t="s">
        <v>339</v>
      </c>
      <c r="E8455" s="235">
        <v>481</v>
      </c>
      <c r="F8455" s="413">
        <v>115.31</v>
      </c>
      <c r="G8455" s="414">
        <f t="shared" si="264"/>
        <v>4.1713641488162345</v>
      </c>
      <c r="H8455" s="415">
        <f t="shared" si="265"/>
        <v>4.1713641488162345</v>
      </c>
    </row>
    <row r="8456" spans="1:8" ht="15" hidden="1" thickBot="1">
      <c r="A8456" s="409">
        <v>202204</v>
      </c>
      <c r="B8456" s="231" t="s">
        <v>2370</v>
      </c>
      <c r="C8456" s="232" t="s">
        <v>791</v>
      </c>
      <c r="D8456" s="233" t="s">
        <v>337</v>
      </c>
      <c r="E8456" s="235">
        <v>96268</v>
      </c>
      <c r="F8456" s="413">
        <v>115.31</v>
      </c>
      <c r="G8456" s="414">
        <f t="shared" si="264"/>
        <v>834.86254444540805</v>
      </c>
      <c r="H8456" s="415">
        <f t="shared" si="265"/>
        <v>4.1743127222270404</v>
      </c>
    </row>
    <row r="8457" spans="1:8" ht="15" hidden="1" thickBot="1">
      <c r="A8457" s="409">
        <v>202204</v>
      </c>
      <c r="B8457" s="231" t="s">
        <v>2371</v>
      </c>
      <c r="C8457" s="232" t="s">
        <v>791</v>
      </c>
      <c r="D8457" s="233" t="s">
        <v>339</v>
      </c>
      <c r="E8457" s="235">
        <v>481</v>
      </c>
      <c r="F8457" s="413">
        <v>115.31</v>
      </c>
      <c r="G8457" s="414">
        <f t="shared" si="264"/>
        <v>4.1713641488162345</v>
      </c>
      <c r="H8457" s="415">
        <f t="shared" si="265"/>
        <v>4.1713641488162345</v>
      </c>
    </row>
    <row r="8458" spans="1:8" ht="15" hidden="1" thickBot="1">
      <c r="A8458" s="409">
        <v>202204</v>
      </c>
      <c r="B8458" s="231" t="s">
        <v>2372</v>
      </c>
      <c r="C8458" s="232" t="s">
        <v>791</v>
      </c>
      <c r="D8458" s="233" t="s">
        <v>337</v>
      </c>
      <c r="E8458" s="235">
        <v>104094</v>
      </c>
      <c r="F8458" s="413">
        <v>115.31</v>
      </c>
      <c r="G8458" s="414">
        <f t="shared" si="264"/>
        <v>902.73176654236408</v>
      </c>
      <c r="H8458" s="415">
        <f t="shared" si="265"/>
        <v>4.5136588327118208</v>
      </c>
    </row>
    <row r="8459" spans="1:8" ht="15" hidden="1" thickBot="1">
      <c r="A8459" s="409">
        <v>202204</v>
      </c>
      <c r="B8459" s="231" t="s">
        <v>2373</v>
      </c>
      <c r="C8459" s="232" t="s">
        <v>791</v>
      </c>
      <c r="D8459" s="233" t="s">
        <v>339</v>
      </c>
      <c r="E8459" s="235">
        <v>520</v>
      </c>
      <c r="F8459" s="413">
        <v>115.31</v>
      </c>
      <c r="G8459" s="414">
        <f t="shared" si="264"/>
        <v>4.5095828635851181</v>
      </c>
      <c r="H8459" s="415">
        <f t="shared" si="265"/>
        <v>4.5095828635851181</v>
      </c>
    </row>
    <row r="8460" spans="1:8" ht="15" hidden="1" thickBot="1">
      <c r="A8460" s="409">
        <v>202204</v>
      </c>
      <c r="B8460" s="231" t="s">
        <v>2374</v>
      </c>
      <c r="C8460" s="232" t="s">
        <v>791</v>
      </c>
      <c r="D8460" s="233" t="s">
        <v>337</v>
      </c>
      <c r="E8460" s="235">
        <v>85744</v>
      </c>
      <c r="F8460" s="413">
        <v>115.31</v>
      </c>
      <c r="G8460" s="414">
        <f t="shared" si="264"/>
        <v>743.5955251062353</v>
      </c>
      <c r="H8460" s="415">
        <f t="shared" si="265"/>
        <v>3.7179776255311765</v>
      </c>
    </row>
    <row r="8461" spans="1:8" ht="15" hidden="1" thickBot="1">
      <c r="A8461" s="409">
        <v>202204</v>
      </c>
      <c r="B8461" s="231" t="s">
        <v>2375</v>
      </c>
      <c r="C8461" s="232" t="s">
        <v>791</v>
      </c>
      <c r="D8461" s="233" t="s">
        <v>339</v>
      </c>
      <c r="E8461" s="235">
        <v>429</v>
      </c>
      <c r="F8461" s="413">
        <v>115.31</v>
      </c>
      <c r="G8461" s="414">
        <f t="shared" si="264"/>
        <v>3.7204058624577225</v>
      </c>
      <c r="H8461" s="415">
        <f t="shared" si="265"/>
        <v>3.7204058624577225</v>
      </c>
    </row>
    <row r="8462" spans="1:8" ht="15" hidden="1" thickBot="1">
      <c r="A8462" s="409">
        <v>202204</v>
      </c>
      <c r="B8462" s="231" t="s">
        <v>2376</v>
      </c>
      <c r="C8462" s="232" t="s">
        <v>791</v>
      </c>
      <c r="D8462" s="233" t="s">
        <v>337</v>
      </c>
      <c r="E8462" s="235">
        <v>102857</v>
      </c>
      <c r="F8462" s="413">
        <v>115.31</v>
      </c>
      <c r="G8462" s="414">
        <f t="shared" si="264"/>
        <v>892.00416269187406</v>
      </c>
      <c r="H8462" s="415">
        <f t="shared" si="265"/>
        <v>4.4600208134593702</v>
      </c>
    </row>
    <row r="8463" spans="1:8" ht="15" hidden="1" thickBot="1">
      <c r="A8463" s="409">
        <v>202204</v>
      </c>
      <c r="B8463" s="231" t="s">
        <v>2377</v>
      </c>
      <c r="C8463" s="232" t="s">
        <v>791</v>
      </c>
      <c r="D8463" s="233" t="s">
        <v>339</v>
      </c>
      <c r="E8463" s="235">
        <v>514</v>
      </c>
      <c r="F8463" s="413">
        <v>115.31</v>
      </c>
      <c r="G8463" s="414">
        <f t="shared" si="264"/>
        <v>4.457549215159136</v>
      </c>
      <c r="H8463" s="415">
        <f t="shared" si="265"/>
        <v>4.457549215159136</v>
      </c>
    </row>
    <row r="8464" spans="1:8" ht="15" hidden="1" thickBot="1">
      <c r="A8464" s="409">
        <v>202204</v>
      </c>
      <c r="B8464" s="231" t="s">
        <v>2378</v>
      </c>
      <c r="C8464" s="232" t="s">
        <v>791</v>
      </c>
      <c r="D8464" s="233" t="s">
        <v>337</v>
      </c>
      <c r="E8464" s="235">
        <v>109402</v>
      </c>
      <c r="F8464" s="413">
        <v>115.31</v>
      </c>
      <c r="G8464" s="414">
        <f t="shared" si="264"/>
        <v>948.76420084988285</v>
      </c>
      <c r="H8464" s="415">
        <f t="shared" si="265"/>
        <v>4.7438210042494147</v>
      </c>
    </row>
    <row r="8465" spans="1:8" ht="15" hidden="1" thickBot="1">
      <c r="A8465" s="409">
        <v>202204</v>
      </c>
      <c r="B8465" s="231" t="s">
        <v>2379</v>
      </c>
      <c r="C8465" s="232" t="s">
        <v>791</v>
      </c>
      <c r="D8465" s="233" t="s">
        <v>337</v>
      </c>
      <c r="E8465" s="235">
        <v>102857</v>
      </c>
      <c r="F8465" s="413">
        <v>115.31</v>
      </c>
      <c r="G8465" s="414">
        <f t="shared" si="264"/>
        <v>892.00416269187406</v>
      </c>
      <c r="H8465" s="415">
        <f t="shared" si="265"/>
        <v>4.4600208134593702</v>
      </c>
    </row>
    <row r="8466" spans="1:8" ht="15" hidden="1" thickBot="1">
      <c r="A8466" s="409">
        <v>202204</v>
      </c>
      <c r="B8466" s="231" t="s">
        <v>2380</v>
      </c>
      <c r="C8466" s="232" t="s">
        <v>791</v>
      </c>
      <c r="D8466" s="233" t="s">
        <v>339</v>
      </c>
      <c r="E8466" s="235">
        <v>514</v>
      </c>
      <c r="F8466" s="413">
        <v>115.31</v>
      </c>
      <c r="G8466" s="414">
        <f t="shared" si="264"/>
        <v>4.457549215159136</v>
      </c>
      <c r="H8466" s="415">
        <f t="shared" si="265"/>
        <v>4.457549215159136</v>
      </c>
    </row>
    <row r="8467" spans="1:8" ht="15" hidden="1" thickBot="1">
      <c r="A8467" s="409">
        <v>202204</v>
      </c>
      <c r="B8467" s="231" t="s">
        <v>2381</v>
      </c>
      <c r="C8467" s="232" t="s">
        <v>791</v>
      </c>
      <c r="D8467" s="233" t="s">
        <v>337</v>
      </c>
      <c r="E8467" s="235">
        <v>102857</v>
      </c>
      <c r="F8467" s="413">
        <v>115.31</v>
      </c>
      <c r="G8467" s="414">
        <f t="shared" si="264"/>
        <v>892.00416269187406</v>
      </c>
      <c r="H8467" s="415">
        <f t="shared" si="265"/>
        <v>4.4600208134593702</v>
      </c>
    </row>
    <row r="8468" spans="1:8" ht="15" hidden="1" thickBot="1">
      <c r="A8468" s="409">
        <v>202204</v>
      </c>
      <c r="B8468" s="231" t="s">
        <v>2382</v>
      </c>
      <c r="C8468" s="232" t="s">
        <v>791</v>
      </c>
      <c r="D8468" s="233" t="s">
        <v>339</v>
      </c>
      <c r="E8468" s="235">
        <v>514</v>
      </c>
      <c r="F8468" s="413">
        <v>115.31</v>
      </c>
      <c r="G8468" s="414">
        <f t="shared" si="264"/>
        <v>4.457549215159136</v>
      </c>
      <c r="H8468" s="415">
        <f t="shared" si="265"/>
        <v>4.457549215159136</v>
      </c>
    </row>
    <row r="8469" spans="1:8" ht="15" hidden="1" thickBot="1">
      <c r="A8469" s="409">
        <v>202204</v>
      </c>
      <c r="B8469" s="231" t="s">
        <v>2383</v>
      </c>
      <c r="C8469" s="232" t="s">
        <v>791</v>
      </c>
      <c r="D8469" s="233" t="s">
        <v>337</v>
      </c>
      <c r="E8469" s="235">
        <v>78564</v>
      </c>
      <c r="F8469" s="413">
        <v>115.31</v>
      </c>
      <c r="G8469" s="414">
        <f t="shared" si="264"/>
        <v>681.32859248981003</v>
      </c>
      <c r="H8469" s="415">
        <f t="shared" si="265"/>
        <v>3.40664296244905</v>
      </c>
    </row>
    <row r="8470" spans="1:8" ht="15" hidden="1" thickBot="1">
      <c r="A8470" s="409">
        <v>202204</v>
      </c>
      <c r="B8470" s="231" t="s">
        <v>2384</v>
      </c>
      <c r="C8470" s="232" t="s">
        <v>791</v>
      </c>
      <c r="D8470" s="233" t="s">
        <v>337</v>
      </c>
      <c r="E8470" s="235">
        <v>93756</v>
      </c>
      <c r="F8470" s="413">
        <v>115.31</v>
      </c>
      <c r="G8470" s="414">
        <f t="shared" si="264"/>
        <v>813.07779030439679</v>
      </c>
      <c r="H8470" s="415">
        <f t="shared" si="265"/>
        <v>4.0653889515219843</v>
      </c>
    </row>
    <row r="8471" spans="1:8" ht="15" hidden="1" thickBot="1">
      <c r="A8471" s="409">
        <v>202204</v>
      </c>
      <c r="B8471" s="231" t="s">
        <v>2385</v>
      </c>
      <c r="C8471" s="232" t="s">
        <v>791</v>
      </c>
      <c r="D8471" s="233" t="s">
        <v>339</v>
      </c>
      <c r="E8471" s="235">
        <v>469</v>
      </c>
      <c r="F8471" s="413">
        <v>115.31</v>
      </c>
      <c r="G8471" s="414">
        <f t="shared" si="264"/>
        <v>4.0672968519642705</v>
      </c>
      <c r="H8471" s="415">
        <f t="shared" si="265"/>
        <v>4.0672968519642705</v>
      </c>
    </row>
    <row r="8472" spans="1:8" ht="15" hidden="1" thickBot="1">
      <c r="A8472" s="409">
        <v>202204</v>
      </c>
      <c r="B8472" s="231" t="s">
        <v>2386</v>
      </c>
      <c r="C8472" s="232" t="s">
        <v>791</v>
      </c>
      <c r="D8472" s="233" t="s">
        <v>337</v>
      </c>
      <c r="E8472" s="235">
        <v>81743</v>
      </c>
      <c r="F8472" s="413">
        <v>115.31</v>
      </c>
      <c r="G8472" s="414">
        <f t="shared" si="264"/>
        <v>708.89775388084297</v>
      </c>
      <c r="H8472" s="415">
        <f t="shared" si="265"/>
        <v>3.5444887694042149</v>
      </c>
    </row>
    <row r="8473" spans="1:8" ht="15" hidden="1" thickBot="1">
      <c r="A8473" s="409">
        <v>202204</v>
      </c>
      <c r="B8473" s="231" t="s">
        <v>2387</v>
      </c>
      <c r="C8473" s="232" t="s">
        <v>791</v>
      </c>
      <c r="D8473" s="233" t="s">
        <v>339</v>
      </c>
      <c r="E8473" s="235">
        <v>409</v>
      </c>
      <c r="F8473" s="413">
        <v>115.31</v>
      </c>
      <c r="G8473" s="414">
        <f t="shared" si="264"/>
        <v>3.546960367704449</v>
      </c>
      <c r="H8473" s="415">
        <f t="shared" si="265"/>
        <v>3.546960367704449</v>
      </c>
    </row>
    <row r="8474" spans="1:8" ht="15" hidden="1" thickBot="1">
      <c r="A8474" s="409">
        <v>202204</v>
      </c>
      <c r="B8474" s="231" t="s">
        <v>2388</v>
      </c>
      <c r="C8474" s="232" t="s">
        <v>791</v>
      </c>
      <c r="D8474" s="233" t="s">
        <v>337</v>
      </c>
      <c r="E8474" s="235">
        <v>81743</v>
      </c>
      <c r="F8474" s="413">
        <v>115.31</v>
      </c>
      <c r="G8474" s="414">
        <f t="shared" si="264"/>
        <v>708.89775388084297</v>
      </c>
      <c r="H8474" s="415">
        <f t="shared" si="265"/>
        <v>3.5444887694042149</v>
      </c>
    </row>
    <row r="8475" spans="1:8" ht="15" hidden="1" thickBot="1">
      <c r="A8475" s="409">
        <v>202204</v>
      </c>
      <c r="B8475" s="231" t="s">
        <v>2389</v>
      </c>
      <c r="C8475" s="232" t="s">
        <v>791</v>
      </c>
      <c r="D8475" s="233" t="s">
        <v>339</v>
      </c>
      <c r="E8475" s="235">
        <v>409</v>
      </c>
      <c r="F8475" s="413">
        <v>115.31</v>
      </c>
      <c r="G8475" s="414">
        <f t="shared" si="264"/>
        <v>3.546960367704449</v>
      </c>
      <c r="H8475" s="415">
        <f t="shared" si="265"/>
        <v>3.546960367704449</v>
      </c>
    </row>
    <row r="8476" spans="1:8" ht="15" hidden="1" thickBot="1">
      <c r="A8476" s="409">
        <v>202204</v>
      </c>
      <c r="B8476" s="231" t="s">
        <v>2390</v>
      </c>
      <c r="C8476" s="232" t="s">
        <v>791</v>
      </c>
      <c r="D8476" s="233" t="s">
        <v>337</v>
      </c>
      <c r="E8476" s="235">
        <v>49046</v>
      </c>
      <c r="F8476" s="413">
        <v>115.31</v>
      </c>
      <c r="G8476" s="414">
        <f t="shared" si="264"/>
        <v>425.34038678345331</v>
      </c>
      <c r="H8476" s="415">
        <f t="shared" si="265"/>
        <v>2.1267019339172664</v>
      </c>
    </row>
    <row r="8477" spans="1:8" ht="15" hidden="1" thickBot="1">
      <c r="A8477" s="409">
        <v>202204</v>
      </c>
      <c r="B8477" s="231" t="s">
        <v>2391</v>
      </c>
      <c r="C8477" s="232" t="s">
        <v>791</v>
      </c>
      <c r="D8477" s="233" t="s">
        <v>339</v>
      </c>
      <c r="E8477" s="235">
        <v>245</v>
      </c>
      <c r="F8477" s="413">
        <v>115.31</v>
      </c>
      <c r="G8477" s="414">
        <f t="shared" si="264"/>
        <v>2.124707310727604</v>
      </c>
      <c r="H8477" s="415">
        <f t="shared" si="265"/>
        <v>2.124707310727604</v>
      </c>
    </row>
    <row r="8478" spans="1:8" ht="15" hidden="1" thickBot="1">
      <c r="A8478" s="409">
        <v>202204</v>
      </c>
      <c r="B8478" s="231" t="s">
        <v>2392</v>
      </c>
      <c r="C8478" s="232" t="s">
        <v>791</v>
      </c>
      <c r="D8478" s="233" t="s">
        <v>337</v>
      </c>
      <c r="E8478" s="235">
        <v>71687</v>
      </c>
      <c r="F8478" s="413">
        <v>115.31</v>
      </c>
      <c r="G8478" s="414">
        <f t="shared" si="264"/>
        <v>621.68935911889685</v>
      </c>
      <c r="H8478" s="415">
        <f t="shared" si="265"/>
        <v>3.1084467955944843</v>
      </c>
    </row>
    <row r="8479" spans="1:8" ht="15" hidden="1" thickBot="1">
      <c r="A8479" s="409">
        <v>202204</v>
      </c>
      <c r="B8479" s="231" t="s">
        <v>2393</v>
      </c>
      <c r="C8479" s="232" t="s">
        <v>791</v>
      </c>
      <c r="D8479" s="233" t="s">
        <v>337</v>
      </c>
      <c r="E8479" s="235">
        <v>84588</v>
      </c>
      <c r="F8479" s="413">
        <v>115.31</v>
      </c>
      <c r="G8479" s="414">
        <f t="shared" si="264"/>
        <v>733.5703755094961</v>
      </c>
      <c r="H8479" s="415">
        <f t="shared" si="265"/>
        <v>3.6678518775474807</v>
      </c>
    </row>
    <row r="8480" spans="1:8" ht="15" hidden="1" thickBot="1">
      <c r="A8480" s="409">
        <v>202204</v>
      </c>
      <c r="B8480" s="231" t="s">
        <v>2394</v>
      </c>
      <c r="C8480" s="232" t="s">
        <v>791</v>
      </c>
      <c r="D8480" s="233" t="s">
        <v>339</v>
      </c>
      <c r="E8480" s="235">
        <v>423</v>
      </c>
      <c r="F8480" s="413">
        <v>115.31</v>
      </c>
      <c r="G8480" s="414">
        <f t="shared" si="264"/>
        <v>3.6683722140317405</v>
      </c>
      <c r="H8480" s="415">
        <f t="shared" si="265"/>
        <v>3.6683722140317405</v>
      </c>
    </row>
    <row r="8481" spans="1:8" ht="15" hidden="1" thickBot="1">
      <c r="A8481" s="409">
        <v>202204</v>
      </c>
      <c r="B8481" s="231" t="s">
        <v>2395</v>
      </c>
      <c r="C8481" s="232" t="s">
        <v>791</v>
      </c>
      <c r="D8481" s="233" t="s">
        <v>337</v>
      </c>
      <c r="E8481" s="235">
        <v>91174</v>
      </c>
      <c r="F8481" s="413">
        <v>115.31</v>
      </c>
      <c r="G8481" s="414">
        <f t="shared" si="264"/>
        <v>790.68597693174922</v>
      </c>
      <c r="H8481" s="415">
        <f t="shared" si="265"/>
        <v>3.9534298846587461</v>
      </c>
    </row>
    <row r="8482" spans="1:8" ht="15" hidden="1" thickBot="1">
      <c r="A8482" s="409">
        <v>202204</v>
      </c>
      <c r="B8482" s="231" t="s">
        <v>2396</v>
      </c>
      <c r="C8482" s="232" t="s">
        <v>791</v>
      </c>
      <c r="D8482" s="233" t="s">
        <v>339</v>
      </c>
      <c r="E8482" s="235">
        <v>456</v>
      </c>
      <c r="F8482" s="413">
        <v>115.31</v>
      </c>
      <c r="G8482" s="414">
        <f t="shared" si="264"/>
        <v>3.954557280374642</v>
      </c>
      <c r="H8482" s="415">
        <f t="shared" si="265"/>
        <v>3.954557280374642</v>
      </c>
    </row>
    <row r="8483" spans="1:8" ht="15" hidden="1" thickBot="1">
      <c r="A8483" s="409">
        <v>202204</v>
      </c>
      <c r="B8483" s="231" t="s">
        <v>2397</v>
      </c>
      <c r="C8483" s="232" t="s">
        <v>791</v>
      </c>
      <c r="D8483" s="233" t="s">
        <v>337</v>
      </c>
      <c r="E8483" s="235">
        <v>47613</v>
      </c>
      <c r="F8483" s="413">
        <v>115.31</v>
      </c>
      <c r="G8483" s="414">
        <f t="shared" si="264"/>
        <v>412.91301708438124</v>
      </c>
      <c r="H8483" s="415">
        <f t="shared" si="265"/>
        <v>2.064565085421906</v>
      </c>
    </row>
    <row r="8484" spans="1:8" ht="15" hidden="1" thickBot="1">
      <c r="A8484" s="409">
        <v>202204</v>
      </c>
      <c r="B8484" s="231" t="s">
        <v>2398</v>
      </c>
      <c r="C8484" s="232" t="s">
        <v>791</v>
      </c>
      <c r="D8484" s="233" t="s">
        <v>339</v>
      </c>
      <c r="E8484" s="235">
        <v>238</v>
      </c>
      <c r="F8484" s="413">
        <v>115.31</v>
      </c>
      <c r="G8484" s="414">
        <f t="shared" si="264"/>
        <v>2.064001387563958</v>
      </c>
      <c r="H8484" s="415">
        <f t="shared" si="265"/>
        <v>2.064001387563958</v>
      </c>
    </row>
    <row r="8485" spans="1:8" ht="15" hidden="1" thickBot="1">
      <c r="A8485" s="409">
        <v>202204</v>
      </c>
      <c r="B8485" s="231" t="s">
        <v>2399</v>
      </c>
      <c r="C8485" s="232" t="s">
        <v>791</v>
      </c>
      <c r="D8485" s="233" t="s">
        <v>337</v>
      </c>
      <c r="E8485" s="235">
        <v>75912</v>
      </c>
      <c r="F8485" s="413">
        <v>115.31</v>
      </c>
      <c r="G8485" s="414">
        <f t="shared" si="264"/>
        <v>658.32971988552595</v>
      </c>
      <c r="H8485" s="415">
        <f t="shared" si="265"/>
        <v>3.2916485994276297</v>
      </c>
    </row>
    <row r="8486" spans="1:8" ht="15" hidden="1" thickBot="1">
      <c r="A8486" s="409">
        <v>202204</v>
      </c>
      <c r="B8486" s="231" t="s">
        <v>2400</v>
      </c>
      <c r="C8486" s="232" t="s">
        <v>791</v>
      </c>
      <c r="D8486" s="233" t="s">
        <v>339</v>
      </c>
      <c r="E8486" s="235">
        <v>380</v>
      </c>
      <c r="F8486" s="413">
        <v>115.31</v>
      </c>
      <c r="G8486" s="414">
        <f t="shared" si="264"/>
        <v>3.295464400312202</v>
      </c>
      <c r="H8486" s="415">
        <f t="shared" si="265"/>
        <v>3.295464400312202</v>
      </c>
    </row>
    <row r="8487" spans="1:8" ht="15" hidden="1" thickBot="1">
      <c r="A8487" s="409">
        <v>202204</v>
      </c>
      <c r="B8487" s="231" t="s">
        <v>2401</v>
      </c>
      <c r="C8487" s="232" t="s">
        <v>791</v>
      </c>
      <c r="D8487" s="233" t="s">
        <v>337</v>
      </c>
      <c r="E8487" s="235">
        <v>114401</v>
      </c>
      <c r="F8487" s="413">
        <v>115.31</v>
      </c>
      <c r="G8487" s="414">
        <f t="shared" si="264"/>
        <v>992.11690226346366</v>
      </c>
      <c r="H8487" s="415">
        <f t="shared" si="265"/>
        <v>4.9605845113173181</v>
      </c>
    </row>
    <row r="8488" spans="1:8" ht="15" hidden="1" thickBot="1">
      <c r="A8488" s="409">
        <v>202204</v>
      </c>
      <c r="B8488" s="231" t="s">
        <v>2402</v>
      </c>
      <c r="C8488" s="232" t="s">
        <v>791</v>
      </c>
      <c r="D8488" s="233" t="s">
        <v>339</v>
      </c>
      <c r="E8488" s="235">
        <v>572</v>
      </c>
      <c r="F8488" s="413">
        <v>115.31</v>
      </c>
      <c r="G8488" s="414">
        <f t="shared" si="264"/>
        <v>4.96054114994363</v>
      </c>
      <c r="H8488" s="415">
        <f t="shared" si="265"/>
        <v>4.96054114994363</v>
      </c>
    </row>
    <row r="8489" spans="1:8" ht="15" hidden="1" thickBot="1">
      <c r="A8489" s="409">
        <v>202204</v>
      </c>
      <c r="B8489" s="231" t="s">
        <v>2403</v>
      </c>
      <c r="C8489" s="232" t="s">
        <v>791</v>
      </c>
      <c r="D8489" s="233" t="s">
        <v>337</v>
      </c>
      <c r="E8489" s="235">
        <v>114401</v>
      </c>
      <c r="F8489" s="413">
        <v>115.31</v>
      </c>
      <c r="G8489" s="414">
        <f t="shared" si="264"/>
        <v>992.11690226346366</v>
      </c>
      <c r="H8489" s="415">
        <f t="shared" si="265"/>
        <v>4.9605845113173181</v>
      </c>
    </row>
    <row r="8490" spans="1:8" ht="15" hidden="1" thickBot="1">
      <c r="A8490" s="409">
        <v>202204</v>
      </c>
      <c r="B8490" s="231" t="s">
        <v>2404</v>
      </c>
      <c r="C8490" s="232" t="s">
        <v>791</v>
      </c>
      <c r="D8490" s="233" t="s">
        <v>339</v>
      </c>
      <c r="E8490" s="235">
        <v>572</v>
      </c>
      <c r="F8490" s="413">
        <v>115.31</v>
      </c>
      <c r="G8490" s="414">
        <f t="shared" si="264"/>
        <v>4.96054114994363</v>
      </c>
      <c r="H8490" s="415">
        <f t="shared" si="265"/>
        <v>4.96054114994363</v>
      </c>
    </row>
    <row r="8491" spans="1:8" ht="15" hidden="1" thickBot="1">
      <c r="A8491" s="409">
        <v>202204</v>
      </c>
      <c r="B8491" s="231" t="s">
        <v>2405</v>
      </c>
      <c r="C8491" s="232" t="s">
        <v>791</v>
      </c>
      <c r="D8491" s="233" t="s">
        <v>337</v>
      </c>
      <c r="E8491" s="235">
        <v>77301</v>
      </c>
      <c r="F8491" s="413">
        <v>115.31</v>
      </c>
      <c r="G8491" s="414">
        <f t="shared" si="264"/>
        <v>670.37550949614081</v>
      </c>
      <c r="H8491" s="415">
        <f t="shared" si="265"/>
        <v>3.3518775474807039</v>
      </c>
    </row>
    <row r="8492" spans="1:8" ht="15" hidden="1" thickBot="1">
      <c r="A8492" s="409">
        <v>202204</v>
      </c>
      <c r="B8492" s="231" t="s">
        <v>2406</v>
      </c>
      <c r="C8492" s="232" t="s">
        <v>791</v>
      </c>
      <c r="D8492" s="233" t="s">
        <v>339</v>
      </c>
      <c r="E8492" s="235">
        <v>386</v>
      </c>
      <c r="F8492" s="413">
        <v>115.31</v>
      </c>
      <c r="G8492" s="414">
        <f t="shared" si="264"/>
        <v>3.347498048738184</v>
      </c>
      <c r="H8492" s="415">
        <f t="shared" si="265"/>
        <v>3.347498048738184</v>
      </c>
    </row>
    <row r="8493" spans="1:8" ht="15" hidden="1" thickBot="1">
      <c r="A8493" s="409">
        <v>202204</v>
      </c>
      <c r="B8493" s="231" t="s">
        <v>2407</v>
      </c>
      <c r="C8493" s="232" t="s">
        <v>791</v>
      </c>
      <c r="D8493" s="233" t="s">
        <v>337</v>
      </c>
      <c r="E8493" s="235">
        <v>114401</v>
      </c>
      <c r="F8493" s="413">
        <v>115.31</v>
      </c>
      <c r="G8493" s="414">
        <f t="shared" si="264"/>
        <v>992.11690226346366</v>
      </c>
      <c r="H8493" s="415">
        <f t="shared" si="265"/>
        <v>4.9605845113173181</v>
      </c>
    </row>
    <row r="8494" spans="1:8" ht="15" hidden="1" thickBot="1">
      <c r="A8494" s="409">
        <v>202204</v>
      </c>
      <c r="B8494" s="231" t="s">
        <v>2408</v>
      </c>
      <c r="C8494" s="232" t="s">
        <v>791</v>
      </c>
      <c r="D8494" s="233" t="s">
        <v>339</v>
      </c>
      <c r="E8494" s="235">
        <v>572</v>
      </c>
      <c r="F8494" s="413">
        <v>115.31</v>
      </c>
      <c r="G8494" s="414">
        <f t="shared" si="264"/>
        <v>4.96054114994363</v>
      </c>
      <c r="H8494" s="415">
        <f t="shared" si="265"/>
        <v>4.96054114994363</v>
      </c>
    </row>
    <row r="8495" spans="1:8" ht="15" hidden="1" thickBot="1">
      <c r="A8495" s="409">
        <v>202204</v>
      </c>
      <c r="B8495" s="231" t="s">
        <v>2409</v>
      </c>
      <c r="C8495" s="232" t="s">
        <v>791</v>
      </c>
      <c r="D8495" s="233" t="s">
        <v>337</v>
      </c>
      <c r="E8495" s="235">
        <v>74902</v>
      </c>
      <c r="F8495" s="413">
        <v>115.31</v>
      </c>
      <c r="G8495" s="414">
        <f t="shared" si="264"/>
        <v>649.57072240048558</v>
      </c>
      <c r="H8495" s="415">
        <f t="shared" si="265"/>
        <v>3.2478536120024279</v>
      </c>
    </row>
    <row r="8496" spans="1:8" ht="15" hidden="1" thickBot="1">
      <c r="A8496" s="409">
        <v>202204</v>
      </c>
      <c r="B8496" s="231" t="s">
        <v>2410</v>
      </c>
      <c r="C8496" s="232" t="s">
        <v>791</v>
      </c>
      <c r="D8496" s="233" t="s">
        <v>337</v>
      </c>
      <c r="E8496" s="235">
        <v>90921</v>
      </c>
      <c r="F8496" s="413">
        <v>115.31</v>
      </c>
      <c r="G8496" s="414">
        <f t="shared" si="264"/>
        <v>788.49189142312025</v>
      </c>
      <c r="H8496" s="415">
        <f t="shared" si="265"/>
        <v>3.9424594571156013</v>
      </c>
    </row>
    <row r="8497" spans="1:8" ht="15" hidden="1" thickBot="1">
      <c r="A8497" s="409">
        <v>202204</v>
      </c>
      <c r="B8497" s="231" t="s">
        <v>2411</v>
      </c>
      <c r="C8497" s="232" t="s">
        <v>791</v>
      </c>
      <c r="D8497" s="233" t="s">
        <v>337</v>
      </c>
      <c r="E8497" s="235">
        <v>56009</v>
      </c>
      <c r="F8497" s="413">
        <v>115.31</v>
      </c>
      <c r="G8497" s="414">
        <f t="shared" si="264"/>
        <v>485.72543578180557</v>
      </c>
      <c r="H8497" s="415">
        <f t="shared" si="265"/>
        <v>2.4286271789090277</v>
      </c>
    </row>
    <row r="8498" spans="1:8" ht="15" hidden="1" thickBot="1">
      <c r="A8498" s="409">
        <v>202204</v>
      </c>
      <c r="B8498" s="231" t="s">
        <v>2412</v>
      </c>
      <c r="C8498" s="232" t="s">
        <v>791</v>
      </c>
      <c r="D8498" s="233" t="s">
        <v>339</v>
      </c>
      <c r="E8498" s="235">
        <v>280</v>
      </c>
      <c r="F8498" s="413">
        <v>115.31</v>
      </c>
      <c r="G8498" s="414">
        <f t="shared" si="264"/>
        <v>2.428236926545833</v>
      </c>
      <c r="H8498" s="415">
        <f t="shared" si="265"/>
        <v>2.428236926545833</v>
      </c>
    </row>
    <row r="8499" spans="1:8" ht="15" hidden="1" thickBot="1">
      <c r="A8499" s="409">
        <v>202204</v>
      </c>
      <c r="B8499" s="231" t="s">
        <v>2413</v>
      </c>
      <c r="C8499" s="232" t="s">
        <v>791</v>
      </c>
      <c r="D8499" s="233" t="s">
        <v>337</v>
      </c>
      <c r="E8499" s="235">
        <v>74956</v>
      </c>
      <c r="F8499" s="413">
        <v>115.31</v>
      </c>
      <c r="G8499" s="414">
        <f t="shared" si="264"/>
        <v>650.0390252363195</v>
      </c>
      <c r="H8499" s="415">
        <f t="shared" si="265"/>
        <v>3.2501951261815973</v>
      </c>
    </row>
    <row r="8500" spans="1:8" ht="15" hidden="1" thickBot="1">
      <c r="A8500" s="409">
        <v>202204</v>
      </c>
      <c r="B8500" s="231" t="s">
        <v>2414</v>
      </c>
      <c r="C8500" s="232" t="s">
        <v>791</v>
      </c>
      <c r="D8500" s="233" t="s">
        <v>337</v>
      </c>
      <c r="E8500" s="235">
        <v>84374</v>
      </c>
      <c r="F8500" s="413">
        <v>115.31</v>
      </c>
      <c r="G8500" s="414">
        <f t="shared" si="264"/>
        <v>731.71450871563604</v>
      </c>
      <c r="H8500" s="415">
        <f t="shared" si="265"/>
        <v>3.6585725435781802</v>
      </c>
    </row>
    <row r="8501" spans="1:8" ht="15" hidden="1" thickBot="1">
      <c r="A8501" s="409">
        <v>202204</v>
      </c>
      <c r="B8501" s="231" t="s">
        <v>2415</v>
      </c>
      <c r="C8501" s="232" t="s">
        <v>791</v>
      </c>
      <c r="D8501" s="233" t="s">
        <v>337</v>
      </c>
      <c r="E8501" s="235">
        <v>112786</v>
      </c>
      <c r="F8501" s="413">
        <v>115.31</v>
      </c>
      <c r="G8501" s="414">
        <f t="shared" si="264"/>
        <v>978.11117856213684</v>
      </c>
      <c r="H8501" s="415">
        <f t="shared" si="265"/>
        <v>4.890555892810684</v>
      </c>
    </row>
    <row r="8502" spans="1:8" ht="15" hidden="1" thickBot="1">
      <c r="A8502" s="409">
        <v>202204</v>
      </c>
      <c r="B8502" s="231" t="s">
        <v>2416</v>
      </c>
      <c r="C8502" s="232" t="s">
        <v>2417</v>
      </c>
      <c r="D8502" s="233" t="s">
        <v>381</v>
      </c>
      <c r="E8502" s="235">
        <v>2402</v>
      </c>
      <c r="F8502" s="413">
        <v>115.31</v>
      </c>
      <c r="G8502" s="414">
        <f t="shared" si="264"/>
        <v>20.830803919868181</v>
      </c>
      <c r="H8502" s="415" t="str">
        <f t="shared" si="265"/>
        <v>VER</v>
      </c>
    </row>
    <row r="8503" spans="1:8" ht="15" hidden="1" thickBot="1">
      <c r="A8503" s="409">
        <v>202204</v>
      </c>
      <c r="B8503" s="231" t="s">
        <v>2418</v>
      </c>
      <c r="C8503" s="232" t="s">
        <v>2417</v>
      </c>
      <c r="D8503" s="233" t="s">
        <v>337</v>
      </c>
      <c r="E8503" s="235">
        <v>20756</v>
      </c>
      <c r="F8503" s="413">
        <v>115.31</v>
      </c>
      <c r="G8503" s="414">
        <f t="shared" si="264"/>
        <v>180.00173445494752</v>
      </c>
      <c r="H8503" s="415">
        <f t="shared" si="265"/>
        <v>0.90000867227473758</v>
      </c>
    </row>
    <row r="8504" spans="1:8" ht="15" hidden="1" thickBot="1">
      <c r="A8504" s="409">
        <v>202204</v>
      </c>
      <c r="B8504" s="231" t="s">
        <v>2419</v>
      </c>
      <c r="C8504" s="232" t="s">
        <v>2420</v>
      </c>
      <c r="D8504" s="233" t="s">
        <v>337</v>
      </c>
      <c r="E8504" s="235">
        <v>21845</v>
      </c>
      <c r="F8504" s="413">
        <v>115.31</v>
      </c>
      <c r="G8504" s="414">
        <f t="shared" si="264"/>
        <v>189.44584164426328</v>
      </c>
      <c r="H8504" s="415">
        <f t="shared" si="265"/>
        <v>0.9472292082213164</v>
      </c>
    </row>
    <row r="8505" spans="1:8" ht="15" hidden="1" thickBot="1">
      <c r="A8505" s="409">
        <v>202204</v>
      </c>
      <c r="B8505" s="231" t="s">
        <v>2421</v>
      </c>
      <c r="C8505" s="232" t="s">
        <v>2420</v>
      </c>
      <c r="D8505" s="233" t="s">
        <v>339</v>
      </c>
      <c r="E8505" s="235">
        <v>109</v>
      </c>
      <c r="F8505" s="413">
        <v>115.31</v>
      </c>
      <c r="G8505" s="414">
        <f t="shared" si="264"/>
        <v>0.94527794640534213</v>
      </c>
      <c r="H8505" s="415">
        <f t="shared" si="265"/>
        <v>0.94527794640534213</v>
      </c>
    </row>
    <row r="8506" spans="1:8" ht="15" hidden="1" thickBot="1">
      <c r="A8506" s="409">
        <v>202204</v>
      </c>
      <c r="B8506" s="231" t="s">
        <v>2422</v>
      </c>
      <c r="C8506" s="232" t="s">
        <v>2417</v>
      </c>
      <c r="D8506" s="233" t="s">
        <v>337</v>
      </c>
      <c r="E8506" s="235">
        <v>49640</v>
      </c>
      <c r="F8506" s="413">
        <v>115.31</v>
      </c>
      <c r="G8506" s="414">
        <f t="shared" si="264"/>
        <v>430.49171797762551</v>
      </c>
      <c r="H8506" s="415">
        <f t="shared" si="265"/>
        <v>2.1524585898881274</v>
      </c>
    </row>
    <row r="8507" spans="1:8" ht="15" hidden="1" thickBot="1">
      <c r="A8507" s="409">
        <v>202204</v>
      </c>
      <c r="B8507" s="231" t="s">
        <v>2423</v>
      </c>
      <c r="C8507" s="232" t="s">
        <v>2417</v>
      </c>
      <c r="D8507" s="233" t="s">
        <v>339</v>
      </c>
      <c r="E8507" s="235">
        <v>248</v>
      </c>
      <c r="F8507" s="413">
        <v>115.31</v>
      </c>
      <c r="G8507" s="414">
        <f t="shared" si="264"/>
        <v>2.150724134940595</v>
      </c>
      <c r="H8507" s="415">
        <f t="shared" si="265"/>
        <v>2.150724134940595</v>
      </c>
    </row>
    <row r="8508" spans="1:8" ht="15" hidden="1" thickBot="1">
      <c r="A8508" s="409">
        <v>202204</v>
      </c>
      <c r="B8508" s="231" t="s">
        <v>2424</v>
      </c>
      <c r="C8508" s="232" t="s">
        <v>2417</v>
      </c>
      <c r="D8508" s="233" t="s">
        <v>337</v>
      </c>
      <c r="E8508" s="235">
        <v>20717</v>
      </c>
      <c r="F8508" s="413">
        <v>115.31</v>
      </c>
      <c r="G8508" s="414">
        <f t="shared" si="264"/>
        <v>179.66351574017864</v>
      </c>
      <c r="H8508" s="415">
        <f t="shared" si="265"/>
        <v>0.89831757870089324</v>
      </c>
    </row>
    <row r="8509" spans="1:8" ht="15" hidden="1" thickBot="1">
      <c r="A8509" s="409">
        <v>202204</v>
      </c>
      <c r="B8509" s="231" t="s">
        <v>2425</v>
      </c>
      <c r="C8509" s="232" t="s">
        <v>2417</v>
      </c>
      <c r="D8509" s="233" t="s">
        <v>339</v>
      </c>
      <c r="E8509" s="235">
        <v>104</v>
      </c>
      <c r="F8509" s="413">
        <v>115.31</v>
      </c>
      <c r="G8509" s="414">
        <f t="shared" si="264"/>
        <v>0.90191657271702363</v>
      </c>
      <c r="H8509" s="415">
        <f t="shared" si="265"/>
        <v>0.90191657271702363</v>
      </c>
    </row>
    <row r="8510" spans="1:8" ht="15" hidden="1" thickBot="1">
      <c r="A8510" s="409">
        <v>202204</v>
      </c>
      <c r="B8510" s="231" t="s">
        <v>2426</v>
      </c>
      <c r="C8510" s="232" t="s">
        <v>2417</v>
      </c>
      <c r="D8510" s="233" t="s">
        <v>337</v>
      </c>
      <c r="E8510" s="235">
        <v>21121</v>
      </c>
      <c r="F8510" s="413">
        <v>115.31</v>
      </c>
      <c r="G8510" s="414">
        <f t="shared" si="264"/>
        <v>183.16711473419477</v>
      </c>
      <c r="H8510" s="415">
        <f t="shared" si="265"/>
        <v>0.91583557367097379</v>
      </c>
    </row>
    <row r="8511" spans="1:8" ht="15" hidden="1" thickBot="1">
      <c r="A8511" s="409">
        <v>202204</v>
      </c>
      <c r="B8511" s="231" t="s">
        <v>2427</v>
      </c>
      <c r="C8511" s="232" t="s">
        <v>2417</v>
      </c>
      <c r="D8511" s="233" t="s">
        <v>337</v>
      </c>
      <c r="E8511" s="235">
        <v>21121</v>
      </c>
      <c r="F8511" s="413">
        <v>115.31</v>
      </c>
      <c r="G8511" s="414">
        <f t="shared" si="264"/>
        <v>183.16711473419477</v>
      </c>
      <c r="H8511" s="415">
        <f t="shared" si="265"/>
        <v>0.91583557367097379</v>
      </c>
    </row>
    <row r="8512" spans="1:8" ht="15" hidden="1" thickBot="1">
      <c r="A8512" s="409">
        <v>202204</v>
      </c>
      <c r="B8512" s="231" t="s">
        <v>2428</v>
      </c>
      <c r="C8512" s="232" t="s">
        <v>2417</v>
      </c>
      <c r="D8512" s="233" t="s">
        <v>339</v>
      </c>
      <c r="E8512" s="235">
        <v>106</v>
      </c>
      <c r="F8512" s="413">
        <v>115.31</v>
      </c>
      <c r="G8512" s="414">
        <f t="shared" si="264"/>
        <v>0.91926112219235101</v>
      </c>
      <c r="H8512" s="415">
        <f t="shared" si="265"/>
        <v>0.91926112219235101</v>
      </c>
    </row>
    <row r="8513" spans="1:8" ht="15" hidden="1" thickBot="1">
      <c r="A8513" s="409">
        <v>202204</v>
      </c>
      <c r="B8513" s="231" t="s">
        <v>2429</v>
      </c>
      <c r="C8513" s="232" t="s">
        <v>2417</v>
      </c>
      <c r="D8513" s="233" t="s">
        <v>337</v>
      </c>
      <c r="E8513" s="235">
        <v>48625</v>
      </c>
      <c r="F8513" s="413">
        <v>115.31</v>
      </c>
      <c r="G8513" s="414">
        <f t="shared" si="264"/>
        <v>421.6893591188969</v>
      </c>
      <c r="H8513" s="415">
        <f t="shared" si="265"/>
        <v>2.1084467955944843</v>
      </c>
    </row>
    <row r="8514" spans="1:8" ht="15" hidden="1" thickBot="1">
      <c r="A8514" s="409">
        <v>202204</v>
      </c>
      <c r="B8514" s="231" t="s">
        <v>2430</v>
      </c>
      <c r="C8514" s="232" t="s">
        <v>2417</v>
      </c>
      <c r="D8514" s="233" t="s">
        <v>339</v>
      </c>
      <c r="E8514" s="235">
        <v>243</v>
      </c>
      <c r="F8514" s="413">
        <v>115.31</v>
      </c>
      <c r="G8514" s="414">
        <f t="shared" ref="G8514:G8577" si="266">+E8514/F8514</f>
        <v>2.1073627612522765</v>
      </c>
      <c r="H8514" s="415">
        <f t="shared" ref="H8514:H8577" si="267">IF(D8514="TB",G8514/200,IF(D8514="LT",G8514,"VER"))</f>
        <v>2.1073627612522765</v>
      </c>
    </row>
    <row r="8515" spans="1:8" ht="15" hidden="1" thickBot="1">
      <c r="A8515" s="409">
        <v>202204</v>
      </c>
      <c r="B8515" s="231" t="s">
        <v>2431</v>
      </c>
      <c r="C8515" s="232" t="s">
        <v>2417</v>
      </c>
      <c r="D8515" s="233" t="s">
        <v>337</v>
      </c>
      <c r="E8515" s="235">
        <v>60848</v>
      </c>
      <c r="F8515" s="413">
        <v>115.31</v>
      </c>
      <c r="G8515" s="414">
        <f t="shared" si="266"/>
        <v>527.69057323736013</v>
      </c>
      <c r="H8515" s="415">
        <f t="shared" si="267"/>
        <v>2.6384528661868005</v>
      </c>
    </row>
    <row r="8516" spans="1:8" ht="15" hidden="1" thickBot="1">
      <c r="A8516" s="409">
        <v>202204</v>
      </c>
      <c r="B8516" s="231" t="s">
        <v>2432</v>
      </c>
      <c r="C8516" s="232" t="s">
        <v>2417</v>
      </c>
      <c r="D8516" s="233" t="s">
        <v>339</v>
      </c>
      <c r="E8516" s="235">
        <v>304</v>
      </c>
      <c r="F8516" s="413">
        <v>115.31</v>
      </c>
      <c r="G8516" s="414">
        <f t="shared" si="266"/>
        <v>2.6363715202497615</v>
      </c>
      <c r="H8516" s="415">
        <f t="shared" si="267"/>
        <v>2.6363715202497615</v>
      </c>
    </row>
    <row r="8517" spans="1:8" ht="15" hidden="1" thickBot="1">
      <c r="A8517" s="409">
        <v>202204</v>
      </c>
      <c r="B8517" s="231" t="s">
        <v>2433</v>
      </c>
      <c r="C8517" s="232" t="s">
        <v>2417</v>
      </c>
      <c r="D8517" s="233" t="s">
        <v>337</v>
      </c>
      <c r="E8517" s="235">
        <v>53768</v>
      </c>
      <c r="F8517" s="413">
        <v>115.31</v>
      </c>
      <c r="G8517" s="414">
        <f t="shared" si="266"/>
        <v>466.29086809470124</v>
      </c>
      <c r="H8517" s="415">
        <f t="shared" si="267"/>
        <v>2.3314543404735062</v>
      </c>
    </row>
    <row r="8518" spans="1:8" ht="15" hidden="1" thickBot="1">
      <c r="A8518" s="409">
        <v>202204</v>
      </c>
      <c r="B8518" s="231" t="s">
        <v>2434</v>
      </c>
      <c r="C8518" s="232" t="s">
        <v>2417</v>
      </c>
      <c r="D8518" s="233" t="s">
        <v>337</v>
      </c>
      <c r="E8518" s="235">
        <v>48508</v>
      </c>
      <c r="F8518" s="413">
        <v>115.31</v>
      </c>
      <c r="G8518" s="414">
        <f t="shared" si="266"/>
        <v>420.67470297459022</v>
      </c>
      <c r="H8518" s="415">
        <f t="shared" si="267"/>
        <v>2.1033735148729509</v>
      </c>
    </row>
    <row r="8519" spans="1:8" ht="15" hidden="1" thickBot="1">
      <c r="A8519" s="409">
        <v>202204</v>
      </c>
      <c r="B8519" s="231" t="s">
        <v>2435</v>
      </c>
      <c r="C8519" s="232" t="s">
        <v>2417</v>
      </c>
      <c r="D8519" s="233" t="s">
        <v>337</v>
      </c>
      <c r="E8519" s="235">
        <v>80963</v>
      </c>
      <c r="F8519" s="413">
        <v>115.31</v>
      </c>
      <c r="G8519" s="414">
        <f t="shared" si="266"/>
        <v>702.13337958546526</v>
      </c>
      <c r="H8519" s="415">
        <f t="shared" si="267"/>
        <v>3.5106668979273263</v>
      </c>
    </row>
    <row r="8520" spans="1:8" ht="15" hidden="1" thickBot="1">
      <c r="A8520" s="409">
        <v>202204</v>
      </c>
      <c r="B8520" s="231" t="s">
        <v>2436</v>
      </c>
      <c r="C8520" s="232" t="s">
        <v>2417</v>
      </c>
      <c r="D8520" s="233" t="s">
        <v>339</v>
      </c>
      <c r="E8520" s="235">
        <v>405</v>
      </c>
      <c r="F8520" s="413">
        <v>115.31</v>
      </c>
      <c r="G8520" s="414">
        <f t="shared" si="266"/>
        <v>3.512271268753794</v>
      </c>
      <c r="H8520" s="415">
        <f t="shared" si="267"/>
        <v>3.512271268753794</v>
      </c>
    </row>
    <row r="8521" spans="1:8" ht="15" hidden="1" thickBot="1">
      <c r="A8521" s="409">
        <v>202204</v>
      </c>
      <c r="B8521" s="231" t="s">
        <v>2437</v>
      </c>
      <c r="C8521" s="232" t="s">
        <v>2417</v>
      </c>
      <c r="D8521" s="233" t="s">
        <v>337</v>
      </c>
      <c r="E8521" s="235">
        <v>21121</v>
      </c>
      <c r="F8521" s="413">
        <v>115.31</v>
      </c>
      <c r="G8521" s="414">
        <f t="shared" si="266"/>
        <v>183.16711473419477</v>
      </c>
      <c r="H8521" s="415">
        <f t="shared" si="267"/>
        <v>0.91583557367097379</v>
      </c>
    </row>
    <row r="8522" spans="1:8" ht="15" hidden="1" thickBot="1">
      <c r="A8522" s="409">
        <v>202204</v>
      </c>
      <c r="B8522" s="231" t="s">
        <v>2438</v>
      </c>
      <c r="C8522" s="232" t="s">
        <v>2417</v>
      </c>
      <c r="D8522" s="233" t="s">
        <v>339</v>
      </c>
      <c r="E8522" s="235">
        <v>106</v>
      </c>
      <c r="F8522" s="413">
        <v>115.31</v>
      </c>
      <c r="G8522" s="414">
        <f t="shared" si="266"/>
        <v>0.91926112219235101</v>
      </c>
      <c r="H8522" s="415">
        <f t="shared" si="267"/>
        <v>0.91926112219235101</v>
      </c>
    </row>
    <row r="8523" spans="1:8" ht="15" hidden="1" thickBot="1">
      <c r="A8523" s="409">
        <v>202204</v>
      </c>
      <c r="B8523" s="231" t="s">
        <v>2439</v>
      </c>
      <c r="C8523" s="232" t="s">
        <v>2417</v>
      </c>
      <c r="D8523" s="233" t="s">
        <v>337</v>
      </c>
      <c r="E8523" s="235">
        <v>47488</v>
      </c>
      <c r="F8523" s="413">
        <v>115.31</v>
      </c>
      <c r="G8523" s="414">
        <f t="shared" si="266"/>
        <v>411.82898274217325</v>
      </c>
      <c r="H8523" s="415">
        <f t="shared" si="267"/>
        <v>2.0591449137108664</v>
      </c>
    </row>
    <row r="8524" spans="1:8" ht="15" hidden="1" thickBot="1">
      <c r="A8524" s="409">
        <v>202204</v>
      </c>
      <c r="B8524" s="231" t="s">
        <v>2440</v>
      </c>
      <c r="C8524" s="232" t="s">
        <v>2417</v>
      </c>
      <c r="D8524" s="233" t="s">
        <v>339</v>
      </c>
      <c r="E8524" s="235">
        <v>237</v>
      </c>
      <c r="F8524" s="413">
        <v>115.31</v>
      </c>
      <c r="G8524" s="414">
        <f t="shared" si="266"/>
        <v>2.0553291128262945</v>
      </c>
      <c r="H8524" s="415">
        <f t="shared" si="267"/>
        <v>2.0553291128262945</v>
      </c>
    </row>
    <row r="8525" spans="1:8" ht="15" hidden="1" thickBot="1">
      <c r="A8525" s="409">
        <v>202204</v>
      </c>
      <c r="B8525" s="231" t="s">
        <v>2441</v>
      </c>
      <c r="C8525" s="232" t="s">
        <v>2417</v>
      </c>
      <c r="D8525" s="233" t="s">
        <v>339</v>
      </c>
      <c r="E8525" s="235">
        <v>288</v>
      </c>
      <c r="F8525" s="413">
        <v>115.31</v>
      </c>
      <c r="G8525" s="414">
        <f t="shared" si="266"/>
        <v>2.4976151244471425</v>
      </c>
      <c r="H8525" s="415">
        <f t="shared" si="267"/>
        <v>2.4976151244471425</v>
      </c>
    </row>
    <row r="8526" spans="1:8" ht="15" hidden="1" thickBot="1">
      <c r="A8526" s="409">
        <v>202204</v>
      </c>
      <c r="B8526" s="231" t="s">
        <v>2442</v>
      </c>
      <c r="C8526" s="232" t="s">
        <v>2417</v>
      </c>
      <c r="D8526" s="233" t="s">
        <v>339</v>
      </c>
      <c r="E8526" s="235">
        <v>288</v>
      </c>
      <c r="F8526" s="413">
        <v>115.31</v>
      </c>
      <c r="G8526" s="414">
        <f t="shared" si="266"/>
        <v>2.4976151244471425</v>
      </c>
      <c r="H8526" s="415">
        <f t="shared" si="267"/>
        <v>2.4976151244471425</v>
      </c>
    </row>
    <row r="8527" spans="1:8" ht="15" hidden="1" thickBot="1">
      <c r="A8527" s="409">
        <v>202204</v>
      </c>
      <c r="B8527" s="231" t="s">
        <v>2443</v>
      </c>
      <c r="C8527" s="232" t="s">
        <v>2417</v>
      </c>
      <c r="D8527" s="233" t="s">
        <v>337</v>
      </c>
      <c r="E8527" s="235">
        <v>57636</v>
      </c>
      <c r="F8527" s="413">
        <v>115.31</v>
      </c>
      <c r="G8527" s="414">
        <f t="shared" si="266"/>
        <v>499.8352267799844</v>
      </c>
      <c r="H8527" s="415">
        <f t="shared" si="267"/>
        <v>2.4991761338999221</v>
      </c>
    </row>
    <row r="8528" spans="1:8" ht="15" hidden="1" thickBot="1">
      <c r="A8528" s="409">
        <v>202204</v>
      </c>
      <c r="B8528" s="231" t="s">
        <v>2444</v>
      </c>
      <c r="C8528" s="232" t="s">
        <v>2417</v>
      </c>
      <c r="D8528" s="233" t="s">
        <v>339</v>
      </c>
      <c r="E8528" s="235">
        <v>288</v>
      </c>
      <c r="F8528" s="413">
        <v>115.31</v>
      </c>
      <c r="G8528" s="414">
        <f t="shared" si="266"/>
        <v>2.4976151244471425</v>
      </c>
      <c r="H8528" s="415">
        <f t="shared" si="267"/>
        <v>2.4976151244471425</v>
      </c>
    </row>
    <row r="8529" spans="1:8" ht="15" hidden="1" thickBot="1">
      <c r="A8529" s="409">
        <v>202204</v>
      </c>
      <c r="B8529" s="231" t="s">
        <v>2445</v>
      </c>
      <c r="C8529" s="232" t="s">
        <v>2417</v>
      </c>
      <c r="D8529" s="233" t="s">
        <v>337</v>
      </c>
      <c r="E8529" s="235">
        <v>40524</v>
      </c>
      <c r="F8529" s="413">
        <v>115.31</v>
      </c>
      <c r="G8529" s="414">
        <f t="shared" si="266"/>
        <v>351.43526146908334</v>
      </c>
      <c r="H8529" s="415">
        <f t="shared" si="267"/>
        <v>1.7571763073454167</v>
      </c>
    </row>
    <row r="8530" spans="1:8" ht="15" hidden="1" thickBot="1">
      <c r="A8530" s="409">
        <v>202204</v>
      </c>
      <c r="B8530" s="231" t="s">
        <v>2446</v>
      </c>
      <c r="C8530" s="232" t="s">
        <v>2417</v>
      </c>
      <c r="D8530" s="233" t="s">
        <v>339</v>
      </c>
      <c r="E8530" s="235">
        <v>203</v>
      </c>
      <c r="F8530" s="413">
        <v>115.31</v>
      </c>
      <c r="G8530" s="414">
        <f t="shared" si="266"/>
        <v>1.7604717717457288</v>
      </c>
      <c r="H8530" s="415">
        <f t="shared" si="267"/>
        <v>1.7604717717457288</v>
      </c>
    </row>
    <row r="8531" spans="1:8" ht="15" hidden="1" thickBot="1">
      <c r="A8531" s="409">
        <v>202204</v>
      </c>
      <c r="B8531" s="231" t="s">
        <v>2447</v>
      </c>
      <c r="C8531" s="232" t="s">
        <v>2417</v>
      </c>
      <c r="D8531" s="233" t="s">
        <v>337</v>
      </c>
      <c r="E8531" s="235">
        <v>40524</v>
      </c>
      <c r="F8531" s="413">
        <v>115.31</v>
      </c>
      <c r="G8531" s="414">
        <f t="shared" si="266"/>
        <v>351.43526146908334</v>
      </c>
      <c r="H8531" s="415">
        <f t="shared" si="267"/>
        <v>1.7571763073454167</v>
      </c>
    </row>
    <row r="8532" spans="1:8" ht="15" hidden="1" thickBot="1">
      <c r="A8532" s="409">
        <v>202204</v>
      </c>
      <c r="B8532" s="231" t="s">
        <v>2448</v>
      </c>
      <c r="C8532" s="232" t="s">
        <v>2417</v>
      </c>
      <c r="D8532" s="233" t="s">
        <v>339</v>
      </c>
      <c r="E8532" s="235">
        <v>203</v>
      </c>
      <c r="F8532" s="413">
        <v>115.31</v>
      </c>
      <c r="G8532" s="414">
        <f t="shared" si="266"/>
        <v>1.7604717717457288</v>
      </c>
      <c r="H8532" s="415">
        <f t="shared" si="267"/>
        <v>1.7604717717457288</v>
      </c>
    </row>
    <row r="8533" spans="1:8" ht="15" hidden="1" thickBot="1">
      <c r="A8533" s="409">
        <v>202204</v>
      </c>
      <c r="B8533" s="231" t="s">
        <v>2449</v>
      </c>
      <c r="C8533" s="232" t="s">
        <v>2417</v>
      </c>
      <c r="D8533" s="233" t="s">
        <v>337</v>
      </c>
      <c r="E8533" s="235">
        <v>61968</v>
      </c>
      <c r="F8533" s="413">
        <v>115.31</v>
      </c>
      <c r="G8533" s="414">
        <f t="shared" si="266"/>
        <v>537.40352094354353</v>
      </c>
      <c r="H8533" s="415">
        <f t="shared" si="267"/>
        <v>2.6870176047177177</v>
      </c>
    </row>
    <row r="8534" spans="1:8" ht="15" hidden="1" thickBot="1">
      <c r="A8534" s="409">
        <v>202204</v>
      </c>
      <c r="B8534" s="231" t="s">
        <v>2450</v>
      </c>
      <c r="C8534" s="232" t="s">
        <v>2417</v>
      </c>
      <c r="D8534" s="233" t="s">
        <v>339</v>
      </c>
      <c r="E8534" s="235">
        <v>310</v>
      </c>
      <c r="F8534" s="413">
        <v>115.31</v>
      </c>
      <c r="G8534" s="414">
        <f t="shared" si="266"/>
        <v>2.6884051686757435</v>
      </c>
      <c r="H8534" s="415">
        <f t="shared" si="267"/>
        <v>2.6884051686757435</v>
      </c>
    </row>
    <row r="8535" spans="1:8" ht="15" hidden="1" thickBot="1">
      <c r="A8535" s="409">
        <v>202204</v>
      </c>
      <c r="B8535" s="231" t="s">
        <v>2451</v>
      </c>
      <c r="C8535" s="232" t="s">
        <v>2417</v>
      </c>
      <c r="D8535" s="233" t="s">
        <v>337</v>
      </c>
      <c r="E8535" s="235">
        <v>64891</v>
      </c>
      <c r="F8535" s="413">
        <v>115.31</v>
      </c>
      <c r="G8535" s="414">
        <f t="shared" si="266"/>
        <v>562.75258000173449</v>
      </c>
      <c r="H8535" s="415">
        <f t="shared" si="267"/>
        <v>2.8137629000086726</v>
      </c>
    </row>
    <row r="8536" spans="1:8" ht="15" hidden="1" thickBot="1">
      <c r="A8536" s="409">
        <v>202204</v>
      </c>
      <c r="B8536" s="231" t="s">
        <v>2452</v>
      </c>
      <c r="C8536" s="232" t="s">
        <v>2417</v>
      </c>
      <c r="D8536" s="233" t="s">
        <v>339</v>
      </c>
      <c r="E8536" s="235">
        <v>324</v>
      </c>
      <c r="F8536" s="413">
        <v>115.31</v>
      </c>
      <c r="G8536" s="414">
        <f t="shared" si="266"/>
        <v>2.809817015003035</v>
      </c>
      <c r="H8536" s="415">
        <f t="shared" si="267"/>
        <v>2.809817015003035</v>
      </c>
    </row>
    <row r="8537" spans="1:8" ht="15" hidden="1" thickBot="1">
      <c r="A8537" s="409">
        <v>202204</v>
      </c>
      <c r="B8537" s="231" t="s">
        <v>2453</v>
      </c>
      <c r="C8537" s="232" t="s">
        <v>2417</v>
      </c>
      <c r="D8537" s="233" t="s">
        <v>337</v>
      </c>
      <c r="E8537" s="235">
        <v>66195</v>
      </c>
      <c r="F8537" s="413">
        <v>115.31</v>
      </c>
      <c r="G8537" s="414">
        <f t="shared" si="266"/>
        <v>574.06122625964792</v>
      </c>
      <c r="H8537" s="415">
        <f t="shared" si="267"/>
        <v>2.8703061312982396</v>
      </c>
    </row>
    <row r="8538" spans="1:8" ht="15" hidden="1" thickBot="1">
      <c r="A8538" s="409">
        <v>202204</v>
      </c>
      <c r="B8538" s="231" t="s">
        <v>2454</v>
      </c>
      <c r="C8538" s="232" t="s">
        <v>2417</v>
      </c>
      <c r="D8538" s="233" t="s">
        <v>339</v>
      </c>
      <c r="E8538" s="235">
        <v>331</v>
      </c>
      <c r="F8538" s="413">
        <v>115.31</v>
      </c>
      <c r="G8538" s="414">
        <f t="shared" si="266"/>
        <v>2.870522938166681</v>
      </c>
      <c r="H8538" s="415">
        <f t="shared" si="267"/>
        <v>2.870522938166681</v>
      </c>
    </row>
    <row r="8539" spans="1:8" ht="15" hidden="1" thickBot="1">
      <c r="A8539" s="409">
        <v>202204</v>
      </c>
      <c r="B8539" s="231" t="s">
        <v>2455</v>
      </c>
      <c r="C8539" s="232" t="s">
        <v>2417</v>
      </c>
      <c r="D8539" s="233" t="s">
        <v>337</v>
      </c>
      <c r="E8539" s="235">
        <v>53376</v>
      </c>
      <c r="F8539" s="413">
        <v>115.31</v>
      </c>
      <c r="G8539" s="414">
        <f t="shared" si="266"/>
        <v>462.89133639753709</v>
      </c>
      <c r="H8539" s="415">
        <f t="shared" si="267"/>
        <v>2.3144566819876853</v>
      </c>
    </row>
    <row r="8540" spans="1:8" ht="15" hidden="1" thickBot="1">
      <c r="A8540" s="409">
        <v>202204</v>
      </c>
      <c r="B8540" s="231" t="s">
        <v>2456</v>
      </c>
      <c r="C8540" s="232" t="s">
        <v>2417</v>
      </c>
      <c r="D8540" s="233" t="s">
        <v>339</v>
      </c>
      <c r="E8540" s="235">
        <v>267</v>
      </c>
      <c r="F8540" s="413">
        <v>115.31</v>
      </c>
      <c r="G8540" s="414">
        <f t="shared" si="266"/>
        <v>2.315497354956205</v>
      </c>
      <c r="H8540" s="415">
        <f t="shared" si="267"/>
        <v>2.315497354956205</v>
      </c>
    </row>
    <row r="8541" spans="1:8" ht="15" hidden="1" thickBot="1">
      <c r="A8541" s="409">
        <v>202204</v>
      </c>
      <c r="B8541" s="231" t="s">
        <v>2457</v>
      </c>
      <c r="C8541" s="232" t="s">
        <v>2417</v>
      </c>
      <c r="D8541" s="233" t="s">
        <v>337</v>
      </c>
      <c r="E8541" s="235">
        <v>40524</v>
      </c>
      <c r="F8541" s="413">
        <v>115.31</v>
      </c>
      <c r="G8541" s="414">
        <f t="shared" si="266"/>
        <v>351.43526146908334</v>
      </c>
      <c r="H8541" s="415">
        <f t="shared" si="267"/>
        <v>1.7571763073454167</v>
      </c>
    </row>
    <row r="8542" spans="1:8" ht="15" hidden="1" thickBot="1">
      <c r="A8542" s="409">
        <v>202204</v>
      </c>
      <c r="B8542" s="231" t="s">
        <v>2458</v>
      </c>
      <c r="C8542" s="232" t="s">
        <v>2417</v>
      </c>
      <c r="D8542" s="233" t="s">
        <v>337</v>
      </c>
      <c r="E8542" s="235">
        <v>83724</v>
      </c>
      <c r="F8542" s="413">
        <v>115.31</v>
      </c>
      <c r="G8542" s="414">
        <f t="shared" si="266"/>
        <v>726.07753013615468</v>
      </c>
      <c r="H8542" s="415">
        <f t="shared" si="267"/>
        <v>3.6303876506807735</v>
      </c>
    </row>
    <row r="8543" spans="1:8" ht="15" hidden="1" thickBot="1">
      <c r="A8543" s="409">
        <v>202204</v>
      </c>
      <c r="B8543" s="231" t="s">
        <v>2459</v>
      </c>
      <c r="C8543" s="232" t="s">
        <v>2417</v>
      </c>
      <c r="D8543" s="233" t="s">
        <v>339</v>
      </c>
      <c r="E8543" s="235">
        <v>419</v>
      </c>
      <c r="F8543" s="413">
        <v>115.31</v>
      </c>
      <c r="G8543" s="414">
        <f t="shared" si="266"/>
        <v>3.6336831150810855</v>
      </c>
      <c r="H8543" s="415">
        <f t="shared" si="267"/>
        <v>3.6336831150810855</v>
      </c>
    </row>
    <row r="8544" spans="1:8" ht="15" hidden="1" thickBot="1">
      <c r="A8544" s="409">
        <v>202204</v>
      </c>
      <c r="B8544" s="231" t="s">
        <v>2460</v>
      </c>
      <c r="C8544" s="232" t="s">
        <v>2417</v>
      </c>
      <c r="D8544" s="233" t="s">
        <v>374</v>
      </c>
      <c r="E8544" s="235">
        <v>0.01</v>
      </c>
      <c r="F8544" s="413">
        <v>115.31</v>
      </c>
      <c r="G8544" s="414">
        <f t="shared" si="266"/>
        <v>8.6722747376636897E-5</v>
      </c>
      <c r="H8544" s="415" t="str">
        <f t="shared" si="267"/>
        <v>VER</v>
      </c>
    </row>
    <row r="8545" spans="1:8" ht="15" hidden="1" thickBot="1">
      <c r="A8545" s="409">
        <v>202204</v>
      </c>
      <c r="B8545" s="231" t="s">
        <v>2461</v>
      </c>
      <c r="C8545" s="232" t="s">
        <v>2417</v>
      </c>
      <c r="D8545" s="233" t="s">
        <v>337</v>
      </c>
      <c r="E8545" s="235">
        <v>62606</v>
      </c>
      <c r="F8545" s="413">
        <v>115.31</v>
      </c>
      <c r="G8545" s="414">
        <f t="shared" si="266"/>
        <v>542.93643222617288</v>
      </c>
      <c r="H8545" s="415">
        <f t="shared" si="267"/>
        <v>2.7146821611308645</v>
      </c>
    </row>
    <row r="8546" spans="1:8" ht="15" hidden="1" thickBot="1">
      <c r="A8546" s="409">
        <v>202204</v>
      </c>
      <c r="B8546" s="231" t="s">
        <v>2462</v>
      </c>
      <c r="C8546" s="232" t="s">
        <v>2417</v>
      </c>
      <c r="D8546" s="233" t="s">
        <v>337</v>
      </c>
      <c r="E8546" s="235">
        <v>32805</v>
      </c>
      <c r="F8546" s="413">
        <v>115.31</v>
      </c>
      <c r="G8546" s="414">
        <f t="shared" si="266"/>
        <v>284.49397276905734</v>
      </c>
      <c r="H8546" s="415">
        <f t="shared" si="267"/>
        <v>1.4224698638452866</v>
      </c>
    </row>
    <row r="8547" spans="1:8" ht="15" hidden="1" thickBot="1">
      <c r="A8547" s="409">
        <v>202204</v>
      </c>
      <c r="B8547" s="231" t="s">
        <v>2463</v>
      </c>
      <c r="C8547" s="232" t="s">
        <v>2417</v>
      </c>
      <c r="D8547" s="233" t="s">
        <v>339</v>
      </c>
      <c r="E8547" s="235">
        <v>164</v>
      </c>
      <c r="F8547" s="413">
        <v>115.31</v>
      </c>
      <c r="G8547" s="414">
        <f t="shared" si="266"/>
        <v>1.422253056976845</v>
      </c>
      <c r="H8547" s="415">
        <f t="shared" si="267"/>
        <v>1.422253056976845</v>
      </c>
    </row>
    <row r="8548" spans="1:8" ht="15" hidden="1" thickBot="1">
      <c r="A8548" s="409">
        <v>202204</v>
      </c>
      <c r="B8548" s="231" t="s">
        <v>2464</v>
      </c>
      <c r="C8548" s="232" t="s">
        <v>2417</v>
      </c>
      <c r="D8548" s="233" t="s">
        <v>337</v>
      </c>
      <c r="E8548" s="235">
        <v>31540</v>
      </c>
      <c r="F8548" s="413">
        <v>115.31</v>
      </c>
      <c r="G8548" s="414">
        <f t="shared" si="266"/>
        <v>273.52354522591276</v>
      </c>
      <c r="H8548" s="415">
        <f t="shared" si="267"/>
        <v>1.3676177261295637</v>
      </c>
    </row>
    <row r="8549" spans="1:8" ht="15" hidden="1" thickBot="1">
      <c r="A8549" s="409">
        <v>202204</v>
      </c>
      <c r="B8549" s="231" t="s">
        <v>2465</v>
      </c>
      <c r="C8549" s="232" t="s">
        <v>2417</v>
      </c>
      <c r="D8549" s="233" t="s">
        <v>337</v>
      </c>
      <c r="E8549" s="235">
        <v>72073</v>
      </c>
      <c r="F8549" s="413">
        <v>115.31</v>
      </c>
      <c r="G8549" s="414">
        <f t="shared" si="266"/>
        <v>625.03685716763505</v>
      </c>
      <c r="H8549" s="415">
        <f t="shared" si="267"/>
        <v>3.1251842858381753</v>
      </c>
    </row>
    <row r="8550" spans="1:8" ht="15" hidden="1" thickBot="1">
      <c r="A8550" s="409">
        <v>202204</v>
      </c>
      <c r="B8550" s="231" t="s">
        <v>2466</v>
      </c>
      <c r="C8550" s="232" t="s">
        <v>2417</v>
      </c>
      <c r="D8550" s="233" t="s">
        <v>337</v>
      </c>
      <c r="E8550" s="235">
        <v>82894</v>
      </c>
      <c r="F8550" s="413">
        <v>115.31</v>
      </c>
      <c r="G8550" s="414">
        <f t="shared" si="266"/>
        <v>718.87954210389387</v>
      </c>
      <c r="H8550" s="415">
        <f t="shared" si="267"/>
        <v>3.5943977105194693</v>
      </c>
    </row>
    <row r="8551" spans="1:8" ht="15" hidden="1" thickBot="1">
      <c r="A8551" s="409">
        <v>202204</v>
      </c>
      <c r="B8551" s="231" t="s">
        <v>2467</v>
      </c>
      <c r="C8551" s="232" t="s">
        <v>2417</v>
      </c>
      <c r="D8551" s="233" t="s">
        <v>339</v>
      </c>
      <c r="E8551" s="235">
        <v>414</v>
      </c>
      <c r="F8551" s="413">
        <v>115.31</v>
      </c>
      <c r="G8551" s="414">
        <f t="shared" si="266"/>
        <v>3.5903217413927671</v>
      </c>
      <c r="H8551" s="415">
        <f t="shared" si="267"/>
        <v>3.5903217413927671</v>
      </c>
    </row>
    <row r="8552" spans="1:8" ht="15" hidden="1" thickBot="1">
      <c r="A8552" s="409">
        <v>202204</v>
      </c>
      <c r="B8552" s="231" t="s">
        <v>2468</v>
      </c>
      <c r="C8552" s="232" t="s">
        <v>2417</v>
      </c>
      <c r="D8552" s="233" t="s">
        <v>337</v>
      </c>
      <c r="E8552" s="235">
        <v>21145</v>
      </c>
      <c r="F8552" s="413">
        <v>115.31</v>
      </c>
      <c r="G8552" s="414">
        <f t="shared" si="266"/>
        <v>183.3752493278987</v>
      </c>
      <c r="H8552" s="415">
        <f t="shared" si="267"/>
        <v>0.91687624663949352</v>
      </c>
    </row>
    <row r="8553" spans="1:8" ht="15" hidden="1" thickBot="1">
      <c r="A8553" s="409">
        <v>202204</v>
      </c>
      <c r="B8553" s="231" t="s">
        <v>2469</v>
      </c>
      <c r="C8553" s="232" t="s">
        <v>2417</v>
      </c>
      <c r="D8553" s="233" t="s">
        <v>339</v>
      </c>
      <c r="E8553" s="235">
        <v>122</v>
      </c>
      <c r="F8553" s="413">
        <v>115.31</v>
      </c>
      <c r="G8553" s="414">
        <f t="shared" si="266"/>
        <v>1.05801751799497</v>
      </c>
      <c r="H8553" s="415">
        <f t="shared" si="267"/>
        <v>1.05801751799497</v>
      </c>
    </row>
    <row r="8554" spans="1:8" ht="15" hidden="1" thickBot="1">
      <c r="A8554" s="409">
        <v>202204</v>
      </c>
      <c r="B8554" s="231" t="s">
        <v>2470</v>
      </c>
      <c r="C8554" s="232" t="s">
        <v>2417</v>
      </c>
      <c r="D8554" s="233" t="s">
        <v>337</v>
      </c>
      <c r="E8554" s="235">
        <v>20840</v>
      </c>
      <c r="F8554" s="413">
        <v>115.31</v>
      </c>
      <c r="G8554" s="414">
        <f t="shared" si="266"/>
        <v>180.73020553291127</v>
      </c>
      <c r="H8554" s="415">
        <f t="shared" si="267"/>
        <v>0.90365102766455641</v>
      </c>
    </row>
    <row r="8555" spans="1:8" ht="15" hidden="1" thickBot="1">
      <c r="A8555" s="409">
        <v>202204</v>
      </c>
      <c r="B8555" s="231" t="s">
        <v>2471</v>
      </c>
      <c r="C8555" s="232" t="s">
        <v>2417</v>
      </c>
      <c r="D8555" s="233" t="s">
        <v>339</v>
      </c>
      <c r="E8555" s="235">
        <v>104</v>
      </c>
      <c r="F8555" s="413">
        <v>115.31</v>
      </c>
      <c r="G8555" s="414">
        <f t="shared" si="266"/>
        <v>0.90191657271702363</v>
      </c>
      <c r="H8555" s="415">
        <f t="shared" si="267"/>
        <v>0.90191657271702363</v>
      </c>
    </row>
    <row r="8556" spans="1:8" ht="15" hidden="1" thickBot="1">
      <c r="A8556" s="409">
        <v>202204</v>
      </c>
      <c r="B8556" s="231" t="s">
        <v>2472</v>
      </c>
      <c r="C8556" s="232" t="s">
        <v>2417</v>
      </c>
      <c r="D8556" s="233" t="s">
        <v>337</v>
      </c>
      <c r="E8556" s="235">
        <v>101377</v>
      </c>
      <c r="F8556" s="413">
        <v>115.31</v>
      </c>
      <c r="G8556" s="414">
        <f t="shared" si="266"/>
        <v>879.16919608013177</v>
      </c>
      <c r="H8556" s="415">
        <f t="shared" si="267"/>
        <v>4.3958459804006589</v>
      </c>
    </row>
    <row r="8557" spans="1:8" ht="15" hidden="1" thickBot="1">
      <c r="A8557" s="409">
        <v>202204</v>
      </c>
      <c r="B8557" s="231" t="s">
        <v>2473</v>
      </c>
      <c r="C8557" s="232" t="s">
        <v>2417</v>
      </c>
      <c r="D8557" s="233" t="s">
        <v>337</v>
      </c>
      <c r="E8557" s="235">
        <v>40750</v>
      </c>
      <c r="F8557" s="413">
        <v>115.31</v>
      </c>
      <c r="G8557" s="414">
        <f t="shared" si="266"/>
        <v>353.39519555979535</v>
      </c>
      <c r="H8557" s="415">
        <f t="shared" si="267"/>
        <v>1.7669759777989769</v>
      </c>
    </row>
    <row r="8558" spans="1:8" ht="15" hidden="1" thickBot="1">
      <c r="A8558" s="409">
        <v>202204</v>
      </c>
      <c r="B8558" s="231" t="s">
        <v>2474</v>
      </c>
      <c r="C8558" s="232" t="s">
        <v>2417</v>
      </c>
      <c r="D8558" s="233" t="s">
        <v>339</v>
      </c>
      <c r="E8558" s="235">
        <v>204</v>
      </c>
      <c r="F8558" s="413">
        <v>115.31</v>
      </c>
      <c r="G8558" s="414">
        <f t="shared" si="266"/>
        <v>1.7691440464833925</v>
      </c>
      <c r="H8558" s="415">
        <f t="shared" si="267"/>
        <v>1.7691440464833925</v>
      </c>
    </row>
    <row r="8559" spans="1:8" ht="15" hidden="1" thickBot="1">
      <c r="A8559" s="409">
        <v>202204</v>
      </c>
      <c r="B8559" s="231" t="s">
        <v>2475</v>
      </c>
      <c r="C8559" s="232" t="s">
        <v>2417</v>
      </c>
      <c r="D8559" s="233" t="s">
        <v>337</v>
      </c>
      <c r="E8559" s="235">
        <v>79948</v>
      </c>
      <c r="F8559" s="413">
        <v>115.31</v>
      </c>
      <c r="G8559" s="414">
        <f t="shared" si="266"/>
        <v>693.3310207267366</v>
      </c>
      <c r="H8559" s="415">
        <f t="shared" si="267"/>
        <v>3.4666551036336828</v>
      </c>
    </row>
    <row r="8560" spans="1:8" ht="15" hidden="1" thickBot="1">
      <c r="A8560" s="409">
        <v>202204</v>
      </c>
      <c r="B8560" s="231" t="s">
        <v>2476</v>
      </c>
      <c r="C8560" s="232" t="s">
        <v>2417</v>
      </c>
      <c r="D8560" s="233" t="s">
        <v>339</v>
      </c>
      <c r="E8560" s="235">
        <v>400</v>
      </c>
      <c r="F8560" s="413">
        <v>115.31</v>
      </c>
      <c r="G8560" s="414">
        <f t="shared" si="266"/>
        <v>3.4689098950654755</v>
      </c>
      <c r="H8560" s="415">
        <f t="shared" si="267"/>
        <v>3.4689098950654755</v>
      </c>
    </row>
    <row r="8561" spans="1:8" ht="15" hidden="1" thickBot="1">
      <c r="A8561" s="409">
        <v>202204</v>
      </c>
      <c r="B8561" s="231" t="s">
        <v>2477</v>
      </c>
      <c r="C8561" s="232" t="s">
        <v>2417</v>
      </c>
      <c r="D8561" s="233" t="s">
        <v>337</v>
      </c>
      <c r="E8561" s="235">
        <v>43232</v>
      </c>
      <c r="F8561" s="413">
        <v>115.31</v>
      </c>
      <c r="G8561" s="414">
        <f t="shared" si="266"/>
        <v>374.9197814586766</v>
      </c>
      <c r="H8561" s="415">
        <f t="shared" si="267"/>
        <v>1.8745989072933831</v>
      </c>
    </row>
    <row r="8562" spans="1:8" ht="15" hidden="1" thickBot="1">
      <c r="A8562" s="409">
        <v>202204</v>
      </c>
      <c r="B8562" s="231" t="s">
        <v>2478</v>
      </c>
      <c r="C8562" s="232" t="s">
        <v>2479</v>
      </c>
      <c r="D8562" s="233" t="s">
        <v>337</v>
      </c>
      <c r="E8562" s="235">
        <v>121504</v>
      </c>
      <c r="F8562" s="413">
        <v>115.31</v>
      </c>
      <c r="G8562" s="414">
        <f t="shared" si="266"/>
        <v>1053.7160697250888</v>
      </c>
      <c r="H8562" s="415">
        <f t="shared" si="267"/>
        <v>5.2685803486254441</v>
      </c>
    </row>
    <row r="8563" spans="1:8" ht="15" hidden="1" thickBot="1">
      <c r="A8563" s="409">
        <v>202204</v>
      </c>
      <c r="B8563" s="231" t="s">
        <v>2480</v>
      </c>
      <c r="C8563" s="232" t="s">
        <v>676</v>
      </c>
      <c r="D8563" s="233" t="s">
        <v>337</v>
      </c>
      <c r="E8563" s="235">
        <v>42147</v>
      </c>
      <c r="F8563" s="413">
        <v>115.31</v>
      </c>
      <c r="G8563" s="414">
        <f t="shared" si="266"/>
        <v>365.51036336831152</v>
      </c>
      <c r="H8563" s="415">
        <f t="shared" si="267"/>
        <v>1.8275518168415577</v>
      </c>
    </row>
    <row r="8564" spans="1:8" ht="15" hidden="1" thickBot="1">
      <c r="A8564" s="409">
        <v>202204</v>
      </c>
      <c r="B8564" s="231" t="s">
        <v>2481</v>
      </c>
      <c r="C8564" s="232" t="s">
        <v>676</v>
      </c>
      <c r="D8564" s="233" t="s">
        <v>339</v>
      </c>
      <c r="E8564" s="235">
        <v>211</v>
      </c>
      <c r="F8564" s="413">
        <v>115.31</v>
      </c>
      <c r="G8564" s="414">
        <f t="shared" si="266"/>
        <v>1.8298499696470383</v>
      </c>
      <c r="H8564" s="415">
        <f t="shared" si="267"/>
        <v>1.8298499696470383</v>
      </c>
    </row>
    <row r="8565" spans="1:8" ht="15" hidden="1" thickBot="1">
      <c r="A8565" s="409">
        <v>202204</v>
      </c>
      <c r="B8565" s="231" t="s">
        <v>2482</v>
      </c>
      <c r="C8565" s="232" t="s">
        <v>2483</v>
      </c>
      <c r="D8565" s="233" t="s">
        <v>337</v>
      </c>
      <c r="E8565" s="235">
        <v>112600</v>
      </c>
      <c r="F8565" s="413">
        <v>115.31</v>
      </c>
      <c r="G8565" s="414">
        <f t="shared" si="266"/>
        <v>976.49813546093139</v>
      </c>
      <c r="H8565" s="415">
        <f t="shared" si="267"/>
        <v>4.8824906773046566</v>
      </c>
    </row>
    <row r="8566" spans="1:8" ht="15" hidden="1" thickBot="1">
      <c r="A8566" s="409">
        <v>202204</v>
      </c>
      <c r="B8566" s="231" t="s">
        <v>2484</v>
      </c>
      <c r="C8566" s="232" t="s">
        <v>2483</v>
      </c>
      <c r="D8566" s="233" t="s">
        <v>337</v>
      </c>
      <c r="E8566" s="235">
        <v>112600</v>
      </c>
      <c r="F8566" s="413">
        <v>115.31</v>
      </c>
      <c r="G8566" s="414">
        <f t="shared" si="266"/>
        <v>976.49813546093139</v>
      </c>
      <c r="H8566" s="415">
        <f t="shared" si="267"/>
        <v>4.8824906773046566</v>
      </c>
    </row>
    <row r="8567" spans="1:8" ht="15" hidden="1" thickBot="1">
      <c r="A8567" s="409">
        <v>202204</v>
      </c>
      <c r="B8567" s="231" t="s">
        <v>2485</v>
      </c>
      <c r="C8567" s="232" t="s">
        <v>2483</v>
      </c>
      <c r="D8567" s="233" t="s">
        <v>337</v>
      </c>
      <c r="E8567" s="235">
        <v>79529</v>
      </c>
      <c r="F8567" s="413">
        <v>115.31</v>
      </c>
      <c r="G8567" s="414">
        <f t="shared" si="266"/>
        <v>689.69733761165548</v>
      </c>
      <c r="H8567" s="415">
        <f t="shared" si="267"/>
        <v>3.4484866880582774</v>
      </c>
    </row>
    <row r="8568" spans="1:8" ht="15" hidden="1" thickBot="1">
      <c r="A8568" s="409">
        <v>202204</v>
      </c>
      <c r="B8568" s="231" t="s">
        <v>2486</v>
      </c>
      <c r="C8568" s="232" t="s">
        <v>2487</v>
      </c>
      <c r="D8568" s="233" t="s">
        <v>337</v>
      </c>
      <c r="E8568" s="235">
        <v>40724</v>
      </c>
      <c r="F8568" s="413">
        <v>115.31</v>
      </c>
      <c r="G8568" s="414">
        <f t="shared" si="266"/>
        <v>353.1697164166161</v>
      </c>
      <c r="H8568" s="415">
        <f t="shared" si="267"/>
        <v>1.7658485820830805</v>
      </c>
    </row>
    <row r="8569" spans="1:8" ht="15" hidden="1" thickBot="1">
      <c r="A8569" s="409">
        <v>202204</v>
      </c>
      <c r="B8569" s="231" t="s">
        <v>2488</v>
      </c>
      <c r="C8569" s="232" t="s">
        <v>2487</v>
      </c>
      <c r="D8569" s="233" t="s">
        <v>339</v>
      </c>
      <c r="E8569" s="235">
        <v>197.45</v>
      </c>
      <c r="F8569" s="413">
        <v>115.31</v>
      </c>
      <c r="G8569" s="414">
        <f t="shared" si="266"/>
        <v>1.7123406469516953</v>
      </c>
      <c r="H8569" s="415">
        <f t="shared" si="267"/>
        <v>1.7123406469516953</v>
      </c>
    </row>
    <row r="8570" spans="1:8" ht="15" hidden="1" thickBot="1">
      <c r="A8570" s="409">
        <v>202204</v>
      </c>
      <c r="B8570" s="231" t="s">
        <v>2489</v>
      </c>
      <c r="C8570" s="232" t="s">
        <v>2487</v>
      </c>
      <c r="D8570" s="233" t="s">
        <v>337</v>
      </c>
      <c r="E8570" s="235">
        <v>55402</v>
      </c>
      <c r="F8570" s="413">
        <v>115.31</v>
      </c>
      <c r="G8570" s="414">
        <f t="shared" si="266"/>
        <v>480.46136501604371</v>
      </c>
      <c r="H8570" s="415">
        <f t="shared" si="267"/>
        <v>2.4023068250802186</v>
      </c>
    </row>
    <row r="8571" spans="1:8" ht="15" hidden="1" thickBot="1">
      <c r="A8571" s="409">
        <v>202204</v>
      </c>
      <c r="B8571" s="231" t="s">
        <v>2490</v>
      </c>
      <c r="C8571" s="232" t="s">
        <v>2487</v>
      </c>
      <c r="D8571" s="233" t="s">
        <v>337</v>
      </c>
      <c r="E8571" s="235">
        <v>33450</v>
      </c>
      <c r="F8571" s="413">
        <v>115.31</v>
      </c>
      <c r="G8571" s="414">
        <f t="shared" si="266"/>
        <v>290.0875899748504</v>
      </c>
      <c r="H8571" s="415">
        <f t="shared" si="267"/>
        <v>1.4504379498742521</v>
      </c>
    </row>
    <row r="8572" spans="1:8" ht="15" hidden="1" thickBot="1">
      <c r="A8572" s="409">
        <v>202204</v>
      </c>
      <c r="B8572" s="231" t="s">
        <v>2491</v>
      </c>
      <c r="C8572" s="232" t="s">
        <v>2487</v>
      </c>
      <c r="D8572" s="233" t="s">
        <v>337</v>
      </c>
      <c r="E8572" s="235">
        <v>33450</v>
      </c>
      <c r="F8572" s="413">
        <v>115.31</v>
      </c>
      <c r="G8572" s="414">
        <f t="shared" si="266"/>
        <v>290.0875899748504</v>
      </c>
      <c r="H8572" s="415">
        <f t="shared" si="267"/>
        <v>1.4504379498742521</v>
      </c>
    </row>
    <row r="8573" spans="1:8" ht="15" hidden="1" thickBot="1">
      <c r="A8573" s="409">
        <v>202204</v>
      </c>
      <c r="B8573" s="231" t="s">
        <v>2492</v>
      </c>
      <c r="C8573" s="232" t="s">
        <v>2487</v>
      </c>
      <c r="D8573" s="233" t="s">
        <v>339</v>
      </c>
      <c r="E8573" s="235">
        <v>167</v>
      </c>
      <c r="F8573" s="413">
        <v>115.31</v>
      </c>
      <c r="G8573" s="414">
        <f t="shared" si="266"/>
        <v>1.448269881189836</v>
      </c>
      <c r="H8573" s="415">
        <f t="shared" si="267"/>
        <v>1.448269881189836</v>
      </c>
    </row>
    <row r="8574" spans="1:8" ht="15" hidden="1" thickBot="1">
      <c r="A8574" s="409">
        <v>202204</v>
      </c>
      <c r="B8574" s="231" t="s">
        <v>2493</v>
      </c>
      <c r="C8574" s="232" t="s">
        <v>2487</v>
      </c>
      <c r="D8574" s="233" t="s">
        <v>337</v>
      </c>
      <c r="E8574" s="235">
        <v>33450</v>
      </c>
      <c r="F8574" s="413">
        <v>115.31</v>
      </c>
      <c r="G8574" s="414">
        <f t="shared" si="266"/>
        <v>290.0875899748504</v>
      </c>
      <c r="H8574" s="415">
        <f t="shared" si="267"/>
        <v>1.4504379498742521</v>
      </c>
    </row>
    <row r="8575" spans="1:8" ht="15" hidden="1" thickBot="1">
      <c r="A8575" s="409">
        <v>202204</v>
      </c>
      <c r="B8575" s="231" t="s">
        <v>2494</v>
      </c>
      <c r="C8575" s="232" t="s">
        <v>2487</v>
      </c>
      <c r="D8575" s="233" t="s">
        <v>374</v>
      </c>
      <c r="E8575" s="235">
        <v>126</v>
      </c>
      <c r="F8575" s="413">
        <v>115.31</v>
      </c>
      <c r="G8575" s="414">
        <f t="shared" si="266"/>
        <v>1.0927066169456248</v>
      </c>
      <c r="H8575" s="415" t="str">
        <f t="shared" si="267"/>
        <v>VER</v>
      </c>
    </row>
    <row r="8576" spans="1:8" ht="15" hidden="1" thickBot="1">
      <c r="A8576" s="409">
        <v>202204</v>
      </c>
      <c r="B8576" s="231" t="s">
        <v>2495</v>
      </c>
      <c r="C8576" s="232" t="s">
        <v>2487</v>
      </c>
      <c r="D8576" s="233" t="s">
        <v>337</v>
      </c>
      <c r="E8576" s="235">
        <v>33450</v>
      </c>
      <c r="F8576" s="413">
        <v>115.31</v>
      </c>
      <c r="G8576" s="414">
        <f t="shared" si="266"/>
        <v>290.0875899748504</v>
      </c>
      <c r="H8576" s="415">
        <f t="shared" si="267"/>
        <v>1.4504379498742521</v>
      </c>
    </row>
    <row r="8577" spans="1:8" ht="15" hidden="1" thickBot="1">
      <c r="A8577" s="409">
        <v>202204</v>
      </c>
      <c r="B8577" s="231" t="s">
        <v>2496</v>
      </c>
      <c r="C8577" s="232" t="s">
        <v>2487</v>
      </c>
      <c r="D8577" s="233" t="s">
        <v>339</v>
      </c>
      <c r="E8577" s="235">
        <v>167</v>
      </c>
      <c r="F8577" s="413">
        <v>115.31</v>
      </c>
      <c r="G8577" s="414">
        <f t="shared" si="266"/>
        <v>1.448269881189836</v>
      </c>
      <c r="H8577" s="415">
        <f t="shared" si="267"/>
        <v>1.448269881189836</v>
      </c>
    </row>
    <row r="8578" spans="1:8" ht="15" hidden="1" thickBot="1">
      <c r="A8578" s="409">
        <v>202204</v>
      </c>
      <c r="B8578" s="231" t="s">
        <v>2497</v>
      </c>
      <c r="C8578" s="232" t="s">
        <v>2487</v>
      </c>
      <c r="D8578" s="233" t="s">
        <v>374</v>
      </c>
      <c r="E8578" s="235">
        <v>98.3</v>
      </c>
      <c r="F8578" s="413">
        <v>115.31</v>
      </c>
      <c r="G8578" s="414">
        <f t="shared" ref="G8578:G8641" si="268">+E8578/F8578</f>
        <v>0.85248460671234061</v>
      </c>
      <c r="H8578" s="415" t="str">
        <f t="shared" ref="H8578:H8641" si="269">IF(D8578="TB",G8578/200,IF(D8578="LT",G8578,"VER"))</f>
        <v>VER</v>
      </c>
    </row>
    <row r="8579" spans="1:8" ht="15" hidden="1" thickBot="1">
      <c r="A8579" s="409">
        <v>202204</v>
      </c>
      <c r="B8579" s="231" t="s">
        <v>2498</v>
      </c>
      <c r="C8579" s="232" t="s">
        <v>2487</v>
      </c>
      <c r="D8579" s="233" t="s">
        <v>374</v>
      </c>
      <c r="E8579" s="235">
        <v>98.3</v>
      </c>
      <c r="F8579" s="413">
        <v>115.31</v>
      </c>
      <c r="G8579" s="414">
        <f t="shared" si="268"/>
        <v>0.85248460671234061</v>
      </c>
      <c r="H8579" s="415" t="str">
        <f t="shared" si="269"/>
        <v>VER</v>
      </c>
    </row>
    <row r="8580" spans="1:8" ht="15" hidden="1" thickBot="1">
      <c r="A8580" s="409">
        <v>202204</v>
      </c>
      <c r="B8580" s="231" t="s">
        <v>2499</v>
      </c>
      <c r="C8580" s="232" t="s">
        <v>2487</v>
      </c>
      <c r="D8580" s="233" t="s">
        <v>337</v>
      </c>
      <c r="E8580" s="235">
        <v>33450</v>
      </c>
      <c r="F8580" s="413">
        <v>115.31</v>
      </c>
      <c r="G8580" s="414">
        <f t="shared" si="268"/>
        <v>290.0875899748504</v>
      </c>
      <c r="H8580" s="415">
        <f t="shared" si="269"/>
        <v>1.4504379498742521</v>
      </c>
    </row>
    <row r="8581" spans="1:8" ht="15" hidden="1" thickBot="1">
      <c r="A8581" s="409">
        <v>202204</v>
      </c>
      <c r="B8581" s="231" t="s">
        <v>2500</v>
      </c>
      <c r="C8581" s="232" t="s">
        <v>2487</v>
      </c>
      <c r="D8581" s="233" t="s">
        <v>350</v>
      </c>
      <c r="E8581" s="235">
        <v>0.01</v>
      </c>
      <c r="F8581" s="413">
        <v>115.31</v>
      </c>
      <c r="G8581" s="414">
        <f t="shared" si="268"/>
        <v>8.6722747376636897E-5</v>
      </c>
      <c r="H8581" s="415" t="str">
        <f t="shared" si="269"/>
        <v>VER</v>
      </c>
    </row>
    <row r="8582" spans="1:8" ht="15" hidden="1" thickBot="1">
      <c r="A8582" s="409">
        <v>202204</v>
      </c>
      <c r="B8582" s="231" t="s">
        <v>2501</v>
      </c>
      <c r="C8582" s="232" t="s">
        <v>2487</v>
      </c>
      <c r="D8582" s="233" t="s">
        <v>337</v>
      </c>
      <c r="E8582" s="235">
        <v>40724</v>
      </c>
      <c r="F8582" s="413">
        <v>115.31</v>
      </c>
      <c r="G8582" s="414">
        <f t="shared" si="268"/>
        <v>353.1697164166161</v>
      </c>
      <c r="H8582" s="415">
        <f t="shared" si="269"/>
        <v>1.7658485820830805</v>
      </c>
    </row>
    <row r="8583" spans="1:8" ht="15" hidden="1" thickBot="1">
      <c r="A8583" s="409">
        <v>202204</v>
      </c>
      <c r="B8583" s="231" t="s">
        <v>2502</v>
      </c>
      <c r="C8583" s="232" t="s">
        <v>2487</v>
      </c>
      <c r="D8583" s="233" t="s">
        <v>339</v>
      </c>
      <c r="E8583" s="235">
        <v>197.45</v>
      </c>
      <c r="F8583" s="413">
        <v>115.31</v>
      </c>
      <c r="G8583" s="414">
        <f t="shared" si="268"/>
        <v>1.7123406469516953</v>
      </c>
      <c r="H8583" s="415">
        <f t="shared" si="269"/>
        <v>1.7123406469516953</v>
      </c>
    </row>
    <row r="8584" spans="1:8" ht="15" hidden="1" thickBot="1">
      <c r="A8584" s="409">
        <v>202204</v>
      </c>
      <c r="B8584" s="231" t="s">
        <v>2503</v>
      </c>
      <c r="C8584" s="232" t="s">
        <v>2487</v>
      </c>
      <c r="D8584" s="233" t="s">
        <v>374</v>
      </c>
      <c r="E8584" s="235">
        <v>0.01</v>
      </c>
      <c r="F8584" s="413">
        <v>115.31</v>
      </c>
      <c r="G8584" s="414">
        <f t="shared" si="268"/>
        <v>8.6722747376636897E-5</v>
      </c>
      <c r="H8584" s="415" t="str">
        <f t="shared" si="269"/>
        <v>VER</v>
      </c>
    </row>
    <row r="8585" spans="1:8" ht="15" hidden="1" thickBot="1">
      <c r="A8585" s="409">
        <v>202204</v>
      </c>
      <c r="B8585" s="231" t="s">
        <v>2504</v>
      </c>
      <c r="C8585" s="232" t="s">
        <v>2487</v>
      </c>
      <c r="D8585" s="233" t="s">
        <v>374</v>
      </c>
      <c r="E8585" s="235">
        <v>98.3</v>
      </c>
      <c r="F8585" s="413">
        <v>115.31</v>
      </c>
      <c r="G8585" s="414">
        <f t="shared" si="268"/>
        <v>0.85248460671234061</v>
      </c>
      <c r="H8585" s="415" t="str">
        <f t="shared" si="269"/>
        <v>VER</v>
      </c>
    </row>
    <row r="8586" spans="1:8" ht="15" hidden="1" thickBot="1">
      <c r="A8586" s="409">
        <v>202204</v>
      </c>
      <c r="B8586" s="231" t="s">
        <v>2505</v>
      </c>
      <c r="C8586" s="232" t="s">
        <v>2505</v>
      </c>
      <c r="D8586" s="233" t="s">
        <v>339</v>
      </c>
      <c r="E8586" s="235">
        <v>0.01</v>
      </c>
      <c r="F8586" s="413">
        <v>115.31</v>
      </c>
      <c r="G8586" s="414">
        <f t="shared" si="268"/>
        <v>8.6722747376636897E-5</v>
      </c>
      <c r="H8586" s="415">
        <f t="shared" si="269"/>
        <v>8.6722747376636897E-5</v>
      </c>
    </row>
    <row r="8587" spans="1:8" ht="15" hidden="1" thickBot="1">
      <c r="A8587" s="409">
        <v>202204</v>
      </c>
      <c r="B8587" s="231" t="s">
        <v>2506</v>
      </c>
      <c r="C8587" s="232" t="s">
        <v>2506</v>
      </c>
      <c r="D8587" s="233" t="s">
        <v>339</v>
      </c>
      <c r="E8587" s="235">
        <v>0.01</v>
      </c>
      <c r="F8587" s="413">
        <v>115.31</v>
      </c>
      <c r="G8587" s="414">
        <f t="shared" si="268"/>
        <v>8.6722747376636897E-5</v>
      </c>
      <c r="H8587" s="415">
        <f t="shared" si="269"/>
        <v>8.6722747376636897E-5</v>
      </c>
    </row>
    <row r="8588" spans="1:8" ht="15" hidden="1" thickBot="1">
      <c r="A8588" s="409">
        <v>202204</v>
      </c>
      <c r="B8588" s="231" t="s">
        <v>2507</v>
      </c>
      <c r="C8588" s="232" t="s">
        <v>2507</v>
      </c>
      <c r="D8588" s="233" t="s">
        <v>339</v>
      </c>
      <c r="E8588" s="235">
        <v>0.01</v>
      </c>
      <c r="F8588" s="413">
        <v>115.31</v>
      </c>
      <c r="G8588" s="414">
        <f t="shared" si="268"/>
        <v>8.6722747376636897E-5</v>
      </c>
      <c r="H8588" s="415">
        <f t="shared" si="269"/>
        <v>8.6722747376636897E-5</v>
      </c>
    </row>
    <row r="8589" spans="1:8" ht="15" hidden="1" thickBot="1">
      <c r="A8589" s="409">
        <v>202204</v>
      </c>
      <c r="B8589" s="231" t="s">
        <v>2508</v>
      </c>
      <c r="C8589" s="232" t="s">
        <v>2508</v>
      </c>
      <c r="D8589" s="233" t="s">
        <v>339</v>
      </c>
      <c r="E8589" s="235">
        <v>0.01</v>
      </c>
      <c r="F8589" s="413">
        <v>115.31</v>
      </c>
      <c r="G8589" s="414">
        <f t="shared" si="268"/>
        <v>8.6722747376636897E-5</v>
      </c>
      <c r="H8589" s="415">
        <f t="shared" si="269"/>
        <v>8.6722747376636897E-5</v>
      </c>
    </row>
    <row r="8590" spans="1:8" ht="15" hidden="1" thickBot="1">
      <c r="A8590" s="409">
        <v>202204</v>
      </c>
      <c r="B8590" s="231" t="s">
        <v>2509</v>
      </c>
      <c r="C8590" s="232" t="s">
        <v>2509</v>
      </c>
      <c r="D8590" s="233" t="s">
        <v>339</v>
      </c>
      <c r="E8590" s="235">
        <v>0.01</v>
      </c>
      <c r="F8590" s="413">
        <v>115.31</v>
      </c>
      <c r="G8590" s="414">
        <f t="shared" si="268"/>
        <v>8.6722747376636897E-5</v>
      </c>
      <c r="H8590" s="415">
        <f t="shared" si="269"/>
        <v>8.6722747376636897E-5</v>
      </c>
    </row>
    <row r="8591" spans="1:8" ht="15" hidden="1" thickBot="1">
      <c r="A8591" s="409">
        <v>202204</v>
      </c>
      <c r="B8591" s="231" t="s">
        <v>2510</v>
      </c>
      <c r="C8591" s="232" t="s">
        <v>2510</v>
      </c>
      <c r="D8591" s="233" t="s">
        <v>339</v>
      </c>
      <c r="E8591" s="235">
        <v>0.01</v>
      </c>
      <c r="F8591" s="413">
        <v>115.31</v>
      </c>
      <c r="G8591" s="414">
        <f t="shared" si="268"/>
        <v>8.6722747376636897E-5</v>
      </c>
      <c r="H8591" s="415">
        <f t="shared" si="269"/>
        <v>8.6722747376636897E-5</v>
      </c>
    </row>
    <row r="8592" spans="1:8" ht="15" hidden="1" thickBot="1">
      <c r="A8592" s="409">
        <v>202204</v>
      </c>
      <c r="B8592" s="231" t="s">
        <v>2511</v>
      </c>
      <c r="C8592" s="232" t="s">
        <v>2512</v>
      </c>
      <c r="D8592" s="233" t="s">
        <v>337</v>
      </c>
      <c r="E8592" s="235">
        <v>37438</v>
      </c>
      <c r="F8592" s="413">
        <v>115.31</v>
      </c>
      <c r="G8592" s="414">
        <f t="shared" si="268"/>
        <v>324.67262162865319</v>
      </c>
      <c r="H8592" s="415">
        <f t="shared" si="269"/>
        <v>1.623363108143266</v>
      </c>
    </row>
    <row r="8593" spans="1:8" ht="15" hidden="1" thickBot="1">
      <c r="A8593" s="409">
        <v>202204</v>
      </c>
      <c r="B8593" s="231" t="s">
        <v>2513</v>
      </c>
      <c r="C8593" s="232" t="s">
        <v>2512</v>
      </c>
      <c r="D8593" s="233" t="s">
        <v>337</v>
      </c>
      <c r="E8593" s="235">
        <v>49808</v>
      </c>
      <c r="F8593" s="413">
        <v>115.31</v>
      </c>
      <c r="G8593" s="414">
        <f t="shared" si="268"/>
        <v>431.94866013355301</v>
      </c>
      <c r="H8593" s="415">
        <f t="shared" si="269"/>
        <v>2.1597433006677651</v>
      </c>
    </row>
    <row r="8594" spans="1:8" ht="15" hidden="1" thickBot="1">
      <c r="A8594" s="409">
        <v>202204</v>
      </c>
      <c r="B8594" s="231" t="s">
        <v>2514</v>
      </c>
      <c r="C8594" s="232" t="s">
        <v>2512</v>
      </c>
      <c r="D8594" s="233" t="s">
        <v>339</v>
      </c>
      <c r="E8594" s="235">
        <v>249</v>
      </c>
      <c r="F8594" s="413">
        <v>115.31</v>
      </c>
      <c r="G8594" s="414">
        <f t="shared" si="268"/>
        <v>2.1593964096782585</v>
      </c>
      <c r="H8594" s="415">
        <f t="shared" si="269"/>
        <v>2.1593964096782585</v>
      </c>
    </row>
    <row r="8595" spans="1:8" ht="15" hidden="1" thickBot="1">
      <c r="A8595" s="409">
        <v>202204</v>
      </c>
      <c r="B8595" s="231" t="s">
        <v>2515</v>
      </c>
      <c r="C8595" s="232" t="s">
        <v>2512</v>
      </c>
      <c r="D8595" s="233" t="s">
        <v>337</v>
      </c>
      <c r="E8595" s="235">
        <v>49872</v>
      </c>
      <c r="F8595" s="413">
        <v>115.31</v>
      </c>
      <c r="G8595" s="414">
        <f t="shared" si="268"/>
        <v>432.50368571676347</v>
      </c>
      <c r="H8595" s="415">
        <f t="shared" si="269"/>
        <v>2.1625184285838173</v>
      </c>
    </row>
    <row r="8596" spans="1:8" ht="15" hidden="1" thickBot="1">
      <c r="A8596" s="409">
        <v>202204</v>
      </c>
      <c r="B8596" s="231" t="s">
        <v>2516</v>
      </c>
      <c r="C8596" s="232" t="s">
        <v>2512</v>
      </c>
      <c r="D8596" s="233" t="s">
        <v>339</v>
      </c>
      <c r="E8596" s="235">
        <v>249</v>
      </c>
      <c r="F8596" s="413">
        <v>115.31</v>
      </c>
      <c r="G8596" s="414">
        <f t="shared" si="268"/>
        <v>2.1593964096782585</v>
      </c>
      <c r="H8596" s="415">
        <f t="shared" si="269"/>
        <v>2.1593964096782585</v>
      </c>
    </row>
    <row r="8597" spans="1:8" ht="15" hidden="1" thickBot="1">
      <c r="A8597" s="409">
        <v>202204</v>
      </c>
      <c r="B8597" s="231" t="s">
        <v>2517</v>
      </c>
      <c r="C8597" s="232" t="s">
        <v>2512</v>
      </c>
      <c r="D8597" s="233" t="s">
        <v>337</v>
      </c>
      <c r="E8597" s="235">
        <v>37053</v>
      </c>
      <c r="F8597" s="413">
        <v>115.31</v>
      </c>
      <c r="G8597" s="414">
        <f t="shared" si="268"/>
        <v>321.33379585465269</v>
      </c>
      <c r="H8597" s="415">
        <f t="shared" si="269"/>
        <v>1.6066689792732634</v>
      </c>
    </row>
    <row r="8598" spans="1:8" ht="15" hidden="1" thickBot="1">
      <c r="A8598" s="409">
        <v>202204</v>
      </c>
      <c r="B8598" s="231" t="s">
        <v>2518</v>
      </c>
      <c r="C8598" s="232" t="s">
        <v>412</v>
      </c>
      <c r="D8598" s="233" t="s">
        <v>337</v>
      </c>
      <c r="E8598" s="235">
        <v>37468</v>
      </c>
      <c r="F8598" s="413">
        <v>115.31</v>
      </c>
      <c r="G8598" s="414">
        <f t="shared" si="268"/>
        <v>324.9327898707831</v>
      </c>
      <c r="H8598" s="415">
        <f t="shared" si="269"/>
        <v>1.6246639493539154</v>
      </c>
    </row>
    <row r="8599" spans="1:8" ht="15" hidden="1" thickBot="1">
      <c r="A8599" s="409">
        <v>202204</v>
      </c>
      <c r="B8599" s="231" t="s">
        <v>2519</v>
      </c>
      <c r="C8599" s="232" t="s">
        <v>412</v>
      </c>
      <c r="D8599" s="233" t="s">
        <v>337</v>
      </c>
      <c r="E8599" s="235">
        <v>43386</v>
      </c>
      <c r="F8599" s="413">
        <v>115.31</v>
      </c>
      <c r="G8599" s="414">
        <f t="shared" si="268"/>
        <v>376.25531176827678</v>
      </c>
      <c r="H8599" s="415">
        <f t="shared" si="269"/>
        <v>1.881276558841384</v>
      </c>
    </row>
    <row r="8600" spans="1:8" ht="15" hidden="1" thickBot="1">
      <c r="A8600" s="409">
        <v>202204</v>
      </c>
      <c r="B8600" s="231" t="s">
        <v>2520</v>
      </c>
      <c r="C8600" s="232" t="s">
        <v>2521</v>
      </c>
      <c r="D8600" s="233" t="s">
        <v>374</v>
      </c>
      <c r="E8600" s="235">
        <v>564</v>
      </c>
      <c r="F8600" s="413">
        <v>115.31</v>
      </c>
      <c r="G8600" s="414">
        <f t="shared" si="268"/>
        <v>4.891162952042321</v>
      </c>
      <c r="H8600" s="415" t="str">
        <f t="shared" si="269"/>
        <v>VER</v>
      </c>
    </row>
    <row r="8601" spans="1:8" ht="15" hidden="1" thickBot="1">
      <c r="A8601" s="409">
        <v>202204</v>
      </c>
      <c r="B8601" s="231" t="s">
        <v>2522</v>
      </c>
      <c r="C8601" s="232" t="s">
        <v>2249</v>
      </c>
      <c r="D8601" s="233" t="s">
        <v>337</v>
      </c>
      <c r="E8601" s="235">
        <v>34292</v>
      </c>
      <c r="F8601" s="413">
        <v>115.31</v>
      </c>
      <c r="G8601" s="414">
        <f t="shared" si="268"/>
        <v>297.38964530396322</v>
      </c>
      <c r="H8601" s="415">
        <f t="shared" si="269"/>
        <v>1.4869482265198162</v>
      </c>
    </row>
    <row r="8602" spans="1:8" ht="15" hidden="1" thickBot="1">
      <c r="A8602" s="409">
        <v>202204</v>
      </c>
      <c r="B8602" s="231" t="s">
        <v>2523</v>
      </c>
      <c r="C8602" s="232" t="s">
        <v>2249</v>
      </c>
      <c r="D8602" s="233" t="s">
        <v>339</v>
      </c>
      <c r="E8602" s="235">
        <v>171</v>
      </c>
      <c r="F8602" s="413">
        <v>115.31</v>
      </c>
      <c r="G8602" s="414">
        <f t="shared" si="268"/>
        <v>1.4829589801404908</v>
      </c>
      <c r="H8602" s="415">
        <f t="shared" si="269"/>
        <v>1.4829589801404908</v>
      </c>
    </row>
    <row r="8603" spans="1:8" ht="15" hidden="1" thickBot="1">
      <c r="A8603" s="409">
        <v>202204</v>
      </c>
      <c r="B8603" s="231" t="s">
        <v>2524</v>
      </c>
      <c r="C8603" s="232" t="s">
        <v>2525</v>
      </c>
      <c r="D8603" s="233" t="s">
        <v>337</v>
      </c>
      <c r="E8603" s="235">
        <v>32003</v>
      </c>
      <c r="F8603" s="413">
        <v>115.31</v>
      </c>
      <c r="G8603" s="414">
        <f t="shared" si="268"/>
        <v>277.53880842945102</v>
      </c>
      <c r="H8603" s="415">
        <f t="shared" si="269"/>
        <v>1.3876940421472552</v>
      </c>
    </row>
    <row r="8604" spans="1:8" ht="15" hidden="1" thickBot="1">
      <c r="A8604" s="409">
        <v>202204</v>
      </c>
      <c r="B8604" s="231" t="s">
        <v>2526</v>
      </c>
      <c r="C8604" s="232" t="s">
        <v>2527</v>
      </c>
      <c r="D8604" s="233" t="s">
        <v>339</v>
      </c>
      <c r="E8604" s="235">
        <v>792.85</v>
      </c>
      <c r="F8604" s="413">
        <v>115.31</v>
      </c>
      <c r="G8604" s="414">
        <f t="shared" si="268"/>
        <v>6.8758130257566563</v>
      </c>
      <c r="H8604" s="415">
        <f t="shared" si="269"/>
        <v>6.8758130257566563</v>
      </c>
    </row>
    <row r="8605" spans="1:8" ht="15" hidden="1" thickBot="1">
      <c r="A8605" s="409">
        <v>202204</v>
      </c>
      <c r="B8605" s="231" t="s">
        <v>2528</v>
      </c>
      <c r="C8605" s="232" t="s">
        <v>2527</v>
      </c>
      <c r="D8605" s="233" t="s">
        <v>339</v>
      </c>
      <c r="E8605" s="235">
        <v>847.8</v>
      </c>
      <c r="F8605" s="413">
        <v>115.31</v>
      </c>
      <c r="G8605" s="414">
        <f t="shared" si="268"/>
        <v>7.3523545225912752</v>
      </c>
      <c r="H8605" s="415">
        <f t="shared" si="269"/>
        <v>7.3523545225912752</v>
      </c>
    </row>
    <row r="8606" spans="1:8" ht="15" hidden="1" thickBot="1">
      <c r="A8606" s="409">
        <v>202204</v>
      </c>
      <c r="B8606" s="231" t="s">
        <v>2529</v>
      </c>
      <c r="C8606" s="232" t="s">
        <v>2527</v>
      </c>
      <c r="D8606" s="233" t="s">
        <v>339</v>
      </c>
      <c r="E8606" s="235">
        <v>1</v>
      </c>
      <c r="F8606" s="413">
        <v>115.31</v>
      </c>
      <c r="G8606" s="414">
        <f t="shared" si="268"/>
        <v>8.6722747376636895E-3</v>
      </c>
      <c r="H8606" s="415">
        <f t="shared" si="269"/>
        <v>8.6722747376636895E-3</v>
      </c>
    </row>
    <row r="8607" spans="1:8" ht="15" hidden="1" thickBot="1">
      <c r="A8607" s="409">
        <v>202204</v>
      </c>
      <c r="B8607" s="231" t="s">
        <v>2530</v>
      </c>
      <c r="C8607" s="232" t="s">
        <v>2527</v>
      </c>
      <c r="D8607" s="233" t="s">
        <v>339</v>
      </c>
      <c r="E8607" s="235">
        <v>1</v>
      </c>
      <c r="F8607" s="413">
        <v>115.31</v>
      </c>
      <c r="G8607" s="414">
        <f t="shared" si="268"/>
        <v>8.6722747376636895E-3</v>
      </c>
      <c r="H8607" s="415">
        <f t="shared" si="269"/>
        <v>8.6722747376636895E-3</v>
      </c>
    </row>
    <row r="8608" spans="1:8" ht="15" hidden="1" thickBot="1">
      <c r="A8608" s="409">
        <v>202204</v>
      </c>
      <c r="B8608" s="231" t="s">
        <v>2531</v>
      </c>
      <c r="C8608" s="232" t="s">
        <v>2527</v>
      </c>
      <c r="D8608" s="233" t="s">
        <v>339</v>
      </c>
      <c r="E8608" s="235">
        <v>957.7</v>
      </c>
      <c r="F8608" s="413">
        <v>115.31</v>
      </c>
      <c r="G8608" s="414">
        <f t="shared" si="268"/>
        <v>8.3054375162605147</v>
      </c>
      <c r="H8608" s="415">
        <f t="shared" si="269"/>
        <v>8.3054375162605147</v>
      </c>
    </row>
    <row r="8609" spans="1:8" ht="15" hidden="1" thickBot="1">
      <c r="A8609" s="409">
        <v>202204</v>
      </c>
      <c r="B8609" s="231" t="s">
        <v>2532</v>
      </c>
      <c r="C8609" s="232" t="s">
        <v>2527</v>
      </c>
      <c r="D8609" s="233" t="s">
        <v>339</v>
      </c>
      <c r="E8609" s="235">
        <v>1884</v>
      </c>
      <c r="F8609" s="413">
        <v>115.31</v>
      </c>
      <c r="G8609" s="414">
        <f t="shared" si="268"/>
        <v>16.33856560575839</v>
      </c>
      <c r="H8609" s="415">
        <f t="shared" si="269"/>
        <v>16.33856560575839</v>
      </c>
    </row>
    <row r="8610" spans="1:8" ht="15" hidden="1" thickBot="1">
      <c r="A8610" s="409">
        <v>202204</v>
      </c>
      <c r="B8610" s="231" t="s">
        <v>2533</v>
      </c>
      <c r="C8610" s="232" t="s">
        <v>2527</v>
      </c>
      <c r="D8610" s="233" t="s">
        <v>339</v>
      </c>
      <c r="E8610" s="235">
        <v>1962.5</v>
      </c>
      <c r="F8610" s="413">
        <v>115.31</v>
      </c>
      <c r="G8610" s="414">
        <f t="shared" si="268"/>
        <v>17.019339172664989</v>
      </c>
      <c r="H8610" s="415">
        <f t="shared" si="269"/>
        <v>17.019339172664989</v>
      </c>
    </row>
    <row r="8611" spans="1:8" ht="15" hidden="1" thickBot="1">
      <c r="A8611" s="409">
        <v>202204</v>
      </c>
      <c r="B8611" s="231" t="s">
        <v>2534</v>
      </c>
      <c r="C8611" s="232" t="s">
        <v>2527</v>
      </c>
      <c r="D8611" s="233" t="s">
        <v>339</v>
      </c>
      <c r="E8611" s="235">
        <v>2355</v>
      </c>
      <c r="F8611" s="413">
        <v>115.31</v>
      </c>
      <c r="G8611" s="414">
        <f t="shared" si="268"/>
        <v>20.423207007197988</v>
      </c>
      <c r="H8611" s="415">
        <f t="shared" si="269"/>
        <v>20.423207007197988</v>
      </c>
    </row>
    <row r="8612" spans="1:8" ht="15" hidden="1" thickBot="1">
      <c r="A8612" s="409">
        <v>202204</v>
      </c>
      <c r="B8612" s="231" t="s">
        <v>2535</v>
      </c>
      <c r="C8612" s="232" t="s">
        <v>2527</v>
      </c>
      <c r="D8612" s="233" t="s">
        <v>2536</v>
      </c>
      <c r="E8612" s="235">
        <v>1</v>
      </c>
      <c r="F8612" s="413">
        <v>115.31</v>
      </c>
      <c r="G8612" s="414">
        <f t="shared" si="268"/>
        <v>8.6722747376636895E-3</v>
      </c>
      <c r="H8612" s="415" t="str">
        <f t="shared" si="269"/>
        <v>VER</v>
      </c>
    </row>
    <row r="8613" spans="1:8" ht="15" hidden="1" thickBot="1">
      <c r="A8613" s="409">
        <v>202204</v>
      </c>
      <c r="B8613" s="231" t="s">
        <v>2550</v>
      </c>
      <c r="C8613" s="232" t="s">
        <v>676</v>
      </c>
      <c r="D8613" s="233" t="s">
        <v>337</v>
      </c>
      <c r="E8613" s="235">
        <v>42147</v>
      </c>
      <c r="F8613" s="413">
        <v>115.31</v>
      </c>
      <c r="G8613" s="414">
        <f t="shared" si="268"/>
        <v>365.51036336831152</v>
      </c>
      <c r="H8613" s="415">
        <f t="shared" si="269"/>
        <v>1.8275518168415577</v>
      </c>
    </row>
    <row r="8614" spans="1:8" ht="15" hidden="1" thickBot="1">
      <c r="A8614" s="409">
        <v>202204</v>
      </c>
      <c r="B8614" s="231" t="s">
        <v>2551</v>
      </c>
      <c r="C8614" s="232" t="s">
        <v>676</v>
      </c>
      <c r="D8614" s="233" t="s">
        <v>337</v>
      </c>
      <c r="E8614" s="235">
        <v>42147</v>
      </c>
      <c r="F8614" s="413">
        <v>115.31</v>
      </c>
      <c r="G8614" s="414">
        <f t="shared" si="268"/>
        <v>365.51036336831152</v>
      </c>
      <c r="H8614" s="415">
        <f t="shared" si="269"/>
        <v>1.8275518168415577</v>
      </c>
    </row>
    <row r="8615" spans="1:8" ht="15" hidden="1" thickBot="1">
      <c r="A8615" s="409">
        <v>202204</v>
      </c>
      <c r="B8615" s="231" t="s">
        <v>2552</v>
      </c>
      <c r="C8615" s="232" t="s">
        <v>676</v>
      </c>
      <c r="D8615" s="233" t="s">
        <v>339</v>
      </c>
      <c r="E8615" s="235">
        <v>211</v>
      </c>
      <c r="F8615" s="413">
        <v>115.31</v>
      </c>
      <c r="G8615" s="414">
        <f t="shared" si="268"/>
        <v>1.8298499696470383</v>
      </c>
      <c r="H8615" s="415">
        <f t="shared" si="269"/>
        <v>1.8298499696470383</v>
      </c>
    </row>
    <row r="8616" spans="1:8" ht="15" hidden="1" thickBot="1">
      <c r="A8616" s="409">
        <v>202204</v>
      </c>
      <c r="B8616" s="231" t="s">
        <v>2553</v>
      </c>
      <c r="C8616" s="232" t="s">
        <v>676</v>
      </c>
      <c r="D8616" s="233" t="s">
        <v>337</v>
      </c>
      <c r="E8616" s="235">
        <v>42147</v>
      </c>
      <c r="F8616" s="413">
        <v>115.31</v>
      </c>
      <c r="G8616" s="414">
        <f t="shared" si="268"/>
        <v>365.51036336831152</v>
      </c>
      <c r="H8616" s="415">
        <f t="shared" si="269"/>
        <v>1.8275518168415577</v>
      </c>
    </row>
    <row r="8617" spans="1:8" ht="15" hidden="1" thickBot="1">
      <c r="A8617" s="409">
        <v>202204</v>
      </c>
      <c r="B8617" s="231" t="s">
        <v>2554</v>
      </c>
      <c r="C8617" s="232" t="s">
        <v>676</v>
      </c>
      <c r="D8617" s="233" t="s">
        <v>339</v>
      </c>
      <c r="E8617" s="235">
        <v>211</v>
      </c>
      <c r="F8617" s="413">
        <v>115.31</v>
      </c>
      <c r="G8617" s="414">
        <f t="shared" si="268"/>
        <v>1.8298499696470383</v>
      </c>
      <c r="H8617" s="415">
        <f t="shared" si="269"/>
        <v>1.8298499696470383</v>
      </c>
    </row>
    <row r="8618" spans="1:8" ht="15" hidden="1" thickBot="1">
      <c r="A8618" s="409">
        <v>202204</v>
      </c>
      <c r="B8618" s="231" t="s">
        <v>2555</v>
      </c>
      <c r="C8618" s="232" t="s">
        <v>676</v>
      </c>
      <c r="D8618" s="233" t="s">
        <v>339</v>
      </c>
      <c r="E8618" s="235">
        <v>211</v>
      </c>
      <c r="F8618" s="413">
        <v>115.31</v>
      </c>
      <c r="G8618" s="414">
        <f t="shared" si="268"/>
        <v>1.8298499696470383</v>
      </c>
      <c r="H8618" s="415">
        <f t="shared" si="269"/>
        <v>1.8298499696470383</v>
      </c>
    </row>
    <row r="8619" spans="1:8" ht="15" hidden="1" thickBot="1">
      <c r="A8619" s="409">
        <v>202204</v>
      </c>
      <c r="B8619" s="231" t="s">
        <v>2556</v>
      </c>
      <c r="C8619" s="232" t="s">
        <v>2054</v>
      </c>
      <c r="D8619" s="233" t="s">
        <v>337</v>
      </c>
      <c r="E8619" s="235">
        <v>73498</v>
      </c>
      <c r="F8619" s="413">
        <v>115.31</v>
      </c>
      <c r="G8619" s="414">
        <f t="shared" si="268"/>
        <v>637.39484866880582</v>
      </c>
      <c r="H8619" s="415">
        <f t="shared" si="269"/>
        <v>3.1869742433440291</v>
      </c>
    </row>
    <row r="8620" spans="1:8" ht="15" hidden="1" thickBot="1">
      <c r="A8620" s="409">
        <v>202204</v>
      </c>
      <c r="B8620" s="231" t="s">
        <v>2557</v>
      </c>
      <c r="C8620" s="232" t="s">
        <v>2054</v>
      </c>
      <c r="D8620" s="233" t="s">
        <v>339</v>
      </c>
      <c r="E8620" s="235">
        <v>367</v>
      </c>
      <c r="F8620" s="413">
        <v>115.31</v>
      </c>
      <c r="G8620" s="414">
        <f t="shared" si="268"/>
        <v>3.182724828722574</v>
      </c>
      <c r="H8620" s="415">
        <f t="shared" si="269"/>
        <v>3.182724828722574</v>
      </c>
    </row>
    <row r="8621" spans="1:8" ht="15" hidden="1" thickBot="1">
      <c r="A8621" s="409">
        <v>202204</v>
      </c>
      <c r="B8621" s="231" t="s">
        <v>2558</v>
      </c>
      <c r="C8621" s="232" t="s">
        <v>2054</v>
      </c>
      <c r="D8621" s="233" t="s">
        <v>337</v>
      </c>
      <c r="E8621" s="235">
        <v>73498</v>
      </c>
      <c r="F8621" s="413">
        <v>115.31</v>
      </c>
      <c r="G8621" s="414">
        <f t="shared" si="268"/>
        <v>637.39484866880582</v>
      </c>
      <c r="H8621" s="415">
        <f t="shared" si="269"/>
        <v>3.1869742433440291</v>
      </c>
    </row>
    <row r="8622" spans="1:8" ht="15" hidden="1" thickBot="1">
      <c r="A8622" s="409">
        <v>202204</v>
      </c>
      <c r="B8622" s="231" t="s">
        <v>2559</v>
      </c>
      <c r="C8622" s="232" t="s">
        <v>2054</v>
      </c>
      <c r="D8622" s="233" t="s">
        <v>339</v>
      </c>
      <c r="E8622" s="235">
        <v>367</v>
      </c>
      <c r="F8622" s="413">
        <v>115.31</v>
      </c>
      <c r="G8622" s="414">
        <f t="shared" si="268"/>
        <v>3.182724828722574</v>
      </c>
      <c r="H8622" s="415">
        <f t="shared" si="269"/>
        <v>3.182724828722574</v>
      </c>
    </row>
    <row r="8623" spans="1:8" ht="15" hidden="1" thickBot="1">
      <c r="A8623" s="409">
        <v>202204</v>
      </c>
      <c r="B8623" s="231" t="s">
        <v>2560</v>
      </c>
      <c r="C8623" s="232" t="s">
        <v>676</v>
      </c>
      <c r="D8623" s="233" t="s">
        <v>337</v>
      </c>
      <c r="E8623" s="235">
        <v>37979</v>
      </c>
      <c r="F8623" s="413">
        <v>115.31</v>
      </c>
      <c r="G8623" s="414">
        <f t="shared" si="268"/>
        <v>329.36432226172923</v>
      </c>
      <c r="H8623" s="415">
        <f t="shared" si="269"/>
        <v>1.6468216113086462</v>
      </c>
    </row>
    <row r="8624" spans="1:8" ht="15" hidden="1" thickBot="1">
      <c r="A8624" s="409">
        <v>202204</v>
      </c>
      <c r="B8624" s="231" t="s">
        <v>2561</v>
      </c>
      <c r="C8624" s="232" t="s">
        <v>676</v>
      </c>
      <c r="D8624" s="233" t="s">
        <v>337</v>
      </c>
      <c r="E8624" s="235">
        <v>37979</v>
      </c>
      <c r="F8624" s="413">
        <v>115.31</v>
      </c>
      <c r="G8624" s="414">
        <f t="shared" si="268"/>
        <v>329.36432226172923</v>
      </c>
      <c r="H8624" s="415">
        <f t="shared" si="269"/>
        <v>1.6468216113086462</v>
      </c>
    </row>
    <row r="8625" spans="1:8" ht="15" hidden="1" thickBot="1">
      <c r="A8625" s="409">
        <v>202204</v>
      </c>
      <c r="B8625" s="231" t="s">
        <v>2562</v>
      </c>
      <c r="C8625" s="232" t="s">
        <v>676</v>
      </c>
      <c r="D8625" s="233" t="s">
        <v>339</v>
      </c>
      <c r="E8625" s="235">
        <v>190</v>
      </c>
      <c r="F8625" s="413">
        <v>115.31</v>
      </c>
      <c r="G8625" s="414">
        <f t="shared" si="268"/>
        <v>1.647732200156101</v>
      </c>
      <c r="H8625" s="415">
        <f t="shared" si="269"/>
        <v>1.647732200156101</v>
      </c>
    </row>
    <row r="8626" spans="1:8" ht="15" hidden="1" thickBot="1">
      <c r="A8626" s="409">
        <v>202204</v>
      </c>
      <c r="B8626" s="231" t="s">
        <v>2563</v>
      </c>
      <c r="C8626" s="232" t="s">
        <v>676</v>
      </c>
      <c r="D8626" s="233" t="s">
        <v>337</v>
      </c>
      <c r="E8626" s="235">
        <v>40883</v>
      </c>
      <c r="F8626" s="413">
        <v>115.31</v>
      </c>
      <c r="G8626" s="414">
        <f t="shared" si="268"/>
        <v>354.54860809990458</v>
      </c>
      <c r="H8626" s="415">
        <f t="shared" si="269"/>
        <v>1.772743040499523</v>
      </c>
    </row>
    <row r="8627" spans="1:8" ht="15" hidden="1" thickBot="1">
      <c r="A8627" s="409">
        <v>202204</v>
      </c>
      <c r="B8627" s="231" t="s">
        <v>2564</v>
      </c>
      <c r="C8627" s="232" t="s">
        <v>676</v>
      </c>
      <c r="D8627" s="233" t="s">
        <v>339</v>
      </c>
      <c r="E8627" s="235">
        <v>204</v>
      </c>
      <c r="F8627" s="413">
        <v>115.31</v>
      </c>
      <c r="G8627" s="414">
        <f t="shared" si="268"/>
        <v>1.7691440464833925</v>
      </c>
      <c r="H8627" s="415">
        <f t="shared" si="269"/>
        <v>1.7691440464833925</v>
      </c>
    </row>
    <row r="8628" spans="1:8" ht="15" hidden="1" thickBot="1">
      <c r="A8628" s="409">
        <v>202204</v>
      </c>
      <c r="B8628" s="231" t="s">
        <v>2565</v>
      </c>
      <c r="C8628" s="232" t="s">
        <v>676</v>
      </c>
      <c r="D8628" s="233" t="s">
        <v>339</v>
      </c>
      <c r="E8628" s="235">
        <v>190</v>
      </c>
      <c r="F8628" s="413">
        <v>115.31</v>
      </c>
      <c r="G8628" s="414">
        <f t="shared" si="268"/>
        <v>1.647732200156101</v>
      </c>
      <c r="H8628" s="415">
        <f t="shared" si="269"/>
        <v>1.647732200156101</v>
      </c>
    </row>
    <row r="8629" spans="1:8" ht="15" hidden="1" thickBot="1">
      <c r="A8629" s="409">
        <v>202204</v>
      </c>
      <c r="B8629" s="231" t="s">
        <v>2566</v>
      </c>
      <c r="C8629" s="232" t="s">
        <v>676</v>
      </c>
      <c r="D8629" s="233" t="s">
        <v>337</v>
      </c>
      <c r="E8629" s="235">
        <v>34952</v>
      </c>
      <c r="F8629" s="413">
        <v>115.31</v>
      </c>
      <c r="G8629" s="414">
        <f t="shared" si="268"/>
        <v>303.11334663082124</v>
      </c>
      <c r="H8629" s="415">
        <f t="shared" si="269"/>
        <v>1.5155667331541063</v>
      </c>
    </row>
    <row r="8630" spans="1:8" ht="15" hidden="1" thickBot="1">
      <c r="A8630" s="409">
        <v>202204</v>
      </c>
      <c r="B8630" s="231" t="s">
        <v>2567</v>
      </c>
      <c r="C8630" s="232" t="s">
        <v>676</v>
      </c>
      <c r="D8630" s="233" t="s">
        <v>339</v>
      </c>
      <c r="E8630" s="235">
        <v>175</v>
      </c>
      <c r="F8630" s="413">
        <v>115.31</v>
      </c>
      <c r="G8630" s="414">
        <f t="shared" si="268"/>
        <v>1.5176480790911455</v>
      </c>
      <c r="H8630" s="415">
        <f t="shared" si="269"/>
        <v>1.5176480790911455</v>
      </c>
    </row>
    <row r="8631" spans="1:8" ht="15" hidden="1" thickBot="1">
      <c r="A8631" s="409">
        <v>202204</v>
      </c>
      <c r="B8631" s="231" t="s">
        <v>2568</v>
      </c>
      <c r="C8631" s="232" t="s">
        <v>1347</v>
      </c>
      <c r="D8631" s="233" t="s">
        <v>337</v>
      </c>
      <c r="E8631" s="235">
        <v>40902</v>
      </c>
      <c r="F8631" s="413">
        <v>115.31</v>
      </c>
      <c r="G8631" s="414">
        <f t="shared" si="268"/>
        <v>354.71338131992019</v>
      </c>
      <c r="H8631" s="415">
        <f t="shared" si="269"/>
        <v>1.7735669065996009</v>
      </c>
    </row>
    <row r="8632" spans="1:8" ht="15" hidden="1" thickBot="1">
      <c r="A8632" s="409">
        <v>202204</v>
      </c>
      <c r="B8632" s="231" t="s">
        <v>2569</v>
      </c>
      <c r="C8632" s="232" t="s">
        <v>1347</v>
      </c>
      <c r="D8632" s="233" t="s">
        <v>339</v>
      </c>
      <c r="E8632" s="235">
        <v>205</v>
      </c>
      <c r="F8632" s="413">
        <v>115.31</v>
      </c>
      <c r="G8632" s="414">
        <f t="shared" si="268"/>
        <v>1.7778163212210563</v>
      </c>
      <c r="H8632" s="415">
        <f t="shared" si="269"/>
        <v>1.7778163212210563</v>
      </c>
    </row>
    <row r="8633" spans="1:8" ht="15" hidden="1" thickBot="1">
      <c r="A8633" s="409">
        <v>202204</v>
      </c>
      <c r="B8633" s="231" t="s">
        <v>2570</v>
      </c>
      <c r="C8633" s="232" t="s">
        <v>1347</v>
      </c>
      <c r="D8633" s="233" t="s">
        <v>337</v>
      </c>
      <c r="E8633" s="235">
        <v>40902</v>
      </c>
      <c r="F8633" s="413">
        <v>115.31</v>
      </c>
      <c r="G8633" s="414">
        <f t="shared" si="268"/>
        <v>354.71338131992019</v>
      </c>
      <c r="H8633" s="415">
        <f t="shared" si="269"/>
        <v>1.7735669065996009</v>
      </c>
    </row>
    <row r="8634" spans="1:8" ht="15" hidden="1" thickBot="1">
      <c r="A8634" s="409">
        <v>202204</v>
      </c>
      <c r="B8634" s="231" t="s">
        <v>2571</v>
      </c>
      <c r="C8634" s="232" t="s">
        <v>1347</v>
      </c>
      <c r="D8634" s="233" t="s">
        <v>339</v>
      </c>
      <c r="E8634" s="235">
        <v>205</v>
      </c>
      <c r="F8634" s="413">
        <v>115.31</v>
      </c>
      <c r="G8634" s="414">
        <f t="shared" si="268"/>
        <v>1.7778163212210563</v>
      </c>
      <c r="H8634" s="415">
        <f t="shared" si="269"/>
        <v>1.7778163212210563</v>
      </c>
    </row>
    <row r="8635" spans="1:8" ht="15" hidden="1" thickBot="1">
      <c r="A8635" s="409">
        <v>202204</v>
      </c>
      <c r="B8635" s="231" t="s">
        <v>2572</v>
      </c>
      <c r="C8635" s="232" t="s">
        <v>1347</v>
      </c>
      <c r="D8635" s="233" t="s">
        <v>337</v>
      </c>
      <c r="E8635" s="235">
        <v>40902</v>
      </c>
      <c r="F8635" s="413">
        <v>115.31</v>
      </c>
      <c r="G8635" s="414">
        <f t="shared" si="268"/>
        <v>354.71338131992019</v>
      </c>
      <c r="H8635" s="415">
        <f t="shared" si="269"/>
        <v>1.7735669065996009</v>
      </c>
    </row>
    <row r="8636" spans="1:8" ht="15" hidden="1" thickBot="1">
      <c r="A8636" s="409">
        <v>202204</v>
      </c>
      <c r="B8636" s="231" t="s">
        <v>2573</v>
      </c>
      <c r="C8636" s="232" t="s">
        <v>1347</v>
      </c>
      <c r="D8636" s="233" t="s">
        <v>339</v>
      </c>
      <c r="E8636" s="235">
        <v>205</v>
      </c>
      <c r="F8636" s="413">
        <v>115.31</v>
      </c>
      <c r="G8636" s="414">
        <f t="shared" si="268"/>
        <v>1.7778163212210563</v>
      </c>
      <c r="H8636" s="415">
        <f t="shared" si="269"/>
        <v>1.7778163212210563</v>
      </c>
    </row>
    <row r="8637" spans="1:8" ht="15" hidden="1" thickBot="1">
      <c r="A8637" s="409">
        <v>202204</v>
      </c>
      <c r="B8637" s="231" t="s">
        <v>2574</v>
      </c>
      <c r="C8637" s="232" t="s">
        <v>2054</v>
      </c>
      <c r="D8637" s="233" t="s">
        <v>337</v>
      </c>
      <c r="E8637" s="235">
        <v>73498</v>
      </c>
      <c r="F8637" s="413">
        <v>115.31</v>
      </c>
      <c r="G8637" s="414">
        <f t="shared" si="268"/>
        <v>637.39484866880582</v>
      </c>
      <c r="H8637" s="415">
        <f t="shared" si="269"/>
        <v>3.1869742433440291</v>
      </c>
    </row>
    <row r="8638" spans="1:8" ht="15" hidden="1" thickBot="1">
      <c r="A8638" s="409">
        <v>202204</v>
      </c>
      <c r="B8638" s="231" t="s">
        <v>2575</v>
      </c>
      <c r="C8638" s="232" t="s">
        <v>2054</v>
      </c>
      <c r="D8638" s="233" t="s">
        <v>339</v>
      </c>
      <c r="E8638" s="235">
        <v>367</v>
      </c>
      <c r="F8638" s="413">
        <v>115.31</v>
      </c>
      <c r="G8638" s="414">
        <f t="shared" si="268"/>
        <v>3.182724828722574</v>
      </c>
      <c r="H8638" s="415">
        <f t="shared" si="269"/>
        <v>3.182724828722574</v>
      </c>
    </row>
    <row r="8639" spans="1:8" ht="15" hidden="1" thickBot="1">
      <c r="A8639" s="409">
        <v>202204</v>
      </c>
      <c r="B8639" s="231" t="s">
        <v>2576</v>
      </c>
      <c r="C8639" s="232" t="s">
        <v>2249</v>
      </c>
      <c r="D8639" s="233" t="s">
        <v>337</v>
      </c>
      <c r="E8639" s="235">
        <v>34292</v>
      </c>
      <c r="F8639" s="413">
        <v>115.31</v>
      </c>
      <c r="G8639" s="414">
        <f t="shared" si="268"/>
        <v>297.38964530396322</v>
      </c>
      <c r="H8639" s="415">
        <f t="shared" si="269"/>
        <v>1.4869482265198162</v>
      </c>
    </row>
    <row r="8640" spans="1:8" ht="15" hidden="1" thickBot="1">
      <c r="A8640" s="409">
        <v>202204</v>
      </c>
      <c r="B8640" s="231" t="s">
        <v>2577</v>
      </c>
      <c r="C8640" s="232" t="s">
        <v>2054</v>
      </c>
      <c r="D8640" s="233" t="s">
        <v>337</v>
      </c>
      <c r="E8640" s="235">
        <v>73498</v>
      </c>
      <c r="F8640" s="413">
        <v>115.31</v>
      </c>
      <c r="G8640" s="414">
        <f t="shared" si="268"/>
        <v>637.39484866880582</v>
      </c>
      <c r="H8640" s="415">
        <f t="shared" si="269"/>
        <v>3.1869742433440291</v>
      </c>
    </row>
    <row r="8641" spans="1:8" ht="15" hidden="1" thickBot="1">
      <c r="A8641" s="409">
        <v>202204</v>
      </c>
      <c r="B8641" s="231" t="s">
        <v>2578</v>
      </c>
      <c r="C8641" s="232" t="s">
        <v>1347</v>
      </c>
      <c r="D8641" s="233" t="s">
        <v>337</v>
      </c>
      <c r="E8641" s="235">
        <v>40902</v>
      </c>
      <c r="F8641" s="413">
        <v>115.31</v>
      </c>
      <c r="G8641" s="414">
        <f t="shared" si="268"/>
        <v>354.71338131992019</v>
      </c>
      <c r="H8641" s="415">
        <f t="shared" si="269"/>
        <v>1.7735669065996009</v>
      </c>
    </row>
    <row r="8642" spans="1:8" ht="15" hidden="1" thickBot="1">
      <c r="A8642" s="409">
        <v>202204</v>
      </c>
      <c r="B8642" s="231" t="s">
        <v>2579</v>
      </c>
      <c r="C8642" s="232" t="s">
        <v>1347</v>
      </c>
      <c r="D8642" s="233" t="s">
        <v>339</v>
      </c>
      <c r="E8642" s="235">
        <v>205</v>
      </c>
      <c r="F8642" s="413">
        <v>115.31</v>
      </c>
      <c r="G8642" s="414">
        <f t="shared" ref="G8642:G8705" si="270">+E8642/F8642</f>
        <v>1.7778163212210563</v>
      </c>
      <c r="H8642" s="415">
        <f t="shared" ref="H8642:H8705" si="271">IF(D8642="TB",G8642/200,IF(D8642="LT",G8642,"VER"))</f>
        <v>1.7778163212210563</v>
      </c>
    </row>
    <row r="8643" spans="1:8" ht="15" hidden="1" thickBot="1">
      <c r="A8643" s="409">
        <v>202204</v>
      </c>
      <c r="B8643" s="231" t="s">
        <v>2580</v>
      </c>
      <c r="C8643" s="232" t="s">
        <v>1347</v>
      </c>
      <c r="D8643" s="233" t="s">
        <v>337</v>
      </c>
      <c r="E8643" s="235">
        <v>40902</v>
      </c>
      <c r="F8643" s="413">
        <v>115.31</v>
      </c>
      <c r="G8643" s="414">
        <f t="shared" si="270"/>
        <v>354.71338131992019</v>
      </c>
      <c r="H8643" s="415">
        <f t="shared" si="271"/>
        <v>1.7735669065996009</v>
      </c>
    </row>
    <row r="8644" spans="1:8" ht="15" hidden="1" thickBot="1">
      <c r="A8644" s="409">
        <v>202204</v>
      </c>
      <c r="B8644" s="231" t="s">
        <v>2581</v>
      </c>
      <c r="C8644" s="232" t="s">
        <v>1347</v>
      </c>
      <c r="D8644" s="233" t="s">
        <v>339</v>
      </c>
      <c r="E8644" s="235">
        <v>205</v>
      </c>
      <c r="F8644" s="413">
        <v>115.31</v>
      </c>
      <c r="G8644" s="414">
        <f t="shared" si="270"/>
        <v>1.7778163212210563</v>
      </c>
      <c r="H8644" s="415">
        <f t="shared" si="271"/>
        <v>1.7778163212210563</v>
      </c>
    </row>
    <row r="8645" spans="1:8" ht="15" hidden="1" thickBot="1">
      <c r="A8645" s="409">
        <v>202204</v>
      </c>
      <c r="B8645" s="231" t="s">
        <v>2582</v>
      </c>
      <c r="C8645" s="232" t="s">
        <v>1347</v>
      </c>
      <c r="D8645" s="233" t="s">
        <v>337</v>
      </c>
      <c r="E8645" s="235">
        <v>99676</v>
      </c>
      <c r="F8645" s="413">
        <v>115.31</v>
      </c>
      <c r="G8645" s="414">
        <f t="shared" si="270"/>
        <v>864.41765675136583</v>
      </c>
      <c r="H8645" s="415">
        <f t="shared" si="271"/>
        <v>4.3220882837568295</v>
      </c>
    </row>
    <row r="8646" spans="1:8" ht="15" hidden="1" thickBot="1">
      <c r="A8646" s="409">
        <v>202204</v>
      </c>
      <c r="B8646" s="231" t="s">
        <v>2583</v>
      </c>
      <c r="C8646" s="232" t="s">
        <v>1347</v>
      </c>
      <c r="D8646" s="233" t="s">
        <v>339</v>
      </c>
      <c r="E8646" s="235">
        <v>498</v>
      </c>
      <c r="F8646" s="413">
        <v>115.31</v>
      </c>
      <c r="G8646" s="414">
        <f t="shared" si="270"/>
        <v>4.318792819356517</v>
      </c>
      <c r="H8646" s="415">
        <f t="shared" si="271"/>
        <v>4.318792819356517</v>
      </c>
    </row>
    <row r="8647" spans="1:8" ht="15" hidden="1" thickBot="1">
      <c r="A8647" s="409">
        <v>202205</v>
      </c>
      <c r="B8647" s="231" t="s">
        <v>335</v>
      </c>
      <c r="C8647" s="232" t="s">
        <v>336</v>
      </c>
      <c r="D8647" s="233" t="s">
        <v>337</v>
      </c>
      <c r="E8647" s="235">
        <v>63526.61</v>
      </c>
      <c r="F8647" s="413">
        <v>120.2</v>
      </c>
      <c r="G8647" s="414">
        <f t="shared" si="270"/>
        <v>528.50757071547423</v>
      </c>
      <c r="H8647" s="415">
        <f t="shared" si="271"/>
        <v>2.6425378535773714</v>
      </c>
    </row>
    <row r="8648" spans="1:8" ht="15" hidden="1" thickBot="1">
      <c r="A8648" s="409">
        <v>202205</v>
      </c>
      <c r="B8648" s="231" t="s">
        <v>338</v>
      </c>
      <c r="C8648" s="232" t="s">
        <v>336</v>
      </c>
      <c r="D8648" s="233" t="s">
        <v>339</v>
      </c>
      <c r="E8648" s="235">
        <v>317.63</v>
      </c>
      <c r="F8648" s="413">
        <v>120.2</v>
      </c>
      <c r="G8648" s="414">
        <f t="shared" si="270"/>
        <v>2.642512479201331</v>
      </c>
      <c r="H8648" s="415">
        <f t="shared" si="271"/>
        <v>2.642512479201331</v>
      </c>
    </row>
    <row r="8649" spans="1:8" ht="15" hidden="1" thickBot="1">
      <c r="A8649" s="409">
        <v>202205</v>
      </c>
      <c r="B8649" s="231" t="s">
        <v>340</v>
      </c>
      <c r="C8649" s="232" t="s">
        <v>336</v>
      </c>
      <c r="D8649" s="233" t="s">
        <v>337</v>
      </c>
      <c r="E8649" s="235">
        <v>64609</v>
      </c>
      <c r="F8649" s="413">
        <v>120.2</v>
      </c>
      <c r="G8649" s="414">
        <f t="shared" si="270"/>
        <v>537.51247920133108</v>
      </c>
      <c r="H8649" s="415">
        <f t="shared" si="271"/>
        <v>2.6875623960066553</v>
      </c>
    </row>
    <row r="8650" spans="1:8" ht="15" hidden="1" thickBot="1">
      <c r="A8650" s="409">
        <v>202205</v>
      </c>
      <c r="B8650" s="231" t="s">
        <v>341</v>
      </c>
      <c r="C8650" s="232" t="s">
        <v>336</v>
      </c>
      <c r="D8650" s="233" t="s">
        <v>337</v>
      </c>
      <c r="E8650" s="235">
        <v>99282</v>
      </c>
      <c r="F8650" s="413">
        <v>120.2</v>
      </c>
      <c r="G8650" s="414">
        <f t="shared" si="270"/>
        <v>825.97337770382694</v>
      </c>
      <c r="H8650" s="415">
        <f t="shared" si="271"/>
        <v>4.1298668885191345</v>
      </c>
    </row>
    <row r="8651" spans="1:8" ht="15" hidden="1" thickBot="1">
      <c r="A8651" s="409">
        <v>202205</v>
      </c>
      <c r="B8651" s="231" t="s">
        <v>342</v>
      </c>
      <c r="C8651" s="232" t="s">
        <v>336</v>
      </c>
      <c r="D8651" s="233" t="s">
        <v>339</v>
      </c>
      <c r="E8651" s="235">
        <v>496</v>
      </c>
      <c r="F8651" s="413">
        <v>120.2</v>
      </c>
      <c r="G8651" s="414">
        <f t="shared" si="270"/>
        <v>4.1264559068219633</v>
      </c>
      <c r="H8651" s="415">
        <f t="shared" si="271"/>
        <v>4.1264559068219633</v>
      </c>
    </row>
    <row r="8652" spans="1:8" ht="15" hidden="1" thickBot="1">
      <c r="A8652" s="409">
        <v>202205</v>
      </c>
      <c r="B8652" s="231" t="s">
        <v>343</v>
      </c>
      <c r="C8652" s="232" t="s">
        <v>336</v>
      </c>
      <c r="D8652" s="233" t="s">
        <v>337</v>
      </c>
      <c r="E8652" s="235">
        <v>99282</v>
      </c>
      <c r="F8652" s="413">
        <v>120.2</v>
      </c>
      <c r="G8652" s="414">
        <f t="shared" si="270"/>
        <v>825.97337770382694</v>
      </c>
      <c r="H8652" s="415">
        <f t="shared" si="271"/>
        <v>4.1298668885191345</v>
      </c>
    </row>
    <row r="8653" spans="1:8" ht="15" hidden="1" thickBot="1">
      <c r="A8653" s="409">
        <v>202205</v>
      </c>
      <c r="B8653" s="231" t="s">
        <v>344</v>
      </c>
      <c r="C8653" s="232" t="s">
        <v>336</v>
      </c>
      <c r="D8653" s="233" t="s">
        <v>337</v>
      </c>
      <c r="E8653" s="235">
        <v>67861</v>
      </c>
      <c r="F8653" s="413">
        <v>120.2</v>
      </c>
      <c r="G8653" s="414">
        <f t="shared" si="270"/>
        <v>564.56738768718799</v>
      </c>
      <c r="H8653" s="415">
        <f t="shared" si="271"/>
        <v>2.8228369384359397</v>
      </c>
    </row>
    <row r="8654" spans="1:8" ht="15" hidden="1" thickBot="1">
      <c r="A8654" s="409">
        <v>202205</v>
      </c>
      <c r="B8654" s="231" t="s">
        <v>345</v>
      </c>
      <c r="C8654" s="232" t="s">
        <v>336</v>
      </c>
      <c r="D8654" s="233" t="s">
        <v>339</v>
      </c>
      <c r="E8654" s="235">
        <v>339</v>
      </c>
      <c r="F8654" s="413">
        <v>120.2</v>
      </c>
      <c r="G8654" s="414">
        <f t="shared" si="270"/>
        <v>2.8202995008319465</v>
      </c>
      <c r="H8654" s="415">
        <f t="shared" si="271"/>
        <v>2.8202995008319465</v>
      </c>
    </row>
    <row r="8655" spans="1:8" ht="15" hidden="1" thickBot="1">
      <c r="A8655" s="409">
        <v>202205</v>
      </c>
      <c r="B8655" s="231" t="s">
        <v>346</v>
      </c>
      <c r="C8655" s="232" t="s">
        <v>336</v>
      </c>
      <c r="D8655" s="233" t="s">
        <v>337</v>
      </c>
      <c r="E8655" s="235">
        <v>81322</v>
      </c>
      <c r="F8655" s="413">
        <v>120.2</v>
      </c>
      <c r="G8655" s="414">
        <f t="shared" si="270"/>
        <v>676.55574043261231</v>
      </c>
      <c r="H8655" s="415">
        <f t="shared" si="271"/>
        <v>3.3827787021630615</v>
      </c>
    </row>
    <row r="8656" spans="1:8" ht="15" hidden="1" thickBot="1">
      <c r="A8656" s="409">
        <v>202205</v>
      </c>
      <c r="B8656" s="231" t="s">
        <v>347</v>
      </c>
      <c r="C8656" s="232" t="s">
        <v>336</v>
      </c>
      <c r="D8656" s="233" t="s">
        <v>337</v>
      </c>
      <c r="E8656" s="235">
        <v>67861</v>
      </c>
      <c r="F8656" s="413">
        <v>120.2</v>
      </c>
      <c r="G8656" s="414">
        <f t="shared" si="270"/>
        <v>564.56738768718799</v>
      </c>
      <c r="H8656" s="415">
        <f t="shared" si="271"/>
        <v>2.8228369384359397</v>
      </c>
    </row>
    <row r="8657" spans="1:8" ht="15" hidden="1" thickBot="1">
      <c r="A8657" s="409">
        <v>202205</v>
      </c>
      <c r="B8657" s="231" t="s">
        <v>348</v>
      </c>
      <c r="C8657" s="232" t="s">
        <v>336</v>
      </c>
      <c r="D8657" s="233" t="s">
        <v>337</v>
      </c>
      <c r="E8657" s="235">
        <v>99282</v>
      </c>
      <c r="F8657" s="413">
        <v>120.2</v>
      </c>
      <c r="G8657" s="414">
        <f t="shared" si="270"/>
        <v>825.97337770382694</v>
      </c>
      <c r="H8657" s="415">
        <f t="shared" si="271"/>
        <v>4.1298668885191345</v>
      </c>
    </row>
    <row r="8658" spans="1:8" ht="15" hidden="1" thickBot="1">
      <c r="A8658" s="409">
        <v>202205</v>
      </c>
      <c r="B8658" s="231" t="s">
        <v>349</v>
      </c>
      <c r="C8658" s="232" t="s">
        <v>336</v>
      </c>
      <c r="D8658" s="233" t="s">
        <v>350</v>
      </c>
      <c r="E8658" s="235">
        <v>0.01</v>
      </c>
      <c r="F8658" s="413">
        <v>120.2</v>
      </c>
      <c r="G8658" s="414">
        <f t="shared" si="270"/>
        <v>8.3194675540765393E-5</v>
      </c>
      <c r="H8658" s="415" t="str">
        <f t="shared" si="271"/>
        <v>VER</v>
      </c>
    </row>
    <row r="8659" spans="1:8" ht="15" hidden="1" thickBot="1">
      <c r="A8659" s="409">
        <v>202205</v>
      </c>
      <c r="B8659" s="231" t="s">
        <v>351</v>
      </c>
      <c r="C8659" s="232" t="s">
        <v>336</v>
      </c>
      <c r="D8659" s="233" t="s">
        <v>337</v>
      </c>
      <c r="E8659" s="235">
        <v>61363</v>
      </c>
      <c r="F8659" s="413">
        <v>120.2</v>
      </c>
      <c r="G8659" s="414">
        <f t="shared" si="270"/>
        <v>510.50748752079863</v>
      </c>
      <c r="H8659" s="415">
        <f t="shared" si="271"/>
        <v>2.5525374376039931</v>
      </c>
    </row>
    <row r="8660" spans="1:8" ht="15" hidden="1" thickBot="1">
      <c r="A8660" s="409">
        <v>202205</v>
      </c>
      <c r="B8660" s="231" t="s">
        <v>352</v>
      </c>
      <c r="C8660" s="232" t="s">
        <v>336</v>
      </c>
      <c r="D8660" s="233" t="s">
        <v>339</v>
      </c>
      <c r="E8660" s="235">
        <v>307</v>
      </c>
      <c r="F8660" s="413">
        <v>120.2</v>
      </c>
      <c r="G8660" s="414">
        <f t="shared" si="270"/>
        <v>2.5540765391014975</v>
      </c>
      <c r="H8660" s="415">
        <f t="shared" si="271"/>
        <v>2.5540765391014975</v>
      </c>
    </row>
    <row r="8661" spans="1:8" ht="15" hidden="1" thickBot="1">
      <c r="A8661" s="409">
        <v>202205</v>
      </c>
      <c r="B8661" s="231" t="s">
        <v>353</v>
      </c>
      <c r="C8661" s="232" t="s">
        <v>354</v>
      </c>
      <c r="D8661" s="233" t="s">
        <v>337</v>
      </c>
      <c r="E8661" s="235">
        <v>61363</v>
      </c>
      <c r="F8661" s="413">
        <v>120.2</v>
      </c>
      <c r="G8661" s="414">
        <f t="shared" si="270"/>
        <v>510.50748752079863</v>
      </c>
      <c r="H8661" s="415">
        <f t="shared" si="271"/>
        <v>2.5525374376039931</v>
      </c>
    </row>
    <row r="8662" spans="1:8" ht="15" hidden="1" thickBot="1">
      <c r="A8662" s="409">
        <v>202205</v>
      </c>
      <c r="B8662" s="231" t="s">
        <v>355</v>
      </c>
      <c r="C8662" s="232" t="s">
        <v>336</v>
      </c>
      <c r="D8662" s="233" t="s">
        <v>337</v>
      </c>
      <c r="E8662" s="235">
        <v>63743</v>
      </c>
      <c r="F8662" s="413">
        <v>120.2</v>
      </c>
      <c r="G8662" s="414">
        <f t="shared" si="270"/>
        <v>530.3078202995008</v>
      </c>
      <c r="H8662" s="415">
        <f t="shared" si="271"/>
        <v>2.6515391014975038</v>
      </c>
    </row>
    <row r="8663" spans="1:8" ht="15" hidden="1" thickBot="1">
      <c r="A8663" s="409">
        <v>202205</v>
      </c>
      <c r="B8663" s="231" t="s">
        <v>356</v>
      </c>
      <c r="C8663" s="232" t="s">
        <v>336</v>
      </c>
      <c r="D8663" s="233" t="s">
        <v>337</v>
      </c>
      <c r="E8663" s="235">
        <v>63743</v>
      </c>
      <c r="F8663" s="413">
        <v>120.2</v>
      </c>
      <c r="G8663" s="414">
        <f t="shared" si="270"/>
        <v>530.3078202995008</v>
      </c>
      <c r="H8663" s="415">
        <f t="shared" si="271"/>
        <v>2.6515391014975038</v>
      </c>
    </row>
    <row r="8664" spans="1:8" ht="15" hidden="1" thickBot="1">
      <c r="A8664" s="409">
        <v>202205</v>
      </c>
      <c r="B8664" s="231" t="s">
        <v>357</v>
      </c>
      <c r="C8664" s="232" t="s">
        <v>336</v>
      </c>
      <c r="D8664" s="233" t="s">
        <v>337</v>
      </c>
      <c r="E8664" s="235">
        <v>124005</v>
      </c>
      <c r="F8664" s="413">
        <v>120.2</v>
      </c>
      <c r="G8664" s="414">
        <f t="shared" si="270"/>
        <v>1031.6555740432611</v>
      </c>
      <c r="H8664" s="415">
        <f t="shared" si="271"/>
        <v>5.1582778702163061</v>
      </c>
    </row>
    <row r="8665" spans="1:8" ht="15" hidden="1" thickBot="1">
      <c r="A8665" s="409">
        <v>202205</v>
      </c>
      <c r="B8665" s="231" t="s">
        <v>358</v>
      </c>
      <c r="C8665" s="232" t="s">
        <v>336</v>
      </c>
      <c r="D8665" s="233" t="s">
        <v>337</v>
      </c>
      <c r="E8665" s="235">
        <v>70018</v>
      </c>
      <c r="F8665" s="413">
        <v>120.2</v>
      </c>
      <c r="G8665" s="414">
        <f t="shared" si="270"/>
        <v>582.51247920133108</v>
      </c>
      <c r="H8665" s="415">
        <f t="shared" si="271"/>
        <v>2.9125623960066553</v>
      </c>
    </row>
    <row r="8666" spans="1:8" ht="15" hidden="1" thickBot="1">
      <c r="A8666" s="409">
        <v>202205</v>
      </c>
      <c r="B8666" s="231" t="s">
        <v>359</v>
      </c>
      <c r="C8666" s="232" t="s">
        <v>336</v>
      </c>
      <c r="D8666" s="233" t="s">
        <v>339</v>
      </c>
      <c r="E8666" s="235">
        <v>350</v>
      </c>
      <c r="F8666" s="413">
        <v>120.2</v>
      </c>
      <c r="G8666" s="414">
        <f t="shared" si="270"/>
        <v>2.9118136439267888</v>
      </c>
      <c r="H8666" s="415">
        <f t="shared" si="271"/>
        <v>2.9118136439267888</v>
      </c>
    </row>
    <row r="8667" spans="1:8" ht="15" hidden="1" thickBot="1">
      <c r="A8667" s="409">
        <v>202205</v>
      </c>
      <c r="B8667" s="231" t="s">
        <v>360</v>
      </c>
      <c r="C8667" s="232" t="s">
        <v>336</v>
      </c>
      <c r="D8667" s="233" t="s">
        <v>337</v>
      </c>
      <c r="E8667" s="235">
        <v>147816</v>
      </c>
      <c r="F8667" s="413">
        <v>120.2</v>
      </c>
      <c r="G8667" s="414">
        <f t="shared" si="270"/>
        <v>1229.7504159733776</v>
      </c>
      <c r="H8667" s="415">
        <f t="shared" si="271"/>
        <v>6.1487520798668882</v>
      </c>
    </row>
    <row r="8668" spans="1:8" ht="15" hidden="1" thickBot="1">
      <c r="A8668" s="409">
        <v>202205</v>
      </c>
      <c r="B8668" s="231" t="s">
        <v>361</v>
      </c>
      <c r="C8668" s="232" t="s">
        <v>336</v>
      </c>
      <c r="D8668" s="233" t="s">
        <v>337</v>
      </c>
      <c r="E8668" s="235">
        <v>147816</v>
      </c>
      <c r="F8668" s="413">
        <v>120.2</v>
      </c>
      <c r="G8668" s="414">
        <f t="shared" si="270"/>
        <v>1229.7504159733776</v>
      </c>
      <c r="H8668" s="415">
        <f t="shared" si="271"/>
        <v>6.1487520798668882</v>
      </c>
    </row>
    <row r="8669" spans="1:8" ht="15" hidden="1" thickBot="1">
      <c r="A8669" s="409">
        <v>202205</v>
      </c>
      <c r="B8669" s="231" t="s">
        <v>362</v>
      </c>
      <c r="C8669" s="232" t="s">
        <v>336</v>
      </c>
      <c r="D8669" s="233" t="s">
        <v>339</v>
      </c>
      <c r="E8669" s="235">
        <v>739</v>
      </c>
      <c r="F8669" s="413">
        <v>120.2</v>
      </c>
      <c r="G8669" s="414">
        <f t="shared" si="270"/>
        <v>6.1480865224625623</v>
      </c>
      <c r="H8669" s="415">
        <f t="shared" si="271"/>
        <v>6.1480865224625623</v>
      </c>
    </row>
    <row r="8670" spans="1:8" ht="15" hidden="1" thickBot="1">
      <c r="A8670" s="409">
        <v>202205</v>
      </c>
      <c r="B8670" s="231" t="s">
        <v>363</v>
      </c>
      <c r="C8670" s="232" t="s">
        <v>336</v>
      </c>
      <c r="D8670" s="233" t="s">
        <v>337</v>
      </c>
      <c r="E8670" s="235">
        <v>147816</v>
      </c>
      <c r="F8670" s="413">
        <v>120.2</v>
      </c>
      <c r="G8670" s="414">
        <f t="shared" si="270"/>
        <v>1229.7504159733776</v>
      </c>
      <c r="H8670" s="415">
        <f t="shared" si="271"/>
        <v>6.1487520798668882</v>
      </c>
    </row>
    <row r="8671" spans="1:8" ht="15" hidden="1" thickBot="1">
      <c r="A8671" s="409">
        <v>202205</v>
      </c>
      <c r="B8671" s="231" t="s">
        <v>364</v>
      </c>
      <c r="C8671" s="232" t="s">
        <v>336</v>
      </c>
      <c r="D8671" s="233" t="s">
        <v>337</v>
      </c>
      <c r="E8671" s="235">
        <v>147816</v>
      </c>
      <c r="F8671" s="413">
        <v>120.2</v>
      </c>
      <c r="G8671" s="414">
        <f t="shared" si="270"/>
        <v>1229.7504159733776</v>
      </c>
      <c r="H8671" s="415">
        <f t="shared" si="271"/>
        <v>6.1487520798668882</v>
      </c>
    </row>
    <row r="8672" spans="1:8" ht="15" hidden="1" thickBot="1">
      <c r="A8672" s="409">
        <v>202205</v>
      </c>
      <c r="B8672" s="231" t="s">
        <v>365</v>
      </c>
      <c r="C8672" s="232" t="s">
        <v>336</v>
      </c>
      <c r="D8672" s="233" t="s">
        <v>337</v>
      </c>
      <c r="E8672" s="235">
        <v>148785</v>
      </c>
      <c r="F8672" s="413">
        <v>120.2</v>
      </c>
      <c r="G8672" s="414">
        <f t="shared" si="270"/>
        <v>1237.8119800332779</v>
      </c>
      <c r="H8672" s="415">
        <f t="shared" si="271"/>
        <v>6.1890599001663897</v>
      </c>
    </row>
    <row r="8673" spans="1:8" ht="15" hidden="1" thickBot="1">
      <c r="A8673" s="409">
        <v>202205</v>
      </c>
      <c r="B8673" s="231" t="s">
        <v>366</v>
      </c>
      <c r="C8673" s="232" t="s">
        <v>336</v>
      </c>
      <c r="D8673" s="233" t="s">
        <v>339</v>
      </c>
      <c r="E8673" s="235">
        <v>744</v>
      </c>
      <c r="F8673" s="413">
        <v>120.2</v>
      </c>
      <c r="G8673" s="414">
        <f t="shared" si="270"/>
        <v>6.1896838602329449</v>
      </c>
      <c r="H8673" s="415">
        <f t="shared" si="271"/>
        <v>6.1896838602329449</v>
      </c>
    </row>
    <row r="8674" spans="1:8" ht="15" hidden="1" thickBot="1">
      <c r="A8674" s="409">
        <v>202205</v>
      </c>
      <c r="B8674" s="231" t="s">
        <v>367</v>
      </c>
      <c r="C8674" s="232" t="s">
        <v>336</v>
      </c>
      <c r="D8674" s="233" t="s">
        <v>337</v>
      </c>
      <c r="E8674" s="235">
        <v>68818</v>
      </c>
      <c r="F8674" s="413">
        <v>120.2</v>
      </c>
      <c r="G8674" s="414">
        <f t="shared" si="270"/>
        <v>572.52911813643925</v>
      </c>
      <c r="H8674" s="415">
        <f t="shared" si="271"/>
        <v>2.8626455906821962</v>
      </c>
    </row>
    <row r="8675" spans="1:8" ht="15" hidden="1" thickBot="1">
      <c r="A8675" s="409">
        <v>202205</v>
      </c>
      <c r="B8675" s="231" t="s">
        <v>368</v>
      </c>
      <c r="C8675" s="232" t="s">
        <v>336</v>
      </c>
      <c r="D8675" s="233" t="s">
        <v>339</v>
      </c>
      <c r="E8675" s="235">
        <v>344</v>
      </c>
      <c r="F8675" s="413">
        <v>120.2</v>
      </c>
      <c r="G8675" s="414">
        <f t="shared" si="270"/>
        <v>2.8618968386023296</v>
      </c>
      <c r="H8675" s="415">
        <f t="shared" si="271"/>
        <v>2.8618968386023296</v>
      </c>
    </row>
    <row r="8676" spans="1:8" ht="15" hidden="1" thickBot="1">
      <c r="A8676" s="409">
        <v>202205</v>
      </c>
      <c r="B8676" s="231" t="s">
        <v>369</v>
      </c>
      <c r="C8676" s="232" t="s">
        <v>336</v>
      </c>
      <c r="D8676" s="233" t="s">
        <v>337</v>
      </c>
      <c r="E8676" s="235">
        <v>147816</v>
      </c>
      <c r="F8676" s="413">
        <v>120.2</v>
      </c>
      <c r="G8676" s="414">
        <f t="shared" si="270"/>
        <v>1229.7504159733776</v>
      </c>
      <c r="H8676" s="415">
        <f t="shared" si="271"/>
        <v>6.1487520798668882</v>
      </c>
    </row>
    <row r="8677" spans="1:8" ht="15" hidden="1" thickBot="1">
      <c r="A8677" s="409">
        <v>202205</v>
      </c>
      <c r="B8677" s="231" t="s">
        <v>370</v>
      </c>
      <c r="C8677" s="232" t="s">
        <v>336</v>
      </c>
      <c r="D8677" s="233" t="s">
        <v>339</v>
      </c>
      <c r="E8677" s="235">
        <v>739</v>
      </c>
      <c r="F8677" s="413">
        <v>120.2</v>
      </c>
      <c r="G8677" s="414">
        <f t="shared" si="270"/>
        <v>6.1480865224625623</v>
      </c>
      <c r="H8677" s="415">
        <f t="shared" si="271"/>
        <v>6.1480865224625623</v>
      </c>
    </row>
    <row r="8678" spans="1:8" ht="15" hidden="1" thickBot="1">
      <c r="A8678" s="409">
        <v>202205</v>
      </c>
      <c r="B8678" s="231" t="s">
        <v>371</v>
      </c>
      <c r="C8678" s="232" t="s">
        <v>336</v>
      </c>
      <c r="D8678" s="233" t="s">
        <v>337</v>
      </c>
      <c r="E8678" s="235">
        <v>59640</v>
      </c>
      <c r="F8678" s="413">
        <v>120.2</v>
      </c>
      <c r="G8678" s="414">
        <f t="shared" si="270"/>
        <v>496.17304492512477</v>
      </c>
      <c r="H8678" s="415">
        <f t="shared" si="271"/>
        <v>2.480865224625624</v>
      </c>
    </row>
    <row r="8679" spans="1:8" ht="15" hidden="1" thickBot="1">
      <c r="A8679" s="409">
        <v>202205</v>
      </c>
      <c r="B8679" s="231" t="s">
        <v>372</v>
      </c>
      <c r="C8679" s="232" t="s">
        <v>336</v>
      </c>
      <c r="D8679" s="233" t="s">
        <v>339</v>
      </c>
      <c r="E8679" s="235">
        <v>298</v>
      </c>
      <c r="F8679" s="413">
        <v>120.2</v>
      </c>
      <c r="G8679" s="414">
        <f t="shared" si="270"/>
        <v>2.4792013311148087</v>
      </c>
      <c r="H8679" s="415">
        <f t="shared" si="271"/>
        <v>2.4792013311148087</v>
      </c>
    </row>
    <row r="8680" spans="1:8" ht="15" hidden="1" thickBot="1">
      <c r="A8680" s="409">
        <v>202205</v>
      </c>
      <c r="B8680" s="231" t="s">
        <v>373</v>
      </c>
      <c r="C8680" s="232" t="s">
        <v>336</v>
      </c>
      <c r="D8680" s="233" t="s">
        <v>374</v>
      </c>
      <c r="E8680" s="235">
        <v>0.01</v>
      </c>
      <c r="F8680" s="413">
        <v>120.2</v>
      </c>
      <c r="G8680" s="414">
        <f t="shared" si="270"/>
        <v>8.3194675540765393E-5</v>
      </c>
      <c r="H8680" s="415" t="str">
        <f t="shared" si="271"/>
        <v>VER</v>
      </c>
    </row>
    <row r="8681" spans="1:8" ht="15" hidden="1" thickBot="1">
      <c r="A8681" s="409">
        <v>202205</v>
      </c>
      <c r="B8681" s="231" t="s">
        <v>375</v>
      </c>
      <c r="C8681" s="232" t="s">
        <v>336</v>
      </c>
      <c r="D8681" s="233" t="s">
        <v>374</v>
      </c>
      <c r="E8681" s="235">
        <v>0.01</v>
      </c>
      <c r="F8681" s="413">
        <v>120.2</v>
      </c>
      <c r="G8681" s="414">
        <f t="shared" si="270"/>
        <v>8.3194675540765393E-5</v>
      </c>
      <c r="H8681" s="415" t="str">
        <f t="shared" si="271"/>
        <v>VER</v>
      </c>
    </row>
    <row r="8682" spans="1:8" ht="15" hidden="1" thickBot="1">
      <c r="A8682" s="409">
        <v>202205</v>
      </c>
      <c r="B8682" s="231" t="s">
        <v>376</v>
      </c>
      <c r="C8682" s="232" t="s">
        <v>336</v>
      </c>
      <c r="D8682" s="233" t="s">
        <v>337</v>
      </c>
      <c r="E8682" s="235">
        <v>71664</v>
      </c>
      <c r="F8682" s="413">
        <v>120.2</v>
      </c>
      <c r="G8682" s="414">
        <f t="shared" si="270"/>
        <v>596.20632279534107</v>
      </c>
      <c r="H8682" s="415">
        <f t="shared" si="271"/>
        <v>2.9810316139767052</v>
      </c>
    </row>
    <row r="8683" spans="1:8" ht="15" hidden="1" thickBot="1">
      <c r="A8683" s="409">
        <v>202205</v>
      </c>
      <c r="B8683" s="231" t="s">
        <v>377</v>
      </c>
      <c r="C8683" s="232" t="s">
        <v>378</v>
      </c>
      <c r="D8683" s="233" t="s">
        <v>339</v>
      </c>
      <c r="E8683" s="235">
        <v>79.180000000000007</v>
      </c>
      <c r="F8683" s="413">
        <v>120.2</v>
      </c>
      <c r="G8683" s="414">
        <f t="shared" si="270"/>
        <v>0.65873544093178038</v>
      </c>
      <c r="H8683" s="415">
        <f t="shared" si="271"/>
        <v>0.65873544093178038</v>
      </c>
    </row>
    <row r="8684" spans="1:8" ht="15" hidden="1" thickBot="1">
      <c r="A8684" s="409">
        <v>202205</v>
      </c>
      <c r="B8684" s="231" t="s">
        <v>379</v>
      </c>
      <c r="C8684" s="232" t="s">
        <v>378</v>
      </c>
      <c r="D8684" s="233" t="s">
        <v>337</v>
      </c>
      <c r="E8684" s="235">
        <v>17369</v>
      </c>
      <c r="F8684" s="413">
        <v>120.2</v>
      </c>
      <c r="G8684" s="414">
        <f t="shared" si="270"/>
        <v>144.5008319467554</v>
      </c>
      <c r="H8684" s="415">
        <f t="shared" si="271"/>
        <v>0.72250415973377702</v>
      </c>
    </row>
    <row r="8685" spans="1:8" ht="15" hidden="1" thickBot="1">
      <c r="A8685" s="409">
        <v>202205</v>
      </c>
      <c r="B8685" s="231" t="s">
        <v>380</v>
      </c>
      <c r="C8685" s="232" t="s">
        <v>378</v>
      </c>
      <c r="D8685" s="233" t="s">
        <v>381</v>
      </c>
      <c r="E8685" s="235">
        <v>2063</v>
      </c>
      <c r="F8685" s="413">
        <v>120.2</v>
      </c>
      <c r="G8685" s="414">
        <f t="shared" si="270"/>
        <v>17.163061564059898</v>
      </c>
      <c r="H8685" s="415" t="str">
        <f t="shared" si="271"/>
        <v>VER</v>
      </c>
    </row>
    <row r="8686" spans="1:8" ht="15" hidden="1" thickBot="1">
      <c r="A8686" s="409">
        <v>202205</v>
      </c>
      <c r="B8686" s="231" t="s">
        <v>382</v>
      </c>
      <c r="C8686" s="232" t="s">
        <v>378</v>
      </c>
      <c r="D8686" s="233" t="s">
        <v>339</v>
      </c>
      <c r="E8686" s="235">
        <v>86.83</v>
      </c>
      <c r="F8686" s="413">
        <v>120.2</v>
      </c>
      <c r="G8686" s="414">
        <f t="shared" si="270"/>
        <v>0.72237936772046585</v>
      </c>
      <c r="H8686" s="415">
        <f t="shared" si="271"/>
        <v>0.72237936772046585</v>
      </c>
    </row>
    <row r="8687" spans="1:8" ht="15" hidden="1" thickBot="1">
      <c r="A8687" s="409">
        <v>202205</v>
      </c>
      <c r="B8687" s="231" t="s">
        <v>383</v>
      </c>
      <c r="C8687" s="232" t="s">
        <v>378</v>
      </c>
      <c r="D8687" s="233" t="s">
        <v>381</v>
      </c>
      <c r="E8687" s="235">
        <v>3208</v>
      </c>
      <c r="F8687" s="413">
        <v>120.2</v>
      </c>
      <c r="G8687" s="414">
        <f t="shared" si="270"/>
        <v>26.688851913477535</v>
      </c>
      <c r="H8687" s="415" t="str">
        <f t="shared" si="271"/>
        <v>VER</v>
      </c>
    </row>
    <row r="8688" spans="1:8" ht="15" hidden="1" thickBot="1">
      <c r="A8688" s="409">
        <v>202205</v>
      </c>
      <c r="B8688" s="231" t="s">
        <v>384</v>
      </c>
      <c r="C8688" s="232" t="s">
        <v>385</v>
      </c>
      <c r="D8688" s="233" t="s">
        <v>337</v>
      </c>
      <c r="E8688" s="235">
        <v>92111</v>
      </c>
      <c r="F8688" s="413">
        <v>120.2</v>
      </c>
      <c r="G8688" s="414">
        <f t="shared" si="270"/>
        <v>766.3144758735441</v>
      </c>
      <c r="H8688" s="415">
        <f t="shared" si="271"/>
        <v>3.8315723793677203</v>
      </c>
    </row>
    <row r="8689" spans="1:8" ht="15" hidden="1" thickBot="1">
      <c r="A8689" s="409">
        <v>202205</v>
      </c>
      <c r="B8689" s="231" t="s">
        <v>386</v>
      </c>
      <c r="C8689" s="232" t="s">
        <v>385</v>
      </c>
      <c r="D8689" s="233" t="s">
        <v>337</v>
      </c>
      <c r="E8689" s="235">
        <v>151054</v>
      </c>
      <c r="F8689" s="413">
        <v>120.2</v>
      </c>
      <c r="G8689" s="414">
        <f t="shared" si="270"/>
        <v>1256.6888519134775</v>
      </c>
      <c r="H8689" s="415">
        <f t="shared" si="271"/>
        <v>6.2834442595673874</v>
      </c>
    </row>
    <row r="8690" spans="1:8" ht="15" hidden="1" thickBot="1">
      <c r="A8690" s="409">
        <v>202205</v>
      </c>
      <c r="B8690" s="231" t="s">
        <v>387</v>
      </c>
      <c r="C8690" s="232" t="s">
        <v>388</v>
      </c>
      <c r="D8690" s="233" t="s">
        <v>339</v>
      </c>
      <c r="E8690" s="235">
        <v>302</v>
      </c>
      <c r="F8690" s="413">
        <v>120.2</v>
      </c>
      <c r="G8690" s="414">
        <f t="shared" si="270"/>
        <v>2.5124792013311148</v>
      </c>
      <c r="H8690" s="415">
        <f t="shared" si="271"/>
        <v>2.5124792013311148</v>
      </c>
    </row>
    <row r="8691" spans="1:8" ht="15" hidden="1" thickBot="1">
      <c r="A8691" s="409">
        <v>202205</v>
      </c>
      <c r="B8691" s="231" t="s">
        <v>389</v>
      </c>
      <c r="C8691" s="232" t="s">
        <v>388</v>
      </c>
      <c r="D8691" s="233" t="s">
        <v>339</v>
      </c>
      <c r="E8691" s="235">
        <v>302</v>
      </c>
      <c r="F8691" s="413">
        <v>120.2</v>
      </c>
      <c r="G8691" s="414">
        <f t="shared" si="270"/>
        <v>2.5124792013311148</v>
      </c>
      <c r="H8691" s="415">
        <f t="shared" si="271"/>
        <v>2.5124792013311148</v>
      </c>
    </row>
    <row r="8692" spans="1:8" ht="15" hidden="1" thickBot="1">
      <c r="A8692" s="409">
        <v>202205</v>
      </c>
      <c r="B8692" s="231" t="s">
        <v>390</v>
      </c>
      <c r="C8692" s="232" t="s">
        <v>391</v>
      </c>
      <c r="D8692" s="233" t="s">
        <v>337</v>
      </c>
      <c r="E8692" s="235">
        <v>22296</v>
      </c>
      <c r="F8692" s="413">
        <v>120.2</v>
      </c>
      <c r="G8692" s="414">
        <f t="shared" si="270"/>
        <v>185.49084858569051</v>
      </c>
      <c r="H8692" s="415">
        <f t="shared" si="271"/>
        <v>0.92745424292845258</v>
      </c>
    </row>
    <row r="8693" spans="1:8" ht="15" hidden="1" thickBot="1">
      <c r="A8693" s="409">
        <v>202205</v>
      </c>
      <c r="B8693" s="231" t="s">
        <v>392</v>
      </c>
      <c r="C8693" s="232" t="s">
        <v>391</v>
      </c>
      <c r="D8693" s="233" t="s">
        <v>337</v>
      </c>
      <c r="E8693" s="235">
        <v>0.01</v>
      </c>
      <c r="F8693" s="413">
        <v>120.2</v>
      </c>
      <c r="G8693" s="414">
        <f t="shared" si="270"/>
        <v>8.3194675540765393E-5</v>
      </c>
      <c r="H8693" s="415">
        <f t="shared" si="271"/>
        <v>4.1597337770382695E-7</v>
      </c>
    </row>
    <row r="8694" spans="1:8" ht="15" hidden="1" thickBot="1">
      <c r="A8694" s="409">
        <v>202205</v>
      </c>
      <c r="B8694" s="231" t="s">
        <v>393</v>
      </c>
      <c r="C8694" s="232" t="s">
        <v>391</v>
      </c>
      <c r="D8694" s="233" t="s">
        <v>339</v>
      </c>
      <c r="E8694" s="235">
        <v>0.01</v>
      </c>
      <c r="F8694" s="413">
        <v>120.2</v>
      </c>
      <c r="G8694" s="414">
        <f t="shared" si="270"/>
        <v>8.3194675540765393E-5</v>
      </c>
      <c r="H8694" s="415">
        <f t="shared" si="271"/>
        <v>8.3194675540765393E-5</v>
      </c>
    </row>
    <row r="8695" spans="1:8" ht="15" hidden="1" thickBot="1">
      <c r="A8695" s="409">
        <v>202205</v>
      </c>
      <c r="B8695" s="231" t="s">
        <v>394</v>
      </c>
      <c r="C8695" s="232" t="s">
        <v>391</v>
      </c>
      <c r="D8695" s="233" t="s">
        <v>337</v>
      </c>
      <c r="E8695" s="235">
        <v>41841</v>
      </c>
      <c r="F8695" s="413">
        <v>120.2</v>
      </c>
      <c r="G8695" s="414">
        <f t="shared" si="270"/>
        <v>348.09484193011644</v>
      </c>
      <c r="H8695" s="415">
        <f t="shared" si="271"/>
        <v>1.7404742096505823</v>
      </c>
    </row>
    <row r="8696" spans="1:8" ht="15" hidden="1" thickBot="1">
      <c r="A8696" s="409">
        <v>202205</v>
      </c>
      <c r="B8696" s="231" t="s">
        <v>395</v>
      </c>
      <c r="C8696" s="232" t="s">
        <v>391</v>
      </c>
      <c r="D8696" s="233" t="s">
        <v>339</v>
      </c>
      <c r="E8696" s="235">
        <v>209</v>
      </c>
      <c r="F8696" s="413">
        <v>120.2</v>
      </c>
      <c r="G8696" s="414">
        <f t="shared" si="270"/>
        <v>1.7387687188019967</v>
      </c>
      <c r="H8696" s="415">
        <f t="shared" si="271"/>
        <v>1.7387687188019967</v>
      </c>
    </row>
    <row r="8697" spans="1:8" ht="15" hidden="1" thickBot="1">
      <c r="A8697" s="409">
        <v>202205</v>
      </c>
      <c r="B8697" s="231" t="s">
        <v>396</v>
      </c>
      <c r="C8697" s="232" t="s">
        <v>391</v>
      </c>
      <c r="D8697" s="233" t="s">
        <v>337</v>
      </c>
      <c r="E8697" s="235">
        <v>41841</v>
      </c>
      <c r="F8697" s="413">
        <v>120.2</v>
      </c>
      <c r="G8697" s="414">
        <f t="shared" si="270"/>
        <v>348.09484193011644</v>
      </c>
      <c r="H8697" s="415">
        <f t="shared" si="271"/>
        <v>1.7404742096505823</v>
      </c>
    </row>
    <row r="8698" spans="1:8" ht="15" hidden="1" thickBot="1">
      <c r="A8698" s="409">
        <v>202205</v>
      </c>
      <c r="B8698" s="231" t="s">
        <v>397</v>
      </c>
      <c r="C8698" s="232" t="s">
        <v>391</v>
      </c>
      <c r="D8698" s="233" t="s">
        <v>339</v>
      </c>
      <c r="E8698" s="235">
        <v>209</v>
      </c>
      <c r="F8698" s="413">
        <v>120.2</v>
      </c>
      <c r="G8698" s="414">
        <f t="shared" si="270"/>
        <v>1.7387687188019967</v>
      </c>
      <c r="H8698" s="415">
        <f t="shared" si="271"/>
        <v>1.7387687188019967</v>
      </c>
    </row>
    <row r="8699" spans="1:8" ht="15" hidden="1" thickBot="1">
      <c r="A8699" s="409">
        <v>202205</v>
      </c>
      <c r="B8699" s="231" t="s">
        <v>398</v>
      </c>
      <c r="C8699" s="232" t="s">
        <v>391</v>
      </c>
      <c r="D8699" s="233" t="s">
        <v>337</v>
      </c>
      <c r="E8699" s="235">
        <v>41841</v>
      </c>
      <c r="F8699" s="413">
        <v>120.2</v>
      </c>
      <c r="G8699" s="414">
        <f t="shared" si="270"/>
        <v>348.09484193011644</v>
      </c>
      <c r="H8699" s="415">
        <f t="shared" si="271"/>
        <v>1.7404742096505823</v>
      </c>
    </row>
    <row r="8700" spans="1:8" ht="15" hidden="1" thickBot="1">
      <c r="A8700" s="409">
        <v>202205</v>
      </c>
      <c r="B8700" s="231" t="s">
        <v>399</v>
      </c>
      <c r="C8700" s="232" t="s">
        <v>391</v>
      </c>
      <c r="D8700" s="233" t="s">
        <v>337</v>
      </c>
      <c r="E8700" s="235">
        <v>52896</v>
      </c>
      <c r="F8700" s="413">
        <v>120.2</v>
      </c>
      <c r="G8700" s="414">
        <f t="shared" si="270"/>
        <v>440.06655574043259</v>
      </c>
      <c r="H8700" s="415">
        <f t="shared" si="271"/>
        <v>2.2003327787021632</v>
      </c>
    </row>
    <row r="8701" spans="1:8" ht="15" hidden="1" thickBot="1">
      <c r="A8701" s="409">
        <v>202205</v>
      </c>
      <c r="B8701" s="231" t="s">
        <v>400</v>
      </c>
      <c r="C8701" s="232" t="s">
        <v>391</v>
      </c>
      <c r="D8701" s="233" t="s">
        <v>337</v>
      </c>
      <c r="E8701" s="235">
        <v>52896</v>
      </c>
      <c r="F8701" s="413">
        <v>120.2</v>
      </c>
      <c r="G8701" s="414">
        <f t="shared" si="270"/>
        <v>440.06655574043259</v>
      </c>
      <c r="H8701" s="415">
        <f t="shared" si="271"/>
        <v>2.2003327787021632</v>
      </c>
    </row>
    <row r="8702" spans="1:8" ht="15" hidden="1" thickBot="1">
      <c r="A8702" s="409">
        <v>202205</v>
      </c>
      <c r="B8702" s="231" t="s">
        <v>401</v>
      </c>
      <c r="C8702" s="232" t="s">
        <v>391</v>
      </c>
      <c r="D8702" s="233" t="s">
        <v>339</v>
      </c>
      <c r="E8702" s="235">
        <v>264</v>
      </c>
      <c r="F8702" s="413">
        <v>120.2</v>
      </c>
      <c r="G8702" s="414">
        <f t="shared" si="270"/>
        <v>2.1963394342762061</v>
      </c>
      <c r="H8702" s="415">
        <f t="shared" si="271"/>
        <v>2.1963394342762061</v>
      </c>
    </row>
    <row r="8703" spans="1:8" ht="15" hidden="1" thickBot="1">
      <c r="A8703" s="409">
        <v>202205</v>
      </c>
      <c r="B8703" s="231" t="s">
        <v>402</v>
      </c>
      <c r="C8703" s="232" t="s">
        <v>391</v>
      </c>
      <c r="D8703" s="233" t="s">
        <v>337</v>
      </c>
      <c r="E8703" s="235">
        <v>52896</v>
      </c>
      <c r="F8703" s="413">
        <v>120.2</v>
      </c>
      <c r="G8703" s="414">
        <f t="shared" si="270"/>
        <v>440.06655574043259</v>
      </c>
      <c r="H8703" s="415">
        <f t="shared" si="271"/>
        <v>2.2003327787021632</v>
      </c>
    </row>
    <row r="8704" spans="1:8" ht="15" hidden="1" thickBot="1">
      <c r="A8704" s="409">
        <v>202205</v>
      </c>
      <c r="B8704" s="231" t="s">
        <v>403</v>
      </c>
      <c r="C8704" s="232" t="s">
        <v>391</v>
      </c>
      <c r="D8704" s="233" t="s">
        <v>337</v>
      </c>
      <c r="E8704" s="235">
        <v>52896</v>
      </c>
      <c r="F8704" s="413">
        <v>120.2</v>
      </c>
      <c r="G8704" s="414">
        <f t="shared" si="270"/>
        <v>440.06655574043259</v>
      </c>
      <c r="H8704" s="415">
        <f t="shared" si="271"/>
        <v>2.2003327787021632</v>
      </c>
    </row>
    <row r="8705" spans="1:8" ht="15" hidden="1" thickBot="1">
      <c r="A8705" s="409">
        <v>202205</v>
      </c>
      <c r="B8705" s="231" t="s">
        <v>404</v>
      </c>
      <c r="C8705" s="232" t="s">
        <v>391</v>
      </c>
      <c r="D8705" s="233" t="s">
        <v>339</v>
      </c>
      <c r="E8705" s="235">
        <v>264</v>
      </c>
      <c r="F8705" s="413">
        <v>120.2</v>
      </c>
      <c r="G8705" s="414">
        <f t="shared" si="270"/>
        <v>2.1963394342762061</v>
      </c>
      <c r="H8705" s="415">
        <f t="shared" si="271"/>
        <v>2.1963394342762061</v>
      </c>
    </row>
    <row r="8706" spans="1:8" ht="15" hidden="1" thickBot="1">
      <c r="A8706" s="409">
        <v>202205</v>
      </c>
      <c r="B8706" s="231" t="s">
        <v>405</v>
      </c>
      <c r="C8706" s="232" t="s">
        <v>391</v>
      </c>
      <c r="D8706" s="233" t="s">
        <v>337</v>
      </c>
      <c r="E8706" s="235">
        <v>52896</v>
      </c>
      <c r="F8706" s="413">
        <v>120.2</v>
      </c>
      <c r="G8706" s="414">
        <f t="shared" ref="G8706:G8769" si="272">+E8706/F8706</f>
        <v>440.06655574043259</v>
      </c>
      <c r="H8706" s="415">
        <f t="shared" ref="H8706:H8769" si="273">IF(D8706="TB",G8706/200,IF(D8706="LT",G8706,"VER"))</f>
        <v>2.2003327787021632</v>
      </c>
    </row>
    <row r="8707" spans="1:8" ht="15" hidden="1" thickBot="1">
      <c r="A8707" s="409">
        <v>202205</v>
      </c>
      <c r="B8707" s="231" t="s">
        <v>406</v>
      </c>
      <c r="C8707" s="232" t="s">
        <v>391</v>
      </c>
      <c r="D8707" s="233" t="s">
        <v>339</v>
      </c>
      <c r="E8707" s="235">
        <v>264</v>
      </c>
      <c r="F8707" s="413">
        <v>120.2</v>
      </c>
      <c r="G8707" s="414">
        <f t="shared" si="272"/>
        <v>2.1963394342762061</v>
      </c>
      <c r="H8707" s="415">
        <f t="shared" si="273"/>
        <v>2.1963394342762061</v>
      </c>
    </row>
    <row r="8708" spans="1:8" ht="15" hidden="1" thickBot="1">
      <c r="A8708" s="409">
        <v>202205</v>
      </c>
      <c r="B8708" s="231" t="s">
        <v>407</v>
      </c>
      <c r="C8708" s="232" t="s">
        <v>391</v>
      </c>
      <c r="D8708" s="233" t="s">
        <v>337</v>
      </c>
      <c r="E8708" s="235">
        <v>41841</v>
      </c>
      <c r="F8708" s="413">
        <v>120.2</v>
      </c>
      <c r="G8708" s="414">
        <f t="shared" si="272"/>
        <v>348.09484193011644</v>
      </c>
      <c r="H8708" s="415">
        <f t="shared" si="273"/>
        <v>1.7404742096505823</v>
      </c>
    </row>
    <row r="8709" spans="1:8" ht="15" hidden="1" thickBot="1">
      <c r="A8709" s="409">
        <v>202205</v>
      </c>
      <c r="B8709" s="231" t="s">
        <v>408</v>
      </c>
      <c r="C8709" s="232" t="s">
        <v>391</v>
      </c>
      <c r="D8709" s="233" t="s">
        <v>339</v>
      </c>
      <c r="E8709" s="235">
        <v>209</v>
      </c>
      <c r="F8709" s="413">
        <v>120.2</v>
      </c>
      <c r="G8709" s="414">
        <f t="shared" si="272"/>
        <v>1.7387687188019967</v>
      </c>
      <c r="H8709" s="415">
        <f t="shared" si="273"/>
        <v>1.7387687188019967</v>
      </c>
    </row>
    <row r="8710" spans="1:8" ht="15" hidden="1" thickBot="1">
      <c r="A8710" s="409">
        <v>202205</v>
      </c>
      <c r="B8710" s="231" t="s">
        <v>409</v>
      </c>
      <c r="C8710" s="232" t="s">
        <v>391</v>
      </c>
      <c r="D8710" s="233" t="s">
        <v>337</v>
      </c>
      <c r="E8710" s="235">
        <v>41841</v>
      </c>
      <c r="F8710" s="413">
        <v>120.2</v>
      </c>
      <c r="G8710" s="414">
        <f t="shared" si="272"/>
        <v>348.09484193011644</v>
      </c>
      <c r="H8710" s="415">
        <f t="shared" si="273"/>
        <v>1.7404742096505823</v>
      </c>
    </row>
    <row r="8711" spans="1:8" ht="15" hidden="1" thickBot="1">
      <c r="A8711" s="409">
        <v>202205</v>
      </c>
      <c r="B8711" s="231" t="s">
        <v>410</v>
      </c>
      <c r="C8711" s="232" t="s">
        <v>391</v>
      </c>
      <c r="D8711" s="233" t="s">
        <v>350</v>
      </c>
      <c r="E8711" s="235">
        <v>0.01</v>
      </c>
      <c r="F8711" s="413">
        <v>120.2</v>
      </c>
      <c r="G8711" s="414">
        <f t="shared" si="272"/>
        <v>8.3194675540765393E-5</v>
      </c>
      <c r="H8711" s="415" t="str">
        <f t="shared" si="273"/>
        <v>VER</v>
      </c>
    </row>
    <row r="8712" spans="1:8" ht="15" hidden="1" thickBot="1">
      <c r="A8712" s="409">
        <v>202205</v>
      </c>
      <c r="B8712" s="231" t="s">
        <v>411</v>
      </c>
      <c r="C8712" s="232" t="s">
        <v>412</v>
      </c>
      <c r="D8712" s="233" t="s">
        <v>374</v>
      </c>
      <c r="E8712" s="235">
        <v>0.01</v>
      </c>
      <c r="F8712" s="413">
        <v>120.2</v>
      </c>
      <c r="G8712" s="414">
        <f t="shared" si="272"/>
        <v>8.3194675540765393E-5</v>
      </c>
      <c r="H8712" s="415" t="str">
        <f t="shared" si="273"/>
        <v>VER</v>
      </c>
    </row>
    <row r="8713" spans="1:8" ht="15" hidden="1" thickBot="1">
      <c r="A8713" s="409">
        <v>202205</v>
      </c>
      <c r="B8713" s="231" t="s">
        <v>413</v>
      </c>
      <c r="C8713" s="232" t="s">
        <v>412</v>
      </c>
      <c r="D8713" s="233" t="s">
        <v>337</v>
      </c>
      <c r="E8713" s="235">
        <v>13955</v>
      </c>
      <c r="F8713" s="413">
        <v>120.2</v>
      </c>
      <c r="G8713" s="414">
        <f t="shared" si="272"/>
        <v>116.09816971713811</v>
      </c>
      <c r="H8713" s="415">
        <f t="shared" si="273"/>
        <v>0.58049084858569056</v>
      </c>
    </row>
    <row r="8714" spans="1:8" ht="15" hidden="1" thickBot="1">
      <c r="A8714" s="409">
        <v>202205</v>
      </c>
      <c r="B8714" s="231" t="s">
        <v>414</v>
      </c>
      <c r="C8714" s="232" t="s">
        <v>412</v>
      </c>
      <c r="D8714" s="233" t="s">
        <v>337</v>
      </c>
      <c r="E8714" s="235">
        <v>20594</v>
      </c>
      <c r="F8714" s="413">
        <v>120.2</v>
      </c>
      <c r="G8714" s="414">
        <f t="shared" si="272"/>
        <v>171.33111480865225</v>
      </c>
      <c r="H8714" s="415">
        <f t="shared" si="273"/>
        <v>0.8566555740432612</v>
      </c>
    </row>
    <row r="8715" spans="1:8" ht="15" hidden="1" thickBot="1">
      <c r="A8715" s="409">
        <v>202205</v>
      </c>
      <c r="B8715" s="231" t="s">
        <v>415</v>
      </c>
      <c r="C8715" s="232" t="s">
        <v>412</v>
      </c>
      <c r="D8715" s="233" t="s">
        <v>339</v>
      </c>
      <c r="E8715" s="235">
        <v>103</v>
      </c>
      <c r="F8715" s="413">
        <v>120.2</v>
      </c>
      <c r="G8715" s="414">
        <f t="shared" si="272"/>
        <v>0.85690515806988354</v>
      </c>
      <c r="H8715" s="415">
        <f t="shared" si="273"/>
        <v>0.85690515806988354</v>
      </c>
    </row>
    <row r="8716" spans="1:8" ht="15" hidden="1" thickBot="1">
      <c r="A8716" s="409">
        <v>202205</v>
      </c>
      <c r="B8716" s="231" t="s">
        <v>416</v>
      </c>
      <c r="C8716" s="232" t="s">
        <v>412</v>
      </c>
      <c r="D8716" s="233" t="s">
        <v>339</v>
      </c>
      <c r="E8716" s="235">
        <v>183</v>
      </c>
      <c r="F8716" s="413">
        <v>120.2</v>
      </c>
      <c r="G8716" s="414">
        <f t="shared" si="272"/>
        <v>1.5224625623960066</v>
      </c>
      <c r="H8716" s="415">
        <f t="shared" si="273"/>
        <v>1.5224625623960066</v>
      </c>
    </row>
    <row r="8717" spans="1:8" ht="15" hidden="1" thickBot="1">
      <c r="A8717" s="409">
        <v>202205</v>
      </c>
      <c r="B8717" s="231" t="s">
        <v>417</v>
      </c>
      <c r="C8717" s="232" t="s">
        <v>412</v>
      </c>
      <c r="D8717" s="233" t="s">
        <v>337</v>
      </c>
      <c r="E8717" s="235">
        <v>19749</v>
      </c>
      <c r="F8717" s="413">
        <v>120.2</v>
      </c>
      <c r="G8717" s="414">
        <f t="shared" si="272"/>
        <v>164.30116472545757</v>
      </c>
      <c r="H8717" s="415">
        <f t="shared" si="273"/>
        <v>0.82150582362728786</v>
      </c>
    </row>
    <row r="8718" spans="1:8" ht="15" hidden="1" thickBot="1">
      <c r="A8718" s="409">
        <v>202205</v>
      </c>
      <c r="B8718" s="231" t="s">
        <v>418</v>
      </c>
      <c r="C8718" s="232" t="s">
        <v>412</v>
      </c>
      <c r="D8718" s="233" t="s">
        <v>339</v>
      </c>
      <c r="E8718" s="235">
        <v>183</v>
      </c>
      <c r="F8718" s="413">
        <v>120.2</v>
      </c>
      <c r="G8718" s="414">
        <f t="shared" si="272"/>
        <v>1.5224625623960066</v>
      </c>
      <c r="H8718" s="415">
        <f t="shared" si="273"/>
        <v>1.5224625623960066</v>
      </c>
    </row>
    <row r="8719" spans="1:8" ht="15" hidden="1" thickBot="1">
      <c r="A8719" s="409">
        <v>202205</v>
      </c>
      <c r="B8719" s="231" t="s">
        <v>419</v>
      </c>
      <c r="C8719" s="232" t="s">
        <v>412</v>
      </c>
      <c r="D8719" s="233" t="s">
        <v>337</v>
      </c>
      <c r="E8719" s="235">
        <v>49980</v>
      </c>
      <c r="F8719" s="413">
        <v>120.2</v>
      </c>
      <c r="G8719" s="414">
        <f t="shared" si="272"/>
        <v>415.80698835274541</v>
      </c>
      <c r="H8719" s="415">
        <f t="shared" si="273"/>
        <v>2.0790349417637271</v>
      </c>
    </row>
    <row r="8720" spans="1:8" ht="15" hidden="1" thickBot="1">
      <c r="A8720" s="409">
        <v>202205</v>
      </c>
      <c r="B8720" s="231" t="s">
        <v>420</v>
      </c>
      <c r="C8720" s="232" t="s">
        <v>412</v>
      </c>
      <c r="D8720" s="233" t="s">
        <v>337</v>
      </c>
      <c r="E8720" s="235">
        <v>27040</v>
      </c>
      <c r="F8720" s="413">
        <v>120.2</v>
      </c>
      <c r="G8720" s="414">
        <f t="shared" si="272"/>
        <v>224.95840266222962</v>
      </c>
      <c r="H8720" s="415">
        <f t="shared" si="273"/>
        <v>1.124792013311148</v>
      </c>
    </row>
    <row r="8721" spans="1:8" ht="15" hidden="1" thickBot="1">
      <c r="A8721" s="409">
        <v>202205</v>
      </c>
      <c r="B8721" s="231" t="s">
        <v>421</v>
      </c>
      <c r="C8721" s="232" t="s">
        <v>412</v>
      </c>
      <c r="D8721" s="233" t="s">
        <v>337</v>
      </c>
      <c r="E8721" s="235">
        <v>36554</v>
      </c>
      <c r="F8721" s="413">
        <v>120.2</v>
      </c>
      <c r="G8721" s="414">
        <f t="shared" si="272"/>
        <v>304.10981697171383</v>
      </c>
      <c r="H8721" s="415">
        <f t="shared" si="273"/>
        <v>1.5205490848585692</v>
      </c>
    </row>
    <row r="8722" spans="1:8" ht="15" hidden="1" thickBot="1">
      <c r="A8722" s="409">
        <v>202205</v>
      </c>
      <c r="B8722" s="231" t="s">
        <v>422</v>
      </c>
      <c r="C8722" s="232" t="s">
        <v>412</v>
      </c>
      <c r="D8722" s="233" t="s">
        <v>337</v>
      </c>
      <c r="E8722" s="235">
        <v>54402</v>
      </c>
      <c r="F8722" s="413">
        <v>120.2</v>
      </c>
      <c r="G8722" s="414">
        <f t="shared" si="272"/>
        <v>452.59567387687184</v>
      </c>
      <c r="H8722" s="415">
        <f t="shared" si="273"/>
        <v>2.262978369384359</v>
      </c>
    </row>
    <row r="8723" spans="1:8" ht="15" hidden="1" thickBot="1">
      <c r="A8723" s="409">
        <v>202205</v>
      </c>
      <c r="B8723" s="231" t="s">
        <v>423</v>
      </c>
      <c r="C8723" s="232" t="s">
        <v>412</v>
      </c>
      <c r="D8723" s="233" t="s">
        <v>339</v>
      </c>
      <c r="E8723" s="235">
        <v>272</v>
      </c>
      <c r="F8723" s="413">
        <v>120.2</v>
      </c>
      <c r="G8723" s="414">
        <f t="shared" si="272"/>
        <v>2.2628951747088184</v>
      </c>
      <c r="H8723" s="415">
        <f t="shared" si="273"/>
        <v>2.2628951747088184</v>
      </c>
    </row>
    <row r="8724" spans="1:8" ht="15" hidden="1" thickBot="1">
      <c r="A8724" s="409">
        <v>202205</v>
      </c>
      <c r="B8724" s="231" t="s">
        <v>424</v>
      </c>
      <c r="C8724" s="232" t="s">
        <v>412</v>
      </c>
      <c r="D8724" s="233" t="s">
        <v>337</v>
      </c>
      <c r="E8724" s="235">
        <v>40212</v>
      </c>
      <c r="F8724" s="413">
        <v>120.2</v>
      </c>
      <c r="G8724" s="414">
        <f t="shared" si="272"/>
        <v>334.54242928452578</v>
      </c>
      <c r="H8724" s="415">
        <f t="shared" si="273"/>
        <v>1.6727121464226289</v>
      </c>
    </row>
    <row r="8725" spans="1:8" ht="15" hidden="1" thickBot="1">
      <c r="A8725" s="409">
        <v>202205</v>
      </c>
      <c r="B8725" s="231" t="s">
        <v>425</v>
      </c>
      <c r="C8725" s="232" t="s">
        <v>412</v>
      </c>
      <c r="D8725" s="233" t="s">
        <v>337</v>
      </c>
      <c r="E8725" s="235">
        <v>46706</v>
      </c>
      <c r="F8725" s="413">
        <v>120.2</v>
      </c>
      <c r="G8725" s="414">
        <f t="shared" si="272"/>
        <v>388.56905158069884</v>
      </c>
      <c r="H8725" s="415">
        <f t="shared" si="273"/>
        <v>1.9428452579034943</v>
      </c>
    </row>
    <row r="8726" spans="1:8" ht="15" hidden="1" thickBot="1">
      <c r="A8726" s="409">
        <v>202205</v>
      </c>
      <c r="B8726" s="231" t="s">
        <v>426</v>
      </c>
      <c r="C8726" s="232" t="s">
        <v>412</v>
      </c>
      <c r="D8726" s="233" t="s">
        <v>337</v>
      </c>
      <c r="E8726" s="235">
        <v>39737</v>
      </c>
      <c r="F8726" s="413">
        <v>120.2</v>
      </c>
      <c r="G8726" s="414">
        <f t="shared" si="272"/>
        <v>330.5906821963394</v>
      </c>
      <c r="H8726" s="415">
        <f t="shared" si="273"/>
        <v>1.652953410981697</v>
      </c>
    </row>
    <row r="8727" spans="1:8" ht="15" hidden="1" thickBot="1">
      <c r="A8727" s="409">
        <v>202205</v>
      </c>
      <c r="B8727" s="231" t="s">
        <v>427</v>
      </c>
      <c r="C8727" s="232" t="s">
        <v>412</v>
      </c>
      <c r="D8727" s="233" t="s">
        <v>339</v>
      </c>
      <c r="E8727" s="235">
        <v>199</v>
      </c>
      <c r="F8727" s="413">
        <v>120.2</v>
      </c>
      <c r="G8727" s="414">
        <f t="shared" si="272"/>
        <v>1.6555740432612311</v>
      </c>
      <c r="H8727" s="415">
        <f t="shared" si="273"/>
        <v>1.6555740432612311</v>
      </c>
    </row>
    <row r="8728" spans="1:8" ht="15" hidden="1" thickBot="1">
      <c r="A8728" s="409">
        <v>202205</v>
      </c>
      <c r="B8728" s="231" t="s">
        <v>428</v>
      </c>
      <c r="C8728" s="232" t="s">
        <v>412</v>
      </c>
      <c r="D8728" s="233" t="s">
        <v>337</v>
      </c>
      <c r="E8728" s="235">
        <v>40212</v>
      </c>
      <c r="F8728" s="413">
        <v>120.2</v>
      </c>
      <c r="G8728" s="414">
        <f t="shared" si="272"/>
        <v>334.54242928452578</v>
      </c>
      <c r="H8728" s="415">
        <f t="shared" si="273"/>
        <v>1.6727121464226289</v>
      </c>
    </row>
    <row r="8729" spans="1:8" ht="15" hidden="1" thickBot="1">
      <c r="A8729" s="409">
        <v>202205</v>
      </c>
      <c r="B8729" s="231" t="s">
        <v>429</v>
      </c>
      <c r="C8729" s="232" t="s">
        <v>412</v>
      </c>
      <c r="D8729" s="233" t="s">
        <v>337</v>
      </c>
      <c r="E8729" s="235">
        <v>40212</v>
      </c>
      <c r="F8729" s="413">
        <v>120.2</v>
      </c>
      <c r="G8729" s="414">
        <f t="shared" si="272"/>
        <v>334.54242928452578</v>
      </c>
      <c r="H8729" s="415">
        <f t="shared" si="273"/>
        <v>1.6727121464226289</v>
      </c>
    </row>
    <row r="8730" spans="1:8" ht="15" hidden="1" thickBot="1">
      <c r="A8730" s="409">
        <v>202205</v>
      </c>
      <c r="B8730" s="231" t="s">
        <v>430</v>
      </c>
      <c r="C8730" s="232" t="s">
        <v>412</v>
      </c>
      <c r="D8730" s="233" t="s">
        <v>339</v>
      </c>
      <c r="E8730" s="235">
        <v>201</v>
      </c>
      <c r="F8730" s="413">
        <v>120.2</v>
      </c>
      <c r="G8730" s="414">
        <f t="shared" si="272"/>
        <v>1.6722129783693844</v>
      </c>
      <c r="H8730" s="415">
        <f t="shared" si="273"/>
        <v>1.6722129783693844</v>
      </c>
    </row>
    <row r="8731" spans="1:8" ht="15" hidden="1" thickBot="1">
      <c r="A8731" s="409">
        <v>202205</v>
      </c>
      <c r="B8731" s="231" t="s">
        <v>431</v>
      </c>
      <c r="C8731" s="232" t="s">
        <v>412</v>
      </c>
      <c r="D8731" s="233" t="s">
        <v>337</v>
      </c>
      <c r="E8731" s="235">
        <v>40212</v>
      </c>
      <c r="F8731" s="413">
        <v>120.2</v>
      </c>
      <c r="G8731" s="414">
        <f t="shared" si="272"/>
        <v>334.54242928452578</v>
      </c>
      <c r="H8731" s="415">
        <f t="shared" si="273"/>
        <v>1.6727121464226289</v>
      </c>
    </row>
    <row r="8732" spans="1:8" ht="15" hidden="1" thickBot="1">
      <c r="A8732" s="409">
        <v>202205</v>
      </c>
      <c r="B8732" s="231" t="s">
        <v>432</v>
      </c>
      <c r="C8732" s="232" t="s">
        <v>412</v>
      </c>
      <c r="D8732" s="233" t="s">
        <v>337</v>
      </c>
      <c r="E8732" s="235">
        <v>40212</v>
      </c>
      <c r="F8732" s="413">
        <v>120.2</v>
      </c>
      <c r="G8732" s="414">
        <f t="shared" si="272"/>
        <v>334.54242928452578</v>
      </c>
      <c r="H8732" s="415">
        <f t="shared" si="273"/>
        <v>1.6727121464226289</v>
      </c>
    </row>
    <row r="8733" spans="1:8" ht="15" hidden="1" thickBot="1">
      <c r="A8733" s="409">
        <v>202205</v>
      </c>
      <c r="B8733" s="231" t="s">
        <v>433</v>
      </c>
      <c r="C8733" s="232" t="s">
        <v>412</v>
      </c>
      <c r="D8733" s="233" t="s">
        <v>339</v>
      </c>
      <c r="E8733" s="235">
        <v>19.899999999999999</v>
      </c>
      <c r="F8733" s="413">
        <v>120.2</v>
      </c>
      <c r="G8733" s="414">
        <f t="shared" si="272"/>
        <v>0.16555740432612312</v>
      </c>
      <c r="H8733" s="415">
        <f t="shared" si="273"/>
        <v>0.16555740432612312</v>
      </c>
    </row>
    <row r="8734" spans="1:8" ht="15" hidden="1" thickBot="1">
      <c r="A8734" s="409">
        <v>202205</v>
      </c>
      <c r="B8734" s="231" t="s">
        <v>434</v>
      </c>
      <c r="C8734" s="232" t="s">
        <v>412</v>
      </c>
      <c r="D8734" s="233" t="s">
        <v>337</v>
      </c>
      <c r="E8734" s="235">
        <v>36493</v>
      </c>
      <c r="F8734" s="413">
        <v>120.2</v>
      </c>
      <c r="G8734" s="414">
        <f t="shared" si="272"/>
        <v>303.60232945091514</v>
      </c>
      <c r="H8734" s="415">
        <f t="shared" si="273"/>
        <v>1.5180116472545757</v>
      </c>
    </row>
    <row r="8735" spans="1:8" ht="15" hidden="1" thickBot="1">
      <c r="A8735" s="409">
        <v>202205</v>
      </c>
      <c r="B8735" s="231" t="s">
        <v>435</v>
      </c>
      <c r="C8735" s="232" t="s">
        <v>412</v>
      </c>
      <c r="D8735" s="233" t="s">
        <v>339</v>
      </c>
      <c r="E8735" s="235">
        <v>182</v>
      </c>
      <c r="F8735" s="413">
        <v>120.2</v>
      </c>
      <c r="G8735" s="414">
        <f t="shared" si="272"/>
        <v>1.5141430948419301</v>
      </c>
      <c r="H8735" s="415">
        <f t="shared" si="273"/>
        <v>1.5141430948419301</v>
      </c>
    </row>
    <row r="8736" spans="1:8" ht="15" hidden="1" thickBot="1">
      <c r="A8736" s="409">
        <v>202205</v>
      </c>
      <c r="B8736" s="231" t="s">
        <v>436</v>
      </c>
      <c r="C8736" s="232" t="s">
        <v>412</v>
      </c>
      <c r="D8736" s="233" t="s">
        <v>337</v>
      </c>
      <c r="E8736" s="235">
        <v>54211</v>
      </c>
      <c r="F8736" s="413">
        <v>120.2</v>
      </c>
      <c r="G8736" s="414">
        <f t="shared" si="272"/>
        <v>451.00665557404324</v>
      </c>
      <c r="H8736" s="415">
        <f t="shared" si="273"/>
        <v>2.2550332778702162</v>
      </c>
    </row>
    <row r="8737" spans="1:8" ht="15" hidden="1" thickBot="1">
      <c r="A8737" s="409">
        <v>202205</v>
      </c>
      <c r="B8737" s="231" t="s">
        <v>437</v>
      </c>
      <c r="C8737" s="232" t="s">
        <v>412</v>
      </c>
      <c r="D8737" s="233" t="s">
        <v>339</v>
      </c>
      <c r="E8737" s="235">
        <v>271</v>
      </c>
      <c r="F8737" s="413">
        <v>120.2</v>
      </c>
      <c r="G8737" s="414">
        <f t="shared" si="272"/>
        <v>2.2545757071547419</v>
      </c>
      <c r="H8737" s="415">
        <f t="shared" si="273"/>
        <v>2.2545757071547419</v>
      </c>
    </row>
    <row r="8738" spans="1:8" ht="15" hidden="1" thickBot="1">
      <c r="A8738" s="409">
        <v>202205</v>
      </c>
      <c r="B8738" s="231" t="s">
        <v>438</v>
      </c>
      <c r="C8738" s="232" t="s">
        <v>412</v>
      </c>
      <c r="D8738" s="233" t="s">
        <v>337</v>
      </c>
      <c r="E8738" s="235">
        <v>51869</v>
      </c>
      <c r="F8738" s="413">
        <v>120.2</v>
      </c>
      <c r="G8738" s="414">
        <f t="shared" si="272"/>
        <v>431.52246256239602</v>
      </c>
      <c r="H8738" s="415">
        <f t="shared" si="273"/>
        <v>2.1576123128119802</v>
      </c>
    </row>
    <row r="8739" spans="1:8" ht="15" hidden="1" thickBot="1">
      <c r="A8739" s="409">
        <v>202205</v>
      </c>
      <c r="B8739" s="231" t="s">
        <v>439</v>
      </c>
      <c r="C8739" s="232" t="s">
        <v>412</v>
      </c>
      <c r="D8739" s="233" t="s">
        <v>339</v>
      </c>
      <c r="E8739" s="235">
        <v>259</v>
      </c>
      <c r="F8739" s="413">
        <v>120.2</v>
      </c>
      <c r="G8739" s="414">
        <f t="shared" si="272"/>
        <v>2.1547420965058235</v>
      </c>
      <c r="H8739" s="415">
        <f t="shared" si="273"/>
        <v>2.1547420965058235</v>
      </c>
    </row>
    <row r="8740" spans="1:8" ht="15" hidden="1" thickBot="1">
      <c r="A8740" s="409">
        <v>202205</v>
      </c>
      <c r="B8740" s="231" t="s">
        <v>440</v>
      </c>
      <c r="C8740" s="232" t="s">
        <v>412</v>
      </c>
      <c r="D8740" s="233" t="s">
        <v>337</v>
      </c>
      <c r="E8740" s="235">
        <v>36493</v>
      </c>
      <c r="F8740" s="413">
        <v>120.2</v>
      </c>
      <c r="G8740" s="414">
        <f t="shared" si="272"/>
        <v>303.60232945091514</v>
      </c>
      <c r="H8740" s="415">
        <f t="shared" si="273"/>
        <v>1.5180116472545757</v>
      </c>
    </row>
    <row r="8741" spans="1:8" ht="15" hidden="1" thickBot="1">
      <c r="A8741" s="409">
        <v>202205</v>
      </c>
      <c r="B8741" s="231" t="s">
        <v>441</v>
      </c>
      <c r="C8741" s="232" t="s">
        <v>412</v>
      </c>
      <c r="D8741" s="233" t="s">
        <v>339</v>
      </c>
      <c r="E8741" s="235">
        <v>182</v>
      </c>
      <c r="F8741" s="413">
        <v>120.2</v>
      </c>
      <c r="G8741" s="414">
        <f t="shared" si="272"/>
        <v>1.5141430948419301</v>
      </c>
      <c r="H8741" s="415">
        <f t="shared" si="273"/>
        <v>1.5141430948419301</v>
      </c>
    </row>
    <row r="8742" spans="1:8" ht="15" hidden="1" thickBot="1">
      <c r="A8742" s="409">
        <v>202205</v>
      </c>
      <c r="B8742" s="231" t="s">
        <v>442</v>
      </c>
      <c r="C8742" s="232" t="s">
        <v>412</v>
      </c>
      <c r="D8742" s="233" t="s">
        <v>337</v>
      </c>
      <c r="E8742" s="235">
        <v>62306</v>
      </c>
      <c r="F8742" s="413">
        <v>120.2</v>
      </c>
      <c r="G8742" s="414">
        <f t="shared" si="272"/>
        <v>518.35274542429283</v>
      </c>
      <c r="H8742" s="415">
        <f t="shared" si="273"/>
        <v>2.5917637271214642</v>
      </c>
    </row>
    <row r="8743" spans="1:8" ht="15" hidden="1" thickBot="1">
      <c r="A8743" s="409">
        <v>202205</v>
      </c>
      <c r="B8743" s="231" t="s">
        <v>443</v>
      </c>
      <c r="C8743" s="232" t="s">
        <v>412</v>
      </c>
      <c r="D8743" s="233" t="s">
        <v>339</v>
      </c>
      <c r="E8743" s="235">
        <v>312</v>
      </c>
      <c r="F8743" s="413">
        <v>120.2</v>
      </c>
      <c r="G8743" s="414">
        <f t="shared" si="272"/>
        <v>2.5956738768718801</v>
      </c>
      <c r="H8743" s="415">
        <f t="shared" si="273"/>
        <v>2.5956738768718801</v>
      </c>
    </row>
    <row r="8744" spans="1:8" ht="15" hidden="1" thickBot="1">
      <c r="A8744" s="409">
        <v>202205</v>
      </c>
      <c r="B8744" s="231" t="s">
        <v>444</v>
      </c>
      <c r="C8744" s="232" t="s">
        <v>412</v>
      </c>
      <c r="D8744" s="233" t="s">
        <v>337</v>
      </c>
      <c r="E8744" s="235">
        <v>49986</v>
      </c>
      <c r="F8744" s="413">
        <v>120.2</v>
      </c>
      <c r="G8744" s="414">
        <f t="shared" si="272"/>
        <v>415.85690515806988</v>
      </c>
      <c r="H8744" s="415">
        <f t="shared" si="273"/>
        <v>2.0792845257903494</v>
      </c>
    </row>
    <row r="8745" spans="1:8" ht="15" hidden="1" thickBot="1">
      <c r="A8745" s="409">
        <v>202205</v>
      </c>
      <c r="B8745" s="231" t="s">
        <v>445</v>
      </c>
      <c r="C8745" s="232" t="s">
        <v>412</v>
      </c>
      <c r="D8745" s="233" t="s">
        <v>339</v>
      </c>
      <c r="E8745" s="235">
        <v>250</v>
      </c>
      <c r="F8745" s="413">
        <v>120.2</v>
      </c>
      <c r="G8745" s="414">
        <f t="shared" si="272"/>
        <v>2.0798668885191347</v>
      </c>
      <c r="H8745" s="415">
        <f t="shared" si="273"/>
        <v>2.0798668885191347</v>
      </c>
    </row>
    <row r="8746" spans="1:8" ht="15" hidden="1" thickBot="1">
      <c r="A8746" s="409">
        <v>202205</v>
      </c>
      <c r="B8746" s="231" t="s">
        <v>446</v>
      </c>
      <c r="C8746" s="232" t="s">
        <v>412</v>
      </c>
      <c r="D8746" s="233" t="s">
        <v>337</v>
      </c>
      <c r="E8746" s="235">
        <v>38727</v>
      </c>
      <c r="F8746" s="413">
        <v>120.2</v>
      </c>
      <c r="G8746" s="414">
        <f t="shared" si="272"/>
        <v>322.18801996672209</v>
      </c>
      <c r="H8746" s="415">
        <f t="shared" si="273"/>
        <v>1.6109400998336105</v>
      </c>
    </row>
    <row r="8747" spans="1:8" ht="15" hidden="1" thickBot="1">
      <c r="A8747" s="409">
        <v>202205</v>
      </c>
      <c r="B8747" s="231" t="s">
        <v>447</v>
      </c>
      <c r="C8747" s="232" t="s">
        <v>412</v>
      </c>
      <c r="D8747" s="233" t="s">
        <v>337</v>
      </c>
      <c r="E8747" s="235">
        <v>37986</v>
      </c>
      <c r="F8747" s="413">
        <v>120.2</v>
      </c>
      <c r="G8747" s="414">
        <f t="shared" si="272"/>
        <v>316.02329450915141</v>
      </c>
      <c r="H8747" s="415">
        <f t="shared" si="273"/>
        <v>1.580116472545757</v>
      </c>
    </row>
    <row r="8748" spans="1:8" ht="15" hidden="1" thickBot="1">
      <c r="A8748" s="409">
        <v>202205</v>
      </c>
      <c r="B8748" s="231" t="s">
        <v>448</v>
      </c>
      <c r="C8748" s="232" t="s">
        <v>412</v>
      </c>
      <c r="D8748" s="233" t="s">
        <v>337</v>
      </c>
      <c r="E8748" s="235">
        <v>64710</v>
      </c>
      <c r="F8748" s="413">
        <v>120.2</v>
      </c>
      <c r="G8748" s="414">
        <f t="shared" si="272"/>
        <v>538.35274542429283</v>
      </c>
      <c r="H8748" s="415">
        <f t="shared" si="273"/>
        <v>2.6917637271214643</v>
      </c>
    </row>
    <row r="8749" spans="1:8" ht="15" hidden="1" thickBot="1">
      <c r="A8749" s="409">
        <v>202205</v>
      </c>
      <c r="B8749" s="231" t="s">
        <v>449</v>
      </c>
      <c r="C8749" s="232" t="s">
        <v>412</v>
      </c>
      <c r="D8749" s="233" t="s">
        <v>339</v>
      </c>
      <c r="E8749" s="235">
        <v>194</v>
      </c>
      <c r="F8749" s="413">
        <v>120.2</v>
      </c>
      <c r="G8749" s="414">
        <f t="shared" si="272"/>
        <v>1.6139767054908485</v>
      </c>
      <c r="H8749" s="415">
        <f t="shared" si="273"/>
        <v>1.6139767054908485</v>
      </c>
    </row>
    <row r="8750" spans="1:8" ht="15" hidden="1" thickBot="1">
      <c r="A8750" s="409">
        <v>202205</v>
      </c>
      <c r="B8750" s="231" t="s">
        <v>450</v>
      </c>
      <c r="C8750" s="232" t="s">
        <v>412</v>
      </c>
      <c r="D8750" s="233" t="s">
        <v>337</v>
      </c>
      <c r="E8750" s="235">
        <v>31082</v>
      </c>
      <c r="F8750" s="413">
        <v>120.2</v>
      </c>
      <c r="G8750" s="414">
        <f t="shared" si="272"/>
        <v>258.58569051580696</v>
      </c>
      <c r="H8750" s="415">
        <f t="shared" si="273"/>
        <v>1.2929284525790348</v>
      </c>
    </row>
    <row r="8751" spans="1:8" ht="15" hidden="1" thickBot="1">
      <c r="A8751" s="409">
        <v>202205</v>
      </c>
      <c r="B8751" s="231" t="s">
        <v>451</v>
      </c>
      <c r="C8751" s="232" t="s">
        <v>412</v>
      </c>
      <c r="D8751" s="233" t="s">
        <v>337</v>
      </c>
      <c r="E8751" s="235">
        <v>34734</v>
      </c>
      <c r="F8751" s="413">
        <v>120.2</v>
      </c>
      <c r="G8751" s="414">
        <f t="shared" si="272"/>
        <v>288.9683860232945</v>
      </c>
      <c r="H8751" s="415">
        <f t="shared" si="273"/>
        <v>1.4448419301164726</v>
      </c>
    </row>
    <row r="8752" spans="1:8" ht="15" hidden="1" thickBot="1">
      <c r="A8752" s="409">
        <v>202205</v>
      </c>
      <c r="B8752" s="231" t="s">
        <v>452</v>
      </c>
      <c r="C8752" s="232" t="s">
        <v>412</v>
      </c>
      <c r="D8752" s="233" t="s">
        <v>337</v>
      </c>
      <c r="E8752" s="235">
        <v>28805</v>
      </c>
      <c r="F8752" s="413">
        <v>120.2</v>
      </c>
      <c r="G8752" s="414">
        <f t="shared" si="272"/>
        <v>239.6422628951747</v>
      </c>
      <c r="H8752" s="415">
        <f t="shared" si="273"/>
        <v>1.1982113144758735</v>
      </c>
    </row>
    <row r="8753" spans="1:8" ht="15" hidden="1" thickBot="1">
      <c r="A8753" s="409">
        <v>202205</v>
      </c>
      <c r="B8753" s="231" t="s">
        <v>453</v>
      </c>
      <c r="C8753" s="232" t="s">
        <v>412</v>
      </c>
      <c r="D8753" s="233" t="s">
        <v>337</v>
      </c>
      <c r="E8753" s="235">
        <v>50657</v>
      </c>
      <c r="F8753" s="413">
        <v>120.2</v>
      </c>
      <c r="G8753" s="414">
        <f t="shared" si="272"/>
        <v>421.43926788685525</v>
      </c>
      <c r="H8753" s="415">
        <f t="shared" si="273"/>
        <v>2.1071963394342763</v>
      </c>
    </row>
    <row r="8754" spans="1:8" ht="15" hidden="1" thickBot="1">
      <c r="A8754" s="409">
        <v>202205</v>
      </c>
      <c r="B8754" s="231" t="s">
        <v>454</v>
      </c>
      <c r="C8754" s="232" t="s">
        <v>412</v>
      </c>
      <c r="D8754" s="233" t="s">
        <v>337</v>
      </c>
      <c r="E8754" s="235">
        <v>50657</v>
      </c>
      <c r="F8754" s="413">
        <v>120.2</v>
      </c>
      <c r="G8754" s="414">
        <f t="shared" si="272"/>
        <v>421.43926788685525</v>
      </c>
      <c r="H8754" s="415">
        <f t="shared" si="273"/>
        <v>2.1071963394342763</v>
      </c>
    </row>
    <row r="8755" spans="1:8" ht="15" hidden="1" thickBot="1">
      <c r="A8755" s="409">
        <v>202205</v>
      </c>
      <c r="B8755" s="231" t="s">
        <v>455</v>
      </c>
      <c r="C8755" s="232" t="s">
        <v>412</v>
      </c>
      <c r="D8755" s="233" t="s">
        <v>337</v>
      </c>
      <c r="E8755" s="235">
        <v>56653</v>
      </c>
      <c r="F8755" s="413">
        <v>120.2</v>
      </c>
      <c r="G8755" s="414">
        <f t="shared" si="272"/>
        <v>471.32279534109819</v>
      </c>
      <c r="H8755" s="415">
        <f t="shared" si="273"/>
        <v>2.356613976705491</v>
      </c>
    </row>
    <row r="8756" spans="1:8" ht="15" hidden="1" thickBot="1">
      <c r="A8756" s="409">
        <v>202205</v>
      </c>
      <c r="B8756" s="231" t="s">
        <v>456</v>
      </c>
      <c r="C8756" s="232" t="s">
        <v>412</v>
      </c>
      <c r="D8756" s="233" t="s">
        <v>339</v>
      </c>
      <c r="E8756" s="235">
        <v>283</v>
      </c>
      <c r="F8756" s="413">
        <v>120.2</v>
      </c>
      <c r="G8756" s="414">
        <f t="shared" si="272"/>
        <v>2.3544093178036607</v>
      </c>
      <c r="H8756" s="415">
        <f t="shared" si="273"/>
        <v>2.3544093178036607</v>
      </c>
    </row>
    <row r="8757" spans="1:8" ht="15" hidden="1" thickBot="1">
      <c r="A8757" s="409">
        <v>202205</v>
      </c>
      <c r="B8757" s="231" t="s">
        <v>457</v>
      </c>
      <c r="C8757" s="232" t="s">
        <v>412</v>
      </c>
      <c r="D8757" s="233" t="s">
        <v>339</v>
      </c>
      <c r="E8757" s="235">
        <v>253</v>
      </c>
      <c r="F8757" s="413">
        <v>120.2</v>
      </c>
      <c r="G8757" s="414">
        <f t="shared" si="272"/>
        <v>2.1048252911813643</v>
      </c>
      <c r="H8757" s="415">
        <f t="shared" si="273"/>
        <v>2.1048252911813643</v>
      </c>
    </row>
    <row r="8758" spans="1:8" ht="15" hidden="1" thickBot="1">
      <c r="A8758" s="409">
        <v>202205</v>
      </c>
      <c r="B8758" s="231" t="s">
        <v>458</v>
      </c>
      <c r="C8758" s="232" t="s">
        <v>412</v>
      </c>
      <c r="D8758" s="233" t="s">
        <v>337</v>
      </c>
      <c r="E8758" s="235">
        <v>40212</v>
      </c>
      <c r="F8758" s="413">
        <v>120.2</v>
      </c>
      <c r="G8758" s="414">
        <f t="shared" si="272"/>
        <v>334.54242928452578</v>
      </c>
      <c r="H8758" s="415">
        <f t="shared" si="273"/>
        <v>1.6727121464226289</v>
      </c>
    </row>
    <row r="8759" spans="1:8" ht="15" hidden="1" thickBot="1">
      <c r="A8759" s="409">
        <v>202205</v>
      </c>
      <c r="B8759" s="231" t="s">
        <v>459</v>
      </c>
      <c r="C8759" s="232" t="s">
        <v>412</v>
      </c>
      <c r="D8759" s="233" t="s">
        <v>339</v>
      </c>
      <c r="E8759" s="235">
        <v>201</v>
      </c>
      <c r="F8759" s="413">
        <v>120.2</v>
      </c>
      <c r="G8759" s="414">
        <f t="shared" si="272"/>
        <v>1.6722129783693844</v>
      </c>
      <c r="H8759" s="415">
        <f t="shared" si="273"/>
        <v>1.6722129783693844</v>
      </c>
    </row>
    <row r="8760" spans="1:8" ht="15" hidden="1" thickBot="1">
      <c r="A8760" s="409">
        <v>202205</v>
      </c>
      <c r="B8760" s="231" t="s">
        <v>460</v>
      </c>
      <c r="C8760" s="232" t="s">
        <v>412</v>
      </c>
      <c r="D8760" s="233" t="s">
        <v>337</v>
      </c>
      <c r="E8760" s="235">
        <v>42064</v>
      </c>
      <c r="F8760" s="413">
        <v>120.2</v>
      </c>
      <c r="G8760" s="414">
        <f t="shared" si="272"/>
        <v>349.95008319467553</v>
      </c>
      <c r="H8760" s="415">
        <f t="shared" si="273"/>
        <v>1.7497504159733777</v>
      </c>
    </row>
    <row r="8761" spans="1:8" ht="15" hidden="1" thickBot="1">
      <c r="A8761" s="409">
        <v>202205</v>
      </c>
      <c r="B8761" s="231" t="s">
        <v>461</v>
      </c>
      <c r="C8761" s="232" t="s">
        <v>412</v>
      </c>
      <c r="D8761" s="233" t="s">
        <v>337</v>
      </c>
      <c r="E8761" s="235">
        <v>78450</v>
      </c>
      <c r="F8761" s="413">
        <v>120.2</v>
      </c>
      <c r="G8761" s="414">
        <f t="shared" si="272"/>
        <v>652.66222961730443</v>
      </c>
      <c r="H8761" s="415">
        <f t="shared" si="273"/>
        <v>3.263311148086522</v>
      </c>
    </row>
    <row r="8762" spans="1:8" ht="15" hidden="1" thickBot="1">
      <c r="A8762" s="409">
        <v>202205</v>
      </c>
      <c r="B8762" s="231" t="s">
        <v>462</v>
      </c>
      <c r="C8762" s="232" t="s">
        <v>412</v>
      </c>
      <c r="D8762" s="233" t="s">
        <v>337</v>
      </c>
      <c r="E8762" s="235">
        <v>28577</v>
      </c>
      <c r="F8762" s="413">
        <v>120.2</v>
      </c>
      <c r="G8762" s="414">
        <f t="shared" si="272"/>
        <v>237.74542429284526</v>
      </c>
      <c r="H8762" s="415">
        <f t="shared" si="273"/>
        <v>1.1887271214642263</v>
      </c>
    </row>
    <row r="8763" spans="1:8" ht="15" hidden="1" thickBot="1">
      <c r="A8763" s="409">
        <v>202205</v>
      </c>
      <c r="B8763" s="231" t="s">
        <v>463</v>
      </c>
      <c r="C8763" s="232" t="s">
        <v>412</v>
      </c>
      <c r="D8763" s="233" t="s">
        <v>339</v>
      </c>
      <c r="E8763" s="235">
        <v>143</v>
      </c>
      <c r="F8763" s="413">
        <v>120.2</v>
      </c>
      <c r="G8763" s="414">
        <f t="shared" si="272"/>
        <v>1.1896838602329451</v>
      </c>
      <c r="H8763" s="415">
        <f t="shared" si="273"/>
        <v>1.1896838602329451</v>
      </c>
    </row>
    <row r="8764" spans="1:8" ht="15" hidden="1" thickBot="1">
      <c r="A8764" s="409">
        <v>202205</v>
      </c>
      <c r="B8764" s="231" t="s">
        <v>464</v>
      </c>
      <c r="C8764" s="232" t="s">
        <v>412</v>
      </c>
      <c r="D8764" s="233" t="s">
        <v>337</v>
      </c>
      <c r="E8764" s="235">
        <v>7980</v>
      </c>
      <c r="F8764" s="413">
        <v>120.2</v>
      </c>
      <c r="G8764" s="414">
        <f t="shared" si="272"/>
        <v>66.389351081530776</v>
      </c>
      <c r="H8764" s="415">
        <f t="shared" si="273"/>
        <v>0.33194675540765389</v>
      </c>
    </row>
    <row r="8765" spans="1:8" ht="15" hidden="1" thickBot="1">
      <c r="A8765" s="409">
        <v>202205</v>
      </c>
      <c r="B8765" s="231" t="s">
        <v>465</v>
      </c>
      <c r="C8765" s="232" t="s">
        <v>412</v>
      </c>
      <c r="D8765" s="233" t="s">
        <v>337</v>
      </c>
      <c r="E8765" s="235">
        <v>42969</v>
      </c>
      <c r="F8765" s="413">
        <v>120.2</v>
      </c>
      <c r="G8765" s="414">
        <f t="shared" si="272"/>
        <v>357.47920133111478</v>
      </c>
      <c r="H8765" s="415">
        <f t="shared" si="273"/>
        <v>1.7873960066555739</v>
      </c>
    </row>
    <row r="8766" spans="1:8" ht="15" hidden="1" thickBot="1">
      <c r="A8766" s="409">
        <v>202205</v>
      </c>
      <c r="B8766" s="231" t="s">
        <v>466</v>
      </c>
      <c r="C8766" s="232" t="s">
        <v>412</v>
      </c>
      <c r="D8766" s="233" t="s">
        <v>339</v>
      </c>
      <c r="E8766" s="235">
        <v>215</v>
      </c>
      <c r="F8766" s="413">
        <v>120.2</v>
      </c>
      <c r="G8766" s="414">
        <f t="shared" si="272"/>
        <v>1.7886855241264559</v>
      </c>
      <c r="H8766" s="415">
        <f t="shared" si="273"/>
        <v>1.7886855241264559</v>
      </c>
    </row>
    <row r="8767" spans="1:8" ht="15" hidden="1" thickBot="1">
      <c r="A8767" s="409">
        <v>202205</v>
      </c>
      <c r="B8767" s="231" t="s">
        <v>467</v>
      </c>
      <c r="C8767" s="232" t="s">
        <v>412</v>
      </c>
      <c r="D8767" s="233" t="s">
        <v>337</v>
      </c>
      <c r="E8767" s="235">
        <v>45487</v>
      </c>
      <c r="F8767" s="413">
        <v>120.2</v>
      </c>
      <c r="G8767" s="414">
        <f t="shared" si="272"/>
        <v>378.42762063227951</v>
      </c>
      <c r="H8767" s="415">
        <f t="shared" si="273"/>
        <v>1.8921381031613975</v>
      </c>
    </row>
    <row r="8768" spans="1:8" ht="15" hidden="1" thickBot="1">
      <c r="A8768" s="409">
        <v>202205</v>
      </c>
      <c r="B8768" s="231" t="s">
        <v>468</v>
      </c>
      <c r="C8768" s="232" t="s">
        <v>412</v>
      </c>
      <c r="D8768" s="233" t="s">
        <v>339</v>
      </c>
      <c r="E8768" s="235">
        <v>227</v>
      </c>
      <c r="F8768" s="413">
        <v>120.2</v>
      </c>
      <c r="G8768" s="414">
        <f t="shared" si="272"/>
        <v>1.8885191347753743</v>
      </c>
      <c r="H8768" s="415">
        <f t="shared" si="273"/>
        <v>1.8885191347753743</v>
      </c>
    </row>
    <row r="8769" spans="1:8" ht="15" hidden="1" thickBot="1">
      <c r="A8769" s="409">
        <v>202205</v>
      </c>
      <c r="B8769" s="231" t="s">
        <v>469</v>
      </c>
      <c r="C8769" s="232" t="s">
        <v>412</v>
      </c>
      <c r="D8769" s="233" t="s">
        <v>337</v>
      </c>
      <c r="E8769" s="235">
        <v>45487</v>
      </c>
      <c r="F8769" s="413">
        <v>120.2</v>
      </c>
      <c r="G8769" s="414">
        <f t="shared" si="272"/>
        <v>378.42762063227951</v>
      </c>
      <c r="H8769" s="415">
        <f t="shared" si="273"/>
        <v>1.8921381031613975</v>
      </c>
    </row>
    <row r="8770" spans="1:8" ht="15" hidden="1" thickBot="1">
      <c r="A8770" s="409">
        <v>202205</v>
      </c>
      <c r="B8770" s="231" t="s">
        <v>470</v>
      </c>
      <c r="C8770" s="232" t="s">
        <v>412</v>
      </c>
      <c r="D8770" s="233" t="s">
        <v>337</v>
      </c>
      <c r="E8770" s="235">
        <v>64289</v>
      </c>
      <c r="F8770" s="413">
        <v>120.2</v>
      </c>
      <c r="G8770" s="414">
        <f t="shared" ref="G8770:G8833" si="274">+E8770/F8770</f>
        <v>534.85024958402664</v>
      </c>
      <c r="H8770" s="415">
        <f t="shared" ref="H8770:H8833" si="275">IF(D8770="TB",G8770/200,IF(D8770="LT",G8770,"VER"))</f>
        <v>2.6742512479201332</v>
      </c>
    </row>
    <row r="8771" spans="1:8" ht="15" hidden="1" thickBot="1">
      <c r="A8771" s="409">
        <v>202205</v>
      </c>
      <c r="B8771" s="231" t="s">
        <v>471</v>
      </c>
      <c r="C8771" s="232" t="s">
        <v>412</v>
      </c>
      <c r="D8771" s="233" t="s">
        <v>339</v>
      </c>
      <c r="E8771" s="235">
        <v>321</v>
      </c>
      <c r="F8771" s="413">
        <v>120.2</v>
      </c>
      <c r="G8771" s="414">
        <f t="shared" si="274"/>
        <v>2.6705490848585689</v>
      </c>
      <c r="H8771" s="415">
        <f t="shared" si="275"/>
        <v>2.6705490848585689</v>
      </c>
    </row>
    <row r="8772" spans="1:8" ht="15" hidden="1" thickBot="1">
      <c r="A8772" s="409">
        <v>202205</v>
      </c>
      <c r="B8772" s="231" t="s">
        <v>472</v>
      </c>
      <c r="C8772" s="232" t="s">
        <v>412</v>
      </c>
      <c r="D8772" s="233" t="s">
        <v>337</v>
      </c>
      <c r="E8772" s="235">
        <v>47650</v>
      </c>
      <c r="F8772" s="413">
        <v>120.2</v>
      </c>
      <c r="G8772" s="414">
        <f t="shared" si="274"/>
        <v>396.42262895174707</v>
      </c>
      <c r="H8772" s="415">
        <f t="shared" si="275"/>
        <v>1.9821131447587355</v>
      </c>
    </row>
    <row r="8773" spans="1:8" ht="15" hidden="1" thickBot="1">
      <c r="A8773" s="409">
        <v>202205</v>
      </c>
      <c r="B8773" s="231" t="s">
        <v>473</v>
      </c>
      <c r="C8773" s="232" t="s">
        <v>412</v>
      </c>
      <c r="D8773" s="233" t="s">
        <v>339</v>
      </c>
      <c r="E8773" s="235">
        <v>238</v>
      </c>
      <c r="F8773" s="413">
        <v>120.2</v>
      </c>
      <c r="G8773" s="414">
        <f t="shared" si="274"/>
        <v>1.9800332778702163</v>
      </c>
      <c r="H8773" s="415">
        <f t="shared" si="275"/>
        <v>1.9800332778702163</v>
      </c>
    </row>
    <row r="8774" spans="1:8" ht="15" hidden="1" thickBot="1">
      <c r="A8774" s="409">
        <v>202205</v>
      </c>
      <c r="B8774" s="231" t="s">
        <v>474</v>
      </c>
      <c r="C8774" s="232" t="s">
        <v>412</v>
      </c>
      <c r="D8774" s="233" t="s">
        <v>337</v>
      </c>
      <c r="E8774" s="235">
        <v>37095</v>
      </c>
      <c r="F8774" s="413">
        <v>120.2</v>
      </c>
      <c r="G8774" s="414">
        <f t="shared" si="274"/>
        <v>308.61064891846922</v>
      </c>
      <c r="H8774" s="415">
        <f t="shared" si="275"/>
        <v>1.5430532445923462</v>
      </c>
    </row>
    <row r="8775" spans="1:8" ht="15" hidden="1" thickBot="1">
      <c r="A8775" s="409">
        <v>202205</v>
      </c>
      <c r="B8775" s="231" t="s">
        <v>475</v>
      </c>
      <c r="C8775" s="232" t="s">
        <v>412</v>
      </c>
      <c r="D8775" s="233" t="s">
        <v>339</v>
      </c>
      <c r="E8775" s="235">
        <v>185</v>
      </c>
      <c r="F8775" s="413">
        <v>120.2</v>
      </c>
      <c r="G8775" s="414">
        <f t="shared" si="274"/>
        <v>1.5391014975041597</v>
      </c>
      <c r="H8775" s="415">
        <f t="shared" si="275"/>
        <v>1.5391014975041597</v>
      </c>
    </row>
    <row r="8776" spans="1:8" ht="15" hidden="1" thickBot="1">
      <c r="A8776" s="409">
        <v>202205</v>
      </c>
      <c r="B8776" s="231" t="s">
        <v>476</v>
      </c>
      <c r="C8776" s="232" t="s">
        <v>412</v>
      </c>
      <c r="D8776" s="233" t="s">
        <v>337</v>
      </c>
      <c r="E8776" s="235">
        <v>63893</v>
      </c>
      <c r="F8776" s="413">
        <v>120.2</v>
      </c>
      <c r="G8776" s="414">
        <f t="shared" si="274"/>
        <v>531.55574043261231</v>
      </c>
      <c r="H8776" s="415">
        <f t="shared" si="275"/>
        <v>2.6577787021630614</v>
      </c>
    </row>
    <row r="8777" spans="1:8" ht="15" hidden="1" thickBot="1">
      <c r="A8777" s="409">
        <v>202205</v>
      </c>
      <c r="B8777" s="231" t="s">
        <v>477</v>
      </c>
      <c r="C8777" s="232" t="s">
        <v>412</v>
      </c>
      <c r="D8777" s="233" t="s">
        <v>337</v>
      </c>
      <c r="E8777" s="235">
        <v>60245</v>
      </c>
      <c r="F8777" s="413">
        <v>120.2</v>
      </c>
      <c r="G8777" s="414">
        <f t="shared" si="274"/>
        <v>501.20632279534107</v>
      </c>
      <c r="H8777" s="415">
        <f t="shared" si="275"/>
        <v>2.5060316139767052</v>
      </c>
    </row>
    <row r="8778" spans="1:8" ht="15" hidden="1" thickBot="1">
      <c r="A8778" s="409">
        <v>202205</v>
      </c>
      <c r="B8778" s="231" t="s">
        <v>478</v>
      </c>
      <c r="C8778" s="232" t="s">
        <v>412</v>
      </c>
      <c r="D8778" s="233" t="s">
        <v>339</v>
      </c>
      <c r="E8778" s="235">
        <v>301</v>
      </c>
      <c r="F8778" s="413">
        <v>120.2</v>
      </c>
      <c r="G8778" s="414">
        <f t="shared" si="274"/>
        <v>2.5041597337770383</v>
      </c>
      <c r="H8778" s="415">
        <f t="shared" si="275"/>
        <v>2.5041597337770383</v>
      </c>
    </row>
    <row r="8779" spans="1:8" ht="15" hidden="1" thickBot="1">
      <c r="A8779" s="409">
        <v>202205</v>
      </c>
      <c r="B8779" s="231" t="s">
        <v>2600</v>
      </c>
      <c r="C8779" s="232" t="s">
        <v>412</v>
      </c>
      <c r="D8779" s="233" t="s">
        <v>337</v>
      </c>
      <c r="E8779" s="235">
        <v>57447</v>
      </c>
      <c r="F8779" s="413">
        <v>120.2</v>
      </c>
      <c r="G8779" s="414">
        <f t="shared" si="274"/>
        <v>477.92845257903491</v>
      </c>
      <c r="H8779" s="415">
        <f t="shared" si="275"/>
        <v>2.3896422628951743</v>
      </c>
    </row>
    <row r="8780" spans="1:8" ht="15" hidden="1" thickBot="1">
      <c r="A8780" s="409">
        <v>202205</v>
      </c>
      <c r="B8780" s="231" t="s">
        <v>2601</v>
      </c>
      <c r="C8780" s="232" t="s">
        <v>412</v>
      </c>
      <c r="D8780" s="233" t="s">
        <v>339</v>
      </c>
      <c r="E8780" s="235">
        <v>287</v>
      </c>
      <c r="F8780" s="413">
        <v>120.2</v>
      </c>
      <c r="G8780" s="414">
        <f t="shared" si="274"/>
        <v>2.3876871880199668</v>
      </c>
      <c r="H8780" s="415">
        <f t="shared" si="275"/>
        <v>2.3876871880199668</v>
      </c>
    </row>
    <row r="8781" spans="1:8" ht="15" hidden="1" thickBot="1">
      <c r="A8781" s="409">
        <v>202205</v>
      </c>
      <c r="B8781" s="231" t="s">
        <v>479</v>
      </c>
      <c r="C8781" s="232" t="s">
        <v>480</v>
      </c>
      <c r="D8781" s="233" t="s">
        <v>337</v>
      </c>
      <c r="E8781" s="235">
        <v>11794</v>
      </c>
      <c r="F8781" s="413">
        <v>120.2</v>
      </c>
      <c r="G8781" s="414">
        <f t="shared" si="274"/>
        <v>98.119800332778695</v>
      </c>
      <c r="H8781" s="415">
        <f t="shared" si="275"/>
        <v>0.49059900166389347</v>
      </c>
    </row>
    <row r="8782" spans="1:8" ht="15" hidden="1" thickBot="1">
      <c r="A8782" s="409">
        <v>202205</v>
      </c>
      <c r="B8782" s="231" t="s">
        <v>481</v>
      </c>
      <c r="C8782" s="232" t="s">
        <v>480</v>
      </c>
      <c r="D8782" s="233" t="s">
        <v>374</v>
      </c>
      <c r="E8782" s="235">
        <v>37.020000000000003</v>
      </c>
      <c r="F8782" s="413">
        <v>120.2</v>
      </c>
      <c r="G8782" s="414">
        <f t="shared" si="274"/>
        <v>0.30798668885191349</v>
      </c>
      <c r="H8782" s="415" t="str">
        <f t="shared" si="275"/>
        <v>VER</v>
      </c>
    </row>
    <row r="8783" spans="1:8" ht="15" hidden="1" thickBot="1">
      <c r="A8783" s="409">
        <v>202205</v>
      </c>
      <c r="B8783" s="231" t="s">
        <v>482</v>
      </c>
      <c r="C8783" s="232" t="s">
        <v>480</v>
      </c>
      <c r="D8783" s="233" t="s">
        <v>374</v>
      </c>
      <c r="E8783" s="235">
        <v>0.01</v>
      </c>
      <c r="F8783" s="413">
        <v>120.2</v>
      </c>
      <c r="G8783" s="414">
        <f t="shared" si="274"/>
        <v>8.3194675540765393E-5</v>
      </c>
      <c r="H8783" s="415" t="str">
        <f t="shared" si="275"/>
        <v>VER</v>
      </c>
    </row>
    <row r="8784" spans="1:8" ht="15" hidden="1" thickBot="1">
      <c r="A8784" s="409">
        <v>202205</v>
      </c>
      <c r="B8784" s="231" t="s">
        <v>483</v>
      </c>
      <c r="C8784" s="232" t="s">
        <v>480</v>
      </c>
      <c r="D8784" s="233" t="s">
        <v>374</v>
      </c>
      <c r="E8784" s="235">
        <v>0.01</v>
      </c>
      <c r="F8784" s="413">
        <v>120.2</v>
      </c>
      <c r="G8784" s="414">
        <f t="shared" si="274"/>
        <v>8.3194675540765393E-5</v>
      </c>
      <c r="H8784" s="415" t="str">
        <f t="shared" si="275"/>
        <v>VER</v>
      </c>
    </row>
    <row r="8785" spans="1:8" ht="15" hidden="1" thickBot="1">
      <c r="A8785" s="409">
        <v>202205</v>
      </c>
      <c r="B8785" s="231" t="s">
        <v>484</v>
      </c>
      <c r="C8785" s="232" t="s">
        <v>480</v>
      </c>
      <c r="D8785" s="233" t="s">
        <v>374</v>
      </c>
      <c r="E8785" s="235">
        <v>0.01</v>
      </c>
      <c r="F8785" s="413">
        <v>120.2</v>
      </c>
      <c r="G8785" s="414">
        <f t="shared" si="274"/>
        <v>8.3194675540765393E-5</v>
      </c>
      <c r="H8785" s="415" t="str">
        <f t="shared" si="275"/>
        <v>VER</v>
      </c>
    </row>
    <row r="8786" spans="1:8" ht="15" hidden="1" thickBot="1">
      <c r="A8786" s="409">
        <v>202205</v>
      </c>
      <c r="B8786" s="231" t="s">
        <v>485</v>
      </c>
      <c r="C8786" s="232" t="s">
        <v>480</v>
      </c>
      <c r="D8786" s="233" t="s">
        <v>374</v>
      </c>
      <c r="E8786" s="235">
        <v>0.01</v>
      </c>
      <c r="F8786" s="413">
        <v>120.2</v>
      </c>
      <c r="G8786" s="414">
        <f t="shared" si="274"/>
        <v>8.3194675540765393E-5</v>
      </c>
      <c r="H8786" s="415" t="str">
        <f t="shared" si="275"/>
        <v>VER</v>
      </c>
    </row>
    <row r="8787" spans="1:8" ht="15" hidden="1" thickBot="1">
      <c r="A8787" s="409">
        <v>202205</v>
      </c>
      <c r="B8787" s="231" t="s">
        <v>486</v>
      </c>
      <c r="C8787" s="232" t="s">
        <v>480</v>
      </c>
      <c r="D8787" s="233" t="s">
        <v>374</v>
      </c>
      <c r="E8787" s="235">
        <v>0.01</v>
      </c>
      <c r="F8787" s="413">
        <v>120.2</v>
      </c>
      <c r="G8787" s="414">
        <f t="shared" si="274"/>
        <v>8.3194675540765393E-5</v>
      </c>
      <c r="H8787" s="415" t="str">
        <f t="shared" si="275"/>
        <v>VER</v>
      </c>
    </row>
    <row r="8788" spans="1:8" ht="15" hidden="1" thickBot="1">
      <c r="A8788" s="409">
        <v>202205</v>
      </c>
      <c r="B8788" s="231" t="s">
        <v>487</v>
      </c>
      <c r="C8788" s="232" t="s">
        <v>480</v>
      </c>
      <c r="D8788" s="233" t="s">
        <v>374</v>
      </c>
      <c r="E8788" s="235">
        <v>0.01</v>
      </c>
      <c r="F8788" s="413">
        <v>120.2</v>
      </c>
      <c r="G8788" s="414">
        <f t="shared" si="274"/>
        <v>8.3194675540765393E-5</v>
      </c>
      <c r="H8788" s="415" t="str">
        <f t="shared" si="275"/>
        <v>VER</v>
      </c>
    </row>
    <row r="8789" spans="1:8" ht="15" hidden="1" thickBot="1">
      <c r="A8789" s="409">
        <v>202205</v>
      </c>
      <c r="B8789" s="231" t="s">
        <v>488</v>
      </c>
      <c r="C8789" s="232" t="s">
        <v>480</v>
      </c>
      <c r="D8789" s="233" t="s">
        <v>374</v>
      </c>
      <c r="E8789" s="235">
        <v>0.01</v>
      </c>
      <c r="F8789" s="413">
        <v>120.2</v>
      </c>
      <c r="G8789" s="414">
        <f t="shared" si="274"/>
        <v>8.3194675540765393E-5</v>
      </c>
      <c r="H8789" s="415" t="str">
        <f t="shared" si="275"/>
        <v>VER</v>
      </c>
    </row>
    <row r="8790" spans="1:8" ht="15" hidden="1" thickBot="1">
      <c r="A8790" s="409">
        <v>202205</v>
      </c>
      <c r="B8790" s="231" t="s">
        <v>489</v>
      </c>
      <c r="C8790" s="232" t="s">
        <v>480</v>
      </c>
      <c r="D8790" s="233" t="s">
        <v>374</v>
      </c>
      <c r="E8790" s="235">
        <v>0.01</v>
      </c>
      <c r="F8790" s="413">
        <v>120.2</v>
      </c>
      <c r="G8790" s="414">
        <f t="shared" si="274"/>
        <v>8.3194675540765393E-5</v>
      </c>
      <c r="H8790" s="415" t="str">
        <f t="shared" si="275"/>
        <v>VER</v>
      </c>
    </row>
    <row r="8791" spans="1:8" ht="15" hidden="1" thickBot="1">
      <c r="A8791" s="409">
        <v>202205</v>
      </c>
      <c r="B8791" s="231" t="s">
        <v>319</v>
      </c>
      <c r="C8791" s="232" t="s">
        <v>480</v>
      </c>
      <c r="D8791" s="233" t="s">
        <v>337</v>
      </c>
      <c r="E8791" s="235">
        <v>16962</v>
      </c>
      <c r="F8791" s="413">
        <v>120.2</v>
      </c>
      <c r="G8791" s="414">
        <f t="shared" si="274"/>
        <v>141.11480865224624</v>
      </c>
      <c r="H8791" s="415">
        <f t="shared" si="275"/>
        <v>0.70557404326123119</v>
      </c>
    </row>
    <row r="8792" spans="1:8" ht="15" hidden="1" thickBot="1">
      <c r="A8792" s="409">
        <v>202205</v>
      </c>
      <c r="B8792" s="231" t="s">
        <v>490</v>
      </c>
      <c r="C8792" s="232" t="s">
        <v>480</v>
      </c>
      <c r="D8792" s="233" t="s">
        <v>337</v>
      </c>
      <c r="E8792" s="235">
        <v>16962</v>
      </c>
      <c r="F8792" s="413">
        <v>120.2</v>
      </c>
      <c r="G8792" s="414">
        <f t="shared" si="274"/>
        <v>141.11480865224624</v>
      </c>
      <c r="H8792" s="415">
        <f t="shared" si="275"/>
        <v>0.70557404326123119</v>
      </c>
    </row>
    <row r="8793" spans="1:8" ht="15" hidden="1" thickBot="1">
      <c r="A8793" s="409">
        <v>202205</v>
      </c>
      <c r="B8793" s="231" t="s">
        <v>491</v>
      </c>
      <c r="C8793" s="232" t="s">
        <v>480</v>
      </c>
      <c r="D8793" s="233" t="s">
        <v>339</v>
      </c>
      <c r="E8793" s="235">
        <v>84.81</v>
      </c>
      <c r="F8793" s="413">
        <v>120.2</v>
      </c>
      <c r="G8793" s="414">
        <f t="shared" si="274"/>
        <v>0.7055740432612313</v>
      </c>
      <c r="H8793" s="415">
        <f t="shared" si="275"/>
        <v>0.7055740432612313</v>
      </c>
    </row>
    <row r="8794" spans="1:8" ht="15" hidden="1" thickBot="1">
      <c r="A8794" s="409">
        <v>202205</v>
      </c>
      <c r="B8794" s="231" t="s">
        <v>492</v>
      </c>
      <c r="C8794" s="232" t="s">
        <v>480</v>
      </c>
      <c r="D8794" s="233" t="s">
        <v>337</v>
      </c>
      <c r="E8794" s="235">
        <v>16962</v>
      </c>
      <c r="F8794" s="413">
        <v>120.2</v>
      </c>
      <c r="G8794" s="414">
        <f t="shared" si="274"/>
        <v>141.11480865224624</v>
      </c>
      <c r="H8794" s="415">
        <f t="shared" si="275"/>
        <v>0.70557404326123119</v>
      </c>
    </row>
    <row r="8795" spans="1:8" ht="15" hidden="1" thickBot="1">
      <c r="A8795" s="409">
        <v>202205</v>
      </c>
      <c r="B8795" s="231" t="s">
        <v>493</v>
      </c>
      <c r="C8795" s="232" t="s">
        <v>480</v>
      </c>
      <c r="D8795" s="233" t="s">
        <v>337</v>
      </c>
      <c r="E8795" s="235">
        <v>16962</v>
      </c>
      <c r="F8795" s="413">
        <v>120.2</v>
      </c>
      <c r="G8795" s="414">
        <f t="shared" si="274"/>
        <v>141.11480865224624</v>
      </c>
      <c r="H8795" s="415">
        <f t="shared" si="275"/>
        <v>0.70557404326123119</v>
      </c>
    </row>
    <row r="8796" spans="1:8" ht="15" hidden="1" thickBot="1">
      <c r="A8796" s="409">
        <v>202205</v>
      </c>
      <c r="B8796" s="231" t="s">
        <v>494</v>
      </c>
      <c r="C8796" s="232" t="s">
        <v>480</v>
      </c>
      <c r="D8796" s="233" t="s">
        <v>337</v>
      </c>
      <c r="E8796" s="235">
        <v>16962</v>
      </c>
      <c r="F8796" s="413">
        <v>120.2</v>
      </c>
      <c r="G8796" s="414">
        <f t="shared" si="274"/>
        <v>141.11480865224624</v>
      </c>
      <c r="H8796" s="415">
        <f t="shared" si="275"/>
        <v>0.70557404326123119</v>
      </c>
    </row>
    <row r="8797" spans="1:8" ht="15" hidden="1" thickBot="1">
      <c r="A8797" s="409">
        <v>202205</v>
      </c>
      <c r="B8797" s="231" t="s">
        <v>495</v>
      </c>
      <c r="C8797" s="232" t="s">
        <v>480</v>
      </c>
      <c r="D8797" s="233" t="s">
        <v>339</v>
      </c>
      <c r="E8797" s="235">
        <v>84.81</v>
      </c>
      <c r="F8797" s="413">
        <v>120.2</v>
      </c>
      <c r="G8797" s="414">
        <f t="shared" si="274"/>
        <v>0.7055740432612313</v>
      </c>
      <c r="H8797" s="415">
        <f t="shared" si="275"/>
        <v>0.7055740432612313</v>
      </c>
    </row>
    <row r="8798" spans="1:8" ht="15" hidden="1" thickBot="1">
      <c r="A8798" s="409">
        <v>202205</v>
      </c>
      <c r="B8798" s="231" t="s">
        <v>496</v>
      </c>
      <c r="C8798" s="232" t="s">
        <v>480</v>
      </c>
      <c r="D8798" s="233" t="s">
        <v>337</v>
      </c>
      <c r="E8798" s="235">
        <v>16962</v>
      </c>
      <c r="F8798" s="413">
        <v>120.2</v>
      </c>
      <c r="G8798" s="414">
        <f t="shared" si="274"/>
        <v>141.11480865224624</v>
      </c>
      <c r="H8798" s="415">
        <f t="shared" si="275"/>
        <v>0.70557404326123119</v>
      </c>
    </row>
    <row r="8799" spans="1:8" ht="15" hidden="1" thickBot="1">
      <c r="A8799" s="409">
        <v>202205</v>
      </c>
      <c r="B8799" s="231" t="s">
        <v>497</v>
      </c>
      <c r="C8799" s="232" t="s">
        <v>480</v>
      </c>
      <c r="D8799" s="233" t="s">
        <v>339</v>
      </c>
      <c r="E8799" s="235">
        <v>84.81</v>
      </c>
      <c r="F8799" s="413">
        <v>120.2</v>
      </c>
      <c r="G8799" s="414">
        <f t="shared" si="274"/>
        <v>0.7055740432612313</v>
      </c>
      <c r="H8799" s="415">
        <f t="shared" si="275"/>
        <v>0.7055740432612313</v>
      </c>
    </row>
    <row r="8800" spans="1:8" ht="15" hidden="1" thickBot="1">
      <c r="A8800" s="409">
        <v>202205</v>
      </c>
      <c r="B8800" s="231" t="s">
        <v>498</v>
      </c>
      <c r="C8800" s="232" t="s">
        <v>480</v>
      </c>
      <c r="D8800" s="233" t="s">
        <v>374</v>
      </c>
      <c r="E8800" s="235">
        <v>201</v>
      </c>
      <c r="F8800" s="413">
        <v>120.2</v>
      </c>
      <c r="G8800" s="414">
        <f t="shared" si="274"/>
        <v>1.6722129783693844</v>
      </c>
      <c r="H8800" s="415" t="str">
        <f t="shared" si="275"/>
        <v>VER</v>
      </c>
    </row>
    <row r="8801" spans="1:8" ht="15" hidden="1" thickBot="1">
      <c r="A8801" s="409">
        <v>202205</v>
      </c>
      <c r="B8801" s="231" t="s">
        <v>499</v>
      </c>
      <c r="C8801" s="232" t="s">
        <v>480</v>
      </c>
      <c r="D8801" s="233" t="s">
        <v>337</v>
      </c>
      <c r="E8801" s="235">
        <v>23503</v>
      </c>
      <c r="F8801" s="413">
        <v>120.2</v>
      </c>
      <c r="G8801" s="414">
        <f t="shared" si="274"/>
        <v>195.5324459234609</v>
      </c>
      <c r="H8801" s="415">
        <f t="shared" si="275"/>
        <v>0.97766222961730453</v>
      </c>
    </row>
    <row r="8802" spans="1:8" ht="15" hidden="1" thickBot="1">
      <c r="A8802" s="409">
        <v>202205</v>
      </c>
      <c r="B8802" s="231" t="s">
        <v>500</v>
      </c>
      <c r="C8802" s="232" t="s">
        <v>480</v>
      </c>
      <c r="D8802" s="233" t="s">
        <v>339</v>
      </c>
      <c r="E8802" s="235">
        <v>117</v>
      </c>
      <c r="F8802" s="413">
        <v>120.2</v>
      </c>
      <c r="G8802" s="414">
        <f t="shared" si="274"/>
        <v>0.9733777038269551</v>
      </c>
      <c r="H8802" s="415">
        <f t="shared" si="275"/>
        <v>0.9733777038269551</v>
      </c>
    </row>
    <row r="8803" spans="1:8" ht="15" hidden="1" thickBot="1">
      <c r="A8803" s="409">
        <v>202205</v>
      </c>
      <c r="B8803" s="231" t="s">
        <v>501</v>
      </c>
      <c r="C8803" s="232" t="s">
        <v>480</v>
      </c>
      <c r="D8803" s="233" t="s">
        <v>337</v>
      </c>
      <c r="E8803" s="235">
        <v>22864</v>
      </c>
      <c r="F8803" s="413">
        <v>120.2</v>
      </c>
      <c r="G8803" s="414">
        <f t="shared" si="274"/>
        <v>190.21630615640598</v>
      </c>
      <c r="H8803" s="415">
        <f t="shared" si="275"/>
        <v>0.95108153078202984</v>
      </c>
    </row>
    <row r="8804" spans="1:8" ht="15" hidden="1" thickBot="1">
      <c r="A8804" s="409">
        <v>202205</v>
      </c>
      <c r="B8804" s="231" t="s">
        <v>321</v>
      </c>
      <c r="C8804" s="232" t="s">
        <v>480</v>
      </c>
      <c r="D8804" s="233" t="s">
        <v>337</v>
      </c>
      <c r="E8804" s="235">
        <v>19838</v>
      </c>
      <c r="F8804" s="413">
        <v>120.2</v>
      </c>
      <c r="G8804" s="414">
        <f t="shared" si="274"/>
        <v>165.04159733777038</v>
      </c>
      <c r="H8804" s="415">
        <f t="shared" si="275"/>
        <v>0.82520798668885187</v>
      </c>
    </row>
    <row r="8805" spans="1:8" ht="15" hidden="1" thickBot="1">
      <c r="A8805" s="409">
        <v>202205</v>
      </c>
      <c r="B8805" s="231" t="s">
        <v>502</v>
      </c>
      <c r="C8805" s="232" t="s">
        <v>480</v>
      </c>
      <c r="D8805" s="233" t="s">
        <v>339</v>
      </c>
      <c r="E8805" s="235">
        <v>99.13</v>
      </c>
      <c r="F8805" s="413">
        <v>120.2</v>
      </c>
      <c r="G8805" s="414">
        <f t="shared" si="274"/>
        <v>0.8247088186356073</v>
      </c>
      <c r="H8805" s="415">
        <f t="shared" si="275"/>
        <v>0.8247088186356073</v>
      </c>
    </row>
    <row r="8806" spans="1:8" ht="15" hidden="1" thickBot="1">
      <c r="A8806" s="409">
        <v>202205</v>
      </c>
      <c r="B8806" s="231" t="s">
        <v>503</v>
      </c>
      <c r="C8806" s="232" t="s">
        <v>480</v>
      </c>
      <c r="D8806" s="233" t="s">
        <v>339</v>
      </c>
      <c r="E8806" s="235">
        <v>38.72</v>
      </c>
      <c r="F8806" s="413">
        <v>120.2</v>
      </c>
      <c r="G8806" s="414">
        <f t="shared" si="274"/>
        <v>0.3221297836938436</v>
      </c>
      <c r="H8806" s="415">
        <f t="shared" si="275"/>
        <v>0.3221297836938436</v>
      </c>
    </row>
    <row r="8807" spans="1:8" ht="15" hidden="1" thickBot="1">
      <c r="A8807" s="409">
        <v>202205</v>
      </c>
      <c r="B8807" s="231" t="s">
        <v>504</v>
      </c>
      <c r="C8807" s="232" t="s">
        <v>480</v>
      </c>
      <c r="D8807" s="233" t="s">
        <v>339</v>
      </c>
      <c r="E8807" s="235">
        <v>38.72</v>
      </c>
      <c r="F8807" s="413">
        <v>120.2</v>
      </c>
      <c r="G8807" s="414">
        <f t="shared" si="274"/>
        <v>0.3221297836938436</v>
      </c>
      <c r="H8807" s="415">
        <f t="shared" si="275"/>
        <v>0.3221297836938436</v>
      </c>
    </row>
    <row r="8808" spans="1:8" ht="15" hidden="1" thickBot="1">
      <c r="A8808" s="409">
        <v>202205</v>
      </c>
      <c r="B8808" s="231" t="s">
        <v>505</v>
      </c>
      <c r="C8808" s="232" t="s">
        <v>480</v>
      </c>
      <c r="D8808" s="233" t="s">
        <v>339</v>
      </c>
      <c r="E8808" s="235">
        <v>160</v>
      </c>
      <c r="F8808" s="413">
        <v>120.2</v>
      </c>
      <c r="G8808" s="414">
        <f t="shared" si="274"/>
        <v>1.3311148086522462</v>
      </c>
      <c r="H8808" s="415">
        <f t="shared" si="275"/>
        <v>1.3311148086522462</v>
      </c>
    </row>
    <row r="8809" spans="1:8" ht="15" hidden="1" thickBot="1">
      <c r="A8809" s="409">
        <v>202205</v>
      </c>
      <c r="B8809" s="231" t="s">
        <v>506</v>
      </c>
      <c r="C8809" s="232" t="s">
        <v>480</v>
      </c>
      <c r="D8809" s="233" t="s">
        <v>337</v>
      </c>
      <c r="E8809" s="235">
        <v>19199</v>
      </c>
      <c r="F8809" s="413">
        <v>120.2</v>
      </c>
      <c r="G8809" s="414">
        <f t="shared" si="274"/>
        <v>159.72545757071546</v>
      </c>
      <c r="H8809" s="415">
        <f t="shared" si="275"/>
        <v>0.79862728785357728</v>
      </c>
    </row>
    <row r="8810" spans="1:8" ht="15" hidden="1" thickBot="1">
      <c r="A8810" s="409">
        <v>202205</v>
      </c>
      <c r="B8810" s="231" t="s">
        <v>507</v>
      </c>
      <c r="C8810" s="232" t="s">
        <v>480</v>
      </c>
      <c r="D8810" s="233" t="s">
        <v>339</v>
      </c>
      <c r="E8810" s="235">
        <v>95.94</v>
      </c>
      <c r="F8810" s="413">
        <v>120.2</v>
      </c>
      <c r="G8810" s="414">
        <f t="shared" si="274"/>
        <v>0.79816971713810314</v>
      </c>
      <c r="H8810" s="415">
        <f t="shared" si="275"/>
        <v>0.79816971713810314</v>
      </c>
    </row>
    <row r="8811" spans="1:8" ht="15" hidden="1" thickBot="1">
      <c r="A8811" s="409">
        <v>202205</v>
      </c>
      <c r="B8811" s="231" t="s">
        <v>508</v>
      </c>
      <c r="C8811" s="232" t="s">
        <v>480</v>
      </c>
      <c r="D8811" s="233" t="s">
        <v>337</v>
      </c>
      <c r="E8811" s="235">
        <v>25385</v>
      </c>
      <c r="F8811" s="413">
        <v>120.2</v>
      </c>
      <c r="G8811" s="414">
        <f t="shared" si="274"/>
        <v>211.18968386023295</v>
      </c>
      <c r="H8811" s="415">
        <f t="shared" si="275"/>
        <v>1.0559484193011648</v>
      </c>
    </row>
    <row r="8812" spans="1:8" ht="15" hidden="1" thickBot="1">
      <c r="A8812" s="409">
        <v>202205</v>
      </c>
      <c r="B8812" s="231" t="s">
        <v>509</v>
      </c>
      <c r="C8812" s="232" t="s">
        <v>480</v>
      </c>
      <c r="D8812" s="233" t="s">
        <v>339</v>
      </c>
      <c r="E8812" s="235">
        <v>127</v>
      </c>
      <c r="F8812" s="413">
        <v>120.2</v>
      </c>
      <c r="G8812" s="414">
        <f t="shared" si="274"/>
        <v>1.0565723793677204</v>
      </c>
      <c r="H8812" s="415">
        <f t="shared" si="275"/>
        <v>1.0565723793677204</v>
      </c>
    </row>
    <row r="8813" spans="1:8" ht="15" hidden="1" thickBot="1">
      <c r="A8813" s="409">
        <v>202205</v>
      </c>
      <c r="B8813" s="231" t="s">
        <v>510</v>
      </c>
      <c r="C8813" s="232" t="s">
        <v>480</v>
      </c>
      <c r="D8813" s="233" t="s">
        <v>339</v>
      </c>
      <c r="E8813" s="235">
        <v>98.85</v>
      </c>
      <c r="F8813" s="413">
        <v>120.2</v>
      </c>
      <c r="G8813" s="414">
        <f t="shared" si="274"/>
        <v>0.82237936772046583</v>
      </c>
      <c r="H8813" s="415">
        <f t="shared" si="275"/>
        <v>0.82237936772046583</v>
      </c>
    </row>
    <row r="8814" spans="1:8" ht="15" hidden="1" thickBot="1">
      <c r="A8814" s="409">
        <v>202205</v>
      </c>
      <c r="B8814" s="231" t="s">
        <v>511</v>
      </c>
      <c r="C8814" s="232" t="s">
        <v>480</v>
      </c>
      <c r="D8814" s="233" t="s">
        <v>337</v>
      </c>
      <c r="E8814" s="235">
        <v>44851</v>
      </c>
      <c r="F8814" s="413">
        <v>120.2</v>
      </c>
      <c r="G8814" s="414">
        <f t="shared" si="274"/>
        <v>373.13643926788683</v>
      </c>
      <c r="H8814" s="415">
        <f t="shared" si="275"/>
        <v>1.8656821963394341</v>
      </c>
    </row>
    <row r="8815" spans="1:8" ht="15" hidden="1" thickBot="1">
      <c r="A8815" s="409">
        <v>202205</v>
      </c>
      <c r="B8815" s="231" t="s">
        <v>512</v>
      </c>
      <c r="C8815" s="232" t="s">
        <v>480</v>
      </c>
      <c r="D8815" s="233" t="s">
        <v>337</v>
      </c>
      <c r="E8815" s="235">
        <v>41132</v>
      </c>
      <c r="F8815" s="413">
        <v>120.2</v>
      </c>
      <c r="G8815" s="414">
        <f t="shared" si="274"/>
        <v>342.19633943427618</v>
      </c>
      <c r="H8815" s="415">
        <f t="shared" si="275"/>
        <v>1.7109816971713809</v>
      </c>
    </row>
    <row r="8816" spans="1:8" ht="15" hidden="1" thickBot="1">
      <c r="A8816" s="409">
        <v>202205</v>
      </c>
      <c r="B8816" s="231" t="s">
        <v>513</v>
      </c>
      <c r="C8816" s="232" t="s">
        <v>480</v>
      </c>
      <c r="D8816" s="233" t="s">
        <v>339</v>
      </c>
      <c r="E8816" s="235">
        <v>206</v>
      </c>
      <c r="F8816" s="413">
        <v>120.2</v>
      </c>
      <c r="G8816" s="414">
        <f t="shared" si="274"/>
        <v>1.7138103161397671</v>
      </c>
      <c r="H8816" s="415">
        <f t="shared" si="275"/>
        <v>1.7138103161397671</v>
      </c>
    </row>
    <row r="8817" spans="1:8" ht="15" hidden="1" thickBot="1">
      <c r="A8817" s="409">
        <v>202205</v>
      </c>
      <c r="B8817" s="231" t="s">
        <v>514</v>
      </c>
      <c r="C8817" s="232" t="s">
        <v>480</v>
      </c>
      <c r="D8817" s="233" t="s">
        <v>337</v>
      </c>
      <c r="E8817" s="235">
        <v>33659</v>
      </c>
      <c r="F8817" s="413">
        <v>120.2</v>
      </c>
      <c r="G8817" s="414">
        <f t="shared" si="274"/>
        <v>280.02495840266221</v>
      </c>
      <c r="H8817" s="415">
        <f t="shared" si="275"/>
        <v>1.4001247920133111</v>
      </c>
    </row>
    <row r="8818" spans="1:8" ht="15" hidden="1" thickBot="1">
      <c r="A8818" s="409">
        <v>202205</v>
      </c>
      <c r="B8818" s="231" t="s">
        <v>515</v>
      </c>
      <c r="C8818" s="232" t="s">
        <v>480</v>
      </c>
      <c r="D8818" s="233" t="s">
        <v>339</v>
      </c>
      <c r="E8818" s="235">
        <v>168</v>
      </c>
      <c r="F8818" s="413">
        <v>120.2</v>
      </c>
      <c r="G8818" s="414">
        <f t="shared" si="274"/>
        <v>1.3976705490848584</v>
      </c>
      <c r="H8818" s="415">
        <f t="shared" si="275"/>
        <v>1.3976705490848584</v>
      </c>
    </row>
    <row r="8819" spans="1:8" ht="15" hidden="1" thickBot="1">
      <c r="A8819" s="409">
        <v>202205</v>
      </c>
      <c r="B8819" s="231" t="s">
        <v>516</v>
      </c>
      <c r="C8819" s="232" t="s">
        <v>480</v>
      </c>
      <c r="D8819" s="233" t="s">
        <v>337</v>
      </c>
      <c r="E8819" s="235">
        <v>30515</v>
      </c>
      <c r="F8819" s="413">
        <v>120.2</v>
      </c>
      <c r="G8819" s="414">
        <f t="shared" si="274"/>
        <v>253.86855241264558</v>
      </c>
      <c r="H8819" s="415">
        <f t="shared" si="275"/>
        <v>1.2693427620632278</v>
      </c>
    </row>
    <row r="8820" spans="1:8" ht="15" hidden="1" thickBot="1">
      <c r="A8820" s="409">
        <v>202205</v>
      </c>
      <c r="B8820" s="231" t="s">
        <v>517</v>
      </c>
      <c r="C8820" s="232" t="s">
        <v>480</v>
      </c>
      <c r="D8820" s="233" t="s">
        <v>339</v>
      </c>
      <c r="E8820" s="235">
        <v>153</v>
      </c>
      <c r="F8820" s="413">
        <v>120.2</v>
      </c>
      <c r="G8820" s="414">
        <f t="shared" si="274"/>
        <v>1.2728785357737105</v>
      </c>
      <c r="H8820" s="415">
        <f t="shared" si="275"/>
        <v>1.2728785357737105</v>
      </c>
    </row>
    <row r="8821" spans="1:8" ht="15" hidden="1" thickBot="1">
      <c r="A8821" s="409">
        <v>202205</v>
      </c>
      <c r="B8821" s="231" t="s">
        <v>518</v>
      </c>
      <c r="C8821" s="232" t="s">
        <v>480</v>
      </c>
      <c r="D8821" s="233" t="s">
        <v>337</v>
      </c>
      <c r="E8821" s="235">
        <v>32624</v>
      </c>
      <c r="F8821" s="413">
        <v>120.2</v>
      </c>
      <c r="G8821" s="414">
        <f t="shared" si="274"/>
        <v>271.41430948419298</v>
      </c>
      <c r="H8821" s="415">
        <f t="shared" si="275"/>
        <v>1.3570715474209649</v>
      </c>
    </row>
    <row r="8822" spans="1:8" ht="15" hidden="1" thickBot="1">
      <c r="A8822" s="409">
        <v>202205</v>
      </c>
      <c r="B8822" s="231" t="s">
        <v>519</v>
      </c>
      <c r="C8822" s="232" t="s">
        <v>480</v>
      </c>
      <c r="D8822" s="233" t="s">
        <v>339</v>
      </c>
      <c r="E8822" s="235">
        <v>163</v>
      </c>
      <c r="F8822" s="413">
        <v>120.2</v>
      </c>
      <c r="G8822" s="414">
        <f t="shared" si="274"/>
        <v>1.3560732113144758</v>
      </c>
      <c r="H8822" s="415">
        <f t="shared" si="275"/>
        <v>1.3560732113144758</v>
      </c>
    </row>
    <row r="8823" spans="1:8" ht="15" hidden="1" thickBot="1">
      <c r="A8823" s="409">
        <v>202205</v>
      </c>
      <c r="B8823" s="231" t="s">
        <v>520</v>
      </c>
      <c r="C8823" s="232" t="s">
        <v>480</v>
      </c>
      <c r="D8823" s="233" t="s">
        <v>337</v>
      </c>
      <c r="E8823" s="235">
        <v>18059</v>
      </c>
      <c r="F8823" s="413">
        <v>120.2</v>
      </c>
      <c r="G8823" s="414">
        <f t="shared" si="274"/>
        <v>150.24126455906821</v>
      </c>
      <c r="H8823" s="415">
        <f t="shared" si="275"/>
        <v>0.75120632279534105</v>
      </c>
    </row>
    <row r="8824" spans="1:8" ht="15" hidden="1" thickBot="1">
      <c r="A8824" s="409">
        <v>202205</v>
      </c>
      <c r="B8824" s="231" t="s">
        <v>521</v>
      </c>
      <c r="C8824" s="232" t="s">
        <v>480</v>
      </c>
      <c r="D8824" s="233" t="s">
        <v>339</v>
      </c>
      <c r="E8824" s="235">
        <v>90.25</v>
      </c>
      <c r="F8824" s="413">
        <v>120.2</v>
      </c>
      <c r="G8824" s="414">
        <f t="shared" si="274"/>
        <v>0.75083194675540765</v>
      </c>
      <c r="H8824" s="415">
        <f t="shared" si="275"/>
        <v>0.75083194675540765</v>
      </c>
    </row>
    <row r="8825" spans="1:8" ht="15" hidden="1" thickBot="1">
      <c r="A8825" s="409">
        <v>202205</v>
      </c>
      <c r="B8825" s="231" t="s">
        <v>522</v>
      </c>
      <c r="C8825" s="232" t="s">
        <v>480</v>
      </c>
      <c r="D8825" s="233" t="s">
        <v>337</v>
      </c>
      <c r="E8825" s="235">
        <v>19779</v>
      </c>
      <c r="F8825" s="413">
        <v>120.2</v>
      </c>
      <c r="G8825" s="414">
        <f t="shared" si="274"/>
        <v>164.55074875207987</v>
      </c>
      <c r="H8825" s="415">
        <f t="shared" si="275"/>
        <v>0.82275374376039934</v>
      </c>
    </row>
    <row r="8826" spans="1:8" ht="15" hidden="1" thickBot="1">
      <c r="A8826" s="409">
        <v>202205</v>
      </c>
      <c r="B8826" s="231" t="s">
        <v>523</v>
      </c>
      <c r="C8826" s="232" t="s">
        <v>480</v>
      </c>
      <c r="D8826" s="233" t="s">
        <v>337</v>
      </c>
      <c r="E8826" s="235">
        <v>8181</v>
      </c>
      <c r="F8826" s="413">
        <v>120.2</v>
      </c>
      <c r="G8826" s="414">
        <f t="shared" si="274"/>
        <v>68.061564059900164</v>
      </c>
      <c r="H8826" s="415">
        <f t="shared" si="275"/>
        <v>0.3403078202995008</v>
      </c>
    </row>
    <row r="8827" spans="1:8" ht="15" hidden="1" thickBot="1">
      <c r="A8827" s="409">
        <v>202205</v>
      </c>
      <c r="B8827" s="231" t="s">
        <v>524</v>
      </c>
      <c r="C8827" s="232" t="s">
        <v>480</v>
      </c>
      <c r="D8827" s="233" t="s">
        <v>339</v>
      </c>
      <c r="E8827" s="235">
        <v>40.89</v>
      </c>
      <c r="F8827" s="413">
        <v>120.2</v>
      </c>
      <c r="G8827" s="414">
        <f t="shared" si="274"/>
        <v>0.34018302828618968</v>
      </c>
      <c r="H8827" s="415">
        <f t="shared" si="275"/>
        <v>0.34018302828618968</v>
      </c>
    </row>
    <row r="8828" spans="1:8" ht="15" hidden="1" thickBot="1">
      <c r="A8828" s="409">
        <v>202205</v>
      </c>
      <c r="B8828" s="231" t="s">
        <v>525</v>
      </c>
      <c r="C8828" s="232" t="s">
        <v>480</v>
      </c>
      <c r="D8828" s="233" t="s">
        <v>337</v>
      </c>
      <c r="E8828" s="235">
        <v>25525</v>
      </c>
      <c r="F8828" s="413">
        <v>120.2</v>
      </c>
      <c r="G8828" s="414">
        <f t="shared" si="274"/>
        <v>212.35440931780366</v>
      </c>
      <c r="H8828" s="415">
        <f t="shared" si="275"/>
        <v>1.0617720465890184</v>
      </c>
    </row>
    <row r="8829" spans="1:8" ht="15" hidden="1" thickBot="1">
      <c r="A8829" s="409">
        <v>202205</v>
      </c>
      <c r="B8829" s="231" t="s">
        <v>526</v>
      </c>
      <c r="C8829" s="232" t="s">
        <v>480</v>
      </c>
      <c r="D8829" s="233" t="s">
        <v>339</v>
      </c>
      <c r="E8829" s="235">
        <v>128</v>
      </c>
      <c r="F8829" s="413">
        <v>120.2</v>
      </c>
      <c r="G8829" s="414">
        <f t="shared" si="274"/>
        <v>1.0648918469217969</v>
      </c>
      <c r="H8829" s="415">
        <f t="shared" si="275"/>
        <v>1.0648918469217969</v>
      </c>
    </row>
    <row r="8830" spans="1:8" ht="15" hidden="1" thickBot="1">
      <c r="A8830" s="409">
        <v>202205</v>
      </c>
      <c r="B8830" s="231" t="s">
        <v>527</v>
      </c>
      <c r="C8830" s="232" t="s">
        <v>480</v>
      </c>
      <c r="D8830" s="233" t="s">
        <v>337</v>
      </c>
      <c r="E8830" s="235">
        <v>23901</v>
      </c>
      <c r="F8830" s="413">
        <v>120.2</v>
      </c>
      <c r="G8830" s="414">
        <f t="shared" si="274"/>
        <v>198.84359400998335</v>
      </c>
      <c r="H8830" s="415">
        <f t="shared" si="275"/>
        <v>0.99421797004991674</v>
      </c>
    </row>
    <row r="8831" spans="1:8" ht="15" hidden="1" thickBot="1">
      <c r="A8831" s="409">
        <v>202205</v>
      </c>
      <c r="B8831" s="231" t="s">
        <v>528</v>
      </c>
      <c r="C8831" s="232" t="s">
        <v>480</v>
      </c>
      <c r="D8831" s="233" t="s">
        <v>339</v>
      </c>
      <c r="E8831" s="235">
        <v>119</v>
      </c>
      <c r="F8831" s="413">
        <v>120.2</v>
      </c>
      <c r="G8831" s="414">
        <f t="shared" si="274"/>
        <v>0.99001663893510816</v>
      </c>
      <c r="H8831" s="415">
        <f t="shared" si="275"/>
        <v>0.99001663893510816</v>
      </c>
    </row>
    <row r="8832" spans="1:8" ht="15" hidden="1" thickBot="1">
      <c r="A8832" s="409">
        <v>202205</v>
      </c>
      <c r="B8832" s="231" t="s">
        <v>529</v>
      </c>
      <c r="C8832" s="232" t="s">
        <v>480</v>
      </c>
      <c r="D8832" s="233" t="s">
        <v>337</v>
      </c>
      <c r="E8832" s="235">
        <v>35862</v>
      </c>
      <c r="F8832" s="413">
        <v>120.2</v>
      </c>
      <c r="G8832" s="414">
        <f t="shared" si="274"/>
        <v>298.35274542429283</v>
      </c>
      <c r="H8832" s="415">
        <f t="shared" si="275"/>
        <v>1.4917637271214641</v>
      </c>
    </row>
    <row r="8833" spans="1:8" ht="15" hidden="1" thickBot="1">
      <c r="A8833" s="409">
        <v>202205</v>
      </c>
      <c r="B8833" s="231" t="s">
        <v>530</v>
      </c>
      <c r="C8833" s="232" t="s">
        <v>480</v>
      </c>
      <c r="D8833" s="233" t="s">
        <v>337</v>
      </c>
      <c r="E8833" s="235">
        <v>0.01</v>
      </c>
      <c r="F8833" s="413">
        <v>120.2</v>
      </c>
      <c r="G8833" s="414">
        <f t="shared" si="274"/>
        <v>8.3194675540765393E-5</v>
      </c>
      <c r="H8833" s="415">
        <f t="shared" si="275"/>
        <v>4.1597337770382695E-7</v>
      </c>
    </row>
    <row r="8834" spans="1:8" ht="15" hidden="1" thickBot="1">
      <c r="A8834" s="409">
        <v>202205</v>
      </c>
      <c r="B8834" s="231" t="s">
        <v>531</v>
      </c>
      <c r="C8834" s="232" t="s">
        <v>480</v>
      </c>
      <c r="D8834" s="233" t="s">
        <v>339</v>
      </c>
      <c r="E8834" s="235">
        <v>0.01</v>
      </c>
      <c r="F8834" s="413">
        <v>120.2</v>
      </c>
      <c r="G8834" s="414">
        <f t="shared" ref="G8834:G8897" si="276">+E8834/F8834</f>
        <v>8.3194675540765393E-5</v>
      </c>
      <c r="H8834" s="415">
        <f t="shared" ref="H8834:H8897" si="277">IF(D8834="TB",G8834/200,IF(D8834="LT",G8834,"VER"))</f>
        <v>8.3194675540765393E-5</v>
      </c>
    </row>
    <row r="8835" spans="1:8" ht="15" hidden="1" thickBot="1">
      <c r="A8835" s="409">
        <v>202205</v>
      </c>
      <c r="B8835" s="231" t="s">
        <v>532</v>
      </c>
      <c r="C8835" s="232" t="s">
        <v>480</v>
      </c>
      <c r="D8835" s="233" t="s">
        <v>337</v>
      </c>
      <c r="E8835" s="235">
        <v>37319</v>
      </c>
      <c r="F8835" s="413">
        <v>120.2</v>
      </c>
      <c r="G8835" s="414">
        <f t="shared" si="276"/>
        <v>310.47420965058234</v>
      </c>
      <c r="H8835" s="415">
        <f t="shared" si="277"/>
        <v>1.5523710482529116</v>
      </c>
    </row>
    <row r="8836" spans="1:8" ht="15" hidden="1" thickBot="1">
      <c r="A8836" s="409">
        <v>202205</v>
      </c>
      <c r="B8836" s="231" t="s">
        <v>533</v>
      </c>
      <c r="C8836" s="232" t="s">
        <v>480</v>
      </c>
      <c r="D8836" s="233" t="s">
        <v>337</v>
      </c>
      <c r="E8836" s="235">
        <v>45091</v>
      </c>
      <c r="F8836" s="413">
        <v>120.2</v>
      </c>
      <c r="G8836" s="414">
        <f t="shared" si="276"/>
        <v>375.13311148086524</v>
      </c>
      <c r="H8836" s="415">
        <f t="shared" si="277"/>
        <v>1.8756655574043262</v>
      </c>
    </row>
    <row r="8837" spans="1:8" ht="15" hidden="1" thickBot="1">
      <c r="A8837" s="409">
        <v>202205</v>
      </c>
      <c r="B8837" s="231" t="s">
        <v>534</v>
      </c>
      <c r="C8837" s="232" t="s">
        <v>480</v>
      </c>
      <c r="D8837" s="233" t="s">
        <v>339</v>
      </c>
      <c r="E8837" s="235">
        <v>225</v>
      </c>
      <c r="F8837" s="413">
        <v>120.2</v>
      </c>
      <c r="G8837" s="414">
        <f t="shared" si="276"/>
        <v>1.8718801996672212</v>
      </c>
      <c r="H8837" s="415">
        <f t="shared" si="277"/>
        <v>1.8718801996672212</v>
      </c>
    </row>
    <row r="8838" spans="1:8" ht="15" hidden="1" thickBot="1">
      <c r="A8838" s="409">
        <v>202205</v>
      </c>
      <c r="B8838" s="231" t="s">
        <v>535</v>
      </c>
      <c r="C8838" s="232" t="s">
        <v>480</v>
      </c>
      <c r="D8838" s="233" t="s">
        <v>337</v>
      </c>
      <c r="E8838" s="235">
        <v>55907</v>
      </c>
      <c r="F8838" s="413">
        <v>120.2</v>
      </c>
      <c r="G8838" s="414">
        <f t="shared" si="276"/>
        <v>465.11647254575706</v>
      </c>
      <c r="H8838" s="415">
        <f t="shared" si="277"/>
        <v>2.3255823627287855</v>
      </c>
    </row>
    <row r="8839" spans="1:8" ht="15" hidden="1" thickBot="1">
      <c r="A8839" s="409">
        <v>202205</v>
      </c>
      <c r="B8839" s="196" t="s">
        <v>536</v>
      </c>
      <c r="C8839" s="197" t="s">
        <v>480</v>
      </c>
      <c r="D8839" s="198" t="s">
        <v>337</v>
      </c>
      <c r="E8839" s="421">
        <v>81280</v>
      </c>
      <c r="F8839" s="413">
        <v>120.2</v>
      </c>
      <c r="G8839" s="414">
        <f t="shared" si="276"/>
        <v>676.20632279534107</v>
      </c>
      <c r="H8839" s="415">
        <f t="shared" si="277"/>
        <v>3.3810316139767052</v>
      </c>
    </row>
    <row r="8840" spans="1:8" ht="15" hidden="1" thickBot="1">
      <c r="A8840" s="409">
        <v>202205</v>
      </c>
      <c r="B8840" s="231" t="s">
        <v>537</v>
      </c>
      <c r="C8840" s="232" t="s">
        <v>480</v>
      </c>
      <c r="D8840" s="233" t="s">
        <v>337</v>
      </c>
      <c r="E8840" s="235">
        <v>74879</v>
      </c>
      <c r="F8840" s="413">
        <v>120.2</v>
      </c>
      <c r="G8840" s="414">
        <f t="shared" si="276"/>
        <v>622.95341098169717</v>
      </c>
      <c r="H8840" s="415">
        <f t="shared" si="277"/>
        <v>3.1147670549084858</v>
      </c>
    </row>
    <row r="8841" spans="1:8" ht="15" hidden="1" thickBot="1">
      <c r="A8841" s="409">
        <v>202205</v>
      </c>
      <c r="B8841" s="231" t="s">
        <v>538</v>
      </c>
      <c r="C8841" s="232" t="s">
        <v>480</v>
      </c>
      <c r="D8841" s="233" t="s">
        <v>339</v>
      </c>
      <c r="E8841" s="235">
        <v>374</v>
      </c>
      <c r="F8841" s="413">
        <v>120.2</v>
      </c>
      <c r="G8841" s="414">
        <f t="shared" si="276"/>
        <v>3.1114808652246255</v>
      </c>
      <c r="H8841" s="415">
        <f t="shared" si="277"/>
        <v>3.1114808652246255</v>
      </c>
    </row>
    <row r="8842" spans="1:8" ht="15" hidden="1" thickBot="1">
      <c r="A8842" s="409">
        <v>202205</v>
      </c>
      <c r="B8842" s="231" t="s">
        <v>539</v>
      </c>
      <c r="C8842" s="232" t="s">
        <v>480</v>
      </c>
      <c r="D8842" s="233" t="s">
        <v>337</v>
      </c>
      <c r="E8842" s="235">
        <v>74955</v>
      </c>
      <c r="F8842" s="413">
        <v>120.2</v>
      </c>
      <c r="G8842" s="414">
        <f t="shared" si="276"/>
        <v>623.58569051580696</v>
      </c>
      <c r="H8842" s="415">
        <f t="shared" si="277"/>
        <v>3.1179284525790347</v>
      </c>
    </row>
    <row r="8843" spans="1:8" ht="15" hidden="1" thickBot="1">
      <c r="A8843" s="409">
        <v>202205</v>
      </c>
      <c r="B8843" s="231" t="s">
        <v>540</v>
      </c>
      <c r="C8843" s="232" t="s">
        <v>480</v>
      </c>
      <c r="D8843" s="233" t="s">
        <v>337</v>
      </c>
      <c r="E8843" s="235">
        <v>71275</v>
      </c>
      <c r="F8843" s="413">
        <v>120.2</v>
      </c>
      <c r="G8843" s="414">
        <f t="shared" si="276"/>
        <v>592.97004991680535</v>
      </c>
      <c r="H8843" s="415">
        <f t="shared" si="277"/>
        <v>2.9648502495840265</v>
      </c>
    </row>
    <row r="8844" spans="1:8" ht="15" hidden="1" thickBot="1">
      <c r="A8844" s="409">
        <v>202205</v>
      </c>
      <c r="B8844" s="231" t="s">
        <v>541</v>
      </c>
      <c r="C8844" s="232" t="s">
        <v>480</v>
      </c>
      <c r="D8844" s="233" t="s">
        <v>337</v>
      </c>
      <c r="E8844" s="235">
        <v>70892</v>
      </c>
      <c r="F8844" s="413">
        <v>120.2</v>
      </c>
      <c r="G8844" s="414">
        <f t="shared" si="276"/>
        <v>589.78369384359405</v>
      </c>
      <c r="H8844" s="415">
        <f t="shared" si="277"/>
        <v>2.9489184692179702</v>
      </c>
    </row>
    <row r="8845" spans="1:8" ht="15" hidden="1" thickBot="1">
      <c r="A8845" s="409">
        <v>202205</v>
      </c>
      <c r="B8845" s="231" t="s">
        <v>542</v>
      </c>
      <c r="C8845" s="232" t="s">
        <v>480</v>
      </c>
      <c r="D8845" s="233" t="s">
        <v>337</v>
      </c>
      <c r="E8845" s="235">
        <v>56721</v>
      </c>
      <c r="F8845" s="413">
        <v>120.2</v>
      </c>
      <c r="G8845" s="414">
        <f t="shared" si="276"/>
        <v>471.88851913477538</v>
      </c>
      <c r="H8845" s="415">
        <f t="shared" si="277"/>
        <v>2.3594425956738769</v>
      </c>
    </row>
    <row r="8846" spans="1:8" ht="15" hidden="1" thickBot="1">
      <c r="A8846" s="409">
        <v>202205</v>
      </c>
      <c r="B8846" s="231" t="s">
        <v>543</v>
      </c>
      <c r="C8846" s="232" t="s">
        <v>480</v>
      </c>
      <c r="D8846" s="233" t="s">
        <v>337</v>
      </c>
      <c r="E8846" s="235">
        <v>96300</v>
      </c>
      <c r="F8846" s="413">
        <v>120.2</v>
      </c>
      <c r="G8846" s="414">
        <f t="shared" si="276"/>
        <v>801.16472545757074</v>
      </c>
      <c r="H8846" s="415">
        <f t="shared" si="277"/>
        <v>4.005823627287854</v>
      </c>
    </row>
    <row r="8847" spans="1:8" ht="15" hidden="1" thickBot="1">
      <c r="A8847" s="409">
        <v>202205</v>
      </c>
      <c r="B8847" s="231" t="s">
        <v>544</v>
      </c>
      <c r="C8847" s="232" t="s">
        <v>480</v>
      </c>
      <c r="D8847" s="233" t="s">
        <v>337</v>
      </c>
      <c r="E8847" s="235">
        <v>65612</v>
      </c>
      <c r="F8847" s="413">
        <v>120.2</v>
      </c>
      <c r="G8847" s="414">
        <f t="shared" si="276"/>
        <v>545.85690515806982</v>
      </c>
      <c r="H8847" s="415">
        <f t="shared" si="277"/>
        <v>2.7292845257903493</v>
      </c>
    </row>
    <row r="8848" spans="1:8" ht="15" hidden="1" thickBot="1">
      <c r="A8848" s="409">
        <v>202205</v>
      </c>
      <c r="B8848" s="231" t="s">
        <v>545</v>
      </c>
      <c r="C8848" s="232" t="s">
        <v>480</v>
      </c>
      <c r="D8848" s="233" t="s">
        <v>339</v>
      </c>
      <c r="E8848" s="235">
        <v>328</v>
      </c>
      <c r="F8848" s="413">
        <v>120.2</v>
      </c>
      <c r="G8848" s="414">
        <f t="shared" si="276"/>
        <v>2.7287853577371046</v>
      </c>
      <c r="H8848" s="415">
        <f t="shared" si="277"/>
        <v>2.7287853577371046</v>
      </c>
    </row>
    <row r="8849" spans="1:8" ht="15" hidden="1" thickBot="1">
      <c r="A8849" s="409">
        <v>202205</v>
      </c>
      <c r="B8849" s="231" t="s">
        <v>546</v>
      </c>
      <c r="C8849" s="232" t="s">
        <v>480</v>
      </c>
      <c r="D8849" s="233" t="s">
        <v>337</v>
      </c>
      <c r="E8849" s="235">
        <v>65612</v>
      </c>
      <c r="F8849" s="413">
        <v>120.2</v>
      </c>
      <c r="G8849" s="414">
        <f t="shared" si="276"/>
        <v>545.85690515806982</v>
      </c>
      <c r="H8849" s="415">
        <f t="shared" si="277"/>
        <v>2.7292845257903493</v>
      </c>
    </row>
    <row r="8850" spans="1:8" ht="15" hidden="1" thickBot="1">
      <c r="A8850" s="409">
        <v>202205</v>
      </c>
      <c r="B8850" s="231" t="s">
        <v>547</v>
      </c>
      <c r="C8850" s="232" t="s">
        <v>480</v>
      </c>
      <c r="D8850" s="233" t="s">
        <v>339</v>
      </c>
      <c r="E8850" s="235">
        <v>328</v>
      </c>
      <c r="F8850" s="413">
        <v>120.2</v>
      </c>
      <c r="G8850" s="414">
        <f t="shared" si="276"/>
        <v>2.7287853577371046</v>
      </c>
      <c r="H8850" s="415">
        <f t="shared" si="277"/>
        <v>2.7287853577371046</v>
      </c>
    </row>
    <row r="8851" spans="1:8" ht="15" hidden="1" thickBot="1">
      <c r="A8851" s="409">
        <v>202205</v>
      </c>
      <c r="B8851" s="231" t="s">
        <v>548</v>
      </c>
      <c r="C8851" s="232" t="s">
        <v>480</v>
      </c>
      <c r="D8851" s="233" t="s">
        <v>339</v>
      </c>
      <c r="E8851" s="235">
        <v>354</v>
      </c>
      <c r="F8851" s="413">
        <v>120.2</v>
      </c>
      <c r="G8851" s="414">
        <f t="shared" si="276"/>
        <v>2.9450915141430949</v>
      </c>
      <c r="H8851" s="415">
        <f t="shared" si="277"/>
        <v>2.9450915141430949</v>
      </c>
    </row>
    <row r="8852" spans="1:8" ht="15" hidden="1" thickBot="1">
      <c r="A8852" s="409">
        <v>202205</v>
      </c>
      <c r="B8852" s="231" t="s">
        <v>549</v>
      </c>
      <c r="C8852" s="232" t="s">
        <v>480</v>
      </c>
      <c r="D8852" s="233" t="s">
        <v>337</v>
      </c>
      <c r="E8852" s="235">
        <v>65612</v>
      </c>
      <c r="F8852" s="413">
        <v>120.2</v>
      </c>
      <c r="G8852" s="414">
        <f t="shared" si="276"/>
        <v>545.85690515806982</v>
      </c>
      <c r="H8852" s="415">
        <f t="shared" si="277"/>
        <v>2.7292845257903493</v>
      </c>
    </row>
    <row r="8853" spans="1:8" ht="15" hidden="1" thickBot="1">
      <c r="A8853" s="409">
        <v>202205</v>
      </c>
      <c r="B8853" s="231" t="s">
        <v>550</v>
      </c>
      <c r="C8853" s="232" t="s">
        <v>480</v>
      </c>
      <c r="D8853" s="233" t="s">
        <v>337</v>
      </c>
      <c r="E8853" s="235">
        <v>70892</v>
      </c>
      <c r="F8853" s="413">
        <v>120.2</v>
      </c>
      <c r="G8853" s="414">
        <f t="shared" si="276"/>
        <v>589.78369384359405</v>
      </c>
      <c r="H8853" s="415">
        <f t="shared" si="277"/>
        <v>2.9489184692179702</v>
      </c>
    </row>
    <row r="8854" spans="1:8" ht="15" hidden="1" thickBot="1">
      <c r="A8854" s="409">
        <v>202205</v>
      </c>
      <c r="B8854" s="231" t="s">
        <v>551</v>
      </c>
      <c r="C8854" s="232" t="s">
        <v>480</v>
      </c>
      <c r="D8854" s="233" t="s">
        <v>339</v>
      </c>
      <c r="E8854" s="235">
        <v>354</v>
      </c>
      <c r="F8854" s="413">
        <v>120.2</v>
      </c>
      <c r="G8854" s="414">
        <f t="shared" si="276"/>
        <v>2.9450915141430949</v>
      </c>
      <c r="H8854" s="415">
        <f t="shared" si="277"/>
        <v>2.9450915141430949</v>
      </c>
    </row>
    <row r="8855" spans="1:8" ht="15" hidden="1" thickBot="1">
      <c r="A8855" s="409">
        <v>202205</v>
      </c>
      <c r="B8855" s="231" t="s">
        <v>552</v>
      </c>
      <c r="C8855" s="232" t="s">
        <v>480</v>
      </c>
      <c r="D8855" s="233" t="s">
        <v>337</v>
      </c>
      <c r="E8855" s="235">
        <v>70672</v>
      </c>
      <c r="F8855" s="413">
        <v>120.2</v>
      </c>
      <c r="G8855" s="414">
        <f t="shared" si="276"/>
        <v>587.95341098169717</v>
      </c>
      <c r="H8855" s="415">
        <f t="shared" si="277"/>
        <v>2.939767054908486</v>
      </c>
    </row>
    <row r="8856" spans="1:8" ht="15" hidden="1" thickBot="1">
      <c r="A8856" s="409">
        <v>202205</v>
      </c>
      <c r="B8856" s="231" t="s">
        <v>553</v>
      </c>
      <c r="C8856" s="232" t="s">
        <v>480</v>
      </c>
      <c r="D8856" s="233" t="s">
        <v>339</v>
      </c>
      <c r="E8856" s="235">
        <v>353</v>
      </c>
      <c r="F8856" s="413">
        <v>120.2</v>
      </c>
      <c r="G8856" s="414">
        <f t="shared" si="276"/>
        <v>2.9367720465890184</v>
      </c>
      <c r="H8856" s="415">
        <f t="shared" si="277"/>
        <v>2.9367720465890184</v>
      </c>
    </row>
    <row r="8857" spans="1:8" ht="15" hidden="1" thickBot="1">
      <c r="A8857" s="409">
        <v>202205</v>
      </c>
      <c r="B8857" s="231" t="s">
        <v>554</v>
      </c>
      <c r="C8857" s="232" t="s">
        <v>480</v>
      </c>
      <c r="D8857" s="233" t="s">
        <v>337</v>
      </c>
      <c r="E8857" s="235">
        <v>70672</v>
      </c>
      <c r="F8857" s="413">
        <v>120.2</v>
      </c>
      <c r="G8857" s="414">
        <f t="shared" si="276"/>
        <v>587.95341098169717</v>
      </c>
      <c r="H8857" s="415">
        <f t="shared" si="277"/>
        <v>2.939767054908486</v>
      </c>
    </row>
    <row r="8858" spans="1:8" ht="15" hidden="1" thickBot="1">
      <c r="A8858" s="409">
        <v>202205</v>
      </c>
      <c r="B8858" s="231" t="s">
        <v>555</v>
      </c>
      <c r="C8858" s="232" t="s">
        <v>480</v>
      </c>
      <c r="D8858" s="233" t="s">
        <v>339</v>
      </c>
      <c r="E8858" s="235">
        <v>353</v>
      </c>
      <c r="F8858" s="413">
        <v>120.2</v>
      </c>
      <c r="G8858" s="414">
        <f t="shared" si="276"/>
        <v>2.9367720465890184</v>
      </c>
      <c r="H8858" s="415">
        <f t="shared" si="277"/>
        <v>2.9367720465890184</v>
      </c>
    </row>
    <row r="8859" spans="1:8" ht="15" hidden="1" thickBot="1">
      <c r="A8859" s="409">
        <v>202205</v>
      </c>
      <c r="B8859" s="231" t="s">
        <v>556</v>
      </c>
      <c r="C8859" s="232" t="s">
        <v>480</v>
      </c>
      <c r="D8859" s="233" t="s">
        <v>337</v>
      </c>
      <c r="E8859" s="235">
        <v>70648</v>
      </c>
      <c r="F8859" s="413">
        <v>120.2</v>
      </c>
      <c r="G8859" s="414">
        <f t="shared" si="276"/>
        <v>587.75374376039929</v>
      </c>
      <c r="H8859" s="415">
        <f t="shared" si="277"/>
        <v>2.9387687188019966</v>
      </c>
    </row>
    <row r="8860" spans="1:8" ht="15" hidden="1" thickBot="1">
      <c r="A8860" s="409">
        <v>202205</v>
      </c>
      <c r="B8860" s="231" t="s">
        <v>557</v>
      </c>
      <c r="C8860" s="232" t="s">
        <v>480</v>
      </c>
      <c r="D8860" s="233" t="s">
        <v>337</v>
      </c>
      <c r="E8860" s="235">
        <v>80397</v>
      </c>
      <c r="F8860" s="413">
        <v>120.2</v>
      </c>
      <c r="G8860" s="414">
        <f t="shared" si="276"/>
        <v>668.86023294509152</v>
      </c>
      <c r="H8860" s="415">
        <f t="shared" si="277"/>
        <v>3.3443011647254575</v>
      </c>
    </row>
    <row r="8861" spans="1:8" ht="15" hidden="1" thickBot="1">
      <c r="A8861" s="409">
        <v>202205</v>
      </c>
      <c r="B8861" s="231" t="s">
        <v>558</v>
      </c>
      <c r="C8861" s="232" t="s">
        <v>480</v>
      </c>
      <c r="D8861" s="233" t="s">
        <v>339</v>
      </c>
      <c r="E8861" s="235">
        <v>402</v>
      </c>
      <c r="F8861" s="413">
        <v>120.2</v>
      </c>
      <c r="G8861" s="414">
        <f t="shared" si="276"/>
        <v>3.3444259567387689</v>
      </c>
      <c r="H8861" s="415">
        <f t="shared" si="277"/>
        <v>3.3444259567387689</v>
      </c>
    </row>
    <row r="8862" spans="1:8" ht="15" hidden="1" thickBot="1">
      <c r="A8862" s="409">
        <v>202205</v>
      </c>
      <c r="B8862" s="231" t="s">
        <v>559</v>
      </c>
      <c r="C8862" s="232" t="s">
        <v>480</v>
      </c>
      <c r="D8862" s="233" t="s">
        <v>337</v>
      </c>
      <c r="E8862" s="235">
        <v>44037</v>
      </c>
      <c r="F8862" s="413">
        <v>120.2</v>
      </c>
      <c r="G8862" s="414">
        <f t="shared" si="276"/>
        <v>366.36439267886857</v>
      </c>
      <c r="H8862" s="415">
        <f t="shared" si="277"/>
        <v>1.8318219633943429</v>
      </c>
    </row>
    <row r="8863" spans="1:8" ht="15" hidden="1" thickBot="1">
      <c r="A8863" s="409">
        <v>202205</v>
      </c>
      <c r="B8863" s="231" t="s">
        <v>560</v>
      </c>
      <c r="C8863" s="232" t="s">
        <v>480</v>
      </c>
      <c r="D8863" s="233" t="s">
        <v>339</v>
      </c>
      <c r="E8863" s="235">
        <v>220</v>
      </c>
      <c r="F8863" s="413">
        <v>120.2</v>
      </c>
      <c r="G8863" s="414">
        <f t="shared" si="276"/>
        <v>1.8302828618968385</v>
      </c>
      <c r="H8863" s="415">
        <f t="shared" si="277"/>
        <v>1.8302828618968385</v>
      </c>
    </row>
    <row r="8864" spans="1:8" ht="15" hidden="1" thickBot="1">
      <c r="A8864" s="409">
        <v>202205</v>
      </c>
      <c r="B8864" s="231" t="s">
        <v>2609</v>
      </c>
      <c r="C8864" s="232" t="s">
        <v>480</v>
      </c>
      <c r="D8864" s="233" t="s">
        <v>337</v>
      </c>
      <c r="E8864" s="235">
        <v>73828</v>
      </c>
      <c r="F8864" s="413">
        <v>120.2</v>
      </c>
      <c r="G8864" s="414">
        <f t="shared" si="276"/>
        <v>614.20965058236277</v>
      </c>
      <c r="H8864" s="415">
        <f t="shared" si="277"/>
        <v>3.0710482529118139</v>
      </c>
    </row>
    <row r="8865" spans="1:8" ht="15" hidden="1" thickBot="1">
      <c r="A8865" s="409">
        <v>202205</v>
      </c>
      <c r="B8865" s="231" t="s">
        <v>2610</v>
      </c>
      <c r="C8865" s="232" t="s">
        <v>480</v>
      </c>
      <c r="D8865" s="233" t="s">
        <v>339</v>
      </c>
      <c r="E8865" s="235">
        <v>369</v>
      </c>
      <c r="F8865" s="413">
        <v>120.2</v>
      </c>
      <c r="G8865" s="414">
        <f t="shared" si="276"/>
        <v>3.0698835274542429</v>
      </c>
      <c r="H8865" s="415">
        <f t="shared" si="277"/>
        <v>3.0698835274542429</v>
      </c>
    </row>
    <row r="8866" spans="1:8" ht="15" hidden="1" thickBot="1">
      <c r="A8866" s="409">
        <v>202205</v>
      </c>
      <c r="B8866" s="231" t="s">
        <v>561</v>
      </c>
      <c r="C8866" s="232" t="s">
        <v>480</v>
      </c>
      <c r="D8866" s="233" t="s">
        <v>337</v>
      </c>
      <c r="E8866" s="235">
        <v>44037</v>
      </c>
      <c r="F8866" s="413">
        <v>120.2</v>
      </c>
      <c r="G8866" s="414">
        <f t="shared" si="276"/>
        <v>366.36439267886857</v>
      </c>
      <c r="H8866" s="415">
        <f t="shared" si="277"/>
        <v>1.8318219633943429</v>
      </c>
    </row>
    <row r="8867" spans="1:8" ht="15" hidden="1" thickBot="1">
      <c r="A8867" s="409">
        <v>202205</v>
      </c>
      <c r="B8867" s="231" t="s">
        <v>562</v>
      </c>
      <c r="C8867" s="232" t="s">
        <v>480</v>
      </c>
      <c r="D8867" s="233" t="s">
        <v>339</v>
      </c>
      <c r="E8867" s="235">
        <v>220</v>
      </c>
      <c r="F8867" s="413">
        <v>120.2</v>
      </c>
      <c r="G8867" s="414">
        <f t="shared" si="276"/>
        <v>1.8302828618968385</v>
      </c>
      <c r="H8867" s="415">
        <f t="shared" si="277"/>
        <v>1.8302828618968385</v>
      </c>
    </row>
    <row r="8868" spans="1:8" ht="15" hidden="1" thickBot="1">
      <c r="A8868" s="409">
        <v>202205</v>
      </c>
      <c r="B8868" s="231" t="s">
        <v>563</v>
      </c>
      <c r="C8868" s="232" t="s">
        <v>480</v>
      </c>
      <c r="D8868" s="233" t="s">
        <v>337</v>
      </c>
      <c r="E8868" s="235">
        <v>44037</v>
      </c>
      <c r="F8868" s="413">
        <v>120.2</v>
      </c>
      <c r="G8868" s="414">
        <f t="shared" si="276"/>
        <v>366.36439267886857</v>
      </c>
      <c r="H8868" s="415">
        <f t="shared" si="277"/>
        <v>1.8318219633943429</v>
      </c>
    </row>
    <row r="8869" spans="1:8" ht="15" hidden="1" thickBot="1">
      <c r="A8869" s="409">
        <v>202205</v>
      </c>
      <c r="B8869" s="231" t="s">
        <v>564</v>
      </c>
      <c r="C8869" s="232" t="s">
        <v>480</v>
      </c>
      <c r="D8869" s="233" t="s">
        <v>337</v>
      </c>
      <c r="E8869" s="235">
        <v>44037</v>
      </c>
      <c r="F8869" s="413">
        <v>120.2</v>
      </c>
      <c r="G8869" s="414">
        <f t="shared" si="276"/>
        <v>366.36439267886857</v>
      </c>
      <c r="H8869" s="415">
        <f t="shared" si="277"/>
        <v>1.8318219633943429</v>
      </c>
    </row>
    <row r="8870" spans="1:8" ht="15" hidden="1" thickBot="1">
      <c r="A8870" s="409">
        <v>202205</v>
      </c>
      <c r="B8870" s="231" t="s">
        <v>565</v>
      </c>
      <c r="C8870" s="232" t="s">
        <v>480</v>
      </c>
      <c r="D8870" s="233" t="s">
        <v>339</v>
      </c>
      <c r="E8870" s="235">
        <v>220</v>
      </c>
      <c r="F8870" s="413">
        <v>120.2</v>
      </c>
      <c r="G8870" s="414">
        <f t="shared" si="276"/>
        <v>1.8302828618968385</v>
      </c>
      <c r="H8870" s="415">
        <f t="shared" si="277"/>
        <v>1.8302828618968385</v>
      </c>
    </row>
    <row r="8871" spans="1:8" ht="15" hidden="1" thickBot="1">
      <c r="A8871" s="409">
        <v>202205</v>
      </c>
      <c r="B8871" s="231" t="s">
        <v>566</v>
      </c>
      <c r="C8871" s="232" t="s">
        <v>480</v>
      </c>
      <c r="D8871" s="233" t="s">
        <v>337</v>
      </c>
      <c r="E8871" s="235">
        <v>59763</v>
      </c>
      <c r="F8871" s="413">
        <v>120.2</v>
      </c>
      <c r="G8871" s="414">
        <f t="shared" si="276"/>
        <v>497.19633943427618</v>
      </c>
      <c r="H8871" s="415">
        <f t="shared" si="277"/>
        <v>2.4859816971713808</v>
      </c>
    </row>
    <row r="8872" spans="1:8" ht="15" hidden="1" thickBot="1">
      <c r="A8872" s="409">
        <v>202205</v>
      </c>
      <c r="B8872" s="231" t="s">
        <v>567</v>
      </c>
      <c r="C8872" s="232" t="s">
        <v>480</v>
      </c>
      <c r="D8872" s="233" t="s">
        <v>339</v>
      </c>
      <c r="E8872" s="235">
        <v>299</v>
      </c>
      <c r="F8872" s="413">
        <v>120.2</v>
      </c>
      <c r="G8872" s="414">
        <f t="shared" si="276"/>
        <v>2.4875207986688852</v>
      </c>
      <c r="H8872" s="415">
        <f t="shared" si="277"/>
        <v>2.4875207986688852</v>
      </c>
    </row>
    <row r="8873" spans="1:8" ht="15" hidden="1" thickBot="1">
      <c r="A8873" s="409">
        <v>202205</v>
      </c>
      <c r="B8873" s="231" t="s">
        <v>568</v>
      </c>
      <c r="C8873" s="232" t="s">
        <v>480</v>
      </c>
      <c r="D8873" s="233" t="s">
        <v>337</v>
      </c>
      <c r="E8873" s="235">
        <v>44037</v>
      </c>
      <c r="F8873" s="413">
        <v>120.2</v>
      </c>
      <c r="G8873" s="414">
        <f t="shared" si="276"/>
        <v>366.36439267886857</v>
      </c>
      <c r="H8873" s="415">
        <f t="shared" si="277"/>
        <v>1.8318219633943429</v>
      </c>
    </row>
    <row r="8874" spans="1:8" ht="15" hidden="1" thickBot="1">
      <c r="A8874" s="409">
        <v>202205</v>
      </c>
      <c r="B8874" s="231" t="s">
        <v>569</v>
      </c>
      <c r="C8874" s="232" t="s">
        <v>480</v>
      </c>
      <c r="D8874" s="233" t="s">
        <v>339</v>
      </c>
      <c r="E8874" s="235">
        <v>220</v>
      </c>
      <c r="F8874" s="413">
        <v>120.2</v>
      </c>
      <c r="G8874" s="414">
        <f t="shared" si="276"/>
        <v>1.8302828618968385</v>
      </c>
      <c r="H8874" s="415">
        <f t="shared" si="277"/>
        <v>1.8302828618968385</v>
      </c>
    </row>
    <row r="8875" spans="1:8" ht="15" hidden="1" thickBot="1">
      <c r="A8875" s="409">
        <v>202205</v>
      </c>
      <c r="B8875" s="231" t="s">
        <v>570</v>
      </c>
      <c r="C8875" s="232" t="s">
        <v>480</v>
      </c>
      <c r="D8875" s="233" t="s">
        <v>337</v>
      </c>
      <c r="E8875" s="235">
        <v>105448</v>
      </c>
      <c r="F8875" s="413">
        <v>120.2</v>
      </c>
      <c r="G8875" s="414">
        <f t="shared" si="276"/>
        <v>877.27121464226286</v>
      </c>
      <c r="H8875" s="415">
        <f t="shared" si="277"/>
        <v>4.3863560732113145</v>
      </c>
    </row>
    <row r="8876" spans="1:8" ht="15" hidden="1" thickBot="1">
      <c r="A8876" s="409">
        <v>202205</v>
      </c>
      <c r="B8876" s="231" t="s">
        <v>571</v>
      </c>
      <c r="C8876" s="232" t="s">
        <v>480</v>
      </c>
      <c r="D8876" s="233" t="s">
        <v>339</v>
      </c>
      <c r="E8876" s="235">
        <v>527</v>
      </c>
      <c r="F8876" s="413">
        <v>120.2</v>
      </c>
      <c r="G8876" s="414">
        <f t="shared" si="276"/>
        <v>4.3843594009983358</v>
      </c>
      <c r="H8876" s="415">
        <f t="shared" si="277"/>
        <v>4.3843594009983358</v>
      </c>
    </row>
    <row r="8877" spans="1:8" ht="15" hidden="1" thickBot="1">
      <c r="A8877" s="409">
        <v>202205</v>
      </c>
      <c r="B8877" s="231" t="s">
        <v>572</v>
      </c>
      <c r="C8877" s="232" t="s">
        <v>573</v>
      </c>
      <c r="D8877" s="233" t="s">
        <v>337</v>
      </c>
      <c r="E8877" s="235">
        <v>101514</v>
      </c>
      <c r="F8877" s="413">
        <v>120.2</v>
      </c>
      <c r="G8877" s="414">
        <f t="shared" si="276"/>
        <v>844.54242928452572</v>
      </c>
      <c r="H8877" s="415">
        <f t="shared" si="277"/>
        <v>4.2227121464226283</v>
      </c>
    </row>
    <row r="8878" spans="1:8" ht="15" hidden="1" thickBot="1">
      <c r="A8878" s="409">
        <v>202205</v>
      </c>
      <c r="B8878" s="231" t="s">
        <v>574</v>
      </c>
      <c r="C8878" s="232" t="s">
        <v>480</v>
      </c>
      <c r="D8878" s="233" t="s">
        <v>337</v>
      </c>
      <c r="E8878" s="235">
        <v>30050</v>
      </c>
      <c r="F8878" s="413">
        <v>120.2</v>
      </c>
      <c r="G8878" s="414">
        <f t="shared" si="276"/>
        <v>250</v>
      </c>
      <c r="H8878" s="415">
        <f t="shared" si="277"/>
        <v>1.25</v>
      </c>
    </row>
    <row r="8879" spans="1:8" ht="15" hidden="1" thickBot="1">
      <c r="A8879" s="409">
        <v>202205</v>
      </c>
      <c r="B8879" s="231" t="s">
        <v>575</v>
      </c>
      <c r="C8879" s="232" t="s">
        <v>480</v>
      </c>
      <c r="D8879" s="233" t="s">
        <v>337</v>
      </c>
      <c r="E8879" s="235">
        <v>0.01</v>
      </c>
      <c r="F8879" s="413">
        <v>120.2</v>
      </c>
      <c r="G8879" s="414">
        <f t="shared" si="276"/>
        <v>8.3194675540765393E-5</v>
      </c>
      <c r="H8879" s="415">
        <f t="shared" si="277"/>
        <v>4.1597337770382695E-7</v>
      </c>
    </row>
    <row r="8880" spans="1:8" ht="15" hidden="1" thickBot="1">
      <c r="A8880" s="409">
        <v>202205</v>
      </c>
      <c r="B8880" s="231" t="s">
        <v>576</v>
      </c>
      <c r="C8880" s="232" t="s">
        <v>480</v>
      </c>
      <c r="D8880" s="233" t="s">
        <v>339</v>
      </c>
      <c r="E8880" s="235">
        <v>0.01</v>
      </c>
      <c r="F8880" s="413">
        <v>120.2</v>
      </c>
      <c r="G8880" s="414">
        <f t="shared" si="276"/>
        <v>8.3194675540765393E-5</v>
      </c>
      <c r="H8880" s="415">
        <f t="shared" si="277"/>
        <v>8.3194675540765393E-5</v>
      </c>
    </row>
    <row r="8881" spans="1:8" ht="15" hidden="1" thickBot="1">
      <c r="A8881" s="409">
        <v>202205</v>
      </c>
      <c r="B8881" s="231" t="s">
        <v>577</v>
      </c>
      <c r="C8881" s="232" t="s">
        <v>480</v>
      </c>
      <c r="D8881" s="233" t="s">
        <v>337</v>
      </c>
      <c r="E8881" s="235">
        <v>130244</v>
      </c>
      <c r="F8881" s="413">
        <v>120.2</v>
      </c>
      <c r="G8881" s="414">
        <f t="shared" si="276"/>
        <v>1083.5607321131447</v>
      </c>
      <c r="H8881" s="415">
        <f t="shared" si="277"/>
        <v>5.4178036605657232</v>
      </c>
    </row>
    <row r="8882" spans="1:8" ht="15" hidden="1" thickBot="1">
      <c r="A8882" s="409">
        <v>202205</v>
      </c>
      <c r="B8882" s="231" t="s">
        <v>578</v>
      </c>
      <c r="C8882" s="232" t="s">
        <v>480</v>
      </c>
      <c r="D8882" s="233" t="s">
        <v>339</v>
      </c>
      <c r="E8882" s="235">
        <v>651</v>
      </c>
      <c r="F8882" s="413">
        <v>120.2</v>
      </c>
      <c r="G8882" s="414">
        <f t="shared" si="276"/>
        <v>5.4159733777038266</v>
      </c>
      <c r="H8882" s="415">
        <f t="shared" si="277"/>
        <v>5.4159733777038266</v>
      </c>
    </row>
    <row r="8883" spans="1:8" ht="15" hidden="1" thickBot="1">
      <c r="A8883" s="409">
        <v>202205</v>
      </c>
      <c r="B8883" s="231" t="s">
        <v>579</v>
      </c>
      <c r="C8883" s="232" t="s">
        <v>480</v>
      </c>
      <c r="D8883" s="233" t="s">
        <v>337</v>
      </c>
      <c r="E8883" s="235">
        <v>130244</v>
      </c>
      <c r="F8883" s="413">
        <v>120.2</v>
      </c>
      <c r="G8883" s="414">
        <f t="shared" si="276"/>
        <v>1083.5607321131447</v>
      </c>
      <c r="H8883" s="415">
        <f t="shared" si="277"/>
        <v>5.4178036605657232</v>
      </c>
    </row>
    <row r="8884" spans="1:8" ht="15" hidden="1" thickBot="1">
      <c r="A8884" s="409">
        <v>202205</v>
      </c>
      <c r="B8884" s="231" t="s">
        <v>580</v>
      </c>
      <c r="C8884" s="232" t="s">
        <v>480</v>
      </c>
      <c r="D8884" s="233" t="s">
        <v>339</v>
      </c>
      <c r="E8884" s="235">
        <v>651</v>
      </c>
      <c r="F8884" s="413">
        <v>120.2</v>
      </c>
      <c r="G8884" s="414">
        <f t="shared" si="276"/>
        <v>5.4159733777038266</v>
      </c>
      <c r="H8884" s="415">
        <f t="shared" si="277"/>
        <v>5.4159733777038266</v>
      </c>
    </row>
    <row r="8885" spans="1:8" ht="15" hidden="1" thickBot="1">
      <c r="A8885" s="409">
        <v>202205</v>
      </c>
      <c r="B8885" s="231" t="s">
        <v>581</v>
      </c>
      <c r="C8885" s="232" t="s">
        <v>480</v>
      </c>
      <c r="D8885" s="233" t="s">
        <v>337</v>
      </c>
      <c r="E8885" s="235">
        <v>102303</v>
      </c>
      <c r="F8885" s="413">
        <v>120.2</v>
      </c>
      <c r="G8885" s="414">
        <f t="shared" si="276"/>
        <v>851.10648918469212</v>
      </c>
      <c r="H8885" s="415">
        <f t="shared" si="277"/>
        <v>4.2555324459234605</v>
      </c>
    </row>
    <row r="8886" spans="1:8" ht="15" hidden="1" thickBot="1">
      <c r="A8886" s="409">
        <v>202205</v>
      </c>
      <c r="B8886" s="231" t="s">
        <v>582</v>
      </c>
      <c r="C8886" s="232" t="s">
        <v>480</v>
      </c>
      <c r="D8886" s="233" t="s">
        <v>339</v>
      </c>
      <c r="E8886" s="235">
        <v>512</v>
      </c>
      <c r="F8886" s="413">
        <v>120.2</v>
      </c>
      <c r="G8886" s="414">
        <f t="shared" si="276"/>
        <v>4.2595673876871878</v>
      </c>
      <c r="H8886" s="415">
        <f t="shared" si="277"/>
        <v>4.2595673876871878</v>
      </c>
    </row>
    <row r="8887" spans="1:8" ht="15" hidden="1" thickBot="1">
      <c r="A8887" s="409">
        <v>202205</v>
      </c>
      <c r="B8887" s="231" t="s">
        <v>583</v>
      </c>
      <c r="C8887" s="232" t="s">
        <v>480</v>
      </c>
      <c r="D8887" s="233" t="s">
        <v>337</v>
      </c>
      <c r="E8887" s="235">
        <v>102303</v>
      </c>
      <c r="F8887" s="413">
        <v>120.2</v>
      </c>
      <c r="G8887" s="414">
        <f t="shared" si="276"/>
        <v>851.10648918469212</v>
      </c>
      <c r="H8887" s="415">
        <f t="shared" si="277"/>
        <v>4.2555324459234605</v>
      </c>
    </row>
    <row r="8888" spans="1:8" ht="15" hidden="1" thickBot="1">
      <c r="A8888" s="409">
        <v>202205</v>
      </c>
      <c r="B8888" s="231" t="s">
        <v>2611</v>
      </c>
      <c r="C8888" s="232" t="s">
        <v>480</v>
      </c>
      <c r="D8888" s="233" t="s">
        <v>337</v>
      </c>
      <c r="E8888" s="235">
        <v>83214</v>
      </c>
      <c r="F8888" s="413">
        <v>120.2</v>
      </c>
      <c r="G8888" s="414">
        <f t="shared" si="276"/>
        <v>692.29617304492513</v>
      </c>
      <c r="H8888" s="415">
        <f t="shared" si="277"/>
        <v>3.4614808652246256</v>
      </c>
    </row>
    <row r="8889" spans="1:8" ht="15" hidden="1" thickBot="1">
      <c r="A8889" s="409">
        <v>202205</v>
      </c>
      <c r="B8889" s="231" t="s">
        <v>2612</v>
      </c>
      <c r="C8889" s="232" t="s">
        <v>480</v>
      </c>
      <c r="D8889" s="233" t="s">
        <v>339</v>
      </c>
      <c r="E8889" s="235">
        <v>416</v>
      </c>
      <c r="F8889" s="413">
        <v>120.2</v>
      </c>
      <c r="G8889" s="414">
        <f t="shared" si="276"/>
        <v>3.4608985024958403</v>
      </c>
      <c r="H8889" s="415">
        <f t="shared" si="277"/>
        <v>3.4608985024958403</v>
      </c>
    </row>
    <row r="8890" spans="1:8" ht="15" hidden="1" thickBot="1">
      <c r="A8890" s="409">
        <v>202205</v>
      </c>
      <c r="B8890" s="231" t="s">
        <v>584</v>
      </c>
      <c r="C8890" s="232" t="s">
        <v>480</v>
      </c>
      <c r="D8890" s="233" t="s">
        <v>337</v>
      </c>
      <c r="E8890" s="235">
        <v>30050</v>
      </c>
      <c r="F8890" s="413">
        <v>120.2</v>
      </c>
      <c r="G8890" s="414">
        <f t="shared" si="276"/>
        <v>250</v>
      </c>
      <c r="H8890" s="415">
        <f t="shared" si="277"/>
        <v>1.25</v>
      </c>
    </row>
    <row r="8891" spans="1:8" ht="15" hidden="1" thickBot="1">
      <c r="A8891" s="409">
        <v>202205</v>
      </c>
      <c r="B8891" s="231" t="s">
        <v>585</v>
      </c>
      <c r="C8891" s="232" t="s">
        <v>480</v>
      </c>
      <c r="D8891" s="233" t="s">
        <v>339</v>
      </c>
      <c r="E8891" s="235">
        <v>150</v>
      </c>
      <c r="F8891" s="413">
        <v>120.2</v>
      </c>
      <c r="G8891" s="414">
        <f t="shared" si="276"/>
        <v>1.2479201331114809</v>
      </c>
      <c r="H8891" s="415">
        <f t="shared" si="277"/>
        <v>1.2479201331114809</v>
      </c>
    </row>
    <row r="8892" spans="1:8" ht="15" hidden="1" thickBot="1">
      <c r="A8892" s="409">
        <v>202205</v>
      </c>
      <c r="B8892" s="231" t="s">
        <v>586</v>
      </c>
      <c r="C8892" s="232" t="s">
        <v>480</v>
      </c>
      <c r="D8892" s="233" t="s">
        <v>337</v>
      </c>
      <c r="E8892" s="235">
        <v>102303</v>
      </c>
      <c r="F8892" s="413">
        <v>120.2</v>
      </c>
      <c r="G8892" s="414">
        <f t="shared" si="276"/>
        <v>851.10648918469212</v>
      </c>
      <c r="H8892" s="415">
        <f t="shared" si="277"/>
        <v>4.2555324459234605</v>
      </c>
    </row>
    <row r="8893" spans="1:8" ht="15" hidden="1" thickBot="1">
      <c r="A8893" s="409">
        <v>202205</v>
      </c>
      <c r="B8893" s="231" t="s">
        <v>587</v>
      </c>
      <c r="C8893" s="232" t="s">
        <v>480</v>
      </c>
      <c r="D8893" s="233" t="s">
        <v>339</v>
      </c>
      <c r="E8893" s="235">
        <v>512</v>
      </c>
      <c r="F8893" s="413">
        <v>120.2</v>
      </c>
      <c r="G8893" s="414">
        <f t="shared" si="276"/>
        <v>4.2595673876871878</v>
      </c>
      <c r="H8893" s="415">
        <f t="shared" si="277"/>
        <v>4.2595673876871878</v>
      </c>
    </row>
    <row r="8894" spans="1:8" ht="15" hidden="1" thickBot="1">
      <c r="A8894" s="409">
        <v>202205</v>
      </c>
      <c r="B8894" s="231" t="s">
        <v>588</v>
      </c>
      <c r="C8894" s="232" t="s">
        <v>480</v>
      </c>
      <c r="D8894" s="233" t="s">
        <v>337</v>
      </c>
      <c r="E8894" s="235">
        <v>102303</v>
      </c>
      <c r="F8894" s="413">
        <v>120.2</v>
      </c>
      <c r="G8894" s="414">
        <f t="shared" si="276"/>
        <v>851.10648918469212</v>
      </c>
      <c r="H8894" s="415">
        <f t="shared" si="277"/>
        <v>4.2555324459234605</v>
      </c>
    </row>
    <row r="8895" spans="1:8" ht="15" hidden="1" thickBot="1">
      <c r="A8895" s="409">
        <v>202205</v>
      </c>
      <c r="B8895" s="231" t="s">
        <v>589</v>
      </c>
      <c r="C8895" s="232" t="s">
        <v>480</v>
      </c>
      <c r="D8895" s="233" t="s">
        <v>339</v>
      </c>
      <c r="E8895" s="235">
        <v>512</v>
      </c>
      <c r="F8895" s="413">
        <v>120.2</v>
      </c>
      <c r="G8895" s="414">
        <f t="shared" si="276"/>
        <v>4.2595673876871878</v>
      </c>
      <c r="H8895" s="415">
        <f t="shared" si="277"/>
        <v>4.2595673876871878</v>
      </c>
    </row>
    <row r="8896" spans="1:8" ht="15" hidden="1" thickBot="1">
      <c r="A8896" s="409">
        <v>202205</v>
      </c>
      <c r="B8896" s="231" t="s">
        <v>590</v>
      </c>
      <c r="C8896" s="232" t="s">
        <v>480</v>
      </c>
      <c r="D8896" s="233" t="s">
        <v>337</v>
      </c>
      <c r="E8896" s="235">
        <v>65241</v>
      </c>
      <c r="F8896" s="413">
        <v>120.2</v>
      </c>
      <c r="G8896" s="414">
        <f t="shared" si="276"/>
        <v>542.77038269550746</v>
      </c>
      <c r="H8896" s="415">
        <f t="shared" si="277"/>
        <v>2.7138519134775372</v>
      </c>
    </row>
    <row r="8897" spans="1:8" ht="15" hidden="1" thickBot="1">
      <c r="A8897" s="409">
        <v>202205</v>
      </c>
      <c r="B8897" s="231" t="s">
        <v>591</v>
      </c>
      <c r="C8897" s="232" t="s">
        <v>480</v>
      </c>
      <c r="D8897" s="233" t="s">
        <v>337</v>
      </c>
      <c r="E8897" s="235">
        <v>102303</v>
      </c>
      <c r="F8897" s="413">
        <v>120.2</v>
      </c>
      <c r="G8897" s="414">
        <f t="shared" si="276"/>
        <v>851.10648918469212</v>
      </c>
      <c r="H8897" s="415">
        <f t="shared" si="277"/>
        <v>4.2555324459234605</v>
      </c>
    </row>
    <row r="8898" spans="1:8" ht="15" hidden="1" thickBot="1">
      <c r="A8898" s="409">
        <v>202205</v>
      </c>
      <c r="B8898" s="231" t="s">
        <v>592</v>
      </c>
      <c r="C8898" s="232" t="s">
        <v>480</v>
      </c>
      <c r="D8898" s="233" t="s">
        <v>339</v>
      </c>
      <c r="E8898" s="235">
        <v>512</v>
      </c>
      <c r="F8898" s="413">
        <v>120.2</v>
      </c>
      <c r="G8898" s="414">
        <f t="shared" ref="G8898:G8961" si="278">+E8898/F8898</f>
        <v>4.2595673876871878</v>
      </c>
      <c r="H8898" s="415">
        <f t="shared" ref="H8898:H8961" si="279">IF(D8898="TB",G8898/200,IF(D8898="LT",G8898,"VER"))</f>
        <v>4.2595673876871878</v>
      </c>
    </row>
    <row r="8899" spans="1:8" ht="15" hidden="1" thickBot="1">
      <c r="A8899" s="409">
        <v>202205</v>
      </c>
      <c r="B8899" s="231" t="s">
        <v>593</v>
      </c>
      <c r="C8899" s="232" t="s">
        <v>480</v>
      </c>
      <c r="D8899" s="233" t="s">
        <v>337</v>
      </c>
      <c r="E8899" s="235">
        <v>73780</v>
      </c>
      <c r="F8899" s="413">
        <v>120.2</v>
      </c>
      <c r="G8899" s="414">
        <f t="shared" si="278"/>
        <v>613.810316139767</v>
      </c>
      <c r="H8899" s="415">
        <f t="shared" si="279"/>
        <v>3.0690515806988348</v>
      </c>
    </row>
    <row r="8900" spans="1:8" ht="15" hidden="1" thickBot="1">
      <c r="A8900" s="409">
        <v>202205</v>
      </c>
      <c r="B8900" s="231" t="s">
        <v>594</v>
      </c>
      <c r="C8900" s="232" t="s">
        <v>480</v>
      </c>
      <c r="D8900" s="233" t="s">
        <v>337</v>
      </c>
      <c r="E8900" s="235">
        <v>75178</v>
      </c>
      <c r="F8900" s="413">
        <v>120.2</v>
      </c>
      <c r="G8900" s="414">
        <f t="shared" si="278"/>
        <v>625.44093178036599</v>
      </c>
      <c r="H8900" s="415">
        <f t="shared" si="279"/>
        <v>3.1272046589018299</v>
      </c>
    </row>
    <row r="8901" spans="1:8" ht="15" hidden="1" thickBot="1">
      <c r="A8901" s="409">
        <v>202205</v>
      </c>
      <c r="B8901" s="231" t="s">
        <v>595</v>
      </c>
      <c r="C8901" s="232" t="s">
        <v>480</v>
      </c>
      <c r="D8901" s="233" t="s">
        <v>339</v>
      </c>
      <c r="E8901" s="235">
        <v>376</v>
      </c>
      <c r="F8901" s="413">
        <v>120.2</v>
      </c>
      <c r="G8901" s="414">
        <f t="shared" si="278"/>
        <v>3.1281198003327786</v>
      </c>
      <c r="H8901" s="415">
        <f t="shared" si="279"/>
        <v>3.1281198003327786</v>
      </c>
    </row>
    <row r="8902" spans="1:8" ht="15" hidden="1" thickBot="1">
      <c r="A8902" s="409">
        <v>202205</v>
      </c>
      <c r="B8902" s="231" t="s">
        <v>596</v>
      </c>
      <c r="C8902" s="232" t="s">
        <v>480</v>
      </c>
      <c r="D8902" s="233" t="s">
        <v>337</v>
      </c>
      <c r="E8902" s="235">
        <v>73780</v>
      </c>
      <c r="F8902" s="413">
        <v>120.2</v>
      </c>
      <c r="G8902" s="414">
        <f t="shared" si="278"/>
        <v>613.810316139767</v>
      </c>
      <c r="H8902" s="415">
        <f t="shared" si="279"/>
        <v>3.0690515806988348</v>
      </c>
    </row>
    <row r="8903" spans="1:8" ht="15" hidden="1" thickBot="1">
      <c r="A8903" s="409">
        <v>202205</v>
      </c>
      <c r="B8903" s="231" t="s">
        <v>597</v>
      </c>
      <c r="C8903" s="232" t="s">
        <v>480</v>
      </c>
      <c r="D8903" s="233" t="s">
        <v>339</v>
      </c>
      <c r="E8903" s="235">
        <v>369</v>
      </c>
      <c r="F8903" s="413">
        <v>120.2</v>
      </c>
      <c r="G8903" s="414">
        <f t="shared" si="278"/>
        <v>3.0698835274542429</v>
      </c>
      <c r="H8903" s="415">
        <f t="shared" si="279"/>
        <v>3.0698835274542429</v>
      </c>
    </row>
    <row r="8904" spans="1:8" ht="15" hidden="1" thickBot="1">
      <c r="A8904" s="409">
        <v>202205</v>
      </c>
      <c r="B8904" s="231" t="s">
        <v>598</v>
      </c>
      <c r="C8904" s="410" t="s">
        <v>480</v>
      </c>
      <c r="D8904" s="233" t="s">
        <v>337</v>
      </c>
      <c r="E8904" s="235">
        <v>73780</v>
      </c>
      <c r="F8904" s="413">
        <v>120.2</v>
      </c>
      <c r="G8904" s="414">
        <f t="shared" si="278"/>
        <v>613.810316139767</v>
      </c>
      <c r="H8904" s="415">
        <f t="shared" si="279"/>
        <v>3.0690515806988348</v>
      </c>
    </row>
    <row r="8905" spans="1:8" ht="15" hidden="1" thickBot="1">
      <c r="A8905" s="409">
        <v>202205</v>
      </c>
      <c r="B8905" s="231" t="s">
        <v>599</v>
      </c>
      <c r="C8905" s="232" t="s">
        <v>480</v>
      </c>
      <c r="D8905" s="233" t="s">
        <v>337</v>
      </c>
      <c r="E8905" s="235">
        <v>73780</v>
      </c>
      <c r="F8905" s="413">
        <v>120.2</v>
      </c>
      <c r="G8905" s="414">
        <f t="shared" si="278"/>
        <v>613.810316139767</v>
      </c>
      <c r="H8905" s="415">
        <f t="shared" si="279"/>
        <v>3.0690515806988348</v>
      </c>
    </row>
    <row r="8906" spans="1:8" ht="15" hidden="1" thickBot="1">
      <c r="A8906" s="409">
        <v>202205</v>
      </c>
      <c r="B8906" s="231" t="s">
        <v>600</v>
      </c>
      <c r="C8906" s="232" t="s">
        <v>480</v>
      </c>
      <c r="D8906" s="233" t="s">
        <v>337</v>
      </c>
      <c r="E8906" s="235">
        <v>102303</v>
      </c>
      <c r="F8906" s="413">
        <v>120.2</v>
      </c>
      <c r="G8906" s="414">
        <f t="shared" si="278"/>
        <v>851.10648918469212</v>
      </c>
      <c r="H8906" s="415">
        <f t="shared" si="279"/>
        <v>4.2555324459234605</v>
      </c>
    </row>
    <row r="8907" spans="1:8" ht="15" hidden="1" thickBot="1">
      <c r="A8907" s="409">
        <v>202205</v>
      </c>
      <c r="B8907" s="231" t="s">
        <v>601</v>
      </c>
      <c r="C8907" s="232" t="s">
        <v>480</v>
      </c>
      <c r="D8907" s="233" t="s">
        <v>339</v>
      </c>
      <c r="E8907" s="235">
        <v>512</v>
      </c>
      <c r="F8907" s="413">
        <v>120.2</v>
      </c>
      <c r="G8907" s="414">
        <f t="shared" si="278"/>
        <v>4.2595673876871878</v>
      </c>
      <c r="H8907" s="415">
        <f t="shared" si="279"/>
        <v>4.2595673876871878</v>
      </c>
    </row>
    <row r="8908" spans="1:8" ht="15" hidden="1" thickBot="1">
      <c r="A8908" s="409">
        <v>202205</v>
      </c>
      <c r="B8908" s="231" t="s">
        <v>602</v>
      </c>
      <c r="C8908" s="232" t="s">
        <v>480</v>
      </c>
      <c r="D8908" s="233" t="s">
        <v>337</v>
      </c>
      <c r="E8908" s="235">
        <v>59077</v>
      </c>
      <c r="F8908" s="413">
        <v>120.2</v>
      </c>
      <c r="G8908" s="414">
        <f t="shared" si="278"/>
        <v>491.48918469217966</v>
      </c>
      <c r="H8908" s="415">
        <f t="shared" si="279"/>
        <v>2.4574459234608983</v>
      </c>
    </row>
    <row r="8909" spans="1:8" ht="15" hidden="1" thickBot="1">
      <c r="A8909" s="409">
        <v>202205</v>
      </c>
      <c r="B8909" s="231" t="s">
        <v>603</v>
      </c>
      <c r="C8909" s="232" t="s">
        <v>480</v>
      </c>
      <c r="D8909" s="233" t="s">
        <v>337</v>
      </c>
      <c r="E8909" s="235">
        <v>106665</v>
      </c>
      <c r="F8909" s="413">
        <v>120.2</v>
      </c>
      <c r="G8909" s="414">
        <f t="shared" si="278"/>
        <v>887.39600665557407</v>
      </c>
      <c r="H8909" s="415">
        <f t="shared" si="279"/>
        <v>4.4369800332778704</v>
      </c>
    </row>
    <row r="8910" spans="1:8" ht="15" hidden="1" thickBot="1">
      <c r="A8910" s="409">
        <v>202205</v>
      </c>
      <c r="B8910" s="231" t="s">
        <v>604</v>
      </c>
      <c r="C8910" s="232" t="s">
        <v>480</v>
      </c>
      <c r="D8910" s="233" t="s">
        <v>339</v>
      </c>
      <c r="E8910" s="235">
        <v>533</v>
      </c>
      <c r="F8910" s="413">
        <v>120.2</v>
      </c>
      <c r="G8910" s="414">
        <f t="shared" si="278"/>
        <v>4.434276206322795</v>
      </c>
      <c r="H8910" s="415">
        <f t="shared" si="279"/>
        <v>4.434276206322795</v>
      </c>
    </row>
    <row r="8911" spans="1:8" ht="15" hidden="1" thickBot="1">
      <c r="A8911" s="409">
        <v>202205</v>
      </c>
      <c r="B8911" s="231" t="s">
        <v>605</v>
      </c>
      <c r="C8911" s="232" t="s">
        <v>480</v>
      </c>
      <c r="D8911" s="233" t="s">
        <v>337</v>
      </c>
      <c r="E8911" s="235">
        <v>62735</v>
      </c>
      <c r="F8911" s="413">
        <v>120.2</v>
      </c>
      <c r="G8911" s="414">
        <f t="shared" si="278"/>
        <v>521.92179700499162</v>
      </c>
      <c r="H8911" s="415">
        <f t="shared" si="279"/>
        <v>2.6096089850249582</v>
      </c>
    </row>
    <row r="8912" spans="1:8" ht="15" hidden="1" thickBot="1">
      <c r="A8912" s="409">
        <v>202205</v>
      </c>
      <c r="B8912" s="231" t="s">
        <v>606</v>
      </c>
      <c r="C8912" s="232" t="s">
        <v>480</v>
      </c>
      <c r="D8912" s="233" t="s">
        <v>337</v>
      </c>
      <c r="E8912" s="235">
        <v>92543</v>
      </c>
      <c r="F8912" s="413">
        <v>120.2</v>
      </c>
      <c r="G8912" s="414">
        <f t="shared" si="278"/>
        <v>769.90848585690514</v>
      </c>
      <c r="H8912" s="415">
        <f t="shared" si="279"/>
        <v>3.8495424292845257</v>
      </c>
    </row>
    <row r="8913" spans="1:8" ht="15" hidden="1" thickBot="1">
      <c r="A8913" s="409">
        <v>202205</v>
      </c>
      <c r="B8913" s="231" t="s">
        <v>607</v>
      </c>
      <c r="C8913" s="232" t="s">
        <v>480</v>
      </c>
      <c r="D8913" s="233" t="s">
        <v>339</v>
      </c>
      <c r="E8913" s="235">
        <v>463</v>
      </c>
      <c r="F8913" s="413">
        <v>120.2</v>
      </c>
      <c r="G8913" s="414">
        <f t="shared" si="278"/>
        <v>3.8519134775374373</v>
      </c>
      <c r="H8913" s="415">
        <f t="shared" si="279"/>
        <v>3.8519134775374373</v>
      </c>
    </row>
    <row r="8914" spans="1:8" ht="15" hidden="1" thickBot="1">
      <c r="A8914" s="409">
        <v>202205</v>
      </c>
      <c r="B8914" s="231" t="s">
        <v>608</v>
      </c>
      <c r="C8914" s="232" t="s">
        <v>480</v>
      </c>
      <c r="D8914" s="233" t="s">
        <v>337</v>
      </c>
      <c r="E8914" s="235">
        <v>41183</v>
      </c>
      <c r="F8914" s="413">
        <v>120.2</v>
      </c>
      <c r="G8914" s="414">
        <f t="shared" si="278"/>
        <v>342.62063227953411</v>
      </c>
      <c r="H8914" s="415">
        <f t="shared" si="279"/>
        <v>1.7131031613976706</v>
      </c>
    </row>
    <row r="8915" spans="1:8" ht="15" hidden="1" thickBot="1">
      <c r="A8915" s="409">
        <v>202205</v>
      </c>
      <c r="B8915" s="231" t="s">
        <v>609</v>
      </c>
      <c r="C8915" s="232" t="s">
        <v>480</v>
      </c>
      <c r="D8915" s="233" t="s">
        <v>337</v>
      </c>
      <c r="E8915" s="235">
        <v>41183</v>
      </c>
      <c r="F8915" s="413">
        <v>120.2</v>
      </c>
      <c r="G8915" s="414">
        <f t="shared" si="278"/>
        <v>342.62063227953411</v>
      </c>
      <c r="H8915" s="415">
        <f t="shared" si="279"/>
        <v>1.7131031613976706</v>
      </c>
    </row>
    <row r="8916" spans="1:8" ht="15" hidden="1" thickBot="1">
      <c r="A8916" s="409">
        <v>202205</v>
      </c>
      <c r="B8916" s="231" t="s">
        <v>610</v>
      </c>
      <c r="C8916" s="232" t="s">
        <v>480</v>
      </c>
      <c r="D8916" s="233" t="s">
        <v>337</v>
      </c>
      <c r="E8916" s="235">
        <v>41183</v>
      </c>
      <c r="F8916" s="413">
        <v>120.2</v>
      </c>
      <c r="G8916" s="414">
        <f t="shared" si="278"/>
        <v>342.62063227953411</v>
      </c>
      <c r="H8916" s="415">
        <f t="shared" si="279"/>
        <v>1.7131031613976706</v>
      </c>
    </row>
    <row r="8917" spans="1:8" ht="15" hidden="1" thickBot="1">
      <c r="A8917" s="409">
        <v>202205</v>
      </c>
      <c r="B8917" s="231" t="s">
        <v>611</v>
      </c>
      <c r="C8917" s="232" t="s">
        <v>3</v>
      </c>
      <c r="D8917" s="233" t="s">
        <v>350</v>
      </c>
      <c r="E8917" s="235">
        <v>36481.69</v>
      </c>
      <c r="F8917" s="413">
        <v>120.2</v>
      </c>
      <c r="G8917" s="414">
        <f t="shared" si="278"/>
        <v>303.50823627287855</v>
      </c>
      <c r="H8917" s="415" t="str">
        <f t="shared" si="279"/>
        <v>VER</v>
      </c>
    </row>
    <row r="8918" spans="1:8" ht="15" hidden="1" thickBot="1">
      <c r="A8918" s="409">
        <v>202205</v>
      </c>
      <c r="B8918" s="231" t="s">
        <v>612</v>
      </c>
      <c r="C8918" s="232" t="s">
        <v>480</v>
      </c>
      <c r="D8918" s="233" t="s">
        <v>339</v>
      </c>
      <c r="E8918" s="235">
        <v>206</v>
      </c>
      <c r="F8918" s="413">
        <v>120.2</v>
      </c>
      <c r="G8918" s="414">
        <f t="shared" si="278"/>
        <v>1.7138103161397671</v>
      </c>
      <c r="H8918" s="415">
        <f t="shared" si="279"/>
        <v>1.7138103161397671</v>
      </c>
    </row>
    <row r="8919" spans="1:8" ht="15" hidden="1" thickBot="1">
      <c r="A8919" s="409">
        <v>202205</v>
      </c>
      <c r="B8919" s="231" t="s">
        <v>613</v>
      </c>
      <c r="C8919" s="232" t="s">
        <v>480</v>
      </c>
      <c r="D8919" s="233" t="s">
        <v>337</v>
      </c>
      <c r="E8919" s="235">
        <v>41183</v>
      </c>
      <c r="F8919" s="413">
        <v>120.2</v>
      </c>
      <c r="G8919" s="414">
        <f t="shared" si="278"/>
        <v>342.62063227953411</v>
      </c>
      <c r="H8919" s="415">
        <f t="shared" si="279"/>
        <v>1.7131031613976706</v>
      </c>
    </row>
    <row r="8920" spans="1:8" ht="15" hidden="1" thickBot="1">
      <c r="A8920" s="409">
        <v>202205</v>
      </c>
      <c r="B8920" s="231" t="s">
        <v>614</v>
      </c>
      <c r="C8920" s="232" t="s">
        <v>480</v>
      </c>
      <c r="D8920" s="233" t="s">
        <v>337</v>
      </c>
      <c r="E8920" s="235">
        <v>41183</v>
      </c>
      <c r="F8920" s="413">
        <v>120.2</v>
      </c>
      <c r="G8920" s="414">
        <f t="shared" si="278"/>
        <v>342.62063227953411</v>
      </c>
      <c r="H8920" s="415">
        <f t="shared" si="279"/>
        <v>1.7131031613976706</v>
      </c>
    </row>
    <row r="8921" spans="1:8" ht="15" hidden="1" thickBot="1">
      <c r="A8921" s="409">
        <v>202205</v>
      </c>
      <c r="B8921" s="231" t="s">
        <v>615</v>
      </c>
      <c r="C8921" s="232" t="s">
        <v>480</v>
      </c>
      <c r="D8921" s="233" t="s">
        <v>339</v>
      </c>
      <c r="E8921" s="235">
        <v>23.34</v>
      </c>
      <c r="F8921" s="413">
        <v>120.2</v>
      </c>
      <c r="G8921" s="414">
        <f t="shared" si="278"/>
        <v>0.19417637271214641</v>
      </c>
      <c r="H8921" s="415">
        <f t="shared" si="279"/>
        <v>0.19417637271214641</v>
      </c>
    </row>
    <row r="8922" spans="1:8" ht="15" hidden="1" thickBot="1">
      <c r="A8922" s="409">
        <v>202205</v>
      </c>
      <c r="B8922" s="231" t="s">
        <v>616</v>
      </c>
      <c r="C8922" s="232" t="s">
        <v>480</v>
      </c>
      <c r="D8922" s="233" t="s">
        <v>337</v>
      </c>
      <c r="E8922" s="235">
        <v>40207</v>
      </c>
      <c r="F8922" s="413">
        <v>120.2</v>
      </c>
      <c r="G8922" s="414">
        <f t="shared" si="278"/>
        <v>334.5008319467554</v>
      </c>
      <c r="H8922" s="415">
        <f t="shared" si="279"/>
        <v>1.6725041597337771</v>
      </c>
    </row>
    <row r="8923" spans="1:8" ht="15" hidden="1" thickBot="1">
      <c r="A8923" s="409">
        <v>202205</v>
      </c>
      <c r="B8923" s="231" t="s">
        <v>617</v>
      </c>
      <c r="C8923" s="232" t="s">
        <v>480</v>
      </c>
      <c r="D8923" s="233" t="s">
        <v>337</v>
      </c>
      <c r="E8923" s="235">
        <v>53434</v>
      </c>
      <c r="F8923" s="413">
        <v>120.2</v>
      </c>
      <c r="G8923" s="414">
        <f t="shared" si="278"/>
        <v>444.54242928452578</v>
      </c>
      <c r="H8923" s="415">
        <f t="shared" si="279"/>
        <v>2.2227121464226287</v>
      </c>
    </row>
    <row r="8924" spans="1:8" ht="15" hidden="1" thickBot="1">
      <c r="A8924" s="409">
        <v>202205</v>
      </c>
      <c r="B8924" s="231" t="s">
        <v>618</v>
      </c>
      <c r="C8924" s="232" t="s">
        <v>480</v>
      </c>
      <c r="D8924" s="233" t="s">
        <v>337</v>
      </c>
      <c r="E8924" s="235">
        <v>71776</v>
      </c>
      <c r="F8924" s="413">
        <v>120.2</v>
      </c>
      <c r="G8924" s="414">
        <f t="shared" si="278"/>
        <v>597.13810316139768</v>
      </c>
      <c r="H8924" s="415">
        <f t="shared" si="279"/>
        <v>2.9856905158069882</v>
      </c>
    </row>
    <row r="8925" spans="1:8" ht="15" hidden="1" thickBot="1">
      <c r="A8925" s="409">
        <v>202205</v>
      </c>
      <c r="B8925" s="231" t="s">
        <v>619</v>
      </c>
      <c r="C8925" s="232" t="s">
        <v>480</v>
      </c>
      <c r="D8925" s="233" t="s">
        <v>337</v>
      </c>
      <c r="E8925" s="235">
        <v>41183</v>
      </c>
      <c r="F8925" s="413">
        <v>120.2</v>
      </c>
      <c r="G8925" s="414">
        <f t="shared" si="278"/>
        <v>342.62063227953411</v>
      </c>
      <c r="H8925" s="415">
        <f t="shared" si="279"/>
        <v>1.7131031613976706</v>
      </c>
    </row>
    <row r="8926" spans="1:8" ht="15" hidden="1" thickBot="1">
      <c r="A8926" s="409">
        <v>202205</v>
      </c>
      <c r="B8926" s="231" t="s">
        <v>620</v>
      </c>
      <c r="C8926" s="232" t="s">
        <v>480</v>
      </c>
      <c r="D8926" s="233" t="s">
        <v>339</v>
      </c>
      <c r="E8926" s="235">
        <v>206</v>
      </c>
      <c r="F8926" s="413">
        <v>120.2</v>
      </c>
      <c r="G8926" s="414">
        <f t="shared" si="278"/>
        <v>1.7138103161397671</v>
      </c>
      <c r="H8926" s="415">
        <f t="shared" si="279"/>
        <v>1.7138103161397671</v>
      </c>
    </row>
    <row r="8927" spans="1:8" ht="15" hidden="1" thickBot="1">
      <c r="A8927" s="409">
        <v>202205</v>
      </c>
      <c r="B8927" s="231" t="s">
        <v>621</v>
      </c>
      <c r="C8927" s="232" t="s">
        <v>480</v>
      </c>
      <c r="D8927" s="233" t="s">
        <v>337</v>
      </c>
      <c r="E8927" s="235">
        <v>84376</v>
      </c>
      <c r="F8927" s="413">
        <v>120.2</v>
      </c>
      <c r="G8927" s="414">
        <f t="shared" si="278"/>
        <v>701.96339434276206</v>
      </c>
      <c r="H8927" s="415">
        <f t="shared" si="279"/>
        <v>3.5098169717138101</v>
      </c>
    </row>
    <row r="8928" spans="1:8" ht="15" hidden="1" thickBot="1">
      <c r="A8928" s="409">
        <v>202205</v>
      </c>
      <c r="B8928" s="231" t="s">
        <v>622</v>
      </c>
      <c r="C8928" s="232" t="s">
        <v>480</v>
      </c>
      <c r="D8928" s="233" t="s">
        <v>339</v>
      </c>
      <c r="E8928" s="235">
        <v>422</v>
      </c>
      <c r="F8928" s="413">
        <v>120.2</v>
      </c>
      <c r="G8928" s="414">
        <f t="shared" si="278"/>
        <v>3.5108153078202995</v>
      </c>
      <c r="H8928" s="415">
        <f t="shared" si="279"/>
        <v>3.5108153078202995</v>
      </c>
    </row>
    <row r="8929" spans="1:8" ht="15" hidden="1" thickBot="1">
      <c r="A8929" s="409">
        <v>202205</v>
      </c>
      <c r="B8929" s="231" t="s">
        <v>623</v>
      </c>
      <c r="C8929" s="232" t="s">
        <v>480</v>
      </c>
      <c r="D8929" s="233" t="s">
        <v>624</v>
      </c>
      <c r="E8929" s="235">
        <v>67851</v>
      </c>
      <c r="F8929" s="413">
        <v>120.2</v>
      </c>
      <c r="G8929" s="414">
        <f t="shared" si="278"/>
        <v>564.48419301164722</v>
      </c>
      <c r="H8929" s="415" t="str">
        <f t="shared" si="279"/>
        <v>VER</v>
      </c>
    </row>
    <row r="8930" spans="1:8" ht="15" hidden="1" thickBot="1">
      <c r="A8930" s="409">
        <v>202205</v>
      </c>
      <c r="B8930" s="231" t="s">
        <v>625</v>
      </c>
      <c r="C8930" s="232" t="s">
        <v>480</v>
      </c>
      <c r="D8930" s="233" t="s">
        <v>337</v>
      </c>
      <c r="E8930" s="235">
        <v>65241</v>
      </c>
      <c r="F8930" s="413">
        <v>120.2</v>
      </c>
      <c r="G8930" s="414">
        <f t="shared" si="278"/>
        <v>542.77038269550746</v>
      </c>
      <c r="H8930" s="415">
        <f t="shared" si="279"/>
        <v>2.7138519134775372</v>
      </c>
    </row>
    <row r="8931" spans="1:8" ht="15" hidden="1" thickBot="1">
      <c r="A8931" s="409">
        <v>202205</v>
      </c>
      <c r="B8931" s="231" t="s">
        <v>626</v>
      </c>
      <c r="C8931" s="232" t="s">
        <v>480</v>
      </c>
      <c r="D8931" s="233" t="s">
        <v>339</v>
      </c>
      <c r="E8931" s="235">
        <v>326</v>
      </c>
      <c r="F8931" s="413">
        <v>120.2</v>
      </c>
      <c r="G8931" s="414">
        <f t="shared" si="278"/>
        <v>2.7121464226289516</v>
      </c>
      <c r="H8931" s="415">
        <f t="shared" si="279"/>
        <v>2.7121464226289516</v>
      </c>
    </row>
    <row r="8932" spans="1:8" ht="15" hidden="1" thickBot="1">
      <c r="A8932" s="409">
        <v>202205</v>
      </c>
      <c r="B8932" s="231" t="s">
        <v>627</v>
      </c>
      <c r="C8932" s="232" t="s">
        <v>480</v>
      </c>
      <c r="D8932" s="233" t="s">
        <v>337</v>
      </c>
      <c r="E8932" s="235">
        <v>65241</v>
      </c>
      <c r="F8932" s="413">
        <v>120.2</v>
      </c>
      <c r="G8932" s="414">
        <f t="shared" si="278"/>
        <v>542.77038269550746</v>
      </c>
      <c r="H8932" s="415">
        <f t="shared" si="279"/>
        <v>2.7138519134775372</v>
      </c>
    </row>
    <row r="8933" spans="1:8" ht="15" hidden="1" thickBot="1">
      <c r="A8933" s="409">
        <v>202205</v>
      </c>
      <c r="B8933" s="231" t="s">
        <v>628</v>
      </c>
      <c r="C8933" s="232" t="s">
        <v>480</v>
      </c>
      <c r="D8933" s="233" t="s">
        <v>339</v>
      </c>
      <c r="E8933" s="235">
        <v>326</v>
      </c>
      <c r="F8933" s="413">
        <v>120.2</v>
      </c>
      <c r="G8933" s="414">
        <f t="shared" si="278"/>
        <v>2.7121464226289516</v>
      </c>
      <c r="H8933" s="415">
        <f t="shared" si="279"/>
        <v>2.7121464226289516</v>
      </c>
    </row>
    <row r="8934" spans="1:8" ht="15" hidden="1" thickBot="1">
      <c r="A8934" s="409">
        <v>202205</v>
      </c>
      <c r="B8934" s="231" t="s">
        <v>629</v>
      </c>
      <c r="C8934" s="232" t="s">
        <v>480</v>
      </c>
      <c r="D8934" s="233" t="s">
        <v>337</v>
      </c>
      <c r="E8934" s="235">
        <v>101905</v>
      </c>
      <c r="F8934" s="413">
        <v>120.2</v>
      </c>
      <c r="G8934" s="414">
        <f t="shared" si="278"/>
        <v>847.79534109816973</v>
      </c>
      <c r="H8934" s="415">
        <f t="shared" si="279"/>
        <v>4.2389767054908489</v>
      </c>
    </row>
    <row r="8935" spans="1:8" ht="15" hidden="1" thickBot="1">
      <c r="A8935" s="409">
        <v>202205</v>
      </c>
      <c r="B8935" s="231" t="s">
        <v>630</v>
      </c>
      <c r="C8935" s="232" t="s">
        <v>480</v>
      </c>
      <c r="D8935" s="233" t="s">
        <v>337</v>
      </c>
      <c r="E8935" s="235">
        <v>83916</v>
      </c>
      <c r="F8935" s="413">
        <v>120.2</v>
      </c>
      <c r="G8935" s="414">
        <f t="shared" si="278"/>
        <v>698.13643926788689</v>
      </c>
      <c r="H8935" s="415">
        <f t="shared" si="279"/>
        <v>3.4906821963394346</v>
      </c>
    </row>
    <row r="8936" spans="1:8" ht="15" hidden="1" thickBot="1">
      <c r="A8936" s="409">
        <v>202205</v>
      </c>
      <c r="B8936" s="231" t="s">
        <v>631</v>
      </c>
      <c r="C8936" s="232" t="s">
        <v>480</v>
      </c>
      <c r="D8936" s="233" t="s">
        <v>339</v>
      </c>
      <c r="E8936" s="235">
        <v>420</v>
      </c>
      <c r="F8936" s="413">
        <v>120.2</v>
      </c>
      <c r="G8936" s="414">
        <f t="shared" si="278"/>
        <v>3.4941763727121464</v>
      </c>
      <c r="H8936" s="415">
        <f t="shared" si="279"/>
        <v>3.4941763727121464</v>
      </c>
    </row>
    <row r="8937" spans="1:8" ht="15" hidden="1" thickBot="1">
      <c r="A8937" s="409">
        <v>202205</v>
      </c>
      <c r="B8937" s="231" t="s">
        <v>632</v>
      </c>
      <c r="C8937" s="232" t="s">
        <v>480</v>
      </c>
      <c r="D8937" s="233" t="s">
        <v>337</v>
      </c>
      <c r="E8937" s="235">
        <v>102303</v>
      </c>
      <c r="F8937" s="413">
        <v>120.2</v>
      </c>
      <c r="G8937" s="414">
        <f t="shared" si="278"/>
        <v>851.10648918469212</v>
      </c>
      <c r="H8937" s="415">
        <f t="shared" si="279"/>
        <v>4.2555324459234605</v>
      </c>
    </row>
    <row r="8938" spans="1:8" ht="15" hidden="1" thickBot="1">
      <c r="A8938" s="409">
        <v>202205</v>
      </c>
      <c r="B8938" s="231" t="s">
        <v>633</v>
      </c>
      <c r="C8938" s="232" t="s">
        <v>480</v>
      </c>
      <c r="D8938" s="233" t="s">
        <v>339</v>
      </c>
      <c r="E8938" s="235">
        <v>512</v>
      </c>
      <c r="F8938" s="413">
        <v>120.2</v>
      </c>
      <c r="G8938" s="414">
        <f t="shared" si="278"/>
        <v>4.2595673876871878</v>
      </c>
      <c r="H8938" s="415">
        <f t="shared" si="279"/>
        <v>4.2595673876871878</v>
      </c>
    </row>
    <row r="8939" spans="1:8" ht="15" hidden="1" thickBot="1">
      <c r="A8939" s="409">
        <v>202205</v>
      </c>
      <c r="B8939" s="231" t="s">
        <v>634</v>
      </c>
      <c r="C8939" s="232" t="s">
        <v>480</v>
      </c>
      <c r="D8939" s="233" t="s">
        <v>337</v>
      </c>
      <c r="E8939" s="235">
        <v>65241</v>
      </c>
      <c r="F8939" s="413">
        <v>120.2</v>
      </c>
      <c r="G8939" s="414">
        <f t="shared" si="278"/>
        <v>542.77038269550746</v>
      </c>
      <c r="H8939" s="415">
        <f t="shared" si="279"/>
        <v>2.7138519134775372</v>
      </c>
    </row>
    <row r="8940" spans="1:8" ht="15" hidden="1" thickBot="1">
      <c r="A8940" s="409">
        <v>202205</v>
      </c>
      <c r="B8940" s="231" t="s">
        <v>635</v>
      </c>
      <c r="C8940" s="232" t="s">
        <v>480</v>
      </c>
      <c r="D8940" s="233" t="s">
        <v>339</v>
      </c>
      <c r="E8940" s="235">
        <v>326</v>
      </c>
      <c r="F8940" s="413">
        <v>120.2</v>
      </c>
      <c r="G8940" s="414">
        <f t="shared" si="278"/>
        <v>2.7121464226289516</v>
      </c>
      <c r="H8940" s="415">
        <f t="shared" si="279"/>
        <v>2.7121464226289516</v>
      </c>
    </row>
    <row r="8941" spans="1:8" ht="15" hidden="1" thickBot="1">
      <c r="A8941" s="409">
        <v>202205</v>
      </c>
      <c r="B8941" s="231" t="s">
        <v>636</v>
      </c>
      <c r="C8941" s="232" t="s">
        <v>480</v>
      </c>
      <c r="D8941" s="233" t="s">
        <v>337</v>
      </c>
      <c r="E8941" s="235">
        <v>65241</v>
      </c>
      <c r="F8941" s="413">
        <v>120.2</v>
      </c>
      <c r="G8941" s="414">
        <f t="shared" si="278"/>
        <v>542.77038269550746</v>
      </c>
      <c r="H8941" s="415">
        <f t="shared" si="279"/>
        <v>2.7138519134775372</v>
      </c>
    </row>
    <row r="8942" spans="1:8" ht="15" hidden="1" thickBot="1">
      <c r="A8942" s="409">
        <v>202205</v>
      </c>
      <c r="B8942" s="231" t="s">
        <v>637</v>
      </c>
      <c r="C8942" s="232" t="s">
        <v>480</v>
      </c>
      <c r="D8942" s="233" t="s">
        <v>337</v>
      </c>
      <c r="E8942" s="235">
        <v>52617</v>
      </c>
      <c r="F8942" s="413">
        <v>120.2</v>
      </c>
      <c r="G8942" s="414">
        <f t="shared" si="278"/>
        <v>437.74542429284526</v>
      </c>
      <c r="H8942" s="415">
        <f t="shared" si="279"/>
        <v>2.1887271214642263</v>
      </c>
    </row>
    <row r="8943" spans="1:8" ht="15" hidden="1" thickBot="1">
      <c r="A8943" s="409">
        <v>202205</v>
      </c>
      <c r="B8943" s="231" t="s">
        <v>638</v>
      </c>
      <c r="C8943" s="232" t="s">
        <v>480</v>
      </c>
      <c r="D8943" s="233" t="s">
        <v>337</v>
      </c>
      <c r="E8943" s="235">
        <v>33629</v>
      </c>
      <c r="F8943" s="413">
        <v>120.2</v>
      </c>
      <c r="G8943" s="414">
        <f t="shared" si="278"/>
        <v>279.77537437603991</v>
      </c>
      <c r="H8943" s="415">
        <f t="shared" si="279"/>
        <v>1.3988768718801996</v>
      </c>
    </row>
    <row r="8944" spans="1:8" ht="15" hidden="1" thickBot="1">
      <c r="A8944" s="409">
        <v>202205</v>
      </c>
      <c r="B8944" s="231" t="s">
        <v>639</v>
      </c>
      <c r="C8944" s="232" t="s">
        <v>480</v>
      </c>
      <c r="D8944" s="233" t="s">
        <v>339</v>
      </c>
      <c r="E8944" s="235">
        <v>168</v>
      </c>
      <c r="F8944" s="413">
        <v>120.2</v>
      </c>
      <c r="G8944" s="414">
        <f t="shared" si="278"/>
        <v>1.3976705490848584</v>
      </c>
      <c r="H8944" s="415">
        <f t="shared" si="279"/>
        <v>1.3976705490848584</v>
      </c>
    </row>
    <row r="8945" spans="1:8" ht="15" hidden="1" thickBot="1">
      <c r="A8945" s="409">
        <v>202205</v>
      </c>
      <c r="B8945" s="231" t="s">
        <v>640</v>
      </c>
      <c r="C8945" s="232" t="s">
        <v>480</v>
      </c>
      <c r="D8945" s="233" t="s">
        <v>337</v>
      </c>
      <c r="E8945" s="235">
        <v>54654</v>
      </c>
      <c r="F8945" s="413">
        <v>120.2</v>
      </c>
      <c r="G8945" s="414">
        <f t="shared" si="278"/>
        <v>454.69217970049914</v>
      </c>
      <c r="H8945" s="415">
        <f t="shared" si="279"/>
        <v>2.2734608985024956</v>
      </c>
    </row>
    <row r="8946" spans="1:8" ht="15" hidden="1" thickBot="1">
      <c r="A8946" s="409">
        <v>202205</v>
      </c>
      <c r="B8946" s="231" t="s">
        <v>641</v>
      </c>
      <c r="C8946" s="232" t="s">
        <v>480</v>
      </c>
      <c r="D8946" s="233" t="s">
        <v>337</v>
      </c>
      <c r="E8946" s="235">
        <v>54654</v>
      </c>
      <c r="F8946" s="413">
        <v>120.2</v>
      </c>
      <c r="G8946" s="414">
        <f t="shared" si="278"/>
        <v>454.69217970049914</v>
      </c>
      <c r="H8946" s="415">
        <f t="shared" si="279"/>
        <v>2.2734608985024956</v>
      </c>
    </row>
    <row r="8947" spans="1:8" ht="15" hidden="1" thickBot="1">
      <c r="A8947" s="409">
        <v>202205</v>
      </c>
      <c r="B8947" s="231" t="s">
        <v>642</v>
      </c>
      <c r="C8947" s="232" t="s">
        <v>480</v>
      </c>
      <c r="D8947" s="233" t="s">
        <v>337</v>
      </c>
      <c r="E8947" s="235">
        <v>54654</v>
      </c>
      <c r="F8947" s="413">
        <v>120.2</v>
      </c>
      <c r="G8947" s="414">
        <f t="shared" si="278"/>
        <v>454.69217970049914</v>
      </c>
      <c r="H8947" s="415">
        <f t="shared" si="279"/>
        <v>2.2734608985024956</v>
      </c>
    </row>
    <row r="8948" spans="1:8" ht="15" hidden="1" thickBot="1">
      <c r="A8948" s="409">
        <v>202205</v>
      </c>
      <c r="B8948" s="196" t="s">
        <v>643</v>
      </c>
      <c r="C8948" s="197" t="s">
        <v>480</v>
      </c>
      <c r="D8948" s="198" t="s">
        <v>339</v>
      </c>
      <c r="E8948" s="421">
        <v>273</v>
      </c>
      <c r="F8948" s="413">
        <v>120.2</v>
      </c>
      <c r="G8948" s="414">
        <f t="shared" si="278"/>
        <v>2.2712146422628949</v>
      </c>
      <c r="H8948" s="415">
        <f t="shared" si="279"/>
        <v>2.2712146422628949</v>
      </c>
    </row>
    <row r="8949" spans="1:8" ht="15" hidden="1" thickBot="1">
      <c r="A8949" s="409">
        <v>202205</v>
      </c>
      <c r="B8949" s="196" t="s">
        <v>644</v>
      </c>
      <c r="C8949" s="197" t="s">
        <v>480</v>
      </c>
      <c r="D8949" s="198" t="s">
        <v>337</v>
      </c>
      <c r="E8949" s="421">
        <v>54654</v>
      </c>
      <c r="F8949" s="413">
        <v>120.2</v>
      </c>
      <c r="G8949" s="414">
        <f t="shared" si="278"/>
        <v>454.69217970049914</v>
      </c>
      <c r="H8949" s="415">
        <f t="shared" si="279"/>
        <v>2.2734608985024956</v>
      </c>
    </row>
    <row r="8950" spans="1:8" ht="15" hidden="1" thickBot="1">
      <c r="A8950" s="409">
        <v>202205</v>
      </c>
      <c r="B8950" s="196" t="s">
        <v>645</v>
      </c>
      <c r="C8950" s="197" t="s">
        <v>480</v>
      </c>
      <c r="D8950" s="198" t="s">
        <v>337</v>
      </c>
      <c r="E8950" s="421">
        <v>54654</v>
      </c>
      <c r="F8950" s="413">
        <v>120.2</v>
      </c>
      <c r="G8950" s="414">
        <f t="shared" si="278"/>
        <v>454.69217970049914</v>
      </c>
      <c r="H8950" s="415">
        <f t="shared" si="279"/>
        <v>2.2734608985024956</v>
      </c>
    </row>
    <row r="8951" spans="1:8" ht="15" hidden="1" thickBot="1">
      <c r="A8951" s="409">
        <v>202205</v>
      </c>
      <c r="B8951" s="196" t="s">
        <v>646</v>
      </c>
      <c r="C8951" s="197" t="s">
        <v>480</v>
      </c>
      <c r="D8951" s="198" t="s">
        <v>337</v>
      </c>
      <c r="E8951" s="421">
        <v>37319</v>
      </c>
      <c r="F8951" s="413">
        <v>120.2</v>
      </c>
      <c r="G8951" s="414">
        <f t="shared" si="278"/>
        <v>310.47420965058234</v>
      </c>
      <c r="H8951" s="415">
        <f t="shared" si="279"/>
        <v>1.5523710482529116</v>
      </c>
    </row>
    <row r="8952" spans="1:8" ht="15" hidden="1" thickBot="1">
      <c r="A8952" s="409">
        <v>202205</v>
      </c>
      <c r="B8952" s="196" t="s">
        <v>647</v>
      </c>
      <c r="C8952" s="197" t="s">
        <v>480</v>
      </c>
      <c r="D8952" s="198" t="s">
        <v>337</v>
      </c>
      <c r="E8952" s="421">
        <v>53562</v>
      </c>
      <c r="F8952" s="413">
        <v>120.2</v>
      </c>
      <c r="G8952" s="414">
        <f t="shared" si="278"/>
        <v>445.60732113144758</v>
      </c>
      <c r="H8952" s="415">
        <f t="shared" si="279"/>
        <v>2.228036605657238</v>
      </c>
    </row>
    <row r="8953" spans="1:8" ht="15" hidden="1" thickBot="1">
      <c r="A8953" s="409">
        <v>202205</v>
      </c>
      <c r="B8953" s="196" t="s">
        <v>648</v>
      </c>
      <c r="C8953" s="197" t="s">
        <v>480</v>
      </c>
      <c r="D8953" s="198" t="s">
        <v>339</v>
      </c>
      <c r="E8953" s="421">
        <v>187</v>
      </c>
      <c r="F8953" s="413">
        <v>120.2</v>
      </c>
      <c r="G8953" s="414">
        <f t="shared" si="278"/>
        <v>1.5557404326123128</v>
      </c>
      <c r="H8953" s="415">
        <f t="shared" si="279"/>
        <v>1.5557404326123128</v>
      </c>
    </row>
    <row r="8954" spans="1:8" ht="15" hidden="1" thickBot="1">
      <c r="A8954" s="409">
        <v>202205</v>
      </c>
      <c r="B8954" s="196" t="s">
        <v>649</v>
      </c>
      <c r="C8954" s="197" t="s">
        <v>480</v>
      </c>
      <c r="D8954" s="198" t="s">
        <v>337</v>
      </c>
      <c r="E8954" s="421">
        <v>37319</v>
      </c>
      <c r="F8954" s="413">
        <v>120.2</v>
      </c>
      <c r="G8954" s="414">
        <f t="shared" si="278"/>
        <v>310.47420965058234</v>
      </c>
      <c r="H8954" s="415">
        <f t="shared" si="279"/>
        <v>1.5523710482529116</v>
      </c>
    </row>
    <row r="8955" spans="1:8" ht="15" hidden="1" thickBot="1">
      <c r="A8955" s="409">
        <v>202205</v>
      </c>
      <c r="B8955" s="196" t="s">
        <v>650</v>
      </c>
      <c r="C8955" s="197" t="s">
        <v>480</v>
      </c>
      <c r="D8955" s="198" t="s">
        <v>337</v>
      </c>
      <c r="E8955" s="421">
        <v>33971</v>
      </c>
      <c r="F8955" s="413">
        <v>120.2</v>
      </c>
      <c r="G8955" s="414">
        <f t="shared" si="278"/>
        <v>282.62063227953411</v>
      </c>
      <c r="H8955" s="415">
        <f t="shared" si="279"/>
        <v>1.4131031613976706</v>
      </c>
    </row>
    <row r="8956" spans="1:8" ht="15" hidden="1" thickBot="1">
      <c r="A8956" s="409">
        <v>202205</v>
      </c>
      <c r="B8956" s="231" t="s">
        <v>651</v>
      </c>
      <c r="C8956" s="232" t="s">
        <v>480</v>
      </c>
      <c r="D8956" s="233" t="s">
        <v>339</v>
      </c>
      <c r="E8956" s="235">
        <v>170</v>
      </c>
      <c r="F8956" s="413">
        <v>120.2</v>
      </c>
      <c r="G8956" s="414">
        <f t="shared" si="278"/>
        <v>1.4143094841930117</v>
      </c>
      <c r="H8956" s="415">
        <f t="shared" si="279"/>
        <v>1.4143094841930117</v>
      </c>
    </row>
    <row r="8957" spans="1:8" ht="15" hidden="1" thickBot="1">
      <c r="A8957" s="409">
        <v>202205</v>
      </c>
      <c r="B8957" s="231" t="s">
        <v>652</v>
      </c>
      <c r="C8957" s="232" t="s">
        <v>480</v>
      </c>
      <c r="D8957" s="233" t="s">
        <v>337</v>
      </c>
      <c r="E8957" s="235">
        <v>86316</v>
      </c>
      <c r="F8957" s="413">
        <v>120.2</v>
      </c>
      <c r="G8957" s="414">
        <f t="shared" si="278"/>
        <v>718.10316139767053</v>
      </c>
      <c r="H8957" s="415">
        <f t="shared" si="279"/>
        <v>3.5905158069883525</v>
      </c>
    </row>
    <row r="8958" spans="1:8" ht="15" hidden="1" thickBot="1">
      <c r="A8958" s="409">
        <v>202205</v>
      </c>
      <c r="B8958" s="196" t="s">
        <v>653</v>
      </c>
      <c r="C8958" s="197" t="s">
        <v>480</v>
      </c>
      <c r="D8958" s="198" t="s">
        <v>339</v>
      </c>
      <c r="E8958" s="421">
        <v>432</v>
      </c>
      <c r="F8958" s="413">
        <v>120.2</v>
      </c>
      <c r="G8958" s="414">
        <f t="shared" si="278"/>
        <v>3.5940099833610648</v>
      </c>
      <c r="H8958" s="415">
        <f t="shared" si="279"/>
        <v>3.5940099833610648</v>
      </c>
    </row>
    <row r="8959" spans="1:8" ht="15" hidden="1" thickBot="1">
      <c r="A8959" s="409">
        <v>202205</v>
      </c>
      <c r="B8959" s="196" t="s">
        <v>654</v>
      </c>
      <c r="C8959" s="197" t="s">
        <v>480</v>
      </c>
      <c r="D8959" s="198" t="s">
        <v>337</v>
      </c>
      <c r="E8959" s="421">
        <v>86316</v>
      </c>
      <c r="F8959" s="413">
        <v>120.2</v>
      </c>
      <c r="G8959" s="414">
        <f t="shared" si="278"/>
        <v>718.10316139767053</v>
      </c>
      <c r="H8959" s="415">
        <f t="shared" si="279"/>
        <v>3.5905158069883525</v>
      </c>
    </row>
    <row r="8960" spans="1:8" ht="15" hidden="1" thickBot="1">
      <c r="A8960" s="409">
        <v>202205</v>
      </c>
      <c r="B8960" s="196" t="s">
        <v>655</v>
      </c>
      <c r="C8960" s="197" t="s">
        <v>480</v>
      </c>
      <c r="D8960" s="198" t="s">
        <v>337</v>
      </c>
      <c r="E8960" s="421">
        <v>37319</v>
      </c>
      <c r="F8960" s="413">
        <v>120.2</v>
      </c>
      <c r="G8960" s="414">
        <f t="shared" si="278"/>
        <v>310.47420965058234</v>
      </c>
      <c r="H8960" s="415">
        <f t="shared" si="279"/>
        <v>1.5523710482529116</v>
      </c>
    </row>
    <row r="8961" spans="1:8" ht="15" hidden="1" thickBot="1">
      <c r="A8961" s="409">
        <v>202205</v>
      </c>
      <c r="B8961" s="196" t="s">
        <v>656</v>
      </c>
      <c r="C8961" s="197" t="s">
        <v>480</v>
      </c>
      <c r="D8961" s="198" t="s">
        <v>339</v>
      </c>
      <c r="E8961" s="421">
        <v>187</v>
      </c>
      <c r="F8961" s="413">
        <v>120.2</v>
      </c>
      <c r="G8961" s="414">
        <f t="shared" si="278"/>
        <v>1.5557404326123128</v>
      </c>
      <c r="H8961" s="415">
        <f t="shared" si="279"/>
        <v>1.5557404326123128</v>
      </c>
    </row>
    <row r="8962" spans="1:8" ht="15" hidden="1" thickBot="1">
      <c r="A8962" s="409">
        <v>202205</v>
      </c>
      <c r="B8962" s="196" t="s">
        <v>657</v>
      </c>
      <c r="C8962" s="197" t="s">
        <v>480</v>
      </c>
      <c r="D8962" s="198" t="s">
        <v>337</v>
      </c>
      <c r="E8962" s="421">
        <v>85561</v>
      </c>
      <c r="F8962" s="413">
        <v>120.2</v>
      </c>
      <c r="G8962" s="414">
        <f t="shared" ref="G8962:G9025" si="280">+E8962/F8962</f>
        <v>711.82196339434279</v>
      </c>
      <c r="H8962" s="415">
        <f t="shared" ref="H8962:H9025" si="281">IF(D8962="TB",G8962/200,IF(D8962="LT",G8962,"VER"))</f>
        <v>3.5591098169717141</v>
      </c>
    </row>
    <row r="8963" spans="1:8" ht="15" hidden="1" thickBot="1">
      <c r="A8963" s="409">
        <v>202205</v>
      </c>
      <c r="B8963" s="196" t="s">
        <v>658</v>
      </c>
      <c r="C8963" s="197" t="s">
        <v>480</v>
      </c>
      <c r="D8963" s="198" t="s">
        <v>339</v>
      </c>
      <c r="E8963" s="421">
        <v>428</v>
      </c>
      <c r="F8963" s="413">
        <v>120.2</v>
      </c>
      <c r="G8963" s="414">
        <f t="shared" si="280"/>
        <v>3.5607321131447587</v>
      </c>
      <c r="H8963" s="415">
        <f t="shared" si="281"/>
        <v>3.5607321131447587</v>
      </c>
    </row>
    <row r="8964" spans="1:8" ht="15" hidden="1" thickBot="1">
      <c r="A8964" s="409">
        <v>202205</v>
      </c>
      <c r="B8964" s="196" t="s">
        <v>659</v>
      </c>
      <c r="C8964" s="197" t="s">
        <v>480</v>
      </c>
      <c r="D8964" s="198" t="s">
        <v>337</v>
      </c>
      <c r="E8964" s="421">
        <v>77358</v>
      </c>
      <c r="F8964" s="413">
        <v>120.2</v>
      </c>
      <c r="G8964" s="414">
        <f t="shared" si="280"/>
        <v>643.57737104825287</v>
      </c>
      <c r="H8964" s="415">
        <f t="shared" si="281"/>
        <v>3.2178868552412645</v>
      </c>
    </row>
    <row r="8965" spans="1:8" ht="15" hidden="1" thickBot="1">
      <c r="A8965" s="409">
        <v>202205</v>
      </c>
      <c r="B8965" s="196" t="s">
        <v>660</v>
      </c>
      <c r="C8965" s="197" t="s">
        <v>480</v>
      </c>
      <c r="D8965" s="198" t="s">
        <v>381</v>
      </c>
      <c r="E8965" s="421">
        <v>8062</v>
      </c>
      <c r="F8965" s="413">
        <v>120.2</v>
      </c>
      <c r="G8965" s="414">
        <f t="shared" si="280"/>
        <v>67.071547420965061</v>
      </c>
      <c r="H8965" s="415" t="str">
        <f t="shared" si="281"/>
        <v>VER</v>
      </c>
    </row>
    <row r="8966" spans="1:8" ht="15" hidden="1" thickBot="1">
      <c r="A8966" s="409">
        <v>202205</v>
      </c>
      <c r="B8966" s="196" t="s">
        <v>661</v>
      </c>
      <c r="C8966" s="197" t="s">
        <v>480</v>
      </c>
      <c r="D8966" s="198" t="s">
        <v>337</v>
      </c>
      <c r="E8966" s="421">
        <v>85561</v>
      </c>
      <c r="F8966" s="413">
        <v>120.2</v>
      </c>
      <c r="G8966" s="414">
        <f t="shared" si="280"/>
        <v>711.82196339434279</v>
      </c>
      <c r="H8966" s="415">
        <f t="shared" si="281"/>
        <v>3.5591098169717141</v>
      </c>
    </row>
    <row r="8967" spans="1:8" ht="15" hidden="1" thickBot="1">
      <c r="A8967" s="409">
        <v>202205</v>
      </c>
      <c r="B8967" s="196" t="s">
        <v>662</v>
      </c>
      <c r="C8967" s="197" t="s">
        <v>480</v>
      </c>
      <c r="D8967" s="198" t="s">
        <v>339</v>
      </c>
      <c r="E8967" s="421">
        <v>428</v>
      </c>
      <c r="F8967" s="413">
        <v>120.2</v>
      </c>
      <c r="G8967" s="414">
        <f t="shared" si="280"/>
        <v>3.5607321131447587</v>
      </c>
      <c r="H8967" s="415">
        <f t="shared" si="281"/>
        <v>3.5607321131447587</v>
      </c>
    </row>
    <row r="8968" spans="1:8" ht="15" hidden="1" thickBot="1">
      <c r="A8968" s="409">
        <v>202205</v>
      </c>
      <c r="B8968" s="231" t="s">
        <v>663</v>
      </c>
      <c r="C8968" s="232" t="s">
        <v>480</v>
      </c>
      <c r="D8968" s="233" t="s">
        <v>337</v>
      </c>
      <c r="E8968" s="235">
        <v>85561</v>
      </c>
      <c r="F8968" s="413">
        <v>120.2</v>
      </c>
      <c r="G8968" s="414">
        <f t="shared" si="280"/>
        <v>711.82196339434279</v>
      </c>
      <c r="H8968" s="415">
        <f t="shared" si="281"/>
        <v>3.5591098169717141</v>
      </c>
    </row>
    <row r="8969" spans="1:8" ht="15" hidden="1" thickBot="1">
      <c r="A8969" s="409">
        <v>202205</v>
      </c>
      <c r="B8969" s="231" t="s">
        <v>664</v>
      </c>
      <c r="C8969" s="232" t="s">
        <v>480</v>
      </c>
      <c r="D8969" s="233" t="s">
        <v>337</v>
      </c>
      <c r="E8969" s="235">
        <v>74845</v>
      </c>
      <c r="F8969" s="413">
        <v>120.2</v>
      </c>
      <c r="G8969" s="414">
        <f t="shared" si="280"/>
        <v>622.67054908485852</v>
      </c>
      <c r="H8969" s="415">
        <f t="shared" si="281"/>
        <v>3.1133527454242924</v>
      </c>
    </row>
    <row r="8970" spans="1:8" ht="15" hidden="1" thickBot="1">
      <c r="A8970" s="409">
        <v>202205</v>
      </c>
      <c r="B8970" s="231" t="s">
        <v>665</v>
      </c>
      <c r="C8970" s="232" t="s">
        <v>480</v>
      </c>
      <c r="D8970" s="233" t="s">
        <v>339</v>
      </c>
      <c r="E8970" s="235">
        <v>374</v>
      </c>
      <c r="F8970" s="413">
        <v>120.2</v>
      </c>
      <c r="G8970" s="414">
        <f t="shared" si="280"/>
        <v>3.1114808652246255</v>
      </c>
      <c r="H8970" s="415">
        <f t="shared" si="281"/>
        <v>3.1114808652246255</v>
      </c>
    </row>
    <row r="8971" spans="1:8" ht="15" hidden="1" thickBot="1">
      <c r="A8971" s="409">
        <v>202205</v>
      </c>
      <c r="B8971" s="231" t="s">
        <v>666</v>
      </c>
      <c r="C8971" s="232" t="s">
        <v>480</v>
      </c>
      <c r="D8971" s="233" t="s">
        <v>337</v>
      </c>
      <c r="E8971" s="235">
        <v>85561</v>
      </c>
      <c r="F8971" s="413">
        <v>120.2</v>
      </c>
      <c r="G8971" s="414">
        <f t="shared" si="280"/>
        <v>711.82196339434279</v>
      </c>
      <c r="H8971" s="415">
        <f t="shared" si="281"/>
        <v>3.5591098169717141</v>
      </c>
    </row>
    <row r="8972" spans="1:8" ht="15" hidden="1" thickBot="1">
      <c r="A8972" s="409">
        <v>202205</v>
      </c>
      <c r="B8972" s="196" t="s">
        <v>667</v>
      </c>
      <c r="C8972" s="197" t="s">
        <v>480</v>
      </c>
      <c r="D8972" s="198" t="s">
        <v>350</v>
      </c>
      <c r="E8972" s="421">
        <v>0.01</v>
      </c>
      <c r="F8972" s="413">
        <v>120.2</v>
      </c>
      <c r="G8972" s="414">
        <f t="shared" si="280"/>
        <v>8.3194675540765393E-5</v>
      </c>
      <c r="H8972" s="415" t="str">
        <f t="shared" si="281"/>
        <v>VER</v>
      </c>
    </row>
    <row r="8973" spans="1:8" ht="15" hidden="1" thickBot="1">
      <c r="A8973" s="409">
        <v>202205</v>
      </c>
      <c r="B8973" s="196" t="s">
        <v>668</v>
      </c>
      <c r="C8973" s="197" t="s">
        <v>480</v>
      </c>
      <c r="D8973" s="198" t="s">
        <v>337</v>
      </c>
      <c r="E8973" s="421">
        <v>63346</v>
      </c>
      <c r="F8973" s="413">
        <v>120.2</v>
      </c>
      <c r="G8973" s="414">
        <f t="shared" si="280"/>
        <v>527.00499168053238</v>
      </c>
      <c r="H8973" s="415">
        <f t="shared" si="281"/>
        <v>2.6350249584026617</v>
      </c>
    </row>
    <row r="8974" spans="1:8" ht="15" hidden="1" thickBot="1">
      <c r="A8974" s="409">
        <v>202205</v>
      </c>
      <c r="B8974" s="231" t="s">
        <v>669</v>
      </c>
      <c r="C8974" s="232" t="s">
        <v>480</v>
      </c>
      <c r="D8974" s="233" t="s">
        <v>339</v>
      </c>
      <c r="E8974" s="235">
        <v>317</v>
      </c>
      <c r="F8974" s="413">
        <v>120.2</v>
      </c>
      <c r="G8974" s="414">
        <f t="shared" si="280"/>
        <v>2.6372712146422628</v>
      </c>
      <c r="H8974" s="415">
        <f t="shared" si="281"/>
        <v>2.6372712146422628</v>
      </c>
    </row>
    <row r="8975" spans="1:8" ht="15" hidden="1" thickBot="1">
      <c r="A8975" s="409">
        <v>202205</v>
      </c>
      <c r="B8975" s="231" t="s">
        <v>670</v>
      </c>
      <c r="C8975" s="232" t="s">
        <v>480</v>
      </c>
      <c r="D8975" s="233" t="s">
        <v>337</v>
      </c>
      <c r="E8975" s="235">
        <v>63346</v>
      </c>
      <c r="F8975" s="413">
        <v>120.2</v>
      </c>
      <c r="G8975" s="414">
        <f t="shared" si="280"/>
        <v>527.00499168053238</v>
      </c>
      <c r="H8975" s="415">
        <f t="shared" si="281"/>
        <v>2.6350249584026617</v>
      </c>
    </row>
    <row r="8976" spans="1:8" ht="15" hidden="1" thickBot="1">
      <c r="A8976" s="409">
        <v>202205</v>
      </c>
      <c r="B8976" s="196" t="s">
        <v>671</v>
      </c>
      <c r="C8976" s="197" t="s">
        <v>672</v>
      </c>
      <c r="D8976" s="198" t="s">
        <v>374</v>
      </c>
      <c r="E8976" s="421">
        <v>560</v>
      </c>
      <c r="F8976" s="413">
        <v>120.2</v>
      </c>
      <c r="G8976" s="414">
        <f t="shared" si="280"/>
        <v>4.6589018302828622</v>
      </c>
      <c r="H8976" s="415" t="str">
        <f t="shared" si="281"/>
        <v>VER</v>
      </c>
    </row>
    <row r="8977" spans="1:8" ht="15" hidden="1" thickBot="1">
      <c r="A8977" s="409">
        <v>202205</v>
      </c>
      <c r="B8977" s="231" t="s">
        <v>673</v>
      </c>
      <c r="C8977" s="232" t="s">
        <v>674</v>
      </c>
      <c r="D8977" s="233" t="s">
        <v>374</v>
      </c>
      <c r="E8977" s="235">
        <v>18.5</v>
      </c>
      <c r="F8977" s="413">
        <v>120.2</v>
      </c>
      <c r="G8977" s="414">
        <f t="shared" si="280"/>
        <v>0.15391014975041598</v>
      </c>
      <c r="H8977" s="415" t="str">
        <f t="shared" si="281"/>
        <v>VER</v>
      </c>
    </row>
    <row r="8978" spans="1:8" ht="15" hidden="1" thickBot="1">
      <c r="A8978" s="409">
        <v>202205</v>
      </c>
      <c r="B8978" s="231" t="s">
        <v>675</v>
      </c>
      <c r="C8978" s="232" t="s">
        <v>676</v>
      </c>
      <c r="D8978" s="233" t="s">
        <v>337</v>
      </c>
      <c r="E8978" s="235">
        <v>44370</v>
      </c>
      <c r="F8978" s="413">
        <v>120.2</v>
      </c>
      <c r="G8978" s="414">
        <f t="shared" si="280"/>
        <v>369.13477537437603</v>
      </c>
      <c r="H8978" s="415">
        <f t="shared" si="281"/>
        <v>1.8456738768718801</v>
      </c>
    </row>
    <row r="8979" spans="1:8" ht="15" hidden="1" thickBot="1">
      <c r="A8979" s="409">
        <v>202205</v>
      </c>
      <c r="B8979" s="231" t="s">
        <v>677</v>
      </c>
      <c r="C8979" s="232" t="s">
        <v>676</v>
      </c>
      <c r="D8979" s="233" t="s">
        <v>339</v>
      </c>
      <c r="E8979" s="235">
        <v>222</v>
      </c>
      <c r="F8979" s="413">
        <v>120.2</v>
      </c>
      <c r="G8979" s="414">
        <f t="shared" si="280"/>
        <v>1.8469217970049916</v>
      </c>
      <c r="H8979" s="415">
        <f t="shared" si="281"/>
        <v>1.8469217970049916</v>
      </c>
    </row>
    <row r="8980" spans="1:8" ht="15" hidden="1" thickBot="1">
      <c r="A8980" s="409">
        <v>202205</v>
      </c>
      <c r="B8980" s="231" t="s">
        <v>678</v>
      </c>
      <c r="C8980" s="232" t="s">
        <v>679</v>
      </c>
      <c r="D8980" s="233" t="s">
        <v>337</v>
      </c>
      <c r="E8980" s="235">
        <v>26687</v>
      </c>
      <c r="F8980" s="413">
        <v>120.2</v>
      </c>
      <c r="G8980" s="414">
        <f t="shared" si="280"/>
        <v>222.02163061564059</v>
      </c>
      <c r="H8980" s="415">
        <f t="shared" si="281"/>
        <v>1.1101081530782029</v>
      </c>
    </row>
    <row r="8981" spans="1:8" ht="15" hidden="1" thickBot="1">
      <c r="A8981" s="409">
        <v>202205</v>
      </c>
      <c r="B8981" s="231" t="s">
        <v>680</v>
      </c>
      <c r="C8981" s="232" t="s">
        <v>679</v>
      </c>
      <c r="D8981" s="233" t="s">
        <v>339</v>
      </c>
      <c r="E8981" s="235">
        <v>133</v>
      </c>
      <c r="F8981" s="413">
        <v>120.2</v>
      </c>
      <c r="G8981" s="414">
        <f t="shared" si="280"/>
        <v>1.1064891846921796</v>
      </c>
      <c r="H8981" s="415">
        <f t="shared" si="281"/>
        <v>1.1064891846921796</v>
      </c>
    </row>
    <row r="8982" spans="1:8" ht="15" hidden="1" thickBot="1">
      <c r="A8982" s="409">
        <v>202205</v>
      </c>
      <c r="B8982" s="196" t="s">
        <v>681</v>
      </c>
      <c r="C8982" s="197" t="s">
        <v>388</v>
      </c>
      <c r="D8982" s="198" t="s">
        <v>337</v>
      </c>
      <c r="E8982" s="421">
        <v>92754</v>
      </c>
      <c r="F8982" s="413">
        <v>120.2</v>
      </c>
      <c r="G8982" s="414">
        <f t="shared" si="280"/>
        <v>771.66389351081534</v>
      </c>
      <c r="H8982" s="415">
        <f t="shared" si="281"/>
        <v>3.8583194675540766</v>
      </c>
    </row>
    <row r="8983" spans="1:8" ht="15" hidden="1" thickBot="1">
      <c r="A8983" s="409">
        <v>202205</v>
      </c>
      <c r="B8983" s="231" t="s">
        <v>682</v>
      </c>
      <c r="C8983" s="232" t="s">
        <v>388</v>
      </c>
      <c r="D8983" s="233" t="s">
        <v>339</v>
      </c>
      <c r="E8983" s="235">
        <v>464</v>
      </c>
      <c r="F8983" s="413">
        <v>120.2</v>
      </c>
      <c r="G8983" s="414">
        <f t="shared" si="280"/>
        <v>3.8602329450915143</v>
      </c>
      <c r="H8983" s="415">
        <f t="shared" si="281"/>
        <v>3.8602329450915143</v>
      </c>
    </row>
    <row r="8984" spans="1:8" ht="15" hidden="1" thickBot="1">
      <c r="A8984" s="409">
        <v>202205</v>
      </c>
      <c r="B8984" s="231" t="s">
        <v>683</v>
      </c>
      <c r="C8984" s="232" t="s">
        <v>388</v>
      </c>
      <c r="D8984" s="233" t="s">
        <v>337</v>
      </c>
      <c r="E8984" s="235">
        <v>92754</v>
      </c>
      <c r="F8984" s="413">
        <v>120.2</v>
      </c>
      <c r="G8984" s="414">
        <f t="shared" si="280"/>
        <v>771.66389351081534</v>
      </c>
      <c r="H8984" s="415">
        <f t="shared" si="281"/>
        <v>3.8583194675540766</v>
      </c>
    </row>
    <row r="8985" spans="1:8" ht="15" hidden="1" thickBot="1">
      <c r="A8985" s="409">
        <v>202205</v>
      </c>
      <c r="B8985" s="231" t="s">
        <v>684</v>
      </c>
      <c r="C8985" s="232" t="s">
        <v>388</v>
      </c>
      <c r="D8985" s="233" t="s">
        <v>339</v>
      </c>
      <c r="E8985" s="235">
        <v>454</v>
      </c>
      <c r="F8985" s="413">
        <v>120.2</v>
      </c>
      <c r="G8985" s="414">
        <f t="shared" si="280"/>
        <v>3.7770382695507485</v>
      </c>
      <c r="H8985" s="415">
        <f t="shared" si="281"/>
        <v>3.7770382695507485</v>
      </c>
    </row>
    <row r="8986" spans="1:8" ht="15" hidden="1" thickBot="1">
      <c r="A8986" s="409">
        <v>202205</v>
      </c>
      <c r="B8986" s="231" t="s">
        <v>685</v>
      </c>
      <c r="C8986" s="232" t="s">
        <v>388</v>
      </c>
      <c r="D8986" s="233" t="s">
        <v>339</v>
      </c>
      <c r="E8986" s="235">
        <v>454</v>
      </c>
      <c r="F8986" s="413">
        <v>120.2</v>
      </c>
      <c r="G8986" s="414">
        <f t="shared" si="280"/>
        <v>3.7770382695507485</v>
      </c>
      <c r="H8986" s="415">
        <f t="shared" si="281"/>
        <v>3.7770382695507485</v>
      </c>
    </row>
    <row r="8987" spans="1:8" ht="15" hidden="1" thickBot="1">
      <c r="A8987" s="409">
        <v>202205</v>
      </c>
      <c r="B8987" s="231" t="s">
        <v>686</v>
      </c>
      <c r="C8987" s="232" t="s">
        <v>388</v>
      </c>
      <c r="D8987" s="233" t="s">
        <v>339</v>
      </c>
      <c r="E8987" s="235">
        <v>260</v>
      </c>
      <c r="F8987" s="413">
        <v>120.2</v>
      </c>
      <c r="G8987" s="414">
        <f t="shared" si="280"/>
        <v>2.1630615640599</v>
      </c>
      <c r="H8987" s="415">
        <f t="shared" si="281"/>
        <v>2.1630615640599</v>
      </c>
    </row>
    <row r="8988" spans="1:8" ht="15" hidden="1" thickBot="1">
      <c r="A8988" s="409">
        <v>202205</v>
      </c>
      <c r="B8988" s="231" t="s">
        <v>687</v>
      </c>
      <c r="C8988" s="232" t="s">
        <v>388</v>
      </c>
      <c r="D8988" s="233" t="s">
        <v>337</v>
      </c>
      <c r="E8988" s="235">
        <v>73267</v>
      </c>
      <c r="F8988" s="413">
        <v>120.2</v>
      </c>
      <c r="G8988" s="414">
        <f t="shared" si="280"/>
        <v>609.54242928452572</v>
      </c>
      <c r="H8988" s="415">
        <f t="shared" si="281"/>
        <v>3.0477121464226284</v>
      </c>
    </row>
    <row r="8989" spans="1:8" ht="15" hidden="1" thickBot="1">
      <c r="A8989" s="409">
        <v>202205</v>
      </c>
      <c r="B8989" s="231" t="s">
        <v>688</v>
      </c>
      <c r="C8989" s="232" t="s">
        <v>388</v>
      </c>
      <c r="D8989" s="233" t="s">
        <v>339</v>
      </c>
      <c r="E8989" s="235">
        <v>366</v>
      </c>
      <c r="F8989" s="413">
        <v>120.2</v>
      </c>
      <c r="G8989" s="414">
        <f t="shared" si="280"/>
        <v>3.0449251247920133</v>
      </c>
      <c r="H8989" s="415">
        <f t="shared" si="281"/>
        <v>3.0449251247920133</v>
      </c>
    </row>
    <row r="8990" spans="1:8" ht="15" hidden="1" thickBot="1">
      <c r="A8990" s="409">
        <v>202205</v>
      </c>
      <c r="B8990" s="231" t="s">
        <v>689</v>
      </c>
      <c r="C8990" s="232" t="s">
        <v>388</v>
      </c>
      <c r="D8990" s="233" t="s">
        <v>337</v>
      </c>
      <c r="E8990" s="235">
        <v>62423</v>
      </c>
      <c r="F8990" s="413">
        <v>120.2</v>
      </c>
      <c r="G8990" s="414">
        <f t="shared" si="280"/>
        <v>519.32612312811978</v>
      </c>
      <c r="H8990" s="415">
        <f t="shared" si="281"/>
        <v>2.5966306156405987</v>
      </c>
    </row>
    <row r="8991" spans="1:8" ht="15" hidden="1" thickBot="1">
      <c r="A8991" s="409">
        <v>202205</v>
      </c>
      <c r="B8991" s="231" t="s">
        <v>690</v>
      </c>
      <c r="C8991" s="232" t="s">
        <v>388</v>
      </c>
      <c r="D8991" s="233" t="s">
        <v>339</v>
      </c>
      <c r="E8991" s="235">
        <v>312</v>
      </c>
      <c r="F8991" s="413">
        <v>120.2</v>
      </c>
      <c r="G8991" s="414">
        <f t="shared" si="280"/>
        <v>2.5956738768718801</v>
      </c>
      <c r="H8991" s="415">
        <f t="shared" si="281"/>
        <v>2.5956738768718801</v>
      </c>
    </row>
    <row r="8992" spans="1:8" ht="15" hidden="1" thickBot="1">
      <c r="A8992" s="409">
        <v>202205</v>
      </c>
      <c r="B8992" s="231" t="s">
        <v>691</v>
      </c>
      <c r="C8992" s="232" t="s">
        <v>388</v>
      </c>
      <c r="D8992" s="233" t="s">
        <v>337</v>
      </c>
      <c r="E8992" s="235">
        <v>77008</v>
      </c>
      <c r="F8992" s="413">
        <v>120.2</v>
      </c>
      <c r="G8992" s="414">
        <f t="shared" si="280"/>
        <v>640.66555740432614</v>
      </c>
      <c r="H8992" s="415">
        <f t="shared" si="281"/>
        <v>3.2033277870216308</v>
      </c>
    </row>
    <row r="8993" spans="1:8" ht="15" hidden="1" thickBot="1">
      <c r="A8993" s="409">
        <v>202205</v>
      </c>
      <c r="B8993" s="231" t="s">
        <v>692</v>
      </c>
      <c r="C8993" s="232" t="s">
        <v>388</v>
      </c>
      <c r="D8993" s="233" t="s">
        <v>339</v>
      </c>
      <c r="E8993" s="235">
        <v>319</v>
      </c>
      <c r="F8993" s="413">
        <v>120.2</v>
      </c>
      <c r="G8993" s="414">
        <f t="shared" si="280"/>
        <v>2.6539101497504158</v>
      </c>
      <c r="H8993" s="415">
        <f t="shared" si="281"/>
        <v>2.6539101497504158</v>
      </c>
    </row>
    <row r="8994" spans="1:8" ht="15" hidden="1" thickBot="1">
      <c r="A8994" s="409">
        <v>202205</v>
      </c>
      <c r="B8994" s="231" t="s">
        <v>693</v>
      </c>
      <c r="C8994" s="232" t="s">
        <v>388</v>
      </c>
      <c r="D8994" s="233" t="s">
        <v>337</v>
      </c>
      <c r="E8994" s="235">
        <v>15807</v>
      </c>
      <c r="F8994" s="413">
        <v>120.2</v>
      </c>
      <c r="G8994" s="414">
        <f t="shared" si="280"/>
        <v>131.50582362728784</v>
      </c>
      <c r="H8994" s="415">
        <f t="shared" si="281"/>
        <v>0.65752911813643922</v>
      </c>
    </row>
    <row r="8995" spans="1:8" ht="15" hidden="1" thickBot="1">
      <c r="A8995" s="409">
        <v>202205</v>
      </c>
      <c r="B8995" s="196" t="s">
        <v>694</v>
      </c>
      <c r="C8995" s="197" t="s">
        <v>388</v>
      </c>
      <c r="D8995" s="198" t="s">
        <v>339</v>
      </c>
      <c r="E8995" s="421">
        <v>78.98</v>
      </c>
      <c r="F8995" s="413">
        <v>120.2</v>
      </c>
      <c r="G8995" s="414">
        <f t="shared" si="280"/>
        <v>0.65707154742096507</v>
      </c>
      <c r="H8995" s="415">
        <f t="shared" si="281"/>
        <v>0.65707154742096507</v>
      </c>
    </row>
    <row r="8996" spans="1:8" ht="15" hidden="1" thickBot="1">
      <c r="A8996" s="409">
        <v>202205</v>
      </c>
      <c r="B8996" s="196" t="s">
        <v>695</v>
      </c>
      <c r="C8996" s="197" t="s">
        <v>388</v>
      </c>
      <c r="D8996" s="198" t="s">
        <v>337</v>
      </c>
      <c r="E8996" s="421">
        <v>57247</v>
      </c>
      <c r="F8996" s="413">
        <v>120.2</v>
      </c>
      <c r="G8996" s="414">
        <f t="shared" si="280"/>
        <v>476.26455906821963</v>
      </c>
      <c r="H8996" s="415">
        <f t="shared" si="281"/>
        <v>2.3813227953410983</v>
      </c>
    </row>
    <row r="8997" spans="1:8" ht="15" hidden="1" thickBot="1">
      <c r="A8997" s="409">
        <v>202205</v>
      </c>
      <c r="B8997" s="196" t="s">
        <v>696</v>
      </c>
      <c r="C8997" s="197" t="s">
        <v>388</v>
      </c>
      <c r="D8997" s="198" t="s">
        <v>339</v>
      </c>
      <c r="E8997" s="421">
        <v>319</v>
      </c>
      <c r="F8997" s="413">
        <v>120.2</v>
      </c>
      <c r="G8997" s="414">
        <f t="shared" si="280"/>
        <v>2.6539101497504158</v>
      </c>
      <c r="H8997" s="415">
        <f t="shared" si="281"/>
        <v>2.6539101497504158</v>
      </c>
    </row>
    <row r="8998" spans="1:8" ht="15" hidden="1" thickBot="1">
      <c r="A8998" s="409">
        <v>202205</v>
      </c>
      <c r="B8998" s="196" t="s">
        <v>697</v>
      </c>
      <c r="C8998" s="197" t="s">
        <v>388</v>
      </c>
      <c r="D8998" s="198" t="s">
        <v>337</v>
      </c>
      <c r="E8998" s="421">
        <v>58969</v>
      </c>
      <c r="F8998" s="413">
        <v>120.2</v>
      </c>
      <c r="G8998" s="414">
        <f t="shared" si="280"/>
        <v>490.5906821963394</v>
      </c>
      <c r="H8998" s="415">
        <f t="shared" si="281"/>
        <v>2.4529534109816971</v>
      </c>
    </row>
    <row r="8999" spans="1:8" ht="15" hidden="1" thickBot="1">
      <c r="A8999" s="409">
        <v>202205</v>
      </c>
      <c r="B8999" s="196" t="s">
        <v>698</v>
      </c>
      <c r="C8999" s="197" t="s">
        <v>388</v>
      </c>
      <c r="D8999" s="198" t="s">
        <v>337</v>
      </c>
      <c r="E8999" s="421">
        <v>90704</v>
      </c>
      <c r="F8999" s="413">
        <v>120.2</v>
      </c>
      <c r="G8999" s="414">
        <f t="shared" si="280"/>
        <v>754.60898502495843</v>
      </c>
      <c r="H8999" s="415">
        <f t="shared" si="281"/>
        <v>3.7730449251247919</v>
      </c>
    </row>
    <row r="9000" spans="1:8" ht="15" hidden="1" thickBot="1">
      <c r="A9000" s="409">
        <v>202205</v>
      </c>
      <c r="B9000" s="196" t="s">
        <v>699</v>
      </c>
      <c r="C9000" s="197" t="s">
        <v>388</v>
      </c>
      <c r="D9000" s="198" t="s">
        <v>339</v>
      </c>
      <c r="E9000" s="421">
        <v>453</v>
      </c>
      <c r="F9000" s="413">
        <v>120.2</v>
      </c>
      <c r="G9000" s="414">
        <f t="shared" si="280"/>
        <v>3.768718801996672</v>
      </c>
      <c r="H9000" s="415">
        <f t="shared" si="281"/>
        <v>3.768718801996672</v>
      </c>
    </row>
    <row r="9001" spans="1:8" ht="15" hidden="1" thickBot="1">
      <c r="A9001" s="409">
        <v>202205</v>
      </c>
      <c r="B9001" s="196" t="s">
        <v>700</v>
      </c>
      <c r="C9001" s="197" t="s">
        <v>388</v>
      </c>
      <c r="D9001" s="198" t="s">
        <v>337</v>
      </c>
      <c r="E9001" s="421">
        <v>58881</v>
      </c>
      <c r="F9001" s="413">
        <v>120.2</v>
      </c>
      <c r="G9001" s="414">
        <f t="shared" si="280"/>
        <v>489.85856905158067</v>
      </c>
      <c r="H9001" s="415">
        <f t="shared" si="281"/>
        <v>2.4492928452579035</v>
      </c>
    </row>
    <row r="9002" spans="1:8" ht="15" hidden="1" thickBot="1">
      <c r="A9002" s="409">
        <v>202205</v>
      </c>
      <c r="B9002" s="196" t="s">
        <v>701</v>
      </c>
      <c r="C9002" s="197" t="s">
        <v>388</v>
      </c>
      <c r="D9002" s="198" t="s">
        <v>337</v>
      </c>
      <c r="E9002" s="421">
        <v>85236</v>
      </c>
      <c r="F9002" s="413">
        <v>120.2</v>
      </c>
      <c r="G9002" s="414">
        <f t="shared" si="280"/>
        <v>709.11813643926791</v>
      </c>
      <c r="H9002" s="415">
        <f t="shared" si="281"/>
        <v>3.5455906821963397</v>
      </c>
    </row>
    <row r="9003" spans="1:8" ht="15" hidden="1" thickBot="1">
      <c r="A9003" s="409">
        <v>202205</v>
      </c>
      <c r="B9003" s="196" t="s">
        <v>702</v>
      </c>
      <c r="C9003" s="197" t="s">
        <v>388</v>
      </c>
      <c r="D9003" s="198" t="s">
        <v>339</v>
      </c>
      <c r="E9003" s="421">
        <v>426</v>
      </c>
      <c r="F9003" s="413">
        <v>120.2</v>
      </c>
      <c r="G9003" s="414">
        <f t="shared" si="280"/>
        <v>3.5440931780366056</v>
      </c>
      <c r="H9003" s="415">
        <f t="shared" si="281"/>
        <v>3.5440931780366056</v>
      </c>
    </row>
    <row r="9004" spans="1:8" ht="15" hidden="1" thickBot="1">
      <c r="A9004" s="409">
        <v>202205</v>
      </c>
      <c r="B9004" s="196" t="s">
        <v>703</v>
      </c>
      <c r="C9004" s="197" t="s">
        <v>388</v>
      </c>
      <c r="D9004" s="198" t="s">
        <v>337</v>
      </c>
      <c r="E9004" s="421">
        <v>68978</v>
      </c>
      <c r="F9004" s="413">
        <v>120.2</v>
      </c>
      <c r="G9004" s="414">
        <f t="shared" si="280"/>
        <v>573.86023294509152</v>
      </c>
      <c r="H9004" s="415">
        <f t="shared" si="281"/>
        <v>2.8693011647254578</v>
      </c>
    </row>
    <row r="9005" spans="1:8" ht="15" hidden="1" thickBot="1">
      <c r="A9005" s="409">
        <v>202205</v>
      </c>
      <c r="B9005" s="196" t="s">
        <v>704</v>
      </c>
      <c r="C9005" s="197" t="s">
        <v>388</v>
      </c>
      <c r="D9005" s="198" t="s">
        <v>337</v>
      </c>
      <c r="E9005" s="421">
        <v>59386</v>
      </c>
      <c r="F9005" s="413">
        <v>120.2</v>
      </c>
      <c r="G9005" s="414">
        <f t="shared" si="280"/>
        <v>494.05990016638935</v>
      </c>
      <c r="H9005" s="415">
        <f t="shared" si="281"/>
        <v>2.4702995008319468</v>
      </c>
    </row>
    <row r="9006" spans="1:8" ht="15" hidden="1" thickBot="1">
      <c r="A9006" s="409">
        <v>202205</v>
      </c>
      <c r="B9006" s="196" t="s">
        <v>705</v>
      </c>
      <c r="C9006" s="197" t="s">
        <v>388</v>
      </c>
      <c r="D9006" s="198" t="s">
        <v>339</v>
      </c>
      <c r="E9006" s="421">
        <v>297</v>
      </c>
      <c r="F9006" s="413">
        <v>120.2</v>
      </c>
      <c r="G9006" s="414">
        <f t="shared" si="280"/>
        <v>2.4708818635607321</v>
      </c>
      <c r="H9006" s="415">
        <f t="shared" si="281"/>
        <v>2.4708818635607321</v>
      </c>
    </row>
    <row r="9007" spans="1:8" ht="15" hidden="1" thickBot="1">
      <c r="A9007" s="409">
        <v>202205</v>
      </c>
      <c r="B9007" s="196" t="s">
        <v>706</v>
      </c>
      <c r="C9007" s="197" t="s">
        <v>388</v>
      </c>
      <c r="D9007" s="198" t="s">
        <v>337</v>
      </c>
      <c r="E9007" s="421">
        <v>243696</v>
      </c>
      <c r="F9007" s="413">
        <v>120.2</v>
      </c>
      <c r="G9007" s="414">
        <f t="shared" si="280"/>
        <v>2027.4209650582363</v>
      </c>
      <c r="H9007" s="415">
        <f t="shared" si="281"/>
        <v>10.137104825291182</v>
      </c>
    </row>
    <row r="9008" spans="1:8" ht="15" hidden="1" thickBot="1">
      <c r="A9008" s="409">
        <v>202205</v>
      </c>
      <c r="B9008" s="196" t="s">
        <v>707</v>
      </c>
      <c r="C9008" s="197" t="s">
        <v>388</v>
      </c>
      <c r="D9008" s="198" t="s">
        <v>337</v>
      </c>
      <c r="E9008" s="421">
        <v>67313</v>
      </c>
      <c r="F9008" s="413">
        <v>120.2</v>
      </c>
      <c r="G9008" s="414">
        <f t="shared" si="280"/>
        <v>560.00831946755409</v>
      </c>
      <c r="H9008" s="415">
        <f t="shared" si="281"/>
        <v>2.8000415973377706</v>
      </c>
    </row>
    <row r="9009" spans="1:8" ht="15" hidden="1" thickBot="1">
      <c r="A9009" s="409">
        <v>202205</v>
      </c>
      <c r="B9009" s="196" t="s">
        <v>708</v>
      </c>
      <c r="C9009" s="197" t="s">
        <v>388</v>
      </c>
      <c r="D9009" s="198" t="s">
        <v>339</v>
      </c>
      <c r="E9009" s="421">
        <v>337</v>
      </c>
      <c r="F9009" s="413">
        <v>120.2</v>
      </c>
      <c r="G9009" s="414">
        <f t="shared" si="280"/>
        <v>2.8036605657237934</v>
      </c>
      <c r="H9009" s="415">
        <f t="shared" si="281"/>
        <v>2.8036605657237934</v>
      </c>
    </row>
    <row r="9010" spans="1:8" ht="15" hidden="1" thickBot="1">
      <c r="A9010" s="409">
        <v>202205</v>
      </c>
      <c r="B9010" s="196" t="s">
        <v>709</v>
      </c>
      <c r="C9010" s="197" t="s">
        <v>388</v>
      </c>
      <c r="D9010" s="198" t="s">
        <v>337</v>
      </c>
      <c r="E9010" s="421">
        <v>62423</v>
      </c>
      <c r="F9010" s="413">
        <v>120.2</v>
      </c>
      <c r="G9010" s="414">
        <f t="shared" si="280"/>
        <v>519.32612312811978</v>
      </c>
      <c r="H9010" s="415">
        <f t="shared" si="281"/>
        <v>2.5966306156405987</v>
      </c>
    </row>
    <row r="9011" spans="1:8" ht="15" hidden="1" thickBot="1">
      <c r="A9011" s="409">
        <v>202205</v>
      </c>
      <c r="B9011" s="196" t="s">
        <v>710</v>
      </c>
      <c r="C9011" s="197" t="s">
        <v>388</v>
      </c>
      <c r="D9011" s="198" t="s">
        <v>339</v>
      </c>
      <c r="E9011" s="421">
        <v>312</v>
      </c>
      <c r="F9011" s="413">
        <v>120.2</v>
      </c>
      <c r="G9011" s="414">
        <f t="shared" si="280"/>
        <v>2.5956738768718801</v>
      </c>
      <c r="H9011" s="415">
        <f t="shared" si="281"/>
        <v>2.5956738768718801</v>
      </c>
    </row>
    <row r="9012" spans="1:8" ht="15" hidden="1" thickBot="1">
      <c r="A9012" s="409">
        <v>202205</v>
      </c>
      <c r="B9012" s="196" t="s">
        <v>711</v>
      </c>
      <c r="C9012" s="197" t="s">
        <v>388</v>
      </c>
      <c r="D9012" s="198" t="s">
        <v>337</v>
      </c>
      <c r="E9012" s="421">
        <v>85358</v>
      </c>
      <c r="F9012" s="413">
        <v>120.2</v>
      </c>
      <c r="G9012" s="414">
        <f t="shared" si="280"/>
        <v>710.13311148086518</v>
      </c>
      <c r="H9012" s="415">
        <f t="shared" si="281"/>
        <v>3.5506655574043258</v>
      </c>
    </row>
    <row r="9013" spans="1:8" ht="15" hidden="1" thickBot="1">
      <c r="A9013" s="409">
        <v>202205</v>
      </c>
      <c r="B9013" s="196" t="s">
        <v>712</v>
      </c>
      <c r="C9013" s="197" t="s">
        <v>388</v>
      </c>
      <c r="D9013" s="198" t="s">
        <v>339</v>
      </c>
      <c r="E9013" s="421">
        <v>427</v>
      </c>
      <c r="F9013" s="413">
        <v>120.2</v>
      </c>
      <c r="G9013" s="414">
        <f t="shared" si="280"/>
        <v>3.5524126455906821</v>
      </c>
      <c r="H9013" s="415">
        <f t="shared" si="281"/>
        <v>3.5524126455906821</v>
      </c>
    </row>
    <row r="9014" spans="1:8" ht="15" hidden="1" thickBot="1">
      <c r="A9014" s="409">
        <v>202205</v>
      </c>
      <c r="B9014" s="196" t="s">
        <v>713</v>
      </c>
      <c r="C9014" s="197" t="s">
        <v>388</v>
      </c>
      <c r="D9014" s="198" t="s">
        <v>374</v>
      </c>
      <c r="E9014" s="421">
        <v>0.01</v>
      </c>
      <c r="F9014" s="413">
        <v>120.2</v>
      </c>
      <c r="G9014" s="414">
        <f t="shared" si="280"/>
        <v>8.3194675540765393E-5</v>
      </c>
      <c r="H9014" s="415" t="str">
        <f t="shared" si="281"/>
        <v>VER</v>
      </c>
    </row>
    <row r="9015" spans="1:8" ht="15" hidden="1" thickBot="1">
      <c r="A9015" s="409">
        <v>202205</v>
      </c>
      <c r="B9015" s="196" t="s">
        <v>714</v>
      </c>
      <c r="C9015" s="197" t="s">
        <v>388</v>
      </c>
      <c r="D9015" s="198" t="s">
        <v>374</v>
      </c>
      <c r="E9015" s="421">
        <v>0.01</v>
      </c>
      <c r="F9015" s="413">
        <v>120.2</v>
      </c>
      <c r="G9015" s="414">
        <f t="shared" si="280"/>
        <v>8.3194675540765393E-5</v>
      </c>
      <c r="H9015" s="415" t="str">
        <f t="shared" si="281"/>
        <v>VER</v>
      </c>
    </row>
    <row r="9016" spans="1:8" ht="15" hidden="1" thickBot="1">
      <c r="A9016" s="409">
        <v>202205</v>
      </c>
      <c r="B9016" s="196" t="s">
        <v>715</v>
      </c>
      <c r="C9016" s="197" t="s">
        <v>388</v>
      </c>
      <c r="D9016" s="198" t="s">
        <v>374</v>
      </c>
      <c r="E9016" s="421">
        <v>0.01</v>
      </c>
      <c r="F9016" s="413">
        <v>120.2</v>
      </c>
      <c r="G9016" s="414">
        <f t="shared" si="280"/>
        <v>8.3194675540765393E-5</v>
      </c>
      <c r="H9016" s="415" t="str">
        <f t="shared" si="281"/>
        <v>VER</v>
      </c>
    </row>
    <row r="9017" spans="1:8" ht="15" hidden="1" thickBot="1">
      <c r="A9017" s="409">
        <v>202205</v>
      </c>
      <c r="B9017" s="196" t="s">
        <v>716</v>
      </c>
      <c r="C9017" s="197" t="s">
        <v>388</v>
      </c>
      <c r="D9017" s="198" t="s">
        <v>374</v>
      </c>
      <c r="E9017" s="421">
        <v>0.01</v>
      </c>
      <c r="F9017" s="413">
        <v>120.2</v>
      </c>
      <c r="G9017" s="414">
        <f t="shared" si="280"/>
        <v>8.3194675540765393E-5</v>
      </c>
      <c r="H9017" s="415" t="str">
        <f t="shared" si="281"/>
        <v>VER</v>
      </c>
    </row>
    <row r="9018" spans="1:8" ht="15" hidden="1" thickBot="1">
      <c r="A9018" s="409">
        <v>202205</v>
      </c>
      <c r="B9018" s="196" t="s">
        <v>717</v>
      </c>
      <c r="C9018" s="197" t="s">
        <v>388</v>
      </c>
      <c r="D9018" s="198" t="s">
        <v>337</v>
      </c>
      <c r="E9018" s="421">
        <v>66678</v>
      </c>
      <c r="F9018" s="413">
        <v>120.2</v>
      </c>
      <c r="G9018" s="414">
        <f t="shared" si="280"/>
        <v>554.72545757071543</v>
      </c>
      <c r="H9018" s="415">
        <f t="shared" si="281"/>
        <v>2.7736272878535773</v>
      </c>
    </row>
    <row r="9019" spans="1:8" ht="15" hidden="1" thickBot="1">
      <c r="A9019" s="409">
        <v>202205</v>
      </c>
      <c r="B9019" s="196" t="s">
        <v>718</v>
      </c>
      <c r="C9019" s="197" t="s">
        <v>388</v>
      </c>
      <c r="D9019" s="198" t="s">
        <v>339</v>
      </c>
      <c r="E9019" s="421">
        <v>333</v>
      </c>
      <c r="F9019" s="413">
        <v>120.2</v>
      </c>
      <c r="G9019" s="414">
        <f t="shared" si="280"/>
        <v>2.7703826955074873</v>
      </c>
      <c r="H9019" s="415">
        <f t="shared" si="281"/>
        <v>2.7703826955074873</v>
      </c>
    </row>
    <row r="9020" spans="1:8" ht="15" hidden="1" thickBot="1">
      <c r="A9020" s="409">
        <v>202205</v>
      </c>
      <c r="B9020" s="196" t="s">
        <v>719</v>
      </c>
      <c r="C9020" s="197" t="s">
        <v>388</v>
      </c>
      <c r="D9020" s="198" t="s">
        <v>337</v>
      </c>
      <c r="E9020" s="421">
        <v>213372</v>
      </c>
      <c r="F9020" s="413">
        <v>120.2</v>
      </c>
      <c r="G9020" s="414">
        <f t="shared" si="280"/>
        <v>1775.1414309484192</v>
      </c>
      <c r="H9020" s="415">
        <f t="shared" si="281"/>
        <v>8.8757071547420949</v>
      </c>
    </row>
    <row r="9021" spans="1:8" ht="15" hidden="1" thickBot="1">
      <c r="A9021" s="409">
        <v>202205</v>
      </c>
      <c r="B9021" s="196" t="s">
        <v>720</v>
      </c>
      <c r="C9021" s="197" t="s">
        <v>388</v>
      </c>
      <c r="D9021" s="198" t="s">
        <v>339</v>
      </c>
      <c r="E9021" s="421">
        <v>1067</v>
      </c>
      <c r="F9021" s="413">
        <v>120.2</v>
      </c>
      <c r="G9021" s="414">
        <f t="shared" si="280"/>
        <v>8.8768718801996673</v>
      </c>
      <c r="H9021" s="415">
        <f t="shared" si="281"/>
        <v>8.8768718801996673</v>
      </c>
    </row>
    <row r="9022" spans="1:8" ht="15" hidden="1" thickBot="1">
      <c r="A9022" s="409">
        <v>202205</v>
      </c>
      <c r="B9022" s="196" t="s">
        <v>721</v>
      </c>
      <c r="C9022" s="197" t="s">
        <v>388</v>
      </c>
      <c r="D9022" s="198" t="s">
        <v>337</v>
      </c>
      <c r="E9022" s="421">
        <v>72668</v>
      </c>
      <c r="F9022" s="413">
        <v>120.2</v>
      </c>
      <c r="G9022" s="414">
        <f t="shared" si="280"/>
        <v>604.5590682196339</v>
      </c>
      <c r="H9022" s="415">
        <f t="shared" si="281"/>
        <v>3.0227953410981696</v>
      </c>
    </row>
    <row r="9023" spans="1:8" ht="15" hidden="1" thickBot="1">
      <c r="A9023" s="409">
        <v>202205</v>
      </c>
      <c r="B9023" s="196" t="s">
        <v>722</v>
      </c>
      <c r="C9023" s="197" t="s">
        <v>388</v>
      </c>
      <c r="D9023" s="198" t="s">
        <v>339</v>
      </c>
      <c r="E9023" s="421">
        <v>363</v>
      </c>
      <c r="F9023" s="413">
        <v>120.2</v>
      </c>
      <c r="G9023" s="414">
        <f t="shared" si="280"/>
        <v>3.0199667221297837</v>
      </c>
      <c r="H9023" s="415">
        <f t="shared" si="281"/>
        <v>3.0199667221297837</v>
      </c>
    </row>
    <row r="9024" spans="1:8" ht="15" hidden="1" thickBot="1">
      <c r="A9024" s="409">
        <v>202205</v>
      </c>
      <c r="B9024" s="196" t="s">
        <v>723</v>
      </c>
      <c r="C9024" s="197" t="s">
        <v>388</v>
      </c>
      <c r="D9024" s="198" t="s">
        <v>337</v>
      </c>
      <c r="E9024" s="421">
        <v>56131</v>
      </c>
      <c r="F9024" s="413">
        <v>120.2</v>
      </c>
      <c r="G9024" s="414">
        <f t="shared" si="280"/>
        <v>466.98003327787018</v>
      </c>
      <c r="H9024" s="415">
        <f t="shared" si="281"/>
        <v>2.3349001663893509</v>
      </c>
    </row>
    <row r="9025" spans="1:8" ht="15" hidden="1" thickBot="1">
      <c r="A9025" s="409">
        <v>202205</v>
      </c>
      <c r="B9025" s="196" t="s">
        <v>724</v>
      </c>
      <c r="C9025" s="197" t="s">
        <v>388</v>
      </c>
      <c r="D9025" s="198" t="s">
        <v>337</v>
      </c>
      <c r="E9025" s="421">
        <v>79889</v>
      </c>
      <c r="F9025" s="413">
        <v>120.2</v>
      </c>
      <c r="G9025" s="414">
        <f t="shared" si="280"/>
        <v>664.63394342762058</v>
      </c>
      <c r="H9025" s="415">
        <f t="shared" si="281"/>
        <v>3.3231697171381027</v>
      </c>
    </row>
    <row r="9026" spans="1:8" ht="15" hidden="1" thickBot="1">
      <c r="A9026" s="409">
        <v>202205</v>
      </c>
      <c r="B9026" s="196" t="s">
        <v>725</v>
      </c>
      <c r="C9026" s="197" t="s">
        <v>388</v>
      </c>
      <c r="D9026" s="198" t="s">
        <v>339</v>
      </c>
      <c r="E9026" s="421">
        <v>399</v>
      </c>
      <c r="F9026" s="413">
        <v>120.2</v>
      </c>
      <c r="G9026" s="414">
        <f t="shared" ref="G9026:G9089" si="282">+E9026/F9026</f>
        <v>3.3194675540765388</v>
      </c>
      <c r="H9026" s="415">
        <f t="shared" ref="H9026:H9089" si="283">IF(D9026="TB",G9026/200,IF(D9026="LT",G9026,"VER"))</f>
        <v>3.3194675540765388</v>
      </c>
    </row>
    <row r="9027" spans="1:8" ht="15" hidden="1" thickBot="1">
      <c r="A9027" s="409">
        <v>202205</v>
      </c>
      <c r="B9027" s="196" t="s">
        <v>726</v>
      </c>
      <c r="C9027" s="197" t="s">
        <v>388</v>
      </c>
      <c r="D9027" s="198" t="s">
        <v>337</v>
      </c>
      <c r="E9027" s="421">
        <v>72668</v>
      </c>
      <c r="F9027" s="413">
        <v>120.2</v>
      </c>
      <c r="G9027" s="414">
        <f t="shared" si="282"/>
        <v>604.5590682196339</v>
      </c>
      <c r="H9027" s="415">
        <f t="shared" si="283"/>
        <v>3.0227953410981696</v>
      </c>
    </row>
    <row r="9028" spans="1:8" ht="15" hidden="1" thickBot="1">
      <c r="A9028" s="409">
        <v>202205</v>
      </c>
      <c r="B9028" s="196" t="s">
        <v>727</v>
      </c>
      <c r="C9028" s="197" t="s">
        <v>388</v>
      </c>
      <c r="D9028" s="198" t="s">
        <v>339</v>
      </c>
      <c r="E9028" s="421">
        <v>363</v>
      </c>
      <c r="F9028" s="413">
        <v>120.2</v>
      </c>
      <c r="G9028" s="414">
        <f t="shared" si="282"/>
        <v>3.0199667221297837</v>
      </c>
      <c r="H9028" s="415">
        <f t="shared" si="283"/>
        <v>3.0199667221297837</v>
      </c>
    </row>
    <row r="9029" spans="1:8" ht="15" hidden="1" thickBot="1">
      <c r="A9029" s="409">
        <v>202205</v>
      </c>
      <c r="B9029" s="196" t="s">
        <v>728</v>
      </c>
      <c r="C9029" s="197" t="s">
        <v>388</v>
      </c>
      <c r="D9029" s="198" t="s">
        <v>337</v>
      </c>
      <c r="E9029" s="421">
        <v>72668</v>
      </c>
      <c r="F9029" s="413">
        <v>120.2</v>
      </c>
      <c r="G9029" s="414">
        <f t="shared" si="282"/>
        <v>604.5590682196339</v>
      </c>
      <c r="H9029" s="415">
        <f t="shared" si="283"/>
        <v>3.0227953410981696</v>
      </c>
    </row>
    <row r="9030" spans="1:8" ht="15" hidden="1" thickBot="1">
      <c r="A9030" s="409">
        <v>202205</v>
      </c>
      <c r="B9030" s="196" t="s">
        <v>729</v>
      </c>
      <c r="C9030" s="197" t="s">
        <v>388</v>
      </c>
      <c r="D9030" s="198" t="s">
        <v>337</v>
      </c>
      <c r="E9030" s="421">
        <v>72880</v>
      </c>
      <c r="F9030" s="413">
        <v>120.2</v>
      </c>
      <c r="G9030" s="414">
        <f t="shared" si="282"/>
        <v>606.32279534109819</v>
      </c>
      <c r="H9030" s="415">
        <f t="shared" si="283"/>
        <v>3.0316139767054908</v>
      </c>
    </row>
    <row r="9031" spans="1:8" ht="15" hidden="1" thickBot="1">
      <c r="A9031" s="409">
        <v>202205</v>
      </c>
      <c r="B9031" s="196" t="s">
        <v>730</v>
      </c>
      <c r="C9031" s="197" t="s">
        <v>388</v>
      </c>
      <c r="D9031" s="198" t="s">
        <v>337</v>
      </c>
      <c r="E9031" s="421">
        <v>55295</v>
      </c>
      <c r="F9031" s="413">
        <v>120.2</v>
      </c>
      <c r="G9031" s="414">
        <f t="shared" si="282"/>
        <v>460.02495840266221</v>
      </c>
      <c r="H9031" s="415">
        <f t="shared" si="283"/>
        <v>2.3001247920133112</v>
      </c>
    </row>
    <row r="9032" spans="1:8" ht="15" hidden="1" thickBot="1">
      <c r="A9032" s="409">
        <v>202205</v>
      </c>
      <c r="B9032" s="196" t="s">
        <v>731</v>
      </c>
      <c r="C9032" s="197" t="s">
        <v>388</v>
      </c>
      <c r="D9032" s="198" t="s">
        <v>339</v>
      </c>
      <c r="E9032" s="421">
        <v>276</v>
      </c>
      <c r="F9032" s="413">
        <v>120.2</v>
      </c>
      <c r="G9032" s="414">
        <f t="shared" si="282"/>
        <v>2.2961730449251245</v>
      </c>
      <c r="H9032" s="415">
        <f t="shared" si="283"/>
        <v>2.2961730449251245</v>
      </c>
    </row>
    <row r="9033" spans="1:8" ht="15" hidden="1" thickBot="1">
      <c r="A9033" s="409">
        <v>202205</v>
      </c>
      <c r="B9033" s="196" t="s">
        <v>732</v>
      </c>
      <c r="C9033" s="197" t="s">
        <v>388</v>
      </c>
      <c r="D9033" s="198" t="s">
        <v>337</v>
      </c>
      <c r="E9033" s="421">
        <v>72880</v>
      </c>
      <c r="F9033" s="413">
        <v>120.2</v>
      </c>
      <c r="G9033" s="414">
        <f t="shared" si="282"/>
        <v>606.32279534109819</v>
      </c>
      <c r="H9033" s="415">
        <f t="shared" si="283"/>
        <v>3.0316139767054908</v>
      </c>
    </row>
    <row r="9034" spans="1:8" ht="15" hidden="1" thickBot="1">
      <c r="A9034" s="409">
        <v>202205</v>
      </c>
      <c r="B9034" s="196" t="s">
        <v>733</v>
      </c>
      <c r="C9034" s="197" t="s">
        <v>388</v>
      </c>
      <c r="D9034" s="198" t="s">
        <v>339</v>
      </c>
      <c r="E9034" s="421">
        <v>364</v>
      </c>
      <c r="F9034" s="413">
        <v>120.2</v>
      </c>
      <c r="G9034" s="414">
        <f t="shared" si="282"/>
        <v>3.0282861896838602</v>
      </c>
      <c r="H9034" s="415">
        <f t="shared" si="283"/>
        <v>3.0282861896838602</v>
      </c>
    </row>
    <row r="9035" spans="1:8" ht="15" hidden="1" thickBot="1">
      <c r="A9035" s="409">
        <v>202205</v>
      </c>
      <c r="B9035" s="196" t="s">
        <v>734</v>
      </c>
      <c r="C9035" s="197" t="s">
        <v>388</v>
      </c>
      <c r="D9035" s="198" t="s">
        <v>337</v>
      </c>
      <c r="E9035" s="421">
        <v>46404</v>
      </c>
      <c r="F9035" s="413">
        <v>120.2</v>
      </c>
      <c r="G9035" s="414">
        <f t="shared" si="282"/>
        <v>386.05657237936771</v>
      </c>
      <c r="H9035" s="415">
        <f t="shared" si="283"/>
        <v>1.9302828618968386</v>
      </c>
    </row>
    <row r="9036" spans="1:8" ht="15" hidden="1" thickBot="1">
      <c r="A9036" s="409">
        <v>202205</v>
      </c>
      <c r="B9036" s="196" t="s">
        <v>735</v>
      </c>
      <c r="C9036" s="197" t="s">
        <v>388</v>
      </c>
      <c r="D9036" s="198" t="s">
        <v>339</v>
      </c>
      <c r="E9036" s="421">
        <v>232</v>
      </c>
      <c r="F9036" s="413">
        <v>120.2</v>
      </c>
      <c r="G9036" s="414">
        <f t="shared" si="282"/>
        <v>1.9301164725457571</v>
      </c>
      <c r="H9036" s="415">
        <f t="shared" si="283"/>
        <v>1.9301164725457571</v>
      </c>
    </row>
    <row r="9037" spans="1:8" ht="15" hidden="1" thickBot="1">
      <c r="A9037" s="409">
        <v>202205</v>
      </c>
      <c r="B9037" s="196" t="s">
        <v>736</v>
      </c>
      <c r="C9037" s="197" t="s">
        <v>388</v>
      </c>
      <c r="D9037" s="198" t="s">
        <v>337</v>
      </c>
      <c r="E9037" s="421">
        <v>85236</v>
      </c>
      <c r="F9037" s="413">
        <v>120.2</v>
      </c>
      <c r="G9037" s="414">
        <f t="shared" si="282"/>
        <v>709.11813643926791</v>
      </c>
      <c r="H9037" s="415">
        <f t="shared" si="283"/>
        <v>3.5455906821963397</v>
      </c>
    </row>
    <row r="9038" spans="1:8" ht="15" hidden="1" thickBot="1">
      <c r="A9038" s="409">
        <v>202205</v>
      </c>
      <c r="B9038" s="196" t="s">
        <v>18</v>
      </c>
      <c r="C9038" s="197" t="s">
        <v>388</v>
      </c>
      <c r="D9038" s="198" t="s">
        <v>337</v>
      </c>
      <c r="E9038" s="421">
        <v>47991</v>
      </c>
      <c r="F9038" s="413">
        <v>120.2</v>
      </c>
      <c r="G9038" s="414">
        <f t="shared" si="282"/>
        <v>399.25956738768718</v>
      </c>
      <c r="H9038" s="415">
        <f t="shared" si="283"/>
        <v>1.9962978369384359</v>
      </c>
    </row>
    <row r="9039" spans="1:8" ht="15" hidden="1" thickBot="1">
      <c r="A9039" s="409">
        <v>202205</v>
      </c>
      <c r="B9039" s="196" t="s">
        <v>737</v>
      </c>
      <c r="C9039" s="197" t="s">
        <v>388</v>
      </c>
      <c r="D9039" s="198" t="s">
        <v>339</v>
      </c>
      <c r="E9039" s="421">
        <v>240</v>
      </c>
      <c r="F9039" s="413">
        <v>120.2</v>
      </c>
      <c r="G9039" s="414">
        <f t="shared" si="282"/>
        <v>1.9966722129783694</v>
      </c>
      <c r="H9039" s="415">
        <f t="shared" si="283"/>
        <v>1.9966722129783694</v>
      </c>
    </row>
    <row r="9040" spans="1:8" ht="15" hidden="1" thickBot="1">
      <c r="A9040" s="409">
        <v>202205</v>
      </c>
      <c r="B9040" s="196" t="s">
        <v>738</v>
      </c>
      <c r="C9040" s="197" t="s">
        <v>388</v>
      </c>
      <c r="D9040" s="198" t="s">
        <v>337</v>
      </c>
      <c r="E9040" s="421">
        <v>64101</v>
      </c>
      <c r="F9040" s="413">
        <v>120.2</v>
      </c>
      <c r="G9040" s="414">
        <f t="shared" si="282"/>
        <v>533.28618968386024</v>
      </c>
      <c r="H9040" s="415">
        <f t="shared" si="283"/>
        <v>2.6664309484193014</v>
      </c>
    </row>
    <row r="9041" spans="1:8" ht="15" hidden="1" thickBot="1">
      <c r="A9041" s="409">
        <v>202205</v>
      </c>
      <c r="B9041" s="196" t="s">
        <v>739</v>
      </c>
      <c r="C9041" s="197" t="s">
        <v>388</v>
      </c>
      <c r="D9041" s="198" t="s">
        <v>337</v>
      </c>
      <c r="E9041" s="421">
        <v>64013</v>
      </c>
      <c r="F9041" s="413">
        <v>120.2</v>
      </c>
      <c r="G9041" s="414">
        <f t="shared" si="282"/>
        <v>532.55407653910152</v>
      </c>
      <c r="H9041" s="415">
        <f t="shared" si="283"/>
        <v>2.6627703826955074</v>
      </c>
    </row>
    <row r="9042" spans="1:8" ht="15" hidden="1" thickBot="1">
      <c r="A9042" s="409">
        <v>202205</v>
      </c>
      <c r="B9042" s="196" t="s">
        <v>740</v>
      </c>
      <c r="C9042" s="197" t="s">
        <v>388</v>
      </c>
      <c r="D9042" s="198" t="s">
        <v>337</v>
      </c>
      <c r="E9042" s="421">
        <v>64013</v>
      </c>
      <c r="F9042" s="413">
        <v>120.2</v>
      </c>
      <c r="G9042" s="414">
        <f t="shared" si="282"/>
        <v>532.55407653910152</v>
      </c>
      <c r="H9042" s="415">
        <f t="shared" si="283"/>
        <v>2.6627703826955074</v>
      </c>
    </row>
    <row r="9043" spans="1:8" ht="15" hidden="1" thickBot="1">
      <c r="A9043" s="409">
        <v>202205</v>
      </c>
      <c r="B9043" s="196" t="s">
        <v>741</v>
      </c>
      <c r="C9043" s="197" t="s">
        <v>388</v>
      </c>
      <c r="D9043" s="198" t="s">
        <v>337</v>
      </c>
      <c r="E9043" s="421">
        <v>62829</v>
      </c>
      <c r="F9043" s="413">
        <v>120.2</v>
      </c>
      <c r="G9043" s="414">
        <f t="shared" si="282"/>
        <v>522.70382695507487</v>
      </c>
      <c r="H9043" s="415">
        <f t="shared" si="283"/>
        <v>2.6135191347753746</v>
      </c>
    </row>
    <row r="9044" spans="1:8" ht="15" hidden="1" thickBot="1">
      <c r="A9044" s="409">
        <v>202205</v>
      </c>
      <c r="B9044" s="196" t="s">
        <v>742</v>
      </c>
      <c r="C9044" s="197" t="s">
        <v>388</v>
      </c>
      <c r="D9044" s="198" t="s">
        <v>337</v>
      </c>
      <c r="E9044" s="421">
        <v>77838</v>
      </c>
      <c r="F9044" s="413">
        <v>120.2</v>
      </c>
      <c r="G9044" s="414">
        <f t="shared" si="282"/>
        <v>647.57071547420969</v>
      </c>
      <c r="H9044" s="415">
        <f t="shared" si="283"/>
        <v>3.2378535773710486</v>
      </c>
    </row>
    <row r="9045" spans="1:8" ht="15" hidden="1" thickBot="1">
      <c r="A9045" s="409">
        <v>202205</v>
      </c>
      <c r="B9045" s="196" t="s">
        <v>743</v>
      </c>
      <c r="C9045" s="197" t="s">
        <v>388</v>
      </c>
      <c r="D9045" s="198" t="s">
        <v>339</v>
      </c>
      <c r="E9045" s="421">
        <v>389</v>
      </c>
      <c r="F9045" s="413">
        <v>120.2</v>
      </c>
      <c r="G9045" s="414">
        <f t="shared" si="282"/>
        <v>3.2362728785357735</v>
      </c>
      <c r="H9045" s="415">
        <f t="shared" si="283"/>
        <v>3.2362728785357735</v>
      </c>
    </row>
    <row r="9046" spans="1:8" ht="15" hidden="1" thickBot="1">
      <c r="A9046" s="409">
        <v>202205</v>
      </c>
      <c r="B9046" s="196" t="s">
        <v>744</v>
      </c>
      <c r="C9046" s="197" t="s">
        <v>388</v>
      </c>
      <c r="D9046" s="198" t="s">
        <v>337</v>
      </c>
      <c r="E9046" s="421">
        <v>84926</v>
      </c>
      <c r="F9046" s="413">
        <v>120.2</v>
      </c>
      <c r="G9046" s="414">
        <f t="shared" si="282"/>
        <v>706.53910149750413</v>
      </c>
      <c r="H9046" s="415">
        <f t="shared" si="283"/>
        <v>3.5326955074875208</v>
      </c>
    </row>
    <row r="9047" spans="1:8" ht="15" hidden="1" thickBot="1">
      <c r="A9047" s="409">
        <v>202205</v>
      </c>
      <c r="B9047" s="196" t="s">
        <v>745</v>
      </c>
      <c r="C9047" s="197" t="s">
        <v>388</v>
      </c>
      <c r="D9047" s="198" t="s">
        <v>339</v>
      </c>
      <c r="E9047" s="421">
        <v>425</v>
      </c>
      <c r="F9047" s="413">
        <v>120.2</v>
      </c>
      <c r="G9047" s="414">
        <f t="shared" si="282"/>
        <v>3.5357737104825291</v>
      </c>
      <c r="H9047" s="415">
        <f t="shared" si="283"/>
        <v>3.5357737104825291</v>
      </c>
    </row>
    <row r="9048" spans="1:8" ht="15" hidden="1" thickBot="1">
      <c r="A9048" s="409">
        <v>202205</v>
      </c>
      <c r="B9048" s="196" t="s">
        <v>746</v>
      </c>
      <c r="C9048" s="197" t="s">
        <v>388</v>
      </c>
      <c r="D9048" s="198" t="s">
        <v>337</v>
      </c>
      <c r="E9048" s="421">
        <v>44201</v>
      </c>
      <c r="F9048" s="413">
        <v>120.2</v>
      </c>
      <c r="G9048" s="414">
        <f t="shared" si="282"/>
        <v>367.72878535773708</v>
      </c>
      <c r="H9048" s="415">
        <f t="shared" si="283"/>
        <v>1.8386439267886854</v>
      </c>
    </row>
    <row r="9049" spans="1:8" ht="15" hidden="1" thickBot="1">
      <c r="A9049" s="409">
        <v>202205</v>
      </c>
      <c r="B9049" s="196" t="s">
        <v>747</v>
      </c>
      <c r="C9049" s="197" t="s">
        <v>388</v>
      </c>
      <c r="D9049" s="198" t="s">
        <v>339</v>
      </c>
      <c r="E9049" s="421">
        <v>221</v>
      </c>
      <c r="F9049" s="413">
        <v>120.2</v>
      </c>
      <c r="G9049" s="414">
        <f t="shared" si="282"/>
        <v>1.8386023294509151</v>
      </c>
      <c r="H9049" s="415">
        <f t="shared" si="283"/>
        <v>1.8386023294509151</v>
      </c>
    </row>
    <row r="9050" spans="1:8" ht="15" hidden="1" thickBot="1">
      <c r="A9050" s="409">
        <v>202205</v>
      </c>
      <c r="B9050" s="196" t="s">
        <v>748</v>
      </c>
      <c r="C9050" s="197" t="s">
        <v>388</v>
      </c>
      <c r="D9050" s="198" t="s">
        <v>337</v>
      </c>
      <c r="E9050" s="421">
        <v>86758</v>
      </c>
      <c r="F9050" s="413">
        <v>120.2</v>
      </c>
      <c r="G9050" s="414">
        <f t="shared" si="282"/>
        <v>721.78036605657235</v>
      </c>
      <c r="H9050" s="415">
        <f t="shared" si="283"/>
        <v>3.6089018302828619</v>
      </c>
    </row>
    <row r="9051" spans="1:8" ht="15" hidden="1" thickBot="1">
      <c r="A9051" s="409">
        <v>202205</v>
      </c>
      <c r="B9051" s="196" t="s">
        <v>749</v>
      </c>
      <c r="C9051" s="197" t="s">
        <v>388</v>
      </c>
      <c r="D9051" s="198" t="s">
        <v>339</v>
      </c>
      <c r="E9051" s="421">
        <v>434</v>
      </c>
      <c r="F9051" s="413">
        <v>120.2</v>
      </c>
      <c r="G9051" s="414">
        <f t="shared" si="282"/>
        <v>3.6106489184692179</v>
      </c>
      <c r="H9051" s="415">
        <f t="shared" si="283"/>
        <v>3.6106489184692179</v>
      </c>
    </row>
    <row r="9052" spans="1:8" ht="15" hidden="1" thickBot="1">
      <c r="A9052" s="409">
        <v>202205</v>
      </c>
      <c r="B9052" s="196" t="s">
        <v>750</v>
      </c>
      <c r="C9052" s="197" t="s">
        <v>388</v>
      </c>
      <c r="D9052" s="198" t="s">
        <v>337</v>
      </c>
      <c r="E9052" s="421">
        <v>88848</v>
      </c>
      <c r="F9052" s="413">
        <v>120.2</v>
      </c>
      <c r="G9052" s="414">
        <f t="shared" si="282"/>
        <v>739.16805324459233</v>
      </c>
      <c r="H9052" s="415">
        <f t="shared" si="283"/>
        <v>3.6958402662229615</v>
      </c>
    </row>
    <row r="9053" spans="1:8" ht="15" hidden="1" thickBot="1">
      <c r="A9053" s="409">
        <v>202205</v>
      </c>
      <c r="B9053" s="196" t="s">
        <v>751</v>
      </c>
      <c r="C9053" s="197" t="s">
        <v>388</v>
      </c>
      <c r="D9053" s="198" t="s">
        <v>337</v>
      </c>
      <c r="E9053" s="421">
        <v>88415</v>
      </c>
      <c r="F9053" s="413">
        <v>120.2</v>
      </c>
      <c r="G9053" s="414">
        <f t="shared" si="282"/>
        <v>735.56572379367719</v>
      </c>
      <c r="H9053" s="415">
        <f t="shared" si="283"/>
        <v>3.6778286189683858</v>
      </c>
    </row>
    <row r="9054" spans="1:8" ht="15" hidden="1" thickBot="1">
      <c r="A9054" s="409">
        <v>202205</v>
      </c>
      <c r="B9054" s="196" t="s">
        <v>752</v>
      </c>
      <c r="C9054" s="197" t="s">
        <v>388</v>
      </c>
      <c r="D9054" s="198" t="s">
        <v>339</v>
      </c>
      <c r="E9054" s="421">
        <v>442</v>
      </c>
      <c r="F9054" s="413">
        <v>120.2</v>
      </c>
      <c r="G9054" s="414">
        <f t="shared" si="282"/>
        <v>3.6772046589018301</v>
      </c>
      <c r="H9054" s="415">
        <f t="shared" si="283"/>
        <v>3.6772046589018301</v>
      </c>
    </row>
    <row r="9055" spans="1:8" ht="15" hidden="1" thickBot="1">
      <c r="A9055" s="409">
        <v>202205</v>
      </c>
      <c r="B9055" s="196" t="s">
        <v>753</v>
      </c>
      <c r="C9055" s="197" t="s">
        <v>388</v>
      </c>
      <c r="D9055" s="198" t="s">
        <v>337</v>
      </c>
      <c r="E9055" s="421">
        <v>73712</v>
      </c>
      <c r="F9055" s="413">
        <v>120.2</v>
      </c>
      <c r="G9055" s="414">
        <f t="shared" si="282"/>
        <v>613.2445923460898</v>
      </c>
      <c r="H9055" s="415">
        <f t="shared" si="283"/>
        <v>3.0662229617304488</v>
      </c>
    </row>
    <row r="9056" spans="1:8" ht="15" hidden="1" thickBot="1">
      <c r="A9056" s="409">
        <v>202205</v>
      </c>
      <c r="B9056" s="196" t="s">
        <v>754</v>
      </c>
      <c r="C9056" s="197" t="s">
        <v>388</v>
      </c>
      <c r="D9056" s="198" t="s">
        <v>339</v>
      </c>
      <c r="E9056" s="421">
        <v>369</v>
      </c>
      <c r="F9056" s="413">
        <v>120.2</v>
      </c>
      <c r="G9056" s="414">
        <f t="shared" si="282"/>
        <v>3.0698835274542429</v>
      </c>
      <c r="H9056" s="415">
        <f t="shared" si="283"/>
        <v>3.0698835274542429</v>
      </c>
    </row>
    <row r="9057" spans="1:8" ht="15" hidden="1" thickBot="1">
      <c r="A9057" s="409">
        <v>202205</v>
      </c>
      <c r="B9057" s="196" t="s">
        <v>755</v>
      </c>
      <c r="C9057" s="197" t="s">
        <v>388</v>
      </c>
      <c r="D9057" s="198" t="s">
        <v>337</v>
      </c>
      <c r="E9057" s="421">
        <v>64101</v>
      </c>
      <c r="F9057" s="413">
        <v>120.2</v>
      </c>
      <c r="G9057" s="414">
        <f t="shared" si="282"/>
        <v>533.28618968386024</v>
      </c>
      <c r="H9057" s="415">
        <f t="shared" si="283"/>
        <v>2.6664309484193014</v>
      </c>
    </row>
    <row r="9058" spans="1:8" ht="15" hidden="1" thickBot="1">
      <c r="A9058" s="409">
        <v>202205</v>
      </c>
      <c r="B9058" s="196" t="s">
        <v>756</v>
      </c>
      <c r="C9058" s="197" t="s">
        <v>388</v>
      </c>
      <c r="D9058" s="198" t="s">
        <v>339</v>
      </c>
      <c r="E9058" s="421">
        <v>320</v>
      </c>
      <c r="F9058" s="413">
        <v>120.2</v>
      </c>
      <c r="G9058" s="414">
        <f t="shared" si="282"/>
        <v>2.6622296173044924</v>
      </c>
      <c r="H9058" s="415">
        <f t="shared" si="283"/>
        <v>2.6622296173044924</v>
      </c>
    </row>
    <row r="9059" spans="1:8" ht="15" hidden="1" thickBot="1">
      <c r="A9059" s="409">
        <v>202205</v>
      </c>
      <c r="B9059" s="196" t="s">
        <v>757</v>
      </c>
      <c r="C9059" s="197" t="s">
        <v>388</v>
      </c>
      <c r="D9059" s="198" t="s">
        <v>374</v>
      </c>
      <c r="E9059" s="421">
        <v>107</v>
      </c>
      <c r="F9059" s="413">
        <v>120.2</v>
      </c>
      <c r="G9059" s="414">
        <f t="shared" si="282"/>
        <v>0.89018302828618967</v>
      </c>
      <c r="H9059" s="415" t="str">
        <f t="shared" si="283"/>
        <v>VER</v>
      </c>
    </row>
    <row r="9060" spans="1:8" ht="15" hidden="1" thickBot="1">
      <c r="A9060" s="409">
        <v>202205</v>
      </c>
      <c r="B9060" s="196" t="s">
        <v>758</v>
      </c>
      <c r="C9060" s="197" t="s">
        <v>388</v>
      </c>
      <c r="D9060" s="198" t="s">
        <v>337</v>
      </c>
      <c r="E9060" s="421">
        <v>5060</v>
      </c>
      <c r="F9060" s="413">
        <v>120.2</v>
      </c>
      <c r="G9060" s="414">
        <f t="shared" si="282"/>
        <v>42.09650582362729</v>
      </c>
      <c r="H9060" s="415">
        <f t="shared" si="283"/>
        <v>0.21048252911813645</v>
      </c>
    </row>
    <row r="9061" spans="1:8" ht="15" hidden="1" thickBot="1">
      <c r="A9061" s="409">
        <v>202205</v>
      </c>
      <c r="B9061" s="196" t="s">
        <v>759</v>
      </c>
      <c r="C9061" s="197" t="s">
        <v>388</v>
      </c>
      <c r="D9061" s="198" t="s">
        <v>337</v>
      </c>
      <c r="E9061" s="421">
        <v>58881</v>
      </c>
      <c r="F9061" s="413">
        <v>120.2</v>
      </c>
      <c r="G9061" s="414">
        <f t="shared" si="282"/>
        <v>489.85856905158067</v>
      </c>
      <c r="H9061" s="415">
        <f t="shared" si="283"/>
        <v>2.4492928452579035</v>
      </c>
    </row>
    <row r="9062" spans="1:8" ht="15" hidden="1" thickBot="1">
      <c r="A9062" s="409">
        <v>202205</v>
      </c>
      <c r="B9062" s="196" t="s">
        <v>760</v>
      </c>
      <c r="C9062" s="197" t="s">
        <v>388</v>
      </c>
      <c r="D9062" s="198" t="s">
        <v>337</v>
      </c>
      <c r="E9062" s="421">
        <v>58881</v>
      </c>
      <c r="F9062" s="413">
        <v>120.2</v>
      </c>
      <c r="G9062" s="414">
        <f t="shared" si="282"/>
        <v>489.85856905158067</v>
      </c>
      <c r="H9062" s="415">
        <f t="shared" si="283"/>
        <v>2.4492928452579035</v>
      </c>
    </row>
    <row r="9063" spans="1:8" ht="15" hidden="1" thickBot="1">
      <c r="A9063" s="409">
        <v>202205</v>
      </c>
      <c r="B9063" s="196" t="s">
        <v>761</v>
      </c>
      <c r="C9063" s="410" t="s">
        <v>388</v>
      </c>
      <c r="D9063" s="198" t="s">
        <v>337</v>
      </c>
      <c r="E9063" s="421">
        <v>72668</v>
      </c>
      <c r="F9063" s="413">
        <v>120.2</v>
      </c>
      <c r="G9063" s="414">
        <f t="shared" si="282"/>
        <v>604.5590682196339</v>
      </c>
      <c r="H9063" s="415">
        <f t="shared" si="283"/>
        <v>3.0227953410981696</v>
      </c>
    </row>
    <row r="9064" spans="1:8" ht="15" hidden="1" thickBot="1">
      <c r="A9064" s="409">
        <v>202205</v>
      </c>
      <c r="B9064" s="196" t="s">
        <v>762</v>
      </c>
      <c r="C9064" s="197" t="s">
        <v>388</v>
      </c>
      <c r="D9064" s="198" t="s">
        <v>337</v>
      </c>
      <c r="E9064" s="421">
        <v>51151</v>
      </c>
      <c r="F9064" s="413">
        <v>120.2</v>
      </c>
      <c r="G9064" s="414">
        <f t="shared" si="282"/>
        <v>425.54908485856902</v>
      </c>
      <c r="H9064" s="415">
        <f t="shared" si="283"/>
        <v>2.1277454242928453</v>
      </c>
    </row>
    <row r="9065" spans="1:8" ht="15" hidden="1" thickBot="1">
      <c r="A9065" s="409">
        <v>202205</v>
      </c>
      <c r="B9065" s="196" t="s">
        <v>763</v>
      </c>
      <c r="C9065" s="197" t="s">
        <v>388</v>
      </c>
      <c r="D9065" s="198" t="s">
        <v>337</v>
      </c>
      <c r="E9065" s="421">
        <v>41861</v>
      </c>
      <c r="F9065" s="413">
        <v>120.2</v>
      </c>
      <c r="G9065" s="414">
        <f t="shared" si="282"/>
        <v>348.26123128119798</v>
      </c>
      <c r="H9065" s="415">
        <f t="shared" si="283"/>
        <v>1.74130615640599</v>
      </c>
    </row>
    <row r="9066" spans="1:8" ht="15" hidden="1" thickBot="1">
      <c r="A9066" s="409">
        <v>202205</v>
      </c>
      <c r="B9066" s="196" t="s">
        <v>764</v>
      </c>
      <c r="C9066" s="197" t="s">
        <v>388</v>
      </c>
      <c r="D9066" s="198" t="s">
        <v>339</v>
      </c>
      <c r="E9066" s="421">
        <v>424</v>
      </c>
      <c r="F9066" s="413">
        <v>120.2</v>
      </c>
      <c r="G9066" s="414">
        <f t="shared" si="282"/>
        <v>3.5274542429284526</v>
      </c>
      <c r="H9066" s="415">
        <f t="shared" si="283"/>
        <v>3.5274542429284526</v>
      </c>
    </row>
    <row r="9067" spans="1:8" ht="15" hidden="1" thickBot="1">
      <c r="A9067" s="409">
        <v>202205</v>
      </c>
      <c r="B9067" s="196" t="s">
        <v>765</v>
      </c>
      <c r="C9067" s="197" t="s">
        <v>388</v>
      </c>
      <c r="D9067" s="198" t="s">
        <v>337</v>
      </c>
      <c r="E9067" s="421">
        <v>41861</v>
      </c>
      <c r="F9067" s="413">
        <v>120.2</v>
      </c>
      <c r="G9067" s="414">
        <f t="shared" si="282"/>
        <v>348.26123128119798</v>
      </c>
      <c r="H9067" s="415">
        <f t="shared" si="283"/>
        <v>1.74130615640599</v>
      </c>
    </row>
    <row r="9068" spans="1:8" ht="15" hidden="1" thickBot="1">
      <c r="A9068" s="409">
        <v>202205</v>
      </c>
      <c r="B9068" s="196" t="s">
        <v>766</v>
      </c>
      <c r="C9068" s="197" t="s">
        <v>388</v>
      </c>
      <c r="D9068" s="198" t="s">
        <v>337</v>
      </c>
      <c r="E9068" s="421">
        <v>51151</v>
      </c>
      <c r="F9068" s="413">
        <v>120.2</v>
      </c>
      <c r="G9068" s="414">
        <f t="shared" si="282"/>
        <v>425.54908485856902</v>
      </c>
      <c r="H9068" s="415">
        <f t="shared" si="283"/>
        <v>2.1277454242928453</v>
      </c>
    </row>
    <row r="9069" spans="1:8" ht="15" hidden="1" thickBot="1">
      <c r="A9069" s="409">
        <v>202205</v>
      </c>
      <c r="B9069" s="196" t="s">
        <v>767</v>
      </c>
      <c r="C9069" s="197" t="s">
        <v>388</v>
      </c>
      <c r="D9069" s="198" t="s">
        <v>339</v>
      </c>
      <c r="E9069" s="421">
        <v>256</v>
      </c>
      <c r="F9069" s="413">
        <v>120.2</v>
      </c>
      <c r="G9069" s="414">
        <f t="shared" si="282"/>
        <v>2.1297836938435939</v>
      </c>
      <c r="H9069" s="415">
        <f t="shared" si="283"/>
        <v>2.1297836938435939</v>
      </c>
    </row>
    <row r="9070" spans="1:8" ht="15" hidden="1" thickBot="1">
      <c r="A9070" s="409">
        <v>202205</v>
      </c>
      <c r="B9070" s="196" t="s">
        <v>768</v>
      </c>
      <c r="C9070" s="197" t="s">
        <v>388</v>
      </c>
      <c r="D9070" s="198" t="s">
        <v>337</v>
      </c>
      <c r="E9070" s="421">
        <v>51151</v>
      </c>
      <c r="F9070" s="413">
        <v>120.2</v>
      </c>
      <c r="G9070" s="414">
        <f t="shared" si="282"/>
        <v>425.54908485856902</v>
      </c>
      <c r="H9070" s="415">
        <f t="shared" si="283"/>
        <v>2.1277454242928453</v>
      </c>
    </row>
    <row r="9071" spans="1:8" ht="15" hidden="1" thickBot="1">
      <c r="A9071" s="409">
        <v>202205</v>
      </c>
      <c r="B9071" s="196" t="s">
        <v>769</v>
      </c>
      <c r="C9071" s="197" t="s">
        <v>388</v>
      </c>
      <c r="D9071" s="198" t="s">
        <v>337</v>
      </c>
      <c r="E9071" s="421">
        <v>51151</v>
      </c>
      <c r="F9071" s="413">
        <v>120.2</v>
      </c>
      <c r="G9071" s="414">
        <f t="shared" si="282"/>
        <v>425.54908485856902</v>
      </c>
      <c r="H9071" s="415">
        <f t="shared" si="283"/>
        <v>2.1277454242928453</v>
      </c>
    </row>
    <row r="9072" spans="1:8" ht="15" hidden="1" thickBot="1">
      <c r="A9072" s="409">
        <v>202205</v>
      </c>
      <c r="B9072" s="196" t="s">
        <v>770</v>
      </c>
      <c r="C9072" s="197" t="s">
        <v>388</v>
      </c>
      <c r="D9072" s="198" t="s">
        <v>339</v>
      </c>
      <c r="E9072" s="421">
        <v>256</v>
      </c>
      <c r="F9072" s="413">
        <v>120.2</v>
      </c>
      <c r="G9072" s="414">
        <f t="shared" si="282"/>
        <v>2.1297836938435939</v>
      </c>
      <c r="H9072" s="415">
        <f t="shared" si="283"/>
        <v>2.1297836938435939</v>
      </c>
    </row>
    <row r="9073" spans="1:8" ht="15" hidden="1" thickBot="1">
      <c r="A9073" s="409">
        <v>202205</v>
      </c>
      <c r="B9073" s="196" t="s">
        <v>771</v>
      </c>
      <c r="C9073" s="197" t="s">
        <v>388</v>
      </c>
      <c r="D9073" s="198" t="s">
        <v>337</v>
      </c>
      <c r="E9073" s="421">
        <v>51151</v>
      </c>
      <c r="F9073" s="413">
        <v>120.2</v>
      </c>
      <c r="G9073" s="414">
        <f t="shared" si="282"/>
        <v>425.54908485856902</v>
      </c>
      <c r="H9073" s="415">
        <f t="shared" si="283"/>
        <v>2.1277454242928453</v>
      </c>
    </row>
    <row r="9074" spans="1:8" ht="15" hidden="1" thickBot="1">
      <c r="A9074" s="409">
        <v>202205</v>
      </c>
      <c r="B9074" s="196" t="s">
        <v>772</v>
      </c>
      <c r="C9074" s="197" t="s">
        <v>388</v>
      </c>
      <c r="D9074" s="198" t="s">
        <v>339</v>
      </c>
      <c r="E9074" s="421">
        <v>256</v>
      </c>
      <c r="F9074" s="413">
        <v>120.2</v>
      </c>
      <c r="G9074" s="414">
        <f t="shared" si="282"/>
        <v>2.1297836938435939</v>
      </c>
      <c r="H9074" s="415">
        <f t="shared" si="283"/>
        <v>2.1297836938435939</v>
      </c>
    </row>
    <row r="9075" spans="1:8" ht="15" hidden="1" thickBot="1">
      <c r="A9075" s="409">
        <v>202205</v>
      </c>
      <c r="B9075" s="196" t="s">
        <v>773</v>
      </c>
      <c r="C9075" s="197" t="s">
        <v>388</v>
      </c>
      <c r="D9075" s="198" t="s">
        <v>337</v>
      </c>
      <c r="E9075" s="421">
        <v>51151</v>
      </c>
      <c r="F9075" s="413">
        <v>120.2</v>
      </c>
      <c r="G9075" s="414">
        <f t="shared" si="282"/>
        <v>425.54908485856902</v>
      </c>
      <c r="H9075" s="415">
        <f t="shared" si="283"/>
        <v>2.1277454242928453</v>
      </c>
    </row>
    <row r="9076" spans="1:8" ht="15" hidden="1" thickBot="1">
      <c r="A9076" s="409">
        <v>202205</v>
      </c>
      <c r="B9076" s="196" t="s">
        <v>774</v>
      </c>
      <c r="C9076" s="197" t="s">
        <v>388</v>
      </c>
      <c r="D9076" s="198" t="s">
        <v>339</v>
      </c>
      <c r="E9076" s="421">
        <v>256</v>
      </c>
      <c r="F9076" s="413">
        <v>120.2</v>
      </c>
      <c r="G9076" s="414">
        <f t="shared" si="282"/>
        <v>2.1297836938435939</v>
      </c>
      <c r="H9076" s="415">
        <f t="shared" si="283"/>
        <v>2.1297836938435939</v>
      </c>
    </row>
    <row r="9077" spans="1:8" ht="15" hidden="1" thickBot="1">
      <c r="A9077" s="409">
        <v>202205</v>
      </c>
      <c r="B9077" s="196" t="s">
        <v>775</v>
      </c>
      <c r="C9077" s="197" t="s">
        <v>388</v>
      </c>
      <c r="D9077" s="198" t="s">
        <v>337</v>
      </c>
      <c r="E9077" s="421">
        <v>31842</v>
      </c>
      <c r="F9077" s="413">
        <v>120.2</v>
      </c>
      <c r="G9077" s="414">
        <f t="shared" si="282"/>
        <v>264.90848585690514</v>
      </c>
      <c r="H9077" s="415">
        <f t="shared" si="283"/>
        <v>1.3245424292845258</v>
      </c>
    </row>
    <row r="9078" spans="1:8" ht="15" hidden="1" thickBot="1">
      <c r="A9078" s="409">
        <v>202205</v>
      </c>
      <c r="B9078" s="196" t="s">
        <v>776</v>
      </c>
      <c r="C9078" s="197" t="s">
        <v>388</v>
      </c>
      <c r="D9078" s="198" t="s">
        <v>339</v>
      </c>
      <c r="E9078" s="421">
        <v>179</v>
      </c>
      <c r="F9078" s="413">
        <v>120.2</v>
      </c>
      <c r="G9078" s="414">
        <f t="shared" si="282"/>
        <v>1.4891846921797005</v>
      </c>
      <c r="H9078" s="415">
        <f t="shared" si="283"/>
        <v>1.4891846921797005</v>
      </c>
    </row>
    <row r="9079" spans="1:8" ht="15" hidden="1" thickBot="1">
      <c r="A9079" s="409">
        <v>202205</v>
      </c>
      <c r="B9079" s="196" t="s">
        <v>777</v>
      </c>
      <c r="C9079" s="197" t="s">
        <v>388</v>
      </c>
      <c r="D9079" s="198" t="s">
        <v>337</v>
      </c>
      <c r="E9079" s="421">
        <v>51151</v>
      </c>
      <c r="F9079" s="413">
        <v>120.2</v>
      </c>
      <c r="G9079" s="414">
        <f t="shared" si="282"/>
        <v>425.54908485856902</v>
      </c>
      <c r="H9079" s="415">
        <f t="shared" si="283"/>
        <v>2.1277454242928453</v>
      </c>
    </row>
    <row r="9080" spans="1:8" ht="15" hidden="1" thickBot="1">
      <c r="A9080" s="409">
        <v>202205</v>
      </c>
      <c r="B9080" s="196" t="s">
        <v>778</v>
      </c>
      <c r="C9080" s="197" t="s">
        <v>388</v>
      </c>
      <c r="D9080" s="198" t="s">
        <v>339</v>
      </c>
      <c r="E9080" s="421">
        <v>256</v>
      </c>
      <c r="F9080" s="413">
        <v>120.2</v>
      </c>
      <c r="G9080" s="414">
        <f t="shared" si="282"/>
        <v>2.1297836938435939</v>
      </c>
      <c r="H9080" s="415">
        <f t="shared" si="283"/>
        <v>2.1297836938435939</v>
      </c>
    </row>
    <row r="9081" spans="1:8" ht="15" hidden="1" thickBot="1">
      <c r="A9081" s="409">
        <v>202205</v>
      </c>
      <c r="B9081" s="196" t="s">
        <v>779</v>
      </c>
      <c r="C9081" s="197" t="s">
        <v>388</v>
      </c>
      <c r="D9081" s="198" t="s">
        <v>337</v>
      </c>
      <c r="E9081" s="421">
        <v>40881</v>
      </c>
      <c r="F9081" s="413">
        <v>120.2</v>
      </c>
      <c r="G9081" s="414">
        <f t="shared" si="282"/>
        <v>340.10815307820297</v>
      </c>
      <c r="H9081" s="415">
        <f t="shared" si="283"/>
        <v>1.700540765391015</v>
      </c>
    </row>
    <row r="9082" spans="1:8" ht="15" hidden="1" thickBot="1">
      <c r="A9082" s="409">
        <v>202205</v>
      </c>
      <c r="B9082" s="196" t="s">
        <v>780</v>
      </c>
      <c r="C9082" s="197" t="s">
        <v>388</v>
      </c>
      <c r="D9082" s="198" t="s">
        <v>339</v>
      </c>
      <c r="E9082" s="421">
        <v>204</v>
      </c>
      <c r="F9082" s="413">
        <v>120.2</v>
      </c>
      <c r="G9082" s="414">
        <f t="shared" si="282"/>
        <v>1.697171381031614</v>
      </c>
      <c r="H9082" s="415">
        <f t="shared" si="283"/>
        <v>1.697171381031614</v>
      </c>
    </row>
    <row r="9083" spans="1:8" ht="15" hidden="1" thickBot="1">
      <c r="A9083" s="409">
        <v>202205</v>
      </c>
      <c r="B9083" s="196" t="s">
        <v>781</v>
      </c>
      <c r="C9083" s="197" t="s">
        <v>388</v>
      </c>
      <c r="D9083" s="198" t="s">
        <v>337</v>
      </c>
      <c r="E9083" s="421">
        <v>40881</v>
      </c>
      <c r="F9083" s="413">
        <v>120.2</v>
      </c>
      <c r="G9083" s="414">
        <f t="shared" si="282"/>
        <v>340.10815307820297</v>
      </c>
      <c r="H9083" s="415">
        <f t="shared" si="283"/>
        <v>1.700540765391015</v>
      </c>
    </row>
    <row r="9084" spans="1:8" ht="15" hidden="1" thickBot="1">
      <c r="A9084" s="409">
        <v>202205</v>
      </c>
      <c r="B9084" s="196" t="s">
        <v>782</v>
      </c>
      <c r="C9084" s="197" t="s">
        <v>388</v>
      </c>
      <c r="D9084" s="198" t="s">
        <v>339</v>
      </c>
      <c r="E9084" s="421">
        <v>204</v>
      </c>
      <c r="F9084" s="413">
        <v>120.2</v>
      </c>
      <c r="G9084" s="414">
        <f t="shared" si="282"/>
        <v>1.697171381031614</v>
      </c>
      <c r="H9084" s="415">
        <f t="shared" si="283"/>
        <v>1.697171381031614</v>
      </c>
    </row>
    <row r="9085" spans="1:8" ht="15" hidden="1" thickBot="1">
      <c r="A9085" s="409">
        <v>202205</v>
      </c>
      <c r="B9085" s="196" t="s">
        <v>783</v>
      </c>
      <c r="C9085" s="197" t="s">
        <v>784</v>
      </c>
      <c r="D9085" s="198" t="s">
        <v>337</v>
      </c>
      <c r="E9085" s="421">
        <v>62866</v>
      </c>
      <c r="F9085" s="413">
        <v>120.2</v>
      </c>
      <c r="G9085" s="414">
        <f t="shared" si="282"/>
        <v>523.01164725457568</v>
      </c>
      <c r="H9085" s="415">
        <f t="shared" si="283"/>
        <v>2.6150582362728785</v>
      </c>
    </row>
    <row r="9086" spans="1:8" ht="15" hidden="1" thickBot="1">
      <c r="A9086" s="409">
        <v>202205</v>
      </c>
      <c r="B9086" s="196" t="s">
        <v>785</v>
      </c>
      <c r="C9086" s="197" t="s">
        <v>786</v>
      </c>
      <c r="D9086" s="198" t="s">
        <v>337</v>
      </c>
      <c r="E9086" s="421">
        <v>143960</v>
      </c>
      <c r="F9086" s="413">
        <v>120.2</v>
      </c>
      <c r="G9086" s="414">
        <f t="shared" si="282"/>
        <v>1197.6705490848585</v>
      </c>
      <c r="H9086" s="415">
        <f t="shared" si="283"/>
        <v>5.9883527454242929</v>
      </c>
    </row>
    <row r="9087" spans="1:8" ht="15" hidden="1" thickBot="1">
      <c r="A9087" s="409">
        <v>202205</v>
      </c>
      <c r="B9087" s="196" t="s">
        <v>787</v>
      </c>
      <c r="C9087" s="197" t="s">
        <v>786</v>
      </c>
      <c r="D9087" s="198" t="s">
        <v>339</v>
      </c>
      <c r="E9087" s="421">
        <v>720</v>
      </c>
      <c r="F9087" s="413">
        <v>120.2</v>
      </c>
      <c r="G9087" s="414">
        <f t="shared" si="282"/>
        <v>5.9900166389351082</v>
      </c>
      <c r="H9087" s="415">
        <f t="shared" si="283"/>
        <v>5.9900166389351082</v>
      </c>
    </row>
    <row r="9088" spans="1:8" ht="15" hidden="1" thickBot="1">
      <c r="A9088" s="409">
        <v>202205</v>
      </c>
      <c r="B9088" s="196" t="s">
        <v>788</v>
      </c>
      <c r="C9088" s="197" t="s">
        <v>789</v>
      </c>
      <c r="D9088" s="198" t="s">
        <v>337</v>
      </c>
      <c r="E9088" s="421">
        <v>64046</v>
      </c>
      <c r="F9088" s="413">
        <v>120.2</v>
      </c>
      <c r="G9088" s="414">
        <f t="shared" si="282"/>
        <v>532.82861896838597</v>
      </c>
      <c r="H9088" s="415">
        <f t="shared" si="283"/>
        <v>2.66414309484193</v>
      </c>
    </row>
    <row r="9089" spans="1:8" ht="15" hidden="1" thickBot="1">
      <c r="A9089" s="409">
        <v>202205</v>
      </c>
      <c r="B9089" s="196" t="s">
        <v>790</v>
      </c>
      <c r="C9089" s="197" t="s">
        <v>791</v>
      </c>
      <c r="D9089" s="198" t="s">
        <v>339</v>
      </c>
      <c r="E9089" s="421">
        <v>0.01</v>
      </c>
      <c r="F9089" s="413">
        <v>120.2</v>
      </c>
      <c r="G9089" s="414">
        <f t="shared" si="282"/>
        <v>8.3194675540765393E-5</v>
      </c>
      <c r="H9089" s="415">
        <f t="shared" si="283"/>
        <v>8.3194675540765393E-5</v>
      </c>
    </row>
    <row r="9090" spans="1:8" ht="15" hidden="1" thickBot="1">
      <c r="A9090" s="409">
        <v>202205</v>
      </c>
      <c r="B9090" s="196" t="s">
        <v>792</v>
      </c>
      <c r="C9090" s="197" t="s">
        <v>791</v>
      </c>
      <c r="D9090" s="198" t="s">
        <v>337</v>
      </c>
      <c r="E9090" s="421">
        <v>163338</v>
      </c>
      <c r="F9090" s="413">
        <v>120.2</v>
      </c>
      <c r="G9090" s="414">
        <f t="shared" ref="G9090:G9153" si="284">+E9090/F9090</f>
        <v>1358.8851913477538</v>
      </c>
      <c r="H9090" s="415">
        <f t="shared" ref="H9090:H9153" si="285">IF(D9090="TB",G9090/200,IF(D9090="LT",G9090,"VER"))</f>
        <v>6.7944259567387686</v>
      </c>
    </row>
    <row r="9091" spans="1:8" ht="15" hidden="1" thickBot="1">
      <c r="A9091" s="409">
        <v>202205</v>
      </c>
      <c r="B9091" s="196" t="s">
        <v>793</v>
      </c>
      <c r="C9091" s="197" t="s">
        <v>791</v>
      </c>
      <c r="D9091" s="198" t="s">
        <v>337</v>
      </c>
      <c r="E9091" s="421">
        <v>104690</v>
      </c>
      <c r="F9091" s="413">
        <v>120.2</v>
      </c>
      <c r="G9091" s="414">
        <f t="shared" si="284"/>
        <v>870.96505823627285</v>
      </c>
      <c r="H9091" s="415">
        <f t="shared" si="285"/>
        <v>4.3548252911813643</v>
      </c>
    </row>
    <row r="9092" spans="1:8" ht="15" hidden="1" thickBot="1">
      <c r="A9092" s="409">
        <v>202205</v>
      </c>
      <c r="B9092" s="196" t="s">
        <v>794</v>
      </c>
      <c r="C9092" s="197" t="s">
        <v>791</v>
      </c>
      <c r="D9092" s="198" t="s">
        <v>339</v>
      </c>
      <c r="E9092" s="421">
        <v>523</v>
      </c>
      <c r="F9092" s="413">
        <v>120.2</v>
      </c>
      <c r="G9092" s="414">
        <f t="shared" si="284"/>
        <v>4.3510815307820296</v>
      </c>
      <c r="H9092" s="415">
        <f t="shared" si="285"/>
        <v>4.3510815307820296</v>
      </c>
    </row>
    <row r="9093" spans="1:8" ht="15" hidden="1" thickBot="1">
      <c r="A9093" s="409">
        <v>202205</v>
      </c>
      <c r="B9093" s="196" t="s">
        <v>795</v>
      </c>
      <c r="C9093" s="197" t="s">
        <v>791</v>
      </c>
      <c r="D9093" s="198" t="s">
        <v>337</v>
      </c>
      <c r="E9093" s="421">
        <v>100401</v>
      </c>
      <c r="F9093" s="413">
        <v>120.2</v>
      </c>
      <c r="G9093" s="414">
        <f t="shared" si="284"/>
        <v>835.28286189683854</v>
      </c>
      <c r="H9093" s="415">
        <f t="shared" si="285"/>
        <v>4.1764143094841923</v>
      </c>
    </row>
    <row r="9094" spans="1:8" ht="15" hidden="1" thickBot="1">
      <c r="A9094" s="409">
        <v>202205</v>
      </c>
      <c r="B9094" s="196" t="s">
        <v>796</v>
      </c>
      <c r="C9094" s="197" t="s">
        <v>791</v>
      </c>
      <c r="D9094" s="198" t="s">
        <v>337</v>
      </c>
      <c r="E9094" s="421">
        <v>46000</v>
      </c>
      <c r="F9094" s="413">
        <v>120.2</v>
      </c>
      <c r="G9094" s="414">
        <f t="shared" si="284"/>
        <v>382.69550748752079</v>
      </c>
      <c r="H9094" s="415">
        <f t="shared" si="285"/>
        <v>1.9134775374376038</v>
      </c>
    </row>
    <row r="9095" spans="1:8" ht="15" hidden="1" thickBot="1">
      <c r="A9095" s="409">
        <v>202205</v>
      </c>
      <c r="B9095" s="196" t="s">
        <v>797</v>
      </c>
      <c r="C9095" s="197" t="s">
        <v>791</v>
      </c>
      <c r="D9095" s="198" t="s">
        <v>339</v>
      </c>
      <c r="E9095" s="421">
        <v>230</v>
      </c>
      <c r="F9095" s="413">
        <v>120.2</v>
      </c>
      <c r="G9095" s="414">
        <f t="shared" si="284"/>
        <v>1.9134775374376038</v>
      </c>
      <c r="H9095" s="415">
        <f t="shared" si="285"/>
        <v>1.9134775374376038</v>
      </c>
    </row>
    <row r="9096" spans="1:8" ht="15" hidden="1" thickBot="1">
      <c r="A9096" s="409">
        <v>202205</v>
      </c>
      <c r="B9096" s="196" t="s">
        <v>798</v>
      </c>
      <c r="C9096" s="197" t="s">
        <v>791</v>
      </c>
      <c r="D9096" s="198" t="s">
        <v>337</v>
      </c>
      <c r="E9096" s="421">
        <v>80317</v>
      </c>
      <c r="F9096" s="413">
        <v>120.2</v>
      </c>
      <c r="G9096" s="414">
        <f t="shared" si="284"/>
        <v>668.19467554076539</v>
      </c>
      <c r="H9096" s="415">
        <f t="shared" si="285"/>
        <v>3.3409733777038269</v>
      </c>
    </row>
    <row r="9097" spans="1:8" ht="15" hidden="1" thickBot="1">
      <c r="A9097" s="409">
        <v>202205</v>
      </c>
      <c r="B9097" s="196" t="s">
        <v>799</v>
      </c>
      <c r="C9097" s="197" t="s">
        <v>791</v>
      </c>
      <c r="D9097" s="198" t="s">
        <v>337</v>
      </c>
      <c r="E9097" s="421">
        <v>55526</v>
      </c>
      <c r="F9097" s="413">
        <v>120.2</v>
      </c>
      <c r="G9097" s="414">
        <f t="shared" si="284"/>
        <v>461.94675540765388</v>
      </c>
      <c r="H9097" s="415">
        <f t="shared" si="285"/>
        <v>2.3097337770382693</v>
      </c>
    </row>
    <row r="9098" spans="1:8" ht="15" hidden="1" thickBot="1">
      <c r="A9098" s="409">
        <v>202205</v>
      </c>
      <c r="B9098" s="196" t="s">
        <v>800</v>
      </c>
      <c r="C9098" s="197" t="s">
        <v>791</v>
      </c>
      <c r="D9098" s="198" t="s">
        <v>339</v>
      </c>
      <c r="E9098" s="421">
        <v>620</v>
      </c>
      <c r="F9098" s="413">
        <v>120.2</v>
      </c>
      <c r="G9098" s="414">
        <f t="shared" si="284"/>
        <v>5.1580698835274541</v>
      </c>
      <c r="H9098" s="415">
        <f t="shared" si="285"/>
        <v>5.1580698835274541</v>
      </c>
    </row>
    <row r="9099" spans="1:8" ht="15" hidden="1" thickBot="1">
      <c r="A9099" s="409">
        <v>202205</v>
      </c>
      <c r="B9099" s="196" t="s">
        <v>801</v>
      </c>
      <c r="C9099" s="197" t="s">
        <v>791</v>
      </c>
      <c r="D9099" s="198" t="s">
        <v>337</v>
      </c>
      <c r="E9099" s="421">
        <v>44419</v>
      </c>
      <c r="F9099" s="413">
        <v>120.2</v>
      </c>
      <c r="G9099" s="414">
        <f t="shared" si="284"/>
        <v>369.54242928452578</v>
      </c>
      <c r="H9099" s="415">
        <f t="shared" si="285"/>
        <v>1.8477121464226289</v>
      </c>
    </row>
    <row r="9100" spans="1:8" ht="15" hidden="1" thickBot="1">
      <c r="A9100" s="409">
        <v>202205</v>
      </c>
      <c r="B9100" s="196" t="s">
        <v>802</v>
      </c>
      <c r="C9100" s="197" t="s">
        <v>791</v>
      </c>
      <c r="D9100" s="198" t="s">
        <v>339</v>
      </c>
      <c r="E9100" s="421">
        <v>520</v>
      </c>
      <c r="F9100" s="413">
        <v>120.2</v>
      </c>
      <c r="G9100" s="414">
        <f t="shared" si="284"/>
        <v>4.3261231281198</v>
      </c>
      <c r="H9100" s="415">
        <f t="shared" si="285"/>
        <v>4.3261231281198</v>
      </c>
    </row>
    <row r="9101" spans="1:8" ht="15" hidden="1" thickBot="1">
      <c r="A9101" s="409">
        <v>202205</v>
      </c>
      <c r="B9101" s="196" t="s">
        <v>803</v>
      </c>
      <c r="C9101" s="197" t="s">
        <v>791</v>
      </c>
      <c r="D9101" s="198" t="s">
        <v>337</v>
      </c>
      <c r="E9101" s="421">
        <v>44419</v>
      </c>
      <c r="F9101" s="413">
        <v>120.2</v>
      </c>
      <c r="G9101" s="414">
        <f t="shared" si="284"/>
        <v>369.54242928452578</v>
      </c>
      <c r="H9101" s="415">
        <f t="shared" si="285"/>
        <v>1.8477121464226289</v>
      </c>
    </row>
    <row r="9102" spans="1:8" ht="15" hidden="1" thickBot="1">
      <c r="A9102" s="409">
        <v>202205</v>
      </c>
      <c r="B9102" s="196" t="s">
        <v>804</v>
      </c>
      <c r="C9102" s="197" t="s">
        <v>791</v>
      </c>
      <c r="D9102" s="198" t="s">
        <v>339</v>
      </c>
      <c r="E9102" s="421">
        <v>520</v>
      </c>
      <c r="F9102" s="413">
        <v>120.2</v>
      </c>
      <c r="G9102" s="414">
        <f t="shared" si="284"/>
        <v>4.3261231281198</v>
      </c>
      <c r="H9102" s="415">
        <f t="shared" si="285"/>
        <v>4.3261231281198</v>
      </c>
    </row>
    <row r="9103" spans="1:8" ht="15" hidden="1" thickBot="1">
      <c r="A9103" s="409">
        <v>202205</v>
      </c>
      <c r="B9103" s="196" t="s">
        <v>805</v>
      </c>
      <c r="C9103" s="197" t="s">
        <v>791</v>
      </c>
      <c r="D9103" s="198" t="s">
        <v>337</v>
      </c>
      <c r="E9103" s="421">
        <v>60155</v>
      </c>
      <c r="F9103" s="413">
        <v>120.2</v>
      </c>
      <c r="G9103" s="414">
        <f t="shared" si="284"/>
        <v>500.45757071547422</v>
      </c>
      <c r="H9103" s="415">
        <f t="shared" si="285"/>
        <v>2.5022878535773709</v>
      </c>
    </row>
    <row r="9104" spans="1:8" ht="15" hidden="1" thickBot="1">
      <c r="A9104" s="409">
        <v>202205</v>
      </c>
      <c r="B9104" s="196" t="s">
        <v>806</v>
      </c>
      <c r="C9104" s="197" t="s">
        <v>791</v>
      </c>
      <c r="D9104" s="198" t="s">
        <v>337</v>
      </c>
      <c r="E9104" s="421">
        <v>83926</v>
      </c>
      <c r="F9104" s="413">
        <v>120.2</v>
      </c>
      <c r="G9104" s="414">
        <f t="shared" si="284"/>
        <v>698.21963394342765</v>
      </c>
      <c r="H9104" s="415">
        <f t="shared" si="285"/>
        <v>3.4910981697171382</v>
      </c>
    </row>
    <row r="9105" spans="1:8" ht="15" hidden="1" thickBot="1">
      <c r="A9105" s="409">
        <v>202205</v>
      </c>
      <c r="B9105" s="196" t="s">
        <v>807</v>
      </c>
      <c r="C9105" s="197" t="s">
        <v>791</v>
      </c>
      <c r="D9105" s="198" t="s">
        <v>337</v>
      </c>
      <c r="E9105" s="421">
        <v>43823</v>
      </c>
      <c r="F9105" s="413">
        <v>120.2</v>
      </c>
      <c r="G9105" s="414">
        <f t="shared" si="284"/>
        <v>364.58402662229616</v>
      </c>
      <c r="H9105" s="415">
        <f t="shared" si="285"/>
        <v>1.8229201331114808</v>
      </c>
    </row>
    <row r="9106" spans="1:8" ht="15" hidden="1" thickBot="1">
      <c r="A9106" s="409">
        <v>202205</v>
      </c>
      <c r="B9106" s="196" t="s">
        <v>808</v>
      </c>
      <c r="C9106" s="197" t="s">
        <v>791</v>
      </c>
      <c r="D9106" s="198" t="s">
        <v>339</v>
      </c>
      <c r="E9106" s="421">
        <v>566</v>
      </c>
      <c r="F9106" s="413">
        <v>120.2</v>
      </c>
      <c r="G9106" s="414">
        <f t="shared" si="284"/>
        <v>4.7088186356073214</v>
      </c>
      <c r="H9106" s="415">
        <f t="shared" si="285"/>
        <v>4.7088186356073214</v>
      </c>
    </row>
    <row r="9107" spans="1:8" ht="15" hidden="1" thickBot="1">
      <c r="A9107" s="409">
        <v>202205</v>
      </c>
      <c r="B9107" s="196" t="s">
        <v>809</v>
      </c>
      <c r="C9107" s="197" t="s">
        <v>791</v>
      </c>
      <c r="D9107" s="198" t="s">
        <v>337</v>
      </c>
      <c r="E9107" s="421">
        <v>80154</v>
      </c>
      <c r="F9107" s="413">
        <v>120.2</v>
      </c>
      <c r="G9107" s="414">
        <f t="shared" si="284"/>
        <v>666.83860232945085</v>
      </c>
      <c r="H9107" s="415">
        <f t="shared" si="285"/>
        <v>3.3341930116472542</v>
      </c>
    </row>
    <row r="9108" spans="1:8" ht="15" hidden="1" thickBot="1">
      <c r="A9108" s="409">
        <v>202205</v>
      </c>
      <c r="B9108" s="196" t="s">
        <v>810</v>
      </c>
      <c r="C9108" s="197" t="s">
        <v>791</v>
      </c>
      <c r="D9108" s="198" t="s">
        <v>339</v>
      </c>
      <c r="E9108" s="421">
        <v>704</v>
      </c>
      <c r="F9108" s="413">
        <v>120.2</v>
      </c>
      <c r="G9108" s="414">
        <f t="shared" si="284"/>
        <v>5.8569051580698837</v>
      </c>
      <c r="H9108" s="415">
        <f t="shared" si="285"/>
        <v>5.8569051580698837</v>
      </c>
    </row>
    <row r="9109" spans="1:8" ht="15" hidden="1" thickBot="1">
      <c r="A9109" s="409">
        <v>202205</v>
      </c>
      <c r="B9109" s="196" t="s">
        <v>811</v>
      </c>
      <c r="C9109" s="197" t="s">
        <v>791</v>
      </c>
      <c r="D9109" s="198" t="s">
        <v>337</v>
      </c>
      <c r="E9109" s="421">
        <v>79812</v>
      </c>
      <c r="F9109" s="413">
        <v>120.2</v>
      </c>
      <c r="G9109" s="414">
        <f t="shared" si="284"/>
        <v>663.99334442595671</v>
      </c>
      <c r="H9109" s="415">
        <f t="shared" si="285"/>
        <v>3.3199667221297835</v>
      </c>
    </row>
    <row r="9110" spans="1:8" ht="15" hidden="1" thickBot="1">
      <c r="A9110" s="409">
        <v>202205</v>
      </c>
      <c r="B9110" s="196" t="s">
        <v>812</v>
      </c>
      <c r="C9110" s="197" t="s">
        <v>791</v>
      </c>
      <c r="D9110" s="198" t="s">
        <v>337</v>
      </c>
      <c r="E9110" s="421">
        <v>77149</v>
      </c>
      <c r="F9110" s="413">
        <v>120.2</v>
      </c>
      <c r="G9110" s="414">
        <f t="shared" si="284"/>
        <v>641.83860232945085</v>
      </c>
      <c r="H9110" s="415">
        <f t="shared" si="285"/>
        <v>3.2091930116472542</v>
      </c>
    </row>
    <row r="9111" spans="1:8" ht="15" hidden="1" thickBot="1">
      <c r="A9111" s="409">
        <v>202205</v>
      </c>
      <c r="B9111" s="196" t="s">
        <v>813</v>
      </c>
      <c r="C9111" s="197" t="s">
        <v>791</v>
      </c>
      <c r="D9111" s="198" t="s">
        <v>337</v>
      </c>
      <c r="E9111" s="421">
        <v>91604</v>
      </c>
      <c r="F9111" s="413">
        <v>120.2</v>
      </c>
      <c r="G9111" s="414">
        <f t="shared" si="284"/>
        <v>762.09650582362724</v>
      </c>
      <c r="H9111" s="415">
        <f t="shared" si="285"/>
        <v>3.8104825291181363</v>
      </c>
    </row>
    <row r="9112" spans="1:8" ht="15" hidden="1" thickBot="1">
      <c r="A9112" s="409">
        <v>202205</v>
      </c>
      <c r="B9112" s="196" t="s">
        <v>814</v>
      </c>
      <c r="C9112" s="197" t="s">
        <v>791</v>
      </c>
      <c r="D9112" s="198" t="s">
        <v>337</v>
      </c>
      <c r="E9112" s="421">
        <v>91604</v>
      </c>
      <c r="F9112" s="413">
        <v>120.2</v>
      </c>
      <c r="G9112" s="414">
        <f t="shared" si="284"/>
        <v>762.09650582362724</v>
      </c>
      <c r="H9112" s="415">
        <f t="shared" si="285"/>
        <v>3.8104825291181363</v>
      </c>
    </row>
    <row r="9113" spans="1:8" ht="15" hidden="1" thickBot="1">
      <c r="A9113" s="409">
        <v>202205</v>
      </c>
      <c r="B9113" s="196" t="s">
        <v>815</v>
      </c>
      <c r="C9113" s="197" t="s">
        <v>791</v>
      </c>
      <c r="D9113" s="198" t="s">
        <v>337</v>
      </c>
      <c r="E9113" s="421">
        <v>92467</v>
      </c>
      <c r="F9113" s="413">
        <v>120.2</v>
      </c>
      <c r="G9113" s="414">
        <f t="shared" si="284"/>
        <v>769.27620632279536</v>
      </c>
      <c r="H9113" s="415">
        <f t="shared" si="285"/>
        <v>3.8463810316139768</v>
      </c>
    </row>
    <row r="9114" spans="1:8" ht="15" hidden="1" thickBot="1">
      <c r="A9114" s="409">
        <v>202205</v>
      </c>
      <c r="B9114" s="196" t="s">
        <v>816</v>
      </c>
      <c r="C9114" s="197" t="s">
        <v>791</v>
      </c>
      <c r="D9114" s="198" t="s">
        <v>339</v>
      </c>
      <c r="E9114" s="421">
        <v>462</v>
      </c>
      <c r="F9114" s="413">
        <v>120.2</v>
      </c>
      <c r="G9114" s="414">
        <f t="shared" si="284"/>
        <v>3.8435940099833608</v>
      </c>
      <c r="H9114" s="415">
        <f t="shared" si="285"/>
        <v>3.8435940099833608</v>
      </c>
    </row>
    <row r="9115" spans="1:8" ht="15" hidden="1" thickBot="1">
      <c r="A9115" s="409">
        <v>202205</v>
      </c>
      <c r="B9115" s="196" t="s">
        <v>817</v>
      </c>
      <c r="C9115" s="197" t="s">
        <v>791</v>
      </c>
      <c r="D9115" s="198" t="s">
        <v>337</v>
      </c>
      <c r="E9115" s="421">
        <v>91604</v>
      </c>
      <c r="F9115" s="413">
        <v>120.2</v>
      </c>
      <c r="G9115" s="414">
        <f t="shared" si="284"/>
        <v>762.09650582362724</v>
      </c>
      <c r="H9115" s="415">
        <f t="shared" si="285"/>
        <v>3.8104825291181363</v>
      </c>
    </row>
    <row r="9116" spans="1:8" ht="15" hidden="1" thickBot="1">
      <c r="A9116" s="409">
        <v>202205</v>
      </c>
      <c r="B9116" s="196" t="s">
        <v>818</v>
      </c>
      <c r="C9116" s="197" t="s">
        <v>791</v>
      </c>
      <c r="D9116" s="198" t="s">
        <v>337</v>
      </c>
      <c r="E9116" s="421">
        <v>87876</v>
      </c>
      <c r="F9116" s="413">
        <v>120.2</v>
      </c>
      <c r="G9116" s="414">
        <f t="shared" si="284"/>
        <v>731.08153078202997</v>
      </c>
      <c r="H9116" s="415">
        <f t="shared" si="285"/>
        <v>3.6554076539101499</v>
      </c>
    </row>
    <row r="9117" spans="1:8" ht="15" hidden="1" thickBot="1">
      <c r="A9117" s="409">
        <v>202205</v>
      </c>
      <c r="B9117" s="196" t="s">
        <v>819</v>
      </c>
      <c r="C9117" s="197" t="s">
        <v>791</v>
      </c>
      <c r="D9117" s="198" t="s">
        <v>337</v>
      </c>
      <c r="E9117" s="421">
        <v>92502</v>
      </c>
      <c r="F9117" s="413">
        <v>120.2</v>
      </c>
      <c r="G9117" s="414">
        <f t="shared" si="284"/>
        <v>769.56738768718799</v>
      </c>
      <c r="H9117" s="415">
        <f t="shared" si="285"/>
        <v>3.8478369384359401</v>
      </c>
    </row>
    <row r="9118" spans="1:8" ht="15" hidden="1" thickBot="1">
      <c r="A9118" s="409">
        <v>202205</v>
      </c>
      <c r="B9118" s="196" t="s">
        <v>820</v>
      </c>
      <c r="C9118" s="197" t="s">
        <v>791</v>
      </c>
      <c r="D9118" s="198" t="s">
        <v>339</v>
      </c>
      <c r="E9118" s="421">
        <v>462</v>
      </c>
      <c r="F9118" s="413">
        <v>120.2</v>
      </c>
      <c r="G9118" s="414">
        <f t="shared" si="284"/>
        <v>3.8435940099833608</v>
      </c>
      <c r="H9118" s="415">
        <f t="shared" si="285"/>
        <v>3.8435940099833608</v>
      </c>
    </row>
    <row r="9119" spans="1:8" ht="15" hidden="1" thickBot="1">
      <c r="A9119" s="409">
        <v>202205</v>
      </c>
      <c r="B9119" s="196" t="s">
        <v>821</v>
      </c>
      <c r="C9119" s="197" t="s">
        <v>791</v>
      </c>
      <c r="D9119" s="198" t="s">
        <v>337</v>
      </c>
      <c r="E9119" s="421">
        <v>87260</v>
      </c>
      <c r="F9119" s="413">
        <v>120.2</v>
      </c>
      <c r="G9119" s="414">
        <f t="shared" si="284"/>
        <v>725.95673876871876</v>
      </c>
      <c r="H9119" s="415">
        <f t="shared" si="285"/>
        <v>3.6297836938435939</v>
      </c>
    </row>
    <row r="9120" spans="1:8" ht="15" hidden="1" thickBot="1">
      <c r="A9120" s="409">
        <v>202205</v>
      </c>
      <c r="B9120" s="196" t="s">
        <v>822</v>
      </c>
      <c r="C9120" s="197" t="s">
        <v>791</v>
      </c>
      <c r="D9120" s="198" t="s">
        <v>337</v>
      </c>
      <c r="E9120" s="421">
        <v>93443</v>
      </c>
      <c r="F9120" s="413">
        <v>120.2</v>
      </c>
      <c r="G9120" s="414">
        <f t="shared" si="284"/>
        <v>777.39600665557407</v>
      </c>
      <c r="H9120" s="415">
        <f t="shared" si="285"/>
        <v>3.8869800332778706</v>
      </c>
    </row>
    <row r="9121" spans="1:8" ht="15" hidden="1" thickBot="1">
      <c r="A9121" s="409">
        <v>202205</v>
      </c>
      <c r="B9121" s="196" t="s">
        <v>823</v>
      </c>
      <c r="C9121" s="197" t="s">
        <v>791</v>
      </c>
      <c r="D9121" s="198" t="s">
        <v>339</v>
      </c>
      <c r="E9121" s="421">
        <v>467</v>
      </c>
      <c r="F9121" s="413">
        <v>120.2</v>
      </c>
      <c r="G9121" s="414">
        <f t="shared" si="284"/>
        <v>3.8851913477537439</v>
      </c>
      <c r="H9121" s="415">
        <f t="shared" si="285"/>
        <v>3.8851913477537439</v>
      </c>
    </row>
    <row r="9122" spans="1:8" ht="15" hidden="1" thickBot="1">
      <c r="A9122" s="409">
        <v>202205</v>
      </c>
      <c r="B9122" s="196" t="s">
        <v>824</v>
      </c>
      <c r="C9122" s="197" t="s">
        <v>791</v>
      </c>
      <c r="D9122" s="198" t="s">
        <v>337</v>
      </c>
      <c r="E9122" s="421">
        <v>81553</v>
      </c>
      <c r="F9122" s="413">
        <v>120.2</v>
      </c>
      <c r="G9122" s="414">
        <f t="shared" si="284"/>
        <v>678.47753743760393</v>
      </c>
      <c r="H9122" s="415">
        <f t="shared" si="285"/>
        <v>3.3923876871880196</v>
      </c>
    </row>
    <row r="9123" spans="1:8" ht="15" hidden="1" thickBot="1">
      <c r="A9123" s="409">
        <v>202205</v>
      </c>
      <c r="B9123" s="196" t="s">
        <v>825</v>
      </c>
      <c r="C9123" s="197" t="s">
        <v>791</v>
      </c>
      <c r="D9123" s="198" t="s">
        <v>337</v>
      </c>
      <c r="E9123" s="421">
        <v>80919</v>
      </c>
      <c r="F9123" s="413">
        <v>120.2</v>
      </c>
      <c r="G9123" s="414">
        <f t="shared" si="284"/>
        <v>673.20299500831948</v>
      </c>
      <c r="H9123" s="415">
        <f t="shared" si="285"/>
        <v>3.3660149750415975</v>
      </c>
    </row>
    <row r="9124" spans="1:8" ht="15" hidden="1" thickBot="1">
      <c r="A9124" s="409">
        <v>202205</v>
      </c>
      <c r="B9124" s="196" t="s">
        <v>826</v>
      </c>
      <c r="C9124" s="197" t="s">
        <v>791</v>
      </c>
      <c r="D9124" s="198" t="s">
        <v>337</v>
      </c>
      <c r="E9124" s="421">
        <v>88290</v>
      </c>
      <c r="F9124" s="413">
        <v>120.2</v>
      </c>
      <c r="G9124" s="414">
        <f t="shared" si="284"/>
        <v>734.52579034941766</v>
      </c>
      <c r="H9124" s="415">
        <f t="shared" si="285"/>
        <v>3.6726289517470883</v>
      </c>
    </row>
    <row r="9125" spans="1:8" ht="15" hidden="1" thickBot="1">
      <c r="A9125" s="409">
        <v>202205</v>
      </c>
      <c r="B9125" s="196" t="s">
        <v>827</v>
      </c>
      <c r="C9125" s="197" t="s">
        <v>791</v>
      </c>
      <c r="D9125" s="198" t="s">
        <v>339</v>
      </c>
      <c r="E9125" s="421">
        <v>441</v>
      </c>
      <c r="F9125" s="413">
        <v>120.2</v>
      </c>
      <c r="G9125" s="414">
        <f t="shared" si="284"/>
        <v>3.6688851913477536</v>
      </c>
      <c r="H9125" s="415">
        <f t="shared" si="285"/>
        <v>3.6688851913477536</v>
      </c>
    </row>
    <row r="9126" spans="1:8" ht="15" hidden="1" thickBot="1">
      <c r="A9126" s="409">
        <v>202205</v>
      </c>
      <c r="B9126" s="196" t="s">
        <v>828</v>
      </c>
      <c r="C9126" s="197" t="s">
        <v>791</v>
      </c>
      <c r="D9126" s="198" t="s">
        <v>337</v>
      </c>
      <c r="E9126" s="421">
        <v>76916</v>
      </c>
      <c r="F9126" s="413">
        <v>120.2</v>
      </c>
      <c r="G9126" s="414">
        <f t="shared" si="284"/>
        <v>639.90016638935106</v>
      </c>
      <c r="H9126" s="415">
        <f t="shared" si="285"/>
        <v>3.1995008319467555</v>
      </c>
    </row>
    <row r="9127" spans="1:8" ht="15" hidden="1" thickBot="1">
      <c r="A9127" s="409">
        <v>202205</v>
      </c>
      <c r="B9127" s="196" t="s">
        <v>829</v>
      </c>
      <c r="C9127" s="197" t="s">
        <v>791</v>
      </c>
      <c r="D9127" s="198" t="s">
        <v>337</v>
      </c>
      <c r="E9127" s="421">
        <v>76916</v>
      </c>
      <c r="F9127" s="413">
        <v>120.2</v>
      </c>
      <c r="G9127" s="414">
        <f t="shared" si="284"/>
        <v>639.90016638935106</v>
      </c>
      <c r="H9127" s="415">
        <f t="shared" si="285"/>
        <v>3.1995008319467555</v>
      </c>
    </row>
    <row r="9128" spans="1:8" ht="15" hidden="1" thickBot="1">
      <c r="A9128" s="409">
        <v>202205</v>
      </c>
      <c r="B9128" s="196" t="s">
        <v>830</v>
      </c>
      <c r="C9128" s="197" t="s">
        <v>791</v>
      </c>
      <c r="D9128" s="198" t="s">
        <v>339</v>
      </c>
      <c r="E9128" s="421">
        <v>385</v>
      </c>
      <c r="F9128" s="413">
        <v>120.2</v>
      </c>
      <c r="G9128" s="414">
        <f t="shared" si="284"/>
        <v>3.2029950083194674</v>
      </c>
      <c r="H9128" s="415">
        <f t="shared" si="285"/>
        <v>3.2029950083194674</v>
      </c>
    </row>
    <row r="9129" spans="1:8" ht="15" hidden="1" thickBot="1">
      <c r="A9129" s="409">
        <v>202205</v>
      </c>
      <c r="B9129" s="196" t="s">
        <v>831</v>
      </c>
      <c r="C9129" s="197" t="s">
        <v>791</v>
      </c>
      <c r="D9129" s="198" t="s">
        <v>337</v>
      </c>
      <c r="E9129" s="421">
        <v>93868</v>
      </c>
      <c r="F9129" s="413">
        <v>120.2</v>
      </c>
      <c r="G9129" s="414">
        <f t="shared" si="284"/>
        <v>780.9317803660565</v>
      </c>
      <c r="H9129" s="415">
        <f t="shared" si="285"/>
        <v>3.9046589018302824</v>
      </c>
    </row>
    <row r="9130" spans="1:8" ht="15" hidden="1" thickBot="1">
      <c r="A9130" s="409">
        <v>202205</v>
      </c>
      <c r="B9130" s="196" t="s">
        <v>832</v>
      </c>
      <c r="C9130" s="197" t="s">
        <v>791</v>
      </c>
      <c r="D9130" s="198" t="s">
        <v>337</v>
      </c>
      <c r="E9130" s="421">
        <v>90865</v>
      </c>
      <c r="F9130" s="413">
        <v>120.2</v>
      </c>
      <c r="G9130" s="414">
        <f t="shared" si="284"/>
        <v>755.94841930116468</v>
      </c>
      <c r="H9130" s="415">
        <f t="shared" si="285"/>
        <v>3.7797420965058235</v>
      </c>
    </row>
    <row r="9131" spans="1:8" ht="15" hidden="1" thickBot="1">
      <c r="A9131" s="409">
        <v>202205</v>
      </c>
      <c r="B9131" s="196" t="s">
        <v>833</v>
      </c>
      <c r="C9131" s="197" t="s">
        <v>791</v>
      </c>
      <c r="D9131" s="198" t="s">
        <v>339</v>
      </c>
      <c r="E9131" s="421">
        <v>454</v>
      </c>
      <c r="F9131" s="413">
        <v>120.2</v>
      </c>
      <c r="G9131" s="414">
        <f t="shared" si="284"/>
        <v>3.7770382695507485</v>
      </c>
      <c r="H9131" s="415">
        <f t="shared" si="285"/>
        <v>3.7770382695507485</v>
      </c>
    </row>
    <row r="9132" spans="1:8" ht="15" hidden="1" thickBot="1">
      <c r="A9132" s="409">
        <v>202205</v>
      </c>
      <c r="B9132" s="196" t="s">
        <v>834</v>
      </c>
      <c r="C9132" s="197" t="s">
        <v>791</v>
      </c>
      <c r="D9132" s="198" t="s">
        <v>337</v>
      </c>
      <c r="E9132" s="421">
        <v>92370</v>
      </c>
      <c r="F9132" s="413">
        <v>120.2</v>
      </c>
      <c r="G9132" s="414">
        <f t="shared" si="284"/>
        <v>768.46921797004995</v>
      </c>
      <c r="H9132" s="415">
        <f t="shared" si="285"/>
        <v>3.8423460898502499</v>
      </c>
    </row>
    <row r="9133" spans="1:8" ht="15" hidden="1" thickBot="1">
      <c r="A9133" s="409">
        <v>202205</v>
      </c>
      <c r="B9133" s="196" t="s">
        <v>835</v>
      </c>
      <c r="C9133" s="197" t="s">
        <v>791</v>
      </c>
      <c r="D9133" s="198" t="s">
        <v>339</v>
      </c>
      <c r="E9133" s="421">
        <v>462</v>
      </c>
      <c r="F9133" s="413">
        <v>120.2</v>
      </c>
      <c r="G9133" s="414">
        <f t="shared" si="284"/>
        <v>3.8435940099833608</v>
      </c>
      <c r="H9133" s="415">
        <f t="shared" si="285"/>
        <v>3.8435940099833608</v>
      </c>
    </row>
    <row r="9134" spans="1:8" ht="15" hidden="1" thickBot="1">
      <c r="A9134" s="409">
        <v>202205</v>
      </c>
      <c r="B9134" s="196" t="s">
        <v>836</v>
      </c>
      <c r="C9134" s="197" t="s">
        <v>791</v>
      </c>
      <c r="D9134" s="198" t="s">
        <v>337</v>
      </c>
      <c r="E9134" s="421">
        <v>62984</v>
      </c>
      <c r="F9134" s="413">
        <v>120.2</v>
      </c>
      <c r="G9134" s="414">
        <f t="shared" si="284"/>
        <v>523.99334442595671</v>
      </c>
      <c r="H9134" s="415">
        <f t="shared" si="285"/>
        <v>2.6199667221297833</v>
      </c>
    </row>
    <row r="9135" spans="1:8" ht="15" hidden="1" thickBot="1">
      <c r="A9135" s="409">
        <v>202205</v>
      </c>
      <c r="B9135" s="196" t="s">
        <v>837</v>
      </c>
      <c r="C9135" s="197" t="s">
        <v>791</v>
      </c>
      <c r="D9135" s="198" t="s">
        <v>337</v>
      </c>
      <c r="E9135" s="421">
        <v>124246</v>
      </c>
      <c r="F9135" s="413">
        <v>120.2</v>
      </c>
      <c r="G9135" s="414">
        <f t="shared" si="284"/>
        <v>1033.6605657237938</v>
      </c>
      <c r="H9135" s="415">
        <f t="shared" si="285"/>
        <v>5.1683028286189687</v>
      </c>
    </row>
    <row r="9136" spans="1:8" ht="15" hidden="1" thickBot="1">
      <c r="A9136" s="409">
        <v>202205</v>
      </c>
      <c r="B9136" s="196" t="s">
        <v>838</v>
      </c>
      <c r="C9136" s="197" t="s">
        <v>791</v>
      </c>
      <c r="D9136" s="198" t="s">
        <v>337</v>
      </c>
      <c r="E9136" s="421">
        <v>91802</v>
      </c>
      <c r="F9136" s="413">
        <v>120.2</v>
      </c>
      <c r="G9136" s="414">
        <f t="shared" si="284"/>
        <v>763.74376039933441</v>
      </c>
      <c r="H9136" s="415">
        <f t="shared" si="285"/>
        <v>3.8187188019966722</v>
      </c>
    </row>
    <row r="9137" spans="1:8" ht="15" hidden="1" thickBot="1">
      <c r="A9137" s="409">
        <v>202205</v>
      </c>
      <c r="B9137" s="196" t="s">
        <v>839</v>
      </c>
      <c r="C9137" s="197" t="s">
        <v>791</v>
      </c>
      <c r="D9137" s="198" t="s">
        <v>339</v>
      </c>
      <c r="E9137" s="421">
        <v>459</v>
      </c>
      <c r="F9137" s="413">
        <v>120.2</v>
      </c>
      <c r="G9137" s="414">
        <f t="shared" si="284"/>
        <v>3.8186356073211312</v>
      </c>
      <c r="H9137" s="415">
        <f t="shared" si="285"/>
        <v>3.8186356073211312</v>
      </c>
    </row>
    <row r="9138" spans="1:8" ht="15" hidden="1" thickBot="1">
      <c r="A9138" s="409">
        <v>202205</v>
      </c>
      <c r="B9138" s="196" t="s">
        <v>840</v>
      </c>
      <c r="C9138" s="197" t="s">
        <v>791</v>
      </c>
      <c r="D9138" s="198" t="s">
        <v>337</v>
      </c>
      <c r="E9138" s="421">
        <v>93056</v>
      </c>
      <c r="F9138" s="413">
        <v>120.2</v>
      </c>
      <c r="G9138" s="414">
        <f t="shared" si="284"/>
        <v>774.17637271214642</v>
      </c>
      <c r="H9138" s="415">
        <f t="shared" si="285"/>
        <v>3.8708818635607321</v>
      </c>
    </row>
    <row r="9139" spans="1:8" ht="15" hidden="1" thickBot="1">
      <c r="A9139" s="409">
        <v>202205</v>
      </c>
      <c r="B9139" s="196" t="s">
        <v>841</v>
      </c>
      <c r="C9139" s="197" t="s">
        <v>791</v>
      </c>
      <c r="D9139" s="198" t="s">
        <v>339</v>
      </c>
      <c r="E9139" s="421">
        <v>465</v>
      </c>
      <c r="F9139" s="413">
        <v>120.2</v>
      </c>
      <c r="G9139" s="414">
        <f t="shared" si="284"/>
        <v>3.8685524126455908</v>
      </c>
      <c r="H9139" s="415">
        <f t="shared" si="285"/>
        <v>3.8685524126455908</v>
      </c>
    </row>
    <row r="9140" spans="1:8" ht="15" hidden="1" thickBot="1">
      <c r="A9140" s="409">
        <v>202205</v>
      </c>
      <c r="B9140" s="196" t="s">
        <v>842</v>
      </c>
      <c r="C9140" s="197" t="s">
        <v>791</v>
      </c>
      <c r="D9140" s="198" t="s">
        <v>337</v>
      </c>
      <c r="E9140" s="421">
        <v>91302</v>
      </c>
      <c r="F9140" s="413">
        <v>120.2</v>
      </c>
      <c r="G9140" s="414">
        <f t="shared" si="284"/>
        <v>759.58402662229616</v>
      </c>
      <c r="H9140" s="415">
        <f t="shared" si="285"/>
        <v>3.7979201331114809</v>
      </c>
    </row>
    <row r="9141" spans="1:8" ht="15" hidden="1" thickBot="1">
      <c r="A9141" s="409">
        <v>202205</v>
      </c>
      <c r="B9141" s="196" t="s">
        <v>843</v>
      </c>
      <c r="C9141" s="197" t="s">
        <v>791</v>
      </c>
      <c r="D9141" s="198" t="s">
        <v>339</v>
      </c>
      <c r="E9141" s="421">
        <v>456</v>
      </c>
      <c r="F9141" s="413">
        <v>120.2</v>
      </c>
      <c r="G9141" s="414">
        <f t="shared" si="284"/>
        <v>3.7936772046589016</v>
      </c>
      <c r="H9141" s="415">
        <f t="shared" si="285"/>
        <v>3.7936772046589016</v>
      </c>
    </row>
    <row r="9142" spans="1:8" ht="15" hidden="1" thickBot="1">
      <c r="A9142" s="409">
        <v>202205</v>
      </c>
      <c r="B9142" s="196" t="s">
        <v>844</v>
      </c>
      <c r="C9142" s="197" t="s">
        <v>791</v>
      </c>
      <c r="D9142" s="198" t="s">
        <v>337</v>
      </c>
      <c r="E9142" s="421">
        <v>112056</v>
      </c>
      <c r="F9142" s="413">
        <v>120.2</v>
      </c>
      <c r="G9142" s="414">
        <f t="shared" si="284"/>
        <v>932.2462562396006</v>
      </c>
      <c r="H9142" s="415">
        <f t="shared" si="285"/>
        <v>4.6612312811980026</v>
      </c>
    </row>
    <row r="9143" spans="1:8" ht="15" hidden="1" thickBot="1">
      <c r="A9143" s="409">
        <v>202205</v>
      </c>
      <c r="B9143" s="196" t="s">
        <v>845</v>
      </c>
      <c r="C9143" s="197" t="s">
        <v>791</v>
      </c>
      <c r="D9143" s="198" t="s">
        <v>337</v>
      </c>
      <c r="E9143" s="421">
        <v>119398</v>
      </c>
      <c r="F9143" s="413">
        <v>120.2</v>
      </c>
      <c r="G9143" s="414">
        <f t="shared" si="284"/>
        <v>993.32778702163057</v>
      </c>
      <c r="H9143" s="415">
        <f t="shared" si="285"/>
        <v>4.9666389351081532</v>
      </c>
    </row>
    <row r="9144" spans="1:8" ht="15" hidden="1" thickBot="1">
      <c r="A9144" s="409">
        <v>202205</v>
      </c>
      <c r="B9144" s="196" t="s">
        <v>846</v>
      </c>
      <c r="C9144" s="197" t="s">
        <v>791</v>
      </c>
      <c r="D9144" s="198" t="s">
        <v>339</v>
      </c>
      <c r="E9144" s="421">
        <v>597</v>
      </c>
      <c r="F9144" s="413">
        <v>120.2</v>
      </c>
      <c r="G9144" s="414">
        <f t="shared" si="284"/>
        <v>4.9667221297836939</v>
      </c>
      <c r="H9144" s="415">
        <f t="shared" si="285"/>
        <v>4.9667221297836939</v>
      </c>
    </row>
    <row r="9145" spans="1:8" ht="15" hidden="1" thickBot="1">
      <c r="A9145" s="409">
        <v>202205</v>
      </c>
      <c r="B9145" s="196" t="s">
        <v>847</v>
      </c>
      <c r="C9145" s="197" t="s">
        <v>791</v>
      </c>
      <c r="D9145" s="198" t="s">
        <v>337</v>
      </c>
      <c r="E9145" s="421">
        <v>124246</v>
      </c>
      <c r="F9145" s="413">
        <v>120.2</v>
      </c>
      <c r="G9145" s="414">
        <f t="shared" si="284"/>
        <v>1033.6605657237938</v>
      </c>
      <c r="H9145" s="415">
        <f t="shared" si="285"/>
        <v>5.1683028286189687</v>
      </c>
    </row>
    <row r="9146" spans="1:8" ht="15" hidden="1" thickBot="1">
      <c r="A9146" s="409">
        <v>202205</v>
      </c>
      <c r="B9146" s="196" t="s">
        <v>848</v>
      </c>
      <c r="C9146" s="197" t="s">
        <v>791</v>
      </c>
      <c r="D9146" s="198" t="s">
        <v>337</v>
      </c>
      <c r="E9146" s="421">
        <v>77320</v>
      </c>
      <c r="F9146" s="413">
        <v>120.2</v>
      </c>
      <c r="G9146" s="414">
        <f t="shared" si="284"/>
        <v>643.26123128119798</v>
      </c>
      <c r="H9146" s="415">
        <f t="shared" si="285"/>
        <v>3.2163061564059898</v>
      </c>
    </row>
    <row r="9147" spans="1:8" ht="15" hidden="1" thickBot="1">
      <c r="A9147" s="409">
        <v>202205</v>
      </c>
      <c r="B9147" s="196" t="s">
        <v>849</v>
      </c>
      <c r="C9147" s="197" t="s">
        <v>791</v>
      </c>
      <c r="D9147" s="198" t="s">
        <v>337</v>
      </c>
      <c r="E9147" s="421">
        <v>76645</v>
      </c>
      <c r="F9147" s="413">
        <v>120.2</v>
      </c>
      <c r="G9147" s="414">
        <f t="shared" si="284"/>
        <v>637.64559068219637</v>
      </c>
      <c r="H9147" s="415">
        <f t="shared" si="285"/>
        <v>3.1882279534109816</v>
      </c>
    </row>
    <row r="9148" spans="1:8" ht="15" hidden="1" thickBot="1">
      <c r="A9148" s="409">
        <v>202205</v>
      </c>
      <c r="B9148" s="196" t="s">
        <v>850</v>
      </c>
      <c r="C9148" s="197" t="s">
        <v>791</v>
      </c>
      <c r="D9148" s="198" t="s">
        <v>339</v>
      </c>
      <c r="E9148" s="421">
        <v>383</v>
      </c>
      <c r="F9148" s="413">
        <v>120.2</v>
      </c>
      <c r="G9148" s="414">
        <f t="shared" si="284"/>
        <v>3.1863560732113143</v>
      </c>
      <c r="H9148" s="415">
        <f t="shared" si="285"/>
        <v>3.1863560732113143</v>
      </c>
    </row>
    <row r="9149" spans="1:8" ht="15" hidden="1" thickBot="1">
      <c r="A9149" s="409">
        <v>202205</v>
      </c>
      <c r="B9149" s="196" t="s">
        <v>851</v>
      </c>
      <c r="C9149" s="197" t="s">
        <v>791</v>
      </c>
      <c r="D9149" s="198" t="s">
        <v>339</v>
      </c>
      <c r="E9149" s="421">
        <v>387</v>
      </c>
      <c r="F9149" s="413">
        <v>120.2</v>
      </c>
      <c r="G9149" s="414">
        <f t="shared" si="284"/>
        <v>3.2196339434276204</v>
      </c>
      <c r="H9149" s="415">
        <f t="shared" si="285"/>
        <v>3.2196339434276204</v>
      </c>
    </row>
    <row r="9150" spans="1:8" ht="15" hidden="1" thickBot="1">
      <c r="A9150" s="409">
        <v>202205</v>
      </c>
      <c r="B9150" s="196" t="s">
        <v>852</v>
      </c>
      <c r="C9150" s="197" t="s">
        <v>791</v>
      </c>
      <c r="D9150" s="198" t="s">
        <v>337</v>
      </c>
      <c r="E9150" s="421">
        <v>123275</v>
      </c>
      <c r="F9150" s="413">
        <v>120.2</v>
      </c>
      <c r="G9150" s="414">
        <f t="shared" si="284"/>
        <v>1025.5823627287853</v>
      </c>
      <c r="H9150" s="415">
        <f t="shared" si="285"/>
        <v>5.1279118136439266</v>
      </c>
    </row>
    <row r="9151" spans="1:8" ht="15" hidden="1" thickBot="1">
      <c r="A9151" s="409">
        <v>202205</v>
      </c>
      <c r="B9151" s="196" t="s">
        <v>853</v>
      </c>
      <c r="C9151" s="197" t="s">
        <v>791</v>
      </c>
      <c r="D9151" s="198" t="s">
        <v>339</v>
      </c>
      <c r="E9151" s="421">
        <v>616</v>
      </c>
      <c r="F9151" s="413">
        <v>120.2</v>
      </c>
      <c r="G9151" s="414">
        <f t="shared" si="284"/>
        <v>5.124792013311148</v>
      </c>
      <c r="H9151" s="415">
        <f t="shared" si="285"/>
        <v>5.124792013311148</v>
      </c>
    </row>
    <row r="9152" spans="1:8" ht="15" hidden="1" thickBot="1">
      <c r="A9152" s="409">
        <v>202205</v>
      </c>
      <c r="B9152" s="196" t="s">
        <v>854</v>
      </c>
      <c r="C9152" s="197" t="s">
        <v>791</v>
      </c>
      <c r="D9152" s="198" t="s">
        <v>337</v>
      </c>
      <c r="E9152" s="421">
        <v>123275</v>
      </c>
      <c r="F9152" s="413">
        <v>120.2</v>
      </c>
      <c r="G9152" s="414">
        <f t="shared" si="284"/>
        <v>1025.5823627287853</v>
      </c>
      <c r="H9152" s="415">
        <f t="shared" si="285"/>
        <v>5.1279118136439266</v>
      </c>
    </row>
    <row r="9153" spans="1:8" ht="15" hidden="1" thickBot="1">
      <c r="A9153" s="409">
        <v>202205</v>
      </c>
      <c r="B9153" s="196" t="s">
        <v>855</v>
      </c>
      <c r="C9153" s="197" t="s">
        <v>791</v>
      </c>
      <c r="D9153" s="198" t="s">
        <v>339</v>
      </c>
      <c r="E9153" s="421">
        <v>616</v>
      </c>
      <c r="F9153" s="413">
        <v>120.2</v>
      </c>
      <c r="G9153" s="414">
        <f t="shared" si="284"/>
        <v>5.124792013311148</v>
      </c>
      <c r="H9153" s="415">
        <f t="shared" si="285"/>
        <v>5.124792013311148</v>
      </c>
    </row>
    <row r="9154" spans="1:8" ht="15" hidden="1" thickBot="1">
      <c r="A9154" s="409">
        <v>202205</v>
      </c>
      <c r="B9154" s="196" t="s">
        <v>856</v>
      </c>
      <c r="C9154" s="197" t="s">
        <v>791</v>
      </c>
      <c r="D9154" s="198" t="s">
        <v>337</v>
      </c>
      <c r="E9154" s="421">
        <v>91324</v>
      </c>
      <c r="F9154" s="413">
        <v>120.2</v>
      </c>
      <c r="G9154" s="414">
        <f t="shared" ref="G9154:G9217" si="286">+E9154/F9154</f>
        <v>759.76705490848587</v>
      </c>
      <c r="H9154" s="415">
        <f t="shared" ref="H9154:H9217" si="287">IF(D9154="TB",G9154/200,IF(D9154="LT",G9154,"VER"))</f>
        <v>3.7988352745424292</v>
      </c>
    </row>
    <row r="9155" spans="1:8" ht="15" hidden="1" thickBot="1">
      <c r="A9155" s="409">
        <v>202205</v>
      </c>
      <c r="B9155" s="196" t="s">
        <v>857</v>
      </c>
      <c r="C9155" s="197" t="s">
        <v>791</v>
      </c>
      <c r="D9155" s="198" t="s">
        <v>339</v>
      </c>
      <c r="E9155" s="421">
        <v>457</v>
      </c>
      <c r="F9155" s="413">
        <v>120.2</v>
      </c>
      <c r="G9155" s="414">
        <f t="shared" si="286"/>
        <v>3.8019966722129781</v>
      </c>
      <c r="H9155" s="415">
        <f t="shared" si="287"/>
        <v>3.8019966722129781</v>
      </c>
    </row>
    <row r="9156" spans="1:8" ht="15" hidden="1" thickBot="1">
      <c r="A9156" s="409">
        <v>202205</v>
      </c>
      <c r="B9156" s="196" t="s">
        <v>858</v>
      </c>
      <c r="C9156" s="197" t="s">
        <v>791</v>
      </c>
      <c r="D9156" s="198" t="s">
        <v>337</v>
      </c>
      <c r="E9156" s="421">
        <v>78945</v>
      </c>
      <c r="F9156" s="413">
        <v>120.2</v>
      </c>
      <c r="G9156" s="414">
        <f t="shared" si="286"/>
        <v>656.78036605657235</v>
      </c>
      <c r="H9156" s="415">
        <f t="shared" si="287"/>
        <v>3.2839018302828618</v>
      </c>
    </row>
    <row r="9157" spans="1:8" ht="15" hidden="1" thickBot="1">
      <c r="A9157" s="409">
        <v>202205</v>
      </c>
      <c r="B9157" s="196" t="s">
        <v>859</v>
      </c>
      <c r="C9157" s="197" t="s">
        <v>791</v>
      </c>
      <c r="D9157" s="198" t="s">
        <v>339</v>
      </c>
      <c r="E9157" s="421">
        <v>395</v>
      </c>
      <c r="F9157" s="413">
        <v>120.2</v>
      </c>
      <c r="G9157" s="414">
        <f t="shared" si="286"/>
        <v>3.2861896838602327</v>
      </c>
      <c r="H9157" s="415">
        <f t="shared" si="287"/>
        <v>3.2861896838602327</v>
      </c>
    </row>
    <row r="9158" spans="1:8" ht="15" hidden="1" thickBot="1">
      <c r="A9158" s="409">
        <v>202205</v>
      </c>
      <c r="B9158" s="196" t="s">
        <v>860</v>
      </c>
      <c r="C9158" s="197" t="s">
        <v>791</v>
      </c>
      <c r="D9158" s="198" t="s">
        <v>337</v>
      </c>
      <c r="E9158" s="421">
        <v>78379</v>
      </c>
      <c r="F9158" s="413">
        <v>120.2</v>
      </c>
      <c r="G9158" s="414">
        <f t="shared" si="286"/>
        <v>652.07154742096509</v>
      </c>
      <c r="H9158" s="415">
        <f t="shared" si="287"/>
        <v>3.2603577371048256</v>
      </c>
    </row>
    <row r="9159" spans="1:8" ht="15" hidden="1" thickBot="1">
      <c r="A9159" s="409">
        <v>202205</v>
      </c>
      <c r="B9159" s="196" t="s">
        <v>861</v>
      </c>
      <c r="C9159" s="197" t="s">
        <v>791</v>
      </c>
      <c r="D9159" s="198" t="s">
        <v>339</v>
      </c>
      <c r="E9159" s="421">
        <v>392</v>
      </c>
      <c r="F9159" s="413">
        <v>120.2</v>
      </c>
      <c r="G9159" s="414">
        <f t="shared" si="286"/>
        <v>3.2612312811980031</v>
      </c>
      <c r="H9159" s="415">
        <f t="shared" si="287"/>
        <v>3.2612312811980031</v>
      </c>
    </row>
    <row r="9160" spans="1:8" ht="15" hidden="1" thickBot="1">
      <c r="A9160" s="409">
        <v>202205</v>
      </c>
      <c r="B9160" s="196" t="s">
        <v>862</v>
      </c>
      <c r="C9160" s="197" t="s">
        <v>791</v>
      </c>
      <c r="D9160" s="198" t="s">
        <v>337</v>
      </c>
      <c r="E9160" s="421">
        <v>74545</v>
      </c>
      <c r="F9160" s="413">
        <v>120.2</v>
      </c>
      <c r="G9160" s="414">
        <f t="shared" si="286"/>
        <v>620.17470881863562</v>
      </c>
      <c r="H9160" s="415">
        <f t="shared" si="287"/>
        <v>3.1008735440931781</v>
      </c>
    </row>
    <row r="9161" spans="1:8" ht="15" hidden="1" thickBot="1">
      <c r="A9161" s="409">
        <v>202205</v>
      </c>
      <c r="B9161" s="196" t="s">
        <v>863</v>
      </c>
      <c r="C9161" s="197" t="s">
        <v>791</v>
      </c>
      <c r="D9161" s="198" t="s">
        <v>337</v>
      </c>
      <c r="E9161" s="421">
        <v>78952</v>
      </c>
      <c r="F9161" s="413">
        <v>120.2</v>
      </c>
      <c r="G9161" s="414">
        <f t="shared" si="286"/>
        <v>656.83860232945085</v>
      </c>
      <c r="H9161" s="415">
        <f t="shared" si="287"/>
        <v>3.2841930116472544</v>
      </c>
    </row>
    <row r="9162" spans="1:8" ht="15" hidden="1" thickBot="1">
      <c r="A9162" s="409">
        <v>202205</v>
      </c>
      <c r="B9162" s="196" t="s">
        <v>864</v>
      </c>
      <c r="C9162" s="197" t="s">
        <v>791</v>
      </c>
      <c r="D9162" s="198" t="s">
        <v>337</v>
      </c>
      <c r="E9162" s="421">
        <v>78833</v>
      </c>
      <c r="F9162" s="413">
        <v>120.2</v>
      </c>
      <c r="G9162" s="414">
        <f t="shared" si="286"/>
        <v>655.84858569051585</v>
      </c>
      <c r="H9162" s="415">
        <f t="shared" si="287"/>
        <v>3.2792429284525793</v>
      </c>
    </row>
    <row r="9163" spans="1:8" ht="15" hidden="1" thickBot="1">
      <c r="A9163" s="409">
        <v>202205</v>
      </c>
      <c r="B9163" s="196" t="s">
        <v>865</v>
      </c>
      <c r="C9163" s="197" t="s">
        <v>791</v>
      </c>
      <c r="D9163" s="198" t="s">
        <v>337</v>
      </c>
      <c r="E9163" s="421">
        <v>77015</v>
      </c>
      <c r="F9163" s="413">
        <v>120.2</v>
      </c>
      <c r="G9163" s="414">
        <f t="shared" si="286"/>
        <v>640.72379367720464</v>
      </c>
      <c r="H9163" s="415">
        <f t="shared" si="287"/>
        <v>3.203618968386023</v>
      </c>
    </row>
    <row r="9164" spans="1:8" ht="15" hidden="1" thickBot="1">
      <c r="A9164" s="409">
        <v>202205</v>
      </c>
      <c r="B9164" s="196" t="s">
        <v>866</v>
      </c>
      <c r="C9164" s="197" t="s">
        <v>791</v>
      </c>
      <c r="D9164" s="198" t="s">
        <v>339</v>
      </c>
      <c r="E9164" s="421">
        <v>385</v>
      </c>
      <c r="F9164" s="413">
        <v>120.2</v>
      </c>
      <c r="G9164" s="414">
        <f t="shared" si="286"/>
        <v>3.2029950083194674</v>
      </c>
      <c r="H9164" s="415">
        <f t="shared" si="287"/>
        <v>3.2029950083194674</v>
      </c>
    </row>
    <row r="9165" spans="1:8" ht="15" hidden="1" thickBot="1">
      <c r="A9165" s="409">
        <v>202205</v>
      </c>
      <c r="B9165" s="196" t="s">
        <v>867</v>
      </c>
      <c r="C9165" s="197" t="s">
        <v>791</v>
      </c>
      <c r="D9165" s="198" t="s">
        <v>337</v>
      </c>
      <c r="E9165" s="421">
        <v>71609</v>
      </c>
      <c r="F9165" s="413">
        <v>120.2</v>
      </c>
      <c r="G9165" s="414">
        <f t="shared" si="286"/>
        <v>595.7487520798669</v>
      </c>
      <c r="H9165" s="415">
        <f t="shared" si="287"/>
        <v>2.9787437603993343</v>
      </c>
    </row>
    <row r="9166" spans="1:8" ht="15" hidden="1" thickBot="1">
      <c r="A9166" s="409">
        <v>202205</v>
      </c>
      <c r="B9166" s="196" t="s">
        <v>868</v>
      </c>
      <c r="C9166" s="197" t="s">
        <v>791</v>
      </c>
      <c r="D9166" s="198" t="s">
        <v>337</v>
      </c>
      <c r="E9166" s="421">
        <v>73607</v>
      </c>
      <c r="F9166" s="413">
        <v>120.2</v>
      </c>
      <c r="G9166" s="414">
        <f t="shared" si="286"/>
        <v>612.37104825291181</v>
      </c>
      <c r="H9166" s="415">
        <f t="shared" si="287"/>
        <v>3.061855241264559</v>
      </c>
    </row>
    <row r="9167" spans="1:8" ht="15" hidden="1" thickBot="1">
      <c r="A9167" s="409">
        <v>202205</v>
      </c>
      <c r="B9167" s="196" t="s">
        <v>869</v>
      </c>
      <c r="C9167" s="197" t="s">
        <v>791</v>
      </c>
      <c r="D9167" s="198" t="s">
        <v>337</v>
      </c>
      <c r="E9167" s="421">
        <v>85275</v>
      </c>
      <c r="F9167" s="413">
        <v>120.2</v>
      </c>
      <c r="G9167" s="414">
        <f t="shared" si="286"/>
        <v>709.44259567387689</v>
      </c>
      <c r="H9167" s="415">
        <f t="shared" si="287"/>
        <v>3.5472129783693847</v>
      </c>
    </row>
    <row r="9168" spans="1:8" ht="15" hidden="1" thickBot="1">
      <c r="A9168" s="409">
        <v>202205</v>
      </c>
      <c r="B9168" s="196" t="s">
        <v>870</v>
      </c>
      <c r="C9168" s="197" t="s">
        <v>791</v>
      </c>
      <c r="D9168" s="198" t="s">
        <v>337</v>
      </c>
      <c r="E9168" s="421">
        <v>85015</v>
      </c>
      <c r="F9168" s="413">
        <v>120.2</v>
      </c>
      <c r="G9168" s="414">
        <f t="shared" si="286"/>
        <v>707.27953410981695</v>
      </c>
      <c r="H9168" s="415">
        <f t="shared" si="287"/>
        <v>3.5363976705490847</v>
      </c>
    </row>
    <row r="9169" spans="1:8" ht="15" hidden="1" thickBot="1">
      <c r="A9169" s="409">
        <v>202205</v>
      </c>
      <c r="B9169" s="196" t="s">
        <v>871</v>
      </c>
      <c r="C9169" s="197" t="s">
        <v>791</v>
      </c>
      <c r="D9169" s="198" t="s">
        <v>339</v>
      </c>
      <c r="E9169" s="421">
        <v>425</v>
      </c>
      <c r="F9169" s="413">
        <v>120.2</v>
      </c>
      <c r="G9169" s="414">
        <f t="shared" si="286"/>
        <v>3.5357737104825291</v>
      </c>
      <c r="H9169" s="415">
        <f t="shared" si="287"/>
        <v>3.5357737104825291</v>
      </c>
    </row>
    <row r="9170" spans="1:8" ht="15" hidden="1" thickBot="1">
      <c r="A9170" s="409">
        <v>202205</v>
      </c>
      <c r="B9170" s="196" t="s">
        <v>872</v>
      </c>
      <c r="C9170" s="197" t="s">
        <v>791</v>
      </c>
      <c r="D9170" s="198" t="s">
        <v>337</v>
      </c>
      <c r="E9170" s="421">
        <v>92294</v>
      </c>
      <c r="F9170" s="413">
        <v>120.2</v>
      </c>
      <c r="G9170" s="414">
        <f t="shared" si="286"/>
        <v>767.83693843594006</v>
      </c>
      <c r="H9170" s="415">
        <f t="shared" si="287"/>
        <v>3.8391846921797002</v>
      </c>
    </row>
    <row r="9171" spans="1:8" ht="15" hidden="1" thickBot="1">
      <c r="A9171" s="409">
        <v>202205</v>
      </c>
      <c r="B9171" s="196" t="s">
        <v>873</v>
      </c>
      <c r="C9171" s="197" t="s">
        <v>791</v>
      </c>
      <c r="D9171" s="198" t="s">
        <v>339</v>
      </c>
      <c r="E9171" s="421">
        <v>461</v>
      </c>
      <c r="F9171" s="413">
        <v>120.2</v>
      </c>
      <c r="G9171" s="414">
        <f t="shared" si="286"/>
        <v>3.8352745424292842</v>
      </c>
      <c r="H9171" s="415">
        <f t="shared" si="287"/>
        <v>3.8352745424292842</v>
      </c>
    </row>
    <row r="9172" spans="1:8" ht="15" hidden="1" thickBot="1">
      <c r="A9172" s="409">
        <v>202205</v>
      </c>
      <c r="B9172" s="196" t="s">
        <v>874</v>
      </c>
      <c r="C9172" s="197" t="s">
        <v>791</v>
      </c>
      <c r="D9172" s="198" t="s">
        <v>337</v>
      </c>
      <c r="E9172" s="421">
        <v>121336</v>
      </c>
      <c r="F9172" s="413">
        <v>120.2</v>
      </c>
      <c r="G9172" s="414">
        <f t="shared" si="286"/>
        <v>1009.4509151414309</v>
      </c>
      <c r="H9172" s="415">
        <f t="shared" si="287"/>
        <v>5.0472545757071545</v>
      </c>
    </row>
    <row r="9173" spans="1:8" ht="15" hidden="1" thickBot="1">
      <c r="A9173" s="409">
        <v>202205</v>
      </c>
      <c r="B9173" s="196" t="s">
        <v>875</v>
      </c>
      <c r="C9173" s="197" t="s">
        <v>791</v>
      </c>
      <c r="D9173" s="198" t="s">
        <v>337</v>
      </c>
      <c r="E9173" s="421">
        <v>59730</v>
      </c>
      <c r="F9173" s="413">
        <v>120.2</v>
      </c>
      <c r="G9173" s="414">
        <f t="shared" si="286"/>
        <v>496.92179700499167</v>
      </c>
      <c r="H9173" s="415">
        <f t="shared" si="287"/>
        <v>2.4846089850249582</v>
      </c>
    </row>
    <row r="9174" spans="1:8" ht="15" hidden="1" thickBot="1">
      <c r="A9174" s="409">
        <v>202205</v>
      </c>
      <c r="B9174" s="196" t="s">
        <v>876</v>
      </c>
      <c r="C9174" s="197" t="s">
        <v>791</v>
      </c>
      <c r="D9174" s="198" t="s">
        <v>339</v>
      </c>
      <c r="E9174" s="421">
        <v>299</v>
      </c>
      <c r="F9174" s="413">
        <v>120.2</v>
      </c>
      <c r="G9174" s="414">
        <f t="shared" si="286"/>
        <v>2.4875207986688852</v>
      </c>
      <c r="H9174" s="415">
        <f t="shared" si="287"/>
        <v>2.4875207986688852</v>
      </c>
    </row>
    <row r="9175" spans="1:8" ht="15" hidden="1" thickBot="1">
      <c r="A9175" s="409">
        <v>202205</v>
      </c>
      <c r="B9175" s="196" t="s">
        <v>877</v>
      </c>
      <c r="C9175" s="197" t="s">
        <v>791</v>
      </c>
      <c r="D9175" s="198" t="s">
        <v>337</v>
      </c>
      <c r="E9175" s="421">
        <v>60980</v>
      </c>
      <c r="F9175" s="413">
        <v>120.2</v>
      </c>
      <c r="G9175" s="414">
        <f t="shared" si="286"/>
        <v>507.32113144758733</v>
      </c>
      <c r="H9175" s="415">
        <f t="shared" si="287"/>
        <v>2.5366056572379367</v>
      </c>
    </row>
    <row r="9176" spans="1:8" ht="15" hidden="1" thickBot="1">
      <c r="A9176" s="409">
        <v>202205</v>
      </c>
      <c r="B9176" s="196" t="s">
        <v>878</v>
      </c>
      <c r="C9176" s="197" t="s">
        <v>791</v>
      </c>
      <c r="D9176" s="198" t="s">
        <v>337</v>
      </c>
      <c r="E9176" s="421">
        <v>51600</v>
      </c>
      <c r="F9176" s="413">
        <v>120.2</v>
      </c>
      <c r="G9176" s="414">
        <f t="shared" si="286"/>
        <v>429.28452579034939</v>
      </c>
      <c r="H9176" s="415">
        <f t="shared" si="287"/>
        <v>2.146422628951747</v>
      </c>
    </row>
    <row r="9177" spans="1:8" ht="15" hidden="1" thickBot="1">
      <c r="A9177" s="409">
        <v>202205</v>
      </c>
      <c r="B9177" s="196" t="s">
        <v>879</v>
      </c>
      <c r="C9177" s="197" t="s">
        <v>791</v>
      </c>
      <c r="D9177" s="198" t="s">
        <v>339</v>
      </c>
      <c r="E9177" s="421">
        <v>258</v>
      </c>
      <c r="F9177" s="413">
        <v>120.2</v>
      </c>
      <c r="G9177" s="414">
        <f t="shared" si="286"/>
        <v>2.146422628951747</v>
      </c>
      <c r="H9177" s="415">
        <f t="shared" si="287"/>
        <v>2.146422628951747</v>
      </c>
    </row>
    <row r="9178" spans="1:8" ht="15" hidden="1" thickBot="1">
      <c r="A9178" s="409">
        <v>202205</v>
      </c>
      <c r="B9178" s="196" t="s">
        <v>880</v>
      </c>
      <c r="C9178" s="197" t="s">
        <v>791</v>
      </c>
      <c r="D9178" s="198" t="s">
        <v>337</v>
      </c>
      <c r="E9178" s="421">
        <v>60586</v>
      </c>
      <c r="F9178" s="413">
        <v>120.2</v>
      </c>
      <c r="G9178" s="414">
        <f t="shared" si="286"/>
        <v>504.04326123128118</v>
      </c>
      <c r="H9178" s="415">
        <f t="shared" si="287"/>
        <v>2.520216306156406</v>
      </c>
    </row>
    <row r="9179" spans="1:8" ht="15" hidden="1" thickBot="1">
      <c r="A9179" s="409">
        <v>202205</v>
      </c>
      <c r="B9179" s="196" t="s">
        <v>881</v>
      </c>
      <c r="C9179" s="197" t="s">
        <v>791</v>
      </c>
      <c r="D9179" s="198" t="s">
        <v>339</v>
      </c>
      <c r="E9179" s="421">
        <v>303</v>
      </c>
      <c r="F9179" s="413">
        <v>120.2</v>
      </c>
      <c r="G9179" s="414">
        <f t="shared" si="286"/>
        <v>2.5207986688851913</v>
      </c>
      <c r="H9179" s="415">
        <f t="shared" si="287"/>
        <v>2.5207986688851913</v>
      </c>
    </row>
    <row r="9180" spans="1:8" ht="15" hidden="1" thickBot="1">
      <c r="A9180" s="409">
        <v>202205</v>
      </c>
      <c r="B9180" s="196" t="s">
        <v>882</v>
      </c>
      <c r="C9180" s="197" t="s">
        <v>791</v>
      </c>
      <c r="D9180" s="198" t="s">
        <v>337</v>
      </c>
      <c r="E9180" s="421">
        <v>91211</v>
      </c>
      <c r="F9180" s="413">
        <v>120.2</v>
      </c>
      <c r="G9180" s="414">
        <f t="shared" si="286"/>
        <v>758.82695507487517</v>
      </c>
      <c r="H9180" s="415">
        <f t="shared" si="287"/>
        <v>3.7941347753743759</v>
      </c>
    </row>
    <row r="9181" spans="1:8" ht="15" hidden="1" thickBot="1">
      <c r="A9181" s="409">
        <v>202205</v>
      </c>
      <c r="B9181" s="196" t="s">
        <v>883</v>
      </c>
      <c r="C9181" s="197" t="s">
        <v>791</v>
      </c>
      <c r="D9181" s="198" t="s">
        <v>339</v>
      </c>
      <c r="E9181" s="421">
        <v>456</v>
      </c>
      <c r="F9181" s="413">
        <v>120.2</v>
      </c>
      <c r="G9181" s="414">
        <f t="shared" si="286"/>
        <v>3.7936772046589016</v>
      </c>
      <c r="H9181" s="415">
        <f t="shared" si="287"/>
        <v>3.7936772046589016</v>
      </c>
    </row>
    <row r="9182" spans="1:8" ht="15" hidden="1" thickBot="1">
      <c r="A9182" s="409">
        <v>202205</v>
      </c>
      <c r="B9182" s="196" t="s">
        <v>884</v>
      </c>
      <c r="C9182" s="197" t="s">
        <v>791</v>
      </c>
      <c r="D9182" s="198" t="s">
        <v>337</v>
      </c>
      <c r="E9182" s="421">
        <v>92370</v>
      </c>
      <c r="F9182" s="413">
        <v>120.2</v>
      </c>
      <c r="G9182" s="414">
        <f t="shared" si="286"/>
        <v>768.46921797004995</v>
      </c>
      <c r="H9182" s="415">
        <f t="shared" si="287"/>
        <v>3.8423460898502499</v>
      </c>
    </row>
    <row r="9183" spans="1:8" ht="15" hidden="1" thickBot="1">
      <c r="A9183" s="409">
        <v>202205</v>
      </c>
      <c r="B9183" s="196" t="s">
        <v>885</v>
      </c>
      <c r="C9183" s="197" t="s">
        <v>791</v>
      </c>
      <c r="D9183" s="198" t="s">
        <v>339</v>
      </c>
      <c r="E9183" s="421">
        <v>462</v>
      </c>
      <c r="F9183" s="413">
        <v>120.2</v>
      </c>
      <c r="G9183" s="414">
        <f t="shared" si="286"/>
        <v>3.8435940099833608</v>
      </c>
      <c r="H9183" s="415">
        <f t="shared" si="287"/>
        <v>3.8435940099833608</v>
      </c>
    </row>
    <row r="9184" spans="1:8" ht="15" hidden="1" thickBot="1">
      <c r="A9184" s="409">
        <v>202205</v>
      </c>
      <c r="B9184" s="196" t="s">
        <v>886</v>
      </c>
      <c r="C9184" s="197" t="s">
        <v>791</v>
      </c>
      <c r="D9184" s="198" t="s">
        <v>337</v>
      </c>
      <c r="E9184" s="421">
        <v>59749</v>
      </c>
      <c r="F9184" s="413">
        <v>120.2</v>
      </c>
      <c r="G9184" s="414">
        <f t="shared" si="286"/>
        <v>497.07986688851912</v>
      </c>
      <c r="H9184" s="415">
        <f t="shared" si="287"/>
        <v>2.4853993344425955</v>
      </c>
    </row>
    <row r="9185" spans="1:8" ht="15" hidden="1" thickBot="1">
      <c r="A9185" s="409">
        <v>202205</v>
      </c>
      <c r="B9185" s="196" t="s">
        <v>887</v>
      </c>
      <c r="C9185" s="197" t="s">
        <v>791</v>
      </c>
      <c r="D9185" s="198" t="s">
        <v>339</v>
      </c>
      <c r="E9185" s="421">
        <v>299</v>
      </c>
      <c r="F9185" s="413">
        <v>120.2</v>
      </c>
      <c r="G9185" s="414">
        <f t="shared" si="286"/>
        <v>2.4875207986688852</v>
      </c>
      <c r="H9185" s="415">
        <f t="shared" si="287"/>
        <v>2.4875207986688852</v>
      </c>
    </row>
    <row r="9186" spans="1:8" ht="15" hidden="1" thickBot="1">
      <c r="A9186" s="409">
        <v>202205</v>
      </c>
      <c r="B9186" s="196" t="s">
        <v>888</v>
      </c>
      <c r="C9186" s="197" t="s">
        <v>791</v>
      </c>
      <c r="D9186" s="198" t="s">
        <v>337</v>
      </c>
      <c r="E9186" s="421">
        <v>70251</v>
      </c>
      <c r="F9186" s="413">
        <v>120.2</v>
      </c>
      <c r="G9186" s="414">
        <f t="shared" si="286"/>
        <v>584.45091514143098</v>
      </c>
      <c r="H9186" s="415">
        <f t="shared" si="287"/>
        <v>2.922254575707155</v>
      </c>
    </row>
    <row r="9187" spans="1:8" ht="15" hidden="1" thickBot="1">
      <c r="A9187" s="409">
        <v>202205</v>
      </c>
      <c r="B9187" s="196" t="s">
        <v>889</v>
      </c>
      <c r="C9187" s="197" t="s">
        <v>791</v>
      </c>
      <c r="D9187" s="198" t="s">
        <v>337</v>
      </c>
      <c r="E9187" s="421">
        <v>91802</v>
      </c>
      <c r="F9187" s="413">
        <v>120.2</v>
      </c>
      <c r="G9187" s="414">
        <f t="shared" si="286"/>
        <v>763.74376039933441</v>
      </c>
      <c r="H9187" s="415">
        <f t="shared" si="287"/>
        <v>3.8187188019966722</v>
      </c>
    </row>
    <row r="9188" spans="1:8" ht="15" hidden="1" thickBot="1">
      <c r="A9188" s="409">
        <v>202205</v>
      </c>
      <c r="B9188" s="196" t="s">
        <v>890</v>
      </c>
      <c r="C9188" s="197" t="s">
        <v>791</v>
      </c>
      <c r="D9188" s="198" t="s">
        <v>339</v>
      </c>
      <c r="E9188" s="421">
        <v>459</v>
      </c>
      <c r="F9188" s="413">
        <v>120.2</v>
      </c>
      <c r="G9188" s="414">
        <f t="shared" si="286"/>
        <v>3.8186356073211312</v>
      </c>
      <c r="H9188" s="415">
        <f t="shared" si="287"/>
        <v>3.8186356073211312</v>
      </c>
    </row>
    <row r="9189" spans="1:8" ht="15" hidden="1" thickBot="1">
      <c r="A9189" s="409">
        <v>202205</v>
      </c>
      <c r="B9189" s="196" t="s">
        <v>891</v>
      </c>
      <c r="C9189" s="197" t="s">
        <v>791</v>
      </c>
      <c r="D9189" s="198" t="s">
        <v>337</v>
      </c>
      <c r="E9189" s="421">
        <v>74068</v>
      </c>
      <c r="F9189" s="413">
        <v>120.2</v>
      </c>
      <c r="G9189" s="414">
        <f t="shared" si="286"/>
        <v>616.20632279534107</v>
      </c>
      <c r="H9189" s="415">
        <f t="shared" si="287"/>
        <v>3.0810316139767053</v>
      </c>
    </row>
    <row r="9190" spans="1:8" ht="15" hidden="1" thickBot="1">
      <c r="A9190" s="409">
        <v>202205</v>
      </c>
      <c r="B9190" s="196" t="s">
        <v>892</v>
      </c>
      <c r="C9190" s="197" t="s">
        <v>791</v>
      </c>
      <c r="D9190" s="198" t="s">
        <v>337</v>
      </c>
      <c r="E9190" s="421">
        <v>76605</v>
      </c>
      <c r="F9190" s="413">
        <v>120.2</v>
      </c>
      <c r="G9190" s="414">
        <f t="shared" si="286"/>
        <v>637.3128119800333</v>
      </c>
      <c r="H9190" s="415">
        <f t="shared" si="287"/>
        <v>3.1865640599001663</v>
      </c>
    </row>
    <row r="9191" spans="1:8" ht="15" hidden="1" thickBot="1">
      <c r="A9191" s="409">
        <v>202205</v>
      </c>
      <c r="B9191" s="196" t="s">
        <v>893</v>
      </c>
      <c r="C9191" s="197" t="s">
        <v>791</v>
      </c>
      <c r="D9191" s="198" t="s">
        <v>337</v>
      </c>
      <c r="E9191" s="421">
        <v>67813</v>
      </c>
      <c r="F9191" s="413">
        <v>120.2</v>
      </c>
      <c r="G9191" s="414">
        <f t="shared" si="286"/>
        <v>564.16805324459233</v>
      </c>
      <c r="H9191" s="415">
        <f t="shared" si="287"/>
        <v>2.8208402662229615</v>
      </c>
    </row>
    <row r="9192" spans="1:8" ht="15" hidden="1" thickBot="1">
      <c r="A9192" s="409">
        <v>202205</v>
      </c>
      <c r="B9192" s="196" t="s">
        <v>894</v>
      </c>
      <c r="C9192" s="197" t="s">
        <v>791</v>
      </c>
      <c r="D9192" s="198" t="s">
        <v>337</v>
      </c>
      <c r="E9192" s="421">
        <v>104741</v>
      </c>
      <c r="F9192" s="413">
        <v>120.2</v>
      </c>
      <c r="G9192" s="414">
        <f t="shared" si="286"/>
        <v>871.38935108153078</v>
      </c>
      <c r="H9192" s="415">
        <f t="shared" si="287"/>
        <v>4.3569467554076535</v>
      </c>
    </row>
    <row r="9193" spans="1:8" ht="15" hidden="1" thickBot="1">
      <c r="A9193" s="409">
        <v>202205</v>
      </c>
      <c r="B9193" s="196" t="s">
        <v>895</v>
      </c>
      <c r="C9193" s="197" t="s">
        <v>791</v>
      </c>
      <c r="D9193" s="198" t="s">
        <v>337</v>
      </c>
      <c r="E9193" s="421">
        <v>68189</v>
      </c>
      <c r="F9193" s="413">
        <v>120.2</v>
      </c>
      <c r="G9193" s="414">
        <f t="shared" si="286"/>
        <v>567.29617304492513</v>
      </c>
      <c r="H9193" s="415">
        <f t="shared" si="287"/>
        <v>2.8364808652246256</v>
      </c>
    </row>
    <row r="9194" spans="1:8" ht="15" hidden="1" thickBot="1">
      <c r="A9194" s="409">
        <v>202205</v>
      </c>
      <c r="B9194" s="196" t="s">
        <v>896</v>
      </c>
      <c r="C9194" s="197" t="s">
        <v>791</v>
      </c>
      <c r="D9194" s="198" t="s">
        <v>337</v>
      </c>
      <c r="E9194" s="421">
        <v>101518</v>
      </c>
      <c r="F9194" s="413">
        <v>120.2</v>
      </c>
      <c r="G9194" s="414">
        <f t="shared" si="286"/>
        <v>844.57570715474208</v>
      </c>
      <c r="H9194" s="415">
        <f t="shared" si="287"/>
        <v>4.2228785357737104</v>
      </c>
    </row>
    <row r="9195" spans="1:8" ht="15" hidden="1" thickBot="1">
      <c r="A9195" s="409">
        <v>202205</v>
      </c>
      <c r="B9195" s="196" t="s">
        <v>897</v>
      </c>
      <c r="C9195" s="197" t="s">
        <v>791</v>
      </c>
      <c r="D9195" s="198" t="s">
        <v>337</v>
      </c>
      <c r="E9195" s="421">
        <v>91211</v>
      </c>
      <c r="F9195" s="413">
        <v>120.2</v>
      </c>
      <c r="G9195" s="414">
        <f t="shared" si="286"/>
        <v>758.82695507487517</v>
      </c>
      <c r="H9195" s="415">
        <f t="shared" si="287"/>
        <v>3.7941347753743759</v>
      </c>
    </row>
    <row r="9196" spans="1:8" ht="15" hidden="1" thickBot="1">
      <c r="A9196" s="409">
        <v>202205</v>
      </c>
      <c r="B9196" s="196" t="s">
        <v>898</v>
      </c>
      <c r="C9196" s="197" t="s">
        <v>791</v>
      </c>
      <c r="D9196" s="198" t="s">
        <v>339</v>
      </c>
      <c r="E9196" s="421">
        <v>456</v>
      </c>
      <c r="F9196" s="413">
        <v>120.2</v>
      </c>
      <c r="G9196" s="414">
        <f t="shared" si="286"/>
        <v>3.7936772046589016</v>
      </c>
      <c r="H9196" s="415">
        <f t="shared" si="287"/>
        <v>3.7936772046589016</v>
      </c>
    </row>
    <row r="9197" spans="1:8" ht="15" hidden="1" thickBot="1">
      <c r="A9197" s="409">
        <v>202205</v>
      </c>
      <c r="B9197" s="196" t="s">
        <v>899</v>
      </c>
      <c r="C9197" s="197" t="s">
        <v>791</v>
      </c>
      <c r="D9197" s="198" t="s">
        <v>337</v>
      </c>
      <c r="E9197" s="421">
        <v>88203</v>
      </c>
      <c r="F9197" s="413">
        <v>120.2</v>
      </c>
      <c r="G9197" s="414">
        <f t="shared" si="286"/>
        <v>733.80199667221291</v>
      </c>
      <c r="H9197" s="415">
        <f t="shared" si="287"/>
        <v>3.6690099833610645</v>
      </c>
    </row>
    <row r="9198" spans="1:8" ht="15" hidden="1" thickBot="1">
      <c r="A9198" s="409">
        <v>202205</v>
      </c>
      <c r="B9198" s="196" t="s">
        <v>900</v>
      </c>
      <c r="C9198" s="197" t="s">
        <v>791</v>
      </c>
      <c r="D9198" s="198" t="s">
        <v>339</v>
      </c>
      <c r="E9198" s="421">
        <v>441</v>
      </c>
      <c r="F9198" s="413">
        <v>120.2</v>
      </c>
      <c r="G9198" s="414">
        <f t="shared" si="286"/>
        <v>3.6688851913477536</v>
      </c>
      <c r="H9198" s="415">
        <f t="shared" si="287"/>
        <v>3.6688851913477536</v>
      </c>
    </row>
    <row r="9199" spans="1:8" ht="15" hidden="1" thickBot="1">
      <c r="A9199" s="409">
        <v>202205</v>
      </c>
      <c r="B9199" s="196" t="s">
        <v>901</v>
      </c>
      <c r="C9199" s="197" t="s">
        <v>791</v>
      </c>
      <c r="D9199" s="198" t="s">
        <v>337</v>
      </c>
      <c r="E9199" s="421">
        <v>76499</v>
      </c>
      <c r="F9199" s="413">
        <v>120.2</v>
      </c>
      <c r="G9199" s="414">
        <f t="shared" si="286"/>
        <v>636.4309484193011</v>
      </c>
      <c r="H9199" s="415">
        <f t="shared" si="287"/>
        <v>3.1821547420965057</v>
      </c>
    </row>
    <row r="9200" spans="1:8" ht="15" hidden="1" thickBot="1">
      <c r="A9200" s="409">
        <v>202205</v>
      </c>
      <c r="B9200" s="196" t="s">
        <v>902</v>
      </c>
      <c r="C9200" s="197" t="s">
        <v>791</v>
      </c>
      <c r="D9200" s="198" t="s">
        <v>337</v>
      </c>
      <c r="E9200" s="421">
        <v>74905</v>
      </c>
      <c r="F9200" s="413">
        <v>120.2</v>
      </c>
      <c r="G9200" s="414">
        <f t="shared" si="286"/>
        <v>623.16971713810312</v>
      </c>
      <c r="H9200" s="415">
        <f t="shared" si="287"/>
        <v>3.1158485856905158</v>
      </c>
    </row>
    <row r="9201" spans="1:8" ht="15" hidden="1" thickBot="1">
      <c r="A9201" s="409">
        <v>202205</v>
      </c>
      <c r="B9201" s="196" t="s">
        <v>903</v>
      </c>
      <c r="C9201" s="197" t="s">
        <v>791</v>
      </c>
      <c r="D9201" s="198" t="s">
        <v>339</v>
      </c>
      <c r="E9201" s="421">
        <v>374</v>
      </c>
      <c r="F9201" s="413">
        <v>120.2</v>
      </c>
      <c r="G9201" s="414">
        <f t="shared" si="286"/>
        <v>3.1114808652246255</v>
      </c>
      <c r="H9201" s="415">
        <f t="shared" si="287"/>
        <v>3.1114808652246255</v>
      </c>
    </row>
    <row r="9202" spans="1:8" ht="15" hidden="1" thickBot="1">
      <c r="A9202" s="409">
        <v>202205</v>
      </c>
      <c r="B9202" s="196" t="s">
        <v>904</v>
      </c>
      <c r="C9202" s="197" t="s">
        <v>791</v>
      </c>
      <c r="D9202" s="198" t="s">
        <v>337</v>
      </c>
      <c r="E9202" s="421">
        <v>84312</v>
      </c>
      <c r="F9202" s="413">
        <v>120.2</v>
      </c>
      <c r="G9202" s="414">
        <f t="shared" si="286"/>
        <v>701.4309484193011</v>
      </c>
      <c r="H9202" s="415">
        <f t="shared" si="287"/>
        <v>3.5071547420965055</v>
      </c>
    </row>
    <row r="9203" spans="1:8" ht="15" hidden="1" thickBot="1">
      <c r="A9203" s="409">
        <v>202205</v>
      </c>
      <c r="B9203" s="196" t="s">
        <v>905</v>
      </c>
      <c r="C9203" s="197" t="s">
        <v>791</v>
      </c>
      <c r="D9203" s="198" t="s">
        <v>339</v>
      </c>
      <c r="E9203" s="421">
        <v>421</v>
      </c>
      <c r="F9203" s="413">
        <v>120.2</v>
      </c>
      <c r="G9203" s="414">
        <f t="shared" si="286"/>
        <v>3.502495840266223</v>
      </c>
      <c r="H9203" s="415">
        <f t="shared" si="287"/>
        <v>3.502495840266223</v>
      </c>
    </row>
    <row r="9204" spans="1:8" ht="15" hidden="1" thickBot="1">
      <c r="A9204" s="409">
        <v>202205</v>
      </c>
      <c r="B9204" s="196" t="s">
        <v>906</v>
      </c>
      <c r="C9204" s="197" t="s">
        <v>791</v>
      </c>
      <c r="D9204" s="198" t="s">
        <v>337</v>
      </c>
      <c r="E9204" s="421">
        <v>76105</v>
      </c>
      <c r="F9204" s="413">
        <v>120.2</v>
      </c>
      <c r="G9204" s="414">
        <f t="shared" si="286"/>
        <v>633.15307820299495</v>
      </c>
      <c r="H9204" s="415">
        <f t="shared" si="287"/>
        <v>3.1657653910149746</v>
      </c>
    </row>
    <row r="9205" spans="1:8" ht="15" hidden="1" thickBot="1">
      <c r="A9205" s="409">
        <v>202205</v>
      </c>
      <c r="B9205" s="196" t="s">
        <v>907</v>
      </c>
      <c r="C9205" s="197" t="s">
        <v>791</v>
      </c>
      <c r="D9205" s="198" t="s">
        <v>337</v>
      </c>
      <c r="E9205" s="421">
        <v>101197</v>
      </c>
      <c r="F9205" s="413">
        <v>120.2</v>
      </c>
      <c r="G9205" s="414">
        <f t="shared" si="286"/>
        <v>841.90515806988356</v>
      </c>
      <c r="H9205" s="415">
        <f t="shared" si="287"/>
        <v>4.2095257903494181</v>
      </c>
    </row>
    <row r="9206" spans="1:8" ht="15" hidden="1" thickBot="1">
      <c r="A9206" s="409">
        <v>202205</v>
      </c>
      <c r="B9206" s="196" t="s">
        <v>908</v>
      </c>
      <c r="C9206" s="197" t="s">
        <v>791</v>
      </c>
      <c r="D9206" s="198" t="s">
        <v>337</v>
      </c>
      <c r="E9206" s="421">
        <v>90044</v>
      </c>
      <c r="F9206" s="413">
        <v>120.2</v>
      </c>
      <c r="G9206" s="414">
        <f t="shared" si="286"/>
        <v>749.11813643926791</v>
      </c>
      <c r="H9206" s="415">
        <f t="shared" si="287"/>
        <v>3.7455906821963394</v>
      </c>
    </row>
    <row r="9207" spans="1:8" ht="15" hidden="1" thickBot="1">
      <c r="A9207" s="409">
        <v>202205</v>
      </c>
      <c r="B9207" s="196" t="s">
        <v>909</v>
      </c>
      <c r="C9207" s="197" t="s">
        <v>791</v>
      </c>
      <c r="D9207" s="198" t="s">
        <v>337</v>
      </c>
      <c r="E9207" s="421">
        <v>75745</v>
      </c>
      <c r="F9207" s="413">
        <v>120.2</v>
      </c>
      <c r="G9207" s="414">
        <f t="shared" si="286"/>
        <v>630.15806988352745</v>
      </c>
      <c r="H9207" s="415">
        <f t="shared" si="287"/>
        <v>3.1507903494176372</v>
      </c>
    </row>
    <row r="9208" spans="1:8" ht="15" hidden="1" thickBot="1">
      <c r="A9208" s="409">
        <v>202205</v>
      </c>
      <c r="B9208" s="196" t="s">
        <v>910</v>
      </c>
      <c r="C9208" s="197" t="s">
        <v>791</v>
      </c>
      <c r="D9208" s="198" t="s">
        <v>337</v>
      </c>
      <c r="E9208" s="421">
        <v>75503</v>
      </c>
      <c r="F9208" s="413">
        <v>120.2</v>
      </c>
      <c r="G9208" s="414">
        <f t="shared" si="286"/>
        <v>628.14475873544097</v>
      </c>
      <c r="H9208" s="415">
        <f t="shared" si="287"/>
        <v>3.1407237936772048</v>
      </c>
    </row>
    <row r="9209" spans="1:8" ht="15" hidden="1" thickBot="1">
      <c r="A9209" s="409">
        <v>202205</v>
      </c>
      <c r="B9209" s="196" t="s">
        <v>911</v>
      </c>
      <c r="C9209" s="197" t="s">
        <v>791</v>
      </c>
      <c r="D9209" s="198" t="s">
        <v>337</v>
      </c>
      <c r="E9209" s="421">
        <v>72644</v>
      </c>
      <c r="F9209" s="413">
        <v>120.2</v>
      </c>
      <c r="G9209" s="414">
        <f t="shared" si="286"/>
        <v>604.35940099833613</v>
      </c>
      <c r="H9209" s="415">
        <f t="shared" si="287"/>
        <v>3.0217970049916807</v>
      </c>
    </row>
    <row r="9210" spans="1:8" ht="15" hidden="1" thickBot="1">
      <c r="A9210" s="409">
        <v>202205</v>
      </c>
      <c r="B9210" s="196" t="s">
        <v>912</v>
      </c>
      <c r="C9210" s="197" t="s">
        <v>791</v>
      </c>
      <c r="D9210" s="198" t="s">
        <v>337</v>
      </c>
      <c r="E9210" s="421">
        <v>75067</v>
      </c>
      <c r="F9210" s="413">
        <v>120.2</v>
      </c>
      <c r="G9210" s="414">
        <f t="shared" si="286"/>
        <v>624.51747088186357</v>
      </c>
      <c r="H9210" s="415">
        <f t="shared" si="287"/>
        <v>3.1225873544093177</v>
      </c>
    </row>
    <row r="9211" spans="1:8" ht="15" hidden="1" thickBot="1">
      <c r="A9211" s="409">
        <v>202205</v>
      </c>
      <c r="B9211" s="196" t="s">
        <v>913</v>
      </c>
      <c r="C9211" s="197" t="s">
        <v>791</v>
      </c>
      <c r="D9211" s="198" t="s">
        <v>337</v>
      </c>
      <c r="E9211" s="421">
        <v>75067</v>
      </c>
      <c r="F9211" s="413">
        <v>120.2</v>
      </c>
      <c r="G9211" s="414">
        <f t="shared" si="286"/>
        <v>624.51747088186357</v>
      </c>
      <c r="H9211" s="415">
        <f t="shared" si="287"/>
        <v>3.1225873544093177</v>
      </c>
    </row>
    <row r="9212" spans="1:8" ht="15" hidden="1" thickBot="1">
      <c r="A9212" s="409">
        <v>202205</v>
      </c>
      <c r="B9212" s="196" t="s">
        <v>914</v>
      </c>
      <c r="C9212" s="197" t="s">
        <v>791</v>
      </c>
      <c r="D9212" s="198" t="s">
        <v>339</v>
      </c>
      <c r="E9212" s="421">
        <v>363</v>
      </c>
      <c r="F9212" s="413">
        <v>120.2</v>
      </c>
      <c r="G9212" s="414">
        <f t="shared" si="286"/>
        <v>3.0199667221297837</v>
      </c>
      <c r="H9212" s="415">
        <f t="shared" si="287"/>
        <v>3.0199667221297837</v>
      </c>
    </row>
    <row r="9213" spans="1:8" ht="15" hidden="1" thickBot="1">
      <c r="A9213" s="409">
        <v>202205</v>
      </c>
      <c r="B9213" s="196" t="s">
        <v>915</v>
      </c>
      <c r="C9213" s="197" t="s">
        <v>791</v>
      </c>
      <c r="D9213" s="198" t="s">
        <v>337</v>
      </c>
      <c r="E9213" s="421">
        <v>58493</v>
      </c>
      <c r="F9213" s="413">
        <v>120.2</v>
      </c>
      <c r="G9213" s="414">
        <f t="shared" si="286"/>
        <v>486.63061564059899</v>
      </c>
      <c r="H9213" s="415">
        <f t="shared" si="287"/>
        <v>2.4331530782029951</v>
      </c>
    </row>
    <row r="9214" spans="1:8" ht="15" hidden="1" thickBot="1">
      <c r="A9214" s="409">
        <v>202205</v>
      </c>
      <c r="B9214" s="196" t="s">
        <v>916</v>
      </c>
      <c r="C9214" s="197" t="s">
        <v>791</v>
      </c>
      <c r="D9214" s="198" t="s">
        <v>337</v>
      </c>
      <c r="E9214" s="421">
        <v>58493</v>
      </c>
      <c r="F9214" s="413">
        <v>120.2</v>
      </c>
      <c r="G9214" s="414">
        <f t="shared" si="286"/>
        <v>486.63061564059899</v>
      </c>
      <c r="H9214" s="415">
        <f t="shared" si="287"/>
        <v>2.4331530782029951</v>
      </c>
    </row>
    <row r="9215" spans="1:8" ht="15" hidden="1" thickBot="1">
      <c r="A9215" s="409">
        <v>202205</v>
      </c>
      <c r="B9215" s="196" t="s">
        <v>917</v>
      </c>
      <c r="C9215" s="197" t="s">
        <v>791</v>
      </c>
      <c r="D9215" s="198" t="s">
        <v>337</v>
      </c>
      <c r="E9215" s="421">
        <v>58493</v>
      </c>
      <c r="F9215" s="413">
        <v>120.2</v>
      </c>
      <c r="G9215" s="414">
        <f t="shared" si="286"/>
        <v>486.63061564059899</v>
      </c>
      <c r="H9215" s="415">
        <f t="shared" si="287"/>
        <v>2.4331530782029951</v>
      </c>
    </row>
    <row r="9216" spans="1:8" ht="15" hidden="1" thickBot="1">
      <c r="A9216" s="409">
        <v>202205</v>
      </c>
      <c r="B9216" s="196" t="s">
        <v>918</v>
      </c>
      <c r="C9216" s="197" t="s">
        <v>791</v>
      </c>
      <c r="D9216" s="198" t="s">
        <v>337</v>
      </c>
      <c r="E9216" s="421">
        <v>58493</v>
      </c>
      <c r="F9216" s="413">
        <v>120.2</v>
      </c>
      <c r="G9216" s="414">
        <f t="shared" si="286"/>
        <v>486.63061564059899</v>
      </c>
      <c r="H9216" s="415">
        <f t="shared" si="287"/>
        <v>2.4331530782029951</v>
      </c>
    </row>
    <row r="9217" spans="1:8" ht="15" hidden="1" thickBot="1">
      <c r="A9217" s="409">
        <v>202205</v>
      </c>
      <c r="B9217" s="196" t="s">
        <v>919</v>
      </c>
      <c r="C9217" s="197" t="s">
        <v>791</v>
      </c>
      <c r="D9217" s="198" t="s">
        <v>337</v>
      </c>
      <c r="E9217" s="421">
        <v>57486</v>
      </c>
      <c r="F9217" s="413">
        <v>120.2</v>
      </c>
      <c r="G9217" s="414">
        <f t="shared" si="286"/>
        <v>478.25291181364389</v>
      </c>
      <c r="H9217" s="415">
        <f t="shared" si="287"/>
        <v>2.3912645590682193</v>
      </c>
    </row>
    <row r="9218" spans="1:8" ht="15" hidden="1" thickBot="1">
      <c r="A9218" s="409">
        <v>202205</v>
      </c>
      <c r="B9218" s="196" t="s">
        <v>920</v>
      </c>
      <c r="C9218" s="197" t="s">
        <v>791</v>
      </c>
      <c r="D9218" s="198" t="s">
        <v>337</v>
      </c>
      <c r="E9218" s="421">
        <v>75067</v>
      </c>
      <c r="F9218" s="413">
        <v>120.2</v>
      </c>
      <c r="G9218" s="414">
        <f t="shared" ref="G9218:G9281" si="288">+E9218/F9218</f>
        <v>624.51747088186357</v>
      </c>
      <c r="H9218" s="415">
        <f t="shared" ref="H9218:H9281" si="289">IF(D9218="TB",G9218/200,IF(D9218="LT",G9218,"VER"))</f>
        <v>3.1225873544093177</v>
      </c>
    </row>
    <row r="9219" spans="1:8" ht="15" hidden="1" thickBot="1">
      <c r="A9219" s="409">
        <v>202205</v>
      </c>
      <c r="B9219" s="196" t="s">
        <v>921</v>
      </c>
      <c r="C9219" s="197" t="s">
        <v>791</v>
      </c>
      <c r="D9219" s="198" t="s">
        <v>337</v>
      </c>
      <c r="E9219" s="421">
        <v>72644</v>
      </c>
      <c r="F9219" s="413">
        <v>120.2</v>
      </c>
      <c r="G9219" s="414">
        <f t="shared" si="288"/>
        <v>604.35940099833613</v>
      </c>
      <c r="H9219" s="415">
        <f t="shared" si="289"/>
        <v>3.0217970049916807</v>
      </c>
    </row>
    <row r="9220" spans="1:8" ht="15" hidden="1" thickBot="1">
      <c r="A9220" s="409">
        <v>202205</v>
      </c>
      <c r="B9220" s="196" t="s">
        <v>922</v>
      </c>
      <c r="C9220" s="197" t="s">
        <v>791</v>
      </c>
      <c r="D9220" s="198" t="s">
        <v>337</v>
      </c>
      <c r="E9220" s="421">
        <v>82945</v>
      </c>
      <c r="F9220" s="413">
        <v>120.2</v>
      </c>
      <c r="G9220" s="414">
        <f t="shared" si="288"/>
        <v>690.0582362728785</v>
      </c>
      <c r="H9220" s="415">
        <f t="shared" si="289"/>
        <v>3.4502911813643924</v>
      </c>
    </row>
    <row r="9221" spans="1:8" ht="15" hidden="1" thickBot="1">
      <c r="A9221" s="409">
        <v>202205</v>
      </c>
      <c r="B9221" s="196" t="s">
        <v>923</v>
      </c>
      <c r="C9221" s="197" t="s">
        <v>791</v>
      </c>
      <c r="D9221" s="198" t="s">
        <v>337</v>
      </c>
      <c r="E9221" s="421">
        <v>96152</v>
      </c>
      <c r="F9221" s="413">
        <v>120.2</v>
      </c>
      <c r="G9221" s="414">
        <f t="shared" si="288"/>
        <v>799.93344425956741</v>
      </c>
      <c r="H9221" s="415">
        <f t="shared" si="289"/>
        <v>3.999667221297837</v>
      </c>
    </row>
    <row r="9222" spans="1:8" ht="15" hidden="1" thickBot="1">
      <c r="A9222" s="409">
        <v>202205</v>
      </c>
      <c r="B9222" s="196" t="s">
        <v>924</v>
      </c>
      <c r="C9222" s="197" t="s">
        <v>791</v>
      </c>
      <c r="D9222" s="198" t="s">
        <v>337</v>
      </c>
      <c r="E9222" s="421">
        <v>74899</v>
      </c>
      <c r="F9222" s="413">
        <v>120.2</v>
      </c>
      <c r="G9222" s="414">
        <f t="shared" si="288"/>
        <v>623.11980033277871</v>
      </c>
      <c r="H9222" s="415">
        <f t="shared" si="289"/>
        <v>3.1155990016638935</v>
      </c>
    </row>
    <row r="9223" spans="1:8" ht="15" hidden="1" thickBot="1">
      <c r="A9223" s="409">
        <v>202205</v>
      </c>
      <c r="B9223" s="196" t="s">
        <v>925</v>
      </c>
      <c r="C9223" s="197" t="s">
        <v>791</v>
      </c>
      <c r="D9223" s="198" t="s">
        <v>339</v>
      </c>
      <c r="E9223" s="421">
        <v>374</v>
      </c>
      <c r="F9223" s="413">
        <v>120.2</v>
      </c>
      <c r="G9223" s="414">
        <f t="shared" si="288"/>
        <v>3.1114808652246255</v>
      </c>
      <c r="H9223" s="415">
        <f t="shared" si="289"/>
        <v>3.1114808652246255</v>
      </c>
    </row>
    <row r="9224" spans="1:8" ht="15" hidden="1" thickBot="1">
      <c r="A9224" s="409">
        <v>202205</v>
      </c>
      <c r="B9224" s="196" t="s">
        <v>926</v>
      </c>
      <c r="C9224" s="197" t="s">
        <v>791</v>
      </c>
      <c r="D9224" s="198" t="s">
        <v>337</v>
      </c>
      <c r="E9224" s="421">
        <v>75442</v>
      </c>
      <c r="F9224" s="413">
        <v>120.2</v>
      </c>
      <c r="G9224" s="414">
        <f t="shared" si="288"/>
        <v>627.63727121464228</v>
      </c>
      <c r="H9224" s="415">
        <f t="shared" si="289"/>
        <v>3.1381863560732115</v>
      </c>
    </row>
    <row r="9225" spans="1:8" ht="15" hidden="1" thickBot="1">
      <c r="A9225" s="409">
        <v>202205</v>
      </c>
      <c r="B9225" s="196" t="s">
        <v>927</v>
      </c>
      <c r="C9225" s="197" t="s">
        <v>791</v>
      </c>
      <c r="D9225" s="198" t="s">
        <v>339</v>
      </c>
      <c r="E9225" s="421">
        <v>527</v>
      </c>
      <c r="F9225" s="413">
        <v>120.2</v>
      </c>
      <c r="G9225" s="414">
        <f t="shared" si="288"/>
        <v>4.3843594009983358</v>
      </c>
      <c r="H9225" s="415">
        <f t="shared" si="289"/>
        <v>4.3843594009983358</v>
      </c>
    </row>
    <row r="9226" spans="1:8" ht="15" hidden="1" thickBot="1">
      <c r="A9226" s="409">
        <v>202205</v>
      </c>
      <c r="B9226" s="196" t="s">
        <v>928</v>
      </c>
      <c r="C9226" s="197" t="s">
        <v>791</v>
      </c>
      <c r="D9226" s="198" t="s">
        <v>337</v>
      </c>
      <c r="E9226" s="421">
        <v>81187</v>
      </c>
      <c r="F9226" s="413">
        <v>120.2</v>
      </c>
      <c r="G9226" s="414">
        <f t="shared" si="288"/>
        <v>675.43261231281201</v>
      </c>
      <c r="H9226" s="415">
        <f t="shared" si="289"/>
        <v>3.37716306156406</v>
      </c>
    </row>
    <row r="9227" spans="1:8" ht="15" hidden="1" thickBot="1">
      <c r="A9227" s="409">
        <v>202205</v>
      </c>
      <c r="B9227" s="196" t="s">
        <v>929</v>
      </c>
      <c r="C9227" s="197" t="s">
        <v>791</v>
      </c>
      <c r="D9227" s="198" t="s">
        <v>339</v>
      </c>
      <c r="E9227" s="421">
        <v>406</v>
      </c>
      <c r="F9227" s="413">
        <v>120.2</v>
      </c>
      <c r="G9227" s="414">
        <f t="shared" si="288"/>
        <v>3.377703826955075</v>
      </c>
      <c r="H9227" s="415">
        <f t="shared" si="289"/>
        <v>3.377703826955075</v>
      </c>
    </row>
    <row r="9228" spans="1:8" ht="15" hidden="1" thickBot="1">
      <c r="A9228" s="409">
        <v>202205</v>
      </c>
      <c r="B9228" s="196" t="s">
        <v>930</v>
      </c>
      <c r="C9228" s="197" t="s">
        <v>791</v>
      </c>
      <c r="D9228" s="198" t="s">
        <v>337</v>
      </c>
      <c r="E9228" s="421">
        <v>52789</v>
      </c>
      <c r="F9228" s="413">
        <v>120.2</v>
      </c>
      <c r="G9228" s="414">
        <f t="shared" si="288"/>
        <v>439.17637271214642</v>
      </c>
      <c r="H9228" s="415">
        <f t="shared" si="289"/>
        <v>2.1958818635607322</v>
      </c>
    </row>
    <row r="9229" spans="1:8" ht="15" hidden="1" thickBot="1">
      <c r="A9229" s="409">
        <v>202205</v>
      </c>
      <c r="B9229" s="196" t="s">
        <v>931</v>
      </c>
      <c r="C9229" s="197" t="s">
        <v>791</v>
      </c>
      <c r="D9229" s="198" t="s">
        <v>337</v>
      </c>
      <c r="E9229" s="421">
        <v>111646</v>
      </c>
      <c r="F9229" s="413">
        <v>120.2</v>
      </c>
      <c r="G9229" s="414">
        <f t="shared" si="288"/>
        <v>928.83527454242926</v>
      </c>
      <c r="H9229" s="415">
        <f t="shared" si="289"/>
        <v>4.6441763727121463</v>
      </c>
    </row>
    <row r="9230" spans="1:8" ht="15" hidden="1" thickBot="1">
      <c r="A9230" s="409">
        <v>202205</v>
      </c>
      <c r="B9230" s="196" t="s">
        <v>932</v>
      </c>
      <c r="C9230" s="197" t="s">
        <v>791</v>
      </c>
      <c r="D9230" s="198" t="s">
        <v>339</v>
      </c>
      <c r="E9230" s="421">
        <v>558</v>
      </c>
      <c r="F9230" s="413">
        <v>120.2</v>
      </c>
      <c r="G9230" s="414">
        <f t="shared" si="288"/>
        <v>4.6422628951747091</v>
      </c>
      <c r="H9230" s="415">
        <f t="shared" si="289"/>
        <v>4.6422628951747091</v>
      </c>
    </row>
    <row r="9231" spans="1:8" ht="15" hidden="1" thickBot="1">
      <c r="A9231" s="409">
        <v>202205</v>
      </c>
      <c r="B9231" s="196" t="s">
        <v>933</v>
      </c>
      <c r="C9231" s="197" t="s">
        <v>791</v>
      </c>
      <c r="D9231" s="198" t="s">
        <v>337</v>
      </c>
      <c r="E9231" s="421">
        <v>104376</v>
      </c>
      <c r="F9231" s="413">
        <v>120.2</v>
      </c>
      <c r="G9231" s="414">
        <f t="shared" si="288"/>
        <v>868.35274542429283</v>
      </c>
      <c r="H9231" s="415">
        <f t="shared" si="289"/>
        <v>4.3417637271214637</v>
      </c>
    </row>
    <row r="9232" spans="1:8" ht="15" hidden="1" thickBot="1">
      <c r="A9232" s="409">
        <v>202205</v>
      </c>
      <c r="B9232" s="196" t="s">
        <v>934</v>
      </c>
      <c r="C9232" s="197" t="s">
        <v>791</v>
      </c>
      <c r="D9232" s="198" t="s">
        <v>337</v>
      </c>
      <c r="E9232" s="421">
        <v>92617</v>
      </c>
      <c r="F9232" s="413">
        <v>120.2</v>
      </c>
      <c r="G9232" s="414">
        <f t="shared" si="288"/>
        <v>770.52412645590675</v>
      </c>
      <c r="H9232" s="415">
        <f t="shared" si="289"/>
        <v>3.8526206322795336</v>
      </c>
    </row>
    <row r="9233" spans="1:8" ht="15" hidden="1" thickBot="1">
      <c r="A9233" s="409">
        <v>202205</v>
      </c>
      <c r="B9233" s="196" t="s">
        <v>935</v>
      </c>
      <c r="C9233" s="197" t="s">
        <v>791</v>
      </c>
      <c r="D9233" s="198" t="s">
        <v>339</v>
      </c>
      <c r="E9233" s="421">
        <v>463</v>
      </c>
      <c r="F9233" s="413">
        <v>120.2</v>
      </c>
      <c r="G9233" s="414">
        <f t="shared" si="288"/>
        <v>3.8519134775374373</v>
      </c>
      <c r="H9233" s="415">
        <f t="shared" si="289"/>
        <v>3.8519134775374373</v>
      </c>
    </row>
    <row r="9234" spans="1:8" ht="15" hidden="1" thickBot="1">
      <c r="A9234" s="409">
        <v>202205</v>
      </c>
      <c r="B9234" s="196" t="s">
        <v>936</v>
      </c>
      <c r="C9234" s="197" t="s">
        <v>791</v>
      </c>
      <c r="D9234" s="198" t="s">
        <v>337</v>
      </c>
      <c r="E9234" s="421">
        <v>75410</v>
      </c>
      <c r="F9234" s="413">
        <v>120.2</v>
      </c>
      <c r="G9234" s="414">
        <f t="shared" si="288"/>
        <v>627.37104825291181</v>
      </c>
      <c r="H9234" s="415">
        <f t="shared" si="289"/>
        <v>3.1368552412645592</v>
      </c>
    </row>
    <row r="9235" spans="1:8" ht="15" hidden="1" thickBot="1">
      <c r="A9235" s="409">
        <v>202205</v>
      </c>
      <c r="B9235" s="196" t="s">
        <v>937</v>
      </c>
      <c r="C9235" s="197" t="s">
        <v>791</v>
      </c>
      <c r="D9235" s="198" t="s">
        <v>339</v>
      </c>
      <c r="E9235" s="421">
        <v>377</v>
      </c>
      <c r="F9235" s="413">
        <v>120.2</v>
      </c>
      <c r="G9235" s="414">
        <f t="shared" si="288"/>
        <v>3.1364392678868551</v>
      </c>
      <c r="H9235" s="415">
        <f t="shared" si="289"/>
        <v>3.1364392678868551</v>
      </c>
    </row>
    <row r="9236" spans="1:8" ht="15" hidden="1" thickBot="1">
      <c r="A9236" s="409">
        <v>202205</v>
      </c>
      <c r="B9236" s="196" t="s">
        <v>938</v>
      </c>
      <c r="C9236" s="197" t="s">
        <v>791</v>
      </c>
      <c r="D9236" s="198" t="s">
        <v>337</v>
      </c>
      <c r="E9236" s="421">
        <v>92956</v>
      </c>
      <c r="F9236" s="413">
        <v>120.2</v>
      </c>
      <c r="G9236" s="414">
        <f t="shared" si="288"/>
        <v>773.34442595673875</v>
      </c>
      <c r="H9236" s="415">
        <f t="shared" si="289"/>
        <v>3.8667221297836938</v>
      </c>
    </row>
    <row r="9237" spans="1:8" ht="15" hidden="1" thickBot="1">
      <c r="A9237" s="409">
        <v>202205</v>
      </c>
      <c r="B9237" s="196" t="s">
        <v>939</v>
      </c>
      <c r="C9237" s="197" t="s">
        <v>791</v>
      </c>
      <c r="D9237" s="198" t="s">
        <v>339</v>
      </c>
      <c r="E9237" s="421">
        <v>465</v>
      </c>
      <c r="F9237" s="413">
        <v>120.2</v>
      </c>
      <c r="G9237" s="414">
        <f t="shared" si="288"/>
        <v>3.8685524126455908</v>
      </c>
      <c r="H9237" s="415">
        <f t="shared" si="289"/>
        <v>3.8685524126455908</v>
      </c>
    </row>
    <row r="9238" spans="1:8" ht="15" hidden="1" thickBot="1">
      <c r="A9238" s="409">
        <v>202205</v>
      </c>
      <c r="B9238" s="196" t="s">
        <v>940</v>
      </c>
      <c r="C9238" s="197" t="s">
        <v>791</v>
      </c>
      <c r="D9238" s="198" t="s">
        <v>337</v>
      </c>
      <c r="E9238" s="421">
        <v>69451</v>
      </c>
      <c r="F9238" s="413">
        <v>120.2</v>
      </c>
      <c r="G9238" s="414">
        <f t="shared" si="288"/>
        <v>577.79534109816973</v>
      </c>
      <c r="H9238" s="415">
        <f t="shared" si="289"/>
        <v>2.8889767054908488</v>
      </c>
    </row>
    <row r="9239" spans="1:8" ht="15" hidden="1" thickBot="1">
      <c r="A9239" s="409">
        <v>202205</v>
      </c>
      <c r="B9239" s="196" t="s">
        <v>941</v>
      </c>
      <c r="C9239" s="197" t="s">
        <v>791</v>
      </c>
      <c r="D9239" s="198" t="s">
        <v>337</v>
      </c>
      <c r="E9239" s="421">
        <v>102914</v>
      </c>
      <c r="F9239" s="413">
        <v>120.2</v>
      </c>
      <c r="G9239" s="414">
        <f t="shared" si="288"/>
        <v>856.18968386023289</v>
      </c>
      <c r="H9239" s="415">
        <f t="shared" si="289"/>
        <v>4.2809484193011649</v>
      </c>
    </row>
    <row r="9240" spans="1:8" ht="15" hidden="1" thickBot="1">
      <c r="A9240" s="409">
        <v>202205</v>
      </c>
      <c r="B9240" s="196" t="s">
        <v>942</v>
      </c>
      <c r="C9240" s="197" t="s">
        <v>791</v>
      </c>
      <c r="D9240" s="198" t="s">
        <v>337</v>
      </c>
      <c r="E9240" s="421">
        <v>86962</v>
      </c>
      <c r="F9240" s="413">
        <v>120.2</v>
      </c>
      <c r="G9240" s="414">
        <f t="shared" si="288"/>
        <v>723.47753743760393</v>
      </c>
      <c r="H9240" s="415">
        <f t="shared" si="289"/>
        <v>3.6173876871880197</v>
      </c>
    </row>
    <row r="9241" spans="1:8" ht="15" hidden="1" thickBot="1">
      <c r="A9241" s="409">
        <v>202205</v>
      </c>
      <c r="B9241" s="196" t="s">
        <v>943</v>
      </c>
      <c r="C9241" s="197" t="s">
        <v>791</v>
      </c>
      <c r="D9241" s="198" t="s">
        <v>337</v>
      </c>
      <c r="E9241" s="421">
        <v>86451</v>
      </c>
      <c r="F9241" s="413">
        <v>120.2</v>
      </c>
      <c r="G9241" s="414">
        <f t="shared" si="288"/>
        <v>719.22628951747083</v>
      </c>
      <c r="H9241" s="415">
        <f t="shared" si="289"/>
        <v>3.596131447587354</v>
      </c>
    </row>
    <row r="9242" spans="1:8" ht="15" hidden="1" thickBot="1">
      <c r="A9242" s="409">
        <v>202205</v>
      </c>
      <c r="B9242" s="196" t="s">
        <v>944</v>
      </c>
      <c r="C9242" s="197" t="s">
        <v>791</v>
      </c>
      <c r="D9242" s="198" t="s">
        <v>337</v>
      </c>
      <c r="E9242" s="421">
        <v>86408</v>
      </c>
      <c r="F9242" s="413">
        <v>120.2</v>
      </c>
      <c r="G9242" s="414">
        <f t="shared" si="288"/>
        <v>718.86855241264561</v>
      </c>
      <c r="H9242" s="415">
        <f t="shared" si="289"/>
        <v>3.5943427620632282</v>
      </c>
    </row>
    <row r="9243" spans="1:8" ht="15" hidden="1" thickBot="1">
      <c r="A9243" s="409">
        <v>202205</v>
      </c>
      <c r="B9243" s="196" t="s">
        <v>945</v>
      </c>
      <c r="C9243" s="197" t="s">
        <v>791</v>
      </c>
      <c r="D9243" s="198" t="s">
        <v>337</v>
      </c>
      <c r="E9243" s="421">
        <v>83391</v>
      </c>
      <c r="F9243" s="413">
        <v>120.2</v>
      </c>
      <c r="G9243" s="414">
        <f t="shared" si="288"/>
        <v>693.76871880199667</v>
      </c>
      <c r="H9243" s="415">
        <f t="shared" si="289"/>
        <v>3.4688435940099835</v>
      </c>
    </row>
    <row r="9244" spans="1:8" ht="15" hidden="1" thickBot="1">
      <c r="A9244" s="409">
        <v>202205</v>
      </c>
      <c r="B9244" s="196" t="s">
        <v>946</v>
      </c>
      <c r="C9244" s="197" t="s">
        <v>791</v>
      </c>
      <c r="D9244" s="198" t="s">
        <v>337</v>
      </c>
      <c r="E9244" s="421">
        <v>63222</v>
      </c>
      <c r="F9244" s="413">
        <v>120.2</v>
      </c>
      <c r="G9244" s="414">
        <f t="shared" si="288"/>
        <v>525.97337770382694</v>
      </c>
      <c r="H9244" s="415">
        <f t="shared" si="289"/>
        <v>2.6298668885191345</v>
      </c>
    </row>
    <row r="9245" spans="1:8" ht="15" hidden="1" thickBot="1">
      <c r="A9245" s="409">
        <v>202205</v>
      </c>
      <c r="B9245" s="196" t="s">
        <v>947</v>
      </c>
      <c r="C9245" s="197" t="s">
        <v>791</v>
      </c>
      <c r="D9245" s="198" t="s">
        <v>339</v>
      </c>
      <c r="E9245" s="421">
        <v>432</v>
      </c>
      <c r="F9245" s="413">
        <v>120.2</v>
      </c>
      <c r="G9245" s="414">
        <f t="shared" si="288"/>
        <v>3.5940099833610648</v>
      </c>
      <c r="H9245" s="415">
        <f t="shared" si="289"/>
        <v>3.5940099833610648</v>
      </c>
    </row>
    <row r="9246" spans="1:8" ht="15" hidden="1" thickBot="1">
      <c r="A9246" s="409">
        <v>202205</v>
      </c>
      <c r="B9246" s="196" t="s">
        <v>948</v>
      </c>
      <c r="C9246" s="197" t="s">
        <v>791</v>
      </c>
      <c r="D9246" s="198" t="s">
        <v>337</v>
      </c>
      <c r="E9246" s="421">
        <v>63208</v>
      </c>
      <c r="F9246" s="413">
        <v>120.2</v>
      </c>
      <c r="G9246" s="414">
        <f t="shared" si="288"/>
        <v>525.85690515806982</v>
      </c>
      <c r="H9246" s="415">
        <f t="shared" si="289"/>
        <v>2.6292845257903492</v>
      </c>
    </row>
    <row r="9247" spans="1:8" ht="15" hidden="1" thickBot="1">
      <c r="A9247" s="409">
        <v>202205</v>
      </c>
      <c r="B9247" s="196" t="s">
        <v>949</v>
      </c>
      <c r="C9247" s="197" t="s">
        <v>791</v>
      </c>
      <c r="D9247" s="198" t="s">
        <v>337</v>
      </c>
      <c r="E9247" s="421">
        <v>63186</v>
      </c>
      <c r="F9247" s="413">
        <v>120.2</v>
      </c>
      <c r="G9247" s="414">
        <f t="shared" si="288"/>
        <v>525.67387687188022</v>
      </c>
      <c r="H9247" s="415">
        <f t="shared" si="289"/>
        <v>2.6283693843594009</v>
      </c>
    </row>
    <row r="9248" spans="1:8" ht="15" hidden="1" thickBot="1">
      <c r="A9248" s="409">
        <v>202205</v>
      </c>
      <c r="B9248" s="196" t="s">
        <v>950</v>
      </c>
      <c r="C9248" s="197" t="s">
        <v>791</v>
      </c>
      <c r="D9248" s="198" t="s">
        <v>337</v>
      </c>
      <c r="E9248" s="421">
        <v>63186</v>
      </c>
      <c r="F9248" s="413">
        <v>120.2</v>
      </c>
      <c r="G9248" s="414">
        <f t="shared" si="288"/>
        <v>525.67387687188022</v>
      </c>
      <c r="H9248" s="415">
        <f t="shared" si="289"/>
        <v>2.6283693843594009</v>
      </c>
    </row>
    <row r="9249" spans="1:8" ht="15" hidden="1" thickBot="1">
      <c r="A9249" s="409">
        <v>202205</v>
      </c>
      <c r="B9249" s="196" t="s">
        <v>951</v>
      </c>
      <c r="C9249" s="197" t="s">
        <v>791</v>
      </c>
      <c r="D9249" s="198" t="s">
        <v>337</v>
      </c>
      <c r="E9249" s="421">
        <v>86451</v>
      </c>
      <c r="F9249" s="413">
        <v>120.2</v>
      </c>
      <c r="G9249" s="414">
        <f t="shared" si="288"/>
        <v>719.22628951747083</v>
      </c>
      <c r="H9249" s="415">
        <f t="shared" si="289"/>
        <v>3.596131447587354</v>
      </c>
    </row>
    <row r="9250" spans="1:8" ht="15" hidden="1" thickBot="1">
      <c r="A9250" s="409">
        <v>202205</v>
      </c>
      <c r="B9250" s="196" t="s">
        <v>952</v>
      </c>
      <c r="C9250" s="197" t="s">
        <v>791</v>
      </c>
      <c r="D9250" s="198" t="s">
        <v>337</v>
      </c>
      <c r="E9250" s="421">
        <v>86408</v>
      </c>
      <c r="F9250" s="413">
        <v>120.2</v>
      </c>
      <c r="G9250" s="414">
        <f t="shared" si="288"/>
        <v>718.86855241264561</v>
      </c>
      <c r="H9250" s="415">
        <f t="shared" si="289"/>
        <v>3.5943427620632282</v>
      </c>
    </row>
    <row r="9251" spans="1:8" ht="15" hidden="1" thickBot="1">
      <c r="A9251" s="409">
        <v>202205</v>
      </c>
      <c r="B9251" s="196" t="s">
        <v>953</v>
      </c>
      <c r="C9251" s="197" t="s">
        <v>791</v>
      </c>
      <c r="D9251" s="198" t="s">
        <v>337</v>
      </c>
      <c r="E9251" s="421">
        <v>93923</v>
      </c>
      <c r="F9251" s="413">
        <v>120.2</v>
      </c>
      <c r="G9251" s="414">
        <f t="shared" si="288"/>
        <v>781.38935108153078</v>
      </c>
      <c r="H9251" s="415">
        <f t="shared" si="289"/>
        <v>3.9069467554076538</v>
      </c>
    </row>
    <row r="9252" spans="1:8" ht="15" hidden="1" thickBot="1">
      <c r="A9252" s="409">
        <v>202205</v>
      </c>
      <c r="B9252" s="196" t="s">
        <v>954</v>
      </c>
      <c r="C9252" s="197" t="s">
        <v>791</v>
      </c>
      <c r="D9252" s="198" t="s">
        <v>337</v>
      </c>
      <c r="E9252" s="421">
        <v>115003</v>
      </c>
      <c r="F9252" s="413">
        <v>120.2</v>
      </c>
      <c r="G9252" s="414">
        <f t="shared" si="288"/>
        <v>956.76372712146417</v>
      </c>
      <c r="H9252" s="415">
        <f t="shared" si="289"/>
        <v>4.7838186356073207</v>
      </c>
    </row>
    <row r="9253" spans="1:8" ht="15" hidden="1" thickBot="1">
      <c r="A9253" s="409">
        <v>202205</v>
      </c>
      <c r="B9253" s="196" t="s">
        <v>955</v>
      </c>
      <c r="C9253" s="197" t="s">
        <v>791</v>
      </c>
      <c r="D9253" s="198" t="s">
        <v>337</v>
      </c>
      <c r="E9253" s="421">
        <v>102252</v>
      </c>
      <c r="F9253" s="413">
        <v>120.2</v>
      </c>
      <c r="G9253" s="414">
        <f t="shared" si="288"/>
        <v>850.68219633943431</v>
      </c>
      <c r="H9253" s="415">
        <f t="shared" si="289"/>
        <v>4.2534109816971712</v>
      </c>
    </row>
    <row r="9254" spans="1:8" ht="15" hidden="1" thickBot="1">
      <c r="A9254" s="409">
        <v>202205</v>
      </c>
      <c r="B9254" s="196" t="s">
        <v>956</v>
      </c>
      <c r="C9254" s="197" t="s">
        <v>791</v>
      </c>
      <c r="D9254" s="198" t="s">
        <v>337</v>
      </c>
      <c r="E9254" s="421">
        <v>66117</v>
      </c>
      <c r="F9254" s="413">
        <v>120.2</v>
      </c>
      <c r="G9254" s="414">
        <f t="shared" si="288"/>
        <v>550.0582362728785</v>
      </c>
      <c r="H9254" s="415">
        <f t="shared" si="289"/>
        <v>2.7502911813643927</v>
      </c>
    </row>
    <row r="9255" spans="1:8" ht="15" hidden="1" thickBot="1">
      <c r="A9255" s="409">
        <v>202205</v>
      </c>
      <c r="B9255" s="196" t="s">
        <v>957</v>
      </c>
      <c r="C9255" s="197" t="s">
        <v>791</v>
      </c>
      <c r="D9255" s="198" t="s">
        <v>337</v>
      </c>
      <c r="E9255" s="421">
        <v>86216</v>
      </c>
      <c r="F9255" s="413">
        <v>120.2</v>
      </c>
      <c r="G9255" s="414">
        <f t="shared" si="288"/>
        <v>717.27121464226286</v>
      </c>
      <c r="H9255" s="415">
        <f t="shared" si="289"/>
        <v>3.5863560732113142</v>
      </c>
    </row>
    <row r="9256" spans="1:8" ht="15" hidden="1" thickBot="1">
      <c r="A9256" s="409">
        <v>202205</v>
      </c>
      <c r="B9256" s="196" t="s">
        <v>958</v>
      </c>
      <c r="C9256" s="197" t="s">
        <v>791</v>
      </c>
      <c r="D9256" s="198" t="s">
        <v>337</v>
      </c>
      <c r="E9256" s="421">
        <v>114661</v>
      </c>
      <c r="F9256" s="413">
        <v>120.2</v>
      </c>
      <c r="G9256" s="414">
        <f t="shared" si="288"/>
        <v>953.91846921797003</v>
      </c>
      <c r="H9256" s="415">
        <f t="shared" si="289"/>
        <v>4.7695923460898504</v>
      </c>
    </row>
    <row r="9257" spans="1:8" ht="15" hidden="1" thickBot="1">
      <c r="A9257" s="409">
        <v>202205</v>
      </c>
      <c r="B9257" s="196" t="s">
        <v>959</v>
      </c>
      <c r="C9257" s="197" t="s">
        <v>791</v>
      </c>
      <c r="D9257" s="198" t="s">
        <v>337</v>
      </c>
      <c r="E9257" s="421">
        <v>83825</v>
      </c>
      <c r="F9257" s="413">
        <v>120.2</v>
      </c>
      <c r="G9257" s="414">
        <f t="shared" si="288"/>
        <v>697.37936772046589</v>
      </c>
      <c r="H9257" s="415">
        <f t="shared" si="289"/>
        <v>3.4868968386023296</v>
      </c>
    </row>
    <row r="9258" spans="1:8" ht="15" hidden="1" thickBot="1">
      <c r="A9258" s="409">
        <v>202205</v>
      </c>
      <c r="B9258" s="196" t="s">
        <v>960</v>
      </c>
      <c r="C9258" s="197" t="s">
        <v>791</v>
      </c>
      <c r="D9258" s="198" t="s">
        <v>337</v>
      </c>
      <c r="E9258" s="421">
        <v>85674</v>
      </c>
      <c r="F9258" s="413">
        <v>120.2</v>
      </c>
      <c r="G9258" s="414">
        <f t="shared" si="288"/>
        <v>712.76206322795338</v>
      </c>
      <c r="H9258" s="415">
        <f t="shared" si="289"/>
        <v>3.563810316139767</v>
      </c>
    </row>
    <row r="9259" spans="1:8" ht="15" hidden="1" thickBot="1">
      <c r="A9259" s="409">
        <v>202205</v>
      </c>
      <c r="B9259" s="196" t="s">
        <v>961</v>
      </c>
      <c r="C9259" s="197" t="s">
        <v>791</v>
      </c>
      <c r="D9259" s="198" t="s">
        <v>337</v>
      </c>
      <c r="E9259" s="421">
        <v>91029</v>
      </c>
      <c r="F9259" s="413">
        <v>120.2</v>
      </c>
      <c r="G9259" s="414">
        <f t="shared" si="288"/>
        <v>757.3128119800333</v>
      </c>
      <c r="H9259" s="415">
        <f t="shared" si="289"/>
        <v>3.7865640599001664</v>
      </c>
    </row>
    <row r="9260" spans="1:8" ht="15" hidden="1" thickBot="1">
      <c r="A9260" s="409">
        <v>202205</v>
      </c>
      <c r="B9260" s="196" t="s">
        <v>962</v>
      </c>
      <c r="C9260" s="197" t="s">
        <v>791</v>
      </c>
      <c r="D9260" s="198" t="s">
        <v>339</v>
      </c>
      <c r="E9260" s="421">
        <v>455</v>
      </c>
      <c r="F9260" s="413">
        <v>120.2</v>
      </c>
      <c r="G9260" s="414">
        <f t="shared" si="288"/>
        <v>3.785357737104825</v>
      </c>
      <c r="H9260" s="415">
        <f t="shared" si="289"/>
        <v>3.785357737104825</v>
      </c>
    </row>
    <row r="9261" spans="1:8" ht="15" hidden="1" thickBot="1">
      <c r="A9261" s="409">
        <v>202205</v>
      </c>
      <c r="B9261" s="196" t="s">
        <v>963</v>
      </c>
      <c r="C9261" s="197" t="s">
        <v>791</v>
      </c>
      <c r="D9261" s="198" t="s">
        <v>337</v>
      </c>
      <c r="E9261" s="421">
        <v>90756</v>
      </c>
      <c r="F9261" s="413">
        <v>120.2</v>
      </c>
      <c r="G9261" s="414">
        <f t="shared" si="288"/>
        <v>755.04159733777033</v>
      </c>
      <c r="H9261" s="415">
        <f t="shared" si="289"/>
        <v>3.7752079866888515</v>
      </c>
    </row>
    <row r="9262" spans="1:8" ht="15" hidden="1" thickBot="1">
      <c r="A9262" s="409">
        <v>202205</v>
      </c>
      <c r="B9262" s="196" t="s">
        <v>964</v>
      </c>
      <c r="C9262" s="197" t="s">
        <v>791</v>
      </c>
      <c r="D9262" s="198" t="s">
        <v>337</v>
      </c>
      <c r="E9262" s="421">
        <v>90756</v>
      </c>
      <c r="F9262" s="413">
        <v>120.2</v>
      </c>
      <c r="G9262" s="414">
        <f t="shared" si="288"/>
        <v>755.04159733777033</v>
      </c>
      <c r="H9262" s="415">
        <f t="shared" si="289"/>
        <v>3.7752079866888515</v>
      </c>
    </row>
    <row r="9263" spans="1:8" ht="15" hidden="1" thickBot="1">
      <c r="A9263" s="409">
        <v>202205</v>
      </c>
      <c r="B9263" s="196" t="s">
        <v>965</v>
      </c>
      <c r="C9263" s="197" t="s">
        <v>791</v>
      </c>
      <c r="D9263" s="198" t="s">
        <v>337</v>
      </c>
      <c r="E9263" s="421">
        <v>90756</v>
      </c>
      <c r="F9263" s="413">
        <v>120.2</v>
      </c>
      <c r="G9263" s="414">
        <f t="shared" si="288"/>
        <v>755.04159733777033</v>
      </c>
      <c r="H9263" s="415">
        <f t="shared" si="289"/>
        <v>3.7752079866888515</v>
      </c>
    </row>
    <row r="9264" spans="1:8" ht="15" hidden="1" thickBot="1">
      <c r="A9264" s="409">
        <v>202205</v>
      </c>
      <c r="B9264" s="196" t="s">
        <v>966</v>
      </c>
      <c r="C9264" s="197" t="s">
        <v>791</v>
      </c>
      <c r="D9264" s="198" t="s">
        <v>337</v>
      </c>
      <c r="E9264" s="421">
        <v>78718</v>
      </c>
      <c r="F9264" s="413">
        <v>120.2</v>
      </c>
      <c r="G9264" s="414">
        <f t="shared" si="288"/>
        <v>654.89184692179697</v>
      </c>
      <c r="H9264" s="415">
        <f t="shared" si="289"/>
        <v>3.2744592346089849</v>
      </c>
    </row>
    <row r="9265" spans="1:8" ht="15" hidden="1" thickBot="1">
      <c r="A9265" s="409">
        <v>202205</v>
      </c>
      <c r="B9265" s="196" t="s">
        <v>967</v>
      </c>
      <c r="C9265" s="197" t="s">
        <v>791</v>
      </c>
      <c r="D9265" s="198" t="s">
        <v>339</v>
      </c>
      <c r="E9265" s="421">
        <v>394</v>
      </c>
      <c r="F9265" s="413">
        <v>120.2</v>
      </c>
      <c r="G9265" s="414">
        <f t="shared" si="288"/>
        <v>3.2778702163061562</v>
      </c>
      <c r="H9265" s="415">
        <f t="shared" si="289"/>
        <v>3.2778702163061562</v>
      </c>
    </row>
    <row r="9266" spans="1:8" ht="15" hidden="1" thickBot="1">
      <c r="A9266" s="409">
        <v>202205</v>
      </c>
      <c r="B9266" s="196" t="s">
        <v>968</v>
      </c>
      <c r="C9266" s="197" t="s">
        <v>791</v>
      </c>
      <c r="D9266" s="198" t="s">
        <v>337</v>
      </c>
      <c r="E9266" s="421">
        <v>101518</v>
      </c>
      <c r="F9266" s="413">
        <v>120.2</v>
      </c>
      <c r="G9266" s="414">
        <f t="shared" si="288"/>
        <v>844.57570715474208</v>
      </c>
      <c r="H9266" s="415">
        <f t="shared" si="289"/>
        <v>4.2228785357737104</v>
      </c>
    </row>
    <row r="9267" spans="1:8" ht="15" hidden="1" thickBot="1">
      <c r="A9267" s="409">
        <v>202205</v>
      </c>
      <c r="B9267" s="196" t="s">
        <v>969</v>
      </c>
      <c r="C9267" s="197" t="s">
        <v>791</v>
      </c>
      <c r="D9267" s="198" t="s">
        <v>337</v>
      </c>
      <c r="E9267" s="421">
        <v>95423</v>
      </c>
      <c r="F9267" s="413">
        <v>120.2</v>
      </c>
      <c r="G9267" s="414">
        <f t="shared" si="288"/>
        <v>793.86855241264561</v>
      </c>
      <c r="H9267" s="415">
        <f t="shared" si="289"/>
        <v>3.9693427620632282</v>
      </c>
    </row>
    <row r="9268" spans="1:8" ht="15" hidden="1" thickBot="1">
      <c r="A9268" s="409">
        <v>202205</v>
      </c>
      <c r="B9268" s="196" t="s">
        <v>970</v>
      </c>
      <c r="C9268" s="197" t="s">
        <v>791</v>
      </c>
      <c r="D9268" s="198" t="s">
        <v>339</v>
      </c>
      <c r="E9268" s="421">
        <v>358</v>
      </c>
      <c r="F9268" s="413">
        <v>120.2</v>
      </c>
      <c r="G9268" s="414">
        <f t="shared" si="288"/>
        <v>2.978369384359401</v>
      </c>
      <c r="H9268" s="415">
        <f t="shared" si="289"/>
        <v>2.978369384359401</v>
      </c>
    </row>
    <row r="9269" spans="1:8" ht="15" hidden="1" thickBot="1">
      <c r="A9269" s="409">
        <v>202205</v>
      </c>
      <c r="B9269" s="196" t="s">
        <v>971</v>
      </c>
      <c r="C9269" s="197" t="s">
        <v>791</v>
      </c>
      <c r="D9269" s="198" t="s">
        <v>337</v>
      </c>
      <c r="E9269" s="421">
        <v>71718</v>
      </c>
      <c r="F9269" s="413">
        <v>120.2</v>
      </c>
      <c r="G9269" s="414">
        <f t="shared" si="288"/>
        <v>596.65557404326125</v>
      </c>
      <c r="H9269" s="415">
        <f t="shared" si="289"/>
        <v>2.9832778702163063</v>
      </c>
    </row>
    <row r="9270" spans="1:8" ht="15" hidden="1" thickBot="1">
      <c r="A9270" s="409">
        <v>202205</v>
      </c>
      <c r="B9270" s="196" t="s">
        <v>972</v>
      </c>
      <c r="C9270" s="197" t="s">
        <v>791</v>
      </c>
      <c r="D9270" s="198" t="s">
        <v>339</v>
      </c>
      <c r="E9270" s="421">
        <v>359</v>
      </c>
      <c r="F9270" s="413">
        <v>120.2</v>
      </c>
      <c r="G9270" s="414">
        <f t="shared" si="288"/>
        <v>2.9866888519134775</v>
      </c>
      <c r="H9270" s="415">
        <f t="shared" si="289"/>
        <v>2.9866888519134775</v>
      </c>
    </row>
    <row r="9271" spans="1:8" ht="15" hidden="1" thickBot="1">
      <c r="A9271" s="409">
        <v>202205</v>
      </c>
      <c r="B9271" s="196" t="s">
        <v>973</v>
      </c>
      <c r="C9271" s="197" t="s">
        <v>791</v>
      </c>
      <c r="D9271" s="198" t="s">
        <v>337</v>
      </c>
      <c r="E9271" s="421">
        <v>98958</v>
      </c>
      <c r="F9271" s="413">
        <v>120.2</v>
      </c>
      <c r="G9271" s="414">
        <f t="shared" si="288"/>
        <v>823.27787021630616</v>
      </c>
      <c r="H9271" s="415">
        <f t="shared" si="289"/>
        <v>4.1163893510815308</v>
      </c>
    </row>
    <row r="9272" spans="1:8" ht="15" hidden="1" thickBot="1">
      <c r="A9272" s="409">
        <v>202205</v>
      </c>
      <c r="B9272" s="196" t="s">
        <v>974</v>
      </c>
      <c r="C9272" s="197" t="s">
        <v>791</v>
      </c>
      <c r="D9272" s="198" t="s">
        <v>339</v>
      </c>
      <c r="E9272" s="421">
        <v>495</v>
      </c>
      <c r="F9272" s="413">
        <v>120.2</v>
      </c>
      <c r="G9272" s="414">
        <f t="shared" si="288"/>
        <v>4.1181364392678868</v>
      </c>
      <c r="H9272" s="415">
        <f t="shared" si="289"/>
        <v>4.1181364392678868</v>
      </c>
    </row>
    <row r="9273" spans="1:8" ht="15" hidden="1" thickBot="1">
      <c r="A9273" s="409">
        <v>202205</v>
      </c>
      <c r="B9273" s="196" t="s">
        <v>975</v>
      </c>
      <c r="C9273" s="197" t="s">
        <v>791</v>
      </c>
      <c r="D9273" s="198" t="s">
        <v>337</v>
      </c>
      <c r="E9273" s="421">
        <v>84032</v>
      </c>
      <c r="F9273" s="413">
        <v>120.2</v>
      </c>
      <c r="G9273" s="414">
        <f t="shared" si="288"/>
        <v>699.10149750415974</v>
      </c>
      <c r="H9273" s="415">
        <f t="shared" si="289"/>
        <v>3.4955074875207988</v>
      </c>
    </row>
    <row r="9274" spans="1:8" ht="15" hidden="1" thickBot="1">
      <c r="A9274" s="409">
        <v>202205</v>
      </c>
      <c r="B9274" s="196" t="s">
        <v>976</v>
      </c>
      <c r="C9274" s="197" t="s">
        <v>791</v>
      </c>
      <c r="D9274" s="198" t="s">
        <v>339</v>
      </c>
      <c r="E9274" s="421">
        <v>420</v>
      </c>
      <c r="F9274" s="413">
        <v>120.2</v>
      </c>
      <c r="G9274" s="414">
        <f t="shared" si="288"/>
        <v>3.4941763727121464</v>
      </c>
      <c r="H9274" s="415">
        <f t="shared" si="289"/>
        <v>3.4941763727121464</v>
      </c>
    </row>
    <row r="9275" spans="1:8" ht="15" hidden="1" thickBot="1">
      <c r="A9275" s="409">
        <v>202205</v>
      </c>
      <c r="B9275" s="196" t="s">
        <v>977</v>
      </c>
      <c r="C9275" s="197" t="s">
        <v>791</v>
      </c>
      <c r="D9275" s="198" t="s">
        <v>337</v>
      </c>
      <c r="E9275" s="421">
        <v>84022</v>
      </c>
      <c r="F9275" s="413">
        <v>120.2</v>
      </c>
      <c r="G9275" s="414">
        <f t="shared" si="288"/>
        <v>699.01830282861897</v>
      </c>
      <c r="H9275" s="415">
        <f t="shared" si="289"/>
        <v>3.4950915141430947</v>
      </c>
    </row>
    <row r="9276" spans="1:8" ht="15" hidden="1" thickBot="1">
      <c r="A9276" s="409">
        <v>202205</v>
      </c>
      <c r="B9276" s="196" t="s">
        <v>978</v>
      </c>
      <c r="C9276" s="197" t="s">
        <v>791</v>
      </c>
      <c r="D9276" s="198" t="s">
        <v>339</v>
      </c>
      <c r="E9276" s="421">
        <v>420</v>
      </c>
      <c r="F9276" s="413">
        <v>120.2</v>
      </c>
      <c r="G9276" s="414">
        <f t="shared" si="288"/>
        <v>3.4941763727121464</v>
      </c>
      <c r="H9276" s="415">
        <f t="shared" si="289"/>
        <v>3.4941763727121464</v>
      </c>
    </row>
    <row r="9277" spans="1:8" ht="15" hidden="1" thickBot="1">
      <c r="A9277" s="409">
        <v>202205</v>
      </c>
      <c r="B9277" s="196" t="s">
        <v>979</v>
      </c>
      <c r="C9277" s="197" t="s">
        <v>791</v>
      </c>
      <c r="D9277" s="198" t="s">
        <v>337</v>
      </c>
      <c r="E9277" s="421">
        <v>84022</v>
      </c>
      <c r="F9277" s="413">
        <v>120.2</v>
      </c>
      <c r="G9277" s="414">
        <f t="shared" si="288"/>
        <v>699.01830282861897</v>
      </c>
      <c r="H9277" s="415">
        <f t="shared" si="289"/>
        <v>3.4950915141430947</v>
      </c>
    </row>
    <row r="9278" spans="1:8" ht="15" hidden="1" thickBot="1">
      <c r="A9278" s="409">
        <v>202205</v>
      </c>
      <c r="B9278" s="196" t="s">
        <v>980</v>
      </c>
      <c r="C9278" s="197" t="s">
        <v>791</v>
      </c>
      <c r="D9278" s="198" t="s">
        <v>339</v>
      </c>
      <c r="E9278" s="421">
        <v>420</v>
      </c>
      <c r="F9278" s="413">
        <v>120.2</v>
      </c>
      <c r="G9278" s="414">
        <f t="shared" si="288"/>
        <v>3.4941763727121464</v>
      </c>
      <c r="H9278" s="415">
        <f t="shared" si="289"/>
        <v>3.4941763727121464</v>
      </c>
    </row>
    <row r="9279" spans="1:8" ht="15" hidden="1" thickBot="1">
      <c r="A9279" s="409">
        <v>202205</v>
      </c>
      <c r="B9279" s="196" t="s">
        <v>981</v>
      </c>
      <c r="C9279" s="197" t="s">
        <v>791</v>
      </c>
      <c r="D9279" s="198" t="s">
        <v>337</v>
      </c>
      <c r="E9279" s="421">
        <v>84022</v>
      </c>
      <c r="F9279" s="413">
        <v>120.2</v>
      </c>
      <c r="G9279" s="414">
        <f t="shared" si="288"/>
        <v>699.01830282861897</v>
      </c>
      <c r="H9279" s="415">
        <f t="shared" si="289"/>
        <v>3.4950915141430947</v>
      </c>
    </row>
    <row r="9280" spans="1:8" ht="15" hidden="1" thickBot="1">
      <c r="A9280" s="409">
        <v>202205</v>
      </c>
      <c r="B9280" s="196" t="s">
        <v>982</v>
      </c>
      <c r="C9280" s="197" t="s">
        <v>791</v>
      </c>
      <c r="D9280" s="198" t="s">
        <v>337</v>
      </c>
      <c r="E9280" s="421">
        <v>77759</v>
      </c>
      <c r="F9280" s="413">
        <v>120.2</v>
      </c>
      <c r="G9280" s="414">
        <f t="shared" si="288"/>
        <v>646.91347753743764</v>
      </c>
      <c r="H9280" s="415">
        <f t="shared" si="289"/>
        <v>3.2345673876871883</v>
      </c>
    </row>
    <row r="9281" spans="1:8" ht="15" hidden="1" thickBot="1">
      <c r="A9281" s="409">
        <v>202205</v>
      </c>
      <c r="B9281" s="196" t="s">
        <v>983</v>
      </c>
      <c r="C9281" s="197" t="s">
        <v>791</v>
      </c>
      <c r="D9281" s="198" t="s">
        <v>337</v>
      </c>
      <c r="E9281" s="421">
        <v>77759</v>
      </c>
      <c r="F9281" s="413">
        <v>120.2</v>
      </c>
      <c r="G9281" s="414">
        <f t="shared" si="288"/>
        <v>646.91347753743764</v>
      </c>
      <c r="H9281" s="415">
        <f t="shared" si="289"/>
        <v>3.2345673876871883</v>
      </c>
    </row>
    <row r="9282" spans="1:8" ht="15" hidden="1" thickBot="1">
      <c r="A9282" s="409">
        <v>202205</v>
      </c>
      <c r="B9282" s="196" t="s">
        <v>984</v>
      </c>
      <c r="C9282" s="197" t="s">
        <v>791</v>
      </c>
      <c r="D9282" s="198" t="s">
        <v>339</v>
      </c>
      <c r="E9282" s="421">
        <v>389</v>
      </c>
      <c r="F9282" s="413">
        <v>120.2</v>
      </c>
      <c r="G9282" s="414">
        <f t="shared" ref="G9282:G9345" si="290">+E9282/F9282</f>
        <v>3.2362728785357735</v>
      </c>
      <c r="H9282" s="415">
        <f t="shared" ref="H9282:H9345" si="291">IF(D9282="TB",G9282/200,IF(D9282="LT",G9282,"VER"))</f>
        <v>3.2362728785357735</v>
      </c>
    </row>
    <row r="9283" spans="1:8" ht="15" hidden="1" thickBot="1">
      <c r="A9283" s="409">
        <v>202205</v>
      </c>
      <c r="B9283" s="196" t="s">
        <v>985</v>
      </c>
      <c r="C9283" s="197" t="s">
        <v>791</v>
      </c>
      <c r="D9283" s="198" t="s">
        <v>337</v>
      </c>
      <c r="E9283" s="421">
        <v>77759</v>
      </c>
      <c r="F9283" s="413">
        <v>120.2</v>
      </c>
      <c r="G9283" s="414">
        <f t="shared" si="290"/>
        <v>646.91347753743764</v>
      </c>
      <c r="H9283" s="415">
        <f t="shared" si="291"/>
        <v>3.2345673876871883</v>
      </c>
    </row>
    <row r="9284" spans="1:8" ht="15" hidden="1" thickBot="1">
      <c r="A9284" s="409">
        <v>202205</v>
      </c>
      <c r="B9284" s="196" t="s">
        <v>986</v>
      </c>
      <c r="C9284" s="197" t="s">
        <v>791</v>
      </c>
      <c r="D9284" s="198" t="s">
        <v>339</v>
      </c>
      <c r="E9284" s="421">
        <v>389</v>
      </c>
      <c r="F9284" s="413">
        <v>120.2</v>
      </c>
      <c r="G9284" s="414">
        <f t="shared" si="290"/>
        <v>3.2362728785357735</v>
      </c>
      <c r="H9284" s="415">
        <f t="shared" si="291"/>
        <v>3.2362728785357735</v>
      </c>
    </row>
    <row r="9285" spans="1:8" ht="15" hidden="1" thickBot="1">
      <c r="A9285" s="409">
        <v>202205</v>
      </c>
      <c r="B9285" s="196" t="s">
        <v>987</v>
      </c>
      <c r="C9285" s="197" t="s">
        <v>791</v>
      </c>
      <c r="D9285" s="198" t="s">
        <v>339</v>
      </c>
      <c r="E9285" s="421">
        <v>420</v>
      </c>
      <c r="F9285" s="413">
        <v>120.2</v>
      </c>
      <c r="G9285" s="414">
        <f t="shared" si="290"/>
        <v>3.4941763727121464</v>
      </c>
      <c r="H9285" s="415">
        <f t="shared" si="291"/>
        <v>3.4941763727121464</v>
      </c>
    </row>
    <row r="9286" spans="1:8" ht="15" hidden="1" thickBot="1">
      <c r="A9286" s="409">
        <v>202205</v>
      </c>
      <c r="B9286" s="196" t="s">
        <v>988</v>
      </c>
      <c r="C9286" s="197" t="s">
        <v>791</v>
      </c>
      <c r="D9286" s="198" t="s">
        <v>337</v>
      </c>
      <c r="E9286" s="421">
        <v>68987</v>
      </c>
      <c r="F9286" s="413">
        <v>120.2</v>
      </c>
      <c r="G9286" s="414">
        <f t="shared" si="290"/>
        <v>573.9351081530782</v>
      </c>
      <c r="H9286" s="415">
        <f t="shared" si="291"/>
        <v>2.8696755407653911</v>
      </c>
    </row>
    <row r="9287" spans="1:8" ht="15" hidden="1" thickBot="1">
      <c r="A9287" s="409">
        <v>202205</v>
      </c>
      <c r="B9287" s="196" t="s">
        <v>989</v>
      </c>
      <c r="C9287" s="197" t="s">
        <v>791</v>
      </c>
      <c r="D9287" s="198" t="s">
        <v>337</v>
      </c>
      <c r="E9287" s="421">
        <v>68987</v>
      </c>
      <c r="F9287" s="413">
        <v>120.2</v>
      </c>
      <c r="G9287" s="414">
        <f t="shared" si="290"/>
        <v>573.9351081530782</v>
      </c>
      <c r="H9287" s="415">
        <f t="shared" si="291"/>
        <v>2.8696755407653911</v>
      </c>
    </row>
    <row r="9288" spans="1:8" ht="15" hidden="1" thickBot="1">
      <c r="A9288" s="409">
        <v>202205</v>
      </c>
      <c r="B9288" s="196" t="s">
        <v>990</v>
      </c>
      <c r="C9288" s="197" t="s">
        <v>791</v>
      </c>
      <c r="D9288" s="198" t="s">
        <v>337</v>
      </c>
      <c r="E9288" s="421">
        <v>68987</v>
      </c>
      <c r="F9288" s="413">
        <v>120.2</v>
      </c>
      <c r="G9288" s="414">
        <f t="shared" si="290"/>
        <v>573.9351081530782</v>
      </c>
      <c r="H9288" s="415">
        <f t="shared" si="291"/>
        <v>2.8696755407653911</v>
      </c>
    </row>
    <row r="9289" spans="1:8" ht="15" hidden="1" thickBot="1">
      <c r="A9289" s="409">
        <v>202205</v>
      </c>
      <c r="B9289" s="196" t="s">
        <v>991</v>
      </c>
      <c r="C9289" s="197" t="s">
        <v>791</v>
      </c>
      <c r="D9289" s="198" t="s">
        <v>337</v>
      </c>
      <c r="E9289" s="421">
        <v>77759</v>
      </c>
      <c r="F9289" s="413">
        <v>120.2</v>
      </c>
      <c r="G9289" s="414">
        <f t="shared" si="290"/>
        <v>646.91347753743764</v>
      </c>
      <c r="H9289" s="415">
        <f t="shared" si="291"/>
        <v>3.2345673876871883</v>
      </c>
    </row>
    <row r="9290" spans="1:8" ht="15" hidden="1" thickBot="1">
      <c r="A9290" s="409">
        <v>202205</v>
      </c>
      <c r="B9290" s="196" t="s">
        <v>992</v>
      </c>
      <c r="C9290" s="197" t="s">
        <v>791</v>
      </c>
      <c r="D9290" s="198" t="s">
        <v>339</v>
      </c>
      <c r="E9290" s="421">
        <v>389</v>
      </c>
      <c r="F9290" s="413">
        <v>120.2</v>
      </c>
      <c r="G9290" s="414">
        <f t="shared" si="290"/>
        <v>3.2362728785357735</v>
      </c>
      <c r="H9290" s="415">
        <f t="shared" si="291"/>
        <v>3.2362728785357735</v>
      </c>
    </row>
    <row r="9291" spans="1:8" ht="15" hidden="1" thickBot="1">
      <c r="A9291" s="409">
        <v>202205</v>
      </c>
      <c r="B9291" s="196" t="s">
        <v>993</v>
      </c>
      <c r="C9291" s="197" t="s">
        <v>791</v>
      </c>
      <c r="D9291" s="198" t="s">
        <v>337</v>
      </c>
      <c r="E9291" s="421">
        <v>78309</v>
      </c>
      <c r="F9291" s="413">
        <v>120.2</v>
      </c>
      <c r="G9291" s="414">
        <f t="shared" si="290"/>
        <v>651.48918469217972</v>
      </c>
      <c r="H9291" s="415">
        <f t="shared" si="291"/>
        <v>3.2574459234608986</v>
      </c>
    </row>
    <row r="9292" spans="1:8" ht="15" hidden="1" thickBot="1">
      <c r="A9292" s="409">
        <v>202205</v>
      </c>
      <c r="B9292" s="196" t="s">
        <v>994</v>
      </c>
      <c r="C9292" s="197" t="s">
        <v>791</v>
      </c>
      <c r="D9292" s="198" t="s">
        <v>337</v>
      </c>
      <c r="E9292" s="421">
        <v>77759</v>
      </c>
      <c r="F9292" s="413">
        <v>120.2</v>
      </c>
      <c r="G9292" s="414">
        <f t="shared" si="290"/>
        <v>646.91347753743764</v>
      </c>
      <c r="H9292" s="415">
        <f t="shared" si="291"/>
        <v>3.2345673876871883</v>
      </c>
    </row>
    <row r="9293" spans="1:8" ht="15" hidden="1" thickBot="1">
      <c r="A9293" s="409">
        <v>202205</v>
      </c>
      <c r="B9293" s="196" t="s">
        <v>995</v>
      </c>
      <c r="C9293" s="197" t="s">
        <v>791</v>
      </c>
      <c r="D9293" s="198" t="s">
        <v>339</v>
      </c>
      <c r="E9293" s="421">
        <v>389</v>
      </c>
      <c r="F9293" s="413">
        <v>120.2</v>
      </c>
      <c r="G9293" s="414">
        <f t="shared" si="290"/>
        <v>3.2362728785357735</v>
      </c>
      <c r="H9293" s="415">
        <f t="shared" si="291"/>
        <v>3.2362728785357735</v>
      </c>
    </row>
    <row r="9294" spans="1:8" ht="15" hidden="1" thickBot="1">
      <c r="A9294" s="409">
        <v>202205</v>
      </c>
      <c r="B9294" s="196" t="s">
        <v>996</v>
      </c>
      <c r="C9294" s="197" t="s">
        <v>791</v>
      </c>
      <c r="D9294" s="198" t="s">
        <v>337</v>
      </c>
      <c r="E9294" s="421">
        <v>84022</v>
      </c>
      <c r="F9294" s="413">
        <v>120.2</v>
      </c>
      <c r="G9294" s="414">
        <f t="shared" si="290"/>
        <v>699.01830282861897</v>
      </c>
      <c r="H9294" s="415">
        <f t="shared" si="291"/>
        <v>3.4950915141430947</v>
      </c>
    </row>
    <row r="9295" spans="1:8" ht="15" hidden="1" thickBot="1">
      <c r="A9295" s="409">
        <v>202205</v>
      </c>
      <c r="B9295" s="196" t="s">
        <v>997</v>
      </c>
      <c r="C9295" s="197" t="s">
        <v>791</v>
      </c>
      <c r="D9295" s="198" t="s">
        <v>339</v>
      </c>
      <c r="E9295" s="421">
        <v>420</v>
      </c>
      <c r="F9295" s="413">
        <v>120.2</v>
      </c>
      <c r="G9295" s="414">
        <f t="shared" si="290"/>
        <v>3.4941763727121464</v>
      </c>
      <c r="H9295" s="415">
        <f t="shared" si="291"/>
        <v>3.4941763727121464</v>
      </c>
    </row>
    <row r="9296" spans="1:8" ht="15" hidden="1" thickBot="1">
      <c r="A9296" s="409">
        <v>202205</v>
      </c>
      <c r="B9296" s="196" t="s">
        <v>998</v>
      </c>
      <c r="C9296" s="197" t="s">
        <v>791</v>
      </c>
      <c r="D9296" s="198" t="s">
        <v>337</v>
      </c>
      <c r="E9296" s="421">
        <v>77759</v>
      </c>
      <c r="F9296" s="413">
        <v>120.2</v>
      </c>
      <c r="G9296" s="414">
        <f t="shared" si="290"/>
        <v>646.91347753743764</v>
      </c>
      <c r="H9296" s="415">
        <f t="shared" si="291"/>
        <v>3.2345673876871883</v>
      </c>
    </row>
    <row r="9297" spans="1:8" ht="15" hidden="1" thickBot="1">
      <c r="A9297" s="409">
        <v>202205</v>
      </c>
      <c r="B9297" s="196" t="s">
        <v>999</v>
      </c>
      <c r="C9297" s="197" t="s">
        <v>791</v>
      </c>
      <c r="D9297" s="198" t="s">
        <v>337</v>
      </c>
      <c r="E9297" s="421">
        <v>78573</v>
      </c>
      <c r="F9297" s="413">
        <v>120.2</v>
      </c>
      <c r="G9297" s="414">
        <f t="shared" si="290"/>
        <v>653.6855241264559</v>
      </c>
      <c r="H9297" s="415">
        <f t="shared" si="291"/>
        <v>3.2684276206322793</v>
      </c>
    </row>
    <row r="9298" spans="1:8" ht="15" hidden="1" thickBot="1">
      <c r="A9298" s="409">
        <v>202205</v>
      </c>
      <c r="B9298" s="196" t="s">
        <v>1000</v>
      </c>
      <c r="C9298" s="197" t="s">
        <v>791</v>
      </c>
      <c r="D9298" s="198" t="s">
        <v>337</v>
      </c>
      <c r="E9298" s="421">
        <v>81417</v>
      </c>
      <c r="F9298" s="413">
        <v>120.2</v>
      </c>
      <c r="G9298" s="414">
        <f t="shared" si="290"/>
        <v>677.34608985024954</v>
      </c>
      <c r="H9298" s="415">
        <f t="shared" si="291"/>
        <v>3.3867304492512478</v>
      </c>
    </row>
    <row r="9299" spans="1:8" ht="15" hidden="1" thickBot="1">
      <c r="A9299" s="409">
        <v>202205</v>
      </c>
      <c r="B9299" s="196" t="s">
        <v>1001</v>
      </c>
      <c r="C9299" s="197" t="s">
        <v>791</v>
      </c>
      <c r="D9299" s="198" t="s">
        <v>337</v>
      </c>
      <c r="E9299" s="421">
        <v>92621</v>
      </c>
      <c r="F9299" s="413">
        <v>120.2</v>
      </c>
      <c r="G9299" s="414">
        <f t="shared" si="290"/>
        <v>770.55740432612311</v>
      </c>
      <c r="H9299" s="415">
        <f t="shared" si="291"/>
        <v>3.8527870216306157</v>
      </c>
    </row>
    <row r="9300" spans="1:8" ht="15" hidden="1" thickBot="1">
      <c r="A9300" s="409">
        <v>202205</v>
      </c>
      <c r="B9300" s="196" t="s">
        <v>1002</v>
      </c>
      <c r="C9300" s="197" t="s">
        <v>791</v>
      </c>
      <c r="D9300" s="198" t="s">
        <v>337</v>
      </c>
      <c r="E9300" s="421">
        <v>83974</v>
      </c>
      <c r="F9300" s="413">
        <v>120.2</v>
      </c>
      <c r="G9300" s="414">
        <f t="shared" si="290"/>
        <v>698.61896838602331</v>
      </c>
      <c r="H9300" s="415">
        <f t="shared" si="291"/>
        <v>3.4930948419301164</v>
      </c>
    </row>
    <row r="9301" spans="1:8" ht="15" hidden="1" thickBot="1">
      <c r="A9301" s="409">
        <v>202205</v>
      </c>
      <c r="B9301" s="196" t="s">
        <v>1003</v>
      </c>
      <c r="C9301" s="197" t="s">
        <v>791</v>
      </c>
      <c r="D9301" s="198" t="s">
        <v>339</v>
      </c>
      <c r="E9301" s="421">
        <v>420</v>
      </c>
      <c r="F9301" s="413">
        <v>120.2</v>
      </c>
      <c r="G9301" s="414">
        <f t="shared" si="290"/>
        <v>3.4941763727121464</v>
      </c>
      <c r="H9301" s="415">
        <f t="shared" si="291"/>
        <v>3.4941763727121464</v>
      </c>
    </row>
    <row r="9302" spans="1:8" ht="15" hidden="1" thickBot="1">
      <c r="A9302" s="409">
        <v>202205</v>
      </c>
      <c r="B9302" s="196" t="s">
        <v>1004</v>
      </c>
      <c r="C9302" s="197" t="s">
        <v>791</v>
      </c>
      <c r="D9302" s="198" t="s">
        <v>337</v>
      </c>
      <c r="E9302" s="421">
        <v>94600</v>
      </c>
      <c r="F9302" s="413">
        <v>120.2</v>
      </c>
      <c r="G9302" s="414">
        <f t="shared" si="290"/>
        <v>787.02163061564056</v>
      </c>
      <c r="H9302" s="415">
        <f t="shared" si="291"/>
        <v>3.9351081530782026</v>
      </c>
    </row>
    <row r="9303" spans="1:8" ht="15" hidden="1" thickBot="1">
      <c r="A9303" s="409">
        <v>202205</v>
      </c>
      <c r="B9303" s="196" t="s">
        <v>1005</v>
      </c>
      <c r="C9303" s="197" t="s">
        <v>791</v>
      </c>
      <c r="D9303" s="198" t="s">
        <v>337</v>
      </c>
      <c r="E9303" s="421">
        <v>69566</v>
      </c>
      <c r="F9303" s="413">
        <v>120.2</v>
      </c>
      <c r="G9303" s="414">
        <f t="shared" si="290"/>
        <v>578.75207986688849</v>
      </c>
      <c r="H9303" s="415">
        <f t="shared" si="291"/>
        <v>2.8937603993344423</v>
      </c>
    </row>
    <row r="9304" spans="1:8" ht="15" hidden="1" thickBot="1">
      <c r="A9304" s="409">
        <v>202205</v>
      </c>
      <c r="B9304" s="196" t="s">
        <v>1006</v>
      </c>
      <c r="C9304" s="197" t="s">
        <v>791</v>
      </c>
      <c r="D9304" s="198" t="s">
        <v>337</v>
      </c>
      <c r="E9304" s="421">
        <v>76157</v>
      </c>
      <c r="F9304" s="413">
        <v>120.2</v>
      </c>
      <c r="G9304" s="414">
        <f t="shared" si="290"/>
        <v>633.58569051580696</v>
      </c>
      <c r="H9304" s="415">
        <f t="shared" si="291"/>
        <v>3.167928452579035</v>
      </c>
    </row>
    <row r="9305" spans="1:8" ht="15" hidden="1" thickBot="1">
      <c r="A9305" s="409">
        <v>202205</v>
      </c>
      <c r="B9305" s="196" t="s">
        <v>1007</v>
      </c>
      <c r="C9305" s="197" t="s">
        <v>791</v>
      </c>
      <c r="D9305" s="198" t="s">
        <v>339</v>
      </c>
      <c r="E9305" s="421">
        <v>381</v>
      </c>
      <c r="F9305" s="413">
        <v>120.2</v>
      </c>
      <c r="G9305" s="414">
        <f t="shared" si="290"/>
        <v>3.1697171381031612</v>
      </c>
      <c r="H9305" s="415">
        <f t="shared" si="291"/>
        <v>3.1697171381031612</v>
      </c>
    </row>
    <row r="9306" spans="1:8" ht="15" hidden="1" thickBot="1">
      <c r="A9306" s="409">
        <v>202205</v>
      </c>
      <c r="B9306" s="196" t="s">
        <v>1008</v>
      </c>
      <c r="C9306" s="197" t="s">
        <v>791</v>
      </c>
      <c r="D9306" s="198" t="s">
        <v>337</v>
      </c>
      <c r="E9306" s="421">
        <v>70350</v>
      </c>
      <c r="F9306" s="413">
        <v>120.2</v>
      </c>
      <c r="G9306" s="414">
        <f t="shared" si="290"/>
        <v>585.27454242928457</v>
      </c>
      <c r="H9306" s="415">
        <f t="shared" si="291"/>
        <v>2.9263727121464229</v>
      </c>
    </row>
    <row r="9307" spans="1:8" ht="15" hidden="1" thickBot="1">
      <c r="A9307" s="409">
        <v>202205</v>
      </c>
      <c r="B9307" s="196" t="s">
        <v>1009</v>
      </c>
      <c r="C9307" s="197" t="s">
        <v>791</v>
      </c>
      <c r="D9307" s="198" t="s">
        <v>337</v>
      </c>
      <c r="E9307" s="421">
        <v>70350</v>
      </c>
      <c r="F9307" s="413">
        <v>120.2</v>
      </c>
      <c r="G9307" s="414">
        <f t="shared" si="290"/>
        <v>585.27454242928457</v>
      </c>
      <c r="H9307" s="415">
        <f t="shared" si="291"/>
        <v>2.9263727121464229</v>
      </c>
    </row>
    <row r="9308" spans="1:8" ht="15" hidden="1" thickBot="1">
      <c r="A9308" s="409">
        <v>202205</v>
      </c>
      <c r="B9308" s="196" t="s">
        <v>1010</v>
      </c>
      <c r="C9308" s="197" t="s">
        <v>791</v>
      </c>
      <c r="D9308" s="198" t="s">
        <v>337</v>
      </c>
      <c r="E9308" s="421">
        <v>70350</v>
      </c>
      <c r="F9308" s="413">
        <v>120.2</v>
      </c>
      <c r="G9308" s="414">
        <f t="shared" si="290"/>
        <v>585.27454242928457</v>
      </c>
      <c r="H9308" s="415">
        <f t="shared" si="291"/>
        <v>2.9263727121464229</v>
      </c>
    </row>
    <row r="9309" spans="1:8" ht="15" hidden="1" thickBot="1">
      <c r="A9309" s="409">
        <v>202205</v>
      </c>
      <c r="B9309" s="196" t="s">
        <v>1011</v>
      </c>
      <c r="C9309" s="197" t="s">
        <v>791</v>
      </c>
      <c r="D9309" s="198" t="s">
        <v>339</v>
      </c>
      <c r="E9309" s="421">
        <v>352</v>
      </c>
      <c r="F9309" s="413">
        <v>120.2</v>
      </c>
      <c r="G9309" s="414">
        <f t="shared" si="290"/>
        <v>2.9284525790349418</v>
      </c>
      <c r="H9309" s="415">
        <f t="shared" si="291"/>
        <v>2.9284525790349418</v>
      </c>
    </row>
    <row r="9310" spans="1:8" ht="15" hidden="1" thickBot="1">
      <c r="A9310" s="409">
        <v>202205</v>
      </c>
      <c r="B9310" s="196" t="s">
        <v>1012</v>
      </c>
      <c r="C9310" s="197" t="s">
        <v>791</v>
      </c>
      <c r="D9310" s="198" t="s">
        <v>337</v>
      </c>
      <c r="E9310" s="421">
        <v>32481</v>
      </c>
      <c r="F9310" s="413">
        <v>120.2</v>
      </c>
      <c r="G9310" s="414">
        <f t="shared" si="290"/>
        <v>270.22462562396004</v>
      </c>
      <c r="H9310" s="415">
        <f t="shared" si="291"/>
        <v>1.3511231281198002</v>
      </c>
    </row>
    <row r="9311" spans="1:8" ht="15" hidden="1" thickBot="1">
      <c r="A9311" s="409">
        <v>202205</v>
      </c>
      <c r="B9311" s="196" t="s">
        <v>1013</v>
      </c>
      <c r="C9311" s="197" t="s">
        <v>791</v>
      </c>
      <c r="D9311" s="198" t="s">
        <v>337</v>
      </c>
      <c r="E9311" s="421">
        <v>32481</v>
      </c>
      <c r="F9311" s="413">
        <v>120.2</v>
      </c>
      <c r="G9311" s="414">
        <f t="shared" si="290"/>
        <v>270.22462562396004</v>
      </c>
      <c r="H9311" s="415">
        <f t="shared" si="291"/>
        <v>1.3511231281198002</v>
      </c>
    </row>
    <row r="9312" spans="1:8" ht="15" hidden="1" thickBot="1">
      <c r="A9312" s="409">
        <v>202205</v>
      </c>
      <c r="B9312" s="196" t="s">
        <v>1014</v>
      </c>
      <c r="C9312" s="197" t="s">
        <v>791</v>
      </c>
      <c r="D9312" s="198" t="s">
        <v>337</v>
      </c>
      <c r="E9312" s="421">
        <v>32636</v>
      </c>
      <c r="F9312" s="413">
        <v>120.2</v>
      </c>
      <c r="G9312" s="414">
        <f t="shared" si="290"/>
        <v>271.51414309484193</v>
      </c>
      <c r="H9312" s="415">
        <f t="shared" si="291"/>
        <v>1.3575707154742096</v>
      </c>
    </row>
    <row r="9313" spans="1:8" ht="15" hidden="1" thickBot="1">
      <c r="A9313" s="409">
        <v>202205</v>
      </c>
      <c r="B9313" s="196" t="s">
        <v>1015</v>
      </c>
      <c r="C9313" s="197" t="s">
        <v>791</v>
      </c>
      <c r="D9313" s="198" t="s">
        <v>337</v>
      </c>
      <c r="E9313" s="421">
        <v>70350</v>
      </c>
      <c r="F9313" s="413">
        <v>120.2</v>
      </c>
      <c r="G9313" s="414">
        <f t="shared" si="290"/>
        <v>585.27454242928457</v>
      </c>
      <c r="H9313" s="415">
        <f t="shared" si="291"/>
        <v>2.9263727121464229</v>
      </c>
    </row>
    <row r="9314" spans="1:8" ht="15" hidden="1" thickBot="1">
      <c r="A9314" s="409">
        <v>202205</v>
      </c>
      <c r="B9314" s="196" t="s">
        <v>1016</v>
      </c>
      <c r="C9314" s="197" t="s">
        <v>791</v>
      </c>
      <c r="D9314" s="198" t="s">
        <v>337</v>
      </c>
      <c r="E9314" s="421">
        <v>70350</v>
      </c>
      <c r="F9314" s="413">
        <v>120.2</v>
      </c>
      <c r="G9314" s="414">
        <f t="shared" si="290"/>
        <v>585.27454242928457</v>
      </c>
      <c r="H9314" s="415">
        <f t="shared" si="291"/>
        <v>2.9263727121464229</v>
      </c>
    </row>
    <row r="9315" spans="1:8" ht="15" hidden="1" thickBot="1">
      <c r="A9315" s="409">
        <v>202205</v>
      </c>
      <c r="B9315" s="196" t="s">
        <v>1017</v>
      </c>
      <c r="C9315" s="197" t="s">
        <v>791</v>
      </c>
      <c r="D9315" s="198" t="s">
        <v>337</v>
      </c>
      <c r="E9315" s="421">
        <v>70350</v>
      </c>
      <c r="F9315" s="413">
        <v>120.2</v>
      </c>
      <c r="G9315" s="414">
        <f t="shared" si="290"/>
        <v>585.27454242928457</v>
      </c>
      <c r="H9315" s="415">
        <f t="shared" si="291"/>
        <v>2.9263727121464229</v>
      </c>
    </row>
    <row r="9316" spans="1:8" ht="15" hidden="1" thickBot="1">
      <c r="A9316" s="409">
        <v>202205</v>
      </c>
      <c r="B9316" s="196" t="s">
        <v>1018</v>
      </c>
      <c r="C9316" s="197" t="s">
        <v>791</v>
      </c>
      <c r="D9316" s="198" t="s">
        <v>337</v>
      </c>
      <c r="E9316" s="421">
        <v>70350</v>
      </c>
      <c r="F9316" s="413">
        <v>120.2</v>
      </c>
      <c r="G9316" s="414">
        <f t="shared" si="290"/>
        <v>585.27454242928457</v>
      </c>
      <c r="H9316" s="415">
        <f t="shared" si="291"/>
        <v>2.9263727121464229</v>
      </c>
    </row>
    <row r="9317" spans="1:8" ht="15" hidden="1" thickBot="1">
      <c r="A9317" s="409">
        <v>202205</v>
      </c>
      <c r="B9317" s="196" t="s">
        <v>1019</v>
      </c>
      <c r="C9317" s="197" t="s">
        <v>791</v>
      </c>
      <c r="D9317" s="198" t="s">
        <v>337</v>
      </c>
      <c r="E9317" s="421">
        <v>75274</v>
      </c>
      <c r="F9317" s="413">
        <v>120.2</v>
      </c>
      <c r="G9317" s="414">
        <f t="shared" si="290"/>
        <v>626.23960066555742</v>
      </c>
      <c r="H9317" s="415">
        <f t="shared" si="291"/>
        <v>3.1311980033277873</v>
      </c>
    </row>
    <row r="9318" spans="1:8" ht="15" hidden="1" thickBot="1">
      <c r="A9318" s="409">
        <v>202205</v>
      </c>
      <c r="B9318" s="196" t="s">
        <v>1020</v>
      </c>
      <c r="C9318" s="197" t="s">
        <v>791</v>
      </c>
      <c r="D9318" s="198" t="s">
        <v>337</v>
      </c>
      <c r="E9318" s="421">
        <v>74222</v>
      </c>
      <c r="F9318" s="413">
        <v>120.2</v>
      </c>
      <c r="G9318" s="414">
        <f t="shared" si="290"/>
        <v>617.48752079866892</v>
      </c>
      <c r="H9318" s="415">
        <f t="shared" si="291"/>
        <v>3.0874376039933447</v>
      </c>
    </row>
    <row r="9319" spans="1:8" ht="15" hidden="1" thickBot="1">
      <c r="A9319" s="409">
        <v>202205</v>
      </c>
      <c r="B9319" s="196" t="s">
        <v>1021</v>
      </c>
      <c r="C9319" s="197" t="s">
        <v>791</v>
      </c>
      <c r="D9319" s="198" t="s">
        <v>337</v>
      </c>
      <c r="E9319" s="421">
        <v>77035</v>
      </c>
      <c r="F9319" s="413">
        <v>120.2</v>
      </c>
      <c r="G9319" s="414">
        <f t="shared" si="290"/>
        <v>640.89018302828617</v>
      </c>
      <c r="H9319" s="415">
        <f t="shared" si="291"/>
        <v>3.2044509151414307</v>
      </c>
    </row>
    <row r="9320" spans="1:8" ht="15" hidden="1" thickBot="1">
      <c r="A9320" s="409">
        <v>202205</v>
      </c>
      <c r="B9320" s="196" t="s">
        <v>1022</v>
      </c>
      <c r="C9320" s="197" t="s">
        <v>791</v>
      </c>
      <c r="D9320" s="198" t="s">
        <v>337</v>
      </c>
      <c r="E9320" s="421">
        <v>77035</v>
      </c>
      <c r="F9320" s="413">
        <v>120.2</v>
      </c>
      <c r="G9320" s="414">
        <f t="shared" si="290"/>
        <v>640.89018302828617</v>
      </c>
      <c r="H9320" s="415">
        <f t="shared" si="291"/>
        <v>3.2044509151414307</v>
      </c>
    </row>
    <row r="9321" spans="1:8" ht="15" hidden="1" thickBot="1">
      <c r="A9321" s="409">
        <v>202205</v>
      </c>
      <c r="B9321" s="196" t="s">
        <v>1023</v>
      </c>
      <c r="C9321" s="197" t="s">
        <v>791</v>
      </c>
      <c r="D9321" s="198" t="s">
        <v>337</v>
      </c>
      <c r="E9321" s="421">
        <v>63445</v>
      </c>
      <c r="F9321" s="413">
        <v>120.2</v>
      </c>
      <c r="G9321" s="414">
        <f t="shared" si="290"/>
        <v>527.82861896838597</v>
      </c>
      <c r="H9321" s="415">
        <f t="shared" si="291"/>
        <v>2.6391430948419297</v>
      </c>
    </row>
    <row r="9322" spans="1:8" ht="15" hidden="1" thickBot="1">
      <c r="A9322" s="409">
        <v>202205</v>
      </c>
      <c r="B9322" s="196" t="s">
        <v>1024</v>
      </c>
      <c r="C9322" s="197" t="s">
        <v>791</v>
      </c>
      <c r="D9322" s="198" t="s">
        <v>337</v>
      </c>
      <c r="E9322" s="421">
        <v>63445</v>
      </c>
      <c r="F9322" s="413">
        <v>120.2</v>
      </c>
      <c r="G9322" s="414">
        <f t="shared" si="290"/>
        <v>527.82861896838597</v>
      </c>
      <c r="H9322" s="415">
        <f t="shared" si="291"/>
        <v>2.6391430948419297</v>
      </c>
    </row>
    <row r="9323" spans="1:8" ht="15" hidden="1" thickBot="1">
      <c r="A9323" s="409">
        <v>202205</v>
      </c>
      <c r="B9323" s="196" t="s">
        <v>1025</v>
      </c>
      <c r="C9323" s="197" t="s">
        <v>791</v>
      </c>
      <c r="D9323" s="198" t="s">
        <v>337</v>
      </c>
      <c r="E9323" s="421">
        <v>63445</v>
      </c>
      <c r="F9323" s="413">
        <v>120.2</v>
      </c>
      <c r="G9323" s="414">
        <f t="shared" si="290"/>
        <v>527.82861896838597</v>
      </c>
      <c r="H9323" s="415">
        <f t="shared" si="291"/>
        <v>2.6391430948419297</v>
      </c>
    </row>
    <row r="9324" spans="1:8" ht="15" hidden="1" thickBot="1">
      <c r="A9324" s="409">
        <v>202205</v>
      </c>
      <c r="B9324" s="196" t="s">
        <v>1026</v>
      </c>
      <c r="C9324" s="197" t="s">
        <v>791</v>
      </c>
      <c r="D9324" s="198" t="s">
        <v>337</v>
      </c>
      <c r="E9324" s="421">
        <v>77035</v>
      </c>
      <c r="F9324" s="413">
        <v>120.2</v>
      </c>
      <c r="G9324" s="414">
        <f t="shared" si="290"/>
        <v>640.89018302828617</v>
      </c>
      <c r="H9324" s="415">
        <f t="shared" si="291"/>
        <v>3.2044509151414307</v>
      </c>
    </row>
    <row r="9325" spans="1:8" ht="15" hidden="1" thickBot="1">
      <c r="A9325" s="409">
        <v>202205</v>
      </c>
      <c r="B9325" s="196" t="s">
        <v>1027</v>
      </c>
      <c r="C9325" s="197" t="s">
        <v>791</v>
      </c>
      <c r="D9325" s="198" t="s">
        <v>337</v>
      </c>
      <c r="E9325" s="421">
        <v>77035</v>
      </c>
      <c r="F9325" s="413">
        <v>120.2</v>
      </c>
      <c r="G9325" s="414">
        <f t="shared" si="290"/>
        <v>640.89018302828617</v>
      </c>
      <c r="H9325" s="415">
        <f t="shared" si="291"/>
        <v>3.2044509151414307</v>
      </c>
    </row>
    <row r="9326" spans="1:8" ht="15" hidden="1" thickBot="1">
      <c r="A9326" s="409">
        <v>202205</v>
      </c>
      <c r="B9326" s="196" t="s">
        <v>1028</v>
      </c>
      <c r="C9326" s="197" t="s">
        <v>791</v>
      </c>
      <c r="D9326" s="198" t="s">
        <v>337</v>
      </c>
      <c r="E9326" s="421">
        <v>74222</v>
      </c>
      <c r="F9326" s="413">
        <v>120.2</v>
      </c>
      <c r="G9326" s="414">
        <f t="shared" si="290"/>
        <v>617.48752079866892</v>
      </c>
      <c r="H9326" s="415">
        <f t="shared" si="291"/>
        <v>3.0874376039933447</v>
      </c>
    </row>
    <row r="9327" spans="1:8" ht="15" hidden="1" thickBot="1">
      <c r="A9327" s="409">
        <v>202205</v>
      </c>
      <c r="B9327" s="196" t="s">
        <v>1029</v>
      </c>
      <c r="C9327" s="197" t="s">
        <v>791</v>
      </c>
      <c r="D9327" s="198" t="s">
        <v>337</v>
      </c>
      <c r="E9327" s="421">
        <v>94267</v>
      </c>
      <c r="F9327" s="413">
        <v>120.2</v>
      </c>
      <c r="G9327" s="414">
        <f t="shared" si="290"/>
        <v>784.2512479201331</v>
      </c>
      <c r="H9327" s="415">
        <f t="shared" si="291"/>
        <v>3.9212562396006656</v>
      </c>
    </row>
    <row r="9328" spans="1:8" ht="15" hidden="1" thickBot="1">
      <c r="A9328" s="409">
        <v>202205</v>
      </c>
      <c r="B9328" s="196" t="s">
        <v>1030</v>
      </c>
      <c r="C9328" s="197" t="s">
        <v>791</v>
      </c>
      <c r="D9328" s="198" t="s">
        <v>339</v>
      </c>
      <c r="E9328" s="421">
        <v>471</v>
      </c>
      <c r="F9328" s="413">
        <v>120.2</v>
      </c>
      <c r="G9328" s="414">
        <f t="shared" si="290"/>
        <v>3.91846921797005</v>
      </c>
      <c r="H9328" s="415">
        <f t="shared" si="291"/>
        <v>3.91846921797005</v>
      </c>
    </row>
    <row r="9329" spans="1:8" ht="15" hidden="1" thickBot="1">
      <c r="A9329" s="409">
        <v>202205</v>
      </c>
      <c r="B9329" s="196" t="s">
        <v>1031</v>
      </c>
      <c r="C9329" s="197" t="s">
        <v>791</v>
      </c>
      <c r="D9329" s="198" t="s">
        <v>337</v>
      </c>
      <c r="E9329" s="421">
        <v>99819</v>
      </c>
      <c r="F9329" s="413">
        <v>120.2</v>
      </c>
      <c r="G9329" s="414">
        <f t="shared" si="290"/>
        <v>830.44093178036599</v>
      </c>
      <c r="H9329" s="415">
        <f t="shared" si="291"/>
        <v>4.1522046589018302</v>
      </c>
    </row>
    <row r="9330" spans="1:8" ht="15" hidden="1" thickBot="1">
      <c r="A9330" s="409">
        <v>202205</v>
      </c>
      <c r="B9330" s="196" t="s">
        <v>1032</v>
      </c>
      <c r="C9330" s="197" t="s">
        <v>791</v>
      </c>
      <c r="D9330" s="198" t="s">
        <v>337</v>
      </c>
      <c r="E9330" s="421">
        <v>76157</v>
      </c>
      <c r="F9330" s="413">
        <v>120.2</v>
      </c>
      <c r="G9330" s="414">
        <f t="shared" si="290"/>
        <v>633.58569051580696</v>
      </c>
      <c r="H9330" s="415">
        <f t="shared" si="291"/>
        <v>3.167928452579035</v>
      </c>
    </row>
    <row r="9331" spans="1:8" ht="15" hidden="1" thickBot="1">
      <c r="A9331" s="409">
        <v>202205</v>
      </c>
      <c r="B9331" s="196" t="s">
        <v>1033</v>
      </c>
      <c r="C9331" s="197" t="s">
        <v>791</v>
      </c>
      <c r="D9331" s="198" t="s">
        <v>339</v>
      </c>
      <c r="E9331" s="421">
        <v>381</v>
      </c>
      <c r="F9331" s="413">
        <v>120.2</v>
      </c>
      <c r="G9331" s="414">
        <f t="shared" si="290"/>
        <v>3.1697171381031612</v>
      </c>
      <c r="H9331" s="415">
        <f t="shared" si="291"/>
        <v>3.1697171381031612</v>
      </c>
    </row>
    <row r="9332" spans="1:8" ht="15" hidden="1" thickBot="1">
      <c r="A9332" s="409">
        <v>202205</v>
      </c>
      <c r="B9332" s="196" t="s">
        <v>1034</v>
      </c>
      <c r="C9332" s="197" t="s">
        <v>791</v>
      </c>
      <c r="D9332" s="198" t="s">
        <v>337</v>
      </c>
      <c r="E9332" s="421">
        <v>119398</v>
      </c>
      <c r="F9332" s="413">
        <v>120.2</v>
      </c>
      <c r="G9332" s="414">
        <f t="shared" si="290"/>
        <v>993.32778702163057</v>
      </c>
      <c r="H9332" s="415">
        <f t="shared" si="291"/>
        <v>4.9666389351081532</v>
      </c>
    </row>
    <row r="9333" spans="1:8" ht="15" hidden="1" thickBot="1">
      <c r="A9333" s="409">
        <v>202205</v>
      </c>
      <c r="B9333" s="196" t="s">
        <v>1035</v>
      </c>
      <c r="C9333" s="197" t="s">
        <v>791</v>
      </c>
      <c r="D9333" s="198" t="s">
        <v>337</v>
      </c>
      <c r="E9333" s="421">
        <v>86962</v>
      </c>
      <c r="F9333" s="413">
        <v>120.2</v>
      </c>
      <c r="G9333" s="414">
        <f t="shared" si="290"/>
        <v>723.47753743760393</v>
      </c>
      <c r="H9333" s="415">
        <f t="shared" si="291"/>
        <v>3.6173876871880197</v>
      </c>
    </row>
    <row r="9334" spans="1:8" ht="15" hidden="1" thickBot="1">
      <c r="A9334" s="409">
        <v>202205</v>
      </c>
      <c r="B9334" s="196" t="s">
        <v>1036</v>
      </c>
      <c r="C9334" s="197" t="s">
        <v>791</v>
      </c>
      <c r="D9334" s="198" t="s">
        <v>337</v>
      </c>
      <c r="E9334" s="421">
        <v>70350</v>
      </c>
      <c r="F9334" s="413">
        <v>120.2</v>
      </c>
      <c r="G9334" s="414">
        <f t="shared" si="290"/>
        <v>585.27454242928457</v>
      </c>
      <c r="H9334" s="415">
        <f t="shared" si="291"/>
        <v>2.9263727121464229</v>
      </c>
    </row>
    <row r="9335" spans="1:8" ht="15" hidden="1" thickBot="1">
      <c r="A9335" s="409">
        <v>202205</v>
      </c>
      <c r="B9335" s="196" t="s">
        <v>1037</v>
      </c>
      <c r="C9335" s="197" t="s">
        <v>791</v>
      </c>
      <c r="D9335" s="198" t="s">
        <v>339</v>
      </c>
      <c r="E9335" s="421">
        <v>352</v>
      </c>
      <c r="F9335" s="413">
        <v>120.2</v>
      </c>
      <c r="G9335" s="414">
        <f t="shared" si="290"/>
        <v>2.9284525790349418</v>
      </c>
      <c r="H9335" s="415">
        <f t="shared" si="291"/>
        <v>2.9284525790349418</v>
      </c>
    </row>
    <row r="9336" spans="1:8" ht="15" hidden="1" thickBot="1">
      <c r="A9336" s="409">
        <v>202205</v>
      </c>
      <c r="B9336" s="196" t="s">
        <v>1038</v>
      </c>
      <c r="C9336" s="197" t="s">
        <v>791</v>
      </c>
      <c r="D9336" s="198" t="s">
        <v>337</v>
      </c>
      <c r="E9336" s="421">
        <v>91758</v>
      </c>
      <c r="F9336" s="413">
        <v>120.2</v>
      </c>
      <c r="G9336" s="414">
        <f t="shared" si="290"/>
        <v>763.3777038269551</v>
      </c>
      <c r="H9336" s="415">
        <f t="shared" si="291"/>
        <v>3.8168885191347757</v>
      </c>
    </row>
    <row r="9337" spans="1:8" ht="15" hidden="1" thickBot="1">
      <c r="A9337" s="409">
        <v>202205</v>
      </c>
      <c r="B9337" s="196" t="s">
        <v>1039</v>
      </c>
      <c r="C9337" s="197" t="s">
        <v>791</v>
      </c>
      <c r="D9337" s="198" t="s">
        <v>339</v>
      </c>
      <c r="E9337" s="421">
        <v>456</v>
      </c>
      <c r="F9337" s="413">
        <v>120.2</v>
      </c>
      <c r="G9337" s="414">
        <f t="shared" si="290"/>
        <v>3.7936772046589016</v>
      </c>
      <c r="H9337" s="415">
        <f t="shared" si="291"/>
        <v>3.7936772046589016</v>
      </c>
    </row>
    <row r="9338" spans="1:8" ht="15" hidden="1" thickBot="1">
      <c r="A9338" s="409">
        <v>202205</v>
      </c>
      <c r="B9338" s="196" t="s">
        <v>1040</v>
      </c>
      <c r="C9338" s="197" t="s">
        <v>791</v>
      </c>
      <c r="D9338" s="198" t="s">
        <v>337</v>
      </c>
      <c r="E9338" s="421">
        <v>76515</v>
      </c>
      <c r="F9338" s="413">
        <v>120.2</v>
      </c>
      <c r="G9338" s="414">
        <f t="shared" si="290"/>
        <v>636.5640599001664</v>
      </c>
      <c r="H9338" s="415">
        <f t="shared" si="291"/>
        <v>3.1828202995008321</v>
      </c>
    </row>
    <row r="9339" spans="1:8" ht="15" hidden="1" thickBot="1">
      <c r="A9339" s="409">
        <v>202205</v>
      </c>
      <c r="B9339" s="196" t="s">
        <v>1041</v>
      </c>
      <c r="C9339" s="197" t="s">
        <v>791</v>
      </c>
      <c r="D9339" s="198" t="s">
        <v>339</v>
      </c>
      <c r="E9339" s="421">
        <v>383</v>
      </c>
      <c r="F9339" s="413">
        <v>120.2</v>
      </c>
      <c r="G9339" s="414">
        <f t="shared" si="290"/>
        <v>3.1863560732113143</v>
      </c>
      <c r="H9339" s="415">
        <f t="shared" si="291"/>
        <v>3.1863560732113143</v>
      </c>
    </row>
    <row r="9340" spans="1:8" ht="15" hidden="1" thickBot="1">
      <c r="A9340" s="409">
        <v>202205</v>
      </c>
      <c r="B9340" s="196" t="s">
        <v>1042</v>
      </c>
      <c r="C9340" s="197" t="s">
        <v>791</v>
      </c>
      <c r="D9340" s="198" t="s">
        <v>337</v>
      </c>
      <c r="E9340" s="421">
        <v>94612</v>
      </c>
      <c r="F9340" s="413">
        <v>120.2</v>
      </c>
      <c r="G9340" s="414">
        <f t="shared" si="290"/>
        <v>787.1214642262895</v>
      </c>
      <c r="H9340" s="415">
        <f t="shared" si="291"/>
        <v>3.9356073211314477</v>
      </c>
    </row>
    <row r="9341" spans="1:8" ht="15" hidden="1" thickBot="1">
      <c r="A9341" s="409">
        <v>202205</v>
      </c>
      <c r="B9341" s="196" t="s">
        <v>1043</v>
      </c>
      <c r="C9341" s="197" t="s">
        <v>791</v>
      </c>
      <c r="D9341" s="198" t="s">
        <v>339</v>
      </c>
      <c r="E9341" s="421">
        <v>473</v>
      </c>
      <c r="F9341" s="413">
        <v>120.2</v>
      </c>
      <c r="G9341" s="414">
        <f t="shared" si="290"/>
        <v>3.9351081530782031</v>
      </c>
      <c r="H9341" s="415">
        <f t="shared" si="291"/>
        <v>3.9351081530782031</v>
      </c>
    </row>
    <row r="9342" spans="1:8" ht="15" hidden="1" thickBot="1">
      <c r="A9342" s="409">
        <v>202205</v>
      </c>
      <c r="B9342" s="196" t="s">
        <v>1044</v>
      </c>
      <c r="C9342" s="197" t="s">
        <v>791</v>
      </c>
      <c r="D9342" s="198" t="s">
        <v>337</v>
      </c>
      <c r="E9342" s="421">
        <v>113860</v>
      </c>
      <c r="F9342" s="413">
        <v>120.2</v>
      </c>
      <c r="G9342" s="414">
        <f t="shared" si="290"/>
        <v>947.25457570715469</v>
      </c>
      <c r="H9342" s="415">
        <f t="shared" si="291"/>
        <v>4.7362728785357735</v>
      </c>
    </row>
    <row r="9343" spans="1:8" ht="15" hidden="1" thickBot="1">
      <c r="A9343" s="409">
        <v>202205</v>
      </c>
      <c r="B9343" s="196" t="s">
        <v>1045</v>
      </c>
      <c r="C9343" s="197" t="s">
        <v>791</v>
      </c>
      <c r="D9343" s="198" t="s">
        <v>339</v>
      </c>
      <c r="E9343" s="421">
        <v>569</v>
      </c>
      <c r="F9343" s="413">
        <v>120.2</v>
      </c>
      <c r="G9343" s="414">
        <f t="shared" si="290"/>
        <v>4.733777038269551</v>
      </c>
      <c r="H9343" s="415">
        <f t="shared" si="291"/>
        <v>4.733777038269551</v>
      </c>
    </row>
    <row r="9344" spans="1:8" ht="15" hidden="1" thickBot="1">
      <c r="A9344" s="409">
        <v>202205</v>
      </c>
      <c r="B9344" s="196" t="s">
        <v>1046</v>
      </c>
      <c r="C9344" s="197" t="s">
        <v>791</v>
      </c>
      <c r="D9344" s="198" t="s">
        <v>337</v>
      </c>
      <c r="E9344" s="421">
        <v>119167</v>
      </c>
      <c r="F9344" s="413">
        <v>120.2</v>
      </c>
      <c r="G9344" s="414">
        <f t="shared" si="290"/>
        <v>991.40599001663895</v>
      </c>
      <c r="H9344" s="415">
        <f t="shared" si="291"/>
        <v>4.9570299500831947</v>
      </c>
    </row>
    <row r="9345" spans="1:8" ht="15" hidden="1" thickBot="1">
      <c r="A9345" s="409">
        <v>202205</v>
      </c>
      <c r="B9345" s="196" t="s">
        <v>1047</v>
      </c>
      <c r="C9345" s="197" t="s">
        <v>791</v>
      </c>
      <c r="D9345" s="198" t="s">
        <v>337</v>
      </c>
      <c r="E9345" s="421">
        <v>90865</v>
      </c>
      <c r="F9345" s="413">
        <v>120.2</v>
      </c>
      <c r="G9345" s="414">
        <f t="shared" si="290"/>
        <v>755.94841930116468</v>
      </c>
      <c r="H9345" s="415">
        <f t="shared" si="291"/>
        <v>3.7797420965058235</v>
      </c>
    </row>
    <row r="9346" spans="1:8" ht="15" hidden="1" thickBot="1">
      <c r="A9346" s="409">
        <v>202205</v>
      </c>
      <c r="B9346" s="196" t="s">
        <v>1048</v>
      </c>
      <c r="C9346" s="197" t="s">
        <v>791</v>
      </c>
      <c r="D9346" s="198" t="s">
        <v>339</v>
      </c>
      <c r="E9346" s="421">
        <v>454</v>
      </c>
      <c r="F9346" s="413">
        <v>120.2</v>
      </c>
      <c r="G9346" s="414">
        <f t="shared" ref="G9346:G9409" si="292">+E9346/F9346</f>
        <v>3.7770382695507485</v>
      </c>
      <c r="H9346" s="415">
        <f t="shared" ref="H9346:H9409" si="293">IF(D9346="TB",G9346/200,IF(D9346="LT",G9346,"VER"))</f>
        <v>3.7770382695507485</v>
      </c>
    </row>
    <row r="9347" spans="1:8" ht="15" hidden="1" thickBot="1">
      <c r="A9347" s="409">
        <v>202205</v>
      </c>
      <c r="B9347" s="196" t="s">
        <v>1049</v>
      </c>
      <c r="C9347" s="197" t="s">
        <v>791</v>
      </c>
      <c r="D9347" s="198" t="s">
        <v>337</v>
      </c>
      <c r="E9347" s="421">
        <v>88135</v>
      </c>
      <c r="F9347" s="413">
        <v>120.2</v>
      </c>
      <c r="G9347" s="414">
        <f t="shared" si="292"/>
        <v>733.23627287853571</v>
      </c>
      <c r="H9347" s="415">
        <f t="shared" si="293"/>
        <v>3.6661813643926786</v>
      </c>
    </row>
    <row r="9348" spans="1:8" ht="15" hidden="1" thickBot="1">
      <c r="A9348" s="409">
        <v>202205</v>
      </c>
      <c r="B9348" s="196" t="s">
        <v>1050</v>
      </c>
      <c r="C9348" s="197" t="s">
        <v>791</v>
      </c>
      <c r="D9348" s="198" t="s">
        <v>337</v>
      </c>
      <c r="E9348" s="421">
        <v>107919</v>
      </c>
      <c r="F9348" s="413">
        <v>120.2</v>
      </c>
      <c r="G9348" s="414">
        <f t="shared" si="292"/>
        <v>897.82861896838597</v>
      </c>
      <c r="H9348" s="415">
        <f t="shared" si="293"/>
        <v>4.4891430948419302</v>
      </c>
    </row>
    <row r="9349" spans="1:8" ht="15" hidden="1" thickBot="1">
      <c r="A9349" s="409">
        <v>202205</v>
      </c>
      <c r="B9349" s="196" t="s">
        <v>1051</v>
      </c>
      <c r="C9349" s="197" t="s">
        <v>791</v>
      </c>
      <c r="D9349" s="198" t="s">
        <v>337</v>
      </c>
      <c r="E9349" s="421">
        <v>63604</v>
      </c>
      <c r="F9349" s="413">
        <v>120.2</v>
      </c>
      <c r="G9349" s="414">
        <f t="shared" si="292"/>
        <v>529.15141430948415</v>
      </c>
      <c r="H9349" s="415">
        <f t="shared" si="293"/>
        <v>2.6457570715474206</v>
      </c>
    </row>
    <row r="9350" spans="1:8" ht="15" hidden="1" thickBot="1">
      <c r="A9350" s="409">
        <v>202205</v>
      </c>
      <c r="B9350" s="196" t="s">
        <v>1052</v>
      </c>
      <c r="C9350" s="197" t="s">
        <v>791</v>
      </c>
      <c r="D9350" s="198" t="s">
        <v>337</v>
      </c>
      <c r="E9350" s="421">
        <v>87151</v>
      </c>
      <c r="F9350" s="413">
        <v>120.2</v>
      </c>
      <c r="G9350" s="414">
        <f t="shared" si="292"/>
        <v>725.04991680532441</v>
      </c>
      <c r="H9350" s="415">
        <f t="shared" si="293"/>
        <v>3.6252495840266219</v>
      </c>
    </row>
    <row r="9351" spans="1:8" ht="15" hidden="1" thickBot="1">
      <c r="A9351" s="409">
        <v>202205</v>
      </c>
      <c r="B9351" s="196" t="s">
        <v>1053</v>
      </c>
      <c r="C9351" s="197" t="s">
        <v>791</v>
      </c>
      <c r="D9351" s="198" t="s">
        <v>339</v>
      </c>
      <c r="E9351" s="421">
        <v>436</v>
      </c>
      <c r="F9351" s="413">
        <v>120.2</v>
      </c>
      <c r="G9351" s="414">
        <f t="shared" si="292"/>
        <v>3.6272878535773709</v>
      </c>
      <c r="H9351" s="415">
        <f t="shared" si="293"/>
        <v>3.6272878535773709</v>
      </c>
    </row>
    <row r="9352" spans="1:8" ht="15" hidden="1" thickBot="1">
      <c r="A9352" s="409">
        <v>202205</v>
      </c>
      <c r="B9352" s="196" t="s">
        <v>1054</v>
      </c>
      <c r="C9352" s="197" t="s">
        <v>791</v>
      </c>
      <c r="D9352" s="198" t="s">
        <v>339</v>
      </c>
      <c r="E9352" s="421">
        <v>540</v>
      </c>
      <c r="F9352" s="413">
        <v>120.2</v>
      </c>
      <c r="G9352" s="414">
        <f t="shared" si="292"/>
        <v>4.4925124792013307</v>
      </c>
      <c r="H9352" s="415">
        <f t="shared" si="293"/>
        <v>4.4925124792013307</v>
      </c>
    </row>
    <row r="9353" spans="1:8" ht="15" hidden="1" thickBot="1">
      <c r="A9353" s="409">
        <v>202205</v>
      </c>
      <c r="B9353" s="196" t="s">
        <v>1055</v>
      </c>
      <c r="C9353" s="197" t="s">
        <v>791</v>
      </c>
      <c r="D9353" s="198" t="s">
        <v>337</v>
      </c>
      <c r="E9353" s="421">
        <v>98953.25</v>
      </c>
      <c r="F9353" s="413">
        <v>120.2</v>
      </c>
      <c r="G9353" s="414">
        <f t="shared" si="292"/>
        <v>823.23835274542432</v>
      </c>
      <c r="H9353" s="415">
        <f t="shared" si="293"/>
        <v>4.1161917637271213</v>
      </c>
    </row>
    <row r="9354" spans="1:8" ht="15" hidden="1" thickBot="1">
      <c r="A9354" s="409">
        <v>202205</v>
      </c>
      <c r="B9354" s="196" t="s">
        <v>1056</v>
      </c>
      <c r="C9354" s="197" t="s">
        <v>791</v>
      </c>
      <c r="D9354" s="198" t="s">
        <v>337</v>
      </c>
      <c r="E9354" s="421">
        <v>118542</v>
      </c>
      <c r="F9354" s="413">
        <v>120.2</v>
      </c>
      <c r="G9354" s="414">
        <f t="shared" si="292"/>
        <v>986.20632279534107</v>
      </c>
      <c r="H9354" s="415">
        <f t="shared" si="293"/>
        <v>4.931031613976705</v>
      </c>
    </row>
    <row r="9355" spans="1:8" ht="15" hidden="1" thickBot="1">
      <c r="A9355" s="409">
        <v>202205</v>
      </c>
      <c r="B9355" s="196" t="s">
        <v>1057</v>
      </c>
      <c r="C9355" s="197" t="s">
        <v>791</v>
      </c>
      <c r="D9355" s="198" t="s">
        <v>337</v>
      </c>
      <c r="E9355" s="421">
        <v>118542</v>
      </c>
      <c r="F9355" s="413">
        <v>120.2</v>
      </c>
      <c r="G9355" s="414">
        <f t="shared" si="292"/>
        <v>986.20632279534107</v>
      </c>
      <c r="H9355" s="415">
        <f t="shared" si="293"/>
        <v>4.931031613976705</v>
      </c>
    </row>
    <row r="9356" spans="1:8" ht="15" hidden="1" thickBot="1">
      <c r="A9356" s="409">
        <v>202205</v>
      </c>
      <c r="B9356" s="196" t="s">
        <v>1058</v>
      </c>
      <c r="C9356" s="197" t="s">
        <v>791</v>
      </c>
      <c r="D9356" s="198" t="s">
        <v>337</v>
      </c>
      <c r="E9356" s="421">
        <v>93379</v>
      </c>
      <c r="F9356" s="413">
        <v>120.2</v>
      </c>
      <c r="G9356" s="414">
        <f t="shared" si="292"/>
        <v>776.86356073211311</v>
      </c>
      <c r="H9356" s="415">
        <f t="shared" si="293"/>
        <v>3.8843178036605654</v>
      </c>
    </row>
    <row r="9357" spans="1:8" ht="15" hidden="1" thickBot="1">
      <c r="A9357" s="409">
        <v>202205</v>
      </c>
      <c r="B9357" s="196" t="s">
        <v>1059</v>
      </c>
      <c r="C9357" s="197" t="s">
        <v>791</v>
      </c>
      <c r="D9357" s="198" t="s">
        <v>339</v>
      </c>
      <c r="E9357" s="421">
        <v>467</v>
      </c>
      <c r="F9357" s="413">
        <v>120.2</v>
      </c>
      <c r="G9357" s="414">
        <f t="shared" si="292"/>
        <v>3.8851913477537439</v>
      </c>
      <c r="H9357" s="415">
        <f t="shared" si="293"/>
        <v>3.8851913477537439</v>
      </c>
    </row>
    <row r="9358" spans="1:8" ht="15" hidden="1" thickBot="1">
      <c r="A9358" s="409">
        <v>202205</v>
      </c>
      <c r="B9358" s="196" t="s">
        <v>1060</v>
      </c>
      <c r="C9358" s="197" t="s">
        <v>791</v>
      </c>
      <c r="D9358" s="198" t="s">
        <v>337</v>
      </c>
      <c r="E9358" s="421">
        <v>94600</v>
      </c>
      <c r="F9358" s="413">
        <v>120.2</v>
      </c>
      <c r="G9358" s="414">
        <f t="shared" si="292"/>
        <v>787.02163061564056</v>
      </c>
      <c r="H9358" s="415">
        <f t="shared" si="293"/>
        <v>3.9351081530782026</v>
      </c>
    </row>
    <row r="9359" spans="1:8" ht="15" hidden="1" thickBot="1">
      <c r="A9359" s="409">
        <v>202205</v>
      </c>
      <c r="B9359" s="196" t="s">
        <v>1061</v>
      </c>
      <c r="C9359" s="197" t="s">
        <v>791</v>
      </c>
      <c r="D9359" s="198" t="s">
        <v>337</v>
      </c>
      <c r="E9359" s="421">
        <v>82602</v>
      </c>
      <c r="F9359" s="413">
        <v>120.2</v>
      </c>
      <c r="G9359" s="414">
        <f t="shared" si="292"/>
        <v>687.20465890183027</v>
      </c>
      <c r="H9359" s="415">
        <f t="shared" si="293"/>
        <v>3.4360232945091513</v>
      </c>
    </row>
    <row r="9360" spans="1:8" ht="15" hidden="1" thickBot="1">
      <c r="A9360" s="409">
        <v>202205</v>
      </c>
      <c r="B9360" s="196" t="s">
        <v>1062</v>
      </c>
      <c r="C9360" s="197" t="s">
        <v>791</v>
      </c>
      <c r="D9360" s="198" t="s">
        <v>337</v>
      </c>
      <c r="E9360" s="421">
        <v>90675</v>
      </c>
      <c r="F9360" s="413">
        <v>120.2</v>
      </c>
      <c r="G9360" s="414">
        <f t="shared" si="292"/>
        <v>754.36772046589022</v>
      </c>
      <c r="H9360" s="415">
        <f t="shared" si="293"/>
        <v>3.771838602329451</v>
      </c>
    </row>
    <row r="9361" spans="1:8" ht="15" hidden="1" thickBot="1">
      <c r="A9361" s="409">
        <v>202205</v>
      </c>
      <c r="B9361" s="196" t="s">
        <v>1063</v>
      </c>
      <c r="C9361" s="197" t="s">
        <v>791</v>
      </c>
      <c r="D9361" s="198" t="s">
        <v>337</v>
      </c>
      <c r="E9361" s="421">
        <v>79043</v>
      </c>
      <c r="F9361" s="413">
        <v>120.2</v>
      </c>
      <c r="G9361" s="414">
        <f t="shared" si="292"/>
        <v>657.59567387687184</v>
      </c>
      <c r="H9361" s="415">
        <f t="shared" si="293"/>
        <v>3.2879783693843594</v>
      </c>
    </row>
    <row r="9362" spans="1:8" ht="15" hidden="1" thickBot="1">
      <c r="A9362" s="409">
        <v>202205</v>
      </c>
      <c r="B9362" s="196" t="s">
        <v>1064</v>
      </c>
      <c r="C9362" s="197" t="s">
        <v>791</v>
      </c>
      <c r="D9362" s="198" t="s">
        <v>339</v>
      </c>
      <c r="E9362" s="421">
        <v>395</v>
      </c>
      <c r="F9362" s="413">
        <v>120.2</v>
      </c>
      <c r="G9362" s="414">
        <f t="shared" si="292"/>
        <v>3.2861896838602327</v>
      </c>
      <c r="H9362" s="415">
        <f t="shared" si="293"/>
        <v>3.2861896838602327</v>
      </c>
    </row>
    <row r="9363" spans="1:8" ht="15" hidden="1" thickBot="1">
      <c r="A9363" s="409">
        <v>202205</v>
      </c>
      <c r="B9363" s="196" t="s">
        <v>1065</v>
      </c>
      <c r="C9363" s="197" t="s">
        <v>791</v>
      </c>
      <c r="D9363" s="198" t="s">
        <v>337</v>
      </c>
      <c r="E9363" s="421">
        <v>70098</v>
      </c>
      <c r="F9363" s="413">
        <v>120.2</v>
      </c>
      <c r="G9363" s="414">
        <f t="shared" si="292"/>
        <v>583.17803660565721</v>
      </c>
      <c r="H9363" s="415">
        <f t="shared" si="293"/>
        <v>2.915890183028286</v>
      </c>
    </row>
    <row r="9364" spans="1:8" ht="15" hidden="1" thickBot="1">
      <c r="A9364" s="409">
        <v>202205</v>
      </c>
      <c r="B9364" s="196" t="s">
        <v>1066</v>
      </c>
      <c r="C9364" s="197" t="s">
        <v>791</v>
      </c>
      <c r="D9364" s="198" t="s">
        <v>339</v>
      </c>
      <c r="E9364" s="421">
        <v>350</v>
      </c>
      <c r="F9364" s="413">
        <v>120.2</v>
      </c>
      <c r="G9364" s="414">
        <f t="shared" si="292"/>
        <v>2.9118136439267888</v>
      </c>
      <c r="H9364" s="415">
        <f t="shared" si="293"/>
        <v>2.9118136439267888</v>
      </c>
    </row>
    <row r="9365" spans="1:8" ht="15" hidden="1" thickBot="1">
      <c r="A9365" s="409">
        <v>202205</v>
      </c>
      <c r="B9365" s="196" t="s">
        <v>1067</v>
      </c>
      <c r="C9365" s="197" t="s">
        <v>791</v>
      </c>
      <c r="D9365" s="198" t="s">
        <v>337</v>
      </c>
      <c r="E9365" s="421">
        <v>91141.31</v>
      </c>
      <c r="F9365" s="413">
        <v>120.2</v>
      </c>
      <c r="G9365" s="414">
        <f t="shared" si="292"/>
        <v>758.24717138103154</v>
      </c>
      <c r="H9365" s="415">
        <f t="shared" si="293"/>
        <v>3.7912358569051579</v>
      </c>
    </row>
    <row r="9366" spans="1:8" ht="15" hidden="1" thickBot="1">
      <c r="A9366" s="409">
        <v>202205</v>
      </c>
      <c r="B9366" s="196" t="s">
        <v>1068</v>
      </c>
      <c r="C9366" s="197" t="s">
        <v>791</v>
      </c>
      <c r="D9366" s="198" t="s">
        <v>339</v>
      </c>
      <c r="E9366" s="421">
        <v>456</v>
      </c>
      <c r="F9366" s="413">
        <v>120.2</v>
      </c>
      <c r="G9366" s="414">
        <f t="shared" si="292"/>
        <v>3.7936772046589016</v>
      </c>
      <c r="H9366" s="415">
        <f t="shared" si="293"/>
        <v>3.7936772046589016</v>
      </c>
    </row>
    <row r="9367" spans="1:8" ht="15" hidden="1" thickBot="1">
      <c r="A9367" s="409">
        <v>202205</v>
      </c>
      <c r="B9367" s="196" t="s">
        <v>1069</v>
      </c>
      <c r="C9367" s="197" t="s">
        <v>791</v>
      </c>
      <c r="D9367" s="198" t="s">
        <v>337</v>
      </c>
      <c r="E9367" s="421">
        <v>72415</v>
      </c>
      <c r="F9367" s="413">
        <v>120.2</v>
      </c>
      <c r="G9367" s="414">
        <f t="shared" si="292"/>
        <v>602.45424292845257</v>
      </c>
      <c r="H9367" s="415">
        <f t="shared" si="293"/>
        <v>3.0122712146422628</v>
      </c>
    </row>
    <row r="9368" spans="1:8" ht="15" hidden="1" thickBot="1">
      <c r="A9368" s="409">
        <v>202205</v>
      </c>
      <c r="B9368" s="196" t="s">
        <v>1070</v>
      </c>
      <c r="C9368" s="197" t="s">
        <v>791</v>
      </c>
      <c r="D9368" s="198" t="s">
        <v>337</v>
      </c>
      <c r="E9368" s="421">
        <v>99966</v>
      </c>
      <c r="F9368" s="413">
        <v>120.2</v>
      </c>
      <c r="G9368" s="414">
        <f t="shared" si="292"/>
        <v>831.66389351081534</v>
      </c>
      <c r="H9368" s="415">
        <f t="shared" si="293"/>
        <v>4.1583194675540769</v>
      </c>
    </row>
    <row r="9369" spans="1:8" ht="15" hidden="1" thickBot="1">
      <c r="A9369" s="409">
        <v>202205</v>
      </c>
      <c r="B9369" s="196" t="s">
        <v>1071</v>
      </c>
      <c r="C9369" s="197" t="s">
        <v>791</v>
      </c>
      <c r="D9369" s="198" t="s">
        <v>339</v>
      </c>
      <c r="E9369" s="421">
        <v>500</v>
      </c>
      <c r="F9369" s="413">
        <v>120.2</v>
      </c>
      <c r="G9369" s="414">
        <f t="shared" si="292"/>
        <v>4.1597337770382694</v>
      </c>
      <c r="H9369" s="415">
        <f t="shared" si="293"/>
        <v>4.1597337770382694</v>
      </c>
    </row>
    <row r="9370" spans="1:8" ht="15" hidden="1" thickBot="1">
      <c r="A9370" s="409">
        <v>202205</v>
      </c>
      <c r="B9370" s="196" t="s">
        <v>1072</v>
      </c>
      <c r="C9370" s="197" t="s">
        <v>791</v>
      </c>
      <c r="D9370" s="198" t="s">
        <v>337</v>
      </c>
      <c r="E9370" s="421">
        <v>79038</v>
      </c>
      <c r="F9370" s="413">
        <v>120.2</v>
      </c>
      <c r="G9370" s="414">
        <f t="shared" si="292"/>
        <v>657.55407653910152</v>
      </c>
      <c r="H9370" s="415">
        <f t="shared" si="293"/>
        <v>3.2877703826955074</v>
      </c>
    </row>
    <row r="9371" spans="1:8" ht="15" hidden="1" thickBot="1">
      <c r="A9371" s="409">
        <v>202205</v>
      </c>
      <c r="B9371" s="196" t="s">
        <v>1073</v>
      </c>
      <c r="C9371" s="197" t="s">
        <v>791</v>
      </c>
      <c r="D9371" s="198" t="s">
        <v>337</v>
      </c>
      <c r="E9371" s="421">
        <v>104219</v>
      </c>
      <c r="F9371" s="413">
        <v>120.2</v>
      </c>
      <c r="G9371" s="414">
        <f t="shared" si="292"/>
        <v>867.04658901830283</v>
      </c>
      <c r="H9371" s="415">
        <f t="shared" si="293"/>
        <v>4.3352329450915139</v>
      </c>
    </row>
    <row r="9372" spans="1:8" ht="15" hidden="1" thickBot="1">
      <c r="A9372" s="409">
        <v>202205</v>
      </c>
      <c r="B9372" s="196" t="s">
        <v>1074</v>
      </c>
      <c r="C9372" s="197" t="s">
        <v>791</v>
      </c>
      <c r="D9372" s="198" t="s">
        <v>337</v>
      </c>
      <c r="E9372" s="421">
        <v>104461</v>
      </c>
      <c r="F9372" s="413">
        <v>120.2</v>
      </c>
      <c r="G9372" s="414">
        <f t="shared" si="292"/>
        <v>869.0599001663893</v>
      </c>
      <c r="H9372" s="415">
        <f t="shared" si="293"/>
        <v>4.3452995008319464</v>
      </c>
    </row>
    <row r="9373" spans="1:8" ht="15" hidden="1" thickBot="1">
      <c r="A9373" s="409">
        <v>202205</v>
      </c>
      <c r="B9373" s="196" t="s">
        <v>1075</v>
      </c>
      <c r="C9373" s="197" t="s">
        <v>791</v>
      </c>
      <c r="D9373" s="198" t="s">
        <v>337</v>
      </c>
      <c r="E9373" s="421">
        <v>104461</v>
      </c>
      <c r="F9373" s="413">
        <v>120.2</v>
      </c>
      <c r="G9373" s="414">
        <f t="shared" si="292"/>
        <v>869.0599001663893</v>
      </c>
      <c r="H9373" s="415">
        <f t="shared" si="293"/>
        <v>4.3452995008319464</v>
      </c>
    </row>
    <row r="9374" spans="1:8" ht="15" hidden="1" thickBot="1">
      <c r="A9374" s="409">
        <v>202205</v>
      </c>
      <c r="B9374" s="196" t="s">
        <v>1076</v>
      </c>
      <c r="C9374" s="197" t="s">
        <v>791</v>
      </c>
      <c r="D9374" s="198" t="s">
        <v>337</v>
      </c>
      <c r="E9374" s="421">
        <v>104461</v>
      </c>
      <c r="F9374" s="413">
        <v>120.2</v>
      </c>
      <c r="G9374" s="414">
        <f t="shared" si="292"/>
        <v>869.0599001663893</v>
      </c>
      <c r="H9374" s="415">
        <f t="shared" si="293"/>
        <v>4.3452995008319464</v>
      </c>
    </row>
    <row r="9375" spans="1:8" ht="15" hidden="1" thickBot="1">
      <c r="A9375" s="409">
        <v>202205</v>
      </c>
      <c r="B9375" s="196" t="s">
        <v>1077</v>
      </c>
      <c r="C9375" s="197" t="s">
        <v>791</v>
      </c>
      <c r="D9375" s="198" t="s">
        <v>337</v>
      </c>
      <c r="E9375" s="421">
        <v>72134</v>
      </c>
      <c r="F9375" s="413">
        <v>120.2</v>
      </c>
      <c r="G9375" s="414">
        <f t="shared" si="292"/>
        <v>600.11647254575701</v>
      </c>
      <c r="H9375" s="415">
        <f t="shared" si="293"/>
        <v>3.0005823627287849</v>
      </c>
    </row>
    <row r="9376" spans="1:8" ht="15" hidden="1" thickBot="1">
      <c r="A9376" s="409">
        <v>202205</v>
      </c>
      <c r="B9376" s="196" t="s">
        <v>1078</v>
      </c>
      <c r="C9376" s="197" t="s">
        <v>791</v>
      </c>
      <c r="D9376" s="198" t="s">
        <v>337</v>
      </c>
      <c r="E9376" s="421">
        <v>72134</v>
      </c>
      <c r="F9376" s="413">
        <v>120.2</v>
      </c>
      <c r="G9376" s="414">
        <f t="shared" si="292"/>
        <v>600.11647254575701</v>
      </c>
      <c r="H9376" s="415">
        <f t="shared" si="293"/>
        <v>3.0005823627287849</v>
      </c>
    </row>
    <row r="9377" spans="1:8" ht="15" hidden="1" thickBot="1">
      <c r="A9377" s="409">
        <v>202205</v>
      </c>
      <c r="B9377" s="196" t="s">
        <v>1079</v>
      </c>
      <c r="C9377" s="197" t="s">
        <v>791</v>
      </c>
      <c r="D9377" s="198" t="s">
        <v>337</v>
      </c>
      <c r="E9377" s="421">
        <v>72134</v>
      </c>
      <c r="F9377" s="413">
        <v>120.2</v>
      </c>
      <c r="G9377" s="414">
        <f t="shared" si="292"/>
        <v>600.11647254575701</v>
      </c>
      <c r="H9377" s="415">
        <f t="shared" si="293"/>
        <v>3.0005823627287849</v>
      </c>
    </row>
    <row r="9378" spans="1:8" ht="15" hidden="1" thickBot="1">
      <c r="A9378" s="409">
        <v>202205</v>
      </c>
      <c r="B9378" s="196" t="s">
        <v>1080</v>
      </c>
      <c r="C9378" s="197" t="s">
        <v>791</v>
      </c>
      <c r="D9378" s="198" t="s">
        <v>337</v>
      </c>
      <c r="E9378" s="421">
        <v>104461</v>
      </c>
      <c r="F9378" s="413">
        <v>120.2</v>
      </c>
      <c r="G9378" s="414">
        <f t="shared" si="292"/>
        <v>869.0599001663893</v>
      </c>
      <c r="H9378" s="415">
        <f t="shared" si="293"/>
        <v>4.3452995008319464</v>
      </c>
    </row>
    <row r="9379" spans="1:8" ht="15" hidden="1" thickBot="1">
      <c r="A9379" s="409">
        <v>202205</v>
      </c>
      <c r="B9379" s="196" t="s">
        <v>1081</v>
      </c>
      <c r="C9379" s="197" t="s">
        <v>791</v>
      </c>
      <c r="D9379" s="198" t="s">
        <v>337</v>
      </c>
      <c r="E9379" s="421">
        <v>72134</v>
      </c>
      <c r="F9379" s="413">
        <v>120.2</v>
      </c>
      <c r="G9379" s="414">
        <f t="shared" si="292"/>
        <v>600.11647254575701</v>
      </c>
      <c r="H9379" s="415">
        <f t="shared" si="293"/>
        <v>3.0005823627287849</v>
      </c>
    </row>
    <row r="9380" spans="1:8" ht="15" hidden="1" thickBot="1">
      <c r="A9380" s="409">
        <v>202205</v>
      </c>
      <c r="B9380" s="196" t="s">
        <v>1082</v>
      </c>
      <c r="C9380" s="197" t="s">
        <v>791</v>
      </c>
      <c r="D9380" s="198" t="s">
        <v>337</v>
      </c>
      <c r="E9380" s="421">
        <v>104461</v>
      </c>
      <c r="F9380" s="413">
        <v>120.2</v>
      </c>
      <c r="G9380" s="414">
        <f t="shared" si="292"/>
        <v>869.0599001663893</v>
      </c>
      <c r="H9380" s="415">
        <f t="shared" si="293"/>
        <v>4.3452995008319464</v>
      </c>
    </row>
    <row r="9381" spans="1:8" ht="15" hidden="1" thickBot="1">
      <c r="A9381" s="409">
        <v>202205</v>
      </c>
      <c r="B9381" s="196" t="s">
        <v>1083</v>
      </c>
      <c r="C9381" s="197" t="s">
        <v>791</v>
      </c>
      <c r="D9381" s="198" t="s">
        <v>337</v>
      </c>
      <c r="E9381" s="421">
        <v>96314</v>
      </c>
      <c r="F9381" s="413">
        <v>120.2</v>
      </c>
      <c r="G9381" s="414">
        <f t="shared" si="292"/>
        <v>801.28119800332775</v>
      </c>
      <c r="H9381" s="415">
        <f t="shared" si="293"/>
        <v>4.0064059900166384</v>
      </c>
    </row>
    <row r="9382" spans="1:8" ht="15" hidden="1" thickBot="1">
      <c r="A9382" s="409">
        <v>202205</v>
      </c>
      <c r="B9382" s="196" t="s">
        <v>1084</v>
      </c>
      <c r="C9382" s="197" t="s">
        <v>791</v>
      </c>
      <c r="D9382" s="198" t="s">
        <v>337</v>
      </c>
      <c r="E9382" s="421">
        <v>91857</v>
      </c>
      <c r="F9382" s="413">
        <v>120.2</v>
      </c>
      <c r="G9382" s="414">
        <f t="shared" si="292"/>
        <v>764.20133111480868</v>
      </c>
      <c r="H9382" s="415">
        <f t="shared" si="293"/>
        <v>3.8210066555740436</v>
      </c>
    </row>
    <row r="9383" spans="1:8" ht="15" hidden="1" thickBot="1">
      <c r="A9383" s="409">
        <v>202205</v>
      </c>
      <c r="B9383" s="196" t="s">
        <v>1085</v>
      </c>
      <c r="C9383" s="197" t="s">
        <v>791</v>
      </c>
      <c r="D9383" s="198" t="s">
        <v>337</v>
      </c>
      <c r="E9383" s="421">
        <v>58568</v>
      </c>
      <c r="F9383" s="413">
        <v>120.2</v>
      </c>
      <c r="G9383" s="414">
        <f t="shared" si="292"/>
        <v>487.25457570715474</v>
      </c>
      <c r="H9383" s="415">
        <f t="shared" si="293"/>
        <v>2.4362728785357737</v>
      </c>
    </row>
    <row r="9384" spans="1:8" ht="15" hidden="1" thickBot="1">
      <c r="A9384" s="409">
        <v>202205</v>
      </c>
      <c r="B9384" s="196" t="s">
        <v>1086</v>
      </c>
      <c r="C9384" s="197" t="s">
        <v>791</v>
      </c>
      <c r="D9384" s="198" t="s">
        <v>337</v>
      </c>
      <c r="E9384" s="421">
        <v>90166</v>
      </c>
      <c r="F9384" s="413">
        <v>120.2</v>
      </c>
      <c r="G9384" s="414">
        <f t="shared" si="292"/>
        <v>750.13311148086518</v>
      </c>
      <c r="H9384" s="415">
        <f t="shared" si="293"/>
        <v>3.7506655574043259</v>
      </c>
    </row>
    <row r="9385" spans="1:8" ht="15" hidden="1" thickBot="1">
      <c r="A9385" s="409">
        <v>202205</v>
      </c>
      <c r="B9385" s="196" t="s">
        <v>1087</v>
      </c>
      <c r="C9385" s="197" t="s">
        <v>791</v>
      </c>
      <c r="D9385" s="198" t="s">
        <v>337</v>
      </c>
      <c r="E9385" s="421">
        <v>98795</v>
      </c>
      <c r="F9385" s="413">
        <v>120.2</v>
      </c>
      <c r="G9385" s="414">
        <f t="shared" si="292"/>
        <v>821.92179700499162</v>
      </c>
      <c r="H9385" s="415">
        <f t="shared" si="293"/>
        <v>4.1096089850249582</v>
      </c>
    </row>
    <row r="9386" spans="1:8" ht="15" hidden="1" thickBot="1">
      <c r="A9386" s="409">
        <v>202205</v>
      </c>
      <c r="B9386" s="196" t="s">
        <v>1088</v>
      </c>
      <c r="C9386" s="197" t="s">
        <v>791</v>
      </c>
      <c r="D9386" s="198" t="s">
        <v>339</v>
      </c>
      <c r="E9386" s="421">
        <v>494</v>
      </c>
      <c r="F9386" s="413">
        <v>120.2</v>
      </c>
      <c r="G9386" s="414">
        <f t="shared" si="292"/>
        <v>4.1098169717138102</v>
      </c>
      <c r="H9386" s="415">
        <f t="shared" si="293"/>
        <v>4.1098169717138102</v>
      </c>
    </row>
    <row r="9387" spans="1:8" ht="15" hidden="1" thickBot="1">
      <c r="A9387" s="409">
        <v>202205</v>
      </c>
      <c r="B9387" s="196" t="s">
        <v>1089</v>
      </c>
      <c r="C9387" s="197" t="s">
        <v>791</v>
      </c>
      <c r="D9387" s="198" t="s">
        <v>337</v>
      </c>
      <c r="E9387" s="421">
        <v>65688</v>
      </c>
      <c r="F9387" s="413">
        <v>120.2</v>
      </c>
      <c r="G9387" s="414">
        <f t="shared" si="292"/>
        <v>546.48918469217972</v>
      </c>
      <c r="H9387" s="415">
        <f t="shared" si="293"/>
        <v>2.7324459234608987</v>
      </c>
    </row>
    <row r="9388" spans="1:8" ht="15" hidden="1" thickBot="1">
      <c r="A9388" s="409">
        <v>202205</v>
      </c>
      <c r="B9388" s="196" t="s">
        <v>1090</v>
      </c>
      <c r="C9388" s="197" t="s">
        <v>791</v>
      </c>
      <c r="D9388" s="198" t="s">
        <v>337</v>
      </c>
      <c r="E9388" s="421">
        <v>68625</v>
      </c>
      <c r="F9388" s="413">
        <v>120.2</v>
      </c>
      <c r="G9388" s="414">
        <f t="shared" si="292"/>
        <v>570.92346089850253</v>
      </c>
      <c r="H9388" s="415">
        <f t="shared" si="293"/>
        <v>2.8546173044925127</v>
      </c>
    </row>
    <row r="9389" spans="1:8" ht="15" hidden="1" thickBot="1">
      <c r="A9389" s="409">
        <v>202205</v>
      </c>
      <c r="B9389" s="196" t="s">
        <v>1091</v>
      </c>
      <c r="C9389" s="197" t="s">
        <v>791</v>
      </c>
      <c r="D9389" s="198" t="s">
        <v>337</v>
      </c>
      <c r="E9389" s="421">
        <v>87204</v>
      </c>
      <c r="F9389" s="413">
        <v>120.2</v>
      </c>
      <c r="G9389" s="414">
        <f t="shared" si="292"/>
        <v>725.49084858569051</v>
      </c>
      <c r="H9389" s="415">
        <f t="shared" si="293"/>
        <v>3.6274542429284526</v>
      </c>
    </row>
    <row r="9390" spans="1:8" ht="15" hidden="1" thickBot="1">
      <c r="A9390" s="409">
        <v>202205</v>
      </c>
      <c r="B9390" s="196" t="s">
        <v>1092</v>
      </c>
      <c r="C9390" s="197" t="s">
        <v>791</v>
      </c>
      <c r="D9390" s="198" t="s">
        <v>339</v>
      </c>
      <c r="E9390" s="421">
        <v>436</v>
      </c>
      <c r="F9390" s="413">
        <v>120.2</v>
      </c>
      <c r="G9390" s="414">
        <f t="shared" si="292"/>
        <v>3.6272878535773709</v>
      </c>
      <c r="H9390" s="415">
        <f t="shared" si="293"/>
        <v>3.6272878535773709</v>
      </c>
    </row>
    <row r="9391" spans="1:8" ht="15" hidden="1" thickBot="1">
      <c r="A9391" s="409">
        <v>202205</v>
      </c>
      <c r="B9391" s="196" t="s">
        <v>1093</v>
      </c>
      <c r="C9391" s="197" t="s">
        <v>791</v>
      </c>
      <c r="D9391" s="198" t="s">
        <v>337</v>
      </c>
      <c r="E9391" s="421">
        <v>88096</v>
      </c>
      <c r="F9391" s="413">
        <v>120.2</v>
      </c>
      <c r="G9391" s="414">
        <f t="shared" si="292"/>
        <v>732.91181364392673</v>
      </c>
      <c r="H9391" s="415">
        <f t="shared" si="293"/>
        <v>3.6645590682196336</v>
      </c>
    </row>
    <row r="9392" spans="1:8" ht="15" hidden="1" thickBot="1">
      <c r="A9392" s="409">
        <v>202205</v>
      </c>
      <c r="B9392" s="196" t="s">
        <v>1094</v>
      </c>
      <c r="C9392" s="197" t="s">
        <v>791</v>
      </c>
      <c r="D9392" s="198" t="s">
        <v>339</v>
      </c>
      <c r="E9392" s="421">
        <v>440</v>
      </c>
      <c r="F9392" s="413">
        <v>120.2</v>
      </c>
      <c r="G9392" s="414">
        <f t="shared" si="292"/>
        <v>3.6605657237936771</v>
      </c>
      <c r="H9392" s="415">
        <f t="shared" si="293"/>
        <v>3.6605657237936771</v>
      </c>
    </row>
    <row r="9393" spans="1:8" ht="15" hidden="1" thickBot="1">
      <c r="A9393" s="409">
        <v>202205</v>
      </c>
      <c r="B9393" s="196" t="s">
        <v>1095</v>
      </c>
      <c r="C9393" s="197" t="s">
        <v>791</v>
      </c>
      <c r="D9393" s="198" t="s">
        <v>337</v>
      </c>
      <c r="E9393" s="421">
        <v>69382</v>
      </c>
      <c r="F9393" s="413">
        <v>120.2</v>
      </c>
      <c r="G9393" s="414">
        <f t="shared" si="292"/>
        <v>577.22129783693845</v>
      </c>
      <c r="H9393" s="415">
        <f t="shared" si="293"/>
        <v>2.8861064891846921</v>
      </c>
    </row>
    <row r="9394" spans="1:8" ht="15" hidden="1" thickBot="1">
      <c r="A9394" s="409">
        <v>202205</v>
      </c>
      <c r="B9394" s="196" t="s">
        <v>1096</v>
      </c>
      <c r="C9394" s="197" t="s">
        <v>791</v>
      </c>
      <c r="D9394" s="198" t="s">
        <v>339</v>
      </c>
      <c r="E9394" s="421">
        <v>347</v>
      </c>
      <c r="F9394" s="413">
        <v>120.2</v>
      </c>
      <c r="G9394" s="414">
        <f t="shared" si="292"/>
        <v>2.8868552412645592</v>
      </c>
      <c r="H9394" s="415">
        <f t="shared" si="293"/>
        <v>2.8868552412645592</v>
      </c>
    </row>
    <row r="9395" spans="1:8" ht="15" hidden="1" thickBot="1">
      <c r="A9395" s="409">
        <v>202205</v>
      </c>
      <c r="B9395" s="196" t="s">
        <v>1097</v>
      </c>
      <c r="C9395" s="197" t="s">
        <v>791</v>
      </c>
      <c r="D9395" s="198" t="s">
        <v>337</v>
      </c>
      <c r="E9395" s="421">
        <v>71835</v>
      </c>
      <c r="F9395" s="413">
        <v>120.2</v>
      </c>
      <c r="G9395" s="414">
        <f t="shared" si="292"/>
        <v>597.62895174708819</v>
      </c>
      <c r="H9395" s="415">
        <f t="shared" si="293"/>
        <v>2.9881447587354408</v>
      </c>
    </row>
    <row r="9396" spans="1:8" ht="15" hidden="1" thickBot="1">
      <c r="A9396" s="409">
        <v>202205</v>
      </c>
      <c r="B9396" s="196" t="s">
        <v>1098</v>
      </c>
      <c r="C9396" s="197" t="s">
        <v>791</v>
      </c>
      <c r="D9396" s="198" t="s">
        <v>337</v>
      </c>
      <c r="E9396" s="421">
        <v>85569</v>
      </c>
      <c r="F9396" s="413">
        <v>120.2</v>
      </c>
      <c r="G9396" s="414">
        <f t="shared" si="292"/>
        <v>711.88851913477538</v>
      </c>
      <c r="H9396" s="415">
        <f t="shared" si="293"/>
        <v>3.5594425956738771</v>
      </c>
    </row>
    <row r="9397" spans="1:8" ht="15" hidden="1" thickBot="1">
      <c r="A9397" s="409">
        <v>202205</v>
      </c>
      <c r="B9397" s="196" t="s">
        <v>1099</v>
      </c>
      <c r="C9397" s="197" t="s">
        <v>791</v>
      </c>
      <c r="D9397" s="198" t="s">
        <v>337</v>
      </c>
      <c r="E9397" s="421">
        <v>94448</v>
      </c>
      <c r="F9397" s="413">
        <v>120.2</v>
      </c>
      <c r="G9397" s="414">
        <f t="shared" si="292"/>
        <v>785.75707154742099</v>
      </c>
      <c r="H9397" s="415">
        <f t="shared" si="293"/>
        <v>3.9287853577371048</v>
      </c>
    </row>
    <row r="9398" spans="1:8" ht="15" hidden="1" thickBot="1">
      <c r="A9398" s="409">
        <v>202205</v>
      </c>
      <c r="B9398" s="196" t="s">
        <v>1100</v>
      </c>
      <c r="C9398" s="197" t="s">
        <v>791</v>
      </c>
      <c r="D9398" s="198" t="s">
        <v>337</v>
      </c>
      <c r="E9398" s="421">
        <v>72591</v>
      </c>
      <c r="F9398" s="413">
        <v>120.2</v>
      </c>
      <c r="G9398" s="414">
        <f t="shared" si="292"/>
        <v>603.91846921797003</v>
      </c>
      <c r="H9398" s="415">
        <f t="shared" si="293"/>
        <v>3.0195923460898499</v>
      </c>
    </row>
    <row r="9399" spans="1:8" ht="15" hidden="1" thickBot="1">
      <c r="A9399" s="409">
        <v>202205</v>
      </c>
      <c r="B9399" s="196" t="s">
        <v>1101</v>
      </c>
      <c r="C9399" s="197" t="s">
        <v>791</v>
      </c>
      <c r="D9399" s="198" t="s">
        <v>337</v>
      </c>
      <c r="E9399" s="421">
        <v>100786</v>
      </c>
      <c r="F9399" s="413">
        <v>120.2</v>
      </c>
      <c r="G9399" s="414">
        <f t="shared" si="292"/>
        <v>838.48585690515802</v>
      </c>
      <c r="H9399" s="415">
        <f t="shared" si="293"/>
        <v>4.1924292845257902</v>
      </c>
    </row>
    <row r="9400" spans="1:8" ht="15" hidden="1" thickBot="1">
      <c r="A9400" s="409">
        <v>202205</v>
      </c>
      <c r="B9400" s="196" t="s">
        <v>1102</v>
      </c>
      <c r="C9400" s="197" t="s">
        <v>791</v>
      </c>
      <c r="D9400" s="198" t="s">
        <v>337</v>
      </c>
      <c r="E9400" s="421">
        <v>91724</v>
      </c>
      <c r="F9400" s="413">
        <v>120.2</v>
      </c>
      <c r="G9400" s="414">
        <f t="shared" si="292"/>
        <v>763.09484193011644</v>
      </c>
      <c r="H9400" s="415">
        <f t="shared" si="293"/>
        <v>3.8154742096505823</v>
      </c>
    </row>
    <row r="9401" spans="1:8" ht="15" hidden="1" thickBot="1">
      <c r="A9401" s="409">
        <v>202205</v>
      </c>
      <c r="B9401" s="196" t="s">
        <v>1103</v>
      </c>
      <c r="C9401" s="197" t="s">
        <v>791</v>
      </c>
      <c r="D9401" s="198" t="s">
        <v>337</v>
      </c>
      <c r="E9401" s="421">
        <v>87782</v>
      </c>
      <c r="F9401" s="413">
        <v>120.2</v>
      </c>
      <c r="G9401" s="414">
        <f t="shared" si="292"/>
        <v>730.29950083194672</v>
      </c>
      <c r="H9401" s="415">
        <f t="shared" si="293"/>
        <v>3.6514975041597335</v>
      </c>
    </row>
    <row r="9402" spans="1:8" ht="15" hidden="1" thickBot="1">
      <c r="A9402" s="409">
        <v>202205</v>
      </c>
      <c r="B9402" s="196" t="s">
        <v>1104</v>
      </c>
      <c r="C9402" s="197" t="s">
        <v>791</v>
      </c>
      <c r="D9402" s="198" t="s">
        <v>337</v>
      </c>
      <c r="E9402" s="421">
        <v>83466</v>
      </c>
      <c r="F9402" s="413">
        <v>120.2</v>
      </c>
      <c r="G9402" s="414">
        <f t="shared" si="292"/>
        <v>694.39267886855237</v>
      </c>
      <c r="H9402" s="415">
        <f t="shared" si="293"/>
        <v>3.4719633943427617</v>
      </c>
    </row>
    <row r="9403" spans="1:8" ht="15" hidden="1" thickBot="1">
      <c r="A9403" s="409">
        <v>202205</v>
      </c>
      <c r="B9403" s="196" t="s">
        <v>1105</v>
      </c>
      <c r="C9403" s="197" t="s">
        <v>791</v>
      </c>
      <c r="D9403" s="198" t="s">
        <v>337</v>
      </c>
      <c r="E9403" s="421">
        <v>37692</v>
      </c>
      <c r="F9403" s="413">
        <v>120.2</v>
      </c>
      <c r="G9403" s="414">
        <f t="shared" si="292"/>
        <v>313.57737104825293</v>
      </c>
      <c r="H9403" s="415">
        <f t="shared" si="293"/>
        <v>1.5678868552412646</v>
      </c>
    </row>
    <row r="9404" spans="1:8" ht="15" hidden="1" thickBot="1">
      <c r="A9404" s="409">
        <v>202205</v>
      </c>
      <c r="B9404" s="196" t="s">
        <v>1106</v>
      </c>
      <c r="C9404" s="197" t="s">
        <v>791</v>
      </c>
      <c r="D9404" s="198" t="s">
        <v>339</v>
      </c>
      <c r="E9404" s="421">
        <v>188</v>
      </c>
      <c r="F9404" s="413">
        <v>120.2</v>
      </c>
      <c r="G9404" s="414">
        <f t="shared" si="292"/>
        <v>1.5640599001663893</v>
      </c>
      <c r="H9404" s="415">
        <f t="shared" si="293"/>
        <v>1.5640599001663893</v>
      </c>
    </row>
    <row r="9405" spans="1:8" ht="15" hidden="1" thickBot="1">
      <c r="A9405" s="409">
        <v>202205</v>
      </c>
      <c r="B9405" s="196" t="s">
        <v>1107</v>
      </c>
      <c r="C9405" s="197" t="s">
        <v>791</v>
      </c>
      <c r="D9405" s="198" t="s">
        <v>337</v>
      </c>
      <c r="E9405" s="421">
        <v>92014</v>
      </c>
      <c r="F9405" s="413">
        <v>120.2</v>
      </c>
      <c r="G9405" s="414">
        <f t="shared" si="292"/>
        <v>765.50748752079869</v>
      </c>
      <c r="H9405" s="415">
        <f t="shared" si="293"/>
        <v>3.8275374376039935</v>
      </c>
    </row>
    <row r="9406" spans="1:8" ht="15" hidden="1" thickBot="1">
      <c r="A9406" s="409">
        <v>202205</v>
      </c>
      <c r="B9406" s="196" t="s">
        <v>1108</v>
      </c>
      <c r="C9406" s="197" t="s">
        <v>791</v>
      </c>
      <c r="D9406" s="198" t="s">
        <v>339</v>
      </c>
      <c r="E9406" s="421">
        <v>460</v>
      </c>
      <c r="F9406" s="413">
        <v>120.2</v>
      </c>
      <c r="G9406" s="414">
        <f t="shared" si="292"/>
        <v>3.8269550748752077</v>
      </c>
      <c r="H9406" s="415">
        <f t="shared" si="293"/>
        <v>3.8269550748752077</v>
      </c>
    </row>
    <row r="9407" spans="1:8" ht="15" hidden="1" thickBot="1">
      <c r="A9407" s="409">
        <v>202205</v>
      </c>
      <c r="B9407" s="196" t="s">
        <v>1109</v>
      </c>
      <c r="C9407" s="197" t="s">
        <v>791</v>
      </c>
      <c r="D9407" s="198" t="s">
        <v>337</v>
      </c>
      <c r="E9407" s="421">
        <v>104657</v>
      </c>
      <c r="F9407" s="413">
        <v>120.2</v>
      </c>
      <c r="G9407" s="414">
        <f t="shared" si="292"/>
        <v>870.69051580698829</v>
      </c>
      <c r="H9407" s="415">
        <f t="shared" si="293"/>
        <v>4.3534525790349416</v>
      </c>
    </row>
    <row r="9408" spans="1:8" ht="15" hidden="1" thickBot="1">
      <c r="A9408" s="409">
        <v>202205</v>
      </c>
      <c r="B9408" s="231" t="s">
        <v>1110</v>
      </c>
      <c r="C9408" s="232" t="s">
        <v>791</v>
      </c>
      <c r="D9408" s="233" t="s">
        <v>339</v>
      </c>
      <c r="E9408" s="235">
        <v>523</v>
      </c>
      <c r="F9408" s="413">
        <v>120.2</v>
      </c>
      <c r="G9408" s="414">
        <f t="shared" si="292"/>
        <v>4.3510815307820296</v>
      </c>
      <c r="H9408" s="415">
        <f t="shared" si="293"/>
        <v>4.3510815307820296</v>
      </c>
    </row>
    <row r="9409" spans="1:8" ht="15" hidden="1" thickBot="1">
      <c r="A9409" s="409">
        <v>202205</v>
      </c>
      <c r="B9409" s="231" t="s">
        <v>1111</v>
      </c>
      <c r="C9409" s="232" t="s">
        <v>791</v>
      </c>
      <c r="D9409" s="233" t="s">
        <v>337</v>
      </c>
      <c r="E9409" s="235">
        <v>84984</v>
      </c>
      <c r="F9409" s="413">
        <v>120.2</v>
      </c>
      <c r="G9409" s="414">
        <f t="shared" si="292"/>
        <v>707.02163061564056</v>
      </c>
      <c r="H9409" s="415">
        <f t="shared" si="293"/>
        <v>3.5351081530782027</v>
      </c>
    </row>
    <row r="9410" spans="1:8" ht="15" hidden="1" thickBot="1">
      <c r="A9410" s="409">
        <v>202205</v>
      </c>
      <c r="B9410" s="196" t="s">
        <v>1112</v>
      </c>
      <c r="C9410" s="197" t="s">
        <v>791</v>
      </c>
      <c r="D9410" s="198" t="s">
        <v>339</v>
      </c>
      <c r="E9410" s="421">
        <v>425</v>
      </c>
      <c r="F9410" s="413">
        <v>120.2</v>
      </c>
      <c r="G9410" s="414">
        <f t="shared" ref="G9410:G9473" si="294">+E9410/F9410</f>
        <v>3.5357737104825291</v>
      </c>
      <c r="H9410" s="415">
        <f t="shared" ref="H9410:H9473" si="295">IF(D9410="TB",G9410/200,IF(D9410="LT",G9410,"VER"))</f>
        <v>3.5357737104825291</v>
      </c>
    </row>
    <row r="9411" spans="1:8" ht="15" hidden="1" thickBot="1">
      <c r="A9411" s="409">
        <v>202205</v>
      </c>
      <c r="B9411" s="196" t="s">
        <v>1113</v>
      </c>
      <c r="C9411" s="197" t="s">
        <v>791</v>
      </c>
      <c r="D9411" s="198" t="s">
        <v>337</v>
      </c>
      <c r="E9411" s="421">
        <v>62617</v>
      </c>
      <c r="F9411" s="413">
        <v>120.2</v>
      </c>
      <c r="G9411" s="414">
        <f t="shared" si="294"/>
        <v>520.94009983361059</v>
      </c>
      <c r="H9411" s="415">
        <f t="shared" si="295"/>
        <v>2.6047004991680529</v>
      </c>
    </row>
    <row r="9412" spans="1:8" ht="15" hidden="1" thickBot="1">
      <c r="A9412" s="409">
        <v>202205</v>
      </c>
      <c r="B9412" s="196" t="s">
        <v>1114</v>
      </c>
      <c r="C9412" s="197" t="s">
        <v>791</v>
      </c>
      <c r="D9412" s="198" t="s">
        <v>339</v>
      </c>
      <c r="E9412" s="421">
        <v>313</v>
      </c>
      <c r="F9412" s="413">
        <v>120.2</v>
      </c>
      <c r="G9412" s="414">
        <f t="shared" si="294"/>
        <v>2.6039933444259566</v>
      </c>
      <c r="H9412" s="415">
        <f t="shared" si="295"/>
        <v>2.6039933444259566</v>
      </c>
    </row>
    <row r="9413" spans="1:8" ht="15" hidden="1" thickBot="1">
      <c r="A9413" s="409">
        <v>202205</v>
      </c>
      <c r="B9413" s="196" t="s">
        <v>1115</v>
      </c>
      <c r="C9413" s="197" t="s">
        <v>791</v>
      </c>
      <c r="D9413" s="198" t="s">
        <v>337</v>
      </c>
      <c r="E9413" s="421">
        <v>75549</v>
      </c>
      <c r="F9413" s="413">
        <v>120.2</v>
      </c>
      <c r="G9413" s="414">
        <f t="shared" si="294"/>
        <v>628.52745424292846</v>
      </c>
      <c r="H9413" s="415">
        <f t="shared" si="295"/>
        <v>3.1426372712146424</v>
      </c>
    </row>
    <row r="9414" spans="1:8" ht="15" hidden="1" thickBot="1">
      <c r="A9414" s="409">
        <v>202205</v>
      </c>
      <c r="B9414" s="196" t="s">
        <v>1116</v>
      </c>
      <c r="C9414" s="197" t="s">
        <v>791</v>
      </c>
      <c r="D9414" s="198" t="s">
        <v>337</v>
      </c>
      <c r="E9414" s="421">
        <v>80894</v>
      </c>
      <c r="F9414" s="413">
        <v>120.2</v>
      </c>
      <c r="G9414" s="414">
        <f t="shared" si="294"/>
        <v>672.9950083194675</v>
      </c>
      <c r="H9414" s="415">
        <f t="shared" si="295"/>
        <v>3.3649750415973374</v>
      </c>
    </row>
    <row r="9415" spans="1:8" ht="15" hidden="1" thickBot="1">
      <c r="A9415" s="409">
        <v>202205</v>
      </c>
      <c r="B9415" s="196" t="s">
        <v>1117</v>
      </c>
      <c r="C9415" s="197" t="s">
        <v>791</v>
      </c>
      <c r="D9415" s="198" t="s">
        <v>339</v>
      </c>
      <c r="E9415" s="421">
        <v>404</v>
      </c>
      <c r="F9415" s="413">
        <v>120.2</v>
      </c>
      <c r="G9415" s="414">
        <f t="shared" si="294"/>
        <v>3.3610648918469219</v>
      </c>
      <c r="H9415" s="415">
        <f t="shared" si="295"/>
        <v>3.3610648918469219</v>
      </c>
    </row>
    <row r="9416" spans="1:8" ht="15" hidden="1" thickBot="1">
      <c r="A9416" s="409">
        <v>202205</v>
      </c>
      <c r="B9416" s="196" t="s">
        <v>1118</v>
      </c>
      <c r="C9416" s="197" t="s">
        <v>791</v>
      </c>
      <c r="D9416" s="198" t="s">
        <v>339</v>
      </c>
      <c r="E9416" s="421">
        <v>378</v>
      </c>
      <c r="F9416" s="413">
        <v>120.2</v>
      </c>
      <c r="G9416" s="414">
        <f t="shared" si="294"/>
        <v>3.1447587354409317</v>
      </c>
      <c r="H9416" s="415">
        <f t="shared" si="295"/>
        <v>3.1447587354409317</v>
      </c>
    </row>
    <row r="9417" spans="1:8" ht="15" hidden="1" thickBot="1">
      <c r="A9417" s="409">
        <v>202205</v>
      </c>
      <c r="B9417" s="196" t="s">
        <v>1119</v>
      </c>
      <c r="C9417" s="197" t="s">
        <v>791</v>
      </c>
      <c r="D9417" s="198" t="s">
        <v>337</v>
      </c>
      <c r="E9417" s="421">
        <v>43022</v>
      </c>
      <c r="F9417" s="413">
        <v>120.2</v>
      </c>
      <c r="G9417" s="414">
        <f t="shared" si="294"/>
        <v>357.92013311148088</v>
      </c>
      <c r="H9417" s="415">
        <f t="shared" si="295"/>
        <v>1.7896006655574044</v>
      </c>
    </row>
    <row r="9418" spans="1:8" ht="15" hidden="1" thickBot="1">
      <c r="A9418" s="409">
        <v>202205</v>
      </c>
      <c r="B9418" s="196" t="s">
        <v>1120</v>
      </c>
      <c r="C9418" s="197" t="s">
        <v>791</v>
      </c>
      <c r="D9418" s="198" t="s">
        <v>339</v>
      </c>
      <c r="E9418" s="421">
        <v>215</v>
      </c>
      <c r="F9418" s="413">
        <v>120.2</v>
      </c>
      <c r="G9418" s="414">
        <f t="shared" si="294"/>
        <v>1.7886855241264559</v>
      </c>
      <c r="H9418" s="415">
        <f t="shared" si="295"/>
        <v>1.7886855241264559</v>
      </c>
    </row>
    <row r="9419" spans="1:8" ht="15" hidden="1" thickBot="1">
      <c r="A9419" s="409">
        <v>202205</v>
      </c>
      <c r="B9419" s="196" t="s">
        <v>1121</v>
      </c>
      <c r="C9419" s="197" t="s">
        <v>791</v>
      </c>
      <c r="D9419" s="198" t="s">
        <v>337</v>
      </c>
      <c r="E9419" s="421">
        <v>80610</v>
      </c>
      <c r="F9419" s="413">
        <v>120.2</v>
      </c>
      <c r="G9419" s="414">
        <f t="shared" si="294"/>
        <v>670.63227953410978</v>
      </c>
      <c r="H9419" s="415">
        <f t="shared" si="295"/>
        <v>3.353161397670549</v>
      </c>
    </row>
    <row r="9420" spans="1:8" ht="15" hidden="1" thickBot="1">
      <c r="A9420" s="409">
        <v>202205</v>
      </c>
      <c r="B9420" s="196" t="s">
        <v>1122</v>
      </c>
      <c r="C9420" s="197" t="s">
        <v>791</v>
      </c>
      <c r="D9420" s="198" t="s">
        <v>339</v>
      </c>
      <c r="E9420" s="421">
        <v>403</v>
      </c>
      <c r="F9420" s="413">
        <v>120.2</v>
      </c>
      <c r="G9420" s="414">
        <f t="shared" si="294"/>
        <v>3.3527454242928454</v>
      </c>
      <c r="H9420" s="415">
        <f t="shared" si="295"/>
        <v>3.3527454242928454</v>
      </c>
    </row>
    <row r="9421" spans="1:8" ht="15" hidden="1" thickBot="1">
      <c r="A9421" s="409">
        <v>202205</v>
      </c>
      <c r="B9421" s="196" t="s">
        <v>1123</v>
      </c>
      <c r="C9421" s="197" t="s">
        <v>791</v>
      </c>
      <c r="D9421" s="198" t="s">
        <v>337</v>
      </c>
      <c r="E9421" s="421">
        <v>61099</v>
      </c>
      <c r="F9421" s="413">
        <v>120.2</v>
      </c>
      <c r="G9421" s="414">
        <f t="shared" si="294"/>
        <v>508.31114808652245</v>
      </c>
      <c r="H9421" s="415">
        <f t="shared" si="295"/>
        <v>2.5415557404326123</v>
      </c>
    </row>
    <row r="9422" spans="1:8" ht="15" hidden="1" thickBot="1">
      <c r="A9422" s="409">
        <v>202205</v>
      </c>
      <c r="B9422" s="196" t="s">
        <v>1124</v>
      </c>
      <c r="C9422" s="197" t="s">
        <v>791</v>
      </c>
      <c r="D9422" s="198" t="s">
        <v>339</v>
      </c>
      <c r="E9422" s="421">
        <v>305</v>
      </c>
      <c r="F9422" s="413">
        <v>120.2</v>
      </c>
      <c r="G9422" s="414">
        <f t="shared" si="294"/>
        <v>2.5374376039933444</v>
      </c>
      <c r="H9422" s="415">
        <f t="shared" si="295"/>
        <v>2.5374376039933444</v>
      </c>
    </row>
    <row r="9423" spans="1:8" ht="15" hidden="1" thickBot="1">
      <c r="A9423" s="409">
        <v>202205</v>
      </c>
      <c r="B9423" s="231" t="s">
        <v>1125</v>
      </c>
      <c r="C9423" s="232" t="s">
        <v>791</v>
      </c>
      <c r="D9423" s="233" t="s">
        <v>337</v>
      </c>
      <c r="E9423" s="235">
        <v>82363</v>
      </c>
      <c r="F9423" s="413">
        <v>120.2</v>
      </c>
      <c r="G9423" s="414">
        <f t="shared" si="294"/>
        <v>685.21630615640595</v>
      </c>
      <c r="H9423" s="415">
        <f t="shared" si="295"/>
        <v>3.4260815307820298</v>
      </c>
    </row>
    <row r="9424" spans="1:8" ht="15" hidden="1" thickBot="1">
      <c r="A9424" s="409">
        <v>202205</v>
      </c>
      <c r="B9424" s="231" t="s">
        <v>1126</v>
      </c>
      <c r="C9424" s="232" t="s">
        <v>791</v>
      </c>
      <c r="D9424" s="233" t="s">
        <v>339</v>
      </c>
      <c r="E9424" s="235">
        <v>412</v>
      </c>
      <c r="F9424" s="413">
        <v>120.2</v>
      </c>
      <c r="G9424" s="414">
        <f t="shared" si="294"/>
        <v>3.4276206322795342</v>
      </c>
      <c r="H9424" s="415">
        <f t="shared" si="295"/>
        <v>3.4276206322795342</v>
      </c>
    </row>
    <row r="9425" spans="1:8" ht="15" hidden="1" thickBot="1">
      <c r="A9425" s="409">
        <v>202205</v>
      </c>
      <c r="B9425" s="231" t="s">
        <v>1127</v>
      </c>
      <c r="C9425" s="232" t="s">
        <v>791</v>
      </c>
      <c r="D9425" s="233" t="s">
        <v>337</v>
      </c>
      <c r="E9425" s="235">
        <v>82720</v>
      </c>
      <c r="F9425" s="413">
        <v>120.2</v>
      </c>
      <c r="G9425" s="414">
        <f t="shared" si="294"/>
        <v>688.1863560732113</v>
      </c>
      <c r="H9425" s="415">
        <f t="shared" si="295"/>
        <v>3.4409317803660566</v>
      </c>
    </row>
    <row r="9426" spans="1:8" ht="15" hidden="1" thickBot="1">
      <c r="A9426" s="409">
        <v>202205</v>
      </c>
      <c r="B9426" s="231" t="s">
        <v>1128</v>
      </c>
      <c r="C9426" s="232" t="s">
        <v>791</v>
      </c>
      <c r="D9426" s="233" t="s">
        <v>339</v>
      </c>
      <c r="E9426" s="235">
        <v>414</v>
      </c>
      <c r="F9426" s="413">
        <v>120.2</v>
      </c>
      <c r="G9426" s="414">
        <f t="shared" si="294"/>
        <v>3.4442595673876872</v>
      </c>
      <c r="H9426" s="415">
        <f t="shared" si="295"/>
        <v>3.4442595673876872</v>
      </c>
    </row>
    <row r="9427" spans="1:8" ht="15" hidden="1" thickBot="1">
      <c r="A9427" s="409">
        <v>202205</v>
      </c>
      <c r="B9427" s="231" t="s">
        <v>2584</v>
      </c>
      <c r="C9427" s="232" t="s">
        <v>791</v>
      </c>
      <c r="D9427" s="233" t="s">
        <v>337</v>
      </c>
      <c r="E9427" s="235">
        <v>92579</v>
      </c>
      <c r="F9427" s="413">
        <v>120.2</v>
      </c>
      <c r="G9427" s="414">
        <f t="shared" si="294"/>
        <v>770.20798668885186</v>
      </c>
      <c r="H9427" s="415">
        <f t="shared" si="295"/>
        <v>3.8510399334442593</v>
      </c>
    </row>
    <row r="9428" spans="1:8" ht="15" hidden="1" thickBot="1">
      <c r="A9428" s="409">
        <v>202205</v>
      </c>
      <c r="B9428" s="231" t="s">
        <v>2585</v>
      </c>
      <c r="C9428" s="232" t="s">
        <v>791</v>
      </c>
      <c r="D9428" s="233" t="s">
        <v>339</v>
      </c>
      <c r="E9428" s="235">
        <v>463</v>
      </c>
      <c r="F9428" s="413">
        <v>120.2</v>
      </c>
      <c r="G9428" s="414">
        <f t="shared" si="294"/>
        <v>3.8519134775374373</v>
      </c>
      <c r="H9428" s="415">
        <f t="shared" si="295"/>
        <v>3.8519134775374373</v>
      </c>
    </row>
    <row r="9429" spans="1:8" ht="15" hidden="1" thickBot="1">
      <c r="A9429" s="409">
        <v>202205</v>
      </c>
      <c r="B9429" s="231" t="s">
        <v>1129</v>
      </c>
      <c r="C9429" s="232" t="s">
        <v>791</v>
      </c>
      <c r="D9429" s="233" t="s">
        <v>337</v>
      </c>
      <c r="E9429" s="235">
        <v>91383</v>
      </c>
      <c r="F9429" s="413">
        <v>120.2</v>
      </c>
      <c r="G9429" s="414">
        <f t="shared" si="294"/>
        <v>760.25790349417639</v>
      </c>
      <c r="H9429" s="415">
        <f t="shared" si="295"/>
        <v>3.8012895174708818</v>
      </c>
    </row>
    <row r="9430" spans="1:8" ht="15" hidden="1" thickBot="1">
      <c r="A9430" s="409">
        <v>202205</v>
      </c>
      <c r="B9430" s="231" t="s">
        <v>1130</v>
      </c>
      <c r="C9430" s="232" t="s">
        <v>791</v>
      </c>
      <c r="D9430" s="233" t="s">
        <v>337</v>
      </c>
      <c r="E9430" s="235">
        <v>92579</v>
      </c>
      <c r="F9430" s="413">
        <v>120.2</v>
      </c>
      <c r="G9430" s="414">
        <f t="shared" si="294"/>
        <v>770.20798668885186</v>
      </c>
      <c r="H9430" s="415">
        <f t="shared" si="295"/>
        <v>3.8510399334442593</v>
      </c>
    </row>
    <row r="9431" spans="1:8" ht="15" hidden="1" thickBot="1">
      <c r="A9431" s="409">
        <v>202205</v>
      </c>
      <c r="B9431" s="196" t="s">
        <v>1131</v>
      </c>
      <c r="C9431" s="197" t="s">
        <v>791</v>
      </c>
      <c r="D9431" s="198" t="s">
        <v>339</v>
      </c>
      <c r="E9431" s="421">
        <v>463</v>
      </c>
      <c r="F9431" s="413">
        <v>120.2</v>
      </c>
      <c r="G9431" s="414">
        <f t="shared" si="294"/>
        <v>3.8519134775374373</v>
      </c>
      <c r="H9431" s="415">
        <f t="shared" si="295"/>
        <v>3.8519134775374373</v>
      </c>
    </row>
    <row r="9432" spans="1:8" ht="15" hidden="1" thickBot="1">
      <c r="A9432" s="409">
        <v>202205</v>
      </c>
      <c r="B9432" s="196" t="s">
        <v>1132</v>
      </c>
      <c r="C9432" s="197" t="s">
        <v>791</v>
      </c>
      <c r="D9432" s="198" t="s">
        <v>337</v>
      </c>
      <c r="E9432" s="421">
        <v>92579</v>
      </c>
      <c r="F9432" s="413">
        <v>120.2</v>
      </c>
      <c r="G9432" s="414">
        <f t="shared" si="294"/>
        <v>770.20798668885186</v>
      </c>
      <c r="H9432" s="415">
        <f t="shared" si="295"/>
        <v>3.8510399334442593</v>
      </c>
    </row>
    <row r="9433" spans="1:8" ht="15" hidden="1" thickBot="1">
      <c r="A9433" s="409">
        <v>202205</v>
      </c>
      <c r="B9433" s="196" t="s">
        <v>1133</v>
      </c>
      <c r="C9433" s="197" t="s">
        <v>791</v>
      </c>
      <c r="D9433" s="198" t="s">
        <v>339</v>
      </c>
      <c r="E9433" s="421">
        <v>463</v>
      </c>
      <c r="F9433" s="413">
        <v>120.2</v>
      </c>
      <c r="G9433" s="414">
        <f t="shared" si="294"/>
        <v>3.8519134775374373</v>
      </c>
      <c r="H9433" s="415">
        <f t="shared" si="295"/>
        <v>3.8519134775374373</v>
      </c>
    </row>
    <row r="9434" spans="1:8" ht="15" hidden="1" thickBot="1">
      <c r="A9434" s="409">
        <v>202205</v>
      </c>
      <c r="B9434" s="196" t="s">
        <v>1134</v>
      </c>
      <c r="C9434" s="197" t="s">
        <v>791</v>
      </c>
      <c r="D9434" s="198" t="s">
        <v>337</v>
      </c>
      <c r="E9434" s="421">
        <v>91383</v>
      </c>
      <c r="F9434" s="413">
        <v>120.2</v>
      </c>
      <c r="G9434" s="414">
        <f t="shared" si="294"/>
        <v>760.25790349417639</v>
      </c>
      <c r="H9434" s="415">
        <f t="shared" si="295"/>
        <v>3.8012895174708818</v>
      </c>
    </row>
    <row r="9435" spans="1:8" ht="15" hidden="1" thickBot="1">
      <c r="A9435" s="409">
        <v>202205</v>
      </c>
      <c r="B9435" s="196" t="s">
        <v>1135</v>
      </c>
      <c r="C9435" s="197" t="s">
        <v>791</v>
      </c>
      <c r="D9435" s="198" t="s">
        <v>337</v>
      </c>
      <c r="E9435" s="421">
        <v>85362</v>
      </c>
      <c r="F9435" s="413">
        <v>120.2</v>
      </c>
      <c r="G9435" s="414">
        <f t="shared" si="294"/>
        <v>710.16638935108153</v>
      </c>
      <c r="H9435" s="415">
        <f t="shared" si="295"/>
        <v>3.5508319467554075</v>
      </c>
    </row>
    <row r="9436" spans="1:8" ht="15" hidden="1" thickBot="1">
      <c r="A9436" s="409">
        <v>202205</v>
      </c>
      <c r="B9436" s="196" t="s">
        <v>1136</v>
      </c>
      <c r="C9436" s="197" t="s">
        <v>791</v>
      </c>
      <c r="D9436" s="198" t="s">
        <v>339</v>
      </c>
      <c r="E9436" s="421">
        <v>427</v>
      </c>
      <c r="F9436" s="413">
        <v>120.2</v>
      </c>
      <c r="G9436" s="414">
        <f t="shared" si="294"/>
        <v>3.5524126455906821</v>
      </c>
      <c r="H9436" s="415">
        <f t="shared" si="295"/>
        <v>3.5524126455906821</v>
      </c>
    </row>
    <row r="9437" spans="1:8" ht="15" hidden="1" thickBot="1">
      <c r="A9437" s="409">
        <v>202205</v>
      </c>
      <c r="B9437" s="196" t="s">
        <v>1137</v>
      </c>
      <c r="C9437" s="197" t="s">
        <v>791</v>
      </c>
      <c r="D9437" s="198" t="s">
        <v>337</v>
      </c>
      <c r="E9437" s="421">
        <v>95006</v>
      </c>
      <c r="F9437" s="413">
        <v>120.2</v>
      </c>
      <c r="G9437" s="414">
        <f t="shared" si="294"/>
        <v>790.39933444259566</v>
      </c>
      <c r="H9437" s="415">
        <f t="shared" si="295"/>
        <v>3.9519966722129785</v>
      </c>
    </row>
    <row r="9438" spans="1:8" ht="15" hidden="1" thickBot="1">
      <c r="A9438" s="409">
        <v>202205</v>
      </c>
      <c r="B9438" s="196" t="s">
        <v>1138</v>
      </c>
      <c r="C9438" s="197" t="s">
        <v>791</v>
      </c>
      <c r="D9438" s="198" t="s">
        <v>339</v>
      </c>
      <c r="E9438" s="421">
        <v>475</v>
      </c>
      <c r="F9438" s="413">
        <v>120.2</v>
      </c>
      <c r="G9438" s="414">
        <f t="shared" si="294"/>
        <v>3.9517470881863561</v>
      </c>
      <c r="H9438" s="415">
        <f t="shared" si="295"/>
        <v>3.9517470881863561</v>
      </c>
    </row>
    <row r="9439" spans="1:8" ht="15" hidden="1" thickBot="1">
      <c r="A9439" s="409">
        <v>202205</v>
      </c>
      <c r="B9439" s="196" t="s">
        <v>1139</v>
      </c>
      <c r="C9439" s="197" t="s">
        <v>791</v>
      </c>
      <c r="D9439" s="198" t="s">
        <v>337</v>
      </c>
      <c r="E9439" s="421">
        <v>94983</v>
      </c>
      <c r="F9439" s="413">
        <v>120.2</v>
      </c>
      <c r="G9439" s="414">
        <f t="shared" si="294"/>
        <v>790.20798668885186</v>
      </c>
      <c r="H9439" s="415">
        <f t="shared" si="295"/>
        <v>3.9510399334442594</v>
      </c>
    </row>
    <row r="9440" spans="1:8" ht="15" hidden="1" thickBot="1">
      <c r="A9440" s="409">
        <v>202205</v>
      </c>
      <c r="B9440" s="196" t="s">
        <v>1140</v>
      </c>
      <c r="C9440" s="197" t="s">
        <v>791</v>
      </c>
      <c r="D9440" s="198" t="s">
        <v>339</v>
      </c>
      <c r="E9440" s="421">
        <v>475</v>
      </c>
      <c r="F9440" s="413">
        <v>120.2</v>
      </c>
      <c r="G9440" s="414">
        <f t="shared" si="294"/>
        <v>3.9517470881863561</v>
      </c>
      <c r="H9440" s="415">
        <f t="shared" si="295"/>
        <v>3.9517470881863561</v>
      </c>
    </row>
    <row r="9441" spans="1:8" ht="15" hidden="1" thickBot="1">
      <c r="A9441" s="409">
        <v>202205</v>
      </c>
      <c r="B9441" s="231" t="s">
        <v>1141</v>
      </c>
      <c r="C9441" s="232" t="s">
        <v>791</v>
      </c>
      <c r="D9441" s="233" t="s">
        <v>337</v>
      </c>
      <c r="E9441" s="235">
        <v>101576</v>
      </c>
      <c r="F9441" s="413">
        <v>120.2</v>
      </c>
      <c r="G9441" s="414">
        <f t="shared" si="294"/>
        <v>845.0582362728785</v>
      </c>
      <c r="H9441" s="415">
        <f t="shared" si="295"/>
        <v>4.2252911813643923</v>
      </c>
    </row>
    <row r="9442" spans="1:8" ht="15" hidden="1" thickBot="1">
      <c r="A9442" s="409">
        <v>202205</v>
      </c>
      <c r="B9442" s="231" t="s">
        <v>1142</v>
      </c>
      <c r="C9442" s="232" t="s">
        <v>791</v>
      </c>
      <c r="D9442" s="233" t="s">
        <v>339</v>
      </c>
      <c r="E9442" s="235">
        <v>508</v>
      </c>
      <c r="F9442" s="413">
        <v>120.2</v>
      </c>
      <c r="G9442" s="414">
        <f t="shared" si="294"/>
        <v>4.2262895174708817</v>
      </c>
      <c r="H9442" s="415">
        <f t="shared" si="295"/>
        <v>4.2262895174708817</v>
      </c>
    </row>
    <row r="9443" spans="1:8" ht="15" hidden="1" thickBot="1">
      <c r="A9443" s="409">
        <v>202205</v>
      </c>
      <c r="B9443" s="231" t="s">
        <v>1143</v>
      </c>
      <c r="C9443" s="232" t="s">
        <v>791</v>
      </c>
      <c r="D9443" s="233" t="s">
        <v>337</v>
      </c>
      <c r="E9443" s="235">
        <v>82348</v>
      </c>
      <c r="F9443" s="413">
        <v>120.2</v>
      </c>
      <c r="G9443" s="414">
        <f t="shared" si="294"/>
        <v>685.09151414309486</v>
      </c>
      <c r="H9443" s="415">
        <f t="shared" si="295"/>
        <v>3.4254575707154742</v>
      </c>
    </row>
    <row r="9444" spans="1:8" ht="15" hidden="1" thickBot="1">
      <c r="A9444" s="409">
        <v>202205</v>
      </c>
      <c r="B9444" s="231" t="s">
        <v>1144</v>
      </c>
      <c r="C9444" s="232" t="s">
        <v>791</v>
      </c>
      <c r="D9444" s="233" t="s">
        <v>339</v>
      </c>
      <c r="E9444" s="235">
        <v>412</v>
      </c>
      <c r="F9444" s="413">
        <v>120.2</v>
      </c>
      <c r="G9444" s="414">
        <f t="shared" si="294"/>
        <v>3.4276206322795342</v>
      </c>
      <c r="H9444" s="415">
        <f t="shared" si="295"/>
        <v>3.4276206322795342</v>
      </c>
    </row>
    <row r="9445" spans="1:8" ht="15" hidden="1" thickBot="1">
      <c r="A9445" s="409">
        <v>202205</v>
      </c>
      <c r="B9445" s="196" t="s">
        <v>1145</v>
      </c>
      <c r="C9445" s="197" t="s">
        <v>791</v>
      </c>
      <c r="D9445" s="198" t="s">
        <v>337</v>
      </c>
      <c r="E9445" s="421">
        <v>86361</v>
      </c>
      <c r="F9445" s="413">
        <v>120.2</v>
      </c>
      <c r="G9445" s="414">
        <f t="shared" si="294"/>
        <v>718.47753743760393</v>
      </c>
      <c r="H9445" s="415">
        <f t="shared" si="295"/>
        <v>3.5923876871880198</v>
      </c>
    </row>
    <row r="9446" spans="1:8" ht="15" hidden="1" thickBot="1">
      <c r="A9446" s="409">
        <v>202205</v>
      </c>
      <c r="B9446" s="196" t="s">
        <v>1146</v>
      </c>
      <c r="C9446" s="197" t="s">
        <v>791</v>
      </c>
      <c r="D9446" s="198" t="s">
        <v>337</v>
      </c>
      <c r="E9446" s="421">
        <v>93168</v>
      </c>
      <c r="F9446" s="413">
        <v>120.2</v>
      </c>
      <c r="G9446" s="414">
        <f t="shared" si="294"/>
        <v>775.10815307820303</v>
      </c>
      <c r="H9446" s="415">
        <f t="shared" si="295"/>
        <v>3.875540765391015</v>
      </c>
    </row>
    <row r="9447" spans="1:8" ht="15" hidden="1" thickBot="1">
      <c r="A9447" s="409">
        <v>202205</v>
      </c>
      <c r="B9447" s="231" t="s">
        <v>1147</v>
      </c>
      <c r="C9447" s="232" t="s">
        <v>791</v>
      </c>
      <c r="D9447" s="233" t="s">
        <v>339</v>
      </c>
      <c r="E9447" s="235">
        <v>466</v>
      </c>
      <c r="F9447" s="413">
        <v>120.2</v>
      </c>
      <c r="G9447" s="414">
        <f t="shared" si="294"/>
        <v>3.8768718801996673</v>
      </c>
      <c r="H9447" s="415">
        <f t="shared" si="295"/>
        <v>3.8768718801996673</v>
      </c>
    </row>
    <row r="9448" spans="1:8" ht="15" hidden="1" thickBot="1">
      <c r="A9448" s="409">
        <v>202205</v>
      </c>
      <c r="B9448" s="231" t="s">
        <v>1148</v>
      </c>
      <c r="C9448" s="232" t="s">
        <v>791</v>
      </c>
      <c r="D9448" s="233" t="s">
        <v>339</v>
      </c>
      <c r="E9448" s="235">
        <v>432</v>
      </c>
      <c r="F9448" s="413">
        <v>120.2</v>
      </c>
      <c r="G9448" s="414">
        <f t="shared" si="294"/>
        <v>3.5940099833610648</v>
      </c>
      <c r="H9448" s="415">
        <f t="shared" si="295"/>
        <v>3.5940099833610648</v>
      </c>
    </row>
    <row r="9449" spans="1:8" ht="15" hidden="1" thickBot="1">
      <c r="A9449" s="409">
        <v>202205</v>
      </c>
      <c r="B9449" s="231" t="s">
        <v>1149</v>
      </c>
      <c r="C9449" s="232" t="s">
        <v>791</v>
      </c>
      <c r="D9449" s="233" t="s">
        <v>337</v>
      </c>
      <c r="E9449" s="235">
        <v>98487</v>
      </c>
      <c r="F9449" s="413">
        <v>120.2</v>
      </c>
      <c r="G9449" s="414">
        <f t="shared" si="294"/>
        <v>819.35940099833613</v>
      </c>
      <c r="H9449" s="415">
        <f t="shared" si="295"/>
        <v>4.0967970049916804</v>
      </c>
    </row>
    <row r="9450" spans="1:8" ht="15" hidden="1" thickBot="1">
      <c r="A9450" s="409">
        <v>202205</v>
      </c>
      <c r="B9450" s="231" t="s">
        <v>1150</v>
      </c>
      <c r="C9450" s="232" t="s">
        <v>791</v>
      </c>
      <c r="D9450" s="233" t="s">
        <v>337</v>
      </c>
      <c r="E9450" s="235">
        <v>95777</v>
      </c>
      <c r="F9450" s="413">
        <v>120.2</v>
      </c>
      <c r="G9450" s="414">
        <f t="shared" si="294"/>
        <v>796.8136439267887</v>
      </c>
      <c r="H9450" s="415">
        <f t="shared" si="295"/>
        <v>3.9840682196339436</v>
      </c>
    </row>
    <row r="9451" spans="1:8" ht="15" hidden="1" thickBot="1">
      <c r="A9451" s="409">
        <v>202205</v>
      </c>
      <c r="B9451" s="231" t="s">
        <v>1151</v>
      </c>
      <c r="C9451" s="232" t="s">
        <v>791</v>
      </c>
      <c r="D9451" s="233" t="s">
        <v>339</v>
      </c>
      <c r="E9451" s="235">
        <v>492</v>
      </c>
      <c r="F9451" s="413">
        <v>120.2</v>
      </c>
      <c r="G9451" s="414">
        <f t="shared" si="294"/>
        <v>4.0931780366056572</v>
      </c>
      <c r="H9451" s="415">
        <f t="shared" si="295"/>
        <v>4.0931780366056572</v>
      </c>
    </row>
    <row r="9452" spans="1:8" ht="15" hidden="1" thickBot="1">
      <c r="A9452" s="409">
        <v>202205</v>
      </c>
      <c r="B9452" s="231" t="s">
        <v>1152</v>
      </c>
      <c r="C9452" s="232" t="s">
        <v>791</v>
      </c>
      <c r="D9452" s="233" t="s">
        <v>337</v>
      </c>
      <c r="E9452" s="235">
        <v>89959</v>
      </c>
      <c r="F9452" s="413">
        <v>120.2</v>
      </c>
      <c r="G9452" s="414">
        <f t="shared" si="294"/>
        <v>748.41098169717134</v>
      </c>
      <c r="H9452" s="415">
        <f t="shared" si="295"/>
        <v>3.7420549084858568</v>
      </c>
    </row>
    <row r="9453" spans="1:8" ht="15" hidden="1" thickBot="1">
      <c r="A9453" s="409">
        <v>202205</v>
      </c>
      <c r="B9453" s="231" t="s">
        <v>1153</v>
      </c>
      <c r="C9453" s="232" t="s">
        <v>791</v>
      </c>
      <c r="D9453" s="233" t="s">
        <v>339</v>
      </c>
      <c r="E9453" s="235">
        <v>450</v>
      </c>
      <c r="F9453" s="413">
        <v>120.2</v>
      </c>
      <c r="G9453" s="414">
        <f t="shared" si="294"/>
        <v>3.7437603993344424</v>
      </c>
      <c r="H9453" s="415">
        <f t="shared" si="295"/>
        <v>3.7437603993344424</v>
      </c>
    </row>
    <row r="9454" spans="1:8" ht="15" hidden="1" thickBot="1">
      <c r="A9454" s="409">
        <v>202205</v>
      </c>
      <c r="B9454" s="231" t="s">
        <v>1154</v>
      </c>
      <c r="C9454" s="232" t="s">
        <v>791</v>
      </c>
      <c r="D9454" s="233" t="s">
        <v>337</v>
      </c>
      <c r="E9454" s="235">
        <v>85606</v>
      </c>
      <c r="F9454" s="413">
        <v>120.2</v>
      </c>
      <c r="G9454" s="414">
        <f t="shared" si="294"/>
        <v>712.19633943427618</v>
      </c>
      <c r="H9454" s="415">
        <f t="shared" si="295"/>
        <v>3.560981697171381</v>
      </c>
    </row>
    <row r="9455" spans="1:8" ht="15" hidden="1" thickBot="1">
      <c r="A9455" s="409">
        <v>202205</v>
      </c>
      <c r="B9455" s="231" t="s">
        <v>1155</v>
      </c>
      <c r="C9455" s="232" t="s">
        <v>791</v>
      </c>
      <c r="D9455" s="233" t="s">
        <v>339</v>
      </c>
      <c r="E9455" s="235">
        <v>428</v>
      </c>
      <c r="F9455" s="413">
        <v>120.2</v>
      </c>
      <c r="G9455" s="414">
        <f t="shared" si="294"/>
        <v>3.5607321131447587</v>
      </c>
      <c r="H9455" s="415">
        <f t="shared" si="295"/>
        <v>3.5607321131447587</v>
      </c>
    </row>
    <row r="9456" spans="1:8" ht="15" hidden="1" thickBot="1">
      <c r="A9456" s="409">
        <v>202205</v>
      </c>
      <c r="B9456" s="231" t="s">
        <v>1156</v>
      </c>
      <c r="C9456" s="232" t="s">
        <v>791</v>
      </c>
      <c r="D9456" s="233" t="s">
        <v>337</v>
      </c>
      <c r="E9456" s="235">
        <v>85323</v>
      </c>
      <c r="F9456" s="413">
        <v>120.2</v>
      </c>
      <c r="G9456" s="414">
        <f t="shared" si="294"/>
        <v>709.84193011647255</v>
      </c>
      <c r="H9456" s="415">
        <f t="shared" si="295"/>
        <v>3.5492096505823629</v>
      </c>
    </row>
    <row r="9457" spans="1:8" ht="15" hidden="1" thickBot="1">
      <c r="A9457" s="409">
        <v>202205</v>
      </c>
      <c r="B9457" s="231" t="s">
        <v>1157</v>
      </c>
      <c r="C9457" s="232" t="s">
        <v>791</v>
      </c>
      <c r="D9457" s="233" t="s">
        <v>339</v>
      </c>
      <c r="E9457" s="235">
        <v>427</v>
      </c>
      <c r="F9457" s="413">
        <v>120.2</v>
      </c>
      <c r="G9457" s="414">
        <f t="shared" si="294"/>
        <v>3.5524126455906821</v>
      </c>
      <c r="H9457" s="415">
        <f t="shared" si="295"/>
        <v>3.5524126455906821</v>
      </c>
    </row>
    <row r="9458" spans="1:8" ht="15" hidden="1" thickBot="1">
      <c r="A9458" s="409">
        <v>202205</v>
      </c>
      <c r="B9458" s="231" t="s">
        <v>1158</v>
      </c>
      <c r="C9458" s="232" t="s">
        <v>791</v>
      </c>
      <c r="D9458" s="233" t="s">
        <v>337</v>
      </c>
      <c r="E9458" s="235">
        <v>85170</v>
      </c>
      <c r="F9458" s="413">
        <v>120.2</v>
      </c>
      <c r="G9458" s="414">
        <f t="shared" si="294"/>
        <v>708.56905158069878</v>
      </c>
      <c r="H9458" s="415">
        <f t="shared" si="295"/>
        <v>3.5428452579034939</v>
      </c>
    </row>
    <row r="9459" spans="1:8" ht="15" hidden="1" thickBot="1">
      <c r="A9459" s="409">
        <v>202205</v>
      </c>
      <c r="B9459" s="231" t="s">
        <v>1159</v>
      </c>
      <c r="C9459" s="232" t="s">
        <v>791</v>
      </c>
      <c r="D9459" s="233" t="s">
        <v>337</v>
      </c>
      <c r="E9459" s="235">
        <v>77679</v>
      </c>
      <c r="F9459" s="413">
        <v>120.2</v>
      </c>
      <c r="G9459" s="414">
        <f t="shared" si="294"/>
        <v>646.24792013311151</v>
      </c>
      <c r="H9459" s="415">
        <f t="shared" si="295"/>
        <v>3.2312396006655577</v>
      </c>
    </row>
    <row r="9460" spans="1:8" ht="15" hidden="1" thickBot="1">
      <c r="A9460" s="409">
        <v>202205</v>
      </c>
      <c r="B9460" s="196" t="s">
        <v>1160</v>
      </c>
      <c r="C9460" s="197" t="s">
        <v>791</v>
      </c>
      <c r="D9460" s="198" t="s">
        <v>339</v>
      </c>
      <c r="E9460" s="421">
        <v>388</v>
      </c>
      <c r="F9460" s="413">
        <v>120.2</v>
      </c>
      <c r="G9460" s="414">
        <f t="shared" si="294"/>
        <v>3.227953410981697</v>
      </c>
      <c r="H9460" s="415">
        <f t="shared" si="295"/>
        <v>3.227953410981697</v>
      </c>
    </row>
    <row r="9461" spans="1:8" ht="15" hidden="1" thickBot="1">
      <c r="A9461" s="409">
        <v>202205</v>
      </c>
      <c r="B9461" s="196" t="s">
        <v>1161</v>
      </c>
      <c r="C9461" s="197" t="s">
        <v>791</v>
      </c>
      <c r="D9461" s="198" t="s">
        <v>337</v>
      </c>
      <c r="E9461" s="421">
        <v>95374</v>
      </c>
      <c r="F9461" s="413">
        <v>120.2</v>
      </c>
      <c r="G9461" s="414">
        <f t="shared" si="294"/>
        <v>793.46089850249587</v>
      </c>
      <c r="H9461" s="415">
        <f t="shared" si="295"/>
        <v>3.9673044925124792</v>
      </c>
    </row>
    <row r="9462" spans="1:8" ht="15" hidden="1" thickBot="1">
      <c r="A9462" s="409">
        <v>202205</v>
      </c>
      <c r="B9462" s="196" t="s">
        <v>1162</v>
      </c>
      <c r="C9462" s="197" t="s">
        <v>791</v>
      </c>
      <c r="D9462" s="198" t="s">
        <v>339</v>
      </c>
      <c r="E9462" s="421">
        <v>477</v>
      </c>
      <c r="F9462" s="413">
        <v>120.2</v>
      </c>
      <c r="G9462" s="414">
        <f t="shared" si="294"/>
        <v>3.9683860232945092</v>
      </c>
      <c r="H9462" s="415">
        <f t="shared" si="295"/>
        <v>3.9683860232945092</v>
      </c>
    </row>
    <row r="9463" spans="1:8" ht="15" hidden="1" thickBot="1">
      <c r="A9463" s="409">
        <v>202205</v>
      </c>
      <c r="B9463" s="196" t="s">
        <v>1163</v>
      </c>
      <c r="C9463" s="197" t="s">
        <v>791</v>
      </c>
      <c r="D9463" s="198" t="s">
        <v>337</v>
      </c>
      <c r="E9463" s="421">
        <v>102374</v>
      </c>
      <c r="F9463" s="413">
        <v>120.2</v>
      </c>
      <c r="G9463" s="414">
        <f t="shared" si="294"/>
        <v>851.69717138103158</v>
      </c>
      <c r="H9463" s="415">
        <f t="shared" si="295"/>
        <v>4.2584858569051578</v>
      </c>
    </row>
    <row r="9464" spans="1:8" ht="15" hidden="1" thickBot="1">
      <c r="A9464" s="409">
        <v>202205</v>
      </c>
      <c r="B9464" s="196" t="s">
        <v>1164</v>
      </c>
      <c r="C9464" s="197" t="s">
        <v>791</v>
      </c>
      <c r="D9464" s="198" t="s">
        <v>337</v>
      </c>
      <c r="E9464" s="421">
        <v>81274</v>
      </c>
      <c r="F9464" s="413">
        <v>120.2</v>
      </c>
      <c r="G9464" s="414">
        <f t="shared" si="294"/>
        <v>676.15640599001665</v>
      </c>
      <c r="H9464" s="415">
        <f t="shared" si="295"/>
        <v>3.3807820299500833</v>
      </c>
    </row>
    <row r="9465" spans="1:8" ht="15" hidden="1" thickBot="1">
      <c r="A9465" s="409">
        <v>202205</v>
      </c>
      <c r="B9465" s="196" t="s">
        <v>1165</v>
      </c>
      <c r="C9465" s="197" t="s">
        <v>791</v>
      </c>
      <c r="D9465" s="198" t="s">
        <v>339</v>
      </c>
      <c r="E9465" s="421">
        <v>406</v>
      </c>
      <c r="F9465" s="413">
        <v>120.2</v>
      </c>
      <c r="G9465" s="414">
        <f t="shared" si="294"/>
        <v>3.377703826955075</v>
      </c>
      <c r="H9465" s="415">
        <f t="shared" si="295"/>
        <v>3.377703826955075</v>
      </c>
    </row>
    <row r="9466" spans="1:8" ht="15" hidden="1" thickBot="1">
      <c r="A9466" s="409">
        <v>202205</v>
      </c>
      <c r="B9466" s="196" t="s">
        <v>1166</v>
      </c>
      <c r="C9466" s="197" t="s">
        <v>791</v>
      </c>
      <c r="D9466" s="198" t="s">
        <v>337</v>
      </c>
      <c r="E9466" s="421">
        <v>75127</v>
      </c>
      <c r="F9466" s="413">
        <v>120.2</v>
      </c>
      <c r="G9466" s="414">
        <f t="shared" si="294"/>
        <v>625.01663893510818</v>
      </c>
      <c r="H9466" s="415">
        <f t="shared" si="295"/>
        <v>3.1250831946755411</v>
      </c>
    </row>
    <row r="9467" spans="1:8" ht="15" hidden="1" thickBot="1">
      <c r="A9467" s="409">
        <v>202205</v>
      </c>
      <c r="B9467" s="231" t="s">
        <v>1167</v>
      </c>
      <c r="C9467" s="232" t="s">
        <v>791</v>
      </c>
      <c r="D9467" s="233" t="s">
        <v>337</v>
      </c>
      <c r="E9467" s="235">
        <v>71206</v>
      </c>
      <c r="F9467" s="413">
        <v>120.2</v>
      </c>
      <c r="G9467" s="414">
        <f t="shared" si="294"/>
        <v>592.39600665557407</v>
      </c>
      <c r="H9467" s="415">
        <f t="shared" si="295"/>
        <v>2.9619800332778703</v>
      </c>
    </row>
    <row r="9468" spans="1:8" ht="15" hidden="1" thickBot="1">
      <c r="A9468" s="409">
        <v>202205</v>
      </c>
      <c r="B9468" s="231" t="s">
        <v>1168</v>
      </c>
      <c r="C9468" s="232" t="s">
        <v>791</v>
      </c>
      <c r="D9468" s="233" t="s">
        <v>337</v>
      </c>
      <c r="E9468" s="235">
        <v>94158</v>
      </c>
      <c r="F9468" s="413">
        <v>120.2</v>
      </c>
      <c r="G9468" s="414">
        <f t="shared" si="294"/>
        <v>783.34442595673875</v>
      </c>
      <c r="H9468" s="415">
        <f t="shared" si="295"/>
        <v>3.9167221297836936</v>
      </c>
    </row>
    <row r="9469" spans="1:8" ht="15" hidden="1" thickBot="1">
      <c r="A9469" s="409">
        <v>202205</v>
      </c>
      <c r="B9469" s="231" t="s">
        <v>1169</v>
      </c>
      <c r="C9469" s="232" t="s">
        <v>791</v>
      </c>
      <c r="D9469" s="233" t="s">
        <v>339</v>
      </c>
      <c r="E9469" s="235">
        <v>471</v>
      </c>
      <c r="F9469" s="413">
        <v>120.2</v>
      </c>
      <c r="G9469" s="414">
        <f t="shared" si="294"/>
        <v>3.91846921797005</v>
      </c>
      <c r="H9469" s="415">
        <f t="shared" si="295"/>
        <v>3.91846921797005</v>
      </c>
    </row>
    <row r="9470" spans="1:8" ht="15" hidden="1" thickBot="1">
      <c r="A9470" s="409">
        <v>202205</v>
      </c>
      <c r="B9470" s="231" t="s">
        <v>1170</v>
      </c>
      <c r="C9470" s="232" t="s">
        <v>791</v>
      </c>
      <c r="D9470" s="233" t="s">
        <v>337</v>
      </c>
      <c r="E9470" s="235">
        <v>80222</v>
      </c>
      <c r="F9470" s="413">
        <v>120.2</v>
      </c>
      <c r="G9470" s="414">
        <f t="shared" si="294"/>
        <v>667.40432612312816</v>
      </c>
      <c r="H9470" s="415">
        <f t="shared" si="295"/>
        <v>3.3370216306156406</v>
      </c>
    </row>
    <row r="9471" spans="1:8" ht="15" hidden="1" thickBot="1">
      <c r="A9471" s="409">
        <v>202205</v>
      </c>
      <c r="B9471" s="196" t="s">
        <v>1171</v>
      </c>
      <c r="C9471" s="197" t="s">
        <v>791</v>
      </c>
      <c r="D9471" s="198" t="s">
        <v>337</v>
      </c>
      <c r="E9471" s="421">
        <v>83368</v>
      </c>
      <c r="F9471" s="413">
        <v>120.2</v>
      </c>
      <c r="G9471" s="414">
        <f t="shared" si="294"/>
        <v>693.57737104825287</v>
      </c>
      <c r="H9471" s="415">
        <f t="shared" si="295"/>
        <v>3.4678868552412645</v>
      </c>
    </row>
    <row r="9472" spans="1:8" ht="15" hidden="1" thickBot="1">
      <c r="A9472" s="409">
        <v>202205</v>
      </c>
      <c r="B9472" s="196" t="s">
        <v>1172</v>
      </c>
      <c r="C9472" s="197" t="s">
        <v>791</v>
      </c>
      <c r="D9472" s="198" t="s">
        <v>339</v>
      </c>
      <c r="E9472" s="421">
        <v>417</v>
      </c>
      <c r="F9472" s="413">
        <v>120.2</v>
      </c>
      <c r="G9472" s="414">
        <f t="shared" si="294"/>
        <v>3.4692179700499168</v>
      </c>
      <c r="H9472" s="415">
        <f t="shared" si="295"/>
        <v>3.4692179700499168</v>
      </c>
    </row>
    <row r="9473" spans="1:8" ht="15" hidden="1" thickBot="1">
      <c r="A9473" s="409">
        <v>202205</v>
      </c>
      <c r="B9473" s="196" t="s">
        <v>1173</v>
      </c>
      <c r="C9473" s="197" t="s">
        <v>791</v>
      </c>
      <c r="D9473" s="198" t="s">
        <v>339</v>
      </c>
      <c r="E9473" s="421">
        <v>401</v>
      </c>
      <c r="F9473" s="413">
        <v>120.2</v>
      </c>
      <c r="G9473" s="414">
        <f t="shared" si="294"/>
        <v>3.3361064891846919</v>
      </c>
      <c r="H9473" s="415">
        <f t="shared" si="295"/>
        <v>3.3361064891846919</v>
      </c>
    </row>
    <row r="9474" spans="1:8" ht="15" hidden="1" thickBot="1">
      <c r="A9474" s="409">
        <v>202205</v>
      </c>
      <c r="B9474" s="196" t="s">
        <v>1174</v>
      </c>
      <c r="C9474" s="197" t="s">
        <v>791</v>
      </c>
      <c r="D9474" s="198" t="s">
        <v>337</v>
      </c>
      <c r="E9474" s="421">
        <v>94353</v>
      </c>
      <c r="F9474" s="413">
        <v>120.2</v>
      </c>
      <c r="G9474" s="414">
        <f t="shared" ref="G9474:G9537" si="296">+E9474/F9474</f>
        <v>784.96672212978365</v>
      </c>
      <c r="H9474" s="415">
        <f t="shared" ref="H9474:H9537" si="297">IF(D9474="TB",G9474/200,IF(D9474="LT",G9474,"VER"))</f>
        <v>3.9248336106489181</v>
      </c>
    </row>
    <row r="9475" spans="1:8" ht="15" hidden="1" thickBot="1">
      <c r="A9475" s="409">
        <v>202205</v>
      </c>
      <c r="B9475" s="196" t="s">
        <v>1175</v>
      </c>
      <c r="C9475" s="197" t="s">
        <v>791</v>
      </c>
      <c r="D9475" s="198" t="s">
        <v>337</v>
      </c>
      <c r="E9475" s="421">
        <v>82267</v>
      </c>
      <c r="F9475" s="413">
        <v>120.2</v>
      </c>
      <c r="G9475" s="414">
        <f t="shared" si="296"/>
        <v>684.41763727121463</v>
      </c>
      <c r="H9475" s="415">
        <f t="shared" si="297"/>
        <v>3.4220881863560733</v>
      </c>
    </row>
    <row r="9476" spans="1:8" ht="15" hidden="1" thickBot="1">
      <c r="A9476" s="409">
        <v>202205</v>
      </c>
      <c r="B9476" s="196" t="s">
        <v>1176</v>
      </c>
      <c r="C9476" s="197" t="s">
        <v>791</v>
      </c>
      <c r="D9476" s="198" t="s">
        <v>337</v>
      </c>
      <c r="E9476" s="421">
        <v>94854</v>
      </c>
      <c r="F9476" s="413">
        <v>120.2</v>
      </c>
      <c r="G9476" s="414">
        <f t="shared" si="296"/>
        <v>789.13477537437598</v>
      </c>
      <c r="H9476" s="415">
        <f t="shared" si="297"/>
        <v>3.9456738768718798</v>
      </c>
    </row>
    <row r="9477" spans="1:8" ht="15" hidden="1" thickBot="1">
      <c r="A9477" s="409">
        <v>202205</v>
      </c>
      <c r="B9477" s="196" t="s">
        <v>1177</v>
      </c>
      <c r="C9477" s="197" t="s">
        <v>791</v>
      </c>
      <c r="D9477" s="198" t="s">
        <v>337</v>
      </c>
      <c r="E9477" s="421">
        <v>72508</v>
      </c>
      <c r="F9477" s="413">
        <v>120.2</v>
      </c>
      <c r="G9477" s="414">
        <f t="shared" si="296"/>
        <v>603.22795341098163</v>
      </c>
      <c r="H9477" s="415">
        <f t="shared" si="297"/>
        <v>3.0161397670549079</v>
      </c>
    </row>
    <row r="9478" spans="1:8" ht="15" hidden="1" thickBot="1">
      <c r="A9478" s="409">
        <v>202205</v>
      </c>
      <c r="B9478" s="196" t="s">
        <v>1178</v>
      </c>
      <c r="C9478" s="197" t="s">
        <v>791</v>
      </c>
      <c r="D9478" s="198" t="s">
        <v>339</v>
      </c>
      <c r="E9478" s="421">
        <v>363</v>
      </c>
      <c r="F9478" s="413">
        <v>120.2</v>
      </c>
      <c r="G9478" s="414">
        <f t="shared" si="296"/>
        <v>3.0199667221297837</v>
      </c>
      <c r="H9478" s="415">
        <f t="shared" si="297"/>
        <v>3.0199667221297837</v>
      </c>
    </row>
    <row r="9479" spans="1:8" ht="15" hidden="1" thickBot="1">
      <c r="A9479" s="409">
        <v>202205</v>
      </c>
      <c r="B9479" s="196" t="s">
        <v>1179</v>
      </c>
      <c r="C9479" s="197" t="s">
        <v>791</v>
      </c>
      <c r="D9479" s="198" t="s">
        <v>339</v>
      </c>
      <c r="E9479" s="421">
        <v>474</v>
      </c>
      <c r="F9479" s="413">
        <v>120.2</v>
      </c>
      <c r="G9479" s="414">
        <f t="shared" si="296"/>
        <v>3.9434276206322796</v>
      </c>
      <c r="H9479" s="415">
        <f t="shared" si="297"/>
        <v>3.9434276206322796</v>
      </c>
    </row>
    <row r="9480" spans="1:8" ht="15" hidden="1" thickBot="1">
      <c r="A9480" s="409">
        <v>202205</v>
      </c>
      <c r="B9480" s="196" t="s">
        <v>1180</v>
      </c>
      <c r="C9480" s="197" t="s">
        <v>791</v>
      </c>
      <c r="D9480" s="198" t="s">
        <v>337</v>
      </c>
      <c r="E9480" s="421">
        <v>107253</v>
      </c>
      <c r="F9480" s="413">
        <v>120.2</v>
      </c>
      <c r="G9480" s="414">
        <f t="shared" si="296"/>
        <v>892.28785357737104</v>
      </c>
      <c r="H9480" s="415">
        <f t="shared" si="297"/>
        <v>4.4614392678868553</v>
      </c>
    </row>
    <row r="9481" spans="1:8" ht="15" hidden="1" thickBot="1">
      <c r="A9481" s="409">
        <v>202205</v>
      </c>
      <c r="B9481" s="196" t="s">
        <v>1181</v>
      </c>
      <c r="C9481" s="197" t="s">
        <v>791</v>
      </c>
      <c r="D9481" s="198" t="s">
        <v>339</v>
      </c>
      <c r="E9481" s="421">
        <v>536</v>
      </c>
      <c r="F9481" s="413">
        <v>120.2</v>
      </c>
      <c r="G9481" s="414">
        <f t="shared" si="296"/>
        <v>4.4592346089850246</v>
      </c>
      <c r="H9481" s="415">
        <f t="shared" si="297"/>
        <v>4.4592346089850246</v>
      </c>
    </row>
    <row r="9482" spans="1:8" ht="15" hidden="1" thickBot="1">
      <c r="A9482" s="409">
        <v>202205</v>
      </c>
      <c r="B9482" s="196" t="s">
        <v>1182</v>
      </c>
      <c r="C9482" s="197" t="s">
        <v>791</v>
      </c>
      <c r="D9482" s="198" t="s">
        <v>337</v>
      </c>
      <c r="E9482" s="421">
        <v>87819</v>
      </c>
      <c r="F9482" s="413">
        <v>120.2</v>
      </c>
      <c r="G9482" s="414">
        <f t="shared" si="296"/>
        <v>730.60732113144752</v>
      </c>
      <c r="H9482" s="415">
        <f t="shared" si="297"/>
        <v>3.6530366056572374</v>
      </c>
    </row>
    <row r="9483" spans="1:8" ht="15" hidden="1" thickBot="1">
      <c r="A9483" s="409">
        <v>202205</v>
      </c>
      <c r="B9483" s="196" t="s">
        <v>1183</v>
      </c>
      <c r="C9483" s="197" t="s">
        <v>791</v>
      </c>
      <c r="D9483" s="198" t="s">
        <v>339</v>
      </c>
      <c r="E9483" s="421">
        <v>439</v>
      </c>
      <c r="F9483" s="413">
        <v>120.2</v>
      </c>
      <c r="G9483" s="414">
        <f t="shared" si="296"/>
        <v>3.6522462562396005</v>
      </c>
      <c r="H9483" s="415">
        <f t="shared" si="297"/>
        <v>3.6522462562396005</v>
      </c>
    </row>
    <row r="9484" spans="1:8" ht="15" hidden="1" thickBot="1">
      <c r="A9484" s="409">
        <v>202205</v>
      </c>
      <c r="B9484" s="196" t="s">
        <v>2613</v>
      </c>
      <c r="C9484" s="197" t="s">
        <v>791</v>
      </c>
      <c r="D9484" s="198" t="s">
        <v>337</v>
      </c>
      <c r="E9484" s="421">
        <v>84301</v>
      </c>
      <c r="F9484" s="413">
        <v>120.2</v>
      </c>
      <c r="G9484" s="414">
        <f t="shared" si="296"/>
        <v>701.33943427620636</v>
      </c>
      <c r="H9484" s="415">
        <f t="shared" si="297"/>
        <v>3.506697171381032</v>
      </c>
    </row>
    <row r="9485" spans="1:8" ht="15" hidden="1" thickBot="1">
      <c r="A9485" s="409">
        <v>202205</v>
      </c>
      <c r="B9485" s="196" t="s">
        <v>2614</v>
      </c>
      <c r="C9485" s="197" t="s">
        <v>791</v>
      </c>
      <c r="D9485" s="198" t="s">
        <v>339</v>
      </c>
      <c r="E9485" s="421">
        <v>421</v>
      </c>
      <c r="F9485" s="413">
        <v>120.2</v>
      </c>
      <c r="G9485" s="414">
        <f t="shared" si="296"/>
        <v>3.502495840266223</v>
      </c>
      <c r="H9485" s="415">
        <f t="shared" si="297"/>
        <v>3.502495840266223</v>
      </c>
    </row>
    <row r="9486" spans="1:8" ht="15" hidden="1" thickBot="1">
      <c r="A9486" s="409">
        <v>202205</v>
      </c>
      <c r="B9486" s="196" t="s">
        <v>1184</v>
      </c>
      <c r="C9486" s="197" t="s">
        <v>791</v>
      </c>
      <c r="D9486" s="198" t="s">
        <v>337</v>
      </c>
      <c r="E9486" s="421">
        <v>102890</v>
      </c>
      <c r="F9486" s="413">
        <v>120.2</v>
      </c>
      <c r="G9486" s="414">
        <f t="shared" si="296"/>
        <v>855.99001663893512</v>
      </c>
      <c r="H9486" s="415">
        <f t="shared" si="297"/>
        <v>4.2799500831946755</v>
      </c>
    </row>
    <row r="9487" spans="1:8" ht="15" hidden="1" thickBot="1">
      <c r="A9487" s="409">
        <v>202205</v>
      </c>
      <c r="B9487" s="196" t="s">
        <v>1185</v>
      </c>
      <c r="C9487" s="197" t="s">
        <v>791</v>
      </c>
      <c r="D9487" s="198" t="s">
        <v>339</v>
      </c>
      <c r="E9487" s="421">
        <v>514</v>
      </c>
      <c r="F9487" s="413">
        <v>120.2</v>
      </c>
      <c r="G9487" s="414">
        <f t="shared" si="296"/>
        <v>4.2762063227953409</v>
      </c>
      <c r="H9487" s="415">
        <f t="shared" si="297"/>
        <v>4.2762063227953409</v>
      </c>
    </row>
    <row r="9488" spans="1:8" ht="15" hidden="1" thickBot="1">
      <c r="A9488" s="409">
        <v>202205</v>
      </c>
      <c r="B9488" s="196" t="s">
        <v>2615</v>
      </c>
      <c r="C9488" s="197" t="s">
        <v>791</v>
      </c>
      <c r="D9488" s="198" t="s">
        <v>337</v>
      </c>
      <c r="E9488" s="421">
        <v>87366</v>
      </c>
      <c r="F9488" s="413">
        <v>120.2</v>
      </c>
      <c r="G9488" s="414">
        <f t="shared" si="296"/>
        <v>726.83860232945085</v>
      </c>
      <c r="H9488" s="415">
        <f t="shared" si="297"/>
        <v>3.6341930116472541</v>
      </c>
    </row>
    <row r="9489" spans="1:8" ht="15" hidden="1" thickBot="1">
      <c r="A9489" s="409">
        <v>202205</v>
      </c>
      <c r="B9489" s="196" t="s">
        <v>2616</v>
      </c>
      <c r="C9489" s="197" t="s">
        <v>791</v>
      </c>
      <c r="D9489" s="198" t="s">
        <v>339</v>
      </c>
      <c r="E9489" s="421">
        <v>437</v>
      </c>
      <c r="F9489" s="413">
        <v>120.2</v>
      </c>
      <c r="G9489" s="414">
        <f t="shared" si="296"/>
        <v>3.6356073211314475</v>
      </c>
      <c r="H9489" s="415">
        <f t="shared" si="297"/>
        <v>3.6356073211314475</v>
      </c>
    </row>
    <row r="9490" spans="1:8" ht="15" hidden="1" thickBot="1">
      <c r="A9490" s="409">
        <v>202205</v>
      </c>
      <c r="B9490" s="231" t="s">
        <v>2602</v>
      </c>
      <c r="C9490" s="232" t="s">
        <v>791</v>
      </c>
      <c r="D9490" s="233" t="s">
        <v>337</v>
      </c>
      <c r="E9490" s="235">
        <v>98977</v>
      </c>
      <c r="F9490" s="413">
        <v>120.2</v>
      </c>
      <c r="G9490" s="414">
        <f t="shared" si="296"/>
        <v>823.4359400998336</v>
      </c>
      <c r="H9490" s="415">
        <f t="shared" si="297"/>
        <v>4.1171797004991681</v>
      </c>
    </row>
    <row r="9491" spans="1:8" ht="15" hidden="1" thickBot="1">
      <c r="A9491" s="409">
        <v>202205</v>
      </c>
      <c r="B9491" s="196" t="s">
        <v>2603</v>
      </c>
      <c r="C9491" s="197" t="s">
        <v>791</v>
      </c>
      <c r="D9491" s="198" t="s">
        <v>339</v>
      </c>
      <c r="E9491" s="421">
        <v>495</v>
      </c>
      <c r="F9491" s="413">
        <v>120.2</v>
      </c>
      <c r="G9491" s="414">
        <f t="shared" si="296"/>
        <v>4.1181364392678868</v>
      </c>
      <c r="H9491" s="415">
        <f t="shared" si="297"/>
        <v>4.1181364392678868</v>
      </c>
    </row>
    <row r="9492" spans="1:8" ht="15" hidden="1" thickBot="1">
      <c r="A9492" s="409">
        <v>202205</v>
      </c>
      <c r="B9492" s="196" t="s">
        <v>1186</v>
      </c>
      <c r="C9492" s="197" t="s">
        <v>791</v>
      </c>
      <c r="D9492" s="198" t="s">
        <v>337</v>
      </c>
      <c r="E9492" s="421">
        <v>118795</v>
      </c>
      <c r="F9492" s="413">
        <v>120.2</v>
      </c>
      <c r="G9492" s="414">
        <f t="shared" si="296"/>
        <v>988.31114808652239</v>
      </c>
      <c r="H9492" s="415">
        <f t="shared" si="297"/>
        <v>4.9415557404326123</v>
      </c>
    </row>
    <row r="9493" spans="1:8" ht="15" hidden="1" thickBot="1">
      <c r="A9493" s="409">
        <v>202205</v>
      </c>
      <c r="B9493" s="196" t="s">
        <v>1187</v>
      </c>
      <c r="C9493" s="197" t="s">
        <v>791</v>
      </c>
      <c r="D9493" s="198" t="s">
        <v>337</v>
      </c>
      <c r="E9493" s="421">
        <v>64066</v>
      </c>
      <c r="F9493" s="413">
        <v>120.2</v>
      </c>
      <c r="G9493" s="414">
        <f t="shared" si="296"/>
        <v>532.9950083194675</v>
      </c>
      <c r="H9493" s="415">
        <f t="shared" si="297"/>
        <v>2.6649750415973377</v>
      </c>
    </row>
    <row r="9494" spans="1:8" ht="15" hidden="1" thickBot="1">
      <c r="A9494" s="409">
        <v>202205</v>
      </c>
      <c r="B9494" s="196" t="s">
        <v>1188</v>
      </c>
      <c r="C9494" s="197" t="s">
        <v>791</v>
      </c>
      <c r="D9494" s="198" t="s">
        <v>339</v>
      </c>
      <c r="E9494" s="421">
        <v>320</v>
      </c>
      <c r="F9494" s="413">
        <v>120.2</v>
      </c>
      <c r="G9494" s="414">
        <f t="shared" si="296"/>
        <v>2.6622296173044924</v>
      </c>
      <c r="H9494" s="415">
        <f t="shared" si="297"/>
        <v>2.6622296173044924</v>
      </c>
    </row>
    <row r="9495" spans="1:8" ht="15" hidden="1" thickBot="1">
      <c r="A9495" s="409">
        <v>202205</v>
      </c>
      <c r="B9495" s="231" t="s">
        <v>1189</v>
      </c>
      <c r="C9495" s="232" t="s">
        <v>791</v>
      </c>
      <c r="D9495" s="233" t="s">
        <v>337</v>
      </c>
      <c r="E9495" s="235">
        <v>70986</v>
      </c>
      <c r="F9495" s="413">
        <v>120.2</v>
      </c>
      <c r="G9495" s="414">
        <f t="shared" si="296"/>
        <v>590.56572379367719</v>
      </c>
      <c r="H9495" s="415">
        <f t="shared" si="297"/>
        <v>2.9528286189683861</v>
      </c>
    </row>
    <row r="9496" spans="1:8" ht="15" hidden="1" thickBot="1">
      <c r="A9496" s="409">
        <v>202205</v>
      </c>
      <c r="B9496" s="231" t="s">
        <v>1190</v>
      </c>
      <c r="C9496" s="232" t="s">
        <v>791</v>
      </c>
      <c r="D9496" s="233" t="s">
        <v>339</v>
      </c>
      <c r="E9496" s="235">
        <v>355</v>
      </c>
      <c r="F9496" s="413">
        <v>120.2</v>
      </c>
      <c r="G9496" s="414">
        <f t="shared" si="296"/>
        <v>2.9534109816971714</v>
      </c>
      <c r="H9496" s="415">
        <f t="shared" si="297"/>
        <v>2.9534109816971714</v>
      </c>
    </row>
    <row r="9497" spans="1:8" ht="15" hidden="1" thickBot="1">
      <c r="A9497" s="409">
        <v>202205</v>
      </c>
      <c r="B9497" s="231" t="s">
        <v>1191</v>
      </c>
      <c r="C9497" s="232" t="s">
        <v>791</v>
      </c>
      <c r="D9497" s="233" t="s">
        <v>339</v>
      </c>
      <c r="E9497" s="235">
        <v>0.01</v>
      </c>
      <c r="F9497" s="413">
        <v>120.2</v>
      </c>
      <c r="G9497" s="414">
        <f t="shared" si="296"/>
        <v>8.3194675540765393E-5</v>
      </c>
      <c r="H9497" s="415">
        <f t="shared" si="297"/>
        <v>8.3194675540765393E-5</v>
      </c>
    </row>
    <row r="9498" spans="1:8" ht="15" hidden="1" thickBot="1">
      <c r="A9498" s="409">
        <v>202205</v>
      </c>
      <c r="B9498" s="231" t="s">
        <v>1192</v>
      </c>
      <c r="C9498" s="232" t="s">
        <v>791</v>
      </c>
      <c r="D9498" s="233" t="s">
        <v>337</v>
      </c>
      <c r="E9498" s="235">
        <v>76788</v>
      </c>
      <c r="F9498" s="413">
        <v>120.2</v>
      </c>
      <c r="G9498" s="414">
        <f t="shared" si="296"/>
        <v>638.83527454242926</v>
      </c>
      <c r="H9498" s="415">
        <f t="shared" si="297"/>
        <v>3.1941763727121462</v>
      </c>
    </row>
    <row r="9499" spans="1:8" ht="15" hidden="1" thickBot="1">
      <c r="A9499" s="409">
        <v>202205</v>
      </c>
      <c r="B9499" s="196" t="s">
        <v>1193</v>
      </c>
      <c r="C9499" s="197" t="s">
        <v>791</v>
      </c>
      <c r="D9499" s="198" t="s">
        <v>339</v>
      </c>
      <c r="E9499" s="421">
        <v>384</v>
      </c>
      <c r="F9499" s="413">
        <v>120.2</v>
      </c>
      <c r="G9499" s="414">
        <f t="shared" si="296"/>
        <v>3.1946755407653908</v>
      </c>
      <c r="H9499" s="415">
        <f t="shared" si="297"/>
        <v>3.1946755407653908</v>
      </c>
    </row>
    <row r="9500" spans="1:8" ht="15" hidden="1" thickBot="1">
      <c r="A9500" s="409">
        <v>202205</v>
      </c>
      <c r="B9500" s="196" t="s">
        <v>1194</v>
      </c>
      <c r="C9500" s="197" t="s">
        <v>791</v>
      </c>
      <c r="D9500" s="198" t="s">
        <v>337</v>
      </c>
      <c r="E9500" s="421">
        <v>92560</v>
      </c>
      <c r="F9500" s="413">
        <v>120.2</v>
      </c>
      <c r="G9500" s="414">
        <f t="shared" si="296"/>
        <v>770.04991680532441</v>
      </c>
      <c r="H9500" s="415">
        <f t="shared" si="297"/>
        <v>3.850249584026622</v>
      </c>
    </row>
    <row r="9501" spans="1:8" ht="15" hidden="1" thickBot="1">
      <c r="A9501" s="409">
        <v>202205</v>
      </c>
      <c r="B9501" s="196" t="s">
        <v>1195</v>
      </c>
      <c r="C9501" s="197" t="s">
        <v>791</v>
      </c>
      <c r="D9501" s="198" t="s">
        <v>339</v>
      </c>
      <c r="E9501" s="421">
        <v>463</v>
      </c>
      <c r="F9501" s="413">
        <v>120.2</v>
      </c>
      <c r="G9501" s="414">
        <f t="shared" si="296"/>
        <v>3.8519134775374373</v>
      </c>
      <c r="H9501" s="415">
        <f t="shared" si="297"/>
        <v>3.8519134775374373</v>
      </c>
    </row>
    <row r="9502" spans="1:8" ht="15" hidden="1" thickBot="1">
      <c r="A9502" s="409">
        <v>202205</v>
      </c>
      <c r="B9502" s="196" t="s">
        <v>1196</v>
      </c>
      <c r="C9502" s="197" t="s">
        <v>791</v>
      </c>
      <c r="D9502" s="198" t="s">
        <v>337</v>
      </c>
      <c r="E9502" s="421">
        <v>57742</v>
      </c>
      <c r="F9502" s="413">
        <v>120.2</v>
      </c>
      <c r="G9502" s="414">
        <f t="shared" si="296"/>
        <v>480.38269550748748</v>
      </c>
      <c r="H9502" s="415">
        <f t="shared" si="297"/>
        <v>2.4019134775374376</v>
      </c>
    </row>
    <row r="9503" spans="1:8" ht="15" hidden="1" thickBot="1">
      <c r="A9503" s="409">
        <v>202205</v>
      </c>
      <c r="B9503" s="196" t="s">
        <v>1197</v>
      </c>
      <c r="C9503" s="197" t="s">
        <v>791</v>
      </c>
      <c r="D9503" s="198" t="s">
        <v>339</v>
      </c>
      <c r="E9503" s="421">
        <v>289</v>
      </c>
      <c r="F9503" s="413">
        <v>120.2</v>
      </c>
      <c r="G9503" s="414">
        <f t="shared" si="296"/>
        <v>2.4043261231281199</v>
      </c>
      <c r="H9503" s="415">
        <f t="shared" si="297"/>
        <v>2.4043261231281199</v>
      </c>
    </row>
    <row r="9504" spans="1:8" ht="15" hidden="1" thickBot="1">
      <c r="A9504" s="409">
        <v>202205</v>
      </c>
      <c r="B9504" s="196" t="s">
        <v>1198</v>
      </c>
      <c r="C9504" s="197" t="s">
        <v>791</v>
      </c>
      <c r="D9504" s="198" t="s">
        <v>337</v>
      </c>
      <c r="E9504" s="421">
        <v>77479</v>
      </c>
      <c r="F9504" s="413">
        <v>120.2</v>
      </c>
      <c r="G9504" s="414">
        <f t="shared" si="296"/>
        <v>644.58402662229616</v>
      </c>
      <c r="H9504" s="415">
        <f t="shared" si="297"/>
        <v>3.2229201331114807</v>
      </c>
    </row>
    <row r="9505" spans="1:8" ht="15" hidden="1" thickBot="1">
      <c r="A9505" s="409">
        <v>202205</v>
      </c>
      <c r="B9505" s="196" t="s">
        <v>1199</v>
      </c>
      <c r="C9505" s="197" t="s">
        <v>791</v>
      </c>
      <c r="D9505" s="198" t="s">
        <v>339</v>
      </c>
      <c r="E9505" s="421">
        <v>387</v>
      </c>
      <c r="F9505" s="413">
        <v>120.2</v>
      </c>
      <c r="G9505" s="414">
        <f t="shared" si="296"/>
        <v>3.2196339434276204</v>
      </c>
      <c r="H9505" s="415">
        <f t="shared" si="297"/>
        <v>3.2196339434276204</v>
      </c>
    </row>
    <row r="9506" spans="1:8" ht="15" hidden="1" thickBot="1">
      <c r="A9506" s="409">
        <v>202205</v>
      </c>
      <c r="B9506" s="196" t="s">
        <v>1200</v>
      </c>
      <c r="C9506" s="197" t="s">
        <v>791</v>
      </c>
      <c r="D9506" s="198" t="s">
        <v>337</v>
      </c>
      <c r="E9506" s="421">
        <v>103055</v>
      </c>
      <c r="F9506" s="413">
        <v>120.2</v>
      </c>
      <c r="G9506" s="414">
        <f t="shared" si="296"/>
        <v>857.36272878535772</v>
      </c>
      <c r="H9506" s="415">
        <f t="shared" si="297"/>
        <v>4.2868136439267888</v>
      </c>
    </row>
    <row r="9507" spans="1:8" ht="15" hidden="1" thickBot="1">
      <c r="A9507" s="409">
        <v>202205</v>
      </c>
      <c r="B9507" s="196" t="s">
        <v>1201</v>
      </c>
      <c r="C9507" s="197" t="s">
        <v>791</v>
      </c>
      <c r="D9507" s="198" t="s">
        <v>339</v>
      </c>
      <c r="E9507" s="421">
        <v>515</v>
      </c>
      <c r="F9507" s="413">
        <v>120.2</v>
      </c>
      <c r="G9507" s="414">
        <f t="shared" si="296"/>
        <v>4.2845257903494174</v>
      </c>
      <c r="H9507" s="415">
        <f t="shared" si="297"/>
        <v>4.2845257903494174</v>
      </c>
    </row>
    <row r="9508" spans="1:8" ht="15" hidden="1" thickBot="1">
      <c r="A9508" s="409">
        <v>202205</v>
      </c>
      <c r="B9508" s="196" t="s">
        <v>1202</v>
      </c>
      <c r="C9508" s="197" t="s">
        <v>791</v>
      </c>
      <c r="D9508" s="198" t="s">
        <v>337</v>
      </c>
      <c r="E9508" s="421">
        <v>85935</v>
      </c>
      <c r="F9508" s="413">
        <v>120.2</v>
      </c>
      <c r="G9508" s="414">
        <f t="shared" si="296"/>
        <v>714.93344425956741</v>
      </c>
      <c r="H9508" s="415">
        <f t="shared" si="297"/>
        <v>3.5746672212978372</v>
      </c>
    </row>
    <row r="9509" spans="1:8" ht="15" hidden="1" thickBot="1">
      <c r="A9509" s="409">
        <v>202205</v>
      </c>
      <c r="B9509" s="196" t="s">
        <v>1203</v>
      </c>
      <c r="C9509" s="197" t="s">
        <v>791</v>
      </c>
      <c r="D9509" s="198" t="s">
        <v>339</v>
      </c>
      <c r="E9509" s="421">
        <v>430</v>
      </c>
      <c r="F9509" s="413">
        <v>120.2</v>
      </c>
      <c r="G9509" s="414">
        <f t="shared" si="296"/>
        <v>3.5773710482529117</v>
      </c>
      <c r="H9509" s="415">
        <f t="shared" si="297"/>
        <v>3.5773710482529117</v>
      </c>
    </row>
    <row r="9510" spans="1:8" ht="15" hidden="1" thickBot="1">
      <c r="A9510" s="409">
        <v>202205</v>
      </c>
      <c r="B9510" s="196" t="s">
        <v>1204</v>
      </c>
      <c r="C9510" s="197" t="s">
        <v>791</v>
      </c>
      <c r="D9510" s="198" t="s">
        <v>337</v>
      </c>
      <c r="E9510" s="421">
        <v>55329</v>
      </c>
      <c r="F9510" s="413">
        <v>120.2</v>
      </c>
      <c r="G9510" s="414">
        <f t="shared" si="296"/>
        <v>460.3078202995008</v>
      </c>
      <c r="H9510" s="415">
        <f t="shared" si="297"/>
        <v>2.3015391014975042</v>
      </c>
    </row>
    <row r="9511" spans="1:8" ht="15" hidden="1" thickBot="1">
      <c r="A9511" s="409">
        <v>202205</v>
      </c>
      <c r="B9511" s="196" t="s">
        <v>1205</v>
      </c>
      <c r="C9511" s="197" t="s">
        <v>791</v>
      </c>
      <c r="D9511" s="198" t="s">
        <v>339</v>
      </c>
      <c r="E9511" s="421">
        <v>277</v>
      </c>
      <c r="F9511" s="413">
        <v>120.2</v>
      </c>
      <c r="G9511" s="414">
        <f t="shared" si="296"/>
        <v>2.3044925124792011</v>
      </c>
      <c r="H9511" s="415">
        <f t="shared" si="297"/>
        <v>2.3044925124792011</v>
      </c>
    </row>
    <row r="9512" spans="1:8" ht="15" hidden="1" thickBot="1">
      <c r="A9512" s="409">
        <v>202205</v>
      </c>
      <c r="B9512" s="196" t="s">
        <v>1206</v>
      </c>
      <c r="C9512" s="197" t="s">
        <v>791</v>
      </c>
      <c r="D9512" s="198" t="s">
        <v>337</v>
      </c>
      <c r="E9512" s="421">
        <v>84253</v>
      </c>
      <c r="F9512" s="413">
        <v>120.2</v>
      </c>
      <c r="G9512" s="414">
        <f t="shared" si="296"/>
        <v>700.94009983361059</v>
      </c>
      <c r="H9512" s="415">
        <f t="shared" si="297"/>
        <v>3.5047004991680528</v>
      </c>
    </row>
    <row r="9513" spans="1:8" ht="15" hidden="1" thickBot="1">
      <c r="A9513" s="409">
        <v>202205</v>
      </c>
      <c r="B9513" s="196" t="s">
        <v>1207</v>
      </c>
      <c r="C9513" s="197" t="s">
        <v>791</v>
      </c>
      <c r="D9513" s="198" t="s">
        <v>339</v>
      </c>
      <c r="E9513" s="421">
        <v>421</v>
      </c>
      <c r="F9513" s="413">
        <v>120.2</v>
      </c>
      <c r="G9513" s="414">
        <f t="shared" si="296"/>
        <v>3.502495840266223</v>
      </c>
      <c r="H9513" s="415">
        <f t="shared" si="297"/>
        <v>3.502495840266223</v>
      </c>
    </row>
    <row r="9514" spans="1:8" ht="15" hidden="1" thickBot="1">
      <c r="A9514" s="409">
        <v>202205</v>
      </c>
      <c r="B9514" s="196" t="s">
        <v>1208</v>
      </c>
      <c r="C9514" s="197" t="s">
        <v>791</v>
      </c>
      <c r="D9514" s="198" t="s">
        <v>337</v>
      </c>
      <c r="E9514" s="421">
        <v>77502</v>
      </c>
      <c r="F9514" s="413">
        <v>120.2</v>
      </c>
      <c r="G9514" s="414">
        <f t="shared" si="296"/>
        <v>644.77537437603996</v>
      </c>
      <c r="H9514" s="415">
        <f t="shared" si="297"/>
        <v>3.2238768718801998</v>
      </c>
    </row>
    <row r="9515" spans="1:8" ht="15" hidden="1" thickBot="1">
      <c r="A9515" s="409">
        <v>202205</v>
      </c>
      <c r="B9515" s="196" t="s">
        <v>1209</v>
      </c>
      <c r="C9515" s="197" t="s">
        <v>791</v>
      </c>
      <c r="D9515" s="198" t="s">
        <v>337</v>
      </c>
      <c r="E9515" s="421">
        <v>72028</v>
      </c>
      <c r="F9515" s="413">
        <v>120.2</v>
      </c>
      <c r="G9515" s="414">
        <f t="shared" si="296"/>
        <v>599.23460898502492</v>
      </c>
      <c r="H9515" s="415">
        <f t="shared" si="297"/>
        <v>2.9961730449251247</v>
      </c>
    </row>
    <row r="9516" spans="1:8" ht="15" hidden="1" thickBot="1">
      <c r="A9516" s="409">
        <v>202205</v>
      </c>
      <c r="B9516" s="196" t="s">
        <v>1210</v>
      </c>
      <c r="C9516" s="410" t="s">
        <v>791</v>
      </c>
      <c r="D9516" s="198" t="s">
        <v>339</v>
      </c>
      <c r="E9516" s="421">
        <v>360</v>
      </c>
      <c r="F9516" s="413">
        <v>120.2</v>
      </c>
      <c r="G9516" s="414">
        <f t="shared" si="296"/>
        <v>2.9950083194675541</v>
      </c>
      <c r="H9516" s="415">
        <f t="shared" si="297"/>
        <v>2.9950083194675541</v>
      </c>
    </row>
    <row r="9517" spans="1:8" ht="15" hidden="1" thickBot="1">
      <c r="A9517" s="409">
        <v>202205</v>
      </c>
      <c r="B9517" s="196" t="s">
        <v>1211</v>
      </c>
      <c r="C9517" s="197" t="s">
        <v>791</v>
      </c>
      <c r="D9517" s="198" t="s">
        <v>337</v>
      </c>
      <c r="E9517" s="421">
        <v>107253</v>
      </c>
      <c r="F9517" s="413">
        <v>120.2</v>
      </c>
      <c r="G9517" s="414">
        <f t="shared" si="296"/>
        <v>892.28785357737104</v>
      </c>
      <c r="H9517" s="415">
        <f t="shared" si="297"/>
        <v>4.4614392678868553</v>
      </c>
    </row>
    <row r="9518" spans="1:8" ht="15" hidden="1" thickBot="1">
      <c r="A9518" s="409">
        <v>202205</v>
      </c>
      <c r="B9518" s="196" t="s">
        <v>1212</v>
      </c>
      <c r="C9518" s="197" t="s">
        <v>791</v>
      </c>
      <c r="D9518" s="198" t="s">
        <v>339</v>
      </c>
      <c r="E9518" s="421">
        <v>536</v>
      </c>
      <c r="F9518" s="413">
        <v>120.2</v>
      </c>
      <c r="G9518" s="414">
        <f t="shared" si="296"/>
        <v>4.4592346089850246</v>
      </c>
      <c r="H9518" s="415">
        <f t="shared" si="297"/>
        <v>4.4592346089850246</v>
      </c>
    </row>
    <row r="9519" spans="1:8" ht="15" hidden="1" thickBot="1">
      <c r="A9519" s="409">
        <v>202205</v>
      </c>
      <c r="B9519" s="196" t="s">
        <v>1213</v>
      </c>
      <c r="C9519" s="197" t="s">
        <v>791</v>
      </c>
      <c r="D9519" s="198" t="s">
        <v>337</v>
      </c>
      <c r="E9519" s="421">
        <v>96972</v>
      </c>
      <c r="F9519" s="413">
        <v>120.2</v>
      </c>
      <c r="G9519" s="414">
        <f t="shared" si="296"/>
        <v>806.75540765391008</v>
      </c>
      <c r="H9519" s="415">
        <f t="shared" si="297"/>
        <v>4.0337770382695508</v>
      </c>
    </row>
    <row r="9520" spans="1:8" ht="15" hidden="1" thickBot="1">
      <c r="A9520" s="409">
        <v>202205</v>
      </c>
      <c r="B9520" s="196" t="s">
        <v>1214</v>
      </c>
      <c r="C9520" s="197" t="s">
        <v>791</v>
      </c>
      <c r="D9520" s="198" t="s">
        <v>339</v>
      </c>
      <c r="E9520" s="421">
        <v>485</v>
      </c>
      <c r="F9520" s="413">
        <v>120.2</v>
      </c>
      <c r="G9520" s="414">
        <f t="shared" si="296"/>
        <v>4.0349417637271214</v>
      </c>
      <c r="H9520" s="415">
        <f t="shared" si="297"/>
        <v>4.0349417637271214</v>
      </c>
    </row>
    <row r="9521" spans="1:8" ht="15" hidden="1" thickBot="1">
      <c r="A9521" s="409">
        <v>202205</v>
      </c>
      <c r="B9521" s="196" t="s">
        <v>1215</v>
      </c>
      <c r="C9521" s="197" t="s">
        <v>791</v>
      </c>
      <c r="D9521" s="198" t="s">
        <v>337</v>
      </c>
      <c r="E9521" s="421">
        <v>96208</v>
      </c>
      <c r="F9521" s="413">
        <v>120.2</v>
      </c>
      <c r="G9521" s="414">
        <f t="shared" si="296"/>
        <v>800.39933444259566</v>
      </c>
      <c r="H9521" s="415">
        <f t="shared" si="297"/>
        <v>4.0019966722129787</v>
      </c>
    </row>
    <row r="9522" spans="1:8" ht="15" hidden="1" thickBot="1">
      <c r="A9522" s="409">
        <v>202205</v>
      </c>
      <c r="B9522" s="196" t="s">
        <v>1216</v>
      </c>
      <c r="C9522" s="197" t="s">
        <v>791</v>
      </c>
      <c r="D9522" s="198" t="s">
        <v>339</v>
      </c>
      <c r="E9522" s="421">
        <v>481</v>
      </c>
      <c r="F9522" s="413">
        <v>120.2</v>
      </c>
      <c r="G9522" s="414">
        <f t="shared" si="296"/>
        <v>4.0016638935108153</v>
      </c>
      <c r="H9522" s="415">
        <f t="shared" si="297"/>
        <v>4.0016638935108153</v>
      </c>
    </row>
    <row r="9523" spans="1:8" ht="15" hidden="1" thickBot="1">
      <c r="A9523" s="409">
        <v>202205</v>
      </c>
      <c r="B9523" s="196" t="s">
        <v>1217</v>
      </c>
      <c r="C9523" s="197" t="s">
        <v>791</v>
      </c>
      <c r="D9523" s="198" t="s">
        <v>337</v>
      </c>
      <c r="E9523" s="421">
        <v>100685</v>
      </c>
      <c r="F9523" s="413">
        <v>120.2</v>
      </c>
      <c r="G9523" s="414">
        <f t="shared" si="296"/>
        <v>837.64559068219637</v>
      </c>
      <c r="H9523" s="415">
        <f t="shared" si="297"/>
        <v>4.1882279534109816</v>
      </c>
    </row>
    <row r="9524" spans="1:8" ht="15" hidden="1" thickBot="1">
      <c r="A9524" s="409">
        <v>202205</v>
      </c>
      <c r="B9524" s="196" t="s">
        <v>1218</v>
      </c>
      <c r="C9524" s="197" t="s">
        <v>791</v>
      </c>
      <c r="D9524" s="198" t="s">
        <v>337</v>
      </c>
      <c r="E9524" s="421">
        <v>76802</v>
      </c>
      <c r="F9524" s="413">
        <v>120.2</v>
      </c>
      <c r="G9524" s="414">
        <f t="shared" si="296"/>
        <v>638.95174708818638</v>
      </c>
      <c r="H9524" s="415">
        <f t="shared" si="297"/>
        <v>3.1947587354409319</v>
      </c>
    </row>
    <row r="9525" spans="1:8" ht="15" hidden="1" thickBot="1">
      <c r="A9525" s="409">
        <v>202205</v>
      </c>
      <c r="B9525" s="196" t="s">
        <v>1219</v>
      </c>
      <c r="C9525" s="197" t="s">
        <v>791</v>
      </c>
      <c r="D9525" s="198" t="s">
        <v>337</v>
      </c>
      <c r="E9525" s="421">
        <v>85827</v>
      </c>
      <c r="F9525" s="413">
        <v>120.2</v>
      </c>
      <c r="G9525" s="414">
        <f t="shared" si="296"/>
        <v>714.03494176372715</v>
      </c>
      <c r="H9525" s="415">
        <f t="shared" si="297"/>
        <v>3.5701747088186355</v>
      </c>
    </row>
    <row r="9526" spans="1:8" ht="15" hidden="1" thickBot="1">
      <c r="A9526" s="409">
        <v>202205</v>
      </c>
      <c r="B9526" s="196" t="s">
        <v>1220</v>
      </c>
      <c r="C9526" s="197" t="s">
        <v>791</v>
      </c>
      <c r="D9526" s="198" t="s">
        <v>339</v>
      </c>
      <c r="E9526" s="421">
        <v>429</v>
      </c>
      <c r="F9526" s="413">
        <v>120.2</v>
      </c>
      <c r="G9526" s="414">
        <f t="shared" si="296"/>
        <v>3.5690515806988352</v>
      </c>
      <c r="H9526" s="415">
        <f t="shared" si="297"/>
        <v>3.5690515806988352</v>
      </c>
    </row>
    <row r="9527" spans="1:8" ht="15" hidden="1" thickBot="1">
      <c r="A9527" s="409">
        <v>202205</v>
      </c>
      <c r="B9527" s="196" t="s">
        <v>1221</v>
      </c>
      <c r="C9527" s="197" t="s">
        <v>791</v>
      </c>
      <c r="D9527" s="198" t="s">
        <v>337</v>
      </c>
      <c r="E9527" s="421">
        <v>69672</v>
      </c>
      <c r="F9527" s="413">
        <v>120.2</v>
      </c>
      <c r="G9527" s="414">
        <f t="shared" si="296"/>
        <v>579.63394342762058</v>
      </c>
      <c r="H9527" s="415">
        <f t="shared" si="297"/>
        <v>2.8981697171381029</v>
      </c>
    </row>
    <row r="9528" spans="1:8" ht="15" hidden="1" thickBot="1">
      <c r="A9528" s="409">
        <v>202205</v>
      </c>
      <c r="B9528" s="196" t="s">
        <v>1222</v>
      </c>
      <c r="C9528" s="197" t="s">
        <v>791</v>
      </c>
      <c r="D9528" s="198" t="s">
        <v>339</v>
      </c>
      <c r="E9528" s="421">
        <v>348</v>
      </c>
      <c r="F9528" s="413">
        <v>120.2</v>
      </c>
      <c r="G9528" s="414">
        <f t="shared" si="296"/>
        <v>2.8951747088186357</v>
      </c>
      <c r="H9528" s="415">
        <f t="shared" si="297"/>
        <v>2.8951747088186357</v>
      </c>
    </row>
    <row r="9529" spans="1:8" ht="15" hidden="1" thickBot="1">
      <c r="A9529" s="409">
        <v>202205</v>
      </c>
      <c r="B9529" s="196" t="s">
        <v>1223</v>
      </c>
      <c r="C9529" s="197" t="s">
        <v>791</v>
      </c>
      <c r="D9529" s="198" t="s">
        <v>337</v>
      </c>
      <c r="E9529" s="421">
        <v>82411</v>
      </c>
      <c r="F9529" s="413">
        <v>120.2</v>
      </c>
      <c r="G9529" s="414">
        <f t="shared" si="296"/>
        <v>685.61564059900161</v>
      </c>
      <c r="H9529" s="415">
        <f t="shared" si="297"/>
        <v>3.4280782029950081</v>
      </c>
    </row>
    <row r="9530" spans="1:8" ht="15" hidden="1" thickBot="1">
      <c r="A9530" s="409">
        <v>202205</v>
      </c>
      <c r="B9530" s="196" t="s">
        <v>1224</v>
      </c>
      <c r="C9530" s="197" t="s">
        <v>791</v>
      </c>
      <c r="D9530" s="198" t="s">
        <v>339</v>
      </c>
      <c r="E9530" s="421">
        <v>412</v>
      </c>
      <c r="F9530" s="413">
        <v>120.2</v>
      </c>
      <c r="G9530" s="414">
        <f t="shared" si="296"/>
        <v>3.4276206322795342</v>
      </c>
      <c r="H9530" s="415">
        <f t="shared" si="297"/>
        <v>3.4276206322795342</v>
      </c>
    </row>
    <row r="9531" spans="1:8" ht="15" hidden="1" thickBot="1">
      <c r="A9531" s="409">
        <v>202205</v>
      </c>
      <c r="B9531" s="196" t="s">
        <v>1225</v>
      </c>
      <c r="C9531" s="197" t="s">
        <v>791</v>
      </c>
      <c r="D9531" s="198" t="s">
        <v>337</v>
      </c>
      <c r="E9531" s="421">
        <v>88695</v>
      </c>
      <c r="F9531" s="413">
        <v>120.2</v>
      </c>
      <c r="G9531" s="414">
        <f t="shared" si="296"/>
        <v>737.89517470881867</v>
      </c>
      <c r="H9531" s="415">
        <f t="shared" si="297"/>
        <v>3.6894758735440933</v>
      </c>
    </row>
    <row r="9532" spans="1:8" ht="15" hidden="1" thickBot="1">
      <c r="A9532" s="409">
        <v>202205</v>
      </c>
      <c r="B9532" s="196" t="s">
        <v>1226</v>
      </c>
      <c r="C9532" s="197" t="s">
        <v>791</v>
      </c>
      <c r="D9532" s="198" t="s">
        <v>339</v>
      </c>
      <c r="E9532" s="421">
        <v>443</v>
      </c>
      <c r="F9532" s="413">
        <v>120.2</v>
      </c>
      <c r="G9532" s="414">
        <f t="shared" si="296"/>
        <v>3.6855241264559067</v>
      </c>
      <c r="H9532" s="415">
        <f t="shared" si="297"/>
        <v>3.6855241264559067</v>
      </c>
    </row>
    <row r="9533" spans="1:8" ht="15" hidden="1" thickBot="1">
      <c r="A9533" s="409">
        <v>202205</v>
      </c>
      <c r="B9533" s="196" t="s">
        <v>1227</v>
      </c>
      <c r="C9533" s="197" t="s">
        <v>791</v>
      </c>
      <c r="D9533" s="198" t="s">
        <v>337</v>
      </c>
      <c r="E9533" s="421">
        <v>108159</v>
      </c>
      <c r="F9533" s="413">
        <v>120.2</v>
      </c>
      <c r="G9533" s="414">
        <f t="shared" si="296"/>
        <v>899.82529118136438</v>
      </c>
      <c r="H9533" s="415">
        <f t="shared" si="297"/>
        <v>4.499126455906822</v>
      </c>
    </row>
    <row r="9534" spans="1:8" ht="15" hidden="1" thickBot="1">
      <c r="A9534" s="409">
        <v>202205</v>
      </c>
      <c r="B9534" s="196" t="s">
        <v>1228</v>
      </c>
      <c r="C9534" s="197" t="s">
        <v>791</v>
      </c>
      <c r="D9534" s="198" t="s">
        <v>339</v>
      </c>
      <c r="E9534" s="421">
        <v>541</v>
      </c>
      <c r="F9534" s="413">
        <v>120.2</v>
      </c>
      <c r="G9534" s="414">
        <f t="shared" si="296"/>
        <v>4.5008319467554072</v>
      </c>
      <c r="H9534" s="415">
        <f t="shared" si="297"/>
        <v>4.5008319467554072</v>
      </c>
    </row>
    <row r="9535" spans="1:8" ht="15" hidden="1" thickBot="1">
      <c r="A9535" s="409">
        <v>202205</v>
      </c>
      <c r="B9535" s="196" t="s">
        <v>1229</v>
      </c>
      <c r="C9535" s="197" t="s">
        <v>791</v>
      </c>
      <c r="D9535" s="198" t="s">
        <v>337</v>
      </c>
      <c r="E9535" s="421">
        <v>95053</v>
      </c>
      <c r="F9535" s="413">
        <v>120.2</v>
      </c>
      <c r="G9535" s="414">
        <f t="shared" si="296"/>
        <v>790.79034941763723</v>
      </c>
      <c r="H9535" s="415">
        <f t="shared" si="297"/>
        <v>3.953951747088186</v>
      </c>
    </row>
    <row r="9536" spans="1:8" ht="15" hidden="1" thickBot="1">
      <c r="A9536" s="409">
        <v>202205</v>
      </c>
      <c r="B9536" s="196" t="s">
        <v>1230</v>
      </c>
      <c r="C9536" s="197" t="s">
        <v>791</v>
      </c>
      <c r="D9536" s="198" t="s">
        <v>339</v>
      </c>
      <c r="E9536" s="421">
        <v>475</v>
      </c>
      <c r="F9536" s="413">
        <v>120.2</v>
      </c>
      <c r="G9536" s="414">
        <f t="shared" si="296"/>
        <v>3.9517470881863561</v>
      </c>
      <c r="H9536" s="415">
        <f t="shared" si="297"/>
        <v>3.9517470881863561</v>
      </c>
    </row>
    <row r="9537" spans="1:8" ht="15" hidden="1" thickBot="1">
      <c r="A9537" s="409">
        <v>202205</v>
      </c>
      <c r="B9537" s="196" t="s">
        <v>1231</v>
      </c>
      <c r="C9537" s="197" t="s">
        <v>791</v>
      </c>
      <c r="D9537" s="198" t="s">
        <v>337</v>
      </c>
      <c r="E9537" s="421">
        <v>91628</v>
      </c>
      <c r="F9537" s="413">
        <v>120.2</v>
      </c>
      <c r="G9537" s="414">
        <f t="shared" si="296"/>
        <v>762.29617304492513</v>
      </c>
      <c r="H9537" s="415">
        <f t="shared" si="297"/>
        <v>3.8114808652246257</v>
      </c>
    </row>
    <row r="9538" spans="1:8" ht="15" hidden="1" thickBot="1">
      <c r="A9538" s="409">
        <v>202205</v>
      </c>
      <c r="B9538" s="196" t="s">
        <v>1232</v>
      </c>
      <c r="C9538" s="197" t="s">
        <v>791</v>
      </c>
      <c r="D9538" s="198" t="s">
        <v>337</v>
      </c>
      <c r="E9538" s="421">
        <v>83666</v>
      </c>
      <c r="F9538" s="413">
        <v>120.2</v>
      </c>
      <c r="G9538" s="414">
        <f t="shared" ref="G9538:G9601" si="298">+E9538/F9538</f>
        <v>696.05657237936771</v>
      </c>
      <c r="H9538" s="415">
        <f t="shared" ref="H9538:H9601" si="299">IF(D9538="TB",G9538/200,IF(D9538="LT",G9538,"VER"))</f>
        <v>3.4802828618968387</v>
      </c>
    </row>
    <row r="9539" spans="1:8" ht="15" hidden="1" thickBot="1">
      <c r="A9539" s="409">
        <v>202205</v>
      </c>
      <c r="B9539" s="196" t="s">
        <v>1233</v>
      </c>
      <c r="C9539" s="197" t="s">
        <v>791</v>
      </c>
      <c r="D9539" s="198" t="s">
        <v>339</v>
      </c>
      <c r="E9539" s="421">
        <v>418</v>
      </c>
      <c r="F9539" s="413">
        <v>120.2</v>
      </c>
      <c r="G9539" s="414">
        <f t="shared" si="298"/>
        <v>3.4775374376039934</v>
      </c>
      <c r="H9539" s="415">
        <f t="shared" si="299"/>
        <v>3.4775374376039934</v>
      </c>
    </row>
    <row r="9540" spans="1:8" ht="15" hidden="1" thickBot="1">
      <c r="A9540" s="409">
        <v>202205</v>
      </c>
      <c r="B9540" s="196" t="s">
        <v>1234</v>
      </c>
      <c r="C9540" s="197" t="s">
        <v>791</v>
      </c>
      <c r="D9540" s="198" t="s">
        <v>337</v>
      </c>
      <c r="E9540" s="421">
        <v>86711</v>
      </c>
      <c r="F9540" s="413">
        <v>120.2</v>
      </c>
      <c r="G9540" s="414">
        <f t="shared" si="298"/>
        <v>721.38935108153078</v>
      </c>
      <c r="H9540" s="415">
        <f t="shared" si="299"/>
        <v>3.606946755407654</v>
      </c>
    </row>
    <row r="9541" spans="1:8" ht="15" hidden="1" thickBot="1">
      <c r="A9541" s="409">
        <v>202205</v>
      </c>
      <c r="B9541" s="196" t="s">
        <v>1235</v>
      </c>
      <c r="C9541" s="197" t="s">
        <v>791</v>
      </c>
      <c r="D9541" s="198" t="s">
        <v>337</v>
      </c>
      <c r="E9541" s="421">
        <v>83111</v>
      </c>
      <c r="F9541" s="413">
        <v>120.2</v>
      </c>
      <c r="G9541" s="414">
        <f t="shared" si="298"/>
        <v>691.43926788685519</v>
      </c>
      <c r="H9541" s="415">
        <f t="shared" si="299"/>
        <v>3.457196339434276</v>
      </c>
    </row>
    <row r="9542" spans="1:8" ht="15" hidden="1" thickBot="1">
      <c r="A9542" s="409">
        <v>202205</v>
      </c>
      <c r="B9542" s="196" t="s">
        <v>1236</v>
      </c>
      <c r="C9542" s="197" t="s">
        <v>791</v>
      </c>
      <c r="D9542" s="198" t="s">
        <v>339</v>
      </c>
      <c r="E9542" s="421">
        <v>416</v>
      </c>
      <c r="F9542" s="413">
        <v>120.2</v>
      </c>
      <c r="G9542" s="414">
        <f t="shared" si="298"/>
        <v>3.4608985024958403</v>
      </c>
      <c r="H9542" s="415">
        <f t="shared" si="299"/>
        <v>3.4608985024958403</v>
      </c>
    </row>
    <row r="9543" spans="1:8" ht="15" hidden="1" thickBot="1">
      <c r="A9543" s="409">
        <v>202205</v>
      </c>
      <c r="B9543" s="196" t="s">
        <v>1237</v>
      </c>
      <c r="C9543" s="197" t="s">
        <v>791</v>
      </c>
      <c r="D9543" s="198" t="s">
        <v>337</v>
      </c>
      <c r="E9543" s="421">
        <v>78864</v>
      </c>
      <c r="F9543" s="413">
        <v>120.2</v>
      </c>
      <c r="G9543" s="414">
        <f t="shared" si="298"/>
        <v>656.10648918469212</v>
      </c>
      <c r="H9543" s="415">
        <f t="shared" si="299"/>
        <v>3.2805324459234608</v>
      </c>
    </row>
    <row r="9544" spans="1:8" ht="15" hidden="1" thickBot="1">
      <c r="A9544" s="409">
        <v>202205</v>
      </c>
      <c r="B9544" s="196" t="s">
        <v>1238</v>
      </c>
      <c r="C9544" s="197" t="s">
        <v>791</v>
      </c>
      <c r="D9544" s="198" t="s">
        <v>339</v>
      </c>
      <c r="E9544" s="421">
        <v>394</v>
      </c>
      <c r="F9544" s="413">
        <v>120.2</v>
      </c>
      <c r="G9544" s="414">
        <f t="shared" si="298"/>
        <v>3.2778702163061562</v>
      </c>
      <c r="H9544" s="415">
        <f t="shared" si="299"/>
        <v>3.2778702163061562</v>
      </c>
    </row>
    <row r="9545" spans="1:8" ht="15" hidden="1" thickBot="1">
      <c r="A9545" s="409">
        <v>202205</v>
      </c>
      <c r="B9545" s="196" t="s">
        <v>1239</v>
      </c>
      <c r="C9545" s="197" t="s">
        <v>791</v>
      </c>
      <c r="D9545" s="198" t="s">
        <v>337</v>
      </c>
      <c r="E9545" s="421">
        <v>79233</v>
      </c>
      <c r="F9545" s="413">
        <v>120.2</v>
      </c>
      <c r="G9545" s="414">
        <f t="shared" si="298"/>
        <v>659.17637271214642</v>
      </c>
      <c r="H9545" s="415">
        <f t="shared" si="299"/>
        <v>3.2958818635607319</v>
      </c>
    </row>
    <row r="9546" spans="1:8" ht="15" hidden="1" thickBot="1">
      <c r="A9546" s="409">
        <v>202205</v>
      </c>
      <c r="B9546" s="196" t="s">
        <v>1240</v>
      </c>
      <c r="C9546" s="197" t="s">
        <v>791</v>
      </c>
      <c r="D9546" s="198" t="s">
        <v>339</v>
      </c>
      <c r="E9546" s="421">
        <v>396</v>
      </c>
      <c r="F9546" s="413">
        <v>120.2</v>
      </c>
      <c r="G9546" s="414">
        <f t="shared" si="298"/>
        <v>3.2945091514143092</v>
      </c>
      <c r="H9546" s="415">
        <f t="shared" si="299"/>
        <v>3.2945091514143092</v>
      </c>
    </row>
    <row r="9547" spans="1:8" ht="15" hidden="1" thickBot="1">
      <c r="A9547" s="409">
        <v>202205</v>
      </c>
      <c r="B9547" s="196" t="s">
        <v>1241</v>
      </c>
      <c r="C9547" s="197" t="s">
        <v>791</v>
      </c>
      <c r="D9547" s="198" t="s">
        <v>337</v>
      </c>
      <c r="E9547" s="421">
        <v>77630</v>
      </c>
      <c r="F9547" s="413">
        <v>120.2</v>
      </c>
      <c r="G9547" s="414">
        <f t="shared" si="298"/>
        <v>645.84026622296176</v>
      </c>
      <c r="H9547" s="415">
        <f t="shared" si="299"/>
        <v>3.2292013311148087</v>
      </c>
    </row>
    <row r="9548" spans="1:8" ht="15" hidden="1" thickBot="1">
      <c r="A9548" s="409">
        <v>202205</v>
      </c>
      <c r="B9548" s="196" t="s">
        <v>1242</v>
      </c>
      <c r="C9548" s="197" t="s">
        <v>791</v>
      </c>
      <c r="D9548" s="198" t="s">
        <v>337</v>
      </c>
      <c r="E9548" s="421">
        <v>94327</v>
      </c>
      <c r="F9548" s="413">
        <v>120.2</v>
      </c>
      <c r="G9548" s="414">
        <f t="shared" si="298"/>
        <v>784.7504159733777</v>
      </c>
      <c r="H9548" s="415">
        <f t="shared" si="299"/>
        <v>3.9237520798668886</v>
      </c>
    </row>
    <row r="9549" spans="1:8" ht="15" hidden="1" thickBot="1">
      <c r="A9549" s="409">
        <v>202205</v>
      </c>
      <c r="B9549" s="196" t="s">
        <v>1243</v>
      </c>
      <c r="C9549" s="197" t="s">
        <v>791</v>
      </c>
      <c r="D9549" s="198" t="s">
        <v>339</v>
      </c>
      <c r="E9549" s="421">
        <v>472</v>
      </c>
      <c r="F9549" s="413">
        <v>120.2</v>
      </c>
      <c r="G9549" s="414">
        <f t="shared" si="298"/>
        <v>3.9267886855241265</v>
      </c>
      <c r="H9549" s="415">
        <f t="shared" si="299"/>
        <v>3.9267886855241265</v>
      </c>
    </row>
    <row r="9550" spans="1:8" ht="15" hidden="1" thickBot="1">
      <c r="A9550" s="409">
        <v>202205</v>
      </c>
      <c r="B9550" s="196" t="s">
        <v>1244</v>
      </c>
      <c r="C9550" s="197" t="s">
        <v>791</v>
      </c>
      <c r="D9550" s="198" t="s">
        <v>337</v>
      </c>
      <c r="E9550" s="421">
        <v>84023</v>
      </c>
      <c r="F9550" s="413">
        <v>120.2</v>
      </c>
      <c r="G9550" s="414">
        <f t="shared" si="298"/>
        <v>699.02662229617306</v>
      </c>
      <c r="H9550" s="415">
        <f t="shared" si="299"/>
        <v>3.4951331114808655</v>
      </c>
    </row>
    <row r="9551" spans="1:8" ht="15" hidden="1" thickBot="1">
      <c r="A9551" s="409">
        <v>202205</v>
      </c>
      <c r="B9551" s="196" t="s">
        <v>1245</v>
      </c>
      <c r="C9551" s="197" t="s">
        <v>791</v>
      </c>
      <c r="D9551" s="198" t="s">
        <v>337</v>
      </c>
      <c r="E9551" s="421">
        <v>95955</v>
      </c>
      <c r="F9551" s="413">
        <v>120.2</v>
      </c>
      <c r="G9551" s="414">
        <f t="shared" si="298"/>
        <v>798.29450915141433</v>
      </c>
      <c r="H9551" s="415">
        <f t="shared" si="299"/>
        <v>3.9914725457570714</v>
      </c>
    </row>
    <row r="9552" spans="1:8" ht="15" hidden="1" thickBot="1">
      <c r="A9552" s="409">
        <v>202205</v>
      </c>
      <c r="B9552" s="196" t="s">
        <v>1246</v>
      </c>
      <c r="C9552" s="197" t="s">
        <v>791</v>
      </c>
      <c r="D9552" s="198" t="s">
        <v>339</v>
      </c>
      <c r="E9552" s="421">
        <v>480</v>
      </c>
      <c r="F9552" s="413">
        <v>120.2</v>
      </c>
      <c r="G9552" s="414">
        <f t="shared" si="298"/>
        <v>3.9933444259567388</v>
      </c>
      <c r="H9552" s="415">
        <f t="shared" si="299"/>
        <v>3.9933444259567388</v>
      </c>
    </row>
    <row r="9553" spans="1:8" ht="15" hidden="1" thickBot="1">
      <c r="A9553" s="409">
        <v>202205</v>
      </c>
      <c r="B9553" s="196" t="s">
        <v>1247</v>
      </c>
      <c r="C9553" s="197" t="s">
        <v>791</v>
      </c>
      <c r="D9553" s="198" t="s">
        <v>337</v>
      </c>
      <c r="E9553" s="421">
        <v>80349</v>
      </c>
      <c r="F9553" s="413">
        <v>120.2</v>
      </c>
      <c r="G9553" s="414">
        <f t="shared" si="298"/>
        <v>668.46089850249587</v>
      </c>
      <c r="H9553" s="415">
        <f t="shared" si="299"/>
        <v>3.3423044925124792</v>
      </c>
    </row>
    <row r="9554" spans="1:8" ht="15" hidden="1" thickBot="1">
      <c r="A9554" s="409">
        <v>202205</v>
      </c>
      <c r="B9554" s="196" t="s">
        <v>1248</v>
      </c>
      <c r="C9554" s="197" t="s">
        <v>791</v>
      </c>
      <c r="D9554" s="198" t="s">
        <v>339</v>
      </c>
      <c r="E9554" s="421">
        <v>402</v>
      </c>
      <c r="F9554" s="413">
        <v>120.2</v>
      </c>
      <c r="G9554" s="414">
        <f t="shared" si="298"/>
        <v>3.3444259567387689</v>
      </c>
      <c r="H9554" s="415">
        <f t="shared" si="299"/>
        <v>3.3444259567387689</v>
      </c>
    </row>
    <row r="9555" spans="1:8" ht="15" hidden="1" thickBot="1">
      <c r="A9555" s="409">
        <v>202205</v>
      </c>
      <c r="B9555" s="196" t="s">
        <v>1249</v>
      </c>
      <c r="C9555" s="197" t="s">
        <v>791</v>
      </c>
      <c r="D9555" s="198" t="s">
        <v>337</v>
      </c>
      <c r="E9555" s="421">
        <v>82042</v>
      </c>
      <c r="F9555" s="413">
        <v>120.2</v>
      </c>
      <c r="G9555" s="414">
        <f t="shared" si="298"/>
        <v>682.54575707154743</v>
      </c>
      <c r="H9555" s="415">
        <f t="shared" si="299"/>
        <v>3.412728785357737</v>
      </c>
    </row>
    <row r="9556" spans="1:8" ht="15" hidden="1" thickBot="1">
      <c r="A9556" s="409">
        <v>202205</v>
      </c>
      <c r="B9556" s="196" t="s">
        <v>1250</v>
      </c>
      <c r="C9556" s="197" t="s">
        <v>791</v>
      </c>
      <c r="D9556" s="198" t="s">
        <v>339</v>
      </c>
      <c r="E9556" s="421">
        <v>410</v>
      </c>
      <c r="F9556" s="413">
        <v>120.2</v>
      </c>
      <c r="G9556" s="414">
        <f t="shared" si="298"/>
        <v>3.4109816971713811</v>
      </c>
      <c r="H9556" s="415">
        <f t="shared" si="299"/>
        <v>3.4109816971713811</v>
      </c>
    </row>
    <row r="9557" spans="1:8" ht="15" hidden="1" thickBot="1">
      <c r="A9557" s="409">
        <v>202205</v>
      </c>
      <c r="B9557" s="196" t="s">
        <v>1251</v>
      </c>
      <c r="C9557" s="197" t="s">
        <v>791</v>
      </c>
      <c r="D9557" s="198" t="s">
        <v>337</v>
      </c>
      <c r="E9557" s="421">
        <v>70918</v>
      </c>
      <c r="F9557" s="413">
        <v>120.2</v>
      </c>
      <c r="G9557" s="414">
        <f t="shared" si="298"/>
        <v>590</v>
      </c>
      <c r="H9557" s="415">
        <f t="shared" si="299"/>
        <v>2.95</v>
      </c>
    </row>
    <row r="9558" spans="1:8" ht="15" hidden="1" thickBot="1">
      <c r="A9558" s="409">
        <v>202205</v>
      </c>
      <c r="B9558" s="196" t="s">
        <v>1252</v>
      </c>
      <c r="C9558" s="197" t="s">
        <v>2586</v>
      </c>
      <c r="D9558" s="198" t="s">
        <v>339</v>
      </c>
      <c r="E9558" s="421">
        <v>355</v>
      </c>
      <c r="F9558" s="413">
        <v>120.2</v>
      </c>
      <c r="G9558" s="414">
        <f t="shared" si="298"/>
        <v>2.9534109816971714</v>
      </c>
      <c r="H9558" s="415">
        <f t="shared" si="299"/>
        <v>2.9534109816971714</v>
      </c>
    </row>
    <row r="9559" spans="1:8" ht="15" hidden="1" thickBot="1">
      <c r="A9559" s="409">
        <v>202205</v>
      </c>
      <c r="B9559" s="196" t="s">
        <v>1253</v>
      </c>
      <c r="C9559" s="197" t="s">
        <v>791</v>
      </c>
      <c r="D9559" s="198" t="s">
        <v>337</v>
      </c>
      <c r="E9559" s="421">
        <v>87976</v>
      </c>
      <c r="F9559" s="413">
        <v>120.2</v>
      </c>
      <c r="G9559" s="414">
        <f t="shared" si="298"/>
        <v>731.91347753743764</v>
      </c>
      <c r="H9559" s="415">
        <f t="shared" si="299"/>
        <v>3.6595673876871881</v>
      </c>
    </row>
    <row r="9560" spans="1:8" ht="15" hidden="1" thickBot="1">
      <c r="A9560" s="409">
        <v>202205</v>
      </c>
      <c r="B9560" s="196" t="s">
        <v>1254</v>
      </c>
      <c r="C9560" s="197" t="s">
        <v>791</v>
      </c>
      <c r="D9560" s="198" t="s">
        <v>339</v>
      </c>
      <c r="E9560" s="421">
        <v>440</v>
      </c>
      <c r="F9560" s="413">
        <v>120.2</v>
      </c>
      <c r="G9560" s="414">
        <f t="shared" si="298"/>
        <v>3.6605657237936771</v>
      </c>
      <c r="H9560" s="415">
        <f t="shared" si="299"/>
        <v>3.6605657237936771</v>
      </c>
    </row>
    <row r="9561" spans="1:8" ht="15" hidden="1" thickBot="1">
      <c r="A9561" s="409">
        <v>202205</v>
      </c>
      <c r="B9561" s="196" t="s">
        <v>1255</v>
      </c>
      <c r="C9561" s="197" t="s">
        <v>791</v>
      </c>
      <c r="D9561" s="198" t="s">
        <v>337</v>
      </c>
      <c r="E9561" s="421">
        <v>105083</v>
      </c>
      <c r="F9561" s="413">
        <v>120.2</v>
      </c>
      <c r="G9561" s="414">
        <f t="shared" si="298"/>
        <v>874.23460898502492</v>
      </c>
      <c r="H9561" s="415">
        <f t="shared" si="299"/>
        <v>4.3711730449251247</v>
      </c>
    </row>
    <row r="9562" spans="1:8" ht="15" hidden="1" thickBot="1">
      <c r="A9562" s="409">
        <v>202205</v>
      </c>
      <c r="B9562" s="196" t="s">
        <v>1256</v>
      </c>
      <c r="C9562" s="197" t="s">
        <v>791</v>
      </c>
      <c r="D9562" s="198" t="s">
        <v>339</v>
      </c>
      <c r="E9562" s="421">
        <v>525</v>
      </c>
      <c r="F9562" s="413">
        <v>120.2</v>
      </c>
      <c r="G9562" s="414">
        <f t="shared" si="298"/>
        <v>4.3677204658901827</v>
      </c>
      <c r="H9562" s="415">
        <f t="shared" si="299"/>
        <v>4.3677204658901827</v>
      </c>
    </row>
    <row r="9563" spans="1:8" ht="15" hidden="1" thickBot="1">
      <c r="A9563" s="409">
        <v>202205</v>
      </c>
      <c r="B9563" s="196" t="s">
        <v>1257</v>
      </c>
      <c r="C9563" s="197" t="s">
        <v>791</v>
      </c>
      <c r="D9563" s="198" t="s">
        <v>337</v>
      </c>
      <c r="E9563" s="421">
        <v>89476</v>
      </c>
      <c r="F9563" s="413">
        <v>120.2</v>
      </c>
      <c r="G9563" s="414">
        <f t="shared" si="298"/>
        <v>744.39267886855237</v>
      </c>
      <c r="H9563" s="415">
        <f t="shared" si="299"/>
        <v>3.7219633943427617</v>
      </c>
    </row>
    <row r="9564" spans="1:8" ht="15" hidden="1" thickBot="1">
      <c r="A9564" s="409">
        <v>202205</v>
      </c>
      <c r="B9564" s="196" t="s">
        <v>1258</v>
      </c>
      <c r="C9564" s="197" t="s">
        <v>791</v>
      </c>
      <c r="D9564" s="198" t="s">
        <v>337</v>
      </c>
      <c r="E9564" s="421">
        <v>100777</v>
      </c>
      <c r="F9564" s="413">
        <v>120.2</v>
      </c>
      <c r="G9564" s="414">
        <f t="shared" si="298"/>
        <v>838.41098169717134</v>
      </c>
      <c r="H9564" s="415">
        <f t="shared" si="299"/>
        <v>4.1920549084858569</v>
      </c>
    </row>
    <row r="9565" spans="1:8" ht="15" hidden="1" thickBot="1">
      <c r="A9565" s="409">
        <v>202205</v>
      </c>
      <c r="B9565" s="196" t="s">
        <v>1259</v>
      </c>
      <c r="C9565" s="197" t="s">
        <v>791</v>
      </c>
      <c r="D9565" s="198" t="s">
        <v>339</v>
      </c>
      <c r="E9565" s="421">
        <v>504</v>
      </c>
      <c r="F9565" s="413">
        <v>120.2</v>
      </c>
      <c r="G9565" s="414">
        <f t="shared" si="298"/>
        <v>4.1930116472545755</v>
      </c>
      <c r="H9565" s="415">
        <f t="shared" si="299"/>
        <v>4.1930116472545755</v>
      </c>
    </row>
    <row r="9566" spans="1:8" ht="15" hidden="1" thickBot="1">
      <c r="A9566" s="409">
        <v>202205</v>
      </c>
      <c r="B9566" s="196" t="s">
        <v>1260</v>
      </c>
      <c r="C9566" s="197" t="s">
        <v>791</v>
      </c>
      <c r="D9566" s="198" t="s">
        <v>337</v>
      </c>
      <c r="E9566" s="421">
        <v>92257</v>
      </c>
      <c r="F9566" s="413">
        <v>120.2</v>
      </c>
      <c r="G9566" s="414">
        <f t="shared" si="298"/>
        <v>767.52911813643925</v>
      </c>
      <c r="H9566" s="415">
        <f t="shared" si="299"/>
        <v>3.8376455906821962</v>
      </c>
    </row>
    <row r="9567" spans="1:8" ht="15" hidden="1" thickBot="1">
      <c r="A9567" s="409">
        <v>202205</v>
      </c>
      <c r="B9567" s="196" t="s">
        <v>1261</v>
      </c>
      <c r="C9567" s="197" t="s">
        <v>791</v>
      </c>
      <c r="D9567" s="198" t="s">
        <v>337</v>
      </c>
      <c r="E9567" s="421">
        <v>100541</v>
      </c>
      <c r="F9567" s="413">
        <v>120.2</v>
      </c>
      <c r="G9567" s="414">
        <f t="shared" si="298"/>
        <v>836.44758735440928</v>
      </c>
      <c r="H9567" s="415">
        <f t="shared" si="299"/>
        <v>4.1822379367720464</v>
      </c>
    </row>
    <row r="9568" spans="1:8" ht="15" hidden="1" thickBot="1">
      <c r="A9568" s="409">
        <v>202205</v>
      </c>
      <c r="B9568" s="196" t="s">
        <v>1262</v>
      </c>
      <c r="C9568" s="410" t="s">
        <v>791</v>
      </c>
      <c r="D9568" s="198" t="s">
        <v>339</v>
      </c>
      <c r="E9568" s="421">
        <v>503</v>
      </c>
      <c r="F9568" s="413">
        <v>120.2</v>
      </c>
      <c r="G9568" s="414">
        <f t="shared" si="298"/>
        <v>4.184692179700499</v>
      </c>
      <c r="H9568" s="415">
        <f t="shared" si="299"/>
        <v>4.184692179700499</v>
      </c>
    </row>
    <row r="9569" spans="1:8" ht="15" hidden="1" thickBot="1">
      <c r="A9569" s="409">
        <v>202205</v>
      </c>
      <c r="B9569" s="196" t="s">
        <v>1263</v>
      </c>
      <c r="C9569" s="197" t="s">
        <v>791</v>
      </c>
      <c r="D9569" s="198" t="s">
        <v>337</v>
      </c>
      <c r="E9569" s="421">
        <v>87073</v>
      </c>
      <c r="F9569" s="413">
        <v>120.2</v>
      </c>
      <c r="G9569" s="414">
        <f t="shared" si="298"/>
        <v>724.40099833610645</v>
      </c>
      <c r="H9569" s="415">
        <f t="shared" si="299"/>
        <v>3.6220049916805324</v>
      </c>
    </row>
    <row r="9570" spans="1:8" ht="15" hidden="1" thickBot="1">
      <c r="A9570" s="409">
        <v>202205</v>
      </c>
      <c r="B9570" s="196" t="s">
        <v>1264</v>
      </c>
      <c r="C9570" s="197" t="s">
        <v>791</v>
      </c>
      <c r="D9570" s="198" t="s">
        <v>339</v>
      </c>
      <c r="E9570" s="421">
        <v>435</v>
      </c>
      <c r="F9570" s="413">
        <v>120.2</v>
      </c>
      <c r="G9570" s="414">
        <f t="shared" si="298"/>
        <v>3.6189683860232944</v>
      </c>
      <c r="H9570" s="415">
        <f t="shared" si="299"/>
        <v>3.6189683860232944</v>
      </c>
    </row>
    <row r="9571" spans="1:8" ht="15" hidden="1" thickBot="1">
      <c r="A9571" s="409">
        <v>202205</v>
      </c>
      <c r="B9571" s="196" t="s">
        <v>1265</v>
      </c>
      <c r="C9571" s="197" t="s">
        <v>791</v>
      </c>
      <c r="D9571" s="198" t="s">
        <v>337</v>
      </c>
      <c r="E9571" s="421">
        <v>99248</v>
      </c>
      <c r="F9571" s="413">
        <v>120.2</v>
      </c>
      <c r="G9571" s="414">
        <f t="shared" si="298"/>
        <v>825.69051580698829</v>
      </c>
      <c r="H9571" s="415">
        <f t="shared" si="299"/>
        <v>4.1284525790349411</v>
      </c>
    </row>
    <row r="9572" spans="1:8" ht="15" hidden="1" thickBot="1">
      <c r="A9572" s="409">
        <v>202205</v>
      </c>
      <c r="B9572" s="196" t="s">
        <v>1266</v>
      </c>
      <c r="C9572" s="197" t="s">
        <v>791</v>
      </c>
      <c r="D9572" s="198" t="s">
        <v>339</v>
      </c>
      <c r="E9572" s="421">
        <v>496</v>
      </c>
      <c r="F9572" s="413">
        <v>120.2</v>
      </c>
      <c r="G9572" s="414">
        <f t="shared" si="298"/>
        <v>4.1264559068219633</v>
      </c>
      <c r="H9572" s="415">
        <f t="shared" si="299"/>
        <v>4.1264559068219633</v>
      </c>
    </row>
    <row r="9573" spans="1:8" ht="15" hidden="1" thickBot="1">
      <c r="A9573" s="409">
        <v>202205</v>
      </c>
      <c r="B9573" s="196" t="s">
        <v>1267</v>
      </c>
      <c r="C9573" s="197" t="s">
        <v>791</v>
      </c>
      <c r="D9573" s="198" t="s">
        <v>337</v>
      </c>
      <c r="E9573" s="421">
        <v>10199</v>
      </c>
      <c r="F9573" s="413">
        <v>120.2</v>
      </c>
      <c r="G9573" s="414">
        <f t="shared" si="298"/>
        <v>84.850249584026614</v>
      </c>
      <c r="H9573" s="415">
        <f t="shared" si="299"/>
        <v>0.42425124792013308</v>
      </c>
    </row>
    <row r="9574" spans="1:8" ht="15" hidden="1" thickBot="1">
      <c r="A9574" s="409">
        <v>202205</v>
      </c>
      <c r="B9574" s="196" t="s">
        <v>1268</v>
      </c>
      <c r="C9574" s="197" t="s">
        <v>791</v>
      </c>
      <c r="D9574" s="198" t="s">
        <v>339</v>
      </c>
      <c r="E9574" s="421">
        <v>50.94</v>
      </c>
      <c r="F9574" s="413">
        <v>120.2</v>
      </c>
      <c r="G9574" s="414">
        <f t="shared" si="298"/>
        <v>0.42379367720465888</v>
      </c>
      <c r="H9574" s="415">
        <f t="shared" si="299"/>
        <v>0.42379367720465888</v>
      </c>
    </row>
    <row r="9575" spans="1:8" ht="15" hidden="1" thickBot="1">
      <c r="A9575" s="409">
        <v>202205</v>
      </c>
      <c r="B9575" s="196" t="s">
        <v>1269</v>
      </c>
      <c r="C9575" s="197" t="s">
        <v>791</v>
      </c>
      <c r="D9575" s="198" t="s">
        <v>337</v>
      </c>
      <c r="E9575" s="421">
        <v>13052</v>
      </c>
      <c r="F9575" s="413">
        <v>120.2</v>
      </c>
      <c r="G9575" s="414">
        <f t="shared" si="298"/>
        <v>108.58569051580699</v>
      </c>
      <c r="H9575" s="415">
        <f t="shared" si="299"/>
        <v>0.54292845257903499</v>
      </c>
    </row>
    <row r="9576" spans="1:8" ht="15" hidden="1" thickBot="1">
      <c r="A9576" s="409">
        <v>202205</v>
      </c>
      <c r="B9576" s="196" t="s">
        <v>1270</v>
      </c>
      <c r="C9576" s="197" t="s">
        <v>791</v>
      </c>
      <c r="D9576" s="198" t="s">
        <v>339</v>
      </c>
      <c r="E9576" s="421">
        <v>65.19</v>
      </c>
      <c r="F9576" s="413">
        <v>120.2</v>
      </c>
      <c r="G9576" s="414">
        <f t="shared" si="298"/>
        <v>0.54234608985024957</v>
      </c>
      <c r="H9576" s="415">
        <f t="shared" si="299"/>
        <v>0.54234608985024957</v>
      </c>
    </row>
    <row r="9577" spans="1:8" ht="15" hidden="1" thickBot="1">
      <c r="A9577" s="409">
        <v>202205</v>
      </c>
      <c r="B9577" s="196" t="s">
        <v>1271</v>
      </c>
      <c r="C9577" s="410" t="s">
        <v>791</v>
      </c>
      <c r="D9577" s="198" t="s">
        <v>337</v>
      </c>
      <c r="E9577" s="421">
        <v>79014.350000000006</v>
      </c>
      <c r="F9577" s="413">
        <v>120.2</v>
      </c>
      <c r="G9577" s="414">
        <f t="shared" si="298"/>
        <v>657.35732113144763</v>
      </c>
      <c r="H9577" s="415">
        <f t="shared" si="299"/>
        <v>3.2867866056572383</v>
      </c>
    </row>
    <row r="9578" spans="1:8" ht="15" hidden="1" thickBot="1">
      <c r="A9578" s="409">
        <v>202205</v>
      </c>
      <c r="B9578" s="196" t="s">
        <v>1272</v>
      </c>
      <c r="C9578" s="197" t="s">
        <v>791</v>
      </c>
      <c r="D9578" s="198" t="s">
        <v>339</v>
      </c>
      <c r="E9578" s="421">
        <v>395</v>
      </c>
      <c r="F9578" s="413">
        <v>120.2</v>
      </c>
      <c r="G9578" s="414">
        <f t="shared" si="298"/>
        <v>3.2861896838602327</v>
      </c>
      <c r="H9578" s="415">
        <f t="shared" si="299"/>
        <v>3.2861896838602327</v>
      </c>
    </row>
    <row r="9579" spans="1:8" ht="15" hidden="1" thickBot="1">
      <c r="A9579" s="409">
        <v>202205</v>
      </c>
      <c r="B9579" s="196" t="s">
        <v>1273</v>
      </c>
      <c r="C9579" s="197" t="s">
        <v>791</v>
      </c>
      <c r="D9579" s="198" t="s">
        <v>374</v>
      </c>
      <c r="E9579" s="421">
        <v>0.01</v>
      </c>
      <c r="F9579" s="413">
        <v>120.2</v>
      </c>
      <c r="G9579" s="414">
        <f t="shared" si="298"/>
        <v>8.3194675540765393E-5</v>
      </c>
      <c r="H9579" s="415" t="str">
        <f t="shared" si="299"/>
        <v>VER</v>
      </c>
    </row>
    <row r="9580" spans="1:8" ht="15" hidden="1" thickBot="1">
      <c r="A9580" s="409">
        <v>202205</v>
      </c>
      <c r="B9580" s="196" t="s">
        <v>1274</v>
      </c>
      <c r="C9580" s="197" t="s">
        <v>791</v>
      </c>
      <c r="D9580" s="198" t="s">
        <v>374</v>
      </c>
      <c r="E9580" s="421">
        <v>0.01</v>
      </c>
      <c r="F9580" s="413">
        <v>120.2</v>
      </c>
      <c r="G9580" s="414">
        <f t="shared" si="298"/>
        <v>8.3194675540765393E-5</v>
      </c>
      <c r="H9580" s="415" t="str">
        <f t="shared" si="299"/>
        <v>VER</v>
      </c>
    </row>
    <row r="9581" spans="1:8" ht="15" hidden="1" thickBot="1">
      <c r="A9581" s="409">
        <v>202205</v>
      </c>
      <c r="B9581" s="196" t="s">
        <v>1275</v>
      </c>
      <c r="C9581" s="197" t="s">
        <v>791</v>
      </c>
      <c r="D9581" s="198" t="s">
        <v>374</v>
      </c>
      <c r="E9581" s="421">
        <v>0.01</v>
      </c>
      <c r="F9581" s="413">
        <v>120.2</v>
      </c>
      <c r="G9581" s="414">
        <f t="shared" si="298"/>
        <v>8.3194675540765393E-5</v>
      </c>
      <c r="H9581" s="415" t="str">
        <f t="shared" si="299"/>
        <v>VER</v>
      </c>
    </row>
    <row r="9582" spans="1:8" ht="15" hidden="1" thickBot="1">
      <c r="A9582" s="409">
        <v>202205</v>
      </c>
      <c r="B9582" s="196" t="s">
        <v>1276</v>
      </c>
      <c r="C9582" s="197" t="s">
        <v>791</v>
      </c>
      <c r="D9582" s="198" t="s">
        <v>374</v>
      </c>
      <c r="E9582" s="421">
        <v>0.01</v>
      </c>
      <c r="F9582" s="413">
        <v>120.2</v>
      </c>
      <c r="G9582" s="414">
        <f t="shared" si="298"/>
        <v>8.3194675540765393E-5</v>
      </c>
      <c r="H9582" s="415" t="str">
        <f t="shared" si="299"/>
        <v>VER</v>
      </c>
    </row>
    <row r="9583" spans="1:8" ht="15" hidden="1" thickBot="1">
      <c r="A9583" s="409">
        <v>202205</v>
      </c>
      <c r="B9583" s="196" t="s">
        <v>1277</v>
      </c>
      <c r="C9583" s="197" t="s">
        <v>791</v>
      </c>
      <c r="D9583" s="198" t="s">
        <v>374</v>
      </c>
      <c r="E9583" s="421">
        <v>0.01</v>
      </c>
      <c r="F9583" s="413">
        <v>120.2</v>
      </c>
      <c r="G9583" s="414">
        <f t="shared" si="298"/>
        <v>8.3194675540765393E-5</v>
      </c>
      <c r="H9583" s="415" t="str">
        <f t="shared" si="299"/>
        <v>VER</v>
      </c>
    </row>
    <row r="9584" spans="1:8" ht="15" hidden="1" thickBot="1">
      <c r="A9584" s="409">
        <v>202205</v>
      </c>
      <c r="B9584" s="196" t="s">
        <v>1278</v>
      </c>
      <c r="C9584" s="197" t="s">
        <v>791</v>
      </c>
      <c r="D9584" s="198" t="s">
        <v>374</v>
      </c>
      <c r="E9584" s="421">
        <v>0.01</v>
      </c>
      <c r="F9584" s="413">
        <v>120.2</v>
      </c>
      <c r="G9584" s="414">
        <f t="shared" si="298"/>
        <v>8.3194675540765393E-5</v>
      </c>
      <c r="H9584" s="415" t="str">
        <f t="shared" si="299"/>
        <v>VER</v>
      </c>
    </row>
    <row r="9585" spans="1:8" ht="15" hidden="1" thickBot="1">
      <c r="A9585" s="409">
        <v>202205</v>
      </c>
      <c r="B9585" s="196" t="s">
        <v>1279</v>
      </c>
      <c r="C9585" s="197" t="s">
        <v>791</v>
      </c>
      <c r="D9585" s="198" t="s">
        <v>374</v>
      </c>
      <c r="E9585" s="421">
        <v>0.01</v>
      </c>
      <c r="F9585" s="413">
        <v>120.2</v>
      </c>
      <c r="G9585" s="414">
        <f t="shared" si="298"/>
        <v>8.3194675540765393E-5</v>
      </c>
      <c r="H9585" s="415" t="str">
        <f t="shared" si="299"/>
        <v>VER</v>
      </c>
    </row>
    <row r="9586" spans="1:8" ht="15" hidden="1" thickBot="1">
      <c r="A9586" s="409">
        <v>202205</v>
      </c>
      <c r="B9586" s="196" t="s">
        <v>1280</v>
      </c>
      <c r="C9586" s="197" t="s">
        <v>791</v>
      </c>
      <c r="D9586" s="198" t="s">
        <v>374</v>
      </c>
      <c r="E9586" s="421">
        <v>0.01</v>
      </c>
      <c r="F9586" s="413">
        <v>120.2</v>
      </c>
      <c r="G9586" s="414">
        <f t="shared" si="298"/>
        <v>8.3194675540765393E-5</v>
      </c>
      <c r="H9586" s="415" t="str">
        <f t="shared" si="299"/>
        <v>VER</v>
      </c>
    </row>
    <row r="9587" spans="1:8" ht="15" hidden="1" thickBot="1">
      <c r="A9587" s="409">
        <v>202205</v>
      </c>
      <c r="B9587" s="196" t="s">
        <v>1281</v>
      </c>
      <c r="C9587" s="197" t="s">
        <v>791</v>
      </c>
      <c r="D9587" s="198" t="s">
        <v>374</v>
      </c>
      <c r="E9587" s="421">
        <v>0.01</v>
      </c>
      <c r="F9587" s="413">
        <v>120.2</v>
      </c>
      <c r="G9587" s="414">
        <f t="shared" si="298"/>
        <v>8.3194675540765393E-5</v>
      </c>
      <c r="H9587" s="415" t="str">
        <f t="shared" si="299"/>
        <v>VER</v>
      </c>
    </row>
    <row r="9588" spans="1:8" ht="15" hidden="1" thickBot="1">
      <c r="A9588" s="409">
        <v>202205</v>
      </c>
      <c r="B9588" s="196" t="s">
        <v>1282</v>
      </c>
      <c r="C9588" s="197" t="s">
        <v>791</v>
      </c>
      <c r="D9588" s="198" t="s">
        <v>374</v>
      </c>
      <c r="E9588" s="421">
        <v>0.01</v>
      </c>
      <c r="F9588" s="413">
        <v>120.2</v>
      </c>
      <c r="G9588" s="414">
        <f t="shared" si="298"/>
        <v>8.3194675540765393E-5</v>
      </c>
      <c r="H9588" s="415" t="str">
        <f t="shared" si="299"/>
        <v>VER</v>
      </c>
    </row>
    <row r="9589" spans="1:8" ht="15" hidden="1" thickBot="1">
      <c r="A9589" s="409">
        <v>202205</v>
      </c>
      <c r="B9589" s="196" t="s">
        <v>1283</v>
      </c>
      <c r="C9589" s="197" t="s">
        <v>791</v>
      </c>
      <c r="D9589" s="198" t="s">
        <v>374</v>
      </c>
      <c r="E9589" s="421">
        <v>0.01</v>
      </c>
      <c r="F9589" s="413">
        <v>120.2</v>
      </c>
      <c r="G9589" s="414">
        <f t="shared" si="298"/>
        <v>8.3194675540765393E-5</v>
      </c>
      <c r="H9589" s="415" t="str">
        <f t="shared" si="299"/>
        <v>VER</v>
      </c>
    </row>
    <row r="9590" spans="1:8" ht="15" hidden="1" thickBot="1">
      <c r="A9590" s="409">
        <v>202205</v>
      </c>
      <c r="B9590" s="196" t="s">
        <v>1284</v>
      </c>
      <c r="C9590" s="197" t="s">
        <v>791</v>
      </c>
      <c r="D9590" s="198" t="s">
        <v>374</v>
      </c>
      <c r="E9590" s="421">
        <v>0.01</v>
      </c>
      <c r="F9590" s="413">
        <v>120.2</v>
      </c>
      <c r="G9590" s="414">
        <f t="shared" si="298"/>
        <v>8.3194675540765393E-5</v>
      </c>
      <c r="H9590" s="415" t="str">
        <f t="shared" si="299"/>
        <v>VER</v>
      </c>
    </row>
    <row r="9591" spans="1:8" ht="15" hidden="1" thickBot="1">
      <c r="A9591" s="409">
        <v>202205</v>
      </c>
      <c r="B9591" s="196" t="s">
        <v>1285</v>
      </c>
      <c r="C9591" s="197" t="s">
        <v>791</v>
      </c>
      <c r="D9591" s="198" t="s">
        <v>374</v>
      </c>
      <c r="E9591" s="421">
        <v>0.01</v>
      </c>
      <c r="F9591" s="413">
        <v>120.2</v>
      </c>
      <c r="G9591" s="414">
        <f t="shared" si="298"/>
        <v>8.3194675540765393E-5</v>
      </c>
      <c r="H9591" s="415" t="str">
        <f t="shared" si="299"/>
        <v>VER</v>
      </c>
    </row>
    <row r="9592" spans="1:8" ht="15" hidden="1" thickBot="1">
      <c r="A9592" s="409">
        <v>202205</v>
      </c>
      <c r="B9592" s="196" t="s">
        <v>1286</v>
      </c>
      <c r="C9592" s="197" t="s">
        <v>791</v>
      </c>
      <c r="D9592" s="198" t="s">
        <v>374</v>
      </c>
      <c r="E9592" s="421">
        <v>0.01</v>
      </c>
      <c r="F9592" s="413">
        <v>120.2</v>
      </c>
      <c r="G9592" s="414">
        <f t="shared" si="298"/>
        <v>8.3194675540765393E-5</v>
      </c>
      <c r="H9592" s="415" t="str">
        <f t="shared" si="299"/>
        <v>VER</v>
      </c>
    </row>
    <row r="9593" spans="1:8" ht="15" hidden="1" thickBot="1">
      <c r="A9593" s="409">
        <v>202205</v>
      </c>
      <c r="B9593" s="196" t="s">
        <v>1287</v>
      </c>
      <c r="C9593" s="197" t="s">
        <v>791</v>
      </c>
      <c r="D9593" s="198" t="s">
        <v>337</v>
      </c>
      <c r="E9593" s="421">
        <v>89645</v>
      </c>
      <c r="F9593" s="413">
        <v>120.2</v>
      </c>
      <c r="G9593" s="414">
        <f t="shared" si="298"/>
        <v>745.79866888519132</v>
      </c>
      <c r="H9593" s="415">
        <f t="shared" si="299"/>
        <v>3.7289933444259566</v>
      </c>
    </row>
    <row r="9594" spans="1:8" ht="15" hidden="1" thickBot="1">
      <c r="A9594" s="409">
        <v>202205</v>
      </c>
      <c r="B9594" s="231" t="s">
        <v>1288</v>
      </c>
      <c r="C9594" s="232" t="s">
        <v>791</v>
      </c>
      <c r="D9594" s="233" t="s">
        <v>339</v>
      </c>
      <c r="E9594" s="235">
        <v>448</v>
      </c>
      <c r="F9594" s="413">
        <v>120.2</v>
      </c>
      <c r="G9594" s="414">
        <f t="shared" si="298"/>
        <v>3.7271214642262893</v>
      </c>
      <c r="H9594" s="415">
        <f t="shared" si="299"/>
        <v>3.7271214642262893</v>
      </c>
    </row>
    <row r="9595" spans="1:8" ht="15" hidden="1" thickBot="1">
      <c r="A9595" s="409">
        <v>202205</v>
      </c>
      <c r="B9595" s="196" t="s">
        <v>1289</v>
      </c>
      <c r="C9595" s="197" t="s">
        <v>791</v>
      </c>
      <c r="D9595" s="198" t="s">
        <v>337</v>
      </c>
      <c r="E9595" s="421">
        <v>50672</v>
      </c>
      <c r="F9595" s="413">
        <v>120.2</v>
      </c>
      <c r="G9595" s="414">
        <f t="shared" si="298"/>
        <v>421.5640599001664</v>
      </c>
      <c r="H9595" s="415">
        <f t="shared" si="299"/>
        <v>2.1078202995008319</v>
      </c>
    </row>
    <row r="9596" spans="1:8" ht="15" hidden="1" thickBot="1">
      <c r="A9596" s="409">
        <v>202205</v>
      </c>
      <c r="B9596" s="196" t="s">
        <v>1290</v>
      </c>
      <c r="C9596" s="197" t="s">
        <v>791</v>
      </c>
      <c r="D9596" s="198" t="s">
        <v>339</v>
      </c>
      <c r="E9596" s="421">
        <v>253</v>
      </c>
      <c r="F9596" s="413">
        <v>120.2</v>
      </c>
      <c r="G9596" s="414">
        <f t="shared" si="298"/>
        <v>2.1048252911813643</v>
      </c>
      <c r="H9596" s="415">
        <f t="shared" si="299"/>
        <v>2.1048252911813643</v>
      </c>
    </row>
    <row r="9597" spans="1:8" ht="15" hidden="1" thickBot="1">
      <c r="A9597" s="409">
        <v>202205</v>
      </c>
      <c r="B9597" s="196" t="s">
        <v>1291</v>
      </c>
      <c r="C9597" s="197" t="s">
        <v>791</v>
      </c>
      <c r="D9597" s="198" t="s">
        <v>337</v>
      </c>
      <c r="E9597" s="421">
        <v>52747</v>
      </c>
      <c r="F9597" s="413">
        <v>120.2</v>
      </c>
      <c r="G9597" s="414">
        <f t="shared" si="298"/>
        <v>438.82695507487517</v>
      </c>
      <c r="H9597" s="415">
        <f t="shared" si="299"/>
        <v>2.1941347753743758</v>
      </c>
    </row>
    <row r="9598" spans="1:8" ht="15" hidden="1" thickBot="1">
      <c r="A9598" s="409">
        <v>202205</v>
      </c>
      <c r="B9598" s="196" t="s">
        <v>1292</v>
      </c>
      <c r="C9598" s="197" t="s">
        <v>791</v>
      </c>
      <c r="D9598" s="198" t="s">
        <v>339</v>
      </c>
      <c r="E9598" s="421">
        <v>264</v>
      </c>
      <c r="F9598" s="413">
        <v>120.2</v>
      </c>
      <c r="G9598" s="414">
        <f t="shared" si="298"/>
        <v>2.1963394342762061</v>
      </c>
      <c r="H9598" s="415">
        <f t="shared" si="299"/>
        <v>2.1963394342762061</v>
      </c>
    </row>
    <row r="9599" spans="1:8" ht="15" hidden="1" thickBot="1">
      <c r="A9599" s="409">
        <v>202205</v>
      </c>
      <c r="B9599" s="196" t="s">
        <v>1293</v>
      </c>
      <c r="C9599" s="197" t="s">
        <v>791</v>
      </c>
      <c r="D9599" s="198" t="s">
        <v>337</v>
      </c>
      <c r="E9599" s="421">
        <v>90321</v>
      </c>
      <c r="F9599" s="413">
        <v>120.2</v>
      </c>
      <c r="G9599" s="414">
        <f t="shared" si="298"/>
        <v>751.42262895174701</v>
      </c>
      <c r="H9599" s="415">
        <f t="shared" si="299"/>
        <v>3.7571131447587351</v>
      </c>
    </row>
    <row r="9600" spans="1:8" ht="15" hidden="1" thickBot="1">
      <c r="A9600" s="409">
        <v>202205</v>
      </c>
      <c r="B9600" s="196" t="s">
        <v>1294</v>
      </c>
      <c r="C9600" s="197" t="s">
        <v>791</v>
      </c>
      <c r="D9600" s="198" t="s">
        <v>339</v>
      </c>
      <c r="E9600" s="421">
        <v>452</v>
      </c>
      <c r="F9600" s="413">
        <v>120.2</v>
      </c>
      <c r="G9600" s="414">
        <f t="shared" si="298"/>
        <v>3.7603993344425954</v>
      </c>
      <c r="H9600" s="415">
        <f t="shared" si="299"/>
        <v>3.7603993344425954</v>
      </c>
    </row>
    <row r="9601" spans="1:8" ht="15" hidden="1" thickBot="1">
      <c r="A9601" s="409">
        <v>202205</v>
      </c>
      <c r="B9601" s="196" t="s">
        <v>1295</v>
      </c>
      <c r="C9601" s="197" t="s">
        <v>791</v>
      </c>
      <c r="D9601" s="198" t="s">
        <v>337</v>
      </c>
      <c r="E9601" s="421">
        <v>74404</v>
      </c>
      <c r="F9601" s="413">
        <v>120.2</v>
      </c>
      <c r="G9601" s="414">
        <f t="shared" si="298"/>
        <v>619.00166389351079</v>
      </c>
      <c r="H9601" s="415">
        <f t="shared" si="299"/>
        <v>3.0950083194675542</v>
      </c>
    </row>
    <row r="9602" spans="1:8" ht="15" hidden="1" thickBot="1">
      <c r="A9602" s="409">
        <v>202205</v>
      </c>
      <c r="B9602" s="196" t="s">
        <v>1296</v>
      </c>
      <c r="C9602" s="197" t="s">
        <v>791</v>
      </c>
      <c r="D9602" s="198" t="s">
        <v>337</v>
      </c>
      <c r="E9602" s="421">
        <v>71088</v>
      </c>
      <c r="F9602" s="413">
        <v>120.2</v>
      </c>
      <c r="G9602" s="414">
        <f t="shared" ref="G9602:G9665" si="300">+E9602/F9602</f>
        <v>591.41430948419304</v>
      </c>
      <c r="H9602" s="415">
        <f t="shared" ref="H9602:H9665" si="301">IF(D9602="TB",G9602/200,IF(D9602="LT",G9602,"VER"))</f>
        <v>2.957071547420965</v>
      </c>
    </row>
    <row r="9603" spans="1:8" ht="15" hidden="1" thickBot="1">
      <c r="A9603" s="409">
        <v>202205</v>
      </c>
      <c r="B9603" s="231" t="s">
        <v>1297</v>
      </c>
      <c r="C9603" s="232" t="s">
        <v>791</v>
      </c>
      <c r="D9603" s="233" t="s">
        <v>337</v>
      </c>
      <c r="E9603" s="235">
        <v>62458</v>
      </c>
      <c r="F9603" s="413">
        <v>120.2</v>
      </c>
      <c r="G9603" s="414">
        <f t="shared" si="300"/>
        <v>519.61730449251252</v>
      </c>
      <c r="H9603" s="415">
        <f t="shared" si="301"/>
        <v>2.5980865224625624</v>
      </c>
    </row>
    <row r="9604" spans="1:8" ht="15" hidden="1" thickBot="1">
      <c r="A9604" s="409">
        <v>202205</v>
      </c>
      <c r="B9604" s="231" t="s">
        <v>1298</v>
      </c>
      <c r="C9604" s="232" t="s">
        <v>791</v>
      </c>
      <c r="D9604" s="233" t="s">
        <v>337</v>
      </c>
      <c r="E9604" s="235">
        <v>84968</v>
      </c>
      <c r="F9604" s="413">
        <v>120.2</v>
      </c>
      <c r="G9604" s="414">
        <f t="shared" si="300"/>
        <v>706.88851913477538</v>
      </c>
      <c r="H9604" s="415">
        <f t="shared" si="301"/>
        <v>3.5344425956738768</v>
      </c>
    </row>
    <row r="9605" spans="1:8" ht="15" hidden="1" thickBot="1">
      <c r="A9605" s="409">
        <v>202205</v>
      </c>
      <c r="B9605" s="231" t="s">
        <v>1299</v>
      </c>
      <c r="C9605" s="232" t="s">
        <v>791</v>
      </c>
      <c r="D9605" s="233" t="s">
        <v>337</v>
      </c>
      <c r="E9605" s="235">
        <v>84199</v>
      </c>
      <c r="F9605" s="413">
        <v>120.2</v>
      </c>
      <c r="G9605" s="414">
        <f t="shared" si="300"/>
        <v>700.49084858569051</v>
      </c>
      <c r="H9605" s="415">
        <f t="shared" si="301"/>
        <v>3.5024542429284526</v>
      </c>
    </row>
    <row r="9606" spans="1:8" ht="15" hidden="1" thickBot="1">
      <c r="A9606" s="409">
        <v>202205</v>
      </c>
      <c r="B9606" s="231" t="s">
        <v>1300</v>
      </c>
      <c r="C9606" s="232" t="s">
        <v>791</v>
      </c>
      <c r="D9606" s="233" t="s">
        <v>337</v>
      </c>
      <c r="E9606" s="235">
        <v>81663</v>
      </c>
      <c r="F9606" s="413">
        <v>120.2</v>
      </c>
      <c r="G9606" s="414">
        <f t="shared" si="300"/>
        <v>679.39267886855237</v>
      </c>
      <c r="H9606" s="415">
        <f t="shared" si="301"/>
        <v>3.396963394342762</v>
      </c>
    </row>
    <row r="9607" spans="1:8" ht="15" hidden="1" thickBot="1">
      <c r="A9607" s="409">
        <v>202205</v>
      </c>
      <c r="B9607" s="231" t="s">
        <v>1301</v>
      </c>
      <c r="C9607" s="232" t="s">
        <v>791</v>
      </c>
      <c r="D9607" s="233" t="s">
        <v>337</v>
      </c>
      <c r="E9607" s="235">
        <v>111074</v>
      </c>
      <c r="F9607" s="413">
        <v>120.2</v>
      </c>
      <c r="G9607" s="414">
        <f t="shared" si="300"/>
        <v>924.07653910149747</v>
      </c>
      <c r="H9607" s="415">
        <f t="shared" si="301"/>
        <v>4.6203826955074874</v>
      </c>
    </row>
    <row r="9608" spans="1:8" ht="15" hidden="1" thickBot="1">
      <c r="A9608" s="409">
        <v>202205</v>
      </c>
      <c r="B9608" s="231" t="s">
        <v>1302</v>
      </c>
      <c r="C9608" s="232" t="s">
        <v>791</v>
      </c>
      <c r="D9608" s="233" t="s">
        <v>337</v>
      </c>
      <c r="E9608" s="235">
        <v>86614</v>
      </c>
      <c r="F9608" s="413">
        <v>120.2</v>
      </c>
      <c r="G9608" s="414">
        <f t="shared" si="300"/>
        <v>720.58236272878537</v>
      </c>
      <c r="H9608" s="415">
        <f t="shared" si="301"/>
        <v>3.6029118136439267</v>
      </c>
    </row>
    <row r="9609" spans="1:8" ht="15" hidden="1" thickBot="1">
      <c r="A9609" s="409">
        <v>202205</v>
      </c>
      <c r="B9609" s="231" t="s">
        <v>1303</v>
      </c>
      <c r="C9609" s="232" t="s">
        <v>791</v>
      </c>
      <c r="D9609" s="233" t="s">
        <v>337</v>
      </c>
      <c r="E9609" s="235">
        <v>109917</v>
      </c>
      <c r="F9609" s="413">
        <v>120.2</v>
      </c>
      <c r="G9609" s="414">
        <f t="shared" si="300"/>
        <v>914.45091514143098</v>
      </c>
      <c r="H9609" s="415">
        <f t="shared" si="301"/>
        <v>4.5722545757071549</v>
      </c>
    </row>
    <row r="9610" spans="1:8" ht="15" hidden="1" thickBot="1">
      <c r="A9610" s="409">
        <v>202205</v>
      </c>
      <c r="B9610" s="231" t="s">
        <v>1304</v>
      </c>
      <c r="C9610" s="232" t="s">
        <v>791</v>
      </c>
      <c r="D9610" s="233" t="s">
        <v>337</v>
      </c>
      <c r="E9610" s="235">
        <v>98034</v>
      </c>
      <c r="F9610" s="413">
        <v>120.2</v>
      </c>
      <c r="G9610" s="414">
        <f t="shared" si="300"/>
        <v>815.59068219633946</v>
      </c>
      <c r="H9610" s="415">
        <f t="shared" si="301"/>
        <v>4.0779534109816975</v>
      </c>
    </row>
    <row r="9611" spans="1:8" ht="15" hidden="1" thickBot="1">
      <c r="A9611" s="409">
        <v>202205</v>
      </c>
      <c r="B9611" s="231" t="s">
        <v>1305</v>
      </c>
      <c r="C9611" s="232" t="s">
        <v>791</v>
      </c>
      <c r="D9611" s="233" t="s">
        <v>337</v>
      </c>
      <c r="E9611" s="235">
        <v>81057</v>
      </c>
      <c r="F9611" s="413">
        <v>120.2</v>
      </c>
      <c r="G9611" s="414">
        <f t="shared" si="300"/>
        <v>674.35108153078204</v>
      </c>
      <c r="H9611" s="415">
        <f t="shared" si="301"/>
        <v>3.37175540765391</v>
      </c>
    </row>
    <row r="9612" spans="1:8" ht="15" hidden="1" thickBot="1">
      <c r="A9612" s="409">
        <v>202205</v>
      </c>
      <c r="B9612" s="231" t="s">
        <v>1306</v>
      </c>
      <c r="C9612" s="232" t="s">
        <v>791</v>
      </c>
      <c r="D9612" s="233" t="s">
        <v>337</v>
      </c>
      <c r="E9612" s="235">
        <v>72038</v>
      </c>
      <c r="F9612" s="413">
        <v>120.2</v>
      </c>
      <c r="G9612" s="414">
        <f t="shared" si="300"/>
        <v>599.31780366056569</v>
      </c>
      <c r="H9612" s="415">
        <f t="shared" si="301"/>
        <v>2.9965890183028283</v>
      </c>
    </row>
    <row r="9613" spans="1:8" ht="15" hidden="1" thickBot="1">
      <c r="A9613" s="409">
        <v>202205</v>
      </c>
      <c r="B9613" s="231" t="s">
        <v>1307</v>
      </c>
      <c r="C9613" s="232" t="s">
        <v>791</v>
      </c>
      <c r="D9613" s="233" t="s">
        <v>337</v>
      </c>
      <c r="E9613" s="235">
        <v>100360</v>
      </c>
      <c r="F9613" s="413">
        <v>120.2</v>
      </c>
      <c r="G9613" s="414">
        <f t="shared" si="300"/>
        <v>834.9417637271215</v>
      </c>
      <c r="H9613" s="415">
        <f t="shared" si="301"/>
        <v>4.1747088186356072</v>
      </c>
    </row>
    <row r="9614" spans="1:8" ht="15" hidden="1" thickBot="1">
      <c r="A9614" s="409">
        <v>202205</v>
      </c>
      <c r="B9614" s="231" t="s">
        <v>1308</v>
      </c>
      <c r="C9614" s="232" t="s">
        <v>791</v>
      </c>
      <c r="D9614" s="233" t="s">
        <v>337</v>
      </c>
      <c r="E9614" s="235">
        <v>88145</v>
      </c>
      <c r="F9614" s="413">
        <v>120.2</v>
      </c>
      <c r="G9614" s="414">
        <f t="shared" si="300"/>
        <v>733.31946755407648</v>
      </c>
      <c r="H9614" s="415">
        <f t="shared" si="301"/>
        <v>3.6665973377703822</v>
      </c>
    </row>
    <row r="9615" spans="1:8" ht="15" hidden="1" thickBot="1">
      <c r="A9615" s="409">
        <v>202205</v>
      </c>
      <c r="B9615" s="231" t="s">
        <v>1309</v>
      </c>
      <c r="C9615" s="232" t="s">
        <v>791</v>
      </c>
      <c r="D9615" s="233" t="s">
        <v>337</v>
      </c>
      <c r="E9615" s="235">
        <v>100360</v>
      </c>
      <c r="F9615" s="413">
        <v>120.2</v>
      </c>
      <c r="G9615" s="414">
        <f t="shared" si="300"/>
        <v>834.9417637271215</v>
      </c>
      <c r="H9615" s="415">
        <f t="shared" si="301"/>
        <v>4.1747088186356072</v>
      </c>
    </row>
    <row r="9616" spans="1:8" ht="15" hidden="1" thickBot="1">
      <c r="A9616" s="409">
        <v>202205</v>
      </c>
      <c r="B9616" s="231" t="s">
        <v>1310</v>
      </c>
      <c r="C9616" s="232" t="s">
        <v>791</v>
      </c>
      <c r="D9616" s="233" t="s">
        <v>337</v>
      </c>
      <c r="E9616" s="235">
        <v>97888</v>
      </c>
      <c r="F9616" s="413">
        <v>120.2</v>
      </c>
      <c r="G9616" s="414">
        <f t="shared" si="300"/>
        <v>814.37603993344419</v>
      </c>
      <c r="H9616" s="415">
        <f t="shared" si="301"/>
        <v>4.0718801996672207</v>
      </c>
    </row>
    <row r="9617" spans="1:8" ht="15" hidden="1" thickBot="1">
      <c r="A9617" s="409">
        <v>202205</v>
      </c>
      <c r="B9617" s="231" t="s">
        <v>1311</v>
      </c>
      <c r="C9617" s="232" t="s">
        <v>791</v>
      </c>
      <c r="D9617" s="233" t="s">
        <v>337</v>
      </c>
      <c r="E9617" s="235">
        <v>96997</v>
      </c>
      <c r="F9617" s="413">
        <v>120.2</v>
      </c>
      <c r="G9617" s="414">
        <f t="shared" si="300"/>
        <v>806.96339434276206</v>
      </c>
      <c r="H9617" s="415">
        <f t="shared" si="301"/>
        <v>4.03481697171381</v>
      </c>
    </row>
    <row r="9618" spans="1:8" ht="15" hidden="1" thickBot="1">
      <c r="A9618" s="409">
        <v>202205</v>
      </c>
      <c r="B9618" s="231" t="s">
        <v>1312</v>
      </c>
      <c r="C9618" s="232" t="s">
        <v>791</v>
      </c>
      <c r="D9618" s="233" t="s">
        <v>337</v>
      </c>
      <c r="E9618" s="235">
        <v>97816</v>
      </c>
      <c r="F9618" s="413">
        <v>120.2</v>
      </c>
      <c r="G9618" s="414">
        <f t="shared" si="300"/>
        <v>813.77703826955076</v>
      </c>
      <c r="H9618" s="415">
        <f t="shared" si="301"/>
        <v>4.0688851913477535</v>
      </c>
    </row>
    <row r="9619" spans="1:8" ht="15" hidden="1" thickBot="1">
      <c r="A9619" s="409">
        <v>202205</v>
      </c>
      <c r="B9619" s="196" t="s">
        <v>1313</v>
      </c>
      <c r="C9619" s="197" t="s">
        <v>791</v>
      </c>
      <c r="D9619" s="198" t="s">
        <v>337</v>
      </c>
      <c r="E9619" s="421">
        <v>74014</v>
      </c>
      <c r="F9619" s="413">
        <v>120.2</v>
      </c>
      <c r="G9619" s="414">
        <f t="shared" si="300"/>
        <v>615.75707154742099</v>
      </c>
      <c r="H9619" s="415">
        <f t="shared" si="301"/>
        <v>3.0787853577371052</v>
      </c>
    </row>
    <row r="9620" spans="1:8" ht="15" hidden="1" thickBot="1">
      <c r="A9620" s="409">
        <v>202205</v>
      </c>
      <c r="B9620" s="231" t="s">
        <v>1314</v>
      </c>
      <c r="C9620" s="410" t="s">
        <v>791</v>
      </c>
      <c r="D9620" s="233" t="s">
        <v>337</v>
      </c>
      <c r="E9620" s="235">
        <v>100383</v>
      </c>
      <c r="F9620" s="413">
        <v>120.2</v>
      </c>
      <c r="G9620" s="414">
        <f t="shared" si="300"/>
        <v>835.13311148086518</v>
      </c>
      <c r="H9620" s="415">
        <f t="shared" si="301"/>
        <v>4.1756655574043258</v>
      </c>
    </row>
    <row r="9621" spans="1:8" ht="15" hidden="1" thickBot="1">
      <c r="A9621" s="409">
        <v>202205</v>
      </c>
      <c r="B9621" s="231" t="s">
        <v>1315</v>
      </c>
      <c r="C9621" s="410" t="s">
        <v>791</v>
      </c>
      <c r="D9621" s="233" t="s">
        <v>337</v>
      </c>
      <c r="E9621" s="235">
        <v>61808</v>
      </c>
      <c r="F9621" s="413">
        <v>120.2</v>
      </c>
      <c r="G9621" s="414">
        <f t="shared" si="300"/>
        <v>514.20965058236277</v>
      </c>
      <c r="H9621" s="415">
        <f t="shared" si="301"/>
        <v>2.5710482529118139</v>
      </c>
    </row>
    <row r="9622" spans="1:8" ht="15" hidden="1" thickBot="1">
      <c r="A9622" s="409">
        <v>202205</v>
      </c>
      <c r="B9622" s="231" t="s">
        <v>1316</v>
      </c>
      <c r="C9622" s="410" t="s">
        <v>791</v>
      </c>
      <c r="D9622" s="233" t="s">
        <v>337</v>
      </c>
      <c r="E9622" s="235">
        <v>105083</v>
      </c>
      <c r="F9622" s="413">
        <v>120.2</v>
      </c>
      <c r="G9622" s="414">
        <f t="shared" si="300"/>
        <v>874.23460898502492</v>
      </c>
      <c r="H9622" s="415">
        <f t="shared" si="301"/>
        <v>4.3711730449251247</v>
      </c>
    </row>
    <row r="9623" spans="1:8" ht="15" hidden="1" thickBot="1">
      <c r="A9623" s="409">
        <v>202205</v>
      </c>
      <c r="B9623" s="231" t="s">
        <v>1317</v>
      </c>
      <c r="C9623" s="232" t="s">
        <v>791</v>
      </c>
      <c r="D9623" s="233" t="s">
        <v>337</v>
      </c>
      <c r="E9623" s="235">
        <v>91934</v>
      </c>
      <c r="F9623" s="413">
        <v>120.2</v>
      </c>
      <c r="G9623" s="414">
        <f t="shared" si="300"/>
        <v>764.84193011647255</v>
      </c>
      <c r="H9623" s="415">
        <f t="shared" si="301"/>
        <v>3.8242096505823628</v>
      </c>
    </row>
    <row r="9624" spans="1:8" ht="15" hidden="1" thickBot="1">
      <c r="A9624" s="409">
        <v>202205</v>
      </c>
      <c r="B9624" s="231" t="s">
        <v>1318</v>
      </c>
      <c r="C9624" s="232" t="s">
        <v>791</v>
      </c>
      <c r="D9624" s="233" t="s">
        <v>337</v>
      </c>
      <c r="E9624" s="235">
        <v>73105</v>
      </c>
      <c r="F9624" s="413">
        <v>120.2</v>
      </c>
      <c r="G9624" s="414">
        <f t="shared" si="300"/>
        <v>608.19467554076539</v>
      </c>
      <c r="H9624" s="415">
        <f t="shared" si="301"/>
        <v>3.040973377703827</v>
      </c>
    </row>
    <row r="9625" spans="1:8" ht="15" hidden="1" thickBot="1">
      <c r="A9625" s="409">
        <v>202205</v>
      </c>
      <c r="B9625" s="231" t="s">
        <v>1319</v>
      </c>
      <c r="C9625" s="232" t="s">
        <v>791</v>
      </c>
      <c r="D9625" s="233" t="s">
        <v>337</v>
      </c>
      <c r="E9625" s="235">
        <v>74100</v>
      </c>
      <c r="F9625" s="413">
        <v>120.2</v>
      </c>
      <c r="G9625" s="414">
        <f t="shared" si="300"/>
        <v>616.47254575707154</v>
      </c>
      <c r="H9625" s="415">
        <f t="shared" si="301"/>
        <v>3.0823627287853577</v>
      </c>
    </row>
    <row r="9626" spans="1:8" ht="15" hidden="1" thickBot="1">
      <c r="A9626" s="409">
        <v>202205</v>
      </c>
      <c r="B9626" s="231" t="s">
        <v>1320</v>
      </c>
      <c r="C9626" s="232" t="s">
        <v>791</v>
      </c>
      <c r="D9626" s="233" t="s">
        <v>337</v>
      </c>
      <c r="E9626" s="235">
        <v>86216</v>
      </c>
      <c r="F9626" s="413">
        <v>120.2</v>
      </c>
      <c r="G9626" s="414">
        <f t="shared" si="300"/>
        <v>717.27121464226286</v>
      </c>
      <c r="H9626" s="415">
        <f t="shared" si="301"/>
        <v>3.5863560732113142</v>
      </c>
    </row>
    <row r="9627" spans="1:8" ht="15" hidden="1" thickBot="1">
      <c r="A9627" s="409">
        <v>202205</v>
      </c>
      <c r="B9627" s="231" t="s">
        <v>1321</v>
      </c>
      <c r="C9627" s="232" t="s">
        <v>791</v>
      </c>
      <c r="D9627" s="233" t="s">
        <v>337</v>
      </c>
      <c r="E9627" s="235">
        <v>90631</v>
      </c>
      <c r="F9627" s="413">
        <v>120.2</v>
      </c>
      <c r="G9627" s="414">
        <f t="shared" si="300"/>
        <v>754.00166389351079</v>
      </c>
      <c r="H9627" s="415">
        <f t="shared" si="301"/>
        <v>3.770008319467554</v>
      </c>
    </row>
    <row r="9628" spans="1:8" ht="15" hidden="1" thickBot="1">
      <c r="A9628" s="409">
        <v>202205</v>
      </c>
      <c r="B9628" s="231" t="s">
        <v>1322</v>
      </c>
      <c r="C9628" s="232" t="s">
        <v>791</v>
      </c>
      <c r="D9628" s="233" t="s">
        <v>337</v>
      </c>
      <c r="E9628" s="235">
        <v>101988</v>
      </c>
      <c r="F9628" s="413">
        <v>120.2</v>
      </c>
      <c r="G9628" s="414">
        <f t="shared" si="300"/>
        <v>848.48585690515802</v>
      </c>
      <c r="H9628" s="415">
        <f t="shared" si="301"/>
        <v>4.24242928452579</v>
      </c>
    </row>
    <row r="9629" spans="1:8" ht="15" hidden="1" thickBot="1">
      <c r="A9629" s="409">
        <v>202205</v>
      </c>
      <c r="B9629" s="231" t="s">
        <v>1323</v>
      </c>
      <c r="C9629" s="232" t="s">
        <v>791</v>
      </c>
      <c r="D9629" s="233" t="s">
        <v>337</v>
      </c>
      <c r="E9629" s="235">
        <v>61304</v>
      </c>
      <c r="F9629" s="413">
        <v>120.2</v>
      </c>
      <c r="G9629" s="414">
        <f t="shared" si="300"/>
        <v>510.01663893510812</v>
      </c>
      <c r="H9629" s="415">
        <f t="shared" si="301"/>
        <v>2.5500831946755405</v>
      </c>
    </row>
    <row r="9630" spans="1:8" ht="15" hidden="1" thickBot="1">
      <c r="A9630" s="409">
        <v>202205</v>
      </c>
      <c r="B9630" s="231" t="s">
        <v>1324</v>
      </c>
      <c r="C9630" s="232" t="s">
        <v>791</v>
      </c>
      <c r="D9630" s="233" t="s">
        <v>337</v>
      </c>
      <c r="E9630" s="235">
        <v>62527</v>
      </c>
      <c r="F9630" s="413">
        <v>120.2</v>
      </c>
      <c r="G9630" s="414">
        <f t="shared" si="300"/>
        <v>520.1913477537438</v>
      </c>
      <c r="H9630" s="415">
        <f t="shared" si="301"/>
        <v>2.6009567387687191</v>
      </c>
    </row>
    <row r="9631" spans="1:8" ht="15" hidden="1" thickBot="1">
      <c r="A9631" s="409">
        <v>202205</v>
      </c>
      <c r="B9631" s="231" t="s">
        <v>1325</v>
      </c>
      <c r="C9631" s="232" t="s">
        <v>791</v>
      </c>
      <c r="D9631" s="233" t="s">
        <v>337</v>
      </c>
      <c r="E9631" s="235">
        <v>102716</v>
      </c>
      <c r="F9631" s="413">
        <v>120.2</v>
      </c>
      <c r="G9631" s="414">
        <f t="shared" si="300"/>
        <v>854.54242928452572</v>
      </c>
      <c r="H9631" s="415">
        <f t="shared" si="301"/>
        <v>4.272712146422629</v>
      </c>
    </row>
    <row r="9632" spans="1:8" ht="15" hidden="1" thickBot="1">
      <c r="A9632" s="409">
        <v>202205</v>
      </c>
      <c r="B9632" s="231" t="s">
        <v>1326</v>
      </c>
      <c r="C9632" s="232" t="s">
        <v>791</v>
      </c>
      <c r="D9632" s="233" t="s">
        <v>337</v>
      </c>
      <c r="E9632" s="235">
        <v>44970</v>
      </c>
      <c r="F9632" s="413">
        <v>120.2</v>
      </c>
      <c r="G9632" s="414">
        <f t="shared" si="300"/>
        <v>374.12645590682195</v>
      </c>
      <c r="H9632" s="415">
        <f t="shared" si="301"/>
        <v>1.8706322795341097</v>
      </c>
    </row>
    <row r="9633" spans="1:8" ht="15" hidden="1" thickBot="1">
      <c r="A9633" s="409">
        <v>202205</v>
      </c>
      <c r="B9633" s="231" t="s">
        <v>1327</v>
      </c>
      <c r="C9633" s="410" t="s">
        <v>791</v>
      </c>
      <c r="D9633" s="233" t="s">
        <v>337</v>
      </c>
      <c r="E9633" s="235">
        <v>81578</v>
      </c>
      <c r="F9633" s="413">
        <v>120.2</v>
      </c>
      <c r="G9633" s="414">
        <f t="shared" si="300"/>
        <v>678.6855241264559</v>
      </c>
      <c r="H9633" s="415">
        <f t="shared" si="301"/>
        <v>3.3934276206322793</v>
      </c>
    </row>
    <row r="9634" spans="1:8" ht="15" hidden="1" thickBot="1">
      <c r="A9634" s="409">
        <v>202205</v>
      </c>
      <c r="B9634" s="231" t="s">
        <v>1328</v>
      </c>
      <c r="C9634" s="232" t="s">
        <v>791</v>
      </c>
      <c r="D9634" s="233" t="s">
        <v>337</v>
      </c>
      <c r="E9634" s="235">
        <v>83003</v>
      </c>
      <c r="F9634" s="413">
        <v>120.2</v>
      </c>
      <c r="G9634" s="414">
        <f t="shared" si="300"/>
        <v>690.54076539101493</v>
      </c>
      <c r="H9634" s="415">
        <f t="shared" si="301"/>
        <v>3.4527038269550747</v>
      </c>
    </row>
    <row r="9635" spans="1:8" ht="15" hidden="1" thickBot="1">
      <c r="A9635" s="409">
        <v>202205</v>
      </c>
      <c r="B9635" s="231" t="s">
        <v>1329</v>
      </c>
      <c r="C9635" s="232" t="s">
        <v>791</v>
      </c>
      <c r="D9635" s="233" t="s">
        <v>337</v>
      </c>
      <c r="E9635" s="235">
        <v>87976</v>
      </c>
      <c r="F9635" s="413">
        <v>120.2</v>
      </c>
      <c r="G9635" s="414">
        <f t="shared" si="300"/>
        <v>731.91347753743764</v>
      </c>
      <c r="H9635" s="415">
        <f t="shared" si="301"/>
        <v>3.6595673876871881</v>
      </c>
    </row>
    <row r="9636" spans="1:8" ht="15" hidden="1" thickBot="1">
      <c r="A9636" s="409">
        <v>202205</v>
      </c>
      <c r="B9636" s="231" t="s">
        <v>1330</v>
      </c>
      <c r="C9636" s="232" t="s">
        <v>791</v>
      </c>
      <c r="D9636" s="233" t="s">
        <v>337</v>
      </c>
      <c r="E9636" s="235">
        <v>94327</v>
      </c>
      <c r="F9636" s="413">
        <v>120.2</v>
      </c>
      <c r="G9636" s="414">
        <f t="shared" si="300"/>
        <v>784.7504159733777</v>
      </c>
      <c r="H9636" s="415">
        <f t="shared" si="301"/>
        <v>3.9237520798668886</v>
      </c>
    </row>
    <row r="9637" spans="1:8" ht="15" hidden="1" thickBot="1">
      <c r="A9637" s="409">
        <v>202205</v>
      </c>
      <c r="B9637" s="231" t="s">
        <v>1331</v>
      </c>
      <c r="C9637" s="232" t="s">
        <v>791</v>
      </c>
      <c r="D9637" s="233" t="s">
        <v>337</v>
      </c>
      <c r="E9637" s="235">
        <v>85325</v>
      </c>
      <c r="F9637" s="413">
        <v>120.2</v>
      </c>
      <c r="G9637" s="414">
        <f t="shared" si="300"/>
        <v>709.85856905158073</v>
      </c>
      <c r="H9637" s="415">
        <f t="shared" si="301"/>
        <v>3.5492928452579036</v>
      </c>
    </row>
    <row r="9638" spans="1:8" ht="15" hidden="1" thickBot="1">
      <c r="A9638" s="409">
        <v>202205</v>
      </c>
      <c r="B9638" s="231" t="s">
        <v>1332</v>
      </c>
      <c r="C9638" s="232" t="s">
        <v>791</v>
      </c>
      <c r="D9638" s="233" t="s">
        <v>337</v>
      </c>
      <c r="E9638" s="235">
        <v>73246</v>
      </c>
      <c r="F9638" s="413">
        <v>120.2</v>
      </c>
      <c r="G9638" s="414">
        <f t="shared" si="300"/>
        <v>609.36772046589022</v>
      </c>
      <c r="H9638" s="415">
        <f t="shared" si="301"/>
        <v>3.0468386023294509</v>
      </c>
    </row>
    <row r="9639" spans="1:8" ht="15" hidden="1" thickBot="1">
      <c r="A9639" s="409">
        <v>202205</v>
      </c>
      <c r="B9639" s="231" t="s">
        <v>1333</v>
      </c>
      <c r="C9639" s="232" t="s">
        <v>791</v>
      </c>
      <c r="D9639" s="233" t="s">
        <v>337</v>
      </c>
      <c r="E9639" s="235">
        <v>105083</v>
      </c>
      <c r="F9639" s="413">
        <v>120.2</v>
      </c>
      <c r="G9639" s="414">
        <f t="shared" si="300"/>
        <v>874.23460898502492</v>
      </c>
      <c r="H9639" s="415">
        <f t="shared" si="301"/>
        <v>4.3711730449251247</v>
      </c>
    </row>
    <row r="9640" spans="1:8" ht="15" hidden="1" thickBot="1">
      <c r="A9640" s="409">
        <v>202205</v>
      </c>
      <c r="B9640" s="231" t="s">
        <v>1334</v>
      </c>
      <c r="C9640" s="232" t="s">
        <v>791</v>
      </c>
      <c r="D9640" s="233" t="s">
        <v>337</v>
      </c>
      <c r="E9640" s="235">
        <v>109183</v>
      </c>
      <c r="F9640" s="413">
        <v>120.2</v>
      </c>
      <c r="G9640" s="414">
        <f t="shared" si="300"/>
        <v>908.34442595673875</v>
      </c>
      <c r="H9640" s="415">
        <f t="shared" si="301"/>
        <v>4.5417221297836941</v>
      </c>
    </row>
    <row r="9641" spans="1:8" ht="15" hidden="1" thickBot="1">
      <c r="A9641" s="409">
        <v>202205</v>
      </c>
      <c r="B9641" s="231" t="s">
        <v>1335</v>
      </c>
      <c r="C9641" s="232" t="s">
        <v>1336</v>
      </c>
      <c r="D9641" s="233" t="s">
        <v>337</v>
      </c>
      <c r="E9641" s="235">
        <v>41356</v>
      </c>
      <c r="F9641" s="413">
        <v>120.2</v>
      </c>
      <c r="G9641" s="414">
        <f t="shared" si="300"/>
        <v>344.05990016638935</v>
      </c>
      <c r="H9641" s="415">
        <f t="shared" si="301"/>
        <v>1.7202995008319468</v>
      </c>
    </row>
    <row r="9642" spans="1:8" ht="15" hidden="1" thickBot="1">
      <c r="A9642" s="409">
        <v>202205</v>
      </c>
      <c r="B9642" s="231" t="s">
        <v>1337</v>
      </c>
      <c r="C9642" s="232" t="s">
        <v>674</v>
      </c>
      <c r="D9642" s="233" t="s">
        <v>337</v>
      </c>
      <c r="E9642" s="235">
        <v>102500</v>
      </c>
      <c r="F9642" s="413">
        <v>120.2</v>
      </c>
      <c r="G9642" s="414">
        <f t="shared" si="300"/>
        <v>852.7454242928452</v>
      </c>
      <c r="H9642" s="415">
        <f t="shared" si="301"/>
        <v>4.2637271214642256</v>
      </c>
    </row>
    <row r="9643" spans="1:8" ht="15" hidden="1" thickBot="1">
      <c r="A9643" s="409">
        <v>202205</v>
      </c>
      <c r="B9643" s="231" t="s">
        <v>1338</v>
      </c>
      <c r="C9643" s="232" t="s">
        <v>674</v>
      </c>
      <c r="D9643" s="233" t="s">
        <v>339</v>
      </c>
      <c r="E9643" s="235">
        <v>513</v>
      </c>
      <c r="F9643" s="413">
        <v>120.2</v>
      </c>
      <c r="G9643" s="414">
        <f t="shared" si="300"/>
        <v>4.2678868552412643</v>
      </c>
      <c r="H9643" s="415">
        <f t="shared" si="301"/>
        <v>4.2678868552412643</v>
      </c>
    </row>
    <row r="9644" spans="1:8" ht="15" hidden="1" thickBot="1">
      <c r="A9644" s="409">
        <v>202205</v>
      </c>
      <c r="B9644" s="231" t="s">
        <v>1339</v>
      </c>
      <c r="C9644" s="232" t="s">
        <v>674</v>
      </c>
      <c r="D9644" s="233" t="s">
        <v>374</v>
      </c>
      <c r="E9644" s="235">
        <v>58.7</v>
      </c>
      <c r="F9644" s="413">
        <v>120.2</v>
      </c>
      <c r="G9644" s="414">
        <f t="shared" si="300"/>
        <v>0.48835274542429286</v>
      </c>
      <c r="H9644" s="415" t="str">
        <f t="shared" si="301"/>
        <v>VER</v>
      </c>
    </row>
    <row r="9645" spans="1:8" ht="15" hidden="1" thickBot="1">
      <c r="A9645" s="409">
        <v>202205</v>
      </c>
      <c r="B9645" s="231" t="s">
        <v>1340</v>
      </c>
      <c r="C9645" s="232" t="s">
        <v>1341</v>
      </c>
      <c r="D9645" s="233" t="s">
        <v>337</v>
      </c>
      <c r="E9645" s="235">
        <v>64815</v>
      </c>
      <c r="F9645" s="413">
        <v>120.2</v>
      </c>
      <c r="G9645" s="414">
        <f t="shared" si="300"/>
        <v>539.22628951747083</v>
      </c>
      <c r="H9645" s="415">
        <f t="shared" si="301"/>
        <v>2.6961314475873541</v>
      </c>
    </row>
    <row r="9646" spans="1:8" ht="15" hidden="1" thickBot="1">
      <c r="A9646" s="409">
        <v>202205</v>
      </c>
      <c r="B9646" s="231" t="s">
        <v>1342</v>
      </c>
      <c r="C9646" s="232" t="s">
        <v>1341</v>
      </c>
      <c r="D9646" s="233" t="s">
        <v>339</v>
      </c>
      <c r="E9646" s="235">
        <v>324</v>
      </c>
      <c r="F9646" s="413">
        <v>120.2</v>
      </c>
      <c r="G9646" s="414">
        <f t="shared" si="300"/>
        <v>2.6955074875207985</v>
      </c>
      <c r="H9646" s="415">
        <f t="shared" si="301"/>
        <v>2.6955074875207985</v>
      </c>
    </row>
    <row r="9647" spans="1:8" ht="15" hidden="1" thickBot="1">
      <c r="A9647" s="409">
        <v>202205</v>
      </c>
      <c r="B9647" s="231" t="s">
        <v>1343</v>
      </c>
      <c r="C9647" s="232" t="s">
        <v>1344</v>
      </c>
      <c r="D9647" s="233" t="s">
        <v>337</v>
      </c>
      <c r="E9647" s="235">
        <v>13397</v>
      </c>
      <c r="F9647" s="413">
        <v>120.2</v>
      </c>
      <c r="G9647" s="414">
        <f t="shared" si="300"/>
        <v>111.4559068219634</v>
      </c>
      <c r="H9647" s="415">
        <f t="shared" si="301"/>
        <v>0.55727953410981701</v>
      </c>
    </row>
    <row r="9648" spans="1:8" ht="15" hidden="1" thickBot="1">
      <c r="A9648" s="409">
        <v>202205</v>
      </c>
      <c r="B9648" s="231" t="s">
        <v>1345</v>
      </c>
      <c r="C9648" s="232" t="s">
        <v>1344</v>
      </c>
      <c r="D9648" s="233" t="s">
        <v>337</v>
      </c>
      <c r="E9648" s="235">
        <v>13083</v>
      </c>
      <c r="F9648" s="413">
        <v>120.2</v>
      </c>
      <c r="G9648" s="414">
        <f t="shared" si="300"/>
        <v>108.84359400998336</v>
      </c>
      <c r="H9648" s="415">
        <f t="shared" si="301"/>
        <v>0.54421797004991679</v>
      </c>
    </row>
    <row r="9649" spans="1:8" ht="15" hidden="1" thickBot="1">
      <c r="A9649" s="409">
        <v>202205</v>
      </c>
      <c r="B9649" s="231" t="s">
        <v>1346</v>
      </c>
      <c r="C9649" s="232" t="s">
        <v>1347</v>
      </c>
      <c r="D9649" s="233" t="s">
        <v>374</v>
      </c>
      <c r="E9649" s="235">
        <v>0.01</v>
      </c>
      <c r="F9649" s="413">
        <v>120.2</v>
      </c>
      <c r="G9649" s="414">
        <f t="shared" si="300"/>
        <v>8.3194675540765393E-5</v>
      </c>
      <c r="H9649" s="415" t="str">
        <f t="shared" si="301"/>
        <v>VER</v>
      </c>
    </row>
    <row r="9650" spans="1:8" ht="15" hidden="1" thickBot="1">
      <c r="A9650" s="409">
        <v>202205</v>
      </c>
      <c r="B9650" s="231" t="s">
        <v>1348</v>
      </c>
      <c r="C9650" s="232" t="s">
        <v>1344</v>
      </c>
      <c r="D9650" s="233" t="s">
        <v>337</v>
      </c>
      <c r="E9650" s="235">
        <v>129427</v>
      </c>
      <c r="F9650" s="413">
        <v>120.2</v>
      </c>
      <c r="G9650" s="414">
        <f t="shared" si="300"/>
        <v>1076.7637271214642</v>
      </c>
      <c r="H9650" s="415">
        <f t="shared" si="301"/>
        <v>5.3838186356073212</v>
      </c>
    </row>
    <row r="9651" spans="1:8" ht="15" hidden="1" thickBot="1">
      <c r="A9651" s="409">
        <v>202205</v>
      </c>
      <c r="B9651" s="231" t="s">
        <v>1349</v>
      </c>
      <c r="C9651" s="232" t="s">
        <v>1344</v>
      </c>
      <c r="D9651" s="233" t="s">
        <v>339</v>
      </c>
      <c r="E9651" s="235">
        <v>647</v>
      </c>
      <c r="F9651" s="413">
        <v>120.2</v>
      </c>
      <c r="G9651" s="414">
        <f t="shared" si="300"/>
        <v>5.3826955074875205</v>
      </c>
      <c r="H9651" s="415">
        <f t="shared" si="301"/>
        <v>5.3826955074875205</v>
      </c>
    </row>
    <row r="9652" spans="1:8" ht="15" hidden="1" thickBot="1">
      <c r="A9652" s="409">
        <v>202205</v>
      </c>
      <c r="B9652" s="231" t="s">
        <v>1350</v>
      </c>
      <c r="C9652" s="232" t="s">
        <v>1344</v>
      </c>
      <c r="D9652" s="233" t="s">
        <v>337</v>
      </c>
      <c r="E9652" s="235">
        <v>74309</v>
      </c>
      <c r="F9652" s="413">
        <v>120.2</v>
      </c>
      <c r="G9652" s="414">
        <f t="shared" si="300"/>
        <v>618.21131447587356</v>
      </c>
      <c r="H9652" s="415">
        <f t="shared" si="301"/>
        <v>3.0910565723793679</v>
      </c>
    </row>
    <row r="9653" spans="1:8" ht="15" hidden="1" thickBot="1">
      <c r="A9653" s="409">
        <v>202205</v>
      </c>
      <c r="B9653" s="231" t="s">
        <v>1351</v>
      </c>
      <c r="C9653" s="232" t="s">
        <v>1352</v>
      </c>
      <c r="D9653" s="233" t="s">
        <v>337</v>
      </c>
      <c r="E9653" s="235">
        <v>42409</v>
      </c>
      <c r="F9653" s="413">
        <v>120.2</v>
      </c>
      <c r="G9653" s="414">
        <f t="shared" si="300"/>
        <v>352.82029950083194</v>
      </c>
      <c r="H9653" s="415">
        <f t="shared" si="301"/>
        <v>1.7641014975041598</v>
      </c>
    </row>
    <row r="9654" spans="1:8" ht="15" hidden="1" thickBot="1">
      <c r="A9654" s="409">
        <v>202205</v>
      </c>
      <c r="B9654" s="231" t="s">
        <v>1353</v>
      </c>
      <c r="C9654" s="232" t="s">
        <v>1352</v>
      </c>
      <c r="D9654" s="233" t="s">
        <v>339</v>
      </c>
      <c r="E9654" s="235">
        <v>212</v>
      </c>
      <c r="F9654" s="413">
        <v>120.2</v>
      </c>
      <c r="G9654" s="414">
        <f t="shared" si="300"/>
        <v>1.7637271214642263</v>
      </c>
      <c r="H9654" s="415">
        <f t="shared" si="301"/>
        <v>1.7637271214642263</v>
      </c>
    </row>
    <row r="9655" spans="1:8" ht="15" hidden="1" thickBot="1">
      <c r="A9655" s="409">
        <v>202205</v>
      </c>
      <c r="B9655" s="231" t="s">
        <v>1354</v>
      </c>
      <c r="C9655" s="232" t="s">
        <v>1355</v>
      </c>
      <c r="D9655" s="233" t="s">
        <v>337</v>
      </c>
      <c r="E9655" s="235">
        <v>44928</v>
      </c>
      <c r="F9655" s="413">
        <v>120.2</v>
      </c>
      <c r="G9655" s="414">
        <f t="shared" si="300"/>
        <v>373.77703826955076</v>
      </c>
      <c r="H9655" s="415">
        <f t="shared" si="301"/>
        <v>1.8688851913477538</v>
      </c>
    </row>
    <row r="9656" spans="1:8" ht="15" hidden="1" thickBot="1">
      <c r="A9656" s="409">
        <v>202205</v>
      </c>
      <c r="B9656" s="231" t="s">
        <v>1356</v>
      </c>
      <c r="C9656" s="232" t="s">
        <v>1357</v>
      </c>
      <c r="D9656" s="233" t="s">
        <v>374</v>
      </c>
      <c r="E9656" s="235">
        <v>409</v>
      </c>
      <c r="F9656" s="413">
        <v>120.2</v>
      </c>
      <c r="G9656" s="414">
        <f t="shared" si="300"/>
        <v>3.4026622296173046</v>
      </c>
      <c r="H9656" s="415" t="str">
        <f t="shared" si="301"/>
        <v>VER</v>
      </c>
    </row>
    <row r="9657" spans="1:8" ht="15" hidden="1" thickBot="1">
      <c r="A9657" s="409">
        <v>202205</v>
      </c>
      <c r="B9657" s="231" t="s">
        <v>1358</v>
      </c>
      <c r="C9657" s="232" t="s">
        <v>1359</v>
      </c>
      <c r="D9657" s="233" t="s">
        <v>337</v>
      </c>
      <c r="E9657" s="235">
        <v>99238</v>
      </c>
      <c r="F9657" s="413">
        <v>120.2</v>
      </c>
      <c r="G9657" s="414">
        <f t="shared" si="300"/>
        <v>825.60732113144752</v>
      </c>
      <c r="H9657" s="415">
        <f t="shared" si="301"/>
        <v>4.128036605657238</v>
      </c>
    </row>
    <row r="9658" spans="1:8" ht="15" hidden="1" thickBot="1">
      <c r="A9658" s="409">
        <v>202205</v>
      </c>
      <c r="B9658" s="231" t="s">
        <v>1360</v>
      </c>
      <c r="C9658" s="232" t="s">
        <v>1359</v>
      </c>
      <c r="D9658" s="233" t="s">
        <v>339</v>
      </c>
      <c r="E9658" s="235">
        <v>496</v>
      </c>
      <c r="F9658" s="413">
        <v>120.2</v>
      </c>
      <c r="G9658" s="414">
        <f t="shared" si="300"/>
        <v>4.1264559068219633</v>
      </c>
      <c r="H9658" s="415">
        <f t="shared" si="301"/>
        <v>4.1264559068219633</v>
      </c>
    </row>
    <row r="9659" spans="1:8" ht="15" hidden="1" thickBot="1">
      <c r="A9659" s="409">
        <v>202205</v>
      </c>
      <c r="B9659" s="231" t="s">
        <v>1361</v>
      </c>
      <c r="C9659" s="232" t="s">
        <v>1359</v>
      </c>
      <c r="D9659" s="233" t="s">
        <v>337</v>
      </c>
      <c r="E9659" s="235">
        <v>94921</v>
      </c>
      <c r="F9659" s="413">
        <v>120.2</v>
      </c>
      <c r="G9659" s="414">
        <f t="shared" si="300"/>
        <v>789.6921797004992</v>
      </c>
      <c r="H9659" s="415">
        <f t="shared" si="301"/>
        <v>3.9484608985024958</v>
      </c>
    </row>
    <row r="9660" spans="1:8" ht="15" hidden="1" thickBot="1">
      <c r="A9660" s="409">
        <v>202205</v>
      </c>
      <c r="B9660" s="231" t="s">
        <v>1362</v>
      </c>
      <c r="C9660" s="232" t="s">
        <v>1359</v>
      </c>
      <c r="D9660" s="233" t="s">
        <v>339</v>
      </c>
      <c r="E9660" s="235">
        <v>475</v>
      </c>
      <c r="F9660" s="413">
        <v>120.2</v>
      </c>
      <c r="G9660" s="414">
        <f t="shared" si="300"/>
        <v>3.9517470881863561</v>
      </c>
      <c r="H9660" s="415">
        <f t="shared" si="301"/>
        <v>3.9517470881863561</v>
      </c>
    </row>
    <row r="9661" spans="1:8" ht="15" hidden="1" thickBot="1">
      <c r="A9661" s="409">
        <v>202205</v>
      </c>
      <c r="B9661" s="231" t="s">
        <v>1363</v>
      </c>
      <c r="C9661" s="232" t="s">
        <v>1364</v>
      </c>
      <c r="D9661" s="233" t="s">
        <v>337</v>
      </c>
      <c r="E9661" s="235">
        <v>93921</v>
      </c>
      <c r="F9661" s="413">
        <v>120.2</v>
      </c>
      <c r="G9661" s="414">
        <f t="shared" si="300"/>
        <v>781.3727121464226</v>
      </c>
      <c r="H9661" s="415">
        <f t="shared" si="301"/>
        <v>3.9068635607321132</v>
      </c>
    </row>
    <row r="9662" spans="1:8" ht="15" hidden="1" thickBot="1">
      <c r="A9662" s="409">
        <v>202205</v>
      </c>
      <c r="B9662" s="231" t="s">
        <v>1365</v>
      </c>
      <c r="C9662" s="410" t="s">
        <v>1364</v>
      </c>
      <c r="D9662" s="233" t="s">
        <v>339</v>
      </c>
      <c r="E9662" s="235">
        <v>470</v>
      </c>
      <c r="F9662" s="413">
        <v>120.2</v>
      </c>
      <c r="G9662" s="414">
        <f t="shared" si="300"/>
        <v>3.9101497504159735</v>
      </c>
      <c r="H9662" s="415">
        <f t="shared" si="301"/>
        <v>3.9101497504159735</v>
      </c>
    </row>
    <row r="9663" spans="1:8" ht="15" hidden="1" thickBot="1">
      <c r="A9663" s="409">
        <v>202205</v>
      </c>
      <c r="B9663" s="231" t="s">
        <v>1366</v>
      </c>
      <c r="C9663" s="232" t="s">
        <v>1364</v>
      </c>
      <c r="D9663" s="233" t="s">
        <v>337</v>
      </c>
      <c r="E9663" s="235">
        <v>92089</v>
      </c>
      <c r="F9663" s="413">
        <v>120.2</v>
      </c>
      <c r="G9663" s="414">
        <f t="shared" si="300"/>
        <v>766.13144758735439</v>
      </c>
      <c r="H9663" s="415">
        <f t="shared" si="301"/>
        <v>3.830657237936772</v>
      </c>
    </row>
    <row r="9664" spans="1:8" ht="15" hidden="1" thickBot="1">
      <c r="A9664" s="409">
        <v>202205</v>
      </c>
      <c r="B9664" s="231" t="s">
        <v>1367</v>
      </c>
      <c r="C9664" s="232" t="s">
        <v>1364</v>
      </c>
      <c r="D9664" s="233" t="s">
        <v>337</v>
      </c>
      <c r="E9664" s="235">
        <v>74309</v>
      </c>
      <c r="F9664" s="413">
        <v>120.2</v>
      </c>
      <c r="G9664" s="414">
        <f t="shared" si="300"/>
        <v>618.21131447587356</v>
      </c>
      <c r="H9664" s="415">
        <f t="shared" si="301"/>
        <v>3.0910565723793679</v>
      </c>
    </row>
    <row r="9665" spans="1:8" ht="15" hidden="1" thickBot="1">
      <c r="A9665" s="409">
        <v>202205</v>
      </c>
      <c r="B9665" s="231" t="s">
        <v>1368</v>
      </c>
      <c r="C9665" s="232" t="s">
        <v>1364</v>
      </c>
      <c r="D9665" s="233" t="s">
        <v>381</v>
      </c>
      <c r="E9665" s="235">
        <v>7757</v>
      </c>
      <c r="F9665" s="413">
        <v>120.2</v>
      </c>
      <c r="G9665" s="414">
        <f t="shared" si="300"/>
        <v>64.534109816971707</v>
      </c>
      <c r="H9665" s="415" t="str">
        <f t="shared" si="301"/>
        <v>VER</v>
      </c>
    </row>
    <row r="9666" spans="1:8" ht="15" hidden="1" thickBot="1">
      <c r="A9666" s="409">
        <v>202205</v>
      </c>
      <c r="B9666" s="231" t="s">
        <v>1369</v>
      </c>
      <c r="C9666" s="232" t="s">
        <v>1364</v>
      </c>
      <c r="D9666" s="233" t="s">
        <v>339</v>
      </c>
      <c r="E9666" s="235">
        <v>372</v>
      </c>
      <c r="F9666" s="413">
        <v>120.2</v>
      </c>
      <c r="G9666" s="414">
        <f t="shared" ref="G9666:G9729" si="302">+E9666/F9666</f>
        <v>3.0948419301164725</v>
      </c>
      <c r="H9666" s="415">
        <f t="shared" ref="H9666:H9729" si="303">IF(D9666="TB",G9666/200,IF(D9666="LT",G9666,"VER"))</f>
        <v>3.0948419301164725</v>
      </c>
    </row>
    <row r="9667" spans="1:8" ht="15" hidden="1" thickBot="1">
      <c r="A9667" s="409">
        <v>202205</v>
      </c>
      <c r="B9667" s="231" t="s">
        <v>1370</v>
      </c>
      <c r="C9667" s="232" t="s">
        <v>1364</v>
      </c>
      <c r="D9667" s="233" t="s">
        <v>337</v>
      </c>
      <c r="E9667" s="235">
        <v>74309</v>
      </c>
      <c r="F9667" s="413">
        <v>120.2</v>
      </c>
      <c r="G9667" s="414">
        <f t="shared" si="302"/>
        <v>618.21131447587356</v>
      </c>
      <c r="H9667" s="415">
        <f t="shared" si="303"/>
        <v>3.0910565723793679</v>
      </c>
    </row>
    <row r="9668" spans="1:8" ht="15" hidden="1" thickBot="1">
      <c r="A9668" s="409">
        <v>202205</v>
      </c>
      <c r="B9668" s="231" t="s">
        <v>1371</v>
      </c>
      <c r="C9668" s="232" t="s">
        <v>1364</v>
      </c>
      <c r="D9668" s="233" t="s">
        <v>337</v>
      </c>
      <c r="E9668" s="235">
        <v>74309</v>
      </c>
      <c r="F9668" s="413">
        <v>120.2</v>
      </c>
      <c r="G9668" s="414">
        <f t="shared" si="302"/>
        <v>618.21131447587356</v>
      </c>
      <c r="H9668" s="415">
        <f t="shared" si="303"/>
        <v>3.0910565723793679</v>
      </c>
    </row>
    <row r="9669" spans="1:8" ht="15" hidden="1" thickBot="1">
      <c r="A9669" s="409">
        <v>202205</v>
      </c>
      <c r="B9669" s="231" t="s">
        <v>1372</v>
      </c>
      <c r="C9669" s="232" t="s">
        <v>1364</v>
      </c>
      <c r="D9669" s="233" t="s">
        <v>339</v>
      </c>
      <c r="E9669" s="235">
        <v>372</v>
      </c>
      <c r="F9669" s="413">
        <v>120.2</v>
      </c>
      <c r="G9669" s="414">
        <f t="shared" si="302"/>
        <v>3.0948419301164725</v>
      </c>
      <c r="H9669" s="415">
        <f t="shared" si="303"/>
        <v>3.0948419301164725</v>
      </c>
    </row>
    <row r="9670" spans="1:8" ht="15" hidden="1" thickBot="1">
      <c r="A9670" s="409">
        <v>202205</v>
      </c>
      <c r="B9670" s="231" t="s">
        <v>1373</v>
      </c>
      <c r="C9670" s="232" t="s">
        <v>1364</v>
      </c>
      <c r="D9670" s="233" t="s">
        <v>337</v>
      </c>
      <c r="E9670" s="235">
        <v>84618</v>
      </c>
      <c r="F9670" s="413">
        <v>120.2</v>
      </c>
      <c r="G9670" s="414">
        <f t="shared" si="302"/>
        <v>703.97670549084853</v>
      </c>
      <c r="H9670" s="415">
        <f t="shared" si="303"/>
        <v>3.5198835274542426</v>
      </c>
    </row>
    <row r="9671" spans="1:8" ht="15" hidden="1" thickBot="1">
      <c r="A9671" s="409">
        <v>202205</v>
      </c>
      <c r="B9671" s="231" t="s">
        <v>1374</v>
      </c>
      <c r="C9671" s="232" t="s">
        <v>1364</v>
      </c>
      <c r="D9671" s="233" t="s">
        <v>337</v>
      </c>
      <c r="E9671" s="235">
        <v>91581</v>
      </c>
      <c r="F9671" s="413">
        <v>120.2</v>
      </c>
      <c r="G9671" s="414">
        <f t="shared" si="302"/>
        <v>761.90515806988356</v>
      </c>
      <c r="H9671" s="415">
        <f t="shared" si="303"/>
        <v>3.8095257903494177</v>
      </c>
    </row>
    <row r="9672" spans="1:8" ht="15" hidden="1" thickBot="1">
      <c r="A9672" s="409">
        <v>202205</v>
      </c>
      <c r="B9672" s="231" t="s">
        <v>1375</v>
      </c>
      <c r="C9672" s="232" t="s">
        <v>1364</v>
      </c>
      <c r="D9672" s="233" t="s">
        <v>339</v>
      </c>
      <c r="E9672" s="235">
        <v>458</v>
      </c>
      <c r="F9672" s="413">
        <v>120.2</v>
      </c>
      <c r="G9672" s="414">
        <f t="shared" si="302"/>
        <v>3.8103161397670546</v>
      </c>
      <c r="H9672" s="415">
        <f t="shared" si="303"/>
        <v>3.8103161397670546</v>
      </c>
    </row>
    <row r="9673" spans="1:8" ht="15" hidden="1" thickBot="1">
      <c r="A9673" s="409">
        <v>202205</v>
      </c>
      <c r="B9673" s="231" t="s">
        <v>1376</v>
      </c>
      <c r="C9673" s="232" t="s">
        <v>1364</v>
      </c>
      <c r="D9673" s="233" t="s">
        <v>337</v>
      </c>
      <c r="E9673" s="235">
        <v>62783</v>
      </c>
      <c r="F9673" s="413">
        <v>120.2</v>
      </c>
      <c r="G9673" s="414">
        <f t="shared" si="302"/>
        <v>522.32113144758739</v>
      </c>
      <c r="H9673" s="415">
        <f t="shared" si="303"/>
        <v>2.6116056572379369</v>
      </c>
    </row>
    <row r="9674" spans="1:8" ht="15" hidden="1" thickBot="1">
      <c r="A9674" s="409">
        <v>202205</v>
      </c>
      <c r="B9674" s="231" t="s">
        <v>1377</v>
      </c>
      <c r="C9674" s="232" t="s">
        <v>1364</v>
      </c>
      <c r="D9674" s="233" t="s">
        <v>337</v>
      </c>
      <c r="E9674" s="235">
        <v>44681</v>
      </c>
      <c r="F9674" s="413">
        <v>120.2</v>
      </c>
      <c r="G9674" s="414">
        <f t="shared" si="302"/>
        <v>371.72212978369384</v>
      </c>
      <c r="H9674" s="415">
        <f t="shared" si="303"/>
        <v>1.8586106489184693</v>
      </c>
    </row>
    <row r="9675" spans="1:8" ht="15" hidden="1" thickBot="1">
      <c r="A9675" s="409">
        <v>202205</v>
      </c>
      <c r="B9675" s="231" t="s">
        <v>1378</v>
      </c>
      <c r="C9675" s="232" t="s">
        <v>1364</v>
      </c>
      <c r="D9675" s="233" t="s">
        <v>337</v>
      </c>
      <c r="E9675" s="235">
        <v>57886</v>
      </c>
      <c r="F9675" s="413">
        <v>120.2</v>
      </c>
      <c r="G9675" s="414">
        <f t="shared" si="302"/>
        <v>481.58069883527452</v>
      </c>
      <c r="H9675" s="415">
        <f t="shared" si="303"/>
        <v>2.4079034941763724</v>
      </c>
    </row>
    <row r="9676" spans="1:8" ht="15" hidden="1" thickBot="1">
      <c r="A9676" s="409">
        <v>202205</v>
      </c>
      <c r="B9676" s="231" t="s">
        <v>1379</v>
      </c>
      <c r="C9676" s="232" t="s">
        <v>1364</v>
      </c>
      <c r="D9676" s="233" t="s">
        <v>337</v>
      </c>
      <c r="E9676" s="235">
        <v>52134</v>
      </c>
      <c r="F9676" s="413">
        <v>120.2</v>
      </c>
      <c r="G9676" s="414">
        <f t="shared" si="302"/>
        <v>433.72712146422629</v>
      </c>
      <c r="H9676" s="415">
        <f t="shared" si="303"/>
        <v>2.1686356073211313</v>
      </c>
    </row>
    <row r="9677" spans="1:8" ht="15" hidden="1" thickBot="1">
      <c r="A9677" s="409">
        <v>202205</v>
      </c>
      <c r="B9677" s="231" t="s">
        <v>1380</v>
      </c>
      <c r="C9677" s="232" t="s">
        <v>1364</v>
      </c>
      <c r="D9677" s="233" t="s">
        <v>337</v>
      </c>
      <c r="E9677" s="235">
        <v>52134</v>
      </c>
      <c r="F9677" s="413">
        <v>120.2</v>
      </c>
      <c r="G9677" s="414">
        <f t="shared" si="302"/>
        <v>433.72712146422629</v>
      </c>
      <c r="H9677" s="415">
        <f t="shared" si="303"/>
        <v>2.1686356073211313</v>
      </c>
    </row>
    <row r="9678" spans="1:8" ht="15" hidden="1" thickBot="1">
      <c r="A9678" s="409">
        <v>202205</v>
      </c>
      <c r="B9678" s="231" t="s">
        <v>1381</v>
      </c>
      <c r="C9678" s="232" t="s">
        <v>1364</v>
      </c>
      <c r="D9678" s="233" t="s">
        <v>337</v>
      </c>
      <c r="E9678" s="235">
        <v>52134</v>
      </c>
      <c r="F9678" s="413">
        <v>120.2</v>
      </c>
      <c r="G9678" s="414">
        <f t="shared" si="302"/>
        <v>433.72712146422629</v>
      </c>
      <c r="H9678" s="415">
        <f t="shared" si="303"/>
        <v>2.1686356073211313</v>
      </c>
    </row>
    <row r="9679" spans="1:8" ht="15" hidden="1" thickBot="1">
      <c r="A9679" s="409">
        <v>202205</v>
      </c>
      <c r="B9679" s="231" t="s">
        <v>1382</v>
      </c>
      <c r="C9679" s="232" t="s">
        <v>1364</v>
      </c>
      <c r="D9679" s="233" t="s">
        <v>339</v>
      </c>
      <c r="E9679" s="235">
        <v>289</v>
      </c>
      <c r="F9679" s="413">
        <v>120.2</v>
      </c>
      <c r="G9679" s="414">
        <f t="shared" si="302"/>
        <v>2.4043261231281199</v>
      </c>
      <c r="H9679" s="415">
        <f t="shared" si="303"/>
        <v>2.4043261231281199</v>
      </c>
    </row>
    <row r="9680" spans="1:8" ht="15" hidden="1" thickBot="1">
      <c r="A9680" s="409">
        <v>202205</v>
      </c>
      <c r="B9680" s="231" t="s">
        <v>1383</v>
      </c>
      <c r="C9680" s="232" t="s">
        <v>1364</v>
      </c>
      <c r="D9680" s="233" t="s">
        <v>337</v>
      </c>
      <c r="E9680" s="235">
        <v>52134</v>
      </c>
      <c r="F9680" s="413">
        <v>120.2</v>
      </c>
      <c r="G9680" s="414">
        <f t="shared" si="302"/>
        <v>433.72712146422629</v>
      </c>
      <c r="H9680" s="415">
        <f t="shared" si="303"/>
        <v>2.1686356073211313</v>
      </c>
    </row>
    <row r="9681" spans="1:8" ht="15" hidden="1" thickBot="1">
      <c r="A9681" s="409">
        <v>202205</v>
      </c>
      <c r="B9681" s="231" t="s">
        <v>1384</v>
      </c>
      <c r="C9681" s="410" t="s">
        <v>1364</v>
      </c>
      <c r="D9681" s="233" t="s">
        <v>337</v>
      </c>
      <c r="E9681" s="235">
        <v>52134</v>
      </c>
      <c r="F9681" s="413">
        <v>120.2</v>
      </c>
      <c r="G9681" s="414">
        <f t="shared" si="302"/>
        <v>433.72712146422629</v>
      </c>
      <c r="H9681" s="415">
        <f t="shared" si="303"/>
        <v>2.1686356073211313</v>
      </c>
    </row>
    <row r="9682" spans="1:8" ht="15" hidden="1" thickBot="1">
      <c r="A9682" s="409">
        <v>202205</v>
      </c>
      <c r="B9682" s="231" t="s">
        <v>1385</v>
      </c>
      <c r="C9682" s="232" t="s">
        <v>1364</v>
      </c>
      <c r="D9682" s="233" t="s">
        <v>337</v>
      </c>
      <c r="E9682" s="235">
        <v>52134</v>
      </c>
      <c r="F9682" s="413">
        <v>120.2</v>
      </c>
      <c r="G9682" s="414">
        <f t="shared" si="302"/>
        <v>433.72712146422629</v>
      </c>
      <c r="H9682" s="415">
        <f t="shared" si="303"/>
        <v>2.1686356073211313</v>
      </c>
    </row>
    <row r="9683" spans="1:8" ht="15" hidden="1" thickBot="1">
      <c r="A9683" s="409">
        <v>202205</v>
      </c>
      <c r="B9683" s="231" t="s">
        <v>1386</v>
      </c>
      <c r="C9683" s="232" t="s">
        <v>1364</v>
      </c>
      <c r="D9683" s="233" t="s">
        <v>337</v>
      </c>
      <c r="E9683" s="235">
        <v>52134</v>
      </c>
      <c r="F9683" s="413">
        <v>120.2</v>
      </c>
      <c r="G9683" s="414">
        <f t="shared" si="302"/>
        <v>433.72712146422629</v>
      </c>
      <c r="H9683" s="415">
        <f t="shared" si="303"/>
        <v>2.1686356073211313</v>
      </c>
    </row>
    <row r="9684" spans="1:8" ht="15" hidden="1" thickBot="1">
      <c r="A9684" s="409">
        <v>202205</v>
      </c>
      <c r="B9684" s="231" t="s">
        <v>1387</v>
      </c>
      <c r="C9684" s="232" t="s">
        <v>1364</v>
      </c>
      <c r="D9684" s="233" t="s">
        <v>337</v>
      </c>
      <c r="E9684" s="235">
        <v>52134</v>
      </c>
      <c r="F9684" s="413">
        <v>120.2</v>
      </c>
      <c r="G9684" s="414">
        <f t="shared" si="302"/>
        <v>433.72712146422629</v>
      </c>
      <c r="H9684" s="415">
        <f t="shared" si="303"/>
        <v>2.1686356073211313</v>
      </c>
    </row>
    <row r="9685" spans="1:8" ht="15" hidden="1" thickBot="1">
      <c r="A9685" s="409">
        <v>202205</v>
      </c>
      <c r="B9685" s="231" t="s">
        <v>1388</v>
      </c>
      <c r="C9685" s="232" t="s">
        <v>1364</v>
      </c>
      <c r="D9685" s="233" t="s">
        <v>339</v>
      </c>
      <c r="E9685" s="235">
        <v>261</v>
      </c>
      <c r="F9685" s="413">
        <v>120.2</v>
      </c>
      <c r="G9685" s="414">
        <f t="shared" si="302"/>
        <v>2.1713810316139766</v>
      </c>
      <c r="H9685" s="415">
        <f t="shared" si="303"/>
        <v>2.1713810316139766</v>
      </c>
    </row>
    <row r="9686" spans="1:8" ht="15" hidden="1" thickBot="1">
      <c r="A9686" s="409">
        <v>202205</v>
      </c>
      <c r="B9686" s="231" t="s">
        <v>1389</v>
      </c>
      <c r="C9686" s="232" t="s">
        <v>1364</v>
      </c>
      <c r="D9686" s="233" t="s">
        <v>337</v>
      </c>
      <c r="E9686" s="235">
        <v>49832</v>
      </c>
      <c r="F9686" s="413">
        <v>120.2</v>
      </c>
      <c r="G9686" s="414">
        <f t="shared" si="302"/>
        <v>414.57570715474208</v>
      </c>
      <c r="H9686" s="415">
        <f t="shared" si="303"/>
        <v>2.0728785357737105</v>
      </c>
    </row>
    <row r="9687" spans="1:8" ht="15" hidden="1" thickBot="1">
      <c r="A9687" s="409">
        <v>202205</v>
      </c>
      <c r="B9687" s="231" t="s">
        <v>1390</v>
      </c>
      <c r="C9687" s="232" t="s">
        <v>1364</v>
      </c>
      <c r="D9687" s="233" t="s">
        <v>339</v>
      </c>
      <c r="E9687" s="235">
        <v>249</v>
      </c>
      <c r="F9687" s="413">
        <v>120.2</v>
      </c>
      <c r="G9687" s="414">
        <f t="shared" si="302"/>
        <v>2.0715474209650582</v>
      </c>
      <c r="H9687" s="415">
        <f t="shared" si="303"/>
        <v>2.0715474209650582</v>
      </c>
    </row>
    <row r="9688" spans="1:8" ht="15" hidden="1" thickBot="1">
      <c r="A9688" s="409">
        <v>202205</v>
      </c>
      <c r="B9688" s="231" t="s">
        <v>1391</v>
      </c>
      <c r="C9688" s="232" t="s">
        <v>1364</v>
      </c>
      <c r="D9688" s="233" t="s">
        <v>337</v>
      </c>
      <c r="E9688" s="235">
        <v>55307</v>
      </c>
      <c r="F9688" s="413">
        <v>120.2</v>
      </c>
      <c r="G9688" s="414">
        <f t="shared" si="302"/>
        <v>460.12479201331115</v>
      </c>
      <c r="H9688" s="415">
        <f t="shared" si="303"/>
        <v>2.3006239600665559</v>
      </c>
    </row>
    <row r="9689" spans="1:8" ht="15" hidden="1" thickBot="1">
      <c r="A9689" s="409">
        <v>202205</v>
      </c>
      <c r="B9689" s="231" t="s">
        <v>1392</v>
      </c>
      <c r="C9689" s="232" t="s">
        <v>1364</v>
      </c>
      <c r="D9689" s="233" t="s">
        <v>339</v>
      </c>
      <c r="E9689" s="235">
        <v>277</v>
      </c>
      <c r="F9689" s="413">
        <v>120.2</v>
      </c>
      <c r="G9689" s="414">
        <f t="shared" si="302"/>
        <v>2.3044925124792011</v>
      </c>
      <c r="H9689" s="415">
        <f t="shared" si="303"/>
        <v>2.3044925124792011</v>
      </c>
    </row>
    <row r="9690" spans="1:8" ht="15" hidden="1" thickBot="1">
      <c r="A9690" s="409">
        <v>202205</v>
      </c>
      <c r="B9690" s="231" t="s">
        <v>1393</v>
      </c>
      <c r="C9690" s="232" t="s">
        <v>1364</v>
      </c>
      <c r="D9690" s="233" t="s">
        <v>337</v>
      </c>
      <c r="E9690" s="235">
        <v>55307</v>
      </c>
      <c r="F9690" s="413">
        <v>120.2</v>
      </c>
      <c r="G9690" s="414">
        <f t="shared" si="302"/>
        <v>460.12479201331115</v>
      </c>
      <c r="H9690" s="415">
        <f t="shared" si="303"/>
        <v>2.3006239600665559</v>
      </c>
    </row>
    <row r="9691" spans="1:8" ht="15" hidden="1" thickBot="1">
      <c r="A9691" s="409">
        <v>202205</v>
      </c>
      <c r="B9691" s="231" t="s">
        <v>1394</v>
      </c>
      <c r="C9691" s="232" t="s">
        <v>1364</v>
      </c>
      <c r="D9691" s="233" t="s">
        <v>381</v>
      </c>
      <c r="E9691" s="235">
        <v>5857</v>
      </c>
      <c r="F9691" s="413">
        <v>120.2</v>
      </c>
      <c r="G9691" s="414">
        <f t="shared" si="302"/>
        <v>48.727121464226286</v>
      </c>
      <c r="H9691" s="415" t="str">
        <f t="shared" si="303"/>
        <v>VER</v>
      </c>
    </row>
    <row r="9692" spans="1:8" ht="15" hidden="1" thickBot="1">
      <c r="A9692" s="409">
        <v>202205</v>
      </c>
      <c r="B9692" s="231" t="s">
        <v>1395</v>
      </c>
      <c r="C9692" s="232" t="s">
        <v>1364</v>
      </c>
      <c r="D9692" s="233" t="s">
        <v>339</v>
      </c>
      <c r="E9692" s="235">
        <v>277</v>
      </c>
      <c r="F9692" s="413">
        <v>120.2</v>
      </c>
      <c r="G9692" s="414">
        <f t="shared" si="302"/>
        <v>2.3044925124792011</v>
      </c>
      <c r="H9692" s="415">
        <f t="shared" si="303"/>
        <v>2.3044925124792011</v>
      </c>
    </row>
    <row r="9693" spans="1:8" ht="15" hidden="1" thickBot="1">
      <c r="A9693" s="409">
        <v>202205</v>
      </c>
      <c r="B9693" s="231" t="s">
        <v>1396</v>
      </c>
      <c r="C9693" s="232" t="s">
        <v>1364</v>
      </c>
      <c r="D9693" s="233" t="s">
        <v>337</v>
      </c>
      <c r="E9693" s="235">
        <v>55307</v>
      </c>
      <c r="F9693" s="413">
        <v>120.2</v>
      </c>
      <c r="G9693" s="414">
        <f t="shared" si="302"/>
        <v>460.12479201331115</v>
      </c>
      <c r="H9693" s="415">
        <f t="shared" si="303"/>
        <v>2.3006239600665559</v>
      </c>
    </row>
    <row r="9694" spans="1:8" ht="15" hidden="1" thickBot="1">
      <c r="A9694" s="409">
        <v>202205</v>
      </c>
      <c r="B9694" s="231" t="s">
        <v>1397</v>
      </c>
      <c r="C9694" s="232" t="s">
        <v>1364</v>
      </c>
      <c r="D9694" s="233" t="s">
        <v>339</v>
      </c>
      <c r="E9694" s="235">
        <v>277</v>
      </c>
      <c r="F9694" s="413">
        <v>120.2</v>
      </c>
      <c r="G9694" s="414">
        <f t="shared" si="302"/>
        <v>2.3044925124792011</v>
      </c>
      <c r="H9694" s="415">
        <f t="shared" si="303"/>
        <v>2.3044925124792011</v>
      </c>
    </row>
    <row r="9695" spans="1:8" ht="15" hidden="1" thickBot="1">
      <c r="A9695" s="409">
        <v>202205</v>
      </c>
      <c r="B9695" s="231" t="s">
        <v>1398</v>
      </c>
      <c r="C9695" s="232" t="s">
        <v>1364</v>
      </c>
      <c r="D9695" s="233" t="s">
        <v>337</v>
      </c>
      <c r="E9695" s="235">
        <v>56011</v>
      </c>
      <c r="F9695" s="413">
        <v>120.2</v>
      </c>
      <c r="G9695" s="414">
        <f t="shared" si="302"/>
        <v>465.98169717138103</v>
      </c>
      <c r="H9695" s="415">
        <f t="shared" si="303"/>
        <v>2.329908485856905</v>
      </c>
    </row>
    <row r="9696" spans="1:8" ht="15" hidden="1" thickBot="1">
      <c r="A9696" s="409">
        <v>202205</v>
      </c>
      <c r="B9696" s="231" t="s">
        <v>1399</v>
      </c>
      <c r="C9696" s="232" t="s">
        <v>1364</v>
      </c>
      <c r="D9696" s="233" t="s">
        <v>339</v>
      </c>
      <c r="E9696" s="235">
        <v>280</v>
      </c>
      <c r="F9696" s="413">
        <v>120.2</v>
      </c>
      <c r="G9696" s="414">
        <f t="shared" si="302"/>
        <v>2.3294509151414311</v>
      </c>
      <c r="H9696" s="415">
        <f t="shared" si="303"/>
        <v>2.3294509151414311</v>
      </c>
    </row>
    <row r="9697" spans="1:8" ht="15" hidden="1" thickBot="1">
      <c r="A9697" s="409">
        <v>202205</v>
      </c>
      <c r="B9697" s="231" t="s">
        <v>1400</v>
      </c>
      <c r="C9697" s="232" t="s">
        <v>1364</v>
      </c>
      <c r="D9697" s="233" t="s">
        <v>337</v>
      </c>
      <c r="E9697" s="235">
        <v>49832</v>
      </c>
      <c r="F9697" s="413">
        <v>120.2</v>
      </c>
      <c r="G9697" s="414">
        <f t="shared" si="302"/>
        <v>414.57570715474208</v>
      </c>
      <c r="H9697" s="415">
        <f t="shared" si="303"/>
        <v>2.0728785357737105</v>
      </c>
    </row>
    <row r="9698" spans="1:8" ht="15" hidden="1" thickBot="1">
      <c r="A9698" s="409">
        <v>202205</v>
      </c>
      <c r="B9698" s="231" t="s">
        <v>1401</v>
      </c>
      <c r="C9698" s="232" t="s">
        <v>1364</v>
      </c>
      <c r="D9698" s="233" t="s">
        <v>350</v>
      </c>
      <c r="E9698" s="235">
        <v>0.01</v>
      </c>
      <c r="F9698" s="413">
        <v>120.2</v>
      </c>
      <c r="G9698" s="414">
        <f t="shared" si="302"/>
        <v>8.3194675540765393E-5</v>
      </c>
      <c r="H9698" s="415" t="str">
        <f t="shared" si="303"/>
        <v>VER</v>
      </c>
    </row>
    <row r="9699" spans="1:8" ht="15" hidden="1" thickBot="1">
      <c r="A9699" s="409">
        <v>202205</v>
      </c>
      <c r="B9699" s="231" t="s">
        <v>1402</v>
      </c>
      <c r="C9699" s="232" t="s">
        <v>1364</v>
      </c>
      <c r="D9699" s="233" t="s">
        <v>337</v>
      </c>
      <c r="E9699" s="235">
        <v>55307</v>
      </c>
      <c r="F9699" s="413">
        <v>120.2</v>
      </c>
      <c r="G9699" s="414">
        <f t="shared" si="302"/>
        <v>460.12479201331115</v>
      </c>
      <c r="H9699" s="415">
        <f t="shared" si="303"/>
        <v>2.3006239600665559</v>
      </c>
    </row>
    <row r="9700" spans="1:8" ht="15" hidden="1" thickBot="1">
      <c r="A9700" s="409">
        <v>202205</v>
      </c>
      <c r="B9700" s="231" t="s">
        <v>1403</v>
      </c>
      <c r="C9700" s="232" t="s">
        <v>1364</v>
      </c>
      <c r="D9700" s="233" t="s">
        <v>339</v>
      </c>
      <c r="E9700" s="235">
        <v>277</v>
      </c>
      <c r="F9700" s="413">
        <v>120.2</v>
      </c>
      <c r="G9700" s="414">
        <f t="shared" si="302"/>
        <v>2.3044925124792011</v>
      </c>
      <c r="H9700" s="415">
        <f t="shared" si="303"/>
        <v>2.3044925124792011</v>
      </c>
    </row>
    <row r="9701" spans="1:8" ht="15" hidden="1" thickBot="1">
      <c r="A9701" s="409">
        <v>202205</v>
      </c>
      <c r="B9701" s="231" t="s">
        <v>1404</v>
      </c>
      <c r="C9701" s="232" t="s">
        <v>1364</v>
      </c>
      <c r="D9701" s="233" t="s">
        <v>337</v>
      </c>
      <c r="E9701" s="235">
        <v>22868</v>
      </c>
      <c r="F9701" s="413">
        <v>120.2</v>
      </c>
      <c r="G9701" s="414">
        <f t="shared" si="302"/>
        <v>190.2495840266223</v>
      </c>
      <c r="H9701" s="415">
        <f t="shared" si="303"/>
        <v>0.95124792013311155</v>
      </c>
    </row>
    <row r="9702" spans="1:8" ht="15" hidden="1" thickBot="1">
      <c r="A9702" s="409">
        <v>202205</v>
      </c>
      <c r="B9702" s="231" t="s">
        <v>1405</v>
      </c>
      <c r="C9702" s="232" t="s">
        <v>1364</v>
      </c>
      <c r="D9702" s="233" t="s">
        <v>339</v>
      </c>
      <c r="E9702" s="235">
        <v>114</v>
      </c>
      <c r="F9702" s="413">
        <v>120.2</v>
      </c>
      <c r="G9702" s="414">
        <f t="shared" si="302"/>
        <v>0.94841930116472539</v>
      </c>
      <c r="H9702" s="415">
        <f t="shared" si="303"/>
        <v>0.94841930116472539</v>
      </c>
    </row>
    <row r="9703" spans="1:8" ht="15" hidden="1" thickBot="1">
      <c r="A9703" s="409">
        <v>202205</v>
      </c>
      <c r="B9703" s="231" t="s">
        <v>1406</v>
      </c>
      <c r="C9703" s="232" t="s">
        <v>1364</v>
      </c>
      <c r="D9703" s="233" t="s">
        <v>337</v>
      </c>
      <c r="E9703" s="235">
        <v>56221</v>
      </c>
      <c r="F9703" s="413">
        <v>120.2</v>
      </c>
      <c r="G9703" s="414">
        <f t="shared" si="302"/>
        <v>467.72878535773708</v>
      </c>
      <c r="H9703" s="415">
        <f t="shared" si="303"/>
        <v>2.3386439267886856</v>
      </c>
    </row>
    <row r="9704" spans="1:8" ht="15" hidden="1" thickBot="1">
      <c r="A9704" s="409">
        <v>202205</v>
      </c>
      <c r="B9704" s="231" t="s">
        <v>1407</v>
      </c>
      <c r="C9704" s="232" t="s">
        <v>791</v>
      </c>
      <c r="D9704" s="233" t="s">
        <v>337</v>
      </c>
      <c r="E9704" s="235">
        <v>52789</v>
      </c>
      <c r="F9704" s="413">
        <v>120.2</v>
      </c>
      <c r="G9704" s="414">
        <f t="shared" si="302"/>
        <v>439.17637271214642</v>
      </c>
      <c r="H9704" s="415">
        <f t="shared" si="303"/>
        <v>2.1958818635607322</v>
      </c>
    </row>
    <row r="9705" spans="1:8" ht="15" hidden="1" thickBot="1">
      <c r="A9705" s="409">
        <v>202205</v>
      </c>
      <c r="B9705" s="231" t="s">
        <v>1408</v>
      </c>
      <c r="C9705" s="410" t="s">
        <v>791</v>
      </c>
      <c r="D9705" s="233" t="s">
        <v>339</v>
      </c>
      <c r="E9705" s="235">
        <v>264</v>
      </c>
      <c r="F9705" s="413">
        <v>120.2</v>
      </c>
      <c r="G9705" s="414">
        <f t="shared" si="302"/>
        <v>2.1963394342762061</v>
      </c>
      <c r="H9705" s="415">
        <f t="shared" si="303"/>
        <v>2.1963394342762061</v>
      </c>
    </row>
    <row r="9706" spans="1:8" ht="15" hidden="1" thickBot="1">
      <c r="A9706" s="409">
        <v>202205</v>
      </c>
      <c r="B9706" s="231" t="s">
        <v>1409</v>
      </c>
      <c r="C9706" s="410" t="s">
        <v>1410</v>
      </c>
      <c r="D9706" s="233" t="s">
        <v>337</v>
      </c>
      <c r="E9706" s="235">
        <v>74492</v>
      </c>
      <c r="F9706" s="413">
        <v>120.2</v>
      </c>
      <c r="G9706" s="414">
        <f t="shared" si="302"/>
        <v>619.73377703826952</v>
      </c>
      <c r="H9706" s="415">
        <f t="shared" si="303"/>
        <v>3.0986688851913478</v>
      </c>
    </row>
    <row r="9707" spans="1:8" ht="15" hidden="1" thickBot="1">
      <c r="A9707" s="409">
        <v>202205</v>
      </c>
      <c r="B9707" s="231" t="s">
        <v>1411</v>
      </c>
      <c r="C9707" s="232" t="s">
        <v>1410</v>
      </c>
      <c r="D9707" s="233" t="s">
        <v>339</v>
      </c>
      <c r="E9707" s="235">
        <v>372</v>
      </c>
      <c r="F9707" s="413">
        <v>120.2</v>
      </c>
      <c r="G9707" s="414">
        <f t="shared" si="302"/>
        <v>3.0948419301164725</v>
      </c>
      <c r="H9707" s="415">
        <f t="shared" si="303"/>
        <v>3.0948419301164725</v>
      </c>
    </row>
    <row r="9708" spans="1:8" ht="15" hidden="1" thickBot="1">
      <c r="A9708" s="409">
        <v>202205</v>
      </c>
      <c r="B9708" s="231" t="s">
        <v>1412</v>
      </c>
      <c r="C9708" s="232" t="s">
        <v>1410</v>
      </c>
      <c r="D9708" s="233" t="s">
        <v>337</v>
      </c>
      <c r="E9708" s="235">
        <v>10299</v>
      </c>
      <c r="F9708" s="413">
        <v>120.2</v>
      </c>
      <c r="G9708" s="414">
        <f t="shared" si="302"/>
        <v>85.68219633943427</v>
      </c>
      <c r="H9708" s="415">
        <f t="shared" si="303"/>
        <v>0.42841098169717134</v>
      </c>
    </row>
    <row r="9709" spans="1:8" ht="15" hidden="1" thickBot="1">
      <c r="A9709" s="409">
        <v>202205</v>
      </c>
      <c r="B9709" s="231" t="s">
        <v>1413</v>
      </c>
      <c r="C9709" s="232" t="s">
        <v>1410</v>
      </c>
      <c r="D9709" s="233" t="s">
        <v>339</v>
      </c>
      <c r="E9709" s="235">
        <v>51.48</v>
      </c>
      <c r="F9709" s="413">
        <v>120.2</v>
      </c>
      <c r="G9709" s="414">
        <f t="shared" si="302"/>
        <v>0.42828618968386017</v>
      </c>
      <c r="H9709" s="415">
        <f t="shared" si="303"/>
        <v>0.42828618968386017</v>
      </c>
    </row>
    <row r="9710" spans="1:8" ht="15" hidden="1" thickBot="1">
      <c r="A9710" s="409">
        <v>202205</v>
      </c>
      <c r="B9710" s="231" t="s">
        <v>1414</v>
      </c>
      <c r="C9710" s="232" t="s">
        <v>1410</v>
      </c>
      <c r="D9710" s="233" t="s">
        <v>337</v>
      </c>
      <c r="E9710" s="235">
        <v>91792</v>
      </c>
      <c r="F9710" s="413">
        <v>120.2</v>
      </c>
      <c r="G9710" s="414">
        <f t="shared" si="302"/>
        <v>763.66056572379364</v>
      </c>
      <c r="H9710" s="415">
        <f t="shared" si="303"/>
        <v>3.8183028286189682</v>
      </c>
    </row>
    <row r="9711" spans="1:8" ht="15" hidden="1" thickBot="1">
      <c r="A9711" s="409">
        <v>202205</v>
      </c>
      <c r="B9711" s="231" t="s">
        <v>1415</v>
      </c>
      <c r="C9711" s="232" t="s">
        <v>1416</v>
      </c>
      <c r="D9711" s="233" t="s">
        <v>374</v>
      </c>
      <c r="E9711" s="235">
        <v>0.01</v>
      </c>
      <c r="F9711" s="413">
        <v>120.2</v>
      </c>
      <c r="G9711" s="414">
        <f t="shared" si="302"/>
        <v>8.3194675540765393E-5</v>
      </c>
      <c r="H9711" s="415" t="str">
        <f t="shared" si="303"/>
        <v>VER</v>
      </c>
    </row>
    <row r="9712" spans="1:8" ht="15" hidden="1" thickBot="1">
      <c r="A9712" s="409">
        <v>202205</v>
      </c>
      <c r="B9712" s="231" t="s">
        <v>1417</v>
      </c>
      <c r="C9712" s="232" t="s">
        <v>1410</v>
      </c>
      <c r="D9712" s="233" t="s">
        <v>337</v>
      </c>
      <c r="E9712" s="235">
        <v>9039</v>
      </c>
      <c r="F9712" s="413">
        <v>120.2</v>
      </c>
      <c r="G9712" s="414">
        <f t="shared" si="302"/>
        <v>75.19966722129783</v>
      </c>
      <c r="H9712" s="415">
        <f t="shared" si="303"/>
        <v>0.37599833610648914</v>
      </c>
    </row>
    <row r="9713" spans="1:8" ht="15" hidden="1" thickBot="1">
      <c r="A9713" s="409">
        <v>202205</v>
      </c>
      <c r="B9713" s="231" t="s">
        <v>1418</v>
      </c>
      <c r="C9713" s="232" t="s">
        <v>1410</v>
      </c>
      <c r="D9713" s="233" t="s">
        <v>337</v>
      </c>
      <c r="E9713" s="235">
        <v>11699</v>
      </c>
      <c r="F9713" s="413">
        <v>120.2</v>
      </c>
      <c r="G9713" s="414">
        <f t="shared" si="302"/>
        <v>97.329450915141422</v>
      </c>
      <c r="H9713" s="415">
        <f t="shared" si="303"/>
        <v>0.48664725457570712</v>
      </c>
    </row>
    <row r="9714" spans="1:8" ht="15" hidden="1" thickBot="1">
      <c r="A9714" s="409">
        <v>202205</v>
      </c>
      <c r="B9714" s="231" t="s">
        <v>1419</v>
      </c>
      <c r="C9714" s="232" t="s">
        <v>1420</v>
      </c>
      <c r="D9714" s="233" t="s">
        <v>337</v>
      </c>
      <c r="E9714" s="235">
        <v>32242</v>
      </c>
      <c r="F9714" s="413">
        <v>120.2</v>
      </c>
      <c r="G9714" s="414">
        <f t="shared" si="302"/>
        <v>268.23627287853577</v>
      </c>
      <c r="H9714" s="415">
        <f t="shared" si="303"/>
        <v>1.3411813643926789</v>
      </c>
    </row>
    <row r="9715" spans="1:8" ht="15" hidden="1" thickBot="1">
      <c r="A9715" s="409">
        <v>202205</v>
      </c>
      <c r="B9715" s="231" t="s">
        <v>1421</v>
      </c>
      <c r="C9715" s="232" t="s">
        <v>1420</v>
      </c>
      <c r="D9715" s="233" t="s">
        <v>339</v>
      </c>
      <c r="E9715" s="235">
        <v>161</v>
      </c>
      <c r="F9715" s="413">
        <v>120.2</v>
      </c>
      <c r="G9715" s="414">
        <f t="shared" si="302"/>
        <v>1.3394342762063227</v>
      </c>
      <c r="H9715" s="415">
        <f t="shared" si="303"/>
        <v>1.3394342762063227</v>
      </c>
    </row>
    <row r="9716" spans="1:8" ht="15" hidden="1" thickBot="1">
      <c r="A9716" s="409">
        <v>202205</v>
      </c>
      <c r="B9716" s="231" t="s">
        <v>1422</v>
      </c>
      <c r="C9716" s="232" t="s">
        <v>1410</v>
      </c>
      <c r="D9716" s="233" t="s">
        <v>337</v>
      </c>
      <c r="E9716" s="235">
        <v>33670</v>
      </c>
      <c r="F9716" s="413">
        <v>120.2</v>
      </c>
      <c r="G9716" s="414">
        <f t="shared" si="302"/>
        <v>280.11647254575706</v>
      </c>
      <c r="H9716" s="415">
        <f t="shared" si="303"/>
        <v>1.4005823627287852</v>
      </c>
    </row>
    <row r="9717" spans="1:8" ht="15" hidden="1" thickBot="1">
      <c r="A9717" s="409">
        <v>202205</v>
      </c>
      <c r="B9717" s="231" t="s">
        <v>1423</v>
      </c>
      <c r="C9717" s="232" t="s">
        <v>1410</v>
      </c>
      <c r="D9717" s="233" t="s">
        <v>339</v>
      </c>
      <c r="E9717" s="235">
        <v>168</v>
      </c>
      <c r="F9717" s="413">
        <v>120.2</v>
      </c>
      <c r="G9717" s="414">
        <f t="shared" si="302"/>
        <v>1.3976705490848584</v>
      </c>
      <c r="H9717" s="415">
        <f t="shared" si="303"/>
        <v>1.3976705490848584</v>
      </c>
    </row>
    <row r="9718" spans="1:8" ht="15" hidden="1" thickBot="1">
      <c r="A9718" s="409">
        <v>202205</v>
      </c>
      <c r="B9718" s="231" t="s">
        <v>1424</v>
      </c>
      <c r="C9718" s="232" t="s">
        <v>1410</v>
      </c>
      <c r="D9718" s="233" t="s">
        <v>337</v>
      </c>
      <c r="E9718" s="235">
        <v>51217</v>
      </c>
      <c r="F9718" s="413">
        <v>120.2</v>
      </c>
      <c r="G9718" s="414">
        <f t="shared" si="302"/>
        <v>426.09816971713809</v>
      </c>
      <c r="H9718" s="415">
        <f t="shared" si="303"/>
        <v>2.1304908485856906</v>
      </c>
    </row>
    <row r="9719" spans="1:8" ht="15" hidden="1" thickBot="1">
      <c r="A9719" s="409">
        <v>202205</v>
      </c>
      <c r="B9719" s="231" t="s">
        <v>1425</v>
      </c>
      <c r="C9719" s="232" t="s">
        <v>1410</v>
      </c>
      <c r="D9719" s="233" t="s">
        <v>337</v>
      </c>
      <c r="E9719" s="235">
        <v>21924</v>
      </c>
      <c r="F9719" s="413">
        <v>120.2</v>
      </c>
      <c r="G9719" s="414">
        <f t="shared" si="302"/>
        <v>182.39600665557404</v>
      </c>
      <c r="H9719" s="415">
        <f t="shared" si="303"/>
        <v>0.91198003327787025</v>
      </c>
    </row>
    <row r="9720" spans="1:8" ht="15" hidden="1" thickBot="1">
      <c r="A9720" s="409">
        <v>202205</v>
      </c>
      <c r="B9720" s="231" t="s">
        <v>1426</v>
      </c>
      <c r="C9720" s="232" t="s">
        <v>1410</v>
      </c>
      <c r="D9720" s="233" t="s">
        <v>339</v>
      </c>
      <c r="E9720" s="235">
        <v>110</v>
      </c>
      <c r="F9720" s="413">
        <v>120.2</v>
      </c>
      <c r="G9720" s="414">
        <f t="shared" si="302"/>
        <v>0.91514143094841927</v>
      </c>
      <c r="H9720" s="415">
        <f t="shared" si="303"/>
        <v>0.91514143094841927</v>
      </c>
    </row>
    <row r="9721" spans="1:8" ht="15" hidden="1" thickBot="1">
      <c r="A9721" s="409">
        <v>202205</v>
      </c>
      <c r="B9721" s="231" t="s">
        <v>1427</v>
      </c>
      <c r="C9721" s="232" t="s">
        <v>1410</v>
      </c>
      <c r="D9721" s="233" t="s">
        <v>339</v>
      </c>
      <c r="E9721" s="235">
        <v>40.229999999999997</v>
      </c>
      <c r="F9721" s="413">
        <v>120.2</v>
      </c>
      <c r="G9721" s="414">
        <f t="shared" si="302"/>
        <v>0.33469217970049914</v>
      </c>
      <c r="H9721" s="415">
        <f t="shared" si="303"/>
        <v>0.33469217970049914</v>
      </c>
    </row>
    <row r="9722" spans="1:8" ht="15" hidden="1" thickBot="1">
      <c r="A9722" s="409">
        <v>202205</v>
      </c>
      <c r="B9722" s="231" t="s">
        <v>1428</v>
      </c>
      <c r="C9722" s="232" t="s">
        <v>1410</v>
      </c>
      <c r="D9722" s="233" t="s">
        <v>337</v>
      </c>
      <c r="E9722" s="235">
        <v>5477</v>
      </c>
      <c r="F9722" s="413">
        <v>120.2</v>
      </c>
      <c r="G9722" s="414">
        <f t="shared" si="302"/>
        <v>45.565723793677201</v>
      </c>
      <c r="H9722" s="415">
        <f t="shared" si="303"/>
        <v>0.22782861896838599</v>
      </c>
    </row>
    <row r="9723" spans="1:8" ht="15" hidden="1" thickBot="1">
      <c r="A9723" s="409">
        <v>202205</v>
      </c>
      <c r="B9723" s="231" t="s">
        <v>1429</v>
      </c>
      <c r="C9723" s="232" t="s">
        <v>1410</v>
      </c>
      <c r="D9723" s="233" t="s">
        <v>339</v>
      </c>
      <c r="E9723" s="235">
        <v>27.37</v>
      </c>
      <c r="F9723" s="413">
        <v>120.2</v>
      </c>
      <c r="G9723" s="414">
        <f t="shared" si="302"/>
        <v>0.22770382695507488</v>
      </c>
      <c r="H9723" s="415">
        <f t="shared" si="303"/>
        <v>0.22770382695507488</v>
      </c>
    </row>
    <row r="9724" spans="1:8" ht="15" hidden="1" thickBot="1">
      <c r="A9724" s="409">
        <v>202205</v>
      </c>
      <c r="B9724" s="231" t="s">
        <v>1430</v>
      </c>
      <c r="C9724" s="232" t="s">
        <v>1410</v>
      </c>
      <c r="D9724" s="233" t="s">
        <v>337</v>
      </c>
      <c r="E9724" s="235">
        <v>10193</v>
      </c>
      <c r="F9724" s="413">
        <v>120.2</v>
      </c>
      <c r="G9724" s="414">
        <f t="shared" si="302"/>
        <v>84.800332778702156</v>
      </c>
      <c r="H9724" s="415">
        <f t="shared" si="303"/>
        <v>0.42400166389351079</v>
      </c>
    </row>
    <row r="9725" spans="1:8" ht="15" hidden="1" thickBot="1">
      <c r="A9725" s="409">
        <v>202205</v>
      </c>
      <c r="B9725" s="231" t="s">
        <v>1431</v>
      </c>
      <c r="C9725" s="232" t="s">
        <v>1410</v>
      </c>
      <c r="D9725" s="233" t="s">
        <v>339</v>
      </c>
      <c r="E9725" s="235">
        <v>50.96</v>
      </c>
      <c r="F9725" s="413">
        <v>120.2</v>
      </c>
      <c r="G9725" s="414">
        <f t="shared" si="302"/>
        <v>0.42396006655574042</v>
      </c>
      <c r="H9725" s="415">
        <f t="shared" si="303"/>
        <v>0.42396006655574042</v>
      </c>
    </row>
    <row r="9726" spans="1:8" ht="15" hidden="1" thickBot="1">
      <c r="A9726" s="409">
        <v>202205</v>
      </c>
      <c r="B9726" s="231" t="s">
        <v>1432</v>
      </c>
      <c r="C9726" s="232" t="s">
        <v>1410</v>
      </c>
      <c r="D9726" s="233" t="s">
        <v>337</v>
      </c>
      <c r="E9726" s="235">
        <v>10193</v>
      </c>
      <c r="F9726" s="413">
        <v>120.2</v>
      </c>
      <c r="G9726" s="414">
        <f t="shared" si="302"/>
        <v>84.800332778702156</v>
      </c>
      <c r="H9726" s="415">
        <f t="shared" si="303"/>
        <v>0.42400166389351079</v>
      </c>
    </row>
    <row r="9727" spans="1:8" ht="15" hidden="1" thickBot="1">
      <c r="A9727" s="409">
        <v>202205</v>
      </c>
      <c r="B9727" s="231" t="s">
        <v>1433</v>
      </c>
      <c r="C9727" s="232" t="s">
        <v>1410</v>
      </c>
      <c r="D9727" s="233" t="s">
        <v>339</v>
      </c>
      <c r="E9727" s="235">
        <v>50.96</v>
      </c>
      <c r="F9727" s="413">
        <v>120.2</v>
      </c>
      <c r="G9727" s="414">
        <f t="shared" si="302"/>
        <v>0.42396006655574042</v>
      </c>
      <c r="H9727" s="415">
        <f t="shared" si="303"/>
        <v>0.42396006655574042</v>
      </c>
    </row>
    <row r="9728" spans="1:8" ht="15" hidden="1" thickBot="1">
      <c r="A9728" s="409">
        <v>202205</v>
      </c>
      <c r="B9728" s="231" t="s">
        <v>1434</v>
      </c>
      <c r="C9728" s="232" t="s">
        <v>1410</v>
      </c>
      <c r="D9728" s="233" t="s">
        <v>339</v>
      </c>
      <c r="E9728" s="235">
        <v>42.26</v>
      </c>
      <c r="F9728" s="413">
        <v>120.2</v>
      </c>
      <c r="G9728" s="414">
        <f t="shared" si="302"/>
        <v>0.35158069883527454</v>
      </c>
      <c r="H9728" s="415">
        <f t="shared" si="303"/>
        <v>0.35158069883527454</v>
      </c>
    </row>
    <row r="9729" spans="1:8" ht="15" hidden="1" thickBot="1">
      <c r="A9729" s="409">
        <v>202205</v>
      </c>
      <c r="B9729" s="231" t="s">
        <v>1435</v>
      </c>
      <c r="C9729" s="232" t="s">
        <v>1410</v>
      </c>
      <c r="D9729" s="233" t="s">
        <v>337</v>
      </c>
      <c r="E9729" s="235">
        <v>8185</v>
      </c>
      <c r="F9729" s="413">
        <v>120.2</v>
      </c>
      <c r="G9729" s="414">
        <f t="shared" si="302"/>
        <v>68.094841930116473</v>
      </c>
      <c r="H9729" s="415">
        <f t="shared" si="303"/>
        <v>0.34047420965058239</v>
      </c>
    </row>
    <row r="9730" spans="1:8" ht="15" hidden="1" thickBot="1">
      <c r="A9730" s="409">
        <v>202205</v>
      </c>
      <c r="B9730" s="231" t="s">
        <v>1436</v>
      </c>
      <c r="C9730" s="232" t="s">
        <v>1410</v>
      </c>
      <c r="D9730" s="233" t="s">
        <v>339</v>
      </c>
      <c r="E9730" s="235">
        <v>40.9</v>
      </c>
      <c r="F9730" s="413">
        <v>120.2</v>
      </c>
      <c r="G9730" s="414">
        <f t="shared" ref="G9730:G9793" si="304">+E9730/F9730</f>
        <v>0.34026622296173042</v>
      </c>
      <c r="H9730" s="415">
        <f t="shared" ref="H9730:H9793" si="305">IF(D9730="TB",G9730/200,IF(D9730="LT",G9730,"VER"))</f>
        <v>0.34026622296173042</v>
      </c>
    </row>
    <row r="9731" spans="1:8" ht="15" hidden="1" thickBot="1">
      <c r="A9731" s="409">
        <v>202205</v>
      </c>
      <c r="B9731" s="231" t="s">
        <v>1437</v>
      </c>
      <c r="C9731" s="232" t="s">
        <v>1410</v>
      </c>
      <c r="D9731" s="233" t="s">
        <v>337</v>
      </c>
      <c r="E9731" s="235">
        <v>1</v>
      </c>
      <c r="F9731" s="413">
        <v>120.2</v>
      </c>
      <c r="G9731" s="414">
        <f t="shared" si="304"/>
        <v>8.3194675540765387E-3</v>
      </c>
      <c r="H9731" s="415">
        <f t="shared" si="305"/>
        <v>4.1597337770382697E-5</v>
      </c>
    </row>
    <row r="9732" spans="1:8" ht="15" hidden="1" thickBot="1">
      <c r="A9732" s="409">
        <v>202205</v>
      </c>
      <c r="B9732" s="231" t="s">
        <v>1438</v>
      </c>
      <c r="C9732" s="232" t="s">
        <v>1410</v>
      </c>
      <c r="D9732" s="233" t="s">
        <v>339</v>
      </c>
      <c r="E9732" s="235">
        <v>1</v>
      </c>
      <c r="F9732" s="413">
        <v>120.2</v>
      </c>
      <c r="G9732" s="414">
        <f t="shared" si="304"/>
        <v>8.3194675540765387E-3</v>
      </c>
      <c r="H9732" s="415">
        <f t="shared" si="305"/>
        <v>8.3194675540765387E-3</v>
      </c>
    </row>
    <row r="9733" spans="1:8" ht="15" hidden="1" thickBot="1">
      <c r="A9733" s="409">
        <v>202205</v>
      </c>
      <c r="B9733" s="231" t="s">
        <v>1439</v>
      </c>
      <c r="C9733" s="232" t="s">
        <v>1410</v>
      </c>
      <c r="D9733" s="233" t="s">
        <v>337</v>
      </c>
      <c r="E9733" s="235">
        <v>3348</v>
      </c>
      <c r="F9733" s="413">
        <v>120.2</v>
      </c>
      <c r="G9733" s="414">
        <f t="shared" si="304"/>
        <v>27.853577371048253</v>
      </c>
      <c r="H9733" s="415">
        <f t="shared" si="305"/>
        <v>0.13926788685524127</v>
      </c>
    </row>
    <row r="9734" spans="1:8" ht="15" hidden="1" thickBot="1">
      <c r="A9734" s="409">
        <v>202205</v>
      </c>
      <c r="B9734" s="231" t="s">
        <v>1440</v>
      </c>
      <c r="C9734" s="232" t="s">
        <v>1410</v>
      </c>
      <c r="D9734" s="233" t="s">
        <v>339</v>
      </c>
      <c r="E9734" s="235">
        <v>16.73</v>
      </c>
      <c r="F9734" s="413">
        <v>120.2</v>
      </c>
      <c r="G9734" s="414">
        <f t="shared" si="304"/>
        <v>0.1391846921797005</v>
      </c>
      <c r="H9734" s="415">
        <f t="shared" si="305"/>
        <v>0.1391846921797005</v>
      </c>
    </row>
    <row r="9735" spans="1:8" ht="15" hidden="1" thickBot="1">
      <c r="A9735" s="409">
        <v>202205</v>
      </c>
      <c r="B9735" s="231" t="s">
        <v>1441</v>
      </c>
      <c r="C9735" s="232" t="s">
        <v>1410</v>
      </c>
      <c r="D9735" s="233" t="s">
        <v>337</v>
      </c>
      <c r="E9735" s="235">
        <v>1818</v>
      </c>
      <c r="F9735" s="413">
        <v>120.2</v>
      </c>
      <c r="G9735" s="414">
        <f t="shared" si="304"/>
        <v>15.124792013311147</v>
      </c>
      <c r="H9735" s="415">
        <f t="shared" si="305"/>
        <v>7.5623960066555737E-2</v>
      </c>
    </row>
    <row r="9736" spans="1:8" ht="15" hidden="1" thickBot="1">
      <c r="A9736" s="409">
        <v>202205</v>
      </c>
      <c r="B9736" s="231" t="s">
        <v>1442</v>
      </c>
      <c r="C9736" s="232" t="s">
        <v>1410</v>
      </c>
      <c r="D9736" s="233" t="s">
        <v>339</v>
      </c>
      <c r="E9736" s="235">
        <v>9.08</v>
      </c>
      <c r="F9736" s="413">
        <v>120.2</v>
      </c>
      <c r="G9736" s="414">
        <f t="shared" si="304"/>
        <v>7.554076539101498E-2</v>
      </c>
      <c r="H9736" s="415">
        <f t="shared" si="305"/>
        <v>7.554076539101498E-2</v>
      </c>
    </row>
    <row r="9737" spans="1:8" ht="15" hidden="1" thickBot="1">
      <c r="A9737" s="409">
        <v>202205</v>
      </c>
      <c r="B9737" s="231" t="s">
        <v>1443</v>
      </c>
      <c r="C9737" s="232" t="s">
        <v>1410</v>
      </c>
      <c r="D9737" s="233" t="s">
        <v>337</v>
      </c>
      <c r="E9737" s="235">
        <v>1349</v>
      </c>
      <c r="F9737" s="413">
        <v>120.2</v>
      </c>
      <c r="G9737" s="414">
        <f t="shared" si="304"/>
        <v>11.222961730449251</v>
      </c>
      <c r="H9737" s="415">
        <f t="shared" si="305"/>
        <v>5.6114808652246252E-2</v>
      </c>
    </row>
    <row r="9738" spans="1:8" ht="15" hidden="1" thickBot="1">
      <c r="A9738" s="409">
        <v>202205</v>
      </c>
      <c r="B9738" s="231" t="s">
        <v>1444</v>
      </c>
      <c r="C9738" s="232" t="s">
        <v>1410</v>
      </c>
      <c r="D9738" s="233" t="s">
        <v>339</v>
      </c>
      <c r="E9738" s="235">
        <v>6.73</v>
      </c>
      <c r="F9738" s="413">
        <v>120.2</v>
      </c>
      <c r="G9738" s="414">
        <f t="shared" si="304"/>
        <v>5.599001663893511E-2</v>
      </c>
      <c r="H9738" s="415">
        <f t="shared" si="305"/>
        <v>5.599001663893511E-2</v>
      </c>
    </row>
    <row r="9739" spans="1:8" ht="15" hidden="1" thickBot="1">
      <c r="A9739" s="409">
        <v>202205</v>
      </c>
      <c r="B9739" s="231" t="s">
        <v>1445</v>
      </c>
      <c r="C9739" s="232" t="s">
        <v>1410</v>
      </c>
      <c r="D9739" s="233" t="s">
        <v>337</v>
      </c>
      <c r="E9739" s="235">
        <v>1</v>
      </c>
      <c r="F9739" s="413">
        <v>120.2</v>
      </c>
      <c r="G9739" s="414">
        <f t="shared" si="304"/>
        <v>8.3194675540765387E-3</v>
      </c>
      <c r="H9739" s="415">
        <f t="shared" si="305"/>
        <v>4.1597337770382697E-5</v>
      </c>
    </row>
    <row r="9740" spans="1:8" ht="15" hidden="1" thickBot="1">
      <c r="A9740" s="409">
        <v>202205</v>
      </c>
      <c r="B9740" s="231" t="s">
        <v>1446</v>
      </c>
      <c r="C9740" s="232" t="s">
        <v>1410</v>
      </c>
      <c r="D9740" s="233" t="s">
        <v>339</v>
      </c>
      <c r="E9740" s="235">
        <v>1</v>
      </c>
      <c r="F9740" s="413">
        <v>120.2</v>
      </c>
      <c r="G9740" s="414">
        <f t="shared" si="304"/>
        <v>8.3194675540765387E-3</v>
      </c>
      <c r="H9740" s="415">
        <f t="shared" si="305"/>
        <v>8.3194675540765387E-3</v>
      </c>
    </row>
    <row r="9741" spans="1:8" ht="15" hidden="1" thickBot="1">
      <c r="A9741" s="409">
        <v>202205</v>
      </c>
      <c r="B9741" s="231" t="s">
        <v>1447</v>
      </c>
      <c r="C9741" s="232" t="s">
        <v>1410</v>
      </c>
      <c r="D9741" s="233" t="s">
        <v>337</v>
      </c>
      <c r="E9741" s="235">
        <v>1</v>
      </c>
      <c r="F9741" s="413">
        <v>120.2</v>
      </c>
      <c r="G9741" s="414">
        <f t="shared" si="304"/>
        <v>8.3194675540765387E-3</v>
      </c>
      <c r="H9741" s="415">
        <f t="shared" si="305"/>
        <v>4.1597337770382697E-5</v>
      </c>
    </row>
    <row r="9742" spans="1:8" ht="15" hidden="1" thickBot="1">
      <c r="A9742" s="409">
        <v>202205</v>
      </c>
      <c r="B9742" s="231" t="s">
        <v>1448</v>
      </c>
      <c r="C9742" s="232" t="s">
        <v>1410</v>
      </c>
      <c r="D9742" s="233" t="s">
        <v>339</v>
      </c>
      <c r="E9742" s="235">
        <v>1</v>
      </c>
      <c r="F9742" s="413">
        <v>120.2</v>
      </c>
      <c r="G9742" s="414">
        <f t="shared" si="304"/>
        <v>8.3194675540765387E-3</v>
      </c>
      <c r="H9742" s="415">
        <f t="shared" si="305"/>
        <v>8.3194675540765387E-3</v>
      </c>
    </row>
    <row r="9743" spans="1:8" ht="15" hidden="1" thickBot="1">
      <c r="A9743" s="409">
        <v>202205</v>
      </c>
      <c r="B9743" s="231" t="s">
        <v>1449</v>
      </c>
      <c r="C9743" s="232" t="s">
        <v>1410</v>
      </c>
      <c r="D9743" s="233" t="s">
        <v>337</v>
      </c>
      <c r="E9743" s="235">
        <v>1</v>
      </c>
      <c r="F9743" s="413">
        <v>120.2</v>
      </c>
      <c r="G9743" s="414">
        <f t="shared" si="304"/>
        <v>8.3194675540765387E-3</v>
      </c>
      <c r="H9743" s="415">
        <f t="shared" si="305"/>
        <v>4.1597337770382697E-5</v>
      </c>
    </row>
    <row r="9744" spans="1:8" ht="15" hidden="1" thickBot="1">
      <c r="A9744" s="409">
        <v>202205</v>
      </c>
      <c r="B9744" s="231" t="s">
        <v>1450</v>
      </c>
      <c r="C9744" s="232" t="s">
        <v>1410</v>
      </c>
      <c r="D9744" s="233" t="s">
        <v>339</v>
      </c>
      <c r="E9744" s="235">
        <v>1</v>
      </c>
      <c r="F9744" s="413">
        <v>120.2</v>
      </c>
      <c r="G9744" s="414">
        <f t="shared" si="304"/>
        <v>8.3194675540765387E-3</v>
      </c>
      <c r="H9744" s="415">
        <f t="shared" si="305"/>
        <v>8.3194675540765387E-3</v>
      </c>
    </row>
    <row r="9745" spans="1:8" ht="15" hidden="1" thickBot="1">
      <c r="A9745" s="409">
        <v>202205</v>
      </c>
      <c r="B9745" s="231" t="s">
        <v>1451</v>
      </c>
      <c r="C9745" s="232" t="s">
        <v>1410</v>
      </c>
      <c r="D9745" s="233" t="s">
        <v>337</v>
      </c>
      <c r="E9745" s="235">
        <v>1914</v>
      </c>
      <c r="F9745" s="413">
        <v>120.2</v>
      </c>
      <c r="G9745" s="414">
        <f t="shared" si="304"/>
        <v>15.923460898502496</v>
      </c>
      <c r="H9745" s="415">
        <f t="shared" si="305"/>
        <v>7.9617304492512475E-2</v>
      </c>
    </row>
    <row r="9746" spans="1:8" ht="15" hidden="1" thickBot="1">
      <c r="A9746" s="409">
        <v>202205</v>
      </c>
      <c r="B9746" s="231" t="s">
        <v>1452</v>
      </c>
      <c r="C9746" s="232" t="s">
        <v>1410</v>
      </c>
      <c r="D9746" s="233" t="s">
        <v>339</v>
      </c>
      <c r="E9746" s="235">
        <v>9.56</v>
      </c>
      <c r="F9746" s="413">
        <v>120.2</v>
      </c>
      <c r="G9746" s="414">
        <f t="shared" si="304"/>
        <v>7.9534109816971718E-2</v>
      </c>
      <c r="H9746" s="415">
        <f t="shared" si="305"/>
        <v>7.9534109816971718E-2</v>
      </c>
    </row>
    <row r="9747" spans="1:8" ht="15" hidden="1" thickBot="1">
      <c r="A9747" s="409">
        <v>202205</v>
      </c>
      <c r="B9747" s="231" t="s">
        <v>1453</v>
      </c>
      <c r="C9747" s="232" t="s">
        <v>1410</v>
      </c>
      <c r="D9747" s="233" t="s">
        <v>337</v>
      </c>
      <c r="E9747" s="235">
        <v>6442</v>
      </c>
      <c r="F9747" s="413">
        <v>120.2</v>
      </c>
      <c r="G9747" s="414">
        <f t="shared" si="304"/>
        <v>53.594009983361062</v>
      </c>
      <c r="H9747" s="415">
        <f t="shared" si="305"/>
        <v>0.26797004991680529</v>
      </c>
    </row>
    <row r="9748" spans="1:8" ht="15" hidden="1" thickBot="1">
      <c r="A9748" s="409">
        <v>202205</v>
      </c>
      <c r="B9748" s="231" t="s">
        <v>1454</v>
      </c>
      <c r="C9748" s="232" t="s">
        <v>1410</v>
      </c>
      <c r="D9748" s="233" t="s">
        <v>339</v>
      </c>
      <c r="E9748" s="235">
        <v>32.17</v>
      </c>
      <c r="F9748" s="413">
        <v>120.2</v>
      </c>
      <c r="G9748" s="414">
        <f t="shared" si="304"/>
        <v>0.26763727121464226</v>
      </c>
      <c r="H9748" s="415">
        <f t="shared" si="305"/>
        <v>0.26763727121464226</v>
      </c>
    </row>
    <row r="9749" spans="1:8" ht="15" hidden="1" thickBot="1">
      <c r="A9749" s="409">
        <v>202205</v>
      </c>
      <c r="B9749" s="231" t="s">
        <v>1455</v>
      </c>
      <c r="C9749" s="232" t="s">
        <v>1410</v>
      </c>
      <c r="D9749" s="233" t="s">
        <v>337</v>
      </c>
      <c r="E9749" s="235">
        <v>1</v>
      </c>
      <c r="F9749" s="413">
        <v>120.2</v>
      </c>
      <c r="G9749" s="414">
        <f t="shared" si="304"/>
        <v>8.3194675540765387E-3</v>
      </c>
      <c r="H9749" s="415">
        <f t="shared" si="305"/>
        <v>4.1597337770382697E-5</v>
      </c>
    </row>
    <row r="9750" spans="1:8" ht="15" hidden="1" thickBot="1">
      <c r="A9750" s="409">
        <v>202205</v>
      </c>
      <c r="B9750" s="231" t="s">
        <v>1456</v>
      </c>
      <c r="C9750" s="232" t="s">
        <v>1410</v>
      </c>
      <c r="D9750" s="233" t="s">
        <v>337</v>
      </c>
      <c r="E9750" s="235">
        <v>1</v>
      </c>
      <c r="F9750" s="413">
        <v>120.2</v>
      </c>
      <c r="G9750" s="414">
        <f t="shared" si="304"/>
        <v>8.3194675540765387E-3</v>
      </c>
      <c r="H9750" s="415">
        <f t="shared" si="305"/>
        <v>4.1597337770382697E-5</v>
      </c>
    </row>
    <row r="9751" spans="1:8" ht="15" hidden="1" thickBot="1">
      <c r="A9751" s="409">
        <v>202205</v>
      </c>
      <c r="B9751" s="231" t="s">
        <v>1457</v>
      </c>
      <c r="C9751" s="232" t="s">
        <v>1410</v>
      </c>
      <c r="D9751" s="233" t="s">
        <v>337</v>
      </c>
      <c r="E9751" s="235">
        <v>1</v>
      </c>
      <c r="F9751" s="413">
        <v>120.2</v>
      </c>
      <c r="G9751" s="414">
        <f t="shared" si="304"/>
        <v>8.3194675540765387E-3</v>
      </c>
      <c r="H9751" s="415">
        <f t="shared" si="305"/>
        <v>4.1597337770382697E-5</v>
      </c>
    </row>
    <row r="9752" spans="1:8" ht="15" hidden="1" thickBot="1">
      <c r="A9752" s="409">
        <v>202205</v>
      </c>
      <c r="B9752" s="231" t="s">
        <v>1458</v>
      </c>
      <c r="C9752" s="232" t="s">
        <v>1410</v>
      </c>
      <c r="D9752" s="233" t="s">
        <v>339</v>
      </c>
      <c r="E9752" s="235">
        <v>1</v>
      </c>
      <c r="F9752" s="413">
        <v>120.2</v>
      </c>
      <c r="G9752" s="414">
        <f t="shared" si="304"/>
        <v>8.3194675540765387E-3</v>
      </c>
      <c r="H9752" s="415">
        <f t="shared" si="305"/>
        <v>8.3194675540765387E-3</v>
      </c>
    </row>
    <row r="9753" spans="1:8" ht="15" hidden="1" thickBot="1">
      <c r="A9753" s="409">
        <v>202205</v>
      </c>
      <c r="B9753" s="231" t="s">
        <v>1459</v>
      </c>
      <c r="C9753" s="232" t="s">
        <v>1410</v>
      </c>
      <c r="D9753" s="233" t="s">
        <v>337</v>
      </c>
      <c r="E9753" s="235">
        <v>872</v>
      </c>
      <c r="F9753" s="413">
        <v>120.2</v>
      </c>
      <c r="G9753" s="414">
        <f t="shared" si="304"/>
        <v>7.2545757071547419</v>
      </c>
      <c r="H9753" s="415">
        <f t="shared" si="305"/>
        <v>3.6272878535773712E-2</v>
      </c>
    </row>
    <row r="9754" spans="1:8" ht="15" hidden="1" thickBot="1">
      <c r="A9754" s="409">
        <v>202205</v>
      </c>
      <c r="B9754" s="231" t="s">
        <v>1460</v>
      </c>
      <c r="C9754" s="232" t="s">
        <v>1410</v>
      </c>
      <c r="D9754" s="233" t="s">
        <v>339</v>
      </c>
      <c r="E9754" s="235">
        <v>4.3499999999999996</v>
      </c>
      <c r="F9754" s="413">
        <v>120.2</v>
      </c>
      <c r="G9754" s="414">
        <f t="shared" si="304"/>
        <v>3.6189683860232941E-2</v>
      </c>
      <c r="H9754" s="415">
        <f t="shared" si="305"/>
        <v>3.6189683860232941E-2</v>
      </c>
    </row>
    <row r="9755" spans="1:8" ht="15" hidden="1" thickBot="1">
      <c r="A9755" s="409">
        <v>202205</v>
      </c>
      <c r="B9755" s="231" t="s">
        <v>1461</v>
      </c>
      <c r="C9755" s="232" t="s">
        <v>1410</v>
      </c>
      <c r="D9755" s="233" t="s">
        <v>337</v>
      </c>
      <c r="E9755" s="235">
        <v>23533</v>
      </c>
      <c r="F9755" s="413">
        <v>120.2</v>
      </c>
      <c r="G9755" s="414">
        <f t="shared" si="304"/>
        <v>195.7820299500832</v>
      </c>
      <c r="H9755" s="415">
        <f t="shared" si="305"/>
        <v>0.97891014975041601</v>
      </c>
    </row>
    <row r="9756" spans="1:8" ht="15" hidden="1" thickBot="1">
      <c r="A9756" s="409">
        <v>202205</v>
      </c>
      <c r="B9756" s="231" t="s">
        <v>1462</v>
      </c>
      <c r="C9756" s="232" t="s">
        <v>1410</v>
      </c>
      <c r="D9756" s="233" t="s">
        <v>339</v>
      </c>
      <c r="E9756" s="235">
        <v>118</v>
      </c>
      <c r="F9756" s="413">
        <v>120.2</v>
      </c>
      <c r="G9756" s="414">
        <f t="shared" si="304"/>
        <v>0.98169717138103163</v>
      </c>
      <c r="H9756" s="415">
        <f t="shared" si="305"/>
        <v>0.98169717138103163</v>
      </c>
    </row>
    <row r="9757" spans="1:8" ht="15" hidden="1" thickBot="1">
      <c r="A9757" s="409">
        <v>202205</v>
      </c>
      <c r="B9757" s="231" t="s">
        <v>1463</v>
      </c>
      <c r="C9757" s="232" t="s">
        <v>1410</v>
      </c>
      <c r="D9757" s="233" t="s">
        <v>337</v>
      </c>
      <c r="E9757" s="235">
        <v>7780</v>
      </c>
      <c r="F9757" s="413">
        <v>120.2</v>
      </c>
      <c r="G9757" s="414">
        <f t="shared" si="304"/>
        <v>64.725457570715477</v>
      </c>
      <c r="H9757" s="415">
        <f t="shared" si="305"/>
        <v>0.32362728785357736</v>
      </c>
    </row>
    <row r="9758" spans="1:8" ht="15" hidden="1" thickBot="1">
      <c r="A9758" s="409">
        <v>202205</v>
      </c>
      <c r="B9758" s="231" t="s">
        <v>1464</v>
      </c>
      <c r="C9758" s="232" t="s">
        <v>1410</v>
      </c>
      <c r="D9758" s="233" t="s">
        <v>339</v>
      </c>
      <c r="E9758" s="235">
        <v>38.89</v>
      </c>
      <c r="F9758" s="413">
        <v>120.2</v>
      </c>
      <c r="G9758" s="414">
        <f t="shared" si="304"/>
        <v>0.32354409317803662</v>
      </c>
      <c r="H9758" s="415">
        <f t="shared" si="305"/>
        <v>0.32354409317803662</v>
      </c>
    </row>
    <row r="9759" spans="1:8" ht="15" hidden="1" thickBot="1">
      <c r="A9759" s="409">
        <v>202205</v>
      </c>
      <c r="B9759" s="231" t="s">
        <v>1465</v>
      </c>
      <c r="C9759" s="232" t="s">
        <v>1410</v>
      </c>
      <c r="D9759" s="233" t="s">
        <v>337</v>
      </c>
      <c r="E9759" s="235">
        <v>12145</v>
      </c>
      <c r="F9759" s="413">
        <v>120.2</v>
      </c>
      <c r="G9759" s="414">
        <f t="shared" si="304"/>
        <v>101.03993344425956</v>
      </c>
      <c r="H9759" s="415">
        <f t="shared" si="305"/>
        <v>0.50519966722129783</v>
      </c>
    </row>
    <row r="9760" spans="1:8" ht="15" hidden="1" thickBot="1">
      <c r="A9760" s="409">
        <v>202205</v>
      </c>
      <c r="B9760" s="231" t="s">
        <v>1466</v>
      </c>
      <c r="C9760" s="232" t="s">
        <v>1410</v>
      </c>
      <c r="D9760" s="233" t="s">
        <v>339</v>
      </c>
      <c r="E9760" s="235">
        <v>63.14</v>
      </c>
      <c r="F9760" s="413">
        <v>120.2</v>
      </c>
      <c r="G9760" s="414">
        <f t="shared" si="304"/>
        <v>0.52529118136439268</v>
      </c>
      <c r="H9760" s="415">
        <f t="shared" si="305"/>
        <v>0.52529118136439268</v>
      </c>
    </row>
    <row r="9761" spans="1:8" ht="15" hidden="1" thickBot="1">
      <c r="A9761" s="409">
        <v>202205</v>
      </c>
      <c r="B9761" s="196" t="s">
        <v>1467</v>
      </c>
      <c r="C9761" s="197" t="s">
        <v>1410</v>
      </c>
      <c r="D9761" s="198" t="s">
        <v>337</v>
      </c>
      <c r="E9761" s="421">
        <v>17675</v>
      </c>
      <c r="F9761" s="413">
        <v>120.2</v>
      </c>
      <c r="G9761" s="414">
        <f t="shared" si="304"/>
        <v>147.04658901830283</v>
      </c>
      <c r="H9761" s="415">
        <f t="shared" si="305"/>
        <v>0.73523294509151416</v>
      </c>
    </row>
    <row r="9762" spans="1:8" ht="15" hidden="1" thickBot="1">
      <c r="A9762" s="409">
        <v>202205</v>
      </c>
      <c r="B9762" s="196" t="s">
        <v>1468</v>
      </c>
      <c r="C9762" s="197" t="s">
        <v>1410</v>
      </c>
      <c r="D9762" s="198" t="s">
        <v>337</v>
      </c>
      <c r="E9762" s="421">
        <v>68738</v>
      </c>
      <c r="F9762" s="413">
        <v>120.2</v>
      </c>
      <c r="G9762" s="414">
        <f t="shared" si="304"/>
        <v>571.86356073211311</v>
      </c>
      <c r="H9762" s="415">
        <f t="shared" si="305"/>
        <v>2.8593178036605655</v>
      </c>
    </row>
    <row r="9763" spans="1:8" ht="15" hidden="1" thickBot="1">
      <c r="A9763" s="409">
        <v>202205</v>
      </c>
      <c r="B9763" s="196" t="s">
        <v>1469</v>
      </c>
      <c r="C9763" s="197" t="s">
        <v>1410</v>
      </c>
      <c r="D9763" s="198" t="s">
        <v>374</v>
      </c>
      <c r="E9763" s="421">
        <v>759</v>
      </c>
      <c r="F9763" s="413">
        <v>120.2</v>
      </c>
      <c r="G9763" s="414">
        <f t="shared" si="304"/>
        <v>6.3144758735440929</v>
      </c>
      <c r="H9763" s="415" t="str">
        <f t="shared" si="305"/>
        <v>VER</v>
      </c>
    </row>
    <row r="9764" spans="1:8" ht="15" hidden="1" thickBot="1">
      <c r="A9764" s="409">
        <v>202205</v>
      </c>
      <c r="B9764" s="196" t="s">
        <v>1470</v>
      </c>
      <c r="C9764" s="197" t="s">
        <v>1410</v>
      </c>
      <c r="D9764" s="198" t="s">
        <v>337</v>
      </c>
      <c r="E9764" s="421">
        <v>10841</v>
      </c>
      <c r="F9764" s="413">
        <v>120.2</v>
      </c>
      <c r="G9764" s="414">
        <f t="shared" si="304"/>
        <v>90.191347753743756</v>
      </c>
      <c r="H9764" s="415">
        <f t="shared" si="305"/>
        <v>0.45095673876871878</v>
      </c>
    </row>
    <row r="9765" spans="1:8" ht="15" hidden="1" thickBot="1">
      <c r="A9765" s="409">
        <v>202205</v>
      </c>
      <c r="B9765" s="196" t="s">
        <v>1471</v>
      </c>
      <c r="C9765" s="197" t="s">
        <v>1410</v>
      </c>
      <c r="D9765" s="198" t="s">
        <v>339</v>
      </c>
      <c r="E9765" s="421">
        <v>54.16</v>
      </c>
      <c r="F9765" s="413">
        <v>120.2</v>
      </c>
      <c r="G9765" s="414">
        <f t="shared" si="304"/>
        <v>0.45058236272878532</v>
      </c>
      <c r="H9765" s="415">
        <f t="shared" si="305"/>
        <v>0.45058236272878532</v>
      </c>
    </row>
    <row r="9766" spans="1:8" ht="15" hidden="1" thickBot="1">
      <c r="A9766" s="409">
        <v>202205</v>
      </c>
      <c r="B9766" s="196" t="s">
        <v>1472</v>
      </c>
      <c r="C9766" s="197" t="s">
        <v>1410</v>
      </c>
      <c r="D9766" s="198" t="s">
        <v>337</v>
      </c>
      <c r="E9766" s="421">
        <v>26961</v>
      </c>
      <c r="F9766" s="413">
        <v>120.2</v>
      </c>
      <c r="G9766" s="414">
        <f t="shared" si="304"/>
        <v>224.30116472545757</v>
      </c>
      <c r="H9766" s="415">
        <f t="shared" si="305"/>
        <v>1.1215058236272879</v>
      </c>
    </row>
    <row r="9767" spans="1:8" ht="15" hidden="1" thickBot="1">
      <c r="A9767" s="409">
        <v>202205</v>
      </c>
      <c r="B9767" s="196" t="s">
        <v>1473</v>
      </c>
      <c r="C9767" s="197" t="s">
        <v>1410</v>
      </c>
      <c r="D9767" s="198" t="s">
        <v>339</v>
      </c>
      <c r="E9767" s="421">
        <v>0.01</v>
      </c>
      <c r="F9767" s="413">
        <v>120.2</v>
      </c>
      <c r="G9767" s="414">
        <f t="shared" si="304"/>
        <v>8.3194675540765393E-5</v>
      </c>
      <c r="H9767" s="415">
        <f t="shared" si="305"/>
        <v>8.3194675540765393E-5</v>
      </c>
    </row>
    <row r="9768" spans="1:8" ht="15" hidden="1" thickBot="1">
      <c r="A9768" s="409">
        <v>202205</v>
      </c>
      <c r="B9768" s="196" t="s">
        <v>1474</v>
      </c>
      <c r="C9768" s="410" t="s">
        <v>1410</v>
      </c>
      <c r="D9768" s="198" t="s">
        <v>337</v>
      </c>
      <c r="E9768" s="421">
        <v>10841</v>
      </c>
      <c r="F9768" s="413">
        <v>120.2</v>
      </c>
      <c r="G9768" s="414">
        <f t="shared" si="304"/>
        <v>90.191347753743756</v>
      </c>
      <c r="H9768" s="415">
        <f t="shared" si="305"/>
        <v>0.45095673876871878</v>
      </c>
    </row>
    <row r="9769" spans="1:8" ht="15" hidden="1" thickBot="1">
      <c r="A9769" s="409">
        <v>202205</v>
      </c>
      <c r="B9769" s="196" t="s">
        <v>1475</v>
      </c>
      <c r="C9769" s="197" t="s">
        <v>1410</v>
      </c>
      <c r="D9769" s="198" t="s">
        <v>339</v>
      </c>
      <c r="E9769" s="421">
        <v>54.16</v>
      </c>
      <c r="F9769" s="413">
        <v>120.2</v>
      </c>
      <c r="G9769" s="414">
        <f t="shared" si="304"/>
        <v>0.45058236272878532</v>
      </c>
      <c r="H9769" s="415">
        <f t="shared" si="305"/>
        <v>0.45058236272878532</v>
      </c>
    </row>
    <row r="9770" spans="1:8" ht="15" hidden="1" thickBot="1">
      <c r="A9770" s="409">
        <v>202205</v>
      </c>
      <c r="B9770" s="196" t="s">
        <v>1476</v>
      </c>
      <c r="C9770" s="197" t="s">
        <v>1410</v>
      </c>
      <c r="D9770" s="198" t="s">
        <v>337</v>
      </c>
      <c r="E9770" s="421">
        <v>74492</v>
      </c>
      <c r="F9770" s="413">
        <v>120.2</v>
      </c>
      <c r="G9770" s="414">
        <f t="shared" si="304"/>
        <v>619.73377703826952</v>
      </c>
      <c r="H9770" s="415">
        <f t="shared" si="305"/>
        <v>3.0986688851913478</v>
      </c>
    </row>
    <row r="9771" spans="1:8" ht="15" hidden="1" thickBot="1">
      <c r="A9771" s="409">
        <v>202205</v>
      </c>
      <c r="B9771" s="196" t="s">
        <v>1477</v>
      </c>
      <c r="C9771" s="197" t="s">
        <v>1410</v>
      </c>
      <c r="D9771" s="198" t="s">
        <v>337</v>
      </c>
      <c r="E9771" s="421">
        <v>145150</v>
      </c>
      <c r="F9771" s="413">
        <v>120.2</v>
      </c>
      <c r="G9771" s="414">
        <f t="shared" si="304"/>
        <v>1207.5707154742097</v>
      </c>
      <c r="H9771" s="415">
        <f t="shared" si="305"/>
        <v>6.0378535773710489</v>
      </c>
    </row>
    <row r="9772" spans="1:8" ht="15" hidden="1" thickBot="1">
      <c r="A9772" s="409">
        <v>202205</v>
      </c>
      <c r="B9772" s="196" t="s">
        <v>1478</v>
      </c>
      <c r="C9772" s="197" t="s">
        <v>1410</v>
      </c>
      <c r="D9772" s="198" t="s">
        <v>337</v>
      </c>
      <c r="E9772" s="421">
        <v>74492</v>
      </c>
      <c r="F9772" s="413">
        <v>120.2</v>
      </c>
      <c r="G9772" s="414">
        <f t="shared" si="304"/>
        <v>619.73377703826952</v>
      </c>
      <c r="H9772" s="415">
        <f t="shared" si="305"/>
        <v>3.0986688851913478</v>
      </c>
    </row>
    <row r="9773" spans="1:8" ht="15" hidden="1" thickBot="1">
      <c r="A9773" s="409">
        <v>202205</v>
      </c>
      <c r="B9773" s="196" t="s">
        <v>1479</v>
      </c>
      <c r="C9773" s="197" t="s">
        <v>1410</v>
      </c>
      <c r="D9773" s="198" t="s">
        <v>337</v>
      </c>
      <c r="E9773" s="421">
        <v>74492</v>
      </c>
      <c r="F9773" s="413">
        <v>120.2</v>
      </c>
      <c r="G9773" s="414">
        <f t="shared" si="304"/>
        <v>619.73377703826952</v>
      </c>
      <c r="H9773" s="415">
        <f t="shared" si="305"/>
        <v>3.0986688851913478</v>
      </c>
    </row>
    <row r="9774" spans="1:8" ht="15" hidden="1" thickBot="1">
      <c r="A9774" s="409">
        <v>202205</v>
      </c>
      <c r="B9774" s="196" t="s">
        <v>1480</v>
      </c>
      <c r="C9774" s="197" t="s">
        <v>1410</v>
      </c>
      <c r="D9774" s="198" t="s">
        <v>339</v>
      </c>
      <c r="E9774" s="421">
        <v>372</v>
      </c>
      <c r="F9774" s="413">
        <v>120.2</v>
      </c>
      <c r="G9774" s="414">
        <f t="shared" si="304"/>
        <v>3.0948419301164725</v>
      </c>
      <c r="H9774" s="415">
        <f t="shared" si="305"/>
        <v>3.0948419301164725</v>
      </c>
    </row>
    <row r="9775" spans="1:8" ht="15" hidden="1" thickBot="1">
      <c r="A9775" s="409">
        <v>202205</v>
      </c>
      <c r="B9775" s="196" t="s">
        <v>1481</v>
      </c>
      <c r="C9775" s="197" t="s">
        <v>1410</v>
      </c>
      <c r="D9775" s="198" t="s">
        <v>337</v>
      </c>
      <c r="E9775" s="421">
        <v>40223</v>
      </c>
      <c r="F9775" s="413">
        <v>120.2</v>
      </c>
      <c r="G9775" s="414">
        <f t="shared" si="304"/>
        <v>334.63394342762064</v>
      </c>
      <c r="H9775" s="415">
        <f t="shared" si="305"/>
        <v>1.6731697171381033</v>
      </c>
    </row>
    <row r="9776" spans="1:8" ht="15" hidden="1" thickBot="1">
      <c r="A9776" s="409">
        <v>202205</v>
      </c>
      <c r="B9776" s="196" t="s">
        <v>1482</v>
      </c>
      <c r="C9776" s="197" t="s">
        <v>1410</v>
      </c>
      <c r="D9776" s="198" t="s">
        <v>339</v>
      </c>
      <c r="E9776" s="421">
        <v>201</v>
      </c>
      <c r="F9776" s="413">
        <v>120.2</v>
      </c>
      <c r="G9776" s="414">
        <f t="shared" si="304"/>
        <v>1.6722129783693844</v>
      </c>
      <c r="H9776" s="415">
        <f t="shared" si="305"/>
        <v>1.6722129783693844</v>
      </c>
    </row>
    <row r="9777" spans="1:8" ht="15" hidden="1" thickBot="1">
      <c r="A9777" s="409">
        <v>202205</v>
      </c>
      <c r="B9777" s="196" t="s">
        <v>1483</v>
      </c>
      <c r="C9777" s="197" t="s">
        <v>1410</v>
      </c>
      <c r="D9777" s="198" t="s">
        <v>337</v>
      </c>
      <c r="E9777" s="421">
        <v>74492</v>
      </c>
      <c r="F9777" s="413">
        <v>120.2</v>
      </c>
      <c r="G9777" s="414">
        <f t="shared" si="304"/>
        <v>619.73377703826952</v>
      </c>
      <c r="H9777" s="415">
        <f t="shared" si="305"/>
        <v>3.0986688851913478</v>
      </c>
    </row>
    <row r="9778" spans="1:8" ht="15" hidden="1" thickBot="1">
      <c r="A9778" s="409">
        <v>202205</v>
      </c>
      <c r="B9778" s="196" t="s">
        <v>1484</v>
      </c>
      <c r="C9778" s="197" t="s">
        <v>1410</v>
      </c>
      <c r="D9778" s="198" t="s">
        <v>337</v>
      </c>
      <c r="E9778" s="421">
        <v>74492</v>
      </c>
      <c r="F9778" s="413">
        <v>120.2</v>
      </c>
      <c r="G9778" s="414">
        <f t="shared" si="304"/>
        <v>619.73377703826952</v>
      </c>
      <c r="H9778" s="415">
        <f t="shared" si="305"/>
        <v>3.0986688851913478</v>
      </c>
    </row>
    <row r="9779" spans="1:8" ht="15" hidden="1" thickBot="1">
      <c r="A9779" s="409">
        <v>202205</v>
      </c>
      <c r="B9779" s="196" t="s">
        <v>1485</v>
      </c>
      <c r="C9779" s="197" t="s">
        <v>1410</v>
      </c>
      <c r="D9779" s="198" t="s">
        <v>337</v>
      </c>
      <c r="E9779" s="421">
        <v>71131</v>
      </c>
      <c r="F9779" s="413">
        <v>120.2</v>
      </c>
      <c r="G9779" s="414">
        <f t="shared" si="304"/>
        <v>591.77204658901826</v>
      </c>
      <c r="H9779" s="415">
        <f t="shared" si="305"/>
        <v>2.9588602329450913</v>
      </c>
    </row>
    <row r="9780" spans="1:8" ht="15" hidden="1" thickBot="1">
      <c r="A9780" s="409">
        <v>202205</v>
      </c>
      <c r="B9780" s="196" t="s">
        <v>1486</v>
      </c>
      <c r="C9780" s="197" t="s">
        <v>1410</v>
      </c>
      <c r="D9780" s="198" t="s">
        <v>339</v>
      </c>
      <c r="E9780" s="421">
        <v>356</v>
      </c>
      <c r="F9780" s="413">
        <v>120.2</v>
      </c>
      <c r="G9780" s="414">
        <f t="shared" si="304"/>
        <v>2.961730449251248</v>
      </c>
      <c r="H9780" s="415">
        <f t="shared" si="305"/>
        <v>2.961730449251248</v>
      </c>
    </row>
    <row r="9781" spans="1:8" ht="15" hidden="1" thickBot="1">
      <c r="A9781" s="409">
        <v>202205</v>
      </c>
      <c r="B9781" s="196" t="s">
        <v>1487</v>
      </c>
      <c r="C9781" s="197" t="s">
        <v>1410</v>
      </c>
      <c r="D9781" s="198" t="s">
        <v>624</v>
      </c>
      <c r="E9781" s="421">
        <v>73976</v>
      </c>
      <c r="F9781" s="413">
        <v>120.2</v>
      </c>
      <c r="G9781" s="414">
        <f t="shared" si="304"/>
        <v>615.44093178036599</v>
      </c>
      <c r="H9781" s="415" t="str">
        <f t="shared" si="305"/>
        <v>VER</v>
      </c>
    </row>
    <row r="9782" spans="1:8" ht="15" hidden="1" thickBot="1">
      <c r="A9782" s="409">
        <v>202205</v>
      </c>
      <c r="B9782" s="196" t="s">
        <v>1488</v>
      </c>
      <c r="C9782" s="197" t="s">
        <v>1410</v>
      </c>
      <c r="D9782" s="198" t="s">
        <v>337</v>
      </c>
      <c r="E9782" s="421">
        <v>24555</v>
      </c>
      <c r="F9782" s="413">
        <v>120.2</v>
      </c>
      <c r="G9782" s="414">
        <f t="shared" si="304"/>
        <v>204.28452579034942</v>
      </c>
      <c r="H9782" s="415">
        <f t="shared" si="305"/>
        <v>1.0214226289517472</v>
      </c>
    </row>
    <row r="9783" spans="1:8" ht="15" hidden="1" thickBot="1">
      <c r="A9783" s="409">
        <v>202205</v>
      </c>
      <c r="B9783" s="196" t="s">
        <v>1489</v>
      </c>
      <c r="C9783" s="197" t="s">
        <v>1410</v>
      </c>
      <c r="D9783" s="198" t="s">
        <v>337</v>
      </c>
      <c r="E9783" s="421">
        <v>72329</v>
      </c>
      <c r="F9783" s="413">
        <v>120.2</v>
      </c>
      <c r="G9783" s="414">
        <f t="shared" si="304"/>
        <v>601.73876871880202</v>
      </c>
      <c r="H9783" s="415">
        <f t="shared" si="305"/>
        <v>3.0086938435940103</v>
      </c>
    </row>
    <row r="9784" spans="1:8" ht="15" hidden="1" thickBot="1">
      <c r="A9784" s="409">
        <v>202205</v>
      </c>
      <c r="B9784" s="196" t="s">
        <v>1490</v>
      </c>
      <c r="C9784" s="197" t="s">
        <v>1344</v>
      </c>
      <c r="D9784" s="198" t="s">
        <v>337</v>
      </c>
      <c r="E9784" s="421">
        <v>15291</v>
      </c>
      <c r="F9784" s="413">
        <v>120.2</v>
      </c>
      <c r="G9784" s="414">
        <f t="shared" si="304"/>
        <v>127.21297836938436</v>
      </c>
      <c r="H9784" s="415">
        <f t="shared" si="305"/>
        <v>0.63606489184692183</v>
      </c>
    </row>
    <row r="9785" spans="1:8" ht="15" hidden="1" thickBot="1">
      <c r="A9785" s="409">
        <v>202205</v>
      </c>
      <c r="B9785" s="196" t="s">
        <v>1491</v>
      </c>
      <c r="C9785" s="197" t="s">
        <v>1344</v>
      </c>
      <c r="D9785" s="198" t="s">
        <v>337</v>
      </c>
      <c r="E9785" s="421">
        <v>13400</v>
      </c>
      <c r="F9785" s="413">
        <v>120.2</v>
      </c>
      <c r="G9785" s="414">
        <f t="shared" si="304"/>
        <v>111.48086522462562</v>
      </c>
      <c r="H9785" s="415">
        <f t="shared" si="305"/>
        <v>0.55740432612312807</v>
      </c>
    </row>
    <row r="9786" spans="1:8" ht="15" hidden="1" thickBot="1">
      <c r="A9786" s="409">
        <v>202205</v>
      </c>
      <c r="B9786" s="196" t="s">
        <v>1492</v>
      </c>
      <c r="C9786" s="197" t="s">
        <v>1493</v>
      </c>
      <c r="D9786" s="198" t="s">
        <v>374</v>
      </c>
      <c r="E9786" s="421">
        <v>0.01</v>
      </c>
      <c r="F9786" s="413">
        <v>120.2</v>
      </c>
      <c r="G9786" s="414">
        <f t="shared" si="304"/>
        <v>8.3194675540765393E-5</v>
      </c>
      <c r="H9786" s="415" t="str">
        <f t="shared" si="305"/>
        <v>VER</v>
      </c>
    </row>
    <row r="9787" spans="1:8" ht="15" hidden="1" thickBot="1">
      <c r="A9787" s="409">
        <v>202205</v>
      </c>
      <c r="B9787" s="196" t="s">
        <v>1494</v>
      </c>
      <c r="C9787" s="197" t="s">
        <v>1495</v>
      </c>
      <c r="D9787" s="198" t="s">
        <v>337</v>
      </c>
      <c r="E9787" s="421">
        <v>140222</v>
      </c>
      <c r="F9787" s="413">
        <v>120.2</v>
      </c>
      <c r="G9787" s="414">
        <f t="shared" si="304"/>
        <v>1166.5723793677205</v>
      </c>
      <c r="H9787" s="415">
        <f t="shared" si="305"/>
        <v>5.8328618968386028</v>
      </c>
    </row>
    <row r="9788" spans="1:8" ht="15" hidden="1" thickBot="1">
      <c r="A9788" s="409">
        <v>202205</v>
      </c>
      <c r="B9788" s="196" t="s">
        <v>1496</v>
      </c>
      <c r="C9788" s="197" t="s">
        <v>1495</v>
      </c>
      <c r="D9788" s="198" t="s">
        <v>339</v>
      </c>
      <c r="E9788" s="421">
        <v>701</v>
      </c>
      <c r="F9788" s="413">
        <v>120.2</v>
      </c>
      <c r="G9788" s="414">
        <f t="shared" si="304"/>
        <v>5.8319467554076541</v>
      </c>
      <c r="H9788" s="415">
        <f t="shared" si="305"/>
        <v>5.8319467554076541</v>
      </c>
    </row>
    <row r="9789" spans="1:8" ht="15" hidden="1" thickBot="1">
      <c r="A9789" s="409">
        <v>202205</v>
      </c>
      <c r="B9789" s="196" t="s">
        <v>1497</v>
      </c>
      <c r="C9789" s="197" t="s">
        <v>1495</v>
      </c>
      <c r="D9789" s="198" t="s">
        <v>337</v>
      </c>
      <c r="E9789" s="421">
        <v>268366</v>
      </c>
      <c r="F9789" s="413">
        <v>120.2</v>
      </c>
      <c r="G9789" s="414">
        <f t="shared" si="304"/>
        <v>2232.6622296173045</v>
      </c>
      <c r="H9789" s="415">
        <f t="shared" si="305"/>
        <v>11.163311148086523</v>
      </c>
    </row>
    <row r="9790" spans="1:8" ht="15" hidden="1" thickBot="1">
      <c r="A9790" s="409">
        <v>202205</v>
      </c>
      <c r="B9790" s="196" t="s">
        <v>1498</v>
      </c>
      <c r="C9790" s="197" t="s">
        <v>1495</v>
      </c>
      <c r="D9790" s="198" t="s">
        <v>339</v>
      </c>
      <c r="E9790" s="421">
        <v>1342</v>
      </c>
      <c r="F9790" s="413">
        <v>120.2</v>
      </c>
      <c r="G9790" s="414">
        <f t="shared" si="304"/>
        <v>11.164725457570714</v>
      </c>
      <c r="H9790" s="415">
        <f t="shared" si="305"/>
        <v>11.164725457570714</v>
      </c>
    </row>
    <row r="9791" spans="1:8" ht="15" hidden="1" thickBot="1">
      <c r="A9791" s="409">
        <v>202205</v>
      </c>
      <c r="B9791" s="196" t="s">
        <v>1499</v>
      </c>
      <c r="C9791" s="197" t="s">
        <v>1495</v>
      </c>
      <c r="D9791" s="198" t="s">
        <v>337</v>
      </c>
      <c r="E9791" s="421">
        <v>28114</v>
      </c>
      <c r="F9791" s="413">
        <v>120.2</v>
      </c>
      <c r="G9791" s="414">
        <f t="shared" si="304"/>
        <v>233.89351081530782</v>
      </c>
      <c r="H9791" s="415">
        <f t="shared" si="305"/>
        <v>1.1694675540765391</v>
      </c>
    </row>
    <row r="9792" spans="1:8" ht="15" hidden="1" thickBot="1">
      <c r="A9792" s="409">
        <v>202205</v>
      </c>
      <c r="B9792" s="196" t="s">
        <v>1500</v>
      </c>
      <c r="C9792" s="197" t="s">
        <v>1495</v>
      </c>
      <c r="D9792" s="198" t="s">
        <v>339</v>
      </c>
      <c r="E9792" s="421">
        <v>141</v>
      </c>
      <c r="F9792" s="413">
        <v>120.2</v>
      </c>
      <c r="G9792" s="414">
        <f t="shared" si="304"/>
        <v>1.1730449251247921</v>
      </c>
      <c r="H9792" s="415">
        <f t="shared" si="305"/>
        <v>1.1730449251247921</v>
      </c>
    </row>
    <row r="9793" spans="1:8" ht="15" hidden="1" thickBot="1">
      <c r="A9793" s="409">
        <v>202205</v>
      </c>
      <c r="B9793" s="196" t="s">
        <v>2604</v>
      </c>
      <c r="C9793" s="197" t="s">
        <v>2605</v>
      </c>
      <c r="D9793" s="198" t="s">
        <v>337</v>
      </c>
      <c r="E9793" s="421">
        <v>60866</v>
      </c>
      <c r="F9793" s="413">
        <v>120.2</v>
      </c>
      <c r="G9793" s="414">
        <f t="shared" si="304"/>
        <v>506.3727121464226</v>
      </c>
      <c r="H9793" s="415">
        <f t="shared" si="305"/>
        <v>2.5318635607321132</v>
      </c>
    </row>
    <row r="9794" spans="1:8" ht="15" hidden="1" thickBot="1">
      <c r="A9794" s="409">
        <v>202205</v>
      </c>
      <c r="B9794" s="196" t="s">
        <v>2606</v>
      </c>
      <c r="C9794" s="197" t="s">
        <v>2605</v>
      </c>
      <c r="D9794" s="198" t="s">
        <v>339</v>
      </c>
      <c r="E9794" s="421">
        <v>304</v>
      </c>
      <c r="F9794" s="413">
        <v>120.2</v>
      </c>
      <c r="G9794" s="414">
        <f t="shared" ref="G9794:G9857" si="306">+E9794/F9794</f>
        <v>2.5291181364392679</v>
      </c>
      <c r="H9794" s="415">
        <f t="shared" ref="H9794:H9857" si="307">IF(D9794="TB",G9794/200,IF(D9794="LT",G9794,"VER"))</f>
        <v>2.5291181364392679</v>
      </c>
    </row>
    <row r="9795" spans="1:8" ht="15" hidden="1" thickBot="1">
      <c r="A9795" s="409">
        <v>202205</v>
      </c>
      <c r="B9795" s="196" t="s">
        <v>1501</v>
      </c>
      <c r="C9795" s="197" t="s">
        <v>1502</v>
      </c>
      <c r="D9795" s="198" t="s">
        <v>337</v>
      </c>
      <c r="E9795" s="421">
        <v>62953</v>
      </c>
      <c r="F9795" s="413">
        <v>120.2</v>
      </c>
      <c r="G9795" s="414">
        <f t="shared" si="306"/>
        <v>523.73544093178032</v>
      </c>
      <c r="H9795" s="415">
        <f t="shared" si="307"/>
        <v>2.6186772046589017</v>
      </c>
    </row>
    <row r="9796" spans="1:8" ht="15" hidden="1" thickBot="1">
      <c r="A9796" s="409">
        <v>202205</v>
      </c>
      <c r="B9796" s="196" t="s">
        <v>1503</v>
      </c>
      <c r="C9796" s="197" t="s">
        <v>1502</v>
      </c>
      <c r="D9796" s="198" t="s">
        <v>339</v>
      </c>
      <c r="E9796" s="421">
        <v>315</v>
      </c>
      <c r="F9796" s="413">
        <v>120.2</v>
      </c>
      <c r="G9796" s="414">
        <f t="shared" si="306"/>
        <v>2.6206322795341097</v>
      </c>
      <c r="H9796" s="415">
        <f t="shared" si="307"/>
        <v>2.6206322795341097</v>
      </c>
    </row>
    <row r="9797" spans="1:8" ht="15" hidden="1" thickBot="1">
      <c r="A9797" s="409">
        <v>202205</v>
      </c>
      <c r="B9797" s="196" t="s">
        <v>1504</v>
      </c>
      <c r="C9797" s="197" t="s">
        <v>1505</v>
      </c>
      <c r="D9797" s="198" t="s">
        <v>337</v>
      </c>
      <c r="E9797" s="421">
        <v>80106</v>
      </c>
      <c r="F9797" s="413">
        <v>120.2</v>
      </c>
      <c r="G9797" s="414">
        <f t="shared" si="306"/>
        <v>666.43926788685519</v>
      </c>
      <c r="H9797" s="415">
        <f t="shared" si="307"/>
        <v>3.332196339434276</v>
      </c>
    </row>
    <row r="9798" spans="1:8" ht="15" hidden="1" thickBot="1">
      <c r="A9798" s="409">
        <v>202205</v>
      </c>
      <c r="B9798" s="196" t="s">
        <v>1506</v>
      </c>
      <c r="C9798" s="197" t="s">
        <v>1505</v>
      </c>
      <c r="D9798" s="198" t="s">
        <v>339</v>
      </c>
      <c r="E9798" s="421">
        <v>400</v>
      </c>
      <c r="F9798" s="413">
        <v>120.2</v>
      </c>
      <c r="G9798" s="414">
        <f t="shared" si="306"/>
        <v>3.3277870216306153</v>
      </c>
      <c r="H9798" s="415">
        <f t="shared" si="307"/>
        <v>3.3277870216306153</v>
      </c>
    </row>
    <row r="9799" spans="1:8" ht="15" hidden="1" thickBot="1">
      <c r="A9799" s="409">
        <v>202205</v>
      </c>
      <c r="B9799" s="196" t="s">
        <v>1507</v>
      </c>
      <c r="C9799" s="197" t="s">
        <v>1505</v>
      </c>
      <c r="D9799" s="198" t="s">
        <v>337</v>
      </c>
      <c r="E9799" s="421">
        <v>65724</v>
      </c>
      <c r="F9799" s="413">
        <v>120.2</v>
      </c>
      <c r="G9799" s="414">
        <f t="shared" si="306"/>
        <v>546.78868552412644</v>
      </c>
      <c r="H9799" s="415">
        <f t="shared" si="307"/>
        <v>2.7339434276206322</v>
      </c>
    </row>
    <row r="9800" spans="1:8" ht="15" hidden="1" thickBot="1">
      <c r="A9800" s="409">
        <v>202205</v>
      </c>
      <c r="B9800" s="196" t="s">
        <v>1508</v>
      </c>
      <c r="C9800" s="197" t="s">
        <v>1505</v>
      </c>
      <c r="D9800" s="198" t="s">
        <v>339</v>
      </c>
      <c r="E9800" s="421">
        <v>329</v>
      </c>
      <c r="F9800" s="413">
        <v>120.2</v>
      </c>
      <c r="G9800" s="414">
        <f t="shared" si="306"/>
        <v>2.7371048252911812</v>
      </c>
      <c r="H9800" s="415">
        <f t="shared" si="307"/>
        <v>2.7371048252911812</v>
      </c>
    </row>
    <row r="9801" spans="1:8" ht="15" hidden="1" thickBot="1">
      <c r="A9801" s="409">
        <v>202205</v>
      </c>
      <c r="B9801" s="196" t="s">
        <v>1509</v>
      </c>
      <c r="C9801" s="197" t="s">
        <v>1510</v>
      </c>
      <c r="D9801" s="198" t="s">
        <v>337</v>
      </c>
      <c r="E9801" s="421">
        <v>70624</v>
      </c>
      <c r="F9801" s="413">
        <v>120.2</v>
      </c>
      <c r="G9801" s="414">
        <f t="shared" si="306"/>
        <v>587.55407653910152</v>
      </c>
      <c r="H9801" s="415">
        <f t="shared" si="307"/>
        <v>2.9377703826955077</v>
      </c>
    </row>
    <row r="9802" spans="1:8" ht="15" hidden="1" thickBot="1">
      <c r="A9802" s="409">
        <v>202205</v>
      </c>
      <c r="B9802" s="196" t="s">
        <v>1511</v>
      </c>
      <c r="C9802" s="197" t="s">
        <v>1510</v>
      </c>
      <c r="D9802" s="198" t="s">
        <v>337</v>
      </c>
      <c r="E9802" s="421">
        <v>60208</v>
      </c>
      <c r="F9802" s="413">
        <v>120.2</v>
      </c>
      <c r="G9802" s="414">
        <f t="shared" si="306"/>
        <v>500.89850249584026</v>
      </c>
      <c r="H9802" s="415">
        <f t="shared" si="307"/>
        <v>2.5044925124792012</v>
      </c>
    </row>
    <row r="9803" spans="1:8" ht="15" hidden="1" thickBot="1">
      <c r="A9803" s="409">
        <v>202205</v>
      </c>
      <c r="B9803" s="196" t="s">
        <v>1512</v>
      </c>
      <c r="C9803" s="197" t="s">
        <v>1510</v>
      </c>
      <c r="D9803" s="198" t="s">
        <v>339</v>
      </c>
      <c r="E9803" s="421">
        <v>301</v>
      </c>
      <c r="F9803" s="413">
        <v>120.2</v>
      </c>
      <c r="G9803" s="414">
        <f t="shared" si="306"/>
        <v>2.5041597337770383</v>
      </c>
      <c r="H9803" s="415">
        <f t="shared" si="307"/>
        <v>2.5041597337770383</v>
      </c>
    </row>
    <row r="9804" spans="1:8" ht="15" hidden="1" thickBot="1">
      <c r="A9804" s="409">
        <v>202205</v>
      </c>
      <c r="B9804" s="196" t="s">
        <v>1513</v>
      </c>
      <c r="C9804" s="197" t="s">
        <v>1514</v>
      </c>
      <c r="D9804" s="198" t="s">
        <v>1515</v>
      </c>
      <c r="E9804" s="421">
        <v>31468</v>
      </c>
      <c r="F9804" s="413">
        <v>120.2</v>
      </c>
      <c r="G9804" s="414">
        <f t="shared" si="306"/>
        <v>261.79700499168052</v>
      </c>
      <c r="H9804" s="415" t="str">
        <f t="shared" si="307"/>
        <v>VER</v>
      </c>
    </row>
    <row r="9805" spans="1:8" ht="15" hidden="1" thickBot="1">
      <c r="A9805" s="409">
        <v>202205</v>
      </c>
      <c r="B9805" s="196" t="s">
        <v>1516</v>
      </c>
      <c r="C9805" s="197" t="s">
        <v>1505</v>
      </c>
      <c r="D9805" s="198" t="s">
        <v>337</v>
      </c>
      <c r="E9805" s="421">
        <v>56605</v>
      </c>
      <c r="F9805" s="413">
        <v>120.2</v>
      </c>
      <c r="G9805" s="414">
        <f t="shared" si="306"/>
        <v>470.92346089850247</v>
      </c>
      <c r="H9805" s="415">
        <f t="shared" si="307"/>
        <v>2.3546173044925123</v>
      </c>
    </row>
    <row r="9806" spans="1:8" ht="15" hidden="1" thickBot="1">
      <c r="A9806" s="409">
        <v>202205</v>
      </c>
      <c r="B9806" s="196" t="s">
        <v>1517</v>
      </c>
      <c r="C9806" s="197" t="s">
        <v>1505</v>
      </c>
      <c r="D9806" s="198" t="s">
        <v>339</v>
      </c>
      <c r="E9806" s="421">
        <v>283</v>
      </c>
      <c r="F9806" s="413">
        <v>120.2</v>
      </c>
      <c r="G9806" s="414">
        <f t="shared" si="306"/>
        <v>2.3544093178036607</v>
      </c>
      <c r="H9806" s="415">
        <f t="shared" si="307"/>
        <v>2.3544093178036607</v>
      </c>
    </row>
    <row r="9807" spans="1:8" ht="15" hidden="1" thickBot="1">
      <c r="A9807" s="409">
        <v>202205</v>
      </c>
      <c r="B9807" s="196" t="s">
        <v>1518</v>
      </c>
      <c r="C9807" s="197" t="s">
        <v>2617</v>
      </c>
      <c r="D9807" s="198" t="s">
        <v>1515</v>
      </c>
      <c r="E9807" s="421">
        <v>32153</v>
      </c>
      <c r="F9807" s="413">
        <v>120.2</v>
      </c>
      <c r="G9807" s="414">
        <f t="shared" si="306"/>
        <v>267.49584026622296</v>
      </c>
      <c r="H9807" s="415" t="str">
        <f t="shared" si="307"/>
        <v>VER</v>
      </c>
    </row>
    <row r="9808" spans="1:8" ht="15" hidden="1" thickBot="1">
      <c r="A9808" s="409">
        <v>202205</v>
      </c>
      <c r="B9808" s="196" t="s">
        <v>1520</v>
      </c>
      <c r="C9808" s="197" t="s">
        <v>1521</v>
      </c>
      <c r="D9808" s="198" t="s">
        <v>1515</v>
      </c>
      <c r="E9808" s="421">
        <v>37750</v>
      </c>
      <c r="F9808" s="413">
        <v>120.2</v>
      </c>
      <c r="G9808" s="414">
        <f t="shared" si="306"/>
        <v>314.05990016638935</v>
      </c>
      <c r="H9808" s="415" t="str">
        <f t="shared" si="307"/>
        <v>VER</v>
      </c>
    </row>
    <row r="9809" spans="1:8" ht="15" hidden="1" thickBot="1">
      <c r="A9809" s="409">
        <v>202205</v>
      </c>
      <c r="B9809" s="196" t="s">
        <v>1522</v>
      </c>
      <c r="C9809" s="197" t="s">
        <v>1521</v>
      </c>
      <c r="D9809" s="198" t="s">
        <v>1515</v>
      </c>
      <c r="E9809" s="421">
        <v>40034</v>
      </c>
      <c r="F9809" s="413">
        <v>120.2</v>
      </c>
      <c r="G9809" s="414">
        <f t="shared" si="306"/>
        <v>333.06156405990015</v>
      </c>
      <c r="H9809" s="415" t="str">
        <f t="shared" si="307"/>
        <v>VER</v>
      </c>
    </row>
    <row r="9810" spans="1:8" ht="15" hidden="1" thickBot="1">
      <c r="A9810" s="409">
        <v>202205</v>
      </c>
      <c r="B9810" s="196" t="s">
        <v>1523</v>
      </c>
      <c r="C9810" s="197" t="s">
        <v>1521</v>
      </c>
      <c r="D9810" s="198" t="s">
        <v>1515</v>
      </c>
      <c r="E9810" s="421">
        <v>40034</v>
      </c>
      <c r="F9810" s="413">
        <v>120.2</v>
      </c>
      <c r="G9810" s="414">
        <f t="shared" si="306"/>
        <v>333.06156405990015</v>
      </c>
      <c r="H9810" s="415" t="str">
        <f t="shared" si="307"/>
        <v>VER</v>
      </c>
    </row>
    <row r="9811" spans="1:8" ht="15" hidden="1" thickBot="1">
      <c r="A9811" s="409">
        <v>202205</v>
      </c>
      <c r="B9811" s="196" t="s">
        <v>1524</v>
      </c>
      <c r="C9811" s="197" t="s">
        <v>1505</v>
      </c>
      <c r="D9811" s="198" t="s">
        <v>337</v>
      </c>
      <c r="E9811" s="421">
        <v>36325</v>
      </c>
      <c r="F9811" s="413">
        <v>120.2</v>
      </c>
      <c r="G9811" s="414">
        <f t="shared" si="306"/>
        <v>302.20465890183027</v>
      </c>
      <c r="H9811" s="415">
        <f t="shared" si="307"/>
        <v>1.5110232945091513</v>
      </c>
    </row>
    <row r="9812" spans="1:8" ht="15" hidden="1" thickBot="1">
      <c r="A9812" s="409">
        <v>202205</v>
      </c>
      <c r="B9812" s="196" t="s">
        <v>1525</v>
      </c>
      <c r="C9812" s="197" t="s">
        <v>1505</v>
      </c>
      <c r="D9812" s="198" t="s">
        <v>339</v>
      </c>
      <c r="E9812" s="421">
        <v>182</v>
      </c>
      <c r="F9812" s="413">
        <v>120.2</v>
      </c>
      <c r="G9812" s="414">
        <f t="shared" si="306"/>
        <v>1.5141430948419301</v>
      </c>
      <c r="H9812" s="415">
        <f t="shared" si="307"/>
        <v>1.5141430948419301</v>
      </c>
    </row>
    <row r="9813" spans="1:8" ht="15" hidden="1" thickBot="1">
      <c r="A9813" s="409">
        <v>202205</v>
      </c>
      <c r="B9813" s="196" t="s">
        <v>1526</v>
      </c>
      <c r="C9813" s="197" t="s">
        <v>1505</v>
      </c>
      <c r="D9813" s="198" t="s">
        <v>337</v>
      </c>
      <c r="E9813" s="421">
        <v>47766</v>
      </c>
      <c r="F9813" s="413">
        <v>120.2</v>
      </c>
      <c r="G9813" s="414">
        <f t="shared" si="306"/>
        <v>397.38768718801998</v>
      </c>
      <c r="H9813" s="415">
        <f t="shared" si="307"/>
        <v>1.9869384359400999</v>
      </c>
    </row>
    <row r="9814" spans="1:8" ht="15" hidden="1" thickBot="1">
      <c r="A9814" s="409">
        <v>202205</v>
      </c>
      <c r="B9814" s="196" t="s">
        <v>1527</v>
      </c>
      <c r="C9814" s="197" t="s">
        <v>1505</v>
      </c>
      <c r="D9814" s="198" t="s">
        <v>339</v>
      </c>
      <c r="E9814" s="421">
        <v>239</v>
      </c>
      <c r="F9814" s="413">
        <v>120.2</v>
      </c>
      <c r="G9814" s="414">
        <f t="shared" si="306"/>
        <v>1.9883527454242929</v>
      </c>
      <c r="H9814" s="415">
        <f t="shared" si="307"/>
        <v>1.9883527454242929</v>
      </c>
    </row>
    <row r="9815" spans="1:8" ht="15" hidden="1" thickBot="1">
      <c r="A9815" s="409">
        <v>202205</v>
      </c>
      <c r="B9815" s="196" t="s">
        <v>1528</v>
      </c>
      <c r="C9815" s="197" t="s">
        <v>1521</v>
      </c>
      <c r="D9815" s="198" t="s">
        <v>1515</v>
      </c>
      <c r="E9815" s="421">
        <v>40034</v>
      </c>
      <c r="F9815" s="413">
        <v>120.2</v>
      </c>
      <c r="G9815" s="414">
        <f t="shared" si="306"/>
        <v>333.06156405990015</v>
      </c>
      <c r="H9815" s="415" t="str">
        <f t="shared" si="307"/>
        <v>VER</v>
      </c>
    </row>
    <row r="9816" spans="1:8" ht="15" hidden="1" thickBot="1">
      <c r="A9816" s="409">
        <v>202205</v>
      </c>
      <c r="B9816" s="196" t="s">
        <v>1529</v>
      </c>
      <c r="C9816" s="197" t="s">
        <v>1521</v>
      </c>
      <c r="D9816" s="198" t="s">
        <v>1515</v>
      </c>
      <c r="E9816" s="421">
        <v>40034</v>
      </c>
      <c r="F9816" s="413">
        <v>120.2</v>
      </c>
      <c r="G9816" s="414">
        <f t="shared" si="306"/>
        <v>333.06156405990015</v>
      </c>
      <c r="H9816" s="415" t="str">
        <f t="shared" si="307"/>
        <v>VER</v>
      </c>
    </row>
    <row r="9817" spans="1:8" ht="15" hidden="1" thickBot="1">
      <c r="A9817" s="409">
        <v>202205</v>
      </c>
      <c r="B9817" s="196" t="s">
        <v>1530</v>
      </c>
      <c r="C9817" s="197" t="s">
        <v>1505</v>
      </c>
      <c r="D9817" s="198" t="s">
        <v>337</v>
      </c>
      <c r="E9817" s="421">
        <v>55908</v>
      </c>
      <c r="F9817" s="413">
        <v>120.2</v>
      </c>
      <c r="G9817" s="414">
        <f t="shared" si="306"/>
        <v>465.12479201331115</v>
      </c>
      <c r="H9817" s="415">
        <f t="shared" si="307"/>
        <v>2.3256239600665558</v>
      </c>
    </row>
    <row r="9818" spans="1:8" ht="15" hidden="1" thickBot="1">
      <c r="A9818" s="409">
        <v>202205</v>
      </c>
      <c r="B9818" s="196" t="s">
        <v>1531</v>
      </c>
      <c r="C9818" s="197" t="s">
        <v>1505</v>
      </c>
      <c r="D9818" s="198" t="s">
        <v>339</v>
      </c>
      <c r="E9818" s="421">
        <v>280</v>
      </c>
      <c r="F9818" s="413">
        <v>120.2</v>
      </c>
      <c r="G9818" s="414">
        <f t="shared" si="306"/>
        <v>2.3294509151414311</v>
      </c>
      <c r="H9818" s="415">
        <f t="shared" si="307"/>
        <v>2.3294509151414311</v>
      </c>
    </row>
    <row r="9819" spans="1:8" ht="15" hidden="1" thickBot="1">
      <c r="A9819" s="409">
        <v>202205</v>
      </c>
      <c r="B9819" s="196" t="s">
        <v>1532</v>
      </c>
      <c r="C9819" s="197" t="s">
        <v>1533</v>
      </c>
      <c r="D9819" s="198" t="s">
        <v>1515</v>
      </c>
      <c r="E9819" s="421">
        <v>59870</v>
      </c>
      <c r="F9819" s="413">
        <v>120.2</v>
      </c>
      <c r="G9819" s="414">
        <f t="shared" si="306"/>
        <v>498.08652246256236</v>
      </c>
      <c r="H9819" s="415" t="str">
        <f t="shared" si="307"/>
        <v>VER</v>
      </c>
    </row>
    <row r="9820" spans="1:8" ht="15" hidden="1" thickBot="1">
      <c r="A9820" s="409">
        <v>202205</v>
      </c>
      <c r="B9820" s="231" t="s">
        <v>1534</v>
      </c>
      <c r="C9820" s="232" t="s">
        <v>1505</v>
      </c>
      <c r="D9820" s="233" t="s">
        <v>337</v>
      </c>
      <c r="E9820" s="235">
        <v>54662</v>
      </c>
      <c r="F9820" s="413">
        <v>120.2</v>
      </c>
      <c r="G9820" s="414">
        <f t="shared" si="306"/>
        <v>454.75873544093179</v>
      </c>
      <c r="H9820" s="415">
        <f t="shared" si="307"/>
        <v>2.273793677204659</v>
      </c>
    </row>
    <row r="9821" spans="1:8" ht="15" hidden="1" thickBot="1">
      <c r="A9821" s="409">
        <v>202205</v>
      </c>
      <c r="B9821" s="231" t="s">
        <v>1535</v>
      </c>
      <c r="C9821" s="232" t="s">
        <v>1505</v>
      </c>
      <c r="D9821" s="233" t="s">
        <v>339</v>
      </c>
      <c r="E9821" s="235">
        <v>273</v>
      </c>
      <c r="F9821" s="413">
        <v>120.2</v>
      </c>
      <c r="G9821" s="414">
        <f t="shared" si="306"/>
        <v>2.2712146422628949</v>
      </c>
      <c r="H9821" s="415">
        <f t="shared" si="307"/>
        <v>2.2712146422628949</v>
      </c>
    </row>
    <row r="9822" spans="1:8" ht="15" hidden="1" thickBot="1">
      <c r="A9822" s="409">
        <v>202205</v>
      </c>
      <c r="B9822" s="196" t="s">
        <v>1536</v>
      </c>
      <c r="C9822" s="197" t="s">
        <v>1505</v>
      </c>
      <c r="D9822" s="198" t="s">
        <v>337</v>
      </c>
      <c r="E9822" s="421">
        <v>97736</v>
      </c>
      <c r="F9822" s="413">
        <v>120.2</v>
      </c>
      <c r="G9822" s="414">
        <f t="shared" si="306"/>
        <v>813.11148086522462</v>
      </c>
      <c r="H9822" s="415">
        <f t="shared" si="307"/>
        <v>4.0655574043261229</v>
      </c>
    </row>
    <row r="9823" spans="1:8" ht="15" hidden="1" thickBot="1">
      <c r="A9823" s="409">
        <v>202205</v>
      </c>
      <c r="B9823" s="196" t="s">
        <v>2607</v>
      </c>
      <c r="C9823" s="197" t="s">
        <v>1505</v>
      </c>
      <c r="D9823" s="198" t="s">
        <v>337</v>
      </c>
      <c r="E9823" s="421">
        <v>71082</v>
      </c>
      <c r="F9823" s="413">
        <v>120.2</v>
      </c>
      <c r="G9823" s="414">
        <f t="shared" si="306"/>
        <v>591.36439267886851</v>
      </c>
      <c r="H9823" s="415">
        <f t="shared" si="307"/>
        <v>2.9568219633943427</v>
      </c>
    </row>
    <row r="9824" spans="1:8" ht="15" hidden="1" thickBot="1">
      <c r="A9824" s="409">
        <v>202205</v>
      </c>
      <c r="B9824" s="196" t="s">
        <v>2608</v>
      </c>
      <c r="C9824" s="197" t="s">
        <v>1505</v>
      </c>
      <c r="D9824" s="198" t="s">
        <v>339</v>
      </c>
      <c r="E9824" s="421">
        <v>355</v>
      </c>
      <c r="F9824" s="413">
        <v>120.2</v>
      </c>
      <c r="G9824" s="414">
        <f t="shared" si="306"/>
        <v>2.9534109816971714</v>
      </c>
      <c r="H9824" s="415">
        <f t="shared" si="307"/>
        <v>2.9534109816971714</v>
      </c>
    </row>
    <row r="9825" spans="1:8" ht="15" hidden="1" thickBot="1">
      <c r="A9825" s="409">
        <v>202205</v>
      </c>
      <c r="B9825" s="196" t="s">
        <v>1537</v>
      </c>
      <c r="C9825" s="197" t="s">
        <v>1505</v>
      </c>
      <c r="D9825" s="198" t="s">
        <v>337</v>
      </c>
      <c r="E9825" s="421">
        <v>48781</v>
      </c>
      <c r="F9825" s="413">
        <v>120.2</v>
      </c>
      <c r="G9825" s="414">
        <f t="shared" si="306"/>
        <v>405.83194675540767</v>
      </c>
      <c r="H9825" s="415">
        <f t="shared" si="307"/>
        <v>2.0291597337770382</v>
      </c>
    </row>
    <row r="9826" spans="1:8" ht="15" hidden="1" thickBot="1">
      <c r="A9826" s="409">
        <v>202205</v>
      </c>
      <c r="B9826" s="196" t="s">
        <v>1538</v>
      </c>
      <c r="C9826" s="197" t="s">
        <v>1505</v>
      </c>
      <c r="D9826" s="198" t="s">
        <v>339</v>
      </c>
      <c r="E9826" s="421">
        <v>244</v>
      </c>
      <c r="F9826" s="413">
        <v>120.2</v>
      </c>
      <c r="G9826" s="414">
        <f t="shared" si="306"/>
        <v>2.0299500831946755</v>
      </c>
      <c r="H9826" s="415">
        <f t="shared" si="307"/>
        <v>2.0299500831946755</v>
      </c>
    </row>
    <row r="9827" spans="1:8" ht="15" hidden="1" thickBot="1">
      <c r="A9827" s="409">
        <v>202205</v>
      </c>
      <c r="B9827" s="196" t="s">
        <v>1539</v>
      </c>
      <c r="C9827" s="197" t="s">
        <v>2588</v>
      </c>
      <c r="D9827" s="198" t="s">
        <v>337</v>
      </c>
      <c r="E9827" s="421">
        <v>80900</v>
      </c>
      <c r="F9827" s="413">
        <v>120.2</v>
      </c>
      <c r="G9827" s="414">
        <f t="shared" si="306"/>
        <v>673.04492512479203</v>
      </c>
      <c r="H9827" s="415">
        <f t="shared" si="307"/>
        <v>3.3652246256239602</v>
      </c>
    </row>
    <row r="9828" spans="1:8" ht="15" hidden="1" thickBot="1">
      <c r="A9828" s="409">
        <v>202205</v>
      </c>
      <c r="B9828" s="196" t="s">
        <v>1541</v>
      </c>
      <c r="C9828" s="197" t="s">
        <v>1505</v>
      </c>
      <c r="D9828" s="198" t="s">
        <v>337</v>
      </c>
      <c r="E9828" s="421">
        <v>60576</v>
      </c>
      <c r="F9828" s="413">
        <v>120.2</v>
      </c>
      <c r="G9828" s="414">
        <f t="shared" si="306"/>
        <v>503.96006655574041</v>
      </c>
      <c r="H9828" s="415">
        <f t="shared" si="307"/>
        <v>2.519800332778702</v>
      </c>
    </row>
    <row r="9829" spans="1:8" ht="15" hidden="1" thickBot="1">
      <c r="A9829" s="409">
        <v>202205</v>
      </c>
      <c r="B9829" s="196" t="s">
        <v>1542</v>
      </c>
      <c r="C9829" s="197" t="s">
        <v>1505</v>
      </c>
      <c r="D9829" s="198" t="s">
        <v>339</v>
      </c>
      <c r="E9829" s="421">
        <v>303</v>
      </c>
      <c r="F9829" s="413">
        <v>120.2</v>
      </c>
      <c r="G9829" s="414">
        <f t="shared" si="306"/>
        <v>2.5207986688851913</v>
      </c>
      <c r="H9829" s="415">
        <f t="shared" si="307"/>
        <v>2.5207986688851913</v>
      </c>
    </row>
    <row r="9830" spans="1:8" ht="15" hidden="1" thickBot="1">
      <c r="A9830" s="409">
        <v>202205</v>
      </c>
      <c r="B9830" s="196" t="s">
        <v>1543</v>
      </c>
      <c r="C9830" s="197" t="s">
        <v>1505</v>
      </c>
      <c r="D9830" s="198" t="s">
        <v>337</v>
      </c>
      <c r="E9830" s="421">
        <v>74653</v>
      </c>
      <c r="F9830" s="413">
        <v>120.2</v>
      </c>
      <c r="G9830" s="414">
        <f t="shared" si="306"/>
        <v>621.07321131447588</v>
      </c>
      <c r="H9830" s="415">
        <f t="shared" si="307"/>
        <v>3.1053660565723793</v>
      </c>
    </row>
    <row r="9831" spans="1:8" ht="15" hidden="1" thickBot="1">
      <c r="A9831" s="409">
        <v>202205</v>
      </c>
      <c r="B9831" s="196" t="s">
        <v>1544</v>
      </c>
      <c r="C9831" s="197" t="s">
        <v>1505</v>
      </c>
      <c r="D9831" s="198" t="s">
        <v>339</v>
      </c>
      <c r="E9831" s="421">
        <v>373</v>
      </c>
      <c r="F9831" s="413">
        <v>120.2</v>
      </c>
      <c r="G9831" s="414">
        <f t="shared" si="306"/>
        <v>3.103161397670549</v>
      </c>
      <c r="H9831" s="415">
        <f t="shared" si="307"/>
        <v>3.103161397670549</v>
      </c>
    </row>
    <row r="9832" spans="1:8" ht="15" hidden="1" thickBot="1">
      <c r="A9832" s="409">
        <v>202205</v>
      </c>
      <c r="B9832" s="196" t="s">
        <v>1545</v>
      </c>
      <c r="C9832" s="197" t="s">
        <v>1505</v>
      </c>
      <c r="D9832" s="198" t="s">
        <v>337</v>
      </c>
      <c r="E9832" s="421">
        <v>30381</v>
      </c>
      <c r="F9832" s="413">
        <v>120.2</v>
      </c>
      <c r="G9832" s="414">
        <f t="shared" si="306"/>
        <v>252.75374376039932</v>
      </c>
      <c r="H9832" s="415">
        <f t="shared" si="307"/>
        <v>1.2637687188019966</v>
      </c>
    </row>
    <row r="9833" spans="1:8" ht="15" hidden="1" thickBot="1">
      <c r="A9833" s="409">
        <v>202205</v>
      </c>
      <c r="B9833" s="196" t="s">
        <v>1546</v>
      </c>
      <c r="C9833" s="197" t="s">
        <v>1505</v>
      </c>
      <c r="D9833" s="198" t="s">
        <v>339</v>
      </c>
      <c r="E9833" s="421">
        <v>152</v>
      </c>
      <c r="F9833" s="413">
        <v>120.2</v>
      </c>
      <c r="G9833" s="414">
        <f t="shared" si="306"/>
        <v>1.2645590682196339</v>
      </c>
      <c r="H9833" s="415">
        <f t="shared" si="307"/>
        <v>1.2645590682196339</v>
      </c>
    </row>
    <row r="9834" spans="1:8" ht="15" hidden="1" thickBot="1">
      <c r="A9834" s="409">
        <v>202205</v>
      </c>
      <c r="B9834" s="196" t="s">
        <v>1547</v>
      </c>
      <c r="C9834" s="197" t="s">
        <v>1505</v>
      </c>
      <c r="D9834" s="198" t="s">
        <v>337</v>
      </c>
      <c r="E9834" s="421">
        <v>58125</v>
      </c>
      <c r="F9834" s="413">
        <v>120.2</v>
      </c>
      <c r="G9834" s="414">
        <f t="shared" si="306"/>
        <v>483.56905158069884</v>
      </c>
      <c r="H9834" s="415">
        <f t="shared" si="307"/>
        <v>2.4178452579034944</v>
      </c>
    </row>
    <row r="9835" spans="1:8" ht="15" hidden="1" thickBot="1">
      <c r="A9835" s="409">
        <v>202205</v>
      </c>
      <c r="B9835" s="196" t="s">
        <v>1548</v>
      </c>
      <c r="C9835" s="197" t="s">
        <v>1505</v>
      </c>
      <c r="D9835" s="198" t="s">
        <v>339</v>
      </c>
      <c r="E9835" s="421">
        <v>291</v>
      </c>
      <c r="F9835" s="413">
        <v>120.2</v>
      </c>
      <c r="G9835" s="414">
        <f t="shared" si="306"/>
        <v>2.4209650582362729</v>
      </c>
      <c r="H9835" s="415">
        <f t="shared" si="307"/>
        <v>2.4209650582362729</v>
      </c>
    </row>
    <row r="9836" spans="1:8" ht="15" hidden="1" thickBot="1">
      <c r="A9836" s="409">
        <v>202205</v>
      </c>
      <c r="B9836" s="196" t="s">
        <v>1549</v>
      </c>
      <c r="C9836" s="197" t="s">
        <v>1505</v>
      </c>
      <c r="D9836" s="198" t="s">
        <v>337</v>
      </c>
      <c r="E9836" s="421">
        <v>38630</v>
      </c>
      <c r="F9836" s="413">
        <v>120.2</v>
      </c>
      <c r="G9836" s="414">
        <f t="shared" si="306"/>
        <v>321.38103161397669</v>
      </c>
      <c r="H9836" s="415">
        <f t="shared" si="307"/>
        <v>1.6069051580698834</v>
      </c>
    </row>
    <row r="9837" spans="1:8" ht="15" hidden="1" thickBot="1">
      <c r="A9837" s="409">
        <v>202205</v>
      </c>
      <c r="B9837" s="196" t="s">
        <v>1550</v>
      </c>
      <c r="C9837" s="197" t="s">
        <v>1505</v>
      </c>
      <c r="D9837" s="198" t="s">
        <v>339</v>
      </c>
      <c r="E9837" s="421">
        <v>193</v>
      </c>
      <c r="F9837" s="413">
        <v>120.2</v>
      </c>
      <c r="G9837" s="414">
        <f t="shared" si="306"/>
        <v>1.605657237936772</v>
      </c>
      <c r="H9837" s="415">
        <f t="shared" si="307"/>
        <v>1.605657237936772</v>
      </c>
    </row>
    <row r="9838" spans="1:8" ht="15" hidden="1" thickBot="1">
      <c r="A9838" s="409">
        <v>202205</v>
      </c>
      <c r="B9838" s="196" t="s">
        <v>1551</v>
      </c>
      <c r="C9838" s="197" t="s">
        <v>1505</v>
      </c>
      <c r="D9838" s="198" t="s">
        <v>337</v>
      </c>
      <c r="E9838" s="421">
        <v>30381</v>
      </c>
      <c r="F9838" s="413">
        <v>120.2</v>
      </c>
      <c r="G9838" s="414">
        <f t="shared" si="306"/>
        <v>252.75374376039932</v>
      </c>
      <c r="H9838" s="415">
        <f t="shared" si="307"/>
        <v>1.2637687188019966</v>
      </c>
    </row>
    <row r="9839" spans="1:8" ht="15" hidden="1" thickBot="1">
      <c r="A9839" s="409">
        <v>202205</v>
      </c>
      <c r="B9839" s="196" t="s">
        <v>1552</v>
      </c>
      <c r="C9839" s="197" t="s">
        <v>1505</v>
      </c>
      <c r="D9839" s="198" t="s">
        <v>339</v>
      </c>
      <c r="E9839" s="421">
        <v>152</v>
      </c>
      <c r="F9839" s="413">
        <v>120.2</v>
      </c>
      <c r="G9839" s="414">
        <f t="shared" si="306"/>
        <v>1.2645590682196339</v>
      </c>
      <c r="H9839" s="415">
        <f t="shared" si="307"/>
        <v>1.2645590682196339</v>
      </c>
    </row>
    <row r="9840" spans="1:8" ht="15" hidden="1" thickBot="1">
      <c r="A9840" s="409">
        <v>202205</v>
      </c>
      <c r="B9840" s="196" t="s">
        <v>1553</v>
      </c>
      <c r="C9840" s="197" t="s">
        <v>1505</v>
      </c>
      <c r="D9840" s="198" t="s">
        <v>337</v>
      </c>
      <c r="E9840" s="421">
        <v>33436</v>
      </c>
      <c r="F9840" s="413">
        <v>120.2</v>
      </c>
      <c r="G9840" s="414">
        <f t="shared" si="306"/>
        <v>278.16971713810318</v>
      </c>
      <c r="H9840" s="415">
        <f t="shared" si="307"/>
        <v>1.3908485856905159</v>
      </c>
    </row>
    <row r="9841" spans="1:8" ht="15" hidden="1" thickBot="1">
      <c r="A9841" s="409">
        <v>202205</v>
      </c>
      <c r="B9841" s="196" t="s">
        <v>1554</v>
      </c>
      <c r="C9841" s="197" t="s">
        <v>1505</v>
      </c>
      <c r="D9841" s="198" t="s">
        <v>339</v>
      </c>
      <c r="E9841" s="421">
        <v>167</v>
      </c>
      <c r="F9841" s="413">
        <v>120.2</v>
      </c>
      <c r="G9841" s="414">
        <f t="shared" si="306"/>
        <v>1.3893510815307819</v>
      </c>
      <c r="H9841" s="415">
        <f t="shared" si="307"/>
        <v>1.3893510815307819</v>
      </c>
    </row>
    <row r="9842" spans="1:8" ht="15" hidden="1" thickBot="1">
      <c r="A9842" s="409">
        <v>202205</v>
      </c>
      <c r="B9842" s="196" t="s">
        <v>1555</v>
      </c>
      <c r="C9842" s="197" t="s">
        <v>1505</v>
      </c>
      <c r="D9842" s="198" t="s">
        <v>337</v>
      </c>
      <c r="E9842" s="421">
        <v>49213</v>
      </c>
      <c r="F9842" s="413">
        <v>120.2</v>
      </c>
      <c r="G9842" s="414">
        <f t="shared" si="306"/>
        <v>409.42595673876872</v>
      </c>
      <c r="H9842" s="415">
        <f t="shared" si="307"/>
        <v>2.0471297836938436</v>
      </c>
    </row>
    <row r="9843" spans="1:8" ht="15" hidden="1" thickBot="1">
      <c r="A9843" s="409">
        <v>202205</v>
      </c>
      <c r="B9843" s="196" t="s">
        <v>1556</v>
      </c>
      <c r="C9843" s="197" t="s">
        <v>1505</v>
      </c>
      <c r="D9843" s="198" t="s">
        <v>339</v>
      </c>
      <c r="E9843" s="421">
        <v>246</v>
      </c>
      <c r="F9843" s="413">
        <v>120.2</v>
      </c>
      <c r="G9843" s="414">
        <f t="shared" si="306"/>
        <v>2.0465890183028286</v>
      </c>
      <c r="H9843" s="415">
        <f t="shared" si="307"/>
        <v>2.0465890183028286</v>
      </c>
    </row>
    <row r="9844" spans="1:8" ht="15" hidden="1" thickBot="1">
      <c r="A9844" s="409">
        <v>202205</v>
      </c>
      <c r="B9844" s="196" t="s">
        <v>1557</v>
      </c>
      <c r="C9844" s="197" t="s">
        <v>1558</v>
      </c>
      <c r="D9844" s="198" t="s">
        <v>337</v>
      </c>
      <c r="E9844" s="421">
        <v>116100</v>
      </c>
      <c r="F9844" s="413">
        <v>120.2</v>
      </c>
      <c r="G9844" s="414">
        <f t="shared" si="306"/>
        <v>965.89018302828617</v>
      </c>
      <c r="H9844" s="415">
        <f t="shared" si="307"/>
        <v>4.8294509151414307</v>
      </c>
    </row>
    <row r="9845" spans="1:8" ht="15" hidden="1" thickBot="1">
      <c r="A9845" s="409">
        <v>202205</v>
      </c>
      <c r="B9845" s="196" t="s">
        <v>1559</v>
      </c>
      <c r="C9845" s="197" t="s">
        <v>1558</v>
      </c>
      <c r="D9845" s="198" t="s">
        <v>374</v>
      </c>
      <c r="E9845" s="421">
        <v>0.01</v>
      </c>
      <c r="F9845" s="413">
        <v>120.2</v>
      </c>
      <c r="G9845" s="414">
        <f t="shared" si="306"/>
        <v>8.3194675540765393E-5</v>
      </c>
      <c r="H9845" s="415" t="str">
        <f t="shared" si="307"/>
        <v>VER</v>
      </c>
    </row>
    <row r="9846" spans="1:8" ht="15" hidden="1" thickBot="1">
      <c r="A9846" s="409">
        <v>202205</v>
      </c>
      <c r="B9846" s="196" t="s">
        <v>1560</v>
      </c>
      <c r="C9846" s="197" t="s">
        <v>1558</v>
      </c>
      <c r="D9846" s="198" t="s">
        <v>374</v>
      </c>
      <c r="E9846" s="421">
        <v>0.01</v>
      </c>
      <c r="F9846" s="413">
        <v>120.2</v>
      </c>
      <c r="G9846" s="414">
        <f t="shared" si="306"/>
        <v>8.3194675540765393E-5</v>
      </c>
      <c r="H9846" s="415" t="str">
        <f t="shared" si="307"/>
        <v>VER</v>
      </c>
    </row>
    <row r="9847" spans="1:8" ht="15" hidden="1" thickBot="1">
      <c r="A9847" s="409">
        <v>202205</v>
      </c>
      <c r="B9847" s="196" t="s">
        <v>1561</v>
      </c>
      <c r="C9847" s="197" t="s">
        <v>791</v>
      </c>
      <c r="D9847" s="198" t="s">
        <v>374</v>
      </c>
      <c r="E9847" s="421">
        <v>0.01</v>
      </c>
      <c r="F9847" s="413">
        <v>120.2</v>
      </c>
      <c r="G9847" s="414">
        <f t="shared" si="306"/>
        <v>8.3194675540765393E-5</v>
      </c>
      <c r="H9847" s="415" t="str">
        <f t="shared" si="307"/>
        <v>VER</v>
      </c>
    </row>
    <row r="9848" spans="1:8" ht="15" hidden="1" thickBot="1">
      <c r="A9848" s="409">
        <v>202205</v>
      </c>
      <c r="B9848" s="196" t="s">
        <v>1562</v>
      </c>
      <c r="C9848" s="197" t="s">
        <v>791</v>
      </c>
      <c r="D9848" s="198" t="s">
        <v>374</v>
      </c>
      <c r="E9848" s="421">
        <v>0.01</v>
      </c>
      <c r="F9848" s="413">
        <v>120.2</v>
      </c>
      <c r="G9848" s="414">
        <f t="shared" si="306"/>
        <v>8.3194675540765393E-5</v>
      </c>
      <c r="H9848" s="415" t="str">
        <f t="shared" si="307"/>
        <v>VER</v>
      </c>
    </row>
    <row r="9849" spans="1:8" ht="15" hidden="1" thickBot="1">
      <c r="A9849" s="409">
        <v>202205</v>
      </c>
      <c r="B9849" s="196" t="s">
        <v>1563</v>
      </c>
      <c r="C9849" s="197" t="s">
        <v>791</v>
      </c>
      <c r="D9849" s="198" t="s">
        <v>374</v>
      </c>
      <c r="E9849" s="421">
        <v>0.01</v>
      </c>
      <c r="F9849" s="413">
        <v>120.2</v>
      </c>
      <c r="G9849" s="414">
        <f t="shared" si="306"/>
        <v>8.3194675540765393E-5</v>
      </c>
      <c r="H9849" s="415" t="str">
        <f t="shared" si="307"/>
        <v>VER</v>
      </c>
    </row>
    <row r="9850" spans="1:8" ht="15" hidden="1" thickBot="1">
      <c r="A9850" s="409">
        <v>202205</v>
      </c>
      <c r="B9850" s="196" t="s">
        <v>1564</v>
      </c>
      <c r="C9850" s="197" t="s">
        <v>791</v>
      </c>
      <c r="D9850" s="198" t="s">
        <v>374</v>
      </c>
      <c r="E9850" s="421">
        <v>0.01</v>
      </c>
      <c r="F9850" s="413">
        <v>120.2</v>
      </c>
      <c r="G9850" s="414">
        <f t="shared" si="306"/>
        <v>8.3194675540765393E-5</v>
      </c>
      <c r="H9850" s="415" t="str">
        <f t="shared" si="307"/>
        <v>VER</v>
      </c>
    </row>
    <row r="9851" spans="1:8" ht="15" hidden="1" thickBot="1">
      <c r="A9851" s="409">
        <v>202205</v>
      </c>
      <c r="B9851" s="196" t="s">
        <v>1565</v>
      </c>
      <c r="C9851" s="197" t="s">
        <v>1558</v>
      </c>
      <c r="D9851" s="198" t="s">
        <v>374</v>
      </c>
      <c r="E9851" s="421">
        <v>0.01</v>
      </c>
      <c r="F9851" s="413">
        <v>120.2</v>
      </c>
      <c r="G9851" s="414">
        <f t="shared" si="306"/>
        <v>8.3194675540765393E-5</v>
      </c>
      <c r="H9851" s="415" t="str">
        <f t="shared" si="307"/>
        <v>VER</v>
      </c>
    </row>
    <row r="9852" spans="1:8" ht="15" hidden="1" thickBot="1">
      <c r="A9852" s="409">
        <v>202205</v>
      </c>
      <c r="B9852" s="196" t="s">
        <v>1566</v>
      </c>
      <c r="C9852" s="197" t="s">
        <v>1558</v>
      </c>
      <c r="D9852" s="198" t="s">
        <v>374</v>
      </c>
      <c r="E9852" s="421">
        <v>0.01</v>
      </c>
      <c r="F9852" s="413">
        <v>120.2</v>
      </c>
      <c r="G9852" s="414">
        <f t="shared" si="306"/>
        <v>8.3194675540765393E-5</v>
      </c>
      <c r="H9852" s="415" t="str">
        <f t="shared" si="307"/>
        <v>VER</v>
      </c>
    </row>
    <row r="9853" spans="1:8" ht="15" hidden="1" thickBot="1">
      <c r="A9853" s="409">
        <v>202205</v>
      </c>
      <c r="B9853" s="231" t="s">
        <v>1567</v>
      </c>
      <c r="C9853" s="232" t="s">
        <v>1558</v>
      </c>
      <c r="D9853" s="233" t="s">
        <v>374</v>
      </c>
      <c r="E9853" s="235">
        <v>0.01</v>
      </c>
      <c r="F9853" s="413">
        <v>120.2</v>
      </c>
      <c r="G9853" s="414">
        <f t="shared" si="306"/>
        <v>8.3194675540765393E-5</v>
      </c>
      <c r="H9853" s="415" t="str">
        <f t="shared" si="307"/>
        <v>VER</v>
      </c>
    </row>
    <row r="9854" spans="1:8" ht="15" hidden="1" thickBot="1">
      <c r="A9854" s="409">
        <v>202205</v>
      </c>
      <c r="B9854" s="196" t="s">
        <v>1568</v>
      </c>
      <c r="C9854" s="197" t="s">
        <v>1558</v>
      </c>
      <c r="D9854" s="198" t="s">
        <v>374</v>
      </c>
      <c r="E9854" s="421">
        <v>0.01</v>
      </c>
      <c r="F9854" s="413">
        <v>120.2</v>
      </c>
      <c r="G9854" s="414">
        <f t="shared" si="306"/>
        <v>8.3194675540765393E-5</v>
      </c>
      <c r="H9854" s="415" t="str">
        <f t="shared" si="307"/>
        <v>VER</v>
      </c>
    </row>
    <row r="9855" spans="1:8" ht="15" hidden="1" thickBot="1">
      <c r="A9855" s="409">
        <v>202205</v>
      </c>
      <c r="B9855" s="196" t="s">
        <v>1569</v>
      </c>
      <c r="C9855" s="197" t="s">
        <v>1558</v>
      </c>
      <c r="D9855" s="198" t="s">
        <v>374</v>
      </c>
      <c r="E9855" s="421">
        <v>0.01</v>
      </c>
      <c r="F9855" s="413">
        <v>120.2</v>
      </c>
      <c r="G9855" s="414">
        <f t="shared" si="306"/>
        <v>8.3194675540765393E-5</v>
      </c>
      <c r="H9855" s="415" t="str">
        <f t="shared" si="307"/>
        <v>VER</v>
      </c>
    </row>
    <row r="9856" spans="1:8" ht="15" hidden="1" thickBot="1">
      <c r="A9856" s="409">
        <v>202205</v>
      </c>
      <c r="B9856" s="196" t="s">
        <v>1570</v>
      </c>
      <c r="C9856" s="197" t="s">
        <v>1558</v>
      </c>
      <c r="D9856" s="198" t="s">
        <v>374</v>
      </c>
      <c r="E9856" s="421">
        <v>0.01</v>
      </c>
      <c r="F9856" s="413">
        <v>120.2</v>
      </c>
      <c r="G9856" s="414">
        <f t="shared" si="306"/>
        <v>8.3194675540765393E-5</v>
      </c>
      <c r="H9856" s="415" t="str">
        <f t="shared" si="307"/>
        <v>VER</v>
      </c>
    </row>
    <row r="9857" spans="1:8" ht="15" hidden="1" thickBot="1">
      <c r="A9857" s="409">
        <v>202205</v>
      </c>
      <c r="B9857" s="196" t="s">
        <v>1571</v>
      </c>
      <c r="C9857" s="197" t="s">
        <v>1558</v>
      </c>
      <c r="D9857" s="198" t="s">
        <v>337</v>
      </c>
      <c r="E9857" s="421">
        <v>147498</v>
      </c>
      <c r="F9857" s="413">
        <v>120.2</v>
      </c>
      <c r="G9857" s="414">
        <f t="shared" si="306"/>
        <v>1227.1048252911814</v>
      </c>
      <c r="H9857" s="415">
        <f t="shared" si="307"/>
        <v>6.1355241264559073</v>
      </c>
    </row>
    <row r="9858" spans="1:8" ht="15" hidden="1" thickBot="1">
      <c r="A9858" s="409">
        <v>202205</v>
      </c>
      <c r="B9858" s="196" t="s">
        <v>1572</v>
      </c>
      <c r="C9858" s="197" t="s">
        <v>1558</v>
      </c>
      <c r="D9858" s="198" t="s">
        <v>337</v>
      </c>
      <c r="E9858" s="421">
        <v>103116</v>
      </c>
      <c r="F9858" s="413">
        <v>120.2</v>
      </c>
      <c r="G9858" s="414">
        <f t="shared" ref="G9858:G9921" si="308">+E9858/F9858</f>
        <v>857.87021630615641</v>
      </c>
      <c r="H9858" s="415">
        <f t="shared" ref="H9858:H9921" si="309">IF(D9858="TB",G9858/200,IF(D9858="LT",G9858,"VER"))</f>
        <v>4.289351081530782</v>
      </c>
    </row>
    <row r="9859" spans="1:8" ht="15" hidden="1" thickBot="1">
      <c r="A9859" s="409">
        <v>202205</v>
      </c>
      <c r="B9859" s="196" t="s">
        <v>1573</v>
      </c>
      <c r="C9859" s="197" t="s">
        <v>1558</v>
      </c>
      <c r="D9859" s="198" t="s">
        <v>337</v>
      </c>
      <c r="E9859" s="421">
        <v>103116</v>
      </c>
      <c r="F9859" s="413">
        <v>120.2</v>
      </c>
      <c r="G9859" s="414">
        <f t="shared" si="308"/>
        <v>857.87021630615641</v>
      </c>
      <c r="H9859" s="415">
        <f t="shared" si="309"/>
        <v>4.289351081530782</v>
      </c>
    </row>
    <row r="9860" spans="1:8" ht="15" hidden="1" thickBot="1">
      <c r="A9860" s="409">
        <v>202205</v>
      </c>
      <c r="B9860" s="196" t="s">
        <v>1574</v>
      </c>
      <c r="C9860" s="197" t="s">
        <v>1558</v>
      </c>
      <c r="D9860" s="198" t="s">
        <v>339</v>
      </c>
      <c r="E9860" s="421">
        <v>516</v>
      </c>
      <c r="F9860" s="413">
        <v>120.2</v>
      </c>
      <c r="G9860" s="414">
        <f t="shared" si="308"/>
        <v>4.2928452579034939</v>
      </c>
      <c r="H9860" s="415">
        <f t="shared" si="309"/>
        <v>4.2928452579034939</v>
      </c>
    </row>
    <row r="9861" spans="1:8" ht="15" hidden="1" thickBot="1">
      <c r="A9861" s="409">
        <v>202205</v>
      </c>
      <c r="B9861" s="196" t="s">
        <v>1575</v>
      </c>
      <c r="C9861" s="197" t="s">
        <v>1558</v>
      </c>
      <c r="D9861" s="198" t="s">
        <v>337</v>
      </c>
      <c r="E9861" s="421">
        <v>103116</v>
      </c>
      <c r="F9861" s="413">
        <v>120.2</v>
      </c>
      <c r="G9861" s="414">
        <f t="shared" si="308"/>
        <v>857.87021630615641</v>
      </c>
      <c r="H9861" s="415">
        <f t="shared" si="309"/>
        <v>4.289351081530782</v>
      </c>
    </row>
    <row r="9862" spans="1:8" ht="15" hidden="1" thickBot="1">
      <c r="A9862" s="409">
        <v>202205</v>
      </c>
      <c r="B9862" s="196" t="s">
        <v>1576</v>
      </c>
      <c r="C9862" s="197" t="s">
        <v>1558</v>
      </c>
      <c r="D9862" s="198" t="s">
        <v>337</v>
      </c>
      <c r="E9862" s="421">
        <v>103116</v>
      </c>
      <c r="F9862" s="413">
        <v>120.2</v>
      </c>
      <c r="G9862" s="414">
        <f t="shared" si="308"/>
        <v>857.87021630615641</v>
      </c>
      <c r="H9862" s="415">
        <f t="shared" si="309"/>
        <v>4.289351081530782</v>
      </c>
    </row>
    <row r="9863" spans="1:8" ht="15" hidden="1" thickBot="1">
      <c r="A9863" s="409">
        <v>202205</v>
      </c>
      <c r="B9863" s="196" t="s">
        <v>1577</v>
      </c>
      <c r="C9863" s="197" t="s">
        <v>1558</v>
      </c>
      <c r="D9863" s="198" t="s">
        <v>339</v>
      </c>
      <c r="E9863" s="421">
        <v>516</v>
      </c>
      <c r="F9863" s="413">
        <v>120.2</v>
      </c>
      <c r="G9863" s="414">
        <f t="shared" si="308"/>
        <v>4.2928452579034939</v>
      </c>
      <c r="H9863" s="415">
        <f t="shared" si="309"/>
        <v>4.2928452579034939</v>
      </c>
    </row>
    <row r="9864" spans="1:8" ht="15" hidden="1" thickBot="1">
      <c r="A9864" s="409">
        <v>202205</v>
      </c>
      <c r="B9864" s="196" t="s">
        <v>1578</v>
      </c>
      <c r="C9864" s="197" t="s">
        <v>1558</v>
      </c>
      <c r="D9864" s="198" t="s">
        <v>337</v>
      </c>
      <c r="E9864" s="421">
        <v>78030</v>
      </c>
      <c r="F9864" s="413">
        <v>120.2</v>
      </c>
      <c r="G9864" s="414">
        <f t="shared" si="308"/>
        <v>649.16805324459233</v>
      </c>
      <c r="H9864" s="415">
        <f t="shared" si="309"/>
        <v>3.2458402662229617</v>
      </c>
    </row>
    <row r="9865" spans="1:8" ht="15" hidden="1" thickBot="1">
      <c r="A9865" s="409">
        <v>202205</v>
      </c>
      <c r="B9865" s="196" t="s">
        <v>1579</v>
      </c>
      <c r="C9865" s="197" t="s">
        <v>1558</v>
      </c>
      <c r="D9865" s="198" t="s">
        <v>339</v>
      </c>
      <c r="E9865" s="421">
        <v>390</v>
      </c>
      <c r="F9865" s="413">
        <v>120.2</v>
      </c>
      <c r="G9865" s="414">
        <f t="shared" si="308"/>
        <v>3.24459234608985</v>
      </c>
      <c r="H9865" s="415">
        <f t="shared" si="309"/>
        <v>3.24459234608985</v>
      </c>
    </row>
    <row r="9866" spans="1:8" ht="15" hidden="1" thickBot="1">
      <c r="A9866" s="409">
        <v>202205</v>
      </c>
      <c r="B9866" s="231" t="s">
        <v>1580</v>
      </c>
      <c r="C9866" s="232" t="s">
        <v>1558</v>
      </c>
      <c r="D9866" s="233" t="s">
        <v>337</v>
      </c>
      <c r="E9866" s="235">
        <v>55006</v>
      </c>
      <c r="F9866" s="413">
        <v>120.2</v>
      </c>
      <c r="G9866" s="414">
        <f t="shared" si="308"/>
        <v>457.62063227953411</v>
      </c>
      <c r="H9866" s="415">
        <f t="shared" si="309"/>
        <v>2.2881031613976703</v>
      </c>
    </row>
    <row r="9867" spans="1:8" ht="15" hidden="1" thickBot="1">
      <c r="A9867" s="409">
        <v>202205</v>
      </c>
      <c r="B9867" s="231" t="s">
        <v>1581</v>
      </c>
      <c r="C9867" s="232" t="s">
        <v>1558</v>
      </c>
      <c r="D9867" s="233" t="s">
        <v>337</v>
      </c>
      <c r="E9867" s="235">
        <v>103116</v>
      </c>
      <c r="F9867" s="413">
        <v>120.2</v>
      </c>
      <c r="G9867" s="414">
        <f t="shared" si="308"/>
        <v>857.87021630615641</v>
      </c>
      <c r="H9867" s="415">
        <f t="shared" si="309"/>
        <v>4.289351081530782</v>
      </c>
    </row>
    <row r="9868" spans="1:8" ht="15" hidden="1" thickBot="1">
      <c r="A9868" s="409">
        <v>202205</v>
      </c>
      <c r="B9868" s="231" t="s">
        <v>1582</v>
      </c>
      <c r="C9868" s="232" t="s">
        <v>1558</v>
      </c>
      <c r="D9868" s="233" t="s">
        <v>339</v>
      </c>
      <c r="E9868" s="235">
        <v>516</v>
      </c>
      <c r="F9868" s="413">
        <v>120.2</v>
      </c>
      <c r="G9868" s="414">
        <f t="shared" si="308"/>
        <v>4.2928452579034939</v>
      </c>
      <c r="H9868" s="415">
        <f t="shared" si="309"/>
        <v>4.2928452579034939</v>
      </c>
    </row>
    <row r="9869" spans="1:8" ht="15" hidden="1" thickBot="1">
      <c r="A9869" s="409">
        <v>202205</v>
      </c>
      <c r="B9869" s="231" t="s">
        <v>1583</v>
      </c>
      <c r="C9869" s="232" t="s">
        <v>1558</v>
      </c>
      <c r="D9869" s="233" t="s">
        <v>337</v>
      </c>
      <c r="E9869" s="235">
        <v>49534</v>
      </c>
      <c r="F9869" s="413">
        <v>120.2</v>
      </c>
      <c r="G9869" s="414">
        <f t="shared" si="308"/>
        <v>412.0965058236273</v>
      </c>
      <c r="H9869" s="415">
        <f t="shared" si="309"/>
        <v>2.0604825291181363</v>
      </c>
    </row>
    <row r="9870" spans="1:8" ht="15" hidden="1" thickBot="1">
      <c r="A9870" s="409">
        <v>202205</v>
      </c>
      <c r="B9870" s="231" t="s">
        <v>1584</v>
      </c>
      <c r="C9870" s="232" t="s">
        <v>1558</v>
      </c>
      <c r="D9870" s="233" t="s">
        <v>339</v>
      </c>
      <c r="E9870" s="235">
        <v>248</v>
      </c>
      <c r="F9870" s="413">
        <v>120.2</v>
      </c>
      <c r="G9870" s="414">
        <f t="shared" si="308"/>
        <v>2.0632279534109816</v>
      </c>
      <c r="H9870" s="415">
        <f t="shared" si="309"/>
        <v>2.0632279534109816</v>
      </c>
    </row>
    <row r="9871" spans="1:8" ht="15" hidden="1" thickBot="1">
      <c r="A9871" s="409">
        <v>202205</v>
      </c>
      <c r="B9871" s="231" t="s">
        <v>1585</v>
      </c>
      <c r="C9871" s="232" t="s">
        <v>1558</v>
      </c>
      <c r="D9871" s="233" t="s">
        <v>337</v>
      </c>
      <c r="E9871" s="235">
        <v>49534</v>
      </c>
      <c r="F9871" s="413">
        <v>120.2</v>
      </c>
      <c r="G9871" s="414">
        <f t="shared" si="308"/>
        <v>412.0965058236273</v>
      </c>
      <c r="H9871" s="415">
        <f t="shared" si="309"/>
        <v>2.0604825291181363</v>
      </c>
    </row>
    <row r="9872" spans="1:8" ht="15" hidden="1" thickBot="1">
      <c r="A9872" s="409">
        <v>202205</v>
      </c>
      <c r="B9872" s="196" t="s">
        <v>1586</v>
      </c>
      <c r="C9872" s="197" t="s">
        <v>1558</v>
      </c>
      <c r="D9872" s="198" t="s">
        <v>339</v>
      </c>
      <c r="E9872" s="421">
        <v>248</v>
      </c>
      <c r="F9872" s="413">
        <v>120.2</v>
      </c>
      <c r="G9872" s="414">
        <f t="shared" si="308"/>
        <v>2.0632279534109816</v>
      </c>
      <c r="H9872" s="415">
        <f t="shared" si="309"/>
        <v>2.0632279534109816</v>
      </c>
    </row>
    <row r="9873" spans="1:8" ht="15" hidden="1" thickBot="1">
      <c r="A9873" s="409">
        <v>202205</v>
      </c>
      <c r="B9873" s="196" t="s">
        <v>1587</v>
      </c>
      <c r="C9873" s="197" t="s">
        <v>1558</v>
      </c>
      <c r="D9873" s="198" t="s">
        <v>337</v>
      </c>
      <c r="E9873" s="421">
        <v>49534</v>
      </c>
      <c r="F9873" s="413">
        <v>120.2</v>
      </c>
      <c r="G9873" s="414">
        <f t="shared" si="308"/>
        <v>412.0965058236273</v>
      </c>
      <c r="H9873" s="415">
        <f t="shared" si="309"/>
        <v>2.0604825291181363</v>
      </c>
    </row>
    <row r="9874" spans="1:8" ht="15" hidden="1" thickBot="1">
      <c r="A9874" s="409">
        <v>202205</v>
      </c>
      <c r="B9874" s="196" t="s">
        <v>1588</v>
      </c>
      <c r="C9874" s="197" t="s">
        <v>1558</v>
      </c>
      <c r="D9874" s="198" t="s">
        <v>339</v>
      </c>
      <c r="E9874" s="421">
        <v>248</v>
      </c>
      <c r="F9874" s="413">
        <v>120.2</v>
      </c>
      <c r="G9874" s="414">
        <f t="shared" si="308"/>
        <v>2.0632279534109816</v>
      </c>
      <c r="H9874" s="415">
        <f t="shared" si="309"/>
        <v>2.0632279534109816</v>
      </c>
    </row>
    <row r="9875" spans="1:8" ht="15" hidden="1" thickBot="1">
      <c r="A9875" s="409">
        <v>202205</v>
      </c>
      <c r="B9875" s="196" t="s">
        <v>1589</v>
      </c>
      <c r="C9875" s="197" t="s">
        <v>1558</v>
      </c>
      <c r="D9875" s="198" t="s">
        <v>337</v>
      </c>
      <c r="E9875" s="421">
        <v>109102</v>
      </c>
      <c r="F9875" s="413">
        <v>120.2</v>
      </c>
      <c r="G9875" s="414">
        <f t="shared" si="308"/>
        <v>907.67054908485852</v>
      </c>
      <c r="H9875" s="415">
        <f t="shared" si="309"/>
        <v>4.5383527454242927</v>
      </c>
    </row>
    <row r="9876" spans="1:8" ht="15" hidden="1" thickBot="1">
      <c r="A9876" s="409">
        <v>202205</v>
      </c>
      <c r="B9876" s="231" t="s">
        <v>1590</v>
      </c>
      <c r="C9876" s="232" t="s">
        <v>1558</v>
      </c>
      <c r="D9876" s="233" t="s">
        <v>339</v>
      </c>
      <c r="E9876" s="235">
        <v>546</v>
      </c>
      <c r="F9876" s="413">
        <v>120.2</v>
      </c>
      <c r="G9876" s="414">
        <f t="shared" si="308"/>
        <v>4.5424292845257899</v>
      </c>
      <c r="H9876" s="415">
        <f t="shared" si="309"/>
        <v>4.5424292845257899</v>
      </c>
    </row>
    <row r="9877" spans="1:8" ht="15" hidden="1" thickBot="1">
      <c r="A9877" s="409">
        <v>202205</v>
      </c>
      <c r="B9877" s="231" t="s">
        <v>1591</v>
      </c>
      <c r="C9877" s="232" t="s">
        <v>1558</v>
      </c>
      <c r="D9877" s="233" t="s">
        <v>339</v>
      </c>
      <c r="E9877" s="235">
        <v>643</v>
      </c>
      <c r="F9877" s="413">
        <v>120.2</v>
      </c>
      <c r="G9877" s="414">
        <f t="shared" si="308"/>
        <v>5.3494176372712143</v>
      </c>
      <c r="H9877" s="415">
        <f t="shared" si="309"/>
        <v>5.3494176372712143</v>
      </c>
    </row>
    <row r="9878" spans="1:8" ht="15" hidden="1" thickBot="1">
      <c r="A9878" s="409">
        <v>202205</v>
      </c>
      <c r="B9878" s="231" t="s">
        <v>1592</v>
      </c>
      <c r="C9878" s="232" t="s">
        <v>1558</v>
      </c>
      <c r="D9878" s="233" t="s">
        <v>339</v>
      </c>
      <c r="E9878" s="235">
        <v>643</v>
      </c>
      <c r="F9878" s="413">
        <v>120.2</v>
      </c>
      <c r="G9878" s="414">
        <f t="shared" si="308"/>
        <v>5.3494176372712143</v>
      </c>
      <c r="H9878" s="415">
        <f t="shared" si="309"/>
        <v>5.3494176372712143</v>
      </c>
    </row>
    <row r="9879" spans="1:8" ht="15" hidden="1" thickBot="1">
      <c r="A9879" s="409">
        <v>202205</v>
      </c>
      <c r="B9879" s="231" t="s">
        <v>1593</v>
      </c>
      <c r="C9879" s="232" t="s">
        <v>1558</v>
      </c>
      <c r="D9879" s="233" t="s">
        <v>337</v>
      </c>
      <c r="E9879" s="235">
        <v>128650</v>
      </c>
      <c r="F9879" s="413">
        <v>120.2</v>
      </c>
      <c r="G9879" s="414">
        <f t="shared" si="308"/>
        <v>1070.2995008319467</v>
      </c>
      <c r="H9879" s="415">
        <f t="shared" si="309"/>
        <v>5.3514975041597337</v>
      </c>
    </row>
    <row r="9880" spans="1:8" ht="15" hidden="1" thickBot="1">
      <c r="A9880" s="409">
        <v>202205</v>
      </c>
      <c r="B9880" s="231" t="s">
        <v>1594</v>
      </c>
      <c r="C9880" s="232" t="s">
        <v>1558</v>
      </c>
      <c r="D9880" s="233" t="s">
        <v>337</v>
      </c>
      <c r="E9880" s="235">
        <v>128658</v>
      </c>
      <c r="F9880" s="413">
        <v>120.2</v>
      </c>
      <c r="G9880" s="414">
        <f t="shared" si="308"/>
        <v>1070.3660565723794</v>
      </c>
      <c r="H9880" s="415">
        <f t="shared" si="309"/>
        <v>5.3518302828618971</v>
      </c>
    </row>
    <row r="9881" spans="1:8" ht="15" hidden="1" thickBot="1">
      <c r="A9881" s="409">
        <v>202205</v>
      </c>
      <c r="B9881" s="231" t="s">
        <v>1595</v>
      </c>
      <c r="C9881" s="232" t="s">
        <v>1558</v>
      </c>
      <c r="D9881" s="233" t="s">
        <v>337</v>
      </c>
      <c r="E9881" s="235">
        <v>31011</v>
      </c>
      <c r="F9881" s="413">
        <v>120.2</v>
      </c>
      <c r="G9881" s="414">
        <f t="shared" si="308"/>
        <v>257.99500831946756</v>
      </c>
      <c r="H9881" s="415">
        <f t="shared" si="309"/>
        <v>1.2899750415973379</v>
      </c>
    </row>
    <row r="9882" spans="1:8" ht="15" hidden="1" thickBot="1">
      <c r="A9882" s="409">
        <v>202205</v>
      </c>
      <c r="B9882" s="231" t="s">
        <v>1596</v>
      </c>
      <c r="C9882" s="232" t="s">
        <v>1558</v>
      </c>
      <c r="D9882" s="233" t="s">
        <v>337</v>
      </c>
      <c r="E9882" s="235">
        <v>105014</v>
      </c>
      <c r="F9882" s="413">
        <v>120.2</v>
      </c>
      <c r="G9882" s="414">
        <f t="shared" si="308"/>
        <v>873.66056572379364</v>
      </c>
      <c r="H9882" s="415">
        <f t="shared" si="309"/>
        <v>4.368302828618968</v>
      </c>
    </row>
    <row r="9883" spans="1:8" ht="15" hidden="1" thickBot="1">
      <c r="A9883" s="409">
        <v>202205</v>
      </c>
      <c r="B9883" s="231" t="s">
        <v>1597</v>
      </c>
      <c r="C9883" s="232" t="s">
        <v>1558</v>
      </c>
      <c r="D9883" s="233" t="s">
        <v>339</v>
      </c>
      <c r="E9883" s="235">
        <v>525</v>
      </c>
      <c r="F9883" s="413">
        <v>120.2</v>
      </c>
      <c r="G9883" s="414">
        <f t="shared" si="308"/>
        <v>4.3677204658901827</v>
      </c>
      <c r="H9883" s="415">
        <f t="shared" si="309"/>
        <v>4.3677204658901827</v>
      </c>
    </row>
    <row r="9884" spans="1:8" ht="15" hidden="1" thickBot="1">
      <c r="A9884" s="409">
        <v>202205</v>
      </c>
      <c r="B9884" s="196" t="s">
        <v>1598</v>
      </c>
      <c r="C9884" s="197" t="s">
        <v>1558</v>
      </c>
      <c r="D9884" s="198" t="s">
        <v>337</v>
      </c>
      <c r="E9884" s="421">
        <v>18812</v>
      </c>
      <c r="F9884" s="413">
        <v>120.2</v>
      </c>
      <c r="G9884" s="414">
        <f t="shared" si="308"/>
        <v>156.50582362728784</v>
      </c>
      <c r="H9884" s="415">
        <f t="shared" si="309"/>
        <v>0.78252911813643922</v>
      </c>
    </row>
    <row r="9885" spans="1:8" ht="15" hidden="1" thickBot="1">
      <c r="A9885" s="409">
        <v>202205</v>
      </c>
      <c r="B9885" s="196" t="s">
        <v>1599</v>
      </c>
      <c r="C9885" s="197" t="s">
        <v>1558</v>
      </c>
      <c r="D9885" s="198" t="s">
        <v>337</v>
      </c>
      <c r="E9885" s="421">
        <v>53379</v>
      </c>
      <c r="F9885" s="413">
        <v>120.2</v>
      </c>
      <c r="G9885" s="414">
        <f t="shared" si="308"/>
        <v>444.08485856905156</v>
      </c>
      <c r="H9885" s="415">
        <f t="shared" si="309"/>
        <v>2.2204242928452578</v>
      </c>
    </row>
    <row r="9886" spans="1:8" ht="15" hidden="1" thickBot="1">
      <c r="A9886" s="409">
        <v>202205</v>
      </c>
      <c r="B9886" s="196" t="s">
        <v>1600</v>
      </c>
      <c r="C9886" s="197" t="s">
        <v>1558</v>
      </c>
      <c r="D9886" s="198" t="s">
        <v>339</v>
      </c>
      <c r="E9886" s="421">
        <v>267</v>
      </c>
      <c r="F9886" s="413">
        <v>120.2</v>
      </c>
      <c r="G9886" s="414">
        <f t="shared" si="308"/>
        <v>2.2212978369384357</v>
      </c>
      <c r="H9886" s="415">
        <f t="shared" si="309"/>
        <v>2.2212978369384357</v>
      </c>
    </row>
    <row r="9887" spans="1:8" ht="15" hidden="1" thickBot="1">
      <c r="A9887" s="409">
        <v>202205</v>
      </c>
      <c r="B9887" s="196" t="s">
        <v>1601</v>
      </c>
      <c r="C9887" s="197" t="s">
        <v>1558</v>
      </c>
      <c r="D9887" s="198" t="s">
        <v>337</v>
      </c>
      <c r="E9887" s="421">
        <v>53379</v>
      </c>
      <c r="F9887" s="413">
        <v>120.2</v>
      </c>
      <c r="G9887" s="414">
        <f t="shared" si="308"/>
        <v>444.08485856905156</v>
      </c>
      <c r="H9887" s="415">
        <f t="shared" si="309"/>
        <v>2.2204242928452578</v>
      </c>
    </row>
    <row r="9888" spans="1:8" ht="15" hidden="1" thickBot="1">
      <c r="A9888" s="409">
        <v>202205</v>
      </c>
      <c r="B9888" s="196" t="s">
        <v>1602</v>
      </c>
      <c r="C9888" s="197" t="s">
        <v>1558</v>
      </c>
      <c r="D9888" s="198" t="s">
        <v>339</v>
      </c>
      <c r="E9888" s="421">
        <v>267</v>
      </c>
      <c r="F9888" s="413">
        <v>120.2</v>
      </c>
      <c r="G9888" s="414">
        <f t="shared" si="308"/>
        <v>2.2212978369384357</v>
      </c>
      <c r="H9888" s="415">
        <f t="shared" si="309"/>
        <v>2.2212978369384357</v>
      </c>
    </row>
    <row r="9889" spans="1:8" ht="15" hidden="1" thickBot="1">
      <c r="A9889" s="409">
        <v>202205</v>
      </c>
      <c r="B9889" s="196" t="s">
        <v>1603</v>
      </c>
      <c r="C9889" s="197" t="s">
        <v>1558</v>
      </c>
      <c r="D9889" s="198" t="s">
        <v>337</v>
      </c>
      <c r="E9889" s="421">
        <v>52789</v>
      </c>
      <c r="F9889" s="413">
        <v>120.2</v>
      </c>
      <c r="G9889" s="414">
        <f t="shared" si="308"/>
        <v>439.17637271214642</v>
      </c>
      <c r="H9889" s="415">
        <f t="shared" si="309"/>
        <v>2.1958818635607322</v>
      </c>
    </row>
    <row r="9890" spans="1:8" ht="15" hidden="1" thickBot="1">
      <c r="A9890" s="409">
        <v>202205</v>
      </c>
      <c r="B9890" s="196" t="s">
        <v>1604</v>
      </c>
      <c r="C9890" s="197" t="s">
        <v>1558</v>
      </c>
      <c r="D9890" s="198" t="s">
        <v>337</v>
      </c>
      <c r="E9890" s="421">
        <v>65395</v>
      </c>
      <c r="F9890" s="413">
        <v>120.2</v>
      </c>
      <c r="G9890" s="414">
        <f t="shared" si="308"/>
        <v>544.05158069883521</v>
      </c>
      <c r="H9890" s="415">
        <f t="shared" si="309"/>
        <v>2.7202579034941761</v>
      </c>
    </row>
    <row r="9891" spans="1:8" ht="15" hidden="1" thickBot="1">
      <c r="A9891" s="409">
        <v>202205</v>
      </c>
      <c r="B9891" s="196" t="s">
        <v>1605</v>
      </c>
      <c r="C9891" s="197" t="s">
        <v>1558</v>
      </c>
      <c r="D9891" s="198" t="s">
        <v>337</v>
      </c>
      <c r="E9891" s="421">
        <v>56977</v>
      </c>
      <c r="F9891" s="413">
        <v>120.2</v>
      </c>
      <c r="G9891" s="414">
        <f t="shared" si="308"/>
        <v>474.01830282861897</v>
      </c>
      <c r="H9891" s="415">
        <f t="shared" si="309"/>
        <v>2.3700915141430947</v>
      </c>
    </row>
    <row r="9892" spans="1:8" ht="15" hidden="1" thickBot="1">
      <c r="A9892" s="409">
        <v>202205</v>
      </c>
      <c r="B9892" s="196" t="s">
        <v>1606</v>
      </c>
      <c r="C9892" s="197" t="s">
        <v>1558</v>
      </c>
      <c r="D9892" s="198" t="s">
        <v>337</v>
      </c>
      <c r="E9892" s="421">
        <v>46835</v>
      </c>
      <c r="F9892" s="413">
        <v>120.2</v>
      </c>
      <c r="G9892" s="414">
        <f t="shared" si="308"/>
        <v>389.64226289517472</v>
      </c>
      <c r="H9892" s="415">
        <f t="shared" si="309"/>
        <v>1.9482113144758737</v>
      </c>
    </row>
    <row r="9893" spans="1:8" ht="15" hidden="1" thickBot="1">
      <c r="A9893" s="409">
        <v>202205</v>
      </c>
      <c r="B9893" s="196" t="s">
        <v>1607</v>
      </c>
      <c r="C9893" s="197" t="s">
        <v>1558</v>
      </c>
      <c r="D9893" s="198" t="s">
        <v>337</v>
      </c>
      <c r="E9893" s="421">
        <v>41135</v>
      </c>
      <c r="F9893" s="413">
        <v>120.2</v>
      </c>
      <c r="G9893" s="414">
        <f t="shared" si="308"/>
        <v>342.22129783693845</v>
      </c>
      <c r="H9893" s="415">
        <f t="shared" si="309"/>
        <v>1.7111064891846923</v>
      </c>
    </row>
    <row r="9894" spans="1:8" ht="15" hidden="1" thickBot="1">
      <c r="A9894" s="409">
        <v>202205</v>
      </c>
      <c r="B9894" s="196" t="s">
        <v>1608</v>
      </c>
      <c r="C9894" s="197" t="s">
        <v>1558</v>
      </c>
      <c r="D9894" s="198" t="s">
        <v>337</v>
      </c>
      <c r="E9894" s="421">
        <v>41135</v>
      </c>
      <c r="F9894" s="413">
        <v>120.2</v>
      </c>
      <c r="G9894" s="414">
        <f t="shared" si="308"/>
        <v>342.22129783693845</v>
      </c>
      <c r="H9894" s="415">
        <f t="shared" si="309"/>
        <v>1.7111064891846923</v>
      </c>
    </row>
    <row r="9895" spans="1:8" ht="15" hidden="1" thickBot="1">
      <c r="A9895" s="409">
        <v>202205</v>
      </c>
      <c r="B9895" s="196" t="s">
        <v>1609</v>
      </c>
      <c r="C9895" s="197" t="s">
        <v>1558</v>
      </c>
      <c r="D9895" s="198" t="s">
        <v>337</v>
      </c>
      <c r="E9895" s="421">
        <v>41135</v>
      </c>
      <c r="F9895" s="413">
        <v>120.2</v>
      </c>
      <c r="G9895" s="414">
        <f t="shared" si="308"/>
        <v>342.22129783693845</v>
      </c>
      <c r="H9895" s="415">
        <f t="shared" si="309"/>
        <v>1.7111064891846923</v>
      </c>
    </row>
    <row r="9896" spans="1:8" ht="15" hidden="1" thickBot="1">
      <c r="A9896" s="409">
        <v>202205</v>
      </c>
      <c r="B9896" s="196" t="s">
        <v>1610</v>
      </c>
      <c r="C9896" s="197" t="s">
        <v>1558</v>
      </c>
      <c r="D9896" s="198" t="s">
        <v>337</v>
      </c>
      <c r="E9896" s="421">
        <v>31011</v>
      </c>
      <c r="F9896" s="413">
        <v>120.2</v>
      </c>
      <c r="G9896" s="414">
        <f t="shared" si="308"/>
        <v>257.99500831946756</v>
      </c>
      <c r="H9896" s="415">
        <f t="shared" si="309"/>
        <v>1.2899750415973379</v>
      </c>
    </row>
    <row r="9897" spans="1:8" ht="15" hidden="1" thickBot="1">
      <c r="A9897" s="409">
        <v>202205</v>
      </c>
      <c r="B9897" s="196" t="s">
        <v>1611</v>
      </c>
      <c r="C9897" s="197" t="s">
        <v>1558</v>
      </c>
      <c r="D9897" s="198" t="s">
        <v>337</v>
      </c>
      <c r="E9897" s="421">
        <v>31011</v>
      </c>
      <c r="F9897" s="413">
        <v>120.2</v>
      </c>
      <c r="G9897" s="414">
        <f t="shared" si="308"/>
        <v>257.99500831946756</v>
      </c>
      <c r="H9897" s="415">
        <f t="shared" si="309"/>
        <v>1.2899750415973379</v>
      </c>
    </row>
    <row r="9898" spans="1:8" ht="15" hidden="1" thickBot="1">
      <c r="A9898" s="409">
        <v>202205</v>
      </c>
      <c r="B9898" s="196" t="s">
        <v>1612</v>
      </c>
      <c r="C9898" s="197" t="s">
        <v>1558</v>
      </c>
      <c r="D9898" s="198" t="s">
        <v>337</v>
      </c>
      <c r="E9898" s="421">
        <v>31011</v>
      </c>
      <c r="F9898" s="413">
        <v>120.2</v>
      </c>
      <c r="G9898" s="414">
        <f t="shared" si="308"/>
        <v>257.99500831946756</v>
      </c>
      <c r="H9898" s="415">
        <f t="shared" si="309"/>
        <v>1.2899750415973379</v>
      </c>
    </row>
    <row r="9899" spans="1:8" ht="15" hidden="1" thickBot="1">
      <c r="A9899" s="409">
        <v>202205</v>
      </c>
      <c r="B9899" s="196" t="s">
        <v>1613</v>
      </c>
      <c r="C9899" s="197" t="s">
        <v>1558</v>
      </c>
      <c r="D9899" s="198" t="s">
        <v>339</v>
      </c>
      <c r="E9899" s="421">
        <v>155</v>
      </c>
      <c r="F9899" s="413">
        <v>120.2</v>
      </c>
      <c r="G9899" s="414">
        <f t="shared" si="308"/>
        <v>1.2895174708818635</v>
      </c>
      <c r="H9899" s="415">
        <f t="shared" si="309"/>
        <v>1.2895174708818635</v>
      </c>
    </row>
    <row r="9900" spans="1:8" ht="15" hidden="1" thickBot="1">
      <c r="A9900" s="409">
        <v>202205</v>
      </c>
      <c r="B9900" s="196" t="s">
        <v>1614</v>
      </c>
      <c r="C9900" s="197" t="s">
        <v>1558</v>
      </c>
      <c r="D9900" s="198" t="s">
        <v>337</v>
      </c>
      <c r="E9900" s="421">
        <v>31011</v>
      </c>
      <c r="F9900" s="413">
        <v>120.2</v>
      </c>
      <c r="G9900" s="414">
        <f t="shared" si="308"/>
        <v>257.99500831946756</v>
      </c>
      <c r="H9900" s="415">
        <f t="shared" si="309"/>
        <v>1.2899750415973379</v>
      </c>
    </row>
    <row r="9901" spans="1:8" ht="15" hidden="1" thickBot="1">
      <c r="A9901" s="409">
        <v>202205</v>
      </c>
      <c r="B9901" s="196" t="s">
        <v>1615</v>
      </c>
      <c r="C9901" s="197" t="s">
        <v>1558</v>
      </c>
      <c r="D9901" s="198" t="s">
        <v>337</v>
      </c>
      <c r="E9901" s="421">
        <v>31011</v>
      </c>
      <c r="F9901" s="413">
        <v>120.2</v>
      </c>
      <c r="G9901" s="414">
        <f t="shared" si="308"/>
        <v>257.99500831946756</v>
      </c>
      <c r="H9901" s="415">
        <f t="shared" si="309"/>
        <v>1.2899750415973379</v>
      </c>
    </row>
    <row r="9902" spans="1:8" ht="15" hidden="1" thickBot="1">
      <c r="A9902" s="409">
        <v>202205</v>
      </c>
      <c r="B9902" s="196" t="s">
        <v>1616</v>
      </c>
      <c r="C9902" s="197" t="s">
        <v>1558</v>
      </c>
      <c r="D9902" s="198" t="s">
        <v>339</v>
      </c>
      <c r="E9902" s="421">
        <v>155</v>
      </c>
      <c r="F9902" s="413">
        <v>120.2</v>
      </c>
      <c r="G9902" s="414">
        <f t="shared" si="308"/>
        <v>1.2895174708818635</v>
      </c>
      <c r="H9902" s="415">
        <f t="shared" si="309"/>
        <v>1.2895174708818635</v>
      </c>
    </row>
    <row r="9903" spans="1:8" ht="15" hidden="1" thickBot="1">
      <c r="A9903" s="409">
        <v>202205</v>
      </c>
      <c r="B9903" s="196" t="s">
        <v>1617</v>
      </c>
      <c r="C9903" s="197" t="s">
        <v>1558</v>
      </c>
      <c r="D9903" s="198" t="s">
        <v>337</v>
      </c>
      <c r="E9903" s="421">
        <v>31011</v>
      </c>
      <c r="F9903" s="413">
        <v>120.2</v>
      </c>
      <c r="G9903" s="414">
        <f t="shared" si="308"/>
        <v>257.99500831946756</v>
      </c>
      <c r="H9903" s="415">
        <f t="shared" si="309"/>
        <v>1.2899750415973379</v>
      </c>
    </row>
    <row r="9904" spans="1:8" ht="15" hidden="1" thickBot="1">
      <c r="A9904" s="409">
        <v>202205</v>
      </c>
      <c r="B9904" s="196" t="s">
        <v>1618</v>
      </c>
      <c r="C9904" s="197" t="s">
        <v>1558</v>
      </c>
      <c r="D9904" s="198" t="s">
        <v>339</v>
      </c>
      <c r="E9904" s="421">
        <v>155</v>
      </c>
      <c r="F9904" s="413">
        <v>120.2</v>
      </c>
      <c r="G9904" s="414">
        <f t="shared" si="308"/>
        <v>1.2895174708818635</v>
      </c>
      <c r="H9904" s="415">
        <f t="shared" si="309"/>
        <v>1.2895174708818635</v>
      </c>
    </row>
    <row r="9905" spans="1:8" ht="15" hidden="1" thickBot="1">
      <c r="A9905" s="409">
        <v>202205</v>
      </c>
      <c r="B9905" s="196" t="s">
        <v>1619</v>
      </c>
      <c r="C9905" s="197" t="s">
        <v>1558</v>
      </c>
      <c r="D9905" s="198" t="s">
        <v>337</v>
      </c>
      <c r="E9905" s="421">
        <v>33479</v>
      </c>
      <c r="F9905" s="413">
        <v>120.2</v>
      </c>
      <c r="G9905" s="414">
        <f t="shared" si="308"/>
        <v>278.52745424292846</v>
      </c>
      <c r="H9905" s="415">
        <f t="shared" si="309"/>
        <v>1.3926372712146422</v>
      </c>
    </row>
    <row r="9906" spans="1:8" ht="15" hidden="1" thickBot="1">
      <c r="A9906" s="409">
        <v>202205</v>
      </c>
      <c r="B9906" s="196" t="s">
        <v>1620</v>
      </c>
      <c r="C9906" s="197" t="s">
        <v>1558</v>
      </c>
      <c r="D9906" s="198" t="s">
        <v>339</v>
      </c>
      <c r="E9906" s="421">
        <v>167</v>
      </c>
      <c r="F9906" s="413">
        <v>120.2</v>
      </c>
      <c r="G9906" s="414">
        <f t="shared" si="308"/>
        <v>1.3893510815307819</v>
      </c>
      <c r="H9906" s="415">
        <f t="shared" si="309"/>
        <v>1.3893510815307819</v>
      </c>
    </row>
    <row r="9907" spans="1:8" ht="15" hidden="1" thickBot="1">
      <c r="A9907" s="409">
        <v>202205</v>
      </c>
      <c r="B9907" s="196" t="s">
        <v>1621</v>
      </c>
      <c r="C9907" s="197" t="s">
        <v>1558</v>
      </c>
      <c r="D9907" s="198" t="s">
        <v>337</v>
      </c>
      <c r="E9907" s="421">
        <v>38416</v>
      </c>
      <c r="F9907" s="413">
        <v>120.2</v>
      </c>
      <c r="G9907" s="414">
        <f t="shared" si="308"/>
        <v>319.60066555740434</v>
      </c>
      <c r="H9907" s="415">
        <f t="shared" si="309"/>
        <v>1.5980033277870218</v>
      </c>
    </row>
    <row r="9908" spans="1:8" ht="15" hidden="1" thickBot="1">
      <c r="A9908" s="409">
        <v>202205</v>
      </c>
      <c r="B9908" s="196" t="s">
        <v>1622</v>
      </c>
      <c r="C9908" s="197" t="s">
        <v>1558</v>
      </c>
      <c r="D9908" s="198" t="s">
        <v>339</v>
      </c>
      <c r="E9908" s="421">
        <v>192</v>
      </c>
      <c r="F9908" s="413">
        <v>120.2</v>
      </c>
      <c r="G9908" s="414">
        <f t="shared" si="308"/>
        <v>1.5973377703826954</v>
      </c>
      <c r="H9908" s="415">
        <f t="shared" si="309"/>
        <v>1.5973377703826954</v>
      </c>
    </row>
    <row r="9909" spans="1:8" ht="15" hidden="1" thickBot="1">
      <c r="A9909" s="409">
        <v>202205</v>
      </c>
      <c r="B9909" s="196" t="s">
        <v>1623</v>
      </c>
      <c r="C9909" s="197" t="s">
        <v>1558</v>
      </c>
      <c r="D9909" s="198" t="s">
        <v>337</v>
      </c>
      <c r="E9909" s="421">
        <v>63102</v>
      </c>
      <c r="F9909" s="413">
        <v>120.2</v>
      </c>
      <c r="G9909" s="414">
        <f t="shared" si="308"/>
        <v>524.97504159733774</v>
      </c>
      <c r="H9909" s="415">
        <f t="shared" si="309"/>
        <v>2.6248752079866886</v>
      </c>
    </row>
    <row r="9910" spans="1:8" ht="15" hidden="1" thickBot="1">
      <c r="A9910" s="409">
        <v>202205</v>
      </c>
      <c r="B9910" s="196" t="s">
        <v>1624</v>
      </c>
      <c r="C9910" s="197" t="s">
        <v>1558</v>
      </c>
      <c r="D9910" s="198" t="s">
        <v>339</v>
      </c>
      <c r="E9910" s="421">
        <v>316</v>
      </c>
      <c r="F9910" s="413">
        <v>120.2</v>
      </c>
      <c r="G9910" s="414">
        <f t="shared" si="308"/>
        <v>2.6289517470881862</v>
      </c>
      <c r="H9910" s="415">
        <f t="shared" si="309"/>
        <v>2.6289517470881862</v>
      </c>
    </row>
    <row r="9911" spans="1:8" ht="15" hidden="1" thickBot="1">
      <c r="A9911" s="409">
        <v>202205</v>
      </c>
      <c r="B9911" s="196" t="s">
        <v>1625</v>
      </c>
      <c r="C9911" s="197" t="s">
        <v>1558</v>
      </c>
      <c r="D9911" s="198" t="s">
        <v>337</v>
      </c>
      <c r="E9911" s="421">
        <v>58165</v>
      </c>
      <c r="F9911" s="413">
        <v>120.2</v>
      </c>
      <c r="G9911" s="414">
        <f t="shared" si="308"/>
        <v>483.90183028286191</v>
      </c>
      <c r="H9911" s="415">
        <f t="shared" si="309"/>
        <v>2.4195091514143097</v>
      </c>
    </row>
    <row r="9912" spans="1:8" ht="15" hidden="1" thickBot="1">
      <c r="A9912" s="409">
        <v>202205</v>
      </c>
      <c r="B9912" s="196" t="s">
        <v>1626</v>
      </c>
      <c r="C9912" s="197" t="s">
        <v>1558</v>
      </c>
      <c r="D9912" s="198" t="s">
        <v>339</v>
      </c>
      <c r="E9912" s="421">
        <v>291</v>
      </c>
      <c r="F9912" s="413">
        <v>120.2</v>
      </c>
      <c r="G9912" s="414">
        <f t="shared" si="308"/>
        <v>2.4209650582362729</v>
      </c>
      <c r="H9912" s="415">
        <f t="shared" si="309"/>
        <v>2.4209650582362729</v>
      </c>
    </row>
    <row r="9913" spans="1:8" ht="15" hidden="1" thickBot="1">
      <c r="A9913" s="409">
        <v>202205</v>
      </c>
      <c r="B9913" s="196" t="s">
        <v>1627</v>
      </c>
      <c r="C9913" s="197" t="s">
        <v>1558</v>
      </c>
      <c r="D9913" s="198" t="s">
        <v>337</v>
      </c>
      <c r="E9913" s="421">
        <v>27342</v>
      </c>
      <c r="F9913" s="413">
        <v>120.2</v>
      </c>
      <c r="G9913" s="414">
        <f t="shared" si="308"/>
        <v>227.47088186356072</v>
      </c>
      <c r="H9913" s="415">
        <f t="shared" si="309"/>
        <v>1.1373544093178036</v>
      </c>
    </row>
    <row r="9914" spans="1:8" ht="15" hidden="1" thickBot="1">
      <c r="A9914" s="409">
        <v>202205</v>
      </c>
      <c r="B9914" s="196" t="s">
        <v>1628</v>
      </c>
      <c r="C9914" s="197" t="s">
        <v>1558</v>
      </c>
      <c r="D9914" s="198" t="s">
        <v>339</v>
      </c>
      <c r="E9914" s="421">
        <v>137</v>
      </c>
      <c r="F9914" s="413">
        <v>120.2</v>
      </c>
      <c r="G9914" s="414">
        <f t="shared" si="308"/>
        <v>1.1397670549084857</v>
      </c>
      <c r="H9914" s="415">
        <f t="shared" si="309"/>
        <v>1.1397670549084857</v>
      </c>
    </row>
    <row r="9915" spans="1:8" ht="15" hidden="1" thickBot="1">
      <c r="A9915" s="409">
        <v>202205</v>
      </c>
      <c r="B9915" s="196" t="s">
        <v>1629</v>
      </c>
      <c r="C9915" s="197" t="s">
        <v>1558</v>
      </c>
      <c r="D9915" s="198" t="s">
        <v>337</v>
      </c>
      <c r="E9915" s="421">
        <v>0.01</v>
      </c>
      <c r="F9915" s="413">
        <v>120.2</v>
      </c>
      <c r="G9915" s="414">
        <f t="shared" si="308"/>
        <v>8.3194675540765393E-5</v>
      </c>
      <c r="H9915" s="415">
        <f t="shared" si="309"/>
        <v>4.1597337770382695E-7</v>
      </c>
    </row>
    <row r="9916" spans="1:8" ht="15" hidden="1" thickBot="1">
      <c r="A9916" s="409">
        <v>202205</v>
      </c>
      <c r="B9916" s="196" t="s">
        <v>1630</v>
      </c>
      <c r="C9916" s="197" t="s">
        <v>1558</v>
      </c>
      <c r="D9916" s="198" t="s">
        <v>337</v>
      </c>
      <c r="E9916" s="421">
        <v>0.01</v>
      </c>
      <c r="F9916" s="413">
        <v>120.2</v>
      </c>
      <c r="G9916" s="414">
        <f t="shared" si="308"/>
        <v>8.3194675540765393E-5</v>
      </c>
      <c r="H9916" s="415">
        <f t="shared" si="309"/>
        <v>4.1597337770382695E-7</v>
      </c>
    </row>
    <row r="9917" spans="1:8" ht="15" hidden="1" thickBot="1">
      <c r="A9917" s="409">
        <v>202205</v>
      </c>
      <c r="B9917" s="196" t="s">
        <v>1631</v>
      </c>
      <c r="C9917" s="197" t="s">
        <v>1558</v>
      </c>
      <c r="D9917" s="198" t="s">
        <v>337</v>
      </c>
      <c r="E9917" s="421">
        <v>31011</v>
      </c>
      <c r="F9917" s="413">
        <v>120.2</v>
      </c>
      <c r="G9917" s="414">
        <f t="shared" si="308"/>
        <v>257.99500831946756</v>
      </c>
      <c r="H9917" s="415">
        <f t="shared" si="309"/>
        <v>1.2899750415973379</v>
      </c>
    </row>
    <row r="9918" spans="1:8" ht="15" hidden="1" thickBot="1">
      <c r="A9918" s="409">
        <v>202205</v>
      </c>
      <c r="B9918" s="196" t="s">
        <v>1632</v>
      </c>
      <c r="C9918" s="197" t="s">
        <v>1558</v>
      </c>
      <c r="D9918" s="198" t="s">
        <v>339</v>
      </c>
      <c r="E9918" s="421">
        <v>155</v>
      </c>
      <c r="F9918" s="413">
        <v>120.2</v>
      </c>
      <c r="G9918" s="414">
        <f t="shared" si="308"/>
        <v>1.2895174708818635</v>
      </c>
      <c r="H9918" s="415">
        <f t="shared" si="309"/>
        <v>1.2895174708818635</v>
      </c>
    </row>
    <row r="9919" spans="1:8" ht="15" hidden="1" thickBot="1">
      <c r="A9919" s="409">
        <v>202205</v>
      </c>
      <c r="B9919" s="196" t="s">
        <v>1633</v>
      </c>
      <c r="C9919" s="197" t="s">
        <v>1558</v>
      </c>
      <c r="D9919" s="198" t="s">
        <v>337</v>
      </c>
      <c r="E9919" s="421">
        <v>116100</v>
      </c>
      <c r="F9919" s="413">
        <v>120.2</v>
      </c>
      <c r="G9919" s="414">
        <f t="shared" si="308"/>
        <v>965.89018302828617</v>
      </c>
      <c r="H9919" s="415">
        <f t="shared" si="309"/>
        <v>4.8294509151414307</v>
      </c>
    </row>
    <row r="9920" spans="1:8" ht="15" hidden="1" thickBot="1">
      <c r="A9920" s="409">
        <v>202205</v>
      </c>
      <c r="B9920" s="196" t="s">
        <v>1634</v>
      </c>
      <c r="C9920" s="197" t="s">
        <v>1558</v>
      </c>
      <c r="D9920" s="198" t="s">
        <v>337</v>
      </c>
      <c r="E9920" s="421">
        <v>53379</v>
      </c>
      <c r="F9920" s="413">
        <v>120.2</v>
      </c>
      <c r="G9920" s="414">
        <f t="shared" si="308"/>
        <v>444.08485856905156</v>
      </c>
      <c r="H9920" s="415">
        <f t="shared" si="309"/>
        <v>2.2204242928452578</v>
      </c>
    </row>
    <row r="9921" spans="1:8" ht="15" hidden="1" thickBot="1">
      <c r="A9921" s="409">
        <v>202205</v>
      </c>
      <c r="B9921" s="196" t="s">
        <v>1635</v>
      </c>
      <c r="C9921" s="197" t="s">
        <v>1558</v>
      </c>
      <c r="D9921" s="198" t="s">
        <v>337</v>
      </c>
      <c r="E9921" s="421">
        <v>53379</v>
      </c>
      <c r="F9921" s="413">
        <v>120.2</v>
      </c>
      <c r="G9921" s="414">
        <f t="shared" si="308"/>
        <v>444.08485856905156</v>
      </c>
      <c r="H9921" s="415">
        <f t="shared" si="309"/>
        <v>2.2204242928452578</v>
      </c>
    </row>
    <row r="9922" spans="1:8" ht="15" hidden="1" thickBot="1">
      <c r="A9922" s="409">
        <v>202205</v>
      </c>
      <c r="B9922" s="196" t="s">
        <v>1636</v>
      </c>
      <c r="C9922" s="197" t="s">
        <v>1558</v>
      </c>
      <c r="D9922" s="198" t="s">
        <v>339</v>
      </c>
      <c r="E9922" s="421">
        <v>267</v>
      </c>
      <c r="F9922" s="413">
        <v>120.2</v>
      </c>
      <c r="G9922" s="414">
        <f t="shared" ref="G9922:G9985" si="310">+E9922/F9922</f>
        <v>2.2212978369384357</v>
      </c>
      <c r="H9922" s="415">
        <f t="shared" ref="H9922:H9985" si="311">IF(D9922="TB",G9922/200,IF(D9922="LT",G9922,"VER"))</f>
        <v>2.2212978369384357</v>
      </c>
    </row>
    <row r="9923" spans="1:8" ht="15" hidden="1" thickBot="1">
      <c r="A9923" s="409">
        <v>202205</v>
      </c>
      <c r="B9923" s="196" t="s">
        <v>1637</v>
      </c>
      <c r="C9923" s="197" t="s">
        <v>1558</v>
      </c>
      <c r="D9923" s="198" t="s">
        <v>337</v>
      </c>
      <c r="E9923" s="421">
        <v>15178</v>
      </c>
      <c r="F9923" s="413">
        <v>120.2</v>
      </c>
      <c r="G9923" s="414">
        <f t="shared" si="310"/>
        <v>126.27287853577371</v>
      </c>
      <c r="H9923" s="415">
        <f t="shared" si="311"/>
        <v>0.63136439267886857</v>
      </c>
    </row>
    <row r="9924" spans="1:8" ht="15" hidden="1" thickBot="1">
      <c r="A9924" s="409">
        <v>202205</v>
      </c>
      <c r="B9924" s="196" t="s">
        <v>1638</v>
      </c>
      <c r="C9924" s="197" t="s">
        <v>1558</v>
      </c>
      <c r="D9924" s="198" t="s">
        <v>337</v>
      </c>
      <c r="E9924" s="421">
        <v>19620</v>
      </c>
      <c r="F9924" s="413">
        <v>120.2</v>
      </c>
      <c r="G9924" s="414">
        <f t="shared" si="310"/>
        <v>163.22795341098168</v>
      </c>
      <c r="H9924" s="415">
        <f t="shared" si="311"/>
        <v>0.81613976705490843</v>
      </c>
    </row>
    <row r="9925" spans="1:8" ht="15" hidden="1" thickBot="1">
      <c r="A9925" s="409">
        <v>202205</v>
      </c>
      <c r="B9925" s="196" t="s">
        <v>1639</v>
      </c>
      <c r="C9925" s="197" t="s">
        <v>1558</v>
      </c>
      <c r="D9925" s="198" t="s">
        <v>339</v>
      </c>
      <c r="E9925" s="421">
        <v>98.1</v>
      </c>
      <c r="F9925" s="413">
        <v>120.2</v>
      </c>
      <c r="G9925" s="414">
        <f t="shared" si="310"/>
        <v>0.81613976705490843</v>
      </c>
      <c r="H9925" s="415">
        <f t="shared" si="311"/>
        <v>0.81613976705490843</v>
      </c>
    </row>
    <row r="9926" spans="1:8" ht="15" hidden="1" thickBot="1">
      <c r="A9926" s="409">
        <v>202205</v>
      </c>
      <c r="B9926" s="196" t="s">
        <v>1640</v>
      </c>
      <c r="C9926" s="197" t="s">
        <v>1558</v>
      </c>
      <c r="D9926" s="198" t="s">
        <v>337</v>
      </c>
      <c r="E9926" s="421">
        <v>19620</v>
      </c>
      <c r="F9926" s="413">
        <v>120.2</v>
      </c>
      <c r="G9926" s="414">
        <f t="shared" si="310"/>
        <v>163.22795341098168</v>
      </c>
      <c r="H9926" s="415">
        <f t="shared" si="311"/>
        <v>0.81613976705490843</v>
      </c>
    </row>
    <row r="9927" spans="1:8" ht="15" hidden="1" thickBot="1">
      <c r="A9927" s="409">
        <v>202205</v>
      </c>
      <c r="B9927" s="196" t="s">
        <v>1641</v>
      </c>
      <c r="C9927" s="197" t="s">
        <v>1558</v>
      </c>
      <c r="D9927" s="198" t="s">
        <v>337</v>
      </c>
      <c r="E9927" s="421">
        <v>19620</v>
      </c>
      <c r="F9927" s="413">
        <v>120.2</v>
      </c>
      <c r="G9927" s="414">
        <f t="shared" si="310"/>
        <v>163.22795341098168</v>
      </c>
      <c r="H9927" s="415">
        <f t="shared" si="311"/>
        <v>0.81613976705490843</v>
      </c>
    </row>
    <row r="9928" spans="1:8" ht="15" hidden="1" thickBot="1">
      <c r="A9928" s="409">
        <v>202205</v>
      </c>
      <c r="B9928" s="196" t="s">
        <v>1642</v>
      </c>
      <c r="C9928" s="197" t="s">
        <v>1558</v>
      </c>
      <c r="D9928" s="198" t="s">
        <v>337</v>
      </c>
      <c r="E9928" s="421">
        <v>19620</v>
      </c>
      <c r="F9928" s="413">
        <v>120.2</v>
      </c>
      <c r="G9928" s="414">
        <f t="shared" si="310"/>
        <v>163.22795341098168</v>
      </c>
      <c r="H9928" s="415">
        <f t="shared" si="311"/>
        <v>0.81613976705490843</v>
      </c>
    </row>
    <row r="9929" spans="1:8" ht="15" hidden="1" thickBot="1">
      <c r="A9929" s="409">
        <v>202205</v>
      </c>
      <c r="B9929" s="196" t="s">
        <v>1643</v>
      </c>
      <c r="C9929" s="197" t="s">
        <v>1558</v>
      </c>
      <c r="D9929" s="198" t="s">
        <v>350</v>
      </c>
      <c r="E9929" s="421">
        <v>0.01</v>
      </c>
      <c r="F9929" s="413">
        <v>120.2</v>
      </c>
      <c r="G9929" s="414">
        <f t="shared" si="310"/>
        <v>8.3194675540765393E-5</v>
      </c>
      <c r="H9929" s="415" t="str">
        <f t="shared" si="311"/>
        <v>VER</v>
      </c>
    </row>
    <row r="9930" spans="1:8" ht="15" hidden="1" thickBot="1">
      <c r="A9930" s="409">
        <v>202205</v>
      </c>
      <c r="B9930" s="196" t="s">
        <v>1644</v>
      </c>
      <c r="C9930" s="197" t="s">
        <v>1558</v>
      </c>
      <c r="D9930" s="198" t="s">
        <v>337</v>
      </c>
      <c r="E9930" s="421">
        <v>19620</v>
      </c>
      <c r="F9930" s="413">
        <v>120.2</v>
      </c>
      <c r="G9930" s="414">
        <f t="shared" si="310"/>
        <v>163.22795341098168</v>
      </c>
      <c r="H9930" s="415">
        <f t="shared" si="311"/>
        <v>0.81613976705490843</v>
      </c>
    </row>
    <row r="9931" spans="1:8" ht="15" hidden="1" thickBot="1">
      <c r="A9931" s="409">
        <v>202205</v>
      </c>
      <c r="B9931" s="196" t="s">
        <v>1645</v>
      </c>
      <c r="C9931" s="197" t="s">
        <v>1558</v>
      </c>
      <c r="D9931" s="198" t="s">
        <v>337</v>
      </c>
      <c r="E9931" s="421">
        <v>19620</v>
      </c>
      <c r="F9931" s="413">
        <v>120.2</v>
      </c>
      <c r="G9931" s="414">
        <f t="shared" si="310"/>
        <v>163.22795341098168</v>
      </c>
      <c r="H9931" s="415">
        <f t="shared" si="311"/>
        <v>0.81613976705490843</v>
      </c>
    </row>
    <row r="9932" spans="1:8" ht="15" hidden="1" thickBot="1">
      <c r="A9932" s="409">
        <v>202205</v>
      </c>
      <c r="B9932" s="196" t="s">
        <v>1646</v>
      </c>
      <c r="C9932" s="197" t="s">
        <v>1558</v>
      </c>
      <c r="D9932" s="198" t="s">
        <v>337</v>
      </c>
      <c r="E9932" s="421">
        <v>16330</v>
      </c>
      <c r="F9932" s="413">
        <v>120.2</v>
      </c>
      <c r="G9932" s="414">
        <f t="shared" si="310"/>
        <v>135.85690515806988</v>
      </c>
      <c r="H9932" s="415">
        <f t="shared" si="311"/>
        <v>0.67928452579034937</v>
      </c>
    </row>
    <row r="9933" spans="1:8" ht="15" hidden="1" thickBot="1">
      <c r="A9933" s="409">
        <v>202205</v>
      </c>
      <c r="B9933" s="196" t="s">
        <v>1647</v>
      </c>
      <c r="C9933" s="197" t="s">
        <v>1558</v>
      </c>
      <c r="D9933" s="198" t="s">
        <v>337</v>
      </c>
      <c r="E9933" s="421">
        <v>16377</v>
      </c>
      <c r="F9933" s="413">
        <v>120.2</v>
      </c>
      <c r="G9933" s="414">
        <f t="shared" si="310"/>
        <v>136.24792013311148</v>
      </c>
      <c r="H9933" s="415">
        <f t="shared" si="311"/>
        <v>0.68123960066555744</v>
      </c>
    </row>
    <row r="9934" spans="1:8" ht="15" hidden="1" thickBot="1">
      <c r="A9934" s="409">
        <v>202205</v>
      </c>
      <c r="B9934" s="196" t="s">
        <v>1648</v>
      </c>
      <c r="C9934" s="197" t="s">
        <v>1558</v>
      </c>
      <c r="D9934" s="198" t="s">
        <v>337</v>
      </c>
      <c r="E9934" s="421">
        <v>128650</v>
      </c>
      <c r="F9934" s="413">
        <v>120.2</v>
      </c>
      <c r="G9934" s="414">
        <f t="shared" si="310"/>
        <v>1070.2995008319467</v>
      </c>
      <c r="H9934" s="415">
        <f t="shared" si="311"/>
        <v>5.3514975041597337</v>
      </c>
    </row>
    <row r="9935" spans="1:8" ht="15" hidden="1" thickBot="1">
      <c r="A9935" s="409">
        <v>202205</v>
      </c>
      <c r="B9935" s="196" t="s">
        <v>1649</v>
      </c>
      <c r="C9935" s="197" t="s">
        <v>1558</v>
      </c>
      <c r="D9935" s="198" t="s">
        <v>337</v>
      </c>
      <c r="E9935" s="421">
        <v>128650</v>
      </c>
      <c r="F9935" s="413">
        <v>120.2</v>
      </c>
      <c r="G9935" s="414">
        <f t="shared" si="310"/>
        <v>1070.2995008319467</v>
      </c>
      <c r="H9935" s="415">
        <f t="shared" si="311"/>
        <v>5.3514975041597337</v>
      </c>
    </row>
    <row r="9936" spans="1:8" ht="15" hidden="1" thickBot="1">
      <c r="A9936" s="409">
        <v>202205</v>
      </c>
      <c r="B9936" s="196" t="s">
        <v>1650</v>
      </c>
      <c r="C9936" s="197" t="s">
        <v>1558</v>
      </c>
      <c r="D9936" s="198" t="s">
        <v>337</v>
      </c>
      <c r="E9936" s="421">
        <v>128650</v>
      </c>
      <c r="F9936" s="413">
        <v>120.2</v>
      </c>
      <c r="G9936" s="414">
        <f t="shared" si="310"/>
        <v>1070.2995008319467</v>
      </c>
      <c r="H9936" s="415">
        <f t="shared" si="311"/>
        <v>5.3514975041597337</v>
      </c>
    </row>
    <row r="9937" spans="1:8" ht="15" hidden="1" thickBot="1">
      <c r="A9937" s="409">
        <v>202205</v>
      </c>
      <c r="B9937" s="196" t="s">
        <v>1651</v>
      </c>
      <c r="C9937" s="197" t="s">
        <v>1558</v>
      </c>
      <c r="D9937" s="198" t="s">
        <v>337</v>
      </c>
      <c r="E9937" s="421">
        <v>128650</v>
      </c>
      <c r="F9937" s="413">
        <v>120.2</v>
      </c>
      <c r="G9937" s="414">
        <f t="shared" si="310"/>
        <v>1070.2995008319467</v>
      </c>
      <c r="H9937" s="415">
        <f t="shared" si="311"/>
        <v>5.3514975041597337</v>
      </c>
    </row>
    <row r="9938" spans="1:8" ht="15" hidden="1" thickBot="1">
      <c r="A9938" s="409">
        <v>202205</v>
      </c>
      <c r="B9938" s="196" t="s">
        <v>1652</v>
      </c>
      <c r="C9938" s="197" t="s">
        <v>1558</v>
      </c>
      <c r="D9938" s="198" t="s">
        <v>337</v>
      </c>
      <c r="E9938" s="421">
        <v>128650</v>
      </c>
      <c r="F9938" s="413">
        <v>120.2</v>
      </c>
      <c r="G9938" s="414">
        <f t="shared" si="310"/>
        <v>1070.2995008319467</v>
      </c>
      <c r="H9938" s="415">
        <f t="shared" si="311"/>
        <v>5.3514975041597337</v>
      </c>
    </row>
    <row r="9939" spans="1:8" ht="15" hidden="1" thickBot="1">
      <c r="A9939" s="409">
        <v>202205</v>
      </c>
      <c r="B9939" s="196" t="s">
        <v>1653</v>
      </c>
      <c r="C9939" s="197" t="s">
        <v>1558</v>
      </c>
      <c r="D9939" s="198" t="s">
        <v>337</v>
      </c>
      <c r="E9939" s="421">
        <v>7612</v>
      </c>
      <c r="F9939" s="413">
        <v>120.2</v>
      </c>
      <c r="G9939" s="414">
        <f t="shared" si="310"/>
        <v>63.327787021630613</v>
      </c>
      <c r="H9939" s="415">
        <f t="shared" si="311"/>
        <v>0.31663893510815305</v>
      </c>
    </row>
    <row r="9940" spans="1:8" ht="15" hidden="1" thickBot="1">
      <c r="A9940" s="409">
        <v>202205</v>
      </c>
      <c r="B9940" s="196" t="s">
        <v>1654</v>
      </c>
      <c r="C9940" s="197" t="s">
        <v>1558</v>
      </c>
      <c r="D9940" s="198" t="s">
        <v>337</v>
      </c>
      <c r="E9940" s="421">
        <v>122748</v>
      </c>
      <c r="F9940" s="413">
        <v>120.2</v>
      </c>
      <c r="G9940" s="414">
        <f t="shared" si="310"/>
        <v>1021.198003327787</v>
      </c>
      <c r="H9940" s="415">
        <f t="shared" si="311"/>
        <v>5.1059900166389349</v>
      </c>
    </row>
    <row r="9941" spans="1:8" ht="15" hidden="1" thickBot="1">
      <c r="A9941" s="409">
        <v>202205</v>
      </c>
      <c r="B9941" s="196" t="s">
        <v>1655</v>
      </c>
      <c r="C9941" s="197" t="s">
        <v>1558</v>
      </c>
      <c r="D9941" s="198" t="s">
        <v>339</v>
      </c>
      <c r="E9941" s="421">
        <v>614</v>
      </c>
      <c r="F9941" s="413">
        <v>120.2</v>
      </c>
      <c r="G9941" s="414">
        <f t="shared" si="310"/>
        <v>5.1081530782029949</v>
      </c>
      <c r="H9941" s="415">
        <f t="shared" si="311"/>
        <v>5.1081530782029949</v>
      </c>
    </row>
    <row r="9942" spans="1:8" ht="15" hidden="1" thickBot="1">
      <c r="A9942" s="409">
        <v>202205</v>
      </c>
      <c r="B9942" s="196" t="s">
        <v>1656</v>
      </c>
      <c r="C9942" s="197" t="s">
        <v>1558</v>
      </c>
      <c r="D9942" s="198" t="s">
        <v>337</v>
      </c>
      <c r="E9942" s="421">
        <v>88167</v>
      </c>
      <c r="F9942" s="413">
        <v>120.2</v>
      </c>
      <c r="G9942" s="414">
        <f t="shared" si="310"/>
        <v>733.50249584026619</v>
      </c>
      <c r="H9942" s="415">
        <f t="shared" si="311"/>
        <v>3.6675124792013309</v>
      </c>
    </row>
    <row r="9943" spans="1:8" ht="15" hidden="1" thickBot="1">
      <c r="A9943" s="409">
        <v>202205</v>
      </c>
      <c r="B9943" s="196" t="s">
        <v>1657</v>
      </c>
      <c r="C9943" s="197" t="s">
        <v>1558</v>
      </c>
      <c r="D9943" s="198" t="s">
        <v>337</v>
      </c>
      <c r="E9943" s="421">
        <v>47558</v>
      </c>
      <c r="F9943" s="413">
        <v>120.2</v>
      </c>
      <c r="G9943" s="414">
        <f t="shared" si="310"/>
        <v>395.65723793677205</v>
      </c>
      <c r="H9943" s="415">
        <f t="shared" si="311"/>
        <v>1.9782861896838602</v>
      </c>
    </row>
    <row r="9944" spans="1:8" ht="15" hidden="1" thickBot="1">
      <c r="A9944" s="409">
        <v>202205</v>
      </c>
      <c r="B9944" s="196" t="s">
        <v>1658</v>
      </c>
      <c r="C9944" s="197" t="s">
        <v>1558</v>
      </c>
      <c r="D9944" s="198" t="s">
        <v>337</v>
      </c>
      <c r="E9944" s="421">
        <v>90979</v>
      </c>
      <c r="F9944" s="413">
        <v>120.2</v>
      </c>
      <c r="G9944" s="414">
        <f t="shared" si="310"/>
        <v>756.89683860232947</v>
      </c>
      <c r="H9944" s="415">
        <f t="shared" si="311"/>
        <v>3.7844841930116475</v>
      </c>
    </row>
    <row r="9945" spans="1:8" ht="15" hidden="1" thickBot="1">
      <c r="A9945" s="409">
        <v>202205</v>
      </c>
      <c r="B9945" s="196" t="s">
        <v>1659</v>
      </c>
      <c r="C9945" s="197" t="s">
        <v>1558</v>
      </c>
      <c r="D9945" s="198" t="s">
        <v>337</v>
      </c>
      <c r="E9945" s="421">
        <v>90979</v>
      </c>
      <c r="F9945" s="413">
        <v>120.2</v>
      </c>
      <c r="G9945" s="414">
        <f t="shared" si="310"/>
        <v>756.89683860232947</v>
      </c>
      <c r="H9945" s="415">
        <f t="shared" si="311"/>
        <v>3.7844841930116475</v>
      </c>
    </row>
    <row r="9946" spans="1:8" ht="15" hidden="1" thickBot="1">
      <c r="A9946" s="409">
        <v>202205</v>
      </c>
      <c r="B9946" s="196" t="s">
        <v>1660</v>
      </c>
      <c r="C9946" s="197" t="s">
        <v>1558</v>
      </c>
      <c r="D9946" s="198" t="s">
        <v>337</v>
      </c>
      <c r="E9946" s="421">
        <v>114529</v>
      </c>
      <c r="F9946" s="413">
        <v>120.2</v>
      </c>
      <c r="G9946" s="414">
        <f t="shared" si="310"/>
        <v>952.82029950083188</v>
      </c>
      <c r="H9946" s="415">
        <f t="shared" si="311"/>
        <v>4.7641014975041598</v>
      </c>
    </row>
    <row r="9947" spans="1:8" ht="15" hidden="1" thickBot="1">
      <c r="A9947" s="409">
        <v>202205</v>
      </c>
      <c r="B9947" s="196" t="s">
        <v>1661</v>
      </c>
      <c r="C9947" s="197" t="s">
        <v>1558</v>
      </c>
      <c r="D9947" s="198" t="s">
        <v>337</v>
      </c>
      <c r="E9947" s="421">
        <v>122748</v>
      </c>
      <c r="F9947" s="413">
        <v>120.2</v>
      </c>
      <c r="G9947" s="414">
        <f t="shared" si="310"/>
        <v>1021.198003327787</v>
      </c>
      <c r="H9947" s="415">
        <f t="shared" si="311"/>
        <v>5.1059900166389349</v>
      </c>
    </row>
    <row r="9948" spans="1:8" ht="15" hidden="1" thickBot="1">
      <c r="A9948" s="409">
        <v>202205</v>
      </c>
      <c r="B9948" s="196" t="s">
        <v>1662</v>
      </c>
      <c r="C9948" s="197" t="s">
        <v>1558</v>
      </c>
      <c r="D9948" s="198" t="s">
        <v>350</v>
      </c>
      <c r="E9948" s="421">
        <v>0.01</v>
      </c>
      <c r="F9948" s="413">
        <v>120.2</v>
      </c>
      <c r="G9948" s="414">
        <f t="shared" si="310"/>
        <v>8.3194675540765393E-5</v>
      </c>
      <c r="H9948" s="415" t="str">
        <f t="shared" si="311"/>
        <v>VER</v>
      </c>
    </row>
    <row r="9949" spans="1:8" ht="15" hidden="1" thickBot="1">
      <c r="A9949" s="409">
        <v>202205</v>
      </c>
      <c r="B9949" s="196" t="s">
        <v>1663</v>
      </c>
      <c r="C9949" s="197" t="s">
        <v>1558</v>
      </c>
      <c r="D9949" s="198" t="s">
        <v>337</v>
      </c>
      <c r="E9949" s="421">
        <v>122748</v>
      </c>
      <c r="F9949" s="413">
        <v>120.2</v>
      </c>
      <c r="G9949" s="414">
        <f t="shared" si="310"/>
        <v>1021.198003327787</v>
      </c>
      <c r="H9949" s="415">
        <f t="shared" si="311"/>
        <v>5.1059900166389349</v>
      </c>
    </row>
    <row r="9950" spans="1:8" ht="15" hidden="1" thickBot="1">
      <c r="A9950" s="409">
        <v>202205</v>
      </c>
      <c r="B9950" s="196" t="s">
        <v>1664</v>
      </c>
      <c r="C9950" s="197" t="s">
        <v>1558</v>
      </c>
      <c r="D9950" s="198" t="s">
        <v>337</v>
      </c>
      <c r="E9950" s="421">
        <v>122748</v>
      </c>
      <c r="F9950" s="413">
        <v>120.2</v>
      </c>
      <c r="G9950" s="414">
        <f t="shared" si="310"/>
        <v>1021.198003327787</v>
      </c>
      <c r="H9950" s="415">
        <f t="shared" si="311"/>
        <v>5.1059900166389349</v>
      </c>
    </row>
    <row r="9951" spans="1:8" ht="15" hidden="1" thickBot="1">
      <c r="A9951" s="409">
        <v>202205</v>
      </c>
      <c r="B9951" s="196" t="s">
        <v>1665</v>
      </c>
      <c r="C9951" s="197" t="s">
        <v>1558</v>
      </c>
      <c r="D9951" s="198" t="s">
        <v>339</v>
      </c>
      <c r="E9951" s="421">
        <v>614</v>
      </c>
      <c r="F9951" s="413">
        <v>120.2</v>
      </c>
      <c r="G9951" s="414">
        <f t="shared" si="310"/>
        <v>5.1081530782029949</v>
      </c>
      <c r="H9951" s="415">
        <f t="shared" si="311"/>
        <v>5.1081530782029949</v>
      </c>
    </row>
    <row r="9952" spans="1:8" ht="15" hidden="1" thickBot="1">
      <c r="A9952" s="409">
        <v>202205</v>
      </c>
      <c r="B9952" s="196" t="s">
        <v>1666</v>
      </c>
      <c r="C9952" s="197" t="s">
        <v>1558</v>
      </c>
      <c r="D9952" s="198" t="s">
        <v>337</v>
      </c>
      <c r="E9952" s="421">
        <v>128650</v>
      </c>
      <c r="F9952" s="413">
        <v>120.2</v>
      </c>
      <c r="G9952" s="414">
        <f t="shared" si="310"/>
        <v>1070.2995008319467</v>
      </c>
      <c r="H9952" s="415">
        <f t="shared" si="311"/>
        <v>5.3514975041597337</v>
      </c>
    </row>
    <row r="9953" spans="1:8" ht="15" hidden="1" thickBot="1">
      <c r="A9953" s="409">
        <v>202205</v>
      </c>
      <c r="B9953" s="196" t="s">
        <v>1667</v>
      </c>
      <c r="C9953" s="197" t="s">
        <v>1558</v>
      </c>
      <c r="D9953" s="198" t="s">
        <v>339</v>
      </c>
      <c r="E9953" s="421">
        <v>643</v>
      </c>
      <c r="F9953" s="413">
        <v>120.2</v>
      </c>
      <c r="G9953" s="414">
        <f t="shared" si="310"/>
        <v>5.3494176372712143</v>
      </c>
      <c r="H9953" s="415">
        <f t="shared" si="311"/>
        <v>5.3494176372712143</v>
      </c>
    </row>
    <row r="9954" spans="1:8" ht="15" hidden="1" thickBot="1">
      <c r="A9954" s="409">
        <v>202205</v>
      </c>
      <c r="B9954" s="196" t="s">
        <v>1668</v>
      </c>
      <c r="C9954" s="197" t="s">
        <v>1558</v>
      </c>
      <c r="D9954" s="198" t="s">
        <v>337</v>
      </c>
      <c r="E9954" s="421">
        <v>128650</v>
      </c>
      <c r="F9954" s="413">
        <v>120.2</v>
      </c>
      <c r="G9954" s="414">
        <f t="shared" si="310"/>
        <v>1070.2995008319467</v>
      </c>
      <c r="H9954" s="415">
        <f t="shared" si="311"/>
        <v>5.3514975041597337</v>
      </c>
    </row>
    <row r="9955" spans="1:8" ht="15" hidden="1" thickBot="1">
      <c r="A9955" s="409">
        <v>202205</v>
      </c>
      <c r="B9955" s="196" t="s">
        <v>1669</v>
      </c>
      <c r="C9955" s="197" t="s">
        <v>1558</v>
      </c>
      <c r="D9955" s="198" t="s">
        <v>339</v>
      </c>
      <c r="E9955" s="421">
        <v>643</v>
      </c>
      <c r="F9955" s="413">
        <v>120.2</v>
      </c>
      <c r="G9955" s="414">
        <f t="shared" si="310"/>
        <v>5.3494176372712143</v>
      </c>
      <c r="H9955" s="415">
        <f t="shared" si="311"/>
        <v>5.3494176372712143</v>
      </c>
    </row>
    <row r="9956" spans="1:8" ht="15" hidden="1" thickBot="1">
      <c r="A9956" s="409">
        <v>202205</v>
      </c>
      <c r="B9956" s="196" t="s">
        <v>1670</v>
      </c>
      <c r="C9956" s="197" t="s">
        <v>1558</v>
      </c>
      <c r="D9956" s="198" t="s">
        <v>337</v>
      </c>
      <c r="E9956" s="421">
        <v>128650</v>
      </c>
      <c r="F9956" s="413">
        <v>120.2</v>
      </c>
      <c r="G9956" s="414">
        <f t="shared" si="310"/>
        <v>1070.2995008319467</v>
      </c>
      <c r="H9956" s="415">
        <f t="shared" si="311"/>
        <v>5.3514975041597337</v>
      </c>
    </row>
    <row r="9957" spans="1:8" ht="15" hidden="1" thickBot="1">
      <c r="A9957" s="409">
        <v>202205</v>
      </c>
      <c r="B9957" s="196" t="s">
        <v>1671</v>
      </c>
      <c r="C9957" s="197" t="s">
        <v>1558</v>
      </c>
      <c r="D9957" s="198" t="s">
        <v>339</v>
      </c>
      <c r="E9957" s="421">
        <v>643</v>
      </c>
      <c r="F9957" s="413">
        <v>120.2</v>
      </c>
      <c r="G9957" s="414">
        <f t="shared" si="310"/>
        <v>5.3494176372712143</v>
      </c>
      <c r="H9957" s="415">
        <f t="shared" si="311"/>
        <v>5.3494176372712143</v>
      </c>
    </row>
    <row r="9958" spans="1:8" ht="15" hidden="1" thickBot="1">
      <c r="A9958" s="409">
        <v>202205</v>
      </c>
      <c r="B9958" s="196" t="s">
        <v>1672</v>
      </c>
      <c r="C9958" s="197" t="s">
        <v>1558</v>
      </c>
      <c r="D9958" s="198" t="s">
        <v>337</v>
      </c>
      <c r="E9958" s="421">
        <v>114529</v>
      </c>
      <c r="F9958" s="413">
        <v>120.2</v>
      </c>
      <c r="G9958" s="414">
        <f t="shared" si="310"/>
        <v>952.82029950083188</v>
      </c>
      <c r="H9958" s="415">
        <f t="shared" si="311"/>
        <v>4.7641014975041598</v>
      </c>
    </row>
    <row r="9959" spans="1:8" ht="15" hidden="1" thickBot="1">
      <c r="A9959" s="409">
        <v>202205</v>
      </c>
      <c r="B9959" s="196" t="s">
        <v>1673</v>
      </c>
      <c r="C9959" s="197" t="s">
        <v>1558</v>
      </c>
      <c r="D9959" s="198" t="s">
        <v>337</v>
      </c>
      <c r="E9959" s="421">
        <v>100399</v>
      </c>
      <c r="F9959" s="413">
        <v>120.2</v>
      </c>
      <c r="G9959" s="414">
        <f t="shared" si="310"/>
        <v>835.26622296173048</v>
      </c>
      <c r="H9959" s="415">
        <f t="shared" si="311"/>
        <v>4.1763311148086526</v>
      </c>
    </row>
    <row r="9960" spans="1:8" ht="15" hidden="1" thickBot="1">
      <c r="A9960" s="409">
        <v>202205</v>
      </c>
      <c r="B9960" s="196" t="s">
        <v>1674</v>
      </c>
      <c r="C9960" s="197" t="s">
        <v>1558</v>
      </c>
      <c r="D9960" s="198" t="s">
        <v>337</v>
      </c>
      <c r="E9960" s="421">
        <v>114529</v>
      </c>
      <c r="F9960" s="413">
        <v>120.2</v>
      </c>
      <c r="G9960" s="414">
        <f t="shared" si="310"/>
        <v>952.82029950083188</v>
      </c>
      <c r="H9960" s="415">
        <f t="shared" si="311"/>
        <v>4.7641014975041598</v>
      </c>
    </row>
    <row r="9961" spans="1:8" ht="15" hidden="1" thickBot="1">
      <c r="A9961" s="409">
        <v>202205</v>
      </c>
      <c r="B9961" s="196" t="s">
        <v>1675</v>
      </c>
      <c r="C9961" s="197" t="s">
        <v>1558</v>
      </c>
      <c r="D9961" s="198" t="s">
        <v>337</v>
      </c>
      <c r="E9961" s="421">
        <v>115523</v>
      </c>
      <c r="F9961" s="413">
        <v>120.2</v>
      </c>
      <c r="G9961" s="414">
        <f t="shared" si="310"/>
        <v>961.08985024958406</v>
      </c>
      <c r="H9961" s="415">
        <f t="shared" si="311"/>
        <v>4.8054492512479206</v>
      </c>
    </row>
    <row r="9962" spans="1:8" ht="15" hidden="1" thickBot="1">
      <c r="A9962" s="409">
        <v>202205</v>
      </c>
      <c r="B9962" s="196" t="s">
        <v>1676</v>
      </c>
      <c r="C9962" s="197" t="s">
        <v>1558</v>
      </c>
      <c r="D9962" s="198" t="s">
        <v>337</v>
      </c>
      <c r="E9962" s="421">
        <v>122748</v>
      </c>
      <c r="F9962" s="413">
        <v>120.2</v>
      </c>
      <c r="G9962" s="414">
        <f t="shared" si="310"/>
        <v>1021.198003327787</v>
      </c>
      <c r="H9962" s="415">
        <f t="shared" si="311"/>
        <v>5.1059900166389349</v>
      </c>
    </row>
    <row r="9963" spans="1:8" ht="15" hidden="1" thickBot="1">
      <c r="A9963" s="409">
        <v>202205</v>
      </c>
      <c r="B9963" s="196" t="s">
        <v>1677</v>
      </c>
      <c r="C9963" s="197" t="s">
        <v>1558</v>
      </c>
      <c r="D9963" s="198" t="s">
        <v>337</v>
      </c>
      <c r="E9963" s="421">
        <v>59701</v>
      </c>
      <c r="F9963" s="413">
        <v>120.2</v>
      </c>
      <c r="G9963" s="414">
        <f t="shared" si="310"/>
        <v>496.68053244592346</v>
      </c>
      <c r="H9963" s="415">
        <f t="shared" si="311"/>
        <v>2.4834026622296173</v>
      </c>
    </row>
    <row r="9964" spans="1:8" ht="15" hidden="1" thickBot="1">
      <c r="A9964" s="409">
        <v>202205</v>
      </c>
      <c r="B9964" s="196" t="s">
        <v>1678</v>
      </c>
      <c r="C9964" s="197" t="s">
        <v>1558</v>
      </c>
      <c r="D9964" s="198" t="s">
        <v>337</v>
      </c>
      <c r="E9964" s="421">
        <v>17015</v>
      </c>
      <c r="F9964" s="413">
        <v>120.2</v>
      </c>
      <c r="G9964" s="414">
        <f t="shared" si="310"/>
        <v>141.55574043261231</v>
      </c>
      <c r="H9964" s="415">
        <f t="shared" si="311"/>
        <v>0.7077787021630616</v>
      </c>
    </row>
    <row r="9965" spans="1:8" ht="15" hidden="1" thickBot="1">
      <c r="A9965" s="409">
        <v>202205</v>
      </c>
      <c r="B9965" s="196" t="s">
        <v>1679</v>
      </c>
      <c r="C9965" s="197" t="s">
        <v>1558</v>
      </c>
      <c r="D9965" s="198" t="s">
        <v>339</v>
      </c>
      <c r="E9965" s="421">
        <v>85.06</v>
      </c>
      <c r="F9965" s="413">
        <v>120.2</v>
      </c>
      <c r="G9965" s="414">
        <f t="shared" si="310"/>
        <v>0.70765391014975043</v>
      </c>
      <c r="H9965" s="415">
        <f t="shared" si="311"/>
        <v>0.70765391014975043</v>
      </c>
    </row>
    <row r="9966" spans="1:8" ht="15" hidden="1" thickBot="1">
      <c r="A9966" s="409">
        <v>202205</v>
      </c>
      <c r="B9966" s="196" t="s">
        <v>1680</v>
      </c>
      <c r="C9966" s="197" t="s">
        <v>1558</v>
      </c>
      <c r="D9966" s="198" t="s">
        <v>337</v>
      </c>
      <c r="E9966" s="421">
        <v>17015</v>
      </c>
      <c r="F9966" s="413">
        <v>120.2</v>
      </c>
      <c r="G9966" s="414">
        <f t="shared" si="310"/>
        <v>141.55574043261231</v>
      </c>
      <c r="H9966" s="415">
        <f t="shared" si="311"/>
        <v>0.7077787021630616</v>
      </c>
    </row>
    <row r="9967" spans="1:8" ht="15" hidden="1" thickBot="1">
      <c r="A9967" s="409">
        <v>202205</v>
      </c>
      <c r="B9967" s="196" t="s">
        <v>1681</v>
      </c>
      <c r="C9967" s="197" t="s">
        <v>1558</v>
      </c>
      <c r="D9967" s="198" t="s">
        <v>339</v>
      </c>
      <c r="E9967" s="421">
        <v>85.06</v>
      </c>
      <c r="F9967" s="413">
        <v>120.2</v>
      </c>
      <c r="G9967" s="414">
        <f t="shared" si="310"/>
        <v>0.70765391014975043</v>
      </c>
      <c r="H9967" s="415">
        <f t="shared" si="311"/>
        <v>0.70765391014975043</v>
      </c>
    </row>
    <row r="9968" spans="1:8" ht="15" hidden="1" thickBot="1">
      <c r="A9968" s="409">
        <v>202205</v>
      </c>
      <c r="B9968" s="196" t="s">
        <v>1682</v>
      </c>
      <c r="C9968" s="197" t="s">
        <v>1558</v>
      </c>
      <c r="D9968" s="198" t="s">
        <v>337</v>
      </c>
      <c r="E9968" s="421">
        <v>17015</v>
      </c>
      <c r="F9968" s="413">
        <v>120.2</v>
      </c>
      <c r="G9968" s="414">
        <f t="shared" si="310"/>
        <v>141.55574043261231</v>
      </c>
      <c r="H9968" s="415">
        <f t="shared" si="311"/>
        <v>0.7077787021630616</v>
      </c>
    </row>
    <row r="9969" spans="1:8" ht="15" hidden="1" thickBot="1">
      <c r="A9969" s="409">
        <v>202205</v>
      </c>
      <c r="B9969" s="196" t="s">
        <v>1683</v>
      </c>
      <c r="C9969" s="197" t="s">
        <v>1558</v>
      </c>
      <c r="D9969" s="198" t="s">
        <v>339</v>
      </c>
      <c r="E9969" s="421">
        <v>85.06</v>
      </c>
      <c r="F9969" s="413">
        <v>120.2</v>
      </c>
      <c r="G9969" s="414">
        <f t="shared" si="310"/>
        <v>0.70765391014975043</v>
      </c>
      <c r="H9969" s="415">
        <f t="shared" si="311"/>
        <v>0.70765391014975043</v>
      </c>
    </row>
    <row r="9970" spans="1:8" ht="15" hidden="1" thickBot="1">
      <c r="A9970" s="409">
        <v>202205</v>
      </c>
      <c r="B9970" s="196" t="s">
        <v>1684</v>
      </c>
      <c r="C9970" s="197" t="s">
        <v>1558</v>
      </c>
      <c r="D9970" s="198" t="s">
        <v>337</v>
      </c>
      <c r="E9970" s="421">
        <v>128650</v>
      </c>
      <c r="F9970" s="413">
        <v>120.2</v>
      </c>
      <c r="G9970" s="414">
        <f t="shared" si="310"/>
        <v>1070.2995008319467</v>
      </c>
      <c r="H9970" s="415">
        <f t="shared" si="311"/>
        <v>5.3514975041597337</v>
      </c>
    </row>
    <row r="9971" spans="1:8" ht="15" hidden="1" thickBot="1">
      <c r="A9971" s="409">
        <v>202205</v>
      </c>
      <c r="B9971" s="196" t="s">
        <v>1685</v>
      </c>
      <c r="C9971" s="197" t="s">
        <v>1558</v>
      </c>
      <c r="D9971" s="198" t="s">
        <v>350</v>
      </c>
      <c r="E9971" s="421">
        <v>0.01</v>
      </c>
      <c r="F9971" s="413">
        <v>120.2</v>
      </c>
      <c r="G9971" s="414">
        <f t="shared" si="310"/>
        <v>8.3194675540765393E-5</v>
      </c>
      <c r="H9971" s="415" t="str">
        <f t="shared" si="311"/>
        <v>VER</v>
      </c>
    </row>
    <row r="9972" spans="1:8" ht="15" hidden="1" thickBot="1">
      <c r="A9972" s="409">
        <v>202205</v>
      </c>
      <c r="B9972" s="196" t="s">
        <v>1686</v>
      </c>
      <c r="C9972" s="197" t="s">
        <v>1558</v>
      </c>
      <c r="D9972" s="198" t="s">
        <v>337</v>
      </c>
      <c r="E9972" s="421">
        <v>94304</v>
      </c>
      <c r="F9972" s="413">
        <v>120.2</v>
      </c>
      <c r="G9972" s="414">
        <f t="shared" si="310"/>
        <v>784.5590682196339</v>
      </c>
      <c r="H9972" s="415">
        <f t="shared" si="311"/>
        <v>3.9227953410981695</v>
      </c>
    </row>
    <row r="9973" spans="1:8" ht="15" hidden="1" thickBot="1">
      <c r="A9973" s="409">
        <v>202205</v>
      </c>
      <c r="B9973" s="196" t="s">
        <v>1687</v>
      </c>
      <c r="C9973" s="197" t="s">
        <v>1558</v>
      </c>
      <c r="D9973" s="198" t="s">
        <v>337</v>
      </c>
      <c r="E9973" s="421">
        <v>94304</v>
      </c>
      <c r="F9973" s="413">
        <v>120.2</v>
      </c>
      <c r="G9973" s="414">
        <f t="shared" si="310"/>
        <v>784.5590682196339</v>
      </c>
      <c r="H9973" s="415">
        <f t="shared" si="311"/>
        <v>3.9227953410981695</v>
      </c>
    </row>
    <row r="9974" spans="1:8" ht="15" hidden="1" thickBot="1">
      <c r="A9974" s="409">
        <v>202205</v>
      </c>
      <c r="B9974" s="196" t="s">
        <v>1688</v>
      </c>
      <c r="C9974" s="197" t="s">
        <v>1558</v>
      </c>
      <c r="D9974" s="198" t="s">
        <v>337</v>
      </c>
      <c r="E9974" s="421">
        <v>65348</v>
      </c>
      <c r="F9974" s="413">
        <v>120.2</v>
      </c>
      <c r="G9974" s="414">
        <f t="shared" si="310"/>
        <v>543.66056572379364</v>
      </c>
      <c r="H9974" s="415">
        <f t="shared" si="311"/>
        <v>2.7183028286189681</v>
      </c>
    </row>
    <row r="9975" spans="1:8" ht="15" hidden="1" thickBot="1">
      <c r="A9975" s="409">
        <v>202205</v>
      </c>
      <c r="B9975" s="196" t="s">
        <v>1689</v>
      </c>
      <c r="C9975" s="197" t="s">
        <v>1558</v>
      </c>
      <c r="D9975" s="198" t="s">
        <v>337</v>
      </c>
      <c r="E9975" s="421">
        <v>116100</v>
      </c>
      <c r="F9975" s="413">
        <v>120.2</v>
      </c>
      <c r="G9975" s="414">
        <f t="shared" si="310"/>
        <v>965.89018302828617</v>
      </c>
      <c r="H9975" s="415">
        <f t="shared" si="311"/>
        <v>4.8294509151414307</v>
      </c>
    </row>
    <row r="9976" spans="1:8" ht="15" hidden="1" thickBot="1">
      <c r="A9976" s="409">
        <v>202205</v>
      </c>
      <c r="B9976" s="196" t="s">
        <v>1690</v>
      </c>
      <c r="C9976" s="197" t="s">
        <v>1558</v>
      </c>
      <c r="D9976" s="198" t="s">
        <v>337</v>
      </c>
      <c r="E9976" s="421">
        <v>20690</v>
      </c>
      <c r="F9976" s="413">
        <v>120.2</v>
      </c>
      <c r="G9976" s="414">
        <f t="shared" si="310"/>
        <v>172.12978369384359</v>
      </c>
      <c r="H9976" s="415">
        <f t="shared" si="311"/>
        <v>0.86064891846921798</v>
      </c>
    </row>
    <row r="9977" spans="1:8" ht="15" hidden="1" thickBot="1">
      <c r="A9977" s="409">
        <v>202205</v>
      </c>
      <c r="B9977" s="196" t="s">
        <v>1691</v>
      </c>
      <c r="C9977" s="197" t="s">
        <v>1558</v>
      </c>
      <c r="D9977" s="198" t="s">
        <v>337</v>
      </c>
      <c r="E9977" s="421">
        <v>10199</v>
      </c>
      <c r="F9977" s="413">
        <v>120.2</v>
      </c>
      <c r="G9977" s="414">
        <f t="shared" si="310"/>
        <v>84.850249584026614</v>
      </c>
      <c r="H9977" s="415">
        <f t="shared" si="311"/>
        <v>0.42425124792013308</v>
      </c>
    </row>
    <row r="9978" spans="1:8" ht="15" hidden="1" thickBot="1">
      <c r="A9978" s="409">
        <v>202205</v>
      </c>
      <c r="B9978" s="196" t="s">
        <v>1692</v>
      </c>
      <c r="C9978" s="197" t="s">
        <v>1558</v>
      </c>
      <c r="D9978" s="198" t="s">
        <v>339</v>
      </c>
      <c r="E9978" s="421">
        <v>50.94</v>
      </c>
      <c r="F9978" s="413">
        <v>120.2</v>
      </c>
      <c r="G9978" s="414">
        <f t="shared" si="310"/>
        <v>0.42379367720465888</v>
      </c>
      <c r="H9978" s="415">
        <f t="shared" si="311"/>
        <v>0.42379367720465888</v>
      </c>
    </row>
    <row r="9979" spans="1:8" ht="15" hidden="1" thickBot="1">
      <c r="A9979" s="409">
        <v>202205</v>
      </c>
      <c r="B9979" s="196" t="s">
        <v>1693</v>
      </c>
      <c r="C9979" s="197" t="s">
        <v>1558</v>
      </c>
      <c r="D9979" s="198" t="s">
        <v>337</v>
      </c>
      <c r="E9979" s="421">
        <v>56072</v>
      </c>
      <c r="F9979" s="413">
        <v>120.2</v>
      </c>
      <c r="G9979" s="414">
        <f t="shared" si="310"/>
        <v>466.48918469217966</v>
      </c>
      <c r="H9979" s="415">
        <f t="shared" si="311"/>
        <v>2.3324459234608983</v>
      </c>
    </row>
    <row r="9980" spans="1:8" ht="15" hidden="1" thickBot="1">
      <c r="A9980" s="409">
        <v>202205</v>
      </c>
      <c r="B9980" s="196" t="s">
        <v>1694</v>
      </c>
      <c r="C9980" s="197" t="s">
        <v>1558</v>
      </c>
      <c r="D9980" s="198" t="s">
        <v>339</v>
      </c>
      <c r="E9980" s="421">
        <v>280</v>
      </c>
      <c r="F9980" s="413">
        <v>120.2</v>
      </c>
      <c r="G9980" s="414">
        <f t="shared" si="310"/>
        <v>2.3294509151414311</v>
      </c>
      <c r="H9980" s="415">
        <f t="shared" si="311"/>
        <v>2.3294509151414311</v>
      </c>
    </row>
    <row r="9981" spans="1:8" ht="15" hidden="1" thickBot="1">
      <c r="A9981" s="409">
        <v>202205</v>
      </c>
      <c r="B9981" s="196" t="s">
        <v>1695</v>
      </c>
      <c r="C9981" s="197" t="s">
        <v>1558</v>
      </c>
      <c r="D9981" s="198" t="s">
        <v>337</v>
      </c>
      <c r="E9981" s="421">
        <v>10199</v>
      </c>
      <c r="F9981" s="413">
        <v>120.2</v>
      </c>
      <c r="G9981" s="414">
        <f t="shared" si="310"/>
        <v>84.850249584026614</v>
      </c>
      <c r="H9981" s="415">
        <f t="shared" si="311"/>
        <v>0.42425124792013308</v>
      </c>
    </row>
    <row r="9982" spans="1:8" ht="15" hidden="1" thickBot="1">
      <c r="A9982" s="409">
        <v>202205</v>
      </c>
      <c r="B9982" s="196" t="s">
        <v>1696</v>
      </c>
      <c r="C9982" s="197" t="s">
        <v>1558</v>
      </c>
      <c r="D9982" s="198" t="s">
        <v>339</v>
      </c>
      <c r="E9982" s="421">
        <v>50.94</v>
      </c>
      <c r="F9982" s="413">
        <v>120.2</v>
      </c>
      <c r="G9982" s="414">
        <f t="shared" si="310"/>
        <v>0.42379367720465888</v>
      </c>
      <c r="H9982" s="415">
        <f t="shared" si="311"/>
        <v>0.42379367720465888</v>
      </c>
    </row>
    <row r="9983" spans="1:8" ht="15" hidden="1" thickBot="1">
      <c r="A9983" s="409">
        <v>202205</v>
      </c>
      <c r="B9983" s="196" t="s">
        <v>1697</v>
      </c>
      <c r="C9983" s="197" t="s">
        <v>1558</v>
      </c>
      <c r="D9983" s="198" t="s">
        <v>337</v>
      </c>
      <c r="E9983" s="421">
        <v>76714</v>
      </c>
      <c r="F9983" s="413">
        <v>120.2</v>
      </c>
      <c r="G9983" s="414">
        <f t="shared" si="310"/>
        <v>638.21963394342765</v>
      </c>
      <c r="H9983" s="415">
        <f t="shared" si="311"/>
        <v>3.1910981697171383</v>
      </c>
    </row>
    <row r="9984" spans="1:8" ht="15" hidden="1" thickBot="1">
      <c r="A9984" s="409">
        <v>202205</v>
      </c>
      <c r="B9984" s="196" t="s">
        <v>1698</v>
      </c>
      <c r="C9984" s="197" t="s">
        <v>1558</v>
      </c>
      <c r="D9984" s="198" t="s">
        <v>339</v>
      </c>
      <c r="E9984" s="421">
        <v>384</v>
      </c>
      <c r="F9984" s="413">
        <v>120.2</v>
      </c>
      <c r="G9984" s="414">
        <f t="shared" si="310"/>
        <v>3.1946755407653908</v>
      </c>
      <c r="H9984" s="415">
        <f t="shared" si="311"/>
        <v>3.1946755407653908</v>
      </c>
    </row>
    <row r="9985" spans="1:8" ht="15" hidden="1" thickBot="1">
      <c r="A9985" s="409">
        <v>202205</v>
      </c>
      <c r="B9985" s="196" t="s">
        <v>1699</v>
      </c>
      <c r="C9985" s="197" t="s">
        <v>1558</v>
      </c>
      <c r="D9985" s="198" t="s">
        <v>337</v>
      </c>
      <c r="E9985" s="421">
        <v>76714</v>
      </c>
      <c r="F9985" s="413">
        <v>120.2</v>
      </c>
      <c r="G9985" s="414">
        <f t="shared" si="310"/>
        <v>638.21963394342765</v>
      </c>
      <c r="H9985" s="415">
        <f t="shared" si="311"/>
        <v>3.1910981697171383</v>
      </c>
    </row>
    <row r="9986" spans="1:8" ht="15" hidden="1" thickBot="1">
      <c r="A9986" s="409">
        <v>202205</v>
      </c>
      <c r="B9986" s="196" t="s">
        <v>1700</v>
      </c>
      <c r="C9986" s="197" t="s">
        <v>1558</v>
      </c>
      <c r="D9986" s="198" t="s">
        <v>339</v>
      </c>
      <c r="E9986" s="421">
        <v>384</v>
      </c>
      <c r="F9986" s="413">
        <v>120.2</v>
      </c>
      <c r="G9986" s="414">
        <f t="shared" ref="G9986:G10049" si="312">+E9986/F9986</f>
        <v>3.1946755407653908</v>
      </c>
      <c r="H9986" s="415">
        <f t="shared" ref="H9986:H10049" si="313">IF(D9986="TB",G9986/200,IF(D9986="LT",G9986,"VER"))</f>
        <v>3.1946755407653908</v>
      </c>
    </row>
    <row r="9987" spans="1:8" ht="15" hidden="1" thickBot="1">
      <c r="A9987" s="409">
        <v>202205</v>
      </c>
      <c r="B9987" s="196" t="s">
        <v>1701</v>
      </c>
      <c r="C9987" s="197" t="s">
        <v>1558</v>
      </c>
      <c r="D9987" s="198" t="s">
        <v>337</v>
      </c>
      <c r="E9987" s="421">
        <v>122748</v>
      </c>
      <c r="F9987" s="413">
        <v>120.2</v>
      </c>
      <c r="G9987" s="414">
        <f t="shared" si="312"/>
        <v>1021.198003327787</v>
      </c>
      <c r="H9987" s="415">
        <f t="shared" si="313"/>
        <v>5.1059900166389349</v>
      </c>
    </row>
    <row r="9988" spans="1:8" ht="15" hidden="1" thickBot="1">
      <c r="A9988" s="409">
        <v>202205</v>
      </c>
      <c r="B9988" s="196" t="s">
        <v>1702</v>
      </c>
      <c r="C9988" s="197" t="s">
        <v>1558</v>
      </c>
      <c r="D9988" s="198" t="s">
        <v>337</v>
      </c>
      <c r="E9988" s="421">
        <v>128650</v>
      </c>
      <c r="F9988" s="413">
        <v>120.2</v>
      </c>
      <c r="G9988" s="414">
        <f t="shared" si="312"/>
        <v>1070.2995008319467</v>
      </c>
      <c r="H9988" s="415">
        <f t="shared" si="313"/>
        <v>5.3514975041597337</v>
      </c>
    </row>
    <row r="9989" spans="1:8" ht="15" hidden="1" thickBot="1">
      <c r="A9989" s="409">
        <v>202205</v>
      </c>
      <c r="B9989" s="196" t="s">
        <v>1703</v>
      </c>
      <c r="C9989" s="197" t="s">
        <v>1558</v>
      </c>
      <c r="D9989" s="198" t="s">
        <v>337</v>
      </c>
      <c r="E9989" s="421">
        <v>15998</v>
      </c>
      <c r="F9989" s="413">
        <v>120.2</v>
      </c>
      <c r="G9989" s="414">
        <f t="shared" si="312"/>
        <v>133.09484193011647</v>
      </c>
      <c r="H9989" s="415">
        <f t="shared" si="313"/>
        <v>0.66547420965058235</v>
      </c>
    </row>
    <row r="9990" spans="1:8" ht="15" hidden="1" thickBot="1">
      <c r="A9990" s="409">
        <v>202205</v>
      </c>
      <c r="B9990" s="196" t="s">
        <v>1704</v>
      </c>
      <c r="C9990" s="197" t="s">
        <v>1558</v>
      </c>
      <c r="D9990" s="198" t="s">
        <v>339</v>
      </c>
      <c r="E9990" s="421">
        <v>79.92</v>
      </c>
      <c r="F9990" s="413">
        <v>120.2</v>
      </c>
      <c r="G9990" s="414">
        <f t="shared" si="312"/>
        <v>0.66489184692179704</v>
      </c>
      <c r="H9990" s="415">
        <f t="shared" si="313"/>
        <v>0.66489184692179704</v>
      </c>
    </row>
    <row r="9991" spans="1:8" ht="15" hidden="1" thickBot="1">
      <c r="A9991" s="409">
        <v>202205</v>
      </c>
      <c r="B9991" s="196" t="s">
        <v>1705</v>
      </c>
      <c r="C9991" s="197" t="s">
        <v>1558</v>
      </c>
      <c r="D9991" s="198" t="s">
        <v>337</v>
      </c>
      <c r="E9991" s="421">
        <v>1776.41</v>
      </c>
      <c r="F9991" s="413">
        <v>120.2</v>
      </c>
      <c r="G9991" s="414">
        <f t="shared" si="312"/>
        <v>14.778785357737105</v>
      </c>
      <c r="H9991" s="415">
        <f t="shared" si="313"/>
        <v>7.3893926788685518E-2</v>
      </c>
    </row>
    <row r="9992" spans="1:8" ht="15" hidden="1" thickBot="1">
      <c r="A9992" s="409">
        <v>202205</v>
      </c>
      <c r="B9992" s="196" t="s">
        <v>1706</v>
      </c>
      <c r="C9992" s="197" t="s">
        <v>1558</v>
      </c>
      <c r="D9992" s="198" t="s">
        <v>337</v>
      </c>
      <c r="E9992" s="421">
        <v>114678</v>
      </c>
      <c r="F9992" s="413">
        <v>120.2</v>
      </c>
      <c r="G9992" s="414">
        <f t="shared" si="312"/>
        <v>954.0599001663893</v>
      </c>
      <c r="H9992" s="415">
        <f t="shared" si="313"/>
        <v>4.7702995008319462</v>
      </c>
    </row>
    <row r="9993" spans="1:8" ht="15" hidden="1" thickBot="1">
      <c r="A9993" s="409">
        <v>202205</v>
      </c>
      <c r="B9993" s="196" t="s">
        <v>1707</v>
      </c>
      <c r="C9993" s="197" t="s">
        <v>1558</v>
      </c>
      <c r="D9993" s="198" t="s">
        <v>337</v>
      </c>
      <c r="E9993" s="421">
        <v>104220</v>
      </c>
      <c r="F9993" s="413">
        <v>120.2</v>
      </c>
      <c r="G9993" s="414">
        <f t="shared" si="312"/>
        <v>867.05490848585691</v>
      </c>
      <c r="H9993" s="415">
        <f t="shared" si="313"/>
        <v>4.3352745424292847</v>
      </c>
    </row>
    <row r="9994" spans="1:8" ht="15" hidden="1" thickBot="1">
      <c r="A9994" s="409">
        <v>202205</v>
      </c>
      <c r="B9994" s="196" t="s">
        <v>1708</v>
      </c>
      <c r="C9994" s="197" t="s">
        <v>1558</v>
      </c>
      <c r="D9994" s="198" t="s">
        <v>337</v>
      </c>
      <c r="E9994" s="421">
        <v>116100</v>
      </c>
      <c r="F9994" s="413">
        <v>120.2</v>
      </c>
      <c r="G9994" s="414">
        <f t="shared" si="312"/>
        <v>965.89018302828617</v>
      </c>
      <c r="H9994" s="415">
        <f t="shared" si="313"/>
        <v>4.8294509151414307</v>
      </c>
    </row>
    <row r="9995" spans="1:8" ht="15" hidden="1" thickBot="1">
      <c r="A9995" s="409">
        <v>202205</v>
      </c>
      <c r="B9995" s="196" t="s">
        <v>1709</v>
      </c>
      <c r="C9995" s="197" t="s">
        <v>1558</v>
      </c>
      <c r="D9995" s="198" t="s">
        <v>337</v>
      </c>
      <c r="E9995" s="421">
        <v>116100</v>
      </c>
      <c r="F9995" s="413">
        <v>120.2</v>
      </c>
      <c r="G9995" s="414">
        <f t="shared" si="312"/>
        <v>965.89018302828617</v>
      </c>
      <c r="H9995" s="415">
        <f t="shared" si="313"/>
        <v>4.8294509151414307</v>
      </c>
    </row>
    <row r="9996" spans="1:8" ht="15" hidden="1" thickBot="1">
      <c r="A9996" s="409">
        <v>202205</v>
      </c>
      <c r="B9996" s="196" t="s">
        <v>1710</v>
      </c>
      <c r="C9996" s="197" t="s">
        <v>1558</v>
      </c>
      <c r="D9996" s="198" t="s">
        <v>339</v>
      </c>
      <c r="E9996" s="421">
        <v>581</v>
      </c>
      <c r="F9996" s="413">
        <v>120.2</v>
      </c>
      <c r="G9996" s="414">
        <f t="shared" si="312"/>
        <v>4.8336106489184694</v>
      </c>
      <c r="H9996" s="415">
        <f t="shared" si="313"/>
        <v>4.8336106489184694</v>
      </c>
    </row>
    <row r="9997" spans="1:8" ht="15" hidden="1" thickBot="1">
      <c r="A9997" s="409">
        <v>202205</v>
      </c>
      <c r="B9997" s="196" t="s">
        <v>1711</v>
      </c>
      <c r="C9997" s="197" t="s">
        <v>1558</v>
      </c>
      <c r="D9997" s="198" t="s">
        <v>337</v>
      </c>
      <c r="E9997" s="421">
        <v>116100</v>
      </c>
      <c r="F9997" s="413">
        <v>120.2</v>
      </c>
      <c r="G9997" s="414">
        <f t="shared" si="312"/>
        <v>965.89018302828617</v>
      </c>
      <c r="H9997" s="415">
        <f t="shared" si="313"/>
        <v>4.8294509151414307</v>
      </c>
    </row>
    <row r="9998" spans="1:8" ht="15" hidden="1" thickBot="1">
      <c r="A9998" s="409">
        <v>202205</v>
      </c>
      <c r="B9998" s="196" t="s">
        <v>1712</v>
      </c>
      <c r="C9998" s="197" t="s">
        <v>1558</v>
      </c>
      <c r="D9998" s="198" t="s">
        <v>337</v>
      </c>
      <c r="E9998" s="421">
        <v>116100</v>
      </c>
      <c r="F9998" s="413">
        <v>120.2</v>
      </c>
      <c r="G9998" s="414">
        <f t="shared" si="312"/>
        <v>965.89018302828617</v>
      </c>
      <c r="H9998" s="415">
        <f t="shared" si="313"/>
        <v>4.8294509151414307</v>
      </c>
    </row>
    <row r="9999" spans="1:8" ht="15" hidden="1" thickBot="1">
      <c r="A9999" s="409">
        <v>202205</v>
      </c>
      <c r="B9999" s="196" t="s">
        <v>1713</v>
      </c>
      <c r="C9999" s="197" t="s">
        <v>1558</v>
      </c>
      <c r="D9999" s="198" t="s">
        <v>339</v>
      </c>
      <c r="E9999" s="421">
        <v>581</v>
      </c>
      <c r="F9999" s="413">
        <v>120.2</v>
      </c>
      <c r="G9999" s="414">
        <f t="shared" si="312"/>
        <v>4.8336106489184694</v>
      </c>
      <c r="H9999" s="415">
        <f t="shared" si="313"/>
        <v>4.8336106489184694</v>
      </c>
    </row>
    <row r="10000" spans="1:8" ht="15" hidden="1" thickBot="1">
      <c r="A10000" s="409">
        <v>202205</v>
      </c>
      <c r="B10000" s="196" t="s">
        <v>1714</v>
      </c>
      <c r="C10000" s="197" t="s">
        <v>1558</v>
      </c>
      <c r="D10000" s="198" t="s">
        <v>337</v>
      </c>
      <c r="E10000" s="421">
        <v>116100</v>
      </c>
      <c r="F10000" s="413">
        <v>120.2</v>
      </c>
      <c r="G10000" s="414">
        <f t="shared" si="312"/>
        <v>965.89018302828617</v>
      </c>
      <c r="H10000" s="415">
        <f t="shared" si="313"/>
        <v>4.8294509151414307</v>
      </c>
    </row>
    <row r="10001" spans="1:8" ht="15" hidden="1" thickBot="1">
      <c r="A10001" s="409">
        <v>202205</v>
      </c>
      <c r="B10001" s="196" t="s">
        <v>1715</v>
      </c>
      <c r="C10001" s="197" t="s">
        <v>1558</v>
      </c>
      <c r="D10001" s="198" t="s">
        <v>339</v>
      </c>
      <c r="E10001" s="421">
        <v>581</v>
      </c>
      <c r="F10001" s="413">
        <v>120.2</v>
      </c>
      <c r="G10001" s="414">
        <f t="shared" si="312"/>
        <v>4.8336106489184694</v>
      </c>
      <c r="H10001" s="415">
        <f t="shared" si="313"/>
        <v>4.8336106489184694</v>
      </c>
    </row>
    <row r="10002" spans="1:8" ht="15" hidden="1" thickBot="1">
      <c r="A10002" s="409">
        <v>202205</v>
      </c>
      <c r="B10002" s="196" t="s">
        <v>20</v>
      </c>
      <c r="C10002" s="197" t="s">
        <v>1558</v>
      </c>
      <c r="D10002" s="198" t="s">
        <v>337</v>
      </c>
      <c r="E10002" s="421">
        <v>47700</v>
      </c>
      <c r="F10002" s="413">
        <v>120.2</v>
      </c>
      <c r="G10002" s="414">
        <f t="shared" si="312"/>
        <v>396.83860232945091</v>
      </c>
      <c r="H10002" s="415">
        <f t="shared" si="313"/>
        <v>1.9841930116472546</v>
      </c>
    </row>
    <row r="10003" spans="1:8" ht="15" hidden="1" thickBot="1">
      <c r="A10003" s="409">
        <v>202205</v>
      </c>
      <c r="B10003" s="196" t="s">
        <v>1716</v>
      </c>
      <c r="C10003" s="197" t="s">
        <v>1558</v>
      </c>
      <c r="D10003" s="198" t="s">
        <v>339</v>
      </c>
      <c r="E10003" s="421">
        <v>239</v>
      </c>
      <c r="F10003" s="413">
        <v>120.2</v>
      </c>
      <c r="G10003" s="414">
        <f t="shared" si="312"/>
        <v>1.9883527454242929</v>
      </c>
      <c r="H10003" s="415">
        <f t="shared" si="313"/>
        <v>1.9883527454242929</v>
      </c>
    </row>
    <row r="10004" spans="1:8" ht="15" hidden="1" thickBot="1">
      <c r="A10004" s="409">
        <v>202205</v>
      </c>
      <c r="B10004" s="196" t="s">
        <v>1717</v>
      </c>
      <c r="C10004" s="197" t="s">
        <v>1558</v>
      </c>
      <c r="D10004" s="198" t="s">
        <v>337</v>
      </c>
      <c r="E10004" s="421">
        <v>97658</v>
      </c>
      <c r="F10004" s="413">
        <v>120.2</v>
      </c>
      <c r="G10004" s="414">
        <f t="shared" si="312"/>
        <v>812.46256239600666</v>
      </c>
      <c r="H10004" s="415">
        <f t="shared" si="313"/>
        <v>4.0623128119800329</v>
      </c>
    </row>
    <row r="10005" spans="1:8" ht="15" hidden="1" thickBot="1">
      <c r="A10005" s="409">
        <v>202205</v>
      </c>
      <c r="B10005" s="196" t="s">
        <v>1718</v>
      </c>
      <c r="C10005" s="197" t="s">
        <v>1558</v>
      </c>
      <c r="D10005" s="198" t="s">
        <v>337</v>
      </c>
      <c r="E10005" s="421">
        <v>67670</v>
      </c>
      <c r="F10005" s="413">
        <v>120.2</v>
      </c>
      <c r="G10005" s="414">
        <f t="shared" si="312"/>
        <v>562.97836938435944</v>
      </c>
      <c r="H10005" s="415">
        <f t="shared" si="313"/>
        <v>2.8148918469217974</v>
      </c>
    </row>
    <row r="10006" spans="1:8" ht="15" hidden="1" thickBot="1">
      <c r="A10006" s="409">
        <v>202205</v>
      </c>
      <c r="B10006" s="196" t="s">
        <v>1719</v>
      </c>
      <c r="C10006" s="197" t="s">
        <v>1558</v>
      </c>
      <c r="D10006" s="198" t="s">
        <v>337</v>
      </c>
      <c r="E10006" s="421">
        <v>47700</v>
      </c>
      <c r="F10006" s="413">
        <v>120.2</v>
      </c>
      <c r="G10006" s="414">
        <f t="shared" si="312"/>
        <v>396.83860232945091</v>
      </c>
      <c r="H10006" s="415">
        <f t="shared" si="313"/>
        <v>1.9841930116472546</v>
      </c>
    </row>
    <row r="10007" spans="1:8" ht="15" hidden="1" thickBot="1">
      <c r="A10007" s="409">
        <v>202205</v>
      </c>
      <c r="B10007" s="196" t="s">
        <v>1720</v>
      </c>
      <c r="C10007" s="197" t="s">
        <v>1558</v>
      </c>
      <c r="D10007" s="198" t="s">
        <v>339</v>
      </c>
      <c r="E10007" s="421">
        <v>239</v>
      </c>
      <c r="F10007" s="413">
        <v>120.2</v>
      </c>
      <c r="G10007" s="414">
        <f t="shared" si="312"/>
        <v>1.9883527454242929</v>
      </c>
      <c r="H10007" s="415">
        <f t="shared" si="313"/>
        <v>1.9883527454242929</v>
      </c>
    </row>
    <row r="10008" spans="1:8" ht="15" hidden="1" thickBot="1">
      <c r="A10008" s="409">
        <v>202205</v>
      </c>
      <c r="B10008" s="196" t="s">
        <v>1721</v>
      </c>
      <c r="C10008" s="197" t="s">
        <v>1722</v>
      </c>
      <c r="D10008" s="198" t="s">
        <v>337</v>
      </c>
      <c r="E10008" s="421">
        <v>36049</v>
      </c>
      <c r="F10008" s="413">
        <v>120.2</v>
      </c>
      <c r="G10008" s="414">
        <f t="shared" si="312"/>
        <v>299.90848585690514</v>
      </c>
      <c r="H10008" s="415">
        <f t="shared" si="313"/>
        <v>1.4995424292845256</v>
      </c>
    </row>
    <row r="10009" spans="1:8" ht="15" hidden="1" thickBot="1">
      <c r="A10009" s="409">
        <v>202205</v>
      </c>
      <c r="B10009" s="196" t="s">
        <v>1723</v>
      </c>
      <c r="C10009" s="197" t="s">
        <v>1722</v>
      </c>
      <c r="D10009" s="198" t="s">
        <v>339</v>
      </c>
      <c r="E10009" s="421">
        <v>180</v>
      </c>
      <c r="F10009" s="413">
        <v>120.2</v>
      </c>
      <c r="G10009" s="414">
        <f t="shared" si="312"/>
        <v>1.497504159733777</v>
      </c>
      <c r="H10009" s="415">
        <f t="shared" si="313"/>
        <v>1.497504159733777</v>
      </c>
    </row>
    <row r="10010" spans="1:8" ht="15" hidden="1" thickBot="1">
      <c r="A10010" s="409">
        <v>202205</v>
      </c>
      <c r="B10010" s="196" t="s">
        <v>1724</v>
      </c>
      <c r="C10010" s="197" t="s">
        <v>1725</v>
      </c>
      <c r="D10010" s="198" t="s">
        <v>337</v>
      </c>
      <c r="E10010" s="421">
        <v>25673</v>
      </c>
      <c r="F10010" s="413">
        <v>120.2</v>
      </c>
      <c r="G10010" s="414">
        <f t="shared" si="312"/>
        <v>213.58569051580699</v>
      </c>
      <c r="H10010" s="415">
        <f t="shared" si="313"/>
        <v>1.0679284525790349</v>
      </c>
    </row>
    <row r="10011" spans="1:8" ht="15" hidden="1" thickBot="1">
      <c r="A10011" s="409">
        <v>202205</v>
      </c>
      <c r="B10011" s="196" t="s">
        <v>1726</v>
      </c>
      <c r="C10011" s="197" t="s">
        <v>1727</v>
      </c>
      <c r="D10011" s="198" t="s">
        <v>337</v>
      </c>
      <c r="E10011" s="421">
        <v>48338</v>
      </c>
      <c r="F10011" s="413">
        <v>120.2</v>
      </c>
      <c r="G10011" s="414">
        <f t="shared" si="312"/>
        <v>402.14642262895171</v>
      </c>
      <c r="H10011" s="415">
        <f t="shared" si="313"/>
        <v>2.0107321131447584</v>
      </c>
    </row>
    <row r="10012" spans="1:8" ht="15" hidden="1" thickBot="1">
      <c r="A10012" s="409">
        <v>202205</v>
      </c>
      <c r="B10012" s="196" t="s">
        <v>1728</v>
      </c>
      <c r="C10012" s="197" t="s">
        <v>1495</v>
      </c>
      <c r="D10012" s="198" t="s">
        <v>337</v>
      </c>
      <c r="E10012" s="421">
        <v>4743</v>
      </c>
      <c r="F10012" s="413">
        <v>120.2</v>
      </c>
      <c r="G10012" s="414">
        <f t="shared" si="312"/>
        <v>39.459234608985021</v>
      </c>
      <c r="H10012" s="415">
        <f t="shared" si="313"/>
        <v>0.19729617304492511</v>
      </c>
    </row>
    <row r="10013" spans="1:8" ht="15" hidden="1" thickBot="1">
      <c r="A10013" s="409">
        <v>202205</v>
      </c>
      <c r="B10013" s="196" t="s">
        <v>1729</v>
      </c>
      <c r="C10013" s="197" t="s">
        <v>1495</v>
      </c>
      <c r="D10013" s="198" t="s">
        <v>339</v>
      </c>
      <c r="E10013" s="421">
        <v>23.7</v>
      </c>
      <c r="F10013" s="413">
        <v>120.2</v>
      </c>
      <c r="G10013" s="414">
        <f t="shared" si="312"/>
        <v>0.19717138103161397</v>
      </c>
      <c r="H10013" s="415">
        <f t="shared" si="313"/>
        <v>0.19717138103161397</v>
      </c>
    </row>
    <row r="10014" spans="1:8" ht="15" hidden="1" thickBot="1">
      <c r="A10014" s="409">
        <v>202205</v>
      </c>
      <c r="B10014" s="196" t="s">
        <v>1730</v>
      </c>
      <c r="C10014" s="197" t="s">
        <v>1731</v>
      </c>
      <c r="D10014" s="198" t="s">
        <v>337</v>
      </c>
      <c r="E10014" s="421">
        <v>104995</v>
      </c>
      <c r="F10014" s="413">
        <v>120.2</v>
      </c>
      <c r="G10014" s="414">
        <f t="shared" si="312"/>
        <v>873.50249584026619</v>
      </c>
      <c r="H10014" s="415">
        <f t="shared" si="313"/>
        <v>4.3675124792013307</v>
      </c>
    </row>
    <row r="10015" spans="1:8" ht="15" hidden="1" thickBot="1">
      <c r="A10015" s="409">
        <v>202205</v>
      </c>
      <c r="B10015" s="196" t="s">
        <v>1732</v>
      </c>
      <c r="C10015" s="197" t="s">
        <v>1731</v>
      </c>
      <c r="D10015" s="198" t="s">
        <v>339</v>
      </c>
      <c r="E10015" s="421">
        <v>525</v>
      </c>
      <c r="F10015" s="413">
        <v>120.2</v>
      </c>
      <c r="G10015" s="414">
        <f t="shared" si="312"/>
        <v>4.3677204658901827</v>
      </c>
      <c r="H10015" s="415">
        <f t="shared" si="313"/>
        <v>4.3677204658901827</v>
      </c>
    </row>
    <row r="10016" spans="1:8" ht="15" hidden="1" thickBot="1">
      <c r="A10016" s="409">
        <v>202205</v>
      </c>
      <c r="B10016" s="196" t="s">
        <v>1733</v>
      </c>
      <c r="C10016" s="197" t="s">
        <v>1731</v>
      </c>
      <c r="D10016" s="198" t="s">
        <v>337</v>
      </c>
      <c r="E10016" s="421">
        <v>104995</v>
      </c>
      <c r="F10016" s="413">
        <v>120.2</v>
      </c>
      <c r="G10016" s="414">
        <f t="shared" si="312"/>
        <v>873.50249584026619</v>
      </c>
      <c r="H10016" s="415">
        <f t="shared" si="313"/>
        <v>4.3675124792013307</v>
      </c>
    </row>
    <row r="10017" spans="1:8" ht="15" hidden="1" thickBot="1">
      <c r="A10017" s="409">
        <v>202205</v>
      </c>
      <c r="B10017" s="196" t="s">
        <v>1734</v>
      </c>
      <c r="C10017" s="197" t="s">
        <v>1731</v>
      </c>
      <c r="D10017" s="198" t="s">
        <v>339</v>
      </c>
      <c r="E10017" s="421">
        <v>525</v>
      </c>
      <c r="F10017" s="413">
        <v>120.2</v>
      </c>
      <c r="G10017" s="414">
        <f t="shared" si="312"/>
        <v>4.3677204658901827</v>
      </c>
      <c r="H10017" s="415">
        <f t="shared" si="313"/>
        <v>4.3677204658901827</v>
      </c>
    </row>
    <row r="10018" spans="1:8" ht="15" hidden="1" thickBot="1">
      <c r="A10018" s="409">
        <v>202205</v>
      </c>
      <c r="B10018" s="196" t="s">
        <v>1735</v>
      </c>
      <c r="C10018" s="197" t="s">
        <v>1736</v>
      </c>
      <c r="D10018" s="198" t="s">
        <v>337</v>
      </c>
      <c r="E10018" s="421">
        <v>67870</v>
      </c>
      <c r="F10018" s="413">
        <v>120.2</v>
      </c>
      <c r="G10018" s="414">
        <f t="shared" si="312"/>
        <v>564.64226289517467</v>
      </c>
      <c r="H10018" s="415">
        <f t="shared" si="313"/>
        <v>2.8232113144758735</v>
      </c>
    </row>
    <row r="10019" spans="1:8" ht="15" hidden="1" thickBot="1">
      <c r="A10019" s="409">
        <v>202205</v>
      </c>
      <c r="B10019" s="196" t="s">
        <v>1737</v>
      </c>
      <c r="C10019" s="197" t="s">
        <v>1736</v>
      </c>
      <c r="D10019" s="198" t="s">
        <v>339</v>
      </c>
      <c r="E10019" s="421">
        <v>339</v>
      </c>
      <c r="F10019" s="413">
        <v>120.2</v>
      </c>
      <c r="G10019" s="414">
        <f t="shared" si="312"/>
        <v>2.8202995008319465</v>
      </c>
      <c r="H10019" s="415">
        <f t="shared" si="313"/>
        <v>2.8202995008319465</v>
      </c>
    </row>
    <row r="10020" spans="1:8" ht="15" hidden="1" thickBot="1">
      <c r="A10020" s="409">
        <v>202205</v>
      </c>
      <c r="B10020" s="196" t="s">
        <v>1738</v>
      </c>
      <c r="C10020" s="197" t="s">
        <v>1736</v>
      </c>
      <c r="D10020" s="198" t="s">
        <v>337</v>
      </c>
      <c r="E10020" s="421">
        <v>44355</v>
      </c>
      <c r="F10020" s="413">
        <v>120.2</v>
      </c>
      <c r="G10020" s="414">
        <f t="shared" si="312"/>
        <v>369.00998336106488</v>
      </c>
      <c r="H10020" s="415">
        <f t="shared" si="313"/>
        <v>1.8450499168053245</v>
      </c>
    </row>
    <row r="10021" spans="1:8" ht="15" hidden="1" thickBot="1">
      <c r="A10021" s="409">
        <v>202205</v>
      </c>
      <c r="B10021" s="196" t="s">
        <v>1739</v>
      </c>
      <c r="C10021" s="197" t="s">
        <v>1736</v>
      </c>
      <c r="D10021" s="198" t="s">
        <v>339</v>
      </c>
      <c r="E10021" s="421">
        <v>222</v>
      </c>
      <c r="F10021" s="413">
        <v>120.2</v>
      </c>
      <c r="G10021" s="414">
        <f t="shared" si="312"/>
        <v>1.8469217970049916</v>
      </c>
      <c r="H10021" s="415">
        <f t="shared" si="313"/>
        <v>1.8469217970049916</v>
      </c>
    </row>
    <row r="10022" spans="1:8" ht="15" hidden="1" thickBot="1">
      <c r="A10022" s="409">
        <v>202205</v>
      </c>
      <c r="B10022" s="196" t="s">
        <v>1740</v>
      </c>
      <c r="C10022" s="197" t="s">
        <v>1736</v>
      </c>
      <c r="D10022" s="198" t="s">
        <v>337</v>
      </c>
      <c r="E10022" s="421">
        <v>51021</v>
      </c>
      <c r="F10022" s="413">
        <v>120.2</v>
      </c>
      <c r="G10022" s="414">
        <f t="shared" si="312"/>
        <v>424.4675540765391</v>
      </c>
      <c r="H10022" s="415">
        <f t="shared" si="313"/>
        <v>2.1223377703826953</v>
      </c>
    </row>
    <row r="10023" spans="1:8" ht="15" hidden="1" thickBot="1">
      <c r="A10023" s="409">
        <v>202205</v>
      </c>
      <c r="B10023" s="196" t="s">
        <v>1741</v>
      </c>
      <c r="C10023" s="410" t="s">
        <v>1736</v>
      </c>
      <c r="D10023" s="198" t="s">
        <v>337</v>
      </c>
      <c r="E10023" s="421">
        <v>51019</v>
      </c>
      <c r="F10023" s="413">
        <v>120.2</v>
      </c>
      <c r="G10023" s="414">
        <f t="shared" si="312"/>
        <v>424.45091514143093</v>
      </c>
      <c r="H10023" s="415">
        <f t="shared" si="313"/>
        <v>2.1222545757071547</v>
      </c>
    </row>
    <row r="10024" spans="1:8" ht="15" hidden="1" thickBot="1">
      <c r="A10024" s="409">
        <v>202205</v>
      </c>
      <c r="B10024" s="196" t="s">
        <v>1742</v>
      </c>
      <c r="C10024" s="410" t="s">
        <v>1736</v>
      </c>
      <c r="D10024" s="198" t="s">
        <v>339</v>
      </c>
      <c r="E10024" s="421">
        <v>255</v>
      </c>
      <c r="F10024" s="413">
        <v>120.2</v>
      </c>
      <c r="G10024" s="414">
        <f t="shared" si="312"/>
        <v>2.1214642262895174</v>
      </c>
      <c r="H10024" s="415">
        <f t="shared" si="313"/>
        <v>2.1214642262895174</v>
      </c>
    </row>
    <row r="10025" spans="1:8" ht="15" hidden="1" thickBot="1">
      <c r="A10025" s="409">
        <v>202205</v>
      </c>
      <c r="B10025" s="196" t="s">
        <v>1743</v>
      </c>
      <c r="C10025" s="197" t="s">
        <v>1736</v>
      </c>
      <c r="D10025" s="198" t="s">
        <v>339</v>
      </c>
      <c r="E10025" s="421">
        <v>255</v>
      </c>
      <c r="F10025" s="413">
        <v>120.2</v>
      </c>
      <c r="G10025" s="414">
        <f t="shared" si="312"/>
        <v>2.1214642262895174</v>
      </c>
      <c r="H10025" s="415">
        <f t="shared" si="313"/>
        <v>2.1214642262895174</v>
      </c>
    </row>
    <row r="10026" spans="1:8" ht="15" hidden="1" thickBot="1">
      <c r="A10026" s="409">
        <v>202205</v>
      </c>
      <c r="B10026" s="196" t="s">
        <v>1744</v>
      </c>
      <c r="C10026" s="197" t="s">
        <v>1736</v>
      </c>
      <c r="D10026" s="198" t="s">
        <v>337</v>
      </c>
      <c r="E10026" s="421">
        <v>41562</v>
      </c>
      <c r="F10026" s="413">
        <v>120.2</v>
      </c>
      <c r="G10026" s="414">
        <f t="shared" si="312"/>
        <v>345.77371048252911</v>
      </c>
      <c r="H10026" s="415">
        <f t="shared" si="313"/>
        <v>1.7288685524126455</v>
      </c>
    </row>
    <row r="10027" spans="1:8" ht="15" hidden="1" thickBot="1">
      <c r="A10027" s="409">
        <v>202205</v>
      </c>
      <c r="B10027" s="196" t="s">
        <v>1745</v>
      </c>
      <c r="C10027" s="197" t="s">
        <v>1736</v>
      </c>
      <c r="D10027" s="198" t="s">
        <v>339</v>
      </c>
      <c r="E10027" s="421">
        <v>208</v>
      </c>
      <c r="F10027" s="413">
        <v>120.2</v>
      </c>
      <c r="G10027" s="414">
        <f t="shared" si="312"/>
        <v>1.7304492512479202</v>
      </c>
      <c r="H10027" s="415">
        <f t="shared" si="313"/>
        <v>1.7304492512479202</v>
      </c>
    </row>
    <row r="10028" spans="1:8" ht="15" hidden="1" thickBot="1">
      <c r="A10028" s="409">
        <v>202205</v>
      </c>
      <c r="B10028" s="196" t="s">
        <v>1746</v>
      </c>
      <c r="C10028" s="197" t="s">
        <v>1736</v>
      </c>
      <c r="D10028" s="198" t="s">
        <v>337</v>
      </c>
      <c r="E10028" s="421">
        <v>42446</v>
      </c>
      <c r="F10028" s="413">
        <v>120.2</v>
      </c>
      <c r="G10028" s="414">
        <f t="shared" si="312"/>
        <v>353.1281198003328</v>
      </c>
      <c r="H10028" s="415">
        <f t="shared" si="313"/>
        <v>1.7656405990016639</v>
      </c>
    </row>
    <row r="10029" spans="1:8" ht="15" hidden="1" thickBot="1">
      <c r="A10029" s="409">
        <v>202205</v>
      </c>
      <c r="B10029" s="196" t="s">
        <v>1747</v>
      </c>
      <c r="C10029" s="197" t="s">
        <v>1736</v>
      </c>
      <c r="D10029" s="198" t="s">
        <v>337</v>
      </c>
      <c r="E10029" s="421">
        <v>41386</v>
      </c>
      <c r="F10029" s="413">
        <v>120.2</v>
      </c>
      <c r="G10029" s="414">
        <f t="shared" si="312"/>
        <v>344.30948419301166</v>
      </c>
      <c r="H10029" s="415">
        <f t="shared" si="313"/>
        <v>1.7215474209650583</v>
      </c>
    </row>
    <row r="10030" spans="1:8" ht="15" hidden="1" thickBot="1">
      <c r="A10030" s="409">
        <v>202205</v>
      </c>
      <c r="B10030" s="196" t="s">
        <v>1748</v>
      </c>
      <c r="C10030" s="197" t="s">
        <v>1736</v>
      </c>
      <c r="D10030" s="198" t="s">
        <v>337</v>
      </c>
      <c r="E10030" s="421">
        <v>41386</v>
      </c>
      <c r="F10030" s="413">
        <v>120.2</v>
      </c>
      <c r="G10030" s="414">
        <f t="shared" si="312"/>
        <v>344.30948419301166</v>
      </c>
      <c r="H10030" s="415">
        <f t="shared" si="313"/>
        <v>1.7215474209650583</v>
      </c>
    </row>
    <row r="10031" spans="1:8" ht="15" hidden="1" thickBot="1">
      <c r="A10031" s="409">
        <v>202205</v>
      </c>
      <c r="B10031" s="196" t="s">
        <v>1749</v>
      </c>
      <c r="C10031" s="197" t="s">
        <v>1736</v>
      </c>
      <c r="D10031" s="198" t="s">
        <v>337</v>
      </c>
      <c r="E10031" s="421">
        <v>41386</v>
      </c>
      <c r="F10031" s="413">
        <v>120.2</v>
      </c>
      <c r="G10031" s="414">
        <f t="shared" si="312"/>
        <v>344.30948419301166</v>
      </c>
      <c r="H10031" s="415">
        <f t="shared" si="313"/>
        <v>1.7215474209650583</v>
      </c>
    </row>
    <row r="10032" spans="1:8" ht="15" hidden="1" thickBot="1">
      <c r="A10032" s="409">
        <v>202205</v>
      </c>
      <c r="B10032" s="196" t="s">
        <v>1750</v>
      </c>
      <c r="C10032" s="197" t="s">
        <v>1736</v>
      </c>
      <c r="D10032" s="198" t="s">
        <v>337</v>
      </c>
      <c r="E10032" s="421">
        <v>49094</v>
      </c>
      <c r="F10032" s="413">
        <v>120.2</v>
      </c>
      <c r="G10032" s="414">
        <f t="shared" si="312"/>
        <v>408.4359400998336</v>
      </c>
      <c r="H10032" s="415">
        <f t="shared" si="313"/>
        <v>2.042179700499168</v>
      </c>
    </row>
    <row r="10033" spans="1:8" ht="15" hidden="1" thickBot="1">
      <c r="A10033" s="409">
        <v>202205</v>
      </c>
      <c r="B10033" s="196" t="s">
        <v>1751</v>
      </c>
      <c r="C10033" s="197" t="s">
        <v>1736</v>
      </c>
      <c r="D10033" s="198" t="s">
        <v>339</v>
      </c>
      <c r="E10033" s="421">
        <v>245</v>
      </c>
      <c r="F10033" s="413">
        <v>120.2</v>
      </c>
      <c r="G10033" s="414">
        <f t="shared" si="312"/>
        <v>2.038269550748752</v>
      </c>
      <c r="H10033" s="415">
        <f t="shared" si="313"/>
        <v>2.038269550748752</v>
      </c>
    </row>
    <row r="10034" spans="1:8" ht="15" hidden="1" thickBot="1">
      <c r="A10034" s="409">
        <v>202205</v>
      </c>
      <c r="B10034" s="196" t="s">
        <v>1752</v>
      </c>
      <c r="C10034" s="197" t="s">
        <v>1736</v>
      </c>
      <c r="D10034" s="198" t="s">
        <v>337</v>
      </c>
      <c r="E10034" s="421">
        <v>49094</v>
      </c>
      <c r="F10034" s="413">
        <v>120.2</v>
      </c>
      <c r="G10034" s="414">
        <f t="shared" si="312"/>
        <v>408.4359400998336</v>
      </c>
      <c r="H10034" s="415">
        <f t="shared" si="313"/>
        <v>2.042179700499168</v>
      </c>
    </row>
    <row r="10035" spans="1:8" ht="15" hidden="1" thickBot="1">
      <c r="A10035" s="409">
        <v>202205</v>
      </c>
      <c r="B10035" s="196" t="s">
        <v>1753</v>
      </c>
      <c r="C10035" s="197" t="s">
        <v>1736</v>
      </c>
      <c r="D10035" s="198" t="s">
        <v>339</v>
      </c>
      <c r="E10035" s="421">
        <v>245</v>
      </c>
      <c r="F10035" s="413">
        <v>120.2</v>
      </c>
      <c r="G10035" s="414">
        <f t="shared" si="312"/>
        <v>2.038269550748752</v>
      </c>
      <c r="H10035" s="415">
        <f t="shared" si="313"/>
        <v>2.038269550748752</v>
      </c>
    </row>
    <row r="10036" spans="1:8" ht="15" hidden="1" thickBot="1">
      <c r="A10036" s="409">
        <v>202205</v>
      </c>
      <c r="B10036" s="196" t="s">
        <v>1754</v>
      </c>
      <c r="C10036" s="197" t="s">
        <v>1736</v>
      </c>
      <c r="D10036" s="198" t="s">
        <v>337</v>
      </c>
      <c r="E10036" s="421">
        <v>60089</v>
      </c>
      <c r="F10036" s="413">
        <v>120.2</v>
      </c>
      <c r="G10036" s="414">
        <f t="shared" si="312"/>
        <v>499.90848585690514</v>
      </c>
      <c r="H10036" s="415">
        <f t="shared" si="313"/>
        <v>2.4995424292845256</v>
      </c>
    </row>
    <row r="10037" spans="1:8" ht="15" hidden="1" thickBot="1">
      <c r="A10037" s="409">
        <v>202205</v>
      </c>
      <c r="B10037" s="196" t="s">
        <v>1755</v>
      </c>
      <c r="C10037" s="197" t="s">
        <v>1736</v>
      </c>
      <c r="D10037" s="198" t="s">
        <v>339</v>
      </c>
      <c r="E10037" s="421">
        <v>300</v>
      </c>
      <c r="F10037" s="413">
        <v>120.2</v>
      </c>
      <c r="G10037" s="414">
        <f t="shared" si="312"/>
        <v>2.4958402662229617</v>
      </c>
      <c r="H10037" s="415">
        <f t="shared" si="313"/>
        <v>2.4958402662229617</v>
      </c>
    </row>
    <row r="10038" spans="1:8" ht="15" hidden="1" thickBot="1">
      <c r="A10038" s="409">
        <v>202205</v>
      </c>
      <c r="B10038" s="196" t="s">
        <v>1756</v>
      </c>
      <c r="C10038" s="197" t="s">
        <v>1736</v>
      </c>
      <c r="D10038" s="198" t="s">
        <v>337</v>
      </c>
      <c r="E10038" s="421">
        <v>38021</v>
      </c>
      <c r="F10038" s="413">
        <v>120.2</v>
      </c>
      <c r="G10038" s="414">
        <f t="shared" si="312"/>
        <v>316.3144758735441</v>
      </c>
      <c r="H10038" s="415">
        <f t="shared" si="313"/>
        <v>1.5815723793677205</v>
      </c>
    </row>
    <row r="10039" spans="1:8" ht="15" hidden="1" thickBot="1">
      <c r="A10039" s="409">
        <v>202205</v>
      </c>
      <c r="B10039" s="196" t="s">
        <v>1757</v>
      </c>
      <c r="C10039" s="197" t="s">
        <v>1736</v>
      </c>
      <c r="D10039" s="198" t="s">
        <v>339</v>
      </c>
      <c r="E10039" s="421">
        <v>190</v>
      </c>
      <c r="F10039" s="413">
        <v>120.2</v>
      </c>
      <c r="G10039" s="414">
        <f t="shared" si="312"/>
        <v>1.5806988352745424</v>
      </c>
      <c r="H10039" s="415">
        <f t="shared" si="313"/>
        <v>1.5806988352745424</v>
      </c>
    </row>
    <row r="10040" spans="1:8" ht="15" hidden="1" thickBot="1">
      <c r="A10040" s="409">
        <v>202205</v>
      </c>
      <c r="B10040" s="196" t="s">
        <v>1758</v>
      </c>
      <c r="C10040" s="197" t="s">
        <v>1736</v>
      </c>
      <c r="D10040" s="198" t="s">
        <v>337</v>
      </c>
      <c r="E10040" s="421">
        <v>42964</v>
      </c>
      <c r="F10040" s="413">
        <v>120.2</v>
      </c>
      <c r="G10040" s="414">
        <f t="shared" si="312"/>
        <v>357.4376039933444</v>
      </c>
      <c r="H10040" s="415">
        <f t="shared" si="313"/>
        <v>1.7871880199667221</v>
      </c>
    </row>
    <row r="10041" spans="1:8" ht="15" hidden="1" thickBot="1">
      <c r="A10041" s="409">
        <v>202205</v>
      </c>
      <c r="B10041" s="196" t="s">
        <v>1759</v>
      </c>
      <c r="C10041" s="197" t="s">
        <v>1736</v>
      </c>
      <c r="D10041" s="198" t="s">
        <v>339</v>
      </c>
      <c r="E10041" s="421">
        <v>215</v>
      </c>
      <c r="F10041" s="413">
        <v>120.2</v>
      </c>
      <c r="G10041" s="414">
        <f t="shared" si="312"/>
        <v>1.7886855241264559</v>
      </c>
      <c r="H10041" s="415">
        <f t="shared" si="313"/>
        <v>1.7886855241264559</v>
      </c>
    </row>
    <row r="10042" spans="1:8" ht="15" hidden="1" thickBot="1">
      <c r="A10042" s="409">
        <v>202205</v>
      </c>
      <c r="B10042" s="196" t="s">
        <v>1760</v>
      </c>
      <c r="C10042" s="197" t="s">
        <v>1736</v>
      </c>
      <c r="D10042" s="198" t="s">
        <v>337</v>
      </c>
      <c r="E10042" s="421">
        <v>60089</v>
      </c>
      <c r="F10042" s="413">
        <v>120.2</v>
      </c>
      <c r="G10042" s="414">
        <f t="shared" si="312"/>
        <v>499.90848585690514</v>
      </c>
      <c r="H10042" s="415">
        <f t="shared" si="313"/>
        <v>2.4995424292845256</v>
      </c>
    </row>
    <row r="10043" spans="1:8" ht="15" hidden="1" thickBot="1">
      <c r="A10043" s="409">
        <v>202205</v>
      </c>
      <c r="B10043" s="196" t="s">
        <v>1761</v>
      </c>
      <c r="C10043" s="197" t="s">
        <v>1736</v>
      </c>
      <c r="D10043" s="198" t="s">
        <v>337</v>
      </c>
      <c r="E10043" s="421">
        <v>69322</v>
      </c>
      <c r="F10043" s="413">
        <v>120.2</v>
      </c>
      <c r="G10043" s="414">
        <f t="shared" si="312"/>
        <v>576.72212978369384</v>
      </c>
      <c r="H10043" s="415">
        <f t="shared" si="313"/>
        <v>2.8836106489184692</v>
      </c>
    </row>
    <row r="10044" spans="1:8" ht="15" hidden="1" thickBot="1">
      <c r="A10044" s="409">
        <v>202205</v>
      </c>
      <c r="B10044" s="196" t="s">
        <v>1762</v>
      </c>
      <c r="C10044" s="197" t="s">
        <v>1736</v>
      </c>
      <c r="D10044" s="198" t="s">
        <v>339</v>
      </c>
      <c r="E10044" s="421">
        <v>347</v>
      </c>
      <c r="F10044" s="413">
        <v>120.2</v>
      </c>
      <c r="G10044" s="414">
        <f t="shared" si="312"/>
        <v>2.8868552412645592</v>
      </c>
      <c r="H10044" s="415">
        <f t="shared" si="313"/>
        <v>2.8868552412645592</v>
      </c>
    </row>
    <row r="10045" spans="1:8" ht="15" hidden="1" thickBot="1">
      <c r="A10045" s="409">
        <v>202205</v>
      </c>
      <c r="B10045" s="196" t="s">
        <v>1763</v>
      </c>
      <c r="C10045" s="197" t="s">
        <v>1736</v>
      </c>
      <c r="D10045" s="198" t="s">
        <v>337</v>
      </c>
      <c r="E10045" s="421">
        <v>81115</v>
      </c>
      <c r="F10045" s="413">
        <v>120.2</v>
      </c>
      <c r="G10045" s="414">
        <f t="shared" si="312"/>
        <v>674.83361064891847</v>
      </c>
      <c r="H10045" s="415">
        <f t="shared" si="313"/>
        <v>3.3741680532445923</v>
      </c>
    </row>
    <row r="10046" spans="1:8" ht="15" hidden="1" thickBot="1">
      <c r="A10046" s="409">
        <v>202205</v>
      </c>
      <c r="B10046" s="196" t="s">
        <v>1764</v>
      </c>
      <c r="C10046" s="197" t="s">
        <v>1736</v>
      </c>
      <c r="D10046" s="198" t="s">
        <v>339</v>
      </c>
      <c r="E10046" s="421">
        <v>406</v>
      </c>
      <c r="F10046" s="413">
        <v>120.2</v>
      </c>
      <c r="G10046" s="414">
        <f t="shared" si="312"/>
        <v>3.377703826955075</v>
      </c>
      <c r="H10046" s="415">
        <f t="shared" si="313"/>
        <v>3.377703826955075</v>
      </c>
    </row>
    <row r="10047" spans="1:8" ht="15" hidden="1" thickBot="1">
      <c r="A10047" s="409">
        <v>202205</v>
      </c>
      <c r="B10047" s="196" t="s">
        <v>1765</v>
      </c>
      <c r="C10047" s="197" t="s">
        <v>1736</v>
      </c>
      <c r="D10047" s="198" t="s">
        <v>337</v>
      </c>
      <c r="E10047" s="421">
        <v>40745</v>
      </c>
      <c r="F10047" s="413">
        <v>120.2</v>
      </c>
      <c r="G10047" s="414">
        <f t="shared" si="312"/>
        <v>338.97670549084859</v>
      </c>
      <c r="H10047" s="415">
        <f t="shared" si="313"/>
        <v>1.6948835274542429</v>
      </c>
    </row>
    <row r="10048" spans="1:8" ht="15" hidden="1" thickBot="1">
      <c r="A10048" s="409">
        <v>202205</v>
      </c>
      <c r="B10048" s="196" t="s">
        <v>1766</v>
      </c>
      <c r="C10048" s="197" t="s">
        <v>1736</v>
      </c>
      <c r="D10048" s="198" t="s">
        <v>337</v>
      </c>
      <c r="E10048" s="421">
        <v>126947</v>
      </c>
      <c r="F10048" s="413">
        <v>120.2</v>
      </c>
      <c r="G10048" s="414">
        <f t="shared" si="312"/>
        <v>1056.1314475873544</v>
      </c>
      <c r="H10048" s="415">
        <f t="shared" si="313"/>
        <v>5.2806572379367722</v>
      </c>
    </row>
    <row r="10049" spans="1:8" ht="15" hidden="1" thickBot="1">
      <c r="A10049" s="409">
        <v>202205</v>
      </c>
      <c r="B10049" s="196" t="s">
        <v>1767</v>
      </c>
      <c r="C10049" s="197" t="s">
        <v>1736</v>
      </c>
      <c r="D10049" s="198" t="s">
        <v>337</v>
      </c>
      <c r="E10049" s="421">
        <v>68891</v>
      </c>
      <c r="F10049" s="413">
        <v>120.2</v>
      </c>
      <c r="G10049" s="414">
        <f t="shared" si="312"/>
        <v>573.13643926788689</v>
      </c>
      <c r="H10049" s="415">
        <f t="shared" si="313"/>
        <v>2.8656821963394346</v>
      </c>
    </row>
    <row r="10050" spans="1:8" ht="15" hidden="1" thickBot="1">
      <c r="A10050" s="409">
        <v>202205</v>
      </c>
      <c r="B10050" s="196" t="s">
        <v>1768</v>
      </c>
      <c r="C10050" s="197" t="s">
        <v>1736</v>
      </c>
      <c r="D10050" s="198" t="s">
        <v>337</v>
      </c>
      <c r="E10050" s="421">
        <v>68135</v>
      </c>
      <c r="F10050" s="413">
        <v>120.2</v>
      </c>
      <c r="G10050" s="414">
        <f t="shared" ref="G10050:G10113" si="314">+E10050/F10050</f>
        <v>566.84692179700494</v>
      </c>
      <c r="H10050" s="415">
        <f t="shared" ref="H10050:H10113" si="315">IF(D10050="TB",G10050/200,IF(D10050="LT",G10050,"VER"))</f>
        <v>2.8342346089850246</v>
      </c>
    </row>
    <row r="10051" spans="1:8" ht="15" hidden="1" thickBot="1">
      <c r="A10051" s="409">
        <v>202205</v>
      </c>
      <c r="B10051" s="196" t="s">
        <v>1769</v>
      </c>
      <c r="C10051" s="197" t="s">
        <v>1736</v>
      </c>
      <c r="D10051" s="198" t="s">
        <v>339</v>
      </c>
      <c r="E10051" s="421">
        <v>344</v>
      </c>
      <c r="F10051" s="413">
        <v>120.2</v>
      </c>
      <c r="G10051" s="414">
        <f t="shared" si="314"/>
        <v>2.8618968386023296</v>
      </c>
      <c r="H10051" s="415">
        <f t="shared" si="315"/>
        <v>2.8618968386023296</v>
      </c>
    </row>
    <row r="10052" spans="1:8" ht="15" hidden="1" thickBot="1">
      <c r="A10052" s="409">
        <v>202205</v>
      </c>
      <c r="B10052" s="196" t="s">
        <v>1770</v>
      </c>
      <c r="C10052" s="197" t="s">
        <v>1736</v>
      </c>
      <c r="D10052" s="198" t="s">
        <v>337</v>
      </c>
      <c r="E10052" s="421">
        <v>68364</v>
      </c>
      <c r="F10052" s="413">
        <v>120.2</v>
      </c>
      <c r="G10052" s="414">
        <f t="shared" si="314"/>
        <v>568.75207986688849</v>
      </c>
      <c r="H10052" s="415">
        <f t="shared" si="315"/>
        <v>2.8437603993344425</v>
      </c>
    </row>
    <row r="10053" spans="1:8" ht="15" hidden="1" thickBot="1">
      <c r="A10053" s="409">
        <v>202205</v>
      </c>
      <c r="B10053" s="196" t="s">
        <v>1771</v>
      </c>
      <c r="C10053" s="197" t="s">
        <v>1736</v>
      </c>
      <c r="D10053" s="198" t="s">
        <v>339</v>
      </c>
      <c r="E10053" s="421">
        <v>342</v>
      </c>
      <c r="F10053" s="413">
        <v>120.2</v>
      </c>
      <c r="G10053" s="414">
        <f t="shared" si="314"/>
        <v>2.8452579034941765</v>
      </c>
      <c r="H10053" s="415">
        <f t="shared" si="315"/>
        <v>2.8452579034941765</v>
      </c>
    </row>
    <row r="10054" spans="1:8" ht="15" hidden="1" thickBot="1">
      <c r="A10054" s="409">
        <v>202205</v>
      </c>
      <c r="B10054" s="196" t="s">
        <v>1772</v>
      </c>
      <c r="C10054" s="197" t="s">
        <v>1736</v>
      </c>
      <c r="D10054" s="198" t="s">
        <v>337</v>
      </c>
      <c r="E10054" s="421">
        <v>68364</v>
      </c>
      <c r="F10054" s="413">
        <v>120.2</v>
      </c>
      <c r="G10054" s="414">
        <f t="shared" si="314"/>
        <v>568.75207986688849</v>
      </c>
      <c r="H10054" s="415">
        <f t="shared" si="315"/>
        <v>2.8437603993344425</v>
      </c>
    </row>
    <row r="10055" spans="1:8" ht="15" hidden="1" thickBot="1">
      <c r="A10055" s="409">
        <v>202205</v>
      </c>
      <c r="B10055" s="196" t="s">
        <v>1773</v>
      </c>
      <c r="C10055" s="197" t="s">
        <v>1736</v>
      </c>
      <c r="D10055" s="198" t="s">
        <v>337</v>
      </c>
      <c r="E10055" s="421">
        <v>65484</v>
      </c>
      <c r="F10055" s="413">
        <v>120.2</v>
      </c>
      <c r="G10055" s="414">
        <f t="shared" si="314"/>
        <v>544.79201331114803</v>
      </c>
      <c r="H10055" s="415">
        <f t="shared" si="315"/>
        <v>2.72396006655574</v>
      </c>
    </row>
    <row r="10056" spans="1:8" ht="15" hidden="1" thickBot="1">
      <c r="A10056" s="409">
        <v>202205</v>
      </c>
      <c r="B10056" s="196" t="s">
        <v>1774</v>
      </c>
      <c r="C10056" s="197" t="s">
        <v>1736</v>
      </c>
      <c r="D10056" s="198" t="s">
        <v>339</v>
      </c>
      <c r="E10056" s="421">
        <v>327</v>
      </c>
      <c r="F10056" s="413">
        <v>120.2</v>
      </c>
      <c r="G10056" s="414">
        <f t="shared" si="314"/>
        <v>2.7204658901830281</v>
      </c>
      <c r="H10056" s="415">
        <f t="shared" si="315"/>
        <v>2.7204658901830281</v>
      </c>
    </row>
    <row r="10057" spans="1:8" ht="15" hidden="1" thickBot="1">
      <c r="A10057" s="409">
        <v>202205</v>
      </c>
      <c r="B10057" s="196" t="s">
        <v>1775</v>
      </c>
      <c r="C10057" s="197" t="s">
        <v>1736</v>
      </c>
      <c r="D10057" s="198" t="s">
        <v>339</v>
      </c>
      <c r="E10057" s="421">
        <v>333</v>
      </c>
      <c r="F10057" s="413">
        <v>120.2</v>
      </c>
      <c r="G10057" s="414">
        <f t="shared" si="314"/>
        <v>2.7703826955074873</v>
      </c>
      <c r="H10057" s="415">
        <f t="shared" si="315"/>
        <v>2.7703826955074873</v>
      </c>
    </row>
    <row r="10058" spans="1:8" ht="15" hidden="1" thickBot="1">
      <c r="A10058" s="409">
        <v>202205</v>
      </c>
      <c r="B10058" s="196" t="s">
        <v>1776</v>
      </c>
      <c r="C10058" s="197" t="s">
        <v>1736</v>
      </c>
      <c r="D10058" s="198" t="s">
        <v>337</v>
      </c>
      <c r="E10058" s="421">
        <v>55827</v>
      </c>
      <c r="F10058" s="413">
        <v>120.2</v>
      </c>
      <c r="G10058" s="414">
        <f t="shared" si="314"/>
        <v>464.45091514143093</v>
      </c>
      <c r="H10058" s="415">
        <f t="shared" si="315"/>
        <v>2.3222545757071544</v>
      </c>
    </row>
    <row r="10059" spans="1:8" ht="15" hidden="1" thickBot="1">
      <c r="A10059" s="409">
        <v>202205</v>
      </c>
      <c r="B10059" s="196" t="s">
        <v>1777</v>
      </c>
      <c r="C10059" s="197" t="s">
        <v>1736</v>
      </c>
      <c r="D10059" s="198" t="s">
        <v>337</v>
      </c>
      <c r="E10059" s="421">
        <v>61455</v>
      </c>
      <c r="F10059" s="413">
        <v>120.2</v>
      </c>
      <c r="G10059" s="414">
        <f t="shared" si="314"/>
        <v>511.27287853577371</v>
      </c>
      <c r="H10059" s="415">
        <f t="shared" si="315"/>
        <v>2.5563643926788684</v>
      </c>
    </row>
    <row r="10060" spans="1:8" ht="15" hidden="1" thickBot="1">
      <c r="A10060" s="409">
        <v>202205</v>
      </c>
      <c r="B10060" s="196" t="s">
        <v>1778</v>
      </c>
      <c r="C10060" s="197" t="s">
        <v>1736</v>
      </c>
      <c r="D10060" s="198" t="s">
        <v>339</v>
      </c>
      <c r="E10060" s="421">
        <v>307</v>
      </c>
      <c r="F10060" s="413">
        <v>120.2</v>
      </c>
      <c r="G10060" s="414">
        <f t="shared" si="314"/>
        <v>2.5540765391014975</v>
      </c>
      <c r="H10060" s="415">
        <f t="shared" si="315"/>
        <v>2.5540765391014975</v>
      </c>
    </row>
    <row r="10061" spans="1:8" ht="15" hidden="1" thickBot="1">
      <c r="A10061" s="409">
        <v>202205</v>
      </c>
      <c r="B10061" s="196" t="s">
        <v>1779</v>
      </c>
      <c r="C10061" s="197" t="s">
        <v>1736</v>
      </c>
      <c r="D10061" s="198" t="s">
        <v>339</v>
      </c>
      <c r="E10061" s="421">
        <v>279</v>
      </c>
      <c r="F10061" s="413">
        <v>120.2</v>
      </c>
      <c r="G10061" s="414">
        <f t="shared" si="314"/>
        <v>2.3211314475873546</v>
      </c>
      <c r="H10061" s="415">
        <f t="shared" si="315"/>
        <v>2.3211314475873546</v>
      </c>
    </row>
    <row r="10062" spans="1:8" ht="15" hidden="1" thickBot="1">
      <c r="A10062" s="409">
        <v>202205</v>
      </c>
      <c r="B10062" s="196" t="s">
        <v>1780</v>
      </c>
      <c r="C10062" s="197" t="s">
        <v>1736</v>
      </c>
      <c r="D10062" s="198" t="s">
        <v>337</v>
      </c>
      <c r="E10062" s="421">
        <v>72515</v>
      </c>
      <c r="F10062" s="413">
        <v>120.2</v>
      </c>
      <c r="G10062" s="414">
        <f t="shared" si="314"/>
        <v>603.28618968386024</v>
      </c>
      <c r="H10062" s="415">
        <f t="shared" si="315"/>
        <v>3.016430948419301</v>
      </c>
    </row>
    <row r="10063" spans="1:8" ht="15" hidden="1" thickBot="1">
      <c r="A10063" s="409">
        <v>202205</v>
      </c>
      <c r="B10063" s="196" t="s">
        <v>1781</v>
      </c>
      <c r="C10063" s="197" t="s">
        <v>1736</v>
      </c>
      <c r="D10063" s="198" t="s">
        <v>339</v>
      </c>
      <c r="E10063" s="421">
        <v>363</v>
      </c>
      <c r="F10063" s="413">
        <v>120.2</v>
      </c>
      <c r="G10063" s="414">
        <f t="shared" si="314"/>
        <v>3.0199667221297837</v>
      </c>
      <c r="H10063" s="415">
        <f t="shared" si="315"/>
        <v>3.0199667221297837</v>
      </c>
    </row>
    <row r="10064" spans="1:8" ht="15" hidden="1" thickBot="1">
      <c r="A10064" s="409">
        <v>202205</v>
      </c>
      <c r="B10064" s="196" t="s">
        <v>1782</v>
      </c>
      <c r="C10064" s="197" t="s">
        <v>1736</v>
      </c>
      <c r="D10064" s="198" t="s">
        <v>337</v>
      </c>
      <c r="E10064" s="421">
        <v>36652</v>
      </c>
      <c r="F10064" s="413">
        <v>120.2</v>
      </c>
      <c r="G10064" s="414">
        <f t="shared" si="314"/>
        <v>304.92512479201332</v>
      </c>
      <c r="H10064" s="415">
        <f t="shared" si="315"/>
        <v>1.5246256239600666</v>
      </c>
    </row>
    <row r="10065" spans="1:8" ht="15" hidden="1" thickBot="1">
      <c r="A10065" s="409">
        <v>202205</v>
      </c>
      <c r="B10065" s="196" t="s">
        <v>1783</v>
      </c>
      <c r="C10065" s="197" t="s">
        <v>1736</v>
      </c>
      <c r="D10065" s="198" t="s">
        <v>337</v>
      </c>
      <c r="E10065" s="421">
        <v>55988</v>
      </c>
      <c r="F10065" s="413">
        <v>120.2</v>
      </c>
      <c r="G10065" s="414">
        <f t="shared" si="314"/>
        <v>465.79034941763729</v>
      </c>
      <c r="H10065" s="415">
        <f t="shared" si="315"/>
        <v>2.3289517470881864</v>
      </c>
    </row>
    <row r="10066" spans="1:8" ht="15" hidden="1" thickBot="1">
      <c r="A10066" s="409">
        <v>202205</v>
      </c>
      <c r="B10066" s="196" t="s">
        <v>1784</v>
      </c>
      <c r="C10066" s="197" t="s">
        <v>1736</v>
      </c>
      <c r="D10066" s="198" t="s">
        <v>337</v>
      </c>
      <c r="E10066" s="421">
        <v>61154</v>
      </c>
      <c r="F10066" s="413">
        <v>120.2</v>
      </c>
      <c r="G10066" s="414">
        <f t="shared" si="314"/>
        <v>508.76871880199667</v>
      </c>
      <c r="H10066" s="415">
        <f t="shared" si="315"/>
        <v>2.5438435940099833</v>
      </c>
    </row>
    <row r="10067" spans="1:8" ht="15" hidden="1" thickBot="1">
      <c r="A10067" s="409">
        <v>202205</v>
      </c>
      <c r="B10067" s="196" t="s">
        <v>1785</v>
      </c>
      <c r="C10067" s="197" t="s">
        <v>1736</v>
      </c>
      <c r="D10067" s="198" t="s">
        <v>337</v>
      </c>
      <c r="E10067" s="421">
        <v>55988</v>
      </c>
      <c r="F10067" s="413">
        <v>120.2</v>
      </c>
      <c r="G10067" s="414">
        <f t="shared" si="314"/>
        <v>465.79034941763729</v>
      </c>
      <c r="H10067" s="415">
        <f t="shared" si="315"/>
        <v>2.3289517470881864</v>
      </c>
    </row>
    <row r="10068" spans="1:8" ht="15" hidden="1" thickBot="1">
      <c r="A10068" s="409">
        <v>202205</v>
      </c>
      <c r="B10068" s="196" t="s">
        <v>1786</v>
      </c>
      <c r="C10068" s="197" t="s">
        <v>1736</v>
      </c>
      <c r="D10068" s="198" t="s">
        <v>339</v>
      </c>
      <c r="E10068" s="421">
        <v>280</v>
      </c>
      <c r="F10068" s="413">
        <v>120.2</v>
      </c>
      <c r="G10068" s="414">
        <f t="shared" si="314"/>
        <v>2.3294509151414311</v>
      </c>
      <c r="H10068" s="415">
        <f t="shared" si="315"/>
        <v>2.3294509151414311</v>
      </c>
    </row>
    <row r="10069" spans="1:8" ht="15" hidden="1" thickBot="1">
      <c r="A10069" s="409">
        <v>202205</v>
      </c>
      <c r="B10069" s="196" t="s">
        <v>1787</v>
      </c>
      <c r="C10069" s="197" t="s">
        <v>1736</v>
      </c>
      <c r="D10069" s="198" t="s">
        <v>337</v>
      </c>
      <c r="E10069" s="421">
        <v>55900</v>
      </c>
      <c r="F10069" s="413">
        <v>120.2</v>
      </c>
      <c r="G10069" s="414">
        <f t="shared" si="314"/>
        <v>465.0582362728785</v>
      </c>
      <c r="H10069" s="415">
        <f t="shared" si="315"/>
        <v>2.3252911813643924</v>
      </c>
    </row>
    <row r="10070" spans="1:8" ht="15" hidden="1" thickBot="1">
      <c r="A10070" s="409">
        <v>202205</v>
      </c>
      <c r="B10070" s="196" t="s">
        <v>1788</v>
      </c>
      <c r="C10070" s="197" t="s">
        <v>1736</v>
      </c>
      <c r="D10070" s="198" t="s">
        <v>337</v>
      </c>
      <c r="E10070" s="421">
        <v>32940</v>
      </c>
      <c r="F10070" s="413">
        <v>120.2</v>
      </c>
      <c r="G10070" s="414">
        <f t="shared" si="314"/>
        <v>274.04326123128118</v>
      </c>
      <c r="H10070" s="415">
        <f t="shared" si="315"/>
        <v>1.3702163061564059</v>
      </c>
    </row>
    <row r="10071" spans="1:8" ht="15" hidden="1" thickBot="1">
      <c r="A10071" s="409">
        <v>202205</v>
      </c>
      <c r="B10071" s="196" t="s">
        <v>1789</v>
      </c>
      <c r="C10071" s="197" t="s">
        <v>1736</v>
      </c>
      <c r="D10071" s="198" t="s">
        <v>337</v>
      </c>
      <c r="E10071" s="421">
        <v>48998</v>
      </c>
      <c r="F10071" s="413">
        <v>120.2</v>
      </c>
      <c r="G10071" s="414">
        <f t="shared" si="314"/>
        <v>407.63727121464223</v>
      </c>
      <c r="H10071" s="415">
        <f t="shared" si="315"/>
        <v>2.038186356073211</v>
      </c>
    </row>
    <row r="10072" spans="1:8" ht="15" hidden="1" thickBot="1">
      <c r="A10072" s="422">
        <v>202205</v>
      </c>
      <c r="B10072" s="196" t="s">
        <v>1790</v>
      </c>
      <c r="C10072" s="409" t="s">
        <v>1736</v>
      </c>
      <c r="D10072" s="198" t="s">
        <v>339</v>
      </c>
      <c r="E10072" s="421">
        <v>245</v>
      </c>
      <c r="F10072" s="413">
        <v>120.2</v>
      </c>
      <c r="G10072" s="414">
        <f t="shared" si="314"/>
        <v>2.038269550748752</v>
      </c>
      <c r="H10072" s="415">
        <f t="shared" si="315"/>
        <v>2.038269550748752</v>
      </c>
    </row>
    <row r="10073" spans="1:8" ht="15" hidden="1" thickBot="1">
      <c r="A10073" s="409">
        <v>202205</v>
      </c>
      <c r="B10073" s="196" t="s">
        <v>1791</v>
      </c>
      <c r="C10073" s="197" t="s">
        <v>1736</v>
      </c>
      <c r="D10073" s="198" t="s">
        <v>337</v>
      </c>
      <c r="E10073" s="421">
        <v>57516</v>
      </c>
      <c r="F10073" s="413">
        <v>120.2</v>
      </c>
      <c r="G10073" s="414">
        <f t="shared" si="314"/>
        <v>478.50249584026619</v>
      </c>
      <c r="H10073" s="415">
        <f t="shared" si="315"/>
        <v>2.392512479201331</v>
      </c>
    </row>
    <row r="10074" spans="1:8" ht="15" hidden="1" thickBot="1">
      <c r="A10074" s="409">
        <v>202205</v>
      </c>
      <c r="B10074" s="196" t="s">
        <v>1792</v>
      </c>
      <c r="C10074" s="197" t="s">
        <v>1736</v>
      </c>
      <c r="D10074" s="198" t="s">
        <v>339</v>
      </c>
      <c r="E10074" s="421">
        <v>288</v>
      </c>
      <c r="F10074" s="413">
        <v>120.2</v>
      </c>
      <c r="G10074" s="414">
        <f t="shared" si="314"/>
        <v>2.3960066555740434</v>
      </c>
      <c r="H10074" s="415">
        <f t="shared" si="315"/>
        <v>2.3960066555740434</v>
      </c>
    </row>
    <row r="10075" spans="1:8" ht="15" hidden="1" thickBot="1">
      <c r="A10075" s="409">
        <v>202205</v>
      </c>
      <c r="B10075" s="196" t="s">
        <v>1793</v>
      </c>
      <c r="C10075" s="197" t="s">
        <v>1736</v>
      </c>
      <c r="D10075" s="198" t="s">
        <v>337</v>
      </c>
      <c r="E10075" s="421">
        <v>56386</v>
      </c>
      <c r="F10075" s="413">
        <v>120.2</v>
      </c>
      <c r="G10075" s="414">
        <f t="shared" si="314"/>
        <v>469.10149750415974</v>
      </c>
      <c r="H10075" s="415">
        <f t="shared" si="315"/>
        <v>2.3455074875207989</v>
      </c>
    </row>
    <row r="10076" spans="1:8" ht="15" hidden="1" thickBot="1">
      <c r="A10076" s="409">
        <v>202205</v>
      </c>
      <c r="B10076" s="196" t="s">
        <v>1794</v>
      </c>
      <c r="C10076" s="197" t="s">
        <v>1736</v>
      </c>
      <c r="D10076" s="198" t="s">
        <v>339</v>
      </c>
      <c r="E10076" s="421">
        <v>282</v>
      </c>
      <c r="F10076" s="413">
        <v>120.2</v>
      </c>
      <c r="G10076" s="414">
        <f t="shared" si="314"/>
        <v>2.3460898502495842</v>
      </c>
      <c r="H10076" s="415">
        <f t="shared" si="315"/>
        <v>2.3460898502495842</v>
      </c>
    </row>
    <row r="10077" spans="1:8" ht="15" hidden="1" thickBot="1">
      <c r="A10077" s="409">
        <v>202205</v>
      </c>
      <c r="B10077" s="196" t="s">
        <v>1795</v>
      </c>
      <c r="C10077" s="197" t="s">
        <v>1736</v>
      </c>
      <c r="D10077" s="198" t="s">
        <v>337</v>
      </c>
      <c r="E10077" s="421">
        <v>11699</v>
      </c>
      <c r="F10077" s="413">
        <v>120.2</v>
      </c>
      <c r="G10077" s="414">
        <f t="shared" si="314"/>
        <v>97.329450915141422</v>
      </c>
      <c r="H10077" s="415">
        <f t="shared" si="315"/>
        <v>0.48664725457570712</v>
      </c>
    </row>
    <row r="10078" spans="1:8" ht="15" hidden="1" thickBot="1">
      <c r="A10078" s="409">
        <v>202205</v>
      </c>
      <c r="B10078" s="196" t="s">
        <v>1796</v>
      </c>
      <c r="C10078" s="197" t="s">
        <v>1736</v>
      </c>
      <c r="D10078" s="198" t="s">
        <v>339</v>
      </c>
      <c r="E10078" s="421">
        <v>58.48</v>
      </c>
      <c r="F10078" s="413">
        <v>120.2</v>
      </c>
      <c r="G10078" s="414">
        <f t="shared" si="314"/>
        <v>0.48652246256239595</v>
      </c>
      <c r="H10078" s="415">
        <f t="shared" si="315"/>
        <v>0.48652246256239595</v>
      </c>
    </row>
    <row r="10079" spans="1:8" ht="15" hidden="1" thickBot="1">
      <c r="A10079" s="409">
        <v>202205</v>
      </c>
      <c r="B10079" s="196" t="s">
        <v>1797</v>
      </c>
      <c r="C10079" s="197" t="s">
        <v>1736</v>
      </c>
      <c r="D10079" s="198" t="s">
        <v>337</v>
      </c>
      <c r="E10079" s="421">
        <v>52506</v>
      </c>
      <c r="F10079" s="413">
        <v>120.2</v>
      </c>
      <c r="G10079" s="414">
        <f t="shared" si="314"/>
        <v>436.82196339434273</v>
      </c>
      <c r="H10079" s="415">
        <f t="shared" si="315"/>
        <v>2.1841098169717137</v>
      </c>
    </row>
    <row r="10080" spans="1:8" ht="15" hidden="1" thickBot="1">
      <c r="A10080" s="409">
        <v>202205</v>
      </c>
      <c r="B10080" s="196" t="s">
        <v>1798</v>
      </c>
      <c r="C10080" s="197" t="s">
        <v>1736</v>
      </c>
      <c r="D10080" s="198" t="s">
        <v>339</v>
      </c>
      <c r="E10080" s="421">
        <v>263</v>
      </c>
      <c r="F10080" s="413">
        <v>120.2</v>
      </c>
      <c r="G10080" s="414">
        <f t="shared" si="314"/>
        <v>2.1880199667221296</v>
      </c>
      <c r="H10080" s="415">
        <f t="shared" si="315"/>
        <v>2.1880199667221296</v>
      </c>
    </row>
    <row r="10081" spans="1:8" ht="15" hidden="1" thickBot="1">
      <c r="A10081" s="409">
        <v>202205</v>
      </c>
      <c r="B10081" s="196" t="s">
        <v>1799</v>
      </c>
      <c r="C10081" s="197" t="s">
        <v>1736</v>
      </c>
      <c r="D10081" s="198" t="s">
        <v>337</v>
      </c>
      <c r="E10081" s="421">
        <v>92941</v>
      </c>
      <c r="F10081" s="413">
        <v>120.2</v>
      </c>
      <c r="G10081" s="414">
        <f t="shared" si="314"/>
        <v>773.21963394342765</v>
      </c>
      <c r="H10081" s="415">
        <f t="shared" si="315"/>
        <v>3.8660981697171382</v>
      </c>
    </row>
    <row r="10082" spans="1:8" ht="15" hidden="1" thickBot="1">
      <c r="A10082" s="409">
        <v>202205</v>
      </c>
      <c r="B10082" s="196" t="s">
        <v>1800</v>
      </c>
      <c r="C10082" s="197" t="s">
        <v>1736</v>
      </c>
      <c r="D10082" s="198" t="s">
        <v>339</v>
      </c>
      <c r="E10082" s="421">
        <v>465</v>
      </c>
      <c r="F10082" s="413">
        <v>120.2</v>
      </c>
      <c r="G10082" s="414">
        <f t="shared" si="314"/>
        <v>3.8685524126455908</v>
      </c>
      <c r="H10082" s="415">
        <f t="shared" si="315"/>
        <v>3.8685524126455908</v>
      </c>
    </row>
    <row r="10083" spans="1:8" ht="15" hidden="1" thickBot="1">
      <c r="A10083" s="409">
        <v>202205</v>
      </c>
      <c r="B10083" s="196" t="s">
        <v>1801</v>
      </c>
      <c r="C10083" s="197" t="s">
        <v>1736</v>
      </c>
      <c r="D10083" s="198" t="s">
        <v>337</v>
      </c>
      <c r="E10083" s="421">
        <v>51019</v>
      </c>
      <c r="F10083" s="413">
        <v>120.2</v>
      </c>
      <c r="G10083" s="414">
        <f t="shared" si="314"/>
        <v>424.45091514143093</v>
      </c>
      <c r="H10083" s="415">
        <f t="shared" si="315"/>
        <v>2.1222545757071547</v>
      </c>
    </row>
    <row r="10084" spans="1:8" ht="15" hidden="1" thickBot="1">
      <c r="A10084" s="409">
        <v>202205</v>
      </c>
      <c r="B10084" s="196" t="s">
        <v>1802</v>
      </c>
      <c r="C10084" s="197" t="s">
        <v>1736</v>
      </c>
      <c r="D10084" s="198" t="s">
        <v>337</v>
      </c>
      <c r="E10084" s="421">
        <v>99245</v>
      </c>
      <c r="F10084" s="413">
        <v>120.2</v>
      </c>
      <c r="G10084" s="414">
        <f t="shared" si="314"/>
        <v>825.66555740432614</v>
      </c>
      <c r="H10084" s="415">
        <f t="shared" si="315"/>
        <v>4.1283277870216306</v>
      </c>
    </row>
    <row r="10085" spans="1:8" ht="15" hidden="1" thickBot="1">
      <c r="A10085" s="409">
        <v>202205</v>
      </c>
      <c r="B10085" s="196" t="s">
        <v>1803</v>
      </c>
      <c r="C10085" s="197" t="s">
        <v>1736</v>
      </c>
      <c r="D10085" s="198" t="s">
        <v>337</v>
      </c>
      <c r="E10085" s="421">
        <v>58244</v>
      </c>
      <c r="F10085" s="413">
        <v>120.2</v>
      </c>
      <c r="G10085" s="414">
        <f t="shared" si="314"/>
        <v>484.55906821963396</v>
      </c>
      <c r="H10085" s="415">
        <f t="shared" si="315"/>
        <v>2.42279534109817</v>
      </c>
    </row>
    <row r="10086" spans="1:8" ht="15" hidden="1" thickBot="1">
      <c r="A10086" s="409">
        <v>202205</v>
      </c>
      <c r="B10086" s="196" t="s">
        <v>1804</v>
      </c>
      <c r="C10086" s="197" t="s">
        <v>1736</v>
      </c>
      <c r="D10086" s="198" t="s">
        <v>337</v>
      </c>
      <c r="E10086" s="421">
        <v>58244</v>
      </c>
      <c r="F10086" s="413">
        <v>120.2</v>
      </c>
      <c r="G10086" s="414">
        <f t="shared" si="314"/>
        <v>484.55906821963396</v>
      </c>
      <c r="H10086" s="415">
        <f t="shared" si="315"/>
        <v>2.42279534109817</v>
      </c>
    </row>
    <row r="10087" spans="1:8" ht="15" hidden="1" thickBot="1">
      <c r="A10087" s="409">
        <v>202205</v>
      </c>
      <c r="B10087" s="196" t="s">
        <v>1805</v>
      </c>
      <c r="C10087" s="197" t="s">
        <v>1736</v>
      </c>
      <c r="D10087" s="198" t="s">
        <v>339</v>
      </c>
      <c r="E10087" s="421">
        <v>291</v>
      </c>
      <c r="F10087" s="413">
        <v>120.2</v>
      </c>
      <c r="G10087" s="414">
        <f t="shared" si="314"/>
        <v>2.4209650582362729</v>
      </c>
      <c r="H10087" s="415">
        <f t="shared" si="315"/>
        <v>2.4209650582362729</v>
      </c>
    </row>
    <row r="10088" spans="1:8" ht="15" hidden="1" thickBot="1">
      <c r="A10088" s="409">
        <v>202205</v>
      </c>
      <c r="B10088" s="196" t="s">
        <v>1806</v>
      </c>
      <c r="C10088" s="197" t="s">
        <v>1736</v>
      </c>
      <c r="D10088" s="198" t="s">
        <v>339</v>
      </c>
      <c r="E10088" s="421">
        <v>291</v>
      </c>
      <c r="F10088" s="413">
        <v>120.2</v>
      </c>
      <c r="G10088" s="414">
        <f t="shared" si="314"/>
        <v>2.4209650582362729</v>
      </c>
      <c r="H10088" s="415">
        <f t="shared" si="315"/>
        <v>2.4209650582362729</v>
      </c>
    </row>
    <row r="10089" spans="1:8" ht="15" hidden="1" thickBot="1">
      <c r="A10089" s="409">
        <v>202205</v>
      </c>
      <c r="B10089" s="196" t="s">
        <v>1807</v>
      </c>
      <c r="C10089" s="197" t="s">
        <v>1736</v>
      </c>
      <c r="D10089" s="198" t="s">
        <v>337</v>
      </c>
      <c r="E10089" s="421">
        <v>35462</v>
      </c>
      <c r="F10089" s="413">
        <v>120.2</v>
      </c>
      <c r="G10089" s="414">
        <f t="shared" si="314"/>
        <v>295.02495840266221</v>
      </c>
      <c r="H10089" s="415">
        <f t="shared" si="315"/>
        <v>1.475124792013311</v>
      </c>
    </row>
    <row r="10090" spans="1:8" ht="15" hidden="1" thickBot="1">
      <c r="A10090" s="409">
        <v>202205</v>
      </c>
      <c r="B10090" s="196" t="s">
        <v>1808</v>
      </c>
      <c r="C10090" s="197" t="s">
        <v>1736</v>
      </c>
      <c r="D10090" s="198" t="s">
        <v>339</v>
      </c>
      <c r="E10090" s="421">
        <v>177</v>
      </c>
      <c r="F10090" s="413">
        <v>120.2</v>
      </c>
      <c r="G10090" s="414">
        <f t="shared" si="314"/>
        <v>1.4725457570715474</v>
      </c>
      <c r="H10090" s="415">
        <f t="shared" si="315"/>
        <v>1.4725457570715474</v>
      </c>
    </row>
    <row r="10091" spans="1:8" ht="15" hidden="1" thickBot="1">
      <c r="A10091" s="409">
        <v>202205</v>
      </c>
      <c r="B10091" s="196" t="s">
        <v>1809</v>
      </c>
      <c r="C10091" s="197" t="s">
        <v>1736</v>
      </c>
      <c r="D10091" s="198" t="s">
        <v>337</v>
      </c>
      <c r="E10091" s="421">
        <v>58244</v>
      </c>
      <c r="F10091" s="413">
        <v>120.2</v>
      </c>
      <c r="G10091" s="414">
        <f t="shared" si="314"/>
        <v>484.55906821963396</v>
      </c>
      <c r="H10091" s="415">
        <f t="shared" si="315"/>
        <v>2.42279534109817</v>
      </c>
    </row>
    <row r="10092" spans="1:8" ht="15" hidden="1" thickBot="1">
      <c r="A10092" s="409">
        <v>202205</v>
      </c>
      <c r="B10092" s="196" t="s">
        <v>1810</v>
      </c>
      <c r="C10092" s="197" t="s">
        <v>1736</v>
      </c>
      <c r="D10092" s="198" t="s">
        <v>337</v>
      </c>
      <c r="E10092" s="421">
        <v>58244</v>
      </c>
      <c r="F10092" s="413">
        <v>120.2</v>
      </c>
      <c r="G10092" s="414">
        <f t="shared" si="314"/>
        <v>484.55906821963396</v>
      </c>
      <c r="H10092" s="415">
        <f t="shared" si="315"/>
        <v>2.42279534109817</v>
      </c>
    </row>
    <row r="10093" spans="1:8" ht="15" hidden="1" thickBot="1">
      <c r="A10093" s="409">
        <v>202205</v>
      </c>
      <c r="B10093" s="196" t="s">
        <v>1811</v>
      </c>
      <c r="C10093" s="197" t="s">
        <v>1736</v>
      </c>
      <c r="D10093" s="198" t="s">
        <v>339</v>
      </c>
      <c r="E10093" s="421">
        <v>291</v>
      </c>
      <c r="F10093" s="413">
        <v>120.2</v>
      </c>
      <c r="G10093" s="414">
        <f t="shared" si="314"/>
        <v>2.4209650582362729</v>
      </c>
      <c r="H10093" s="415">
        <f t="shared" si="315"/>
        <v>2.4209650582362729</v>
      </c>
    </row>
    <row r="10094" spans="1:8" ht="15" hidden="1" thickBot="1">
      <c r="A10094" s="409">
        <v>202205</v>
      </c>
      <c r="B10094" s="196" t="s">
        <v>1812</v>
      </c>
      <c r="C10094" s="197" t="s">
        <v>1736</v>
      </c>
      <c r="D10094" s="198" t="s">
        <v>337</v>
      </c>
      <c r="E10094" s="421">
        <v>79195</v>
      </c>
      <c r="F10094" s="413">
        <v>120.2</v>
      </c>
      <c r="G10094" s="414">
        <f t="shared" si="314"/>
        <v>658.86023294509152</v>
      </c>
      <c r="H10094" s="415">
        <f t="shared" si="315"/>
        <v>3.2943011647254576</v>
      </c>
    </row>
    <row r="10095" spans="1:8" ht="15" hidden="1" thickBot="1">
      <c r="A10095" s="409">
        <v>202205</v>
      </c>
      <c r="B10095" s="196" t="s">
        <v>1813</v>
      </c>
      <c r="C10095" s="197" t="s">
        <v>1736</v>
      </c>
      <c r="D10095" s="198" t="s">
        <v>339</v>
      </c>
      <c r="E10095" s="421">
        <v>396</v>
      </c>
      <c r="F10095" s="413">
        <v>120.2</v>
      </c>
      <c r="G10095" s="414">
        <f t="shared" si="314"/>
        <v>3.2945091514143092</v>
      </c>
      <c r="H10095" s="415">
        <f t="shared" si="315"/>
        <v>3.2945091514143092</v>
      </c>
    </row>
    <row r="10096" spans="1:8" ht="15" hidden="1" thickBot="1">
      <c r="A10096" s="409">
        <v>202205</v>
      </c>
      <c r="B10096" s="196" t="s">
        <v>1814</v>
      </c>
      <c r="C10096" s="197" t="s">
        <v>1736</v>
      </c>
      <c r="D10096" s="198" t="s">
        <v>337</v>
      </c>
      <c r="E10096" s="421">
        <v>104155</v>
      </c>
      <c r="F10096" s="413">
        <v>120.2</v>
      </c>
      <c r="G10096" s="414">
        <f t="shared" si="314"/>
        <v>866.51414309484187</v>
      </c>
      <c r="H10096" s="415">
        <f t="shared" si="315"/>
        <v>4.3325707154742092</v>
      </c>
    </row>
    <row r="10097" spans="1:8" ht="15" hidden="1" thickBot="1">
      <c r="A10097" s="409">
        <v>202205</v>
      </c>
      <c r="B10097" s="196" t="s">
        <v>1815</v>
      </c>
      <c r="C10097" s="197" t="s">
        <v>1736</v>
      </c>
      <c r="D10097" s="198" t="s">
        <v>339</v>
      </c>
      <c r="E10097" s="421">
        <v>521</v>
      </c>
      <c r="F10097" s="413">
        <v>120.2</v>
      </c>
      <c r="G10097" s="414">
        <f t="shared" si="314"/>
        <v>4.3344425956738766</v>
      </c>
      <c r="H10097" s="415">
        <f t="shared" si="315"/>
        <v>4.3344425956738766</v>
      </c>
    </row>
    <row r="10098" spans="1:8" ht="15" hidden="1" thickBot="1">
      <c r="A10098" s="409">
        <v>202205</v>
      </c>
      <c r="B10098" s="196" t="s">
        <v>1816</v>
      </c>
      <c r="C10098" s="197" t="s">
        <v>1736</v>
      </c>
      <c r="D10098" s="198" t="s">
        <v>337</v>
      </c>
      <c r="E10098" s="421">
        <v>40275</v>
      </c>
      <c r="F10098" s="413">
        <v>120.2</v>
      </c>
      <c r="G10098" s="414">
        <f t="shared" si="314"/>
        <v>335.06655574043259</v>
      </c>
      <c r="H10098" s="415">
        <f t="shared" si="315"/>
        <v>1.675332778702163</v>
      </c>
    </row>
    <row r="10099" spans="1:8" ht="15" hidden="1" thickBot="1">
      <c r="A10099" s="409">
        <v>202205</v>
      </c>
      <c r="B10099" s="196" t="s">
        <v>1817</v>
      </c>
      <c r="C10099" s="197" t="s">
        <v>1736</v>
      </c>
      <c r="D10099" s="198" t="s">
        <v>374</v>
      </c>
      <c r="E10099" s="421">
        <v>649.08000000000004</v>
      </c>
      <c r="F10099" s="413">
        <v>120.2</v>
      </c>
      <c r="G10099" s="414">
        <f t="shared" si="314"/>
        <v>5.4</v>
      </c>
      <c r="H10099" s="415" t="str">
        <f t="shared" si="315"/>
        <v>VER</v>
      </c>
    </row>
    <row r="10100" spans="1:8" ht="15" hidden="1" thickBot="1">
      <c r="A10100" s="409">
        <v>202205</v>
      </c>
      <c r="B10100" s="196" t="s">
        <v>1818</v>
      </c>
      <c r="C10100" s="197" t="s">
        <v>1736</v>
      </c>
      <c r="D10100" s="198" t="s">
        <v>337</v>
      </c>
      <c r="E10100" s="421">
        <v>58176</v>
      </c>
      <c r="F10100" s="413">
        <v>120.2</v>
      </c>
      <c r="G10100" s="414">
        <f t="shared" si="314"/>
        <v>483.99334442595671</v>
      </c>
      <c r="H10100" s="415">
        <f t="shared" si="315"/>
        <v>2.4199667221297836</v>
      </c>
    </row>
    <row r="10101" spans="1:8" ht="15" hidden="1" thickBot="1">
      <c r="A10101" s="409">
        <v>202205</v>
      </c>
      <c r="B10101" s="196" t="s">
        <v>1819</v>
      </c>
      <c r="C10101" s="197" t="s">
        <v>1736</v>
      </c>
      <c r="D10101" s="198" t="s">
        <v>339</v>
      </c>
      <c r="E10101" s="421">
        <v>291</v>
      </c>
      <c r="F10101" s="413">
        <v>120.2</v>
      </c>
      <c r="G10101" s="414">
        <f t="shared" si="314"/>
        <v>2.4209650582362729</v>
      </c>
      <c r="H10101" s="415">
        <f t="shared" si="315"/>
        <v>2.4209650582362729</v>
      </c>
    </row>
    <row r="10102" spans="1:8" ht="15" hidden="1" thickBot="1">
      <c r="A10102" s="409">
        <v>202205</v>
      </c>
      <c r="B10102" s="196" t="s">
        <v>1820</v>
      </c>
      <c r="C10102" s="197" t="s">
        <v>1736</v>
      </c>
      <c r="D10102" s="198" t="s">
        <v>337</v>
      </c>
      <c r="E10102" s="421">
        <v>58176</v>
      </c>
      <c r="F10102" s="413">
        <v>120.2</v>
      </c>
      <c r="G10102" s="414">
        <f t="shared" si="314"/>
        <v>483.99334442595671</v>
      </c>
      <c r="H10102" s="415">
        <f t="shared" si="315"/>
        <v>2.4199667221297836</v>
      </c>
    </row>
    <row r="10103" spans="1:8" ht="15" hidden="1" thickBot="1">
      <c r="A10103" s="409">
        <v>202205</v>
      </c>
      <c r="B10103" s="196" t="s">
        <v>1821</v>
      </c>
      <c r="C10103" s="197" t="s">
        <v>1736</v>
      </c>
      <c r="D10103" s="198" t="s">
        <v>337</v>
      </c>
      <c r="E10103" s="421">
        <v>58176</v>
      </c>
      <c r="F10103" s="413">
        <v>120.2</v>
      </c>
      <c r="G10103" s="414">
        <f t="shared" si="314"/>
        <v>483.99334442595671</v>
      </c>
      <c r="H10103" s="415">
        <f t="shared" si="315"/>
        <v>2.4199667221297836</v>
      </c>
    </row>
    <row r="10104" spans="1:8" ht="15" hidden="1" thickBot="1">
      <c r="A10104" s="409">
        <v>202205</v>
      </c>
      <c r="B10104" s="196" t="s">
        <v>1822</v>
      </c>
      <c r="C10104" s="197" t="s">
        <v>1736</v>
      </c>
      <c r="D10104" s="198" t="s">
        <v>337</v>
      </c>
      <c r="E10104" s="421">
        <v>61065</v>
      </c>
      <c r="F10104" s="413">
        <v>120.2</v>
      </c>
      <c r="G10104" s="414">
        <f t="shared" si="314"/>
        <v>508.02828618968385</v>
      </c>
      <c r="H10104" s="415">
        <f t="shared" si="315"/>
        <v>2.5401414309484194</v>
      </c>
    </row>
    <row r="10105" spans="1:8" ht="15" hidden="1" thickBot="1">
      <c r="A10105" s="409">
        <v>202205</v>
      </c>
      <c r="B10105" s="196" t="s">
        <v>1823</v>
      </c>
      <c r="C10105" s="197" t="s">
        <v>1736</v>
      </c>
      <c r="D10105" s="198" t="s">
        <v>339</v>
      </c>
      <c r="E10105" s="421">
        <v>305</v>
      </c>
      <c r="F10105" s="413">
        <v>120.2</v>
      </c>
      <c r="G10105" s="414">
        <f t="shared" si="314"/>
        <v>2.5374376039933444</v>
      </c>
      <c r="H10105" s="415">
        <f t="shared" si="315"/>
        <v>2.5374376039933444</v>
      </c>
    </row>
    <row r="10106" spans="1:8" ht="15" hidden="1" thickBot="1">
      <c r="A10106" s="409">
        <v>202205</v>
      </c>
      <c r="B10106" s="196" t="s">
        <v>1824</v>
      </c>
      <c r="C10106" s="197" t="s">
        <v>1736</v>
      </c>
      <c r="D10106" s="198" t="s">
        <v>337</v>
      </c>
      <c r="E10106" s="421">
        <v>42282.36</v>
      </c>
      <c r="F10106" s="413">
        <v>120.2</v>
      </c>
      <c r="G10106" s="414">
        <f t="shared" si="314"/>
        <v>351.76672212978372</v>
      </c>
      <c r="H10106" s="415">
        <f t="shared" si="315"/>
        <v>1.7588336106489186</v>
      </c>
    </row>
    <row r="10107" spans="1:8" ht="15" hidden="1" thickBot="1">
      <c r="A10107" s="409">
        <v>202205</v>
      </c>
      <c r="B10107" s="196" t="s">
        <v>1825</v>
      </c>
      <c r="C10107" s="197" t="s">
        <v>1736</v>
      </c>
      <c r="D10107" s="198" t="s">
        <v>339</v>
      </c>
      <c r="E10107" s="421">
        <v>211</v>
      </c>
      <c r="F10107" s="413">
        <v>120.2</v>
      </c>
      <c r="G10107" s="414">
        <f t="shared" si="314"/>
        <v>1.7554076539101497</v>
      </c>
      <c r="H10107" s="415">
        <f t="shared" si="315"/>
        <v>1.7554076539101497</v>
      </c>
    </row>
    <row r="10108" spans="1:8" ht="15" hidden="1" thickBot="1">
      <c r="A10108" s="409">
        <v>202205</v>
      </c>
      <c r="B10108" s="196" t="s">
        <v>1826</v>
      </c>
      <c r="C10108" s="197" t="s">
        <v>1736</v>
      </c>
      <c r="D10108" s="198" t="s">
        <v>337</v>
      </c>
      <c r="E10108" s="421">
        <v>60726</v>
      </c>
      <c r="F10108" s="413">
        <v>120.2</v>
      </c>
      <c r="G10108" s="414">
        <f t="shared" si="314"/>
        <v>505.20798668885192</v>
      </c>
      <c r="H10108" s="415">
        <f t="shared" si="315"/>
        <v>2.5260399334442596</v>
      </c>
    </row>
    <row r="10109" spans="1:8" ht="15" hidden="1" thickBot="1">
      <c r="A10109" s="409">
        <v>202205</v>
      </c>
      <c r="B10109" s="196" t="s">
        <v>1827</v>
      </c>
      <c r="C10109" s="197" t="s">
        <v>1736</v>
      </c>
      <c r="D10109" s="198" t="s">
        <v>339</v>
      </c>
      <c r="E10109" s="421">
        <v>304</v>
      </c>
      <c r="F10109" s="413">
        <v>120.2</v>
      </c>
      <c r="G10109" s="414">
        <f t="shared" si="314"/>
        <v>2.5291181364392679</v>
      </c>
      <c r="H10109" s="415">
        <f t="shared" si="315"/>
        <v>2.5291181364392679</v>
      </c>
    </row>
    <row r="10110" spans="1:8" ht="15" hidden="1" thickBot="1">
      <c r="A10110" s="409">
        <v>202205</v>
      </c>
      <c r="B10110" s="196" t="s">
        <v>1828</v>
      </c>
      <c r="C10110" s="197" t="s">
        <v>1736</v>
      </c>
      <c r="D10110" s="198" t="s">
        <v>337</v>
      </c>
      <c r="E10110" s="421">
        <v>58176</v>
      </c>
      <c r="F10110" s="413">
        <v>120.2</v>
      </c>
      <c r="G10110" s="414">
        <f t="shared" si="314"/>
        <v>483.99334442595671</v>
      </c>
      <c r="H10110" s="415">
        <f t="shared" si="315"/>
        <v>2.4199667221297836</v>
      </c>
    </row>
    <row r="10111" spans="1:8" ht="15" hidden="1" thickBot="1">
      <c r="A10111" s="409">
        <v>202205</v>
      </c>
      <c r="B10111" s="196" t="s">
        <v>1829</v>
      </c>
      <c r="C10111" s="197" t="s">
        <v>1736</v>
      </c>
      <c r="D10111" s="198" t="s">
        <v>339</v>
      </c>
      <c r="E10111" s="421">
        <v>291</v>
      </c>
      <c r="F10111" s="413">
        <v>120.2</v>
      </c>
      <c r="G10111" s="414">
        <f t="shared" si="314"/>
        <v>2.4209650582362729</v>
      </c>
      <c r="H10111" s="415">
        <f t="shared" si="315"/>
        <v>2.4209650582362729</v>
      </c>
    </row>
    <row r="10112" spans="1:8" ht="15" hidden="1" thickBot="1">
      <c r="A10112" s="409">
        <v>202205</v>
      </c>
      <c r="B10112" s="196" t="s">
        <v>1830</v>
      </c>
      <c r="C10112" s="197" t="s">
        <v>1736</v>
      </c>
      <c r="D10112" s="198" t="s">
        <v>337</v>
      </c>
      <c r="E10112" s="421">
        <v>61065</v>
      </c>
      <c r="F10112" s="413">
        <v>120.2</v>
      </c>
      <c r="G10112" s="414">
        <f t="shared" si="314"/>
        <v>508.02828618968385</v>
      </c>
      <c r="H10112" s="415">
        <f t="shared" si="315"/>
        <v>2.5401414309484194</v>
      </c>
    </row>
    <row r="10113" spans="1:8" ht="15" hidden="1" thickBot="1">
      <c r="A10113" s="409">
        <v>202205</v>
      </c>
      <c r="B10113" s="196" t="s">
        <v>1831</v>
      </c>
      <c r="C10113" s="197" t="s">
        <v>1736</v>
      </c>
      <c r="D10113" s="198" t="s">
        <v>339</v>
      </c>
      <c r="E10113" s="421">
        <v>305</v>
      </c>
      <c r="F10113" s="413">
        <v>120.2</v>
      </c>
      <c r="G10113" s="414">
        <f t="shared" si="314"/>
        <v>2.5374376039933444</v>
      </c>
      <c r="H10113" s="415">
        <f t="shared" si="315"/>
        <v>2.5374376039933444</v>
      </c>
    </row>
    <row r="10114" spans="1:8" ht="15" hidden="1" thickBot="1">
      <c r="A10114" s="409">
        <v>202205</v>
      </c>
      <c r="B10114" s="196" t="s">
        <v>1832</v>
      </c>
      <c r="C10114" s="197" t="s">
        <v>1736</v>
      </c>
      <c r="D10114" s="198" t="s">
        <v>337</v>
      </c>
      <c r="E10114" s="421">
        <v>83308</v>
      </c>
      <c r="F10114" s="413">
        <v>120.2</v>
      </c>
      <c r="G10114" s="414">
        <f t="shared" ref="G10114:G10177" si="316">+E10114/F10114</f>
        <v>693.07820299500827</v>
      </c>
      <c r="H10114" s="415">
        <f t="shared" ref="H10114:H10177" si="317">IF(D10114="TB",G10114/200,IF(D10114="LT",G10114,"VER"))</f>
        <v>3.4653910149750415</v>
      </c>
    </row>
    <row r="10115" spans="1:8" ht="15" hidden="1" thickBot="1">
      <c r="A10115" s="409">
        <v>202205</v>
      </c>
      <c r="B10115" s="196" t="s">
        <v>1833</v>
      </c>
      <c r="C10115" s="197" t="s">
        <v>1736</v>
      </c>
      <c r="D10115" s="198" t="s">
        <v>339</v>
      </c>
      <c r="E10115" s="421">
        <v>416</v>
      </c>
      <c r="F10115" s="413">
        <v>120.2</v>
      </c>
      <c r="G10115" s="414">
        <f t="shared" si="316"/>
        <v>3.4608985024958403</v>
      </c>
      <c r="H10115" s="415">
        <f t="shared" si="317"/>
        <v>3.4608985024958403</v>
      </c>
    </row>
    <row r="10116" spans="1:8" ht="15" hidden="1" thickBot="1">
      <c r="A10116" s="409">
        <v>202205</v>
      </c>
      <c r="B10116" s="196" t="s">
        <v>1834</v>
      </c>
      <c r="C10116" s="197" t="s">
        <v>1736</v>
      </c>
      <c r="D10116" s="198" t="s">
        <v>337</v>
      </c>
      <c r="E10116" s="421">
        <v>93895</v>
      </c>
      <c r="F10116" s="413">
        <v>120.2</v>
      </c>
      <c r="G10116" s="414">
        <f t="shared" si="316"/>
        <v>781.15640599001665</v>
      </c>
      <c r="H10116" s="415">
        <f t="shared" si="317"/>
        <v>3.9057820299500832</v>
      </c>
    </row>
    <row r="10117" spans="1:8" ht="15" hidden="1" thickBot="1">
      <c r="A10117" s="409">
        <v>202205</v>
      </c>
      <c r="B10117" s="196" t="s">
        <v>1835</v>
      </c>
      <c r="C10117" s="197" t="s">
        <v>1736</v>
      </c>
      <c r="D10117" s="198" t="s">
        <v>339</v>
      </c>
      <c r="E10117" s="421">
        <v>469</v>
      </c>
      <c r="F10117" s="413">
        <v>120.2</v>
      </c>
      <c r="G10117" s="414">
        <f t="shared" si="316"/>
        <v>3.9018302828618969</v>
      </c>
      <c r="H10117" s="415">
        <f t="shared" si="317"/>
        <v>3.9018302828618969</v>
      </c>
    </row>
    <row r="10118" spans="1:8" ht="15" hidden="1" thickBot="1">
      <c r="A10118" s="409">
        <v>202205</v>
      </c>
      <c r="B10118" s="196" t="s">
        <v>1836</v>
      </c>
      <c r="C10118" s="197" t="s">
        <v>1736</v>
      </c>
      <c r="D10118" s="198" t="s">
        <v>337</v>
      </c>
      <c r="E10118" s="421">
        <v>114150</v>
      </c>
      <c r="F10118" s="413">
        <v>120.2</v>
      </c>
      <c r="G10118" s="414">
        <f t="shared" si="316"/>
        <v>949.66722129783693</v>
      </c>
      <c r="H10118" s="415">
        <f t="shared" si="317"/>
        <v>4.7483361064891847</v>
      </c>
    </row>
    <row r="10119" spans="1:8" ht="15" hidden="1" thickBot="1">
      <c r="A10119" s="409">
        <v>202205</v>
      </c>
      <c r="B10119" s="196" t="s">
        <v>1837</v>
      </c>
      <c r="C10119" s="197" t="s">
        <v>1736</v>
      </c>
      <c r="D10119" s="198" t="s">
        <v>337</v>
      </c>
      <c r="E10119" s="421">
        <v>86254</v>
      </c>
      <c r="F10119" s="413">
        <v>120.2</v>
      </c>
      <c r="G10119" s="414">
        <f t="shared" si="316"/>
        <v>717.58735440931775</v>
      </c>
      <c r="H10119" s="415">
        <f t="shared" si="317"/>
        <v>3.5879367720465889</v>
      </c>
    </row>
    <row r="10120" spans="1:8" ht="15" hidden="1" thickBot="1">
      <c r="A10120" s="409">
        <v>202205</v>
      </c>
      <c r="B10120" s="196" t="s">
        <v>1838</v>
      </c>
      <c r="C10120" s="197" t="s">
        <v>1736</v>
      </c>
      <c r="D10120" s="198" t="s">
        <v>339</v>
      </c>
      <c r="E10120" s="421">
        <v>431</v>
      </c>
      <c r="F10120" s="413">
        <v>120.2</v>
      </c>
      <c r="G10120" s="414">
        <f t="shared" si="316"/>
        <v>3.5856905158069883</v>
      </c>
      <c r="H10120" s="415">
        <f t="shared" si="317"/>
        <v>3.5856905158069883</v>
      </c>
    </row>
    <row r="10121" spans="1:8" ht="15" hidden="1" thickBot="1">
      <c r="A10121" s="409">
        <v>202205</v>
      </c>
      <c r="B10121" s="196" t="s">
        <v>1839</v>
      </c>
      <c r="C10121" s="197" t="s">
        <v>1736</v>
      </c>
      <c r="D10121" s="198" t="s">
        <v>337</v>
      </c>
      <c r="E10121" s="421">
        <v>272092</v>
      </c>
      <c r="F10121" s="413">
        <v>120.2</v>
      </c>
      <c r="G10121" s="414">
        <f t="shared" si="316"/>
        <v>2263.6605657237938</v>
      </c>
      <c r="H10121" s="415">
        <f t="shared" si="317"/>
        <v>11.318302828618968</v>
      </c>
    </row>
    <row r="10122" spans="1:8" ht="15" hidden="1" thickBot="1">
      <c r="A10122" s="409">
        <v>202205</v>
      </c>
      <c r="B10122" s="196" t="s">
        <v>1840</v>
      </c>
      <c r="C10122" s="197" t="s">
        <v>1736</v>
      </c>
      <c r="D10122" s="198" t="s">
        <v>337</v>
      </c>
      <c r="E10122" s="421">
        <v>80602</v>
      </c>
      <c r="F10122" s="413">
        <v>120.2</v>
      </c>
      <c r="G10122" s="414">
        <f t="shared" si="316"/>
        <v>670.56572379367719</v>
      </c>
      <c r="H10122" s="415">
        <f t="shared" si="317"/>
        <v>3.352828618968386</v>
      </c>
    </row>
    <row r="10123" spans="1:8" ht="15" hidden="1" thickBot="1">
      <c r="A10123" s="409">
        <v>202205</v>
      </c>
      <c r="B10123" s="196" t="s">
        <v>1841</v>
      </c>
      <c r="C10123" s="197" t="s">
        <v>1736</v>
      </c>
      <c r="D10123" s="198" t="s">
        <v>337</v>
      </c>
      <c r="E10123" s="421">
        <v>51063</v>
      </c>
      <c r="F10123" s="413">
        <v>120.2</v>
      </c>
      <c r="G10123" s="414">
        <f t="shared" si="316"/>
        <v>424.81697171381029</v>
      </c>
      <c r="H10123" s="415">
        <f t="shared" si="317"/>
        <v>2.1240848585690513</v>
      </c>
    </row>
    <row r="10124" spans="1:8" ht="15" hidden="1" thickBot="1">
      <c r="A10124" s="409">
        <v>202205</v>
      </c>
      <c r="B10124" s="196" t="s">
        <v>1842</v>
      </c>
      <c r="C10124" s="197" t="s">
        <v>1736</v>
      </c>
      <c r="D10124" s="198" t="s">
        <v>339</v>
      </c>
      <c r="E10124" s="421">
        <v>255</v>
      </c>
      <c r="F10124" s="413">
        <v>120.2</v>
      </c>
      <c r="G10124" s="414">
        <f t="shared" si="316"/>
        <v>2.1214642262895174</v>
      </c>
      <c r="H10124" s="415">
        <f t="shared" si="317"/>
        <v>2.1214642262895174</v>
      </c>
    </row>
    <row r="10125" spans="1:8" ht="15" hidden="1" thickBot="1">
      <c r="A10125" s="409">
        <v>202205</v>
      </c>
      <c r="B10125" s="196" t="s">
        <v>1843</v>
      </c>
      <c r="C10125" s="197" t="s">
        <v>1736</v>
      </c>
      <c r="D10125" s="198" t="s">
        <v>337</v>
      </c>
      <c r="E10125" s="421">
        <v>55724</v>
      </c>
      <c r="F10125" s="413">
        <v>120.2</v>
      </c>
      <c r="G10125" s="414">
        <f t="shared" si="316"/>
        <v>463.59400998336105</v>
      </c>
      <c r="H10125" s="415">
        <f t="shared" si="317"/>
        <v>2.3179700499168052</v>
      </c>
    </row>
    <row r="10126" spans="1:8" ht="15" hidden="1" thickBot="1">
      <c r="A10126" s="409">
        <v>202205</v>
      </c>
      <c r="B10126" s="196" t="s">
        <v>1844</v>
      </c>
      <c r="C10126" s="197" t="s">
        <v>1736</v>
      </c>
      <c r="D10126" s="198" t="s">
        <v>339</v>
      </c>
      <c r="E10126" s="421">
        <v>279</v>
      </c>
      <c r="F10126" s="413">
        <v>120.2</v>
      </c>
      <c r="G10126" s="414">
        <f t="shared" si="316"/>
        <v>2.3211314475873546</v>
      </c>
      <c r="H10126" s="415">
        <f t="shared" si="317"/>
        <v>2.3211314475873546</v>
      </c>
    </row>
    <row r="10127" spans="1:8" ht="15" hidden="1" thickBot="1">
      <c r="A10127" s="409">
        <v>202205</v>
      </c>
      <c r="B10127" s="196" t="s">
        <v>1845</v>
      </c>
      <c r="C10127" s="197" t="s">
        <v>1736</v>
      </c>
      <c r="D10127" s="198" t="s">
        <v>337</v>
      </c>
      <c r="E10127" s="421">
        <v>44864</v>
      </c>
      <c r="F10127" s="413">
        <v>120.2</v>
      </c>
      <c r="G10127" s="414">
        <f t="shared" si="316"/>
        <v>373.24459234608986</v>
      </c>
      <c r="H10127" s="415">
        <f t="shared" si="317"/>
        <v>1.8662229617304493</v>
      </c>
    </row>
    <row r="10128" spans="1:8" ht="15" hidden="1" thickBot="1">
      <c r="A10128" s="409">
        <v>202205</v>
      </c>
      <c r="B10128" s="196" t="s">
        <v>1846</v>
      </c>
      <c r="C10128" s="197" t="s">
        <v>1736</v>
      </c>
      <c r="D10128" s="198" t="s">
        <v>339</v>
      </c>
      <c r="E10128" s="421">
        <v>224</v>
      </c>
      <c r="F10128" s="413">
        <v>120.2</v>
      </c>
      <c r="G10128" s="414">
        <f t="shared" si="316"/>
        <v>1.8635607321131447</v>
      </c>
      <c r="H10128" s="415">
        <f t="shared" si="317"/>
        <v>1.8635607321131447</v>
      </c>
    </row>
    <row r="10129" spans="1:8" ht="15" hidden="1" thickBot="1">
      <c r="A10129" s="409">
        <v>202205</v>
      </c>
      <c r="B10129" s="196" t="s">
        <v>1847</v>
      </c>
      <c r="C10129" s="197" t="s">
        <v>1736</v>
      </c>
      <c r="D10129" s="198" t="s">
        <v>339</v>
      </c>
      <c r="E10129" s="421">
        <v>253</v>
      </c>
      <c r="F10129" s="413">
        <v>120.2</v>
      </c>
      <c r="G10129" s="414">
        <f t="shared" si="316"/>
        <v>2.1048252911813643</v>
      </c>
      <c r="H10129" s="415">
        <f t="shared" si="317"/>
        <v>2.1048252911813643</v>
      </c>
    </row>
    <row r="10130" spans="1:8" ht="15" hidden="1" thickBot="1">
      <c r="A10130" s="409">
        <v>202205</v>
      </c>
      <c r="B10130" s="196" t="s">
        <v>1848</v>
      </c>
      <c r="C10130" s="197" t="s">
        <v>1736</v>
      </c>
      <c r="D10130" s="198" t="s">
        <v>337</v>
      </c>
      <c r="E10130" s="421">
        <v>44864</v>
      </c>
      <c r="F10130" s="413">
        <v>120.2</v>
      </c>
      <c r="G10130" s="414">
        <f t="shared" si="316"/>
        <v>373.24459234608986</v>
      </c>
      <c r="H10130" s="415">
        <f t="shared" si="317"/>
        <v>1.8662229617304493</v>
      </c>
    </row>
    <row r="10131" spans="1:8" ht="15" hidden="1" thickBot="1">
      <c r="A10131" s="409">
        <v>202205</v>
      </c>
      <c r="B10131" s="196" t="s">
        <v>1849</v>
      </c>
      <c r="C10131" s="197" t="s">
        <v>1736</v>
      </c>
      <c r="D10131" s="198" t="s">
        <v>339</v>
      </c>
      <c r="E10131" s="421">
        <v>224</v>
      </c>
      <c r="F10131" s="413">
        <v>120.2</v>
      </c>
      <c r="G10131" s="414">
        <f t="shared" si="316"/>
        <v>1.8635607321131447</v>
      </c>
      <c r="H10131" s="415">
        <f t="shared" si="317"/>
        <v>1.8635607321131447</v>
      </c>
    </row>
    <row r="10132" spans="1:8" ht="15" hidden="1" thickBot="1">
      <c r="A10132" s="409">
        <v>202205</v>
      </c>
      <c r="B10132" s="196" t="s">
        <v>1850</v>
      </c>
      <c r="C10132" s="197" t="s">
        <v>1736</v>
      </c>
      <c r="D10132" s="198" t="s">
        <v>337</v>
      </c>
      <c r="E10132" s="421">
        <v>52878</v>
      </c>
      <c r="F10132" s="413">
        <v>120.2</v>
      </c>
      <c r="G10132" s="414">
        <f t="shared" si="316"/>
        <v>439.91680532445923</v>
      </c>
      <c r="H10132" s="415">
        <f t="shared" si="317"/>
        <v>2.1995840266222961</v>
      </c>
    </row>
    <row r="10133" spans="1:8" ht="15" hidden="1" thickBot="1">
      <c r="A10133" s="409">
        <v>202205</v>
      </c>
      <c r="B10133" s="196" t="s">
        <v>1851</v>
      </c>
      <c r="C10133" s="197" t="s">
        <v>1736</v>
      </c>
      <c r="D10133" s="198" t="s">
        <v>337</v>
      </c>
      <c r="E10133" s="421">
        <v>28895</v>
      </c>
      <c r="F10133" s="413">
        <v>120.2</v>
      </c>
      <c r="G10133" s="414">
        <f t="shared" si="316"/>
        <v>240.3910149750416</v>
      </c>
      <c r="H10133" s="415">
        <f t="shared" si="317"/>
        <v>1.2019550748752079</v>
      </c>
    </row>
    <row r="10134" spans="1:8" ht="15" hidden="1" thickBot="1">
      <c r="A10134" s="409">
        <v>202205</v>
      </c>
      <c r="B10134" s="196" t="s">
        <v>1852</v>
      </c>
      <c r="C10134" s="197" t="s">
        <v>1736</v>
      </c>
      <c r="D10134" s="198" t="s">
        <v>337</v>
      </c>
      <c r="E10134" s="421">
        <v>28372</v>
      </c>
      <c r="F10134" s="413">
        <v>120.2</v>
      </c>
      <c r="G10134" s="414">
        <f t="shared" si="316"/>
        <v>236.03993344425956</v>
      </c>
      <c r="H10134" s="415">
        <f t="shared" si="317"/>
        <v>1.1801996672212978</v>
      </c>
    </row>
    <row r="10135" spans="1:8" ht="15" hidden="1" thickBot="1">
      <c r="A10135" s="409">
        <v>202205</v>
      </c>
      <c r="B10135" s="196" t="s">
        <v>1853</v>
      </c>
      <c r="C10135" s="197" t="s">
        <v>1736</v>
      </c>
      <c r="D10135" s="198" t="s">
        <v>337</v>
      </c>
      <c r="E10135" s="421">
        <v>18351</v>
      </c>
      <c r="F10135" s="413">
        <v>120.2</v>
      </c>
      <c r="G10135" s="414">
        <f t="shared" si="316"/>
        <v>152.67054908485858</v>
      </c>
      <c r="H10135" s="415">
        <f t="shared" si="317"/>
        <v>0.76335274542429288</v>
      </c>
    </row>
    <row r="10136" spans="1:8" ht="15" hidden="1" thickBot="1">
      <c r="A10136" s="409">
        <v>202205</v>
      </c>
      <c r="B10136" s="196" t="s">
        <v>1854</v>
      </c>
      <c r="C10136" s="197" t="s">
        <v>1736</v>
      </c>
      <c r="D10136" s="198" t="s">
        <v>339</v>
      </c>
      <c r="E10136" s="421">
        <v>456</v>
      </c>
      <c r="F10136" s="413">
        <v>120.2</v>
      </c>
      <c r="G10136" s="414">
        <f t="shared" si="316"/>
        <v>3.7936772046589016</v>
      </c>
      <c r="H10136" s="415">
        <f t="shared" si="317"/>
        <v>3.7936772046589016</v>
      </c>
    </row>
    <row r="10137" spans="1:8" ht="15" hidden="1" thickBot="1">
      <c r="A10137" s="409">
        <v>202205</v>
      </c>
      <c r="B10137" s="196" t="s">
        <v>1855</v>
      </c>
      <c r="C10137" s="197" t="s">
        <v>1736</v>
      </c>
      <c r="D10137" s="198" t="s">
        <v>339</v>
      </c>
      <c r="E10137" s="421">
        <v>264</v>
      </c>
      <c r="F10137" s="413">
        <v>120.2</v>
      </c>
      <c r="G10137" s="414">
        <f t="shared" si="316"/>
        <v>2.1963394342762061</v>
      </c>
      <c r="H10137" s="415">
        <f t="shared" si="317"/>
        <v>2.1963394342762061</v>
      </c>
    </row>
    <row r="10138" spans="1:8" ht="15" hidden="1" thickBot="1">
      <c r="A10138" s="409">
        <v>202205</v>
      </c>
      <c r="B10138" s="196" t="s">
        <v>1856</v>
      </c>
      <c r="C10138" s="197" t="s">
        <v>1736</v>
      </c>
      <c r="D10138" s="198" t="s">
        <v>337</v>
      </c>
      <c r="E10138" s="421">
        <v>44864</v>
      </c>
      <c r="F10138" s="413">
        <v>120.2</v>
      </c>
      <c r="G10138" s="414">
        <f t="shared" si="316"/>
        <v>373.24459234608986</v>
      </c>
      <c r="H10138" s="415">
        <f t="shared" si="317"/>
        <v>1.8662229617304493</v>
      </c>
    </row>
    <row r="10139" spans="1:8" ht="15" hidden="1" thickBot="1">
      <c r="A10139" s="409">
        <v>202205</v>
      </c>
      <c r="B10139" s="196" t="s">
        <v>1857</v>
      </c>
      <c r="C10139" s="197" t="s">
        <v>1736</v>
      </c>
      <c r="D10139" s="198" t="s">
        <v>337</v>
      </c>
      <c r="E10139" s="421">
        <v>44864</v>
      </c>
      <c r="F10139" s="413">
        <v>120.2</v>
      </c>
      <c r="G10139" s="414">
        <f t="shared" si="316"/>
        <v>373.24459234608986</v>
      </c>
      <c r="H10139" s="415">
        <f t="shared" si="317"/>
        <v>1.8662229617304493</v>
      </c>
    </row>
    <row r="10140" spans="1:8" ht="15" hidden="1" thickBot="1">
      <c r="A10140" s="409">
        <v>202205</v>
      </c>
      <c r="B10140" s="196" t="s">
        <v>1858</v>
      </c>
      <c r="C10140" s="197" t="s">
        <v>1736</v>
      </c>
      <c r="D10140" s="198" t="s">
        <v>339</v>
      </c>
      <c r="E10140" s="421">
        <v>224</v>
      </c>
      <c r="F10140" s="413">
        <v>120.2</v>
      </c>
      <c r="G10140" s="414">
        <f t="shared" si="316"/>
        <v>1.8635607321131447</v>
      </c>
      <c r="H10140" s="415">
        <f t="shared" si="317"/>
        <v>1.8635607321131447</v>
      </c>
    </row>
    <row r="10141" spans="1:8" ht="15" hidden="1" thickBot="1">
      <c r="A10141" s="409">
        <v>202205</v>
      </c>
      <c r="B10141" s="196" t="s">
        <v>1859</v>
      </c>
      <c r="C10141" s="197" t="s">
        <v>1736</v>
      </c>
      <c r="D10141" s="198" t="s">
        <v>339</v>
      </c>
      <c r="E10141" s="421">
        <v>224</v>
      </c>
      <c r="F10141" s="413">
        <v>120.2</v>
      </c>
      <c r="G10141" s="414">
        <f t="shared" si="316"/>
        <v>1.8635607321131447</v>
      </c>
      <c r="H10141" s="415">
        <f t="shared" si="317"/>
        <v>1.8635607321131447</v>
      </c>
    </row>
    <row r="10142" spans="1:8" ht="15" hidden="1" thickBot="1">
      <c r="A10142" s="409">
        <v>202205</v>
      </c>
      <c r="B10142" s="196" t="s">
        <v>1860</v>
      </c>
      <c r="C10142" s="197" t="s">
        <v>1736</v>
      </c>
      <c r="D10142" s="198" t="s">
        <v>337</v>
      </c>
      <c r="E10142" s="421">
        <v>44864</v>
      </c>
      <c r="F10142" s="413">
        <v>120.2</v>
      </c>
      <c r="G10142" s="414">
        <f t="shared" si="316"/>
        <v>373.24459234608986</v>
      </c>
      <c r="H10142" s="415">
        <f t="shared" si="317"/>
        <v>1.8662229617304493</v>
      </c>
    </row>
    <row r="10143" spans="1:8" ht="15" hidden="1" thickBot="1">
      <c r="A10143" s="409">
        <v>202205</v>
      </c>
      <c r="B10143" s="196" t="s">
        <v>1861</v>
      </c>
      <c r="C10143" s="197" t="s">
        <v>1736</v>
      </c>
      <c r="D10143" s="198" t="s">
        <v>337</v>
      </c>
      <c r="E10143" s="421">
        <v>38537</v>
      </c>
      <c r="F10143" s="413">
        <v>120.2</v>
      </c>
      <c r="G10143" s="414">
        <f t="shared" si="316"/>
        <v>320.60732113144758</v>
      </c>
      <c r="H10143" s="415">
        <f t="shared" si="317"/>
        <v>1.6030366056572378</v>
      </c>
    </row>
    <row r="10144" spans="1:8" ht="15" hidden="1" thickBot="1">
      <c r="A10144" s="409">
        <v>202205</v>
      </c>
      <c r="B10144" s="196" t="s">
        <v>1862</v>
      </c>
      <c r="C10144" s="197" t="s">
        <v>1736</v>
      </c>
      <c r="D10144" s="198" t="s">
        <v>337</v>
      </c>
      <c r="E10144" s="421">
        <v>44864</v>
      </c>
      <c r="F10144" s="413">
        <v>120.2</v>
      </c>
      <c r="G10144" s="414">
        <f t="shared" si="316"/>
        <v>373.24459234608986</v>
      </c>
      <c r="H10144" s="415">
        <f t="shared" si="317"/>
        <v>1.8662229617304493</v>
      </c>
    </row>
    <row r="10145" spans="1:8" ht="15" hidden="1" thickBot="1">
      <c r="A10145" s="409">
        <v>202205</v>
      </c>
      <c r="B10145" s="196" t="s">
        <v>1863</v>
      </c>
      <c r="C10145" s="197" t="s">
        <v>1736</v>
      </c>
      <c r="D10145" s="198" t="s">
        <v>339</v>
      </c>
      <c r="E10145" s="421">
        <v>224</v>
      </c>
      <c r="F10145" s="413">
        <v>120.2</v>
      </c>
      <c r="G10145" s="414">
        <f t="shared" si="316"/>
        <v>1.8635607321131447</v>
      </c>
      <c r="H10145" s="415">
        <f t="shared" si="317"/>
        <v>1.8635607321131447</v>
      </c>
    </row>
    <row r="10146" spans="1:8" ht="15" hidden="1" thickBot="1">
      <c r="A10146" s="409">
        <v>202205</v>
      </c>
      <c r="B10146" s="196" t="s">
        <v>1864</v>
      </c>
      <c r="C10146" s="197" t="s">
        <v>1736</v>
      </c>
      <c r="D10146" s="198" t="s">
        <v>337</v>
      </c>
      <c r="E10146" s="421">
        <v>44864</v>
      </c>
      <c r="F10146" s="413">
        <v>120.2</v>
      </c>
      <c r="G10146" s="414">
        <f t="shared" si="316"/>
        <v>373.24459234608986</v>
      </c>
      <c r="H10146" s="415">
        <f t="shared" si="317"/>
        <v>1.8662229617304493</v>
      </c>
    </row>
    <row r="10147" spans="1:8" ht="15" hidden="1" thickBot="1">
      <c r="A10147" s="409">
        <v>202205</v>
      </c>
      <c r="B10147" s="196" t="s">
        <v>1865</v>
      </c>
      <c r="C10147" s="197" t="s">
        <v>1736</v>
      </c>
      <c r="D10147" s="198" t="s">
        <v>350</v>
      </c>
      <c r="E10147" s="421">
        <v>0.01</v>
      </c>
      <c r="F10147" s="413">
        <v>120.2</v>
      </c>
      <c r="G10147" s="414">
        <f t="shared" si="316"/>
        <v>8.3194675540765393E-5</v>
      </c>
      <c r="H10147" s="415" t="str">
        <f t="shared" si="317"/>
        <v>VER</v>
      </c>
    </row>
    <row r="10148" spans="1:8" ht="15" hidden="1" thickBot="1">
      <c r="A10148" s="409">
        <v>202205</v>
      </c>
      <c r="B10148" s="196" t="s">
        <v>1866</v>
      </c>
      <c r="C10148" s="197" t="s">
        <v>1736</v>
      </c>
      <c r="D10148" s="198" t="s">
        <v>337</v>
      </c>
      <c r="E10148" s="421">
        <v>37019</v>
      </c>
      <c r="F10148" s="413">
        <v>120.2</v>
      </c>
      <c r="G10148" s="414">
        <f t="shared" si="316"/>
        <v>307.97836938435938</v>
      </c>
      <c r="H10148" s="415">
        <f t="shared" si="317"/>
        <v>1.5398918469217968</v>
      </c>
    </row>
    <row r="10149" spans="1:8" ht="15" hidden="1" thickBot="1">
      <c r="A10149" s="409">
        <v>202205</v>
      </c>
      <c r="B10149" s="196" t="s">
        <v>1867</v>
      </c>
      <c r="C10149" s="197" t="s">
        <v>1736</v>
      </c>
      <c r="D10149" s="198" t="s">
        <v>339</v>
      </c>
      <c r="E10149" s="421">
        <v>185</v>
      </c>
      <c r="F10149" s="413">
        <v>120.2</v>
      </c>
      <c r="G10149" s="414">
        <f t="shared" si="316"/>
        <v>1.5391014975041597</v>
      </c>
      <c r="H10149" s="415">
        <f t="shared" si="317"/>
        <v>1.5391014975041597</v>
      </c>
    </row>
    <row r="10150" spans="1:8" ht="15" hidden="1" thickBot="1">
      <c r="A10150" s="409">
        <v>202205</v>
      </c>
      <c r="B10150" s="196" t="s">
        <v>1868</v>
      </c>
      <c r="C10150" s="197" t="s">
        <v>1736</v>
      </c>
      <c r="D10150" s="198" t="s">
        <v>337</v>
      </c>
      <c r="E10150" s="421">
        <v>37019</v>
      </c>
      <c r="F10150" s="413">
        <v>120.2</v>
      </c>
      <c r="G10150" s="414">
        <f t="shared" si="316"/>
        <v>307.97836938435938</v>
      </c>
      <c r="H10150" s="415">
        <f t="shared" si="317"/>
        <v>1.5398918469217968</v>
      </c>
    </row>
    <row r="10151" spans="1:8" ht="15" hidden="1" thickBot="1">
      <c r="A10151" s="409">
        <v>202205</v>
      </c>
      <c r="B10151" s="196" t="s">
        <v>1869</v>
      </c>
      <c r="C10151" s="197" t="s">
        <v>1736</v>
      </c>
      <c r="D10151" s="198" t="s">
        <v>337</v>
      </c>
      <c r="E10151" s="421">
        <v>37019</v>
      </c>
      <c r="F10151" s="413">
        <v>120.2</v>
      </c>
      <c r="G10151" s="414">
        <f t="shared" si="316"/>
        <v>307.97836938435938</v>
      </c>
      <c r="H10151" s="415">
        <f t="shared" si="317"/>
        <v>1.5398918469217968</v>
      </c>
    </row>
    <row r="10152" spans="1:8" ht="15" hidden="1" thickBot="1">
      <c r="A10152" s="409">
        <v>202205</v>
      </c>
      <c r="B10152" s="196" t="s">
        <v>1870</v>
      </c>
      <c r="C10152" s="197" t="s">
        <v>1736</v>
      </c>
      <c r="D10152" s="198" t="s">
        <v>339</v>
      </c>
      <c r="E10152" s="421">
        <v>185</v>
      </c>
      <c r="F10152" s="413">
        <v>120.2</v>
      </c>
      <c r="G10152" s="414">
        <f t="shared" si="316"/>
        <v>1.5391014975041597</v>
      </c>
      <c r="H10152" s="415">
        <f t="shared" si="317"/>
        <v>1.5391014975041597</v>
      </c>
    </row>
    <row r="10153" spans="1:8" ht="15" hidden="1" thickBot="1">
      <c r="A10153" s="409">
        <v>202205</v>
      </c>
      <c r="B10153" s="196" t="s">
        <v>1871</v>
      </c>
      <c r="C10153" s="197" t="s">
        <v>1736</v>
      </c>
      <c r="D10153" s="198" t="s">
        <v>374</v>
      </c>
      <c r="E10153" s="421">
        <v>0.01</v>
      </c>
      <c r="F10153" s="413">
        <v>120.2</v>
      </c>
      <c r="G10153" s="414">
        <f t="shared" si="316"/>
        <v>8.3194675540765393E-5</v>
      </c>
      <c r="H10153" s="415" t="str">
        <f t="shared" si="317"/>
        <v>VER</v>
      </c>
    </row>
    <row r="10154" spans="1:8" ht="15" hidden="1" thickBot="1">
      <c r="A10154" s="409">
        <v>202205</v>
      </c>
      <c r="B10154" s="196" t="s">
        <v>1872</v>
      </c>
      <c r="C10154" s="197" t="s">
        <v>1736</v>
      </c>
      <c r="D10154" s="198" t="s">
        <v>337</v>
      </c>
      <c r="E10154" s="421">
        <v>44864</v>
      </c>
      <c r="F10154" s="413">
        <v>120.2</v>
      </c>
      <c r="G10154" s="414">
        <f t="shared" si="316"/>
        <v>373.24459234608986</v>
      </c>
      <c r="H10154" s="415">
        <f t="shared" si="317"/>
        <v>1.8662229617304493</v>
      </c>
    </row>
    <row r="10155" spans="1:8" ht="15" hidden="1" thickBot="1">
      <c r="A10155" s="409">
        <v>202205</v>
      </c>
      <c r="B10155" s="196" t="s">
        <v>1873</v>
      </c>
      <c r="C10155" s="197" t="s">
        <v>1736</v>
      </c>
      <c r="D10155" s="198" t="s">
        <v>339</v>
      </c>
      <c r="E10155" s="421">
        <v>224</v>
      </c>
      <c r="F10155" s="413">
        <v>120.2</v>
      </c>
      <c r="G10155" s="414">
        <f t="shared" si="316"/>
        <v>1.8635607321131447</v>
      </c>
      <c r="H10155" s="415">
        <f t="shared" si="317"/>
        <v>1.8635607321131447</v>
      </c>
    </row>
    <row r="10156" spans="1:8" ht="15" hidden="1" thickBot="1">
      <c r="A10156" s="409">
        <v>202205</v>
      </c>
      <c r="B10156" s="196" t="s">
        <v>1874</v>
      </c>
      <c r="C10156" s="197" t="s">
        <v>1736</v>
      </c>
      <c r="D10156" s="198" t="s">
        <v>337</v>
      </c>
      <c r="E10156" s="421">
        <v>38537</v>
      </c>
      <c r="F10156" s="413">
        <v>120.2</v>
      </c>
      <c r="G10156" s="414">
        <f t="shared" si="316"/>
        <v>320.60732113144758</v>
      </c>
      <c r="H10156" s="415">
        <f t="shared" si="317"/>
        <v>1.6030366056572378</v>
      </c>
    </row>
    <row r="10157" spans="1:8" ht="15" hidden="1" thickBot="1">
      <c r="A10157" s="409">
        <v>202205</v>
      </c>
      <c r="B10157" s="196" t="s">
        <v>1875</v>
      </c>
      <c r="C10157" s="197" t="s">
        <v>1736</v>
      </c>
      <c r="D10157" s="198" t="s">
        <v>337</v>
      </c>
      <c r="E10157" s="421">
        <v>44864</v>
      </c>
      <c r="F10157" s="413">
        <v>120.2</v>
      </c>
      <c r="G10157" s="414">
        <f t="shared" si="316"/>
        <v>373.24459234608986</v>
      </c>
      <c r="H10157" s="415">
        <f t="shared" si="317"/>
        <v>1.8662229617304493</v>
      </c>
    </row>
    <row r="10158" spans="1:8" ht="15" hidden="1" thickBot="1">
      <c r="A10158" s="409">
        <v>202205</v>
      </c>
      <c r="B10158" s="196" t="s">
        <v>1876</v>
      </c>
      <c r="C10158" s="197" t="s">
        <v>1736</v>
      </c>
      <c r="D10158" s="198" t="s">
        <v>339</v>
      </c>
      <c r="E10158" s="421">
        <v>224</v>
      </c>
      <c r="F10158" s="413">
        <v>120.2</v>
      </c>
      <c r="G10158" s="414">
        <f t="shared" si="316"/>
        <v>1.8635607321131447</v>
      </c>
      <c r="H10158" s="415">
        <f t="shared" si="317"/>
        <v>1.8635607321131447</v>
      </c>
    </row>
    <row r="10159" spans="1:8" ht="15" hidden="1" thickBot="1">
      <c r="A10159" s="409">
        <v>202205</v>
      </c>
      <c r="B10159" s="196" t="s">
        <v>1877</v>
      </c>
      <c r="C10159" s="197" t="s">
        <v>1736</v>
      </c>
      <c r="D10159" s="198" t="s">
        <v>337</v>
      </c>
      <c r="E10159" s="421">
        <v>43908</v>
      </c>
      <c r="F10159" s="413">
        <v>120.2</v>
      </c>
      <c r="G10159" s="414">
        <f t="shared" si="316"/>
        <v>365.29118136439268</v>
      </c>
      <c r="H10159" s="415">
        <f t="shared" si="317"/>
        <v>1.8264559068219635</v>
      </c>
    </row>
    <row r="10160" spans="1:8" ht="15" hidden="1" thickBot="1">
      <c r="A10160" s="409">
        <v>202205</v>
      </c>
      <c r="B10160" s="196" t="s">
        <v>1878</v>
      </c>
      <c r="C10160" s="197" t="s">
        <v>1736</v>
      </c>
      <c r="D10160" s="198" t="s">
        <v>339</v>
      </c>
      <c r="E10160" s="421">
        <v>219</v>
      </c>
      <c r="F10160" s="413">
        <v>120.2</v>
      </c>
      <c r="G10160" s="414">
        <f t="shared" si="316"/>
        <v>1.821963394342762</v>
      </c>
      <c r="H10160" s="415">
        <f t="shared" si="317"/>
        <v>1.821963394342762</v>
      </c>
    </row>
    <row r="10161" spans="1:8" ht="15" hidden="1" thickBot="1">
      <c r="A10161" s="409">
        <v>202205</v>
      </c>
      <c r="B10161" s="196" t="s">
        <v>1879</v>
      </c>
      <c r="C10161" s="197" t="s">
        <v>784</v>
      </c>
      <c r="D10161" s="198" t="s">
        <v>337</v>
      </c>
      <c r="E10161" s="421">
        <v>51512</v>
      </c>
      <c r="F10161" s="413">
        <v>120.2</v>
      </c>
      <c r="G10161" s="414">
        <f t="shared" si="316"/>
        <v>428.55241264559066</v>
      </c>
      <c r="H10161" s="415">
        <f t="shared" si="317"/>
        <v>2.1427620632279534</v>
      </c>
    </row>
    <row r="10162" spans="1:8" ht="15" hidden="1" thickBot="1">
      <c r="A10162" s="409">
        <v>202205</v>
      </c>
      <c r="B10162" s="196" t="s">
        <v>1880</v>
      </c>
      <c r="C10162" s="197" t="s">
        <v>784</v>
      </c>
      <c r="D10162" s="198" t="s">
        <v>337</v>
      </c>
      <c r="E10162" s="421">
        <v>68994</v>
      </c>
      <c r="F10162" s="413">
        <v>120.2</v>
      </c>
      <c r="G10162" s="414">
        <f t="shared" si="316"/>
        <v>573.99334442595671</v>
      </c>
      <c r="H10162" s="415">
        <f t="shared" si="317"/>
        <v>2.8699667221297833</v>
      </c>
    </row>
    <row r="10163" spans="1:8" ht="15" hidden="1" thickBot="1">
      <c r="A10163" s="409">
        <v>202205</v>
      </c>
      <c r="B10163" s="196" t="s">
        <v>1881</v>
      </c>
      <c r="C10163" s="197" t="s">
        <v>784</v>
      </c>
      <c r="D10163" s="198" t="s">
        <v>337</v>
      </c>
      <c r="E10163" s="421">
        <v>64496</v>
      </c>
      <c r="F10163" s="413">
        <v>120.2</v>
      </c>
      <c r="G10163" s="414">
        <f t="shared" si="316"/>
        <v>536.57237936772049</v>
      </c>
      <c r="H10163" s="415">
        <f t="shared" si="317"/>
        <v>2.6828618968386024</v>
      </c>
    </row>
    <row r="10164" spans="1:8" ht="15" hidden="1" thickBot="1">
      <c r="A10164" s="409">
        <v>202205</v>
      </c>
      <c r="B10164" s="196" t="s">
        <v>1882</v>
      </c>
      <c r="C10164" s="197" t="s">
        <v>784</v>
      </c>
      <c r="D10164" s="198" t="s">
        <v>339</v>
      </c>
      <c r="E10164" s="421">
        <v>322</v>
      </c>
      <c r="F10164" s="413">
        <v>120.2</v>
      </c>
      <c r="G10164" s="414">
        <f t="shared" si="316"/>
        <v>2.6788685524126454</v>
      </c>
      <c r="H10164" s="415">
        <f t="shared" si="317"/>
        <v>2.6788685524126454</v>
      </c>
    </row>
    <row r="10165" spans="1:8" ht="15" hidden="1" thickBot="1">
      <c r="A10165" s="409">
        <v>202205</v>
      </c>
      <c r="B10165" s="196" t="s">
        <v>1883</v>
      </c>
      <c r="C10165" s="197" t="s">
        <v>784</v>
      </c>
      <c r="D10165" s="198" t="s">
        <v>337</v>
      </c>
      <c r="E10165" s="421">
        <v>52629</v>
      </c>
      <c r="F10165" s="413">
        <v>120.2</v>
      </c>
      <c r="G10165" s="414">
        <f t="shared" si="316"/>
        <v>437.84525790349414</v>
      </c>
      <c r="H10165" s="415">
        <f t="shared" si="317"/>
        <v>2.1892262895174706</v>
      </c>
    </row>
    <row r="10166" spans="1:8" ht="15" hidden="1" thickBot="1">
      <c r="A10166" s="409">
        <v>202205</v>
      </c>
      <c r="B10166" s="196" t="s">
        <v>1884</v>
      </c>
      <c r="C10166" s="197" t="s">
        <v>784</v>
      </c>
      <c r="D10166" s="198" t="s">
        <v>337</v>
      </c>
      <c r="E10166" s="421">
        <v>64496</v>
      </c>
      <c r="F10166" s="413">
        <v>120.2</v>
      </c>
      <c r="G10166" s="414">
        <f t="shared" si="316"/>
        <v>536.57237936772049</v>
      </c>
      <c r="H10166" s="415">
        <f t="shared" si="317"/>
        <v>2.6828618968386024</v>
      </c>
    </row>
    <row r="10167" spans="1:8" ht="15" hidden="1" thickBot="1">
      <c r="A10167" s="409">
        <v>202205</v>
      </c>
      <c r="B10167" s="196" t="s">
        <v>1885</v>
      </c>
      <c r="C10167" s="197" t="s">
        <v>784</v>
      </c>
      <c r="D10167" s="198" t="s">
        <v>337</v>
      </c>
      <c r="E10167" s="421">
        <v>64496</v>
      </c>
      <c r="F10167" s="413">
        <v>120.2</v>
      </c>
      <c r="G10167" s="414">
        <f t="shared" si="316"/>
        <v>536.57237936772049</v>
      </c>
      <c r="H10167" s="415">
        <f t="shared" si="317"/>
        <v>2.6828618968386024</v>
      </c>
    </row>
    <row r="10168" spans="1:8" ht="15" hidden="1" thickBot="1">
      <c r="A10168" s="409">
        <v>202205</v>
      </c>
      <c r="B10168" s="196" t="s">
        <v>1886</v>
      </c>
      <c r="C10168" s="197" t="s">
        <v>784</v>
      </c>
      <c r="D10168" s="198" t="s">
        <v>339</v>
      </c>
      <c r="E10168" s="421">
        <v>322</v>
      </c>
      <c r="F10168" s="413">
        <v>120.2</v>
      </c>
      <c r="G10168" s="414">
        <f t="shared" si="316"/>
        <v>2.6788685524126454</v>
      </c>
      <c r="H10168" s="415">
        <f t="shared" si="317"/>
        <v>2.6788685524126454</v>
      </c>
    </row>
    <row r="10169" spans="1:8" ht="15" hidden="1" thickBot="1">
      <c r="A10169" s="409">
        <v>202205</v>
      </c>
      <c r="B10169" s="196" t="s">
        <v>1887</v>
      </c>
      <c r="C10169" s="197" t="s">
        <v>784</v>
      </c>
      <c r="D10169" s="198" t="s">
        <v>337</v>
      </c>
      <c r="E10169" s="421">
        <v>68666</v>
      </c>
      <c r="F10169" s="413">
        <v>120.2</v>
      </c>
      <c r="G10169" s="414">
        <f t="shared" si="316"/>
        <v>571.26455906821957</v>
      </c>
      <c r="H10169" s="415">
        <f t="shared" si="317"/>
        <v>2.8563227953410979</v>
      </c>
    </row>
    <row r="10170" spans="1:8" ht="15" hidden="1" thickBot="1">
      <c r="A10170" s="409">
        <v>202205</v>
      </c>
      <c r="B10170" s="196" t="s">
        <v>1888</v>
      </c>
      <c r="C10170" s="197" t="s">
        <v>784</v>
      </c>
      <c r="D10170" s="198" t="s">
        <v>337</v>
      </c>
      <c r="E10170" s="421">
        <v>45548</v>
      </c>
      <c r="F10170" s="413">
        <v>120.2</v>
      </c>
      <c r="G10170" s="414">
        <f t="shared" si="316"/>
        <v>378.9351081530782</v>
      </c>
      <c r="H10170" s="415">
        <f t="shared" si="317"/>
        <v>1.894675540765391</v>
      </c>
    </row>
    <row r="10171" spans="1:8" ht="15" hidden="1" thickBot="1">
      <c r="A10171" s="409">
        <v>202205</v>
      </c>
      <c r="B10171" s="196" t="s">
        <v>1889</v>
      </c>
      <c r="C10171" s="197" t="s">
        <v>1495</v>
      </c>
      <c r="D10171" s="198" t="s">
        <v>337</v>
      </c>
      <c r="E10171" s="421">
        <v>4743</v>
      </c>
      <c r="F10171" s="413">
        <v>120.2</v>
      </c>
      <c r="G10171" s="414">
        <f t="shared" si="316"/>
        <v>39.459234608985021</v>
      </c>
      <c r="H10171" s="415">
        <f t="shared" si="317"/>
        <v>0.19729617304492511</v>
      </c>
    </row>
    <row r="10172" spans="1:8" ht="15" hidden="1" thickBot="1">
      <c r="A10172" s="409">
        <v>202205</v>
      </c>
      <c r="B10172" s="196" t="s">
        <v>1890</v>
      </c>
      <c r="C10172" s="197" t="s">
        <v>1495</v>
      </c>
      <c r="D10172" s="198" t="s">
        <v>339</v>
      </c>
      <c r="E10172" s="421">
        <v>23.7</v>
      </c>
      <c r="F10172" s="413">
        <v>120.2</v>
      </c>
      <c r="G10172" s="414">
        <f t="shared" si="316"/>
        <v>0.19717138103161397</v>
      </c>
      <c r="H10172" s="415">
        <f t="shared" si="317"/>
        <v>0.19717138103161397</v>
      </c>
    </row>
    <row r="10173" spans="1:8" ht="15" hidden="1" thickBot="1">
      <c r="A10173" s="409">
        <v>202205</v>
      </c>
      <c r="B10173" s="196" t="s">
        <v>1891</v>
      </c>
      <c r="C10173" s="197" t="s">
        <v>1892</v>
      </c>
      <c r="D10173" s="198" t="s">
        <v>337</v>
      </c>
      <c r="E10173" s="421">
        <v>60041</v>
      </c>
      <c r="F10173" s="413">
        <v>120.2</v>
      </c>
      <c r="G10173" s="414">
        <f t="shared" si="316"/>
        <v>499.50915141430949</v>
      </c>
      <c r="H10173" s="415">
        <f t="shared" si="317"/>
        <v>2.4975457570715474</v>
      </c>
    </row>
    <row r="10174" spans="1:8" ht="15" hidden="1" thickBot="1">
      <c r="A10174" s="409">
        <v>202205</v>
      </c>
      <c r="B10174" s="196" t="s">
        <v>1893</v>
      </c>
      <c r="C10174" s="197" t="s">
        <v>1892</v>
      </c>
      <c r="D10174" s="198" t="s">
        <v>339</v>
      </c>
      <c r="E10174" s="421">
        <v>300</v>
      </c>
      <c r="F10174" s="413">
        <v>120.2</v>
      </c>
      <c r="G10174" s="414">
        <f t="shared" si="316"/>
        <v>2.4958402662229617</v>
      </c>
      <c r="H10174" s="415">
        <f t="shared" si="317"/>
        <v>2.4958402662229617</v>
      </c>
    </row>
    <row r="10175" spans="1:8" ht="15" hidden="1" thickBot="1">
      <c r="A10175" s="409">
        <v>202205</v>
      </c>
      <c r="B10175" s="196" t="s">
        <v>1894</v>
      </c>
      <c r="C10175" s="197" t="s">
        <v>1892</v>
      </c>
      <c r="D10175" s="198" t="s">
        <v>337</v>
      </c>
      <c r="E10175" s="421">
        <v>56323</v>
      </c>
      <c r="F10175" s="413">
        <v>120.2</v>
      </c>
      <c r="G10175" s="414">
        <f t="shared" si="316"/>
        <v>468.57737104825293</v>
      </c>
      <c r="H10175" s="415">
        <f t="shared" si="317"/>
        <v>2.3428868552412645</v>
      </c>
    </row>
    <row r="10176" spans="1:8" ht="15" hidden="1" thickBot="1">
      <c r="A10176" s="409">
        <v>202205</v>
      </c>
      <c r="B10176" s="196" t="s">
        <v>17</v>
      </c>
      <c r="C10176" s="197" t="s">
        <v>1892</v>
      </c>
      <c r="D10176" s="198" t="s">
        <v>337</v>
      </c>
      <c r="E10176" s="421">
        <v>79629</v>
      </c>
      <c r="F10176" s="413">
        <v>120.2</v>
      </c>
      <c r="G10176" s="414">
        <f t="shared" si="316"/>
        <v>662.47088186356075</v>
      </c>
      <c r="H10176" s="415">
        <f t="shared" si="317"/>
        <v>3.3123544093178037</v>
      </c>
    </row>
    <row r="10177" spans="1:8" ht="15" hidden="1" thickBot="1">
      <c r="A10177" s="409">
        <v>202205</v>
      </c>
      <c r="B10177" s="196" t="s">
        <v>1895</v>
      </c>
      <c r="C10177" s="197" t="s">
        <v>1892</v>
      </c>
      <c r="D10177" s="198" t="s">
        <v>339</v>
      </c>
      <c r="E10177" s="421">
        <v>398</v>
      </c>
      <c r="F10177" s="413">
        <v>120.2</v>
      </c>
      <c r="G10177" s="414">
        <f t="shared" si="316"/>
        <v>3.3111480865224623</v>
      </c>
      <c r="H10177" s="415">
        <f t="shared" si="317"/>
        <v>3.3111480865224623</v>
      </c>
    </row>
    <row r="10178" spans="1:8" ht="15" hidden="1" thickBot="1">
      <c r="A10178" s="409">
        <v>202205</v>
      </c>
      <c r="B10178" s="196" t="s">
        <v>1896</v>
      </c>
      <c r="C10178" s="197" t="s">
        <v>1892</v>
      </c>
      <c r="D10178" s="198" t="s">
        <v>337</v>
      </c>
      <c r="E10178" s="421">
        <v>70201</v>
      </c>
      <c r="F10178" s="413">
        <v>120.2</v>
      </c>
      <c r="G10178" s="414">
        <f t="shared" ref="G10178:G10241" si="318">+E10178/F10178</f>
        <v>584.03494176372715</v>
      </c>
      <c r="H10178" s="415">
        <f t="shared" ref="H10178:H10241" si="319">IF(D10178="TB",G10178/200,IF(D10178="LT",G10178,"VER"))</f>
        <v>2.9201747088186356</v>
      </c>
    </row>
    <row r="10179" spans="1:8" ht="15" hidden="1" thickBot="1">
      <c r="A10179" s="409">
        <v>202205</v>
      </c>
      <c r="B10179" s="196" t="s">
        <v>1897</v>
      </c>
      <c r="C10179" s="197" t="s">
        <v>1892</v>
      </c>
      <c r="D10179" s="198" t="s">
        <v>339</v>
      </c>
      <c r="E10179" s="421">
        <v>351</v>
      </c>
      <c r="F10179" s="413">
        <v>120.2</v>
      </c>
      <c r="G10179" s="414">
        <f t="shared" si="318"/>
        <v>2.9201331114808653</v>
      </c>
      <c r="H10179" s="415">
        <f t="shared" si="319"/>
        <v>2.9201331114808653</v>
      </c>
    </row>
    <row r="10180" spans="1:8" ht="15" hidden="1" thickBot="1">
      <c r="A10180" s="409">
        <v>202205</v>
      </c>
      <c r="B10180" s="196" t="s">
        <v>1898</v>
      </c>
      <c r="C10180" s="197" t="s">
        <v>1892</v>
      </c>
      <c r="D10180" s="198" t="s">
        <v>339</v>
      </c>
      <c r="E10180" s="421">
        <v>298</v>
      </c>
      <c r="F10180" s="413">
        <v>120.2</v>
      </c>
      <c r="G10180" s="414">
        <f t="shared" si="318"/>
        <v>2.4792013311148087</v>
      </c>
      <c r="H10180" s="415">
        <f t="shared" si="319"/>
        <v>2.4792013311148087</v>
      </c>
    </row>
    <row r="10181" spans="1:8" ht="15" hidden="1" thickBot="1">
      <c r="A10181" s="409">
        <v>202205</v>
      </c>
      <c r="B10181" s="196" t="s">
        <v>1899</v>
      </c>
      <c r="C10181" s="197" t="s">
        <v>1892</v>
      </c>
      <c r="D10181" s="198" t="s">
        <v>337</v>
      </c>
      <c r="E10181" s="421">
        <v>44289</v>
      </c>
      <c r="F10181" s="413">
        <v>120.2</v>
      </c>
      <c r="G10181" s="414">
        <f t="shared" si="318"/>
        <v>368.46089850249581</v>
      </c>
      <c r="H10181" s="415">
        <f t="shared" si="319"/>
        <v>1.842304492512479</v>
      </c>
    </row>
    <row r="10182" spans="1:8" ht="15" hidden="1" thickBot="1">
      <c r="A10182" s="409">
        <v>202205</v>
      </c>
      <c r="B10182" s="196" t="s">
        <v>1900</v>
      </c>
      <c r="C10182" s="197" t="s">
        <v>1892</v>
      </c>
      <c r="D10182" s="198" t="s">
        <v>337</v>
      </c>
      <c r="E10182" s="421">
        <v>64022</v>
      </c>
      <c r="F10182" s="413">
        <v>120.2</v>
      </c>
      <c r="G10182" s="414">
        <f t="shared" si="318"/>
        <v>532.62895174708819</v>
      </c>
      <c r="H10182" s="415">
        <f t="shared" si="319"/>
        <v>2.6631447587354411</v>
      </c>
    </row>
    <row r="10183" spans="1:8" ht="15" hidden="1" thickBot="1">
      <c r="A10183" s="409">
        <v>202205</v>
      </c>
      <c r="B10183" s="196" t="s">
        <v>1901</v>
      </c>
      <c r="C10183" s="197" t="s">
        <v>1892</v>
      </c>
      <c r="D10183" s="198" t="s">
        <v>339</v>
      </c>
      <c r="E10183" s="421">
        <v>320</v>
      </c>
      <c r="F10183" s="413">
        <v>120.2</v>
      </c>
      <c r="G10183" s="414">
        <f t="shared" si="318"/>
        <v>2.6622296173044924</v>
      </c>
      <c r="H10183" s="415">
        <f t="shared" si="319"/>
        <v>2.6622296173044924</v>
      </c>
    </row>
    <row r="10184" spans="1:8" ht="15" hidden="1" thickBot="1">
      <c r="A10184" s="409">
        <v>202205</v>
      </c>
      <c r="B10184" s="196" t="s">
        <v>1902</v>
      </c>
      <c r="C10184" s="197" t="s">
        <v>1892</v>
      </c>
      <c r="D10184" s="198" t="s">
        <v>337</v>
      </c>
      <c r="E10184" s="421">
        <v>56715</v>
      </c>
      <c r="F10184" s="413">
        <v>120.2</v>
      </c>
      <c r="G10184" s="414">
        <f t="shared" si="318"/>
        <v>471.83860232945091</v>
      </c>
      <c r="H10184" s="415">
        <f t="shared" si="319"/>
        <v>2.3591930116472546</v>
      </c>
    </row>
    <row r="10185" spans="1:8" ht="15" hidden="1" thickBot="1">
      <c r="A10185" s="409">
        <v>202205</v>
      </c>
      <c r="B10185" s="196" t="s">
        <v>1903</v>
      </c>
      <c r="C10185" s="197" t="s">
        <v>1892</v>
      </c>
      <c r="D10185" s="198" t="s">
        <v>337</v>
      </c>
      <c r="E10185" s="421">
        <v>61753</v>
      </c>
      <c r="F10185" s="413">
        <v>120.2</v>
      </c>
      <c r="G10185" s="414">
        <f t="shared" si="318"/>
        <v>513.75207986688849</v>
      </c>
      <c r="H10185" s="415">
        <f t="shared" si="319"/>
        <v>2.5687603993344426</v>
      </c>
    </row>
    <row r="10186" spans="1:8" ht="15" hidden="1" thickBot="1">
      <c r="A10186" s="409">
        <v>202205</v>
      </c>
      <c r="B10186" s="196" t="s">
        <v>1904</v>
      </c>
      <c r="C10186" s="197" t="s">
        <v>1892</v>
      </c>
      <c r="D10186" s="198" t="s">
        <v>337</v>
      </c>
      <c r="E10186" s="421">
        <v>51217</v>
      </c>
      <c r="F10186" s="413">
        <v>120.2</v>
      </c>
      <c r="G10186" s="414">
        <f t="shared" si="318"/>
        <v>426.09816971713809</v>
      </c>
      <c r="H10186" s="415">
        <f t="shared" si="319"/>
        <v>2.1304908485856906</v>
      </c>
    </row>
    <row r="10187" spans="1:8" ht="15" hidden="1" thickBot="1">
      <c r="A10187" s="409">
        <v>202205</v>
      </c>
      <c r="B10187" s="196" t="s">
        <v>1905</v>
      </c>
      <c r="C10187" s="197" t="s">
        <v>1892</v>
      </c>
      <c r="D10187" s="198" t="s">
        <v>337</v>
      </c>
      <c r="E10187" s="421">
        <v>88793</v>
      </c>
      <c r="F10187" s="413">
        <v>120.2</v>
      </c>
      <c r="G10187" s="414">
        <f t="shared" si="318"/>
        <v>738.71048252911817</v>
      </c>
      <c r="H10187" s="415">
        <f t="shared" si="319"/>
        <v>3.693552412645591</v>
      </c>
    </row>
    <row r="10188" spans="1:8" ht="15" hidden="1" thickBot="1">
      <c r="A10188" s="409">
        <v>202205</v>
      </c>
      <c r="B10188" s="196" t="s">
        <v>1906</v>
      </c>
      <c r="C10188" s="197" t="s">
        <v>1892</v>
      </c>
      <c r="D10188" s="198" t="s">
        <v>337</v>
      </c>
      <c r="E10188" s="421">
        <v>55360</v>
      </c>
      <c r="F10188" s="413">
        <v>120.2</v>
      </c>
      <c r="G10188" s="414">
        <f t="shared" si="318"/>
        <v>460.56572379367719</v>
      </c>
      <c r="H10188" s="415">
        <f t="shared" si="319"/>
        <v>2.3028286189683858</v>
      </c>
    </row>
    <row r="10189" spans="1:8" ht="15" hidden="1" thickBot="1">
      <c r="A10189" s="409">
        <v>202205</v>
      </c>
      <c r="B10189" s="196" t="s">
        <v>1907</v>
      </c>
      <c r="C10189" s="197" t="s">
        <v>1892</v>
      </c>
      <c r="D10189" s="198" t="s">
        <v>337</v>
      </c>
      <c r="E10189" s="421">
        <v>67714</v>
      </c>
      <c r="F10189" s="413">
        <v>120.2</v>
      </c>
      <c r="G10189" s="414">
        <f t="shared" si="318"/>
        <v>563.34442595673875</v>
      </c>
      <c r="H10189" s="415">
        <f t="shared" si="319"/>
        <v>2.8167221297836935</v>
      </c>
    </row>
    <row r="10190" spans="1:8" ht="15" hidden="1" thickBot="1">
      <c r="A10190" s="409">
        <v>202205</v>
      </c>
      <c r="B10190" s="196" t="s">
        <v>1908</v>
      </c>
      <c r="C10190" s="197" t="s">
        <v>1892</v>
      </c>
      <c r="D10190" s="198" t="s">
        <v>339</v>
      </c>
      <c r="E10190" s="421">
        <v>339</v>
      </c>
      <c r="F10190" s="413">
        <v>120.2</v>
      </c>
      <c r="G10190" s="414">
        <f t="shared" si="318"/>
        <v>2.8202995008319465</v>
      </c>
      <c r="H10190" s="415">
        <f t="shared" si="319"/>
        <v>2.8202995008319465</v>
      </c>
    </row>
    <row r="10191" spans="1:8" ht="15" hidden="1" thickBot="1">
      <c r="A10191" s="409">
        <v>202205</v>
      </c>
      <c r="B10191" s="196" t="s">
        <v>1909</v>
      </c>
      <c r="C10191" s="197" t="s">
        <v>1892</v>
      </c>
      <c r="D10191" s="198" t="s">
        <v>337</v>
      </c>
      <c r="E10191" s="421">
        <v>58129</v>
      </c>
      <c r="F10191" s="413">
        <v>120.2</v>
      </c>
      <c r="G10191" s="414">
        <f t="shared" si="318"/>
        <v>483.60232945091514</v>
      </c>
      <c r="H10191" s="415">
        <f t="shared" si="319"/>
        <v>2.4180116472545756</v>
      </c>
    </row>
    <row r="10192" spans="1:8" ht="15" hidden="1" thickBot="1">
      <c r="A10192" s="409">
        <v>202205</v>
      </c>
      <c r="B10192" s="196" t="s">
        <v>1910</v>
      </c>
      <c r="C10192" s="197" t="s">
        <v>1892</v>
      </c>
      <c r="D10192" s="198" t="s">
        <v>339</v>
      </c>
      <c r="E10192" s="421">
        <v>291</v>
      </c>
      <c r="F10192" s="413">
        <v>120.2</v>
      </c>
      <c r="G10192" s="414">
        <f t="shared" si="318"/>
        <v>2.4209650582362729</v>
      </c>
      <c r="H10192" s="415">
        <f t="shared" si="319"/>
        <v>2.4209650582362729</v>
      </c>
    </row>
    <row r="10193" spans="1:8" ht="15" hidden="1" thickBot="1">
      <c r="A10193" s="409">
        <v>202205</v>
      </c>
      <c r="B10193" s="196" t="s">
        <v>1911</v>
      </c>
      <c r="C10193" s="197" t="s">
        <v>1892</v>
      </c>
      <c r="D10193" s="198" t="s">
        <v>337</v>
      </c>
      <c r="E10193" s="421">
        <v>58129</v>
      </c>
      <c r="F10193" s="413">
        <v>120.2</v>
      </c>
      <c r="G10193" s="414">
        <f t="shared" si="318"/>
        <v>483.60232945091514</v>
      </c>
      <c r="H10193" s="415">
        <f t="shared" si="319"/>
        <v>2.4180116472545756</v>
      </c>
    </row>
    <row r="10194" spans="1:8" ht="15" hidden="1" thickBot="1">
      <c r="A10194" s="409">
        <v>202205</v>
      </c>
      <c r="B10194" s="196" t="s">
        <v>1912</v>
      </c>
      <c r="C10194" s="197" t="s">
        <v>1892</v>
      </c>
      <c r="D10194" s="198" t="s">
        <v>339</v>
      </c>
      <c r="E10194" s="421">
        <v>291</v>
      </c>
      <c r="F10194" s="413">
        <v>120.2</v>
      </c>
      <c r="G10194" s="414">
        <f t="shared" si="318"/>
        <v>2.4209650582362729</v>
      </c>
      <c r="H10194" s="415">
        <f t="shared" si="319"/>
        <v>2.4209650582362729</v>
      </c>
    </row>
    <row r="10195" spans="1:8" ht="15" hidden="1" thickBot="1">
      <c r="A10195" s="409">
        <v>202205</v>
      </c>
      <c r="B10195" s="196" t="s">
        <v>1913</v>
      </c>
      <c r="C10195" s="197" t="s">
        <v>1892</v>
      </c>
      <c r="D10195" s="198" t="s">
        <v>339</v>
      </c>
      <c r="E10195" s="421">
        <v>277</v>
      </c>
      <c r="F10195" s="413">
        <v>120.2</v>
      </c>
      <c r="G10195" s="414">
        <f t="shared" si="318"/>
        <v>2.3044925124792011</v>
      </c>
      <c r="H10195" s="415">
        <f t="shared" si="319"/>
        <v>2.3044925124792011</v>
      </c>
    </row>
    <row r="10196" spans="1:8" ht="15" hidden="1" thickBot="1">
      <c r="A10196" s="409">
        <v>202205</v>
      </c>
      <c r="B10196" s="196" t="s">
        <v>1914</v>
      </c>
      <c r="C10196" s="197" t="s">
        <v>1892</v>
      </c>
      <c r="D10196" s="198" t="s">
        <v>337</v>
      </c>
      <c r="E10196" s="421">
        <v>98336</v>
      </c>
      <c r="F10196" s="413">
        <v>120.2</v>
      </c>
      <c r="G10196" s="414">
        <f t="shared" si="318"/>
        <v>818.10316139767053</v>
      </c>
      <c r="H10196" s="415">
        <f t="shared" si="319"/>
        <v>4.0905158069883525</v>
      </c>
    </row>
    <row r="10197" spans="1:8" ht="15" hidden="1" thickBot="1">
      <c r="A10197" s="409">
        <v>202205</v>
      </c>
      <c r="B10197" s="196" t="s">
        <v>1915</v>
      </c>
      <c r="C10197" s="197" t="s">
        <v>1892</v>
      </c>
      <c r="D10197" s="198" t="s">
        <v>339</v>
      </c>
      <c r="E10197" s="421">
        <v>492</v>
      </c>
      <c r="F10197" s="413">
        <v>120.2</v>
      </c>
      <c r="G10197" s="414">
        <f t="shared" si="318"/>
        <v>4.0931780366056572</v>
      </c>
      <c r="H10197" s="415">
        <f t="shared" si="319"/>
        <v>4.0931780366056572</v>
      </c>
    </row>
    <row r="10198" spans="1:8" ht="15" hidden="1" thickBot="1">
      <c r="A10198" s="409">
        <v>202205</v>
      </c>
      <c r="B10198" s="196" t="s">
        <v>1916</v>
      </c>
      <c r="C10198" s="197" t="s">
        <v>1892</v>
      </c>
      <c r="D10198" s="198" t="s">
        <v>337</v>
      </c>
      <c r="E10198" s="421">
        <v>79090</v>
      </c>
      <c r="F10198" s="413">
        <v>120.2</v>
      </c>
      <c r="G10198" s="414">
        <f t="shared" si="318"/>
        <v>657.98668885191341</v>
      </c>
      <c r="H10198" s="415">
        <f t="shared" si="319"/>
        <v>3.2899334442595669</v>
      </c>
    </row>
    <row r="10199" spans="1:8" ht="15" hidden="1" thickBot="1">
      <c r="A10199" s="409">
        <v>202205</v>
      </c>
      <c r="B10199" s="196" t="s">
        <v>1917</v>
      </c>
      <c r="C10199" s="197" t="s">
        <v>1892</v>
      </c>
      <c r="D10199" s="198" t="s">
        <v>337</v>
      </c>
      <c r="E10199" s="421">
        <v>79523</v>
      </c>
      <c r="F10199" s="413">
        <v>120.2</v>
      </c>
      <c r="G10199" s="414">
        <f t="shared" si="318"/>
        <v>661.58901830282855</v>
      </c>
      <c r="H10199" s="415">
        <f t="shared" si="319"/>
        <v>3.3079450915141426</v>
      </c>
    </row>
    <row r="10200" spans="1:8" ht="15" hidden="1" thickBot="1">
      <c r="A10200" s="409">
        <v>202205</v>
      </c>
      <c r="B10200" s="196" t="s">
        <v>1918</v>
      </c>
      <c r="C10200" s="197" t="s">
        <v>1892</v>
      </c>
      <c r="D10200" s="198" t="s">
        <v>339</v>
      </c>
      <c r="E10200" s="421">
        <v>395</v>
      </c>
      <c r="F10200" s="413">
        <v>120.2</v>
      </c>
      <c r="G10200" s="414">
        <f t="shared" si="318"/>
        <v>3.2861896838602327</v>
      </c>
      <c r="H10200" s="415">
        <f t="shared" si="319"/>
        <v>3.2861896838602327</v>
      </c>
    </row>
    <row r="10201" spans="1:8" ht="15" hidden="1" thickBot="1">
      <c r="A10201" s="409">
        <v>202205</v>
      </c>
      <c r="B10201" s="196" t="s">
        <v>1919</v>
      </c>
      <c r="C10201" s="197" t="s">
        <v>1892</v>
      </c>
      <c r="D10201" s="198" t="s">
        <v>337</v>
      </c>
      <c r="E10201" s="421">
        <v>94356</v>
      </c>
      <c r="F10201" s="413">
        <v>120.2</v>
      </c>
      <c r="G10201" s="414">
        <f t="shared" si="318"/>
        <v>784.99168053244591</v>
      </c>
      <c r="H10201" s="415">
        <f t="shared" si="319"/>
        <v>3.9249584026622295</v>
      </c>
    </row>
    <row r="10202" spans="1:8" ht="15" hidden="1" thickBot="1">
      <c r="A10202" s="409">
        <v>202205</v>
      </c>
      <c r="B10202" s="196" t="s">
        <v>1920</v>
      </c>
      <c r="C10202" s="197" t="s">
        <v>1892</v>
      </c>
      <c r="D10202" s="198" t="s">
        <v>339</v>
      </c>
      <c r="E10202" s="421">
        <v>472</v>
      </c>
      <c r="F10202" s="413">
        <v>120.2</v>
      </c>
      <c r="G10202" s="414">
        <f t="shared" si="318"/>
        <v>3.9267886855241265</v>
      </c>
      <c r="H10202" s="415">
        <f t="shared" si="319"/>
        <v>3.9267886855241265</v>
      </c>
    </row>
    <row r="10203" spans="1:8" ht="15" hidden="1" thickBot="1">
      <c r="A10203" s="409">
        <v>202205</v>
      </c>
      <c r="B10203" s="196" t="s">
        <v>1921</v>
      </c>
      <c r="C10203" s="197" t="s">
        <v>1892</v>
      </c>
      <c r="D10203" s="198" t="s">
        <v>337</v>
      </c>
      <c r="E10203" s="421">
        <v>82667</v>
      </c>
      <c r="F10203" s="413">
        <v>120.2</v>
      </c>
      <c r="G10203" s="414">
        <f t="shared" si="318"/>
        <v>687.7454242928452</v>
      </c>
      <c r="H10203" s="415">
        <f t="shared" si="319"/>
        <v>3.4387271214642259</v>
      </c>
    </row>
    <row r="10204" spans="1:8" ht="15" hidden="1" thickBot="1">
      <c r="A10204" s="409">
        <v>202205</v>
      </c>
      <c r="B10204" s="196" t="s">
        <v>1922</v>
      </c>
      <c r="C10204" s="197" t="s">
        <v>1892</v>
      </c>
      <c r="D10204" s="198" t="s">
        <v>339</v>
      </c>
      <c r="E10204" s="421">
        <v>413</v>
      </c>
      <c r="F10204" s="413">
        <v>120.2</v>
      </c>
      <c r="G10204" s="414">
        <f t="shared" si="318"/>
        <v>3.4359400998336107</v>
      </c>
      <c r="H10204" s="415">
        <f t="shared" si="319"/>
        <v>3.4359400998336107</v>
      </c>
    </row>
    <row r="10205" spans="1:8" ht="15" hidden="1" thickBot="1">
      <c r="A10205" s="409">
        <v>202205</v>
      </c>
      <c r="B10205" s="196" t="s">
        <v>1923</v>
      </c>
      <c r="C10205" s="197" t="s">
        <v>1892</v>
      </c>
      <c r="D10205" s="198" t="s">
        <v>337</v>
      </c>
      <c r="E10205" s="421">
        <v>58598</v>
      </c>
      <c r="F10205" s="413">
        <v>120.2</v>
      </c>
      <c r="G10205" s="414">
        <f t="shared" si="318"/>
        <v>487.50415973377704</v>
      </c>
      <c r="H10205" s="415">
        <f t="shared" si="319"/>
        <v>2.4375207986688854</v>
      </c>
    </row>
    <row r="10206" spans="1:8" ht="15" hidden="1" thickBot="1">
      <c r="A10206" s="409">
        <v>202205</v>
      </c>
      <c r="B10206" s="196" t="s">
        <v>1924</v>
      </c>
      <c r="C10206" s="197" t="s">
        <v>1892</v>
      </c>
      <c r="D10206" s="198" t="s">
        <v>337</v>
      </c>
      <c r="E10206" s="421">
        <v>97237</v>
      </c>
      <c r="F10206" s="413">
        <v>120.2</v>
      </c>
      <c r="G10206" s="414">
        <f t="shared" si="318"/>
        <v>808.96006655574047</v>
      </c>
      <c r="H10206" s="415">
        <f t="shared" si="319"/>
        <v>4.0448003327787028</v>
      </c>
    </row>
    <row r="10207" spans="1:8" ht="15" hidden="1" thickBot="1">
      <c r="A10207" s="409">
        <v>202205</v>
      </c>
      <c r="B10207" s="196" t="s">
        <v>1925</v>
      </c>
      <c r="C10207" s="197" t="s">
        <v>1892</v>
      </c>
      <c r="D10207" s="198" t="s">
        <v>339</v>
      </c>
      <c r="E10207" s="421">
        <v>486</v>
      </c>
      <c r="F10207" s="413">
        <v>120.2</v>
      </c>
      <c r="G10207" s="414">
        <f t="shared" si="318"/>
        <v>4.043261231281198</v>
      </c>
      <c r="H10207" s="415">
        <f t="shared" si="319"/>
        <v>4.043261231281198</v>
      </c>
    </row>
    <row r="10208" spans="1:8" ht="15" hidden="1" thickBot="1">
      <c r="A10208" s="409">
        <v>202205</v>
      </c>
      <c r="B10208" s="196" t="s">
        <v>1926</v>
      </c>
      <c r="C10208" s="197" t="s">
        <v>1892</v>
      </c>
      <c r="D10208" s="198" t="s">
        <v>337</v>
      </c>
      <c r="E10208" s="421">
        <v>102939</v>
      </c>
      <c r="F10208" s="413">
        <v>120.2</v>
      </c>
      <c r="G10208" s="414">
        <f t="shared" si="318"/>
        <v>856.39767054908486</v>
      </c>
      <c r="H10208" s="415">
        <f t="shared" si="319"/>
        <v>4.2819883527454241</v>
      </c>
    </row>
    <row r="10209" spans="1:8" ht="15" hidden="1" thickBot="1">
      <c r="A10209" s="409">
        <v>202205</v>
      </c>
      <c r="B10209" s="196" t="s">
        <v>1927</v>
      </c>
      <c r="C10209" s="197" t="s">
        <v>1892</v>
      </c>
      <c r="D10209" s="198" t="s">
        <v>339</v>
      </c>
      <c r="E10209" s="421">
        <v>515</v>
      </c>
      <c r="F10209" s="413">
        <v>120.2</v>
      </c>
      <c r="G10209" s="414">
        <f t="shared" si="318"/>
        <v>4.2845257903494174</v>
      </c>
      <c r="H10209" s="415">
        <f t="shared" si="319"/>
        <v>4.2845257903494174</v>
      </c>
    </row>
    <row r="10210" spans="1:8" ht="15" hidden="1" thickBot="1">
      <c r="A10210" s="409">
        <v>202205</v>
      </c>
      <c r="B10210" s="196" t="s">
        <v>1928</v>
      </c>
      <c r="C10210" s="197" t="s">
        <v>1892</v>
      </c>
      <c r="D10210" s="198" t="s">
        <v>337</v>
      </c>
      <c r="E10210" s="421">
        <v>79828</v>
      </c>
      <c r="F10210" s="413">
        <v>120.2</v>
      </c>
      <c r="G10210" s="414">
        <f t="shared" si="318"/>
        <v>664.126455906822</v>
      </c>
      <c r="H10210" s="415">
        <f t="shared" si="319"/>
        <v>3.3206322795341099</v>
      </c>
    </row>
    <row r="10211" spans="1:8" ht="15" hidden="1" thickBot="1">
      <c r="A10211" s="409">
        <v>202205</v>
      </c>
      <c r="B10211" s="196" t="s">
        <v>1929</v>
      </c>
      <c r="C10211" s="197" t="s">
        <v>1892</v>
      </c>
      <c r="D10211" s="198" t="s">
        <v>339</v>
      </c>
      <c r="E10211" s="421">
        <v>399</v>
      </c>
      <c r="F10211" s="413">
        <v>120.2</v>
      </c>
      <c r="G10211" s="414">
        <f t="shared" si="318"/>
        <v>3.3194675540765388</v>
      </c>
      <c r="H10211" s="415">
        <f t="shared" si="319"/>
        <v>3.3194675540765388</v>
      </c>
    </row>
    <row r="10212" spans="1:8" ht="15" hidden="1" thickBot="1">
      <c r="A10212" s="409">
        <v>202205</v>
      </c>
      <c r="B10212" s="196" t="s">
        <v>1930</v>
      </c>
      <c r="C10212" s="197" t="s">
        <v>1892</v>
      </c>
      <c r="D10212" s="198" t="s">
        <v>339</v>
      </c>
      <c r="E10212" s="421">
        <v>293</v>
      </c>
      <c r="F10212" s="413">
        <v>120.2</v>
      </c>
      <c r="G10212" s="414">
        <f t="shared" si="318"/>
        <v>2.437603993344426</v>
      </c>
      <c r="H10212" s="415">
        <f t="shared" si="319"/>
        <v>2.437603993344426</v>
      </c>
    </row>
    <row r="10213" spans="1:8" ht="15" hidden="1" thickBot="1">
      <c r="A10213" s="409">
        <v>202205</v>
      </c>
      <c r="B10213" s="196" t="s">
        <v>1931</v>
      </c>
      <c r="C10213" s="197" t="s">
        <v>1892</v>
      </c>
      <c r="D10213" s="198" t="s">
        <v>337</v>
      </c>
      <c r="E10213" s="421">
        <v>78582</v>
      </c>
      <c r="F10213" s="413">
        <v>120.2</v>
      </c>
      <c r="G10213" s="414">
        <f t="shared" si="318"/>
        <v>653.76039933444258</v>
      </c>
      <c r="H10213" s="415">
        <f t="shared" si="319"/>
        <v>3.2688019966722131</v>
      </c>
    </row>
    <row r="10214" spans="1:8" ht="15" hidden="1" thickBot="1">
      <c r="A10214" s="409">
        <v>202205</v>
      </c>
      <c r="B10214" s="196" t="s">
        <v>1932</v>
      </c>
      <c r="C10214" s="197" t="s">
        <v>1892</v>
      </c>
      <c r="D10214" s="198" t="s">
        <v>339</v>
      </c>
      <c r="E10214" s="421">
        <v>393</v>
      </c>
      <c r="F10214" s="413">
        <v>120.2</v>
      </c>
      <c r="G10214" s="414">
        <f t="shared" si="318"/>
        <v>3.2695507487520796</v>
      </c>
      <c r="H10214" s="415">
        <f t="shared" si="319"/>
        <v>3.2695507487520796</v>
      </c>
    </row>
    <row r="10215" spans="1:8" ht="15" hidden="1" thickBot="1">
      <c r="A10215" s="409">
        <v>202205</v>
      </c>
      <c r="B10215" s="196" t="s">
        <v>1933</v>
      </c>
      <c r="C10215" s="197" t="s">
        <v>1892</v>
      </c>
      <c r="D10215" s="198" t="s">
        <v>337</v>
      </c>
      <c r="E10215" s="421">
        <v>78582</v>
      </c>
      <c r="F10215" s="413">
        <v>120.2</v>
      </c>
      <c r="G10215" s="414">
        <f t="shared" si="318"/>
        <v>653.76039933444258</v>
      </c>
      <c r="H10215" s="415">
        <f t="shared" si="319"/>
        <v>3.2688019966722131</v>
      </c>
    </row>
    <row r="10216" spans="1:8" ht="15" hidden="1" thickBot="1">
      <c r="A10216" s="409">
        <v>202205</v>
      </c>
      <c r="B10216" s="196" t="s">
        <v>1934</v>
      </c>
      <c r="C10216" s="197" t="s">
        <v>1892</v>
      </c>
      <c r="D10216" s="198" t="s">
        <v>337</v>
      </c>
      <c r="E10216" s="421">
        <v>81888</v>
      </c>
      <c r="F10216" s="413">
        <v>120.2</v>
      </c>
      <c r="G10216" s="414">
        <f t="shared" si="318"/>
        <v>681.26455906821957</v>
      </c>
      <c r="H10216" s="415">
        <f t="shared" si="319"/>
        <v>3.4063227953410977</v>
      </c>
    </row>
    <row r="10217" spans="1:8" ht="15" hidden="1" thickBot="1">
      <c r="A10217" s="409">
        <v>202205</v>
      </c>
      <c r="B10217" s="196" t="s">
        <v>1935</v>
      </c>
      <c r="C10217" s="197" t="s">
        <v>1892</v>
      </c>
      <c r="D10217" s="198" t="s">
        <v>339</v>
      </c>
      <c r="E10217" s="421">
        <v>409</v>
      </c>
      <c r="F10217" s="413">
        <v>120.2</v>
      </c>
      <c r="G10217" s="414">
        <f t="shared" si="318"/>
        <v>3.4026622296173046</v>
      </c>
      <c r="H10217" s="415">
        <f t="shared" si="319"/>
        <v>3.4026622296173046</v>
      </c>
    </row>
    <row r="10218" spans="1:8" ht="15" hidden="1" thickBot="1">
      <c r="A10218" s="409">
        <v>202205</v>
      </c>
      <c r="B10218" s="196" t="s">
        <v>1936</v>
      </c>
      <c r="C10218" s="197" t="s">
        <v>791</v>
      </c>
      <c r="D10218" s="198" t="s">
        <v>374</v>
      </c>
      <c r="E10218" s="421">
        <v>0.01</v>
      </c>
      <c r="F10218" s="413">
        <v>120.2</v>
      </c>
      <c r="G10218" s="414">
        <f t="shared" si="318"/>
        <v>8.3194675540765393E-5</v>
      </c>
      <c r="H10218" s="415" t="str">
        <f t="shared" si="319"/>
        <v>VER</v>
      </c>
    </row>
    <row r="10219" spans="1:8" ht="15" hidden="1" thickBot="1">
      <c r="A10219" s="409">
        <v>202205</v>
      </c>
      <c r="B10219" s="196" t="s">
        <v>1937</v>
      </c>
      <c r="C10219" s="197" t="s">
        <v>791</v>
      </c>
      <c r="D10219" s="198" t="s">
        <v>374</v>
      </c>
      <c r="E10219" s="421">
        <v>0.01</v>
      </c>
      <c r="F10219" s="413">
        <v>120.2</v>
      </c>
      <c r="G10219" s="414">
        <f t="shared" si="318"/>
        <v>8.3194675540765393E-5</v>
      </c>
      <c r="H10219" s="415" t="str">
        <f t="shared" si="319"/>
        <v>VER</v>
      </c>
    </row>
    <row r="10220" spans="1:8" ht="15" hidden="1" thickBot="1">
      <c r="A10220" s="409">
        <v>202205</v>
      </c>
      <c r="B10220" s="196" t="s">
        <v>1938</v>
      </c>
      <c r="C10220" s="197" t="s">
        <v>791</v>
      </c>
      <c r="D10220" s="198" t="s">
        <v>374</v>
      </c>
      <c r="E10220" s="421">
        <v>0.01</v>
      </c>
      <c r="F10220" s="413">
        <v>120.2</v>
      </c>
      <c r="G10220" s="414">
        <f t="shared" si="318"/>
        <v>8.3194675540765393E-5</v>
      </c>
      <c r="H10220" s="415" t="str">
        <f t="shared" si="319"/>
        <v>VER</v>
      </c>
    </row>
    <row r="10221" spans="1:8" ht="15" hidden="1" thickBot="1">
      <c r="A10221" s="409">
        <v>202205</v>
      </c>
      <c r="B10221" s="196" t="s">
        <v>1939</v>
      </c>
      <c r="C10221" s="197" t="s">
        <v>1940</v>
      </c>
      <c r="D10221" s="198" t="s">
        <v>374</v>
      </c>
      <c r="E10221" s="421">
        <v>0.01</v>
      </c>
      <c r="F10221" s="413">
        <v>120.2</v>
      </c>
      <c r="G10221" s="414">
        <f t="shared" si="318"/>
        <v>8.3194675540765393E-5</v>
      </c>
      <c r="H10221" s="415" t="str">
        <f t="shared" si="319"/>
        <v>VER</v>
      </c>
    </row>
    <row r="10222" spans="1:8" ht="15" hidden="1" thickBot="1">
      <c r="A10222" s="409">
        <v>202205</v>
      </c>
      <c r="B10222" s="196" t="s">
        <v>1941</v>
      </c>
      <c r="C10222" s="197" t="s">
        <v>1892</v>
      </c>
      <c r="D10222" s="198" t="s">
        <v>374</v>
      </c>
      <c r="E10222" s="421">
        <v>0.01</v>
      </c>
      <c r="F10222" s="413">
        <v>120.2</v>
      </c>
      <c r="G10222" s="414">
        <f t="shared" si="318"/>
        <v>8.3194675540765393E-5</v>
      </c>
      <c r="H10222" s="415" t="str">
        <f t="shared" si="319"/>
        <v>VER</v>
      </c>
    </row>
    <row r="10223" spans="1:8" ht="15" hidden="1" thickBot="1">
      <c r="A10223" s="409">
        <v>202205</v>
      </c>
      <c r="B10223" s="196" t="s">
        <v>1942</v>
      </c>
      <c r="C10223" s="197" t="s">
        <v>1892</v>
      </c>
      <c r="D10223" s="198" t="s">
        <v>337</v>
      </c>
      <c r="E10223" s="421">
        <v>76456</v>
      </c>
      <c r="F10223" s="413">
        <v>120.2</v>
      </c>
      <c r="G10223" s="414">
        <f t="shared" si="318"/>
        <v>636.07321131447588</v>
      </c>
      <c r="H10223" s="415">
        <f t="shared" si="319"/>
        <v>3.1803660565723795</v>
      </c>
    </row>
    <row r="10224" spans="1:8" ht="15" hidden="1" thickBot="1">
      <c r="A10224" s="409">
        <v>202205</v>
      </c>
      <c r="B10224" s="196" t="s">
        <v>1943</v>
      </c>
      <c r="C10224" s="197" t="s">
        <v>1892</v>
      </c>
      <c r="D10224" s="198" t="s">
        <v>339</v>
      </c>
      <c r="E10224" s="421">
        <v>382</v>
      </c>
      <c r="F10224" s="413">
        <v>120.2</v>
      </c>
      <c r="G10224" s="414">
        <f t="shared" si="318"/>
        <v>3.1780366056572378</v>
      </c>
      <c r="H10224" s="415">
        <f t="shared" si="319"/>
        <v>3.1780366056572378</v>
      </c>
    </row>
    <row r="10225" spans="1:8" ht="15" hidden="1" thickBot="1">
      <c r="A10225" s="409">
        <v>202205</v>
      </c>
      <c r="B10225" s="196" t="s">
        <v>1944</v>
      </c>
      <c r="C10225" s="197" t="s">
        <v>1892</v>
      </c>
      <c r="D10225" s="198" t="s">
        <v>337</v>
      </c>
      <c r="E10225" s="421">
        <v>80132</v>
      </c>
      <c r="F10225" s="413">
        <v>120.2</v>
      </c>
      <c r="G10225" s="414">
        <f t="shared" si="318"/>
        <v>666.65557404326125</v>
      </c>
      <c r="H10225" s="415">
        <f t="shared" si="319"/>
        <v>3.3332778702163064</v>
      </c>
    </row>
    <row r="10226" spans="1:8" ht="15" hidden="1" thickBot="1">
      <c r="A10226" s="409">
        <v>202205</v>
      </c>
      <c r="B10226" s="196" t="s">
        <v>1945</v>
      </c>
      <c r="C10226" s="197" t="s">
        <v>1892</v>
      </c>
      <c r="D10226" s="198" t="s">
        <v>337</v>
      </c>
      <c r="E10226" s="421">
        <v>67304</v>
      </c>
      <c r="F10226" s="413">
        <v>120.2</v>
      </c>
      <c r="G10226" s="414">
        <f t="shared" si="318"/>
        <v>559.93344425956741</v>
      </c>
      <c r="H10226" s="415">
        <f t="shared" si="319"/>
        <v>2.7996672212978368</v>
      </c>
    </row>
    <row r="10227" spans="1:8" ht="15" hidden="1" thickBot="1">
      <c r="A10227" s="409">
        <v>202205</v>
      </c>
      <c r="B10227" s="196" t="s">
        <v>1946</v>
      </c>
      <c r="C10227" s="197" t="s">
        <v>1892</v>
      </c>
      <c r="D10227" s="198" t="s">
        <v>339</v>
      </c>
      <c r="E10227" s="421">
        <v>337</v>
      </c>
      <c r="F10227" s="413">
        <v>120.2</v>
      </c>
      <c r="G10227" s="414">
        <f t="shared" si="318"/>
        <v>2.8036605657237934</v>
      </c>
      <c r="H10227" s="415">
        <f t="shared" si="319"/>
        <v>2.8036605657237934</v>
      </c>
    </row>
    <row r="10228" spans="1:8" ht="15" hidden="1" thickBot="1">
      <c r="A10228" s="409">
        <v>202205</v>
      </c>
      <c r="B10228" s="196" t="s">
        <v>1947</v>
      </c>
      <c r="C10228" s="197" t="s">
        <v>1892</v>
      </c>
      <c r="D10228" s="198" t="s">
        <v>337</v>
      </c>
      <c r="E10228" s="421">
        <v>54430</v>
      </c>
      <c r="F10228" s="413">
        <v>120.2</v>
      </c>
      <c r="G10228" s="414">
        <f t="shared" si="318"/>
        <v>452.82861896838602</v>
      </c>
      <c r="H10228" s="415">
        <f t="shared" si="319"/>
        <v>2.2641430948419301</v>
      </c>
    </row>
    <row r="10229" spans="1:8" ht="15" hidden="1" thickBot="1">
      <c r="A10229" s="409">
        <v>202205</v>
      </c>
      <c r="B10229" s="196" t="s">
        <v>1948</v>
      </c>
      <c r="C10229" s="197" t="s">
        <v>1892</v>
      </c>
      <c r="D10229" s="198" t="s">
        <v>337</v>
      </c>
      <c r="E10229" s="421">
        <v>54430</v>
      </c>
      <c r="F10229" s="413">
        <v>120.2</v>
      </c>
      <c r="G10229" s="414">
        <f t="shared" si="318"/>
        <v>452.82861896838602</v>
      </c>
      <c r="H10229" s="415">
        <f t="shared" si="319"/>
        <v>2.2641430948419301</v>
      </c>
    </row>
    <row r="10230" spans="1:8" ht="15" hidden="1" thickBot="1">
      <c r="A10230" s="409">
        <v>202205</v>
      </c>
      <c r="B10230" s="196" t="s">
        <v>1949</v>
      </c>
      <c r="C10230" s="197" t="s">
        <v>1892</v>
      </c>
      <c r="D10230" s="198" t="s">
        <v>339</v>
      </c>
      <c r="E10230" s="421">
        <v>272</v>
      </c>
      <c r="F10230" s="413">
        <v>120.2</v>
      </c>
      <c r="G10230" s="414">
        <f t="shared" si="318"/>
        <v>2.2628951747088184</v>
      </c>
      <c r="H10230" s="415">
        <f t="shared" si="319"/>
        <v>2.2628951747088184</v>
      </c>
    </row>
    <row r="10231" spans="1:8" ht="15" hidden="1" thickBot="1">
      <c r="A10231" s="409">
        <v>202205</v>
      </c>
      <c r="B10231" s="196" t="s">
        <v>1950</v>
      </c>
      <c r="C10231" s="197" t="s">
        <v>1892</v>
      </c>
      <c r="D10231" s="198" t="s">
        <v>337</v>
      </c>
      <c r="E10231" s="421">
        <v>54430</v>
      </c>
      <c r="F10231" s="413">
        <v>120.2</v>
      </c>
      <c r="G10231" s="414">
        <f t="shared" si="318"/>
        <v>452.82861896838602</v>
      </c>
      <c r="H10231" s="415">
        <f t="shared" si="319"/>
        <v>2.2641430948419301</v>
      </c>
    </row>
    <row r="10232" spans="1:8" ht="15" hidden="1" thickBot="1">
      <c r="A10232" s="409">
        <v>202205</v>
      </c>
      <c r="B10232" s="196" t="s">
        <v>1951</v>
      </c>
      <c r="C10232" s="197" t="s">
        <v>1892</v>
      </c>
      <c r="D10232" s="198" t="s">
        <v>337</v>
      </c>
      <c r="E10232" s="421">
        <v>54430</v>
      </c>
      <c r="F10232" s="413">
        <v>120.2</v>
      </c>
      <c r="G10232" s="414">
        <f t="shared" si="318"/>
        <v>452.82861896838602</v>
      </c>
      <c r="H10232" s="415">
        <f t="shared" si="319"/>
        <v>2.2641430948419301</v>
      </c>
    </row>
    <row r="10233" spans="1:8" ht="15" hidden="1" thickBot="1">
      <c r="A10233" s="409">
        <v>202205</v>
      </c>
      <c r="B10233" s="196" t="s">
        <v>1952</v>
      </c>
      <c r="C10233" s="197" t="s">
        <v>1892</v>
      </c>
      <c r="D10233" s="198" t="s">
        <v>337</v>
      </c>
      <c r="E10233" s="421">
        <v>78603</v>
      </c>
      <c r="F10233" s="413">
        <v>120.2</v>
      </c>
      <c r="G10233" s="414">
        <f t="shared" si="318"/>
        <v>653.9351081530782</v>
      </c>
      <c r="H10233" s="415">
        <f t="shared" si="319"/>
        <v>3.269675540765391</v>
      </c>
    </row>
    <row r="10234" spans="1:8" ht="15" hidden="1" thickBot="1">
      <c r="A10234" s="409">
        <v>202205</v>
      </c>
      <c r="B10234" s="196" t="s">
        <v>1953</v>
      </c>
      <c r="C10234" s="197" t="s">
        <v>1892</v>
      </c>
      <c r="D10234" s="198" t="s">
        <v>339</v>
      </c>
      <c r="E10234" s="421">
        <v>393</v>
      </c>
      <c r="F10234" s="413">
        <v>120.2</v>
      </c>
      <c r="G10234" s="414">
        <f t="shared" si="318"/>
        <v>3.2695507487520796</v>
      </c>
      <c r="H10234" s="415">
        <f t="shared" si="319"/>
        <v>3.2695507487520796</v>
      </c>
    </row>
    <row r="10235" spans="1:8" ht="15" hidden="1" thickBot="1">
      <c r="A10235" s="409">
        <v>202205</v>
      </c>
      <c r="B10235" s="196" t="s">
        <v>1954</v>
      </c>
      <c r="C10235" s="197" t="s">
        <v>1955</v>
      </c>
      <c r="D10235" s="198" t="s">
        <v>337</v>
      </c>
      <c r="E10235" s="421">
        <v>96320</v>
      </c>
      <c r="F10235" s="413">
        <v>120.2</v>
      </c>
      <c r="G10235" s="414">
        <f t="shared" si="318"/>
        <v>801.33111480865227</v>
      </c>
      <c r="H10235" s="415">
        <f t="shared" si="319"/>
        <v>4.0066555740432612</v>
      </c>
    </row>
    <row r="10236" spans="1:8" ht="15" hidden="1" thickBot="1">
      <c r="A10236" s="409">
        <v>202205</v>
      </c>
      <c r="B10236" s="196" t="s">
        <v>1956</v>
      </c>
      <c r="C10236" s="197" t="s">
        <v>1955</v>
      </c>
      <c r="D10236" s="198" t="s">
        <v>337</v>
      </c>
      <c r="E10236" s="421">
        <v>97334</v>
      </c>
      <c r="F10236" s="413">
        <v>120.2</v>
      </c>
      <c r="G10236" s="414">
        <f t="shared" si="318"/>
        <v>809.76705490848587</v>
      </c>
      <c r="H10236" s="415">
        <f t="shared" si="319"/>
        <v>4.0488352745424292</v>
      </c>
    </row>
    <row r="10237" spans="1:8" ht="15" hidden="1" thickBot="1">
      <c r="A10237" s="409">
        <v>202205</v>
      </c>
      <c r="B10237" s="196" t="s">
        <v>1957</v>
      </c>
      <c r="C10237" s="197" t="s">
        <v>1955</v>
      </c>
      <c r="D10237" s="198" t="s">
        <v>339</v>
      </c>
      <c r="E10237" s="421">
        <v>487</v>
      </c>
      <c r="F10237" s="413">
        <v>120.2</v>
      </c>
      <c r="G10237" s="414">
        <f t="shared" si="318"/>
        <v>4.0515806988352745</v>
      </c>
      <c r="H10237" s="415">
        <f t="shared" si="319"/>
        <v>4.0515806988352745</v>
      </c>
    </row>
    <row r="10238" spans="1:8" ht="15" hidden="1" thickBot="1">
      <c r="A10238" s="409">
        <v>202205</v>
      </c>
      <c r="B10238" s="196" t="s">
        <v>1958</v>
      </c>
      <c r="C10238" s="197" t="s">
        <v>1955</v>
      </c>
      <c r="D10238" s="198" t="s">
        <v>337</v>
      </c>
      <c r="E10238" s="421">
        <v>97334</v>
      </c>
      <c r="F10238" s="413">
        <v>120.2</v>
      </c>
      <c r="G10238" s="414">
        <f t="shared" si="318"/>
        <v>809.76705490848587</v>
      </c>
      <c r="H10238" s="415">
        <f t="shared" si="319"/>
        <v>4.0488352745424292</v>
      </c>
    </row>
    <row r="10239" spans="1:8" ht="15" hidden="1" thickBot="1">
      <c r="A10239" s="409">
        <v>202205</v>
      </c>
      <c r="B10239" s="196" t="s">
        <v>1959</v>
      </c>
      <c r="C10239" s="197" t="s">
        <v>1955</v>
      </c>
      <c r="D10239" s="198" t="s">
        <v>337</v>
      </c>
      <c r="E10239" s="421">
        <v>93085</v>
      </c>
      <c r="F10239" s="413">
        <v>120.2</v>
      </c>
      <c r="G10239" s="414">
        <f t="shared" si="318"/>
        <v>774.41763727121463</v>
      </c>
      <c r="H10239" s="415">
        <f t="shared" si="319"/>
        <v>3.872088186356073</v>
      </c>
    </row>
    <row r="10240" spans="1:8" ht="15" hidden="1" thickBot="1">
      <c r="A10240" s="409">
        <v>202205</v>
      </c>
      <c r="B10240" s="196" t="s">
        <v>1960</v>
      </c>
      <c r="C10240" s="197" t="s">
        <v>1955</v>
      </c>
      <c r="D10240" s="198" t="s">
        <v>339</v>
      </c>
      <c r="E10240" s="421">
        <v>465</v>
      </c>
      <c r="F10240" s="413">
        <v>120.2</v>
      </c>
      <c r="G10240" s="414">
        <f t="shared" si="318"/>
        <v>3.8685524126455908</v>
      </c>
      <c r="H10240" s="415">
        <f t="shared" si="319"/>
        <v>3.8685524126455908</v>
      </c>
    </row>
    <row r="10241" spans="1:8" ht="15" hidden="1" thickBot="1">
      <c r="A10241" s="409">
        <v>202205</v>
      </c>
      <c r="B10241" s="196" t="s">
        <v>1961</v>
      </c>
      <c r="C10241" s="197" t="s">
        <v>2618</v>
      </c>
      <c r="D10241" s="198" t="s">
        <v>337</v>
      </c>
      <c r="E10241" s="421">
        <v>99238</v>
      </c>
      <c r="F10241" s="413">
        <v>120.2</v>
      </c>
      <c r="G10241" s="414">
        <f t="shared" si="318"/>
        <v>825.60732113144752</v>
      </c>
      <c r="H10241" s="415">
        <f t="shared" si="319"/>
        <v>4.128036605657238</v>
      </c>
    </row>
    <row r="10242" spans="1:8" ht="15" hidden="1" thickBot="1">
      <c r="A10242" s="409">
        <v>202205</v>
      </c>
      <c r="B10242" s="196" t="s">
        <v>1962</v>
      </c>
      <c r="C10242" s="197" t="s">
        <v>2618</v>
      </c>
      <c r="D10242" s="198" t="s">
        <v>350</v>
      </c>
      <c r="E10242" s="421">
        <v>0.01</v>
      </c>
      <c r="F10242" s="413">
        <v>120.2</v>
      </c>
      <c r="G10242" s="414">
        <f t="shared" ref="G10242:G10305" si="320">+E10242/F10242</f>
        <v>8.3194675540765393E-5</v>
      </c>
      <c r="H10242" s="415" t="str">
        <f t="shared" ref="H10242:H10305" si="321">IF(D10242="TB",G10242/200,IF(D10242="LT",G10242,"VER"))</f>
        <v>VER</v>
      </c>
    </row>
    <row r="10243" spans="1:8" ht="15" hidden="1" thickBot="1">
      <c r="A10243" s="409">
        <v>202205</v>
      </c>
      <c r="B10243" s="196" t="s">
        <v>1963</v>
      </c>
      <c r="C10243" s="197" t="s">
        <v>1892</v>
      </c>
      <c r="D10243" s="198" t="s">
        <v>337</v>
      </c>
      <c r="E10243" s="421">
        <v>45977</v>
      </c>
      <c r="F10243" s="413">
        <v>120.2</v>
      </c>
      <c r="G10243" s="414">
        <f t="shared" si="320"/>
        <v>382.50415973377704</v>
      </c>
      <c r="H10243" s="415">
        <f t="shared" si="321"/>
        <v>1.9125207986688852</v>
      </c>
    </row>
    <row r="10244" spans="1:8" ht="15" hidden="1" thickBot="1">
      <c r="A10244" s="409">
        <v>202205</v>
      </c>
      <c r="B10244" s="196" t="s">
        <v>1964</v>
      </c>
      <c r="C10244" s="197" t="s">
        <v>1892</v>
      </c>
      <c r="D10244" s="198" t="s">
        <v>337</v>
      </c>
      <c r="E10244" s="421">
        <v>29233</v>
      </c>
      <c r="F10244" s="413">
        <v>120.2</v>
      </c>
      <c r="G10244" s="414">
        <f t="shared" si="320"/>
        <v>243.20299500831945</v>
      </c>
      <c r="H10244" s="415">
        <f t="shared" si="321"/>
        <v>1.2160149750415972</v>
      </c>
    </row>
    <row r="10245" spans="1:8" ht="15" hidden="1" thickBot="1">
      <c r="A10245" s="409">
        <v>202205</v>
      </c>
      <c r="B10245" s="196" t="s">
        <v>1965</v>
      </c>
      <c r="C10245" s="197" t="s">
        <v>1892</v>
      </c>
      <c r="D10245" s="198" t="s">
        <v>337</v>
      </c>
      <c r="E10245" s="421">
        <v>82468</v>
      </c>
      <c r="F10245" s="413">
        <v>120.2</v>
      </c>
      <c r="G10245" s="414">
        <f t="shared" si="320"/>
        <v>686.08985024958406</v>
      </c>
      <c r="H10245" s="415">
        <f t="shared" si="321"/>
        <v>3.4304492512479201</v>
      </c>
    </row>
    <row r="10246" spans="1:8" ht="15" hidden="1" thickBot="1">
      <c r="A10246" s="409">
        <v>202205</v>
      </c>
      <c r="B10246" s="196" t="s">
        <v>1966</v>
      </c>
      <c r="C10246" s="197" t="s">
        <v>1892</v>
      </c>
      <c r="D10246" s="198" t="s">
        <v>337</v>
      </c>
      <c r="E10246" s="421">
        <v>87219</v>
      </c>
      <c r="F10246" s="413">
        <v>120.2</v>
      </c>
      <c r="G10246" s="414">
        <f t="shared" si="320"/>
        <v>725.61564059900161</v>
      </c>
      <c r="H10246" s="415">
        <f t="shared" si="321"/>
        <v>3.6280782029950078</v>
      </c>
    </row>
    <row r="10247" spans="1:8" ht="15" hidden="1" thickBot="1">
      <c r="A10247" s="409">
        <v>202205</v>
      </c>
      <c r="B10247" s="196" t="s">
        <v>1967</v>
      </c>
      <c r="C10247" s="197" t="s">
        <v>1892</v>
      </c>
      <c r="D10247" s="198" t="s">
        <v>339</v>
      </c>
      <c r="E10247" s="421">
        <v>436</v>
      </c>
      <c r="F10247" s="413">
        <v>120.2</v>
      </c>
      <c r="G10247" s="414">
        <f t="shared" si="320"/>
        <v>3.6272878535773709</v>
      </c>
      <c r="H10247" s="415">
        <f t="shared" si="321"/>
        <v>3.6272878535773709</v>
      </c>
    </row>
    <row r="10248" spans="1:8" ht="15" hidden="1" thickBot="1">
      <c r="A10248" s="409">
        <v>202205</v>
      </c>
      <c r="B10248" s="196" t="s">
        <v>1968</v>
      </c>
      <c r="C10248" s="197" t="s">
        <v>1892</v>
      </c>
      <c r="D10248" s="198" t="s">
        <v>337</v>
      </c>
      <c r="E10248" s="421">
        <v>79563</v>
      </c>
      <c r="F10248" s="413">
        <v>120.2</v>
      </c>
      <c r="G10248" s="414">
        <f t="shared" si="320"/>
        <v>661.92179700499162</v>
      </c>
      <c r="H10248" s="415">
        <f t="shared" si="321"/>
        <v>3.3096089850249579</v>
      </c>
    </row>
    <row r="10249" spans="1:8" ht="15" hidden="1" thickBot="1">
      <c r="A10249" s="409">
        <v>202205</v>
      </c>
      <c r="B10249" s="196" t="s">
        <v>1969</v>
      </c>
      <c r="C10249" s="197" t="s">
        <v>1892</v>
      </c>
      <c r="D10249" s="198" t="s">
        <v>339</v>
      </c>
      <c r="E10249" s="421">
        <v>398</v>
      </c>
      <c r="F10249" s="413">
        <v>120.2</v>
      </c>
      <c r="G10249" s="414">
        <f t="shared" si="320"/>
        <v>3.3111480865224623</v>
      </c>
      <c r="H10249" s="415">
        <f t="shared" si="321"/>
        <v>3.3111480865224623</v>
      </c>
    </row>
    <row r="10250" spans="1:8" ht="15" hidden="1" thickBot="1">
      <c r="A10250" s="409">
        <v>202205</v>
      </c>
      <c r="B10250" s="196" t="s">
        <v>1970</v>
      </c>
      <c r="C10250" s="197" t="s">
        <v>1892</v>
      </c>
      <c r="D10250" s="198" t="s">
        <v>337</v>
      </c>
      <c r="E10250" s="421">
        <v>80610</v>
      </c>
      <c r="F10250" s="413">
        <v>120.2</v>
      </c>
      <c r="G10250" s="414">
        <f t="shared" si="320"/>
        <v>670.63227953410978</v>
      </c>
      <c r="H10250" s="415">
        <f t="shared" si="321"/>
        <v>3.353161397670549</v>
      </c>
    </row>
    <row r="10251" spans="1:8" ht="15" hidden="1" thickBot="1">
      <c r="A10251" s="409">
        <v>202205</v>
      </c>
      <c r="B10251" s="196" t="s">
        <v>1971</v>
      </c>
      <c r="C10251" s="197" t="s">
        <v>1892</v>
      </c>
      <c r="D10251" s="198" t="s">
        <v>339</v>
      </c>
      <c r="E10251" s="421">
        <v>412</v>
      </c>
      <c r="F10251" s="413">
        <v>120.2</v>
      </c>
      <c r="G10251" s="414">
        <f t="shared" si="320"/>
        <v>3.4276206322795342</v>
      </c>
      <c r="H10251" s="415">
        <f t="shared" si="321"/>
        <v>3.4276206322795342</v>
      </c>
    </row>
    <row r="10252" spans="1:8" ht="15" hidden="1" thickBot="1">
      <c r="A10252" s="409">
        <v>202205</v>
      </c>
      <c r="B10252" s="196" t="s">
        <v>1972</v>
      </c>
      <c r="C10252" s="197" t="s">
        <v>1892</v>
      </c>
      <c r="D10252" s="198" t="s">
        <v>337</v>
      </c>
      <c r="E10252" s="421">
        <v>89874</v>
      </c>
      <c r="F10252" s="413">
        <v>120.2</v>
      </c>
      <c r="G10252" s="414">
        <f t="shared" si="320"/>
        <v>747.70382695507487</v>
      </c>
      <c r="H10252" s="415">
        <f t="shared" si="321"/>
        <v>3.7385191347753746</v>
      </c>
    </row>
    <row r="10253" spans="1:8" ht="15" hidden="1" thickBot="1">
      <c r="A10253" s="409">
        <v>202205</v>
      </c>
      <c r="B10253" s="196" t="s">
        <v>1973</v>
      </c>
      <c r="C10253" s="197" t="s">
        <v>1892</v>
      </c>
      <c r="D10253" s="198" t="s">
        <v>339</v>
      </c>
      <c r="E10253" s="421">
        <v>449</v>
      </c>
      <c r="F10253" s="413">
        <v>120.2</v>
      </c>
      <c r="G10253" s="414">
        <f t="shared" si="320"/>
        <v>3.7354409317803658</v>
      </c>
      <c r="H10253" s="415">
        <f t="shared" si="321"/>
        <v>3.7354409317803658</v>
      </c>
    </row>
    <row r="10254" spans="1:8" ht="15" hidden="1" thickBot="1">
      <c r="A10254" s="409">
        <v>202205</v>
      </c>
      <c r="B10254" s="196" t="s">
        <v>1974</v>
      </c>
      <c r="C10254" s="197" t="s">
        <v>1892</v>
      </c>
      <c r="D10254" s="198" t="s">
        <v>337</v>
      </c>
      <c r="E10254" s="421">
        <v>89874</v>
      </c>
      <c r="F10254" s="413">
        <v>120.2</v>
      </c>
      <c r="G10254" s="414">
        <f t="shared" si="320"/>
        <v>747.70382695507487</v>
      </c>
      <c r="H10254" s="415">
        <f t="shared" si="321"/>
        <v>3.7385191347753746</v>
      </c>
    </row>
    <row r="10255" spans="1:8" ht="15" hidden="1" thickBot="1">
      <c r="A10255" s="409">
        <v>202205</v>
      </c>
      <c r="B10255" s="196" t="s">
        <v>1975</v>
      </c>
      <c r="C10255" s="197" t="s">
        <v>1892</v>
      </c>
      <c r="D10255" s="198" t="s">
        <v>339</v>
      </c>
      <c r="E10255" s="421">
        <v>449</v>
      </c>
      <c r="F10255" s="413">
        <v>120.2</v>
      </c>
      <c r="G10255" s="414">
        <f t="shared" si="320"/>
        <v>3.7354409317803658</v>
      </c>
      <c r="H10255" s="415">
        <f t="shared" si="321"/>
        <v>3.7354409317803658</v>
      </c>
    </row>
    <row r="10256" spans="1:8" ht="15" hidden="1" thickBot="1">
      <c r="A10256" s="409">
        <v>202205</v>
      </c>
      <c r="B10256" s="196" t="s">
        <v>1976</v>
      </c>
      <c r="C10256" s="197" t="s">
        <v>1892</v>
      </c>
      <c r="D10256" s="198" t="s">
        <v>337</v>
      </c>
      <c r="E10256" s="421">
        <v>88781</v>
      </c>
      <c r="F10256" s="413">
        <v>120.2</v>
      </c>
      <c r="G10256" s="414">
        <f t="shared" si="320"/>
        <v>738.61064891846922</v>
      </c>
      <c r="H10256" s="415">
        <f t="shared" si="321"/>
        <v>3.6930532445923463</v>
      </c>
    </row>
    <row r="10257" spans="1:8" ht="15" hidden="1" thickBot="1">
      <c r="A10257" s="409">
        <v>202205</v>
      </c>
      <c r="B10257" s="196" t="s">
        <v>1977</v>
      </c>
      <c r="C10257" s="197" t="s">
        <v>1892</v>
      </c>
      <c r="D10257" s="198" t="s">
        <v>339</v>
      </c>
      <c r="E10257" s="421">
        <v>444</v>
      </c>
      <c r="F10257" s="413">
        <v>120.2</v>
      </c>
      <c r="G10257" s="414">
        <f t="shared" si="320"/>
        <v>3.6938435940099832</v>
      </c>
      <c r="H10257" s="415">
        <f t="shared" si="321"/>
        <v>3.6938435940099832</v>
      </c>
    </row>
    <row r="10258" spans="1:8" ht="15" hidden="1" thickBot="1">
      <c r="A10258" s="409">
        <v>202205</v>
      </c>
      <c r="B10258" s="196" t="s">
        <v>1978</v>
      </c>
      <c r="C10258" s="197" t="s">
        <v>1892</v>
      </c>
      <c r="D10258" s="198" t="s">
        <v>337</v>
      </c>
      <c r="E10258" s="421">
        <v>82468</v>
      </c>
      <c r="F10258" s="413">
        <v>120.2</v>
      </c>
      <c r="G10258" s="414">
        <f t="shared" si="320"/>
        <v>686.08985024958406</v>
      </c>
      <c r="H10258" s="415">
        <f t="shared" si="321"/>
        <v>3.4304492512479201</v>
      </c>
    </row>
    <row r="10259" spans="1:8" ht="15" hidden="1" thickBot="1">
      <c r="A10259" s="409">
        <v>202205</v>
      </c>
      <c r="B10259" s="196" t="s">
        <v>1979</v>
      </c>
      <c r="C10259" s="197" t="s">
        <v>1892</v>
      </c>
      <c r="D10259" s="198" t="s">
        <v>339</v>
      </c>
      <c r="E10259" s="421">
        <v>412</v>
      </c>
      <c r="F10259" s="413">
        <v>120.2</v>
      </c>
      <c r="G10259" s="414">
        <f t="shared" si="320"/>
        <v>3.4276206322795342</v>
      </c>
      <c r="H10259" s="415">
        <f t="shared" si="321"/>
        <v>3.4276206322795342</v>
      </c>
    </row>
    <row r="10260" spans="1:8" ht="15" hidden="1" thickBot="1">
      <c r="A10260" s="409">
        <v>202205</v>
      </c>
      <c r="B10260" s="196" t="s">
        <v>1980</v>
      </c>
      <c r="C10260" s="197" t="s">
        <v>1892</v>
      </c>
      <c r="D10260" s="198" t="s">
        <v>337</v>
      </c>
      <c r="E10260" s="421">
        <v>76330</v>
      </c>
      <c r="F10260" s="413">
        <v>120.2</v>
      </c>
      <c r="G10260" s="414">
        <f t="shared" si="320"/>
        <v>635.02495840266226</v>
      </c>
      <c r="H10260" s="415">
        <f t="shared" si="321"/>
        <v>3.1751247920133112</v>
      </c>
    </row>
    <row r="10261" spans="1:8" ht="15" hidden="1" thickBot="1">
      <c r="A10261" s="409">
        <v>202205</v>
      </c>
      <c r="B10261" s="196" t="s">
        <v>1981</v>
      </c>
      <c r="C10261" s="197" t="s">
        <v>1892</v>
      </c>
      <c r="D10261" s="198" t="s">
        <v>337</v>
      </c>
      <c r="E10261" s="421">
        <v>65007</v>
      </c>
      <c r="F10261" s="413">
        <v>120.2</v>
      </c>
      <c r="G10261" s="414">
        <f t="shared" si="320"/>
        <v>540.82362728785358</v>
      </c>
      <c r="H10261" s="415">
        <f t="shared" si="321"/>
        <v>2.7041181364392681</v>
      </c>
    </row>
    <row r="10262" spans="1:8" ht="15" hidden="1" thickBot="1">
      <c r="A10262" s="409">
        <v>202205</v>
      </c>
      <c r="B10262" s="196" t="s">
        <v>1982</v>
      </c>
      <c r="C10262" s="197" t="s">
        <v>1892</v>
      </c>
      <c r="D10262" s="198" t="s">
        <v>337</v>
      </c>
      <c r="E10262" s="421">
        <v>54430</v>
      </c>
      <c r="F10262" s="413">
        <v>120.2</v>
      </c>
      <c r="G10262" s="414">
        <f t="shared" si="320"/>
        <v>452.82861896838602</v>
      </c>
      <c r="H10262" s="415">
        <f t="shared" si="321"/>
        <v>2.2641430948419301</v>
      </c>
    </row>
    <row r="10263" spans="1:8" ht="15" hidden="1" thickBot="1">
      <c r="A10263" s="409">
        <v>202205</v>
      </c>
      <c r="B10263" s="196" t="s">
        <v>1983</v>
      </c>
      <c r="C10263" s="197" t="s">
        <v>1892</v>
      </c>
      <c r="D10263" s="198" t="s">
        <v>339</v>
      </c>
      <c r="E10263" s="421">
        <v>272</v>
      </c>
      <c r="F10263" s="413">
        <v>120.2</v>
      </c>
      <c r="G10263" s="414">
        <f t="shared" si="320"/>
        <v>2.2628951747088184</v>
      </c>
      <c r="H10263" s="415">
        <f t="shared" si="321"/>
        <v>2.2628951747088184</v>
      </c>
    </row>
    <row r="10264" spans="1:8" ht="15" hidden="1" thickBot="1">
      <c r="A10264" s="409">
        <v>202205</v>
      </c>
      <c r="B10264" s="196" t="s">
        <v>1984</v>
      </c>
      <c r="C10264" s="197" t="s">
        <v>1892</v>
      </c>
      <c r="D10264" s="198" t="s">
        <v>337</v>
      </c>
      <c r="E10264" s="421">
        <v>49120</v>
      </c>
      <c r="F10264" s="413">
        <v>120.2</v>
      </c>
      <c r="G10264" s="414">
        <f t="shared" si="320"/>
        <v>408.65224625623961</v>
      </c>
      <c r="H10264" s="415">
        <f t="shared" si="321"/>
        <v>2.043261231281198</v>
      </c>
    </row>
    <row r="10265" spans="1:8" ht="15" hidden="1" thickBot="1">
      <c r="A10265" s="409">
        <v>202205</v>
      </c>
      <c r="B10265" s="196" t="s">
        <v>1985</v>
      </c>
      <c r="C10265" s="197" t="s">
        <v>1892</v>
      </c>
      <c r="D10265" s="198" t="s">
        <v>337</v>
      </c>
      <c r="E10265" s="421">
        <v>69952</v>
      </c>
      <c r="F10265" s="413">
        <v>120.2</v>
      </c>
      <c r="G10265" s="414">
        <f t="shared" si="320"/>
        <v>581.96339434276206</v>
      </c>
      <c r="H10265" s="415">
        <f t="shared" si="321"/>
        <v>2.9098169717138105</v>
      </c>
    </row>
    <row r="10266" spans="1:8" ht="15" hidden="1" thickBot="1">
      <c r="A10266" s="409">
        <v>202205</v>
      </c>
      <c r="B10266" s="196" t="s">
        <v>1986</v>
      </c>
      <c r="C10266" s="197" t="s">
        <v>1892</v>
      </c>
      <c r="D10266" s="198" t="s">
        <v>337</v>
      </c>
      <c r="E10266" s="421">
        <v>52356</v>
      </c>
      <c r="F10266" s="413">
        <v>120.2</v>
      </c>
      <c r="G10266" s="414">
        <f t="shared" si="320"/>
        <v>435.57404326123128</v>
      </c>
      <c r="H10266" s="415">
        <f t="shared" si="321"/>
        <v>2.1778702163061565</v>
      </c>
    </row>
    <row r="10267" spans="1:8" ht="15" hidden="1" thickBot="1">
      <c r="A10267" s="409">
        <v>202205</v>
      </c>
      <c r="B10267" s="196" t="s">
        <v>1987</v>
      </c>
      <c r="C10267" s="197" t="s">
        <v>1892</v>
      </c>
      <c r="D10267" s="198" t="s">
        <v>337</v>
      </c>
      <c r="E10267" s="421">
        <v>49120</v>
      </c>
      <c r="F10267" s="413">
        <v>120.2</v>
      </c>
      <c r="G10267" s="414">
        <f t="shared" si="320"/>
        <v>408.65224625623961</v>
      </c>
      <c r="H10267" s="415">
        <f t="shared" si="321"/>
        <v>2.043261231281198</v>
      </c>
    </row>
    <row r="10268" spans="1:8" ht="15" hidden="1" thickBot="1">
      <c r="A10268" s="409">
        <v>202205</v>
      </c>
      <c r="B10268" s="196" t="s">
        <v>1988</v>
      </c>
      <c r="C10268" s="197" t="s">
        <v>1892</v>
      </c>
      <c r="D10268" s="198" t="s">
        <v>339</v>
      </c>
      <c r="E10268" s="421">
        <v>246</v>
      </c>
      <c r="F10268" s="413">
        <v>120.2</v>
      </c>
      <c r="G10268" s="414">
        <f t="shared" si="320"/>
        <v>2.0465890183028286</v>
      </c>
      <c r="H10268" s="415">
        <f t="shared" si="321"/>
        <v>2.0465890183028286</v>
      </c>
    </row>
    <row r="10269" spans="1:8" ht="15" hidden="1" thickBot="1">
      <c r="A10269" s="409">
        <v>202205</v>
      </c>
      <c r="B10269" s="196" t="s">
        <v>1989</v>
      </c>
      <c r="C10269" s="197" t="s">
        <v>1892</v>
      </c>
      <c r="D10269" s="198" t="s">
        <v>337</v>
      </c>
      <c r="E10269" s="421">
        <v>49120</v>
      </c>
      <c r="F10269" s="413">
        <v>120.2</v>
      </c>
      <c r="G10269" s="414">
        <f t="shared" si="320"/>
        <v>408.65224625623961</v>
      </c>
      <c r="H10269" s="415">
        <f t="shared" si="321"/>
        <v>2.043261231281198</v>
      </c>
    </row>
    <row r="10270" spans="1:8" ht="15" hidden="1" thickBot="1">
      <c r="A10270" s="409">
        <v>202205</v>
      </c>
      <c r="B10270" s="196" t="s">
        <v>1990</v>
      </c>
      <c r="C10270" s="197" t="s">
        <v>1892</v>
      </c>
      <c r="D10270" s="198" t="s">
        <v>337</v>
      </c>
      <c r="E10270" s="421">
        <v>49120</v>
      </c>
      <c r="F10270" s="413">
        <v>120.2</v>
      </c>
      <c r="G10270" s="414">
        <f t="shared" si="320"/>
        <v>408.65224625623961</v>
      </c>
      <c r="H10270" s="415">
        <f t="shared" si="321"/>
        <v>2.043261231281198</v>
      </c>
    </row>
    <row r="10271" spans="1:8" ht="15" hidden="1" thickBot="1">
      <c r="A10271" s="409">
        <v>202205</v>
      </c>
      <c r="B10271" s="196" t="s">
        <v>1991</v>
      </c>
      <c r="C10271" s="197" t="s">
        <v>1892</v>
      </c>
      <c r="D10271" s="198" t="s">
        <v>339</v>
      </c>
      <c r="E10271" s="421">
        <v>246</v>
      </c>
      <c r="F10271" s="413">
        <v>120.2</v>
      </c>
      <c r="G10271" s="414">
        <f t="shared" si="320"/>
        <v>2.0465890183028286</v>
      </c>
      <c r="H10271" s="415">
        <f t="shared" si="321"/>
        <v>2.0465890183028286</v>
      </c>
    </row>
    <row r="10272" spans="1:8" ht="15" hidden="1" thickBot="1">
      <c r="A10272" s="409">
        <v>202205</v>
      </c>
      <c r="B10272" s="196" t="s">
        <v>1992</v>
      </c>
      <c r="C10272" s="197" t="s">
        <v>1892</v>
      </c>
      <c r="D10272" s="198" t="s">
        <v>337</v>
      </c>
      <c r="E10272" s="421">
        <v>50152</v>
      </c>
      <c r="F10272" s="413">
        <v>120.2</v>
      </c>
      <c r="G10272" s="414">
        <f t="shared" si="320"/>
        <v>417.23793677204657</v>
      </c>
      <c r="H10272" s="415">
        <f t="shared" si="321"/>
        <v>2.086189683860233</v>
      </c>
    </row>
    <row r="10273" spans="1:8" ht="15" hidden="1" thickBot="1">
      <c r="A10273" s="409">
        <v>202205</v>
      </c>
      <c r="B10273" s="196" t="s">
        <v>1993</v>
      </c>
      <c r="C10273" s="197" t="s">
        <v>1892</v>
      </c>
      <c r="D10273" s="198" t="s">
        <v>337</v>
      </c>
      <c r="E10273" s="421">
        <v>76007</v>
      </c>
      <c r="F10273" s="413">
        <v>120.2</v>
      </c>
      <c r="G10273" s="414">
        <f t="shared" si="320"/>
        <v>632.33777038269545</v>
      </c>
      <c r="H10273" s="415">
        <f t="shared" si="321"/>
        <v>3.1616888519134774</v>
      </c>
    </row>
    <row r="10274" spans="1:8" ht="15" hidden="1" thickBot="1">
      <c r="A10274" s="409">
        <v>202205</v>
      </c>
      <c r="B10274" s="196" t="s">
        <v>1994</v>
      </c>
      <c r="C10274" s="197" t="s">
        <v>1892</v>
      </c>
      <c r="D10274" s="198" t="s">
        <v>339</v>
      </c>
      <c r="E10274" s="421">
        <v>380</v>
      </c>
      <c r="F10274" s="413">
        <v>120.2</v>
      </c>
      <c r="G10274" s="414">
        <f t="shared" si="320"/>
        <v>3.1613976705490847</v>
      </c>
      <c r="H10274" s="415">
        <f t="shared" si="321"/>
        <v>3.1613976705490847</v>
      </c>
    </row>
    <row r="10275" spans="1:8" ht="15" hidden="1" thickBot="1">
      <c r="A10275" s="409">
        <v>202205</v>
      </c>
      <c r="B10275" s="196" t="s">
        <v>1995</v>
      </c>
      <c r="C10275" s="197" t="s">
        <v>1892</v>
      </c>
      <c r="D10275" s="198" t="s">
        <v>337</v>
      </c>
      <c r="E10275" s="421">
        <v>49120</v>
      </c>
      <c r="F10275" s="413">
        <v>120.2</v>
      </c>
      <c r="G10275" s="414">
        <f t="shared" si="320"/>
        <v>408.65224625623961</v>
      </c>
      <c r="H10275" s="415">
        <f t="shared" si="321"/>
        <v>2.043261231281198</v>
      </c>
    </row>
    <row r="10276" spans="1:8" ht="15" hidden="1" thickBot="1">
      <c r="A10276" s="409">
        <v>202205</v>
      </c>
      <c r="B10276" s="196" t="s">
        <v>1996</v>
      </c>
      <c r="C10276" s="197" t="s">
        <v>1892</v>
      </c>
      <c r="D10276" s="198" t="s">
        <v>337</v>
      </c>
      <c r="E10276" s="421">
        <v>58141</v>
      </c>
      <c r="F10276" s="413">
        <v>120.2</v>
      </c>
      <c r="G10276" s="414">
        <f t="shared" si="320"/>
        <v>483.70216306156402</v>
      </c>
      <c r="H10276" s="415">
        <f t="shared" si="321"/>
        <v>2.4185108153078203</v>
      </c>
    </row>
    <row r="10277" spans="1:8" ht="15" hidden="1" thickBot="1">
      <c r="A10277" s="409">
        <v>202205</v>
      </c>
      <c r="B10277" s="196" t="s">
        <v>1997</v>
      </c>
      <c r="C10277" s="197" t="s">
        <v>1892</v>
      </c>
      <c r="D10277" s="198" t="s">
        <v>339</v>
      </c>
      <c r="E10277" s="421">
        <v>246</v>
      </c>
      <c r="F10277" s="413">
        <v>120.2</v>
      </c>
      <c r="G10277" s="414">
        <f t="shared" si="320"/>
        <v>2.0465890183028286</v>
      </c>
      <c r="H10277" s="415">
        <f t="shared" si="321"/>
        <v>2.0465890183028286</v>
      </c>
    </row>
    <row r="10278" spans="1:8" ht="15" hidden="1" thickBot="1">
      <c r="A10278" s="409">
        <v>202205</v>
      </c>
      <c r="B10278" s="196" t="s">
        <v>1998</v>
      </c>
      <c r="C10278" s="197" t="s">
        <v>1892</v>
      </c>
      <c r="D10278" s="198" t="s">
        <v>337</v>
      </c>
      <c r="E10278" s="421">
        <v>71096</v>
      </c>
      <c r="F10278" s="413">
        <v>120.2</v>
      </c>
      <c r="G10278" s="414">
        <f t="shared" si="320"/>
        <v>591.48086522462563</v>
      </c>
      <c r="H10278" s="415">
        <f t="shared" si="321"/>
        <v>2.957404326123128</v>
      </c>
    </row>
    <row r="10279" spans="1:8" ht="15" hidden="1" thickBot="1">
      <c r="A10279" s="409">
        <v>202205</v>
      </c>
      <c r="B10279" s="196" t="s">
        <v>1999</v>
      </c>
      <c r="C10279" s="197" t="s">
        <v>1892</v>
      </c>
      <c r="D10279" s="198" t="s">
        <v>337</v>
      </c>
      <c r="E10279" s="421">
        <v>118676</v>
      </c>
      <c r="F10279" s="413">
        <v>120.2</v>
      </c>
      <c r="G10279" s="414">
        <f t="shared" si="320"/>
        <v>987.32113144758728</v>
      </c>
      <c r="H10279" s="415">
        <f t="shared" si="321"/>
        <v>4.9366056572379362</v>
      </c>
    </row>
    <row r="10280" spans="1:8" ht="15" hidden="1" thickBot="1">
      <c r="A10280" s="409">
        <v>202205</v>
      </c>
      <c r="B10280" s="196" t="s">
        <v>2000</v>
      </c>
      <c r="C10280" s="197" t="s">
        <v>1892</v>
      </c>
      <c r="D10280" s="198" t="s">
        <v>339</v>
      </c>
      <c r="E10280" s="421">
        <v>593</v>
      </c>
      <c r="F10280" s="413">
        <v>120.2</v>
      </c>
      <c r="G10280" s="414">
        <f t="shared" si="320"/>
        <v>4.9334442595673877</v>
      </c>
      <c r="H10280" s="415">
        <f t="shared" si="321"/>
        <v>4.9334442595673877</v>
      </c>
    </row>
    <row r="10281" spans="1:8" ht="15" hidden="1" thickBot="1">
      <c r="A10281" s="409">
        <v>202205</v>
      </c>
      <c r="B10281" s="196" t="s">
        <v>2001</v>
      </c>
      <c r="C10281" s="197" t="s">
        <v>1892</v>
      </c>
      <c r="D10281" s="198" t="s">
        <v>337</v>
      </c>
      <c r="E10281" s="421">
        <v>63716</v>
      </c>
      <c r="F10281" s="413">
        <v>120.2</v>
      </c>
      <c r="G10281" s="414">
        <f t="shared" si="320"/>
        <v>530.08319467554077</v>
      </c>
      <c r="H10281" s="415">
        <f t="shared" si="321"/>
        <v>2.650415973377704</v>
      </c>
    </row>
    <row r="10282" spans="1:8" ht="15" hidden="1" thickBot="1">
      <c r="A10282" s="409">
        <v>202205</v>
      </c>
      <c r="B10282" s="196" t="s">
        <v>2002</v>
      </c>
      <c r="C10282" s="197" t="s">
        <v>1892</v>
      </c>
      <c r="D10282" s="198" t="s">
        <v>337</v>
      </c>
      <c r="E10282" s="421">
        <v>51524</v>
      </c>
      <c r="F10282" s="413">
        <v>120.2</v>
      </c>
      <c r="G10282" s="414">
        <f t="shared" si="320"/>
        <v>428.65224625623961</v>
      </c>
      <c r="H10282" s="415">
        <f t="shared" si="321"/>
        <v>2.1432612312811981</v>
      </c>
    </row>
    <row r="10283" spans="1:8" ht="15" hidden="1" thickBot="1">
      <c r="A10283" s="409">
        <v>202205</v>
      </c>
      <c r="B10283" s="196" t="s">
        <v>2003</v>
      </c>
      <c r="C10283" s="197" t="s">
        <v>1892</v>
      </c>
      <c r="D10283" s="198" t="s">
        <v>339</v>
      </c>
      <c r="E10283" s="421">
        <v>319</v>
      </c>
      <c r="F10283" s="413">
        <v>120.2</v>
      </c>
      <c r="G10283" s="414">
        <f t="shared" si="320"/>
        <v>2.6539101497504158</v>
      </c>
      <c r="H10283" s="415">
        <f t="shared" si="321"/>
        <v>2.6539101497504158</v>
      </c>
    </row>
    <row r="10284" spans="1:8" ht="15" hidden="1" thickBot="1">
      <c r="A10284" s="409">
        <v>202205</v>
      </c>
      <c r="B10284" s="196" t="s">
        <v>2004</v>
      </c>
      <c r="C10284" s="197" t="s">
        <v>1892</v>
      </c>
      <c r="D10284" s="198" t="s">
        <v>337</v>
      </c>
      <c r="E10284" s="421">
        <v>72067</v>
      </c>
      <c r="F10284" s="413">
        <v>120.2</v>
      </c>
      <c r="G10284" s="414">
        <f t="shared" si="320"/>
        <v>599.5590682196339</v>
      </c>
      <c r="H10284" s="415">
        <f t="shared" si="321"/>
        <v>2.9977953410981697</v>
      </c>
    </row>
    <row r="10285" spans="1:8" ht="15" hidden="1" thickBot="1">
      <c r="A10285" s="409">
        <v>202205</v>
      </c>
      <c r="B10285" s="196" t="s">
        <v>2005</v>
      </c>
      <c r="C10285" s="197" t="s">
        <v>1892</v>
      </c>
      <c r="D10285" s="198" t="s">
        <v>339</v>
      </c>
      <c r="E10285" s="421">
        <v>360</v>
      </c>
      <c r="F10285" s="413">
        <v>120.2</v>
      </c>
      <c r="G10285" s="414">
        <f t="shared" si="320"/>
        <v>2.9950083194675541</v>
      </c>
      <c r="H10285" s="415">
        <f t="shared" si="321"/>
        <v>2.9950083194675541</v>
      </c>
    </row>
    <row r="10286" spans="1:8" ht="15" hidden="1" thickBot="1">
      <c r="A10286" s="409">
        <v>202205</v>
      </c>
      <c r="B10286" s="196" t="s">
        <v>2006</v>
      </c>
      <c r="C10286" s="197" t="s">
        <v>1892</v>
      </c>
      <c r="D10286" s="198" t="s">
        <v>337</v>
      </c>
      <c r="E10286" s="421">
        <v>84938</v>
      </c>
      <c r="F10286" s="413">
        <v>120.2</v>
      </c>
      <c r="G10286" s="414">
        <f t="shared" si="320"/>
        <v>706.63893510815308</v>
      </c>
      <c r="H10286" s="415">
        <f t="shared" si="321"/>
        <v>3.5331946755407655</v>
      </c>
    </row>
    <row r="10287" spans="1:8" ht="15" hidden="1" thickBot="1">
      <c r="A10287" s="409">
        <v>202205</v>
      </c>
      <c r="B10287" s="196" t="s">
        <v>2007</v>
      </c>
      <c r="C10287" s="197" t="s">
        <v>1892</v>
      </c>
      <c r="D10287" s="198" t="s">
        <v>339</v>
      </c>
      <c r="E10287" s="421">
        <v>425</v>
      </c>
      <c r="F10287" s="413">
        <v>120.2</v>
      </c>
      <c r="G10287" s="414">
        <f t="shared" si="320"/>
        <v>3.5357737104825291</v>
      </c>
      <c r="H10287" s="415">
        <f t="shared" si="321"/>
        <v>3.5357737104825291</v>
      </c>
    </row>
    <row r="10288" spans="1:8" ht="15" hidden="1" thickBot="1">
      <c r="A10288" s="409">
        <v>202205</v>
      </c>
      <c r="B10288" s="196" t="s">
        <v>2008</v>
      </c>
      <c r="C10288" s="197" t="s">
        <v>1892</v>
      </c>
      <c r="D10288" s="198" t="s">
        <v>337</v>
      </c>
      <c r="E10288" s="421">
        <v>91494</v>
      </c>
      <c r="F10288" s="413">
        <v>120.2</v>
      </c>
      <c r="G10288" s="414">
        <f t="shared" si="320"/>
        <v>761.1813643926788</v>
      </c>
      <c r="H10288" s="415">
        <f t="shared" si="321"/>
        <v>3.805906821963394</v>
      </c>
    </row>
    <row r="10289" spans="1:8" ht="15" hidden="1" thickBot="1">
      <c r="A10289" s="409">
        <v>202205</v>
      </c>
      <c r="B10289" s="196" t="s">
        <v>2009</v>
      </c>
      <c r="C10289" s="197" t="s">
        <v>1892</v>
      </c>
      <c r="D10289" s="198" t="s">
        <v>339</v>
      </c>
      <c r="E10289" s="421">
        <v>457</v>
      </c>
      <c r="F10289" s="413">
        <v>120.2</v>
      </c>
      <c r="G10289" s="414">
        <f t="shared" si="320"/>
        <v>3.8019966722129781</v>
      </c>
      <c r="H10289" s="415">
        <f t="shared" si="321"/>
        <v>3.8019966722129781</v>
      </c>
    </row>
    <row r="10290" spans="1:8" ht="15" hidden="1" thickBot="1">
      <c r="A10290" s="409">
        <v>202205</v>
      </c>
      <c r="B10290" s="196" t="s">
        <v>2010</v>
      </c>
      <c r="C10290" s="197" t="s">
        <v>1892</v>
      </c>
      <c r="D10290" s="198" t="s">
        <v>337</v>
      </c>
      <c r="E10290" s="421">
        <v>90433</v>
      </c>
      <c r="F10290" s="413">
        <v>120.2</v>
      </c>
      <c r="G10290" s="414">
        <f t="shared" si="320"/>
        <v>752.35440931780363</v>
      </c>
      <c r="H10290" s="415">
        <f t="shared" si="321"/>
        <v>3.7617720465890181</v>
      </c>
    </row>
    <row r="10291" spans="1:8" ht="15" hidden="1" thickBot="1">
      <c r="A10291" s="409">
        <v>202205</v>
      </c>
      <c r="B10291" s="196" t="s">
        <v>2011</v>
      </c>
      <c r="C10291" s="197" t="s">
        <v>1892</v>
      </c>
      <c r="D10291" s="198" t="s">
        <v>339</v>
      </c>
      <c r="E10291" s="421">
        <v>452</v>
      </c>
      <c r="F10291" s="413">
        <v>120.2</v>
      </c>
      <c r="G10291" s="414">
        <f t="shared" si="320"/>
        <v>3.7603993344425954</v>
      </c>
      <c r="H10291" s="415">
        <f t="shared" si="321"/>
        <v>3.7603993344425954</v>
      </c>
    </row>
    <row r="10292" spans="1:8" ht="15" hidden="1" thickBot="1">
      <c r="A10292" s="409">
        <v>202205</v>
      </c>
      <c r="B10292" s="196" t="s">
        <v>2012</v>
      </c>
      <c r="C10292" s="197" t="s">
        <v>1892</v>
      </c>
      <c r="D10292" s="198" t="s">
        <v>337</v>
      </c>
      <c r="E10292" s="421">
        <v>73146.070000000007</v>
      </c>
      <c r="F10292" s="413">
        <v>120.2</v>
      </c>
      <c r="G10292" s="414">
        <f t="shared" si="320"/>
        <v>608.53635607321132</v>
      </c>
      <c r="H10292" s="415">
        <f t="shared" si="321"/>
        <v>3.0426817803660566</v>
      </c>
    </row>
    <row r="10293" spans="1:8" ht="15" hidden="1" thickBot="1">
      <c r="A10293" s="409">
        <v>202205</v>
      </c>
      <c r="B10293" s="196" t="s">
        <v>2013</v>
      </c>
      <c r="C10293" s="197" t="s">
        <v>1892</v>
      </c>
      <c r="D10293" s="198" t="s">
        <v>339</v>
      </c>
      <c r="E10293" s="421">
        <v>366</v>
      </c>
      <c r="F10293" s="413">
        <v>120.2</v>
      </c>
      <c r="G10293" s="414">
        <f t="shared" si="320"/>
        <v>3.0449251247920133</v>
      </c>
      <c r="H10293" s="415">
        <f t="shared" si="321"/>
        <v>3.0449251247920133</v>
      </c>
    </row>
    <row r="10294" spans="1:8" ht="15" hidden="1" thickBot="1">
      <c r="A10294" s="409">
        <v>202205</v>
      </c>
      <c r="B10294" s="196" t="s">
        <v>2014</v>
      </c>
      <c r="C10294" s="197" t="s">
        <v>1892</v>
      </c>
      <c r="D10294" s="198" t="s">
        <v>337</v>
      </c>
      <c r="E10294" s="421">
        <v>84938</v>
      </c>
      <c r="F10294" s="413">
        <v>120.2</v>
      </c>
      <c r="G10294" s="414">
        <f t="shared" si="320"/>
        <v>706.63893510815308</v>
      </c>
      <c r="H10294" s="415">
        <f t="shared" si="321"/>
        <v>3.5331946755407655</v>
      </c>
    </row>
    <row r="10295" spans="1:8" ht="15" hidden="1" thickBot="1">
      <c r="A10295" s="409">
        <v>202205</v>
      </c>
      <c r="B10295" s="196" t="s">
        <v>2015</v>
      </c>
      <c r="C10295" s="197" t="s">
        <v>1892</v>
      </c>
      <c r="D10295" s="198" t="s">
        <v>339</v>
      </c>
      <c r="E10295" s="421">
        <v>425</v>
      </c>
      <c r="F10295" s="413">
        <v>120.2</v>
      </c>
      <c r="G10295" s="414">
        <f t="shared" si="320"/>
        <v>3.5357737104825291</v>
      </c>
      <c r="H10295" s="415">
        <f t="shared" si="321"/>
        <v>3.5357737104825291</v>
      </c>
    </row>
    <row r="10296" spans="1:8" ht="15" hidden="1" thickBot="1">
      <c r="A10296" s="409">
        <v>202205</v>
      </c>
      <c r="B10296" s="196" t="s">
        <v>2016</v>
      </c>
      <c r="C10296" s="197" t="s">
        <v>1892</v>
      </c>
      <c r="D10296" s="198" t="s">
        <v>337</v>
      </c>
      <c r="E10296" s="421">
        <v>97950</v>
      </c>
      <c r="F10296" s="413">
        <v>120.2</v>
      </c>
      <c r="G10296" s="414">
        <f t="shared" si="320"/>
        <v>814.89184692179697</v>
      </c>
      <c r="H10296" s="415">
        <f t="shared" si="321"/>
        <v>4.0744592346089847</v>
      </c>
    </row>
    <row r="10297" spans="1:8" ht="15" hidden="1" thickBot="1">
      <c r="A10297" s="409">
        <v>202205</v>
      </c>
      <c r="B10297" s="196" t="s">
        <v>2017</v>
      </c>
      <c r="C10297" s="197" t="s">
        <v>1892</v>
      </c>
      <c r="D10297" s="198" t="s">
        <v>339</v>
      </c>
      <c r="E10297" s="421">
        <v>490</v>
      </c>
      <c r="F10297" s="413">
        <v>120.2</v>
      </c>
      <c r="G10297" s="414">
        <f t="shared" si="320"/>
        <v>4.0765391014975041</v>
      </c>
      <c r="H10297" s="415">
        <f t="shared" si="321"/>
        <v>4.0765391014975041</v>
      </c>
    </row>
    <row r="10298" spans="1:8" ht="15" hidden="1" thickBot="1">
      <c r="A10298" s="409">
        <v>202205</v>
      </c>
      <c r="B10298" s="196" t="s">
        <v>2018</v>
      </c>
      <c r="C10298" s="197" t="s">
        <v>791</v>
      </c>
      <c r="D10298" s="198" t="s">
        <v>337</v>
      </c>
      <c r="E10298" s="421">
        <v>74955</v>
      </c>
      <c r="F10298" s="413">
        <v>120.2</v>
      </c>
      <c r="G10298" s="414">
        <f t="shared" si="320"/>
        <v>623.58569051580696</v>
      </c>
      <c r="H10298" s="415">
        <f t="shared" si="321"/>
        <v>3.1179284525790347</v>
      </c>
    </row>
    <row r="10299" spans="1:8" ht="15" hidden="1" thickBot="1">
      <c r="A10299" s="409">
        <v>202205</v>
      </c>
      <c r="B10299" s="196" t="s">
        <v>2019</v>
      </c>
      <c r="C10299" s="197" t="s">
        <v>791</v>
      </c>
      <c r="D10299" s="198" t="s">
        <v>339</v>
      </c>
      <c r="E10299" s="421">
        <v>375</v>
      </c>
      <c r="F10299" s="413">
        <v>120.2</v>
      </c>
      <c r="G10299" s="414">
        <f t="shared" si="320"/>
        <v>3.1198003327787021</v>
      </c>
      <c r="H10299" s="415">
        <f t="shared" si="321"/>
        <v>3.1198003327787021</v>
      </c>
    </row>
    <row r="10300" spans="1:8" ht="15" hidden="1" thickBot="1">
      <c r="A10300" s="409">
        <v>202205</v>
      </c>
      <c r="B10300" s="196" t="s">
        <v>2020</v>
      </c>
      <c r="C10300" s="197" t="s">
        <v>2021</v>
      </c>
      <c r="D10300" s="198" t="s">
        <v>337</v>
      </c>
      <c r="E10300" s="421">
        <v>41506</v>
      </c>
      <c r="F10300" s="413">
        <v>120.2</v>
      </c>
      <c r="G10300" s="414">
        <f t="shared" si="320"/>
        <v>345.3078202995008</v>
      </c>
      <c r="H10300" s="415">
        <f t="shared" si="321"/>
        <v>1.726539101497504</v>
      </c>
    </row>
    <row r="10301" spans="1:8" ht="15" hidden="1" thickBot="1">
      <c r="A10301" s="409">
        <v>202205</v>
      </c>
      <c r="B10301" s="196" t="s">
        <v>2022</v>
      </c>
      <c r="C10301" s="197" t="s">
        <v>2021</v>
      </c>
      <c r="D10301" s="198" t="s">
        <v>350</v>
      </c>
      <c r="E10301" s="421">
        <v>183.35</v>
      </c>
      <c r="F10301" s="413">
        <v>120.2</v>
      </c>
      <c r="G10301" s="414">
        <f t="shared" si="320"/>
        <v>1.5253743760399334</v>
      </c>
      <c r="H10301" s="415" t="str">
        <f t="shared" si="321"/>
        <v>VER</v>
      </c>
    </row>
    <row r="10302" spans="1:8" ht="15" hidden="1" thickBot="1">
      <c r="A10302" s="409">
        <v>202205</v>
      </c>
      <c r="B10302" s="196" t="s">
        <v>2591</v>
      </c>
      <c r="C10302" s="197" t="s">
        <v>2021</v>
      </c>
      <c r="D10302" s="198" t="s">
        <v>339</v>
      </c>
      <c r="E10302" s="421">
        <v>208</v>
      </c>
      <c r="F10302" s="413">
        <v>120.2</v>
      </c>
      <c r="G10302" s="414">
        <f t="shared" si="320"/>
        <v>1.7304492512479202</v>
      </c>
      <c r="H10302" s="415">
        <f t="shared" si="321"/>
        <v>1.7304492512479202</v>
      </c>
    </row>
    <row r="10303" spans="1:8" ht="15" hidden="1" thickBot="1">
      <c r="A10303" s="409">
        <v>202205</v>
      </c>
      <c r="B10303" s="196" t="s">
        <v>2023</v>
      </c>
      <c r="C10303" s="197" t="s">
        <v>2021</v>
      </c>
      <c r="D10303" s="198" t="s">
        <v>337</v>
      </c>
      <c r="E10303" s="421">
        <v>43893</v>
      </c>
      <c r="F10303" s="413">
        <v>120.2</v>
      </c>
      <c r="G10303" s="414">
        <f t="shared" si="320"/>
        <v>365.16638935108153</v>
      </c>
      <c r="H10303" s="415">
        <f t="shared" si="321"/>
        <v>1.8258319467554076</v>
      </c>
    </row>
    <row r="10304" spans="1:8" ht="15" hidden="1" thickBot="1">
      <c r="A10304" s="409">
        <v>202205</v>
      </c>
      <c r="B10304" s="196" t="s">
        <v>2024</v>
      </c>
      <c r="C10304" s="197" t="s">
        <v>2021</v>
      </c>
      <c r="D10304" s="198" t="s">
        <v>339</v>
      </c>
      <c r="E10304" s="421">
        <v>219</v>
      </c>
      <c r="F10304" s="413">
        <v>120.2</v>
      </c>
      <c r="G10304" s="414">
        <f t="shared" si="320"/>
        <v>1.821963394342762</v>
      </c>
      <c r="H10304" s="415">
        <f t="shared" si="321"/>
        <v>1.821963394342762</v>
      </c>
    </row>
    <row r="10305" spans="1:8" ht="15" hidden="1" thickBot="1">
      <c r="A10305" s="409">
        <v>202205</v>
      </c>
      <c r="B10305" s="196" t="s">
        <v>2025</v>
      </c>
      <c r="C10305" s="197" t="s">
        <v>2021</v>
      </c>
      <c r="D10305" s="198" t="s">
        <v>337</v>
      </c>
      <c r="E10305" s="421">
        <v>37319</v>
      </c>
      <c r="F10305" s="413">
        <v>120.2</v>
      </c>
      <c r="G10305" s="414">
        <f t="shared" si="320"/>
        <v>310.47420965058234</v>
      </c>
      <c r="H10305" s="415">
        <f t="shared" si="321"/>
        <v>1.5523710482529116</v>
      </c>
    </row>
    <row r="10306" spans="1:8" ht="15" hidden="1" thickBot="1">
      <c r="A10306" s="409">
        <v>202205</v>
      </c>
      <c r="B10306" s="196" t="s">
        <v>2026</v>
      </c>
      <c r="C10306" s="197" t="s">
        <v>2021</v>
      </c>
      <c r="D10306" s="198" t="s">
        <v>337</v>
      </c>
      <c r="E10306" s="421">
        <v>41506</v>
      </c>
      <c r="F10306" s="413">
        <v>120.2</v>
      </c>
      <c r="G10306" s="414">
        <f t="shared" ref="G10306:G10369" si="322">+E10306/F10306</f>
        <v>345.3078202995008</v>
      </c>
      <c r="H10306" s="415">
        <f t="shared" ref="H10306:H10369" si="323">IF(D10306="TB",G10306/200,IF(D10306="LT",G10306,"VER"))</f>
        <v>1.726539101497504</v>
      </c>
    </row>
    <row r="10307" spans="1:8" ht="15" hidden="1" thickBot="1">
      <c r="A10307" s="409">
        <v>202205</v>
      </c>
      <c r="B10307" s="196" t="s">
        <v>2027</v>
      </c>
      <c r="C10307" s="197" t="s">
        <v>2021</v>
      </c>
      <c r="D10307" s="198" t="s">
        <v>2028</v>
      </c>
      <c r="E10307" s="421">
        <v>4477</v>
      </c>
      <c r="F10307" s="413">
        <v>120.2</v>
      </c>
      <c r="G10307" s="414">
        <f t="shared" si="322"/>
        <v>37.246256239600662</v>
      </c>
      <c r="H10307" s="415" t="str">
        <f t="shared" si="323"/>
        <v>VER</v>
      </c>
    </row>
    <row r="10308" spans="1:8" ht="15" hidden="1" thickBot="1">
      <c r="A10308" s="409">
        <v>202205</v>
      </c>
      <c r="B10308" s="196" t="s">
        <v>2029</v>
      </c>
      <c r="C10308" s="197" t="s">
        <v>2021</v>
      </c>
      <c r="D10308" s="198" t="s">
        <v>339</v>
      </c>
      <c r="E10308" s="421">
        <v>208</v>
      </c>
      <c r="F10308" s="413">
        <v>120.2</v>
      </c>
      <c r="G10308" s="414">
        <f t="shared" si="322"/>
        <v>1.7304492512479202</v>
      </c>
      <c r="H10308" s="415">
        <f t="shared" si="323"/>
        <v>1.7304492512479202</v>
      </c>
    </row>
    <row r="10309" spans="1:8" ht="15" hidden="1" thickBot="1">
      <c r="A10309" s="409">
        <v>202205</v>
      </c>
      <c r="B10309" s="196" t="s">
        <v>2030</v>
      </c>
      <c r="C10309" s="197" t="s">
        <v>2021</v>
      </c>
      <c r="D10309" s="198" t="s">
        <v>337</v>
      </c>
      <c r="E10309" s="421">
        <v>41506</v>
      </c>
      <c r="F10309" s="413">
        <v>120.2</v>
      </c>
      <c r="G10309" s="414">
        <f t="shared" si="322"/>
        <v>345.3078202995008</v>
      </c>
      <c r="H10309" s="415">
        <f t="shared" si="323"/>
        <v>1.726539101497504</v>
      </c>
    </row>
    <row r="10310" spans="1:8" ht="15" hidden="1" thickBot="1">
      <c r="A10310" s="409">
        <v>202205</v>
      </c>
      <c r="B10310" s="196" t="s">
        <v>2031</v>
      </c>
      <c r="C10310" s="197" t="s">
        <v>2021</v>
      </c>
      <c r="D10310" s="198" t="s">
        <v>337</v>
      </c>
      <c r="E10310" s="421">
        <v>41506</v>
      </c>
      <c r="F10310" s="413">
        <v>120.2</v>
      </c>
      <c r="G10310" s="414">
        <f t="shared" si="322"/>
        <v>345.3078202995008</v>
      </c>
      <c r="H10310" s="415">
        <f t="shared" si="323"/>
        <v>1.726539101497504</v>
      </c>
    </row>
    <row r="10311" spans="1:8" ht="15" hidden="1" thickBot="1">
      <c r="A10311" s="409">
        <v>202205</v>
      </c>
      <c r="B10311" s="196" t="s">
        <v>2032</v>
      </c>
      <c r="C10311" s="197" t="s">
        <v>2021</v>
      </c>
      <c r="D10311" s="198" t="s">
        <v>337</v>
      </c>
      <c r="E10311" s="421">
        <v>42045</v>
      </c>
      <c r="F10311" s="413">
        <v>120.2</v>
      </c>
      <c r="G10311" s="414">
        <f t="shared" si="322"/>
        <v>349.79201331114808</v>
      </c>
      <c r="H10311" s="415">
        <f t="shared" si="323"/>
        <v>1.7489600665557403</v>
      </c>
    </row>
    <row r="10312" spans="1:8" ht="15" hidden="1" thickBot="1">
      <c r="A10312" s="409">
        <v>202205</v>
      </c>
      <c r="B10312" s="196" t="s">
        <v>2033</v>
      </c>
      <c r="C10312" s="197" t="s">
        <v>2034</v>
      </c>
      <c r="D10312" s="198" t="s">
        <v>337</v>
      </c>
      <c r="E10312" s="421">
        <v>70183</v>
      </c>
      <c r="F10312" s="413">
        <v>120.2</v>
      </c>
      <c r="G10312" s="414">
        <f t="shared" si="322"/>
        <v>583.88519134775368</v>
      </c>
      <c r="H10312" s="415">
        <f t="shared" si="323"/>
        <v>2.9194259567387686</v>
      </c>
    </row>
    <row r="10313" spans="1:8" ht="15" hidden="1" thickBot="1">
      <c r="A10313" s="409">
        <v>202205</v>
      </c>
      <c r="B10313" s="196" t="s">
        <v>2035</v>
      </c>
      <c r="C10313" s="197" t="s">
        <v>2036</v>
      </c>
      <c r="D10313" s="198" t="s">
        <v>337</v>
      </c>
      <c r="E10313" s="421">
        <v>29865</v>
      </c>
      <c r="F10313" s="413">
        <v>120.2</v>
      </c>
      <c r="G10313" s="414">
        <f t="shared" si="322"/>
        <v>248.46089850249584</v>
      </c>
      <c r="H10313" s="415">
        <f t="shared" si="323"/>
        <v>1.2423044925124791</v>
      </c>
    </row>
    <row r="10314" spans="1:8" ht="15" hidden="1" thickBot="1">
      <c r="A10314" s="409">
        <v>202205</v>
      </c>
      <c r="B10314" s="196" t="s">
        <v>2037</v>
      </c>
      <c r="C10314" s="197" t="s">
        <v>2034</v>
      </c>
      <c r="D10314" s="198" t="s">
        <v>337</v>
      </c>
      <c r="E10314" s="421">
        <v>45420.01</v>
      </c>
      <c r="F10314" s="413">
        <v>120.2</v>
      </c>
      <c r="G10314" s="414">
        <f t="shared" si="322"/>
        <v>377.87029950083195</v>
      </c>
      <c r="H10314" s="415">
        <f t="shared" si="323"/>
        <v>1.8893514975041596</v>
      </c>
    </row>
    <row r="10315" spans="1:8" ht="15" hidden="1" thickBot="1">
      <c r="A10315" s="409">
        <v>202205</v>
      </c>
      <c r="B10315" s="196" t="s">
        <v>2038</v>
      </c>
      <c r="C10315" s="197" t="s">
        <v>2034</v>
      </c>
      <c r="D10315" s="198" t="s">
        <v>339</v>
      </c>
      <c r="E10315" s="421">
        <v>227</v>
      </c>
      <c r="F10315" s="413">
        <v>120.2</v>
      </c>
      <c r="G10315" s="414">
        <f t="shared" si="322"/>
        <v>1.8885191347753743</v>
      </c>
      <c r="H10315" s="415">
        <f t="shared" si="323"/>
        <v>1.8885191347753743</v>
      </c>
    </row>
    <row r="10316" spans="1:8" ht="15" hidden="1" thickBot="1">
      <c r="A10316" s="409">
        <v>202205</v>
      </c>
      <c r="B10316" s="196" t="s">
        <v>2039</v>
      </c>
      <c r="C10316" s="197" t="s">
        <v>1355</v>
      </c>
      <c r="D10316" s="198" t="s">
        <v>337</v>
      </c>
      <c r="E10316" s="421">
        <v>44928</v>
      </c>
      <c r="F10316" s="413">
        <v>120.2</v>
      </c>
      <c r="G10316" s="414">
        <f t="shared" si="322"/>
        <v>373.77703826955076</v>
      </c>
      <c r="H10316" s="415">
        <f t="shared" si="323"/>
        <v>1.8688851913477538</v>
      </c>
    </row>
    <row r="10317" spans="1:8" ht="15" hidden="1" thickBot="1">
      <c r="A10317" s="409">
        <v>202205</v>
      </c>
      <c r="B10317" s="196" t="s">
        <v>2040</v>
      </c>
      <c r="C10317" s="197" t="s">
        <v>676</v>
      </c>
      <c r="D10317" s="198" t="s">
        <v>337</v>
      </c>
      <c r="E10317" s="421">
        <v>43339</v>
      </c>
      <c r="F10317" s="413">
        <v>120.2</v>
      </c>
      <c r="G10317" s="414">
        <f t="shared" si="322"/>
        <v>360.55740432612311</v>
      </c>
      <c r="H10317" s="415">
        <f t="shared" si="323"/>
        <v>1.8027870216306154</v>
      </c>
    </row>
    <row r="10318" spans="1:8" ht="15" hidden="1" thickBot="1">
      <c r="A10318" s="409">
        <v>202205</v>
      </c>
      <c r="B10318" s="196" t="s">
        <v>2041</v>
      </c>
      <c r="C10318" s="197" t="s">
        <v>676</v>
      </c>
      <c r="D10318" s="198" t="s">
        <v>337</v>
      </c>
      <c r="E10318" s="421">
        <v>40658</v>
      </c>
      <c r="F10318" s="413">
        <v>120.2</v>
      </c>
      <c r="G10318" s="414">
        <f t="shared" si="322"/>
        <v>338.25291181364389</v>
      </c>
      <c r="H10318" s="415">
        <f t="shared" si="323"/>
        <v>1.6912645590682194</v>
      </c>
    </row>
    <row r="10319" spans="1:8" ht="15" hidden="1" thickBot="1">
      <c r="A10319" s="409">
        <v>202205</v>
      </c>
      <c r="B10319" s="196" t="s">
        <v>2042</v>
      </c>
      <c r="C10319" s="197" t="s">
        <v>676</v>
      </c>
      <c r="D10319" s="198" t="s">
        <v>339</v>
      </c>
      <c r="E10319" s="421">
        <v>203</v>
      </c>
      <c r="F10319" s="413">
        <v>120.2</v>
      </c>
      <c r="G10319" s="414">
        <f t="shared" si="322"/>
        <v>1.6888519134775375</v>
      </c>
      <c r="H10319" s="415">
        <f t="shared" si="323"/>
        <v>1.6888519134775375</v>
      </c>
    </row>
    <row r="10320" spans="1:8" ht="15" hidden="1" thickBot="1">
      <c r="A10320" s="409">
        <v>202205</v>
      </c>
      <c r="B10320" s="196" t="s">
        <v>2043</v>
      </c>
      <c r="C10320" s="197" t="s">
        <v>676</v>
      </c>
      <c r="D10320" s="198" t="s">
        <v>339</v>
      </c>
      <c r="E10320" s="421">
        <v>217</v>
      </c>
      <c r="F10320" s="413">
        <v>120.2</v>
      </c>
      <c r="G10320" s="414">
        <f t="shared" si="322"/>
        <v>1.8053244592346089</v>
      </c>
      <c r="H10320" s="415">
        <f t="shared" si="323"/>
        <v>1.8053244592346089</v>
      </c>
    </row>
    <row r="10321" spans="1:8" ht="15" hidden="1" thickBot="1">
      <c r="A10321" s="409">
        <v>202205</v>
      </c>
      <c r="B10321" s="196" t="s">
        <v>2044</v>
      </c>
      <c r="C10321" s="197" t="s">
        <v>1505</v>
      </c>
      <c r="D10321" s="198" t="s">
        <v>337</v>
      </c>
      <c r="E10321" s="421">
        <v>51451</v>
      </c>
      <c r="F10321" s="413">
        <v>120.2</v>
      </c>
      <c r="G10321" s="414">
        <f t="shared" si="322"/>
        <v>428.04492512479203</v>
      </c>
      <c r="H10321" s="415">
        <f t="shared" si="323"/>
        <v>2.1402246256239601</v>
      </c>
    </row>
    <row r="10322" spans="1:8" ht="15" hidden="1" thickBot="1">
      <c r="A10322" s="409">
        <v>202205</v>
      </c>
      <c r="B10322" s="196" t="s">
        <v>2045</v>
      </c>
      <c r="C10322" s="197" t="s">
        <v>1505</v>
      </c>
      <c r="D10322" s="198" t="s">
        <v>339</v>
      </c>
      <c r="E10322" s="421">
        <v>257</v>
      </c>
      <c r="F10322" s="413">
        <v>120.2</v>
      </c>
      <c r="G10322" s="414">
        <f t="shared" si="322"/>
        <v>2.1381031613976704</v>
      </c>
      <c r="H10322" s="415">
        <f t="shared" si="323"/>
        <v>2.1381031613976704</v>
      </c>
    </row>
    <row r="10323" spans="1:8" ht="15" hidden="1" thickBot="1">
      <c r="A10323" s="409">
        <v>202205</v>
      </c>
      <c r="B10323" s="196" t="s">
        <v>2046</v>
      </c>
      <c r="C10323" s="197" t="s">
        <v>1344</v>
      </c>
      <c r="D10323" s="198" t="s">
        <v>337</v>
      </c>
      <c r="E10323" s="421">
        <v>13400</v>
      </c>
      <c r="F10323" s="413">
        <v>120.2</v>
      </c>
      <c r="G10323" s="414">
        <f t="shared" si="322"/>
        <v>111.48086522462562</v>
      </c>
      <c r="H10323" s="415">
        <f t="shared" si="323"/>
        <v>0.55740432612312807</v>
      </c>
    </row>
    <row r="10324" spans="1:8" ht="15" hidden="1" thickBot="1">
      <c r="A10324" s="409">
        <v>202205</v>
      </c>
      <c r="B10324" s="196" t="s">
        <v>2047</v>
      </c>
      <c r="C10324" s="197" t="s">
        <v>1344</v>
      </c>
      <c r="D10324" s="198" t="s">
        <v>339</v>
      </c>
      <c r="E10324" s="421">
        <v>66.959999999999994</v>
      </c>
      <c r="F10324" s="413">
        <v>120.2</v>
      </c>
      <c r="G10324" s="414">
        <f t="shared" si="322"/>
        <v>0.55707154742096499</v>
      </c>
      <c r="H10324" s="415">
        <f t="shared" si="323"/>
        <v>0.55707154742096499</v>
      </c>
    </row>
    <row r="10325" spans="1:8" ht="15" hidden="1" thickBot="1">
      <c r="A10325" s="409">
        <v>202205</v>
      </c>
      <c r="B10325" s="196" t="s">
        <v>2048</v>
      </c>
      <c r="C10325" s="197" t="s">
        <v>2049</v>
      </c>
      <c r="D10325" s="198" t="s">
        <v>2050</v>
      </c>
      <c r="E10325" s="421">
        <v>7305</v>
      </c>
      <c r="F10325" s="413">
        <v>120.2</v>
      </c>
      <c r="G10325" s="414">
        <f t="shared" si="322"/>
        <v>60.773710482529118</v>
      </c>
      <c r="H10325" s="415" t="str">
        <f t="shared" si="323"/>
        <v>VER</v>
      </c>
    </row>
    <row r="10326" spans="1:8" ht="15" hidden="1" thickBot="1">
      <c r="A10326" s="409">
        <v>202205</v>
      </c>
      <c r="B10326" s="196" t="s">
        <v>2051</v>
      </c>
      <c r="C10326" s="197" t="s">
        <v>1347</v>
      </c>
      <c r="D10326" s="198" t="s">
        <v>337</v>
      </c>
      <c r="E10326" s="421">
        <v>43542</v>
      </c>
      <c r="F10326" s="413">
        <v>120.2</v>
      </c>
      <c r="G10326" s="414">
        <f t="shared" si="322"/>
        <v>362.24625623960065</v>
      </c>
      <c r="H10326" s="415">
        <f t="shared" si="323"/>
        <v>1.8112312811980034</v>
      </c>
    </row>
    <row r="10327" spans="1:8" ht="15" hidden="1" thickBot="1">
      <c r="A10327" s="409">
        <v>202205</v>
      </c>
      <c r="B10327" s="196" t="s">
        <v>2052</v>
      </c>
      <c r="C10327" s="197" t="s">
        <v>1347</v>
      </c>
      <c r="D10327" s="198" t="s">
        <v>339</v>
      </c>
      <c r="E10327" s="421">
        <v>218</v>
      </c>
      <c r="F10327" s="413">
        <v>120.2</v>
      </c>
      <c r="G10327" s="414">
        <f t="shared" si="322"/>
        <v>1.8136439267886855</v>
      </c>
      <c r="H10327" s="415">
        <f t="shared" si="323"/>
        <v>1.8136439267886855</v>
      </c>
    </row>
    <row r="10328" spans="1:8" ht="15" hidden="1" thickBot="1">
      <c r="A10328" s="409">
        <v>202205</v>
      </c>
      <c r="B10328" s="196" t="s">
        <v>2053</v>
      </c>
      <c r="C10328" s="197" t="s">
        <v>2054</v>
      </c>
      <c r="D10328" s="198" t="s">
        <v>337</v>
      </c>
      <c r="E10328" s="421">
        <v>77106</v>
      </c>
      <c r="F10328" s="413">
        <v>120.2</v>
      </c>
      <c r="G10328" s="414">
        <f t="shared" si="322"/>
        <v>641.48086522462563</v>
      </c>
      <c r="H10328" s="415">
        <f t="shared" si="323"/>
        <v>3.207404326123128</v>
      </c>
    </row>
    <row r="10329" spans="1:8" ht="15" hidden="1" thickBot="1">
      <c r="A10329" s="409">
        <v>202205</v>
      </c>
      <c r="B10329" s="196" t="s">
        <v>2055</v>
      </c>
      <c r="C10329" s="197" t="s">
        <v>2054</v>
      </c>
      <c r="D10329" s="198" t="s">
        <v>339</v>
      </c>
      <c r="E10329" s="421">
        <v>386</v>
      </c>
      <c r="F10329" s="413">
        <v>120.2</v>
      </c>
      <c r="G10329" s="414">
        <f t="shared" si="322"/>
        <v>3.2113144758735439</v>
      </c>
      <c r="H10329" s="415">
        <f t="shared" si="323"/>
        <v>3.2113144758735439</v>
      </c>
    </row>
    <row r="10330" spans="1:8" ht="15" hidden="1" thickBot="1">
      <c r="A10330" s="409">
        <v>202205</v>
      </c>
      <c r="B10330" s="196" t="s">
        <v>2056</v>
      </c>
      <c r="C10330" s="197" t="s">
        <v>2054</v>
      </c>
      <c r="D10330" s="198" t="s">
        <v>337</v>
      </c>
      <c r="E10330" s="421">
        <v>77106</v>
      </c>
      <c r="F10330" s="413">
        <v>120.2</v>
      </c>
      <c r="G10330" s="414">
        <f t="shared" si="322"/>
        <v>641.48086522462563</v>
      </c>
      <c r="H10330" s="415">
        <f t="shared" si="323"/>
        <v>3.207404326123128</v>
      </c>
    </row>
    <row r="10331" spans="1:8" ht="15" hidden="1" thickBot="1">
      <c r="A10331" s="409">
        <v>202205</v>
      </c>
      <c r="B10331" s="196" t="s">
        <v>2057</v>
      </c>
      <c r="C10331" s="197" t="s">
        <v>2054</v>
      </c>
      <c r="D10331" s="198" t="s">
        <v>339</v>
      </c>
      <c r="E10331" s="421">
        <v>386</v>
      </c>
      <c r="F10331" s="413">
        <v>120.2</v>
      </c>
      <c r="G10331" s="414">
        <f t="shared" si="322"/>
        <v>3.2113144758735439</v>
      </c>
      <c r="H10331" s="415">
        <f t="shared" si="323"/>
        <v>3.2113144758735439</v>
      </c>
    </row>
    <row r="10332" spans="1:8" ht="15" hidden="1" thickBot="1">
      <c r="A10332" s="409">
        <v>202205</v>
      </c>
      <c r="B10332" s="196" t="s">
        <v>2058</v>
      </c>
      <c r="C10332" s="197" t="s">
        <v>2054</v>
      </c>
      <c r="D10332" s="198" t="s">
        <v>337</v>
      </c>
      <c r="E10332" s="421">
        <v>77106</v>
      </c>
      <c r="F10332" s="413">
        <v>120.2</v>
      </c>
      <c r="G10332" s="414">
        <f t="shared" si="322"/>
        <v>641.48086522462563</v>
      </c>
      <c r="H10332" s="415">
        <f t="shared" si="323"/>
        <v>3.207404326123128</v>
      </c>
    </row>
    <row r="10333" spans="1:8" ht="15" hidden="1" thickBot="1">
      <c r="A10333" s="409">
        <v>202205</v>
      </c>
      <c r="B10333" s="196" t="s">
        <v>2059</v>
      </c>
      <c r="C10333" s="197" t="s">
        <v>2054</v>
      </c>
      <c r="D10333" s="198" t="s">
        <v>339</v>
      </c>
      <c r="E10333" s="421">
        <v>386</v>
      </c>
      <c r="F10333" s="413">
        <v>120.2</v>
      </c>
      <c r="G10333" s="414">
        <f t="shared" si="322"/>
        <v>3.2113144758735439</v>
      </c>
      <c r="H10333" s="415">
        <f t="shared" si="323"/>
        <v>3.2113144758735439</v>
      </c>
    </row>
    <row r="10334" spans="1:8" ht="15" hidden="1" thickBot="1">
      <c r="A10334" s="409">
        <v>202205</v>
      </c>
      <c r="B10334" s="196" t="s">
        <v>2060</v>
      </c>
      <c r="C10334" s="197" t="s">
        <v>2054</v>
      </c>
      <c r="D10334" s="198" t="s">
        <v>337</v>
      </c>
      <c r="E10334" s="421">
        <v>75547.75</v>
      </c>
      <c r="F10334" s="413">
        <v>120.2</v>
      </c>
      <c r="G10334" s="414">
        <f t="shared" si="322"/>
        <v>628.51705490848587</v>
      </c>
      <c r="H10334" s="415">
        <f t="shared" si="323"/>
        <v>3.1425852745424292</v>
      </c>
    </row>
    <row r="10335" spans="1:8" ht="15" hidden="1" thickBot="1">
      <c r="A10335" s="409">
        <v>202205</v>
      </c>
      <c r="B10335" s="196" t="s">
        <v>2061</v>
      </c>
      <c r="C10335" s="197" t="s">
        <v>2054</v>
      </c>
      <c r="D10335" s="198" t="s">
        <v>339</v>
      </c>
      <c r="E10335" s="421">
        <v>377.73</v>
      </c>
      <c r="F10335" s="413">
        <v>120.2</v>
      </c>
      <c r="G10335" s="414">
        <f t="shared" si="322"/>
        <v>3.142512479201331</v>
      </c>
      <c r="H10335" s="415">
        <f t="shared" si="323"/>
        <v>3.142512479201331</v>
      </c>
    </row>
    <row r="10336" spans="1:8" ht="15" hidden="1" thickBot="1">
      <c r="A10336" s="409">
        <v>202205</v>
      </c>
      <c r="B10336" s="196" t="s">
        <v>2062</v>
      </c>
      <c r="C10336" s="197" t="s">
        <v>676</v>
      </c>
      <c r="D10336" s="198" t="s">
        <v>337</v>
      </c>
      <c r="E10336" s="421">
        <v>44698</v>
      </c>
      <c r="F10336" s="413">
        <v>120.2</v>
      </c>
      <c r="G10336" s="414">
        <f t="shared" si="322"/>
        <v>371.86356073211311</v>
      </c>
      <c r="H10336" s="415">
        <f t="shared" si="323"/>
        <v>1.8593178036605655</v>
      </c>
    </row>
    <row r="10337" spans="1:8" ht="15" hidden="1" thickBot="1">
      <c r="A10337" s="409">
        <v>202205</v>
      </c>
      <c r="B10337" s="196" t="s">
        <v>2063</v>
      </c>
      <c r="C10337" s="197" t="s">
        <v>676</v>
      </c>
      <c r="D10337" s="198" t="s">
        <v>339</v>
      </c>
      <c r="E10337" s="421">
        <v>223</v>
      </c>
      <c r="F10337" s="413">
        <v>120.2</v>
      </c>
      <c r="G10337" s="414">
        <f t="shared" si="322"/>
        <v>1.8552412645590681</v>
      </c>
      <c r="H10337" s="415">
        <f t="shared" si="323"/>
        <v>1.8552412645590681</v>
      </c>
    </row>
    <row r="10338" spans="1:8" ht="15" hidden="1" thickBot="1">
      <c r="A10338" s="409">
        <v>202205</v>
      </c>
      <c r="B10338" s="196" t="s">
        <v>2064</v>
      </c>
      <c r="C10338" s="197" t="s">
        <v>2064</v>
      </c>
      <c r="D10338" s="198" t="s">
        <v>339</v>
      </c>
      <c r="E10338" s="421">
        <v>0.01</v>
      </c>
      <c r="F10338" s="413">
        <v>120.2</v>
      </c>
      <c r="G10338" s="414">
        <f t="shared" si="322"/>
        <v>8.3194675540765393E-5</v>
      </c>
      <c r="H10338" s="415">
        <f t="shared" si="323"/>
        <v>8.3194675540765393E-5</v>
      </c>
    </row>
    <row r="10339" spans="1:8" ht="15" hidden="1" thickBot="1">
      <c r="A10339" s="409">
        <v>202205</v>
      </c>
      <c r="B10339" s="196" t="s">
        <v>2065</v>
      </c>
      <c r="C10339" s="197" t="s">
        <v>2066</v>
      </c>
      <c r="D10339" s="198" t="s">
        <v>337</v>
      </c>
      <c r="E10339" s="421">
        <v>22600</v>
      </c>
      <c r="F10339" s="413">
        <v>120.2</v>
      </c>
      <c r="G10339" s="414">
        <f t="shared" si="322"/>
        <v>188.01996672212977</v>
      </c>
      <c r="H10339" s="415">
        <f t="shared" si="323"/>
        <v>0.94009983361064886</v>
      </c>
    </row>
    <row r="10340" spans="1:8" ht="15" hidden="1" thickBot="1">
      <c r="A10340" s="409">
        <v>202205</v>
      </c>
      <c r="B10340" s="196" t="s">
        <v>2067</v>
      </c>
      <c r="C10340" s="197" t="s">
        <v>2066</v>
      </c>
      <c r="D10340" s="198" t="s">
        <v>339</v>
      </c>
      <c r="E10340" s="421">
        <v>113</v>
      </c>
      <c r="F10340" s="413">
        <v>120.2</v>
      </c>
      <c r="G10340" s="414">
        <f t="shared" si="322"/>
        <v>0.94009983361064886</v>
      </c>
      <c r="H10340" s="415">
        <f t="shared" si="323"/>
        <v>0.94009983361064886</v>
      </c>
    </row>
    <row r="10341" spans="1:8" ht="15" hidden="1" thickBot="1">
      <c r="A10341" s="409">
        <v>202205</v>
      </c>
      <c r="B10341" s="196" t="s">
        <v>2068</v>
      </c>
      <c r="C10341" s="197" t="s">
        <v>1410</v>
      </c>
      <c r="D10341" s="198" t="s">
        <v>337</v>
      </c>
      <c r="E10341" s="421">
        <v>23533</v>
      </c>
      <c r="F10341" s="413">
        <v>120.2</v>
      </c>
      <c r="G10341" s="414">
        <f t="shared" si="322"/>
        <v>195.7820299500832</v>
      </c>
      <c r="H10341" s="415">
        <f t="shared" si="323"/>
        <v>0.97891014975041601</v>
      </c>
    </row>
    <row r="10342" spans="1:8" ht="15" hidden="1" thickBot="1">
      <c r="A10342" s="409">
        <v>202205</v>
      </c>
      <c r="B10342" s="196" t="s">
        <v>2069</v>
      </c>
      <c r="C10342" s="197" t="s">
        <v>1410</v>
      </c>
      <c r="D10342" s="198" t="s">
        <v>339</v>
      </c>
      <c r="E10342" s="421">
        <v>118</v>
      </c>
      <c r="F10342" s="413">
        <v>120.2</v>
      </c>
      <c r="G10342" s="414">
        <f t="shared" si="322"/>
        <v>0.98169717138103163</v>
      </c>
      <c r="H10342" s="415">
        <f t="shared" si="323"/>
        <v>0.98169717138103163</v>
      </c>
    </row>
    <row r="10343" spans="1:8" ht="15" hidden="1" thickBot="1">
      <c r="A10343" s="409">
        <v>202205</v>
      </c>
      <c r="B10343" s="196" t="s">
        <v>2070</v>
      </c>
      <c r="C10343" s="197" t="s">
        <v>1410</v>
      </c>
      <c r="D10343" s="198" t="s">
        <v>337</v>
      </c>
      <c r="E10343" s="421">
        <v>23533</v>
      </c>
      <c r="F10343" s="413">
        <v>120.2</v>
      </c>
      <c r="G10343" s="414">
        <f t="shared" si="322"/>
        <v>195.7820299500832</v>
      </c>
      <c r="H10343" s="415">
        <f t="shared" si="323"/>
        <v>0.97891014975041601</v>
      </c>
    </row>
    <row r="10344" spans="1:8" ht="15" hidden="1" thickBot="1">
      <c r="A10344" s="409">
        <v>202205</v>
      </c>
      <c r="B10344" s="196" t="s">
        <v>2071</v>
      </c>
      <c r="C10344" s="197" t="s">
        <v>1410</v>
      </c>
      <c r="D10344" s="198" t="s">
        <v>339</v>
      </c>
      <c r="E10344" s="421">
        <v>118</v>
      </c>
      <c r="F10344" s="413">
        <v>120.2</v>
      </c>
      <c r="G10344" s="414">
        <f t="shared" si="322"/>
        <v>0.98169717138103163</v>
      </c>
      <c r="H10344" s="415">
        <f t="shared" si="323"/>
        <v>0.98169717138103163</v>
      </c>
    </row>
    <row r="10345" spans="1:8" ht="15" hidden="1" thickBot="1">
      <c r="A10345" s="409">
        <v>202205</v>
      </c>
      <c r="B10345" s="196" t="s">
        <v>2072</v>
      </c>
      <c r="C10345" s="197" t="s">
        <v>1410</v>
      </c>
      <c r="D10345" s="198" t="s">
        <v>374</v>
      </c>
      <c r="E10345" s="421">
        <v>0.01</v>
      </c>
      <c r="F10345" s="413">
        <v>120.2</v>
      </c>
      <c r="G10345" s="414">
        <f t="shared" si="322"/>
        <v>8.3194675540765393E-5</v>
      </c>
      <c r="H10345" s="415" t="str">
        <f t="shared" si="323"/>
        <v>VER</v>
      </c>
    </row>
    <row r="10346" spans="1:8" ht="15" hidden="1" thickBot="1">
      <c r="A10346" s="409">
        <v>202205</v>
      </c>
      <c r="B10346" s="196" t="s">
        <v>2073</v>
      </c>
      <c r="C10346" s="197" t="s">
        <v>1410</v>
      </c>
      <c r="D10346" s="198" t="s">
        <v>337</v>
      </c>
      <c r="E10346" s="421">
        <v>23533</v>
      </c>
      <c r="F10346" s="413">
        <v>120.2</v>
      </c>
      <c r="G10346" s="414">
        <f t="shared" si="322"/>
        <v>195.7820299500832</v>
      </c>
      <c r="H10346" s="415">
        <f t="shared" si="323"/>
        <v>0.97891014975041601</v>
      </c>
    </row>
    <row r="10347" spans="1:8" ht="15" hidden="1" thickBot="1">
      <c r="A10347" s="409">
        <v>202205</v>
      </c>
      <c r="B10347" s="196" t="s">
        <v>2074</v>
      </c>
      <c r="C10347" s="197" t="s">
        <v>1410</v>
      </c>
      <c r="D10347" s="198" t="s">
        <v>339</v>
      </c>
      <c r="E10347" s="421">
        <v>118</v>
      </c>
      <c r="F10347" s="413">
        <v>120.2</v>
      </c>
      <c r="G10347" s="414">
        <f t="shared" si="322"/>
        <v>0.98169717138103163</v>
      </c>
      <c r="H10347" s="415">
        <f t="shared" si="323"/>
        <v>0.98169717138103163</v>
      </c>
    </row>
    <row r="10348" spans="1:8" ht="15" hidden="1" thickBot="1">
      <c r="A10348" s="409">
        <v>202205</v>
      </c>
      <c r="B10348" s="196" t="s">
        <v>2075</v>
      </c>
      <c r="C10348" s="197" t="s">
        <v>1410</v>
      </c>
      <c r="D10348" s="198" t="s">
        <v>337</v>
      </c>
      <c r="E10348" s="421">
        <v>46265</v>
      </c>
      <c r="F10348" s="413">
        <v>120.2</v>
      </c>
      <c r="G10348" s="414">
        <f t="shared" si="322"/>
        <v>384.90016638935106</v>
      </c>
      <c r="H10348" s="415">
        <f t="shared" si="323"/>
        <v>1.9245008319467554</v>
      </c>
    </row>
    <row r="10349" spans="1:8" ht="15" hidden="1" thickBot="1">
      <c r="A10349" s="409">
        <v>202205</v>
      </c>
      <c r="B10349" s="196" t="s">
        <v>2076</v>
      </c>
      <c r="C10349" s="197" t="s">
        <v>1410</v>
      </c>
      <c r="D10349" s="198" t="s">
        <v>339</v>
      </c>
      <c r="E10349" s="421">
        <v>231</v>
      </c>
      <c r="F10349" s="413">
        <v>120.2</v>
      </c>
      <c r="G10349" s="414">
        <f t="shared" si="322"/>
        <v>1.9217970049916804</v>
      </c>
      <c r="H10349" s="415">
        <f t="shared" si="323"/>
        <v>1.9217970049916804</v>
      </c>
    </row>
    <row r="10350" spans="1:8" ht="15" hidden="1" thickBot="1">
      <c r="A10350" s="409">
        <v>202205</v>
      </c>
      <c r="B10350" s="196" t="s">
        <v>2077</v>
      </c>
      <c r="C10350" s="197" t="s">
        <v>1410</v>
      </c>
      <c r="D10350" s="198" t="s">
        <v>337</v>
      </c>
      <c r="E10350" s="421">
        <v>30810</v>
      </c>
      <c r="F10350" s="413">
        <v>120.2</v>
      </c>
      <c r="G10350" s="414">
        <f t="shared" si="322"/>
        <v>256.32279534109819</v>
      </c>
      <c r="H10350" s="415">
        <f t="shared" si="323"/>
        <v>1.2816139767054908</v>
      </c>
    </row>
    <row r="10351" spans="1:8" ht="15" hidden="1" thickBot="1">
      <c r="A10351" s="409">
        <v>202205</v>
      </c>
      <c r="B10351" s="196" t="s">
        <v>2078</v>
      </c>
      <c r="C10351" s="197" t="s">
        <v>1410</v>
      </c>
      <c r="D10351" s="198" t="s">
        <v>339</v>
      </c>
      <c r="E10351" s="421">
        <v>154</v>
      </c>
      <c r="F10351" s="413">
        <v>120.2</v>
      </c>
      <c r="G10351" s="414">
        <f t="shared" si="322"/>
        <v>1.281198003327787</v>
      </c>
      <c r="H10351" s="415">
        <f t="shared" si="323"/>
        <v>1.281198003327787</v>
      </c>
    </row>
    <row r="10352" spans="1:8" ht="15" hidden="1" thickBot="1">
      <c r="A10352" s="409">
        <v>202205</v>
      </c>
      <c r="B10352" s="196" t="s">
        <v>2079</v>
      </c>
      <c r="C10352" s="197" t="s">
        <v>1410</v>
      </c>
      <c r="D10352" s="198" t="s">
        <v>337</v>
      </c>
      <c r="E10352" s="421">
        <v>25585</v>
      </c>
      <c r="F10352" s="413">
        <v>120.2</v>
      </c>
      <c r="G10352" s="414">
        <f t="shared" si="322"/>
        <v>212.85357737104826</v>
      </c>
      <c r="H10352" s="415">
        <f t="shared" si="323"/>
        <v>1.0642678868552413</v>
      </c>
    </row>
    <row r="10353" spans="1:8" ht="15" hidden="1" thickBot="1">
      <c r="A10353" s="409">
        <v>202205</v>
      </c>
      <c r="B10353" s="196" t="s">
        <v>2080</v>
      </c>
      <c r="C10353" s="197" t="s">
        <v>1410</v>
      </c>
      <c r="D10353" s="198" t="s">
        <v>339</v>
      </c>
      <c r="E10353" s="421">
        <v>128</v>
      </c>
      <c r="F10353" s="413">
        <v>120.2</v>
      </c>
      <c r="G10353" s="414">
        <f t="shared" si="322"/>
        <v>1.0648918469217969</v>
      </c>
      <c r="H10353" s="415">
        <f t="shared" si="323"/>
        <v>1.0648918469217969</v>
      </c>
    </row>
    <row r="10354" spans="1:8" ht="15" hidden="1" thickBot="1">
      <c r="A10354" s="409">
        <v>202205</v>
      </c>
      <c r="B10354" s="196" t="s">
        <v>2081</v>
      </c>
      <c r="C10354" s="197" t="s">
        <v>1410</v>
      </c>
      <c r="D10354" s="198" t="s">
        <v>337</v>
      </c>
      <c r="E10354" s="421">
        <v>68847</v>
      </c>
      <c r="F10354" s="413">
        <v>120.2</v>
      </c>
      <c r="G10354" s="414">
        <f t="shared" si="322"/>
        <v>572.77038269550746</v>
      </c>
      <c r="H10354" s="415">
        <f t="shared" si="323"/>
        <v>2.8638519134775375</v>
      </c>
    </row>
    <row r="10355" spans="1:8" ht="15" hidden="1" thickBot="1">
      <c r="A10355" s="409">
        <v>202205</v>
      </c>
      <c r="B10355" s="196" t="s">
        <v>2082</v>
      </c>
      <c r="C10355" s="197" t="s">
        <v>1410</v>
      </c>
      <c r="D10355" s="198" t="s">
        <v>339</v>
      </c>
      <c r="E10355" s="421">
        <v>344</v>
      </c>
      <c r="F10355" s="413">
        <v>120.2</v>
      </c>
      <c r="G10355" s="414">
        <f t="shared" si="322"/>
        <v>2.8618968386023296</v>
      </c>
      <c r="H10355" s="415">
        <f t="shared" si="323"/>
        <v>2.8618968386023296</v>
      </c>
    </row>
    <row r="10356" spans="1:8" ht="15" hidden="1" thickBot="1">
      <c r="A10356" s="409">
        <v>202205</v>
      </c>
      <c r="B10356" s="196" t="s">
        <v>2083</v>
      </c>
      <c r="C10356" s="197" t="s">
        <v>2084</v>
      </c>
      <c r="D10356" s="198" t="s">
        <v>337</v>
      </c>
      <c r="E10356" s="421">
        <v>218466</v>
      </c>
      <c r="F10356" s="413">
        <v>120.2</v>
      </c>
      <c r="G10356" s="414">
        <f t="shared" si="322"/>
        <v>1817.5207986688852</v>
      </c>
      <c r="H10356" s="415">
        <f t="shared" si="323"/>
        <v>9.087603993344425</v>
      </c>
    </row>
    <row r="10357" spans="1:8" ht="15" hidden="1" thickBot="1">
      <c r="A10357" s="409">
        <v>202205</v>
      </c>
      <c r="B10357" s="196" t="s">
        <v>2085</v>
      </c>
      <c r="C10357" s="197" t="s">
        <v>388</v>
      </c>
      <c r="D10357" s="198" t="s">
        <v>337</v>
      </c>
      <c r="E10357" s="421">
        <v>225278</v>
      </c>
      <c r="F10357" s="413">
        <v>120.2</v>
      </c>
      <c r="G10357" s="414">
        <f t="shared" si="322"/>
        <v>1874.1930116472545</v>
      </c>
      <c r="H10357" s="415">
        <f t="shared" si="323"/>
        <v>9.3709650582362727</v>
      </c>
    </row>
    <row r="10358" spans="1:8" ht="15" hidden="1" thickBot="1">
      <c r="A10358" s="409">
        <v>202205</v>
      </c>
      <c r="B10358" s="196" t="s">
        <v>2086</v>
      </c>
      <c r="C10358" s="197" t="s">
        <v>2592</v>
      </c>
      <c r="D10358" s="198" t="s">
        <v>337</v>
      </c>
      <c r="E10358" s="421">
        <v>218466</v>
      </c>
      <c r="F10358" s="413">
        <v>120.2</v>
      </c>
      <c r="G10358" s="414">
        <f t="shared" si="322"/>
        <v>1817.5207986688852</v>
      </c>
      <c r="H10358" s="415">
        <f t="shared" si="323"/>
        <v>9.087603993344425</v>
      </c>
    </row>
    <row r="10359" spans="1:8" ht="15" hidden="1" thickBot="1">
      <c r="A10359" s="409">
        <v>202205</v>
      </c>
      <c r="B10359" s="196" t="s">
        <v>2088</v>
      </c>
      <c r="C10359" s="197" t="s">
        <v>1736</v>
      </c>
      <c r="D10359" s="198" t="s">
        <v>337</v>
      </c>
      <c r="E10359" s="421">
        <v>197828</v>
      </c>
      <c r="F10359" s="413">
        <v>120.2</v>
      </c>
      <c r="G10359" s="414">
        <f t="shared" si="322"/>
        <v>1645.8236272878535</v>
      </c>
      <c r="H10359" s="415">
        <f t="shared" si="323"/>
        <v>8.2291181364392667</v>
      </c>
    </row>
    <row r="10360" spans="1:8" ht="15" hidden="1" thickBot="1">
      <c r="A10360" s="409">
        <v>202205</v>
      </c>
      <c r="B10360" s="196" t="s">
        <v>2089</v>
      </c>
      <c r="C10360" s="197" t="s">
        <v>2090</v>
      </c>
      <c r="D10360" s="198" t="s">
        <v>337</v>
      </c>
      <c r="E10360" s="421">
        <v>173088</v>
      </c>
      <c r="F10360" s="413">
        <v>120.2</v>
      </c>
      <c r="G10360" s="414">
        <f t="shared" si="322"/>
        <v>1440</v>
      </c>
      <c r="H10360" s="415">
        <f t="shared" si="323"/>
        <v>7.2</v>
      </c>
    </row>
    <row r="10361" spans="1:8" ht="15" hidden="1" thickBot="1">
      <c r="A10361" s="409">
        <v>202205</v>
      </c>
      <c r="B10361" s="196" t="s">
        <v>2091</v>
      </c>
      <c r="C10361" s="197" t="s">
        <v>1347</v>
      </c>
      <c r="D10361" s="198" t="s">
        <v>337</v>
      </c>
      <c r="E10361" s="421">
        <v>43542</v>
      </c>
      <c r="F10361" s="413">
        <v>120.2</v>
      </c>
      <c r="G10361" s="414">
        <f t="shared" si="322"/>
        <v>362.24625623960065</v>
      </c>
      <c r="H10361" s="415">
        <f t="shared" si="323"/>
        <v>1.8112312811980034</v>
      </c>
    </row>
    <row r="10362" spans="1:8" ht="15" hidden="1" thickBot="1">
      <c r="A10362" s="409">
        <v>202205</v>
      </c>
      <c r="B10362" s="196" t="s">
        <v>2092</v>
      </c>
      <c r="C10362" s="197" t="s">
        <v>1347</v>
      </c>
      <c r="D10362" s="198" t="s">
        <v>339</v>
      </c>
      <c r="E10362" s="421">
        <v>218</v>
      </c>
      <c r="F10362" s="413">
        <v>120.2</v>
      </c>
      <c r="G10362" s="414">
        <f t="shared" si="322"/>
        <v>1.8136439267886855</v>
      </c>
      <c r="H10362" s="415">
        <f t="shared" si="323"/>
        <v>1.8136439267886855</v>
      </c>
    </row>
    <row r="10363" spans="1:8" ht="15" hidden="1" thickBot="1">
      <c r="A10363" s="409">
        <v>202205</v>
      </c>
      <c r="B10363" s="196" t="s">
        <v>2093</v>
      </c>
      <c r="C10363" s="197" t="s">
        <v>2094</v>
      </c>
      <c r="D10363" s="198" t="s">
        <v>337</v>
      </c>
      <c r="E10363" s="421">
        <v>122748</v>
      </c>
      <c r="F10363" s="413">
        <v>120.2</v>
      </c>
      <c r="G10363" s="414">
        <f t="shared" si="322"/>
        <v>1021.198003327787</v>
      </c>
      <c r="H10363" s="415">
        <f t="shared" si="323"/>
        <v>5.1059900166389349</v>
      </c>
    </row>
    <row r="10364" spans="1:8" ht="15" hidden="1" thickBot="1">
      <c r="A10364" s="409">
        <v>202205</v>
      </c>
      <c r="B10364" s="196" t="s">
        <v>2095</v>
      </c>
      <c r="C10364" s="197" t="s">
        <v>676</v>
      </c>
      <c r="D10364" s="198" t="s">
        <v>337</v>
      </c>
      <c r="E10364" s="421">
        <v>43339</v>
      </c>
      <c r="F10364" s="413">
        <v>120.2</v>
      </c>
      <c r="G10364" s="414">
        <f t="shared" si="322"/>
        <v>360.55740432612311</v>
      </c>
      <c r="H10364" s="415">
        <f t="shared" si="323"/>
        <v>1.8027870216306154</v>
      </c>
    </row>
    <row r="10365" spans="1:8" ht="15" hidden="1" thickBot="1">
      <c r="A10365" s="409">
        <v>202205</v>
      </c>
      <c r="B10365" s="196" t="s">
        <v>2096</v>
      </c>
      <c r="C10365" s="197" t="s">
        <v>676</v>
      </c>
      <c r="D10365" s="198" t="s">
        <v>339</v>
      </c>
      <c r="E10365" s="421">
        <v>217</v>
      </c>
      <c r="F10365" s="413">
        <v>120.2</v>
      </c>
      <c r="G10365" s="414">
        <f t="shared" si="322"/>
        <v>1.8053244592346089</v>
      </c>
      <c r="H10365" s="415">
        <f t="shared" si="323"/>
        <v>1.8053244592346089</v>
      </c>
    </row>
    <row r="10366" spans="1:8" ht="15" hidden="1" thickBot="1">
      <c r="A10366" s="409">
        <v>202205</v>
      </c>
      <c r="B10366" s="196" t="s">
        <v>2097</v>
      </c>
      <c r="C10366" s="197" t="s">
        <v>676</v>
      </c>
      <c r="D10366" s="198" t="s">
        <v>337</v>
      </c>
      <c r="E10366" s="421">
        <v>44698</v>
      </c>
      <c r="F10366" s="413">
        <v>120.2</v>
      </c>
      <c r="G10366" s="414">
        <f t="shared" si="322"/>
        <v>371.86356073211311</v>
      </c>
      <c r="H10366" s="415">
        <f t="shared" si="323"/>
        <v>1.8593178036605655</v>
      </c>
    </row>
    <row r="10367" spans="1:8" ht="15" hidden="1" thickBot="1">
      <c r="A10367" s="409">
        <v>202205</v>
      </c>
      <c r="B10367" s="196" t="s">
        <v>2098</v>
      </c>
      <c r="C10367" s="197" t="s">
        <v>676</v>
      </c>
      <c r="D10367" s="198" t="s">
        <v>339</v>
      </c>
      <c r="E10367" s="421">
        <v>223</v>
      </c>
      <c r="F10367" s="413">
        <v>120.2</v>
      </c>
      <c r="G10367" s="414">
        <f t="shared" si="322"/>
        <v>1.8552412645590681</v>
      </c>
      <c r="H10367" s="415">
        <f t="shared" si="323"/>
        <v>1.8552412645590681</v>
      </c>
    </row>
    <row r="10368" spans="1:8" ht="15" hidden="1" thickBot="1">
      <c r="A10368" s="409">
        <v>202205</v>
      </c>
      <c r="B10368" s="196" t="s">
        <v>2099</v>
      </c>
      <c r="C10368" s="197" t="s">
        <v>2100</v>
      </c>
      <c r="D10368" s="198" t="s">
        <v>374</v>
      </c>
      <c r="E10368" s="421">
        <v>2046</v>
      </c>
      <c r="F10368" s="413">
        <v>120.2</v>
      </c>
      <c r="G10368" s="414">
        <f t="shared" si="322"/>
        <v>17.0216306156406</v>
      </c>
      <c r="H10368" s="415" t="str">
        <f t="shared" si="323"/>
        <v>VER</v>
      </c>
    </row>
    <row r="10369" spans="1:8" ht="15" hidden="1" thickBot="1">
      <c r="A10369" s="409">
        <v>202205</v>
      </c>
      <c r="B10369" s="196" t="s">
        <v>2101</v>
      </c>
      <c r="C10369" s="197" t="s">
        <v>2102</v>
      </c>
      <c r="D10369" s="198" t="s">
        <v>374</v>
      </c>
      <c r="E10369" s="421">
        <v>17.510000000000002</v>
      </c>
      <c r="F10369" s="413">
        <v>120.2</v>
      </c>
      <c r="G10369" s="414">
        <f t="shared" si="322"/>
        <v>0.14567387687188021</v>
      </c>
      <c r="H10369" s="415" t="str">
        <f t="shared" si="323"/>
        <v>VER</v>
      </c>
    </row>
    <row r="10370" spans="1:8" ht="15" hidden="1" thickBot="1">
      <c r="A10370" s="409">
        <v>202205</v>
      </c>
      <c r="B10370" s="196" t="s">
        <v>2103</v>
      </c>
      <c r="C10370" s="197" t="s">
        <v>2102</v>
      </c>
      <c r="D10370" s="198" t="s">
        <v>337</v>
      </c>
      <c r="E10370" s="421">
        <v>8023</v>
      </c>
      <c r="F10370" s="413">
        <v>120.2</v>
      </c>
      <c r="G10370" s="414">
        <f t="shared" ref="G10370:G10433" si="324">+E10370/F10370</f>
        <v>66.747088186356066</v>
      </c>
      <c r="H10370" s="415">
        <f t="shared" ref="H10370:H10433" si="325">IF(D10370="TB",G10370/200,IF(D10370="LT",G10370,"VER"))</f>
        <v>0.33373544093178031</v>
      </c>
    </row>
    <row r="10371" spans="1:8" ht="15" hidden="1" thickBot="1">
      <c r="A10371" s="409">
        <v>202205</v>
      </c>
      <c r="B10371" s="196" t="s">
        <v>2104</v>
      </c>
      <c r="C10371" s="197" t="s">
        <v>2102</v>
      </c>
      <c r="D10371" s="198" t="s">
        <v>339</v>
      </c>
      <c r="E10371" s="421">
        <v>40.07</v>
      </c>
      <c r="F10371" s="413">
        <v>120.2</v>
      </c>
      <c r="G10371" s="414">
        <f t="shared" si="324"/>
        <v>0.33336106489184691</v>
      </c>
      <c r="H10371" s="415">
        <f t="shared" si="325"/>
        <v>0.33336106489184691</v>
      </c>
    </row>
    <row r="10372" spans="1:8" ht="15" hidden="1" thickBot="1">
      <c r="A10372" s="409">
        <v>202205</v>
      </c>
      <c r="B10372" s="196" t="s">
        <v>2105</v>
      </c>
      <c r="C10372" s="197" t="s">
        <v>2102</v>
      </c>
      <c r="D10372" s="198" t="s">
        <v>337</v>
      </c>
      <c r="E10372" s="421">
        <v>15416</v>
      </c>
      <c r="F10372" s="413">
        <v>120.2</v>
      </c>
      <c r="G10372" s="414">
        <f t="shared" si="324"/>
        <v>128.25291181364392</v>
      </c>
      <c r="H10372" s="415">
        <f t="shared" si="325"/>
        <v>0.64126455906821955</v>
      </c>
    </row>
    <row r="10373" spans="1:8" ht="15" hidden="1" thickBot="1">
      <c r="A10373" s="409">
        <v>202205</v>
      </c>
      <c r="B10373" s="196" t="s">
        <v>2106</v>
      </c>
      <c r="C10373" s="197" t="s">
        <v>2102</v>
      </c>
      <c r="D10373" s="198" t="s">
        <v>381</v>
      </c>
      <c r="E10373" s="421">
        <v>1868</v>
      </c>
      <c r="F10373" s="413">
        <v>120.2</v>
      </c>
      <c r="G10373" s="414">
        <f t="shared" si="324"/>
        <v>15.540765391014975</v>
      </c>
      <c r="H10373" s="415" t="str">
        <f t="shared" si="325"/>
        <v>VER</v>
      </c>
    </row>
    <row r="10374" spans="1:8" ht="15" hidden="1" thickBot="1">
      <c r="A10374" s="409">
        <v>202205</v>
      </c>
      <c r="B10374" s="196" t="s">
        <v>2107</v>
      </c>
      <c r="C10374" s="197" t="s">
        <v>2102</v>
      </c>
      <c r="D10374" s="198" t="s">
        <v>337</v>
      </c>
      <c r="E10374" s="421">
        <v>15416</v>
      </c>
      <c r="F10374" s="413">
        <v>120.2</v>
      </c>
      <c r="G10374" s="414">
        <f t="shared" si="324"/>
        <v>128.25291181364392</v>
      </c>
      <c r="H10374" s="415">
        <f t="shared" si="325"/>
        <v>0.64126455906821955</v>
      </c>
    </row>
    <row r="10375" spans="1:8" ht="15" hidden="1" thickBot="1">
      <c r="A10375" s="409">
        <v>202205</v>
      </c>
      <c r="B10375" s="196" t="s">
        <v>2108</v>
      </c>
      <c r="C10375" s="197" t="s">
        <v>2102</v>
      </c>
      <c r="D10375" s="198" t="s">
        <v>339</v>
      </c>
      <c r="E10375" s="421">
        <v>77.040000000000006</v>
      </c>
      <c r="F10375" s="413">
        <v>120.2</v>
      </c>
      <c r="G10375" s="414">
        <f t="shared" si="324"/>
        <v>0.64093178036605658</v>
      </c>
      <c r="H10375" s="415">
        <f t="shared" si="325"/>
        <v>0.64093178036605658</v>
      </c>
    </row>
    <row r="10376" spans="1:8" ht="15" hidden="1" thickBot="1">
      <c r="A10376" s="409">
        <v>202205</v>
      </c>
      <c r="B10376" s="196" t="s">
        <v>2109</v>
      </c>
      <c r="C10376" s="197" t="s">
        <v>2102</v>
      </c>
      <c r="D10376" s="198" t="s">
        <v>337</v>
      </c>
      <c r="E10376" s="421">
        <v>15416</v>
      </c>
      <c r="F10376" s="413">
        <v>120.2</v>
      </c>
      <c r="G10376" s="414">
        <f t="shared" si="324"/>
        <v>128.25291181364392</v>
      </c>
      <c r="H10376" s="415">
        <f t="shared" si="325"/>
        <v>0.64126455906821955</v>
      </c>
    </row>
    <row r="10377" spans="1:8" ht="15" hidden="1" thickBot="1">
      <c r="A10377" s="409">
        <v>202205</v>
      </c>
      <c r="B10377" s="196" t="s">
        <v>2110</v>
      </c>
      <c r="C10377" s="197" t="s">
        <v>2102</v>
      </c>
      <c r="D10377" s="198" t="s">
        <v>337</v>
      </c>
      <c r="E10377" s="421">
        <v>15416</v>
      </c>
      <c r="F10377" s="413">
        <v>120.2</v>
      </c>
      <c r="G10377" s="414">
        <f t="shared" si="324"/>
        <v>128.25291181364392</v>
      </c>
      <c r="H10377" s="415">
        <f t="shared" si="325"/>
        <v>0.64126455906821955</v>
      </c>
    </row>
    <row r="10378" spans="1:8" ht="15" hidden="1" thickBot="1">
      <c r="A10378" s="409">
        <v>202205</v>
      </c>
      <c r="B10378" s="196" t="s">
        <v>2111</v>
      </c>
      <c r="C10378" s="197" t="s">
        <v>2102</v>
      </c>
      <c r="D10378" s="198" t="s">
        <v>337</v>
      </c>
      <c r="E10378" s="421">
        <v>15416</v>
      </c>
      <c r="F10378" s="413">
        <v>120.2</v>
      </c>
      <c r="G10378" s="414">
        <f t="shared" si="324"/>
        <v>128.25291181364392</v>
      </c>
      <c r="H10378" s="415">
        <f t="shared" si="325"/>
        <v>0.64126455906821955</v>
      </c>
    </row>
    <row r="10379" spans="1:8" ht="15" hidden="1" thickBot="1">
      <c r="A10379" s="409">
        <v>202205</v>
      </c>
      <c r="B10379" s="196" t="s">
        <v>2112</v>
      </c>
      <c r="C10379" s="197" t="s">
        <v>2102</v>
      </c>
      <c r="D10379" s="198" t="s">
        <v>337</v>
      </c>
      <c r="E10379" s="421">
        <v>146180</v>
      </c>
      <c r="F10379" s="413">
        <v>120.2</v>
      </c>
      <c r="G10379" s="414">
        <f t="shared" si="324"/>
        <v>1216.1397670549084</v>
      </c>
      <c r="H10379" s="415">
        <f t="shared" si="325"/>
        <v>6.0806988352745419</v>
      </c>
    </row>
    <row r="10380" spans="1:8" ht="15" hidden="1" thickBot="1">
      <c r="A10380" s="409">
        <v>202205</v>
      </c>
      <c r="B10380" s="196" t="s">
        <v>2113</v>
      </c>
      <c r="C10380" s="197" t="s">
        <v>2102</v>
      </c>
      <c r="D10380" s="198" t="s">
        <v>339</v>
      </c>
      <c r="E10380" s="421">
        <v>731</v>
      </c>
      <c r="F10380" s="413">
        <v>120.2</v>
      </c>
      <c r="G10380" s="414">
        <f t="shared" si="324"/>
        <v>6.08153078202995</v>
      </c>
      <c r="H10380" s="415">
        <f t="shared" si="325"/>
        <v>6.08153078202995</v>
      </c>
    </row>
    <row r="10381" spans="1:8" ht="15" hidden="1" thickBot="1">
      <c r="A10381" s="409">
        <v>202205</v>
      </c>
      <c r="B10381" s="196" t="s">
        <v>2114</v>
      </c>
      <c r="C10381" s="197" t="s">
        <v>2102</v>
      </c>
      <c r="D10381" s="198" t="s">
        <v>337</v>
      </c>
      <c r="E10381" s="421">
        <v>24311</v>
      </c>
      <c r="F10381" s="413">
        <v>120.2</v>
      </c>
      <c r="G10381" s="414">
        <f t="shared" si="324"/>
        <v>202.25457570715474</v>
      </c>
      <c r="H10381" s="415">
        <f t="shared" si="325"/>
        <v>1.0112728785357736</v>
      </c>
    </row>
    <row r="10382" spans="1:8" ht="15" hidden="1" thickBot="1">
      <c r="A10382" s="409">
        <v>202205</v>
      </c>
      <c r="B10382" s="196" t="s">
        <v>2115</v>
      </c>
      <c r="C10382" s="197" t="s">
        <v>2102</v>
      </c>
      <c r="D10382" s="198" t="s">
        <v>339</v>
      </c>
      <c r="E10382" s="421">
        <v>122</v>
      </c>
      <c r="F10382" s="413">
        <v>120.2</v>
      </c>
      <c r="G10382" s="414">
        <f t="shared" si="324"/>
        <v>1.0149750415973378</v>
      </c>
      <c r="H10382" s="415">
        <f t="shared" si="325"/>
        <v>1.0149750415973378</v>
      </c>
    </row>
    <row r="10383" spans="1:8" ht="15" hidden="1" thickBot="1">
      <c r="A10383" s="409">
        <v>202205</v>
      </c>
      <c r="B10383" s="196" t="s">
        <v>2116</v>
      </c>
      <c r="C10383" s="197" t="s">
        <v>2102</v>
      </c>
      <c r="D10383" s="198" t="s">
        <v>337</v>
      </c>
      <c r="E10383" s="421">
        <v>20265</v>
      </c>
      <c r="F10383" s="413">
        <v>120.2</v>
      </c>
      <c r="G10383" s="414">
        <f t="shared" si="324"/>
        <v>168.59400998336105</v>
      </c>
      <c r="H10383" s="415">
        <f t="shared" si="325"/>
        <v>0.84297004991680524</v>
      </c>
    </row>
    <row r="10384" spans="1:8" ht="15" hidden="1" thickBot="1">
      <c r="A10384" s="409">
        <v>202205</v>
      </c>
      <c r="B10384" s="196" t="s">
        <v>2117</v>
      </c>
      <c r="C10384" s="197" t="s">
        <v>2102</v>
      </c>
      <c r="D10384" s="198" t="s">
        <v>339</v>
      </c>
      <c r="E10384" s="421">
        <v>101</v>
      </c>
      <c r="F10384" s="413">
        <v>120.2</v>
      </c>
      <c r="G10384" s="414">
        <f t="shared" si="324"/>
        <v>0.84026622296173048</v>
      </c>
      <c r="H10384" s="415">
        <f t="shared" si="325"/>
        <v>0.84026622296173048</v>
      </c>
    </row>
    <row r="10385" spans="1:8" ht="15" hidden="1" thickBot="1">
      <c r="A10385" s="409">
        <v>202205</v>
      </c>
      <c r="B10385" s="196" t="s">
        <v>2118</v>
      </c>
      <c r="C10385" s="197" t="s">
        <v>2102</v>
      </c>
      <c r="D10385" s="198" t="s">
        <v>337</v>
      </c>
      <c r="E10385" s="421">
        <v>100752</v>
      </c>
      <c r="F10385" s="413">
        <v>120.2</v>
      </c>
      <c r="G10385" s="414">
        <f t="shared" si="324"/>
        <v>838.20299500831948</v>
      </c>
      <c r="H10385" s="415">
        <f t="shared" si="325"/>
        <v>4.1910149750415977</v>
      </c>
    </row>
    <row r="10386" spans="1:8" ht="15" hidden="1" thickBot="1">
      <c r="A10386" s="409">
        <v>202205</v>
      </c>
      <c r="B10386" s="196" t="s">
        <v>2119</v>
      </c>
      <c r="C10386" s="197" t="s">
        <v>2102</v>
      </c>
      <c r="D10386" s="198" t="s">
        <v>337</v>
      </c>
      <c r="E10386" s="421">
        <v>100752</v>
      </c>
      <c r="F10386" s="413">
        <v>120.2</v>
      </c>
      <c r="G10386" s="414">
        <f t="shared" si="324"/>
        <v>838.20299500831948</v>
      </c>
      <c r="H10386" s="415">
        <f t="shared" si="325"/>
        <v>4.1910149750415977</v>
      </c>
    </row>
    <row r="10387" spans="1:8" ht="15" hidden="1" thickBot="1">
      <c r="A10387" s="409">
        <v>202205</v>
      </c>
      <c r="B10387" s="196" t="s">
        <v>2120</v>
      </c>
      <c r="C10387" s="197" t="s">
        <v>2102</v>
      </c>
      <c r="D10387" s="198" t="s">
        <v>374</v>
      </c>
      <c r="E10387" s="421">
        <v>638</v>
      </c>
      <c r="F10387" s="413">
        <v>120.2</v>
      </c>
      <c r="G10387" s="414">
        <f t="shared" si="324"/>
        <v>5.3078202995008317</v>
      </c>
      <c r="H10387" s="415" t="str">
        <f t="shared" si="325"/>
        <v>VER</v>
      </c>
    </row>
    <row r="10388" spans="1:8" ht="15" hidden="1" thickBot="1">
      <c r="A10388" s="409">
        <v>202205</v>
      </c>
      <c r="B10388" s="196" t="s">
        <v>2121</v>
      </c>
      <c r="C10388" s="197" t="s">
        <v>2102</v>
      </c>
      <c r="D10388" s="198" t="s">
        <v>374</v>
      </c>
      <c r="E10388" s="421">
        <v>0.01</v>
      </c>
      <c r="F10388" s="413">
        <v>120.2</v>
      </c>
      <c r="G10388" s="414">
        <f t="shared" si="324"/>
        <v>8.3194675540765393E-5</v>
      </c>
      <c r="H10388" s="415" t="str">
        <f t="shared" si="325"/>
        <v>VER</v>
      </c>
    </row>
    <row r="10389" spans="1:8" ht="15" hidden="1" thickBot="1">
      <c r="A10389" s="409">
        <v>202205</v>
      </c>
      <c r="B10389" s="196" t="s">
        <v>2122</v>
      </c>
      <c r="C10389" s="197" t="s">
        <v>1347</v>
      </c>
      <c r="D10389" s="198" t="s">
        <v>337</v>
      </c>
      <c r="E10389" s="421">
        <v>104631</v>
      </c>
      <c r="F10389" s="413">
        <v>120.2</v>
      </c>
      <c r="G10389" s="414">
        <f t="shared" si="324"/>
        <v>870.47420965058234</v>
      </c>
      <c r="H10389" s="415">
        <f t="shared" si="325"/>
        <v>4.3523710482529117</v>
      </c>
    </row>
    <row r="10390" spans="1:8" ht="15" hidden="1" thickBot="1">
      <c r="A10390" s="409">
        <v>202205</v>
      </c>
      <c r="B10390" s="196" t="s">
        <v>2123</v>
      </c>
      <c r="C10390" s="197" t="s">
        <v>1347</v>
      </c>
      <c r="D10390" s="198" t="s">
        <v>339</v>
      </c>
      <c r="E10390" s="421">
        <v>523</v>
      </c>
      <c r="F10390" s="413">
        <v>120.2</v>
      </c>
      <c r="G10390" s="414">
        <f t="shared" si="324"/>
        <v>4.3510815307820296</v>
      </c>
      <c r="H10390" s="415">
        <f t="shared" si="325"/>
        <v>4.3510815307820296</v>
      </c>
    </row>
    <row r="10391" spans="1:8" ht="15" hidden="1" thickBot="1">
      <c r="A10391" s="409">
        <v>202205</v>
      </c>
      <c r="B10391" s="196" t="s">
        <v>2124</v>
      </c>
      <c r="C10391" s="197" t="s">
        <v>2125</v>
      </c>
      <c r="D10391" s="198" t="s">
        <v>374</v>
      </c>
      <c r="E10391" s="421">
        <v>2046</v>
      </c>
      <c r="F10391" s="413">
        <v>120.2</v>
      </c>
      <c r="G10391" s="414">
        <f t="shared" si="324"/>
        <v>17.0216306156406</v>
      </c>
      <c r="H10391" s="415" t="str">
        <f t="shared" si="325"/>
        <v>VER</v>
      </c>
    </row>
    <row r="10392" spans="1:8" ht="15" hidden="1" thickBot="1">
      <c r="A10392" s="409">
        <v>202205</v>
      </c>
      <c r="B10392" s="196" t="s">
        <v>2126</v>
      </c>
      <c r="C10392" s="197" t="s">
        <v>2127</v>
      </c>
      <c r="D10392" s="198" t="s">
        <v>337</v>
      </c>
      <c r="E10392" s="421">
        <v>39790</v>
      </c>
      <c r="F10392" s="413">
        <v>120.2</v>
      </c>
      <c r="G10392" s="414">
        <f t="shared" si="324"/>
        <v>331.0316139767055</v>
      </c>
      <c r="H10392" s="415">
        <f t="shared" si="325"/>
        <v>1.6551580698835275</v>
      </c>
    </row>
    <row r="10393" spans="1:8" ht="15" hidden="1" thickBot="1">
      <c r="A10393" s="409">
        <v>202205</v>
      </c>
      <c r="B10393" s="196" t="s">
        <v>2128</v>
      </c>
      <c r="C10393" s="197" t="s">
        <v>2127</v>
      </c>
      <c r="D10393" s="198" t="s">
        <v>339</v>
      </c>
      <c r="E10393" s="421">
        <v>199</v>
      </c>
      <c r="F10393" s="413">
        <v>120.2</v>
      </c>
      <c r="G10393" s="414">
        <f t="shared" si="324"/>
        <v>1.6555740432612311</v>
      </c>
      <c r="H10393" s="415">
        <f t="shared" si="325"/>
        <v>1.6555740432612311</v>
      </c>
    </row>
    <row r="10394" spans="1:8" ht="15" hidden="1" thickBot="1">
      <c r="A10394" s="409">
        <v>202205</v>
      </c>
      <c r="B10394" s="196" t="s">
        <v>2129</v>
      </c>
      <c r="C10394" s="197" t="s">
        <v>2127</v>
      </c>
      <c r="D10394" s="198" t="s">
        <v>337</v>
      </c>
      <c r="E10394" s="421">
        <v>87365</v>
      </c>
      <c r="F10394" s="413">
        <v>120.2</v>
      </c>
      <c r="G10394" s="414">
        <f t="shared" si="324"/>
        <v>726.83028286189688</v>
      </c>
      <c r="H10394" s="415">
        <f t="shared" si="325"/>
        <v>3.6341514143094842</v>
      </c>
    </row>
    <row r="10395" spans="1:8" ht="15" hidden="1" thickBot="1">
      <c r="A10395" s="409">
        <v>202205</v>
      </c>
      <c r="B10395" s="196" t="s">
        <v>2130</v>
      </c>
      <c r="C10395" s="197" t="s">
        <v>2127</v>
      </c>
      <c r="D10395" s="198" t="s">
        <v>339</v>
      </c>
      <c r="E10395" s="421">
        <v>437</v>
      </c>
      <c r="F10395" s="413">
        <v>120.2</v>
      </c>
      <c r="G10395" s="414">
        <f t="shared" si="324"/>
        <v>3.6356073211314475</v>
      </c>
      <c r="H10395" s="415">
        <f t="shared" si="325"/>
        <v>3.6356073211314475</v>
      </c>
    </row>
    <row r="10396" spans="1:8" ht="15" hidden="1" thickBot="1">
      <c r="A10396" s="409">
        <v>202205</v>
      </c>
      <c r="B10396" s="196" t="s">
        <v>2131</v>
      </c>
      <c r="C10396" s="197" t="s">
        <v>791</v>
      </c>
      <c r="D10396" s="198" t="s">
        <v>337</v>
      </c>
      <c r="E10396" s="421">
        <v>77490</v>
      </c>
      <c r="F10396" s="413">
        <v>120.2</v>
      </c>
      <c r="G10396" s="414">
        <f t="shared" si="324"/>
        <v>644.67554076539102</v>
      </c>
      <c r="H10396" s="415">
        <f t="shared" si="325"/>
        <v>3.2233777038269551</v>
      </c>
    </row>
    <row r="10397" spans="1:8" ht="15" hidden="1" thickBot="1">
      <c r="A10397" s="409">
        <v>202205</v>
      </c>
      <c r="B10397" s="196" t="s">
        <v>2132</v>
      </c>
      <c r="C10397" s="197" t="s">
        <v>791</v>
      </c>
      <c r="D10397" s="198" t="s">
        <v>339</v>
      </c>
      <c r="E10397" s="421">
        <v>387</v>
      </c>
      <c r="F10397" s="413">
        <v>120.2</v>
      </c>
      <c r="G10397" s="414">
        <f t="shared" si="324"/>
        <v>3.2196339434276204</v>
      </c>
      <c r="H10397" s="415">
        <f t="shared" si="325"/>
        <v>3.2196339434276204</v>
      </c>
    </row>
    <row r="10398" spans="1:8" ht="15" hidden="1" thickBot="1">
      <c r="A10398" s="409">
        <v>202205</v>
      </c>
      <c r="B10398" s="196" t="s">
        <v>2133</v>
      </c>
      <c r="C10398" s="197" t="s">
        <v>791</v>
      </c>
      <c r="D10398" s="198" t="s">
        <v>337</v>
      </c>
      <c r="E10398" s="421">
        <v>80859.41</v>
      </c>
      <c r="F10398" s="413">
        <v>120.2</v>
      </c>
      <c r="G10398" s="414">
        <f t="shared" si="324"/>
        <v>672.707237936772</v>
      </c>
      <c r="H10398" s="415">
        <f t="shared" si="325"/>
        <v>3.36353618968386</v>
      </c>
    </row>
    <row r="10399" spans="1:8" ht="15" hidden="1" thickBot="1">
      <c r="A10399" s="409">
        <v>202205</v>
      </c>
      <c r="B10399" s="196" t="s">
        <v>2134</v>
      </c>
      <c r="C10399" s="197" t="s">
        <v>791</v>
      </c>
      <c r="D10399" s="198" t="s">
        <v>339</v>
      </c>
      <c r="E10399" s="421">
        <v>404.29</v>
      </c>
      <c r="F10399" s="413">
        <v>120.2</v>
      </c>
      <c r="G10399" s="414">
        <f t="shared" si="324"/>
        <v>3.3634775374376042</v>
      </c>
      <c r="H10399" s="415">
        <f t="shared" si="325"/>
        <v>3.3634775374376042</v>
      </c>
    </row>
    <row r="10400" spans="1:8" ht="15" hidden="1" thickBot="1">
      <c r="A10400" s="409">
        <v>202205</v>
      </c>
      <c r="B10400" s="196" t="s">
        <v>2135</v>
      </c>
      <c r="C10400" s="197" t="s">
        <v>2034</v>
      </c>
      <c r="D10400" s="198" t="s">
        <v>337</v>
      </c>
      <c r="E10400" s="421">
        <v>81734</v>
      </c>
      <c r="F10400" s="413">
        <v>120.2</v>
      </c>
      <c r="G10400" s="414">
        <f t="shared" si="324"/>
        <v>679.98336106489182</v>
      </c>
      <c r="H10400" s="415">
        <f t="shared" si="325"/>
        <v>3.3999168053244593</v>
      </c>
    </row>
    <row r="10401" spans="1:8" ht="15" hidden="1" thickBot="1">
      <c r="A10401" s="409">
        <v>202205</v>
      </c>
      <c r="B10401" s="196" t="s">
        <v>2136</v>
      </c>
      <c r="C10401" s="197" t="s">
        <v>2034</v>
      </c>
      <c r="D10401" s="198" t="s">
        <v>337</v>
      </c>
      <c r="E10401" s="421">
        <v>81225</v>
      </c>
      <c r="F10401" s="413">
        <v>120.2</v>
      </c>
      <c r="G10401" s="414">
        <f t="shared" si="324"/>
        <v>675.7487520798669</v>
      </c>
      <c r="H10401" s="415">
        <f t="shared" si="325"/>
        <v>3.3787437603993347</v>
      </c>
    </row>
    <row r="10402" spans="1:8" ht="15" hidden="1" thickBot="1">
      <c r="A10402" s="409">
        <v>202205</v>
      </c>
      <c r="B10402" s="196" t="s">
        <v>2593</v>
      </c>
      <c r="C10402" s="197" t="s">
        <v>2034</v>
      </c>
      <c r="D10402" s="198" t="s">
        <v>337</v>
      </c>
      <c r="E10402" s="421">
        <v>122748</v>
      </c>
      <c r="F10402" s="413">
        <v>120.2</v>
      </c>
      <c r="G10402" s="414">
        <f t="shared" si="324"/>
        <v>1021.198003327787</v>
      </c>
      <c r="H10402" s="415">
        <f t="shared" si="325"/>
        <v>5.1059900166389349</v>
      </c>
    </row>
    <row r="10403" spans="1:8" ht="15" hidden="1" thickBot="1">
      <c r="A10403" s="409">
        <v>202205</v>
      </c>
      <c r="B10403" s="196" t="s">
        <v>2594</v>
      </c>
      <c r="C10403" s="197" t="s">
        <v>2034</v>
      </c>
      <c r="D10403" s="198" t="s">
        <v>339</v>
      </c>
      <c r="E10403" s="421">
        <v>614</v>
      </c>
      <c r="F10403" s="413">
        <v>120.2</v>
      </c>
      <c r="G10403" s="414">
        <f t="shared" si="324"/>
        <v>5.1081530782029949</v>
      </c>
      <c r="H10403" s="415">
        <f t="shared" si="325"/>
        <v>5.1081530782029949</v>
      </c>
    </row>
    <row r="10404" spans="1:8" ht="15" hidden="1" thickBot="1">
      <c r="A10404" s="409">
        <v>202205</v>
      </c>
      <c r="B10404" s="196" t="s">
        <v>2137</v>
      </c>
      <c r="C10404" s="197" t="s">
        <v>2034</v>
      </c>
      <c r="D10404" s="198" t="s">
        <v>337</v>
      </c>
      <c r="E10404" s="421">
        <v>81734</v>
      </c>
      <c r="F10404" s="413">
        <v>120.2</v>
      </c>
      <c r="G10404" s="414">
        <f t="shared" si="324"/>
        <v>679.98336106489182</v>
      </c>
      <c r="H10404" s="415">
        <f t="shared" si="325"/>
        <v>3.3999168053244593</v>
      </c>
    </row>
    <row r="10405" spans="1:8" ht="15" hidden="1" thickBot="1">
      <c r="A10405" s="409">
        <v>202205</v>
      </c>
      <c r="B10405" s="196" t="s">
        <v>2138</v>
      </c>
      <c r="C10405" s="197" t="s">
        <v>2034</v>
      </c>
      <c r="D10405" s="198" t="s">
        <v>339</v>
      </c>
      <c r="E10405" s="421">
        <v>409</v>
      </c>
      <c r="F10405" s="413">
        <v>120.2</v>
      </c>
      <c r="G10405" s="414">
        <f t="shared" si="324"/>
        <v>3.4026622296173046</v>
      </c>
      <c r="H10405" s="415">
        <f t="shared" si="325"/>
        <v>3.4026622296173046</v>
      </c>
    </row>
    <row r="10406" spans="1:8" ht="15" hidden="1" thickBot="1">
      <c r="A10406" s="409">
        <v>202205</v>
      </c>
      <c r="B10406" s="196" t="s">
        <v>2139</v>
      </c>
      <c r="C10406" s="197" t="s">
        <v>2034</v>
      </c>
      <c r="D10406" s="198" t="s">
        <v>337</v>
      </c>
      <c r="E10406" s="421">
        <v>81734</v>
      </c>
      <c r="F10406" s="413">
        <v>120.2</v>
      </c>
      <c r="G10406" s="414">
        <f t="shared" si="324"/>
        <v>679.98336106489182</v>
      </c>
      <c r="H10406" s="415">
        <f t="shared" si="325"/>
        <v>3.3999168053244593</v>
      </c>
    </row>
    <row r="10407" spans="1:8" ht="15" hidden="1" thickBot="1">
      <c r="A10407" s="409">
        <v>202205</v>
      </c>
      <c r="B10407" s="196" t="s">
        <v>2140</v>
      </c>
      <c r="C10407" s="197" t="s">
        <v>2034</v>
      </c>
      <c r="D10407" s="198" t="s">
        <v>339</v>
      </c>
      <c r="E10407" s="421">
        <v>409</v>
      </c>
      <c r="F10407" s="413">
        <v>120.2</v>
      </c>
      <c r="G10407" s="414">
        <f t="shared" si="324"/>
        <v>3.4026622296173046</v>
      </c>
      <c r="H10407" s="415">
        <f t="shared" si="325"/>
        <v>3.4026622296173046</v>
      </c>
    </row>
    <row r="10408" spans="1:8" ht="15" hidden="1" thickBot="1">
      <c r="A10408" s="409">
        <v>202205</v>
      </c>
      <c r="B10408" s="196" t="s">
        <v>2141</v>
      </c>
      <c r="C10408" s="197" t="s">
        <v>2034</v>
      </c>
      <c r="D10408" s="198" t="s">
        <v>337</v>
      </c>
      <c r="E10408" s="421">
        <v>87570</v>
      </c>
      <c r="F10408" s="413">
        <v>120.2</v>
      </c>
      <c r="G10408" s="414">
        <f t="shared" si="324"/>
        <v>728.53577371048254</v>
      </c>
      <c r="H10408" s="415">
        <f t="shared" si="325"/>
        <v>3.6426788685524127</v>
      </c>
    </row>
    <row r="10409" spans="1:8" ht="15" hidden="1" thickBot="1">
      <c r="A10409" s="409">
        <v>202205</v>
      </c>
      <c r="B10409" s="196" t="s">
        <v>2142</v>
      </c>
      <c r="C10409" s="197" t="s">
        <v>2034</v>
      </c>
      <c r="D10409" s="198" t="s">
        <v>337</v>
      </c>
      <c r="E10409" s="421">
        <v>86683</v>
      </c>
      <c r="F10409" s="413">
        <v>120.2</v>
      </c>
      <c r="G10409" s="414">
        <f t="shared" si="324"/>
        <v>721.15640599001665</v>
      </c>
      <c r="H10409" s="415">
        <f t="shared" si="325"/>
        <v>3.6057820299500833</v>
      </c>
    </row>
    <row r="10410" spans="1:8" ht="15" hidden="1" thickBot="1">
      <c r="A10410" s="409">
        <v>202205</v>
      </c>
      <c r="B10410" s="196" t="s">
        <v>2143</v>
      </c>
      <c r="C10410" s="197" t="s">
        <v>2034</v>
      </c>
      <c r="D10410" s="198" t="s">
        <v>339</v>
      </c>
      <c r="E10410" s="421">
        <v>433</v>
      </c>
      <c r="F10410" s="413">
        <v>120.2</v>
      </c>
      <c r="G10410" s="414">
        <f t="shared" si="324"/>
        <v>3.6023294509151413</v>
      </c>
      <c r="H10410" s="415">
        <f t="shared" si="325"/>
        <v>3.6023294509151413</v>
      </c>
    </row>
    <row r="10411" spans="1:8" ht="15" hidden="1" thickBot="1">
      <c r="A10411" s="409">
        <v>202205</v>
      </c>
      <c r="B10411" s="196" t="s">
        <v>2144</v>
      </c>
      <c r="C10411" s="197" t="s">
        <v>2034</v>
      </c>
      <c r="D10411" s="198" t="s">
        <v>337</v>
      </c>
      <c r="E10411" s="421">
        <v>77324</v>
      </c>
      <c r="F10411" s="413">
        <v>120.2</v>
      </c>
      <c r="G10411" s="414">
        <f t="shared" si="324"/>
        <v>643.29450915141433</v>
      </c>
      <c r="H10411" s="415">
        <f t="shared" si="325"/>
        <v>3.2164725457570715</v>
      </c>
    </row>
    <row r="10412" spans="1:8" ht="15" hidden="1" thickBot="1">
      <c r="A10412" s="409">
        <v>202205</v>
      </c>
      <c r="B10412" s="196" t="s">
        <v>2145</v>
      </c>
      <c r="C10412" s="197" t="s">
        <v>2034</v>
      </c>
      <c r="D10412" s="198" t="s">
        <v>339</v>
      </c>
      <c r="E10412" s="421">
        <v>387</v>
      </c>
      <c r="F10412" s="413">
        <v>120.2</v>
      </c>
      <c r="G10412" s="414">
        <f t="shared" si="324"/>
        <v>3.2196339434276204</v>
      </c>
      <c r="H10412" s="415">
        <f t="shared" si="325"/>
        <v>3.2196339434276204</v>
      </c>
    </row>
    <row r="10413" spans="1:8" ht="15" hidden="1" thickBot="1">
      <c r="A10413" s="409">
        <v>202205</v>
      </c>
      <c r="B10413" s="196" t="s">
        <v>2146</v>
      </c>
      <c r="C10413" s="197" t="s">
        <v>2034</v>
      </c>
      <c r="D10413" s="198" t="s">
        <v>337</v>
      </c>
      <c r="E10413" s="421">
        <v>77324</v>
      </c>
      <c r="F10413" s="413">
        <v>120.2</v>
      </c>
      <c r="G10413" s="414">
        <f t="shared" si="324"/>
        <v>643.29450915141433</v>
      </c>
      <c r="H10413" s="415">
        <f t="shared" si="325"/>
        <v>3.2164725457570715</v>
      </c>
    </row>
    <row r="10414" spans="1:8" ht="15" hidden="1" thickBot="1">
      <c r="A10414" s="409">
        <v>202205</v>
      </c>
      <c r="B10414" s="196" t="s">
        <v>2147</v>
      </c>
      <c r="C10414" s="197" t="s">
        <v>2034</v>
      </c>
      <c r="D10414" s="198" t="s">
        <v>337</v>
      </c>
      <c r="E10414" s="421">
        <v>77324</v>
      </c>
      <c r="F10414" s="413">
        <v>120.2</v>
      </c>
      <c r="G10414" s="414">
        <f t="shared" si="324"/>
        <v>643.29450915141433</v>
      </c>
      <c r="H10414" s="415">
        <f t="shared" si="325"/>
        <v>3.2164725457570715</v>
      </c>
    </row>
    <row r="10415" spans="1:8" ht="15" hidden="1" thickBot="1">
      <c r="A10415" s="409">
        <v>202205</v>
      </c>
      <c r="B10415" s="196" t="s">
        <v>2148</v>
      </c>
      <c r="C10415" s="197" t="s">
        <v>2034</v>
      </c>
      <c r="D10415" s="198" t="s">
        <v>339</v>
      </c>
      <c r="E10415" s="421">
        <v>387</v>
      </c>
      <c r="F10415" s="413">
        <v>120.2</v>
      </c>
      <c r="G10415" s="414">
        <f t="shared" si="324"/>
        <v>3.2196339434276204</v>
      </c>
      <c r="H10415" s="415">
        <f t="shared" si="325"/>
        <v>3.2196339434276204</v>
      </c>
    </row>
    <row r="10416" spans="1:8" ht="15" hidden="1" thickBot="1">
      <c r="A10416" s="409">
        <v>202205</v>
      </c>
      <c r="B10416" s="196" t="s">
        <v>2149</v>
      </c>
      <c r="C10416" s="197" t="s">
        <v>2034</v>
      </c>
      <c r="D10416" s="198" t="s">
        <v>337</v>
      </c>
      <c r="E10416" s="421">
        <v>44752</v>
      </c>
      <c r="F10416" s="413">
        <v>120.2</v>
      </c>
      <c r="G10416" s="414">
        <f t="shared" si="324"/>
        <v>372.31281198003325</v>
      </c>
      <c r="H10416" s="415">
        <f t="shared" si="325"/>
        <v>1.8615640599001662</v>
      </c>
    </row>
    <row r="10417" spans="1:8" ht="15" hidden="1" thickBot="1">
      <c r="A10417" s="409">
        <v>202205</v>
      </c>
      <c r="B10417" s="196" t="s">
        <v>2150</v>
      </c>
      <c r="C10417" s="197" t="s">
        <v>2034</v>
      </c>
      <c r="D10417" s="198" t="s">
        <v>337</v>
      </c>
      <c r="E10417" s="421">
        <v>67355</v>
      </c>
      <c r="F10417" s="413">
        <v>120.2</v>
      </c>
      <c r="G10417" s="414">
        <f t="shared" si="324"/>
        <v>560.35773710482533</v>
      </c>
      <c r="H10417" s="415">
        <f t="shared" si="325"/>
        <v>2.8017886855241265</v>
      </c>
    </row>
    <row r="10418" spans="1:8" ht="15" hidden="1" thickBot="1">
      <c r="A10418" s="409">
        <v>202205</v>
      </c>
      <c r="B10418" s="196" t="s">
        <v>2151</v>
      </c>
      <c r="C10418" s="197" t="s">
        <v>2034</v>
      </c>
      <c r="D10418" s="198" t="s">
        <v>339</v>
      </c>
      <c r="E10418" s="421">
        <v>337</v>
      </c>
      <c r="F10418" s="413">
        <v>120.2</v>
      </c>
      <c r="G10418" s="414">
        <f t="shared" si="324"/>
        <v>2.8036605657237934</v>
      </c>
      <c r="H10418" s="415">
        <f t="shared" si="325"/>
        <v>2.8036605657237934</v>
      </c>
    </row>
    <row r="10419" spans="1:8" ht="15" hidden="1" thickBot="1">
      <c r="A10419" s="409">
        <v>202205</v>
      </c>
      <c r="B10419" s="196" t="s">
        <v>2152</v>
      </c>
      <c r="C10419" s="197" t="s">
        <v>2034</v>
      </c>
      <c r="D10419" s="198" t="s">
        <v>339</v>
      </c>
      <c r="E10419" s="421">
        <v>224</v>
      </c>
      <c r="F10419" s="413">
        <v>120.2</v>
      </c>
      <c r="G10419" s="414">
        <f t="shared" si="324"/>
        <v>1.8635607321131447</v>
      </c>
      <c r="H10419" s="415">
        <f t="shared" si="325"/>
        <v>1.8635607321131447</v>
      </c>
    </row>
    <row r="10420" spans="1:8" ht="15" hidden="1" thickBot="1">
      <c r="A10420" s="409">
        <v>202205</v>
      </c>
      <c r="B10420" s="196" t="s">
        <v>2153</v>
      </c>
      <c r="C10420" s="197" t="s">
        <v>2034</v>
      </c>
      <c r="D10420" s="198" t="s">
        <v>337</v>
      </c>
      <c r="E10420" s="421">
        <v>44752</v>
      </c>
      <c r="F10420" s="413">
        <v>120.2</v>
      </c>
      <c r="G10420" s="414">
        <f t="shared" si="324"/>
        <v>372.31281198003325</v>
      </c>
      <c r="H10420" s="415">
        <f t="shared" si="325"/>
        <v>1.8615640599001662</v>
      </c>
    </row>
    <row r="10421" spans="1:8" ht="15" hidden="1" thickBot="1">
      <c r="A10421" s="409">
        <v>202205</v>
      </c>
      <c r="B10421" s="196" t="s">
        <v>2154</v>
      </c>
      <c r="C10421" s="197" t="s">
        <v>2034</v>
      </c>
      <c r="D10421" s="198" t="s">
        <v>337</v>
      </c>
      <c r="E10421" s="421">
        <v>44752</v>
      </c>
      <c r="F10421" s="413">
        <v>120.2</v>
      </c>
      <c r="G10421" s="414">
        <f t="shared" si="324"/>
        <v>372.31281198003325</v>
      </c>
      <c r="H10421" s="415">
        <f t="shared" si="325"/>
        <v>1.8615640599001662</v>
      </c>
    </row>
    <row r="10422" spans="1:8" ht="15" hidden="1" thickBot="1">
      <c r="A10422" s="409">
        <v>202205</v>
      </c>
      <c r="B10422" s="196" t="s">
        <v>2155</v>
      </c>
      <c r="C10422" s="197" t="s">
        <v>2034</v>
      </c>
      <c r="D10422" s="198" t="s">
        <v>350</v>
      </c>
      <c r="E10422" s="421">
        <v>0.01</v>
      </c>
      <c r="F10422" s="413">
        <v>120.2</v>
      </c>
      <c r="G10422" s="414">
        <f t="shared" si="324"/>
        <v>8.3194675540765393E-5</v>
      </c>
      <c r="H10422" s="415" t="str">
        <f t="shared" si="325"/>
        <v>VER</v>
      </c>
    </row>
    <row r="10423" spans="1:8" ht="15" hidden="1" thickBot="1">
      <c r="A10423" s="409">
        <v>202205</v>
      </c>
      <c r="B10423" s="196" t="s">
        <v>2156</v>
      </c>
      <c r="C10423" s="197" t="s">
        <v>2034</v>
      </c>
      <c r="D10423" s="198" t="s">
        <v>337</v>
      </c>
      <c r="E10423" s="421">
        <v>52500</v>
      </c>
      <c r="F10423" s="413">
        <v>120.2</v>
      </c>
      <c r="G10423" s="414">
        <f t="shared" si="324"/>
        <v>436.77204658901832</v>
      </c>
      <c r="H10423" s="415">
        <f t="shared" si="325"/>
        <v>2.1838602329450918</v>
      </c>
    </row>
    <row r="10424" spans="1:8" ht="15" hidden="1" thickBot="1">
      <c r="A10424" s="409">
        <v>202205</v>
      </c>
      <c r="B10424" s="196" t="s">
        <v>2157</v>
      </c>
      <c r="C10424" s="197" t="s">
        <v>2034</v>
      </c>
      <c r="D10424" s="198" t="s">
        <v>337</v>
      </c>
      <c r="E10424" s="421">
        <v>52500</v>
      </c>
      <c r="F10424" s="413">
        <v>120.2</v>
      </c>
      <c r="G10424" s="414">
        <f t="shared" si="324"/>
        <v>436.77204658901832</v>
      </c>
      <c r="H10424" s="415">
        <f t="shared" si="325"/>
        <v>2.1838602329450918</v>
      </c>
    </row>
    <row r="10425" spans="1:8" ht="15" hidden="1" thickBot="1">
      <c r="A10425" s="409">
        <v>202205</v>
      </c>
      <c r="B10425" s="196" t="s">
        <v>2158</v>
      </c>
      <c r="C10425" s="197" t="s">
        <v>2034</v>
      </c>
      <c r="D10425" s="198" t="s">
        <v>337</v>
      </c>
      <c r="E10425" s="421">
        <v>44799</v>
      </c>
      <c r="F10425" s="413">
        <v>120.2</v>
      </c>
      <c r="G10425" s="414">
        <f t="shared" si="324"/>
        <v>372.70382695507487</v>
      </c>
      <c r="H10425" s="415">
        <f t="shared" si="325"/>
        <v>1.8635191347753743</v>
      </c>
    </row>
    <row r="10426" spans="1:8" ht="15" hidden="1" thickBot="1">
      <c r="A10426" s="409">
        <v>202205</v>
      </c>
      <c r="B10426" s="196" t="s">
        <v>2159</v>
      </c>
      <c r="C10426" s="197" t="s">
        <v>2034</v>
      </c>
      <c r="D10426" s="198" t="s">
        <v>339</v>
      </c>
      <c r="E10426" s="421">
        <v>224</v>
      </c>
      <c r="F10426" s="413">
        <v>120.2</v>
      </c>
      <c r="G10426" s="414">
        <f t="shared" si="324"/>
        <v>1.8635607321131447</v>
      </c>
      <c r="H10426" s="415">
        <f t="shared" si="325"/>
        <v>1.8635607321131447</v>
      </c>
    </row>
    <row r="10427" spans="1:8" ht="15" hidden="1" thickBot="1">
      <c r="A10427" s="409">
        <v>202205</v>
      </c>
      <c r="B10427" s="196" t="s">
        <v>2160</v>
      </c>
      <c r="C10427" s="197" t="s">
        <v>2034</v>
      </c>
      <c r="D10427" s="198" t="s">
        <v>337</v>
      </c>
      <c r="E10427" s="421">
        <v>74263</v>
      </c>
      <c r="F10427" s="413">
        <v>120.2</v>
      </c>
      <c r="G10427" s="414">
        <f t="shared" si="324"/>
        <v>617.82861896838597</v>
      </c>
      <c r="H10427" s="415">
        <f t="shared" si="325"/>
        <v>3.0891430948419298</v>
      </c>
    </row>
    <row r="10428" spans="1:8" ht="15" hidden="1" thickBot="1">
      <c r="A10428" s="409">
        <v>202205</v>
      </c>
      <c r="B10428" s="196" t="s">
        <v>2161</v>
      </c>
      <c r="C10428" s="197" t="s">
        <v>2034</v>
      </c>
      <c r="D10428" s="198" t="s">
        <v>337</v>
      </c>
      <c r="E10428" s="421">
        <v>51217</v>
      </c>
      <c r="F10428" s="413">
        <v>120.2</v>
      </c>
      <c r="G10428" s="414">
        <f t="shared" si="324"/>
        <v>426.09816971713809</v>
      </c>
      <c r="H10428" s="415">
        <f t="shared" si="325"/>
        <v>2.1304908485856906</v>
      </c>
    </row>
    <row r="10429" spans="1:8" ht="15" hidden="1" thickBot="1">
      <c r="A10429" s="409">
        <v>202205</v>
      </c>
      <c r="B10429" s="196" t="s">
        <v>2162</v>
      </c>
      <c r="C10429" s="197" t="s">
        <v>2034</v>
      </c>
      <c r="D10429" s="198" t="s">
        <v>337</v>
      </c>
      <c r="E10429" s="421">
        <v>62006</v>
      </c>
      <c r="F10429" s="413">
        <v>120.2</v>
      </c>
      <c r="G10429" s="414">
        <f t="shared" si="324"/>
        <v>515.85690515806982</v>
      </c>
      <c r="H10429" s="415">
        <f t="shared" si="325"/>
        <v>2.5792845257903489</v>
      </c>
    </row>
    <row r="10430" spans="1:8" ht="15" hidden="1" thickBot="1">
      <c r="A10430" s="409">
        <v>202205</v>
      </c>
      <c r="B10430" s="196" t="s">
        <v>2163</v>
      </c>
      <c r="C10430" s="197" t="s">
        <v>2034</v>
      </c>
      <c r="D10430" s="198" t="s">
        <v>339</v>
      </c>
      <c r="E10430" s="421">
        <v>310</v>
      </c>
      <c r="F10430" s="413">
        <v>120.2</v>
      </c>
      <c r="G10430" s="414">
        <f t="shared" si="324"/>
        <v>2.5790349417637271</v>
      </c>
      <c r="H10430" s="415">
        <f t="shared" si="325"/>
        <v>2.5790349417637271</v>
      </c>
    </row>
    <row r="10431" spans="1:8" ht="15" hidden="1" thickBot="1">
      <c r="A10431" s="409">
        <v>202205</v>
      </c>
      <c r="B10431" s="196" t="s">
        <v>2164</v>
      </c>
      <c r="C10431" s="197" t="s">
        <v>2034</v>
      </c>
      <c r="D10431" s="198" t="s">
        <v>337</v>
      </c>
      <c r="E10431" s="421">
        <v>57182</v>
      </c>
      <c r="F10431" s="413">
        <v>120.2</v>
      </c>
      <c r="G10431" s="414">
        <f t="shared" si="324"/>
        <v>475.72379367720464</v>
      </c>
      <c r="H10431" s="415">
        <f t="shared" si="325"/>
        <v>2.3786189683860233</v>
      </c>
    </row>
    <row r="10432" spans="1:8" ht="15" hidden="1" thickBot="1">
      <c r="A10432" s="409">
        <v>202205</v>
      </c>
      <c r="B10432" s="196" t="s">
        <v>2165</v>
      </c>
      <c r="C10432" s="197" t="s">
        <v>2034</v>
      </c>
      <c r="D10432" s="198" t="s">
        <v>337</v>
      </c>
      <c r="E10432" s="421">
        <v>46464</v>
      </c>
      <c r="F10432" s="413">
        <v>120.2</v>
      </c>
      <c r="G10432" s="414">
        <f t="shared" si="324"/>
        <v>386.55574043261231</v>
      </c>
      <c r="H10432" s="415">
        <f t="shared" si="325"/>
        <v>1.9327787021630616</v>
      </c>
    </row>
    <row r="10433" spans="1:8" ht="15" hidden="1" thickBot="1">
      <c r="A10433" s="409">
        <v>202205</v>
      </c>
      <c r="B10433" s="196" t="s">
        <v>2166</v>
      </c>
      <c r="C10433" s="197" t="s">
        <v>2034</v>
      </c>
      <c r="D10433" s="198" t="s">
        <v>337</v>
      </c>
      <c r="E10433" s="421">
        <v>46771</v>
      </c>
      <c r="F10433" s="413">
        <v>120.2</v>
      </c>
      <c r="G10433" s="414">
        <f t="shared" si="324"/>
        <v>389.10981697171383</v>
      </c>
      <c r="H10433" s="415">
        <f t="shared" si="325"/>
        <v>1.945549084858569</v>
      </c>
    </row>
    <row r="10434" spans="1:8" ht="15" hidden="1" thickBot="1">
      <c r="A10434" s="409">
        <v>202205</v>
      </c>
      <c r="B10434" s="196" t="s">
        <v>2167</v>
      </c>
      <c r="C10434" s="197" t="s">
        <v>2034</v>
      </c>
      <c r="D10434" s="198" t="s">
        <v>337</v>
      </c>
      <c r="E10434" s="421">
        <v>89893</v>
      </c>
      <c r="F10434" s="413">
        <v>120.2</v>
      </c>
      <c r="G10434" s="414">
        <f t="shared" ref="G10434:G10497" si="326">+E10434/F10434</f>
        <v>747.86189683860232</v>
      </c>
      <c r="H10434" s="415">
        <f t="shared" ref="H10434:H10497" si="327">IF(D10434="TB",G10434/200,IF(D10434="LT",G10434,"VER"))</f>
        <v>3.7393094841930115</v>
      </c>
    </row>
    <row r="10435" spans="1:8" ht="15" hidden="1" thickBot="1">
      <c r="A10435" s="409">
        <v>202205</v>
      </c>
      <c r="B10435" s="196" t="s">
        <v>2168</v>
      </c>
      <c r="C10435" s="197" t="s">
        <v>2034</v>
      </c>
      <c r="D10435" s="198" t="s">
        <v>339</v>
      </c>
      <c r="E10435" s="421">
        <v>449</v>
      </c>
      <c r="F10435" s="413">
        <v>120.2</v>
      </c>
      <c r="G10435" s="414">
        <f t="shared" si="326"/>
        <v>3.7354409317803658</v>
      </c>
      <c r="H10435" s="415">
        <f t="shared" si="327"/>
        <v>3.7354409317803658</v>
      </c>
    </row>
    <row r="10436" spans="1:8" ht="15" hidden="1" thickBot="1">
      <c r="A10436" s="409">
        <v>202205</v>
      </c>
      <c r="B10436" s="196" t="s">
        <v>2169</v>
      </c>
      <c r="C10436" s="197" t="s">
        <v>2034</v>
      </c>
      <c r="D10436" s="198" t="s">
        <v>337</v>
      </c>
      <c r="E10436" s="421">
        <v>72755</v>
      </c>
      <c r="F10436" s="413">
        <v>120.2</v>
      </c>
      <c r="G10436" s="414">
        <f t="shared" si="326"/>
        <v>605.28286189683854</v>
      </c>
      <c r="H10436" s="415">
        <f t="shared" si="327"/>
        <v>3.0264143094841929</v>
      </c>
    </row>
    <row r="10437" spans="1:8" ht="15" hidden="1" thickBot="1">
      <c r="A10437" s="409">
        <v>202205</v>
      </c>
      <c r="B10437" s="196" t="s">
        <v>2170</v>
      </c>
      <c r="C10437" s="197" t="s">
        <v>2034</v>
      </c>
      <c r="D10437" s="198" t="s">
        <v>339</v>
      </c>
      <c r="E10437" s="421">
        <v>364</v>
      </c>
      <c r="F10437" s="413">
        <v>120.2</v>
      </c>
      <c r="G10437" s="414">
        <f t="shared" si="326"/>
        <v>3.0282861896838602</v>
      </c>
      <c r="H10437" s="415">
        <f t="shared" si="327"/>
        <v>3.0282861896838602</v>
      </c>
    </row>
    <row r="10438" spans="1:8" ht="15" hidden="1" thickBot="1">
      <c r="A10438" s="409">
        <v>202205</v>
      </c>
      <c r="B10438" s="196" t="s">
        <v>2171</v>
      </c>
      <c r="C10438" s="197" t="s">
        <v>2034</v>
      </c>
      <c r="D10438" s="198" t="s">
        <v>337</v>
      </c>
      <c r="E10438" s="421">
        <v>70017</v>
      </c>
      <c r="F10438" s="413">
        <v>120.2</v>
      </c>
      <c r="G10438" s="414">
        <f t="shared" si="326"/>
        <v>582.50415973377699</v>
      </c>
      <c r="H10438" s="415">
        <f t="shared" si="327"/>
        <v>2.912520798668885</v>
      </c>
    </row>
    <row r="10439" spans="1:8" ht="15" hidden="1" thickBot="1">
      <c r="A10439" s="409">
        <v>202205</v>
      </c>
      <c r="B10439" s="196" t="s">
        <v>2172</v>
      </c>
      <c r="C10439" s="197" t="s">
        <v>2034</v>
      </c>
      <c r="D10439" s="198" t="s">
        <v>339</v>
      </c>
      <c r="E10439" s="421">
        <v>350</v>
      </c>
      <c r="F10439" s="413">
        <v>120.2</v>
      </c>
      <c r="G10439" s="414">
        <f t="shared" si="326"/>
        <v>2.9118136439267888</v>
      </c>
      <c r="H10439" s="415">
        <f t="shared" si="327"/>
        <v>2.9118136439267888</v>
      </c>
    </row>
    <row r="10440" spans="1:8" ht="15" hidden="1" thickBot="1">
      <c r="A10440" s="409">
        <v>202205</v>
      </c>
      <c r="B10440" s="196" t="s">
        <v>2173</v>
      </c>
      <c r="C10440" s="197" t="s">
        <v>2034</v>
      </c>
      <c r="D10440" s="198" t="s">
        <v>337</v>
      </c>
      <c r="E10440" s="421">
        <v>55621</v>
      </c>
      <c r="F10440" s="413">
        <v>120.2</v>
      </c>
      <c r="G10440" s="414">
        <f t="shared" si="326"/>
        <v>462.73710482529117</v>
      </c>
      <c r="H10440" s="415">
        <f t="shared" si="327"/>
        <v>2.313685524126456</v>
      </c>
    </row>
    <row r="10441" spans="1:8" ht="15" hidden="1" thickBot="1">
      <c r="A10441" s="409">
        <v>202205</v>
      </c>
      <c r="B10441" s="196" t="s">
        <v>2174</v>
      </c>
      <c r="C10441" s="197" t="s">
        <v>2034</v>
      </c>
      <c r="D10441" s="198" t="s">
        <v>337</v>
      </c>
      <c r="E10441" s="421">
        <v>41439</v>
      </c>
      <c r="F10441" s="413">
        <v>120.2</v>
      </c>
      <c r="G10441" s="414">
        <f t="shared" si="326"/>
        <v>344.7504159733777</v>
      </c>
      <c r="H10441" s="415">
        <f t="shared" si="327"/>
        <v>1.7237520798668884</v>
      </c>
    </row>
    <row r="10442" spans="1:8" ht="15" hidden="1" thickBot="1">
      <c r="A10442" s="409">
        <v>202205</v>
      </c>
      <c r="B10442" s="196" t="s">
        <v>2175</v>
      </c>
      <c r="C10442" s="197" t="s">
        <v>2034</v>
      </c>
      <c r="D10442" s="198" t="s">
        <v>337</v>
      </c>
      <c r="E10442" s="421">
        <v>54399</v>
      </c>
      <c r="F10442" s="413">
        <v>120.2</v>
      </c>
      <c r="G10442" s="414">
        <f t="shared" si="326"/>
        <v>452.57071547420963</v>
      </c>
      <c r="H10442" s="415">
        <f t="shared" si="327"/>
        <v>2.2628535773710481</v>
      </c>
    </row>
    <row r="10443" spans="1:8" ht="15" hidden="1" thickBot="1">
      <c r="A10443" s="409">
        <v>202205</v>
      </c>
      <c r="B10443" s="196" t="s">
        <v>2176</v>
      </c>
      <c r="C10443" s="197" t="s">
        <v>2034</v>
      </c>
      <c r="D10443" s="198" t="s">
        <v>337</v>
      </c>
      <c r="E10443" s="421">
        <v>54399</v>
      </c>
      <c r="F10443" s="413">
        <v>120.2</v>
      </c>
      <c r="G10443" s="414">
        <f t="shared" si="326"/>
        <v>452.57071547420963</v>
      </c>
      <c r="H10443" s="415">
        <f t="shared" si="327"/>
        <v>2.2628535773710481</v>
      </c>
    </row>
    <row r="10444" spans="1:8" ht="15" hidden="1" thickBot="1">
      <c r="A10444" s="409">
        <v>202205</v>
      </c>
      <c r="B10444" s="196" t="s">
        <v>2177</v>
      </c>
      <c r="C10444" s="197" t="s">
        <v>2034</v>
      </c>
      <c r="D10444" s="198" t="s">
        <v>337</v>
      </c>
      <c r="E10444" s="421">
        <v>65416</v>
      </c>
      <c r="F10444" s="413">
        <v>120.2</v>
      </c>
      <c r="G10444" s="414">
        <f t="shared" si="326"/>
        <v>544.22628951747083</v>
      </c>
      <c r="H10444" s="415">
        <f t="shared" si="327"/>
        <v>2.721131447587354</v>
      </c>
    </row>
    <row r="10445" spans="1:8" ht="15" hidden="1" thickBot="1">
      <c r="A10445" s="409">
        <v>202205</v>
      </c>
      <c r="B10445" s="196" t="s">
        <v>2178</v>
      </c>
      <c r="C10445" s="197" t="s">
        <v>2034</v>
      </c>
      <c r="D10445" s="198" t="s">
        <v>339</v>
      </c>
      <c r="E10445" s="421">
        <v>327</v>
      </c>
      <c r="F10445" s="413">
        <v>120.2</v>
      </c>
      <c r="G10445" s="414">
        <f t="shared" si="326"/>
        <v>2.7204658901830281</v>
      </c>
      <c r="H10445" s="415">
        <f t="shared" si="327"/>
        <v>2.7204658901830281</v>
      </c>
    </row>
    <row r="10446" spans="1:8" ht="15" hidden="1" thickBot="1">
      <c r="A10446" s="409">
        <v>202205</v>
      </c>
      <c r="B10446" s="196" t="s">
        <v>2179</v>
      </c>
      <c r="C10446" s="197" t="s">
        <v>2034</v>
      </c>
      <c r="D10446" s="198" t="s">
        <v>337</v>
      </c>
      <c r="E10446" s="421">
        <v>91406</v>
      </c>
      <c r="F10446" s="413">
        <v>120.2</v>
      </c>
      <c r="G10446" s="414">
        <f t="shared" si="326"/>
        <v>760.44925124792007</v>
      </c>
      <c r="H10446" s="415">
        <f t="shared" si="327"/>
        <v>3.8022462562396004</v>
      </c>
    </row>
    <row r="10447" spans="1:8" ht="15" hidden="1" thickBot="1">
      <c r="A10447" s="409">
        <v>202205</v>
      </c>
      <c r="B10447" s="196" t="s">
        <v>2180</v>
      </c>
      <c r="C10447" s="197" t="s">
        <v>2034</v>
      </c>
      <c r="D10447" s="198" t="s">
        <v>339</v>
      </c>
      <c r="E10447" s="421">
        <v>457</v>
      </c>
      <c r="F10447" s="413">
        <v>120.2</v>
      </c>
      <c r="G10447" s="414">
        <f t="shared" si="326"/>
        <v>3.8019966722129781</v>
      </c>
      <c r="H10447" s="415">
        <f t="shared" si="327"/>
        <v>3.8019966722129781</v>
      </c>
    </row>
    <row r="10448" spans="1:8" ht="15" hidden="1" thickBot="1">
      <c r="A10448" s="409">
        <v>202205</v>
      </c>
      <c r="B10448" s="196" t="s">
        <v>2181</v>
      </c>
      <c r="C10448" s="197" t="s">
        <v>2034</v>
      </c>
      <c r="D10448" s="198" t="s">
        <v>337</v>
      </c>
      <c r="E10448" s="421">
        <v>59605</v>
      </c>
      <c r="F10448" s="413">
        <v>120.2</v>
      </c>
      <c r="G10448" s="414">
        <f t="shared" si="326"/>
        <v>495.88186356073209</v>
      </c>
      <c r="H10448" s="415">
        <f t="shared" si="327"/>
        <v>2.4794093178036603</v>
      </c>
    </row>
    <row r="10449" spans="1:8" ht="15" hidden="1" thickBot="1">
      <c r="A10449" s="409">
        <v>202205</v>
      </c>
      <c r="B10449" s="196" t="s">
        <v>2182</v>
      </c>
      <c r="C10449" s="197" t="s">
        <v>2034</v>
      </c>
      <c r="D10449" s="198" t="s">
        <v>337</v>
      </c>
      <c r="E10449" s="421">
        <v>65302</v>
      </c>
      <c r="F10449" s="413">
        <v>120.2</v>
      </c>
      <c r="G10449" s="414">
        <f t="shared" si="326"/>
        <v>543.27787021630616</v>
      </c>
      <c r="H10449" s="415">
        <f t="shared" si="327"/>
        <v>2.7163893510815309</v>
      </c>
    </row>
    <row r="10450" spans="1:8" ht="15" hidden="1" thickBot="1">
      <c r="A10450" s="409">
        <v>202205</v>
      </c>
      <c r="B10450" s="196" t="s">
        <v>2183</v>
      </c>
      <c r="C10450" s="197" t="s">
        <v>2034</v>
      </c>
      <c r="D10450" s="198" t="s">
        <v>337</v>
      </c>
      <c r="E10450" s="421">
        <v>65302</v>
      </c>
      <c r="F10450" s="413">
        <v>120.2</v>
      </c>
      <c r="G10450" s="414">
        <f t="shared" si="326"/>
        <v>543.27787021630616</v>
      </c>
      <c r="H10450" s="415">
        <f t="shared" si="327"/>
        <v>2.7163893510815309</v>
      </c>
    </row>
    <row r="10451" spans="1:8" ht="15" hidden="1" thickBot="1">
      <c r="A10451" s="409">
        <v>202205</v>
      </c>
      <c r="B10451" s="196" t="s">
        <v>2184</v>
      </c>
      <c r="C10451" s="197" t="s">
        <v>2034</v>
      </c>
      <c r="D10451" s="198" t="s">
        <v>339</v>
      </c>
      <c r="E10451" s="421">
        <v>298</v>
      </c>
      <c r="F10451" s="413">
        <v>120.2</v>
      </c>
      <c r="G10451" s="414">
        <f t="shared" si="326"/>
        <v>2.4792013311148087</v>
      </c>
      <c r="H10451" s="415">
        <f t="shared" si="327"/>
        <v>2.4792013311148087</v>
      </c>
    </row>
    <row r="10452" spans="1:8" ht="15" hidden="1" thickBot="1">
      <c r="A10452" s="409">
        <v>202205</v>
      </c>
      <c r="B10452" s="196" t="s">
        <v>2185</v>
      </c>
      <c r="C10452" s="197" t="s">
        <v>2034</v>
      </c>
      <c r="D10452" s="198" t="s">
        <v>337</v>
      </c>
      <c r="E10452" s="421">
        <v>65302</v>
      </c>
      <c r="F10452" s="413">
        <v>120.2</v>
      </c>
      <c r="G10452" s="414">
        <f t="shared" si="326"/>
        <v>543.27787021630616</v>
      </c>
      <c r="H10452" s="415">
        <f t="shared" si="327"/>
        <v>2.7163893510815309</v>
      </c>
    </row>
    <row r="10453" spans="1:8" ht="15" hidden="1" thickBot="1">
      <c r="A10453" s="409">
        <v>202205</v>
      </c>
      <c r="B10453" s="196" t="s">
        <v>2186</v>
      </c>
      <c r="C10453" s="197" t="s">
        <v>2034</v>
      </c>
      <c r="D10453" s="198" t="s">
        <v>337</v>
      </c>
      <c r="E10453" s="421">
        <v>65408</v>
      </c>
      <c r="F10453" s="413">
        <v>120.2</v>
      </c>
      <c r="G10453" s="414">
        <f t="shared" si="326"/>
        <v>544.15973377703824</v>
      </c>
      <c r="H10453" s="415">
        <f t="shared" si="327"/>
        <v>2.7207986688851911</v>
      </c>
    </row>
    <row r="10454" spans="1:8" ht="15" hidden="1" thickBot="1">
      <c r="A10454" s="409">
        <v>202205</v>
      </c>
      <c r="B10454" s="196" t="s">
        <v>2187</v>
      </c>
      <c r="C10454" s="197" t="s">
        <v>2034</v>
      </c>
      <c r="D10454" s="198" t="s">
        <v>337</v>
      </c>
      <c r="E10454" s="421">
        <v>61857</v>
      </c>
      <c r="F10454" s="413">
        <v>120.2</v>
      </c>
      <c r="G10454" s="414">
        <f t="shared" si="326"/>
        <v>514.61730449251252</v>
      </c>
      <c r="H10454" s="415">
        <f t="shared" si="327"/>
        <v>2.5730865224625625</v>
      </c>
    </row>
    <row r="10455" spans="1:8" ht="15" hidden="1" thickBot="1">
      <c r="A10455" s="409">
        <v>202205</v>
      </c>
      <c r="B10455" s="196" t="s">
        <v>2188</v>
      </c>
      <c r="C10455" s="197" t="s">
        <v>2034</v>
      </c>
      <c r="D10455" s="198" t="s">
        <v>339</v>
      </c>
      <c r="E10455" s="421">
        <v>309</v>
      </c>
      <c r="F10455" s="413">
        <v>120.2</v>
      </c>
      <c r="G10455" s="414">
        <f t="shared" si="326"/>
        <v>2.5707154742096505</v>
      </c>
      <c r="H10455" s="415">
        <f t="shared" si="327"/>
        <v>2.5707154742096505</v>
      </c>
    </row>
    <row r="10456" spans="1:8" ht="15" hidden="1" thickBot="1">
      <c r="A10456" s="409">
        <v>202205</v>
      </c>
      <c r="B10456" s="196" t="s">
        <v>2189</v>
      </c>
      <c r="C10456" s="197" t="s">
        <v>2034</v>
      </c>
      <c r="D10456" s="198" t="s">
        <v>337</v>
      </c>
      <c r="E10456" s="421">
        <v>57153</v>
      </c>
      <c r="F10456" s="413">
        <v>120.2</v>
      </c>
      <c r="G10456" s="414">
        <f t="shared" si="326"/>
        <v>475.48252911813643</v>
      </c>
      <c r="H10456" s="415">
        <f t="shared" si="327"/>
        <v>2.3774126455906823</v>
      </c>
    </row>
    <row r="10457" spans="1:8" ht="15" hidden="1" thickBot="1">
      <c r="A10457" s="409">
        <v>202205</v>
      </c>
      <c r="B10457" s="196" t="s">
        <v>2190</v>
      </c>
      <c r="C10457" s="197" t="s">
        <v>2034</v>
      </c>
      <c r="D10457" s="198" t="s">
        <v>337</v>
      </c>
      <c r="E10457" s="421">
        <v>55832</v>
      </c>
      <c r="F10457" s="413">
        <v>120.2</v>
      </c>
      <c r="G10457" s="414">
        <f t="shared" si="326"/>
        <v>464.49251247920131</v>
      </c>
      <c r="H10457" s="415">
        <f t="shared" si="327"/>
        <v>2.3224625623960065</v>
      </c>
    </row>
    <row r="10458" spans="1:8" ht="15" hidden="1" thickBot="1">
      <c r="A10458" s="409">
        <v>202205</v>
      </c>
      <c r="B10458" s="196" t="s">
        <v>2191</v>
      </c>
      <c r="C10458" s="197" t="s">
        <v>2034</v>
      </c>
      <c r="D10458" s="198" t="s">
        <v>337</v>
      </c>
      <c r="E10458" s="421">
        <v>57862</v>
      </c>
      <c r="F10458" s="413">
        <v>120.2</v>
      </c>
      <c r="G10458" s="414">
        <f t="shared" si="326"/>
        <v>481.38103161397669</v>
      </c>
      <c r="H10458" s="415">
        <f t="shared" si="327"/>
        <v>2.4069051580698835</v>
      </c>
    </row>
    <row r="10459" spans="1:8" ht="15" hidden="1" thickBot="1">
      <c r="A10459" s="409">
        <v>202205</v>
      </c>
      <c r="B10459" s="196" t="s">
        <v>2192</v>
      </c>
      <c r="C10459" s="197" t="s">
        <v>2034</v>
      </c>
      <c r="D10459" s="198" t="s">
        <v>337</v>
      </c>
      <c r="E10459" s="421">
        <v>59711</v>
      </c>
      <c r="F10459" s="413">
        <v>120.2</v>
      </c>
      <c r="G10459" s="414">
        <f t="shared" si="326"/>
        <v>496.76372712146423</v>
      </c>
      <c r="H10459" s="415">
        <f t="shared" si="327"/>
        <v>2.4838186356073213</v>
      </c>
    </row>
    <row r="10460" spans="1:8" ht="15" hidden="1" thickBot="1">
      <c r="A10460" s="409">
        <v>202205</v>
      </c>
      <c r="B10460" s="196" t="s">
        <v>2193</v>
      </c>
      <c r="C10460" s="197" t="s">
        <v>2034</v>
      </c>
      <c r="D10460" s="198" t="s">
        <v>339</v>
      </c>
      <c r="E10460" s="421">
        <v>299</v>
      </c>
      <c r="F10460" s="413">
        <v>120.2</v>
      </c>
      <c r="G10460" s="414">
        <f t="shared" si="326"/>
        <v>2.4875207986688852</v>
      </c>
      <c r="H10460" s="415">
        <f t="shared" si="327"/>
        <v>2.4875207986688852</v>
      </c>
    </row>
    <row r="10461" spans="1:8" ht="15" hidden="1" thickBot="1">
      <c r="A10461" s="409">
        <v>202205</v>
      </c>
      <c r="B10461" s="196" t="s">
        <v>2194</v>
      </c>
      <c r="C10461" s="197" t="s">
        <v>2034</v>
      </c>
      <c r="D10461" s="198" t="s">
        <v>337</v>
      </c>
      <c r="E10461" s="421">
        <v>49672</v>
      </c>
      <c r="F10461" s="413">
        <v>120.2</v>
      </c>
      <c r="G10461" s="414">
        <f t="shared" si="326"/>
        <v>413.24459234608986</v>
      </c>
      <c r="H10461" s="415">
        <f t="shared" si="327"/>
        <v>2.0662229617304493</v>
      </c>
    </row>
    <row r="10462" spans="1:8" ht="15" hidden="1" thickBot="1">
      <c r="A10462" s="409">
        <v>202205</v>
      </c>
      <c r="B10462" s="196" t="s">
        <v>2195</v>
      </c>
      <c r="C10462" s="197" t="s">
        <v>2034</v>
      </c>
      <c r="D10462" s="198" t="s">
        <v>339</v>
      </c>
      <c r="E10462" s="421">
        <v>248</v>
      </c>
      <c r="F10462" s="413">
        <v>120.2</v>
      </c>
      <c r="G10462" s="414">
        <f t="shared" si="326"/>
        <v>2.0632279534109816</v>
      </c>
      <c r="H10462" s="415">
        <f t="shared" si="327"/>
        <v>2.0632279534109816</v>
      </c>
    </row>
    <row r="10463" spans="1:8" ht="15" hidden="1" thickBot="1">
      <c r="A10463" s="409">
        <v>202205</v>
      </c>
      <c r="B10463" s="196" t="s">
        <v>2196</v>
      </c>
      <c r="C10463" s="197" t="s">
        <v>2034</v>
      </c>
      <c r="D10463" s="198" t="s">
        <v>337</v>
      </c>
      <c r="E10463" s="421">
        <v>53522</v>
      </c>
      <c r="F10463" s="413">
        <v>120.2</v>
      </c>
      <c r="G10463" s="414">
        <f t="shared" si="326"/>
        <v>445.27454242928451</v>
      </c>
      <c r="H10463" s="415">
        <f t="shared" si="327"/>
        <v>2.2263727121464227</v>
      </c>
    </row>
    <row r="10464" spans="1:8" ht="15" hidden="1" thickBot="1">
      <c r="A10464" s="409">
        <v>202205</v>
      </c>
      <c r="B10464" s="196" t="s">
        <v>2197</v>
      </c>
      <c r="C10464" s="197" t="s">
        <v>2034</v>
      </c>
      <c r="D10464" s="198" t="s">
        <v>337</v>
      </c>
      <c r="E10464" s="421">
        <v>54833</v>
      </c>
      <c r="F10464" s="413">
        <v>120.2</v>
      </c>
      <c r="G10464" s="414">
        <f t="shared" si="326"/>
        <v>456.18136439267886</v>
      </c>
      <c r="H10464" s="415">
        <f t="shared" si="327"/>
        <v>2.2809068219633941</v>
      </c>
    </row>
    <row r="10465" spans="1:8" ht="15" hidden="1" thickBot="1">
      <c r="A10465" s="409">
        <v>202205</v>
      </c>
      <c r="B10465" s="196" t="s">
        <v>2198</v>
      </c>
      <c r="C10465" s="197" t="s">
        <v>2034</v>
      </c>
      <c r="D10465" s="198" t="s">
        <v>337</v>
      </c>
      <c r="E10465" s="421">
        <v>49672</v>
      </c>
      <c r="F10465" s="413">
        <v>120.2</v>
      </c>
      <c r="G10465" s="414">
        <f t="shared" si="326"/>
        <v>413.24459234608986</v>
      </c>
      <c r="H10465" s="415">
        <f t="shared" si="327"/>
        <v>2.0662229617304493</v>
      </c>
    </row>
    <row r="10466" spans="1:8" ht="15" hidden="1" thickBot="1">
      <c r="A10466" s="409">
        <v>202205</v>
      </c>
      <c r="B10466" s="196" t="s">
        <v>2199</v>
      </c>
      <c r="C10466" s="197" t="s">
        <v>2034</v>
      </c>
      <c r="D10466" s="198" t="s">
        <v>339</v>
      </c>
      <c r="E10466" s="421">
        <v>248</v>
      </c>
      <c r="F10466" s="413">
        <v>120.2</v>
      </c>
      <c r="G10466" s="414">
        <f t="shared" si="326"/>
        <v>2.0632279534109816</v>
      </c>
      <c r="H10466" s="415">
        <f t="shared" si="327"/>
        <v>2.0632279534109816</v>
      </c>
    </row>
    <row r="10467" spans="1:8" ht="15" hidden="1" thickBot="1">
      <c r="A10467" s="409">
        <v>202205</v>
      </c>
      <c r="B10467" s="196" t="s">
        <v>2200</v>
      </c>
      <c r="C10467" s="197" t="s">
        <v>2034</v>
      </c>
      <c r="D10467" s="198" t="s">
        <v>337</v>
      </c>
      <c r="E10467" s="421">
        <v>49672</v>
      </c>
      <c r="F10467" s="413">
        <v>120.2</v>
      </c>
      <c r="G10467" s="414">
        <f t="shared" si="326"/>
        <v>413.24459234608986</v>
      </c>
      <c r="H10467" s="415">
        <f t="shared" si="327"/>
        <v>2.0662229617304493</v>
      </c>
    </row>
    <row r="10468" spans="1:8" ht="15" hidden="1" thickBot="1">
      <c r="A10468" s="409">
        <v>202205</v>
      </c>
      <c r="B10468" s="196" t="s">
        <v>2201</v>
      </c>
      <c r="C10468" s="197" t="s">
        <v>2034</v>
      </c>
      <c r="D10468" s="198" t="s">
        <v>339</v>
      </c>
      <c r="E10468" s="421">
        <v>248</v>
      </c>
      <c r="F10468" s="413">
        <v>120.2</v>
      </c>
      <c r="G10468" s="414">
        <f t="shared" si="326"/>
        <v>2.0632279534109816</v>
      </c>
      <c r="H10468" s="415">
        <f t="shared" si="327"/>
        <v>2.0632279534109816</v>
      </c>
    </row>
    <row r="10469" spans="1:8" ht="15" hidden="1" thickBot="1">
      <c r="A10469" s="409">
        <v>202205</v>
      </c>
      <c r="B10469" s="196" t="s">
        <v>2202</v>
      </c>
      <c r="C10469" s="197" t="s">
        <v>2034</v>
      </c>
      <c r="D10469" s="198" t="s">
        <v>337</v>
      </c>
      <c r="E10469" s="421">
        <v>52896</v>
      </c>
      <c r="F10469" s="413">
        <v>120.2</v>
      </c>
      <c r="G10469" s="414">
        <f t="shared" si="326"/>
        <v>440.06655574043259</v>
      </c>
      <c r="H10469" s="415">
        <f t="shared" si="327"/>
        <v>2.2003327787021632</v>
      </c>
    </row>
    <row r="10470" spans="1:8" ht="15" hidden="1" thickBot="1">
      <c r="A10470" s="409">
        <v>202205</v>
      </c>
      <c r="B10470" s="196" t="s">
        <v>2203</v>
      </c>
      <c r="C10470" s="197" t="s">
        <v>2034</v>
      </c>
      <c r="D10470" s="198" t="s">
        <v>337</v>
      </c>
      <c r="E10470" s="421">
        <v>74016</v>
      </c>
      <c r="F10470" s="413">
        <v>120.2</v>
      </c>
      <c r="G10470" s="414">
        <f t="shared" si="326"/>
        <v>615.77371048252905</v>
      </c>
      <c r="H10470" s="415">
        <f t="shared" si="327"/>
        <v>3.0788685524126453</v>
      </c>
    </row>
    <row r="10471" spans="1:8" ht="15" hidden="1" thickBot="1">
      <c r="A10471" s="409">
        <v>202205</v>
      </c>
      <c r="B10471" s="196" t="s">
        <v>2204</v>
      </c>
      <c r="C10471" s="197" t="s">
        <v>2034</v>
      </c>
      <c r="D10471" s="198" t="s">
        <v>339</v>
      </c>
      <c r="E10471" s="421">
        <v>370</v>
      </c>
      <c r="F10471" s="413">
        <v>120.2</v>
      </c>
      <c r="G10471" s="414">
        <f t="shared" si="326"/>
        <v>3.0782029950083194</v>
      </c>
      <c r="H10471" s="415">
        <f t="shared" si="327"/>
        <v>3.0782029950083194</v>
      </c>
    </row>
    <row r="10472" spans="1:8" ht="15" hidden="1" thickBot="1">
      <c r="A10472" s="409">
        <v>202205</v>
      </c>
      <c r="B10472" s="196" t="s">
        <v>2205</v>
      </c>
      <c r="C10472" s="197" t="s">
        <v>2034</v>
      </c>
      <c r="D10472" s="198" t="s">
        <v>337</v>
      </c>
      <c r="E10472" s="421">
        <v>83869</v>
      </c>
      <c r="F10472" s="413">
        <v>120.2</v>
      </c>
      <c r="G10472" s="414">
        <f t="shared" si="326"/>
        <v>697.7454242928452</v>
      </c>
      <c r="H10472" s="415">
        <f t="shared" si="327"/>
        <v>3.4887271214642261</v>
      </c>
    </row>
    <row r="10473" spans="1:8" ht="15" hidden="1" thickBot="1">
      <c r="A10473" s="409">
        <v>202205</v>
      </c>
      <c r="B10473" s="196" t="s">
        <v>2206</v>
      </c>
      <c r="C10473" s="197" t="s">
        <v>2034</v>
      </c>
      <c r="D10473" s="198" t="s">
        <v>337</v>
      </c>
      <c r="E10473" s="421">
        <v>59606</v>
      </c>
      <c r="F10473" s="413">
        <v>120.2</v>
      </c>
      <c r="G10473" s="414">
        <f t="shared" si="326"/>
        <v>495.89018302828617</v>
      </c>
      <c r="H10473" s="415">
        <f t="shared" si="327"/>
        <v>2.479450915141431</v>
      </c>
    </row>
    <row r="10474" spans="1:8" ht="15" hidden="1" thickBot="1">
      <c r="A10474" s="409">
        <v>202205</v>
      </c>
      <c r="B10474" s="196" t="s">
        <v>2207</v>
      </c>
      <c r="C10474" s="197" t="s">
        <v>2034</v>
      </c>
      <c r="D10474" s="198" t="s">
        <v>337</v>
      </c>
      <c r="E10474" s="421">
        <v>70141</v>
      </c>
      <c r="F10474" s="413">
        <v>120.2</v>
      </c>
      <c r="G10474" s="414">
        <f t="shared" si="326"/>
        <v>583.53577371048254</v>
      </c>
      <c r="H10474" s="415">
        <f t="shared" si="327"/>
        <v>2.9176788685524127</v>
      </c>
    </row>
    <row r="10475" spans="1:8" ht="15" hidden="1" thickBot="1">
      <c r="A10475" s="409">
        <v>202205</v>
      </c>
      <c r="B10475" s="196" t="s">
        <v>2208</v>
      </c>
      <c r="C10475" s="197" t="s">
        <v>2034</v>
      </c>
      <c r="D10475" s="198" t="s">
        <v>339</v>
      </c>
      <c r="E10475" s="421">
        <v>351</v>
      </c>
      <c r="F10475" s="413">
        <v>120.2</v>
      </c>
      <c r="G10475" s="414">
        <f t="shared" si="326"/>
        <v>2.9201331114808653</v>
      </c>
      <c r="H10475" s="415">
        <f t="shared" si="327"/>
        <v>2.9201331114808653</v>
      </c>
    </row>
    <row r="10476" spans="1:8" ht="15" hidden="1" thickBot="1">
      <c r="A10476" s="409">
        <v>202205</v>
      </c>
      <c r="B10476" s="196" t="s">
        <v>2209</v>
      </c>
      <c r="C10476" s="197" t="s">
        <v>2034</v>
      </c>
      <c r="D10476" s="198" t="s">
        <v>337</v>
      </c>
      <c r="E10476" s="421">
        <v>44633</v>
      </c>
      <c r="F10476" s="413">
        <v>120.2</v>
      </c>
      <c r="G10476" s="414">
        <f t="shared" si="326"/>
        <v>371.32279534109819</v>
      </c>
      <c r="H10476" s="415">
        <f t="shared" si="327"/>
        <v>1.856613976705491</v>
      </c>
    </row>
    <row r="10477" spans="1:8" ht="15" hidden="1" thickBot="1">
      <c r="A10477" s="409">
        <v>202205</v>
      </c>
      <c r="B10477" s="196" t="s">
        <v>2210</v>
      </c>
      <c r="C10477" s="197" t="s">
        <v>2034</v>
      </c>
      <c r="D10477" s="198" t="s">
        <v>337</v>
      </c>
      <c r="E10477" s="421">
        <v>44633</v>
      </c>
      <c r="F10477" s="413">
        <v>120.2</v>
      </c>
      <c r="G10477" s="414">
        <f t="shared" si="326"/>
        <v>371.32279534109819</v>
      </c>
      <c r="H10477" s="415">
        <f t="shared" si="327"/>
        <v>1.856613976705491</v>
      </c>
    </row>
    <row r="10478" spans="1:8" ht="15" hidden="1" thickBot="1">
      <c r="A10478" s="409">
        <v>202205</v>
      </c>
      <c r="B10478" s="196" t="s">
        <v>2211</v>
      </c>
      <c r="C10478" s="197" t="s">
        <v>2034</v>
      </c>
      <c r="D10478" s="198" t="s">
        <v>339</v>
      </c>
      <c r="E10478" s="421">
        <v>223</v>
      </c>
      <c r="F10478" s="413">
        <v>120.2</v>
      </c>
      <c r="G10478" s="414">
        <f t="shared" si="326"/>
        <v>1.8552412645590681</v>
      </c>
      <c r="H10478" s="415">
        <f t="shared" si="327"/>
        <v>1.8552412645590681</v>
      </c>
    </row>
    <row r="10479" spans="1:8" ht="15" hidden="1" thickBot="1">
      <c r="A10479" s="409">
        <v>202205</v>
      </c>
      <c r="B10479" s="196" t="s">
        <v>2212</v>
      </c>
      <c r="C10479" s="197" t="s">
        <v>2034</v>
      </c>
      <c r="D10479" s="198" t="s">
        <v>337</v>
      </c>
      <c r="E10479" s="421">
        <v>44633</v>
      </c>
      <c r="F10479" s="413">
        <v>120.2</v>
      </c>
      <c r="G10479" s="414">
        <f t="shared" si="326"/>
        <v>371.32279534109819</v>
      </c>
      <c r="H10479" s="415">
        <f t="shared" si="327"/>
        <v>1.856613976705491</v>
      </c>
    </row>
    <row r="10480" spans="1:8" ht="15" hidden="1" thickBot="1">
      <c r="A10480" s="409">
        <v>202205</v>
      </c>
      <c r="B10480" s="196" t="s">
        <v>2213</v>
      </c>
      <c r="C10480" s="197" t="s">
        <v>2034</v>
      </c>
      <c r="D10480" s="198" t="s">
        <v>337</v>
      </c>
      <c r="E10480" s="421">
        <v>44633</v>
      </c>
      <c r="F10480" s="413">
        <v>120.2</v>
      </c>
      <c r="G10480" s="414">
        <f t="shared" si="326"/>
        <v>371.32279534109819</v>
      </c>
      <c r="H10480" s="415">
        <f t="shared" si="327"/>
        <v>1.856613976705491</v>
      </c>
    </row>
    <row r="10481" spans="1:8" ht="15" hidden="1" thickBot="1">
      <c r="A10481" s="409">
        <v>202205</v>
      </c>
      <c r="B10481" s="196" t="s">
        <v>2214</v>
      </c>
      <c r="C10481" s="197" t="s">
        <v>2034</v>
      </c>
      <c r="D10481" s="198" t="s">
        <v>337</v>
      </c>
      <c r="E10481" s="421">
        <v>44633</v>
      </c>
      <c r="F10481" s="413">
        <v>120.2</v>
      </c>
      <c r="G10481" s="414">
        <f t="shared" si="326"/>
        <v>371.32279534109819</v>
      </c>
      <c r="H10481" s="415">
        <f t="shared" si="327"/>
        <v>1.856613976705491</v>
      </c>
    </row>
    <row r="10482" spans="1:8" ht="15" hidden="1" thickBot="1">
      <c r="A10482" s="409">
        <v>202205</v>
      </c>
      <c r="B10482" s="196" t="s">
        <v>2215</v>
      </c>
      <c r="C10482" s="197" t="s">
        <v>2034</v>
      </c>
      <c r="D10482" s="198" t="s">
        <v>339</v>
      </c>
      <c r="E10482" s="421">
        <v>223</v>
      </c>
      <c r="F10482" s="413">
        <v>120.2</v>
      </c>
      <c r="G10482" s="414">
        <f t="shared" si="326"/>
        <v>1.8552412645590681</v>
      </c>
      <c r="H10482" s="415">
        <f t="shared" si="327"/>
        <v>1.8552412645590681</v>
      </c>
    </row>
    <row r="10483" spans="1:8" ht="15" hidden="1" thickBot="1">
      <c r="A10483" s="409">
        <v>202205</v>
      </c>
      <c r="B10483" s="196" t="s">
        <v>2216</v>
      </c>
      <c r="C10483" s="197" t="s">
        <v>2034</v>
      </c>
      <c r="D10483" s="198" t="s">
        <v>337</v>
      </c>
      <c r="E10483" s="421">
        <v>67338</v>
      </c>
      <c r="F10483" s="413">
        <v>120.2</v>
      </c>
      <c r="G10483" s="414">
        <f t="shared" si="326"/>
        <v>560.21630615640595</v>
      </c>
      <c r="H10483" s="415">
        <f t="shared" si="327"/>
        <v>2.8010815307820298</v>
      </c>
    </row>
    <row r="10484" spans="1:8" ht="15" hidden="1" thickBot="1">
      <c r="A10484" s="409">
        <v>202205</v>
      </c>
      <c r="B10484" s="196" t="s">
        <v>2217</v>
      </c>
      <c r="C10484" s="197" t="s">
        <v>2034</v>
      </c>
      <c r="D10484" s="198" t="s">
        <v>339</v>
      </c>
      <c r="E10484" s="421">
        <v>337</v>
      </c>
      <c r="F10484" s="413">
        <v>120.2</v>
      </c>
      <c r="G10484" s="414">
        <f t="shared" si="326"/>
        <v>2.8036605657237934</v>
      </c>
      <c r="H10484" s="415">
        <f t="shared" si="327"/>
        <v>2.8036605657237934</v>
      </c>
    </row>
    <row r="10485" spans="1:8" ht="15" hidden="1" thickBot="1">
      <c r="A10485" s="409">
        <v>202205</v>
      </c>
      <c r="B10485" s="196" t="s">
        <v>2218</v>
      </c>
      <c r="C10485" s="197" t="s">
        <v>2034</v>
      </c>
      <c r="D10485" s="198" t="s">
        <v>337</v>
      </c>
      <c r="E10485" s="421">
        <v>44633</v>
      </c>
      <c r="F10485" s="413">
        <v>120.2</v>
      </c>
      <c r="G10485" s="414">
        <f t="shared" si="326"/>
        <v>371.32279534109819</v>
      </c>
      <c r="H10485" s="415">
        <f t="shared" si="327"/>
        <v>1.856613976705491</v>
      </c>
    </row>
    <row r="10486" spans="1:8" ht="15" hidden="1" thickBot="1">
      <c r="A10486" s="409">
        <v>202205</v>
      </c>
      <c r="B10486" s="196" t="s">
        <v>2219</v>
      </c>
      <c r="C10486" s="197" t="s">
        <v>2034</v>
      </c>
      <c r="D10486" s="198" t="s">
        <v>339</v>
      </c>
      <c r="E10486" s="421">
        <v>223</v>
      </c>
      <c r="F10486" s="413">
        <v>120.2</v>
      </c>
      <c r="G10486" s="414">
        <f t="shared" si="326"/>
        <v>1.8552412645590681</v>
      </c>
      <c r="H10486" s="415">
        <f t="shared" si="327"/>
        <v>1.8552412645590681</v>
      </c>
    </row>
    <row r="10487" spans="1:8" ht="15" hidden="1" thickBot="1">
      <c r="A10487" s="409">
        <v>202205</v>
      </c>
      <c r="B10487" s="196" t="s">
        <v>2220</v>
      </c>
      <c r="C10487" s="197" t="s">
        <v>2034</v>
      </c>
      <c r="D10487" s="198" t="s">
        <v>337</v>
      </c>
      <c r="E10487" s="421">
        <v>51598</v>
      </c>
      <c r="F10487" s="413">
        <v>120.2</v>
      </c>
      <c r="G10487" s="414">
        <f t="shared" si="326"/>
        <v>429.26788685524127</v>
      </c>
      <c r="H10487" s="415">
        <f t="shared" si="327"/>
        <v>2.1463394342762063</v>
      </c>
    </row>
    <row r="10488" spans="1:8" ht="15" hidden="1" thickBot="1">
      <c r="A10488" s="409">
        <v>202205</v>
      </c>
      <c r="B10488" s="196" t="s">
        <v>2221</v>
      </c>
      <c r="C10488" s="197" t="s">
        <v>2034</v>
      </c>
      <c r="D10488" s="198" t="s">
        <v>339</v>
      </c>
      <c r="E10488" s="421">
        <v>258</v>
      </c>
      <c r="F10488" s="413">
        <v>120.2</v>
      </c>
      <c r="G10488" s="414">
        <f t="shared" si="326"/>
        <v>2.146422628951747</v>
      </c>
      <c r="H10488" s="415">
        <f t="shared" si="327"/>
        <v>2.146422628951747</v>
      </c>
    </row>
    <row r="10489" spans="1:8" ht="15" hidden="1" thickBot="1">
      <c r="A10489" s="409">
        <v>202205</v>
      </c>
      <c r="B10489" s="196" t="s">
        <v>2222</v>
      </c>
      <c r="C10489" s="197" t="s">
        <v>2034</v>
      </c>
      <c r="D10489" s="198" t="s">
        <v>337</v>
      </c>
      <c r="E10489" s="421">
        <v>61512</v>
      </c>
      <c r="F10489" s="413">
        <v>120.2</v>
      </c>
      <c r="G10489" s="414">
        <f t="shared" si="326"/>
        <v>511.74708818635605</v>
      </c>
      <c r="H10489" s="415">
        <f t="shared" si="327"/>
        <v>2.5587354409317804</v>
      </c>
    </row>
    <row r="10490" spans="1:8" ht="15" hidden="1" thickBot="1">
      <c r="A10490" s="409">
        <v>202205</v>
      </c>
      <c r="B10490" s="196" t="s">
        <v>2223</v>
      </c>
      <c r="C10490" s="197" t="s">
        <v>2034</v>
      </c>
      <c r="D10490" s="198" t="s">
        <v>337</v>
      </c>
      <c r="E10490" s="421">
        <v>53545</v>
      </c>
      <c r="F10490" s="413">
        <v>120.2</v>
      </c>
      <c r="G10490" s="414">
        <f t="shared" si="326"/>
        <v>445.46589018302825</v>
      </c>
      <c r="H10490" s="415">
        <f t="shared" si="327"/>
        <v>2.2273294509151413</v>
      </c>
    </row>
    <row r="10491" spans="1:8" ht="15" hidden="1" thickBot="1">
      <c r="A10491" s="409">
        <v>202205</v>
      </c>
      <c r="B10491" s="196" t="s">
        <v>2224</v>
      </c>
      <c r="C10491" s="197" t="s">
        <v>2034</v>
      </c>
      <c r="D10491" s="198" t="s">
        <v>337</v>
      </c>
      <c r="E10491" s="421">
        <v>61151</v>
      </c>
      <c r="F10491" s="413">
        <v>120.2</v>
      </c>
      <c r="G10491" s="414">
        <f t="shared" si="326"/>
        <v>508.74376039933441</v>
      </c>
      <c r="H10491" s="415">
        <f t="shared" si="327"/>
        <v>2.5437188019966719</v>
      </c>
    </row>
    <row r="10492" spans="1:8" ht="15" hidden="1" thickBot="1">
      <c r="A10492" s="409">
        <v>202205</v>
      </c>
      <c r="B10492" s="196" t="s">
        <v>2225</v>
      </c>
      <c r="C10492" s="197" t="s">
        <v>2034</v>
      </c>
      <c r="D10492" s="198" t="s">
        <v>339</v>
      </c>
      <c r="E10492" s="421">
        <v>306</v>
      </c>
      <c r="F10492" s="413">
        <v>120.2</v>
      </c>
      <c r="G10492" s="414">
        <f t="shared" si="326"/>
        <v>2.5457570715474209</v>
      </c>
      <c r="H10492" s="415">
        <f t="shared" si="327"/>
        <v>2.5457570715474209</v>
      </c>
    </row>
    <row r="10493" spans="1:8" ht="15" hidden="1" thickBot="1">
      <c r="A10493" s="409">
        <v>202205</v>
      </c>
      <c r="B10493" s="196" t="s">
        <v>2226</v>
      </c>
      <c r="C10493" s="197" t="s">
        <v>2034</v>
      </c>
      <c r="D10493" s="198" t="s">
        <v>337</v>
      </c>
      <c r="E10493" s="421">
        <v>61304</v>
      </c>
      <c r="F10493" s="413">
        <v>120.2</v>
      </c>
      <c r="G10493" s="414">
        <f t="shared" si="326"/>
        <v>510.01663893510812</v>
      </c>
      <c r="H10493" s="415">
        <f t="shared" si="327"/>
        <v>2.5500831946755405</v>
      </c>
    </row>
    <row r="10494" spans="1:8" ht="15" hidden="1" thickBot="1">
      <c r="A10494" s="409">
        <v>202205</v>
      </c>
      <c r="B10494" s="196" t="s">
        <v>2227</v>
      </c>
      <c r="C10494" s="197" t="s">
        <v>2034</v>
      </c>
      <c r="D10494" s="198" t="s">
        <v>337</v>
      </c>
      <c r="E10494" s="421">
        <v>59323</v>
      </c>
      <c r="F10494" s="413">
        <v>120.2</v>
      </c>
      <c r="G10494" s="414">
        <f t="shared" si="326"/>
        <v>493.53577371048254</v>
      </c>
      <c r="H10494" s="415">
        <f t="shared" si="327"/>
        <v>2.4676788685524129</v>
      </c>
    </row>
    <row r="10495" spans="1:8" ht="15" hidden="1" thickBot="1">
      <c r="A10495" s="409">
        <v>202205</v>
      </c>
      <c r="B10495" s="196" t="s">
        <v>2228</v>
      </c>
      <c r="C10495" s="197" t="s">
        <v>2034</v>
      </c>
      <c r="D10495" s="198" t="s">
        <v>337</v>
      </c>
      <c r="E10495" s="421">
        <v>69171</v>
      </c>
      <c r="F10495" s="413">
        <v>120.2</v>
      </c>
      <c r="G10495" s="414">
        <f t="shared" si="326"/>
        <v>575.46589018302825</v>
      </c>
      <c r="H10495" s="415">
        <f t="shared" si="327"/>
        <v>2.8773294509151413</v>
      </c>
    </row>
    <row r="10496" spans="1:8" ht="15" hidden="1" thickBot="1">
      <c r="A10496" s="409">
        <v>202205</v>
      </c>
      <c r="B10496" s="196" t="s">
        <v>2229</v>
      </c>
      <c r="C10496" s="197" t="s">
        <v>2619</v>
      </c>
      <c r="D10496" s="198" t="s">
        <v>350</v>
      </c>
      <c r="E10496" s="421">
        <v>318.88</v>
      </c>
      <c r="F10496" s="413">
        <v>120.2</v>
      </c>
      <c r="G10496" s="414">
        <f t="shared" si="326"/>
        <v>2.6529118136439265</v>
      </c>
      <c r="H10496" s="415" t="str">
        <f t="shared" si="327"/>
        <v>VER</v>
      </c>
    </row>
    <row r="10497" spans="1:8" ht="15" hidden="1" thickBot="1">
      <c r="A10497" s="409">
        <v>202205</v>
      </c>
      <c r="B10497" s="196" t="s">
        <v>2231</v>
      </c>
      <c r="C10497" s="197" t="s">
        <v>2034</v>
      </c>
      <c r="D10497" s="198" t="s">
        <v>339</v>
      </c>
      <c r="E10497" s="421">
        <v>345.86</v>
      </c>
      <c r="F10497" s="413">
        <v>120.2</v>
      </c>
      <c r="G10497" s="414">
        <f t="shared" si="326"/>
        <v>2.877371048252912</v>
      </c>
      <c r="H10497" s="415">
        <f t="shared" si="327"/>
        <v>2.877371048252912</v>
      </c>
    </row>
    <row r="10498" spans="1:8" ht="15" hidden="1" thickBot="1">
      <c r="A10498" s="409">
        <v>202205</v>
      </c>
      <c r="B10498" s="196" t="s">
        <v>2232</v>
      </c>
      <c r="C10498" s="197" t="s">
        <v>2034</v>
      </c>
      <c r="D10498" s="198" t="s">
        <v>337</v>
      </c>
      <c r="E10498" s="421">
        <v>65253</v>
      </c>
      <c r="F10498" s="413">
        <v>120.2</v>
      </c>
      <c r="G10498" s="414">
        <f t="shared" ref="G10498:G10561" si="328">+E10498/F10498</f>
        <v>542.87021630615641</v>
      </c>
      <c r="H10498" s="415">
        <f t="shared" ref="H10498:H10561" si="329">IF(D10498="TB",G10498/200,IF(D10498="LT",G10498,"VER"))</f>
        <v>2.7143510815307819</v>
      </c>
    </row>
    <row r="10499" spans="1:8" ht="15" hidden="1" thickBot="1">
      <c r="A10499" s="409">
        <v>202205</v>
      </c>
      <c r="B10499" s="196" t="s">
        <v>2233</v>
      </c>
      <c r="C10499" s="197" t="s">
        <v>2034</v>
      </c>
      <c r="D10499" s="198" t="s">
        <v>337</v>
      </c>
      <c r="E10499" s="421">
        <v>63013</v>
      </c>
      <c r="F10499" s="413">
        <v>120.2</v>
      </c>
      <c r="G10499" s="414">
        <f t="shared" si="328"/>
        <v>524.23460898502492</v>
      </c>
      <c r="H10499" s="415">
        <f t="shared" si="329"/>
        <v>2.6211730449251247</v>
      </c>
    </row>
    <row r="10500" spans="1:8" ht="15" hidden="1" thickBot="1">
      <c r="A10500" s="409">
        <v>202205</v>
      </c>
      <c r="B10500" s="196" t="s">
        <v>2234</v>
      </c>
      <c r="C10500" s="197" t="s">
        <v>2034</v>
      </c>
      <c r="D10500" s="198" t="s">
        <v>337</v>
      </c>
      <c r="E10500" s="421">
        <v>58318</v>
      </c>
      <c r="F10500" s="413">
        <v>120.2</v>
      </c>
      <c r="G10500" s="414">
        <f t="shared" si="328"/>
        <v>485.17470881863562</v>
      </c>
      <c r="H10500" s="415">
        <f t="shared" si="329"/>
        <v>2.4258735440931782</v>
      </c>
    </row>
    <row r="10501" spans="1:8" ht="15" hidden="1" thickBot="1">
      <c r="A10501" s="409">
        <v>202205</v>
      </c>
      <c r="B10501" s="196" t="s">
        <v>2235</v>
      </c>
      <c r="C10501" s="197" t="s">
        <v>2034</v>
      </c>
      <c r="D10501" s="198" t="s">
        <v>337</v>
      </c>
      <c r="E10501" s="421">
        <v>64389</v>
      </c>
      <c r="F10501" s="413">
        <v>120.2</v>
      </c>
      <c r="G10501" s="414">
        <f t="shared" si="328"/>
        <v>535.68219633943431</v>
      </c>
      <c r="H10501" s="415">
        <f t="shared" si="329"/>
        <v>2.6784109816971715</v>
      </c>
    </row>
    <row r="10502" spans="1:8" ht="15" hidden="1" thickBot="1">
      <c r="A10502" s="409">
        <v>202205</v>
      </c>
      <c r="B10502" s="196" t="s">
        <v>2236</v>
      </c>
      <c r="C10502" s="197" t="s">
        <v>791</v>
      </c>
      <c r="D10502" s="198" t="s">
        <v>337</v>
      </c>
      <c r="E10502" s="421">
        <v>44970</v>
      </c>
      <c r="F10502" s="413">
        <v>120.2</v>
      </c>
      <c r="G10502" s="414">
        <f t="shared" si="328"/>
        <v>374.12645590682195</v>
      </c>
      <c r="H10502" s="415">
        <f t="shared" si="329"/>
        <v>1.8706322795341097</v>
      </c>
    </row>
    <row r="10503" spans="1:8" ht="15" hidden="1" thickBot="1">
      <c r="A10503" s="409">
        <v>202205</v>
      </c>
      <c r="B10503" s="196" t="s">
        <v>2237</v>
      </c>
      <c r="C10503" s="197" t="s">
        <v>2034</v>
      </c>
      <c r="D10503" s="198" t="s">
        <v>339</v>
      </c>
      <c r="E10503" s="421">
        <v>322</v>
      </c>
      <c r="F10503" s="413">
        <v>120.2</v>
      </c>
      <c r="G10503" s="414">
        <f t="shared" si="328"/>
        <v>2.6788685524126454</v>
      </c>
      <c r="H10503" s="415">
        <f t="shared" si="329"/>
        <v>2.6788685524126454</v>
      </c>
    </row>
    <row r="10504" spans="1:8" ht="15" hidden="1" thickBot="1">
      <c r="A10504" s="409">
        <v>202205</v>
      </c>
      <c r="B10504" s="196" t="s">
        <v>2238</v>
      </c>
      <c r="C10504" s="197" t="s">
        <v>2034</v>
      </c>
      <c r="D10504" s="198" t="s">
        <v>337</v>
      </c>
      <c r="E10504" s="421">
        <v>45576.39</v>
      </c>
      <c r="F10504" s="413">
        <v>120.2</v>
      </c>
      <c r="G10504" s="414">
        <f t="shared" si="328"/>
        <v>379.17129783693844</v>
      </c>
      <c r="H10504" s="415">
        <f t="shared" si="329"/>
        <v>1.8958564891846921</v>
      </c>
    </row>
    <row r="10505" spans="1:8" ht="15" hidden="1" thickBot="1">
      <c r="A10505" s="409">
        <v>202205</v>
      </c>
      <c r="B10505" s="196" t="s">
        <v>2239</v>
      </c>
      <c r="C10505" s="197" t="s">
        <v>2034</v>
      </c>
      <c r="D10505" s="198" t="s">
        <v>337</v>
      </c>
      <c r="E10505" s="421">
        <v>45576</v>
      </c>
      <c r="F10505" s="413">
        <v>120.2</v>
      </c>
      <c r="G10505" s="414">
        <f t="shared" si="328"/>
        <v>379.16805324459233</v>
      </c>
      <c r="H10505" s="415">
        <f t="shared" si="329"/>
        <v>1.8958402662229616</v>
      </c>
    </row>
    <row r="10506" spans="1:8" ht="15" hidden="1" thickBot="1">
      <c r="A10506" s="409">
        <v>202205</v>
      </c>
      <c r="B10506" s="196" t="s">
        <v>2240</v>
      </c>
      <c r="C10506" s="197" t="s">
        <v>2034</v>
      </c>
      <c r="D10506" s="198" t="s">
        <v>339</v>
      </c>
      <c r="E10506" s="421">
        <v>228</v>
      </c>
      <c r="F10506" s="413">
        <v>120.2</v>
      </c>
      <c r="G10506" s="414">
        <f t="shared" si="328"/>
        <v>1.8968386023294508</v>
      </c>
      <c r="H10506" s="415">
        <f t="shared" si="329"/>
        <v>1.8968386023294508</v>
      </c>
    </row>
    <row r="10507" spans="1:8" ht="15" hidden="1" thickBot="1">
      <c r="A10507" s="409">
        <v>202205</v>
      </c>
      <c r="B10507" s="196" t="s">
        <v>2241</v>
      </c>
      <c r="C10507" s="197" t="s">
        <v>2034</v>
      </c>
      <c r="D10507" s="198" t="s">
        <v>337</v>
      </c>
      <c r="E10507" s="421">
        <v>97950</v>
      </c>
      <c r="F10507" s="413">
        <v>120.2</v>
      </c>
      <c r="G10507" s="414">
        <f t="shared" si="328"/>
        <v>814.89184692179697</v>
      </c>
      <c r="H10507" s="415">
        <f t="shared" si="329"/>
        <v>4.0744592346089847</v>
      </c>
    </row>
    <row r="10508" spans="1:8" ht="15" hidden="1" thickBot="1">
      <c r="A10508" s="409">
        <v>202205</v>
      </c>
      <c r="B10508" s="196" t="s">
        <v>2242</v>
      </c>
      <c r="C10508" s="197" t="s">
        <v>2034</v>
      </c>
      <c r="D10508" s="198" t="s">
        <v>339</v>
      </c>
      <c r="E10508" s="421">
        <v>490</v>
      </c>
      <c r="F10508" s="413">
        <v>120.2</v>
      </c>
      <c r="G10508" s="414">
        <f t="shared" si="328"/>
        <v>4.0765391014975041</v>
      </c>
      <c r="H10508" s="415">
        <f t="shared" si="329"/>
        <v>4.0765391014975041</v>
      </c>
    </row>
    <row r="10509" spans="1:8" ht="15" hidden="1" thickBot="1">
      <c r="A10509" s="409">
        <v>202205</v>
      </c>
      <c r="B10509" s="196" t="s">
        <v>2243</v>
      </c>
      <c r="C10509" s="197" t="s">
        <v>2034</v>
      </c>
      <c r="D10509" s="198" t="s">
        <v>337</v>
      </c>
      <c r="E10509" s="421">
        <v>77310</v>
      </c>
      <c r="F10509" s="413">
        <v>120.2</v>
      </c>
      <c r="G10509" s="414">
        <f t="shared" si="328"/>
        <v>643.17803660565721</v>
      </c>
      <c r="H10509" s="415">
        <f t="shared" si="329"/>
        <v>3.2158901830282862</v>
      </c>
    </row>
    <row r="10510" spans="1:8" ht="15" hidden="1" thickBot="1">
      <c r="A10510" s="409">
        <v>202205</v>
      </c>
      <c r="B10510" s="196" t="s">
        <v>2244</v>
      </c>
      <c r="C10510" s="197" t="s">
        <v>2034</v>
      </c>
      <c r="D10510" s="198" t="s">
        <v>337</v>
      </c>
      <c r="E10510" s="421">
        <v>65253</v>
      </c>
      <c r="F10510" s="413">
        <v>120.2</v>
      </c>
      <c r="G10510" s="414">
        <f t="shared" si="328"/>
        <v>542.87021630615641</v>
      </c>
      <c r="H10510" s="415">
        <f t="shared" si="329"/>
        <v>2.7143510815307819</v>
      </c>
    </row>
    <row r="10511" spans="1:8" ht="15" hidden="1" thickBot="1">
      <c r="A10511" s="409">
        <v>202205</v>
      </c>
      <c r="B10511" s="196" t="s">
        <v>2245</v>
      </c>
      <c r="C10511" s="197" t="s">
        <v>2034</v>
      </c>
      <c r="D10511" s="198" t="s">
        <v>337</v>
      </c>
      <c r="E10511" s="421">
        <v>77540</v>
      </c>
      <c r="F10511" s="413">
        <v>120.2</v>
      </c>
      <c r="G10511" s="414">
        <f t="shared" si="328"/>
        <v>645.09151414309486</v>
      </c>
      <c r="H10511" s="415">
        <f t="shared" si="329"/>
        <v>3.2254575707154745</v>
      </c>
    </row>
    <row r="10512" spans="1:8" ht="15" hidden="1" thickBot="1">
      <c r="A10512" s="409">
        <v>202205</v>
      </c>
      <c r="B10512" s="196" t="s">
        <v>2246</v>
      </c>
      <c r="C10512" s="197" t="s">
        <v>2034</v>
      </c>
      <c r="D10512" s="198" t="s">
        <v>339</v>
      </c>
      <c r="E10512" s="421">
        <v>388</v>
      </c>
      <c r="F10512" s="413">
        <v>120.2</v>
      </c>
      <c r="G10512" s="414">
        <f t="shared" si="328"/>
        <v>3.227953410981697</v>
      </c>
      <c r="H10512" s="415">
        <f t="shared" si="329"/>
        <v>3.227953410981697</v>
      </c>
    </row>
    <row r="10513" spans="1:8" ht="15" hidden="1" thickBot="1">
      <c r="A10513" s="409">
        <v>202205</v>
      </c>
      <c r="B10513" s="196" t="s">
        <v>2247</v>
      </c>
      <c r="C10513" s="197" t="s">
        <v>2034</v>
      </c>
      <c r="D10513" s="198" t="s">
        <v>337</v>
      </c>
      <c r="E10513" s="421">
        <v>73100</v>
      </c>
      <c r="F10513" s="413">
        <v>120.2</v>
      </c>
      <c r="G10513" s="414">
        <f t="shared" si="328"/>
        <v>608.15307820299495</v>
      </c>
      <c r="H10513" s="415">
        <f t="shared" si="329"/>
        <v>3.0407653910149746</v>
      </c>
    </row>
    <row r="10514" spans="1:8" ht="15" hidden="1" thickBot="1">
      <c r="A10514" s="409">
        <v>202205</v>
      </c>
      <c r="B10514" s="196" t="s">
        <v>2248</v>
      </c>
      <c r="C10514" s="197" t="s">
        <v>2620</v>
      </c>
      <c r="D10514" s="198" t="s">
        <v>337</v>
      </c>
      <c r="E10514" s="421">
        <v>35886</v>
      </c>
      <c r="F10514" s="413">
        <v>120.2</v>
      </c>
      <c r="G10514" s="414">
        <f t="shared" si="328"/>
        <v>298.55241264559066</v>
      </c>
      <c r="H10514" s="415">
        <f t="shared" si="329"/>
        <v>1.4927620632279532</v>
      </c>
    </row>
    <row r="10515" spans="1:8" ht="15" hidden="1" thickBot="1">
      <c r="A10515" s="409">
        <v>202205</v>
      </c>
      <c r="B10515" s="196" t="s">
        <v>2250</v>
      </c>
      <c r="C10515" s="197" t="s">
        <v>2251</v>
      </c>
      <c r="D10515" s="198" t="s">
        <v>337</v>
      </c>
      <c r="E10515" s="421">
        <v>7261</v>
      </c>
      <c r="F10515" s="413">
        <v>120.2</v>
      </c>
      <c r="G10515" s="414">
        <f t="shared" si="328"/>
        <v>60.407653910149747</v>
      </c>
      <c r="H10515" s="415">
        <f t="shared" si="329"/>
        <v>0.30203826955074875</v>
      </c>
    </row>
    <row r="10516" spans="1:8" ht="15" hidden="1" thickBot="1">
      <c r="A10516" s="409">
        <v>202205</v>
      </c>
      <c r="B10516" s="196" t="s">
        <v>2252</v>
      </c>
      <c r="C10516" s="197" t="s">
        <v>2251</v>
      </c>
      <c r="D10516" s="198" t="s">
        <v>374</v>
      </c>
      <c r="E10516" s="421">
        <v>0.01</v>
      </c>
      <c r="F10516" s="413">
        <v>120.2</v>
      </c>
      <c r="G10516" s="414">
        <f t="shared" si="328"/>
        <v>8.3194675540765393E-5</v>
      </c>
      <c r="H10516" s="415" t="str">
        <f t="shared" si="329"/>
        <v>VER</v>
      </c>
    </row>
    <row r="10517" spans="1:8" ht="15" hidden="1" thickBot="1">
      <c r="A10517" s="409">
        <v>202205</v>
      </c>
      <c r="B10517" s="196" t="s">
        <v>2253</v>
      </c>
      <c r="C10517" s="197" t="s">
        <v>791</v>
      </c>
      <c r="D10517" s="198" t="s">
        <v>337</v>
      </c>
      <c r="E10517" s="421">
        <v>80704</v>
      </c>
      <c r="F10517" s="413">
        <v>120.2</v>
      </c>
      <c r="G10517" s="414">
        <f t="shared" si="328"/>
        <v>671.41430948419304</v>
      </c>
      <c r="H10517" s="415">
        <f t="shared" si="329"/>
        <v>3.3570715474209654</v>
      </c>
    </row>
    <row r="10518" spans="1:8" ht="15" hidden="1" thickBot="1">
      <c r="A10518" s="409">
        <v>202205</v>
      </c>
      <c r="B10518" s="196" t="s">
        <v>2254</v>
      </c>
      <c r="C10518" s="197" t="s">
        <v>791</v>
      </c>
      <c r="D10518" s="198" t="s">
        <v>337</v>
      </c>
      <c r="E10518" s="421">
        <v>115468</v>
      </c>
      <c r="F10518" s="413">
        <v>120.2</v>
      </c>
      <c r="G10518" s="414">
        <f t="shared" si="328"/>
        <v>960.63227953410978</v>
      </c>
      <c r="H10518" s="415">
        <f t="shared" si="329"/>
        <v>4.8031613976705492</v>
      </c>
    </row>
    <row r="10519" spans="1:8" ht="15" hidden="1" thickBot="1">
      <c r="A10519" s="409">
        <v>202205</v>
      </c>
      <c r="B10519" s="196" t="s">
        <v>2255</v>
      </c>
      <c r="C10519" s="197" t="s">
        <v>791</v>
      </c>
      <c r="D10519" s="198" t="s">
        <v>337</v>
      </c>
      <c r="E10519" s="421">
        <v>54411</v>
      </c>
      <c r="F10519" s="413">
        <v>120.2</v>
      </c>
      <c r="G10519" s="414">
        <f t="shared" si="328"/>
        <v>452.67054908485858</v>
      </c>
      <c r="H10519" s="415">
        <f t="shared" si="329"/>
        <v>2.2633527454242928</v>
      </c>
    </row>
    <row r="10520" spans="1:8" ht="15" hidden="1" thickBot="1">
      <c r="A10520" s="409">
        <v>202205</v>
      </c>
      <c r="B10520" s="196" t="s">
        <v>2256</v>
      </c>
      <c r="C10520" s="197" t="s">
        <v>791</v>
      </c>
      <c r="D10520" s="198" t="s">
        <v>337</v>
      </c>
      <c r="E10520" s="421">
        <v>81781</v>
      </c>
      <c r="F10520" s="413">
        <v>120.2</v>
      </c>
      <c r="G10520" s="414">
        <f t="shared" si="328"/>
        <v>680.3743760399334</v>
      </c>
      <c r="H10520" s="415">
        <f t="shared" si="329"/>
        <v>3.4018718801996668</v>
      </c>
    </row>
    <row r="10521" spans="1:8" ht="15" hidden="1" thickBot="1">
      <c r="A10521" s="409">
        <v>202205</v>
      </c>
      <c r="B10521" s="196" t="s">
        <v>2257</v>
      </c>
      <c r="C10521" s="197" t="s">
        <v>791</v>
      </c>
      <c r="D10521" s="198" t="s">
        <v>337</v>
      </c>
      <c r="E10521" s="421">
        <v>80011</v>
      </c>
      <c r="F10521" s="413">
        <v>120.2</v>
      </c>
      <c r="G10521" s="414">
        <f t="shared" si="328"/>
        <v>665.64891846921796</v>
      </c>
      <c r="H10521" s="415">
        <f t="shared" si="329"/>
        <v>3.3282445923460897</v>
      </c>
    </row>
    <row r="10522" spans="1:8" ht="15" hidden="1" thickBot="1">
      <c r="A10522" s="409">
        <v>202205</v>
      </c>
      <c r="B10522" s="196" t="s">
        <v>2258</v>
      </c>
      <c r="C10522" s="197" t="s">
        <v>791</v>
      </c>
      <c r="D10522" s="198" t="s">
        <v>337</v>
      </c>
      <c r="E10522" s="421">
        <v>80011</v>
      </c>
      <c r="F10522" s="413">
        <v>120.2</v>
      </c>
      <c r="G10522" s="414">
        <f t="shared" si="328"/>
        <v>665.64891846921796</v>
      </c>
      <c r="H10522" s="415">
        <f t="shared" si="329"/>
        <v>3.3282445923460897</v>
      </c>
    </row>
    <row r="10523" spans="1:8" ht="15" hidden="1" thickBot="1">
      <c r="A10523" s="409">
        <v>202205</v>
      </c>
      <c r="B10523" s="196" t="s">
        <v>2259</v>
      </c>
      <c r="C10523" s="197" t="s">
        <v>791</v>
      </c>
      <c r="D10523" s="198" t="s">
        <v>337</v>
      </c>
      <c r="E10523" s="421">
        <v>80011</v>
      </c>
      <c r="F10523" s="413">
        <v>120.2</v>
      </c>
      <c r="G10523" s="414">
        <f t="shared" si="328"/>
        <v>665.64891846921796</v>
      </c>
      <c r="H10523" s="415">
        <f t="shared" si="329"/>
        <v>3.3282445923460897</v>
      </c>
    </row>
    <row r="10524" spans="1:8" ht="15" hidden="1" thickBot="1">
      <c r="A10524" s="409">
        <v>202205</v>
      </c>
      <c r="B10524" s="196" t="s">
        <v>2260</v>
      </c>
      <c r="C10524" s="197" t="s">
        <v>791</v>
      </c>
      <c r="D10524" s="198" t="s">
        <v>339</v>
      </c>
      <c r="E10524" s="421">
        <v>400</v>
      </c>
      <c r="F10524" s="413">
        <v>120.2</v>
      </c>
      <c r="G10524" s="414">
        <f t="shared" si="328"/>
        <v>3.3277870216306153</v>
      </c>
      <c r="H10524" s="415">
        <f t="shared" si="329"/>
        <v>3.3277870216306153</v>
      </c>
    </row>
    <row r="10525" spans="1:8" ht="15" hidden="1" thickBot="1">
      <c r="A10525" s="409">
        <v>202205</v>
      </c>
      <c r="B10525" s="196" t="s">
        <v>2261</v>
      </c>
      <c r="C10525" s="197" t="s">
        <v>791</v>
      </c>
      <c r="D10525" s="198" t="s">
        <v>337</v>
      </c>
      <c r="E10525" s="421">
        <v>80011</v>
      </c>
      <c r="F10525" s="413">
        <v>120.2</v>
      </c>
      <c r="G10525" s="414">
        <f t="shared" si="328"/>
        <v>665.64891846921796</v>
      </c>
      <c r="H10525" s="415">
        <f t="shared" si="329"/>
        <v>3.3282445923460897</v>
      </c>
    </row>
    <row r="10526" spans="1:8" ht="15" hidden="1" thickBot="1">
      <c r="A10526" s="409">
        <v>202205</v>
      </c>
      <c r="B10526" s="196" t="s">
        <v>2262</v>
      </c>
      <c r="C10526" s="197" t="s">
        <v>791</v>
      </c>
      <c r="D10526" s="198" t="s">
        <v>337</v>
      </c>
      <c r="E10526" s="421">
        <v>118795</v>
      </c>
      <c r="F10526" s="413">
        <v>120.2</v>
      </c>
      <c r="G10526" s="414">
        <f t="shared" si="328"/>
        <v>988.31114808652239</v>
      </c>
      <c r="H10526" s="415">
        <f t="shared" si="329"/>
        <v>4.9415557404326123</v>
      </c>
    </row>
    <row r="10527" spans="1:8" ht="15" hidden="1" thickBot="1">
      <c r="A10527" s="409">
        <v>202205</v>
      </c>
      <c r="B10527" s="196" t="s">
        <v>2263</v>
      </c>
      <c r="C10527" s="197" t="s">
        <v>791</v>
      </c>
      <c r="D10527" s="198" t="s">
        <v>339</v>
      </c>
      <c r="E10527" s="421">
        <v>594</v>
      </c>
      <c r="F10527" s="413">
        <v>120.2</v>
      </c>
      <c r="G10527" s="414">
        <f t="shared" si="328"/>
        <v>4.9417637271214643</v>
      </c>
      <c r="H10527" s="415">
        <f t="shared" si="329"/>
        <v>4.9417637271214643</v>
      </c>
    </row>
    <row r="10528" spans="1:8" ht="15" hidden="1" thickBot="1">
      <c r="A10528" s="409">
        <v>202205</v>
      </c>
      <c r="B10528" s="196" t="s">
        <v>2264</v>
      </c>
      <c r="C10528" s="197" t="s">
        <v>791</v>
      </c>
      <c r="D10528" s="198" t="s">
        <v>337</v>
      </c>
      <c r="E10528" s="421">
        <v>46232</v>
      </c>
      <c r="F10528" s="413">
        <v>120.2</v>
      </c>
      <c r="G10528" s="414">
        <f t="shared" si="328"/>
        <v>384.62562396006655</v>
      </c>
      <c r="H10528" s="415">
        <f t="shared" si="329"/>
        <v>1.9231281198003327</v>
      </c>
    </row>
    <row r="10529" spans="1:8" ht="15" hidden="1" thickBot="1">
      <c r="A10529" s="409">
        <v>202205</v>
      </c>
      <c r="B10529" s="196" t="s">
        <v>2265</v>
      </c>
      <c r="C10529" s="197" t="s">
        <v>791</v>
      </c>
      <c r="D10529" s="198" t="s">
        <v>339</v>
      </c>
      <c r="E10529" s="421">
        <v>231</v>
      </c>
      <c r="F10529" s="413">
        <v>120.2</v>
      </c>
      <c r="G10529" s="414">
        <f t="shared" si="328"/>
        <v>1.9217970049916804</v>
      </c>
      <c r="H10529" s="415">
        <f t="shared" si="329"/>
        <v>1.9217970049916804</v>
      </c>
    </row>
    <row r="10530" spans="1:8" ht="15" hidden="1" thickBot="1">
      <c r="A10530" s="409">
        <v>202205</v>
      </c>
      <c r="B10530" s="196" t="s">
        <v>2266</v>
      </c>
      <c r="C10530" s="197" t="s">
        <v>791</v>
      </c>
      <c r="D10530" s="198" t="s">
        <v>337</v>
      </c>
      <c r="E10530" s="421">
        <v>80694</v>
      </c>
      <c r="F10530" s="413">
        <v>120.2</v>
      </c>
      <c r="G10530" s="414">
        <f t="shared" si="328"/>
        <v>671.33111480865227</v>
      </c>
      <c r="H10530" s="415">
        <f t="shared" si="329"/>
        <v>3.3566555740432613</v>
      </c>
    </row>
    <row r="10531" spans="1:8" ht="15" hidden="1" thickBot="1">
      <c r="A10531" s="409">
        <v>202205</v>
      </c>
      <c r="B10531" s="196" t="s">
        <v>2267</v>
      </c>
      <c r="C10531" s="197" t="s">
        <v>791</v>
      </c>
      <c r="D10531" s="198" t="s">
        <v>339</v>
      </c>
      <c r="E10531" s="421">
        <v>403</v>
      </c>
      <c r="F10531" s="413">
        <v>120.2</v>
      </c>
      <c r="G10531" s="414">
        <f t="shared" si="328"/>
        <v>3.3527454242928454</v>
      </c>
      <c r="H10531" s="415">
        <f t="shared" si="329"/>
        <v>3.3527454242928454</v>
      </c>
    </row>
    <row r="10532" spans="1:8" ht="15" hidden="1" thickBot="1">
      <c r="A10532" s="409">
        <v>202205</v>
      </c>
      <c r="B10532" s="196" t="s">
        <v>2268</v>
      </c>
      <c r="C10532" s="197" t="s">
        <v>791</v>
      </c>
      <c r="D10532" s="198" t="s">
        <v>337</v>
      </c>
      <c r="E10532" s="421">
        <v>75126</v>
      </c>
      <c r="F10532" s="413">
        <v>120.2</v>
      </c>
      <c r="G10532" s="414">
        <f t="shared" si="328"/>
        <v>625.00831946755409</v>
      </c>
      <c r="H10532" s="415">
        <f t="shared" si="329"/>
        <v>3.1250415973377703</v>
      </c>
    </row>
    <row r="10533" spans="1:8" ht="15" hidden="1" thickBot="1">
      <c r="A10533" s="409">
        <v>202205</v>
      </c>
      <c r="B10533" s="196" t="s">
        <v>2269</v>
      </c>
      <c r="C10533" s="197" t="s">
        <v>2034</v>
      </c>
      <c r="D10533" s="198" t="s">
        <v>337</v>
      </c>
      <c r="E10533" s="421">
        <v>89737</v>
      </c>
      <c r="F10533" s="413">
        <v>120.2</v>
      </c>
      <c r="G10533" s="414">
        <f t="shared" si="328"/>
        <v>746.5640599001664</v>
      </c>
      <c r="H10533" s="415">
        <f t="shared" si="329"/>
        <v>3.7328202995008319</v>
      </c>
    </row>
    <row r="10534" spans="1:8" ht="15" hidden="1" thickBot="1">
      <c r="A10534" s="409">
        <v>202205</v>
      </c>
      <c r="B10534" s="196" t="s">
        <v>2270</v>
      </c>
      <c r="C10534" s="197" t="s">
        <v>791</v>
      </c>
      <c r="D10534" s="198" t="s">
        <v>337</v>
      </c>
      <c r="E10534" s="421">
        <v>77181</v>
      </c>
      <c r="F10534" s="413">
        <v>120.2</v>
      </c>
      <c r="G10534" s="414">
        <f t="shared" si="328"/>
        <v>642.10482529118133</v>
      </c>
      <c r="H10534" s="415">
        <f t="shared" si="329"/>
        <v>3.2105241264559066</v>
      </c>
    </row>
    <row r="10535" spans="1:8" ht="15" hidden="1" thickBot="1">
      <c r="A10535" s="409">
        <v>202205</v>
      </c>
      <c r="B10535" s="196" t="s">
        <v>2271</v>
      </c>
      <c r="C10535" s="197" t="s">
        <v>791</v>
      </c>
      <c r="D10535" s="198" t="s">
        <v>337</v>
      </c>
      <c r="E10535" s="421">
        <v>77927</v>
      </c>
      <c r="F10535" s="413">
        <v>120.2</v>
      </c>
      <c r="G10535" s="414">
        <f t="shared" si="328"/>
        <v>648.31114808652239</v>
      </c>
      <c r="H10535" s="415">
        <f t="shared" si="329"/>
        <v>3.2415557404326121</v>
      </c>
    </row>
    <row r="10536" spans="1:8" ht="15" hidden="1" thickBot="1">
      <c r="A10536" s="409">
        <v>202205</v>
      </c>
      <c r="B10536" s="196" t="s">
        <v>2272</v>
      </c>
      <c r="C10536" s="197" t="s">
        <v>791</v>
      </c>
      <c r="D10536" s="198" t="s">
        <v>337</v>
      </c>
      <c r="E10536" s="421">
        <v>102789</v>
      </c>
      <c r="F10536" s="413">
        <v>120.2</v>
      </c>
      <c r="G10536" s="414">
        <f t="shared" si="328"/>
        <v>855.14975041597336</v>
      </c>
      <c r="H10536" s="415">
        <f t="shared" si="329"/>
        <v>4.2757487520798669</v>
      </c>
    </row>
    <row r="10537" spans="1:8" ht="15" hidden="1" thickBot="1">
      <c r="A10537" s="409">
        <v>202205</v>
      </c>
      <c r="B10537" s="196" t="s">
        <v>2273</v>
      </c>
      <c r="C10537" s="197" t="s">
        <v>791</v>
      </c>
      <c r="D10537" s="198" t="s">
        <v>337</v>
      </c>
      <c r="E10537" s="421">
        <v>80011</v>
      </c>
      <c r="F10537" s="413">
        <v>120.2</v>
      </c>
      <c r="G10537" s="414">
        <f t="shared" si="328"/>
        <v>665.64891846921796</v>
      </c>
      <c r="H10537" s="415">
        <f t="shared" si="329"/>
        <v>3.3282445923460897</v>
      </c>
    </row>
    <row r="10538" spans="1:8" ht="15" hidden="1" thickBot="1">
      <c r="A10538" s="409">
        <v>202205</v>
      </c>
      <c r="B10538" s="196" t="s">
        <v>2274</v>
      </c>
      <c r="C10538" s="197" t="s">
        <v>791</v>
      </c>
      <c r="D10538" s="198" t="s">
        <v>339</v>
      </c>
      <c r="E10538" s="421">
        <v>400</v>
      </c>
      <c r="F10538" s="413">
        <v>120.2</v>
      </c>
      <c r="G10538" s="414">
        <f t="shared" si="328"/>
        <v>3.3277870216306153</v>
      </c>
      <c r="H10538" s="415">
        <f t="shared" si="329"/>
        <v>3.3277870216306153</v>
      </c>
    </row>
    <row r="10539" spans="1:8" ht="15" hidden="1" thickBot="1">
      <c r="A10539" s="409">
        <v>202205</v>
      </c>
      <c r="B10539" s="196" t="s">
        <v>2275</v>
      </c>
      <c r="C10539" s="197" t="s">
        <v>791</v>
      </c>
      <c r="D10539" s="198" t="s">
        <v>337</v>
      </c>
      <c r="E10539" s="421">
        <v>64115</v>
      </c>
      <c r="F10539" s="413">
        <v>120.2</v>
      </c>
      <c r="G10539" s="414">
        <f t="shared" si="328"/>
        <v>533.40266222961725</v>
      </c>
      <c r="H10539" s="415">
        <f t="shared" si="329"/>
        <v>2.6670133111480863</v>
      </c>
    </row>
    <row r="10540" spans="1:8" ht="15" hidden="1" thickBot="1">
      <c r="A10540" s="409">
        <v>202205</v>
      </c>
      <c r="B10540" s="196" t="s">
        <v>2276</v>
      </c>
      <c r="C10540" s="197" t="s">
        <v>791</v>
      </c>
      <c r="D10540" s="198" t="s">
        <v>337</v>
      </c>
      <c r="E10540" s="421">
        <v>101988</v>
      </c>
      <c r="F10540" s="413">
        <v>120.2</v>
      </c>
      <c r="G10540" s="414">
        <f t="shared" si="328"/>
        <v>848.48585690515802</v>
      </c>
      <c r="H10540" s="415">
        <f t="shared" si="329"/>
        <v>4.24242928452579</v>
      </c>
    </row>
    <row r="10541" spans="1:8" ht="15" hidden="1" thickBot="1">
      <c r="A10541" s="409">
        <v>202205</v>
      </c>
      <c r="B10541" s="196" t="s">
        <v>2277</v>
      </c>
      <c r="C10541" s="197" t="s">
        <v>791</v>
      </c>
      <c r="D10541" s="198" t="s">
        <v>337</v>
      </c>
      <c r="E10541" s="421">
        <v>101988</v>
      </c>
      <c r="F10541" s="413">
        <v>120.2</v>
      </c>
      <c r="G10541" s="414">
        <f t="shared" si="328"/>
        <v>848.48585690515802</v>
      </c>
      <c r="H10541" s="415">
        <f t="shared" si="329"/>
        <v>4.24242928452579</v>
      </c>
    </row>
    <row r="10542" spans="1:8" ht="15" hidden="1" thickBot="1">
      <c r="A10542" s="409">
        <v>202205</v>
      </c>
      <c r="B10542" s="196" t="s">
        <v>2278</v>
      </c>
      <c r="C10542" s="197" t="s">
        <v>791</v>
      </c>
      <c r="D10542" s="198" t="s">
        <v>337</v>
      </c>
      <c r="E10542" s="421">
        <v>56047</v>
      </c>
      <c r="F10542" s="413">
        <v>120.2</v>
      </c>
      <c r="G10542" s="414">
        <f t="shared" si="328"/>
        <v>466.2811980033278</v>
      </c>
      <c r="H10542" s="415">
        <f t="shared" si="329"/>
        <v>2.3314059900166391</v>
      </c>
    </row>
    <row r="10543" spans="1:8" ht="15" hidden="1" thickBot="1">
      <c r="A10543" s="409">
        <v>202205</v>
      </c>
      <c r="B10543" s="196" t="s">
        <v>2279</v>
      </c>
      <c r="C10543" s="197" t="s">
        <v>791</v>
      </c>
      <c r="D10543" s="198" t="s">
        <v>339</v>
      </c>
      <c r="E10543" s="421">
        <v>280</v>
      </c>
      <c r="F10543" s="413">
        <v>120.2</v>
      </c>
      <c r="G10543" s="414">
        <f t="shared" si="328"/>
        <v>2.3294509151414311</v>
      </c>
      <c r="H10543" s="415">
        <f t="shared" si="329"/>
        <v>2.3294509151414311</v>
      </c>
    </row>
    <row r="10544" spans="1:8" ht="15" hidden="1" thickBot="1">
      <c r="A10544" s="409">
        <v>202205</v>
      </c>
      <c r="B10544" s="196" t="s">
        <v>2280</v>
      </c>
      <c r="C10544" s="197" t="s">
        <v>791</v>
      </c>
      <c r="D10544" s="198" t="s">
        <v>339</v>
      </c>
      <c r="E10544" s="421">
        <v>321</v>
      </c>
      <c r="F10544" s="413">
        <v>120.2</v>
      </c>
      <c r="G10544" s="414">
        <f t="shared" si="328"/>
        <v>2.6705490848585689</v>
      </c>
      <c r="H10544" s="415">
        <f t="shared" si="329"/>
        <v>2.6705490848585689</v>
      </c>
    </row>
    <row r="10545" spans="1:8" ht="15" hidden="1" thickBot="1">
      <c r="A10545" s="409">
        <v>202205</v>
      </c>
      <c r="B10545" s="196" t="s">
        <v>2281</v>
      </c>
      <c r="C10545" s="197" t="s">
        <v>791</v>
      </c>
      <c r="D10545" s="198" t="s">
        <v>337</v>
      </c>
      <c r="E10545" s="421">
        <v>107253</v>
      </c>
      <c r="F10545" s="413">
        <v>120.2</v>
      </c>
      <c r="G10545" s="414">
        <f t="shared" si="328"/>
        <v>892.28785357737104</v>
      </c>
      <c r="H10545" s="415">
        <f t="shared" si="329"/>
        <v>4.4614392678868553</v>
      </c>
    </row>
    <row r="10546" spans="1:8" ht="15" hidden="1" thickBot="1">
      <c r="A10546" s="409">
        <v>202205</v>
      </c>
      <c r="B10546" s="196" t="s">
        <v>2282</v>
      </c>
      <c r="C10546" s="197" t="s">
        <v>791</v>
      </c>
      <c r="D10546" s="198" t="s">
        <v>337</v>
      </c>
      <c r="E10546" s="421">
        <v>107253</v>
      </c>
      <c r="F10546" s="413">
        <v>120.2</v>
      </c>
      <c r="G10546" s="414">
        <f t="shared" si="328"/>
        <v>892.28785357737104</v>
      </c>
      <c r="H10546" s="415">
        <f t="shared" si="329"/>
        <v>4.4614392678868553</v>
      </c>
    </row>
    <row r="10547" spans="1:8" ht="15" hidden="1" thickBot="1">
      <c r="A10547" s="409">
        <v>202205</v>
      </c>
      <c r="B10547" s="196" t="s">
        <v>2283</v>
      </c>
      <c r="C10547" s="197" t="s">
        <v>791</v>
      </c>
      <c r="D10547" s="198" t="s">
        <v>337</v>
      </c>
      <c r="E10547" s="421">
        <v>102789</v>
      </c>
      <c r="F10547" s="413">
        <v>120.2</v>
      </c>
      <c r="G10547" s="414">
        <f t="shared" si="328"/>
        <v>855.14975041597336</v>
      </c>
      <c r="H10547" s="415">
        <f t="shared" si="329"/>
        <v>4.2757487520798669</v>
      </c>
    </row>
    <row r="10548" spans="1:8" ht="15" hidden="1" thickBot="1">
      <c r="A10548" s="409">
        <v>202205</v>
      </c>
      <c r="B10548" s="196" t="s">
        <v>2284</v>
      </c>
      <c r="C10548" s="197" t="s">
        <v>791</v>
      </c>
      <c r="D10548" s="198" t="s">
        <v>337</v>
      </c>
      <c r="E10548" s="421">
        <v>102789</v>
      </c>
      <c r="F10548" s="413">
        <v>120.2</v>
      </c>
      <c r="G10548" s="414">
        <f t="shared" si="328"/>
        <v>855.14975041597336</v>
      </c>
      <c r="H10548" s="415">
        <f t="shared" si="329"/>
        <v>4.2757487520798669</v>
      </c>
    </row>
    <row r="10549" spans="1:8" ht="15" hidden="1" thickBot="1">
      <c r="A10549" s="409">
        <v>202205</v>
      </c>
      <c r="B10549" s="196" t="s">
        <v>2285</v>
      </c>
      <c r="C10549" s="197" t="s">
        <v>791</v>
      </c>
      <c r="D10549" s="198" t="s">
        <v>337</v>
      </c>
      <c r="E10549" s="421">
        <v>102789</v>
      </c>
      <c r="F10549" s="413">
        <v>120.2</v>
      </c>
      <c r="G10549" s="414">
        <f t="shared" si="328"/>
        <v>855.14975041597336</v>
      </c>
      <c r="H10549" s="415">
        <f t="shared" si="329"/>
        <v>4.2757487520798669</v>
      </c>
    </row>
    <row r="10550" spans="1:8" ht="15" hidden="1" thickBot="1">
      <c r="A10550" s="409">
        <v>202205</v>
      </c>
      <c r="B10550" s="196" t="s">
        <v>2286</v>
      </c>
      <c r="C10550" s="197" t="s">
        <v>791</v>
      </c>
      <c r="D10550" s="198" t="s">
        <v>339</v>
      </c>
      <c r="E10550" s="421">
        <v>514</v>
      </c>
      <c r="F10550" s="413">
        <v>120.2</v>
      </c>
      <c r="G10550" s="414">
        <f t="shared" si="328"/>
        <v>4.2762063227953409</v>
      </c>
      <c r="H10550" s="415">
        <f t="shared" si="329"/>
        <v>4.2762063227953409</v>
      </c>
    </row>
    <row r="10551" spans="1:8" ht="15" hidden="1" thickBot="1">
      <c r="A10551" s="409">
        <v>202205</v>
      </c>
      <c r="B10551" s="196" t="s">
        <v>2287</v>
      </c>
      <c r="C10551" s="197" t="s">
        <v>791</v>
      </c>
      <c r="D10551" s="198" t="s">
        <v>337</v>
      </c>
      <c r="E10551" s="421">
        <v>102789</v>
      </c>
      <c r="F10551" s="413">
        <v>120.2</v>
      </c>
      <c r="G10551" s="414">
        <f t="shared" si="328"/>
        <v>855.14975041597336</v>
      </c>
      <c r="H10551" s="415">
        <f t="shared" si="329"/>
        <v>4.2757487520798669</v>
      </c>
    </row>
    <row r="10552" spans="1:8" ht="15" hidden="1" thickBot="1">
      <c r="A10552" s="409">
        <v>202205</v>
      </c>
      <c r="B10552" s="196" t="s">
        <v>2288</v>
      </c>
      <c r="C10552" s="197" t="s">
        <v>791</v>
      </c>
      <c r="D10552" s="198" t="s">
        <v>337</v>
      </c>
      <c r="E10552" s="421">
        <v>102789</v>
      </c>
      <c r="F10552" s="413">
        <v>120.2</v>
      </c>
      <c r="G10552" s="414">
        <f t="shared" si="328"/>
        <v>855.14975041597336</v>
      </c>
      <c r="H10552" s="415">
        <f t="shared" si="329"/>
        <v>4.2757487520798669</v>
      </c>
    </row>
    <row r="10553" spans="1:8" ht="15" hidden="1" thickBot="1">
      <c r="A10553" s="409">
        <v>202205</v>
      </c>
      <c r="B10553" s="196" t="s">
        <v>2289</v>
      </c>
      <c r="C10553" s="197" t="s">
        <v>791</v>
      </c>
      <c r="D10553" s="198" t="s">
        <v>337</v>
      </c>
      <c r="E10553" s="421">
        <v>102789</v>
      </c>
      <c r="F10553" s="413">
        <v>120.2</v>
      </c>
      <c r="G10553" s="414">
        <f t="shared" si="328"/>
        <v>855.14975041597336</v>
      </c>
      <c r="H10553" s="415">
        <f t="shared" si="329"/>
        <v>4.2757487520798669</v>
      </c>
    </row>
    <row r="10554" spans="1:8" ht="15" hidden="1" thickBot="1">
      <c r="A10554" s="409">
        <v>202205</v>
      </c>
      <c r="B10554" s="196" t="s">
        <v>2290</v>
      </c>
      <c r="C10554" s="197" t="s">
        <v>791</v>
      </c>
      <c r="D10554" s="198" t="s">
        <v>337</v>
      </c>
      <c r="E10554" s="421">
        <v>102789</v>
      </c>
      <c r="F10554" s="413">
        <v>120.2</v>
      </c>
      <c r="G10554" s="414">
        <f t="shared" si="328"/>
        <v>855.14975041597336</v>
      </c>
      <c r="H10554" s="415">
        <f t="shared" si="329"/>
        <v>4.2757487520798669</v>
      </c>
    </row>
    <row r="10555" spans="1:8" ht="15" hidden="1" thickBot="1">
      <c r="A10555" s="409">
        <v>202205</v>
      </c>
      <c r="B10555" s="196" t="s">
        <v>2291</v>
      </c>
      <c r="C10555" s="197" t="s">
        <v>791</v>
      </c>
      <c r="D10555" s="198" t="s">
        <v>339</v>
      </c>
      <c r="E10555" s="421">
        <v>514</v>
      </c>
      <c r="F10555" s="413">
        <v>120.2</v>
      </c>
      <c r="G10555" s="414">
        <f t="shared" si="328"/>
        <v>4.2762063227953409</v>
      </c>
      <c r="H10555" s="415">
        <f t="shared" si="329"/>
        <v>4.2762063227953409</v>
      </c>
    </row>
    <row r="10556" spans="1:8" ht="15" hidden="1" thickBot="1">
      <c r="A10556" s="409">
        <v>202205</v>
      </c>
      <c r="B10556" s="196" t="s">
        <v>2292</v>
      </c>
      <c r="C10556" s="197" t="s">
        <v>791</v>
      </c>
      <c r="D10556" s="198" t="s">
        <v>337</v>
      </c>
      <c r="E10556" s="421">
        <v>90261</v>
      </c>
      <c r="F10556" s="413">
        <v>120.2</v>
      </c>
      <c r="G10556" s="414">
        <f t="shared" si="328"/>
        <v>750.92346089850253</v>
      </c>
      <c r="H10556" s="415">
        <f t="shared" si="329"/>
        <v>3.7546173044925126</v>
      </c>
    </row>
    <row r="10557" spans="1:8" ht="15" hidden="1" thickBot="1">
      <c r="A10557" s="409">
        <v>202205</v>
      </c>
      <c r="B10557" s="196" t="s">
        <v>2293</v>
      </c>
      <c r="C10557" s="197" t="s">
        <v>791</v>
      </c>
      <c r="D10557" s="198" t="s">
        <v>337</v>
      </c>
      <c r="E10557" s="421">
        <v>92294</v>
      </c>
      <c r="F10557" s="413">
        <v>120.2</v>
      </c>
      <c r="G10557" s="414">
        <f t="shared" si="328"/>
        <v>767.83693843594006</v>
      </c>
      <c r="H10557" s="415">
        <f t="shared" si="329"/>
        <v>3.8391846921797002</v>
      </c>
    </row>
    <row r="10558" spans="1:8" ht="15" hidden="1" thickBot="1">
      <c r="A10558" s="409">
        <v>202205</v>
      </c>
      <c r="B10558" s="196" t="s">
        <v>2294</v>
      </c>
      <c r="C10558" s="197" t="s">
        <v>791</v>
      </c>
      <c r="D10558" s="198" t="s">
        <v>339</v>
      </c>
      <c r="E10558" s="421">
        <v>461</v>
      </c>
      <c r="F10558" s="413">
        <v>120.2</v>
      </c>
      <c r="G10558" s="414">
        <f t="shared" si="328"/>
        <v>3.8352745424292842</v>
      </c>
      <c r="H10558" s="415">
        <f t="shared" si="329"/>
        <v>3.8352745424292842</v>
      </c>
    </row>
    <row r="10559" spans="1:8" ht="15" hidden="1" thickBot="1">
      <c r="A10559" s="409">
        <v>202205</v>
      </c>
      <c r="B10559" s="196" t="s">
        <v>2295</v>
      </c>
      <c r="C10559" s="197" t="s">
        <v>791</v>
      </c>
      <c r="D10559" s="198" t="s">
        <v>337</v>
      </c>
      <c r="E10559" s="421">
        <v>91747</v>
      </c>
      <c r="F10559" s="413">
        <v>120.2</v>
      </c>
      <c r="G10559" s="414">
        <f t="shared" si="328"/>
        <v>763.28618968386024</v>
      </c>
      <c r="H10559" s="415">
        <f t="shared" si="329"/>
        <v>3.8164309484193013</v>
      </c>
    </row>
    <row r="10560" spans="1:8" ht="15" hidden="1" thickBot="1">
      <c r="A10560" s="409">
        <v>202205</v>
      </c>
      <c r="B10560" s="196" t="s">
        <v>2296</v>
      </c>
      <c r="C10560" s="197" t="s">
        <v>791</v>
      </c>
      <c r="D10560" s="198" t="s">
        <v>339</v>
      </c>
      <c r="E10560" s="421">
        <v>459</v>
      </c>
      <c r="F10560" s="413">
        <v>120.2</v>
      </c>
      <c r="G10560" s="414">
        <f t="shared" si="328"/>
        <v>3.8186356073211312</v>
      </c>
      <c r="H10560" s="415">
        <f t="shared" si="329"/>
        <v>3.8186356073211312</v>
      </c>
    </row>
    <row r="10561" spans="1:8" ht="15" hidden="1" thickBot="1">
      <c r="A10561" s="409">
        <v>202205</v>
      </c>
      <c r="B10561" s="196" t="s">
        <v>2297</v>
      </c>
      <c r="C10561" s="197" t="s">
        <v>791</v>
      </c>
      <c r="D10561" s="198" t="s">
        <v>337</v>
      </c>
      <c r="E10561" s="421">
        <v>111646</v>
      </c>
      <c r="F10561" s="413">
        <v>120.2</v>
      </c>
      <c r="G10561" s="414">
        <f t="shared" si="328"/>
        <v>928.83527454242926</v>
      </c>
      <c r="H10561" s="415">
        <f t="shared" si="329"/>
        <v>4.6441763727121463</v>
      </c>
    </row>
    <row r="10562" spans="1:8" ht="15" hidden="1" thickBot="1">
      <c r="A10562" s="409">
        <v>202205</v>
      </c>
      <c r="B10562" s="196" t="s">
        <v>2298</v>
      </c>
      <c r="C10562" s="197" t="s">
        <v>791</v>
      </c>
      <c r="D10562" s="198" t="s">
        <v>350</v>
      </c>
      <c r="E10562" s="421">
        <v>106945.21</v>
      </c>
      <c r="F10562" s="413">
        <v>120.2</v>
      </c>
      <c r="G10562" s="414">
        <f t="shared" ref="G10562:G10625" si="330">+E10562/F10562</f>
        <v>889.72720465890188</v>
      </c>
      <c r="H10562" s="415" t="str">
        <f t="shared" ref="H10562:H10625" si="331">IF(D10562="TB",G10562/200,IF(D10562="LT",G10562,"VER"))</f>
        <v>VER</v>
      </c>
    </row>
    <row r="10563" spans="1:8" ht="15" hidden="1" thickBot="1">
      <c r="A10563" s="409">
        <v>202205</v>
      </c>
      <c r="B10563" s="196" t="s">
        <v>2299</v>
      </c>
      <c r="C10563" s="197" t="s">
        <v>791</v>
      </c>
      <c r="D10563" s="198" t="s">
        <v>337</v>
      </c>
      <c r="E10563" s="421">
        <v>111646</v>
      </c>
      <c r="F10563" s="413">
        <v>120.2</v>
      </c>
      <c r="G10563" s="414">
        <f t="shared" si="330"/>
        <v>928.83527454242926</v>
      </c>
      <c r="H10563" s="415">
        <f t="shared" si="331"/>
        <v>4.6441763727121463</v>
      </c>
    </row>
    <row r="10564" spans="1:8" ht="15" hidden="1" thickBot="1">
      <c r="A10564" s="409">
        <v>202205</v>
      </c>
      <c r="B10564" s="196" t="s">
        <v>2300</v>
      </c>
      <c r="C10564" s="197" t="s">
        <v>791</v>
      </c>
      <c r="D10564" s="198" t="s">
        <v>339</v>
      </c>
      <c r="E10564" s="421">
        <v>558</v>
      </c>
      <c r="F10564" s="413">
        <v>120.2</v>
      </c>
      <c r="G10564" s="414">
        <f t="shared" si="330"/>
        <v>4.6422628951747091</v>
      </c>
      <c r="H10564" s="415">
        <f t="shared" si="331"/>
        <v>4.6422628951747091</v>
      </c>
    </row>
    <row r="10565" spans="1:8" ht="15" hidden="1" thickBot="1">
      <c r="A10565" s="409">
        <v>202205</v>
      </c>
      <c r="B10565" s="196" t="s">
        <v>2301</v>
      </c>
      <c r="C10565" s="197" t="s">
        <v>791</v>
      </c>
      <c r="D10565" s="198" t="s">
        <v>337</v>
      </c>
      <c r="E10565" s="421">
        <v>76447</v>
      </c>
      <c r="F10565" s="413">
        <v>120.2</v>
      </c>
      <c r="G10565" s="414">
        <f t="shared" si="330"/>
        <v>635.99833610648921</v>
      </c>
      <c r="H10565" s="415">
        <f t="shared" si="331"/>
        <v>3.1799916805324462</v>
      </c>
    </row>
    <row r="10566" spans="1:8" ht="15" hidden="1" thickBot="1">
      <c r="A10566" s="409">
        <v>202205</v>
      </c>
      <c r="B10566" s="196" t="s">
        <v>2302</v>
      </c>
      <c r="C10566" s="197" t="s">
        <v>791</v>
      </c>
      <c r="D10566" s="198" t="s">
        <v>337</v>
      </c>
      <c r="E10566" s="421">
        <v>102789</v>
      </c>
      <c r="F10566" s="413">
        <v>120.2</v>
      </c>
      <c r="G10566" s="414">
        <f t="shared" si="330"/>
        <v>855.14975041597336</v>
      </c>
      <c r="H10566" s="415">
        <f t="shared" si="331"/>
        <v>4.2757487520798669</v>
      </c>
    </row>
    <row r="10567" spans="1:8" ht="15" hidden="1" thickBot="1">
      <c r="A10567" s="409">
        <v>202205</v>
      </c>
      <c r="B10567" s="196" t="s">
        <v>2303</v>
      </c>
      <c r="C10567" s="197" t="s">
        <v>791</v>
      </c>
      <c r="D10567" s="198" t="s">
        <v>339</v>
      </c>
      <c r="E10567" s="421">
        <v>514</v>
      </c>
      <c r="F10567" s="413">
        <v>120.2</v>
      </c>
      <c r="G10567" s="414">
        <f t="shared" si="330"/>
        <v>4.2762063227953409</v>
      </c>
      <c r="H10567" s="415">
        <f t="shared" si="331"/>
        <v>4.2762063227953409</v>
      </c>
    </row>
    <row r="10568" spans="1:8" ht="15" hidden="1" thickBot="1">
      <c r="A10568" s="409">
        <v>202205</v>
      </c>
      <c r="B10568" s="196" t="s">
        <v>2304</v>
      </c>
      <c r="C10568" s="197" t="s">
        <v>791</v>
      </c>
      <c r="D10568" s="198" t="s">
        <v>337</v>
      </c>
      <c r="E10568" s="421">
        <v>91747</v>
      </c>
      <c r="F10568" s="413">
        <v>120.2</v>
      </c>
      <c r="G10568" s="414">
        <f t="shared" si="330"/>
        <v>763.28618968386024</v>
      </c>
      <c r="H10568" s="415">
        <f t="shared" si="331"/>
        <v>3.8164309484193013</v>
      </c>
    </row>
    <row r="10569" spans="1:8" ht="15" hidden="1" thickBot="1">
      <c r="A10569" s="409">
        <v>202205</v>
      </c>
      <c r="B10569" s="196" t="s">
        <v>2305</v>
      </c>
      <c r="C10569" s="197" t="s">
        <v>791</v>
      </c>
      <c r="D10569" s="198" t="s">
        <v>339</v>
      </c>
      <c r="E10569" s="421">
        <v>459</v>
      </c>
      <c r="F10569" s="413">
        <v>120.2</v>
      </c>
      <c r="G10569" s="414">
        <f t="shared" si="330"/>
        <v>3.8186356073211312</v>
      </c>
      <c r="H10569" s="415">
        <f t="shared" si="331"/>
        <v>3.8186356073211312</v>
      </c>
    </row>
    <row r="10570" spans="1:8" ht="15" hidden="1" thickBot="1">
      <c r="A10570" s="409">
        <v>202205</v>
      </c>
      <c r="B10570" s="196" t="s">
        <v>2306</v>
      </c>
      <c r="C10570" s="197" t="s">
        <v>791</v>
      </c>
      <c r="D10570" s="198" t="s">
        <v>337</v>
      </c>
      <c r="E10570" s="421">
        <v>92294</v>
      </c>
      <c r="F10570" s="413">
        <v>120.2</v>
      </c>
      <c r="G10570" s="414">
        <f t="shared" si="330"/>
        <v>767.83693843594006</v>
      </c>
      <c r="H10570" s="415">
        <f t="shared" si="331"/>
        <v>3.8391846921797002</v>
      </c>
    </row>
    <row r="10571" spans="1:8" ht="15" hidden="1" thickBot="1">
      <c r="A10571" s="409">
        <v>202205</v>
      </c>
      <c r="B10571" s="196" t="s">
        <v>2307</v>
      </c>
      <c r="C10571" s="197" t="s">
        <v>791</v>
      </c>
      <c r="D10571" s="198" t="s">
        <v>339</v>
      </c>
      <c r="E10571" s="421">
        <v>461</v>
      </c>
      <c r="F10571" s="413">
        <v>120.2</v>
      </c>
      <c r="G10571" s="414">
        <f t="shared" si="330"/>
        <v>3.8352745424292842</v>
      </c>
      <c r="H10571" s="415">
        <f t="shared" si="331"/>
        <v>3.8352745424292842</v>
      </c>
    </row>
    <row r="10572" spans="1:8" ht="15" hidden="1" thickBot="1">
      <c r="A10572" s="409">
        <v>202205</v>
      </c>
      <c r="B10572" s="196" t="s">
        <v>2308</v>
      </c>
      <c r="C10572" s="197" t="s">
        <v>791</v>
      </c>
      <c r="D10572" s="198" t="s">
        <v>339</v>
      </c>
      <c r="E10572" s="421">
        <v>382</v>
      </c>
      <c r="F10572" s="413">
        <v>120.2</v>
      </c>
      <c r="G10572" s="414">
        <f t="shared" si="330"/>
        <v>3.1780366056572378</v>
      </c>
      <c r="H10572" s="415">
        <f t="shared" si="331"/>
        <v>3.1780366056572378</v>
      </c>
    </row>
    <row r="10573" spans="1:8" ht="15" hidden="1" thickBot="1">
      <c r="A10573" s="409">
        <v>202205</v>
      </c>
      <c r="B10573" s="196" t="s">
        <v>2309</v>
      </c>
      <c r="C10573" s="197" t="s">
        <v>791</v>
      </c>
      <c r="D10573" s="198" t="s">
        <v>337</v>
      </c>
      <c r="E10573" s="421">
        <v>101577</v>
      </c>
      <c r="F10573" s="413">
        <v>120.2</v>
      </c>
      <c r="G10573" s="414">
        <f t="shared" si="330"/>
        <v>845.06655574043259</v>
      </c>
      <c r="H10573" s="415">
        <f t="shared" si="331"/>
        <v>4.2253327787021631</v>
      </c>
    </row>
    <row r="10574" spans="1:8" ht="15" hidden="1" thickBot="1">
      <c r="A10574" s="409">
        <v>202205</v>
      </c>
      <c r="B10574" s="196" t="s">
        <v>2310</v>
      </c>
      <c r="C10574" s="197" t="s">
        <v>791</v>
      </c>
      <c r="D10574" s="198" t="s">
        <v>337</v>
      </c>
      <c r="E10574" s="421">
        <v>50258</v>
      </c>
      <c r="F10574" s="413">
        <v>120.2</v>
      </c>
      <c r="G10574" s="414">
        <f t="shared" si="330"/>
        <v>418.11980033277871</v>
      </c>
      <c r="H10574" s="415">
        <f t="shared" si="331"/>
        <v>2.0905990016638936</v>
      </c>
    </row>
    <row r="10575" spans="1:8" ht="15" hidden="1" thickBot="1">
      <c r="A10575" s="409">
        <v>202205</v>
      </c>
      <c r="B10575" s="196" t="s">
        <v>2311</v>
      </c>
      <c r="C10575" s="197" t="s">
        <v>791</v>
      </c>
      <c r="D10575" s="198" t="s">
        <v>339</v>
      </c>
      <c r="E10575" s="421">
        <v>251</v>
      </c>
      <c r="F10575" s="413">
        <v>120.2</v>
      </c>
      <c r="G10575" s="414">
        <f t="shared" si="330"/>
        <v>2.0881863560732112</v>
      </c>
      <c r="H10575" s="415">
        <f t="shared" si="331"/>
        <v>2.0881863560732112</v>
      </c>
    </row>
    <row r="10576" spans="1:8" ht="15" hidden="1" thickBot="1">
      <c r="A10576" s="409">
        <v>202205</v>
      </c>
      <c r="B10576" s="196" t="s">
        <v>2312</v>
      </c>
      <c r="C10576" s="197" t="s">
        <v>791</v>
      </c>
      <c r="D10576" s="198" t="s">
        <v>337</v>
      </c>
      <c r="E10576" s="421">
        <v>90887.89</v>
      </c>
      <c r="F10576" s="413">
        <v>120.2</v>
      </c>
      <c r="G10576" s="414">
        <f t="shared" si="330"/>
        <v>756.13885191347754</v>
      </c>
      <c r="H10576" s="415">
        <f t="shared" si="331"/>
        <v>3.7806942595673876</v>
      </c>
    </row>
    <row r="10577" spans="1:8" ht="15" hidden="1" thickBot="1">
      <c r="A10577" s="409">
        <v>202205</v>
      </c>
      <c r="B10577" s="196" t="s">
        <v>2313</v>
      </c>
      <c r="C10577" s="197" t="s">
        <v>791</v>
      </c>
      <c r="D10577" s="198" t="s">
        <v>339</v>
      </c>
      <c r="E10577" s="421">
        <v>454.43</v>
      </c>
      <c r="F10577" s="413">
        <v>120.2</v>
      </c>
      <c r="G10577" s="414">
        <f t="shared" si="330"/>
        <v>3.7806156405990015</v>
      </c>
      <c r="H10577" s="415">
        <f t="shared" si="331"/>
        <v>3.7806156405990015</v>
      </c>
    </row>
    <row r="10578" spans="1:8" ht="15" hidden="1" thickBot="1">
      <c r="A10578" s="409">
        <v>202205</v>
      </c>
      <c r="B10578" s="196" t="s">
        <v>2314</v>
      </c>
      <c r="C10578" s="197" t="s">
        <v>791</v>
      </c>
      <c r="D10578" s="198" t="s">
        <v>337</v>
      </c>
      <c r="E10578" s="421">
        <v>130873</v>
      </c>
      <c r="F10578" s="413">
        <v>120.2</v>
      </c>
      <c r="G10578" s="414">
        <f t="shared" si="330"/>
        <v>1088.7936772046589</v>
      </c>
      <c r="H10578" s="415">
        <f t="shared" si="331"/>
        <v>5.443968386023295</v>
      </c>
    </row>
    <row r="10579" spans="1:8" ht="15" hidden="1" thickBot="1">
      <c r="A10579" s="409">
        <v>202205</v>
      </c>
      <c r="B10579" s="196" t="s">
        <v>2315</v>
      </c>
      <c r="C10579" s="197" t="s">
        <v>791</v>
      </c>
      <c r="D10579" s="198" t="s">
        <v>337</v>
      </c>
      <c r="E10579" s="421">
        <v>130873</v>
      </c>
      <c r="F10579" s="413">
        <v>120.2</v>
      </c>
      <c r="G10579" s="414">
        <f t="shared" si="330"/>
        <v>1088.7936772046589</v>
      </c>
      <c r="H10579" s="415">
        <f t="shared" si="331"/>
        <v>5.443968386023295</v>
      </c>
    </row>
    <row r="10580" spans="1:8" ht="15" hidden="1" thickBot="1">
      <c r="A10580" s="409">
        <v>202205</v>
      </c>
      <c r="B10580" s="196" t="s">
        <v>2316</v>
      </c>
      <c r="C10580" s="197" t="s">
        <v>791</v>
      </c>
      <c r="D10580" s="198" t="s">
        <v>337</v>
      </c>
      <c r="E10580" s="421">
        <v>55307</v>
      </c>
      <c r="F10580" s="413">
        <v>120.2</v>
      </c>
      <c r="G10580" s="414">
        <f t="shared" si="330"/>
        <v>460.12479201331115</v>
      </c>
      <c r="H10580" s="415">
        <f t="shared" si="331"/>
        <v>2.3006239600665559</v>
      </c>
    </row>
    <row r="10581" spans="1:8" ht="15" hidden="1" thickBot="1">
      <c r="A10581" s="409">
        <v>202205</v>
      </c>
      <c r="B10581" s="196" t="s">
        <v>2317</v>
      </c>
      <c r="C10581" s="197" t="s">
        <v>791</v>
      </c>
      <c r="D10581" s="198" t="s">
        <v>337</v>
      </c>
      <c r="E10581" s="421">
        <v>71067</v>
      </c>
      <c r="F10581" s="413">
        <v>120.2</v>
      </c>
      <c r="G10581" s="414">
        <f t="shared" si="330"/>
        <v>591.23960066555742</v>
      </c>
      <c r="H10581" s="415">
        <f t="shared" si="331"/>
        <v>2.956198003327787</v>
      </c>
    </row>
    <row r="10582" spans="1:8" ht="15" hidden="1" thickBot="1">
      <c r="A10582" s="409">
        <v>202205</v>
      </c>
      <c r="B10582" s="196" t="s">
        <v>2318</v>
      </c>
      <c r="C10582" s="197" t="s">
        <v>791</v>
      </c>
      <c r="D10582" s="198" t="s">
        <v>337</v>
      </c>
      <c r="E10582" s="421">
        <v>85409</v>
      </c>
      <c r="F10582" s="413">
        <v>120.2</v>
      </c>
      <c r="G10582" s="414">
        <f t="shared" si="330"/>
        <v>710.55740432612311</v>
      </c>
      <c r="H10582" s="415">
        <f t="shared" si="331"/>
        <v>3.5527870216306154</v>
      </c>
    </row>
    <row r="10583" spans="1:8" ht="15" hidden="1" thickBot="1">
      <c r="A10583" s="409">
        <v>202205</v>
      </c>
      <c r="B10583" s="196" t="s">
        <v>2319</v>
      </c>
      <c r="C10583" s="197" t="s">
        <v>791</v>
      </c>
      <c r="D10583" s="198" t="s">
        <v>337</v>
      </c>
      <c r="E10583" s="421">
        <v>9422</v>
      </c>
      <c r="F10583" s="413">
        <v>120.2</v>
      </c>
      <c r="G10583" s="414">
        <f t="shared" si="330"/>
        <v>78.386023294509144</v>
      </c>
      <c r="H10583" s="415">
        <f t="shared" si="331"/>
        <v>0.39193011647254572</v>
      </c>
    </row>
    <row r="10584" spans="1:8" ht="15" hidden="1" thickBot="1">
      <c r="A10584" s="409">
        <v>202205</v>
      </c>
      <c r="B10584" s="196" t="s">
        <v>2320</v>
      </c>
      <c r="C10584" s="197" t="s">
        <v>791</v>
      </c>
      <c r="D10584" s="198" t="s">
        <v>337</v>
      </c>
      <c r="E10584" s="421">
        <v>130299</v>
      </c>
      <c r="F10584" s="413">
        <v>120.2</v>
      </c>
      <c r="G10584" s="414">
        <f t="shared" si="330"/>
        <v>1084.018302828619</v>
      </c>
      <c r="H10584" s="415">
        <f t="shared" si="331"/>
        <v>5.4200915141430945</v>
      </c>
    </row>
    <row r="10585" spans="1:8" ht="15" hidden="1" thickBot="1">
      <c r="A10585" s="409">
        <v>202205</v>
      </c>
      <c r="B10585" s="196" t="s">
        <v>2321</v>
      </c>
      <c r="C10585" s="197" t="s">
        <v>791</v>
      </c>
      <c r="D10585" s="198" t="s">
        <v>337</v>
      </c>
      <c r="E10585" s="421">
        <v>74706</v>
      </c>
      <c r="F10585" s="413">
        <v>120.2</v>
      </c>
      <c r="G10585" s="414">
        <f t="shared" si="330"/>
        <v>621.51414309484187</v>
      </c>
      <c r="H10585" s="415">
        <f t="shared" si="331"/>
        <v>3.1075707154742092</v>
      </c>
    </row>
    <row r="10586" spans="1:8" ht="15" hidden="1" thickBot="1">
      <c r="A10586" s="409">
        <v>202205</v>
      </c>
      <c r="B10586" s="196" t="s">
        <v>2322</v>
      </c>
      <c r="C10586" s="197" t="s">
        <v>791</v>
      </c>
      <c r="D10586" s="198" t="s">
        <v>337</v>
      </c>
      <c r="E10586" s="421">
        <v>59725</v>
      </c>
      <c r="F10586" s="413">
        <v>120.2</v>
      </c>
      <c r="G10586" s="414">
        <f t="shared" si="330"/>
        <v>496.88019966722129</v>
      </c>
      <c r="H10586" s="415">
        <f t="shared" si="331"/>
        <v>2.4844009983361066</v>
      </c>
    </row>
    <row r="10587" spans="1:8" ht="15" hidden="1" thickBot="1">
      <c r="A10587" s="409">
        <v>202205</v>
      </c>
      <c r="B10587" s="196" t="s">
        <v>2323</v>
      </c>
      <c r="C10587" s="197" t="s">
        <v>791</v>
      </c>
      <c r="D10587" s="198" t="s">
        <v>337</v>
      </c>
      <c r="E10587" s="421">
        <v>53294</v>
      </c>
      <c r="F10587" s="413">
        <v>120.2</v>
      </c>
      <c r="G10587" s="414">
        <f t="shared" si="330"/>
        <v>443.37770382695504</v>
      </c>
      <c r="H10587" s="415">
        <f t="shared" si="331"/>
        <v>2.2168885191347751</v>
      </c>
    </row>
    <row r="10588" spans="1:8" ht="15" hidden="1" thickBot="1">
      <c r="A10588" s="409">
        <v>202205</v>
      </c>
      <c r="B10588" s="196" t="s">
        <v>2324</v>
      </c>
      <c r="C10588" s="197" t="s">
        <v>791</v>
      </c>
      <c r="D10588" s="198" t="s">
        <v>337</v>
      </c>
      <c r="E10588" s="421">
        <v>96433</v>
      </c>
      <c r="F10588" s="413">
        <v>120.2</v>
      </c>
      <c r="G10588" s="414">
        <f t="shared" si="330"/>
        <v>802.27121464226286</v>
      </c>
      <c r="H10588" s="415">
        <f t="shared" si="331"/>
        <v>4.0113560732113145</v>
      </c>
    </row>
    <row r="10589" spans="1:8" ht="15" hidden="1" thickBot="1">
      <c r="A10589" s="409">
        <v>202205</v>
      </c>
      <c r="B10589" s="196" t="s">
        <v>2325</v>
      </c>
      <c r="C10589" s="197" t="s">
        <v>791</v>
      </c>
      <c r="D10589" s="198" t="s">
        <v>339</v>
      </c>
      <c r="E10589" s="421">
        <v>482</v>
      </c>
      <c r="F10589" s="413">
        <v>120.2</v>
      </c>
      <c r="G10589" s="414">
        <f t="shared" si="330"/>
        <v>4.0099833610648918</v>
      </c>
      <c r="H10589" s="415">
        <f t="shared" si="331"/>
        <v>4.0099833610648918</v>
      </c>
    </row>
    <row r="10590" spans="1:8" ht="15" hidden="1" thickBot="1">
      <c r="A10590" s="409">
        <v>202205</v>
      </c>
      <c r="B10590" s="196" t="s">
        <v>2326</v>
      </c>
      <c r="C10590" s="197" t="s">
        <v>791</v>
      </c>
      <c r="D10590" s="198" t="s">
        <v>337</v>
      </c>
      <c r="E10590" s="421">
        <v>96433</v>
      </c>
      <c r="F10590" s="413">
        <v>120.2</v>
      </c>
      <c r="G10590" s="414">
        <f t="shared" si="330"/>
        <v>802.27121464226286</v>
      </c>
      <c r="H10590" s="415">
        <f t="shared" si="331"/>
        <v>4.0113560732113145</v>
      </c>
    </row>
    <row r="10591" spans="1:8" ht="15" hidden="1" thickBot="1">
      <c r="A10591" s="409">
        <v>202205</v>
      </c>
      <c r="B10591" s="196" t="s">
        <v>2327</v>
      </c>
      <c r="C10591" s="197" t="s">
        <v>791</v>
      </c>
      <c r="D10591" s="198" t="s">
        <v>339</v>
      </c>
      <c r="E10591" s="421">
        <v>482</v>
      </c>
      <c r="F10591" s="413">
        <v>120.2</v>
      </c>
      <c r="G10591" s="414">
        <f t="shared" si="330"/>
        <v>4.0099833610648918</v>
      </c>
      <c r="H10591" s="415">
        <f t="shared" si="331"/>
        <v>4.0099833610648918</v>
      </c>
    </row>
    <row r="10592" spans="1:8" ht="15" hidden="1" thickBot="1">
      <c r="A10592" s="409">
        <v>202205</v>
      </c>
      <c r="B10592" s="196" t="s">
        <v>2328</v>
      </c>
      <c r="C10592" s="197" t="s">
        <v>791</v>
      </c>
      <c r="D10592" s="198" t="s">
        <v>337</v>
      </c>
      <c r="E10592" s="421">
        <v>71791</v>
      </c>
      <c r="F10592" s="413">
        <v>120.2</v>
      </c>
      <c r="G10592" s="414">
        <f t="shared" si="330"/>
        <v>597.26289517470877</v>
      </c>
      <c r="H10592" s="415">
        <f t="shared" si="331"/>
        <v>2.9863144758735438</v>
      </c>
    </row>
    <row r="10593" spans="1:8" ht="15" hidden="1" thickBot="1">
      <c r="A10593" s="409">
        <v>202205</v>
      </c>
      <c r="B10593" s="196" t="s">
        <v>2329</v>
      </c>
      <c r="C10593" s="197" t="s">
        <v>791</v>
      </c>
      <c r="D10593" s="198" t="s">
        <v>339</v>
      </c>
      <c r="E10593" s="421">
        <v>373</v>
      </c>
      <c r="F10593" s="413">
        <v>120.2</v>
      </c>
      <c r="G10593" s="414">
        <f t="shared" si="330"/>
        <v>3.103161397670549</v>
      </c>
      <c r="H10593" s="415">
        <f t="shared" si="331"/>
        <v>3.103161397670549</v>
      </c>
    </row>
    <row r="10594" spans="1:8" ht="15" hidden="1" thickBot="1">
      <c r="A10594" s="409">
        <v>202205</v>
      </c>
      <c r="B10594" s="196" t="s">
        <v>2330</v>
      </c>
      <c r="C10594" s="197" t="s">
        <v>791</v>
      </c>
      <c r="D10594" s="198" t="s">
        <v>337</v>
      </c>
      <c r="E10594" s="421">
        <v>68744</v>
      </c>
      <c r="F10594" s="413">
        <v>120.2</v>
      </c>
      <c r="G10594" s="414">
        <f t="shared" si="330"/>
        <v>571.91347753743764</v>
      </c>
      <c r="H10594" s="415">
        <f t="shared" si="331"/>
        <v>2.8595673876871883</v>
      </c>
    </row>
    <row r="10595" spans="1:8" ht="15" hidden="1" thickBot="1">
      <c r="A10595" s="409">
        <v>202205</v>
      </c>
      <c r="B10595" s="196" t="s">
        <v>2331</v>
      </c>
      <c r="C10595" s="197" t="s">
        <v>791</v>
      </c>
      <c r="D10595" s="198" t="s">
        <v>337</v>
      </c>
      <c r="E10595" s="421">
        <v>71791</v>
      </c>
      <c r="F10595" s="413">
        <v>120.2</v>
      </c>
      <c r="G10595" s="414">
        <f t="shared" si="330"/>
        <v>597.26289517470877</v>
      </c>
      <c r="H10595" s="415">
        <f t="shared" si="331"/>
        <v>2.9863144758735438</v>
      </c>
    </row>
    <row r="10596" spans="1:8" ht="15" hidden="1" thickBot="1">
      <c r="A10596" s="409">
        <v>202205</v>
      </c>
      <c r="B10596" s="196" t="s">
        <v>2332</v>
      </c>
      <c r="C10596" s="197" t="s">
        <v>791</v>
      </c>
      <c r="D10596" s="198" t="s">
        <v>339</v>
      </c>
      <c r="E10596" s="421">
        <v>359</v>
      </c>
      <c r="F10596" s="413">
        <v>120.2</v>
      </c>
      <c r="G10596" s="414">
        <f t="shared" si="330"/>
        <v>2.9866888519134775</v>
      </c>
      <c r="H10596" s="415">
        <f t="shared" si="331"/>
        <v>2.9866888519134775</v>
      </c>
    </row>
    <row r="10597" spans="1:8" ht="15" hidden="1" thickBot="1">
      <c r="A10597" s="409">
        <v>202205</v>
      </c>
      <c r="B10597" s="196" t="s">
        <v>2333</v>
      </c>
      <c r="C10597" s="197" t="s">
        <v>791</v>
      </c>
      <c r="D10597" s="198" t="s">
        <v>337</v>
      </c>
      <c r="E10597" s="421">
        <v>76872</v>
      </c>
      <c r="F10597" s="413">
        <v>120.2</v>
      </c>
      <c r="G10597" s="414">
        <f t="shared" si="330"/>
        <v>639.53410981697175</v>
      </c>
      <c r="H10597" s="415">
        <f t="shared" si="331"/>
        <v>3.1976705490848589</v>
      </c>
    </row>
    <row r="10598" spans="1:8" ht="15" hidden="1" thickBot="1">
      <c r="A10598" s="409">
        <v>202205</v>
      </c>
      <c r="B10598" s="196" t="s">
        <v>2334</v>
      </c>
      <c r="C10598" s="197" t="s">
        <v>791</v>
      </c>
      <c r="D10598" s="198" t="s">
        <v>337</v>
      </c>
      <c r="E10598" s="421">
        <v>71791</v>
      </c>
      <c r="F10598" s="413">
        <v>120.2</v>
      </c>
      <c r="G10598" s="414">
        <f t="shared" si="330"/>
        <v>597.26289517470877</v>
      </c>
      <c r="H10598" s="415">
        <f t="shared" si="331"/>
        <v>2.9863144758735438</v>
      </c>
    </row>
    <row r="10599" spans="1:8" ht="15" hidden="1" thickBot="1">
      <c r="A10599" s="409">
        <v>202205</v>
      </c>
      <c r="B10599" s="196" t="s">
        <v>2335</v>
      </c>
      <c r="C10599" s="197" t="s">
        <v>791</v>
      </c>
      <c r="D10599" s="198" t="s">
        <v>337</v>
      </c>
      <c r="E10599" s="421">
        <v>75265</v>
      </c>
      <c r="F10599" s="413">
        <v>120.2</v>
      </c>
      <c r="G10599" s="414">
        <f t="shared" si="330"/>
        <v>626.16472545757074</v>
      </c>
      <c r="H10599" s="415">
        <f t="shared" si="331"/>
        <v>3.1308236272878536</v>
      </c>
    </row>
    <row r="10600" spans="1:8" ht="15" hidden="1" thickBot="1">
      <c r="A10600" s="409">
        <v>202205</v>
      </c>
      <c r="B10600" s="196" t="s">
        <v>2336</v>
      </c>
      <c r="C10600" s="197" t="s">
        <v>791</v>
      </c>
      <c r="D10600" s="198" t="s">
        <v>337</v>
      </c>
      <c r="E10600" s="421">
        <v>94486</v>
      </c>
      <c r="F10600" s="413">
        <v>120.2</v>
      </c>
      <c r="G10600" s="414">
        <f t="shared" si="330"/>
        <v>786.07321131447588</v>
      </c>
      <c r="H10600" s="415">
        <f t="shared" si="331"/>
        <v>3.9303660565723795</v>
      </c>
    </row>
    <row r="10601" spans="1:8" ht="15" hidden="1" thickBot="1">
      <c r="A10601" s="409">
        <v>202205</v>
      </c>
      <c r="B10601" s="196" t="s">
        <v>2337</v>
      </c>
      <c r="C10601" s="197" t="s">
        <v>791</v>
      </c>
      <c r="D10601" s="198" t="s">
        <v>337</v>
      </c>
      <c r="E10601" s="421">
        <v>18579</v>
      </c>
      <c r="F10601" s="413">
        <v>120.2</v>
      </c>
      <c r="G10601" s="414">
        <f t="shared" si="330"/>
        <v>154.56738768718802</v>
      </c>
      <c r="H10601" s="415">
        <f t="shared" si="331"/>
        <v>0.77283693843594004</v>
      </c>
    </row>
    <row r="10602" spans="1:8" ht="15" hidden="1" thickBot="1">
      <c r="A10602" s="409">
        <v>202205</v>
      </c>
      <c r="B10602" s="196" t="s">
        <v>2338</v>
      </c>
      <c r="C10602" s="197" t="s">
        <v>791</v>
      </c>
      <c r="D10602" s="198" t="s">
        <v>337</v>
      </c>
      <c r="E10602" s="421">
        <v>74706</v>
      </c>
      <c r="F10602" s="413">
        <v>120.2</v>
      </c>
      <c r="G10602" s="414">
        <f t="shared" si="330"/>
        <v>621.51414309484187</v>
      </c>
      <c r="H10602" s="415">
        <f t="shared" si="331"/>
        <v>3.1075707154742092</v>
      </c>
    </row>
    <row r="10603" spans="1:8" ht="15" hidden="1" thickBot="1">
      <c r="A10603" s="409">
        <v>202205</v>
      </c>
      <c r="B10603" s="196" t="s">
        <v>2339</v>
      </c>
      <c r="C10603" s="197" t="s">
        <v>791</v>
      </c>
      <c r="D10603" s="198" t="s">
        <v>337</v>
      </c>
      <c r="E10603" s="421">
        <v>69583</v>
      </c>
      <c r="F10603" s="413">
        <v>120.2</v>
      </c>
      <c r="G10603" s="414">
        <f t="shared" si="330"/>
        <v>578.89351081530776</v>
      </c>
      <c r="H10603" s="415">
        <f t="shared" si="331"/>
        <v>2.894467554076539</v>
      </c>
    </row>
    <row r="10604" spans="1:8" ht="15" hidden="1" thickBot="1">
      <c r="A10604" s="409">
        <v>202205</v>
      </c>
      <c r="B10604" s="196" t="s">
        <v>2340</v>
      </c>
      <c r="C10604" s="197" t="s">
        <v>791</v>
      </c>
      <c r="D10604" s="198" t="s">
        <v>337</v>
      </c>
      <c r="E10604" s="421">
        <v>66228</v>
      </c>
      <c r="F10604" s="413">
        <v>120.2</v>
      </c>
      <c r="G10604" s="414">
        <f t="shared" si="330"/>
        <v>550.98169717138103</v>
      </c>
      <c r="H10604" s="415">
        <f t="shared" si="331"/>
        <v>2.7549084858569053</v>
      </c>
    </row>
    <row r="10605" spans="1:8" ht="15" hidden="1" thickBot="1">
      <c r="A10605" s="409">
        <v>202205</v>
      </c>
      <c r="B10605" s="196" t="s">
        <v>2341</v>
      </c>
      <c r="C10605" s="197" t="s">
        <v>791</v>
      </c>
      <c r="D10605" s="198" t="s">
        <v>337</v>
      </c>
      <c r="E10605" s="421">
        <v>15422</v>
      </c>
      <c r="F10605" s="413">
        <v>120.2</v>
      </c>
      <c r="G10605" s="414">
        <f t="shared" si="330"/>
        <v>128.30282861896839</v>
      </c>
      <c r="H10605" s="415">
        <f t="shared" si="331"/>
        <v>0.641514143094842</v>
      </c>
    </row>
    <row r="10606" spans="1:8" ht="15" hidden="1" thickBot="1">
      <c r="A10606" s="409">
        <v>202205</v>
      </c>
      <c r="B10606" s="196" t="s">
        <v>2342</v>
      </c>
      <c r="C10606" s="197" t="s">
        <v>791</v>
      </c>
      <c r="D10606" s="198" t="s">
        <v>337</v>
      </c>
      <c r="E10606" s="421">
        <v>73780</v>
      </c>
      <c r="F10606" s="413">
        <v>120.2</v>
      </c>
      <c r="G10606" s="414">
        <f t="shared" si="330"/>
        <v>613.810316139767</v>
      </c>
      <c r="H10606" s="415">
        <f t="shared" si="331"/>
        <v>3.0690515806988348</v>
      </c>
    </row>
    <row r="10607" spans="1:8" ht="15" hidden="1" thickBot="1">
      <c r="A10607" s="409">
        <v>202205</v>
      </c>
      <c r="B10607" s="196" t="s">
        <v>2343</v>
      </c>
      <c r="C10607" s="197" t="s">
        <v>791</v>
      </c>
      <c r="D10607" s="198" t="s">
        <v>337</v>
      </c>
      <c r="E10607" s="421">
        <v>71773</v>
      </c>
      <c r="F10607" s="413">
        <v>120.2</v>
      </c>
      <c r="G10607" s="414">
        <f t="shared" si="330"/>
        <v>597.11314475873542</v>
      </c>
      <c r="H10607" s="415">
        <f t="shared" si="331"/>
        <v>2.9855657237936772</v>
      </c>
    </row>
    <row r="10608" spans="1:8" ht="15" hidden="1" thickBot="1">
      <c r="A10608" s="409">
        <v>202205</v>
      </c>
      <c r="B10608" s="196" t="s">
        <v>2344</v>
      </c>
      <c r="C10608" s="197" t="s">
        <v>791</v>
      </c>
      <c r="D10608" s="198" t="s">
        <v>339</v>
      </c>
      <c r="E10608" s="421">
        <v>359</v>
      </c>
      <c r="F10608" s="413">
        <v>120.2</v>
      </c>
      <c r="G10608" s="414">
        <f t="shared" si="330"/>
        <v>2.9866888519134775</v>
      </c>
      <c r="H10608" s="415">
        <f t="shared" si="331"/>
        <v>2.9866888519134775</v>
      </c>
    </row>
    <row r="10609" spans="1:8" ht="15" hidden="1" thickBot="1">
      <c r="A10609" s="409">
        <v>202205</v>
      </c>
      <c r="B10609" s="196" t="s">
        <v>2345</v>
      </c>
      <c r="C10609" s="197" t="s">
        <v>791</v>
      </c>
      <c r="D10609" s="198" t="s">
        <v>337</v>
      </c>
      <c r="E10609" s="421">
        <v>111753</v>
      </c>
      <c r="F10609" s="413">
        <v>120.2</v>
      </c>
      <c r="G10609" s="414">
        <f t="shared" si="330"/>
        <v>929.72545757071543</v>
      </c>
      <c r="H10609" s="415">
        <f t="shared" si="331"/>
        <v>4.6486272878535768</v>
      </c>
    </row>
    <row r="10610" spans="1:8" ht="15" hidden="1" thickBot="1">
      <c r="A10610" s="409">
        <v>202205</v>
      </c>
      <c r="B10610" s="196" t="s">
        <v>2346</v>
      </c>
      <c r="C10610" s="197" t="s">
        <v>791</v>
      </c>
      <c r="D10610" s="198" t="s">
        <v>339</v>
      </c>
      <c r="E10610" s="421">
        <v>559</v>
      </c>
      <c r="F10610" s="413">
        <v>120.2</v>
      </c>
      <c r="G10610" s="414">
        <f t="shared" si="330"/>
        <v>4.6505823627287857</v>
      </c>
      <c r="H10610" s="415">
        <f t="shared" si="331"/>
        <v>4.6505823627287857</v>
      </c>
    </row>
    <row r="10611" spans="1:8" ht="15" hidden="1" thickBot="1">
      <c r="A10611" s="409">
        <v>202205</v>
      </c>
      <c r="B10611" s="196" t="s">
        <v>2347</v>
      </c>
      <c r="C10611" s="197" t="s">
        <v>791</v>
      </c>
      <c r="D10611" s="198" t="s">
        <v>337</v>
      </c>
      <c r="E10611" s="421">
        <v>81781</v>
      </c>
      <c r="F10611" s="413">
        <v>120.2</v>
      </c>
      <c r="G10611" s="414">
        <f t="shared" si="330"/>
        <v>680.3743760399334</v>
      </c>
      <c r="H10611" s="415">
        <f t="shared" si="331"/>
        <v>3.4018718801996668</v>
      </c>
    </row>
    <row r="10612" spans="1:8" ht="15" hidden="1" thickBot="1">
      <c r="A10612" s="409">
        <v>202205</v>
      </c>
      <c r="B10612" s="196" t="s">
        <v>2348</v>
      </c>
      <c r="C10612" s="197" t="s">
        <v>791</v>
      </c>
      <c r="D10612" s="198" t="s">
        <v>337</v>
      </c>
      <c r="E10612" s="421">
        <v>74987</v>
      </c>
      <c r="F10612" s="413">
        <v>120.2</v>
      </c>
      <c r="G10612" s="414">
        <f t="shared" si="330"/>
        <v>623.85191347753744</v>
      </c>
      <c r="H10612" s="415">
        <f t="shared" si="331"/>
        <v>3.1192595673876871</v>
      </c>
    </row>
    <row r="10613" spans="1:8" ht="15" hidden="1" thickBot="1">
      <c r="A10613" s="409">
        <v>202205</v>
      </c>
      <c r="B10613" s="196" t="s">
        <v>2349</v>
      </c>
      <c r="C10613" s="197" t="s">
        <v>791</v>
      </c>
      <c r="D10613" s="198" t="s">
        <v>337</v>
      </c>
      <c r="E10613" s="421">
        <v>84785</v>
      </c>
      <c r="F10613" s="413">
        <v>120.2</v>
      </c>
      <c r="G10613" s="414">
        <f t="shared" si="330"/>
        <v>705.36605657237931</v>
      </c>
      <c r="H10613" s="415">
        <f t="shared" si="331"/>
        <v>3.5268302828618965</v>
      </c>
    </row>
    <row r="10614" spans="1:8" ht="15" hidden="1" thickBot="1">
      <c r="A10614" s="409">
        <v>202205</v>
      </c>
      <c r="B10614" s="196" t="s">
        <v>2350</v>
      </c>
      <c r="C10614" s="197" t="s">
        <v>791</v>
      </c>
      <c r="D10614" s="198" t="s">
        <v>337</v>
      </c>
      <c r="E10614" s="421">
        <v>37692</v>
      </c>
      <c r="F10614" s="413">
        <v>120.2</v>
      </c>
      <c r="G10614" s="414">
        <f t="shared" si="330"/>
        <v>313.57737104825293</v>
      </c>
      <c r="H10614" s="415">
        <f t="shared" si="331"/>
        <v>1.5678868552412646</v>
      </c>
    </row>
    <row r="10615" spans="1:8" ht="15" hidden="1" thickBot="1">
      <c r="A10615" s="409">
        <v>202205</v>
      </c>
      <c r="B10615" s="196" t="s">
        <v>2351</v>
      </c>
      <c r="C10615" s="197" t="s">
        <v>791</v>
      </c>
      <c r="D10615" s="198" t="s">
        <v>339</v>
      </c>
      <c r="E10615" s="421">
        <v>188</v>
      </c>
      <c r="F10615" s="413">
        <v>120.2</v>
      </c>
      <c r="G10615" s="414">
        <f t="shared" si="330"/>
        <v>1.5640599001663893</v>
      </c>
      <c r="H10615" s="415">
        <f t="shared" si="331"/>
        <v>1.5640599001663893</v>
      </c>
    </row>
    <row r="10616" spans="1:8" ht="15" hidden="1" thickBot="1">
      <c r="A10616" s="409">
        <v>202205</v>
      </c>
      <c r="B10616" s="196" t="s">
        <v>2352</v>
      </c>
      <c r="C10616" s="197" t="s">
        <v>791</v>
      </c>
      <c r="D10616" s="198" t="s">
        <v>337</v>
      </c>
      <c r="E10616" s="421">
        <v>90604</v>
      </c>
      <c r="F10616" s="413">
        <v>120.2</v>
      </c>
      <c r="G10616" s="414">
        <f t="shared" si="330"/>
        <v>753.77703826955076</v>
      </c>
      <c r="H10616" s="415">
        <f t="shared" si="331"/>
        <v>3.7688851913477537</v>
      </c>
    </row>
    <row r="10617" spans="1:8" ht="15" hidden="1" thickBot="1">
      <c r="A10617" s="409">
        <v>202205</v>
      </c>
      <c r="B10617" s="196" t="s">
        <v>2353</v>
      </c>
      <c r="C10617" s="197" t="s">
        <v>791</v>
      </c>
      <c r="D10617" s="198" t="s">
        <v>339</v>
      </c>
      <c r="E10617" s="421">
        <v>453</v>
      </c>
      <c r="F10617" s="413">
        <v>120.2</v>
      </c>
      <c r="G10617" s="414">
        <f t="shared" si="330"/>
        <v>3.768718801996672</v>
      </c>
      <c r="H10617" s="415">
        <f t="shared" si="331"/>
        <v>3.768718801996672</v>
      </c>
    </row>
    <row r="10618" spans="1:8" ht="15" hidden="1" thickBot="1">
      <c r="A10618" s="409">
        <v>202205</v>
      </c>
      <c r="B10618" s="196" t="s">
        <v>2354</v>
      </c>
      <c r="C10618" s="197" t="s">
        <v>791</v>
      </c>
      <c r="D10618" s="198" t="s">
        <v>337</v>
      </c>
      <c r="E10618" s="421">
        <v>81417</v>
      </c>
      <c r="F10618" s="413">
        <v>120.2</v>
      </c>
      <c r="G10618" s="414">
        <f t="shared" si="330"/>
        <v>677.34608985024954</v>
      </c>
      <c r="H10618" s="415">
        <f t="shared" si="331"/>
        <v>3.3867304492512478</v>
      </c>
    </row>
    <row r="10619" spans="1:8" ht="15" hidden="1" thickBot="1">
      <c r="A10619" s="409">
        <v>202205</v>
      </c>
      <c r="B10619" s="196" t="s">
        <v>2595</v>
      </c>
      <c r="C10619" s="197" t="s">
        <v>791</v>
      </c>
      <c r="D10619" s="198" t="s">
        <v>337</v>
      </c>
      <c r="E10619" s="421">
        <v>110627</v>
      </c>
      <c r="F10619" s="413">
        <v>120.2</v>
      </c>
      <c r="G10619" s="414">
        <f t="shared" si="330"/>
        <v>920.35773710482522</v>
      </c>
      <c r="H10619" s="415">
        <f t="shared" si="331"/>
        <v>4.6017886855241263</v>
      </c>
    </row>
    <row r="10620" spans="1:8" ht="15" hidden="1" thickBot="1">
      <c r="A10620" s="409">
        <v>202205</v>
      </c>
      <c r="B10620" s="196" t="s">
        <v>2596</v>
      </c>
      <c r="C10620" s="197" t="s">
        <v>791</v>
      </c>
      <c r="D10620" s="198" t="s">
        <v>339</v>
      </c>
      <c r="E10620" s="421">
        <v>553</v>
      </c>
      <c r="F10620" s="413">
        <v>120.2</v>
      </c>
      <c r="G10620" s="414">
        <f t="shared" si="330"/>
        <v>4.6006655574043256</v>
      </c>
      <c r="H10620" s="415">
        <f t="shared" si="331"/>
        <v>4.6006655574043256</v>
      </c>
    </row>
    <row r="10621" spans="1:8" ht="15" hidden="1" thickBot="1">
      <c r="A10621" s="409">
        <v>202205</v>
      </c>
      <c r="B10621" s="196" t="s">
        <v>2355</v>
      </c>
      <c r="C10621" s="197" t="s">
        <v>791</v>
      </c>
      <c r="D10621" s="198" t="s">
        <v>337</v>
      </c>
      <c r="E10621" s="421">
        <v>82230</v>
      </c>
      <c r="F10621" s="413">
        <v>120.2</v>
      </c>
      <c r="G10621" s="414">
        <f t="shared" si="330"/>
        <v>684.10981697171383</v>
      </c>
      <c r="H10621" s="415">
        <f t="shared" si="331"/>
        <v>3.4205490848585693</v>
      </c>
    </row>
    <row r="10622" spans="1:8" ht="15" hidden="1" thickBot="1">
      <c r="A10622" s="409">
        <v>202205</v>
      </c>
      <c r="B10622" s="196" t="s">
        <v>2356</v>
      </c>
      <c r="C10622" s="197" t="s">
        <v>791</v>
      </c>
      <c r="D10622" s="198" t="s">
        <v>339</v>
      </c>
      <c r="E10622" s="421">
        <v>411</v>
      </c>
      <c r="F10622" s="413">
        <v>120.2</v>
      </c>
      <c r="G10622" s="414">
        <f t="shared" si="330"/>
        <v>3.4193011647254576</v>
      </c>
      <c r="H10622" s="415">
        <f t="shared" si="331"/>
        <v>3.4193011647254576</v>
      </c>
    </row>
    <row r="10623" spans="1:8" ht="15" hidden="1" thickBot="1">
      <c r="A10623" s="409">
        <v>202205</v>
      </c>
      <c r="B10623" s="196" t="s">
        <v>2357</v>
      </c>
      <c r="C10623" s="197" t="s">
        <v>791</v>
      </c>
      <c r="D10623" s="198" t="s">
        <v>337</v>
      </c>
      <c r="E10623" s="421">
        <v>102848</v>
      </c>
      <c r="F10623" s="413">
        <v>120.2</v>
      </c>
      <c r="G10623" s="414">
        <f t="shared" si="330"/>
        <v>855.64059900166387</v>
      </c>
      <c r="H10623" s="415">
        <f t="shared" si="331"/>
        <v>4.2782029950083196</v>
      </c>
    </row>
    <row r="10624" spans="1:8" ht="15" hidden="1" thickBot="1">
      <c r="A10624" s="409">
        <v>202205</v>
      </c>
      <c r="B10624" s="196" t="s">
        <v>2358</v>
      </c>
      <c r="C10624" s="197" t="s">
        <v>791</v>
      </c>
      <c r="D10624" s="198" t="s">
        <v>337</v>
      </c>
      <c r="E10624" s="421">
        <v>102848</v>
      </c>
      <c r="F10624" s="413">
        <v>120.2</v>
      </c>
      <c r="G10624" s="414">
        <f t="shared" si="330"/>
        <v>855.64059900166387</v>
      </c>
      <c r="H10624" s="415">
        <f t="shared" si="331"/>
        <v>4.2782029950083196</v>
      </c>
    </row>
    <row r="10625" spans="1:8" ht="15" hidden="1" thickBot="1">
      <c r="A10625" s="409">
        <v>202205</v>
      </c>
      <c r="B10625" s="196" t="s">
        <v>2359</v>
      </c>
      <c r="C10625" s="197" t="s">
        <v>791</v>
      </c>
      <c r="D10625" s="198" t="s">
        <v>337</v>
      </c>
      <c r="E10625" s="421">
        <v>102848</v>
      </c>
      <c r="F10625" s="413">
        <v>120.2</v>
      </c>
      <c r="G10625" s="414">
        <f t="shared" si="330"/>
        <v>855.64059900166387</v>
      </c>
      <c r="H10625" s="415">
        <f t="shared" si="331"/>
        <v>4.2782029950083196</v>
      </c>
    </row>
    <row r="10626" spans="1:8" ht="15" hidden="1" thickBot="1">
      <c r="A10626" s="409">
        <v>202205</v>
      </c>
      <c r="B10626" s="196" t="s">
        <v>2360</v>
      </c>
      <c r="C10626" s="197" t="s">
        <v>791</v>
      </c>
      <c r="D10626" s="198" t="s">
        <v>337</v>
      </c>
      <c r="E10626" s="421">
        <v>102872</v>
      </c>
      <c r="F10626" s="413">
        <v>120.2</v>
      </c>
      <c r="G10626" s="414">
        <f t="shared" ref="G10626:G10689" si="332">+E10626/F10626</f>
        <v>855.84026622296176</v>
      </c>
      <c r="H10626" s="415">
        <f t="shared" ref="H10626:H10689" si="333">IF(D10626="TB",G10626/200,IF(D10626="LT",G10626,"VER"))</f>
        <v>4.2792013311148089</v>
      </c>
    </row>
    <row r="10627" spans="1:8" ht="15" hidden="1" thickBot="1">
      <c r="A10627" s="409">
        <v>202205</v>
      </c>
      <c r="B10627" s="196" t="s">
        <v>2621</v>
      </c>
      <c r="C10627" s="197" t="s">
        <v>791</v>
      </c>
      <c r="D10627" s="198" t="s">
        <v>337</v>
      </c>
      <c r="E10627" s="421">
        <v>105444</v>
      </c>
      <c r="F10627" s="413">
        <v>120.2</v>
      </c>
      <c r="G10627" s="414">
        <f t="shared" si="332"/>
        <v>877.23793677204662</v>
      </c>
      <c r="H10627" s="415">
        <f t="shared" si="333"/>
        <v>4.3861896838602332</v>
      </c>
    </row>
    <row r="10628" spans="1:8" ht="15" hidden="1" thickBot="1">
      <c r="A10628" s="409">
        <v>202205</v>
      </c>
      <c r="B10628" s="196" t="s">
        <v>2622</v>
      </c>
      <c r="C10628" s="197" t="s">
        <v>791</v>
      </c>
      <c r="D10628" s="198" t="s">
        <v>339</v>
      </c>
      <c r="E10628" s="421">
        <v>527</v>
      </c>
      <c r="F10628" s="413">
        <v>120.2</v>
      </c>
      <c r="G10628" s="414">
        <f t="shared" si="332"/>
        <v>4.3843594009983358</v>
      </c>
      <c r="H10628" s="415">
        <f t="shared" si="333"/>
        <v>4.3843594009983358</v>
      </c>
    </row>
    <row r="10629" spans="1:8" ht="15" hidden="1" thickBot="1">
      <c r="A10629" s="409">
        <v>202205</v>
      </c>
      <c r="B10629" s="196" t="s">
        <v>2361</v>
      </c>
      <c r="C10629" s="197" t="s">
        <v>791</v>
      </c>
      <c r="D10629" s="198" t="s">
        <v>337</v>
      </c>
      <c r="E10629" s="421">
        <v>72229</v>
      </c>
      <c r="F10629" s="413">
        <v>120.2</v>
      </c>
      <c r="G10629" s="414">
        <f t="shared" si="332"/>
        <v>600.90682196339435</v>
      </c>
      <c r="H10629" s="415">
        <f t="shared" si="333"/>
        <v>3.0045341098169716</v>
      </c>
    </row>
    <row r="10630" spans="1:8" ht="15" hidden="1" thickBot="1">
      <c r="A10630" s="409">
        <v>202205</v>
      </c>
      <c r="B10630" s="196" t="s">
        <v>2362</v>
      </c>
      <c r="C10630" s="197" t="s">
        <v>791</v>
      </c>
      <c r="D10630" s="198" t="s">
        <v>339</v>
      </c>
      <c r="E10630" s="421">
        <v>361</v>
      </c>
      <c r="F10630" s="413">
        <v>120.2</v>
      </c>
      <c r="G10630" s="414">
        <f t="shared" si="332"/>
        <v>3.0033277870216306</v>
      </c>
      <c r="H10630" s="415">
        <f t="shared" si="333"/>
        <v>3.0033277870216306</v>
      </c>
    </row>
    <row r="10631" spans="1:8" ht="15" hidden="1" thickBot="1">
      <c r="A10631" s="409">
        <v>202205</v>
      </c>
      <c r="B10631" s="196" t="s">
        <v>2363</v>
      </c>
      <c r="C10631" s="197" t="s">
        <v>791</v>
      </c>
      <c r="D10631" s="198" t="s">
        <v>337</v>
      </c>
      <c r="E10631" s="421">
        <v>63562</v>
      </c>
      <c r="F10631" s="413">
        <v>120.2</v>
      </c>
      <c r="G10631" s="414">
        <f t="shared" si="332"/>
        <v>528.80199667221302</v>
      </c>
      <c r="H10631" s="415">
        <f t="shared" si="333"/>
        <v>2.6440099833610651</v>
      </c>
    </row>
    <row r="10632" spans="1:8" ht="15" hidden="1" thickBot="1">
      <c r="A10632" s="409">
        <v>202205</v>
      </c>
      <c r="B10632" s="196" t="s">
        <v>2364</v>
      </c>
      <c r="C10632" s="197" t="s">
        <v>791</v>
      </c>
      <c r="D10632" s="198" t="s">
        <v>337</v>
      </c>
      <c r="E10632" s="421">
        <v>66847</v>
      </c>
      <c r="F10632" s="413">
        <v>120.2</v>
      </c>
      <c r="G10632" s="414">
        <f t="shared" si="332"/>
        <v>556.13144758735439</v>
      </c>
      <c r="H10632" s="415">
        <f t="shared" si="333"/>
        <v>2.7806572379367718</v>
      </c>
    </row>
    <row r="10633" spans="1:8" ht="15" hidden="1" thickBot="1">
      <c r="A10633" s="409">
        <v>202205</v>
      </c>
      <c r="B10633" s="196" t="s">
        <v>2365</v>
      </c>
      <c r="C10633" s="197" t="s">
        <v>791</v>
      </c>
      <c r="D10633" s="198" t="s">
        <v>337</v>
      </c>
      <c r="E10633" s="421">
        <v>100777</v>
      </c>
      <c r="F10633" s="413">
        <v>120.2</v>
      </c>
      <c r="G10633" s="414">
        <f t="shared" si="332"/>
        <v>838.41098169717134</v>
      </c>
      <c r="H10633" s="415">
        <f t="shared" si="333"/>
        <v>4.1920549084858569</v>
      </c>
    </row>
    <row r="10634" spans="1:8" ht="15" hidden="1" thickBot="1">
      <c r="A10634" s="409">
        <v>202205</v>
      </c>
      <c r="B10634" s="196" t="s">
        <v>2366</v>
      </c>
      <c r="C10634" s="197" t="s">
        <v>791</v>
      </c>
      <c r="D10634" s="198" t="s">
        <v>339</v>
      </c>
      <c r="E10634" s="421">
        <v>504</v>
      </c>
      <c r="F10634" s="413">
        <v>120.2</v>
      </c>
      <c r="G10634" s="414">
        <f t="shared" si="332"/>
        <v>4.1930116472545755</v>
      </c>
      <c r="H10634" s="415">
        <f t="shared" si="333"/>
        <v>4.1930116472545755</v>
      </c>
    </row>
    <row r="10635" spans="1:8" ht="15" hidden="1" thickBot="1">
      <c r="A10635" s="409">
        <v>202205</v>
      </c>
      <c r="B10635" s="196" t="s">
        <v>2367</v>
      </c>
      <c r="C10635" s="197" t="s">
        <v>791</v>
      </c>
      <c r="D10635" s="198" t="s">
        <v>337</v>
      </c>
      <c r="E10635" s="421">
        <v>112214</v>
      </c>
      <c r="F10635" s="413">
        <v>120.2</v>
      </c>
      <c r="G10635" s="414">
        <f t="shared" si="332"/>
        <v>933.5607321131447</v>
      </c>
      <c r="H10635" s="415">
        <f t="shared" si="333"/>
        <v>4.6678036605657232</v>
      </c>
    </row>
    <row r="10636" spans="1:8" ht="15" hidden="1" thickBot="1">
      <c r="A10636" s="409">
        <v>202205</v>
      </c>
      <c r="B10636" s="196" t="s">
        <v>2368</v>
      </c>
      <c r="C10636" s="197" t="s">
        <v>791</v>
      </c>
      <c r="D10636" s="198" t="s">
        <v>337</v>
      </c>
      <c r="E10636" s="421">
        <v>100777</v>
      </c>
      <c r="F10636" s="413">
        <v>120.2</v>
      </c>
      <c r="G10636" s="414">
        <f t="shared" si="332"/>
        <v>838.41098169717134</v>
      </c>
      <c r="H10636" s="415">
        <f t="shared" si="333"/>
        <v>4.1920549084858569</v>
      </c>
    </row>
    <row r="10637" spans="1:8" ht="15" hidden="1" thickBot="1">
      <c r="A10637" s="409">
        <v>202205</v>
      </c>
      <c r="B10637" s="196" t="s">
        <v>2369</v>
      </c>
      <c r="C10637" s="197" t="s">
        <v>791</v>
      </c>
      <c r="D10637" s="198" t="s">
        <v>339</v>
      </c>
      <c r="E10637" s="421">
        <v>504</v>
      </c>
      <c r="F10637" s="413">
        <v>120.2</v>
      </c>
      <c r="G10637" s="414">
        <f t="shared" si="332"/>
        <v>4.1930116472545755</v>
      </c>
      <c r="H10637" s="415">
        <f t="shared" si="333"/>
        <v>4.1930116472545755</v>
      </c>
    </row>
    <row r="10638" spans="1:8" ht="15" hidden="1" thickBot="1">
      <c r="A10638" s="409">
        <v>202205</v>
      </c>
      <c r="B10638" s="196" t="s">
        <v>2370</v>
      </c>
      <c r="C10638" s="197" t="s">
        <v>791</v>
      </c>
      <c r="D10638" s="198" t="s">
        <v>337</v>
      </c>
      <c r="E10638" s="421">
        <v>100777</v>
      </c>
      <c r="F10638" s="413">
        <v>120.2</v>
      </c>
      <c r="G10638" s="414">
        <f t="shared" si="332"/>
        <v>838.41098169717134</v>
      </c>
      <c r="H10638" s="415">
        <f t="shared" si="333"/>
        <v>4.1920549084858569</v>
      </c>
    </row>
    <row r="10639" spans="1:8" ht="15" hidden="1" thickBot="1">
      <c r="A10639" s="409">
        <v>202205</v>
      </c>
      <c r="B10639" s="196" t="s">
        <v>2371</v>
      </c>
      <c r="C10639" s="197" t="s">
        <v>791</v>
      </c>
      <c r="D10639" s="198" t="s">
        <v>339</v>
      </c>
      <c r="E10639" s="421">
        <v>504</v>
      </c>
      <c r="F10639" s="413">
        <v>120.2</v>
      </c>
      <c r="G10639" s="414">
        <f t="shared" si="332"/>
        <v>4.1930116472545755</v>
      </c>
      <c r="H10639" s="415">
        <f t="shared" si="333"/>
        <v>4.1930116472545755</v>
      </c>
    </row>
    <row r="10640" spans="1:8" ht="15" hidden="1" thickBot="1">
      <c r="A10640" s="409">
        <v>202205</v>
      </c>
      <c r="B10640" s="196" t="s">
        <v>2372</v>
      </c>
      <c r="C10640" s="197" t="s">
        <v>791</v>
      </c>
      <c r="D10640" s="198" t="s">
        <v>337</v>
      </c>
      <c r="E10640" s="421">
        <v>108839</v>
      </c>
      <c r="F10640" s="413">
        <v>120.2</v>
      </c>
      <c r="G10640" s="414">
        <f t="shared" si="332"/>
        <v>905.48252911813643</v>
      </c>
      <c r="H10640" s="415">
        <f t="shared" si="333"/>
        <v>4.5274126455906822</v>
      </c>
    </row>
    <row r="10641" spans="1:8" ht="15" hidden="1" thickBot="1">
      <c r="A10641" s="409">
        <v>202205</v>
      </c>
      <c r="B10641" s="196" t="s">
        <v>2373</v>
      </c>
      <c r="C10641" s="197" t="s">
        <v>791</v>
      </c>
      <c r="D10641" s="198" t="s">
        <v>339</v>
      </c>
      <c r="E10641" s="421">
        <v>544</v>
      </c>
      <c r="F10641" s="413">
        <v>120.2</v>
      </c>
      <c r="G10641" s="414">
        <f t="shared" si="332"/>
        <v>4.5257903494176368</v>
      </c>
      <c r="H10641" s="415">
        <f t="shared" si="333"/>
        <v>4.5257903494176368</v>
      </c>
    </row>
    <row r="10642" spans="1:8" ht="15" hidden="1" thickBot="1">
      <c r="A10642" s="409">
        <v>202205</v>
      </c>
      <c r="B10642" s="196" t="s">
        <v>2374</v>
      </c>
      <c r="C10642" s="197" t="s">
        <v>791</v>
      </c>
      <c r="D10642" s="198" t="s">
        <v>337</v>
      </c>
      <c r="E10642" s="421">
        <v>89631</v>
      </c>
      <c r="F10642" s="413">
        <v>120.2</v>
      </c>
      <c r="G10642" s="414">
        <f t="shared" si="332"/>
        <v>745.68219633943431</v>
      </c>
      <c r="H10642" s="415">
        <f t="shared" si="333"/>
        <v>3.7284109816971718</v>
      </c>
    </row>
    <row r="10643" spans="1:8" ht="15" hidden="1" thickBot="1">
      <c r="A10643" s="409">
        <v>202205</v>
      </c>
      <c r="B10643" s="196" t="s">
        <v>2375</v>
      </c>
      <c r="C10643" s="197" t="s">
        <v>791</v>
      </c>
      <c r="D10643" s="198" t="s">
        <v>339</v>
      </c>
      <c r="E10643" s="421">
        <v>448</v>
      </c>
      <c r="F10643" s="413">
        <v>120.2</v>
      </c>
      <c r="G10643" s="414">
        <f t="shared" si="332"/>
        <v>3.7271214642262893</v>
      </c>
      <c r="H10643" s="415">
        <f t="shared" si="333"/>
        <v>3.7271214642262893</v>
      </c>
    </row>
    <row r="10644" spans="1:8" ht="15" hidden="1" thickBot="1">
      <c r="A10644" s="409">
        <v>202205</v>
      </c>
      <c r="B10644" s="196" t="s">
        <v>2376</v>
      </c>
      <c r="C10644" s="197" t="s">
        <v>791</v>
      </c>
      <c r="D10644" s="198" t="s">
        <v>337</v>
      </c>
      <c r="E10644" s="421">
        <v>112214</v>
      </c>
      <c r="F10644" s="413">
        <v>120.2</v>
      </c>
      <c r="G10644" s="414">
        <f t="shared" si="332"/>
        <v>933.5607321131447</v>
      </c>
      <c r="H10644" s="415">
        <f t="shared" si="333"/>
        <v>4.6678036605657232</v>
      </c>
    </row>
    <row r="10645" spans="1:8" ht="15" hidden="1" thickBot="1">
      <c r="A10645" s="409">
        <v>202205</v>
      </c>
      <c r="B10645" s="196" t="s">
        <v>2377</v>
      </c>
      <c r="C10645" s="197" t="s">
        <v>791</v>
      </c>
      <c r="D10645" s="198" t="s">
        <v>339</v>
      </c>
      <c r="E10645" s="421">
        <v>561</v>
      </c>
      <c r="F10645" s="413">
        <v>120.2</v>
      </c>
      <c r="G10645" s="414">
        <f t="shared" si="332"/>
        <v>4.6672212978369387</v>
      </c>
      <c r="H10645" s="415">
        <f t="shared" si="333"/>
        <v>4.6672212978369387</v>
      </c>
    </row>
    <row r="10646" spans="1:8" ht="15" hidden="1" thickBot="1">
      <c r="A10646" s="409">
        <v>202205</v>
      </c>
      <c r="B10646" s="196" t="s">
        <v>2378</v>
      </c>
      <c r="C10646" s="197" t="s">
        <v>791</v>
      </c>
      <c r="D10646" s="198" t="s">
        <v>337</v>
      </c>
      <c r="E10646" s="421">
        <v>114266</v>
      </c>
      <c r="F10646" s="413">
        <v>120.2</v>
      </c>
      <c r="G10646" s="414">
        <f t="shared" si="332"/>
        <v>950.63227953410978</v>
      </c>
      <c r="H10646" s="415">
        <f t="shared" si="333"/>
        <v>4.7531613976705493</v>
      </c>
    </row>
    <row r="10647" spans="1:8" ht="15" hidden="1" thickBot="1">
      <c r="A10647" s="409">
        <v>202205</v>
      </c>
      <c r="B10647" s="196" t="s">
        <v>2379</v>
      </c>
      <c r="C10647" s="197" t="s">
        <v>791</v>
      </c>
      <c r="D10647" s="198" t="s">
        <v>337</v>
      </c>
      <c r="E10647" s="421">
        <v>112214</v>
      </c>
      <c r="F10647" s="413">
        <v>120.2</v>
      </c>
      <c r="G10647" s="414">
        <f t="shared" si="332"/>
        <v>933.5607321131447</v>
      </c>
      <c r="H10647" s="415">
        <f t="shared" si="333"/>
        <v>4.6678036605657232</v>
      </c>
    </row>
    <row r="10648" spans="1:8" ht="15" hidden="1" thickBot="1">
      <c r="A10648" s="409">
        <v>202205</v>
      </c>
      <c r="B10648" s="196" t="s">
        <v>2380</v>
      </c>
      <c r="C10648" s="197" t="s">
        <v>791</v>
      </c>
      <c r="D10648" s="198" t="s">
        <v>339</v>
      </c>
      <c r="E10648" s="421">
        <v>561</v>
      </c>
      <c r="F10648" s="413">
        <v>120.2</v>
      </c>
      <c r="G10648" s="414">
        <f t="shared" si="332"/>
        <v>4.6672212978369387</v>
      </c>
      <c r="H10648" s="415">
        <f t="shared" si="333"/>
        <v>4.6672212978369387</v>
      </c>
    </row>
    <row r="10649" spans="1:8" ht="15" hidden="1" thickBot="1">
      <c r="A10649" s="409">
        <v>202205</v>
      </c>
      <c r="B10649" s="196" t="s">
        <v>2381</v>
      </c>
      <c r="C10649" s="197" t="s">
        <v>791</v>
      </c>
      <c r="D10649" s="198" t="s">
        <v>337</v>
      </c>
      <c r="E10649" s="421">
        <v>112214</v>
      </c>
      <c r="F10649" s="413">
        <v>120.2</v>
      </c>
      <c r="G10649" s="414">
        <f t="shared" si="332"/>
        <v>933.5607321131447</v>
      </c>
      <c r="H10649" s="415">
        <f t="shared" si="333"/>
        <v>4.6678036605657232</v>
      </c>
    </row>
    <row r="10650" spans="1:8" ht="15" hidden="1" thickBot="1">
      <c r="A10650" s="409">
        <v>202205</v>
      </c>
      <c r="B10650" s="196" t="s">
        <v>2382</v>
      </c>
      <c r="C10650" s="197" t="s">
        <v>791</v>
      </c>
      <c r="D10650" s="198" t="s">
        <v>339</v>
      </c>
      <c r="E10650" s="421">
        <v>561</v>
      </c>
      <c r="F10650" s="413">
        <v>120.2</v>
      </c>
      <c r="G10650" s="414">
        <f t="shared" si="332"/>
        <v>4.6672212978369387</v>
      </c>
      <c r="H10650" s="415">
        <f t="shared" si="333"/>
        <v>4.6672212978369387</v>
      </c>
    </row>
    <row r="10651" spans="1:8" ht="15" hidden="1" thickBot="1">
      <c r="A10651" s="409">
        <v>202205</v>
      </c>
      <c r="B10651" s="196" t="s">
        <v>2383</v>
      </c>
      <c r="C10651" s="197" t="s">
        <v>791</v>
      </c>
      <c r="D10651" s="198" t="s">
        <v>337</v>
      </c>
      <c r="E10651" s="421">
        <v>82158</v>
      </c>
      <c r="F10651" s="413">
        <v>120.2</v>
      </c>
      <c r="G10651" s="414">
        <f t="shared" si="332"/>
        <v>683.51081530782028</v>
      </c>
      <c r="H10651" s="415">
        <f t="shared" si="333"/>
        <v>3.4175540765391013</v>
      </c>
    </row>
    <row r="10652" spans="1:8" ht="15" hidden="1" thickBot="1">
      <c r="A10652" s="409">
        <v>202205</v>
      </c>
      <c r="B10652" s="196" t="s">
        <v>2384</v>
      </c>
      <c r="C10652" s="197" t="s">
        <v>791</v>
      </c>
      <c r="D10652" s="198" t="s">
        <v>337</v>
      </c>
      <c r="E10652" s="421">
        <v>98052</v>
      </c>
      <c r="F10652" s="413">
        <v>120.2</v>
      </c>
      <c r="G10652" s="414">
        <f t="shared" si="332"/>
        <v>815.74043261231282</v>
      </c>
      <c r="H10652" s="415">
        <f t="shared" si="333"/>
        <v>4.0787021630615641</v>
      </c>
    </row>
    <row r="10653" spans="1:8" ht="15" hidden="1" thickBot="1">
      <c r="A10653" s="409">
        <v>202205</v>
      </c>
      <c r="B10653" s="196" t="s">
        <v>2385</v>
      </c>
      <c r="C10653" s="197" t="s">
        <v>791</v>
      </c>
      <c r="D10653" s="198" t="s">
        <v>339</v>
      </c>
      <c r="E10653" s="421">
        <v>490</v>
      </c>
      <c r="F10653" s="413">
        <v>120.2</v>
      </c>
      <c r="G10653" s="414">
        <f t="shared" si="332"/>
        <v>4.0765391014975041</v>
      </c>
      <c r="H10653" s="415">
        <f t="shared" si="333"/>
        <v>4.0765391014975041</v>
      </c>
    </row>
    <row r="10654" spans="1:8" ht="15" hidden="1" thickBot="1">
      <c r="A10654" s="409">
        <v>202205</v>
      </c>
      <c r="B10654" s="196" t="s">
        <v>2386</v>
      </c>
      <c r="C10654" s="197" t="s">
        <v>791</v>
      </c>
      <c r="D10654" s="198" t="s">
        <v>337</v>
      </c>
      <c r="E10654" s="421">
        <v>85435</v>
      </c>
      <c r="F10654" s="413">
        <v>120.2</v>
      </c>
      <c r="G10654" s="414">
        <f t="shared" si="332"/>
        <v>710.77371048252905</v>
      </c>
      <c r="H10654" s="415">
        <f t="shared" si="333"/>
        <v>3.5538685524126454</v>
      </c>
    </row>
    <row r="10655" spans="1:8" ht="15" hidden="1" thickBot="1">
      <c r="A10655" s="409">
        <v>202205</v>
      </c>
      <c r="B10655" s="196" t="s">
        <v>2387</v>
      </c>
      <c r="C10655" s="197" t="s">
        <v>791</v>
      </c>
      <c r="D10655" s="198" t="s">
        <v>339</v>
      </c>
      <c r="E10655" s="421">
        <v>427</v>
      </c>
      <c r="F10655" s="413">
        <v>120.2</v>
      </c>
      <c r="G10655" s="414">
        <f t="shared" si="332"/>
        <v>3.5524126455906821</v>
      </c>
      <c r="H10655" s="415">
        <f t="shared" si="333"/>
        <v>3.5524126455906821</v>
      </c>
    </row>
    <row r="10656" spans="1:8" ht="15" hidden="1" thickBot="1">
      <c r="A10656" s="409">
        <v>202205</v>
      </c>
      <c r="B10656" s="196" t="s">
        <v>2388</v>
      </c>
      <c r="C10656" s="197" t="s">
        <v>791</v>
      </c>
      <c r="D10656" s="198" t="s">
        <v>337</v>
      </c>
      <c r="E10656" s="421">
        <v>85435</v>
      </c>
      <c r="F10656" s="413">
        <v>120.2</v>
      </c>
      <c r="G10656" s="414">
        <f t="shared" si="332"/>
        <v>710.77371048252905</v>
      </c>
      <c r="H10656" s="415">
        <f t="shared" si="333"/>
        <v>3.5538685524126454</v>
      </c>
    </row>
    <row r="10657" spans="1:8" ht="15" hidden="1" thickBot="1">
      <c r="A10657" s="409">
        <v>202205</v>
      </c>
      <c r="B10657" s="196" t="s">
        <v>2389</v>
      </c>
      <c r="C10657" s="197" t="s">
        <v>791</v>
      </c>
      <c r="D10657" s="198" t="s">
        <v>339</v>
      </c>
      <c r="E10657" s="421">
        <v>427</v>
      </c>
      <c r="F10657" s="413">
        <v>120.2</v>
      </c>
      <c r="G10657" s="414">
        <f t="shared" si="332"/>
        <v>3.5524126455906821</v>
      </c>
      <c r="H10657" s="415">
        <f t="shared" si="333"/>
        <v>3.5524126455906821</v>
      </c>
    </row>
    <row r="10658" spans="1:8" ht="15" hidden="1" thickBot="1">
      <c r="A10658" s="409">
        <v>202205</v>
      </c>
      <c r="B10658" s="196" t="s">
        <v>2390</v>
      </c>
      <c r="C10658" s="197" t="s">
        <v>791</v>
      </c>
      <c r="D10658" s="198" t="s">
        <v>337</v>
      </c>
      <c r="E10658" s="421">
        <v>51461</v>
      </c>
      <c r="F10658" s="413">
        <v>120.2</v>
      </c>
      <c r="G10658" s="414">
        <f t="shared" si="332"/>
        <v>428.12811980033274</v>
      </c>
      <c r="H10658" s="415">
        <f t="shared" si="333"/>
        <v>2.1406405990016637</v>
      </c>
    </row>
    <row r="10659" spans="1:8" ht="15" hidden="1" thickBot="1">
      <c r="A10659" s="409">
        <v>202205</v>
      </c>
      <c r="B10659" s="196" t="s">
        <v>2391</v>
      </c>
      <c r="C10659" s="197" t="s">
        <v>791</v>
      </c>
      <c r="D10659" s="198" t="s">
        <v>339</v>
      </c>
      <c r="E10659" s="421">
        <v>257</v>
      </c>
      <c r="F10659" s="413">
        <v>120.2</v>
      </c>
      <c r="G10659" s="414">
        <f t="shared" si="332"/>
        <v>2.1381031613976704</v>
      </c>
      <c r="H10659" s="415">
        <f t="shared" si="333"/>
        <v>2.1381031613976704</v>
      </c>
    </row>
    <row r="10660" spans="1:8" ht="15" hidden="1" thickBot="1">
      <c r="A10660" s="409">
        <v>202205</v>
      </c>
      <c r="B10660" s="196" t="s">
        <v>2392</v>
      </c>
      <c r="C10660" s="197" t="s">
        <v>791</v>
      </c>
      <c r="D10660" s="198" t="s">
        <v>337</v>
      </c>
      <c r="E10660" s="421">
        <v>75667</v>
      </c>
      <c r="F10660" s="413">
        <v>120.2</v>
      </c>
      <c r="G10660" s="414">
        <f t="shared" si="332"/>
        <v>629.50915141430949</v>
      </c>
      <c r="H10660" s="415">
        <f t="shared" si="333"/>
        <v>3.1475457570715473</v>
      </c>
    </row>
    <row r="10661" spans="1:8" ht="15" hidden="1" thickBot="1">
      <c r="A10661" s="409">
        <v>202205</v>
      </c>
      <c r="B10661" s="196" t="s">
        <v>2393</v>
      </c>
      <c r="C10661" s="197" t="s">
        <v>791</v>
      </c>
      <c r="D10661" s="198" t="s">
        <v>337</v>
      </c>
      <c r="E10661" s="421">
        <v>88610</v>
      </c>
      <c r="F10661" s="413">
        <v>120.2</v>
      </c>
      <c r="G10661" s="414">
        <f t="shared" si="332"/>
        <v>737.18801996672209</v>
      </c>
      <c r="H10661" s="415">
        <f t="shared" si="333"/>
        <v>3.6859400998336103</v>
      </c>
    </row>
    <row r="10662" spans="1:8" ht="15" hidden="1" thickBot="1">
      <c r="A10662" s="409">
        <v>202205</v>
      </c>
      <c r="B10662" s="196" t="s">
        <v>2394</v>
      </c>
      <c r="C10662" s="197" t="s">
        <v>791</v>
      </c>
      <c r="D10662" s="198" t="s">
        <v>339</v>
      </c>
      <c r="E10662" s="421">
        <v>443</v>
      </c>
      <c r="F10662" s="413">
        <v>120.2</v>
      </c>
      <c r="G10662" s="414">
        <f t="shared" si="332"/>
        <v>3.6855241264559067</v>
      </c>
      <c r="H10662" s="415">
        <f t="shared" si="333"/>
        <v>3.6855241264559067</v>
      </c>
    </row>
    <row r="10663" spans="1:8" ht="15" hidden="1" thickBot="1">
      <c r="A10663" s="409">
        <v>202205</v>
      </c>
      <c r="B10663" s="196" t="s">
        <v>2395</v>
      </c>
      <c r="C10663" s="197" t="s">
        <v>791</v>
      </c>
      <c r="D10663" s="198" t="s">
        <v>337</v>
      </c>
      <c r="E10663" s="421">
        <v>95474</v>
      </c>
      <c r="F10663" s="413">
        <v>120.2</v>
      </c>
      <c r="G10663" s="414">
        <f t="shared" si="332"/>
        <v>794.29284525790342</v>
      </c>
      <c r="H10663" s="415">
        <f t="shared" si="333"/>
        <v>3.971464226289517</v>
      </c>
    </row>
    <row r="10664" spans="1:8" ht="15" hidden="1" thickBot="1">
      <c r="A10664" s="409">
        <v>202205</v>
      </c>
      <c r="B10664" s="196" t="s">
        <v>2396</v>
      </c>
      <c r="C10664" s="197" t="s">
        <v>791</v>
      </c>
      <c r="D10664" s="198" t="s">
        <v>339</v>
      </c>
      <c r="E10664" s="421">
        <v>477</v>
      </c>
      <c r="F10664" s="413">
        <v>120.2</v>
      </c>
      <c r="G10664" s="414">
        <f t="shared" si="332"/>
        <v>3.9683860232945092</v>
      </c>
      <c r="H10664" s="415">
        <f t="shared" si="333"/>
        <v>3.9683860232945092</v>
      </c>
    </row>
    <row r="10665" spans="1:8" ht="15" hidden="1" thickBot="1">
      <c r="A10665" s="409">
        <v>202205</v>
      </c>
      <c r="B10665" s="196" t="s">
        <v>2397</v>
      </c>
      <c r="C10665" s="197" t="s">
        <v>791</v>
      </c>
      <c r="D10665" s="198" t="s">
        <v>337</v>
      </c>
      <c r="E10665" s="421">
        <v>49837</v>
      </c>
      <c r="F10665" s="413">
        <v>120.2</v>
      </c>
      <c r="G10665" s="414">
        <f t="shared" si="332"/>
        <v>414.61730449251246</v>
      </c>
      <c r="H10665" s="415">
        <f t="shared" si="333"/>
        <v>2.0730865224625621</v>
      </c>
    </row>
    <row r="10666" spans="1:8" ht="15" hidden="1" thickBot="1">
      <c r="A10666" s="409">
        <v>202205</v>
      </c>
      <c r="B10666" s="196" t="s">
        <v>2398</v>
      </c>
      <c r="C10666" s="197" t="s">
        <v>791</v>
      </c>
      <c r="D10666" s="198" t="s">
        <v>339</v>
      </c>
      <c r="E10666" s="421">
        <v>249</v>
      </c>
      <c r="F10666" s="413">
        <v>120.2</v>
      </c>
      <c r="G10666" s="414">
        <f t="shared" si="332"/>
        <v>2.0715474209650582</v>
      </c>
      <c r="H10666" s="415">
        <f t="shared" si="333"/>
        <v>2.0715474209650582</v>
      </c>
    </row>
    <row r="10667" spans="1:8" ht="15" hidden="1" thickBot="1">
      <c r="A10667" s="409">
        <v>202205</v>
      </c>
      <c r="B10667" s="196" t="s">
        <v>2399</v>
      </c>
      <c r="C10667" s="197" t="s">
        <v>791</v>
      </c>
      <c r="D10667" s="198" t="s">
        <v>337</v>
      </c>
      <c r="E10667" s="421">
        <v>79339</v>
      </c>
      <c r="F10667" s="413">
        <v>120.2</v>
      </c>
      <c r="G10667" s="414">
        <f t="shared" si="332"/>
        <v>660.0582362728785</v>
      </c>
      <c r="H10667" s="415">
        <f t="shared" si="333"/>
        <v>3.3002911813643925</v>
      </c>
    </row>
    <row r="10668" spans="1:8" ht="15" hidden="1" thickBot="1">
      <c r="A10668" s="409">
        <v>202205</v>
      </c>
      <c r="B10668" s="196" t="s">
        <v>2400</v>
      </c>
      <c r="C10668" s="197" t="s">
        <v>791</v>
      </c>
      <c r="D10668" s="198" t="s">
        <v>339</v>
      </c>
      <c r="E10668" s="421">
        <v>397</v>
      </c>
      <c r="F10668" s="413">
        <v>120.2</v>
      </c>
      <c r="G10668" s="414">
        <f t="shared" si="332"/>
        <v>3.3028286189683858</v>
      </c>
      <c r="H10668" s="415">
        <f t="shared" si="333"/>
        <v>3.3028286189683858</v>
      </c>
    </row>
    <row r="10669" spans="1:8" ht="15" hidden="1" thickBot="1">
      <c r="A10669" s="409">
        <v>202205</v>
      </c>
      <c r="B10669" s="196" t="s">
        <v>2401</v>
      </c>
      <c r="C10669" s="197" t="s">
        <v>791</v>
      </c>
      <c r="D10669" s="198" t="s">
        <v>337</v>
      </c>
      <c r="E10669" s="421">
        <v>119398</v>
      </c>
      <c r="F10669" s="413">
        <v>120.2</v>
      </c>
      <c r="G10669" s="414">
        <f t="shared" si="332"/>
        <v>993.32778702163057</v>
      </c>
      <c r="H10669" s="415">
        <f t="shared" si="333"/>
        <v>4.9666389351081532</v>
      </c>
    </row>
    <row r="10670" spans="1:8" ht="15" hidden="1" thickBot="1">
      <c r="A10670" s="409">
        <v>202205</v>
      </c>
      <c r="B10670" s="196" t="s">
        <v>2402</v>
      </c>
      <c r="C10670" s="197" t="s">
        <v>791</v>
      </c>
      <c r="D10670" s="198" t="s">
        <v>339</v>
      </c>
      <c r="E10670" s="421">
        <v>597</v>
      </c>
      <c r="F10670" s="413">
        <v>120.2</v>
      </c>
      <c r="G10670" s="414">
        <f t="shared" si="332"/>
        <v>4.9667221297836939</v>
      </c>
      <c r="H10670" s="415">
        <f t="shared" si="333"/>
        <v>4.9667221297836939</v>
      </c>
    </row>
    <row r="10671" spans="1:8" ht="15" hidden="1" thickBot="1">
      <c r="A10671" s="409">
        <v>202205</v>
      </c>
      <c r="B10671" s="196" t="s">
        <v>2403</v>
      </c>
      <c r="C10671" s="197" t="s">
        <v>791</v>
      </c>
      <c r="D10671" s="198" t="s">
        <v>337</v>
      </c>
      <c r="E10671" s="421">
        <v>119398</v>
      </c>
      <c r="F10671" s="413">
        <v>120.2</v>
      </c>
      <c r="G10671" s="414">
        <f t="shared" si="332"/>
        <v>993.32778702163057</v>
      </c>
      <c r="H10671" s="415">
        <f t="shared" si="333"/>
        <v>4.9666389351081532</v>
      </c>
    </row>
    <row r="10672" spans="1:8" ht="15" hidden="1" thickBot="1">
      <c r="A10672" s="409">
        <v>202205</v>
      </c>
      <c r="B10672" s="196" t="s">
        <v>2404</v>
      </c>
      <c r="C10672" s="197" t="s">
        <v>791</v>
      </c>
      <c r="D10672" s="198" t="s">
        <v>339</v>
      </c>
      <c r="E10672" s="421">
        <v>597</v>
      </c>
      <c r="F10672" s="413">
        <v>120.2</v>
      </c>
      <c r="G10672" s="414">
        <f t="shared" si="332"/>
        <v>4.9667221297836939</v>
      </c>
      <c r="H10672" s="415">
        <f t="shared" si="333"/>
        <v>4.9667221297836939</v>
      </c>
    </row>
    <row r="10673" spans="1:8" ht="15" hidden="1" thickBot="1">
      <c r="A10673" s="409">
        <v>202205</v>
      </c>
      <c r="B10673" s="196" t="s">
        <v>2405</v>
      </c>
      <c r="C10673" s="197" t="s">
        <v>791</v>
      </c>
      <c r="D10673" s="198" t="s">
        <v>337</v>
      </c>
      <c r="E10673" s="421">
        <v>83017</v>
      </c>
      <c r="F10673" s="413">
        <v>120.2</v>
      </c>
      <c r="G10673" s="414">
        <f t="shared" si="332"/>
        <v>690.65723793677205</v>
      </c>
      <c r="H10673" s="415">
        <f t="shared" si="333"/>
        <v>3.45328618968386</v>
      </c>
    </row>
    <row r="10674" spans="1:8" ht="15" hidden="1" thickBot="1">
      <c r="A10674" s="409">
        <v>202205</v>
      </c>
      <c r="B10674" s="196" t="s">
        <v>2406</v>
      </c>
      <c r="C10674" s="197" t="s">
        <v>791</v>
      </c>
      <c r="D10674" s="198" t="s">
        <v>339</v>
      </c>
      <c r="E10674" s="421">
        <v>415</v>
      </c>
      <c r="F10674" s="413">
        <v>120.2</v>
      </c>
      <c r="G10674" s="414">
        <f t="shared" si="332"/>
        <v>3.4525790349417638</v>
      </c>
      <c r="H10674" s="415">
        <f t="shared" si="333"/>
        <v>3.4525790349417638</v>
      </c>
    </row>
    <row r="10675" spans="1:8" ht="15" hidden="1" thickBot="1">
      <c r="A10675" s="409">
        <v>202205</v>
      </c>
      <c r="B10675" s="196" t="s">
        <v>2407</v>
      </c>
      <c r="C10675" s="197" t="s">
        <v>791</v>
      </c>
      <c r="D10675" s="198" t="s">
        <v>337</v>
      </c>
      <c r="E10675" s="421">
        <v>119398</v>
      </c>
      <c r="F10675" s="413">
        <v>120.2</v>
      </c>
      <c r="G10675" s="414">
        <f t="shared" si="332"/>
        <v>993.32778702163057</v>
      </c>
      <c r="H10675" s="415">
        <f t="shared" si="333"/>
        <v>4.9666389351081532</v>
      </c>
    </row>
    <row r="10676" spans="1:8" ht="15" hidden="1" thickBot="1">
      <c r="A10676" s="409">
        <v>202205</v>
      </c>
      <c r="B10676" s="196" t="s">
        <v>2408</v>
      </c>
      <c r="C10676" s="197" t="s">
        <v>791</v>
      </c>
      <c r="D10676" s="198" t="s">
        <v>339</v>
      </c>
      <c r="E10676" s="421">
        <v>597</v>
      </c>
      <c r="F10676" s="413">
        <v>120.2</v>
      </c>
      <c r="G10676" s="414">
        <f t="shared" si="332"/>
        <v>4.9667221297836939</v>
      </c>
      <c r="H10676" s="415">
        <f t="shared" si="333"/>
        <v>4.9667221297836939</v>
      </c>
    </row>
    <row r="10677" spans="1:8" ht="15" hidden="1" thickBot="1">
      <c r="A10677" s="409">
        <v>202205</v>
      </c>
      <c r="B10677" s="196" t="s">
        <v>2409</v>
      </c>
      <c r="C10677" s="197" t="s">
        <v>791</v>
      </c>
      <c r="D10677" s="198" t="s">
        <v>337</v>
      </c>
      <c r="E10677" s="421">
        <v>78529</v>
      </c>
      <c r="F10677" s="413">
        <v>120.2</v>
      </c>
      <c r="G10677" s="414">
        <f t="shared" si="332"/>
        <v>653.31946755407648</v>
      </c>
      <c r="H10677" s="415">
        <f t="shared" si="333"/>
        <v>3.2665973377703823</v>
      </c>
    </row>
    <row r="10678" spans="1:8" ht="15" hidden="1" thickBot="1">
      <c r="A10678" s="409">
        <v>202205</v>
      </c>
      <c r="B10678" s="196" t="s">
        <v>2410</v>
      </c>
      <c r="C10678" s="197" t="s">
        <v>791</v>
      </c>
      <c r="D10678" s="198" t="s">
        <v>337</v>
      </c>
      <c r="E10678" s="421">
        <v>95231</v>
      </c>
      <c r="F10678" s="413">
        <v>120.2</v>
      </c>
      <c r="G10678" s="414">
        <f t="shared" si="332"/>
        <v>792.27121464226286</v>
      </c>
      <c r="H10678" s="415">
        <f t="shared" si="333"/>
        <v>3.9613560732113142</v>
      </c>
    </row>
    <row r="10679" spans="1:8" ht="15" hidden="1" thickBot="1">
      <c r="A10679" s="409">
        <v>202205</v>
      </c>
      <c r="B10679" s="196" t="s">
        <v>2411</v>
      </c>
      <c r="C10679" s="197" t="s">
        <v>791</v>
      </c>
      <c r="D10679" s="198" t="s">
        <v>337</v>
      </c>
      <c r="E10679" s="421">
        <v>58804</v>
      </c>
      <c r="F10679" s="413">
        <v>120.2</v>
      </c>
      <c r="G10679" s="414">
        <f t="shared" si="332"/>
        <v>489.2179700499168</v>
      </c>
      <c r="H10679" s="415">
        <f t="shared" si="333"/>
        <v>2.4460898502495838</v>
      </c>
    </row>
    <row r="10680" spans="1:8" ht="15" hidden="1" thickBot="1">
      <c r="A10680" s="409">
        <v>202205</v>
      </c>
      <c r="B10680" s="196" t="s">
        <v>2412</v>
      </c>
      <c r="C10680" s="197" t="s">
        <v>791</v>
      </c>
      <c r="D10680" s="198" t="s">
        <v>339</v>
      </c>
      <c r="E10680" s="421">
        <v>294</v>
      </c>
      <c r="F10680" s="413">
        <v>120.2</v>
      </c>
      <c r="G10680" s="414">
        <f t="shared" si="332"/>
        <v>2.4459234608985025</v>
      </c>
      <c r="H10680" s="415">
        <f t="shared" si="333"/>
        <v>2.4459234608985025</v>
      </c>
    </row>
    <row r="10681" spans="1:8" ht="15" hidden="1" thickBot="1">
      <c r="A10681" s="409">
        <v>202205</v>
      </c>
      <c r="B10681" s="196" t="s">
        <v>2413</v>
      </c>
      <c r="C10681" s="197" t="s">
        <v>791</v>
      </c>
      <c r="D10681" s="198" t="s">
        <v>337</v>
      </c>
      <c r="E10681" s="421">
        <v>78707</v>
      </c>
      <c r="F10681" s="413">
        <v>120.2</v>
      </c>
      <c r="G10681" s="414">
        <f t="shared" si="332"/>
        <v>654.80033277870211</v>
      </c>
      <c r="H10681" s="415">
        <f t="shared" si="333"/>
        <v>3.2740016638935105</v>
      </c>
    </row>
    <row r="10682" spans="1:8" ht="15" hidden="1" thickBot="1">
      <c r="A10682" s="409">
        <v>202205</v>
      </c>
      <c r="B10682" s="196" t="s">
        <v>2414</v>
      </c>
      <c r="C10682" s="197" t="s">
        <v>791</v>
      </c>
      <c r="D10682" s="198" t="s">
        <v>337</v>
      </c>
      <c r="E10682" s="421">
        <v>88200</v>
      </c>
      <c r="F10682" s="413">
        <v>120.2</v>
      </c>
      <c r="G10682" s="414">
        <f t="shared" si="332"/>
        <v>733.77703826955076</v>
      </c>
      <c r="H10682" s="415">
        <f t="shared" si="333"/>
        <v>3.6688851913477536</v>
      </c>
    </row>
    <row r="10683" spans="1:8" ht="15" hidden="1" thickBot="1">
      <c r="A10683" s="409">
        <v>202205</v>
      </c>
      <c r="B10683" s="196" t="s">
        <v>2415</v>
      </c>
      <c r="C10683" s="197" t="s">
        <v>791</v>
      </c>
      <c r="D10683" s="198" t="s">
        <v>337</v>
      </c>
      <c r="E10683" s="421">
        <v>117803</v>
      </c>
      <c r="F10683" s="413">
        <v>120.2</v>
      </c>
      <c r="G10683" s="414">
        <f t="shared" si="332"/>
        <v>980.0582362728785</v>
      </c>
      <c r="H10683" s="415">
        <f t="shared" si="333"/>
        <v>4.9002911813643921</v>
      </c>
    </row>
    <row r="10684" spans="1:8" ht="15" hidden="1" thickBot="1">
      <c r="A10684" s="409">
        <v>202205</v>
      </c>
      <c r="B10684" s="196" t="s">
        <v>2416</v>
      </c>
      <c r="C10684" s="197" t="s">
        <v>2417</v>
      </c>
      <c r="D10684" s="198" t="s">
        <v>381</v>
      </c>
      <c r="E10684" s="421">
        <v>2515</v>
      </c>
      <c r="F10684" s="413">
        <v>120.2</v>
      </c>
      <c r="G10684" s="414">
        <f t="shared" si="332"/>
        <v>20.923460898502494</v>
      </c>
      <c r="H10684" s="415" t="str">
        <f t="shared" si="333"/>
        <v>VER</v>
      </c>
    </row>
    <row r="10685" spans="1:8" ht="15" hidden="1" thickBot="1">
      <c r="A10685" s="409">
        <v>202205</v>
      </c>
      <c r="B10685" s="196" t="s">
        <v>2418</v>
      </c>
      <c r="C10685" s="197" t="s">
        <v>2417</v>
      </c>
      <c r="D10685" s="198" t="s">
        <v>337</v>
      </c>
      <c r="E10685" s="421">
        <v>21891</v>
      </c>
      <c r="F10685" s="413">
        <v>120.2</v>
      </c>
      <c r="G10685" s="414">
        <f t="shared" si="332"/>
        <v>182.1214642262895</v>
      </c>
      <c r="H10685" s="415">
        <f t="shared" si="333"/>
        <v>0.91060732113144749</v>
      </c>
    </row>
    <row r="10686" spans="1:8" ht="15" hidden="1" thickBot="1">
      <c r="A10686" s="409">
        <v>202205</v>
      </c>
      <c r="B10686" s="196" t="s">
        <v>2419</v>
      </c>
      <c r="C10686" s="197" t="s">
        <v>2420</v>
      </c>
      <c r="D10686" s="198" t="s">
        <v>337</v>
      </c>
      <c r="E10686" s="421">
        <v>23005</v>
      </c>
      <c r="F10686" s="413">
        <v>120.2</v>
      </c>
      <c r="G10686" s="414">
        <f t="shared" si="332"/>
        <v>191.38935108153078</v>
      </c>
      <c r="H10686" s="415">
        <f t="shared" si="333"/>
        <v>0.95694675540765384</v>
      </c>
    </row>
    <row r="10687" spans="1:8" ht="15" hidden="1" thickBot="1">
      <c r="A10687" s="409">
        <v>202205</v>
      </c>
      <c r="B10687" s="196" t="s">
        <v>2421</v>
      </c>
      <c r="C10687" s="197" t="s">
        <v>2420</v>
      </c>
      <c r="D10687" s="198" t="s">
        <v>339</v>
      </c>
      <c r="E10687" s="421">
        <v>115</v>
      </c>
      <c r="F10687" s="413">
        <v>120.2</v>
      </c>
      <c r="G10687" s="414">
        <f t="shared" si="332"/>
        <v>0.95673876871880192</v>
      </c>
      <c r="H10687" s="415">
        <f t="shared" si="333"/>
        <v>0.95673876871880192</v>
      </c>
    </row>
    <row r="10688" spans="1:8" ht="15" hidden="1" thickBot="1">
      <c r="A10688" s="409">
        <v>202205</v>
      </c>
      <c r="B10688" s="196" t="s">
        <v>2422</v>
      </c>
      <c r="C10688" s="197" t="s">
        <v>2417</v>
      </c>
      <c r="D10688" s="198" t="s">
        <v>337</v>
      </c>
      <c r="E10688" s="421">
        <v>50853</v>
      </c>
      <c r="F10688" s="413">
        <v>120.2</v>
      </c>
      <c r="G10688" s="414">
        <f t="shared" si="332"/>
        <v>423.06988352745424</v>
      </c>
      <c r="H10688" s="415">
        <f t="shared" si="333"/>
        <v>2.1153494176372711</v>
      </c>
    </row>
    <row r="10689" spans="1:8" ht="15" hidden="1" thickBot="1">
      <c r="A10689" s="409">
        <v>202205</v>
      </c>
      <c r="B10689" s="196" t="s">
        <v>2423</v>
      </c>
      <c r="C10689" s="197" t="s">
        <v>2417</v>
      </c>
      <c r="D10689" s="198" t="s">
        <v>339</v>
      </c>
      <c r="E10689" s="421">
        <v>254</v>
      </c>
      <c r="F10689" s="413">
        <v>120.2</v>
      </c>
      <c r="G10689" s="414">
        <f t="shared" si="332"/>
        <v>2.1131447587354408</v>
      </c>
      <c r="H10689" s="415">
        <f t="shared" si="333"/>
        <v>2.1131447587354408</v>
      </c>
    </row>
    <row r="10690" spans="1:8" ht="15" hidden="1" thickBot="1">
      <c r="A10690" s="409">
        <v>202205</v>
      </c>
      <c r="B10690" s="196" t="s">
        <v>2424</v>
      </c>
      <c r="C10690" s="197" t="s">
        <v>2417</v>
      </c>
      <c r="D10690" s="198" t="s">
        <v>337</v>
      </c>
      <c r="E10690" s="421">
        <v>21973</v>
      </c>
      <c r="F10690" s="413">
        <v>120.2</v>
      </c>
      <c r="G10690" s="414">
        <f t="shared" ref="G10690:G10753" si="334">+E10690/F10690</f>
        <v>182.80366056572379</v>
      </c>
      <c r="H10690" s="415">
        <f t="shared" ref="H10690:H10753" si="335">IF(D10690="TB",G10690/200,IF(D10690="LT",G10690,"VER"))</f>
        <v>0.91401830282861896</v>
      </c>
    </row>
    <row r="10691" spans="1:8" ht="15" hidden="1" thickBot="1">
      <c r="A10691" s="409">
        <v>202205</v>
      </c>
      <c r="B10691" s="196" t="s">
        <v>2425</v>
      </c>
      <c r="C10691" s="197" t="s">
        <v>2417</v>
      </c>
      <c r="D10691" s="198" t="s">
        <v>339</v>
      </c>
      <c r="E10691" s="421">
        <v>110</v>
      </c>
      <c r="F10691" s="413">
        <v>120.2</v>
      </c>
      <c r="G10691" s="414">
        <f t="shared" si="334"/>
        <v>0.91514143094841927</v>
      </c>
      <c r="H10691" s="415">
        <f t="shared" si="335"/>
        <v>0.91514143094841927</v>
      </c>
    </row>
    <row r="10692" spans="1:8" ht="15" hidden="1" thickBot="1">
      <c r="A10692" s="409">
        <v>202205</v>
      </c>
      <c r="B10692" s="196" t="s">
        <v>2426</v>
      </c>
      <c r="C10692" s="197" t="s">
        <v>2417</v>
      </c>
      <c r="D10692" s="198" t="s">
        <v>337</v>
      </c>
      <c r="E10692" s="421">
        <v>22296</v>
      </c>
      <c r="F10692" s="413">
        <v>120.2</v>
      </c>
      <c r="G10692" s="414">
        <f t="shared" si="334"/>
        <v>185.49084858569051</v>
      </c>
      <c r="H10692" s="415">
        <f t="shared" si="335"/>
        <v>0.92745424292845258</v>
      </c>
    </row>
    <row r="10693" spans="1:8" ht="15" hidden="1" thickBot="1">
      <c r="A10693" s="409">
        <v>202205</v>
      </c>
      <c r="B10693" s="196" t="s">
        <v>2427</v>
      </c>
      <c r="C10693" s="197" t="s">
        <v>2417</v>
      </c>
      <c r="D10693" s="198" t="s">
        <v>337</v>
      </c>
      <c r="E10693" s="421">
        <v>22296</v>
      </c>
      <c r="F10693" s="413">
        <v>120.2</v>
      </c>
      <c r="G10693" s="414">
        <f t="shared" si="334"/>
        <v>185.49084858569051</v>
      </c>
      <c r="H10693" s="415">
        <f t="shared" si="335"/>
        <v>0.92745424292845258</v>
      </c>
    </row>
    <row r="10694" spans="1:8" ht="15" hidden="1" thickBot="1">
      <c r="A10694" s="409">
        <v>202205</v>
      </c>
      <c r="B10694" s="196" t="s">
        <v>2428</v>
      </c>
      <c r="C10694" s="197" t="s">
        <v>2417</v>
      </c>
      <c r="D10694" s="198" t="s">
        <v>339</v>
      </c>
      <c r="E10694" s="421">
        <v>111</v>
      </c>
      <c r="F10694" s="413">
        <v>120.2</v>
      </c>
      <c r="G10694" s="414">
        <f t="shared" si="334"/>
        <v>0.9234608985024958</v>
      </c>
      <c r="H10694" s="415">
        <f t="shared" si="335"/>
        <v>0.9234608985024958</v>
      </c>
    </row>
    <row r="10695" spans="1:8" ht="15" hidden="1" thickBot="1">
      <c r="A10695" s="409">
        <v>202205</v>
      </c>
      <c r="B10695" s="196" t="s">
        <v>2429</v>
      </c>
      <c r="C10695" s="197" t="s">
        <v>2417</v>
      </c>
      <c r="D10695" s="198" t="s">
        <v>337</v>
      </c>
      <c r="E10695" s="421">
        <v>51105</v>
      </c>
      <c r="F10695" s="413">
        <v>120.2</v>
      </c>
      <c r="G10695" s="414">
        <f t="shared" si="334"/>
        <v>425.16638935108153</v>
      </c>
      <c r="H10695" s="415">
        <f t="shared" si="335"/>
        <v>2.1258319467554077</v>
      </c>
    </row>
    <row r="10696" spans="1:8" ht="15" hidden="1" thickBot="1">
      <c r="A10696" s="409">
        <v>202205</v>
      </c>
      <c r="B10696" s="196" t="s">
        <v>2430</v>
      </c>
      <c r="C10696" s="197" t="s">
        <v>2417</v>
      </c>
      <c r="D10696" s="198" t="s">
        <v>339</v>
      </c>
      <c r="E10696" s="421">
        <v>256</v>
      </c>
      <c r="F10696" s="413">
        <v>120.2</v>
      </c>
      <c r="G10696" s="414">
        <f t="shared" si="334"/>
        <v>2.1297836938435939</v>
      </c>
      <c r="H10696" s="415">
        <f t="shared" si="335"/>
        <v>2.1297836938435939</v>
      </c>
    </row>
    <row r="10697" spans="1:8" ht="15" hidden="1" thickBot="1">
      <c r="A10697" s="409">
        <v>202205</v>
      </c>
      <c r="B10697" s="196" t="s">
        <v>2431</v>
      </c>
      <c r="C10697" s="197" t="s">
        <v>2417</v>
      </c>
      <c r="D10697" s="198" t="s">
        <v>337</v>
      </c>
      <c r="E10697" s="421">
        <v>68818</v>
      </c>
      <c r="F10697" s="413">
        <v>120.2</v>
      </c>
      <c r="G10697" s="414">
        <f t="shared" si="334"/>
        <v>572.52911813643925</v>
      </c>
      <c r="H10697" s="415">
        <f t="shared" si="335"/>
        <v>2.8626455906821962</v>
      </c>
    </row>
    <row r="10698" spans="1:8" ht="15" hidden="1" thickBot="1">
      <c r="A10698" s="409">
        <v>202205</v>
      </c>
      <c r="B10698" s="196" t="s">
        <v>2432</v>
      </c>
      <c r="C10698" s="197" t="s">
        <v>2417</v>
      </c>
      <c r="D10698" s="198" t="s">
        <v>339</v>
      </c>
      <c r="E10698" s="421">
        <v>344</v>
      </c>
      <c r="F10698" s="413">
        <v>120.2</v>
      </c>
      <c r="G10698" s="414">
        <f t="shared" si="334"/>
        <v>2.8618968386023296</v>
      </c>
      <c r="H10698" s="415">
        <f t="shared" si="335"/>
        <v>2.8618968386023296</v>
      </c>
    </row>
    <row r="10699" spans="1:8" ht="15" hidden="1" thickBot="1">
      <c r="A10699" s="409">
        <v>202205</v>
      </c>
      <c r="B10699" s="196" t="s">
        <v>2433</v>
      </c>
      <c r="C10699" s="197" t="s">
        <v>2417</v>
      </c>
      <c r="D10699" s="198" t="s">
        <v>337</v>
      </c>
      <c r="E10699" s="421">
        <v>58782</v>
      </c>
      <c r="F10699" s="413">
        <v>120.2</v>
      </c>
      <c r="G10699" s="414">
        <f t="shared" si="334"/>
        <v>489.03494176372709</v>
      </c>
      <c r="H10699" s="415">
        <f t="shared" si="335"/>
        <v>2.4451747088186355</v>
      </c>
    </row>
    <row r="10700" spans="1:8" ht="15" hidden="1" thickBot="1">
      <c r="A10700" s="409">
        <v>202205</v>
      </c>
      <c r="B10700" s="196" t="s">
        <v>2434</v>
      </c>
      <c r="C10700" s="197" t="s">
        <v>2417</v>
      </c>
      <c r="D10700" s="198" t="s">
        <v>337</v>
      </c>
      <c r="E10700" s="421">
        <v>50814</v>
      </c>
      <c r="F10700" s="413">
        <v>120.2</v>
      </c>
      <c r="G10700" s="414">
        <f t="shared" si="334"/>
        <v>422.74542429284526</v>
      </c>
      <c r="H10700" s="415">
        <f t="shared" si="335"/>
        <v>2.1137271214642261</v>
      </c>
    </row>
    <row r="10701" spans="1:8" ht="15" hidden="1" thickBot="1">
      <c r="A10701" s="409">
        <v>202205</v>
      </c>
      <c r="B10701" s="196" t="s">
        <v>2435</v>
      </c>
      <c r="C10701" s="197" t="s">
        <v>2417</v>
      </c>
      <c r="D10701" s="198" t="s">
        <v>337</v>
      </c>
      <c r="E10701" s="421">
        <v>84541</v>
      </c>
      <c r="F10701" s="413">
        <v>120.2</v>
      </c>
      <c r="G10701" s="414">
        <f t="shared" si="334"/>
        <v>703.33610648918466</v>
      </c>
      <c r="H10701" s="415">
        <f t="shared" si="335"/>
        <v>3.5166805324459234</v>
      </c>
    </row>
    <row r="10702" spans="1:8" ht="15" hidden="1" thickBot="1">
      <c r="A10702" s="409">
        <v>202205</v>
      </c>
      <c r="B10702" s="196" t="s">
        <v>2436</v>
      </c>
      <c r="C10702" s="197" t="s">
        <v>2417</v>
      </c>
      <c r="D10702" s="198" t="s">
        <v>339</v>
      </c>
      <c r="E10702" s="421">
        <v>423</v>
      </c>
      <c r="F10702" s="413">
        <v>120.2</v>
      </c>
      <c r="G10702" s="414">
        <f t="shared" si="334"/>
        <v>3.519134775374376</v>
      </c>
      <c r="H10702" s="415">
        <f t="shared" si="335"/>
        <v>3.519134775374376</v>
      </c>
    </row>
    <row r="10703" spans="1:8" ht="15" hidden="1" thickBot="1">
      <c r="A10703" s="409">
        <v>202205</v>
      </c>
      <c r="B10703" s="196" t="s">
        <v>2437</v>
      </c>
      <c r="C10703" s="197" t="s">
        <v>2417</v>
      </c>
      <c r="D10703" s="198" t="s">
        <v>337</v>
      </c>
      <c r="E10703" s="421">
        <v>22296</v>
      </c>
      <c r="F10703" s="413">
        <v>120.2</v>
      </c>
      <c r="G10703" s="414">
        <f t="shared" si="334"/>
        <v>185.49084858569051</v>
      </c>
      <c r="H10703" s="415">
        <f t="shared" si="335"/>
        <v>0.92745424292845258</v>
      </c>
    </row>
    <row r="10704" spans="1:8" ht="15" hidden="1" thickBot="1">
      <c r="A10704" s="409">
        <v>202205</v>
      </c>
      <c r="B10704" s="196" t="s">
        <v>2438</v>
      </c>
      <c r="C10704" s="197" t="s">
        <v>2417</v>
      </c>
      <c r="D10704" s="198" t="s">
        <v>339</v>
      </c>
      <c r="E10704" s="421">
        <v>111</v>
      </c>
      <c r="F10704" s="413">
        <v>120.2</v>
      </c>
      <c r="G10704" s="414">
        <f t="shared" si="334"/>
        <v>0.9234608985024958</v>
      </c>
      <c r="H10704" s="415">
        <f t="shared" si="335"/>
        <v>0.9234608985024958</v>
      </c>
    </row>
    <row r="10705" spans="1:8" ht="15" hidden="1" thickBot="1">
      <c r="A10705" s="409">
        <v>202205</v>
      </c>
      <c r="B10705" s="196" t="s">
        <v>2439</v>
      </c>
      <c r="C10705" s="197" t="s">
        <v>2417</v>
      </c>
      <c r="D10705" s="198" t="s">
        <v>337</v>
      </c>
      <c r="E10705" s="421">
        <v>47528</v>
      </c>
      <c r="F10705" s="413">
        <v>120.2</v>
      </c>
      <c r="G10705" s="414">
        <f t="shared" si="334"/>
        <v>395.40765391014975</v>
      </c>
      <c r="H10705" s="415">
        <f t="shared" si="335"/>
        <v>1.9770382695507487</v>
      </c>
    </row>
    <row r="10706" spans="1:8" ht="15" hidden="1" thickBot="1">
      <c r="A10706" s="409">
        <v>202205</v>
      </c>
      <c r="B10706" s="196" t="s">
        <v>2440</v>
      </c>
      <c r="C10706" s="197" t="s">
        <v>2417</v>
      </c>
      <c r="D10706" s="198" t="s">
        <v>339</v>
      </c>
      <c r="E10706" s="421">
        <v>238</v>
      </c>
      <c r="F10706" s="413">
        <v>120.2</v>
      </c>
      <c r="G10706" s="414">
        <f t="shared" si="334"/>
        <v>1.9800332778702163</v>
      </c>
      <c r="H10706" s="415">
        <f t="shared" si="335"/>
        <v>1.9800332778702163</v>
      </c>
    </row>
    <row r="10707" spans="1:8" ht="15" hidden="1" thickBot="1">
      <c r="A10707" s="409">
        <v>202205</v>
      </c>
      <c r="B10707" s="196" t="s">
        <v>2441</v>
      </c>
      <c r="C10707" s="197" t="s">
        <v>2417</v>
      </c>
      <c r="D10707" s="198" t="s">
        <v>339</v>
      </c>
      <c r="E10707" s="421">
        <v>300</v>
      </c>
      <c r="F10707" s="413">
        <v>120.2</v>
      </c>
      <c r="G10707" s="414">
        <f t="shared" si="334"/>
        <v>2.4958402662229617</v>
      </c>
      <c r="H10707" s="415">
        <f t="shared" si="335"/>
        <v>2.4958402662229617</v>
      </c>
    </row>
    <row r="10708" spans="1:8" ht="15" hidden="1" thickBot="1">
      <c r="A10708" s="409">
        <v>202205</v>
      </c>
      <c r="B10708" s="196" t="s">
        <v>2442</v>
      </c>
      <c r="C10708" s="197" t="s">
        <v>2417</v>
      </c>
      <c r="D10708" s="198" t="s">
        <v>339</v>
      </c>
      <c r="E10708" s="421">
        <v>300</v>
      </c>
      <c r="F10708" s="413">
        <v>120.2</v>
      </c>
      <c r="G10708" s="414">
        <f t="shared" si="334"/>
        <v>2.4958402662229617</v>
      </c>
      <c r="H10708" s="415">
        <f t="shared" si="335"/>
        <v>2.4958402662229617</v>
      </c>
    </row>
    <row r="10709" spans="1:8" ht="15" hidden="1" thickBot="1">
      <c r="A10709" s="409">
        <v>202205</v>
      </c>
      <c r="B10709" s="196" t="s">
        <v>2443</v>
      </c>
      <c r="C10709" s="197" t="s">
        <v>2417</v>
      </c>
      <c r="D10709" s="198" t="s">
        <v>337</v>
      </c>
      <c r="E10709" s="421">
        <v>60099</v>
      </c>
      <c r="F10709" s="413">
        <v>120.2</v>
      </c>
      <c r="G10709" s="414">
        <f t="shared" si="334"/>
        <v>499.99168053244591</v>
      </c>
      <c r="H10709" s="415">
        <f t="shared" si="335"/>
        <v>2.4999584026622297</v>
      </c>
    </row>
    <row r="10710" spans="1:8" ht="15" hidden="1" thickBot="1">
      <c r="A10710" s="409">
        <v>202205</v>
      </c>
      <c r="B10710" s="196" t="s">
        <v>2444</v>
      </c>
      <c r="C10710" s="197" t="s">
        <v>2417</v>
      </c>
      <c r="D10710" s="198" t="s">
        <v>339</v>
      </c>
      <c r="E10710" s="421">
        <v>300</v>
      </c>
      <c r="F10710" s="413">
        <v>120.2</v>
      </c>
      <c r="G10710" s="414">
        <f t="shared" si="334"/>
        <v>2.4958402662229617</v>
      </c>
      <c r="H10710" s="415">
        <f t="shared" si="335"/>
        <v>2.4958402662229617</v>
      </c>
    </row>
    <row r="10711" spans="1:8" ht="15" hidden="1" thickBot="1">
      <c r="A10711" s="409">
        <v>202205</v>
      </c>
      <c r="B10711" s="196" t="s">
        <v>2445</v>
      </c>
      <c r="C10711" s="197" t="s">
        <v>2417</v>
      </c>
      <c r="D10711" s="198" t="s">
        <v>337</v>
      </c>
      <c r="E10711" s="421">
        <v>39790</v>
      </c>
      <c r="F10711" s="413">
        <v>120.2</v>
      </c>
      <c r="G10711" s="414">
        <f t="shared" si="334"/>
        <v>331.0316139767055</v>
      </c>
      <c r="H10711" s="415">
        <f t="shared" si="335"/>
        <v>1.6551580698835275</v>
      </c>
    </row>
    <row r="10712" spans="1:8" ht="15" hidden="1" thickBot="1">
      <c r="A10712" s="409">
        <v>202205</v>
      </c>
      <c r="B10712" s="196" t="s">
        <v>2446</v>
      </c>
      <c r="C10712" s="197" t="s">
        <v>2417</v>
      </c>
      <c r="D10712" s="198" t="s">
        <v>339</v>
      </c>
      <c r="E10712" s="421">
        <v>199</v>
      </c>
      <c r="F10712" s="413">
        <v>120.2</v>
      </c>
      <c r="G10712" s="414">
        <f t="shared" si="334"/>
        <v>1.6555740432612311</v>
      </c>
      <c r="H10712" s="415">
        <f t="shared" si="335"/>
        <v>1.6555740432612311</v>
      </c>
    </row>
    <row r="10713" spans="1:8" ht="15" hidden="1" thickBot="1">
      <c r="A10713" s="409">
        <v>202205</v>
      </c>
      <c r="B10713" s="196" t="s">
        <v>2447</v>
      </c>
      <c r="C10713" s="197" t="s">
        <v>2417</v>
      </c>
      <c r="D10713" s="198" t="s">
        <v>337</v>
      </c>
      <c r="E10713" s="421">
        <v>39790</v>
      </c>
      <c r="F10713" s="413">
        <v>120.2</v>
      </c>
      <c r="G10713" s="414">
        <f t="shared" si="334"/>
        <v>331.0316139767055</v>
      </c>
      <c r="H10713" s="415">
        <f t="shared" si="335"/>
        <v>1.6551580698835275</v>
      </c>
    </row>
    <row r="10714" spans="1:8" ht="15" hidden="1" thickBot="1">
      <c r="A10714" s="409">
        <v>202205</v>
      </c>
      <c r="B10714" s="196" t="s">
        <v>2448</v>
      </c>
      <c r="C10714" s="197" t="s">
        <v>2417</v>
      </c>
      <c r="D10714" s="198" t="s">
        <v>339</v>
      </c>
      <c r="E10714" s="421">
        <v>199</v>
      </c>
      <c r="F10714" s="413">
        <v>120.2</v>
      </c>
      <c r="G10714" s="414">
        <f t="shared" si="334"/>
        <v>1.6555740432612311</v>
      </c>
      <c r="H10714" s="415">
        <f t="shared" si="335"/>
        <v>1.6555740432612311</v>
      </c>
    </row>
    <row r="10715" spans="1:8" ht="15" hidden="1" thickBot="1">
      <c r="A10715" s="409">
        <v>202205</v>
      </c>
      <c r="B10715" s="196" t="s">
        <v>2449</v>
      </c>
      <c r="C10715" s="197" t="s">
        <v>2417</v>
      </c>
      <c r="D10715" s="198" t="s">
        <v>337</v>
      </c>
      <c r="E10715" s="421">
        <v>65442</v>
      </c>
      <c r="F10715" s="413">
        <v>120.2</v>
      </c>
      <c r="G10715" s="414">
        <f t="shared" si="334"/>
        <v>544.44259567387689</v>
      </c>
      <c r="H10715" s="415">
        <f t="shared" si="335"/>
        <v>2.7222129783693845</v>
      </c>
    </row>
    <row r="10716" spans="1:8" ht="15" hidden="1" thickBot="1">
      <c r="A10716" s="409">
        <v>202205</v>
      </c>
      <c r="B10716" s="196" t="s">
        <v>2450</v>
      </c>
      <c r="C10716" s="197" t="s">
        <v>2417</v>
      </c>
      <c r="D10716" s="198" t="s">
        <v>339</v>
      </c>
      <c r="E10716" s="421">
        <v>327</v>
      </c>
      <c r="F10716" s="413">
        <v>120.2</v>
      </c>
      <c r="G10716" s="414">
        <f t="shared" si="334"/>
        <v>2.7204658901830281</v>
      </c>
      <c r="H10716" s="415">
        <f t="shared" si="335"/>
        <v>2.7204658901830281</v>
      </c>
    </row>
    <row r="10717" spans="1:8" ht="15" hidden="1" thickBot="1">
      <c r="A10717" s="409">
        <v>202205</v>
      </c>
      <c r="B10717" s="196" t="s">
        <v>2451</v>
      </c>
      <c r="C10717" s="197" t="s">
        <v>2417</v>
      </c>
      <c r="D10717" s="198" t="s">
        <v>337</v>
      </c>
      <c r="E10717" s="421">
        <v>70130</v>
      </c>
      <c r="F10717" s="413">
        <v>120.2</v>
      </c>
      <c r="G10717" s="414">
        <f t="shared" si="334"/>
        <v>583.44425956738769</v>
      </c>
      <c r="H10717" s="415">
        <f t="shared" si="335"/>
        <v>2.9172212978369383</v>
      </c>
    </row>
    <row r="10718" spans="1:8" ht="15" hidden="1" thickBot="1">
      <c r="A10718" s="409">
        <v>202205</v>
      </c>
      <c r="B10718" s="196" t="s">
        <v>2452</v>
      </c>
      <c r="C10718" s="197" t="s">
        <v>2417</v>
      </c>
      <c r="D10718" s="198" t="s">
        <v>339</v>
      </c>
      <c r="E10718" s="421">
        <v>351</v>
      </c>
      <c r="F10718" s="413">
        <v>120.2</v>
      </c>
      <c r="G10718" s="414">
        <f t="shared" si="334"/>
        <v>2.9201331114808653</v>
      </c>
      <c r="H10718" s="415">
        <f t="shared" si="335"/>
        <v>2.9201331114808653</v>
      </c>
    </row>
    <row r="10719" spans="1:8" ht="15" hidden="1" thickBot="1">
      <c r="A10719" s="409">
        <v>202205</v>
      </c>
      <c r="B10719" s="196" t="s">
        <v>2453</v>
      </c>
      <c r="C10719" s="197" t="s">
        <v>2417</v>
      </c>
      <c r="D10719" s="198" t="s">
        <v>337</v>
      </c>
      <c r="E10719" s="421">
        <v>71414</v>
      </c>
      <c r="F10719" s="413">
        <v>120.2</v>
      </c>
      <c r="G10719" s="414">
        <f t="shared" si="334"/>
        <v>594.126455906822</v>
      </c>
      <c r="H10719" s="415">
        <f t="shared" si="335"/>
        <v>2.9706322795341098</v>
      </c>
    </row>
    <row r="10720" spans="1:8" ht="15" hidden="1" thickBot="1">
      <c r="A10720" s="409">
        <v>202205</v>
      </c>
      <c r="B10720" s="196" t="s">
        <v>2454</v>
      </c>
      <c r="C10720" s="197" t="s">
        <v>2417</v>
      </c>
      <c r="D10720" s="198" t="s">
        <v>339</v>
      </c>
      <c r="E10720" s="421">
        <v>357</v>
      </c>
      <c r="F10720" s="413">
        <v>120.2</v>
      </c>
      <c r="G10720" s="414">
        <f t="shared" si="334"/>
        <v>2.9700499168053245</v>
      </c>
      <c r="H10720" s="415">
        <f t="shared" si="335"/>
        <v>2.9700499168053245</v>
      </c>
    </row>
    <row r="10721" spans="1:8" ht="15" hidden="1" thickBot="1">
      <c r="A10721" s="409">
        <v>202205</v>
      </c>
      <c r="B10721" s="196" t="s">
        <v>2455</v>
      </c>
      <c r="C10721" s="197" t="s">
        <v>2417</v>
      </c>
      <c r="D10721" s="198" t="s">
        <v>337</v>
      </c>
      <c r="E10721" s="421">
        <v>55895</v>
      </c>
      <c r="F10721" s="413">
        <v>120.2</v>
      </c>
      <c r="G10721" s="414">
        <f t="shared" si="334"/>
        <v>465.01663893510812</v>
      </c>
      <c r="H10721" s="415">
        <f t="shared" si="335"/>
        <v>2.3250831946755408</v>
      </c>
    </row>
    <row r="10722" spans="1:8" ht="15" hidden="1" thickBot="1">
      <c r="A10722" s="409">
        <v>202205</v>
      </c>
      <c r="B10722" s="196" t="s">
        <v>2456</v>
      </c>
      <c r="C10722" s="197" t="s">
        <v>2417</v>
      </c>
      <c r="D10722" s="198" t="s">
        <v>339</v>
      </c>
      <c r="E10722" s="421">
        <v>279</v>
      </c>
      <c r="F10722" s="413">
        <v>120.2</v>
      </c>
      <c r="G10722" s="414">
        <f t="shared" si="334"/>
        <v>2.3211314475873546</v>
      </c>
      <c r="H10722" s="415">
        <f t="shared" si="335"/>
        <v>2.3211314475873546</v>
      </c>
    </row>
    <row r="10723" spans="1:8" ht="15" hidden="1" thickBot="1">
      <c r="A10723" s="409">
        <v>202205</v>
      </c>
      <c r="B10723" s="196" t="s">
        <v>2457</v>
      </c>
      <c r="C10723" s="197" t="s">
        <v>2417</v>
      </c>
      <c r="D10723" s="198" t="s">
        <v>337</v>
      </c>
      <c r="E10723" s="421">
        <v>39790</v>
      </c>
      <c r="F10723" s="413">
        <v>120.2</v>
      </c>
      <c r="G10723" s="414">
        <f t="shared" si="334"/>
        <v>331.0316139767055</v>
      </c>
      <c r="H10723" s="415">
        <f t="shared" si="335"/>
        <v>1.6551580698835275</v>
      </c>
    </row>
    <row r="10724" spans="1:8" ht="15" hidden="1" thickBot="1">
      <c r="A10724" s="409">
        <v>202205</v>
      </c>
      <c r="B10724" s="196" t="s">
        <v>2458</v>
      </c>
      <c r="C10724" s="197" t="s">
        <v>2417</v>
      </c>
      <c r="D10724" s="198" t="s">
        <v>337</v>
      </c>
      <c r="E10724" s="421">
        <v>88736</v>
      </c>
      <c r="F10724" s="413">
        <v>120.2</v>
      </c>
      <c r="G10724" s="414">
        <f t="shared" si="334"/>
        <v>738.23627287853571</v>
      </c>
      <c r="H10724" s="415">
        <f t="shared" si="335"/>
        <v>3.6911813643926785</v>
      </c>
    </row>
    <row r="10725" spans="1:8" ht="15" hidden="1" thickBot="1">
      <c r="A10725" s="409">
        <v>202205</v>
      </c>
      <c r="B10725" s="196" t="s">
        <v>2459</v>
      </c>
      <c r="C10725" s="197" t="s">
        <v>2417</v>
      </c>
      <c r="D10725" s="198" t="s">
        <v>339</v>
      </c>
      <c r="E10725" s="421">
        <v>444</v>
      </c>
      <c r="F10725" s="413">
        <v>120.2</v>
      </c>
      <c r="G10725" s="414">
        <f t="shared" si="334"/>
        <v>3.6938435940099832</v>
      </c>
      <c r="H10725" s="415">
        <f t="shared" si="335"/>
        <v>3.6938435940099832</v>
      </c>
    </row>
    <row r="10726" spans="1:8" ht="15" hidden="1" thickBot="1">
      <c r="A10726" s="409">
        <v>202205</v>
      </c>
      <c r="B10726" s="196" t="s">
        <v>2460</v>
      </c>
      <c r="C10726" s="197" t="s">
        <v>2417</v>
      </c>
      <c r="D10726" s="198" t="s">
        <v>374</v>
      </c>
      <c r="E10726" s="421">
        <v>0.01</v>
      </c>
      <c r="F10726" s="413">
        <v>120.2</v>
      </c>
      <c r="G10726" s="414">
        <f t="shared" si="334"/>
        <v>8.3194675540765393E-5</v>
      </c>
      <c r="H10726" s="415" t="str">
        <f t="shared" si="335"/>
        <v>VER</v>
      </c>
    </row>
    <row r="10727" spans="1:8" ht="15" hidden="1" thickBot="1">
      <c r="A10727" s="409">
        <v>202205</v>
      </c>
      <c r="B10727" s="196" t="s">
        <v>2461</v>
      </c>
      <c r="C10727" s="197" t="s">
        <v>2417</v>
      </c>
      <c r="D10727" s="198" t="s">
        <v>337</v>
      </c>
      <c r="E10727" s="421">
        <v>67739</v>
      </c>
      <c r="F10727" s="413">
        <v>120.2</v>
      </c>
      <c r="G10727" s="414">
        <f t="shared" si="334"/>
        <v>563.55241264559072</v>
      </c>
      <c r="H10727" s="415">
        <f t="shared" si="335"/>
        <v>2.8177620632279536</v>
      </c>
    </row>
    <row r="10728" spans="1:8" ht="15" hidden="1" thickBot="1">
      <c r="A10728" s="409">
        <v>202205</v>
      </c>
      <c r="B10728" s="196" t="s">
        <v>2462</v>
      </c>
      <c r="C10728" s="197" t="s">
        <v>2417</v>
      </c>
      <c r="D10728" s="198" t="s">
        <v>337</v>
      </c>
      <c r="E10728" s="421">
        <v>35178</v>
      </c>
      <c r="F10728" s="413">
        <v>120.2</v>
      </c>
      <c r="G10728" s="414">
        <f t="shared" si="334"/>
        <v>292.66222961730449</v>
      </c>
      <c r="H10728" s="415">
        <f t="shared" si="335"/>
        <v>1.4633111480865224</v>
      </c>
    </row>
    <row r="10729" spans="1:8" ht="15" hidden="1" thickBot="1">
      <c r="A10729" s="409">
        <v>202205</v>
      </c>
      <c r="B10729" s="196" t="s">
        <v>2463</v>
      </c>
      <c r="C10729" s="197" t="s">
        <v>2417</v>
      </c>
      <c r="D10729" s="198" t="s">
        <v>339</v>
      </c>
      <c r="E10729" s="421">
        <v>176</v>
      </c>
      <c r="F10729" s="413">
        <v>120.2</v>
      </c>
      <c r="G10729" s="414">
        <f t="shared" si="334"/>
        <v>1.4642262895174709</v>
      </c>
      <c r="H10729" s="415">
        <f t="shared" si="335"/>
        <v>1.4642262895174709</v>
      </c>
    </row>
    <row r="10730" spans="1:8" ht="15" hidden="1" thickBot="1">
      <c r="A10730" s="409">
        <v>202205</v>
      </c>
      <c r="B10730" s="196" t="s">
        <v>2464</v>
      </c>
      <c r="C10730" s="197" t="s">
        <v>2417</v>
      </c>
      <c r="D10730" s="198" t="s">
        <v>337</v>
      </c>
      <c r="E10730" s="421">
        <v>33762</v>
      </c>
      <c r="F10730" s="413">
        <v>120.2</v>
      </c>
      <c r="G10730" s="414">
        <f t="shared" si="334"/>
        <v>280.88186356073209</v>
      </c>
      <c r="H10730" s="415">
        <f t="shared" si="335"/>
        <v>1.4044093178036605</v>
      </c>
    </row>
    <row r="10731" spans="1:8" ht="15" hidden="1" thickBot="1">
      <c r="A10731" s="409">
        <v>202205</v>
      </c>
      <c r="B10731" s="196" t="s">
        <v>2465</v>
      </c>
      <c r="C10731" s="197" t="s">
        <v>2417</v>
      </c>
      <c r="D10731" s="198" t="s">
        <v>337</v>
      </c>
      <c r="E10731" s="421">
        <v>75266</v>
      </c>
      <c r="F10731" s="413">
        <v>120.2</v>
      </c>
      <c r="G10731" s="414">
        <f t="shared" si="334"/>
        <v>626.17304492512483</v>
      </c>
      <c r="H10731" s="415">
        <f t="shared" si="335"/>
        <v>3.1308652246256243</v>
      </c>
    </row>
    <row r="10732" spans="1:8" ht="15" hidden="1" thickBot="1">
      <c r="A10732" s="409">
        <v>202205</v>
      </c>
      <c r="B10732" s="196" t="s">
        <v>2466</v>
      </c>
      <c r="C10732" s="197" t="s">
        <v>2417</v>
      </c>
      <c r="D10732" s="198" t="s">
        <v>337</v>
      </c>
      <c r="E10732" s="421">
        <v>86554</v>
      </c>
      <c r="F10732" s="413">
        <v>120.2</v>
      </c>
      <c r="G10732" s="414">
        <f t="shared" si="334"/>
        <v>720.08319467554077</v>
      </c>
      <c r="H10732" s="415">
        <f t="shared" si="335"/>
        <v>3.6004159733777037</v>
      </c>
    </row>
    <row r="10733" spans="1:8" ht="15" hidden="1" thickBot="1">
      <c r="A10733" s="409">
        <v>202205</v>
      </c>
      <c r="B10733" s="196" t="s">
        <v>2467</v>
      </c>
      <c r="C10733" s="197" t="s">
        <v>2417</v>
      </c>
      <c r="D10733" s="198" t="s">
        <v>339</v>
      </c>
      <c r="E10733" s="421">
        <v>433</v>
      </c>
      <c r="F10733" s="413">
        <v>120.2</v>
      </c>
      <c r="G10733" s="414">
        <f t="shared" si="334"/>
        <v>3.6023294509151413</v>
      </c>
      <c r="H10733" s="415">
        <f t="shared" si="335"/>
        <v>3.6023294509151413</v>
      </c>
    </row>
    <row r="10734" spans="1:8" ht="15" hidden="1" thickBot="1">
      <c r="A10734" s="409">
        <v>202205</v>
      </c>
      <c r="B10734" s="196" t="s">
        <v>2468</v>
      </c>
      <c r="C10734" s="197" t="s">
        <v>2417</v>
      </c>
      <c r="D10734" s="198" t="s">
        <v>337</v>
      </c>
      <c r="E10734" s="421">
        <v>22316</v>
      </c>
      <c r="F10734" s="413">
        <v>120.2</v>
      </c>
      <c r="G10734" s="414">
        <f t="shared" si="334"/>
        <v>185.65723793677205</v>
      </c>
      <c r="H10734" s="415">
        <f t="shared" si="335"/>
        <v>0.92828618968386023</v>
      </c>
    </row>
    <row r="10735" spans="1:8" ht="15" hidden="1" thickBot="1">
      <c r="A10735" s="409">
        <v>202205</v>
      </c>
      <c r="B10735" s="196" t="s">
        <v>2469</v>
      </c>
      <c r="C10735" s="197" t="s">
        <v>2417</v>
      </c>
      <c r="D10735" s="198" t="s">
        <v>339</v>
      </c>
      <c r="E10735" s="421">
        <v>128</v>
      </c>
      <c r="F10735" s="413">
        <v>120.2</v>
      </c>
      <c r="G10735" s="414">
        <f t="shared" si="334"/>
        <v>1.0648918469217969</v>
      </c>
      <c r="H10735" s="415">
        <f t="shared" si="335"/>
        <v>1.0648918469217969</v>
      </c>
    </row>
    <row r="10736" spans="1:8" ht="15" hidden="1" thickBot="1">
      <c r="A10736" s="409">
        <v>202205</v>
      </c>
      <c r="B10736" s="196" t="s">
        <v>2470</v>
      </c>
      <c r="C10736" s="197" t="s">
        <v>2417</v>
      </c>
      <c r="D10736" s="198" t="s">
        <v>337</v>
      </c>
      <c r="E10736" s="421">
        <v>22039</v>
      </c>
      <c r="F10736" s="413">
        <v>120.2</v>
      </c>
      <c r="G10736" s="414">
        <f t="shared" si="334"/>
        <v>183.35274542429283</v>
      </c>
      <c r="H10736" s="415">
        <f t="shared" si="335"/>
        <v>0.91676372712146414</v>
      </c>
    </row>
    <row r="10737" spans="1:8" ht="15" hidden="1" thickBot="1">
      <c r="A10737" s="409">
        <v>202205</v>
      </c>
      <c r="B10737" s="196" t="s">
        <v>2471</v>
      </c>
      <c r="C10737" s="197" t="s">
        <v>2417</v>
      </c>
      <c r="D10737" s="198" t="s">
        <v>339</v>
      </c>
      <c r="E10737" s="421">
        <v>110</v>
      </c>
      <c r="F10737" s="413">
        <v>120.2</v>
      </c>
      <c r="G10737" s="414">
        <f t="shared" si="334"/>
        <v>0.91514143094841927</v>
      </c>
      <c r="H10737" s="415">
        <f t="shared" si="335"/>
        <v>0.91514143094841927</v>
      </c>
    </row>
    <row r="10738" spans="1:8" ht="15" hidden="1" thickBot="1">
      <c r="A10738" s="409">
        <v>202205</v>
      </c>
      <c r="B10738" s="196" t="s">
        <v>2472</v>
      </c>
      <c r="C10738" s="197" t="s">
        <v>2417</v>
      </c>
      <c r="D10738" s="198" t="s">
        <v>337</v>
      </c>
      <c r="E10738" s="421">
        <v>105821</v>
      </c>
      <c r="F10738" s="413">
        <v>120.2</v>
      </c>
      <c r="G10738" s="414">
        <f t="shared" si="334"/>
        <v>880.3743760399334</v>
      </c>
      <c r="H10738" s="415">
        <f t="shared" si="335"/>
        <v>4.4018718801996668</v>
      </c>
    </row>
    <row r="10739" spans="1:8" ht="15" hidden="1" thickBot="1">
      <c r="A10739" s="409">
        <v>202205</v>
      </c>
      <c r="B10739" s="196" t="s">
        <v>2473</v>
      </c>
      <c r="C10739" s="197" t="s">
        <v>2417</v>
      </c>
      <c r="D10739" s="198" t="s">
        <v>337</v>
      </c>
      <c r="E10739" s="421">
        <v>41222</v>
      </c>
      <c r="F10739" s="413">
        <v>120.2</v>
      </c>
      <c r="G10739" s="414">
        <f t="shared" si="334"/>
        <v>342.94509151414309</v>
      </c>
      <c r="H10739" s="415">
        <f t="shared" si="335"/>
        <v>1.7147254575707154</v>
      </c>
    </row>
    <row r="10740" spans="1:8" ht="15" hidden="1" thickBot="1">
      <c r="A10740" s="409">
        <v>202205</v>
      </c>
      <c r="B10740" s="196" t="s">
        <v>2474</v>
      </c>
      <c r="C10740" s="197" t="s">
        <v>2417</v>
      </c>
      <c r="D10740" s="198" t="s">
        <v>339</v>
      </c>
      <c r="E10740" s="421">
        <v>206</v>
      </c>
      <c r="F10740" s="413">
        <v>120.2</v>
      </c>
      <c r="G10740" s="414">
        <f t="shared" si="334"/>
        <v>1.7138103161397671</v>
      </c>
      <c r="H10740" s="415">
        <f t="shared" si="335"/>
        <v>1.7138103161397671</v>
      </c>
    </row>
    <row r="10741" spans="1:8" ht="15" hidden="1" thickBot="1">
      <c r="A10741" s="409">
        <v>202205</v>
      </c>
      <c r="B10741" s="196" t="s">
        <v>2475</v>
      </c>
      <c r="C10741" s="197" t="s">
        <v>2417</v>
      </c>
      <c r="D10741" s="198" t="s">
        <v>337</v>
      </c>
      <c r="E10741" s="421">
        <v>83378</v>
      </c>
      <c r="F10741" s="413">
        <v>120.2</v>
      </c>
      <c r="G10741" s="414">
        <f t="shared" si="334"/>
        <v>693.66056572379364</v>
      </c>
      <c r="H10741" s="415">
        <f t="shared" si="335"/>
        <v>3.4683028286189681</v>
      </c>
    </row>
    <row r="10742" spans="1:8" ht="15" hidden="1" thickBot="1">
      <c r="A10742" s="409">
        <v>202205</v>
      </c>
      <c r="B10742" s="196" t="s">
        <v>2476</v>
      </c>
      <c r="C10742" s="197" t="s">
        <v>2417</v>
      </c>
      <c r="D10742" s="198" t="s">
        <v>339</v>
      </c>
      <c r="E10742" s="421">
        <v>417</v>
      </c>
      <c r="F10742" s="413">
        <v>120.2</v>
      </c>
      <c r="G10742" s="414">
        <f t="shared" si="334"/>
        <v>3.4692179700499168</v>
      </c>
      <c r="H10742" s="415">
        <f t="shared" si="335"/>
        <v>3.4692179700499168</v>
      </c>
    </row>
    <row r="10743" spans="1:8" ht="15" hidden="1" thickBot="1">
      <c r="A10743" s="409">
        <v>202205</v>
      </c>
      <c r="B10743" s="196" t="s">
        <v>2477</v>
      </c>
      <c r="C10743" s="197" t="s">
        <v>2417</v>
      </c>
      <c r="D10743" s="198" t="s">
        <v>337</v>
      </c>
      <c r="E10743" s="421">
        <v>47180</v>
      </c>
      <c r="F10743" s="413">
        <v>120.2</v>
      </c>
      <c r="G10743" s="414">
        <f t="shared" si="334"/>
        <v>392.51247920133113</v>
      </c>
      <c r="H10743" s="415">
        <f t="shared" si="335"/>
        <v>1.9625623960066556</v>
      </c>
    </row>
    <row r="10744" spans="1:8" ht="15" hidden="1" thickBot="1">
      <c r="A10744" s="409">
        <v>202205</v>
      </c>
      <c r="B10744" s="196" t="s">
        <v>2478</v>
      </c>
      <c r="C10744" s="197" t="s">
        <v>2479</v>
      </c>
      <c r="D10744" s="198" t="s">
        <v>337</v>
      </c>
      <c r="E10744" s="421">
        <v>126820</v>
      </c>
      <c r="F10744" s="413">
        <v>120.2</v>
      </c>
      <c r="G10744" s="414">
        <f t="shared" si="334"/>
        <v>1055.0748752079867</v>
      </c>
      <c r="H10744" s="415">
        <f t="shared" si="335"/>
        <v>5.2753743760399336</v>
      </c>
    </row>
    <row r="10745" spans="1:8" ht="15" hidden="1" thickBot="1">
      <c r="A10745" s="409">
        <v>202205</v>
      </c>
      <c r="B10745" s="196" t="s">
        <v>2480</v>
      </c>
      <c r="C10745" s="197" t="s">
        <v>676</v>
      </c>
      <c r="D10745" s="198" t="s">
        <v>337</v>
      </c>
      <c r="E10745" s="421">
        <v>44370</v>
      </c>
      <c r="F10745" s="413">
        <v>120.2</v>
      </c>
      <c r="G10745" s="414">
        <f t="shared" si="334"/>
        <v>369.13477537437603</v>
      </c>
      <c r="H10745" s="415">
        <f t="shared" si="335"/>
        <v>1.8456738768718801</v>
      </c>
    </row>
    <row r="10746" spans="1:8" ht="15" hidden="1" thickBot="1">
      <c r="A10746" s="409">
        <v>202205</v>
      </c>
      <c r="B10746" s="196" t="s">
        <v>2481</v>
      </c>
      <c r="C10746" s="197" t="s">
        <v>676</v>
      </c>
      <c r="D10746" s="198" t="s">
        <v>339</v>
      </c>
      <c r="E10746" s="421">
        <v>222</v>
      </c>
      <c r="F10746" s="413">
        <v>120.2</v>
      </c>
      <c r="G10746" s="414">
        <f t="shared" si="334"/>
        <v>1.8469217970049916</v>
      </c>
      <c r="H10746" s="415">
        <f t="shared" si="335"/>
        <v>1.8469217970049916</v>
      </c>
    </row>
    <row r="10747" spans="1:8" ht="15" hidden="1" thickBot="1">
      <c r="A10747" s="409">
        <v>202205</v>
      </c>
      <c r="B10747" s="196" t="s">
        <v>2482</v>
      </c>
      <c r="C10747" s="197" t="s">
        <v>2483</v>
      </c>
      <c r="D10747" s="198" t="s">
        <v>337</v>
      </c>
      <c r="E10747" s="421">
        <v>117300</v>
      </c>
      <c r="F10747" s="413">
        <v>120.2</v>
      </c>
      <c r="G10747" s="414">
        <f t="shared" si="334"/>
        <v>975.873544093178</v>
      </c>
      <c r="H10747" s="415">
        <f t="shared" si="335"/>
        <v>4.8793677204658898</v>
      </c>
    </row>
    <row r="10748" spans="1:8" ht="15" hidden="1" thickBot="1">
      <c r="A10748" s="409">
        <v>202205</v>
      </c>
      <c r="B10748" s="196" t="s">
        <v>2484</v>
      </c>
      <c r="C10748" s="197" t="s">
        <v>2483</v>
      </c>
      <c r="D10748" s="198" t="s">
        <v>337</v>
      </c>
      <c r="E10748" s="421">
        <v>117300</v>
      </c>
      <c r="F10748" s="413">
        <v>120.2</v>
      </c>
      <c r="G10748" s="414">
        <f t="shared" si="334"/>
        <v>975.873544093178</v>
      </c>
      <c r="H10748" s="415">
        <f t="shared" si="335"/>
        <v>4.8793677204658898</v>
      </c>
    </row>
    <row r="10749" spans="1:8" ht="15" hidden="1" thickBot="1">
      <c r="A10749" s="409">
        <v>202205</v>
      </c>
      <c r="B10749" s="196" t="s">
        <v>2485</v>
      </c>
      <c r="C10749" s="197" t="s">
        <v>2483</v>
      </c>
      <c r="D10749" s="198" t="s">
        <v>337</v>
      </c>
      <c r="E10749" s="421">
        <v>82705</v>
      </c>
      <c r="F10749" s="413">
        <v>120.2</v>
      </c>
      <c r="G10749" s="414">
        <f t="shared" si="334"/>
        <v>688.06156405990021</v>
      </c>
      <c r="H10749" s="415">
        <f t="shared" si="335"/>
        <v>3.440307820299501</v>
      </c>
    </row>
    <row r="10750" spans="1:8" ht="15" hidden="1" thickBot="1">
      <c r="A10750" s="409">
        <v>202205</v>
      </c>
      <c r="B10750" s="196" t="s">
        <v>2486</v>
      </c>
      <c r="C10750" s="197" t="s">
        <v>2487</v>
      </c>
      <c r="D10750" s="198" t="s">
        <v>337</v>
      </c>
      <c r="E10750" s="421">
        <v>42760</v>
      </c>
      <c r="F10750" s="413">
        <v>120.2</v>
      </c>
      <c r="G10750" s="414">
        <f t="shared" si="334"/>
        <v>355.74043261231282</v>
      </c>
      <c r="H10750" s="415">
        <f t="shared" si="335"/>
        <v>1.778702163061564</v>
      </c>
    </row>
    <row r="10751" spans="1:8" ht="15" hidden="1" thickBot="1">
      <c r="A10751" s="409">
        <v>202205</v>
      </c>
      <c r="B10751" s="196" t="s">
        <v>2488</v>
      </c>
      <c r="C10751" s="197" t="s">
        <v>2487</v>
      </c>
      <c r="D10751" s="198" t="s">
        <v>339</v>
      </c>
      <c r="E10751" s="421">
        <v>207.37</v>
      </c>
      <c r="F10751" s="413">
        <v>120.2</v>
      </c>
      <c r="G10751" s="414">
        <f t="shared" si="334"/>
        <v>1.7252079866888519</v>
      </c>
      <c r="H10751" s="415">
        <f t="shared" si="335"/>
        <v>1.7252079866888519</v>
      </c>
    </row>
    <row r="10752" spans="1:8" ht="15" hidden="1" thickBot="1">
      <c r="A10752" s="409">
        <v>202205</v>
      </c>
      <c r="B10752" s="196" t="s">
        <v>2489</v>
      </c>
      <c r="C10752" s="197" t="s">
        <v>2487</v>
      </c>
      <c r="D10752" s="198" t="s">
        <v>337</v>
      </c>
      <c r="E10752" s="421">
        <v>58053</v>
      </c>
      <c r="F10752" s="413">
        <v>120.2</v>
      </c>
      <c r="G10752" s="414">
        <f t="shared" si="334"/>
        <v>482.97004991680529</v>
      </c>
      <c r="H10752" s="415">
        <f t="shared" si="335"/>
        <v>2.4148502495840263</v>
      </c>
    </row>
    <row r="10753" spans="1:8" ht="15" hidden="1" thickBot="1">
      <c r="A10753" s="409">
        <v>202205</v>
      </c>
      <c r="B10753" s="196" t="s">
        <v>2490</v>
      </c>
      <c r="C10753" s="197" t="s">
        <v>2487</v>
      </c>
      <c r="D10753" s="198" t="s">
        <v>337</v>
      </c>
      <c r="E10753" s="421">
        <v>35084</v>
      </c>
      <c r="F10753" s="413">
        <v>120.2</v>
      </c>
      <c r="G10753" s="414">
        <f t="shared" si="334"/>
        <v>291.88019966722129</v>
      </c>
      <c r="H10753" s="415">
        <f t="shared" si="335"/>
        <v>1.4594009983361065</v>
      </c>
    </row>
    <row r="10754" spans="1:8" ht="15" hidden="1" thickBot="1">
      <c r="A10754" s="409">
        <v>202205</v>
      </c>
      <c r="B10754" s="196" t="s">
        <v>2491</v>
      </c>
      <c r="C10754" s="197" t="s">
        <v>2487</v>
      </c>
      <c r="D10754" s="198" t="s">
        <v>337</v>
      </c>
      <c r="E10754" s="421">
        <v>35084</v>
      </c>
      <c r="F10754" s="413">
        <v>120.2</v>
      </c>
      <c r="G10754" s="414">
        <f t="shared" ref="G10754:G10817" si="336">+E10754/F10754</f>
        <v>291.88019966722129</v>
      </c>
      <c r="H10754" s="415">
        <f t="shared" ref="H10754:H10817" si="337">IF(D10754="TB",G10754/200,IF(D10754="LT",G10754,"VER"))</f>
        <v>1.4594009983361065</v>
      </c>
    </row>
    <row r="10755" spans="1:8" ht="15" hidden="1" thickBot="1">
      <c r="A10755" s="409">
        <v>202205</v>
      </c>
      <c r="B10755" s="196" t="s">
        <v>2492</v>
      </c>
      <c r="C10755" s="197" t="s">
        <v>2487</v>
      </c>
      <c r="D10755" s="198" t="s">
        <v>339</v>
      </c>
      <c r="E10755" s="421">
        <v>175</v>
      </c>
      <c r="F10755" s="413">
        <v>120.2</v>
      </c>
      <c r="G10755" s="414">
        <f t="shared" si="336"/>
        <v>1.4559068219633944</v>
      </c>
      <c r="H10755" s="415">
        <f t="shared" si="337"/>
        <v>1.4559068219633944</v>
      </c>
    </row>
    <row r="10756" spans="1:8" ht="15" hidden="1" thickBot="1">
      <c r="A10756" s="409">
        <v>202205</v>
      </c>
      <c r="B10756" s="196" t="s">
        <v>2493</v>
      </c>
      <c r="C10756" s="197" t="s">
        <v>2487</v>
      </c>
      <c r="D10756" s="198" t="s">
        <v>337</v>
      </c>
      <c r="E10756" s="421">
        <v>35084</v>
      </c>
      <c r="F10756" s="413">
        <v>120.2</v>
      </c>
      <c r="G10756" s="414">
        <f t="shared" si="336"/>
        <v>291.88019966722129</v>
      </c>
      <c r="H10756" s="415">
        <f t="shared" si="337"/>
        <v>1.4594009983361065</v>
      </c>
    </row>
    <row r="10757" spans="1:8" ht="15" hidden="1" thickBot="1">
      <c r="A10757" s="409">
        <v>202205</v>
      </c>
      <c r="B10757" s="196" t="s">
        <v>2494</v>
      </c>
      <c r="C10757" s="197" t="s">
        <v>2487</v>
      </c>
      <c r="D10757" s="198" t="s">
        <v>374</v>
      </c>
      <c r="E10757" s="421">
        <v>133</v>
      </c>
      <c r="F10757" s="413">
        <v>120.2</v>
      </c>
      <c r="G10757" s="414">
        <f t="shared" si="336"/>
        <v>1.1064891846921796</v>
      </c>
      <c r="H10757" s="415" t="str">
        <f t="shared" si="337"/>
        <v>VER</v>
      </c>
    </row>
    <row r="10758" spans="1:8" ht="15" hidden="1" thickBot="1">
      <c r="A10758" s="409">
        <v>202205</v>
      </c>
      <c r="B10758" s="196" t="s">
        <v>2495</v>
      </c>
      <c r="C10758" s="197" t="s">
        <v>2487</v>
      </c>
      <c r="D10758" s="198" t="s">
        <v>337</v>
      </c>
      <c r="E10758" s="421">
        <v>35084</v>
      </c>
      <c r="F10758" s="413">
        <v>120.2</v>
      </c>
      <c r="G10758" s="414">
        <f t="shared" si="336"/>
        <v>291.88019966722129</v>
      </c>
      <c r="H10758" s="415">
        <f t="shared" si="337"/>
        <v>1.4594009983361065</v>
      </c>
    </row>
    <row r="10759" spans="1:8" ht="15" hidden="1" thickBot="1">
      <c r="A10759" s="409">
        <v>202205</v>
      </c>
      <c r="B10759" s="196" t="s">
        <v>2496</v>
      </c>
      <c r="C10759" s="197" t="s">
        <v>2487</v>
      </c>
      <c r="D10759" s="198" t="s">
        <v>339</v>
      </c>
      <c r="E10759" s="421">
        <v>175</v>
      </c>
      <c r="F10759" s="413">
        <v>120.2</v>
      </c>
      <c r="G10759" s="414">
        <f t="shared" si="336"/>
        <v>1.4559068219633944</v>
      </c>
      <c r="H10759" s="415">
        <f t="shared" si="337"/>
        <v>1.4559068219633944</v>
      </c>
    </row>
    <row r="10760" spans="1:8" ht="15" hidden="1" thickBot="1">
      <c r="A10760" s="409">
        <v>202205</v>
      </c>
      <c r="B10760" s="196" t="s">
        <v>2497</v>
      </c>
      <c r="C10760" s="197" t="s">
        <v>2487</v>
      </c>
      <c r="D10760" s="198" t="s">
        <v>374</v>
      </c>
      <c r="E10760" s="421">
        <v>104</v>
      </c>
      <c r="F10760" s="413">
        <v>120.2</v>
      </c>
      <c r="G10760" s="414">
        <f t="shared" si="336"/>
        <v>0.86522462562396008</v>
      </c>
      <c r="H10760" s="415" t="str">
        <f t="shared" si="337"/>
        <v>VER</v>
      </c>
    </row>
    <row r="10761" spans="1:8" ht="15" hidden="1" thickBot="1">
      <c r="A10761" s="409">
        <v>202205</v>
      </c>
      <c r="B10761" s="196" t="s">
        <v>2498</v>
      </c>
      <c r="C10761" s="197" t="s">
        <v>2487</v>
      </c>
      <c r="D10761" s="198" t="s">
        <v>374</v>
      </c>
      <c r="E10761" s="421">
        <v>104</v>
      </c>
      <c r="F10761" s="413">
        <v>120.2</v>
      </c>
      <c r="G10761" s="414">
        <f t="shared" si="336"/>
        <v>0.86522462562396008</v>
      </c>
      <c r="H10761" s="415" t="str">
        <f t="shared" si="337"/>
        <v>VER</v>
      </c>
    </row>
    <row r="10762" spans="1:8" ht="15" hidden="1" thickBot="1">
      <c r="A10762" s="409">
        <v>202205</v>
      </c>
      <c r="B10762" s="196" t="s">
        <v>2499</v>
      </c>
      <c r="C10762" s="197" t="s">
        <v>2487</v>
      </c>
      <c r="D10762" s="198" t="s">
        <v>337</v>
      </c>
      <c r="E10762" s="421">
        <v>35084</v>
      </c>
      <c r="F10762" s="413">
        <v>120.2</v>
      </c>
      <c r="G10762" s="414">
        <f t="shared" si="336"/>
        <v>291.88019966722129</v>
      </c>
      <c r="H10762" s="415">
        <f t="shared" si="337"/>
        <v>1.4594009983361065</v>
      </c>
    </row>
    <row r="10763" spans="1:8" ht="15" hidden="1" thickBot="1">
      <c r="A10763" s="409">
        <v>202205</v>
      </c>
      <c r="B10763" s="196" t="s">
        <v>2500</v>
      </c>
      <c r="C10763" s="197" t="s">
        <v>2487</v>
      </c>
      <c r="D10763" s="198" t="s">
        <v>350</v>
      </c>
      <c r="E10763" s="421">
        <v>0.01</v>
      </c>
      <c r="F10763" s="413">
        <v>120.2</v>
      </c>
      <c r="G10763" s="414">
        <f t="shared" si="336"/>
        <v>8.3194675540765393E-5</v>
      </c>
      <c r="H10763" s="415" t="str">
        <f t="shared" si="337"/>
        <v>VER</v>
      </c>
    </row>
    <row r="10764" spans="1:8" ht="15" hidden="1" thickBot="1">
      <c r="A10764" s="409">
        <v>202205</v>
      </c>
      <c r="B10764" s="196" t="s">
        <v>2501</v>
      </c>
      <c r="C10764" s="197" t="s">
        <v>2487</v>
      </c>
      <c r="D10764" s="198" t="s">
        <v>337</v>
      </c>
      <c r="E10764" s="421">
        <v>42760</v>
      </c>
      <c r="F10764" s="413">
        <v>120.2</v>
      </c>
      <c r="G10764" s="414">
        <f t="shared" si="336"/>
        <v>355.74043261231282</v>
      </c>
      <c r="H10764" s="415">
        <f t="shared" si="337"/>
        <v>1.778702163061564</v>
      </c>
    </row>
    <row r="10765" spans="1:8" ht="15" hidden="1" thickBot="1">
      <c r="A10765" s="409">
        <v>202205</v>
      </c>
      <c r="B10765" s="196" t="s">
        <v>2502</v>
      </c>
      <c r="C10765" s="197" t="s">
        <v>2487</v>
      </c>
      <c r="D10765" s="198" t="s">
        <v>339</v>
      </c>
      <c r="E10765" s="421">
        <v>207.37</v>
      </c>
      <c r="F10765" s="413">
        <v>120.2</v>
      </c>
      <c r="G10765" s="414">
        <f t="shared" si="336"/>
        <v>1.7252079866888519</v>
      </c>
      <c r="H10765" s="415">
        <f t="shared" si="337"/>
        <v>1.7252079866888519</v>
      </c>
    </row>
    <row r="10766" spans="1:8" ht="15" hidden="1" thickBot="1">
      <c r="A10766" s="409">
        <v>202205</v>
      </c>
      <c r="B10766" s="196" t="s">
        <v>2503</v>
      </c>
      <c r="C10766" s="197" t="s">
        <v>2487</v>
      </c>
      <c r="D10766" s="198" t="s">
        <v>374</v>
      </c>
      <c r="E10766" s="421">
        <v>0.01</v>
      </c>
      <c r="F10766" s="413">
        <v>120.2</v>
      </c>
      <c r="G10766" s="414">
        <f t="shared" si="336"/>
        <v>8.3194675540765393E-5</v>
      </c>
      <c r="H10766" s="415" t="str">
        <f t="shared" si="337"/>
        <v>VER</v>
      </c>
    </row>
    <row r="10767" spans="1:8" ht="15" hidden="1" thickBot="1">
      <c r="A10767" s="409">
        <v>202205</v>
      </c>
      <c r="B10767" s="196" t="s">
        <v>2504</v>
      </c>
      <c r="C10767" s="197" t="s">
        <v>2487</v>
      </c>
      <c r="D10767" s="198" t="s">
        <v>374</v>
      </c>
      <c r="E10767" s="421">
        <v>104</v>
      </c>
      <c r="F10767" s="413">
        <v>120.2</v>
      </c>
      <c r="G10767" s="414">
        <f t="shared" si="336"/>
        <v>0.86522462562396008</v>
      </c>
      <c r="H10767" s="415" t="str">
        <f t="shared" si="337"/>
        <v>VER</v>
      </c>
    </row>
    <row r="10768" spans="1:8" ht="15" hidden="1" thickBot="1">
      <c r="A10768" s="409">
        <v>202205</v>
      </c>
      <c r="B10768" s="196" t="s">
        <v>2505</v>
      </c>
      <c r="C10768" s="197" t="s">
        <v>2505</v>
      </c>
      <c r="D10768" s="198" t="s">
        <v>339</v>
      </c>
      <c r="E10768" s="421">
        <v>0.01</v>
      </c>
      <c r="F10768" s="413">
        <v>120.2</v>
      </c>
      <c r="G10768" s="414">
        <f t="shared" si="336"/>
        <v>8.3194675540765393E-5</v>
      </c>
      <c r="H10768" s="415">
        <f t="shared" si="337"/>
        <v>8.3194675540765393E-5</v>
      </c>
    </row>
    <row r="10769" spans="1:8" ht="15" hidden="1" thickBot="1">
      <c r="A10769" s="409">
        <v>202205</v>
      </c>
      <c r="B10769" s="196" t="s">
        <v>2506</v>
      </c>
      <c r="C10769" s="197" t="s">
        <v>2506</v>
      </c>
      <c r="D10769" s="198" t="s">
        <v>339</v>
      </c>
      <c r="E10769" s="421">
        <v>0.01</v>
      </c>
      <c r="F10769" s="413">
        <v>120.2</v>
      </c>
      <c r="G10769" s="414">
        <f t="shared" si="336"/>
        <v>8.3194675540765393E-5</v>
      </c>
      <c r="H10769" s="415">
        <f t="shared" si="337"/>
        <v>8.3194675540765393E-5</v>
      </c>
    </row>
    <row r="10770" spans="1:8" ht="15" hidden="1" thickBot="1">
      <c r="A10770" s="409">
        <v>202205</v>
      </c>
      <c r="B10770" s="196" t="s">
        <v>2507</v>
      </c>
      <c r="C10770" s="197" t="s">
        <v>2507</v>
      </c>
      <c r="D10770" s="198" t="s">
        <v>339</v>
      </c>
      <c r="E10770" s="421">
        <v>0.01</v>
      </c>
      <c r="F10770" s="413">
        <v>120.2</v>
      </c>
      <c r="G10770" s="414">
        <f t="shared" si="336"/>
        <v>8.3194675540765393E-5</v>
      </c>
      <c r="H10770" s="415">
        <f t="shared" si="337"/>
        <v>8.3194675540765393E-5</v>
      </c>
    </row>
    <row r="10771" spans="1:8" ht="15" hidden="1" thickBot="1">
      <c r="A10771" s="409">
        <v>202205</v>
      </c>
      <c r="B10771" s="196" t="s">
        <v>2508</v>
      </c>
      <c r="C10771" s="197" t="s">
        <v>2508</v>
      </c>
      <c r="D10771" s="198" t="s">
        <v>339</v>
      </c>
      <c r="E10771" s="421">
        <v>0.01</v>
      </c>
      <c r="F10771" s="413">
        <v>120.2</v>
      </c>
      <c r="G10771" s="414">
        <f t="shared" si="336"/>
        <v>8.3194675540765393E-5</v>
      </c>
      <c r="H10771" s="415">
        <f t="shared" si="337"/>
        <v>8.3194675540765393E-5</v>
      </c>
    </row>
    <row r="10772" spans="1:8" ht="15" hidden="1" thickBot="1">
      <c r="A10772" s="409">
        <v>202205</v>
      </c>
      <c r="B10772" s="196" t="s">
        <v>2509</v>
      </c>
      <c r="C10772" s="197" t="s">
        <v>2509</v>
      </c>
      <c r="D10772" s="198" t="s">
        <v>339</v>
      </c>
      <c r="E10772" s="421">
        <v>0.01</v>
      </c>
      <c r="F10772" s="413">
        <v>120.2</v>
      </c>
      <c r="G10772" s="414">
        <f t="shared" si="336"/>
        <v>8.3194675540765393E-5</v>
      </c>
      <c r="H10772" s="415">
        <f t="shared" si="337"/>
        <v>8.3194675540765393E-5</v>
      </c>
    </row>
    <row r="10773" spans="1:8" ht="15" hidden="1" thickBot="1">
      <c r="A10773" s="409">
        <v>202205</v>
      </c>
      <c r="B10773" s="196" t="s">
        <v>2510</v>
      </c>
      <c r="C10773" s="197" t="s">
        <v>2510</v>
      </c>
      <c r="D10773" s="198" t="s">
        <v>339</v>
      </c>
      <c r="E10773" s="421">
        <v>0.01</v>
      </c>
      <c r="F10773" s="413">
        <v>120.2</v>
      </c>
      <c r="G10773" s="414">
        <f t="shared" si="336"/>
        <v>8.3194675540765393E-5</v>
      </c>
      <c r="H10773" s="415">
        <f t="shared" si="337"/>
        <v>8.3194675540765393E-5</v>
      </c>
    </row>
    <row r="10774" spans="1:8" ht="15" hidden="1" thickBot="1">
      <c r="A10774" s="409">
        <v>202205</v>
      </c>
      <c r="B10774" s="196" t="s">
        <v>2511</v>
      </c>
      <c r="C10774" s="197" t="s">
        <v>2512</v>
      </c>
      <c r="D10774" s="198" t="s">
        <v>337</v>
      </c>
      <c r="E10774" s="421">
        <v>39904</v>
      </c>
      <c r="F10774" s="413">
        <v>120.2</v>
      </c>
      <c r="G10774" s="414">
        <f t="shared" si="336"/>
        <v>331.98003327787023</v>
      </c>
      <c r="H10774" s="415">
        <f t="shared" si="337"/>
        <v>1.6599001663893511</v>
      </c>
    </row>
    <row r="10775" spans="1:8" ht="15" hidden="1" thickBot="1">
      <c r="A10775" s="409">
        <v>202205</v>
      </c>
      <c r="B10775" s="196" t="s">
        <v>2513</v>
      </c>
      <c r="C10775" s="197" t="s">
        <v>2512</v>
      </c>
      <c r="D10775" s="198" t="s">
        <v>337</v>
      </c>
      <c r="E10775" s="421">
        <v>52066</v>
      </c>
      <c r="F10775" s="413">
        <v>120.2</v>
      </c>
      <c r="G10775" s="414">
        <f t="shared" si="336"/>
        <v>433.16139767054909</v>
      </c>
      <c r="H10775" s="415">
        <f t="shared" si="337"/>
        <v>2.1658069883527453</v>
      </c>
    </row>
    <row r="10776" spans="1:8" ht="15" hidden="1" thickBot="1">
      <c r="A10776" s="409">
        <v>202205</v>
      </c>
      <c r="B10776" s="196" t="s">
        <v>2514</v>
      </c>
      <c r="C10776" s="197" t="s">
        <v>2512</v>
      </c>
      <c r="D10776" s="198" t="s">
        <v>339</v>
      </c>
      <c r="E10776" s="421">
        <v>260</v>
      </c>
      <c r="F10776" s="413">
        <v>120.2</v>
      </c>
      <c r="G10776" s="414">
        <f t="shared" si="336"/>
        <v>2.1630615640599</v>
      </c>
      <c r="H10776" s="415">
        <f t="shared" si="337"/>
        <v>2.1630615640599</v>
      </c>
    </row>
    <row r="10777" spans="1:8" ht="15" hidden="1" thickBot="1">
      <c r="A10777" s="409">
        <v>202205</v>
      </c>
      <c r="B10777" s="196" t="s">
        <v>2515</v>
      </c>
      <c r="C10777" s="197" t="s">
        <v>2512</v>
      </c>
      <c r="D10777" s="198" t="s">
        <v>337</v>
      </c>
      <c r="E10777" s="421">
        <v>52225</v>
      </c>
      <c r="F10777" s="413">
        <v>120.2</v>
      </c>
      <c r="G10777" s="414">
        <f t="shared" si="336"/>
        <v>434.48419301164722</v>
      </c>
      <c r="H10777" s="415">
        <f t="shared" si="337"/>
        <v>2.1724209650582362</v>
      </c>
    </row>
    <row r="10778" spans="1:8" ht="15" hidden="1" thickBot="1">
      <c r="A10778" s="409">
        <v>202205</v>
      </c>
      <c r="B10778" s="196" t="s">
        <v>2516</v>
      </c>
      <c r="C10778" s="197" t="s">
        <v>2512</v>
      </c>
      <c r="D10778" s="198" t="s">
        <v>339</v>
      </c>
      <c r="E10778" s="421">
        <v>261</v>
      </c>
      <c r="F10778" s="413">
        <v>120.2</v>
      </c>
      <c r="G10778" s="414">
        <f t="shared" si="336"/>
        <v>2.1713810316139766</v>
      </c>
      <c r="H10778" s="415">
        <f t="shared" si="337"/>
        <v>2.1713810316139766</v>
      </c>
    </row>
    <row r="10779" spans="1:8" ht="15" hidden="1" thickBot="1">
      <c r="A10779" s="409">
        <v>202205</v>
      </c>
      <c r="B10779" s="196" t="s">
        <v>2517</v>
      </c>
      <c r="C10779" s="197" t="s">
        <v>2512</v>
      </c>
      <c r="D10779" s="198" t="s">
        <v>337</v>
      </c>
      <c r="E10779" s="421">
        <v>38858</v>
      </c>
      <c r="F10779" s="413">
        <v>120.2</v>
      </c>
      <c r="G10779" s="414">
        <f t="shared" si="336"/>
        <v>323.27787021630616</v>
      </c>
      <c r="H10779" s="415">
        <f t="shared" si="337"/>
        <v>1.6163893510815308</v>
      </c>
    </row>
    <row r="10780" spans="1:8" ht="15" hidden="1" thickBot="1">
      <c r="A10780" s="409">
        <v>202205</v>
      </c>
      <c r="B10780" s="196" t="s">
        <v>2518</v>
      </c>
      <c r="C10780" s="197" t="s">
        <v>412</v>
      </c>
      <c r="D10780" s="198" t="s">
        <v>337</v>
      </c>
      <c r="E10780" s="421">
        <v>40201</v>
      </c>
      <c r="F10780" s="413">
        <v>120.2</v>
      </c>
      <c r="G10780" s="414">
        <f t="shared" si="336"/>
        <v>334.45091514143093</v>
      </c>
      <c r="H10780" s="415">
        <f t="shared" si="337"/>
        <v>1.6722545757071545</v>
      </c>
    </row>
    <row r="10781" spans="1:8" ht="15" hidden="1" thickBot="1">
      <c r="A10781" s="409">
        <v>202205</v>
      </c>
      <c r="B10781" s="196" t="s">
        <v>2519</v>
      </c>
      <c r="C10781" s="197" t="s">
        <v>412</v>
      </c>
      <c r="D10781" s="198" t="s">
        <v>337</v>
      </c>
      <c r="E10781" s="421">
        <v>45476</v>
      </c>
      <c r="F10781" s="413">
        <v>120.2</v>
      </c>
      <c r="G10781" s="414">
        <f t="shared" si="336"/>
        <v>378.33610648918466</v>
      </c>
      <c r="H10781" s="415">
        <f t="shared" si="337"/>
        <v>1.8916805324459234</v>
      </c>
    </row>
    <row r="10782" spans="1:8" ht="15" hidden="1" thickBot="1">
      <c r="A10782" s="409">
        <v>202205</v>
      </c>
      <c r="B10782" s="196" t="s">
        <v>2520</v>
      </c>
      <c r="C10782" s="197" t="s">
        <v>2521</v>
      </c>
      <c r="D10782" s="198" t="s">
        <v>374</v>
      </c>
      <c r="E10782" s="421">
        <v>597</v>
      </c>
      <c r="F10782" s="413">
        <v>120.2</v>
      </c>
      <c r="G10782" s="414">
        <f t="shared" si="336"/>
        <v>4.9667221297836939</v>
      </c>
      <c r="H10782" s="415" t="str">
        <f t="shared" si="337"/>
        <v>VER</v>
      </c>
    </row>
    <row r="10783" spans="1:8" ht="15" hidden="1" thickBot="1">
      <c r="A10783" s="409">
        <v>202205</v>
      </c>
      <c r="B10783" s="196" t="s">
        <v>2522</v>
      </c>
      <c r="C10783" s="197" t="s">
        <v>2249</v>
      </c>
      <c r="D10783" s="198" t="s">
        <v>337</v>
      </c>
      <c r="E10783" s="421">
        <v>35886</v>
      </c>
      <c r="F10783" s="413">
        <v>120.2</v>
      </c>
      <c r="G10783" s="414">
        <f t="shared" si="336"/>
        <v>298.55241264559066</v>
      </c>
      <c r="H10783" s="415">
        <f t="shared" si="337"/>
        <v>1.4927620632279532</v>
      </c>
    </row>
    <row r="10784" spans="1:8" ht="15" hidden="1" thickBot="1">
      <c r="A10784" s="409">
        <v>202205</v>
      </c>
      <c r="B10784" s="196" t="s">
        <v>2523</v>
      </c>
      <c r="C10784" s="197" t="s">
        <v>2249</v>
      </c>
      <c r="D10784" s="198" t="s">
        <v>339</v>
      </c>
      <c r="E10784" s="421">
        <v>179</v>
      </c>
      <c r="F10784" s="413">
        <v>120.2</v>
      </c>
      <c r="G10784" s="414">
        <f t="shared" si="336"/>
        <v>1.4891846921797005</v>
      </c>
      <c r="H10784" s="415">
        <f t="shared" si="337"/>
        <v>1.4891846921797005</v>
      </c>
    </row>
    <row r="10785" spans="1:8" ht="15" hidden="1" thickBot="1">
      <c r="A10785" s="409">
        <v>202205</v>
      </c>
      <c r="B10785" s="196" t="s">
        <v>2524</v>
      </c>
      <c r="C10785" s="197" t="s">
        <v>2525</v>
      </c>
      <c r="D10785" s="198" t="s">
        <v>337</v>
      </c>
      <c r="E10785" s="421">
        <v>33594</v>
      </c>
      <c r="F10785" s="413">
        <v>120.2</v>
      </c>
      <c r="G10785" s="414">
        <f t="shared" si="336"/>
        <v>279.48419301164722</v>
      </c>
      <c r="H10785" s="415">
        <f t="shared" si="337"/>
        <v>1.3974209650582361</v>
      </c>
    </row>
    <row r="10786" spans="1:8" ht="15" hidden="1" thickBot="1">
      <c r="A10786" s="409">
        <v>202205</v>
      </c>
      <c r="B10786" s="196" t="s">
        <v>2526</v>
      </c>
      <c r="C10786" s="197" t="s">
        <v>2527</v>
      </c>
      <c r="D10786" s="198" t="s">
        <v>339</v>
      </c>
      <c r="E10786" s="421">
        <v>792.85</v>
      </c>
      <c r="F10786" s="413">
        <v>120.2</v>
      </c>
      <c r="G10786" s="414">
        <f t="shared" si="336"/>
        <v>6.5960898502495837</v>
      </c>
      <c r="H10786" s="415">
        <f t="shared" si="337"/>
        <v>6.5960898502495837</v>
      </c>
    </row>
    <row r="10787" spans="1:8" ht="15" hidden="1" thickBot="1">
      <c r="A10787" s="409">
        <v>202205</v>
      </c>
      <c r="B10787" s="196" t="s">
        <v>2528</v>
      </c>
      <c r="C10787" s="197" t="s">
        <v>2527</v>
      </c>
      <c r="D10787" s="198" t="s">
        <v>339</v>
      </c>
      <c r="E10787" s="421">
        <v>847.8</v>
      </c>
      <c r="F10787" s="413">
        <v>120.2</v>
      </c>
      <c r="G10787" s="414">
        <f t="shared" si="336"/>
        <v>7.0532445923460889</v>
      </c>
      <c r="H10787" s="415">
        <f t="shared" si="337"/>
        <v>7.0532445923460889</v>
      </c>
    </row>
    <row r="10788" spans="1:8" ht="15" hidden="1" thickBot="1">
      <c r="A10788" s="409">
        <v>202205</v>
      </c>
      <c r="B10788" s="196" t="s">
        <v>2529</v>
      </c>
      <c r="C10788" s="197" t="s">
        <v>2527</v>
      </c>
      <c r="D10788" s="198" t="s">
        <v>339</v>
      </c>
      <c r="E10788" s="421">
        <v>1</v>
      </c>
      <c r="F10788" s="413">
        <v>120.2</v>
      </c>
      <c r="G10788" s="414">
        <f t="shared" si="336"/>
        <v>8.3194675540765387E-3</v>
      </c>
      <c r="H10788" s="415">
        <f t="shared" si="337"/>
        <v>8.3194675540765387E-3</v>
      </c>
    </row>
    <row r="10789" spans="1:8" ht="15" hidden="1" thickBot="1">
      <c r="A10789" s="409">
        <v>202205</v>
      </c>
      <c r="B10789" s="196" t="s">
        <v>2530</v>
      </c>
      <c r="C10789" s="197" t="s">
        <v>2527</v>
      </c>
      <c r="D10789" s="198" t="s">
        <v>339</v>
      </c>
      <c r="E10789" s="421">
        <v>1</v>
      </c>
      <c r="F10789" s="413">
        <v>120.2</v>
      </c>
      <c r="G10789" s="414">
        <f t="shared" si="336"/>
        <v>8.3194675540765387E-3</v>
      </c>
      <c r="H10789" s="415">
        <f t="shared" si="337"/>
        <v>8.3194675540765387E-3</v>
      </c>
    </row>
    <row r="10790" spans="1:8" ht="15" hidden="1" thickBot="1">
      <c r="A10790" s="409">
        <v>202205</v>
      </c>
      <c r="B10790" s="196" t="s">
        <v>2531</v>
      </c>
      <c r="C10790" s="197" t="s">
        <v>2527</v>
      </c>
      <c r="D10790" s="198" t="s">
        <v>339</v>
      </c>
      <c r="E10790" s="421">
        <v>957.7</v>
      </c>
      <c r="F10790" s="413">
        <v>120.2</v>
      </c>
      <c r="G10790" s="414">
        <f t="shared" si="336"/>
        <v>7.967554076539102</v>
      </c>
      <c r="H10790" s="415">
        <f t="shared" si="337"/>
        <v>7.967554076539102</v>
      </c>
    </row>
    <row r="10791" spans="1:8" ht="15" hidden="1" thickBot="1">
      <c r="A10791" s="409">
        <v>202205</v>
      </c>
      <c r="B10791" s="196" t="s">
        <v>2532</v>
      </c>
      <c r="C10791" s="197" t="s">
        <v>2527</v>
      </c>
      <c r="D10791" s="198" t="s">
        <v>339</v>
      </c>
      <c r="E10791" s="421">
        <v>1884</v>
      </c>
      <c r="F10791" s="413">
        <v>120.2</v>
      </c>
      <c r="G10791" s="414">
        <f t="shared" si="336"/>
        <v>15.6738768718802</v>
      </c>
      <c r="H10791" s="415">
        <f t="shared" si="337"/>
        <v>15.6738768718802</v>
      </c>
    </row>
    <row r="10792" spans="1:8" ht="15" hidden="1" thickBot="1">
      <c r="A10792" s="409">
        <v>202205</v>
      </c>
      <c r="B10792" s="196" t="s">
        <v>2533</v>
      </c>
      <c r="C10792" s="197" t="s">
        <v>2527</v>
      </c>
      <c r="D10792" s="198" t="s">
        <v>339</v>
      </c>
      <c r="E10792" s="421">
        <v>1962.5</v>
      </c>
      <c r="F10792" s="413">
        <v>120.2</v>
      </c>
      <c r="G10792" s="414">
        <f t="shared" si="336"/>
        <v>16.326955074875208</v>
      </c>
      <c r="H10792" s="415">
        <f t="shared" si="337"/>
        <v>16.326955074875208</v>
      </c>
    </row>
    <row r="10793" spans="1:8" ht="15" hidden="1" thickBot="1">
      <c r="A10793" s="409">
        <v>202205</v>
      </c>
      <c r="B10793" s="196" t="s">
        <v>2534</v>
      </c>
      <c r="C10793" s="197" t="s">
        <v>2527</v>
      </c>
      <c r="D10793" s="198" t="s">
        <v>339</v>
      </c>
      <c r="E10793" s="421">
        <v>2355</v>
      </c>
      <c r="F10793" s="413">
        <v>120.2</v>
      </c>
      <c r="G10793" s="414">
        <f t="shared" si="336"/>
        <v>19.592346089850249</v>
      </c>
      <c r="H10793" s="415">
        <f t="shared" si="337"/>
        <v>19.592346089850249</v>
      </c>
    </row>
    <row r="10794" spans="1:8" ht="15" hidden="1" thickBot="1">
      <c r="A10794" s="409">
        <v>202205</v>
      </c>
      <c r="B10794" s="196" t="s">
        <v>2535</v>
      </c>
      <c r="C10794" s="197" t="s">
        <v>2527</v>
      </c>
      <c r="D10794" s="198" t="s">
        <v>2536</v>
      </c>
      <c r="E10794" s="421">
        <v>1</v>
      </c>
      <c r="F10794" s="413">
        <v>120.2</v>
      </c>
      <c r="G10794" s="414">
        <f t="shared" si="336"/>
        <v>8.3194675540765387E-3</v>
      </c>
      <c r="H10794" s="415" t="str">
        <f t="shared" si="337"/>
        <v>VER</v>
      </c>
    </row>
    <row r="10795" spans="1:8" ht="15" hidden="1" thickBot="1">
      <c r="A10795" s="409">
        <v>202205</v>
      </c>
      <c r="B10795" s="196" t="s">
        <v>2537</v>
      </c>
      <c r="C10795" s="197" t="s">
        <v>2527</v>
      </c>
      <c r="D10795" s="198" t="s">
        <v>2536</v>
      </c>
      <c r="E10795" s="421">
        <v>1</v>
      </c>
      <c r="F10795" s="413">
        <v>120.2</v>
      </c>
      <c r="G10795" s="414">
        <f t="shared" si="336"/>
        <v>8.3194675540765387E-3</v>
      </c>
      <c r="H10795" s="415" t="str">
        <f t="shared" si="337"/>
        <v>VER</v>
      </c>
    </row>
    <row r="10796" spans="1:8" ht="15" hidden="1" thickBot="1">
      <c r="A10796" s="409">
        <v>202205</v>
      </c>
      <c r="B10796" s="196" t="s">
        <v>2538</v>
      </c>
      <c r="C10796" s="197" t="s">
        <v>2527</v>
      </c>
      <c r="D10796" s="198" t="s">
        <v>381</v>
      </c>
      <c r="E10796" s="421">
        <v>71519</v>
      </c>
      <c r="F10796" s="413">
        <v>120.2</v>
      </c>
      <c r="G10796" s="414">
        <f t="shared" si="336"/>
        <v>595</v>
      </c>
      <c r="H10796" s="415" t="str">
        <f t="shared" si="337"/>
        <v>VER</v>
      </c>
    </row>
    <row r="10797" spans="1:8" ht="15" hidden="1" thickBot="1">
      <c r="A10797" s="409">
        <v>202205</v>
      </c>
      <c r="B10797" s="196" t="s">
        <v>2539</v>
      </c>
      <c r="C10797" s="197" t="s">
        <v>2527</v>
      </c>
      <c r="D10797" s="198" t="s">
        <v>381</v>
      </c>
      <c r="E10797" s="421">
        <v>121402</v>
      </c>
      <c r="F10797" s="413">
        <v>120.2</v>
      </c>
      <c r="G10797" s="414">
        <f t="shared" si="336"/>
        <v>1010</v>
      </c>
      <c r="H10797" s="415" t="str">
        <f t="shared" si="337"/>
        <v>VER</v>
      </c>
    </row>
    <row r="10798" spans="1:8" ht="15" hidden="1" thickBot="1">
      <c r="A10798" s="409">
        <v>202205</v>
      </c>
      <c r="B10798" s="196" t="s">
        <v>2540</v>
      </c>
      <c r="C10798" s="197" t="s">
        <v>2527</v>
      </c>
      <c r="D10798" s="198" t="s">
        <v>337</v>
      </c>
      <c r="E10798" s="421">
        <v>1298160</v>
      </c>
      <c r="F10798" s="413">
        <v>120.2</v>
      </c>
      <c r="G10798" s="414">
        <f t="shared" si="336"/>
        <v>10800</v>
      </c>
      <c r="H10798" s="415">
        <f t="shared" si="337"/>
        <v>54</v>
      </c>
    </row>
    <row r="10799" spans="1:8" ht="15" hidden="1" thickBot="1">
      <c r="A10799" s="409">
        <v>202205</v>
      </c>
      <c r="B10799" s="196" t="s">
        <v>2541</v>
      </c>
      <c r="C10799" s="197" t="s">
        <v>2527</v>
      </c>
      <c r="D10799" s="198" t="s">
        <v>381</v>
      </c>
      <c r="E10799" s="421">
        <v>12.02</v>
      </c>
      <c r="F10799" s="413">
        <v>120.2</v>
      </c>
      <c r="G10799" s="414">
        <f t="shared" si="336"/>
        <v>9.9999999999999992E-2</v>
      </c>
      <c r="H10799" s="415" t="str">
        <f t="shared" si="337"/>
        <v>VER</v>
      </c>
    </row>
    <row r="10800" spans="1:8" ht="15" hidden="1" thickBot="1">
      <c r="A10800" s="409">
        <v>202205</v>
      </c>
      <c r="B10800" s="196" t="s">
        <v>2542</v>
      </c>
      <c r="C10800" s="197" t="s">
        <v>2527</v>
      </c>
      <c r="D10800" s="198" t="s">
        <v>374</v>
      </c>
      <c r="E10800" s="421">
        <v>8414</v>
      </c>
      <c r="F10800" s="413">
        <v>120.2</v>
      </c>
      <c r="G10800" s="414">
        <f t="shared" si="336"/>
        <v>70</v>
      </c>
      <c r="H10800" s="415" t="str">
        <f t="shared" si="337"/>
        <v>VER</v>
      </c>
    </row>
    <row r="10801" spans="1:8" ht="15" hidden="1" thickBot="1">
      <c r="A10801" s="409">
        <v>202205</v>
      </c>
      <c r="B10801" s="196" t="s">
        <v>2543</v>
      </c>
      <c r="C10801" s="197" t="s">
        <v>2527</v>
      </c>
      <c r="D10801" s="198" t="s">
        <v>374</v>
      </c>
      <c r="E10801" s="421">
        <v>18030</v>
      </c>
      <c r="F10801" s="413">
        <v>120.2</v>
      </c>
      <c r="G10801" s="414">
        <f t="shared" si="336"/>
        <v>150</v>
      </c>
      <c r="H10801" s="415" t="str">
        <f t="shared" si="337"/>
        <v>VER</v>
      </c>
    </row>
    <row r="10802" spans="1:8" ht="15" hidden="1" thickBot="1">
      <c r="A10802" s="409">
        <v>202205</v>
      </c>
      <c r="B10802" s="196" t="s">
        <v>2544</v>
      </c>
      <c r="C10802" s="197" t="s">
        <v>2527</v>
      </c>
      <c r="D10802" s="198" t="s">
        <v>374</v>
      </c>
      <c r="E10802" s="421">
        <v>28848</v>
      </c>
      <c r="F10802" s="413">
        <v>120.2</v>
      </c>
      <c r="G10802" s="414">
        <f t="shared" si="336"/>
        <v>240</v>
      </c>
      <c r="H10802" s="415" t="str">
        <f t="shared" si="337"/>
        <v>VER</v>
      </c>
    </row>
    <row r="10803" spans="1:8" ht="15" hidden="1" thickBot="1">
      <c r="A10803" s="409">
        <v>202205</v>
      </c>
      <c r="B10803" s="196" t="s">
        <v>2545</v>
      </c>
      <c r="C10803" s="197" t="s">
        <v>2527</v>
      </c>
      <c r="D10803" s="198" t="s">
        <v>381</v>
      </c>
      <c r="E10803" s="421">
        <v>126210</v>
      </c>
      <c r="F10803" s="413">
        <v>120.2</v>
      </c>
      <c r="G10803" s="414">
        <f t="shared" si="336"/>
        <v>1050</v>
      </c>
      <c r="H10803" s="415" t="str">
        <f t="shared" si="337"/>
        <v>VER</v>
      </c>
    </row>
    <row r="10804" spans="1:8" ht="15" hidden="1" thickBot="1">
      <c r="A10804" s="409">
        <v>202205</v>
      </c>
      <c r="B10804" s="196" t="s">
        <v>2546</v>
      </c>
      <c r="C10804" s="197" t="s">
        <v>2527</v>
      </c>
      <c r="D10804" s="198" t="s">
        <v>374</v>
      </c>
      <c r="E10804" s="421">
        <v>7332.2</v>
      </c>
      <c r="F10804" s="413">
        <v>120.2</v>
      </c>
      <c r="G10804" s="414">
        <f t="shared" si="336"/>
        <v>61</v>
      </c>
      <c r="H10804" s="415" t="str">
        <f t="shared" si="337"/>
        <v>VER</v>
      </c>
    </row>
    <row r="10805" spans="1:8" ht="15" hidden="1" thickBot="1">
      <c r="A10805" s="409">
        <v>202205</v>
      </c>
      <c r="B10805" s="196" t="s">
        <v>2547</v>
      </c>
      <c r="C10805" s="197" t="s">
        <v>2527</v>
      </c>
      <c r="D10805" s="198" t="s">
        <v>374</v>
      </c>
      <c r="E10805" s="421">
        <v>14424</v>
      </c>
      <c r="F10805" s="413">
        <v>120.2</v>
      </c>
      <c r="G10805" s="414">
        <f t="shared" si="336"/>
        <v>120</v>
      </c>
      <c r="H10805" s="415" t="str">
        <f t="shared" si="337"/>
        <v>VER</v>
      </c>
    </row>
    <row r="10806" spans="1:8" ht="15" hidden="1" thickBot="1">
      <c r="A10806" s="409">
        <v>202205</v>
      </c>
      <c r="B10806" s="196" t="s">
        <v>2548</v>
      </c>
      <c r="C10806" s="197" t="s">
        <v>2527</v>
      </c>
      <c r="D10806" s="198" t="s">
        <v>374</v>
      </c>
      <c r="E10806" s="421">
        <v>15025</v>
      </c>
      <c r="F10806" s="413">
        <v>120.2</v>
      </c>
      <c r="G10806" s="414">
        <f t="shared" si="336"/>
        <v>125</v>
      </c>
      <c r="H10806" s="415" t="str">
        <f t="shared" si="337"/>
        <v>VER</v>
      </c>
    </row>
    <row r="10807" spans="1:8" ht="15" hidden="1" thickBot="1">
      <c r="A10807" s="409">
        <v>202205</v>
      </c>
      <c r="B10807" s="196" t="s">
        <v>2549</v>
      </c>
      <c r="C10807" s="197" t="s">
        <v>2527</v>
      </c>
      <c r="D10807" s="198" t="s">
        <v>374</v>
      </c>
      <c r="E10807" s="421">
        <v>18030</v>
      </c>
      <c r="F10807" s="413">
        <v>120.2</v>
      </c>
      <c r="G10807" s="414">
        <f t="shared" si="336"/>
        <v>150</v>
      </c>
      <c r="H10807" s="415" t="str">
        <f t="shared" si="337"/>
        <v>VER</v>
      </c>
    </row>
    <row r="10808" spans="1:8" ht="15" hidden="1" thickBot="1">
      <c r="A10808" s="409">
        <v>202205</v>
      </c>
      <c r="B10808" s="196" t="s">
        <v>2550</v>
      </c>
      <c r="C10808" s="197" t="s">
        <v>676</v>
      </c>
      <c r="D10808" s="198" t="s">
        <v>337</v>
      </c>
      <c r="E10808" s="421">
        <v>44370</v>
      </c>
      <c r="F10808" s="413">
        <v>120.2</v>
      </c>
      <c r="G10808" s="414">
        <f t="shared" si="336"/>
        <v>369.13477537437603</v>
      </c>
      <c r="H10808" s="415">
        <f t="shared" si="337"/>
        <v>1.8456738768718801</v>
      </c>
    </row>
    <row r="10809" spans="1:8" ht="15" hidden="1" thickBot="1">
      <c r="A10809" s="409">
        <v>202205</v>
      </c>
      <c r="B10809" s="196" t="s">
        <v>2551</v>
      </c>
      <c r="C10809" s="197" t="s">
        <v>676</v>
      </c>
      <c r="D10809" s="198" t="s">
        <v>337</v>
      </c>
      <c r="E10809" s="421">
        <v>44370</v>
      </c>
      <c r="F10809" s="413">
        <v>120.2</v>
      </c>
      <c r="G10809" s="414">
        <f t="shared" si="336"/>
        <v>369.13477537437603</v>
      </c>
      <c r="H10809" s="415">
        <f t="shared" si="337"/>
        <v>1.8456738768718801</v>
      </c>
    </row>
    <row r="10810" spans="1:8" ht="15" hidden="1" thickBot="1">
      <c r="A10810" s="409">
        <v>202205</v>
      </c>
      <c r="B10810" s="196" t="s">
        <v>2552</v>
      </c>
      <c r="C10810" s="197" t="s">
        <v>676</v>
      </c>
      <c r="D10810" s="198" t="s">
        <v>339</v>
      </c>
      <c r="E10810" s="421">
        <v>222</v>
      </c>
      <c r="F10810" s="413">
        <v>120.2</v>
      </c>
      <c r="G10810" s="414">
        <f t="shared" si="336"/>
        <v>1.8469217970049916</v>
      </c>
      <c r="H10810" s="415">
        <f t="shared" si="337"/>
        <v>1.8469217970049916</v>
      </c>
    </row>
    <row r="10811" spans="1:8" ht="15" hidden="1" thickBot="1">
      <c r="A10811" s="409">
        <v>202205</v>
      </c>
      <c r="B10811" s="196" t="s">
        <v>2553</v>
      </c>
      <c r="C10811" s="197" t="s">
        <v>676</v>
      </c>
      <c r="D10811" s="198" t="s">
        <v>337</v>
      </c>
      <c r="E10811" s="421">
        <v>44370</v>
      </c>
      <c r="F10811" s="413">
        <v>120.2</v>
      </c>
      <c r="G10811" s="414">
        <f t="shared" si="336"/>
        <v>369.13477537437603</v>
      </c>
      <c r="H10811" s="415">
        <f t="shared" si="337"/>
        <v>1.8456738768718801</v>
      </c>
    </row>
    <row r="10812" spans="1:8" ht="15" hidden="1" thickBot="1">
      <c r="A10812" s="409">
        <v>202205</v>
      </c>
      <c r="B10812" s="196" t="s">
        <v>2554</v>
      </c>
      <c r="C10812" s="197" t="s">
        <v>676</v>
      </c>
      <c r="D10812" s="198" t="s">
        <v>339</v>
      </c>
      <c r="E10812" s="421">
        <v>222</v>
      </c>
      <c r="F10812" s="413">
        <v>120.2</v>
      </c>
      <c r="G10812" s="414">
        <f t="shared" si="336"/>
        <v>1.8469217970049916</v>
      </c>
      <c r="H10812" s="415">
        <f t="shared" si="337"/>
        <v>1.8469217970049916</v>
      </c>
    </row>
    <row r="10813" spans="1:8" ht="15" hidden="1" thickBot="1">
      <c r="A10813" s="409">
        <v>202205</v>
      </c>
      <c r="B10813" s="196" t="s">
        <v>2555</v>
      </c>
      <c r="C10813" s="197" t="s">
        <v>676</v>
      </c>
      <c r="D10813" s="198" t="s">
        <v>339</v>
      </c>
      <c r="E10813" s="421">
        <v>222</v>
      </c>
      <c r="F10813" s="413">
        <v>120.2</v>
      </c>
      <c r="G10813" s="414">
        <f t="shared" si="336"/>
        <v>1.8469217970049916</v>
      </c>
      <c r="H10813" s="415">
        <f t="shared" si="337"/>
        <v>1.8469217970049916</v>
      </c>
    </row>
    <row r="10814" spans="1:8" ht="15" hidden="1" thickBot="1">
      <c r="A10814" s="409">
        <v>202205</v>
      </c>
      <c r="B10814" s="196" t="s">
        <v>2556</v>
      </c>
      <c r="C10814" s="197" t="s">
        <v>2054</v>
      </c>
      <c r="D10814" s="198" t="s">
        <v>337</v>
      </c>
      <c r="E10814" s="421">
        <v>77106</v>
      </c>
      <c r="F10814" s="413">
        <v>120.2</v>
      </c>
      <c r="G10814" s="414">
        <f t="shared" si="336"/>
        <v>641.48086522462563</v>
      </c>
      <c r="H10814" s="415">
        <f t="shared" si="337"/>
        <v>3.207404326123128</v>
      </c>
    </row>
    <row r="10815" spans="1:8" ht="15" hidden="1" thickBot="1">
      <c r="A10815" s="409">
        <v>202205</v>
      </c>
      <c r="B10815" s="196" t="s">
        <v>2557</v>
      </c>
      <c r="C10815" s="197" t="s">
        <v>2054</v>
      </c>
      <c r="D10815" s="198" t="s">
        <v>339</v>
      </c>
      <c r="E10815" s="421">
        <v>386</v>
      </c>
      <c r="F10815" s="413">
        <v>120.2</v>
      </c>
      <c r="G10815" s="414">
        <f t="shared" si="336"/>
        <v>3.2113144758735439</v>
      </c>
      <c r="H10815" s="415">
        <f t="shared" si="337"/>
        <v>3.2113144758735439</v>
      </c>
    </row>
    <row r="10816" spans="1:8" ht="15" hidden="1" thickBot="1">
      <c r="A10816" s="409">
        <v>202205</v>
      </c>
      <c r="B10816" s="196" t="s">
        <v>2558</v>
      </c>
      <c r="C10816" s="197" t="s">
        <v>2054</v>
      </c>
      <c r="D10816" s="198" t="s">
        <v>337</v>
      </c>
      <c r="E10816" s="421">
        <v>77106</v>
      </c>
      <c r="F10816" s="413">
        <v>120.2</v>
      </c>
      <c r="G10816" s="414">
        <f t="shared" si="336"/>
        <v>641.48086522462563</v>
      </c>
      <c r="H10816" s="415">
        <f t="shared" si="337"/>
        <v>3.207404326123128</v>
      </c>
    </row>
    <row r="10817" spans="1:8" ht="15" hidden="1" thickBot="1">
      <c r="A10817" s="409">
        <v>202205</v>
      </c>
      <c r="B10817" s="196" t="s">
        <v>2559</v>
      </c>
      <c r="C10817" s="197" t="s">
        <v>2054</v>
      </c>
      <c r="D10817" s="198" t="s">
        <v>339</v>
      </c>
      <c r="E10817" s="421">
        <v>386</v>
      </c>
      <c r="F10817" s="413">
        <v>120.2</v>
      </c>
      <c r="G10817" s="414">
        <f t="shared" si="336"/>
        <v>3.2113144758735439</v>
      </c>
      <c r="H10817" s="415">
        <f t="shared" si="337"/>
        <v>3.2113144758735439</v>
      </c>
    </row>
    <row r="10818" spans="1:8" ht="15" hidden="1" thickBot="1">
      <c r="A10818" s="409">
        <v>202205</v>
      </c>
      <c r="B10818" s="196" t="s">
        <v>2560</v>
      </c>
      <c r="C10818" s="197" t="s">
        <v>676</v>
      </c>
      <c r="D10818" s="198" t="s">
        <v>337</v>
      </c>
      <c r="E10818" s="421">
        <v>40207</v>
      </c>
      <c r="F10818" s="413">
        <v>120.2</v>
      </c>
      <c r="G10818" s="414">
        <f t="shared" ref="G10818:G10881" si="338">+E10818/F10818</f>
        <v>334.5008319467554</v>
      </c>
      <c r="H10818" s="415">
        <f t="shared" ref="H10818:H10881" si="339">IF(D10818="TB",G10818/200,IF(D10818="LT",G10818,"VER"))</f>
        <v>1.6725041597337771</v>
      </c>
    </row>
    <row r="10819" spans="1:8" ht="15" hidden="1" thickBot="1">
      <c r="A10819" s="409">
        <v>202205</v>
      </c>
      <c r="B10819" s="196" t="s">
        <v>2561</v>
      </c>
      <c r="C10819" s="197" t="s">
        <v>676</v>
      </c>
      <c r="D10819" s="198" t="s">
        <v>337</v>
      </c>
      <c r="E10819" s="421">
        <v>40207</v>
      </c>
      <c r="F10819" s="413">
        <v>120.2</v>
      </c>
      <c r="G10819" s="414">
        <f t="shared" si="338"/>
        <v>334.5008319467554</v>
      </c>
      <c r="H10819" s="415">
        <f t="shared" si="339"/>
        <v>1.6725041597337771</v>
      </c>
    </row>
    <row r="10820" spans="1:8" ht="15" hidden="1" thickBot="1">
      <c r="A10820" s="409">
        <v>202205</v>
      </c>
      <c r="B10820" s="196" t="s">
        <v>2562</v>
      </c>
      <c r="C10820" s="197" t="s">
        <v>676</v>
      </c>
      <c r="D10820" s="198" t="s">
        <v>339</v>
      </c>
      <c r="E10820" s="421">
        <v>201</v>
      </c>
      <c r="F10820" s="413">
        <v>120.2</v>
      </c>
      <c r="G10820" s="414">
        <f t="shared" si="338"/>
        <v>1.6722129783693844</v>
      </c>
      <c r="H10820" s="415">
        <f t="shared" si="339"/>
        <v>1.6722129783693844</v>
      </c>
    </row>
    <row r="10821" spans="1:8" ht="15" hidden="1" thickBot="1">
      <c r="A10821" s="409">
        <v>202205</v>
      </c>
      <c r="B10821" s="196" t="s">
        <v>2563</v>
      </c>
      <c r="C10821" s="197" t="s">
        <v>676</v>
      </c>
      <c r="D10821" s="198" t="s">
        <v>337</v>
      </c>
      <c r="E10821" s="421">
        <v>43334</v>
      </c>
      <c r="F10821" s="413">
        <v>120.2</v>
      </c>
      <c r="G10821" s="414">
        <f t="shared" si="338"/>
        <v>360.51580698835272</v>
      </c>
      <c r="H10821" s="415">
        <f t="shared" si="339"/>
        <v>1.8025790349417636</v>
      </c>
    </row>
    <row r="10822" spans="1:8" ht="15" hidden="1" thickBot="1">
      <c r="A10822" s="409">
        <v>202205</v>
      </c>
      <c r="B10822" s="196" t="s">
        <v>2564</v>
      </c>
      <c r="C10822" s="197" t="s">
        <v>676</v>
      </c>
      <c r="D10822" s="198" t="s">
        <v>339</v>
      </c>
      <c r="E10822" s="421">
        <v>217</v>
      </c>
      <c r="F10822" s="413">
        <v>120.2</v>
      </c>
      <c r="G10822" s="414">
        <f t="shared" si="338"/>
        <v>1.8053244592346089</v>
      </c>
      <c r="H10822" s="415">
        <f t="shared" si="339"/>
        <v>1.8053244592346089</v>
      </c>
    </row>
    <row r="10823" spans="1:8" ht="15" hidden="1" thickBot="1">
      <c r="A10823" s="409">
        <v>202205</v>
      </c>
      <c r="B10823" s="196" t="s">
        <v>2565</v>
      </c>
      <c r="C10823" s="197" t="s">
        <v>676</v>
      </c>
      <c r="D10823" s="198" t="s">
        <v>339</v>
      </c>
      <c r="E10823" s="421">
        <v>201</v>
      </c>
      <c r="F10823" s="413">
        <v>120.2</v>
      </c>
      <c r="G10823" s="414">
        <f t="shared" si="338"/>
        <v>1.6722129783693844</v>
      </c>
      <c r="H10823" s="415">
        <f t="shared" si="339"/>
        <v>1.6722129783693844</v>
      </c>
    </row>
    <row r="10824" spans="1:8" ht="15" hidden="1" thickBot="1">
      <c r="A10824" s="409">
        <v>202205</v>
      </c>
      <c r="B10824" s="196" t="s">
        <v>2566</v>
      </c>
      <c r="C10824" s="197" t="s">
        <v>676</v>
      </c>
      <c r="D10824" s="198" t="s">
        <v>337</v>
      </c>
      <c r="E10824" s="421">
        <v>36992</v>
      </c>
      <c r="F10824" s="413">
        <v>120.2</v>
      </c>
      <c r="G10824" s="414">
        <f t="shared" si="338"/>
        <v>307.75374376039935</v>
      </c>
      <c r="H10824" s="415">
        <f t="shared" si="339"/>
        <v>1.5387687188019967</v>
      </c>
    </row>
    <row r="10825" spans="1:8" ht="15" hidden="1" thickBot="1">
      <c r="A10825" s="409">
        <v>202205</v>
      </c>
      <c r="B10825" s="196" t="s">
        <v>2567</v>
      </c>
      <c r="C10825" s="197" t="s">
        <v>676</v>
      </c>
      <c r="D10825" s="198" t="s">
        <v>339</v>
      </c>
      <c r="E10825" s="421">
        <v>185</v>
      </c>
      <c r="F10825" s="413">
        <v>120.2</v>
      </c>
      <c r="G10825" s="414">
        <f t="shared" si="338"/>
        <v>1.5391014975041597</v>
      </c>
      <c r="H10825" s="415">
        <f t="shared" si="339"/>
        <v>1.5391014975041597</v>
      </c>
    </row>
    <row r="10826" spans="1:8" ht="15" hidden="1" thickBot="1">
      <c r="A10826" s="409">
        <v>202205</v>
      </c>
      <c r="B10826" s="196" t="s">
        <v>2568</v>
      </c>
      <c r="C10826" s="197" t="s">
        <v>1347</v>
      </c>
      <c r="D10826" s="198" t="s">
        <v>337</v>
      </c>
      <c r="E10826" s="421">
        <v>43542</v>
      </c>
      <c r="F10826" s="413">
        <v>120.2</v>
      </c>
      <c r="G10826" s="414">
        <f t="shared" si="338"/>
        <v>362.24625623960065</v>
      </c>
      <c r="H10826" s="415">
        <f t="shared" si="339"/>
        <v>1.8112312811980034</v>
      </c>
    </row>
    <row r="10827" spans="1:8" ht="15" hidden="1" thickBot="1">
      <c r="A10827" s="409">
        <v>202205</v>
      </c>
      <c r="B10827" s="196" t="s">
        <v>2569</v>
      </c>
      <c r="C10827" s="197" t="s">
        <v>1347</v>
      </c>
      <c r="D10827" s="198" t="s">
        <v>339</v>
      </c>
      <c r="E10827" s="421">
        <v>218</v>
      </c>
      <c r="F10827" s="413">
        <v>120.2</v>
      </c>
      <c r="G10827" s="414">
        <f t="shared" si="338"/>
        <v>1.8136439267886855</v>
      </c>
      <c r="H10827" s="415">
        <f t="shared" si="339"/>
        <v>1.8136439267886855</v>
      </c>
    </row>
    <row r="10828" spans="1:8" ht="15" hidden="1" thickBot="1">
      <c r="A10828" s="409">
        <v>202205</v>
      </c>
      <c r="B10828" s="196" t="s">
        <v>2570</v>
      </c>
      <c r="C10828" s="197" t="s">
        <v>1347</v>
      </c>
      <c r="D10828" s="198" t="s">
        <v>337</v>
      </c>
      <c r="E10828" s="421">
        <v>43542</v>
      </c>
      <c r="F10828" s="413">
        <v>120.2</v>
      </c>
      <c r="G10828" s="414">
        <f t="shared" si="338"/>
        <v>362.24625623960065</v>
      </c>
      <c r="H10828" s="415">
        <f t="shared" si="339"/>
        <v>1.8112312811980034</v>
      </c>
    </row>
    <row r="10829" spans="1:8" ht="15" hidden="1" thickBot="1">
      <c r="A10829" s="409">
        <v>202205</v>
      </c>
      <c r="B10829" s="196" t="s">
        <v>2571</v>
      </c>
      <c r="C10829" s="197" t="s">
        <v>1347</v>
      </c>
      <c r="D10829" s="198" t="s">
        <v>339</v>
      </c>
      <c r="E10829" s="421">
        <v>218</v>
      </c>
      <c r="F10829" s="413">
        <v>120.2</v>
      </c>
      <c r="G10829" s="414">
        <f t="shared" si="338"/>
        <v>1.8136439267886855</v>
      </c>
      <c r="H10829" s="415">
        <f t="shared" si="339"/>
        <v>1.8136439267886855</v>
      </c>
    </row>
    <row r="10830" spans="1:8" ht="15" hidden="1" thickBot="1">
      <c r="A10830" s="409">
        <v>202205</v>
      </c>
      <c r="B10830" s="196" t="s">
        <v>2572</v>
      </c>
      <c r="C10830" s="197" t="s">
        <v>1347</v>
      </c>
      <c r="D10830" s="198" t="s">
        <v>337</v>
      </c>
      <c r="E10830" s="421">
        <v>43542</v>
      </c>
      <c r="F10830" s="413">
        <v>120.2</v>
      </c>
      <c r="G10830" s="414">
        <f t="shared" si="338"/>
        <v>362.24625623960065</v>
      </c>
      <c r="H10830" s="415">
        <f t="shared" si="339"/>
        <v>1.8112312811980034</v>
      </c>
    </row>
    <row r="10831" spans="1:8" ht="15" hidden="1" thickBot="1">
      <c r="A10831" s="409">
        <v>202205</v>
      </c>
      <c r="B10831" s="196" t="s">
        <v>2573</v>
      </c>
      <c r="C10831" s="197" t="s">
        <v>1347</v>
      </c>
      <c r="D10831" s="198" t="s">
        <v>339</v>
      </c>
      <c r="E10831" s="421">
        <v>218</v>
      </c>
      <c r="F10831" s="413">
        <v>120.2</v>
      </c>
      <c r="G10831" s="414">
        <f t="shared" si="338"/>
        <v>1.8136439267886855</v>
      </c>
      <c r="H10831" s="415">
        <f t="shared" si="339"/>
        <v>1.8136439267886855</v>
      </c>
    </row>
    <row r="10832" spans="1:8" ht="15" hidden="1" thickBot="1">
      <c r="A10832" s="409">
        <v>202205</v>
      </c>
      <c r="B10832" s="196" t="s">
        <v>2574</v>
      </c>
      <c r="C10832" s="197" t="s">
        <v>2054</v>
      </c>
      <c r="D10832" s="198" t="s">
        <v>337</v>
      </c>
      <c r="E10832" s="421">
        <v>77106</v>
      </c>
      <c r="F10832" s="413">
        <v>120.2</v>
      </c>
      <c r="G10832" s="414">
        <f t="shared" si="338"/>
        <v>641.48086522462563</v>
      </c>
      <c r="H10832" s="415">
        <f t="shared" si="339"/>
        <v>3.207404326123128</v>
      </c>
    </row>
    <row r="10833" spans="1:8" ht="15" hidden="1" thickBot="1">
      <c r="A10833" s="409">
        <v>202205</v>
      </c>
      <c r="B10833" s="196" t="s">
        <v>2575</v>
      </c>
      <c r="C10833" s="197" t="s">
        <v>2054</v>
      </c>
      <c r="D10833" s="198" t="s">
        <v>339</v>
      </c>
      <c r="E10833" s="421">
        <v>386</v>
      </c>
      <c r="F10833" s="413">
        <v>120.2</v>
      </c>
      <c r="G10833" s="414">
        <f t="shared" si="338"/>
        <v>3.2113144758735439</v>
      </c>
      <c r="H10833" s="415">
        <f t="shared" si="339"/>
        <v>3.2113144758735439</v>
      </c>
    </row>
    <row r="10834" spans="1:8" ht="15" hidden="1" thickBot="1">
      <c r="A10834" s="409">
        <v>202205</v>
      </c>
      <c r="B10834" s="196" t="s">
        <v>2576</v>
      </c>
      <c r="C10834" s="197" t="s">
        <v>2249</v>
      </c>
      <c r="D10834" s="198" t="s">
        <v>337</v>
      </c>
      <c r="E10834" s="421">
        <v>35886</v>
      </c>
      <c r="F10834" s="413">
        <v>120.2</v>
      </c>
      <c r="G10834" s="414">
        <f t="shared" si="338"/>
        <v>298.55241264559066</v>
      </c>
      <c r="H10834" s="415">
        <f t="shared" si="339"/>
        <v>1.4927620632279532</v>
      </c>
    </row>
    <row r="10835" spans="1:8" ht="15" hidden="1" thickBot="1">
      <c r="A10835" s="409">
        <v>202205</v>
      </c>
      <c r="B10835" s="196" t="s">
        <v>2577</v>
      </c>
      <c r="C10835" s="197" t="s">
        <v>2054</v>
      </c>
      <c r="D10835" s="198" t="s">
        <v>337</v>
      </c>
      <c r="E10835" s="421">
        <v>77106</v>
      </c>
      <c r="F10835" s="413">
        <v>120.2</v>
      </c>
      <c r="G10835" s="414">
        <f t="shared" si="338"/>
        <v>641.48086522462563</v>
      </c>
      <c r="H10835" s="415">
        <f t="shared" si="339"/>
        <v>3.207404326123128</v>
      </c>
    </row>
    <row r="10836" spans="1:8" ht="15" hidden="1" thickBot="1">
      <c r="A10836" s="409">
        <v>202205</v>
      </c>
      <c r="B10836" s="196" t="s">
        <v>2578</v>
      </c>
      <c r="C10836" s="197" t="s">
        <v>1347</v>
      </c>
      <c r="D10836" s="198" t="s">
        <v>337</v>
      </c>
      <c r="E10836" s="421">
        <v>43542</v>
      </c>
      <c r="F10836" s="413">
        <v>120.2</v>
      </c>
      <c r="G10836" s="414">
        <f t="shared" si="338"/>
        <v>362.24625623960065</v>
      </c>
      <c r="H10836" s="415">
        <f t="shared" si="339"/>
        <v>1.8112312811980034</v>
      </c>
    </row>
    <row r="10837" spans="1:8" ht="15" hidden="1" thickBot="1">
      <c r="A10837" s="409">
        <v>202205</v>
      </c>
      <c r="B10837" s="196" t="s">
        <v>2579</v>
      </c>
      <c r="C10837" s="197" t="s">
        <v>1347</v>
      </c>
      <c r="D10837" s="198" t="s">
        <v>339</v>
      </c>
      <c r="E10837" s="421">
        <v>218</v>
      </c>
      <c r="F10837" s="413">
        <v>120.2</v>
      </c>
      <c r="G10837" s="414">
        <f t="shared" si="338"/>
        <v>1.8136439267886855</v>
      </c>
      <c r="H10837" s="415">
        <f t="shared" si="339"/>
        <v>1.8136439267886855</v>
      </c>
    </row>
    <row r="10838" spans="1:8" ht="15" hidden="1" thickBot="1">
      <c r="A10838" s="409">
        <v>202205</v>
      </c>
      <c r="B10838" s="196" t="s">
        <v>2580</v>
      </c>
      <c r="C10838" s="197" t="s">
        <v>1347</v>
      </c>
      <c r="D10838" s="198" t="s">
        <v>337</v>
      </c>
      <c r="E10838" s="421">
        <v>43542</v>
      </c>
      <c r="F10838" s="413">
        <v>120.2</v>
      </c>
      <c r="G10838" s="414">
        <f t="shared" si="338"/>
        <v>362.24625623960065</v>
      </c>
      <c r="H10838" s="415">
        <f t="shared" si="339"/>
        <v>1.8112312811980034</v>
      </c>
    </row>
    <row r="10839" spans="1:8" ht="15" hidden="1" thickBot="1">
      <c r="A10839" s="409">
        <v>202205</v>
      </c>
      <c r="B10839" s="196" t="s">
        <v>2581</v>
      </c>
      <c r="C10839" s="197" t="s">
        <v>1347</v>
      </c>
      <c r="D10839" s="198" t="s">
        <v>339</v>
      </c>
      <c r="E10839" s="421">
        <v>218</v>
      </c>
      <c r="F10839" s="413">
        <v>120.2</v>
      </c>
      <c r="G10839" s="414">
        <f t="shared" si="338"/>
        <v>1.8136439267886855</v>
      </c>
      <c r="H10839" s="415">
        <f t="shared" si="339"/>
        <v>1.8136439267886855</v>
      </c>
    </row>
    <row r="10840" spans="1:8" ht="15" hidden="1" thickBot="1">
      <c r="A10840" s="409">
        <v>202205</v>
      </c>
      <c r="B10840" s="196" t="s">
        <v>2582</v>
      </c>
      <c r="C10840" s="197" t="s">
        <v>1347</v>
      </c>
      <c r="D10840" s="198" t="s">
        <v>337</v>
      </c>
      <c r="E10840" s="421">
        <v>104046</v>
      </c>
      <c r="F10840" s="413">
        <v>120.2</v>
      </c>
      <c r="G10840" s="414">
        <f t="shared" si="338"/>
        <v>865.60732113144752</v>
      </c>
      <c r="H10840" s="415">
        <f t="shared" si="339"/>
        <v>4.3280366056572372</v>
      </c>
    </row>
    <row r="10841" spans="1:8" ht="15" hidden="1" thickBot="1">
      <c r="A10841" s="409">
        <v>202205</v>
      </c>
      <c r="B10841" s="196" t="s">
        <v>2583</v>
      </c>
      <c r="C10841" s="197" t="s">
        <v>1347</v>
      </c>
      <c r="D10841" s="198" t="s">
        <v>339</v>
      </c>
      <c r="E10841" s="421">
        <v>520</v>
      </c>
      <c r="F10841" s="413">
        <v>120.2</v>
      </c>
      <c r="G10841" s="414">
        <f t="shared" si="338"/>
        <v>4.3261231281198</v>
      </c>
      <c r="H10841" s="415">
        <f t="shared" si="339"/>
        <v>4.3261231281198</v>
      </c>
    </row>
    <row r="10842" spans="1:8" ht="15" hidden="1" thickBot="1">
      <c r="A10842" s="409">
        <v>202206</v>
      </c>
      <c r="B10842" s="196" t="s">
        <v>335</v>
      </c>
      <c r="C10842" s="197" t="s">
        <v>336</v>
      </c>
      <c r="D10842" s="198" t="s">
        <v>337</v>
      </c>
      <c r="E10842" s="421">
        <v>65867</v>
      </c>
      <c r="F10842" s="413">
        <v>125.23</v>
      </c>
      <c r="G10842" s="414">
        <f t="shared" si="338"/>
        <v>525.96821847800049</v>
      </c>
      <c r="H10842" s="415">
        <f t="shared" si="339"/>
        <v>2.6298410923900026</v>
      </c>
    </row>
    <row r="10843" spans="1:8" ht="15" hidden="1" thickBot="1">
      <c r="A10843" s="409">
        <v>202206</v>
      </c>
      <c r="B10843" s="196" t="s">
        <v>338</v>
      </c>
      <c r="C10843" s="197" t="s">
        <v>336</v>
      </c>
      <c r="D10843" s="198" t="s">
        <v>339</v>
      </c>
      <c r="E10843" s="421">
        <v>329</v>
      </c>
      <c r="F10843" s="413">
        <v>125.23</v>
      </c>
      <c r="G10843" s="414">
        <f t="shared" si="338"/>
        <v>2.6271660145332589</v>
      </c>
      <c r="H10843" s="415">
        <f t="shared" si="339"/>
        <v>2.6271660145332589</v>
      </c>
    </row>
    <row r="10844" spans="1:8" ht="15" hidden="1" thickBot="1">
      <c r="A10844" s="409">
        <v>202206</v>
      </c>
      <c r="B10844" s="196" t="s">
        <v>340</v>
      </c>
      <c r="C10844" s="197" t="s">
        <v>336</v>
      </c>
      <c r="D10844" s="198" t="s">
        <v>337</v>
      </c>
      <c r="E10844" s="421">
        <v>66986</v>
      </c>
      <c r="F10844" s="413">
        <v>125.23</v>
      </c>
      <c r="G10844" s="414">
        <f t="shared" si="338"/>
        <v>534.90377705022752</v>
      </c>
      <c r="H10844" s="415">
        <f t="shared" si="339"/>
        <v>2.6745188852511377</v>
      </c>
    </row>
    <row r="10845" spans="1:8" ht="15" hidden="1" thickBot="1">
      <c r="A10845" s="409">
        <v>202206</v>
      </c>
      <c r="B10845" s="196" t="s">
        <v>341</v>
      </c>
      <c r="C10845" s="197" t="s">
        <v>336</v>
      </c>
      <c r="D10845" s="198" t="s">
        <v>337</v>
      </c>
      <c r="E10845" s="421">
        <v>105372</v>
      </c>
      <c r="F10845" s="413">
        <v>125.23</v>
      </c>
      <c r="G10845" s="414">
        <f t="shared" si="338"/>
        <v>841.42777289786784</v>
      </c>
      <c r="H10845" s="415">
        <f t="shared" si="339"/>
        <v>4.2071388644893393</v>
      </c>
    </row>
    <row r="10846" spans="1:8" ht="15" hidden="1" thickBot="1">
      <c r="A10846" s="409">
        <v>202206</v>
      </c>
      <c r="B10846" s="196" t="s">
        <v>342</v>
      </c>
      <c r="C10846" s="197" t="s">
        <v>2623</v>
      </c>
      <c r="D10846" s="198" t="s">
        <v>339</v>
      </c>
      <c r="E10846" s="421">
        <v>527</v>
      </c>
      <c r="F10846" s="413">
        <v>125.23</v>
      </c>
      <c r="G10846" s="414">
        <f t="shared" si="338"/>
        <v>4.208256807474247</v>
      </c>
      <c r="H10846" s="415">
        <f t="shared" si="339"/>
        <v>4.208256807474247</v>
      </c>
    </row>
    <row r="10847" spans="1:8" ht="15" hidden="1" thickBot="1">
      <c r="A10847" s="409">
        <v>202206</v>
      </c>
      <c r="B10847" s="196" t="s">
        <v>343</v>
      </c>
      <c r="C10847" s="197" t="s">
        <v>336</v>
      </c>
      <c r="D10847" s="198" t="s">
        <v>337</v>
      </c>
      <c r="E10847" s="421">
        <v>105372</v>
      </c>
      <c r="F10847" s="413">
        <v>125.23</v>
      </c>
      <c r="G10847" s="414">
        <f t="shared" si="338"/>
        <v>841.42777289786784</v>
      </c>
      <c r="H10847" s="415">
        <f t="shared" si="339"/>
        <v>4.2071388644893393</v>
      </c>
    </row>
    <row r="10848" spans="1:8" ht="15" hidden="1" thickBot="1">
      <c r="A10848" s="409">
        <v>202206</v>
      </c>
      <c r="B10848" s="196" t="s">
        <v>344</v>
      </c>
      <c r="C10848" s="197" t="s">
        <v>336</v>
      </c>
      <c r="D10848" s="198" t="s">
        <v>337</v>
      </c>
      <c r="E10848" s="421">
        <v>73134</v>
      </c>
      <c r="F10848" s="413">
        <v>125.23</v>
      </c>
      <c r="G10848" s="414">
        <f t="shared" si="338"/>
        <v>583.9974447017488</v>
      </c>
      <c r="H10848" s="415">
        <f t="shared" si="339"/>
        <v>2.9199872235087438</v>
      </c>
    </row>
    <row r="10849" spans="1:8" ht="15" hidden="1" thickBot="1">
      <c r="A10849" s="409">
        <v>202206</v>
      </c>
      <c r="B10849" s="196" t="s">
        <v>345</v>
      </c>
      <c r="C10849" s="197" t="s">
        <v>336</v>
      </c>
      <c r="D10849" s="198" t="s">
        <v>339</v>
      </c>
      <c r="E10849" s="421">
        <v>366</v>
      </c>
      <c r="F10849" s="413">
        <v>125.23</v>
      </c>
      <c r="G10849" s="414">
        <f t="shared" si="338"/>
        <v>2.9226223748303122</v>
      </c>
      <c r="H10849" s="415">
        <f t="shared" si="339"/>
        <v>2.9226223748303122</v>
      </c>
    </row>
    <row r="10850" spans="1:8" ht="15" hidden="1" thickBot="1">
      <c r="A10850" s="409">
        <v>202206</v>
      </c>
      <c r="B10850" s="196" t="s">
        <v>346</v>
      </c>
      <c r="C10850" s="197" t="s">
        <v>336</v>
      </c>
      <c r="D10850" s="198" t="s">
        <v>337</v>
      </c>
      <c r="E10850" s="421">
        <v>86364</v>
      </c>
      <c r="F10850" s="413">
        <v>125.23</v>
      </c>
      <c r="G10850" s="414">
        <f t="shared" si="338"/>
        <v>689.64305677553295</v>
      </c>
      <c r="H10850" s="415">
        <f t="shared" si="339"/>
        <v>3.4482152838776647</v>
      </c>
    </row>
    <row r="10851" spans="1:8" ht="15" hidden="1" thickBot="1">
      <c r="A10851" s="409">
        <v>202206</v>
      </c>
      <c r="B10851" s="196" t="s">
        <v>347</v>
      </c>
      <c r="C10851" s="197" t="s">
        <v>336</v>
      </c>
      <c r="D10851" s="198" t="s">
        <v>337</v>
      </c>
      <c r="E10851" s="421">
        <v>73134</v>
      </c>
      <c r="F10851" s="413">
        <v>125.23</v>
      </c>
      <c r="G10851" s="414">
        <f t="shared" si="338"/>
        <v>583.9974447017488</v>
      </c>
      <c r="H10851" s="415">
        <f t="shared" si="339"/>
        <v>2.9199872235087438</v>
      </c>
    </row>
    <row r="10852" spans="1:8" ht="15" hidden="1" thickBot="1">
      <c r="A10852" s="409">
        <v>202206</v>
      </c>
      <c r="B10852" s="196" t="s">
        <v>348</v>
      </c>
      <c r="C10852" s="197" t="s">
        <v>336</v>
      </c>
      <c r="D10852" s="198" t="s">
        <v>337</v>
      </c>
      <c r="E10852" s="421">
        <v>105372</v>
      </c>
      <c r="F10852" s="413">
        <v>125.23</v>
      </c>
      <c r="G10852" s="414">
        <f t="shared" si="338"/>
        <v>841.42777289786784</v>
      </c>
      <c r="H10852" s="415">
        <f t="shared" si="339"/>
        <v>4.2071388644893393</v>
      </c>
    </row>
    <row r="10853" spans="1:8" ht="15" hidden="1" thickBot="1">
      <c r="A10853" s="409">
        <v>202206</v>
      </c>
      <c r="B10853" s="196" t="s">
        <v>349</v>
      </c>
      <c r="C10853" s="197" t="s">
        <v>336</v>
      </c>
      <c r="D10853" s="198" t="s">
        <v>350</v>
      </c>
      <c r="E10853" s="421">
        <v>0.01</v>
      </c>
      <c r="F10853" s="413">
        <v>125.23</v>
      </c>
      <c r="G10853" s="414">
        <f t="shared" si="338"/>
        <v>7.9853070350554981E-5</v>
      </c>
      <c r="H10853" s="415" t="str">
        <f t="shared" si="339"/>
        <v>VER</v>
      </c>
    </row>
    <row r="10854" spans="1:8" ht="15" hidden="1" thickBot="1">
      <c r="A10854" s="409">
        <v>202206</v>
      </c>
      <c r="B10854" s="196" t="s">
        <v>351</v>
      </c>
      <c r="C10854" s="197" t="s">
        <v>336</v>
      </c>
      <c r="D10854" s="198" t="s">
        <v>337</v>
      </c>
      <c r="E10854" s="421">
        <v>63630</v>
      </c>
      <c r="F10854" s="413">
        <v>125.23</v>
      </c>
      <c r="G10854" s="414">
        <f t="shared" si="338"/>
        <v>508.10508664058131</v>
      </c>
      <c r="H10854" s="415">
        <f t="shared" si="339"/>
        <v>2.5405254332029066</v>
      </c>
    </row>
    <row r="10855" spans="1:8" ht="15" hidden="1" thickBot="1">
      <c r="A10855" s="409">
        <v>202206</v>
      </c>
      <c r="B10855" s="196" t="s">
        <v>352</v>
      </c>
      <c r="C10855" s="197" t="s">
        <v>336</v>
      </c>
      <c r="D10855" s="198" t="s">
        <v>339</v>
      </c>
      <c r="E10855" s="421">
        <v>318</v>
      </c>
      <c r="F10855" s="413">
        <v>125.23</v>
      </c>
      <c r="G10855" s="414">
        <f t="shared" si="338"/>
        <v>2.5393276371476481</v>
      </c>
      <c r="H10855" s="415">
        <f t="shared" si="339"/>
        <v>2.5393276371476481</v>
      </c>
    </row>
    <row r="10856" spans="1:8" ht="15" hidden="1" thickBot="1">
      <c r="A10856" s="409">
        <v>202206</v>
      </c>
      <c r="B10856" s="196" t="s">
        <v>353</v>
      </c>
      <c r="C10856" s="197" t="s">
        <v>354</v>
      </c>
      <c r="D10856" s="198" t="s">
        <v>337</v>
      </c>
      <c r="E10856" s="421">
        <v>63630</v>
      </c>
      <c r="F10856" s="413">
        <v>125.23</v>
      </c>
      <c r="G10856" s="414">
        <f t="shared" si="338"/>
        <v>508.10508664058131</v>
      </c>
      <c r="H10856" s="415">
        <f t="shared" si="339"/>
        <v>2.5405254332029066</v>
      </c>
    </row>
    <row r="10857" spans="1:8" ht="15" hidden="1" thickBot="1">
      <c r="A10857" s="409">
        <v>202206</v>
      </c>
      <c r="B10857" s="196" t="s">
        <v>355</v>
      </c>
      <c r="C10857" s="197" t="s">
        <v>336</v>
      </c>
      <c r="D10857" s="198" t="s">
        <v>337</v>
      </c>
      <c r="E10857" s="421">
        <v>66091</v>
      </c>
      <c r="F10857" s="413">
        <v>125.23</v>
      </c>
      <c r="G10857" s="414">
        <f t="shared" si="338"/>
        <v>527.75692725385295</v>
      </c>
      <c r="H10857" s="415">
        <f t="shared" si="339"/>
        <v>2.6387846362692646</v>
      </c>
    </row>
    <row r="10858" spans="1:8" ht="15" hidden="1" thickBot="1">
      <c r="A10858" s="409">
        <v>202206</v>
      </c>
      <c r="B10858" s="196" t="s">
        <v>356</v>
      </c>
      <c r="C10858" s="197" t="s">
        <v>336</v>
      </c>
      <c r="D10858" s="198" t="s">
        <v>337</v>
      </c>
      <c r="E10858" s="421">
        <v>66091</v>
      </c>
      <c r="F10858" s="413">
        <v>125.23</v>
      </c>
      <c r="G10858" s="414">
        <f t="shared" si="338"/>
        <v>527.75692725385295</v>
      </c>
      <c r="H10858" s="415">
        <f t="shared" si="339"/>
        <v>2.6387846362692646</v>
      </c>
    </row>
    <row r="10859" spans="1:8" ht="15" hidden="1" thickBot="1">
      <c r="A10859" s="409">
        <v>202206</v>
      </c>
      <c r="B10859" s="196" t="s">
        <v>357</v>
      </c>
      <c r="C10859" s="197" t="s">
        <v>336</v>
      </c>
      <c r="D10859" s="198" t="s">
        <v>337</v>
      </c>
      <c r="E10859" s="421">
        <v>131075</v>
      </c>
      <c r="F10859" s="413">
        <v>125.23</v>
      </c>
      <c r="G10859" s="414">
        <f t="shared" si="338"/>
        <v>1046.6741196198993</v>
      </c>
      <c r="H10859" s="415">
        <f t="shared" si="339"/>
        <v>5.2333705980994969</v>
      </c>
    </row>
    <row r="10860" spans="1:8" ht="15" hidden="1" thickBot="1">
      <c r="A10860" s="409">
        <v>202206</v>
      </c>
      <c r="B10860" s="196" t="s">
        <v>358</v>
      </c>
      <c r="C10860" s="197" t="s">
        <v>336</v>
      </c>
      <c r="D10860" s="198" t="s">
        <v>337</v>
      </c>
      <c r="E10860" s="421">
        <v>72578</v>
      </c>
      <c r="F10860" s="413">
        <v>125.23</v>
      </c>
      <c r="G10860" s="414">
        <f t="shared" si="338"/>
        <v>579.55761399025789</v>
      </c>
      <c r="H10860" s="415">
        <f t="shared" si="339"/>
        <v>2.8977880699512895</v>
      </c>
    </row>
    <row r="10861" spans="1:8" ht="15" hidden="1" thickBot="1">
      <c r="A10861" s="409">
        <v>202206</v>
      </c>
      <c r="B10861" s="196" t="s">
        <v>359</v>
      </c>
      <c r="C10861" s="197" t="s">
        <v>2624</v>
      </c>
      <c r="D10861" s="198" t="s">
        <v>339</v>
      </c>
      <c r="E10861" s="421">
        <v>363</v>
      </c>
      <c r="F10861" s="413">
        <v>125.23</v>
      </c>
      <c r="G10861" s="414">
        <f t="shared" si="338"/>
        <v>2.8986664537251454</v>
      </c>
      <c r="H10861" s="415">
        <f t="shared" si="339"/>
        <v>2.8986664537251454</v>
      </c>
    </row>
    <row r="10862" spans="1:8" ht="15" hidden="1" thickBot="1">
      <c r="A10862" s="409">
        <v>202206</v>
      </c>
      <c r="B10862" s="196" t="s">
        <v>360</v>
      </c>
      <c r="C10862" s="197" t="s">
        <v>336</v>
      </c>
      <c r="D10862" s="198" t="s">
        <v>337</v>
      </c>
      <c r="E10862" s="421">
        <v>155507</v>
      </c>
      <c r="F10862" s="413">
        <v>125.23</v>
      </c>
      <c r="G10862" s="414">
        <f t="shared" si="338"/>
        <v>1241.7711411003752</v>
      </c>
      <c r="H10862" s="415">
        <f t="shared" si="339"/>
        <v>6.2088557055018763</v>
      </c>
    </row>
    <row r="10863" spans="1:8" ht="15" hidden="1" thickBot="1">
      <c r="A10863" s="409">
        <v>202206</v>
      </c>
      <c r="B10863" s="196" t="s">
        <v>361</v>
      </c>
      <c r="C10863" s="197" t="s">
        <v>336</v>
      </c>
      <c r="D10863" s="198" t="s">
        <v>337</v>
      </c>
      <c r="E10863" s="421">
        <v>155507</v>
      </c>
      <c r="F10863" s="413">
        <v>125.23</v>
      </c>
      <c r="G10863" s="414">
        <f t="shared" si="338"/>
        <v>1241.7711411003752</v>
      </c>
      <c r="H10863" s="415">
        <f t="shared" si="339"/>
        <v>6.2088557055018763</v>
      </c>
    </row>
    <row r="10864" spans="1:8" ht="15" hidden="1" thickBot="1">
      <c r="A10864" s="409">
        <v>202206</v>
      </c>
      <c r="B10864" s="196" t="s">
        <v>362</v>
      </c>
      <c r="C10864" s="197" t="s">
        <v>2625</v>
      </c>
      <c r="D10864" s="198" t="s">
        <v>339</v>
      </c>
      <c r="E10864" s="421">
        <v>778</v>
      </c>
      <c r="F10864" s="413">
        <v>125.23</v>
      </c>
      <c r="G10864" s="414">
        <f t="shared" si="338"/>
        <v>6.2125688732731774</v>
      </c>
      <c r="H10864" s="415">
        <f t="shared" si="339"/>
        <v>6.2125688732731774</v>
      </c>
    </row>
    <row r="10865" spans="1:8" ht="15" hidden="1" thickBot="1">
      <c r="A10865" s="409">
        <v>202206</v>
      </c>
      <c r="B10865" s="196" t="s">
        <v>363</v>
      </c>
      <c r="C10865" s="197" t="s">
        <v>336</v>
      </c>
      <c r="D10865" s="198" t="s">
        <v>337</v>
      </c>
      <c r="E10865" s="421">
        <v>155507</v>
      </c>
      <c r="F10865" s="413">
        <v>125.23</v>
      </c>
      <c r="G10865" s="414">
        <f t="shared" si="338"/>
        <v>1241.7711411003752</v>
      </c>
      <c r="H10865" s="415">
        <f t="shared" si="339"/>
        <v>6.2088557055018763</v>
      </c>
    </row>
    <row r="10866" spans="1:8" ht="15" hidden="1" thickBot="1">
      <c r="A10866" s="409">
        <v>202206</v>
      </c>
      <c r="B10866" s="196" t="s">
        <v>364</v>
      </c>
      <c r="C10866" s="197" t="s">
        <v>336</v>
      </c>
      <c r="D10866" s="198" t="s">
        <v>337</v>
      </c>
      <c r="E10866" s="421">
        <v>155507</v>
      </c>
      <c r="F10866" s="413">
        <v>125.23</v>
      </c>
      <c r="G10866" s="414">
        <f t="shared" si="338"/>
        <v>1241.7711411003752</v>
      </c>
      <c r="H10866" s="415">
        <f t="shared" si="339"/>
        <v>6.2088557055018763</v>
      </c>
    </row>
    <row r="10867" spans="1:8" ht="15" hidden="1" thickBot="1">
      <c r="A10867" s="409">
        <v>202206</v>
      </c>
      <c r="B10867" s="196" t="s">
        <v>365</v>
      </c>
      <c r="C10867" s="197" t="s">
        <v>2626</v>
      </c>
      <c r="D10867" s="198" t="s">
        <v>337</v>
      </c>
      <c r="E10867" s="421">
        <v>155946</v>
      </c>
      <c r="F10867" s="413">
        <v>125.23</v>
      </c>
      <c r="G10867" s="414">
        <f t="shared" si="338"/>
        <v>1245.2766908887647</v>
      </c>
      <c r="H10867" s="415">
        <f t="shared" si="339"/>
        <v>6.2263834544438232</v>
      </c>
    </row>
    <row r="10868" spans="1:8" ht="15" hidden="1" thickBot="1">
      <c r="A10868" s="409">
        <v>202206</v>
      </c>
      <c r="B10868" s="196" t="s">
        <v>366</v>
      </c>
      <c r="C10868" s="197" t="s">
        <v>2627</v>
      </c>
      <c r="D10868" s="198" t="s">
        <v>339</v>
      </c>
      <c r="E10868" s="421">
        <v>780</v>
      </c>
      <c r="F10868" s="413">
        <v>125.23</v>
      </c>
      <c r="G10868" s="414">
        <f t="shared" si="338"/>
        <v>6.228539487343288</v>
      </c>
      <c r="H10868" s="415">
        <f t="shared" si="339"/>
        <v>6.228539487343288</v>
      </c>
    </row>
    <row r="10869" spans="1:8" ht="15" hidden="1" thickBot="1">
      <c r="A10869" s="409">
        <v>202206</v>
      </c>
      <c r="B10869" s="196" t="s">
        <v>367</v>
      </c>
      <c r="C10869" s="197" t="s">
        <v>336</v>
      </c>
      <c r="D10869" s="198" t="s">
        <v>337</v>
      </c>
      <c r="E10869" s="421">
        <v>71378</v>
      </c>
      <c r="F10869" s="413">
        <v>125.23</v>
      </c>
      <c r="G10869" s="414">
        <f t="shared" si="338"/>
        <v>569.97524554819131</v>
      </c>
      <c r="H10869" s="415">
        <f t="shared" si="339"/>
        <v>2.8498762277409564</v>
      </c>
    </row>
    <row r="10870" spans="1:8" ht="15" hidden="1" thickBot="1">
      <c r="A10870" s="409">
        <v>202206</v>
      </c>
      <c r="B10870" s="196" t="s">
        <v>368</v>
      </c>
      <c r="C10870" s="197" t="s">
        <v>336</v>
      </c>
      <c r="D10870" s="198" t="s">
        <v>339</v>
      </c>
      <c r="E10870" s="421">
        <v>357</v>
      </c>
      <c r="F10870" s="413">
        <v>125.23</v>
      </c>
      <c r="G10870" s="414">
        <f t="shared" si="338"/>
        <v>2.8507546115148128</v>
      </c>
      <c r="H10870" s="415">
        <f t="shared" si="339"/>
        <v>2.8507546115148128</v>
      </c>
    </row>
    <row r="10871" spans="1:8" ht="15" hidden="1" thickBot="1">
      <c r="A10871" s="409">
        <v>202206</v>
      </c>
      <c r="B10871" s="196" t="s">
        <v>369</v>
      </c>
      <c r="C10871" s="197" t="s">
        <v>2628</v>
      </c>
      <c r="D10871" s="198" t="s">
        <v>337</v>
      </c>
      <c r="E10871" s="421">
        <v>155507</v>
      </c>
      <c r="F10871" s="413">
        <v>125.23</v>
      </c>
      <c r="G10871" s="414">
        <f t="shared" si="338"/>
        <v>1241.7711411003752</v>
      </c>
      <c r="H10871" s="415">
        <f t="shared" si="339"/>
        <v>6.2088557055018763</v>
      </c>
    </row>
    <row r="10872" spans="1:8" ht="15" hidden="1" thickBot="1">
      <c r="A10872" s="409">
        <v>202206</v>
      </c>
      <c r="B10872" s="196" t="s">
        <v>370</v>
      </c>
      <c r="C10872" s="197" t="s">
        <v>2629</v>
      </c>
      <c r="D10872" s="198" t="s">
        <v>339</v>
      </c>
      <c r="E10872" s="421">
        <v>778</v>
      </c>
      <c r="F10872" s="413">
        <v>125.23</v>
      </c>
      <c r="G10872" s="414">
        <f t="shared" si="338"/>
        <v>6.2125688732731774</v>
      </c>
      <c r="H10872" s="415">
        <f t="shared" si="339"/>
        <v>6.2125688732731774</v>
      </c>
    </row>
    <row r="10873" spans="1:8" ht="15" hidden="1" thickBot="1">
      <c r="A10873" s="409">
        <v>202206</v>
      </c>
      <c r="B10873" s="196" t="s">
        <v>371</v>
      </c>
      <c r="C10873" s="197" t="s">
        <v>336</v>
      </c>
      <c r="D10873" s="198" t="s">
        <v>337</v>
      </c>
      <c r="E10873" s="421">
        <v>61818</v>
      </c>
      <c r="F10873" s="413">
        <v>125.23</v>
      </c>
      <c r="G10873" s="414">
        <f t="shared" si="338"/>
        <v>493.63571029306075</v>
      </c>
      <c r="H10873" s="415">
        <f t="shared" si="339"/>
        <v>2.4681785514653036</v>
      </c>
    </row>
    <row r="10874" spans="1:8" ht="15" hidden="1" thickBot="1">
      <c r="A10874" s="409">
        <v>202206</v>
      </c>
      <c r="B10874" s="196" t="s">
        <v>372</v>
      </c>
      <c r="C10874" s="197" t="s">
        <v>2630</v>
      </c>
      <c r="D10874" s="198" t="s">
        <v>339</v>
      </c>
      <c r="E10874" s="421">
        <v>309</v>
      </c>
      <c r="F10874" s="413">
        <v>125.23</v>
      </c>
      <c r="G10874" s="414">
        <f t="shared" si="338"/>
        <v>2.4674598738321487</v>
      </c>
      <c r="H10874" s="415">
        <f t="shared" si="339"/>
        <v>2.4674598738321487</v>
      </c>
    </row>
    <row r="10875" spans="1:8" ht="15" hidden="1" thickBot="1">
      <c r="A10875" s="409">
        <v>202206</v>
      </c>
      <c r="B10875" s="196" t="s">
        <v>373</v>
      </c>
      <c r="C10875" s="197" t="s">
        <v>336</v>
      </c>
      <c r="D10875" s="198" t="s">
        <v>374</v>
      </c>
      <c r="E10875" s="421">
        <v>0.01</v>
      </c>
      <c r="F10875" s="413">
        <v>125.23</v>
      </c>
      <c r="G10875" s="414">
        <f t="shared" si="338"/>
        <v>7.9853070350554981E-5</v>
      </c>
      <c r="H10875" s="415" t="str">
        <f t="shared" si="339"/>
        <v>VER</v>
      </c>
    </row>
    <row r="10876" spans="1:8" ht="15" hidden="1" thickBot="1">
      <c r="A10876" s="409">
        <v>202206</v>
      </c>
      <c r="B10876" s="196" t="s">
        <v>375</v>
      </c>
      <c r="C10876" s="197" t="s">
        <v>336</v>
      </c>
      <c r="D10876" s="198" t="s">
        <v>374</v>
      </c>
      <c r="E10876" s="421">
        <v>0.01</v>
      </c>
      <c r="F10876" s="413">
        <v>125.23</v>
      </c>
      <c r="G10876" s="414">
        <f t="shared" si="338"/>
        <v>7.9853070350554981E-5</v>
      </c>
      <c r="H10876" s="415" t="str">
        <f t="shared" si="339"/>
        <v>VER</v>
      </c>
    </row>
    <row r="10877" spans="1:8" ht="15" hidden="1" thickBot="1">
      <c r="A10877" s="409">
        <v>202206</v>
      </c>
      <c r="B10877" s="196" t="s">
        <v>376</v>
      </c>
      <c r="C10877" s="197" t="s">
        <v>336</v>
      </c>
      <c r="D10877" s="198" t="s">
        <v>337</v>
      </c>
      <c r="E10877" s="421">
        <v>75071</v>
      </c>
      <c r="F10877" s="413">
        <v>125.23</v>
      </c>
      <c r="G10877" s="414">
        <f t="shared" si="338"/>
        <v>599.46498442865129</v>
      </c>
      <c r="H10877" s="415">
        <f t="shared" si="339"/>
        <v>2.9973249221432563</v>
      </c>
    </row>
    <row r="10878" spans="1:8" ht="15" hidden="1" thickBot="1">
      <c r="A10878" s="409">
        <v>202206</v>
      </c>
      <c r="B10878" s="196" t="s">
        <v>377</v>
      </c>
      <c r="C10878" s="197" t="s">
        <v>378</v>
      </c>
      <c r="D10878" s="198" t="s">
        <v>339</v>
      </c>
      <c r="E10878" s="421">
        <v>80.95</v>
      </c>
      <c r="F10878" s="413">
        <v>125.23</v>
      </c>
      <c r="G10878" s="414">
        <f t="shared" si="338"/>
        <v>0.64641060448774257</v>
      </c>
      <c r="H10878" s="415">
        <f t="shared" si="339"/>
        <v>0.64641060448774257</v>
      </c>
    </row>
    <row r="10879" spans="1:8" ht="15" hidden="1" thickBot="1">
      <c r="A10879" s="409">
        <v>202206</v>
      </c>
      <c r="B10879" s="196" t="s">
        <v>379</v>
      </c>
      <c r="C10879" s="197" t="s">
        <v>378</v>
      </c>
      <c r="D10879" s="198" t="s">
        <v>337</v>
      </c>
      <c r="E10879" s="421">
        <v>17899</v>
      </c>
      <c r="F10879" s="413">
        <v>125.23</v>
      </c>
      <c r="G10879" s="414">
        <f t="shared" si="338"/>
        <v>142.92901062045834</v>
      </c>
      <c r="H10879" s="415">
        <f t="shared" si="339"/>
        <v>0.71464505310229176</v>
      </c>
    </row>
    <row r="10880" spans="1:8" ht="15" hidden="1" thickBot="1">
      <c r="A10880" s="409">
        <v>202206</v>
      </c>
      <c r="B10880" s="196" t="s">
        <v>380</v>
      </c>
      <c r="C10880" s="197" t="s">
        <v>378</v>
      </c>
      <c r="D10880" s="198" t="s">
        <v>381</v>
      </c>
      <c r="E10880" s="421">
        <v>2116</v>
      </c>
      <c r="F10880" s="413">
        <v>125.23</v>
      </c>
      <c r="G10880" s="414">
        <f t="shared" si="338"/>
        <v>16.896909686177434</v>
      </c>
      <c r="H10880" s="415" t="str">
        <f t="shared" si="339"/>
        <v>VER</v>
      </c>
    </row>
    <row r="10881" spans="1:8" ht="15" hidden="1" thickBot="1">
      <c r="A10881" s="409">
        <v>202206</v>
      </c>
      <c r="B10881" s="196" t="s">
        <v>382</v>
      </c>
      <c r="C10881" s="197" t="s">
        <v>378</v>
      </c>
      <c r="D10881" s="198" t="s">
        <v>339</v>
      </c>
      <c r="E10881" s="421">
        <v>89.48</v>
      </c>
      <c r="F10881" s="413">
        <v>125.23</v>
      </c>
      <c r="G10881" s="414">
        <f t="shared" si="338"/>
        <v>0.71452527349676598</v>
      </c>
      <c r="H10881" s="415">
        <f t="shared" si="339"/>
        <v>0.71452527349676598</v>
      </c>
    </row>
    <row r="10882" spans="1:8" ht="15" hidden="1" thickBot="1">
      <c r="A10882" s="409">
        <v>202206</v>
      </c>
      <c r="B10882" s="196" t="s">
        <v>383</v>
      </c>
      <c r="C10882" s="197" t="s">
        <v>378</v>
      </c>
      <c r="D10882" s="198" t="s">
        <v>381</v>
      </c>
      <c r="E10882" s="421">
        <v>3297</v>
      </c>
      <c r="F10882" s="413">
        <v>125.23</v>
      </c>
      <c r="G10882" s="414">
        <f t="shared" ref="G10882:G10945" si="340">+E10882/F10882</f>
        <v>26.327557294577975</v>
      </c>
      <c r="H10882" s="415" t="str">
        <f t="shared" ref="H10882:H10945" si="341">IF(D10882="TB",G10882/200,IF(D10882="LT",G10882,"VER"))</f>
        <v>VER</v>
      </c>
    </row>
    <row r="10883" spans="1:8" ht="15" hidden="1" thickBot="1">
      <c r="A10883" s="409">
        <v>202206</v>
      </c>
      <c r="B10883" s="196" t="s">
        <v>384</v>
      </c>
      <c r="C10883" s="197" t="s">
        <v>385</v>
      </c>
      <c r="D10883" s="198" t="s">
        <v>337</v>
      </c>
      <c r="E10883" s="421">
        <v>95677</v>
      </c>
      <c r="F10883" s="413">
        <v>125.23</v>
      </c>
      <c r="G10883" s="414">
        <f t="shared" si="340"/>
        <v>764.0102211930049</v>
      </c>
      <c r="H10883" s="415">
        <f t="shared" si="341"/>
        <v>3.8200511059650246</v>
      </c>
    </row>
    <row r="10884" spans="1:8" ht="15" hidden="1" thickBot="1">
      <c r="A10884" s="409">
        <v>202206</v>
      </c>
      <c r="B10884" s="196" t="s">
        <v>386</v>
      </c>
      <c r="C10884" s="197" t="s">
        <v>385</v>
      </c>
      <c r="D10884" s="198" t="s">
        <v>337</v>
      </c>
      <c r="E10884" s="421">
        <v>156912</v>
      </c>
      <c r="F10884" s="413">
        <v>125.23</v>
      </c>
      <c r="G10884" s="414">
        <f t="shared" si="340"/>
        <v>1252.9904974846283</v>
      </c>
      <c r="H10884" s="415">
        <f t="shared" si="341"/>
        <v>6.2649524874231419</v>
      </c>
    </row>
    <row r="10885" spans="1:8" ht="15" hidden="1" thickBot="1">
      <c r="A10885" s="409">
        <v>202206</v>
      </c>
      <c r="B10885" s="196" t="s">
        <v>387</v>
      </c>
      <c r="C10885" s="197" t="s">
        <v>388</v>
      </c>
      <c r="D10885" s="198" t="s">
        <v>339</v>
      </c>
      <c r="E10885" s="421">
        <v>309</v>
      </c>
      <c r="F10885" s="413">
        <v>125.23</v>
      </c>
      <c r="G10885" s="414">
        <f t="shared" si="340"/>
        <v>2.4674598738321487</v>
      </c>
      <c r="H10885" s="415">
        <f t="shared" si="341"/>
        <v>2.4674598738321487</v>
      </c>
    </row>
    <row r="10886" spans="1:8" ht="15" hidden="1" thickBot="1">
      <c r="A10886" s="409">
        <v>202206</v>
      </c>
      <c r="B10886" s="196" t="s">
        <v>389</v>
      </c>
      <c r="C10886" s="197" t="s">
        <v>388</v>
      </c>
      <c r="D10886" s="198" t="s">
        <v>339</v>
      </c>
      <c r="E10886" s="421">
        <v>309</v>
      </c>
      <c r="F10886" s="413">
        <v>125.23</v>
      </c>
      <c r="G10886" s="414">
        <f t="shared" si="340"/>
        <v>2.4674598738321487</v>
      </c>
      <c r="H10886" s="415">
        <f t="shared" si="341"/>
        <v>2.4674598738321487</v>
      </c>
    </row>
    <row r="10887" spans="1:8" ht="15" hidden="1" thickBot="1">
      <c r="A10887" s="409">
        <v>202206</v>
      </c>
      <c r="B10887" s="196" t="s">
        <v>390</v>
      </c>
      <c r="C10887" s="197" t="s">
        <v>391</v>
      </c>
      <c r="D10887" s="198" t="s">
        <v>337</v>
      </c>
      <c r="E10887" s="421">
        <v>23789</v>
      </c>
      <c r="F10887" s="413">
        <v>125.23</v>
      </c>
      <c r="G10887" s="414">
        <f t="shared" si="340"/>
        <v>189.96246905693522</v>
      </c>
      <c r="H10887" s="415">
        <f t="shared" si="341"/>
        <v>0.94981234528467606</v>
      </c>
    </row>
    <row r="10888" spans="1:8" ht="15" hidden="1" thickBot="1">
      <c r="A10888" s="409">
        <v>202206</v>
      </c>
      <c r="B10888" s="196" t="s">
        <v>392</v>
      </c>
      <c r="C10888" s="197" t="s">
        <v>391</v>
      </c>
      <c r="D10888" s="198" t="s">
        <v>337</v>
      </c>
      <c r="E10888" s="421">
        <v>0.01</v>
      </c>
      <c r="F10888" s="413">
        <v>125.23</v>
      </c>
      <c r="G10888" s="414">
        <f t="shared" si="340"/>
        <v>7.9853070350554981E-5</v>
      </c>
      <c r="H10888" s="415">
        <f t="shared" si="341"/>
        <v>3.9926535175277488E-7</v>
      </c>
    </row>
    <row r="10889" spans="1:8" ht="15" hidden="1" thickBot="1">
      <c r="A10889" s="409">
        <v>202206</v>
      </c>
      <c r="B10889" s="196" t="s">
        <v>393</v>
      </c>
      <c r="C10889" s="197" t="s">
        <v>391</v>
      </c>
      <c r="D10889" s="198" t="s">
        <v>339</v>
      </c>
      <c r="E10889" s="421">
        <v>0.01</v>
      </c>
      <c r="F10889" s="413">
        <v>125.23</v>
      </c>
      <c r="G10889" s="414">
        <f t="shared" si="340"/>
        <v>7.9853070350554981E-5</v>
      </c>
      <c r="H10889" s="415">
        <f t="shared" si="341"/>
        <v>7.9853070350554981E-5</v>
      </c>
    </row>
    <row r="10890" spans="1:8" ht="15" hidden="1" thickBot="1">
      <c r="A10890" s="409">
        <v>202206</v>
      </c>
      <c r="B10890" s="196" t="s">
        <v>394</v>
      </c>
      <c r="C10890" s="197" t="s">
        <v>391</v>
      </c>
      <c r="D10890" s="198" t="s">
        <v>337</v>
      </c>
      <c r="E10890" s="421">
        <v>43314</v>
      </c>
      <c r="F10890" s="413">
        <v>125.23</v>
      </c>
      <c r="G10890" s="414">
        <f t="shared" si="340"/>
        <v>345.87558891639384</v>
      </c>
      <c r="H10890" s="415">
        <f t="shared" si="341"/>
        <v>1.7293779445819693</v>
      </c>
    </row>
    <row r="10891" spans="1:8" ht="15" hidden="1" thickBot="1">
      <c r="A10891" s="409">
        <v>202206</v>
      </c>
      <c r="B10891" s="196" t="s">
        <v>395</v>
      </c>
      <c r="C10891" s="197" t="s">
        <v>2631</v>
      </c>
      <c r="D10891" s="198" t="s">
        <v>339</v>
      </c>
      <c r="E10891" s="421">
        <v>217</v>
      </c>
      <c r="F10891" s="413">
        <v>125.23</v>
      </c>
      <c r="G10891" s="414">
        <f t="shared" si="340"/>
        <v>1.732811626607043</v>
      </c>
      <c r="H10891" s="415">
        <f t="shared" si="341"/>
        <v>1.732811626607043</v>
      </c>
    </row>
    <row r="10892" spans="1:8" ht="15" hidden="1" thickBot="1">
      <c r="A10892" s="409">
        <v>202206</v>
      </c>
      <c r="B10892" s="196" t="s">
        <v>396</v>
      </c>
      <c r="C10892" s="197" t="s">
        <v>391</v>
      </c>
      <c r="D10892" s="198" t="s">
        <v>337</v>
      </c>
      <c r="E10892" s="421">
        <v>43314</v>
      </c>
      <c r="F10892" s="413">
        <v>125.23</v>
      </c>
      <c r="G10892" s="414">
        <f t="shared" si="340"/>
        <v>345.87558891639384</v>
      </c>
      <c r="H10892" s="415">
        <f t="shared" si="341"/>
        <v>1.7293779445819693</v>
      </c>
    </row>
    <row r="10893" spans="1:8" ht="15" hidden="1" thickBot="1">
      <c r="A10893" s="409">
        <v>202206</v>
      </c>
      <c r="B10893" s="196" t="s">
        <v>397</v>
      </c>
      <c r="C10893" s="197" t="s">
        <v>391</v>
      </c>
      <c r="D10893" s="198" t="s">
        <v>339</v>
      </c>
      <c r="E10893" s="421">
        <v>217</v>
      </c>
      <c r="F10893" s="413">
        <v>125.23</v>
      </c>
      <c r="G10893" s="414">
        <f t="shared" si="340"/>
        <v>1.732811626607043</v>
      </c>
      <c r="H10893" s="415">
        <f t="shared" si="341"/>
        <v>1.732811626607043</v>
      </c>
    </row>
    <row r="10894" spans="1:8" ht="15" hidden="1" thickBot="1">
      <c r="A10894" s="409">
        <v>202206</v>
      </c>
      <c r="B10894" s="196" t="s">
        <v>398</v>
      </c>
      <c r="C10894" s="197" t="s">
        <v>391</v>
      </c>
      <c r="D10894" s="198" t="s">
        <v>337</v>
      </c>
      <c r="E10894" s="421">
        <v>43314</v>
      </c>
      <c r="F10894" s="413">
        <v>125.23</v>
      </c>
      <c r="G10894" s="414">
        <f t="shared" si="340"/>
        <v>345.87558891639384</v>
      </c>
      <c r="H10894" s="415">
        <f t="shared" si="341"/>
        <v>1.7293779445819693</v>
      </c>
    </row>
    <row r="10895" spans="1:8" ht="15" hidden="1" thickBot="1">
      <c r="A10895" s="409">
        <v>202206</v>
      </c>
      <c r="B10895" s="196" t="s">
        <v>399</v>
      </c>
      <c r="C10895" s="197" t="s">
        <v>391</v>
      </c>
      <c r="D10895" s="198" t="s">
        <v>337</v>
      </c>
      <c r="E10895" s="421">
        <v>54794</v>
      </c>
      <c r="F10895" s="413">
        <v>125.23</v>
      </c>
      <c r="G10895" s="414">
        <f t="shared" si="340"/>
        <v>437.54691367883095</v>
      </c>
      <c r="H10895" s="415">
        <f t="shared" si="341"/>
        <v>2.1877345683941547</v>
      </c>
    </row>
    <row r="10896" spans="1:8" ht="15" hidden="1" thickBot="1">
      <c r="A10896" s="409">
        <v>202206</v>
      </c>
      <c r="B10896" s="196" t="s">
        <v>400</v>
      </c>
      <c r="C10896" s="197" t="s">
        <v>391</v>
      </c>
      <c r="D10896" s="198" t="s">
        <v>337</v>
      </c>
      <c r="E10896" s="421">
        <v>54794</v>
      </c>
      <c r="F10896" s="413">
        <v>125.23</v>
      </c>
      <c r="G10896" s="414">
        <f t="shared" si="340"/>
        <v>437.54691367883095</v>
      </c>
      <c r="H10896" s="415">
        <f t="shared" si="341"/>
        <v>2.1877345683941547</v>
      </c>
    </row>
    <row r="10897" spans="1:8" ht="15" hidden="1" thickBot="1">
      <c r="A10897" s="409">
        <v>202206</v>
      </c>
      <c r="B10897" s="196" t="s">
        <v>401</v>
      </c>
      <c r="C10897" s="197" t="s">
        <v>391</v>
      </c>
      <c r="D10897" s="198" t="s">
        <v>339</v>
      </c>
      <c r="E10897" s="421">
        <v>274</v>
      </c>
      <c r="F10897" s="413">
        <v>125.23</v>
      </c>
      <c r="G10897" s="414">
        <f t="shared" si="340"/>
        <v>2.1879741276052065</v>
      </c>
      <c r="H10897" s="415">
        <f t="shared" si="341"/>
        <v>2.1879741276052065</v>
      </c>
    </row>
    <row r="10898" spans="1:8" ht="15" hidden="1" thickBot="1">
      <c r="A10898" s="409">
        <v>202206</v>
      </c>
      <c r="B10898" s="196" t="s">
        <v>402</v>
      </c>
      <c r="C10898" s="197" t="s">
        <v>391</v>
      </c>
      <c r="D10898" s="198" t="s">
        <v>337</v>
      </c>
      <c r="E10898" s="421">
        <v>54794</v>
      </c>
      <c r="F10898" s="413">
        <v>125.23</v>
      </c>
      <c r="G10898" s="414">
        <f t="shared" si="340"/>
        <v>437.54691367883095</v>
      </c>
      <c r="H10898" s="415">
        <f t="shared" si="341"/>
        <v>2.1877345683941547</v>
      </c>
    </row>
    <row r="10899" spans="1:8" ht="15" hidden="1" thickBot="1">
      <c r="A10899" s="409">
        <v>202206</v>
      </c>
      <c r="B10899" s="196" t="s">
        <v>403</v>
      </c>
      <c r="C10899" s="197" t="s">
        <v>391</v>
      </c>
      <c r="D10899" s="198" t="s">
        <v>337</v>
      </c>
      <c r="E10899" s="421">
        <v>54794</v>
      </c>
      <c r="F10899" s="413">
        <v>125.23</v>
      </c>
      <c r="G10899" s="414">
        <f t="shared" si="340"/>
        <v>437.54691367883095</v>
      </c>
      <c r="H10899" s="415">
        <f t="shared" si="341"/>
        <v>2.1877345683941547</v>
      </c>
    </row>
    <row r="10900" spans="1:8" ht="15" hidden="1" thickBot="1">
      <c r="A10900" s="409">
        <v>202206</v>
      </c>
      <c r="B10900" s="196" t="s">
        <v>404</v>
      </c>
      <c r="C10900" s="197" t="s">
        <v>391</v>
      </c>
      <c r="D10900" s="198" t="s">
        <v>339</v>
      </c>
      <c r="E10900" s="421">
        <v>274</v>
      </c>
      <c r="F10900" s="413">
        <v>125.23</v>
      </c>
      <c r="G10900" s="414">
        <f t="shared" si="340"/>
        <v>2.1879741276052065</v>
      </c>
      <c r="H10900" s="415">
        <f t="shared" si="341"/>
        <v>2.1879741276052065</v>
      </c>
    </row>
    <row r="10901" spans="1:8" ht="15" hidden="1" thickBot="1">
      <c r="A10901" s="409">
        <v>202206</v>
      </c>
      <c r="B10901" s="196" t="s">
        <v>405</v>
      </c>
      <c r="C10901" s="197" t="s">
        <v>391</v>
      </c>
      <c r="D10901" s="198" t="s">
        <v>337</v>
      </c>
      <c r="E10901" s="421">
        <v>54794</v>
      </c>
      <c r="F10901" s="413">
        <v>125.23</v>
      </c>
      <c r="G10901" s="414">
        <f t="shared" si="340"/>
        <v>437.54691367883095</v>
      </c>
      <c r="H10901" s="415">
        <f t="shared" si="341"/>
        <v>2.1877345683941547</v>
      </c>
    </row>
    <row r="10902" spans="1:8" ht="15" hidden="1" thickBot="1">
      <c r="A10902" s="409">
        <v>202206</v>
      </c>
      <c r="B10902" s="196" t="s">
        <v>406</v>
      </c>
      <c r="C10902" s="197" t="s">
        <v>391</v>
      </c>
      <c r="D10902" s="198" t="s">
        <v>339</v>
      </c>
      <c r="E10902" s="421">
        <v>274</v>
      </c>
      <c r="F10902" s="413">
        <v>125.23</v>
      </c>
      <c r="G10902" s="414">
        <f t="shared" si="340"/>
        <v>2.1879741276052065</v>
      </c>
      <c r="H10902" s="415">
        <f t="shared" si="341"/>
        <v>2.1879741276052065</v>
      </c>
    </row>
    <row r="10903" spans="1:8" ht="15" hidden="1" thickBot="1">
      <c r="A10903" s="409">
        <v>202206</v>
      </c>
      <c r="B10903" s="196" t="s">
        <v>407</v>
      </c>
      <c r="C10903" s="197" t="s">
        <v>391</v>
      </c>
      <c r="D10903" s="198" t="s">
        <v>337</v>
      </c>
      <c r="E10903" s="421">
        <v>43314</v>
      </c>
      <c r="F10903" s="413">
        <v>125.23</v>
      </c>
      <c r="G10903" s="414">
        <f t="shared" si="340"/>
        <v>345.87558891639384</v>
      </c>
      <c r="H10903" s="415">
        <f t="shared" si="341"/>
        <v>1.7293779445819693</v>
      </c>
    </row>
    <row r="10904" spans="1:8" ht="15" hidden="1" thickBot="1">
      <c r="A10904" s="409">
        <v>202206</v>
      </c>
      <c r="B10904" s="196" t="s">
        <v>408</v>
      </c>
      <c r="C10904" s="197" t="s">
        <v>2632</v>
      </c>
      <c r="D10904" s="198" t="s">
        <v>339</v>
      </c>
      <c r="E10904" s="421">
        <v>217</v>
      </c>
      <c r="F10904" s="413">
        <v>125.23</v>
      </c>
      <c r="G10904" s="414">
        <f t="shared" si="340"/>
        <v>1.732811626607043</v>
      </c>
      <c r="H10904" s="415">
        <f t="shared" si="341"/>
        <v>1.732811626607043</v>
      </c>
    </row>
    <row r="10905" spans="1:8" ht="15" hidden="1" thickBot="1">
      <c r="A10905" s="409">
        <v>202206</v>
      </c>
      <c r="B10905" s="196" t="s">
        <v>409</v>
      </c>
      <c r="C10905" s="197" t="s">
        <v>391</v>
      </c>
      <c r="D10905" s="198" t="s">
        <v>337</v>
      </c>
      <c r="E10905" s="421">
        <v>43314</v>
      </c>
      <c r="F10905" s="413">
        <v>125.23</v>
      </c>
      <c r="G10905" s="414">
        <f t="shared" si="340"/>
        <v>345.87558891639384</v>
      </c>
      <c r="H10905" s="415">
        <f t="shared" si="341"/>
        <v>1.7293779445819693</v>
      </c>
    </row>
    <row r="10906" spans="1:8" ht="15" hidden="1" thickBot="1">
      <c r="A10906" s="409">
        <v>202206</v>
      </c>
      <c r="B10906" s="196" t="s">
        <v>410</v>
      </c>
      <c r="C10906" s="197" t="s">
        <v>391</v>
      </c>
      <c r="D10906" s="198" t="s">
        <v>350</v>
      </c>
      <c r="E10906" s="421">
        <v>0.01</v>
      </c>
      <c r="F10906" s="413">
        <v>125.23</v>
      </c>
      <c r="G10906" s="414">
        <f t="shared" si="340"/>
        <v>7.9853070350554981E-5</v>
      </c>
      <c r="H10906" s="415" t="str">
        <f t="shared" si="341"/>
        <v>VER</v>
      </c>
    </row>
    <row r="10907" spans="1:8" ht="15" hidden="1" thickBot="1">
      <c r="A10907" s="409">
        <v>202206</v>
      </c>
      <c r="B10907" s="196" t="s">
        <v>411</v>
      </c>
      <c r="C10907" s="197" t="s">
        <v>412</v>
      </c>
      <c r="D10907" s="198" t="s">
        <v>374</v>
      </c>
      <c r="E10907" s="421">
        <v>0.01</v>
      </c>
      <c r="F10907" s="413">
        <v>125.23</v>
      </c>
      <c r="G10907" s="414">
        <f t="shared" si="340"/>
        <v>7.9853070350554981E-5</v>
      </c>
      <c r="H10907" s="415" t="str">
        <f t="shared" si="341"/>
        <v>VER</v>
      </c>
    </row>
    <row r="10908" spans="1:8" ht="15" hidden="1" thickBot="1">
      <c r="A10908" s="409">
        <v>202206</v>
      </c>
      <c r="B10908" s="196" t="s">
        <v>413</v>
      </c>
      <c r="C10908" s="197" t="s">
        <v>412</v>
      </c>
      <c r="D10908" s="198" t="s">
        <v>337</v>
      </c>
      <c r="E10908" s="421">
        <v>13500</v>
      </c>
      <c r="F10908" s="413">
        <v>125.23</v>
      </c>
      <c r="G10908" s="414">
        <f t="shared" si="340"/>
        <v>107.80164497324922</v>
      </c>
      <c r="H10908" s="415">
        <f t="shared" si="341"/>
        <v>0.53900822486624611</v>
      </c>
    </row>
    <row r="10909" spans="1:8" ht="15" hidden="1" thickBot="1">
      <c r="A10909" s="409">
        <v>202206</v>
      </c>
      <c r="B10909" s="196" t="s">
        <v>414</v>
      </c>
      <c r="C10909" s="197" t="s">
        <v>412</v>
      </c>
      <c r="D10909" s="198" t="s">
        <v>337</v>
      </c>
      <c r="E10909" s="421">
        <v>19643</v>
      </c>
      <c r="F10909" s="413">
        <v>125.23</v>
      </c>
      <c r="G10909" s="414">
        <f t="shared" si="340"/>
        <v>156.85538608959513</v>
      </c>
      <c r="H10909" s="415">
        <f t="shared" si="341"/>
        <v>0.78427693044797564</v>
      </c>
    </row>
    <row r="10910" spans="1:8" ht="15" hidden="1" thickBot="1">
      <c r="A10910" s="409">
        <v>202206</v>
      </c>
      <c r="B10910" s="196" t="s">
        <v>415</v>
      </c>
      <c r="C10910" s="197" t="s">
        <v>412</v>
      </c>
      <c r="D10910" s="198" t="s">
        <v>339</v>
      </c>
      <c r="E10910" s="421">
        <v>98.18</v>
      </c>
      <c r="F10910" s="413">
        <v>125.23</v>
      </c>
      <c r="G10910" s="414">
        <f t="shared" si="340"/>
        <v>0.78399744470174881</v>
      </c>
      <c r="H10910" s="415">
        <f t="shared" si="341"/>
        <v>0.78399744470174881</v>
      </c>
    </row>
    <row r="10911" spans="1:8" ht="15" hidden="1" thickBot="1">
      <c r="A10911" s="409">
        <v>202206</v>
      </c>
      <c r="B10911" s="196" t="s">
        <v>416</v>
      </c>
      <c r="C10911" s="197" t="s">
        <v>412</v>
      </c>
      <c r="D10911" s="198" t="s">
        <v>339</v>
      </c>
      <c r="E10911" s="421">
        <v>173</v>
      </c>
      <c r="F10911" s="413">
        <v>125.23</v>
      </c>
      <c r="G10911" s="414">
        <f t="shared" si="340"/>
        <v>1.3814581170646012</v>
      </c>
      <c r="H10911" s="415">
        <f t="shared" si="341"/>
        <v>1.3814581170646012</v>
      </c>
    </row>
    <row r="10912" spans="1:8" ht="15" hidden="1" thickBot="1">
      <c r="A10912" s="409">
        <v>202206</v>
      </c>
      <c r="B10912" s="196" t="s">
        <v>417</v>
      </c>
      <c r="C10912" s="197" t="s">
        <v>412</v>
      </c>
      <c r="D10912" s="198" t="s">
        <v>337</v>
      </c>
      <c r="E10912" s="421">
        <v>18847</v>
      </c>
      <c r="F10912" s="413">
        <v>125.23</v>
      </c>
      <c r="G10912" s="414">
        <f t="shared" si="340"/>
        <v>150.49908168969097</v>
      </c>
      <c r="H10912" s="415">
        <f t="shared" si="341"/>
        <v>0.75249540844845486</v>
      </c>
    </row>
    <row r="10913" spans="1:8" ht="15" hidden="1" thickBot="1">
      <c r="A10913" s="409">
        <v>202206</v>
      </c>
      <c r="B10913" s="196" t="s">
        <v>418</v>
      </c>
      <c r="C10913" s="197" t="s">
        <v>412</v>
      </c>
      <c r="D10913" s="198" t="s">
        <v>339</v>
      </c>
      <c r="E10913" s="421">
        <v>173</v>
      </c>
      <c r="F10913" s="413">
        <v>125.23</v>
      </c>
      <c r="G10913" s="414">
        <f t="shared" si="340"/>
        <v>1.3814581170646012</v>
      </c>
      <c r="H10913" s="415">
        <f t="shared" si="341"/>
        <v>1.3814581170646012</v>
      </c>
    </row>
    <row r="10914" spans="1:8" ht="15" hidden="1" thickBot="1">
      <c r="A10914" s="409">
        <v>202206</v>
      </c>
      <c r="B10914" s="196" t="s">
        <v>419</v>
      </c>
      <c r="C10914" s="197" t="s">
        <v>412</v>
      </c>
      <c r="D10914" s="198" t="s">
        <v>337</v>
      </c>
      <c r="E10914" s="421">
        <v>51580</v>
      </c>
      <c r="F10914" s="413">
        <v>125.23</v>
      </c>
      <c r="G10914" s="414">
        <f t="shared" si="340"/>
        <v>411.88213686816255</v>
      </c>
      <c r="H10914" s="415">
        <f t="shared" si="341"/>
        <v>2.0594106843408126</v>
      </c>
    </row>
    <row r="10915" spans="1:8" ht="15" hidden="1" thickBot="1">
      <c r="A10915" s="409">
        <v>202206</v>
      </c>
      <c r="B10915" s="196" t="s">
        <v>420</v>
      </c>
      <c r="C10915" s="197" t="s">
        <v>412</v>
      </c>
      <c r="D10915" s="198" t="s">
        <v>337</v>
      </c>
      <c r="E10915" s="421">
        <v>25702</v>
      </c>
      <c r="F10915" s="413">
        <v>125.23</v>
      </c>
      <c r="G10915" s="414">
        <f t="shared" si="340"/>
        <v>205.2383614149964</v>
      </c>
      <c r="H10915" s="415">
        <f t="shared" si="341"/>
        <v>1.026191807074982</v>
      </c>
    </row>
    <row r="10916" spans="1:8" ht="15" hidden="1" thickBot="1">
      <c r="A10916" s="409">
        <v>202206</v>
      </c>
      <c r="B10916" s="196" t="s">
        <v>421</v>
      </c>
      <c r="C10916" s="197" t="s">
        <v>412</v>
      </c>
      <c r="D10916" s="198" t="s">
        <v>337</v>
      </c>
      <c r="E10916" s="421">
        <v>34646</v>
      </c>
      <c r="F10916" s="413">
        <v>125.23</v>
      </c>
      <c r="G10916" s="414">
        <f t="shared" si="340"/>
        <v>276.65894753653276</v>
      </c>
      <c r="H10916" s="415">
        <f t="shared" si="341"/>
        <v>1.3832947376826639</v>
      </c>
    </row>
    <row r="10917" spans="1:8" ht="15" hidden="1" thickBot="1">
      <c r="A10917" s="409">
        <v>202206</v>
      </c>
      <c r="B10917" s="196" t="s">
        <v>422</v>
      </c>
      <c r="C10917" s="197" t="s">
        <v>412</v>
      </c>
      <c r="D10917" s="198" t="s">
        <v>337</v>
      </c>
      <c r="E10917" s="421">
        <v>56859</v>
      </c>
      <c r="F10917" s="413">
        <v>125.23</v>
      </c>
      <c r="G10917" s="414">
        <f t="shared" si="340"/>
        <v>454.03657270622057</v>
      </c>
      <c r="H10917" s="415">
        <f t="shared" si="341"/>
        <v>2.2701828635311028</v>
      </c>
    </row>
    <row r="10918" spans="1:8" ht="15" hidden="1" thickBot="1">
      <c r="A10918" s="409">
        <v>202206</v>
      </c>
      <c r="B10918" s="196" t="s">
        <v>423</v>
      </c>
      <c r="C10918" s="197" t="s">
        <v>412</v>
      </c>
      <c r="D10918" s="198" t="s">
        <v>339</v>
      </c>
      <c r="E10918" s="421">
        <v>284</v>
      </c>
      <c r="F10918" s="413">
        <v>125.23</v>
      </c>
      <c r="G10918" s="414">
        <f t="shared" si="340"/>
        <v>2.2678271979557612</v>
      </c>
      <c r="H10918" s="415">
        <f t="shared" si="341"/>
        <v>2.2678271979557612</v>
      </c>
    </row>
    <row r="10919" spans="1:8" ht="15" hidden="1" thickBot="1">
      <c r="A10919" s="409">
        <v>202206</v>
      </c>
      <c r="B10919" s="196" t="s">
        <v>424</v>
      </c>
      <c r="C10919" s="197" t="s">
        <v>412</v>
      </c>
      <c r="D10919" s="198" t="s">
        <v>337</v>
      </c>
      <c r="E10919" s="421">
        <v>42129</v>
      </c>
      <c r="F10919" s="413">
        <v>125.23</v>
      </c>
      <c r="G10919" s="414">
        <f t="shared" si="340"/>
        <v>336.41300007985308</v>
      </c>
      <c r="H10919" s="415">
        <f t="shared" si="341"/>
        <v>1.6820650003992654</v>
      </c>
    </row>
    <row r="10920" spans="1:8" ht="15" hidden="1" thickBot="1">
      <c r="A10920" s="409">
        <v>202206</v>
      </c>
      <c r="B10920" s="196" t="s">
        <v>425</v>
      </c>
      <c r="C10920" s="197" t="s">
        <v>412</v>
      </c>
      <c r="D10920" s="198" t="s">
        <v>337</v>
      </c>
      <c r="E10920" s="421">
        <v>48624</v>
      </c>
      <c r="F10920" s="413">
        <v>125.23</v>
      </c>
      <c r="G10920" s="414">
        <f t="shared" si="340"/>
        <v>388.27756927253853</v>
      </c>
      <c r="H10920" s="415">
        <f t="shared" si="341"/>
        <v>1.9413878463626926</v>
      </c>
    </row>
    <row r="10921" spans="1:8" ht="15" hidden="1" thickBot="1">
      <c r="A10921" s="409">
        <v>202206</v>
      </c>
      <c r="B10921" s="196" t="s">
        <v>426</v>
      </c>
      <c r="C10921" s="197" t="s">
        <v>2633</v>
      </c>
      <c r="D10921" s="198" t="s">
        <v>337</v>
      </c>
      <c r="E10921" s="421">
        <v>41630</v>
      </c>
      <c r="F10921" s="413">
        <v>125.23</v>
      </c>
      <c r="G10921" s="414">
        <f t="shared" si="340"/>
        <v>332.42833186936036</v>
      </c>
      <c r="H10921" s="415">
        <f t="shared" si="341"/>
        <v>1.6621416593468019</v>
      </c>
    </row>
    <row r="10922" spans="1:8" ht="15" hidden="1" thickBot="1">
      <c r="A10922" s="409">
        <v>202206</v>
      </c>
      <c r="B10922" s="196" t="s">
        <v>427</v>
      </c>
      <c r="C10922" s="197" t="s">
        <v>2634</v>
      </c>
      <c r="D10922" s="198" t="s">
        <v>339</v>
      </c>
      <c r="E10922" s="421">
        <v>208</v>
      </c>
      <c r="F10922" s="413">
        <v>125.23</v>
      </c>
      <c r="G10922" s="414">
        <f t="shared" si="340"/>
        <v>1.6609438632915434</v>
      </c>
      <c r="H10922" s="415">
        <f t="shared" si="341"/>
        <v>1.6609438632915434</v>
      </c>
    </row>
    <row r="10923" spans="1:8" ht="15" hidden="1" thickBot="1">
      <c r="A10923" s="409">
        <v>202206</v>
      </c>
      <c r="B10923" s="196" t="s">
        <v>428</v>
      </c>
      <c r="C10923" s="197" t="s">
        <v>412</v>
      </c>
      <c r="D10923" s="198" t="s">
        <v>337</v>
      </c>
      <c r="E10923" s="421">
        <v>42129</v>
      </c>
      <c r="F10923" s="413">
        <v>125.23</v>
      </c>
      <c r="G10923" s="414">
        <f t="shared" si="340"/>
        <v>336.41300007985308</v>
      </c>
      <c r="H10923" s="415">
        <f t="shared" si="341"/>
        <v>1.6820650003992654</v>
      </c>
    </row>
    <row r="10924" spans="1:8" ht="15" hidden="1" thickBot="1">
      <c r="A10924" s="409">
        <v>202206</v>
      </c>
      <c r="B10924" s="196" t="s">
        <v>429</v>
      </c>
      <c r="C10924" s="197" t="s">
        <v>412</v>
      </c>
      <c r="D10924" s="198" t="s">
        <v>337</v>
      </c>
      <c r="E10924" s="421">
        <v>42129</v>
      </c>
      <c r="F10924" s="413">
        <v>125.23</v>
      </c>
      <c r="G10924" s="414">
        <f t="shared" si="340"/>
        <v>336.41300007985308</v>
      </c>
      <c r="H10924" s="415">
        <f t="shared" si="341"/>
        <v>1.6820650003992654</v>
      </c>
    </row>
    <row r="10925" spans="1:8" ht="15" hidden="1" thickBot="1">
      <c r="A10925" s="409">
        <v>202206</v>
      </c>
      <c r="B10925" s="196" t="s">
        <v>430</v>
      </c>
      <c r="C10925" s="197" t="s">
        <v>2635</v>
      </c>
      <c r="D10925" s="198" t="s">
        <v>339</v>
      </c>
      <c r="E10925" s="421">
        <v>211</v>
      </c>
      <c r="F10925" s="413">
        <v>125.23</v>
      </c>
      <c r="G10925" s="414">
        <f t="shared" si="340"/>
        <v>1.68489978439671</v>
      </c>
      <c r="H10925" s="415">
        <f t="shared" si="341"/>
        <v>1.68489978439671</v>
      </c>
    </row>
    <row r="10926" spans="1:8" ht="15" hidden="1" thickBot="1">
      <c r="A10926" s="409">
        <v>202206</v>
      </c>
      <c r="B10926" s="196" t="s">
        <v>431</v>
      </c>
      <c r="C10926" s="197" t="s">
        <v>412</v>
      </c>
      <c r="D10926" s="198" t="s">
        <v>337</v>
      </c>
      <c r="E10926" s="421">
        <v>42129</v>
      </c>
      <c r="F10926" s="413">
        <v>125.23</v>
      </c>
      <c r="G10926" s="414">
        <f t="shared" si="340"/>
        <v>336.41300007985308</v>
      </c>
      <c r="H10926" s="415">
        <f t="shared" si="341"/>
        <v>1.6820650003992654</v>
      </c>
    </row>
    <row r="10927" spans="1:8" ht="15" hidden="1" thickBot="1">
      <c r="A10927" s="409">
        <v>202206</v>
      </c>
      <c r="B10927" s="196" t="s">
        <v>432</v>
      </c>
      <c r="C10927" s="197" t="s">
        <v>412</v>
      </c>
      <c r="D10927" s="198" t="s">
        <v>337</v>
      </c>
      <c r="E10927" s="421">
        <v>42129</v>
      </c>
      <c r="F10927" s="413">
        <v>125.23</v>
      </c>
      <c r="G10927" s="414">
        <f t="shared" si="340"/>
        <v>336.41300007985308</v>
      </c>
      <c r="H10927" s="415">
        <f t="shared" si="341"/>
        <v>1.6820650003992654</v>
      </c>
    </row>
    <row r="10928" spans="1:8" ht="15" hidden="1" thickBot="1">
      <c r="A10928" s="409">
        <v>202206</v>
      </c>
      <c r="B10928" s="196" t="s">
        <v>433</v>
      </c>
      <c r="C10928" s="197" t="s">
        <v>412</v>
      </c>
      <c r="D10928" s="198" t="s">
        <v>339</v>
      </c>
      <c r="E10928" s="421">
        <v>19.899999999999999</v>
      </c>
      <c r="F10928" s="413">
        <v>125.23</v>
      </c>
      <c r="G10928" s="414">
        <f t="shared" si="340"/>
        <v>0.15890760999760439</v>
      </c>
      <c r="H10928" s="415">
        <f t="shared" si="341"/>
        <v>0.15890760999760439</v>
      </c>
    </row>
    <row r="10929" spans="1:8" ht="15" hidden="1" thickBot="1">
      <c r="A10929" s="409">
        <v>202206</v>
      </c>
      <c r="B10929" s="196" t="s">
        <v>434</v>
      </c>
      <c r="C10929" s="197" t="s">
        <v>412</v>
      </c>
      <c r="D10929" s="198" t="s">
        <v>337</v>
      </c>
      <c r="E10929" s="421">
        <v>37785</v>
      </c>
      <c r="F10929" s="413">
        <v>125.23</v>
      </c>
      <c r="G10929" s="414">
        <f t="shared" si="340"/>
        <v>301.724826319572</v>
      </c>
      <c r="H10929" s="415">
        <f t="shared" si="341"/>
        <v>1.5086241315978599</v>
      </c>
    </row>
    <row r="10930" spans="1:8" ht="15" hidden="1" thickBot="1">
      <c r="A10930" s="409">
        <v>202206</v>
      </c>
      <c r="B10930" s="196" t="s">
        <v>435</v>
      </c>
      <c r="C10930" s="197" t="s">
        <v>412</v>
      </c>
      <c r="D10930" s="198" t="s">
        <v>339</v>
      </c>
      <c r="E10930" s="421">
        <v>189</v>
      </c>
      <c r="F10930" s="413">
        <v>125.23</v>
      </c>
      <c r="G10930" s="414">
        <f t="shared" si="340"/>
        <v>1.5092230296254892</v>
      </c>
      <c r="H10930" s="415">
        <f t="shared" si="341"/>
        <v>1.5092230296254892</v>
      </c>
    </row>
    <row r="10931" spans="1:8" ht="15" hidden="1" thickBot="1">
      <c r="A10931" s="409">
        <v>202206</v>
      </c>
      <c r="B10931" s="196" t="s">
        <v>436</v>
      </c>
      <c r="C10931" s="197" t="s">
        <v>412</v>
      </c>
      <c r="D10931" s="198" t="s">
        <v>337</v>
      </c>
      <c r="E10931" s="421">
        <v>56323</v>
      </c>
      <c r="F10931" s="413">
        <v>125.23</v>
      </c>
      <c r="G10931" s="414">
        <f t="shared" si="340"/>
        <v>449.75644813543079</v>
      </c>
      <c r="H10931" s="415">
        <f t="shared" si="341"/>
        <v>2.248782240677154</v>
      </c>
    </row>
    <row r="10932" spans="1:8" ht="15" hidden="1" thickBot="1">
      <c r="A10932" s="409">
        <v>202206</v>
      </c>
      <c r="B10932" s="196" t="s">
        <v>437</v>
      </c>
      <c r="C10932" s="197" t="s">
        <v>412</v>
      </c>
      <c r="D10932" s="198" t="s">
        <v>339</v>
      </c>
      <c r="E10932" s="421">
        <v>282</v>
      </c>
      <c r="F10932" s="413">
        <v>125.23</v>
      </c>
      <c r="G10932" s="414">
        <f t="shared" si="340"/>
        <v>2.2518565838856501</v>
      </c>
      <c r="H10932" s="415">
        <f t="shared" si="341"/>
        <v>2.2518565838856501</v>
      </c>
    </row>
    <row r="10933" spans="1:8" ht="15" hidden="1" thickBot="1">
      <c r="A10933" s="409">
        <v>202206</v>
      </c>
      <c r="B10933" s="196" t="s">
        <v>438</v>
      </c>
      <c r="C10933" s="197" t="s">
        <v>412</v>
      </c>
      <c r="D10933" s="198" t="s">
        <v>337</v>
      </c>
      <c r="E10933" s="421">
        <v>53853</v>
      </c>
      <c r="F10933" s="413">
        <v>125.23</v>
      </c>
      <c r="G10933" s="414">
        <f t="shared" si="340"/>
        <v>430.03273975884372</v>
      </c>
      <c r="H10933" s="415">
        <f t="shared" si="341"/>
        <v>2.1501636987942185</v>
      </c>
    </row>
    <row r="10934" spans="1:8" ht="15" hidden="1" thickBot="1">
      <c r="A10934" s="409">
        <v>202206</v>
      </c>
      <c r="B10934" s="196" t="s">
        <v>439</v>
      </c>
      <c r="C10934" s="197" t="s">
        <v>412</v>
      </c>
      <c r="D10934" s="198" t="s">
        <v>339</v>
      </c>
      <c r="E10934" s="421">
        <v>269</v>
      </c>
      <c r="F10934" s="413">
        <v>125.23</v>
      </c>
      <c r="G10934" s="414">
        <f t="shared" si="340"/>
        <v>2.1480475924299287</v>
      </c>
      <c r="H10934" s="415">
        <f t="shared" si="341"/>
        <v>2.1480475924299287</v>
      </c>
    </row>
    <row r="10935" spans="1:8" ht="15" hidden="1" thickBot="1">
      <c r="A10935" s="409">
        <v>202206</v>
      </c>
      <c r="B10935" s="196" t="s">
        <v>440</v>
      </c>
      <c r="C10935" s="197" t="s">
        <v>412</v>
      </c>
      <c r="D10935" s="198" t="s">
        <v>337</v>
      </c>
      <c r="E10935" s="421">
        <v>37785</v>
      </c>
      <c r="F10935" s="413">
        <v>125.23</v>
      </c>
      <c r="G10935" s="414">
        <f t="shared" si="340"/>
        <v>301.724826319572</v>
      </c>
      <c r="H10935" s="415">
        <f t="shared" si="341"/>
        <v>1.5086241315978599</v>
      </c>
    </row>
    <row r="10936" spans="1:8" ht="15" hidden="1" thickBot="1">
      <c r="A10936" s="409">
        <v>202206</v>
      </c>
      <c r="B10936" s="196" t="s">
        <v>441</v>
      </c>
      <c r="C10936" s="197" t="s">
        <v>412</v>
      </c>
      <c r="D10936" s="198" t="s">
        <v>339</v>
      </c>
      <c r="E10936" s="421">
        <v>189</v>
      </c>
      <c r="F10936" s="413">
        <v>125.23</v>
      </c>
      <c r="G10936" s="414">
        <f t="shared" si="340"/>
        <v>1.5092230296254892</v>
      </c>
      <c r="H10936" s="415">
        <f t="shared" si="341"/>
        <v>1.5092230296254892</v>
      </c>
    </row>
    <row r="10937" spans="1:8" ht="15" hidden="1" thickBot="1">
      <c r="A10937" s="409">
        <v>202206</v>
      </c>
      <c r="B10937" s="196" t="s">
        <v>442</v>
      </c>
      <c r="C10937" s="197" t="s">
        <v>412</v>
      </c>
      <c r="D10937" s="198" t="s">
        <v>337</v>
      </c>
      <c r="E10937" s="421">
        <v>64975</v>
      </c>
      <c r="F10937" s="413">
        <v>125.23</v>
      </c>
      <c r="G10937" s="414">
        <f t="shared" si="340"/>
        <v>518.84532460273101</v>
      </c>
      <c r="H10937" s="415">
        <f t="shared" si="341"/>
        <v>2.5942266230136553</v>
      </c>
    </row>
    <row r="10938" spans="1:8" ht="15" hidden="1" thickBot="1">
      <c r="A10938" s="409">
        <v>202206</v>
      </c>
      <c r="B10938" s="196" t="s">
        <v>443</v>
      </c>
      <c r="C10938" s="197" t="s">
        <v>2636</v>
      </c>
      <c r="D10938" s="198" t="s">
        <v>339</v>
      </c>
      <c r="E10938" s="421">
        <v>325</v>
      </c>
      <c r="F10938" s="413">
        <v>125.23</v>
      </c>
      <c r="G10938" s="414">
        <f t="shared" si="340"/>
        <v>2.5952247863930369</v>
      </c>
      <c r="H10938" s="415">
        <f t="shared" si="341"/>
        <v>2.5952247863930369</v>
      </c>
    </row>
    <row r="10939" spans="1:8" ht="15" hidden="1" thickBot="1">
      <c r="A10939" s="409">
        <v>202206</v>
      </c>
      <c r="B10939" s="196" t="s">
        <v>444</v>
      </c>
      <c r="C10939" s="197" t="s">
        <v>412</v>
      </c>
      <c r="D10939" s="198" t="s">
        <v>337</v>
      </c>
      <c r="E10939" s="421">
        <v>52468</v>
      </c>
      <c r="F10939" s="413">
        <v>125.23</v>
      </c>
      <c r="G10939" s="414">
        <f t="shared" si="340"/>
        <v>418.97308951529186</v>
      </c>
      <c r="H10939" s="415">
        <f t="shared" si="341"/>
        <v>2.0948654475764594</v>
      </c>
    </row>
    <row r="10940" spans="1:8" ht="15" hidden="1" thickBot="1">
      <c r="A10940" s="409">
        <v>202206</v>
      </c>
      <c r="B10940" s="196" t="s">
        <v>445</v>
      </c>
      <c r="C10940" s="197" t="s">
        <v>412</v>
      </c>
      <c r="D10940" s="198" t="s">
        <v>339</v>
      </c>
      <c r="E10940" s="421">
        <v>262</v>
      </c>
      <c r="F10940" s="413">
        <v>125.23</v>
      </c>
      <c r="G10940" s="414">
        <f t="shared" si="340"/>
        <v>2.0921504431845404</v>
      </c>
      <c r="H10940" s="415">
        <f t="shared" si="341"/>
        <v>2.0921504431845404</v>
      </c>
    </row>
    <row r="10941" spans="1:8" ht="15" hidden="1" thickBot="1">
      <c r="A10941" s="409">
        <v>202206</v>
      </c>
      <c r="B10941" s="196" t="s">
        <v>446</v>
      </c>
      <c r="C10941" s="197" t="s">
        <v>412</v>
      </c>
      <c r="D10941" s="198" t="s">
        <v>337</v>
      </c>
      <c r="E10941" s="421">
        <v>40422</v>
      </c>
      <c r="F10941" s="413">
        <v>125.23</v>
      </c>
      <c r="G10941" s="414">
        <f t="shared" si="340"/>
        <v>322.78208097101333</v>
      </c>
      <c r="H10941" s="415">
        <f t="shared" si="341"/>
        <v>1.6139104048550665</v>
      </c>
    </row>
    <row r="10942" spans="1:8" ht="15" hidden="1" thickBot="1">
      <c r="A10942" s="409">
        <v>202206</v>
      </c>
      <c r="B10942" s="196" t="s">
        <v>447</v>
      </c>
      <c r="C10942" s="197" t="s">
        <v>412</v>
      </c>
      <c r="D10942" s="198" t="s">
        <v>337</v>
      </c>
      <c r="E10942" s="421">
        <v>39258</v>
      </c>
      <c r="F10942" s="413">
        <v>125.23</v>
      </c>
      <c r="G10942" s="414">
        <f t="shared" si="340"/>
        <v>313.48718358220873</v>
      </c>
      <c r="H10942" s="415">
        <f t="shared" si="341"/>
        <v>1.5674359179110438</v>
      </c>
    </row>
    <row r="10943" spans="1:8" ht="15" hidden="1" thickBot="1">
      <c r="A10943" s="409">
        <v>202206</v>
      </c>
      <c r="B10943" s="196" t="s">
        <v>448</v>
      </c>
      <c r="C10943" s="197" t="s">
        <v>412</v>
      </c>
      <c r="D10943" s="198" t="s">
        <v>337</v>
      </c>
      <c r="E10943" s="421">
        <v>66959</v>
      </c>
      <c r="F10943" s="413">
        <v>125.23</v>
      </c>
      <c r="G10943" s="414">
        <f t="shared" si="340"/>
        <v>534.68817376028107</v>
      </c>
      <c r="H10943" s="415">
        <f t="shared" si="341"/>
        <v>2.6734408688014053</v>
      </c>
    </row>
    <row r="10944" spans="1:8" ht="15" hidden="1" thickBot="1">
      <c r="A10944" s="409">
        <v>202206</v>
      </c>
      <c r="B10944" s="196" t="s">
        <v>449</v>
      </c>
      <c r="C10944" s="197" t="s">
        <v>412</v>
      </c>
      <c r="D10944" s="198" t="s">
        <v>339</v>
      </c>
      <c r="E10944" s="421">
        <v>202</v>
      </c>
      <c r="F10944" s="413">
        <v>125.23</v>
      </c>
      <c r="G10944" s="414">
        <f t="shared" si="340"/>
        <v>1.6130320210812106</v>
      </c>
      <c r="H10944" s="415">
        <f t="shared" si="341"/>
        <v>1.6130320210812106</v>
      </c>
    </row>
    <row r="10945" spans="1:8" ht="15" hidden="1" thickBot="1">
      <c r="A10945" s="409">
        <v>202206</v>
      </c>
      <c r="B10945" s="196" t="s">
        <v>450</v>
      </c>
      <c r="C10945" s="197" t="s">
        <v>412</v>
      </c>
      <c r="D10945" s="198" t="s">
        <v>337</v>
      </c>
      <c r="E10945" s="421">
        <v>32157</v>
      </c>
      <c r="F10945" s="413">
        <v>125.23</v>
      </c>
      <c r="G10945" s="414">
        <f t="shared" si="340"/>
        <v>256.78351832627965</v>
      </c>
      <c r="H10945" s="415">
        <f t="shared" si="341"/>
        <v>1.2839175916313983</v>
      </c>
    </row>
    <row r="10946" spans="1:8" ht="15" hidden="1" thickBot="1">
      <c r="A10946" s="409">
        <v>202206</v>
      </c>
      <c r="B10946" s="196" t="s">
        <v>451</v>
      </c>
      <c r="C10946" s="197" t="s">
        <v>412</v>
      </c>
      <c r="D10946" s="198" t="s">
        <v>337</v>
      </c>
      <c r="E10946" s="421">
        <v>36388</v>
      </c>
      <c r="F10946" s="413">
        <v>125.23</v>
      </c>
      <c r="G10946" s="414">
        <f t="shared" ref="G10946:G11009" si="342">+E10946/F10946</f>
        <v>290.56935239159947</v>
      </c>
      <c r="H10946" s="415">
        <f t="shared" ref="H10946:H11009" si="343">IF(D10946="TB",G10946/200,IF(D10946="LT",G10946,"VER"))</f>
        <v>1.4528467619579972</v>
      </c>
    </row>
    <row r="10947" spans="1:8" ht="15" hidden="1" thickBot="1">
      <c r="A10947" s="409">
        <v>202206</v>
      </c>
      <c r="B10947" s="196" t="s">
        <v>452</v>
      </c>
      <c r="C10947" s="197" t="s">
        <v>412</v>
      </c>
      <c r="D10947" s="198" t="s">
        <v>337</v>
      </c>
      <c r="E10947" s="421">
        <v>30234</v>
      </c>
      <c r="F10947" s="413">
        <v>125.23</v>
      </c>
      <c r="G10947" s="414">
        <f t="shared" si="342"/>
        <v>241.42777289786792</v>
      </c>
      <c r="H10947" s="415">
        <f t="shared" si="343"/>
        <v>1.2071388644893397</v>
      </c>
    </row>
    <row r="10948" spans="1:8" ht="15" hidden="1" thickBot="1">
      <c r="A10948" s="409">
        <v>202206</v>
      </c>
      <c r="B10948" s="196" t="s">
        <v>453</v>
      </c>
      <c r="C10948" s="197" t="s">
        <v>412</v>
      </c>
      <c r="D10948" s="198" t="s">
        <v>337</v>
      </c>
      <c r="E10948" s="421">
        <v>52413</v>
      </c>
      <c r="F10948" s="413">
        <v>125.23</v>
      </c>
      <c r="G10948" s="414">
        <f t="shared" si="342"/>
        <v>418.53389762836377</v>
      </c>
      <c r="H10948" s="415">
        <f t="shared" si="343"/>
        <v>2.0926694881418189</v>
      </c>
    </row>
    <row r="10949" spans="1:8" ht="15" hidden="1" thickBot="1">
      <c r="A10949" s="409">
        <v>202206</v>
      </c>
      <c r="B10949" s="196" t="s">
        <v>454</v>
      </c>
      <c r="C10949" s="197" t="s">
        <v>412</v>
      </c>
      <c r="D10949" s="198" t="s">
        <v>337</v>
      </c>
      <c r="E10949" s="421">
        <v>52413</v>
      </c>
      <c r="F10949" s="413">
        <v>125.23</v>
      </c>
      <c r="G10949" s="414">
        <f t="shared" si="342"/>
        <v>418.53389762836377</v>
      </c>
      <c r="H10949" s="415">
        <f t="shared" si="343"/>
        <v>2.0926694881418189</v>
      </c>
    </row>
    <row r="10950" spans="1:8" ht="15" hidden="1" thickBot="1">
      <c r="A10950" s="409">
        <v>202206</v>
      </c>
      <c r="B10950" s="196" t="s">
        <v>455</v>
      </c>
      <c r="C10950" s="197" t="s">
        <v>412</v>
      </c>
      <c r="D10950" s="198" t="s">
        <v>337</v>
      </c>
      <c r="E10950" s="421">
        <v>58633</v>
      </c>
      <c r="F10950" s="413">
        <v>125.23</v>
      </c>
      <c r="G10950" s="414">
        <f t="shared" si="342"/>
        <v>468.20250738640897</v>
      </c>
      <c r="H10950" s="415">
        <f t="shared" si="343"/>
        <v>2.3410125369320447</v>
      </c>
    </row>
    <row r="10951" spans="1:8" ht="15" hidden="1" thickBot="1">
      <c r="A10951" s="409">
        <v>202206</v>
      </c>
      <c r="B10951" s="196" t="s">
        <v>456</v>
      </c>
      <c r="C10951" s="197" t="s">
        <v>412</v>
      </c>
      <c r="D10951" s="198" t="s">
        <v>339</v>
      </c>
      <c r="E10951" s="421">
        <v>293</v>
      </c>
      <c r="F10951" s="413">
        <v>125.23</v>
      </c>
      <c r="G10951" s="414">
        <f t="shared" si="342"/>
        <v>2.339694961271261</v>
      </c>
      <c r="H10951" s="415">
        <f t="shared" si="343"/>
        <v>2.339694961271261</v>
      </c>
    </row>
    <row r="10952" spans="1:8" ht="15" hidden="1" thickBot="1">
      <c r="A10952" s="409">
        <v>202206</v>
      </c>
      <c r="B10952" s="196" t="s">
        <v>457</v>
      </c>
      <c r="C10952" s="197" t="s">
        <v>412</v>
      </c>
      <c r="D10952" s="198" t="s">
        <v>339</v>
      </c>
      <c r="E10952" s="421">
        <v>262</v>
      </c>
      <c r="F10952" s="413">
        <v>125.23</v>
      </c>
      <c r="G10952" s="414">
        <f t="shared" si="342"/>
        <v>2.0921504431845404</v>
      </c>
      <c r="H10952" s="415">
        <f t="shared" si="343"/>
        <v>2.0921504431845404</v>
      </c>
    </row>
    <row r="10953" spans="1:8" ht="15" hidden="1" thickBot="1">
      <c r="A10953" s="409">
        <v>202206</v>
      </c>
      <c r="B10953" s="196" t="s">
        <v>458</v>
      </c>
      <c r="C10953" s="197" t="s">
        <v>412</v>
      </c>
      <c r="D10953" s="198" t="s">
        <v>337</v>
      </c>
      <c r="E10953" s="421">
        <v>42129</v>
      </c>
      <c r="F10953" s="413">
        <v>125.23</v>
      </c>
      <c r="G10953" s="414">
        <f t="shared" si="342"/>
        <v>336.41300007985308</v>
      </c>
      <c r="H10953" s="415">
        <f t="shared" si="343"/>
        <v>1.6820650003992654</v>
      </c>
    </row>
    <row r="10954" spans="1:8" ht="15" hidden="1" thickBot="1">
      <c r="A10954" s="409">
        <v>202206</v>
      </c>
      <c r="B10954" s="196" t="s">
        <v>459</v>
      </c>
      <c r="C10954" s="197" t="s">
        <v>412</v>
      </c>
      <c r="D10954" s="198" t="s">
        <v>339</v>
      </c>
      <c r="E10954" s="421">
        <v>211</v>
      </c>
      <c r="F10954" s="413">
        <v>125.23</v>
      </c>
      <c r="G10954" s="414">
        <f t="shared" si="342"/>
        <v>1.68489978439671</v>
      </c>
      <c r="H10954" s="415">
        <f t="shared" si="343"/>
        <v>1.68489978439671</v>
      </c>
    </row>
    <row r="10955" spans="1:8" ht="15" hidden="1" thickBot="1">
      <c r="A10955" s="409">
        <v>202206</v>
      </c>
      <c r="B10955" s="196" t="s">
        <v>460</v>
      </c>
      <c r="C10955" s="197" t="s">
        <v>412</v>
      </c>
      <c r="D10955" s="198" t="s">
        <v>337</v>
      </c>
      <c r="E10955" s="421">
        <v>43550</v>
      </c>
      <c r="F10955" s="413">
        <v>125.23</v>
      </c>
      <c r="G10955" s="414">
        <f t="shared" si="342"/>
        <v>347.76012137666692</v>
      </c>
      <c r="H10955" s="415">
        <f t="shared" si="343"/>
        <v>1.7388006068833346</v>
      </c>
    </row>
    <row r="10956" spans="1:8" ht="15" hidden="1" thickBot="1">
      <c r="A10956" s="409">
        <v>202206</v>
      </c>
      <c r="B10956" s="196" t="s">
        <v>461</v>
      </c>
      <c r="C10956" s="197" t="s">
        <v>412</v>
      </c>
      <c r="D10956" s="198" t="s">
        <v>337</v>
      </c>
      <c r="E10956" s="421">
        <v>82430</v>
      </c>
      <c r="F10956" s="413">
        <v>125.23</v>
      </c>
      <c r="G10956" s="414">
        <f t="shared" si="342"/>
        <v>658.2288588996247</v>
      </c>
      <c r="H10956" s="415">
        <f t="shared" si="343"/>
        <v>3.2911442944981233</v>
      </c>
    </row>
    <row r="10957" spans="1:8" ht="15" hidden="1" thickBot="1">
      <c r="A10957" s="409">
        <v>202206</v>
      </c>
      <c r="B10957" s="196" t="s">
        <v>462</v>
      </c>
      <c r="C10957" s="197" t="s">
        <v>412</v>
      </c>
      <c r="D10957" s="198" t="s">
        <v>337</v>
      </c>
      <c r="E10957" s="421">
        <v>29969</v>
      </c>
      <c r="F10957" s="413">
        <v>125.23</v>
      </c>
      <c r="G10957" s="414">
        <f t="shared" si="342"/>
        <v>239.3116665335782</v>
      </c>
      <c r="H10957" s="415">
        <f t="shared" si="343"/>
        <v>1.196558332667891</v>
      </c>
    </row>
    <row r="10958" spans="1:8" ht="15" hidden="1" thickBot="1">
      <c r="A10958" s="409">
        <v>202206</v>
      </c>
      <c r="B10958" s="196" t="s">
        <v>463</v>
      </c>
      <c r="C10958" s="197" t="s">
        <v>412</v>
      </c>
      <c r="D10958" s="198" t="s">
        <v>339</v>
      </c>
      <c r="E10958" s="421">
        <v>150</v>
      </c>
      <c r="F10958" s="413">
        <v>125.23</v>
      </c>
      <c r="G10958" s="414">
        <f t="shared" si="342"/>
        <v>1.1977960552583247</v>
      </c>
      <c r="H10958" s="415">
        <f t="shared" si="343"/>
        <v>1.1977960552583247</v>
      </c>
    </row>
    <row r="10959" spans="1:8" ht="15" hidden="1" thickBot="1">
      <c r="A10959" s="409">
        <v>202206</v>
      </c>
      <c r="B10959" s="196" t="s">
        <v>464</v>
      </c>
      <c r="C10959" s="197" t="s">
        <v>412</v>
      </c>
      <c r="D10959" s="198" t="s">
        <v>337</v>
      </c>
      <c r="E10959" s="421">
        <v>7980</v>
      </c>
      <c r="F10959" s="413">
        <v>125.23</v>
      </c>
      <c r="G10959" s="414">
        <f t="shared" si="342"/>
        <v>63.722750139742871</v>
      </c>
      <c r="H10959" s="415">
        <f t="shared" si="343"/>
        <v>0.31861375069871434</v>
      </c>
    </row>
    <row r="10960" spans="1:8" ht="15" hidden="1" thickBot="1">
      <c r="A10960" s="409">
        <v>202206</v>
      </c>
      <c r="B10960" s="196" t="s">
        <v>465</v>
      </c>
      <c r="C10960" s="197" t="s">
        <v>412</v>
      </c>
      <c r="D10960" s="198" t="s">
        <v>337</v>
      </c>
      <c r="E10960" s="421">
        <v>45240</v>
      </c>
      <c r="F10960" s="413">
        <v>125.23</v>
      </c>
      <c r="G10960" s="414">
        <f t="shared" si="342"/>
        <v>361.25529026591073</v>
      </c>
      <c r="H10960" s="415">
        <f t="shared" si="343"/>
        <v>1.8062764513295537</v>
      </c>
    </row>
    <row r="10961" spans="1:8" ht="15" hidden="1" thickBot="1">
      <c r="A10961" s="409">
        <v>202206</v>
      </c>
      <c r="B10961" s="196" t="s">
        <v>466</v>
      </c>
      <c r="C10961" s="197" t="s">
        <v>412</v>
      </c>
      <c r="D10961" s="198" t="s">
        <v>339</v>
      </c>
      <c r="E10961" s="421">
        <v>226</v>
      </c>
      <c r="F10961" s="413">
        <v>125.23</v>
      </c>
      <c r="G10961" s="414">
        <f t="shared" si="342"/>
        <v>1.8046793899225424</v>
      </c>
      <c r="H10961" s="415">
        <f t="shared" si="343"/>
        <v>1.8046793899225424</v>
      </c>
    </row>
    <row r="10962" spans="1:8" ht="15" hidden="1" thickBot="1">
      <c r="A10962" s="409">
        <v>202206</v>
      </c>
      <c r="B10962" s="196" t="s">
        <v>467</v>
      </c>
      <c r="C10962" s="197" t="s">
        <v>412</v>
      </c>
      <c r="D10962" s="198" t="s">
        <v>337</v>
      </c>
      <c r="E10962" s="421">
        <v>47202</v>
      </c>
      <c r="F10962" s="413">
        <v>125.23</v>
      </c>
      <c r="G10962" s="414">
        <f t="shared" si="342"/>
        <v>376.9224626686896</v>
      </c>
      <c r="H10962" s="415">
        <f t="shared" si="343"/>
        <v>1.884612313343448</v>
      </c>
    </row>
    <row r="10963" spans="1:8" ht="15" hidden="1" thickBot="1">
      <c r="A10963" s="409">
        <v>202206</v>
      </c>
      <c r="B10963" s="196" t="s">
        <v>468</v>
      </c>
      <c r="C10963" s="197" t="s">
        <v>2637</v>
      </c>
      <c r="D10963" s="198" t="s">
        <v>339</v>
      </c>
      <c r="E10963" s="421">
        <v>236</v>
      </c>
      <c r="F10963" s="413">
        <v>125.23</v>
      </c>
      <c r="G10963" s="414">
        <f t="shared" si="342"/>
        <v>1.8845324602730975</v>
      </c>
      <c r="H10963" s="415">
        <f t="shared" si="343"/>
        <v>1.8845324602730975</v>
      </c>
    </row>
    <row r="10964" spans="1:8" ht="15" hidden="1" thickBot="1">
      <c r="A10964" s="409">
        <v>202206</v>
      </c>
      <c r="B10964" s="196" t="s">
        <v>469</v>
      </c>
      <c r="C10964" s="197" t="s">
        <v>412</v>
      </c>
      <c r="D10964" s="198" t="s">
        <v>337</v>
      </c>
      <c r="E10964" s="421">
        <v>47202</v>
      </c>
      <c r="F10964" s="413">
        <v>125.23</v>
      </c>
      <c r="G10964" s="414">
        <f t="shared" si="342"/>
        <v>376.9224626686896</v>
      </c>
      <c r="H10964" s="415">
        <f t="shared" si="343"/>
        <v>1.884612313343448</v>
      </c>
    </row>
    <row r="10965" spans="1:8" ht="15" hidden="1" thickBot="1">
      <c r="A10965" s="409">
        <v>202206</v>
      </c>
      <c r="B10965" s="196" t="s">
        <v>470</v>
      </c>
      <c r="C10965" s="197" t="s">
        <v>412</v>
      </c>
      <c r="D10965" s="198" t="s">
        <v>337</v>
      </c>
      <c r="E10965" s="421">
        <v>66789</v>
      </c>
      <c r="F10965" s="413">
        <v>125.23</v>
      </c>
      <c r="G10965" s="414">
        <f t="shared" si="342"/>
        <v>533.33067156432162</v>
      </c>
      <c r="H10965" s="415">
        <f t="shared" si="343"/>
        <v>2.6666533578216081</v>
      </c>
    </row>
    <row r="10966" spans="1:8" ht="15" hidden="1" thickBot="1">
      <c r="A10966" s="409">
        <v>202206</v>
      </c>
      <c r="B10966" s="196" t="s">
        <v>471</v>
      </c>
      <c r="C10966" s="197" t="s">
        <v>2638</v>
      </c>
      <c r="D10966" s="198" t="s">
        <v>339</v>
      </c>
      <c r="E10966" s="421">
        <v>334</v>
      </c>
      <c r="F10966" s="413">
        <v>125.23</v>
      </c>
      <c r="G10966" s="414">
        <f t="shared" si="342"/>
        <v>2.6670925497085363</v>
      </c>
      <c r="H10966" s="415">
        <f t="shared" si="343"/>
        <v>2.6670925497085363</v>
      </c>
    </row>
    <row r="10967" spans="1:8" ht="15" hidden="1" thickBot="1">
      <c r="A10967" s="409">
        <v>202206</v>
      </c>
      <c r="B10967" s="196" t="s">
        <v>472</v>
      </c>
      <c r="C10967" s="197" t="s">
        <v>412</v>
      </c>
      <c r="D10967" s="198" t="s">
        <v>337</v>
      </c>
      <c r="E10967" s="421">
        <v>49437</v>
      </c>
      <c r="F10967" s="413">
        <v>125.23</v>
      </c>
      <c r="G10967" s="414">
        <f t="shared" si="342"/>
        <v>394.76962389203862</v>
      </c>
      <c r="H10967" s="415">
        <f t="shared" si="343"/>
        <v>1.9738481194601931</v>
      </c>
    </row>
    <row r="10968" spans="1:8" ht="15" hidden="1" thickBot="1">
      <c r="A10968" s="409">
        <v>202206</v>
      </c>
      <c r="B10968" s="196" t="s">
        <v>473</v>
      </c>
      <c r="C10968" s="197" t="s">
        <v>2638</v>
      </c>
      <c r="D10968" s="198" t="s">
        <v>339</v>
      </c>
      <c r="E10968" s="421">
        <v>247</v>
      </c>
      <c r="F10968" s="413">
        <v>125.23</v>
      </c>
      <c r="G10968" s="414">
        <f t="shared" si="342"/>
        <v>1.9723708376587079</v>
      </c>
      <c r="H10968" s="415">
        <f t="shared" si="343"/>
        <v>1.9723708376587079</v>
      </c>
    </row>
    <row r="10969" spans="1:8" ht="15" hidden="1" thickBot="1">
      <c r="A10969" s="409">
        <v>202206</v>
      </c>
      <c r="B10969" s="196" t="s">
        <v>474</v>
      </c>
      <c r="C10969" s="197" t="s">
        <v>412</v>
      </c>
      <c r="D10969" s="198" t="s">
        <v>337</v>
      </c>
      <c r="E10969" s="421">
        <v>38708</v>
      </c>
      <c r="F10969" s="413">
        <v>125.23</v>
      </c>
      <c r="G10969" s="414">
        <f t="shared" si="342"/>
        <v>309.09526471292821</v>
      </c>
      <c r="H10969" s="415">
        <f t="shared" si="343"/>
        <v>1.5454763235646412</v>
      </c>
    </row>
    <row r="10970" spans="1:8" ht="15" hidden="1" thickBot="1">
      <c r="A10970" s="409">
        <v>202206</v>
      </c>
      <c r="B10970" s="196" t="s">
        <v>475</v>
      </c>
      <c r="C10970" s="197" t="s">
        <v>412</v>
      </c>
      <c r="D10970" s="198" t="s">
        <v>339</v>
      </c>
      <c r="E10970" s="421">
        <v>193</v>
      </c>
      <c r="F10970" s="413">
        <v>125.23</v>
      </c>
      <c r="G10970" s="414">
        <f t="shared" si="342"/>
        <v>1.541164257765711</v>
      </c>
      <c r="H10970" s="415">
        <f t="shared" si="343"/>
        <v>1.541164257765711</v>
      </c>
    </row>
    <row r="10971" spans="1:8" ht="15" hidden="1" thickBot="1">
      <c r="A10971" s="409">
        <v>202206</v>
      </c>
      <c r="B10971" s="196" t="s">
        <v>476</v>
      </c>
      <c r="C10971" s="197" t="s">
        <v>412</v>
      </c>
      <c r="D10971" s="198" t="s">
        <v>337</v>
      </c>
      <c r="E10971" s="421">
        <v>66380</v>
      </c>
      <c r="F10971" s="413">
        <v>125.23</v>
      </c>
      <c r="G10971" s="414">
        <f t="shared" si="342"/>
        <v>530.06468098698394</v>
      </c>
      <c r="H10971" s="415">
        <f t="shared" si="343"/>
        <v>2.6503234049349196</v>
      </c>
    </row>
    <row r="10972" spans="1:8" ht="15" hidden="1" thickBot="1">
      <c r="A10972" s="409">
        <v>202206</v>
      </c>
      <c r="B10972" s="196" t="s">
        <v>477</v>
      </c>
      <c r="C10972" s="197" t="s">
        <v>412</v>
      </c>
      <c r="D10972" s="198" t="s">
        <v>337</v>
      </c>
      <c r="E10972" s="421">
        <v>62729</v>
      </c>
      <c r="F10972" s="413">
        <v>125.23</v>
      </c>
      <c r="G10972" s="414">
        <f t="shared" si="342"/>
        <v>500.91032500199628</v>
      </c>
      <c r="H10972" s="415">
        <f t="shared" si="343"/>
        <v>2.5045516250099813</v>
      </c>
    </row>
    <row r="10973" spans="1:8" ht="15" hidden="1" thickBot="1">
      <c r="A10973" s="409">
        <v>202206</v>
      </c>
      <c r="B10973" s="196" t="s">
        <v>478</v>
      </c>
      <c r="C10973" s="197" t="s">
        <v>412</v>
      </c>
      <c r="D10973" s="198" t="s">
        <v>339</v>
      </c>
      <c r="E10973" s="421">
        <v>314</v>
      </c>
      <c r="F10973" s="413">
        <v>125.23</v>
      </c>
      <c r="G10973" s="414">
        <f t="shared" si="342"/>
        <v>2.507386409007426</v>
      </c>
      <c r="H10973" s="415">
        <f t="shared" si="343"/>
        <v>2.507386409007426</v>
      </c>
    </row>
    <row r="10974" spans="1:8" ht="15" hidden="1" thickBot="1">
      <c r="A10974" s="409">
        <v>202206</v>
      </c>
      <c r="B10974" s="196" t="s">
        <v>2600</v>
      </c>
      <c r="C10974" s="197" t="s">
        <v>412</v>
      </c>
      <c r="D10974" s="198" t="s">
        <v>337</v>
      </c>
      <c r="E10974" s="421">
        <v>59734</v>
      </c>
      <c r="F10974" s="413">
        <v>125.23</v>
      </c>
      <c r="G10974" s="414">
        <f t="shared" si="342"/>
        <v>476.99433043200509</v>
      </c>
      <c r="H10974" s="415">
        <f t="shared" si="343"/>
        <v>2.3849716521600253</v>
      </c>
    </row>
    <row r="10975" spans="1:8" ht="15" hidden="1" thickBot="1">
      <c r="A10975" s="409">
        <v>202206</v>
      </c>
      <c r="B10975" s="196" t="s">
        <v>2601</v>
      </c>
      <c r="C10975" s="197" t="s">
        <v>412</v>
      </c>
      <c r="D10975" s="198" t="s">
        <v>339</v>
      </c>
      <c r="E10975" s="421">
        <v>299</v>
      </c>
      <c r="F10975" s="413">
        <v>125.23</v>
      </c>
      <c r="G10975" s="414">
        <f t="shared" si="342"/>
        <v>2.3876068034815936</v>
      </c>
      <c r="H10975" s="415">
        <f t="shared" si="343"/>
        <v>2.3876068034815936</v>
      </c>
    </row>
    <row r="10976" spans="1:8" ht="15" hidden="1" thickBot="1">
      <c r="A10976" s="409">
        <v>202206</v>
      </c>
      <c r="B10976" s="196" t="s">
        <v>479</v>
      </c>
      <c r="C10976" s="197" t="s">
        <v>480</v>
      </c>
      <c r="D10976" s="198" t="s">
        <v>337</v>
      </c>
      <c r="E10976" s="421">
        <v>11794</v>
      </c>
      <c r="F10976" s="413">
        <v>125.23</v>
      </c>
      <c r="G10976" s="414">
        <f t="shared" si="342"/>
        <v>94.178711171444533</v>
      </c>
      <c r="H10976" s="415">
        <f t="shared" si="343"/>
        <v>0.47089355585722265</v>
      </c>
    </row>
    <row r="10977" spans="1:8" ht="15" hidden="1" thickBot="1">
      <c r="A10977" s="409">
        <v>202206</v>
      </c>
      <c r="B10977" s="196" t="s">
        <v>481</v>
      </c>
      <c r="C10977" s="197" t="s">
        <v>480</v>
      </c>
      <c r="D10977" s="198" t="s">
        <v>374</v>
      </c>
      <c r="E10977" s="421">
        <v>37.020000000000003</v>
      </c>
      <c r="F10977" s="413">
        <v>125.23</v>
      </c>
      <c r="G10977" s="414">
        <f t="shared" si="342"/>
        <v>0.29561606643775457</v>
      </c>
      <c r="H10977" s="415" t="str">
        <f t="shared" si="343"/>
        <v>VER</v>
      </c>
    </row>
    <row r="10978" spans="1:8" ht="15" hidden="1" thickBot="1">
      <c r="A10978" s="409">
        <v>202206</v>
      </c>
      <c r="B10978" s="196" t="s">
        <v>482</v>
      </c>
      <c r="C10978" s="197" t="s">
        <v>480</v>
      </c>
      <c r="D10978" s="198" t="s">
        <v>374</v>
      </c>
      <c r="E10978" s="421">
        <v>0.01</v>
      </c>
      <c r="F10978" s="413">
        <v>125.23</v>
      </c>
      <c r="G10978" s="414">
        <f t="shared" si="342"/>
        <v>7.9853070350554981E-5</v>
      </c>
      <c r="H10978" s="415" t="str">
        <f t="shared" si="343"/>
        <v>VER</v>
      </c>
    </row>
    <row r="10979" spans="1:8" ht="15" hidden="1" thickBot="1">
      <c r="A10979" s="409">
        <v>202206</v>
      </c>
      <c r="B10979" s="196" t="s">
        <v>483</v>
      </c>
      <c r="C10979" s="197" t="s">
        <v>480</v>
      </c>
      <c r="D10979" s="198" t="s">
        <v>374</v>
      </c>
      <c r="E10979" s="421">
        <v>0.01</v>
      </c>
      <c r="F10979" s="413">
        <v>125.23</v>
      </c>
      <c r="G10979" s="414">
        <f t="shared" si="342"/>
        <v>7.9853070350554981E-5</v>
      </c>
      <c r="H10979" s="415" t="str">
        <f t="shared" si="343"/>
        <v>VER</v>
      </c>
    </row>
    <row r="10980" spans="1:8" ht="15" hidden="1" thickBot="1">
      <c r="A10980" s="409">
        <v>202206</v>
      </c>
      <c r="B10980" s="196" t="s">
        <v>484</v>
      </c>
      <c r="C10980" s="197" t="s">
        <v>480</v>
      </c>
      <c r="D10980" s="198" t="s">
        <v>374</v>
      </c>
      <c r="E10980" s="421">
        <v>0.01</v>
      </c>
      <c r="F10980" s="413">
        <v>125.23</v>
      </c>
      <c r="G10980" s="414">
        <f t="shared" si="342"/>
        <v>7.9853070350554981E-5</v>
      </c>
      <c r="H10980" s="415" t="str">
        <f t="shared" si="343"/>
        <v>VER</v>
      </c>
    </row>
    <row r="10981" spans="1:8" ht="15" hidden="1" thickBot="1">
      <c r="A10981" s="409">
        <v>202206</v>
      </c>
      <c r="B10981" s="196" t="s">
        <v>485</v>
      </c>
      <c r="C10981" s="197" t="s">
        <v>480</v>
      </c>
      <c r="D10981" s="198" t="s">
        <v>374</v>
      </c>
      <c r="E10981" s="421">
        <v>0.01</v>
      </c>
      <c r="F10981" s="413">
        <v>125.23</v>
      </c>
      <c r="G10981" s="414">
        <f t="shared" si="342"/>
        <v>7.9853070350554981E-5</v>
      </c>
      <c r="H10981" s="415" t="str">
        <f t="shared" si="343"/>
        <v>VER</v>
      </c>
    </row>
    <row r="10982" spans="1:8" ht="15" hidden="1" thickBot="1">
      <c r="A10982" s="409">
        <v>202206</v>
      </c>
      <c r="B10982" s="196" t="s">
        <v>486</v>
      </c>
      <c r="C10982" s="197" t="s">
        <v>480</v>
      </c>
      <c r="D10982" s="198" t="s">
        <v>374</v>
      </c>
      <c r="E10982" s="421">
        <v>0.01</v>
      </c>
      <c r="F10982" s="413">
        <v>125.23</v>
      </c>
      <c r="G10982" s="414">
        <f t="shared" si="342"/>
        <v>7.9853070350554981E-5</v>
      </c>
      <c r="H10982" s="415" t="str">
        <f t="shared" si="343"/>
        <v>VER</v>
      </c>
    </row>
    <row r="10983" spans="1:8" ht="15" hidden="1" thickBot="1">
      <c r="A10983" s="409">
        <v>202206</v>
      </c>
      <c r="B10983" s="196" t="s">
        <v>487</v>
      </c>
      <c r="C10983" s="197" t="s">
        <v>480</v>
      </c>
      <c r="D10983" s="198" t="s">
        <v>374</v>
      </c>
      <c r="E10983" s="421">
        <v>0.01</v>
      </c>
      <c r="F10983" s="413">
        <v>125.23</v>
      </c>
      <c r="G10983" s="414">
        <f t="shared" si="342"/>
        <v>7.9853070350554981E-5</v>
      </c>
      <c r="H10983" s="415" t="str">
        <f t="shared" si="343"/>
        <v>VER</v>
      </c>
    </row>
    <row r="10984" spans="1:8" ht="15" hidden="1" thickBot="1">
      <c r="A10984" s="409">
        <v>202206</v>
      </c>
      <c r="B10984" s="196" t="s">
        <v>488</v>
      </c>
      <c r="C10984" s="197" t="s">
        <v>480</v>
      </c>
      <c r="D10984" s="198" t="s">
        <v>374</v>
      </c>
      <c r="E10984" s="421">
        <v>0.01</v>
      </c>
      <c r="F10984" s="413">
        <v>125.23</v>
      </c>
      <c r="G10984" s="414">
        <f t="shared" si="342"/>
        <v>7.9853070350554981E-5</v>
      </c>
      <c r="H10984" s="415" t="str">
        <f t="shared" si="343"/>
        <v>VER</v>
      </c>
    </row>
    <row r="10985" spans="1:8" ht="15" hidden="1" thickBot="1">
      <c r="A10985" s="409">
        <v>202206</v>
      </c>
      <c r="B10985" s="196" t="s">
        <v>489</v>
      </c>
      <c r="C10985" s="197" t="s">
        <v>480</v>
      </c>
      <c r="D10985" s="198" t="s">
        <v>374</v>
      </c>
      <c r="E10985" s="421">
        <v>0.01</v>
      </c>
      <c r="F10985" s="413">
        <v>125.23</v>
      </c>
      <c r="G10985" s="414">
        <f t="shared" si="342"/>
        <v>7.9853070350554981E-5</v>
      </c>
      <c r="H10985" s="415" t="str">
        <f t="shared" si="343"/>
        <v>VER</v>
      </c>
    </row>
    <row r="10986" spans="1:8" ht="15" hidden="1" thickBot="1">
      <c r="A10986" s="409">
        <v>202206</v>
      </c>
      <c r="B10986" s="196" t="s">
        <v>319</v>
      </c>
      <c r="C10986" s="197" t="s">
        <v>480</v>
      </c>
      <c r="D10986" s="198" t="s">
        <v>337</v>
      </c>
      <c r="E10986" s="421">
        <v>17527</v>
      </c>
      <c r="F10986" s="413">
        <v>125.23</v>
      </c>
      <c r="G10986" s="414">
        <f t="shared" si="342"/>
        <v>139.95847640341771</v>
      </c>
      <c r="H10986" s="415">
        <f t="shared" si="343"/>
        <v>0.69979238201708849</v>
      </c>
    </row>
    <row r="10987" spans="1:8" ht="15" hidden="1" thickBot="1">
      <c r="A10987" s="409">
        <v>202206</v>
      </c>
      <c r="B10987" s="196" t="s">
        <v>490</v>
      </c>
      <c r="C10987" s="197" t="s">
        <v>480</v>
      </c>
      <c r="D10987" s="198" t="s">
        <v>337</v>
      </c>
      <c r="E10987" s="421">
        <v>17527</v>
      </c>
      <c r="F10987" s="413">
        <v>125.23</v>
      </c>
      <c r="G10987" s="414">
        <f t="shared" si="342"/>
        <v>139.95847640341771</v>
      </c>
      <c r="H10987" s="415">
        <f t="shared" si="343"/>
        <v>0.69979238201708849</v>
      </c>
    </row>
    <row r="10988" spans="1:8" ht="15" hidden="1" thickBot="1">
      <c r="A10988" s="409">
        <v>202206</v>
      </c>
      <c r="B10988" s="196" t="s">
        <v>491</v>
      </c>
      <c r="C10988" s="197" t="s">
        <v>480</v>
      </c>
      <c r="D10988" s="198" t="s">
        <v>339</v>
      </c>
      <c r="E10988" s="421">
        <v>87.63</v>
      </c>
      <c r="F10988" s="413">
        <v>125.23</v>
      </c>
      <c r="G10988" s="414">
        <f t="shared" si="342"/>
        <v>0.69975245548191323</v>
      </c>
      <c r="H10988" s="415">
        <f t="shared" si="343"/>
        <v>0.69975245548191323</v>
      </c>
    </row>
    <row r="10989" spans="1:8" ht="15" hidden="1" thickBot="1">
      <c r="A10989" s="409">
        <v>202206</v>
      </c>
      <c r="B10989" s="196" t="s">
        <v>492</v>
      </c>
      <c r="C10989" s="197" t="s">
        <v>480</v>
      </c>
      <c r="D10989" s="198" t="s">
        <v>337</v>
      </c>
      <c r="E10989" s="421">
        <v>17527</v>
      </c>
      <c r="F10989" s="413">
        <v>125.23</v>
      </c>
      <c r="G10989" s="414">
        <f t="shared" si="342"/>
        <v>139.95847640341771</v>
      </c>
      <c r="H10989" s="415">
        <f t="shared" si="343"/>
        <v>0.69979238201708849</v>
      </c>
    </row>
    <row r="10990" spans="1:8" ht="15" hidden="1" thickBot="1">
      <c r="A10990" s="409">
        <v>202206</v>
      </c>
      <c r="B10990" s="196" t="s">
        <v>493</v>
      </c>
      <c r="C10990" s="197" t="s">
        <v>480</v>
      </c>
      <c r="D10990" s="198" t="s">
        <v>337</v>
      </c>
      <c r="E10990" s="421">
        <v>17527</v>
      </c>
      <c r="F10990" s="413">
        <v>125.23</v>
      </c>
      <c r="G10990" s="414">
        <f t="shared" si="342"/>
        <v>139.95847640341771</v>
      </c>
      <c r="H10990" s="415">
        <f t="shared" si="343"/>
        <v>0.69979238201708849</v>
      </c>
    </row>
    <row r="10991" spans="1:8" ht="15" hidden="1" thickBot="1">
      <c r="A10991" s="409">
        <v>202206</v>
      </c>
      <c r="B10991" s="196" t="s">
        <v>494</v>
      </c>
      <c r="C10991" s="197" t="s">
        <v>480</v>
      </c>
      <c r="D10991" s="198" t="s">
        <v>337</v>
      </c>
      <c r="E10991" s="421">
        <v>17527</v>
      </c>
      <c r="F10991" s="413">
        <v>125.23</v>
      </c>
      <c r="G10991" s="414">
        <f t="shared" si="342"/>
        <v>139.95847640341771</v>
      </c>
      <c r="H10991" s="415">
        <f t="shared" si="343"/>
        <v>0.69979238201708849</v>
      </c>
    </row>
    <row r="10992" spans="1:8" ht="15" hidden="1" thickBot="1">
      <c r="A10992" s="409">
        <v>202206</v>
      </c>
      <c r="B10992" s="196" t="s">
        <v>495</v>
      </c>
      <c r="C10992" s="197" t="s">
        <v>480</v>
      </c>
      <c r="D10992" s="198" t="s">
        <v>339</v>
      </c>
      <c r="E10992" s="421">
        <v>87.63</v>
      </c>
      <c r="F10992" s="413">
        <v>125.23</v>
      </c>
      <c r="G10992" s="414">
        <f t="shared" si="342"/>
        <v>0.69975245548191323</v>
      </c>
      <c r="H10992" s="415">
        <f t="shared" si="343"/>
        <v>0.69975245548191323</v>
      </c>
    </row>
    <row r="10993" spans="1:8" ht="15" hidden="1" thickBot="1">
      <c r="A10993" s="409">
        <v>202206</v>
      </c>
      <c r="B10993" s="196" t="s">
        <v>496</v>
      </c>
      <c r="C10993" s="197" t="s">
        <v>480</v>
      </c>
      <c r="D10993" s="198" t="s">
        <v>337</v>
      </c>
      <c r="E10993" s="421">
        <v>17527</v>
      </c>
      <c r="F10993" s="413">
        <v>125.23</v>
      </c>
      <c r="G10993" s="414">
        <f t="shared" si="342"/>
        <v>139.95847640341771</v>
      </c>
      <c r="H10993" s="415">
        <f t="shared" si="343"/>
        <v>0.69979238201708849</v>
      </c>
    </row>
    <row r="10994" spans="1:8" ht="15" hidden="1" thickBot="1">
      <c r="A10994" s="409">
        <v>202206</v>
      </c>
      <c r="B10994" s="196" t="s">
        <v>497</v>
      </c>
      <c r="C10994" s="197" t="s">
        <v>480</v>
      </c>
      <c r="D10994" s="198" t="s">
        <v>339</v>
      </c>
      <c r="E10994" s="421">
        <v>87.63</v>
      </c>
      <c r="F10994" s="413">
        <v>125.23</v>
      </c>
      <c r="G10994" s="414">
        <f t="shared" si="342"/>
        <v>0.69975245548191323</v>
      </c>
      <c r="H10994" s="415">
        <f t="shared" si="343"/>
        <v>0.69975245548191323</v>
      </c>
    </row>
    <row r="10995" spans="1:8" ht="15" hidden="1" thickBot="1">
      <c r="A10995" s="409">
        <v>202206</v>
      </c>
      <c r="B10995" s="196" t="s">
        <v>498</v>
      </c>
      <c r="C10995" s="197" t="s">
        <v>480</v>
      </c>
      <c r="D10995" s="198" t="s">
        <v>374</v>
      </c>
      <c r="E10995" s="421">
        <v>207</v>
      </c>
      <c r="F10995" s="413">
        <v>125.23</v>
      </c>
      <c r="G10995" s="414">
        <f t="shared" si="342"/>
        <v>1.6529585562564879</v>
      </c>
      <c r="H10995" s="415" t="str">
        <f t="shared" si="343"/>
        <v>VER</v>
      </c>
    </row>
    <row r="10996" spans="1:8" ht="15" hidden="1" thickBot="1">
      <c r="A10996" s="409">
        <v>202206</v>
      </c>
      <c r="B10996" s="196" t="s">
        <v>499</v>
      </c>
      <c r="C10996" s="197" t="s">
        <v>480</v>
      </c>
      <c r="D10996" s="198" t="s">
        <v>337</v>
      </c>
      <c r="E10996" s="421">
        <v>24201</v>
      </c>
      <c r="F10996" s="413">
        <v>125.23</v>
      </c>
      <c r="G10996" s="414">
        <f t="shared" si="342"/>
        <v>193.25241555537809</v>
      </c>
      <c r="H10996" s="415">
        <f t="shared" si="343"/>
        <v>0.96626207777689044</v>
      </c>
    </row>
    <row r="10997" spans="1:8" ht="15" hidden="1" thickBot="1">
      <c r="A10997" s="409">
        <v>202206</v>
      </c>
      <c r="B10997" s="196" t="s">
        <v>500</v>
      </c>
      <c r="C10997" s="197" t="s">
        <v>480</v>
      </c>
      <c r="D10997" s="198" t="s">
        <v>339</v>
      </c>
      <c r="E10997" s="421">
        <v>121</v>
      </c>
      <c r="F10997" s="413">
        <v>125.23</v>
      </c>
      <c r="G10997" s="414">
        <f t="shared" si="342"/>
        <v>0.96622215124171518</v>
      </c>
      <c r="H10997" s="415">
        <f t="shared" si="343"/>
        <v>0.96622215124171518</v>
      </c>
    </row>
    <row r="10998" spans="1:8" ht="15" hidden="1" thickBot="1">
      <c r="A10998" s="409">
        <v>202206</v>
      </c>
      <c r="B10998" s="196" t="s">
        <v>501</v>
      </c>
      <c r="C10998" s="197" t="s">
        <v>480</v>
      </c>
      <c r="D10998" s="198" t="s">
        <v>337</v>
      </c>
      <c r="E10998" s="421">
        <v>22085</v>
      </c>
      <c r="F10998" s="413">
        <v>125.23</v>
      </c>
      <c r="G10998" s="414">
        <f t="shared" si="342"/>
        <v>176.35550586920067</v>
      </c>
      <c r="H10998" s="415">
        <f t="shared" si="343"/>
        <v>0.8817775293460034</v>
      </c>
    </row>
    <row r="10999" spans="1:8" ht="15" hidden="1" thickBot="1">
      <c r="A10999" s="409">
        <v>202206</v>
      </c>
      <c r="B10999" s="196" t="s">
        <v>321</v>
      </c>
      <c r="C10999" s="197" t="s">
        <v>480</v>
      </c>
      <c r="D10999" s="198" t="s">
        <v>337</v>
      </c>
      <c r="E10999" s="421">
        <v>18939</v>
      </c>
      <c r="F10999" s="413">
        <v>125.23</v>
      </c>
      <c r="G10999" s="414">
        <f t="shared" si="342"/>
        <v>151.23372993691606</v>
      </c>
      <c r="H10999" s="415">
        <f t="shared" si="343"/>
        <v>0.75616864968458031</v>
      </c>
    </row>
    <row r="11000" spans="1:8" ht="15" hidden="1" thickBot="1">
      <c r="A11000" s="409">
        <v>202206</v>
      </c>
      <c r="B11000" s="196" t="s">
        <v>502</v>
      </c>
      <c r="C11000" s="197" t="s">
        <v>480</v>
      </c>
      <c r="D11000" s="198" t="s">
        <v>339</v>
      </c>
      <c r="E11000" s="421">
        <v>94.63</v>
      </c>
      <c r="F11000" s="413">
        <v>125.23</v>
      </c>
      <c r="G11000" s="414">
        <f t="shared" si="342"/>
        <v>0.75564960472730169</v>
      </c>
      <c r="H11000" s="415">
        <f t="shared" si="343"/>
        <v>0.75564960472730169</v>
      </c>
    </row>
    <row r="11001" spans="1:8" ht="15" hidden="1" thickBot="1">
      <c r="A11001" s="409">
        <v>202206</v>
      </c>
      <c r="B11001" s="196" t="s">
        <v>503</v>
      </c>
      <c r="C11001" s="197" t="s">
        <v>480</v>
      </c>
      <c r="D11001" s="198" t="s">
        <v>339</v>
      </c>
      <c r="E11001" s="421">
        <v>38.72</v>
      </c>
      <c r="F11001" s="413">
        <v>125.23</v>
      </c>
      <c r="G11001" s="414">
        <f t="shared" si="342"/>
        <v>0.30919108839734888</v>
      </c>
      <c r="H11001" s="415">
        <f t="shared" si="343"/>
        <v>0.30919108839734888</v>
      </c>
    </row>
    <row r="11002" spans="1:8" ht="15" hidden="1" thickBot="1">
      <c r="A11002" s="409">
        <v>202206</v>
      </c>
      <c r="B11002" s="196" t="s">
        <v>504</v>
      </c>
      <c r="C11002" s="197" t="s">
        <v>480</v>
      </c>
      <c r="D11002" s="198" t="s">
        <v>339</v>
      </c>
      <c r="E11002" s="421">
        <v>38.72</v>
      </c>
      <c r="F11002" s="413">
        <v>125.23</v>
      </c>
      <c r="G11002" s="414">
        <f t="shared" si="342"/>
        <v>0.30919108839734888</v>
      </c>
      <c r="H11002" s="415">
        <f t="shared" si="343"/>
        <v>0.30919108839734888</v>
      </c>
    </row>
    <row r="11003" spans="1:8" ht="15" hidden="1" thickBot="1">
      <c r="A11003" s="409">
        <v>202206</v>
      </c>
      <c r="B11003" s="196" t="s">
        <v>505</v>
      </c>
      <c r="C11003" s="197" t="s">
        <v>480</v>
      </c>
      <c r="D11003" s="198" t="s">
        <v>339</v>
      </c>
      <c r="E11003" s="421">
        <v>165</v>
      </c>
      <c r="F11003" s="413">
        <v>125.23</v>
      </c>
      <c r="G11003" s="414">
        <f t="shared" si="342"/>
        <v>1.3175756607841571</v>
      </c>
      <c r="H11003" s="415">
        <f t="shared" si="343"/>
        <v>1.3175756607841571</v>
      </c>
    </row>
    <row r="11004" spans="1:8" ht="15" hidden="1" thickBot="1">
      <c r="A11004" s="409">
        <v>202206</v>
      </c>
      <c r="B11004" s="196" t="s">
        <v>506</v>
      </c>
      <c r="C11004" s="197" t="s">
        <v>480</v>
      </c>
      <c r="D11004" s="198" t="s">
        <v>337</v>
      </c>
      <c r="E11004" s="421">
        <v>18332</v>
      </c>
      <c r="F11004" s="413">
        <v>125.23</v>
      </c>
      <c r="G11004" s="414">
        <f t="shared" si="342"/>
        <v>146.38664856663738</v>
      </c>
      <c r="H11004" s="415">
        <f t="shared" si="343"/>
        <v>0.73193324283318684</v>
      </c>
    </row>
    <row r="11005" spans="1:8" ht="15" hidden="1" thickBot="1">
      <c r="A11005" s="409">
        <v>202206</v>
      </c>
      <c r="B11005" s="196" t="s">
        <v>507</v>
      </c>
      <c r="C11005" s="197" t="s">
        <v>480</v>
      </c>
      <c r="D11005" s="198" t="s">
        <v>339</v>
      </c>
      <c r="E11005" s="421">
        <v>91.61</v>
      </c>
      <c r="F11005" s="413">
        <v>125.23</v>
      </c>
      <c r="G11005" s="414">
        <f t="shared" si="342"/>
        <v>0.73153397748143412</v>
      </c>
      <c r="H11005" s="415">
        <f t="shared" si="343"/>
        <v>0.73153397748143412</v>
      </c>
    </row>
    <row r="11006" spans="1:8" ht="15" hidden="1" thickBot="1">
      <c r="A11006" s="409">
        <v>202206</v>
      </c>
      <c r="B11006" s="196" t="s">
        <v>508</v>
      </c>
      <c r="C11006" s="197" t="s">
        <v>480</v>
      </c>
      <c r="D11006" s="198" t="s">
        <v>337</v>
      </c>
      <c r="E11006" s="421">
        <v>24146</v>
      </c>
      <c r="F11006" s="413">
        <v>125.23</v>
      </c>
      <c r="G11006" s="414">
        <f t="shared" si="342"/>
        <v>192.81322366845004</v>
      </c>
      <c r="H11006" s="415">
        <f t="shared" si="343"/>
        <v>0.9640661183422502</v>
      </c>
    </row>
    <row r="11007" spans="1:8" ht="15" hidden="1" thickBot="1">
      <c r="A11007" s="409">
        <v>202206</v>
      </c>
      <c r="B11007" s="196" t="s">
        <v>509</v>
      </c>
      <c r="C11007" s="197" t="s">
        <v>480</v>
      </c>
      <c r="D11007" s="198" t="s">
        <v>339</v>
      </c>
      <c r="E11007" s="421">
        <v>121</v>
      </c>
      <c r="F11007" s="413">
        <v>125.23</v>
      </c>
      <c r="G11007" s="414">
        <f t="shared" si="342"/>
        <v>0.96622215124171518</v>
      </c>
      <c r="H11007" s="415">
        <f t="shared" si="343"/>
        <v>0.96622215124171518</v>
      </c>
    </row>
    <row r="11008" spans="1:8" ht="15" hidden="1" thickBot="1">
      <c r="A11008" s="409">
        <v>202206</v>
      </c>
      <c r="B11008" s="196" t="s">
        <v>510</v>
      </c>
      <c r="C11008" s="197" t="s">
        <v>480</v>
      </c>
      <c r="D11008" s="198" t="s">
        <v>339</v>
      </c>
      <c r="E11008" s="421">
        <v>94.35</v>
      </c>
      <c r="F11008" s="413">
        <v>125.23</v>
      </c>
      <c r="G11008" s="414">
        <f t="shared" si="342"/>
        <v>0.75341371875748619</v>
      </c>
      <c r="H11008" s="415">
        <f t="shared" si="343"/>
        <v>0.75341371875748619</v>
      </c>
    </row>
    <row r="11009" spans="1:8" ht="15" hidden="1" thickBot="1">
      <c r="A11009" s="409">
        <v>202206</v>
      </c>
      <c r="B11009" s="196" t="s">
        <v>511</v>
      </c>
      <c r="C11009" s="197" t="s">
        <v>480</v>
      </c>
      <c r="D11009" s="198" t="s">
        <v>337</v>
      </c>
      <c r="E11009" s="421">
        <v>44594</v>
      </c>
      <c r="F11009" s="413">
        <v>125.23</v>
      </c>
      <c r="G11009" s="414">
        <f t="shared" si="342"/>
        <v>356.09678192126484</v>
      </c>
      <c r="H11009" s="415">
        <f t="shared" si="343"/>
        <v>1.7804839096063241</v>
      </c>
    </row>
    <row r="11010" spans="1:8" ht="15" hidden="1" thickBot="1">
      <c r="A11010" s="409">
        <v>202206</v>
      </c>
      <c r="B11010" s="196" t="s">
        <v>512</v>
      </c>
      <c r="C11010" s="197" t="s">
        <v>480</v>
      </c>
      <c r="D11010" s="198" t="s">
        <v>337</v>
      </c>
      <c r="E11010" s="421">
        <v>41968</v>
      </c>
      <c r="F11010" s="413">
        <v>125.23</v>
      </c>
      <c r="G11010" s="414">
        <f t="shared" ref="G11010:G11073" si="344">+E11010/F11010</f>
        <v>335.1273656472091</v>
      </c>
      <c r="H11010" s="415">
        <f t="shared" ref="H11010:H11073" si="345">IF(D11010="TB",G11010/200,IF(D11010="LT",G11010,"VER"))</f>
        <v>1.6756368282360454</v>
      </c>
    </row>
    <row r="11011" spans="1:8" ht="15" hidden="1" thickBot="1">
      <c r="A11011" s="409">
        <v>202206</v>
      </c>
      <c r="B11011" s="196" t="s">
        <v>513</v>
      </c>
      <c r="C11011" s="197" t="s">
        <v>480</v>
      </c>
      <c r="D11011" s="198" t="s">
        <v>339</v>
      </c>
      <c r="E11011" s="421">
        <v>210</v>
      </c>
      <c r="F11011" s="413">
        <v>125.23</v>
      </c>
      <c r="G11011" s="414">
        <f t="shared" si="344"/>
        <v>1.6769144773616544</v>
      </c>
      <c r="H11011" s="415">
        <f t="shared" si="345"/>
        <v>1.6769144773616544</v>
      </c>
    </row>
    <row r="11012" spans="1:8" ht="15" hidden="1" thickBot="1">
      <c r="A11012" s="409">
        <v>202206</v>
      </c>
      <c r="B11012" s="196" t="s">
        <v>514</v>
      </c>
      <c r="C11012" s="197" t="s">
        <v>480</v>
      </c>
      <c r="D11012" s="198" t="s">
        <v>337</v>
      </c>
      <c r="E11012" s="421">
        <v>31924</v>
      </c>
      <c r="F11012" s="413">
        <v>125.23</v>
      </c>
      <c r="G11012" s="414">
        <f t="shared" si="344"/>
        <v>254.92294178711171</v>
      </c>
      <c r="H11012" s="415">
        <f t="shared" si="345"/>
        <v>1.2746147089355586</v>
      </c>
    </row>
    <row r="11013" spans="1:8" ht="15" hidden="1" thickBot="1">
      <c r="A11013" s="409">
        <v>202206</v>
      </c>
      <c r="B11013" s="196" t="s">
        <v>515</v>
      </c>
      <c r="C11013" s="197" t="s">
        <v>480</v>
      </c>
      <c r="D11013" s="198" t="s">
        <v>339</v>
      </c>
      <c r="E11013" s="421">
        <v>160</v>
      </c>
      <c r="F11013" s="413">
        <v>125.23</v>
      </c>
      <c r="G11013" s="414">
        <f t="shared" si="344"/>
        <v>1.2776491256088796</v>
      </c>
      <c r="H11013" s="415">
        <f t="shared" si="345"/>
        <v>1.2776491256088796</v>
      </c>
    </row>
    <row r="11014" spans="1:8" ht="15" hidden="1" thickBot="1">
      <c r="A11014" s="409">
        <v>202206</v>
      </c>
      <c r="B11014" s="196" t="s">
        <v>516</v>
      </c>
      <c r="C11014" s="197" t="s">
        <v>480</v>
      </c>
      <c r="D11014" s="198" t="s">
        <v>337</v>
      </c>
      <c r="E11014" s="421">
        <v>28968</v>
      </c>
      <c r="F11014" s="413">
        <v>125.23</v>
      </c>
      <c r="G11014" s="414">
        <f t="shared" si="344"/>
        <v>231.31837419148766</v>
      </c>
      <c r="H11014" s="415">
        <f t="shared" si="345"/>
        <v>1.1565918709574383</v>
      </c>
    </row>
    <row r="11015" spans="1:8" ht="15" hidden="1" thickBot="1">
      <c r="A11015" s="409">
        <v>202206</v>
      </c>
      <c r="B11015" s="196" t="s">
        <v>517</v>
      </c>
      <c r="C11015" s="197" t="s">
        <v>480</v>
      </c>
      <c r="D11015" s="198" t="s">
        <v>339</v>
      </c>
      <c r="E11015" s="421">
        <v>145</v>
      </c>
      <c r="F11015" s="413">
        <v>125.23</v>
      </c>
      <c r="G11015" s="414">
        <f t="shared" si="344"/>
        <v>1.1578695200830471</v>
      </c>
      <c r="H11015" s="415">
        <f t="shared" si="345"/>
        <v>1.1578695200830471</v>
      </c>
    </row>
    <row r="11016" spans="1:8" ht="15" hidden="1" thickBot="1">
      <c r="A11016" s="409">
        <v>202206</v>
      </c>
      <c r="B11016" s="196" t="s">
        <v>518</v>
      </c>
      <c r="C11016" s="197" t="s">
        <v>480</v>
      </c>
      <c r="D11016" s="198" t="s">
        <v>337</v>
      </c>
      <c r="E11016" s="421">
        <v>30951</v>
      </c>
      <c r="F11016" s="413">
        <v>125.23</v>
      </c>
      <c r="G11016" s="414">
        <f t="shared" si="344"/>
        <v>247.1532380420027</v>
      </c>
      <c r="H11016" s="415">
        <f t="shared" si="345"/>
        <v>1.2357661902100134</v>
      </c>
    </row>
    <row r="11017" spans="1:8" ht="15" hidden="1" thickBot="1">
      <c r="A11017" s="409">
        <v>202206</v>
      </c>
      <c r="B11017" s="196" t="s">
        <v>519</v>
      </c>
      <c r="C11017" s="197" t="s">
        <v>480</v>
      </c>
      <c r="D11017" s="198" t="s">
        <v>339</v>
      </c>
      <c r="E11017" s="421">
        <v>155</v>
      </c>
      <c r="F11017" s="413">
        <v>125.23</v>
      </c>
      <c r="G11017" s="414">
        <f t="shared" si="344"/>
        <v>1.2377225904336022</v>
      </c>
      <c r="H11017" s="415">
        <f t="shared" si="345"/>
        <v>1.2377225904336022</v>
      </c>
    </row>
    <row r="11018" spans="1:8" ht="15" hidden="1" thickBot="1">
      <c r="A11018" s="409">
        <v>202206</v>
      </c>
      <c r="B11018" s="196" t="s">
        <v>520</v>
      </c>
      <c r="C11018" s="197" t="s">
        <v>480</v>
      </c>
      <c r="D11018" s="198" t="s">
        <v>337</v>
      </c>
      <c r="E11018" s="421">
        <v>17262</v>
      </c>
      <c r="F11018" s="413">
        <v>125.23</v>
      </c>
      <c r="G11018" s="414">
        <f t="shared" si="344"/>
        <v>137.84237003912801</v>
      </c>
      <c r="H11018" s="415">
        <f t="shared" si="345"/>
        <v>0.68921185019564002</v>
      </c>
    </row>
    <row r="11019" spans="1:8" ht="15" hidden="1" thickBot="1">
      <c r="A11019" s="409">
        <v>202206</v>
      </c>
      <c r="B11019" s="196" t="s">
        <v>521</v>
      </c>
      <c r="C11019" s="197" t="s">
        <v>480</v>
      </c>
      <c r="D11019" s="198" t="s">
        <v>339</v>
      </c>
      <c r="E11019" s="421">
        <v>86.26</v>
      </c>
      <c r="F11019" s="413">
        <v>125.23</v>
      </c>
      <c r="G11019" s="414">
        <f t="shared" si="344"/>
        <v>0.6888125848438873</v>
      </c>
      <c r="H11019" s="415">
        <f t="shared" si="345"/>
        <v>0.6888125848438873</v>
      </c>
    </row>
    <row r="11020" spans="1:8" ht="15" hidden="1" thickBot="1">
      <c r="A11020" s="409">
        <v>202206</v>
      </c>
      <c r="B11020" s="196" t="s">
        <v>522</v>
      </c>
      <c r="C11020" s="197" t="s">
        <v>480</v>
      </c>
      <c r="D11020" s="198" t="s">
        <v>337</v>
      </c>
      <c r="E11020" s="421">
        <v>18880</v>
      </c>
      <c r="F11020" s="413">
        <v>125.23</v>
      </c>
      <c r="G11020" s="414">
        <f t="shared" si="344"/>
        <v>150.76259682184781</v>
      </c>
      <c r="H11020" s="415">
        <f t="shared" si="345"/>
        <v>0.75381298410923903</v>
      </c>
    </row>
    <row r="11021" spans="1:8" ht="15" hidden="1" thickBot="1">
      <c r="A11021" s="409">
        <v>202206</v>
      </c>
      <c r="B11021" s="196" t="s">
        <v>523</v>
      </c>
      <c r="C11021" s="197" t="s">
        <v>480</v>
      </c>
      <c r="D11021" s="198" t="s">
        <v>337</v>
      </c>
      <c r="E11021" s="421">
        <v>8311</v>
      </c>
      <c r="F11021" s="413">
        <v>125.23</v>
      </c>
      <c r="G11021" s="414">
        <f t="shared" si="344"/>
        <v>66.365886768346243</v>
      </c>
      <c r="H11021" s="415">
        <f t="shared" si="345"/>
        <v>0.33182943384173119</v>
      </c>
    </row>
    <row r="11022" spans="1:8" ht="15" hidden="1" thickBot="1">
      <c r="A11022" s="409">
        <v>202206</v>
      </c>
      <c r="B11022" s="196" t="s">
        <v>524</v>
      </c>
      <c r="C11022" s="197" t="s">
        <v>480</v>
      </c>
      <c r="D11022" s="198" t="s">
        <v>339</v>
      </c>
      <c r="E11022" s="421">
        <v>41.54</v>
      </c>
      <c r="F11022" s="413">
        <v>125.23</v>
      </c>
      <c r="G11022" s="414">
        <f t="shared" si="344"/>
        <v>0.33170965423620535</v>
      </c>
      <c r="H11022" s="415">
        <f t="shared" si="345"/>
        <v>0.33170965423620535</v>
      </c>
    </row>
    <row r="11023" spans="1:8" ht="15" hidden="1" thickBot="1">
      <c r="A11023" s="409">
        <v>202206</v>
      </c>
      <c r="B11023" s="196" t="s">
        <v>525</v>
      </c>
      <c r="C11023" s="197" t="s">
        <v>480</v>
      </c>
      <c r="D11023" s="198" t="s">
        <v>337</v>
      </c>
      <c r="E11023" s="421">
        <v>24276</v>
      </c>
      <c r="F11023" s="413">
        <v>125.23</v>
      </c>
      <c r="G11023" s="414">
        <f t="shared" si="344"/>
        <v>193.85131358300725</v>
      </c>
      <c r="H11023" s="415">
        <f t="shared" si="345"/>
        <v>0.96925656791503623</v>
      </c>
    </row>
    <row r="11024" spans="1:8" ht="15" hidden="1" thickBot="1">
      <c r="A11024" s="409">
        <v>202206</v>
      </c>
      <c r="B11024" s="196" t="s">
        <v>526</v>
      </c>
      <c r="C11024" s="197" t="s">
        <v>480</v>
      </c>
      <c r="D11024" s="198" t="s">
        <v>339</v>
      </c>
      <c r="E11024" s="421">
        <v>121</v>
      </c>
      <c r="F11024" s="413">
        <v>125.23</v>
      </c>
      <c r="G11024" s="414">
        <f t="shared" si="344"/>
        <v>0.96622215124171518</v>
      </c>
      <c r="H11024" s="415">
        <f t="shared" si="345"/>
        <v>0.96622215124171518</v>
      </c>
    </row>
    <row r="11025" spans="1:8" ht="15" hidden="1" thickBot="1">
      <c r="A11025" s="409">
        <v>202206</v>
      </c>
      <c r="B11025" s="196" t="s">
        <v>527</v>
      </c>
      <c r="C11025" s="197" t="s">
        <v>480</v>
      </c>
      <c r="D11025" s="198" t="s">
        <v>337</v>
      </c>
      <c r="E11025" s="421">
        <v>24616</v>
      </c>
      <c r="F11025" s="413">
        <v>125.23</v>
      </c>
      <c r="G11025" s="414">
        <f t="shared" si="344"/>
        <v>196.56631797492614</v>
      </c>
      <c r="H11025" s="415">
        <f t="shared" si="345"/>
        <v>0.98283158987463071</v>
      </c>
    </row>
    <row r="11026" spans="1:8" ht="15" hidden="1" thickBot="1">
      <c r="A11026" s="409">
        <v>202206</v>
      </c>
      <c r="B11026" s="196" t="s">
        <v>528</v>
      </c>
      <c r="C11026" s="197" t="s">
        <v>480</v>
      </c>
      <c r="D11026" s="198" t="s">
        <v>339</v>
      </c>
      <c r="E11026" s="421">
        <v>123</v>
      </c>
      <c r="F11026" s="413">
        <v>125.23</v>
      </c>
      <c r="G11026" s="414">
        <f t="shared" si="344"/>
        <v>0.9821927653118262</v>
      </c>
      <c r="H11026" s="415">
        <f t="shared" si="345"/>
        <v>0.9821927653118262</v>
      </c>
    </row>
    <row r="11027" spans="1:8" ht="15" hidden="1" thickBot="1">
      <c r="A11027" s="409">
        <v>202206</v>
      </c>
      <c r="B11027" s="196" t="s">
        <v>529</v>
      </c>
      <c r="C11027" s="197" t="s">
        <v>480</v>
      </c>
      <c r="D11027" s="198" t="s">
        <v>337</v>
      </c>
      <c r="E11027" s="421">
        <v>42941</v>
      </c>
      <c r="F11027" s="413">
        <v>125.23</v>
      </c>
      <c r="G11027" s="414">
        <f t="shared" si="344"/>
        <v>342.89706939231814</v>
      </c>
      <c r="H11027" s="415">
        <f t="shared" si="345"/>
        <v>1.7144853469615908</v>
      </c>
    </row>
    <row r="11028" spans="1:8" ht="15" hidden="1" thickBot="1">
      <c r="A11028" s="409">
        <v>202206</v>
      </c>
      <c r="B11028" s="196" t="s">
        <v>530</v>
      </c>
      <c r="C11028" s="197" t="s">
        <v>480</v>
      </c>
      <c r="D11028" s="198" t="s">
        <v>337</v>
      </c>
      <c r="E11028" s="421">
        <v>0.01</v>
      </c>
      <c r="F11028" s="413">
        <v>125.23</v>
      </c>
      <c r="G11028" s="414">
        <f t="shared" si="344"/>
        <v>7.9853070350554981E-5</v>
      </c>
      <c r="H11028" s="415">
        <f t="shared" si="345"/>
        <v>3.9926535175277488E-7</v>
      </c>
    </row>
    <row r="11029" spans="1:8" ht="15" hidden="1" thickBot="1">
      <c r="A11029" s="409">
        <v>202206</v>
      </c>
      <c r="B11029" s="196" t="s">
        <v>531</v>
      </c>
      <c r="C11029" s="197" t="s">
        <v>480</v>
      </c>
      <c r="D11029" s="198" t="s">
        <v>339</v>
      </c>
      <c r="E11029" s="421">
        <v>0.01</v>
      </c>
      <c r="F11029" s="413">
        <v>125.23</v>
      </c>
      <c r="G11029" s="414">
        <f t="shared" si="344"/>
        <v>7.9853070350554981E-5</v>
      </c>
      <c r="H11029" s="415">
        <f t="shared" si="345"/>
        <v>7.9853070350554981E-5</v>
      </c>
    </row>
    <row r="11030" spans="1:8" ht="15" hidden="1" thickBot="1">
      <c r="A11030" s="409">
        <v>202206</v>
      </c>
      <c r="B11030" s="196" t="s">
        <v>532</v>
      </c>
      <c r="C11030" s="197" t="s">
        <v>480</v>
      </c>
      <c r="D11030" s="198" t="s">
        <v>337</v>
      </c>
      <c r="E11030" s="421">
        <v>37947</v>
      </c>
      <c r="F11030" s="413">
        <v>125.23</v>
      </c>
      <c r="G11030" s="414">
        <f t="shared" si="344"/>
        <v>303.01844605925095</v>
      </c>
      <c r="H11030" s="415">
        <f t="shared" si="345"/>
        <v>1.5150922302962548</v>
      </c>
    </row>
    <row r="11031" spans="1:8" ht="15" hidden="1" thickBot="1">
      <c r="A11031" s="409">
        <v>202206</v>
      </c>
      <c r="B11031" s="196" t="s">
        <v>533</v>
      </c>
      <c r="C11031" s="197" t="s">
        <v>480</v>
      </c>
      <c r="D11031" s="198" t="s">
        <v>337</v>
      </c>
      <c r="E11031" s="421">
        <v>47224</v>
      </c>
      <c r="F11031" s="413">
        <v>125.23</v>
      </c>
      <c r="G11031" s="414">
        <f t="shared" si="344"/>
        <v>377.09813942346079</v>
      </c>
      <c r="H11031" s="415">
        <f t="shared" si="345"/>
        <v>1.885490697117304</v>
      </c>
    </row>
    <row r="11032" spans="1:8" ht="15" hidden="1" thickBot="1">
      <c r="A11032" s="409">
        <v>202206</v>
      </c>
      <c r="B11032" s="196" t="s">
        <v>534</v>
      </c>
      <c r="C11032" s="197" t="s">
        <v>480</v>
      </c>
      <c r="D11032" s="198" t="s">
        <v>339</v>
      </c>
      <c r="E11032" s="421">
        <v>236</v>
      </c>
      <c r="F11032" s="413">
        <v>125.23</v>
      </c>
      <c r="G11032" s="414">
        <f t="shared" si="344"/>
        <v>1.8845324602730975</v>
      </c>
      <c r="H11032" s="415">
        <f t="shared" si="345"/>
        <v>1.8845324602730975</v>
      </c>
    </row>
    <row r="11033" spans="1:8" ht="15" hidden="1" thickBot="1">
      <c r="A11033" s="409">
        <v>202206</v>
      </c>
      <c r="B11033" s="196" t="s">
        <v>535</v>
      </c>
      <c r="C11033" s="197" t="s">
        <v>480</v>
      </c>
      <c r="D11033" s="198" t="s">
        <v>337</v>
      </c>
      <c r="E11033" s="421">
        <v>57875</v>
      </c>
      <c r="F11033" s="413">
        <v>125.23</v>
      </c>
      <c r="G11033" s="414">
        <f t="shared" si="344"/>
        <v>462.1496446538369</v>
      </c>
      <c r="H11033" s="415">
        <f t="shared" si="345"/>
        <v>2.3107482232691847</v>
      </c>
    </row>
    <row r="11034" spans="1:8" ht="15" hidden="1" thickBot="1">
      <c r="A11034" s="409">
        <v>202206</v>
      </c>
      <c r="B11034" s="196" t="s">
        <v>536</v>
      </c>
      <c r="C11034" s="197" t="s">
        <v>480</v>
      </c>
      <c r="D11034" s="198" t="s">
        <v>337</v>
      </c>
      <c r="E11034" s="421">
        <v>84680</v>
      </c>
      <c r="F11034" s="413">
        <v>125.23</v>
      </c>
      <c r="G11034" s="414">
        <f t="shared" si="344"/>
        <v>676.19579972849954</v>
      </c>
      <c r="H11034" s="415">
        <f t="shared" si="345"/>
        <v>3.3809789986424978</v>
      </c>
    </row>
    <row r="11035" spans="1:8" ht="15" hidden="1" thickBot="1">
      <c r="A11035" s="409">
        <v>202206</v>
      </c>
      <c r="B11035" s="196" t="s">
        <v>537</v>
      </c>
      <c r="C11035" s="197" t="s">
        <v>480</v>
      </c>
      <c r="D11035" s="198" t="s">
        <v>337</v>
      </c>
      <c r="E11035" s="421">
        <v>86043</v>
      </c>
      <c r="F11035" s="413">
        <v>125.23</v>
      </c>
      <c r="G11035" s="414">
        <f t="shared" si="344"/>
        <v>687.07977321728015</v>
      </c>
      <c r="H11035" s="415">
        <f t="shared" si="345"/>
        <v>3.4353988660864005</v>
      </c>
    </row>
    <row r="11036" spans="1:8" ht="15" hidden="1" thickBot="1">
      <c r="A11036" s="409">
        <v>202206</v>
      </c>
      <c r="B11036" s="196" t="s">
        <v>538</v>
      </c>
      <c r="C11036" s="197" t="s">
        <v>480</v>
      </c>
      <c r="D11036" s="198" t="s">
        <v>339</v>
      </c>
      <c r="E11036" s="421">
        <v>430</v>
      </c>
      <c r="F11036" s="413">
        <v>125.23</v>
      </c>
      <c r="G11036" s="414">
        <f t="shared" si="344"/>
        <v>3.433682025073864</v>
      </c>
      <c r="H11036" s="415">
        <f t="shared" si="345"/>
        <v>3.433682025073864</v>
      </c>
    </row>
    <row r="11037" spans="1:8" ht="15" hidden="1" thickBot="1">
      <c r="A11037" s="409">
        <v>202206</v>
      </c>
      <c r="B11037" s="196" t="s">
        <v>539</v>
      </c>
      <c r="C11037" s="197" t="s">
        <v>480</v>
      </c>
      <c r="D11037" s="198" t="s">
        <v>337</v>
      </c>
      <c r="E11037" s="421">
        <v>88827</v>
      </c>
      <c r="F11037" s="413">
        <v>125.23</v>
      </c>
      <c r="G11037" s="414">
        <f t="shared" si="344"/>
        <v>709.31086800287471</v>
      </c>
      <c r="H11037" s="415">
        <f t="shared" si="345"/>
        <v>3.5465543400143735</v>
      </c>
    </row>
    <row r="11038" spans="1:8" ht="15" hidden="1" thickBot="1">
      <c r="A11038" s="409">
        <v>202206</v>
      </c>
      <c r="B11038" s="196" t="s">
        <v>540</v>
      </c>
      <c r="C11038" s="197" t="s">
        <v>480</v>
      </c>
      <c r="D11038" s="198" t="s">
        <v>337</v>
      </c>
      <c r="E11038" s="421">
        <v>79908</v>
      </c>
      <c r="F11038" s="413">
        <v>125.23</v>
      </c>
      <c r="G11038" s="414">
        <f t="shared" si="344"/>
        <v>638.08991455721468</v>
      </c>
      <c r="H11038" s="415">
        <f t="shared" si="345"/>
        <v>3.1904495727860733</v>
      </c>
    </row>
    <row r="11039" spans="1:8" ht="15" hidden="1" thickBot="1">
      <c r="A11039" s="409">
        <v>202206</v>
      </c>
      <c r="B11039" s="196" t="s">
        <v>541</v>
      </c>
      <c r="C11039" s="197" t="s">
        <v>480</v>
      </c>
      <c r="D11039" s="198" t="s">
        <v>337</v>
      </c>
      <c r="E11039" s="421">
        <v>83121</v>
      </c>
      <c r="F11039" s="413">
        <v>125.23</v>
      </c>
      <c r="G11039" s="414">
        <f t="shared" si="344"/>
        <v>663.74670606084806</v>
      </c>
      <c r="H11039" s="415">
        <f t="shared" si="345"/>
        <v>3.3187335303042405</v>
      </c>
    </row>
    <row r="11040" spans="1:8" ht="15" hidden="1" thickBot="1">
      <c r="A11040" s="409">
        <v>202206</v>
      </c>
      <c r="B11040" s="196" t="s">
        <v>542</v>
      </c>
      <c r="C11040" s="197" t="s">
        <v>480</v>
      </c>
      <c r="D11040" s="198" t="s">
        <v>337</v>
      </c>
      <c r="E11040" s="421">
        <v>63965</v>
      </c>
      <c r="F11040" s="413">
        <v>125.23</v>
      </c>
      <c r="G11040" s="414">
        <f t="shared" si="344"/>
        <v>510.7801644973249</v>
      </c>
      <c r="H11040" s="415">
        <f t="shared" si="345"/>
        <v>2.5539008224866246</v>
      </c>
    </row>
    <row r="11041" spans="1:8" ht="15" hidden="1" thickBot="1">
      <c r="A11041" s="409">
        <v>202206</v>
      </c>
      <c r="B11041" s="196" t="s">
        <v>543</v>
      </c>
      <c r="C11041" s="197" t="s">
        <v>480</v>
      </c>
      <c r="D11041" s="198" t="s">
        <v>337</v>
      </c>
      <c r="E11041" s="421">
        <v>115900</v>
      </c>
      <c r="F11041" s="413">
        <v>125.23</v>
      </c>
      <c r="G11041" s="414">
        <f t="shared" si="344"/>
        <v>925.49708536293213</v>
      </c>
      <c r="H11041" s="415">
        <f t="shared" si="345"/>
        <v>4.627485426814661</v>
      </c>
    </row>
    <row r="11042" spans="1:8" ht="15" hidden="1" thickBot="1">
      <c r="A11042" s="409">
        <v>202206</v>
      </c>
      <c r="B11042" s="196" t="s">
        <v>544</v>
      </c>
      <c r="C11042" s="197" t="s">
        <v>480</v>
      </c>
      <c r="D11042" s="198" t="s">
        <v>337</v>
      </c>
      <c r="E11042" s="421">
        <v>75142</v>
      </c>
      <c r="F11042" s="413">
        <v>125.23</v>
      </c>
      <c r="G11042" s="414">
        <f t="shared" si="344"/>
        <v>600.03194122814023</v>
      </c>
      <c r="H11042" s="415">
        <f t="shared" si="345"/>
        <v>3.000159706140701</v>
      </c>
    </row>
    <row r="11043" spans="1:8" ht="15" hidden="1" thickBot="1">
      <c r="A11043" s="409">
        <v>202206</v>
      </c>
      <c r="B11043" s="196" t="s">
        <v>545</v>
      </c>
      <c r="C11043" s="197" t="s">
        <v>480</v>
      </c>
      <c r="D11043" s="198" t="s">
        <v>339</v>
      </c>
      <c r="E11043" s="421">
        <v>376</v>
      </c>
      <c r="F11043" s="413">
        <v>125.23</v>
      </c>
      <c r="G11043" s="414">
        <f t="shared" si="344"/>
        <v>3.0024754451808673</v>
      </c>
      <c r="H11043" s="415">
        <f t="shared" si="345"/>
        <v>3.0024754451808673</v>
      </c>
    </row>
    <row r="11044" spans="1:8" ht="15" hidden="1" thickBot="1">
      <c r="A11044" s="409">
        <v>202206</v>
      </c>
      <c r="B11044" s="196" t="s">
        <v>546</v>
      </c>
      <c r="C11044" s="197" t="s">
        <v>480</v>
      </c>
      <c r="D11044" s="198" t="s">
        <v>337</v>
      </c>
      <c r="E11044" s="421">
        <v>75142</v>
      </c>
      <c r="F11044" s="413">
        <v>125.23</v>
      </c>
      <c r="G11044" s="414">
        <f t="shared" si="344"/>
        <v>600.03194122814023</v>
      </c>
      <c r="H11044" s="415">
        <f t="shared" si="345"/>
        <v>3.000159706140701</v>
      </c>
    </row>
    <row r="11045" spans="1:8" ht="15" hidden="1" thickBot="1">
      <c r="A11045" s="409">
        <v>202206</v>
      </c>
      <c r="B11045" s="196" t="s">
        <v>547</v>
      </c>
      <c r="C11045" s="197" t="s">
        <v>480</v>
      </c>
      <c r="D11045" s="198" t="s">
        <v>339</v>
      </c>
      <c r="E11045" s="421">
        <v>376</v>
      </c>
      <c r="F11045" s="413">
        <v>125.23</v>
      </c>
      <c r="G11045" s="414">
        <f t="shared" si="344"/>
        <v>3.0024754451808673</v>
      </c>
      <c r="H11045" s="415">
        <f t="shared" si="345"/>
        <v>3.0024754451808673</v>
      </c>
    </row>
    <row r="11046" spans="1:8" ht="15" hidden="1" thickBot="1">
      <c r="A11046" s="409">
        <v>202206</v>
      </c>
      <c r="B11046" s="196" t="s">
        <v>548</v>
      </c>
      <c r="C11046" s="197" t="s">
        <v>480</v>
      </c>
      <c r="D11046" s="198" t="s">
        <v>339</v>
      </c>
      <c r="E11046" s="421">
        <v>416</v>
      </c>
      <c r="F11046" s="413">
        <v>125.23</v>
      </c>
      <c r="G11046" s="414">
        <f t="shared" si="344"/>
        <v>3.3218877265830868</v>
      </c>
      <c r="H11046" s="415">
        <f t="shared" si="345"/>
        <v>3.3218877265830868</v>
      </c>
    </row>
    <row r="11047" spans="1:8" ht="15" hidden="1" thickBot="1">
      <c r="A11047" s="409">
        <v>202206</v>
      </c>
      <c r="B11047" s="196" t="s">
        <v>549</v>
      </c>
      <c r="C11047" s="197" t="s">
        <v>480</v>
      </c>
      <c r="D11047" s="198" t="s">
        <v>337</v>
      </c>
      <c r="E11047" s="421">
        <v>75142</v>
      </c>
      <c r="F11047" s="413">
        <v>125.23</v>
      </c>
      <c r="G11047" s="414">
        <f t="shared" si="344"/>
        <v>600.03194122814023</v>
      </c>
      <c r="H11047" s="415">
        <f t="shared" si="345"/>
        <v>3.000159706140701</v>
      </c>
    </row>
    <row r="11048" spans="1:8" ht="15" hidden="1" thickBot="1">
      <c r="A11048" s="409">
        <v>202206</v>
      </c>
      <c r="B11048" s="196" t="s">
        <v>550</v>
      </c>
      <c r="C11048" s="197" t="s">
        <v>480</v>
      </c>
      <c r="D11048" s="198" t="s">
        <v>337</v>
      </c>
      <c r="E11048" s="421">
        <v>83121</v>
      </c>
      <c r="F11048" s="413">
        <v>125.23</v>
      </c>
      <c r="G11048" s="414">
        <f t="shared" si="344"/>
        <v>663.74670606084806</v>
      </c>
      <c r="H11048" s="415">
        <f t="shared" si="345"/>
        <v>3.3187335303042405</v>
      </c>
    </row>
    <row r="11049" spans="1:8" ht="15" hidden="1" thickBot="1">
      <c r="A11049" s="409">
        <v>202206</v>
      </c>
      <c r="B11049" s="196" t="s">
        <v>551</v>
      </c>
      <c r="C11049" s="197" t="s">
        <v>480</v>
      </c>
      <c r="D11049" s="198" t="s">
        <v>339</v>
      </c>
      <c r="E11049" s="421">
        <v>416</v>
      </c>
      <c r="F11049" s="413">
        <v>125.23</v>
      </c>
      <c r="G11049" s="414">
        <f t="shared" si="344"/>
        <v>3.3218877265830868</v>
      </c>
      <c r="H11049" s="415">
        <f t="shared" si="345"/>
        <v>3.3218877265830868</v>
      </c>
    </row>
    <row r="11050" spans="1:8" ht="15" hidden="1" thickBot="1">
      <c r="A11050" s="409">
        <v>202206</v>
      </c>
      <c r="B11050" s="196" t="s">
        <v>552</v>
      </c>
      <c r="C11050" s="197" t="s">
        <v>480</v>
      </c>
      <c r="D11050" s="198" t="s">
        <v>337</v>
      </c>
      <c r="E11050" s="421">
        <v>82908</v>
      </c>
      <c r="F11050" s="413">
        <v>125.23</v>
      </c>
      <c r="G11050" s="414">
        <f t="shared" si="344"/>
        <v>662.04583566238125</v>
      </c>
      <c r="H11050" s="415">
        <f t="shared" si="345"/>
        <v>3.3102291783119062</v>
      </c>
    </row>
    <row r="11051" spans="1:8" ht="15" hidden="1" thickBot="1">
      <c r="A11051" s="409">
        <v>202206</v>
      </c>
      <c r="B11051" s="196" t="s">
        <v>553</v>
      </c>
      <c r="C11051" s="197" t="s">
        <v>480</v>
      </c>
      <c r="D11051" s="198" t="s">
        <v>339</v>
      </c>
      <c r="E11051" s="421">
        <v>415</v>
      </c>
      <c r="F11051" s="413">
        <v>125.23</v>
      </c>
      <c r="G11051" s="414">
        <f t="shared" si="344"/>
        <v>3.3139024195480316</v>
      </c>
      <c r="H11051" s="415">
        <f t="shared" si="345"/>
        <v>3.3139024195480316</v>
      </c>
    </row>
    <row r="11052" spans="1:8" ht="15" hidden="1" thickBot="1">
      <c r="A11052" s="409">
        <v>202206</v>
      </c>
      <c r="B11052" s="196" t="s">
        <v>554</v>
      </c>
      <c r="C11052" s="197" t="s">
        <v>480</v>
      </c>
      <c r="D11052" s="198" t="s">
        <v>337</v>
      </c>
      <c r="E11052" s="421">
        <v>82908</v>
      </c>
      <c r="F11052" s="413">
        <v>125.23</v>
      </c>
      <c r="G11052" s="414">
        <f t="shared" si="344"/>
        <v>662.04583566238125</v>
      </c>
      <c r="H11052" s="415">
        <f t="shared" si="345"/>
        <v>3.3102291783119062</v>
      </c>
    </row>
    <row r="11053" spans="1:8" ht="15" hidden="1" thickBot="1">
      <c r="A11053" s="409">
        <v>202206</v>
      </c>
      <c r="B11053" s="196" t="s">
        <v>555</v>
      </c>
      <c r="C11053" s="197" t="s">
        <v>480</v>
      </c>
      <c r="D11053" s="198" t="s">
        <v>339</v>
      </c>
      <c r="E11053" s="421">
        <v>415</v>
      </c>
      <c r="F11053" s="413">
        <v>125.23</v>
      </c>
      <c r="G11053" s="414">
        <f t="shared" si="344"/>
        <v>3.3139024195480316</v>
      </c>
      <c r="H11053" s="415">
        <f t="shared" si="345"/>
        <v>3.3139024195480316</v>
      </c>
    </row>
    <row r="11054" spans="1:8" ht="15" hidden="1" thickBot="1">
      <c r="A11054" s="409">
        <v>202206</v>
      </c>
      <c r="B11054" s="196" t="s">
        <v>556</v>
      </c>
      <c r="C11054" s="197" t="s">
        <v>480</v>
      </c>
      <c r="D11054" s="198" t="s">
        <v>337</v>
      </c>
      <c r="E11054" s="421">
        <v>80548</v>
      </c>
      <c r="F11054" s="413">
        <v>125.23</v>
      </c>
      <c r="G11054" s="414">
        <f t="shared" si="344"/>
        <v>643.20051105965024</v>
      </c>
      <c r="H11054" s="415">
        <f t="shared" si="345"/>
        <v>3.2160025552982514</v>
      </c>
    </row>
    <row r="11055" spans="1:8" ht="15" hidden="1" thickBot="1">
      <c r="A11055" s="409">
        <v>202206</v>
      </c>
      <c r="B11055" s="196" t="s">
        <v>557</v>
      </c>
      <c r="C11055" s="197" t="s">
        <v>480</v>
      </c>
      <c r="D11055" s="198" t="s">
        <v>337</v>
      </c>
      <c r="E11055" s="421">
        <v>95379</v>
      </c>
      <c r="F11055" s="413">
        <v>125.23</v>
      </c>
      <c r="G11055" s="414">
        <f t="shared" si="344"/>
        <v>761.63059969655831</v>
      </c>
      <c r="H11055" s="415">
        <f t="shared" si="345"/>
        <v>3.8081529984827913</v>
      </c>
    </row>
    <row r="11056" spans="1:8" ht="15" hidden="1" thickBot="1">
      <c r="A11056" s="409">
        <v>202206</v>
      </c>
      <c r="B11056" s="196" t="s">
        <v>558</v>
      </c>
      <c r="C11056" s="197" t="s">
        <v>480</v>
      </c>
      <c r="D11056" s="198" t="s">
        <v>339</v>
      </c>
      <c r="E11056" s="421">
        <v>477</v>
      </c>
      <c r="F11056" s="413">
        <v>125.23</v>
      </c>
      <c r="G11056" s="414">
        <f t="shared" si="344"/>
        <v>3.8089914557214724</v>
      </c>
      <c r="H11056" s="415">
        <f t="shared" si="345"/>
        <v>3.8089914557214724</v>
      </c>
    </row>
    <row r="11057" spans="1:8" ht="15" hidden="1" thickBot="1">
      <c r="A11057" s="409">
        <v>202206</v>
      </c>
      <c r="B11057" s="196" t="s">
        <v>559</v>
      </c>
      <c r="C11057" s="197" t="s">
        <v>480</v>
      </c>
      <c r="D11057" s="198" t="s">
        <v>337</v>
      </c>
      <c r="E11057" s="421">
        <v>45737</v>
      </c>
      <c r="F11057" s="413">
        <v>125.23</v>
      </c>
      <c r="G11057" s="414">
        <f t="shared" si="344"/>
        <v>365.22398786233327</v>
      </c>
      <c r="H11057" s="415">
        <f t="shared" si="345"/>
        <v>1.8261199393116663</v>
      </c>
    </row>
    <row r="11058" spans="1:8" ht="15" hidden="1" thickBot="1">
      <c r="A11058" s="409">
        <v>202206</v>
      </c>
      <c r="B11058" s="196" t="s">
        <v>560</v>
      </c>
      <c r="C11058" s="197" t="s">
        <v>480</v>
      </c>
      <c r="D11058" s="198" t="s">
        <v>339</v>
      </c>
      <c r="E11058" s="421">
        <v>229</v>
      </c>
      <c r="F11058" s="413">
        <v>125.23</v>
      </c>
      <c r="G11058" s="414">
        <f t="shared" si="344"/>
        <v>1.8286353110277089</v>
      </c>
      <c r="H11058" s="415">
        <f t="shared" si="345"/>
        <v>1.8286353110277089</v>
      </c>
    </row>
    <row r="11059" spans="1:8" ht="15" hidden="1" thickBot="1">
      <c r="A11059" s="409">
        <v>202206</v>
      </c>
      <c r="B11059" s="196" t="s">
        <v>2609</v>
      </c>
      <c r="C11059" s="197" t="s">
        <v>480</v>
      </c>
      <c r="D11059" s="198" t="s">
        <v>337</v>
      </c>
      <c r="E11059" s="421">
        <v>74230</v>
      </c>
      <c r="F11059" s="413">
        <v>125.23</v>
      </c>
      <c r="G11059" s="414">
        <f t="shared" si="344"/>
        <v>592.74934121216961</v>
      </c>
      <c r="H11059" s="415">
        <f t="shared" si="345"/>
        <v>2.963746706060848</v>
      </c>
    </row>
    <row r="11060" spans="1:8" ht="15" hidden="1" thickBot="1">
      <c r="A11060" s="409">
        <v>202206</v>
      </c>
      <c r="B11060" s="196" t="s">
        <v>2610</v>
      </c>
      <c r="C11060" s="197" t="s">
        <v>480</v>
      </c>
      <c r="D11060" s="198" t="s">
        <v>339</v>
      </c>
      <c r="E11060" s="421">
        <v>371</v>
      </c>
      <c r="F11060" s="413">
        <v>125.23</v>
      </c>
      <c r="G11060" s="414">
        <f t="shared" si="344"/>
        <v>2.9625489100055895</v>
      </c>
      <c r="H11060" s="415">
        <f t="shared" si="345"/>
        <v>2.9625489100055895</v>
      </c>
    </row>
    <row r="11061" spans="1:8" ht="15" hidden="1" thickBot="1">
      <c r="A11061" s="409">
        <v>202206</v>
      </c>
      <c r="B11061" s="196" t="s">
        <v>561</v>
      </c>
      <c r="C11061" s="197" t="s">
        <v>480</v>
      </c>
      <c r="D11061" s="198" t="s">
        <v>337</v>
      </c>
      <c r="E11061" s="421">
        <v>45737</v>
      </c>
      <c r="F11061" s="413">
        <v>125.23</v>
      </c>
      <c r="G11061" s="414">
        <f t="shared" si="344"/>
        <v>365.22398786233327</v>
      </c>
      <c r="H11061" s="415">
        <f t="shared" si="345"/>
        <v>1.8261199393116663</v>
      </c>
    </row>
    <row r="11062" spans="1:8" ht="15" hidden="1" thickBot="1">
      <c r="A11062" s="409">
        <v>202206</v>
      </c>
      <c r="B11062" s="196" t="s">
        <v>562</v>
      </c>
      <c r="C11062" s="197" t="s">
        <v>480</v>
      </c>
      <c r="D11062" s="198" t="s">
        <v>339</v>
      </c>
      <c r="E11062" s="421">
        <v>229</v>
      </c>
      <c r="F11062" s="413">
        <v>125.23</v>
      </c>
      <c r="G11062" s="414">
        <f t="shared" si="344"/>
        <v>1.8286353110277089</v>
      </c>
      <c r="H11062" s="415">
        <f t="shared" si="345"/>
        <v>1.8286353110277089</v>
      </c>
    </row>
    <row r="11063" spans="1:8" ht="15" hidden="1" thickBot="1">
      <c r="A11063" s="409">
        <v>202206</v>
      </c>
      <c r="B11063" s="196" t="s">
        <v>563</v>
      </c>
      <c r="C11063" s="197" t="s">
        <v>480</v>
      </c>
      <c r="D11063" s="198" t="s">
        <v>337</v>
      </c>
      <c r="E11063" s="421">
        <v>45737</v>
      </c>
      <c r="F11063" s="413">
        <v>125.23</v>
      </c>
      <c r="G11063" s="414">
        <f t="shared" si="344"/>
        <v>365.22398786233327</v>
      </c>
      <c r="H11063" s="415">
        <f t="shared" si="345"/>
        <v>1.8261199393116663</v>
      </c>
    </row>
    <row r="11064" spans="1:8" ht="15" hidden="1" thickBot="1">
      <c r="A11064" s="409">
        <v>202206</v>
      </c>
      <c r="B11064" s="196" t="s">
        <v>564</v>
      </c>
      <c r="C11064" s="197" t="s">
        <v>480</v>
      </c>
      <c r="D11064" s="198" t="s">
        <v>337</v>
      </c>
      <c r="E11064" s="421">
        <v>45737</v>
      </c>
      <c r="F11064" s="413">
        <v>125.23</v>
      </c>
      <c r="G11064" s="414">
        <f t="shared" si="344"/>
        <v>365.22398786233327</v>
      </c>
      <c r="H11064" s="415">
        <f t="shared" si="345"/>
        <v>1.8261199393116663</v>
      </c>
    </row>
    <row r="11065" spans="1:8" ht="15" hidden="1" thickBot="1">
      <c r="A11065" s="409">
        <v>202206</v>
      </c>
      <c r="B11065" s="196" t="s">
        <v>565</v>
      </c>
      <c r="C11065" s="197" t="s">
        <v>480</v>
      </c>
      <c r="D11065" s="198" t="s">
        <v>339</v>
      </c>
      <c r="E11065" s="421">
        <v>229</v>
      </c>
      <c r="F11065" s="413">
        <v>125.23</v>
      </c>
      <c r="G11065" s="414">
        <f t="shared" si="344"/>
        <v>1.8286353110277089</v>
      </c>
      <c r="H11065" s="415">
        <f t="shared" si="345"/>
        <v>1.8286353110277089</v>
      </c>
    </row>
    <row r="11066" spans="1:8" ht="15" hidden="1" thickBot="1">
      <c r="A11066" s="409">
        <v>202206</v>
      </c>
      <c r="B11066" s="196" t="s">
        <v>566</v>
      </c>
      <c r="C11066" s="197" t="s">
        <v>480</v>
      </c>
      <c r="D11066" s="198" t="s">
        <v>337</v>
      </c>
      <c r="E11066" s="421">
        <v>61980</v>
      </c>
      <c r="F11066" s="413">
        <v>125.23</v>
      </c>
      <c r="G11066" s="414">
        <f t="shared" si="344"/>
        <v>494.92933003273976</v>
      </c>
      <c r="H11066" s="415">
        <f t="shared" si="345"/>
        <v>2.4746466501636988</v>
      </c>
    </row>
    <row r="11067" spans="1:8" ht="15" hidden="1" thickBot="1">
      <c r="A11067" s="409">
        <v>202206</v>
      </c>
      <c r="B11067" s="196" t="s">
        <v>567</v>
      </c>
      <c r="C11067" s="197" t="s">
        <v>480</v>
      </c>
      <c r="D11067" s="198" t="s">
        <v>339</v>
      </c>
      <c r="E11067" s="421">
        <v>310</v>
      </c>
      <c r="F11067" s="413">
        <v>125.23</v>
      </c>
      <c r="G11067" s="414">
        <f t="shared" si="344"/>
        <v>2.4754451808672044</v>
      </c>
      <c r="H11067" s="415">
        <f t="shared" si="345"/>
        <v>2.4754451808672044</v>
      </c>
    </row>
    <row r="11068" spans="1:8" ht="15" hidden="1" thickBot="1">
      <c r="A11068" s="409">
        <v>202206</v>
      </c>
      <c r="B11068" s="196" t="s">
        <v>568</v>
      </c>
      <c r="C11068" s="197" t="s">
        <v>480</v>
      </c>
      <c r="D11068" s="198" t="s">
        <v>337</v>
      </c>
      <c r="E11068" s="421">
        <v>45737</v>
      </c>
      <c r="F11068" s="413">
        <v>125.23</v>
      </c>
      <c r="G11068" s="414">
        <f t="shared" si="344"/>
        <v>365.22398786233327</v>
      </c>
      <c r="H11068" s="415">
        <f t="shared" si="345"/>
        <v>1.8261199393116663</v>
      </c>
    </row>
    <row r="11069" spans="1:8" ht="15" hidden="1" thickBot="1">
      <c r="A11069" s="409">
        <v>202206</v>
      </c>
      <c r="B11069" s="196" t="s">
        <v>569</v>
      </c>
      <c r="C11069" s="197" t="s">
        <v>480</v>
      </c>
      <c r="D11069" s="198" t="s">
        <v>339</v>
      </c>
      <c r="E11069" s="421">
        <v>229</v>
      </c>
      <c r="F11069" s="413">
        <v>125.23</v>
      </c>
      <c r="G11069" s="414">
        <f t="shared" si="344"/>
        <v>1.8286353110277089</v>
      </c>
      <c r="H11069" s="415">
        <f t="shared" si="345"/>
        <v>1.8286353110277089</v>
      </c>
    </row>
    <row r="11070" spans="1:8" ht="15" hidden="1" thickBot="1">
      <c r="A11070" s="409">
        <v>202206</v>
      </c>
      <c r="B11070" s="196" t="s">
        <v>570</v>
      </c>
      <c r="C11070" s="197" t="s">
        <v>480</v>
      </c>
      <c r="D11070" s="198" t="s">
        <v>337</v>
      </c>
      <c r="E11070" s="421">
        <v>101614</v>
      </c>
      <c r="F11070" s="413">
        <v>125.23</v>
      </c>
      <c r="G11070" s="414">
        <f t="shared" si="344"/>
        <v>811.41898906012932</v>
      </c>
      <c r="H11070" s="415">
        <f t="shared" si="345"/>
        <v>4.0570949453006468</v>
      </c>
    </row>
    <row r="11071" spans="1:8" ht="15" hidden="1" thickBot="1">
      <c r="A11071" s="409">
        <v>202206</v>
      </c>
      <c r="B11071" s="196" t="s">
        <v>571</v>
      </c>
      <c r="C11071" s="197" t="s">
        <v>480</v>
      </c>
      <c r="D11071" s="198" t="s">
        <v>339</v>
      </c>
      <c r="E11071" s="421">
        <v>508</v>
      </c>
      <c r="F11071" s="413">
        <v>125.23</v>
      </c>
      <c r="G11071" s="414">
        <f t="shared" si="344"/>
        <v>4.0565359738081925</v>
      </c>
      <c r="H11071" s="415">
        <f t="shared" si="345"/>
        <v>4.0565359738081925</v>
      </c>
    </row>
    <row r="11072" spans="1:8" ht="15" hidden="1" thickBot="1">
      <c r="A11072" s="409">
        <v>202206</v>
      </c>
      <c r="B11072" s="196" t="s">
        <v>572</v>
      </c>
      <c r="C11072" s="197" t="s">
        <v>573</v>
      </c>
      <c r="D11072" s="198" t="s">
        <v>337</v>
      </c>
      <c r="E11072" s="421">
        <v>105588</v>
      </c>
      <c r="F11072" s="413">
        <v>125.23</v>
      </c>
      <c r="G11072" s="414">
        <f t="shared" si="344"/>
        <v>843.15259921743984</v>
      </c>
      <c r="H11072" s="415">
        <f t="shared" si="345"/>
        <v>4.2157629960871992</v>
      </c>
    </row>
    <row r="11073" spans="1:8" ht="15" hidden="1" thickBot="1">
      <c r="A11073" s="409">
        <v>202206</v>
      </c>
      <c r="B11073" s="196" t="s">
        <v>574</v>
      </c>
      <c r="C11073" s="197" t="s">
        <v>480</v>
      </c>
      <c r="D11073" s="198" t="s">
        <v>337</v>
      </c>
      <c r="E11073" s="421">
        <v>31076</v>
      </c>
      <c r="F11073" s="413">
        <v>125.23</v>
      </c>
      <c r="G11073" s="414">
        <f t="shared" si="344"/>
        <v>248.15140142138463</v>
      </c>
      <c r="H11073" s="415">
        <f t="shared" si="345"/>
        <v>1.2407570071069232</v>
      </c>
    </row>
    <row r="11074" spans="1:8" ht="15" hidden="1" thickBot="1">
      <c r="A11074" s="409">
        <v>202206</v>
      </c>
      <c r="B11074" s="196" t="s">
        <v>575</v>
      </c>
      <c r="C11074" s="197" t="s">
        <v>480</v>
      </c>
      <c r="D11074" s="198" t="s">
        <v>337</v>
      </c>
      <c r="E11074" s="421">
        <v>0.01</v>
      </c>
      <c r="F11074" s="413">
        <v>125.23</v>
      </c>
      <c r="G11074" s="414">
        <f t="shared" ref="G11074:G11137" si="346">+E11074/F11074</f>
        <v>7.9853070350554981E-5</v>
      </c>
      <c r="H11074" s="415">
        <f t="shared" ref="H11074:H11137" si="347">IF(D11074="TB",G11074/200,IF(D11074="LT",G11074,"VER"))</f>
        <v>3.9926535175277488E-7</v>
      </c>
    </row>
    <row r="11075" spans="1:8" ht="15" hidden="1" thickBot="1">
      <c r="A11075" s="409">
        <v>202206</v>
      </c>
      <c r="B11075" s="196" t="s">
        <v>576</v>
      </c>
      <c r="C11075" s="197" t="s">
        <v>480</v>
      </c>
      <c r="D11075" s="198" t="s">
        <v>339</v>
      </c>
      <c r="E11075" s="421">
        <v>0.01</v>
      </c>
      <c r="F11075" s="413">
        <v>125.23</v>
      </c>
      <c r="G11075" s="414">
        <f t="shared" si="346"/>
        <v>7.9853070350554981E-5</v>
      </c>
      <c r="H11075" s="415">
        <f t="shared" si="347"/>
        <v>7.9853070350554981E-5</v>
      </c>
    </row>
    <row r="11076" spans="1:8" ht="15" hidden="1" thickBot="1">
      <c r="A11076" s="409">
        <v>202206</v>
      </c>
      <c r="B11076" s="196" t="s">
        <v>577</v>
      </c>
      <c r="C11076" s="197" t="s">
        <v>480</v>
      </c>
      <c r="D11076" s="198" t="s">
        <v>337</v>
      </c>
      <c r="E11076" s="421">
        <v>135374</v>
      </c>
      <c r="F11076" s="413">
        <v>125.23</v>
      </c>
      <c r="G11076" s="414">
        <f t="shared" si="346"/>
        <v>1081.002954563603</v>
      </c>
      <c r="H11076" s="415">
        <f t="shared" si="347"/>
        <v>5.4050147728180153</v>
      </c>
    </row>
    <row r="11077" spans="1:8" ht="15" hidden="1" thickBot="1">
      <c r="A11077" s="409">
        <v>202206</v>
      </c>
      <c r="B11077" s="196" t="s">
        <v>578</v>
      </c>
      <c r="C11077" s="197" t="s">
        <v>480</v>
      </c>
      <c r="D11077" s="198" t="s">
        <v>339</v>
      </c>
      <c r="E11077" s="421">
        <v>677</v>
      </c>
      <c r="F11077" s="413">
        <v>125.23</v>
      </c>
      <c r="G11077" s="414">
        <f t="shared" si="346"/>
        <v>5.4060528627325715</v>
      </c>
      <c r="H11077" s="415">
        <f t="shared" si="347"/>
        <v>5.4060528627325715</v>
      </c>
    </row>
    <row r="11078" spans="1:8" ht="15" hidden="1" thickBot="1">
      <c r="A11078" s="409">
        <v>202206</v>
      </c>
      <c r="B11078" s="196" t="s">
        <v>579</v>
      </c>
      <c r="C11078" s="197" t="s">
        <v>480</v>
      </c>
      <c r="D11078" s="198" t="s">
        <v>337</v>
      </c>
      <c r="E11078" s="421">
        <v>135374</v>
      </c>
      <c r="F11078" s="413">
        <v>125.23</v>
      </c>
      <c r="G11078" s="414">
        <f t="shared" si="346"/>
        <v>1081.002954563603</v>
      </c>
      <c r="H11078" s="415">
        <f t="shared" si="347"/>
        <v>5.4050147728180153</v>
      </c>
    </row>
    <row r="11079" spans="1:8" ht="15" hidden="1" thickBot="1">
      <c r="A11079" s="409">
        <v>202206</v>
      </c>
      <c r="B11079" s="196" t="s">
        <v>580</v>
      </c>
      <c r="C11079" s="197" t="s">
        <v>480</v>
      </c>
      <c r="D11079" s="198" t="s">
        <v>339</v>
      </c>
      <c r="E11079" s="421">
        <v>677</v>
      </c>
      <c r="F11079" s="413">
        <v>125.23</v>
      </c>
      <c r="G11079" s="414">
        <f t="shared" si="346"/>
        <v>5.4060528627325715</v>
      </c>
      <c r="H11079" s="415">
        <f t="shared" si="347"/>
        <v>5.4060528627325715</v>
      </c>
    </row>
    <row r="11080" spans="1:8" ht="15" hidden="1" thickBot="1">
      <c r="A11080" s="409">
        <v>202206</v>
      </c>
      <c r="B11080" s="196" t="s">
        <v>581</v>
      </c>
      <c r="C11080" s="197" t="s">
        <v>480</v>
      </c>
      <c r="D11080" s="198" t="s">
        <v>337</v>
      </c>
      <c r="E11080" s="421">
        <v>106213</v>
      </c>
      <c r="F11080" s="413">
        <v>125.23</v>
      </c>
      <c r="G11080" s="414">
        <f t="shared" si="346"/>
        <v>848.14341611434952</v>
      </c>
      <c r="H11080" s="415">
        <f t="shared" si="347"/>
        <v>4.2407170805717476</v>
      </c>
    </row>
    <row r="11081" spans="1:8" ht="15" hidden="1" thickBot="1">
      <c r="A11081" s="409">
        <v>202206</v>
      </c>
      <c r="B11081" s="196" t="s">
        <v>582</v>
      </c>
      <c r="C11081" s="197" t="s">
        <v>480</v>
      </c>
      <c r="D11081" s="198" t="s">
        <v>339</v>
      </c>
      <c r="E11081" s="421">
        <v>531</v>
      </c>
      <c r="F11081" s="413">
        <v>125.23</v>
      </c>
      <c r="G11081" s="414">
        <f t="shared" si="346"/>
        <v>4.2401980356144691</v>
      </c>
      <c r="H11081" s="415">
        <f t="shared" si="347"/>
        <v>4.2401980356144691</v>
      </c>
    </row>
    <row r="11082" spans="1:8" ht="15" hidden="1" thickBot="1">
      <c r="A11082" s="409">
        <v>202206</v>
      </c>
      <c r="B11082" s="196" t="s">
        <v>583</v>
      </c>
      <c r="C11082" s="197" t="s">
        <v>480</v>
      </c>
      <c r="D11082" s="198" t="s">
        <v>337</v>
      </c>
      <c r="E11082" s="421">
        <v>106213</v>
      </c>
      <c r="F11082" s="413">
        <v>125.23</v>
      </c>
      <c r="G11082" s="414">
        <f t="shared" si="346"/>
        <v>848.14341611434952</v>
      </c>
      <c r="H11082" s="415">
        <f t="shared" si="347"/>
        <v>4.2407170805717476</v>
      </c>
    </row>
    <row r="11083" spans="1:8" ht="15" hidden="1" thickBot="1">
      <c r="A11083" s="409">
        <v>202206</v>
      </c>
      <c r="B11083" s="196" t="s">
        <v>2611</v>
      </c>
      <c r="C11083" s="197" t="s">
        <v>480</v>
      </c>
      <c r="D11083" s="198" t="s">
        <v>337</v>
      </c>
      <c r="E11083" s="421">
        <v>86380</v>
      </c>
      <c r="F11083" s="413">
        <v>125.23</v>
      </c>
      <c r="G11083" s="414">
        <f t="shared" si="346"/>
        <v>689.77082168809386</v>
      </c>
      <c r="H11083" s="415">
        <f t="shared" si="347"/>
        <v>3.4488541084404694</v>
      </c>
    </row>
    <row r="11084" spans="1:8" ht="15" hidden="1" thickBot="1">
      <c r="A11084" s="409">
        <v>202206</v>
      </c>
      <c r="B11084" s="196" t="s">
        <v>2612</v>
      </c>
      <c r="C11084" s="197" t="s">
        <v>480</v>
      </c>
      <c r="D11084" s="198" t="s">
        <v>339</v>
      </c>
      <c r="E11084" s="421">
        <v>432</v>
      </c>
      <c r="F11084" s="413">
        <v>125.23</v>
      </c>
      <c r="G11084" s="414">
        <f t="shared" si="346"/>
        <v>3.449652639143975</v>
      </c>
      <c r="H11084" s="415">
        <f t="shared" si="347"/>
        <v>3.449652639143975</v>
      </c>
    </row>
    <row r="11085" spans="1:8" ht="15" hidden="1" thickBot="1">
      <c r="A11085" s="409">
        <v>202206</v>
      </c>
      <c r="B11085" s="196" t="s">
        <v>584</v>
      </c>
      <c r="C11085" s="197" t="s">
        <v>480</v>
      </c>
      <c r="D11085" s="198" t="s">
        <v>337</v>
      </c>
      <c r="E11085" s="421">
        <v>31076</v>
      </c>
      <c r="F11085" s="413">
        <v>125.23</v>
      </c>
      <c r="G11085" s="414">
        <f t="shared" si="346"/>
        <v>248.15140142138463</v>
      </c>
      <c r="H11085" s="415">
        <f t="shared" si="347"/>
        <v>1.2407570071069232</v>
      </c>
    </row>
    <row r="11086" spans="1:8" ht="15" hidden="1" thickBot="1">
      <c r="A11086" s="409">
        <v>202206</v>
      </c>
      <c r="B11086" s="196" t="s">
        <v>585</v>
      </c>
      <c r="C11086" s="197" t="s">
        <v>480</v>
      </c>
      <c r="D11086" s="198" t="s">
        <v>339</v>
      </c>
      <c r="E11086" s="421">
        <v>155</v>
      </c>
      <c r="F11086" s="413">
        <v>125.23</v>
      </c>
      <c r="G11086" s="414">
        <f t="shared" si="346"/>
        <v>1.2377225904336022</v>
      </c>
      <c r="H11086" s="415">
        <f t="shared" si="347"/>
        <v>1.2377225904336022</v>
      </c>
    </row>
    <row r="11087" spans="1:8" ht="15" hidden="1" thickBot="1">
      <c r="A11087" s="409">
        <v>202206</v>
      </c>
      <c r="B11087" s="196" t="s">
        <v>586</v>
      </c>
      <c r="C11087" s="197" t="s">
        <v>480</v>
      </c>
      <c r="D11087" s="198" t="s">
        <v>337</v>
      </c>
      <c r="E11087" s="421">
        <v>106213</v>
      </c>
      <c r="F11087" s="413">
        <v>125.23</v>
      </c>
      <c r="G11087" s="414">
        <f t="shared" si="346"/>
        <v>848.14341611434952</v>
      </c>
      <c r="H11087" s="415">
        <f t="shared" si="347"/>
        <v>4.2407170805717476</v>
      </c>
    </row>
    <row r="11088" spans="1:8" ht="15" hidden="1" thickBot="1">
      <c r="A11088" s="409">
        <v>202206</v>
      </c>
      <c r="B11088" s="196" t="s">
        <v>587</v>
      </c>
      <c r="C11088" s="197" t="s">
        <v>480</v>
      </c>
      <c r="D11088" s="198" t="s">
        <v>339</v>
      </c>
      <c r="E11088" s="421">
        <v>531</v>
      </c>
      <c r="F11088" s="413">
        <v>125.23</v>
      </c>
      <c r="G11088" s="414">
        <f t="shared" si="346"/>
        <v>4.2401980356144691</v>
      </c>
      <c r="H11088" s="415">
        <f t="shared" si="347"/>
        <v>4.2401980356144691</v>
      </c>
    </row>
    <row r="11089" spans="1:8" ht="15" hidden="1" thickBot="1">
      <c r="A11089" s="409">
        <v>202206</v>
      </c>
      <c r="B11089" s="196" t="s">
        <v>588</v>
      </c>
      <c r="C11089" s="197" t="s">
        <v>480</v>
      </c>
      <c r="D11089" s="198" t="s">
        <v>337</v>
      </c>
      <c r="E11089" s="421">
        <v>106213</v>
      </c>
      <c r="F11089" s="413">
        <v>125.23</v>
      </c>
      <c r="G11089" s="414">
        <f t="shared" si="346"/>
        <v>848.14341611434952</v>
      </c>
      <c r="H11089" s="415">
        <f t="shared" si="347"/>
        <v>4.2407170805717476</v>
      </c>
    </row>
    <row r="11090" spans="1:8" ht="15" hidden="1" thickBot="1">
      <c r="A11090" s="409">
        <v>202206</v>
      </c>
      <c r="B11090" s="196" t="s">
        <v>589</v>
      </c>
      <c r="C11090" s="197" t="s">
        <v>480</v>
      </c>
      <c r="D11090" s="198" t="s">
        <v>339</v>
      </c>
      <c r="E11090" s="421">
        <v>531</v>
      </c>
      <c r="F11090" s="413">
        <v>125.23</v>
      </c>
      <c r="G11090" s="414">
        <f t="shared" si="346"/>
        <v>4.2401980356144691</v>
      </c>
      <c r="H11090" s="415">
        <f t="shared" si="347"/>
        <v>4.2401980356144691</v>
      </c>
    </row>
    <row r="11091" spans="1:8" ht="15" hidden="1" thickBot="1">
      <c r="A11091" s="409">
        <v>202206</v>
      </c>
      <c r="B11091" s="196" t="s">
        <v>590</v>
      </c>
      <c r="C11091" s="197" t="s">
        <v>480</v>
      </c>
      <c r="D11091" s="198" t="s">
        <v>337</v>
      </c>
      <c r="E11091" s="421">
        <v>67601</v>
      </c>
      <c r="F11091" s="413">
        <v>125.23</v>
      </c>
      <c r="G11091" s="414">
        <f t="shared" si="346"/>
        <v>539.81474087678669</v>
      </c>
      <c r="H11091" s="415">
        <f t="shared" si="347"/>
        <v>2.6990737043839332</v>
      </c>
    </row>
    <row r="11092" spans="1:8" ht="15" hidden="1" thickBot="1">
      <c r="A11092" s="409">
        <v>202206</v>
      </c>
      <c r="B11092" s="196" t="s">
        <v>591</v>
      </c>
      <c r="C11092" s="197" t="s">
        <v>480</v>
      </c>
      <c r="D11092" s="198" t="s">
        <v>337</v>
      </c>
      <c r="E11092" s="421">
        <v>106213</v>
      </c>
      <c r="F11092" s="413">
        <v>125.23</v>
      </c>
      <c r="G11092" s="414">
        <f t="shared" si="346"/>
        <v>848.14341611434952</v>
      </c>
      <c r="H11092" s="415">
        <f t="shared" si="347"/>
        <v>4.2407170805717476</v>
      </c>
    </row>
    <row r="11093" spans="1:8" ht="15" hidden="1" thickBot="1">
      <c r="A11093" s="409">
        <v>202206</v>
      </c>
      <c r="B11093" s="196" t="s">
        <v>592</v>
      </c>
      <c r="C11093" s="197" t="s">
        <v>480</v>
      </c>
      <c r="D11093" s="198" t="s">
        <v>339</v>
      </c>
      <c r="E11093" s="421">
        <v>531</v>
      </c>
      <c r="F11093" s="413">
        <v>125.23</v>
      </c>
      <c r="G11093" s="414">
        <f t="shared" si="346"/>
        <v>4.2401980356144691</v>
      </c>
      <c r="H11093" s="415">
        <f t="shared" si="347"/>
        <v>4.2401980356144691</v>
      </c>
    </row>
    <row r="11094" spans="1:8" ht="15" hidden="1" thickBot="1">
      <c r="A11094" s="409">
        <v>202206</v>
      </c>
      <c r="B11094" s="196" t="s">
        <v>593</v>
      </c>
      <c r="C11094" s="197" t="s">
        <v>480</v>
      </c>
      <c r="D11094" s="198" t="s">
        <v>337</v>
      </c>
      <c r="E11094" s="421">
        <v>76683</v>
      </c>
      <c r="F11094" s="413">
        <v>125.23</v>
      </c>
      <c r="G11094" s="414">
        <f t="shared" si="346"/>
        <v>612.33729936916075</v>
      </c>
      <c r="H11094" s="415">
        <f t="shared" si="347"/>
        <v>3.0616864968458035</v>
      </c>
    </row>
    <row r="11095" spans="1:8" ht="15" hidden="1" thickBot="1">
      <c r="A11095" s="409">
        <v>202206</v>
      </c>
      <c r="B11095" s="196" t="s">
        <v>594</v>
      </c>
      <c r="C11095" s="197" t="s">
        <v>480</v>
      </c>
      <c r="D11095" s="198" t="s">
        <v>337</v>
      </c>
      <c r="E11095" s="421">
        <v>78208</v>
      </c>
      <c r="F11095" s="413">
        <v>125.23</v>
      </c>
      <c r="G11095" s="414">
        <f t="shared" si="346"/>
        <v>624.51489259762036</v>
      </c>
      <c r="H11095" s="415">
        <f t="shared" si="347"/>
        <v>3.1225744629881018</v>
      </c>
    </row>
    <row r="11096" spans="1:8" ht="15" hidden="1" thickBot="1">
      <c r="A11096" s="409">
        <v>202206</v>
      </c>
      <c r="B11096" s="196" t="s">
        <v>595</v>
      </c>
      <c r="C11096" s="197" t="s">
        <v>480</v>
      </c>
      <c r="D11096" s="198" t="s">
        <v>339</v>
      </c>
      <c r="E11096" s="421">
        <v>391</v>
      </c>
      <c r="F11096" s="413">
        <v>125.23</v>
      </c>
      <c r="G11096" s="414">
        <f t="shared" si="346"/>
        <v>3.1222550507066997</v>
      </c>
      <c r="H11096" s="415">
        <f t="shared" si="347"/>
        <v>3.1222550507066997</v>
      </c>
    </row>
    <row r="11097" spans="1:8" ht="15" hidden="1" thickBot="1">
      <c r="A11097" s="409">
        <v>202206</v>
      </c>
      <c r="B11097" s="196" t="s">
        <v>596</v>
      </c>
      <c r="C11097" s="197" t="s">
        <v>480</v>
      </c>
      <c r="D11097" s="198" t="s">
        <v>337</v>
      </c>
      <c r="E11097" s="421">
        <v>76683</v>
      </c>
      <c r="F11097" s="413">
        <v>125.23</v>
      </c>
      <c r="G11097" s="414">
        <f t="shared" si="346"/>
        <v>612.33729936916075</v>
      </c>
      <c r="H11097" s="415">
        <f t="shared" si="347"/>
        <v>3.0616864968458035</v>
      </c>
    </row>
    <row r="11098" spans="1:8" ht="15" hidden="1" thickBot="1">
      <c r="A11098" s="409">
        <v>202206</v>
      </c>
      <c r="B11098" s="196" t="s">
        <v>597</v>
      </c>
      <c r="C11098" s="197" t="s">
        <v>480</v>
      </c>
      <c r="D11098" s="198" t="s">
        <v>339</v>
      </c>
      <c r="E11098" s="421">
        <v>383</v>
      </c>
      <c r="F11098" s="413">
        <v>125.23</v>
      </c>
      <c r="G11098" s="414">
        <f t="shared" si="346"/>
        <v>3.0583725944262556</v>
      </c>
      <c r="H11098" s="415">
        <f t="shared" si="347"/>
        <v>3.0583725944262556</v>
      </c>
    </row>
    <row r="11099" spans="1:8" ht="15" hidden="1" thickBot="1">
      <c r="A11099" s="409">
        <v>202206</v>
      </c>
      <c r="B11099" s="196" t="s">
        <v>598</v>
      </c>
      <c r="C11099" s="197" t="s">
        <v>480</v>
      </c>
      <c r="D11099" s="198" t="s">
        <v>337</v>
      </c>
      <c r="E11099" s="421">
        <v>76683</v>
      </c>
      <c r="F11099" s="413">
        <v>125.23</v>
      </c>
      <c r="G11099" s="414">
        <f t="shared" si="346"/>
        <v>612.33729936916075</v>
      </c>
      <c r="H11099" s="415">
        <f t="shared" si="347"/>
        <v>3.0616864968458035</v>
      </c>
    </row>
    <row r="11100" spans="1:8" ht="15" hidden="1" thickBot="1">
      <c r="A11100" s="409">
        <v>202206</v>
      </c>
      <c r="B11100" s="196" t="s">
        <v>599</v>
      </c>
      <c r="C11100" s="197" t="s">
        <v>480</v>
      </c>
      <c r="D11100" s="198" t="s">
        <v>337</v>
      </c>
      <c r="E11100" s="421">
        <v>76683</v>
      </c>
      <c r="F11100" s="413">
        <v>125.23</v>
      </c>
      <c r="G11100" s="414">
        <f t="shared" si="346"/>
        <v>612.33729936916075</v>
      </c>
      <c r="H11100" s="415">
        <f t="shared" si="347"/>
        <v>3.0616864968458035</v>
      </c>
    </row>
    <row r="11101" spans="1:8" ht="15" hidden="1" thickBot="1">
      <c r="A11101" s="409">
        <v>202206</v>
      </c>
      <c r="B11101" s="196" t="s">
        <v>600</v>
      </c>
      <c r="C11101" s="197" t="s">
        <v>480</v>
      </c>
      <c r="D11101" s="198" t="s">
        <v>337</v>
      </c>
      <c r="E11101" s="421">
        <v>106213</v>
      </c>
      <c r="F11101" s="413">
        <v>125.23</v>
      </c>
      <c r="G11101" s="414">
        <f t="shared" si="346"/>
        <v>848.14341611434952</v>
      </c>
      <c r="H11101" s="415">
        <f t="shared" si="347"/>
        <v>4.2407170805717476</v>
      </c>
    </row>
    <row r="11102" spans="1:8" ht="15" hidden="1" thickBot="1">
      <c r="A11102" s="409">
        <v>202206</v>
      </c>
      <c r="B11102" s="196" t="s">
        <v>601</v>
      </c>
      <c r="C11102" s="197" t="s">
        <v>480</v>
      </c>
      <c r="D11102" s="198" t="s">
        <v>339</v>
      </c>
      <c r="E11102" s="421">
        <v>531</v>
      </c>
      <c r="F11102" s="413">
        <v>125.23</v>
      </c>
      <c r="G11102" s="414">
        <f t="shared" si="346"/>
        <v>4.2401980356144691</v>
      </c>
      <c r="H11102" s="415">
        <f t="shared" si="347"/>
        <v>4.2401980356144691</v>
      </c>
    </row>
    <row r="11103" spans="1:8" ht="15" hidden="1" thickBot="1">
      <c r="A11103" s="409">
        <v>202206</v>
      </c>
      <c r="B11103" s="196" t="s">
        <v>602</v>
      </c>
      <c r="C11103" s="197" t="s">
        <v>480</v>
      </c>
      <c r="D11103" s="198" t="s">
        <v>337</v>
      </c>
      <c r="E11103" s="421">
        <v>61367</v>
      </c>
      <c r="F11103" s="413">
        <v>125.23</v>
      </c>
      <c r="G11103" s="414">
        <f t="shared" si="346"/>
        <v>490.0343368202507</v>
      </c>
      <c r="H11103" s="415">
        <f t="shared" si="347"/>
        <v>2.4501716841012535</v>
      </c>
    </row>
    <row r="11104" spans="1:8" ht="15" hidden="1" thickBot="1">
      <c r="A11104" s="409">
        <v>202206</v>
      </c>
      <c r="B11104" s="196" t="s">
        <v>603</v>
      </c>
      <c r="C11104" s="197" t="s">
        <v>480</v>
      </c>
      <c r="D11104" s="198" t="s">
        <v>337</v>
      </c>
      <c r="E11104" s="421">
        <v>110780</v>
      </c>
      <c r="F11104" s="413">
        <v>125.23</v>
      </c>
      <c r="G11104" s="414">
        <f t="shared" si="346"/>
        <v>884.61231334344802</v>
      </c>
      <c r="H11104" s="415">
        <f t="shared" si="347"/>
        <v>4.4230615667172399</v>
      </c>
    </row>
    <row r="11105" spans="1:8" ht="15" hidden="1" thickBot="1">
      <c r="A11105" s="409">
        <v>202206</v>
      </c>
      <c r="B11105" s="196" t="s">
        <v>604</v>
      </c>
      <c r="C11105" s="197" t="s">
        <v>480</v>
      </c>
      <c r="D11105" s="198" t="s">
        <v>339</v>
      </c>
      <c r="E11105" s="421">
        <v>554</v>
      </c>
      <c r="F11105" s="413">
        <v>125.23</v>
      </c>
      <c r="G11105" s="414">
        <f t="shared" si="346"/>
        <v>4.4238600974207456</v>
      </c>
      <c r="H11105" s="415">
        <f t="shared" si="347"/>
        <v>4.4238600974207456</v>
      </c>
    </row>
    <row r="11106" spans="1:8" ht="15" hidden="1" thickBot="1">
      <c r="A11106" s="409">
        <v>202206</v>
      </c>
      <c r="B11106" s="196" t="s">
        <v>605</v>
      </c>
      <c r="C11106" s="197" t="s">
        <v>480</v>
      </c>
      <c r="D11106" s="198" t="s">
        <v>337</v>
      </c>
      <c r="E11106" s="421">
        <v>65177</v>
      </c>
      <c r="F11106" s="413">
        <v>125.23</v>
      </c>
      <c r="G11106" s="414">
        <f t="shared" si="346"/>
        <v>520.45835662381216</v>
      </c>
      <c r="H11106" s="415">
        <f t="shared" si="347"/>
        <v>2.6022917831190608</v>
      </c>
    </row>
    <row r="11107" spans="1:8" ht="15" hidden="1" thickBot="1">
      <c r="A11107" s="409">
        <v>202206</v>
      </c>
      <c r="B11107" s="196" t="s">
        <v>606</v>
      </c>
      <c r="C11107" s="197" t="s">
        <v>480</v>
      </c>
      <c r="D11107" s="198" t="s">
        <v>337</v>
      </c>
      <c r="E11107" s="421">
        <v>96062</v>
      </c>
      <c r="F11107" s="413">
        <v>125.23</v>
      </c>
      <c r="G11107" s="414">
        <f t="shared" si="346"/>
        <v>767.08456440150121</v>
      </c>
      <c r="H11107" s="415">
        <f t="shared" si="347"/>
        <v>3.8354228220075059</v>
      </c>
    </row>
    <row r="11108" spans="1:8" ht="15" hidden="1" thickBot="1">
      <c r="A11108" s="409">
        <v>202206</v>
      </c>
      <c r="B11108" s="196" t="s">
        <v>607</v>
      </c>
      <c r="C11108" s="197" t="s">
        <v>480</v>
      </c>
      <c r="D11108" s="198" t="s">
        <v>339</v>
      </c>
      <c r="E11108" s="421">
        <v>480</v>
      </c>
      <c r="F11108" s="413">
        <v>125.23</v>
      </c>
      <c r="G11108" s="414">
        <f t="shared" si="346"/>
        <v>3.8329473768266387</v>
      </c>
      <c r="H11108" s="415">
        <f t="shared" si="347"/>
        <v>3.8329473768266387</v>
      </c>
    </row>
    <row r="11109" spans="1:8" ht="15" hidden="1" thickBot="1">
      <c r="A11109" s="409">
        <v>202206</v>
      </c>
      <c r="B11109" s="196" t="s">
        <v>608</v>
      </c>
      <c r="C11109" s="197" t="s">
        <v>480</v>
      </c>
      <c r="D11109" s="198" t="s">
        <v>337</v>
      </c>
      <c r="E11109" s="421">
        <v>42854</v>
      </c>
      <c r="F11109" s="413">
        <v>125.23</v>
      </c>
      <c r="G11109" s="414">
        <f t="shared" si="346"/>
        <v>342.2023476802683</v>
      </c>
      <c r="H11109" s="415">
        <f t="shared" si="347"/>
        <v>1.7110117384013415</v>
      </c>
    </row>
    <row r="11110" spans="1:8" ht="15" hidden="1" thickBot="1">
      <c r="A11110" s="409">
        <v>202206</v>
      </c>
      <c r="B11110" s="196" t="s">
        <v>609</v>
      </c>
      <c r="C11110" s="197" t="s">
        <v>480</v>
      </c>
      <c r="D11110" s="198" t="s">
        <v>337</v>
      </c>
      <c r="E11110" s="421">
        <v>42854</v>
      </c>
      <c r="F11110" s="413">
        <v>125.23</v>
      </c>
      <c r="G11110" s="414">
        <f t="shared" si="346"/>
        <v>342.2023476802683</v>
      </c>
      <c r="H11110" s="415">
        <f t="shared" si="347"/>
        <v>1.7110117384013415</v>
      </c>
    </row>
    <row r="11111" spans="1:8" ht="15" hidden="1" thickBot="1">
      <c r="A11111" s="409">
        <v>202206</v>
      </c>
      <c r="B11111" s="196" t="s">
        <v>610</v>
      </c>
      <c r="C11111" s="197" t="s">
        <v>480</v>
      </c>
      <c r="D11111" s="198" t="s">
        <v>337</v>
      </c>
      <c r="E11111" s="421">
        <v>42854</v>
      </c>
      <c r="F11111" s="413">
        <v>125.23</v>
      </c>
      <c r="G11111" s="414">
        <f t="shared" si="346"/>
        <v>342.2023476802683</v>
      </c>
      <c r="H11111" s="415">
        <f t="shared" si="347"/>
        <v>1.7110117384013415</v>
      </c>
    </row>
    <row r="11112" spans="1:8" ht="15" hidden="1" thickBot="1">
      <c r="A11112" s="409">
        <v>202206</v>
      </c>
      <c r="B11112" s="196" t="s">
        <v>611</v>
      </c>
      <c r="C11112" s="197" t="s">
        <v>480</v>
      </c>
      <c r="D11112" s="198" t="s">
        <v>350</v>
      </c>
      <c r="E11112" s="421">
        <v>38153.339999999997</v>
      </c>
      <c r="F11112" s="413">
        <v>125.23</v>
      </c>
      <c r="G11112" s="414">
        <f t="shared" si="346"/>
        <v>304.6661343128643</v>
      </c>
      <c r="H11112" s="415" t="str">
        <f t="shared" si="347"/>
        <v>VER</v>
      </c>
    </row>
    <row r="11113" spans="1:8" ht="15" hidden="1" thickBot="1">
      <c r="A11113" s="409">
        <v>202206</v>
      </c>
      <c r="B11113" s="196" t="s">
        <v>612</v>
      </c>
      <c r="C11113" s="197" t="s">
        <v>480</v>
      </c>
      <c r="D11113" s="198" t="s">
        <v>339</v>
      </c>
      <c r="E11113" s="421">
        <v>214</v>
      </c>
      <c r="F11113" s="413">
        <v>125.23</v>
      </c>
      <c r="G11113" s="414">
        <f t="shared" si="346"/>
        <v>1.7088557055018765</v>
      </c>
      <c r="H11113" s="415">
        <f t="shared" si="347"/>
        <v>1.7088557055018765</v>
      </c>
    </row>
    <row r="11114" spans="1:8" ht="15" hidden="1" thickBot="1">
      <c r="A11114" s="409">
        <v>202206</v>
      </c>
      <c r="B11114" s="196" t="s">
        <v>613</v>
      </c>
      <c r="C11114" s="197" t="s">
        <v>480</v>
      </c>
      <c r="D11114" s="198" t="s">
        <v>337</v>
      </c>
      <c r="E11114" s="421">
        <v>42854</v>
      </c>
      <c r="F11114" s="413">
        <v>125.23</v>
      </c>
      <c r="G11114" s="414">
        <f t="shared" si="346"/>
        <v>342.2023476802683</v>
      </c>
      <c r="H11114" s="415">
        <f t="shared" si="347"/>
        <v>1.7110117384013415</v>
      </c>
    </row>
    <row r="11115" spans="1:8" ht="15" hidden="1" thickBot="1">
      <c r="A11115" s="409">
        <v>202206</v>
      </c>
      <c r="B11115" s="196" t="s">
        <v>614</v>
      </c>
      <c r="C11115" s="197" t="s">
        <v>480</v>
      </c>
      <c r="D11115" s="198" t="s">
        <v>337</v>
      </c>
      <c r="E11115" s="421">
        <v>42854</v>
      </c>
      <c r="F11115" s="413">
        <v>125.23</v>
      </c>
      <c r="G11115" s="414">
        <f t="shared" si="346"/>
        <v>342.2023476802683</v>
      </c>
      <c r="H11115" s="415">
        <f t="shared" si="347"/>
        <v>1.7110117384013415</v>
      </c>
    </row>
    <row r="11116" spans="1:8" ht="15" hidden="1" thickBot="1">
      <c r="A11116" s="409">
        <v>202206</v>
      </c>
      <c r="B11116" s="196" t="s">
        <v>615</v>
      </c>
      <c r="C11116" s="197" t="s">
        <v>480</v>
      </c>
      <c r="D11116" s="198" t="s">
        <v>339</v>
      </c>
      <c r="E11116" s="421">
        <v>23.34</v>
      </c>
      <c r="F11116" s="413">
        <v>125.23</v>
      </c>
      <c r="G11116" s="414">
        <f t="shared" si="346"/>
        <v>0.1863770661981953</v>
      </c>
      <c r="H11116" s="415">
        <f t="shared" si="347"/>
        <v>0.1863770661981953</v>
      </c>
    </row>
    <row r="11117" spans="1:8" ht="15" hidden="1" thickBot="1">
      <c r="A11117" s="409">
        <v>202206</v>
      </c>
      <c r="B11117" s="196" t="s">
        <v>616</v>
      </c>
      <c r="C11117" s="197" t="s">
        <v>480</v>
      </c>
      <c r="D11117" s="198" t="s">
        <v>337</v>
      </c>
      <c r="E11117" s="421">
        <v>41839</v>
      </c>
      <c r="F11117" s="413">
        <v>125.23</v>
      </c>
      <c r="G11117" s="414">
        <f t="shared" si="346"/>
        <v>334.09726103968694</v>
      </c>
      <c r="H11117" s="415">
        <f t="shared" si="347"/>
        <v>1.6704863051984347</v>
      </c>
    </row>
    <row r="11118" spans="1:8" ht="15" hidden="1" thickBot="1">
      <c r="A11118" s="409">
        <v>202206</v>
      </c>
      <c r="B11118" s="196" t="s">
        <v>617</v>
      </c>
      <c r="C11118" s="197" t="s">
        <v>480</v>
      </c>
      <c r="D11118" s="198" t="s">
        <v>337</v>
      </c>
      <c r="E11118" s="421">
        <v>55393</v>
      </c>
      <c r="F11118" s="413">
        <v>125.23</v>
      </c>
      <c r="G11118" s="414">
        <f t="shared" si="346"/>
        <v>442.33011259282915</v>
      </c>
      <c r="H11118" s="415">
        <f t="shared" si="347"/>
        <v>2.2116505629641456</v>
      </c>
    </row>
    <row r="11119" spans="1:8" ht="15" hidden="1" thickBot="1">
      <c r="A11119" s="409">
        <v>202206</v>
      </c>
      <c r="B11119" s="196" t="s">
        <v>618</v>
      </c>
      <c r="C11119" s="197" t="s">
        <v>480</v>
      </c>
      <c r="D11119" s="198" t="s">
        <v>337</v>
      </c>
      <c r="E11119" s="421">
        <v>74409</v>
      </c>
      <c r="F11119" s="413">
        <v>125.23</v>
      </c>
      <c r="G11119" s="414">
        <f t="shared" si="346"/>
        <v>594.17871117144455</v>
      </c>
      <c r="H11119" s="415">
        <f t="shared" si="347"/>
        <v>2.9708935558572227</v>
      </c>
    </row>
    <row r="11120" spans="1:8" ht="15" hidden="1" thickBot="1">
      <c r="A11120" s="409">
        <v>202206</v>
      </c>
      <c r="B11120" s="196" t="s">
        <v>619</v>
      </c>
      <c r="C11120" s="197" t="s">
        <v>480</v>
      </c>
      <c r="D11120" s="198" t="s">
        <v>337</v>
      </c>
      <c r="E11120" s="421">
        <v>42854</v>
      </c>
      <c r="F11120" s="413">
        <v>125.23</v>
      </c>
      <c r="G11120" s="414">
        <f t="shared" si="346"/>
        <v>342.2023476802683</v>
      </c>
      <c r="H11120" s="415">
        <f t="shared" si="347"/>
        <v>1.7110117384013415</v>
      </c>
    </row>
    <row r="11121" spans="1:8" ht="15" hidden="1" thickBot="1">
      <c r="A11121" s="409">
        <v>202206</v>
      </c>
      <c r="B11121" s="196" t="s">
        <v>620</v>
      </c>
      <c r="C11121" s="197" t="s">
        <v>480</v>
      </c>
      <c r="D11121" s="198" t="s">
        <v>339</v>
      </c>
      <c r="E11121" s="421">
        <v>214</v>
      </c>
      <c r="F11121" s="413">
        <v>125.23</v>
      </c>
      <c r="G11121" s="414">
        <f t="shared" si="346"/>
        <v>1.7088557055018765</v>
      </c>
      <c r="H11121" s="415">
        <f t="shared" si="347"/>
        <v>1.7088557055018765</v>
      </c>
    </row>
    <row r="11122" spans="1:8" ht="15" hidden="1" thickBot="1">
      <c r="A11122" s="409">
        <v>202206</v>
      </c>
      <c r="B11122" s="196" t="s">
        <v>621</v>
      </c>
      <c r="C11122" s="197" t="s">
        <v>480</v>
      </c>
      <c r="D11122" s="198" t="s">
        <v>337</v>
      </c>
      <c r="E11122" s="421">
        <v>87606</v>
      </c>
      <c r="F11122" s="413">
        <v>125.23</v>
      </c>
      <c r="G11122" s="414">
        <f t="shared" si="346"/>
        <v>699.56080811307197</v>
      </c>
      <c r="H11122" s="415">
        <f t="shared" si="347"/>
        <v>3.4978040405653599</v>
      </c>
    </row>
    <row r="11123" spans="1:8" ht="15" hidden="1" thickBot="1">
      <c r="A11123" s="409">
        <v>202206</v>
      </c>
      <c r="B11123" s="196" t="s">
        <v>622</v>
      </c>
      <c r="C11123" s="197" t="s">
        <v>480</v>
      </c>
      <c r="D11123" s="198" t="s">
        <v>339</v>
      </c>
      <c r="E11123" s="421">
        <v>438</v>
      </c>
      <c r="F11123" s="413">
        <v>125.23</v>
      </c>
      <c r="G11123" s="414">
        <f t="shared" si="346"/>
        <v>3.4975644813543081</v>
      </c>
      <c r="H11123" s="415">
        <f t="shared" si="347"/>
        <v>3.4975644813543081</v>
      </c>
    </row>
    <row r="11124" spans="1:8" ht="15" hidden="1" thickBot="1">
      <c r="A11124" s="409">
        <v>202206</v>
      </c>
      <c r="B11124" s="196" t="s">
        <v>623</v>
      </c>
      <c r="C11124" s="197" t="s">
        <v>480</v>
      </c>
      <c r="D11124" s="198" t="s">
        <v>624</v>
      </c>
      <c r="E11124" s="421">
        <v>70305</v>
      </c>
      <c r="F11124" s="413">
        <v>125.23</v>
      </c>
      <c r="G11124" s="414">
        <f t="shared" si="346"/>
        <v>561.40701109957672</v>
      </c>
      <c r="H11124" s="415" t="str">
        <f t="shared" si="347"/>
        <v>VER</v>
      </c>
    </row>
    <row r="11125" spans="1:8" ht="15" hidden="1" thickBot="1">
      <c r="A11125" s="409">
        <v>202206</v>
      </c>
      <c r="B11125" s="196" t="s">
        <v>625</v>
      </c>
      <c r="C11125" s="197" t="s">
        <v>480</v>
      </c>
      <c r="D11125" s="198" t="s">
        <v>337</v>
      </c>
      <c r="E11125" s="421">
        <v>67601</v>
      </c>
      <c r="F11125" s="413">
        <v>125.23</v>
      </c>
      <c r="G11125" s="414">
        <f t="shared" si="346"/>
        <v>539.81474087678669</v>
      </c>
      <c r="H11125" s="415">
        <f t="shared" si="347"/>
        <v>2.6990737043839332</v>
      </c>
    </row>
    <row r="11126" spans="1:8" ht="15" hidden="1" thickBot="1">
      <c r="A11126" s="409">
        <v>202206</v>
      </c>
      <c r="B11126" s="196" t="s">
        <v>626</v>
      </c>
      <c r="C11126" s="197" t="s">
        <v>480</v>
      </c>
      <c r="D11126" s="198" t="s">
        <v>339</v>
      </c>
      <c r="E11126" s="421">
        <v>338</v>
      </c>
      <c r="F11126" s="413">
        <v>125.23</v>
      </c>
      <c r="G11126" s="414">
        <f t="shared" si="346"/>
        <v>2.6990337778487583</v>
      </c>
      <c r="H11126" s="415">
        <f t="shared" si="347"/>
        <v>2.6990337778487583</v>
      </c>
    </row>
    <row r="11127" spans="1:8" ht="15" hidden="1" thickBot="1">
      <c r="A11127" s="409">
        <v>202206</v>
      </c>
      <c r="B11127" s="196" t="s">
        <v>627</v>
      </c>
      <c r="C11127" s="197" t="s">
        <v>480</v>
      </c>
      <c r="D11127" s="198" t="s">
        <v>337</v>
      </c>
      <c r="E11127" s="421">
        <v>67601</v>
      </c>
      <c r="F11127" s="413">
        <v>125.23</v>
      </c>
      <c r="G11127" s="414">
        <f t="shared" si="346"/>
        <v>539.81474087678669</v>
      </c>
      <c r="H11127" s="415">
        <f t="shared" si="347"/>
        <v>2.6990737043839332</v>
      </c>
    </row>
    <row r="11128" spans="1:8" ht="15" hidden="1" thickBot="1">
      <c r="A11128" s="409">
        <v>202206</v>
      </c>
      <c r="B11128" s="196" t="s">
        <v>628</v>
      </c>
      <c r="C11128" s="197" t="s">
        <v>480</v>
      </c>
      <c r="D11128" s="198" t="s">
        <v>339</v>
      </c>
      <c r="E11128" s="421">
        <v>338</v>
      </c>
      <c r="F11128" s="413">
        <v>125.23</v>
      </c>
      <c r="G11128" s="414">
        <f t="shared" si="346"/>
        <v>2.6990337778487583</v>
      </c>
      <c r="H11128" s="415">
        <f t="shared" si="347"/>
        <v>2.6990337778487583</v>
      </c>
    </row>
    <row r="11129" spans="1:8" ht="15" hidden="1" thickBot="1">
      <c r="A11129" s="409">
        <v>202206</v>
      </c>
      <c r="B11129" s="196" t="s">
        <v>629</v>
      </c>
      <c r="C11129" s="197" t="s">
        <v>480</v>
      </c>
      <c r="D11129" s="198" t="s">
        <v>337</v>
      </c>
      <c r="E11129" s="421">
        <v>105798</v>
      </c>
      <c r="F11129" s="413">
        <v>125.23</v>
      </c>
      <c r="G11129" s="414">
        <f t="shared" si="346"/>
        <v>844.82951369480156</v>
      </c>
      <c r="H11129" s="415">
        <f t="shared" si="347"/>
        <v>4.2241475684740077</v>
      </c>
    </row>
    <row r="11130" spans="1:8" ht="15" hidden="1" thickBot="1">
      <c r="A11130" s="409">
        <v>202206</v>
      </c>
      <c r="B11130" s="196" t="s">
        <v>630</v>
      </c>
      <c r="C11130" s="197" t="s">
        <v>480</v>
      </c>
      <c r="D11130" s="198" t="s">
        <v>337</v>
      </c>
      <c r="E11130" s="421">
        <v>87122</v>
      </c>
      <c r="F11130" s="413">
        <v>125.23</v>
      </c>
      <c r="G11130" s="414">
        <f t="shared" si="346"/>
        <v>695.69591950810502</v>
      </c>
      <c r="H11130" s="415">
        <f t="shared" si="347"/>
        <v>3.4784795975405252</v>
      </c>
    </row>
    <row r="11131" spans="1:8" ht="15" hidden="1" thickBot="1">
      <c r="A11131" s="409">
        <v>202206</v>
      </c>
      <c r="B11131" s="196" t="s">
        <v>631</v>
      </c>
      <c r="C11131" s="197" t="s">
        <v>480</v>
      </c>
      <c r="D11131" s="198" t="s">
        <v>339</v>
      </c>
      <c r="E11131" s="421">
        <v>436</v>
      </c>
      <c r="F11131" s="413">
        <v>125.23</v>
      </c>
      <c r="G11131" s="414">
        <f t="shared" si="346"/>
        <v>3.4815938672841971</v>
      </c>
      <c r="H11131" s="415">
        <f t="shared" si="347"/>
        <v>3.4815938672841971</v>
      </c>
    </row>
    <row r="11132" spans="1:8" ht="15" hidden="1" thickBot="1">
      <c r="A11132" s="409">
        <v>202206</v>
      </c>
      <c r="B11132" s="196" t="s">
        <v>632</v>
      </c>
      <c r="C11132" s="197" t="s">
        <v>480</v>
      </c>
      <c r="D11132" s="198" t="s">
        <v>337</v>
      </c>
      <c r="E11132" s="421">
        <v>106213</v>
      </c>
      <c r="F11132" s="413">
        <v>125.23</v>
      </c>
      <c r="G11132" s="414">
        <f t="shared" si="346"/>
        <v>848.14341611434952</v>
      </c>
      <c r="H11132" s="415">
        <f t="shared" si="347"/>
        <v>4.2407170805717476</v>
      </c>
    </row>
    <row r="11133" spans="1:8" ht="15" hidden="1" thickBot="1">
      <c r="A11133" s="409">
        <v>202206</v>
      </c>
      <c r="B11133" s="196" t="s">
        <v>633</v>
      </c>
      <c r="C11133" s="197" t="s">
        <v>480</v>
      </c>
      <c r="D11133" s="198" t="s">
        <v>339</v>
      </c>
      <c r="E11133" s="421">
        <v>531</v>
      </c>
      <c r="F11133" s="413">
        <v>125.23</v>
      </c>
      <c r="G11133" s="414">
        <f t="shared" si="346"/>
        <v>4.2401980356144691</v>
      </c>
      <c r="H11133" s="415">
        <f t="shared" si="347"/>
        <v>4.2401980356144691</v>
      </c>
    </row>
    <row r="11134" spans="1:8" ht="15" hidden="1" thickBot="1">
      <c r="A11134" s="409">
        <v>202206</v>
      </c>
      <c r="B11134" s="196" t="s">
        <v>634</v>
      </c>
      <c r="C11134" s="197" t="s">
        <v>480</v>
      </c>
      <c r="D11134" s="198" t="s">
        <v>337</v>
      </c>
      <c r="E11134" s="421">
        <v>67601</v>
      </c>
      <c r="F11134" s="413">
        <v>125.23</v>
      </c>
      <c r="G11134" s="414">
        <f t="shared" si="346"/>
        <v>539.81474087678669</v>
      </c>
      <c r="H11134" s="415">
        <f t="shared" si="347"/>
        <v>2.6990737043839332</v>
      </c>
    </row>
    <row r="11135" spans="1:8" ht="15" hidden="1" thickBot="1">
      <c r="A11135" s="409">
        <v>202206</v>
      </c>
      <c r="B11135" s="196" t="s">
        <v>635</v>
      </c>
      <c r="C11135" s="197" t="s">
        <v>480</v>
      </c>
      <c r="D11135" s="198" t="s">
        <v>339</v>
      </c>
      <c r="E11135" s="421">
        <v>338</v>
      </c>
      <c r="F11135" s="413">
        <v>125.23</v>
      </c>
      <c r="G11135" s="414">
        <f t="shared" si="346"/>
        <v>2.6990337778487583</v>
      </c>
      <c r="H11135" s="415">
        <f t="shared" si="347"/>
        <v>2.6990337778487583</v>
      </c>
    </row>
    <row r="11136" spans="1:8" ht="15" hidden="1" thickBot="1">
      <c r="A11136" s="409">
        <v>202206</v>
      </c>
      <c r="B11136" s="196" t="s">
        <v>636</v>
      </c>
      <c r="C11136" s="197" t="s">
        <v>480</v>
      </c>
      <c r="D11136" s="198" t="s">
        <v>337</v>
      </c>
      <c r="E11136" s="421">
        <v>67601</v>
      </c>
      <c r="F11136" s="413">
        <v>125.23</v>
      </c>
      <c r="G11136" s="414">
        <f t="shared" si="346"/>
        <v>539.81474087678669</v>
      </c>
      <c r="H11136" s="415">
        <f t="shared" si="347"/>
        <v>2.6990737043839332</v>
      </c>
    </row>
    <row r="11137" spans="1:8" ht="15" hidden="1" thickBot="1">
      <c r="A11137" s="409">
        <v>202206</v>
      </c>
      <c r="B11137" s="196" t="s">
        <v>637</v>
      </c>
      <c r="C11137" s="197" t="s">
        <v>480</v>
      </c>
      <c r="D11137" s="198" t="s">
        <v>337</v>
      </c>
      <c r="E11137" s="421">
        <v>50815</v>
      </c>
      <c r="F11137" s="413">
        <v>125.23</v>
      </c>
      <c r="G11137" s="414">
        <f t="shared" si="346"/>
        <v>405.77337698634511</v>
      </c>
      <c r="H11137" s="415">
        <f t="shared" si="347"/>
        <v>2.0288668849317255</v>
      </c>
    </row>
    <row r="11138" spans="1:8" ht="15" hidden="1" thickBot="1">
      <c r="A11138" s="409">
        <v>202206</v>
      </c>
      <c r="B11138" s="196" t="s">
        <v>638</v>
      </c>
      <c r="C11138" s="197" t="s">
        <v>480</v>
      </c>
      <c r="D11138" s="198" t="s">
        <v>337</v>
      </c>
      <c r="E11138" s="421">
        <v>34748</v>
      </c>
      <c r="F11138" s="413">
        <v>125.23</v>
      </c>
      <c r="G11138" s="414">
        <f t="shared" ref="G11138:G11201" si="348">+E11138/F11138</f>
        <v>277.47344885410843</v>
      </c>
      <c r="H11138" s="415">
        <f t="shared" ref="H11138:H11201" si="349">IF(D11138="TB",G11138/200,IF(D11138="LT",G11138,"VER"))</f>
        <v>1.387367244270542</v>
      </c>
    </row>
    <row r="11139" spans="1:8" ht="15" hidden="1" thickBot="1">
      <c r="A11139" s="409">
        <v>202206</v>
      </c>
      <c r="B11139" s="196" t="s">
        <v>639</v>
      </c>
      <c r="C11139" s="197" t="s">
        <v>480</v>
      </c>
      <c r="D11139" s="198" t="s">
        <v>339</v>
      </c>
      <c r="E11139" s="421">
        <v>174</v>
      </c>
      <c r="F11139" s="413">
        <v>125.23</v>
      </c>
      <c r="G11139" s="414">
        <f t="shared" si="348"/>
        <v>1.3894434240996565</v>
      </c>
      <c r="H11139" s="415">
        <f t="shared" si="349"/>
        <v>1.3894434240996565</v>
      </c>
    </row>
    <row r="11140" spans="1:8" ht="15" hidden="1" thickBot="1">
      <c r="A11140" s="409">
        <v>202206</v>
      </c>
      <c r="B11140" s="196" t="s">
        <v>640</v>
      </c>
      <c r="C11140" s="197" t="s">
        <v>480</v>
      </c>
      <c r="D11140" s="198" t="s">
        <v>337</v>
      </c>
      <c r="E11140" s="421">
        <v>56271</v>
      </c>
      <c r="F11140" s="413">
        <v>125.23</v>
      </c>
      <c r="G11140" s="414">
        <f t="shared" si="348"/>
        <v>449.3412121696079</v>
      </c>
      <c r="H11140" s="415">
        <f t="shared" si="349"/>
        <v>2.2467060608480396</v>
      </c>
    </row>
    <row r="11141" spans="1:8" ht="15" hidden="1" thickBot="1">
      <c r="A11141" s="409">
        <v>202206</v>
      </c>
      <c r="B11141" s="196" t="s">
        <v>641</v>
      </c>
      <c r="C11141" s="197" t="s">
        <v>480</v>
      </c>
      <c r="D11141" s="198" t="s">
        <v>337</v>
      </c>
      <c r="E11141" s="421">
        <v>56271</v>
      </c>
      <c r="F11141" s="413">
        <v>125.23</v>
      </c>
      <c r="G11141" s="414">
        <f t="shared" si="348"/>
        <v>449.3412121696079</v>
      </c>
      <c r="H11141" s="415">
        <f t="shared" si="349"/>
        <v>2.2467060608480396</v>
      </c>
    </row>
    <row r="11142" spans="1:8" ht="15" hidden="1" thickBot="1">
      <c r="A11142" s="409">
        <v>202206</v>
      </c>
      <c r="B11142" s="196" t="s">
        <v>642</v>
      </c>
      <c r="C11142" s="197" t="s">
        <v>480</v>
      </c>
      <c r="D11142" s="198" t="s">
        <v>337</v>
      </c>
      <c r="E11142" s="421">
        <v>56271</v>
      </c>
      <c r="F11142" s="413">
        <v>125.23</v>
      </c>
      <c r="G11142" s="414">
        <f t="shared" si="348"/>
        <v>449.3412121696079</v>
      </c>
      <c r="H11142" s="415">
        <f t="shared" si="349"/>
        <v>2.2467060608480396</v>
      </c>
    </row>
    <row r="11143" spans="1:8" ht="15" hidden="1" thickBot="1">
      <c r="A11143" s="409">
        <v>202206</v>
      </c>
      <c r="B11143" s="196" t="s">
        <v>643</v>
      </c>
      <c r="C11143" s="197" t="s">
        <v>480</v>
      </c>
      <c r="D11143" s="198" t="s">
        <v>339</v>
      </c>
      <c r="E11143" s="421">
        <v>281</v>
      </c>
      <c r="F11143" s="413">
        <v>125.23</v>
      </c>
      <c r="G11143" s="414">
        <f t="shared" si="348"/>
        <v>2.2438712768505948</v>
      </c>
      <c r="H11143" s="415">
        <f t="shared" si="349"/>
        <v>2.2438712768505948</v>
      </c>
    </row>
    <row r="11144" spans="1:8" ht="15" hidden="1" thickBot="1">
      <c r="A11144" s="409">
        <v>202206</v>
      </c>
      <c r="B11144" s="196" t="s">
        <v>644</v>
      </c>
      <c r="C11144" s="197" t="s">
        <v>480</v>
      </c>
      <c r="D11144" s="198" t="s">
        <v>337</v>
      </c>
      <c r="E11144" s="421">
        <v>56271</v>
      </c>
      <c r="F11144" s="413">
        <v>125.23</v>
      </c>
      <c r="G11144" s="414">
        <f t="shared" si="348"/>
        <v>449.3412121696079</v>
      </c>
      <c r="H11144" s="415">
        <f t="shared" si="349"/>
        <v>2.2467060608480396</v>
      </c>
    </row>
    <row r="11145" spans="1:8" ht="15" hidden="1" thickBot="1">
      <c r="A11145" s="409">
        <v>202206</v>
      </c>
      <c r="B11145" s="196" t="s">
        <v>645</v>
      </c>
      <c r="C11145" s="197" t="s">
        <v>480</v>
      </c>
      <c r="D11145" s="198" t="s">
        <v>337</v>
      </c>
      <c r="E11145" s="421">
        <v>56271</v>
      </c>
      <c r="F11145" s="413">
        <v>125.23</v>
      </c>
      <c r="G11145" s="414">
        <f t="shared" si="348"/>
        <v>449.3412121696079</v>
      </c>
      <c r="H11145" s="415">
        <f t="shared" si="349"/>
        <v>2.2467060608480396</v>
      </c>
    </row>
    <row r="11146" spans="1:8" ht="15" hidden="1" thickBot="1">
      <c r="A11146" s="409">
        <v>202206</v>
      </c>
      <c r="B11146" s="196" t="s">
        <v>646</v>
      </c>
      <c r="C11146" s="197" t="s">
        <v>480</v>
      </c>
      <c r="D11146" s="198" t="s">
        <v>337</v>
      </c>
      <c r="E11146" s="421">
        <v>37947</v>
      </c>
      <c r="F11146" s="413">
        <v>125.23</v>
      </c>
      <c r="G11146" s="414">
        <f t="shared" si="348"/>
        <v>303.01844605925095</v>
      </c>
      <c r="H11146" s="415">
        <f t="shared" si="349"/>
        <v>1.5150922302962548</v>
      </c>
    </row>
    <row r="11147" spans="1:8" ht="15" hidden="1" thickBot="1">
      <c r="A11147" s="409">
        <v>202206</v>
      </c>
      <c r="B11147" s="196" t="s">
        <v>647</v>
      </c>
      <c r="C11147" s="197" t="s">
        <v>480</v>
      </c>
      <c r="D11147" s="198" t="s">
        <v>337</v>
      </c>
      <c r="E11147" s="421">
        <v>54109</v>
      </c>
      <c r="F11147" s="413">
        <v>125.23</v>
      </c>
      <c r="G11147" s="414">
        <f t="shared" si="348"/>
        <v>432.07697835981793</v>
      </c>
      <c r="H11147" s="415">
        <f t="shared" si="349"/>
        <v>2.1603848917990898</v>
      </c>
    </row>
    <row r="11148" spans="1:8" ht="15" hidden="1" thickBot="1">
      <c r="A11148" s="409">
        <v>202206</v>
      </c>
      <c r="B11148" s="196" t="s">
        <v>648</v>
      </c>
      <c r="C11148" s="197" t="s">
        <v>480</v>
      </c>
      <c r="D11148" s="198" t="s">
        <v>339</v>
      </c>
      <c r="E11148" s="421">
        <v>190</v>
      </c>
      <c r="F11148" s="413">
        <v>125.23</v>
      </c>
      <c r="G11148" s="414">
        <f t="shared" si="348"/>
        <v>1.5172083366605444</v>
      </c>
      <c r="H11148" s="415">
        <f t="shared" si="349"/>
        <v>1.5172083366605444</v>
      </c>
    </row>
    <row r="11149" spans="1:8" ht="15" hidden="1" thickBot="1">
      <c r="A11149" s="409">
        <v>202206</v>
      </c>
      <c r="B11149" s="196" t="s">
        <v>649</v>
      </c>
      <c r="C11149" s="197" t="s">
        <v>480</v>
      </c>
      <c r="D11149" s="198" t="s">
        <v>337</v>
      </c>
      <c r="E11149" s="421">
        <v>37947</v>
      </c>
      <c r="F11149" s="413">
        <v>125.23</v>
      </c>
      <c r="G11149" s="414">
        <f t="shared" si="348"/>
        <v>303.01844605925095</v>
      </c>
      <c r="H11149" s="415">
        <f t="shared" si="349"/>
        <v>1.5150922302962548</v>
      </c>
    </row>
    <row r="11150" spans="1:8" ht="15" hidden="1" thickBot="1">
      <c r="A11150" s="409">
        <v>202206</v>
      </c>
      <c r="B11150" s="196" t="s">
        <v>650</v>
      </c>
      <c r="C11150" s="197" t="s">
        <v>480</v>
      </c>
      <c r="D11150" s="198" t="s">
        <v>337</v>
      </c>
      <c r="E11150" s="421">
        <v>35250</v>
      </c>
      <c r="F11150" s="413">
        <v>125.23</v>
      </c>
      <c r="G11150" s="414">
        <f t="shared" si="348"/>
        <v>281.48207298570628</v>
      </c>
      <c r="H11150" s="415">
        <f t="shared" si="349"/>
        <v>1.4074103649285314</v>
      </c>
    </row>
    <row r="11151" spans="1:8" ht="15" hidden="1" thickBot="1">
      <c r="A11151" s="409">
        <v>202206</v>
      </c>
      <c r="B11151" s="196" t="s">
        <v>651</v>
      </c>
      <c r="C11151" s="197" t="s">
        <v>480</v>
      </c>
      <c r="D11151" s="198" t="s">
        <v>339</v>
      </c>
      <c r="E11151" s="421">
        <v>176</v>
      </c>
      <c r="F11151" s="413">
        <v>125.23</v>
      </c>
      <c r="G11151" s="414">
        <f t="shared" si="348"/>
        <v>1.4054140381697675</v>
      </c>
      <c r="H11151" s="415">
        <f t="shared" si="349"/>
        <v>1.4054140381697675</v>
      </c>
    </row>
    <row r="11152" spans="1:8" ht="15" hidden="1" thickBot="1">
      <c r="A11152" s="409">
        <v>202206</v>
      </c>
      <c r="B11152" s="196" t="s">
        <v>652</v>
      </c>
      <c r="C11152" s="197" t="s">
        <v>480</v>
      </c>
      <c r="D11152" s="198" t="s">
        <v>337</v>
      </c>
      <c r="E11152" s="421">
        <v>86418</v>
      </c>
      <c r="F11152" s="413">
        <v>125.23</v>
      </c>
      <c r="G11152" s="414">
        <f t="shared" si="348"/>
        <v>690.07426335542596</v>
      </c>
      <c r="H11152" s="415">
        <f t="shared" si="349"/>
        <v>3.4503713167771299</v>
      </c>
    </row>
    <row r="11153" spans="1:8" ht="15" hidden="1" thickBot="1">
      <c r="A11153" s="409">
        <v>202206</v>
      </c>
      <c r="B11153" s="196" t="s">
        <v>653</v>
      </c>
      <c r="C11153" s="197" t="s">
        <v>480</v>
      </c>
      <c r="D11153" s="198" t="s">
        <v>339</v>
      </c>
      <c r="E11153" s="421">
        <v>432</v>
      </c>
      <c r="F11153" s="413">
        <v>125.23</v>
      </c>
      <c r="G11153" s="414">
        <f t="shared" si="348"/>
        <v>3.449652639143975</v>
      </c>
      <c r="H11153" s="415">
        <f t="shared" si="349"/>
        <v>3.449652639143975</v>
      </c>
    </row>
    <row r="11154" spans="1:8" ht="15" hidden="1" thickBot="1">
      <c r="A11154" s="409">
        <v>202206</v>
      </c>
      <c r="B11154" s="196" t="s">
        <v>654</v>
      </c>
      <c r="C11154" s="197" t="s">
        <v>480</v>
      </c>
      <c r="D11154" s="198" t="s">
        <v>337</v>
      </c>
      <c r="E11154" s="421">
        <v>86418</v>
      </c>
      <c r="F11154" s="413">
        <v>125.23</v>
      </c>
      <c r="G11154" s="414">
        <f t="shared" si="348"/>
        <v>690.07426335542596</v>
      </c>
      <c r="H11154" s="415">
        <f t="shared" si="349"/>
        <v>3.4503713167771299</v>
      </c>
    </row>
    <row r="11155" spans="1:8" ht="15" hidden="1" thickBot="1">
      <c r="A11155" s="409">
        <v>202206</v>
      </c>
      <c r="B11155" s="196" t="s">
        <v>655</v>
      </c>
      <c r="C11155" s="197" t="s">
        <v>480</v>
      </c>
      <c r="D11155" s="198" t="s">
        <v>337</v>
      </c>
      <c r="E11155" s="421">
        <v>37947</v>
      </c>
      <c r="F11155" s="413">
        <v>125.23</v>
      </c>
      <c r="G11155" s="414">
        <f t="shared" si="348"/>
        <v>303.01844605925095</v>
      </c>
      <c r="H11155" s="415">
        <f t="shared" si="349"/>
        <v>1.5150922302962548</v>
      </c>
    </row>
    <row r="11156" spans="1:8" ht="15" hidden="1" thickBot="1">
      <c r="A11156" s="409">
        <v>202206</v>
      </c>
      <c r="B11156" s="196" t="s">
        <v>656</v>
      </c>
      <c r="C11156" s="197" t="s">
        <v>480</v>
      </c>
      <c r="D11156" s="198" t="s">
        <v>339</v>
      </c>
      <c r="E11156" s="421">
        <v>190</v>
      </c>
      <c r="F11156" s="413">
        <v>125.23</v>
      </c>
      <c r="G11156" s="414">
        <f t="shared" si="348"/>
        <v>1.5172083366605444</v>
      </c>
      <c r="H11156" s="415">
        <f t="shared" si="349"/>
        <v>1.5172083366605444</v>
      </c>
    </row>
    <row r="11157" spans="1:8" ht="15" hidden="1" thickBot="1">
      <c r="A11157" s="409">
        <v>202206</v>
      </c>
      <c r="B11157" s="196" t="s">
        <v>657</v>
      </c>
      <c r="C11157" s="197" t="s">
        <v>480</v>
      </c>
      <c r="D11157" s="198" t="s">
        <v>337</v>
      </c>
      <c r="E11157" s="421">
        <v>86282</v>
      </c>
      <c r="F11157" s="413">
        <v>125.23</v>
      </c>
      <c r="G11157" s="414">
        <f t="shared" si="348"/>
        <v>688.98826159865848</v>
      </c>
      <c r="H11157" s="415">
        <f t="shared" si="349"/>
        <v>3.4449413079932922</v>
      </c>
    </row>
    <row r="11158" spans="1:8" ht="15" hidden="1" thickBot="1">
      <c r="A11158" s="409">
        <v>202206</v>
      </c>
      <c r="B11158" s="196" t="s">
        <v>658</v>
      </c>
      <c r="C11158" s="197" t="s">
        <v>480</v>
      </c>
      <c r="D11158" s="198" t="s">
        <v>339</v>
      </c>
      <c r="E11158" s="421">
        <v>431</v>
      </c>
      <c r="F11158" s="413">
        <v>125.23</v>
      </c>
      <c r="G11158" s="414">
        <f t="shared" si="348"/>
        <v>3.4416673321089193</v>
      </c>
      <c r="H11158" s="415">
        <f t="shared" si="349"/>
        <v>3.4416673321089193</v>
      </c>
    </row>
    <row r="11159" spans="1:8" ht="15" hidden="1" thickBot="1">
      <c r="A11159" s="409">
        <v>202206</v>
      </c>
      <c r="B11159" s="196" t="s">
        <v>659</v>
      </c>
      <c r="C11159" s="197" t="s">
        <v>480</v>
      </c>
      <c r="D11159" s="198" t="s">
        <v>337</v>
      </c>
      <c r="E11159" s="421">
        <v>76454</v>
      </c>
      <c r="F11159" s="413">
        <v>125.23</v>
      </c>
      <c r="G11159" s="414">
        <f t="shared" si="348"/>
        <v>610.50866405813304</v>
      </c>
      <c r="H11159" s="415">
        <f t="shared" si="349"/>
        <v>3.0525433202906651</v>
      </c>
    </row>
    <row r="11160" spans="1:8" ht="15" hidden="1" thickBot="1">
      <c r="A11160" s="409">
        <v>202206</v>
      </c>
      <c r="B11160" s="196" t="s">
        <v>660</v>
      </c>
      <c r="C11160" s="197" t="s">
        <v>480</v>
      </c>
      <c r="D11160" s="198" t="s">
        <v>381</v>
      </c>
      <c r="E11160" s="421">
        <v>7971</v>
      </c>
      <c r="F11160" s="413">
        <v>125.23</v>
      </c>
      <c r="G11160" s="414">
        <f t="shared" si="348"/>
        <v>63.650882376427369</v>
      </c>
      <c r="H11160" s="415" t="str">
        <f t="shared" si="349"/>
        <v>VER</v>
      </c>
    </row>
    <row r="11161" spans="1:8" ht="15" hidden="1" thickBot="1">
      <c r="A11161" s="409">
        <v>202206</v>
      </c>
      <c r="B11161" s="196" t="s">
        <v>661</v>
      </c>
      <c r="C11161" s="197" t="s">
        <v>480</v>
      </c>
      <c r="D11161" s="198" t="s">
        <v>337</v>
      </c>
      <c r="E11161" s="421">
        <v>86282</v>
      </c>
      <c r="F11161" s="413">
        <v>125.23</v>
      </c>
      <c r="G11161" s="414">
        <f t="shared" si="348"/>
        <v>688.98826159865848</v>
      </c>
      <c r="H11161" s="415">
        <f t="shared" si="349"/>
        <v>3.4449413079932922</v>
      </c>
    </row>
    <row r="11162" spans="1:8" ht="15" hidden="1" thickBot="1">
      <c r="A11162" s="409">
        <v>202206</v>
      </c>
      <c r="B11162" s="196" t="s">
        <v>662</v>
      </c>
      <c r="C11162" s="197" t="s">
        <v>480</v>
      </c>
      <c r="D11162" s="198" t="s">
        <v>339</v>
      </c>
      <c r="E11162" s="421">
        <v>431</v>
      </c>
      <c r="F11162" s="413">
        <v>125.23</v>
      </c>
      <c r="G11162" s="414">
        <f t="shared" si="348"/>
        <v>3.4416673321089193</v>
      </c>
      <c r="H11162" s="415">
        <f t="shared" si="349"/>
        <v>3.4416673321089193</v>
      </c>
    </row>
    <row r="11163" spans="1:8" ht="15" hidden="1" thickBot="1">
      <c r="A11163" s="409">
        <v>202206</v>
      </c>
      <c r="B11163" s="196" t="s">
        <v>663</v>
      </c>
      <c r="C11163" s="197" t="s">
        <v>480</v>
      </c>
      <c r="D11163" s="198" t="s">
        <v>337</v>
      </c>
      <c r="E11163" s="421">
        <v>86282</v>
      </c>
      <c r="F11163" s="413">
        <v>125.23</v>
      </c>
      <c r="G11163" s="414">
        <f t="shared" si="348"/>
        <v>688.98826159865848</v>
      </c>
      <c r="H11163" s="415">
        <f t="shared" si="349"/>
        <v>3.4449413079932922</v>
      </c>
    </row>
    <row r="11164" spans="1:8" ht="15" hidden="1" thickBot="1">
      <c r="A11164" s="409">
        <v>202206</v>
      </c>
      <c r="B11164" s="196" t="s">
        <v>664</v>
      </c>
      <c r="C11164" s="197" t="s">
        <v>480</v>
      </c>
      <c r="D11164" s="198" t="s">
        <v>337</v>
      </c>
      <c r="E11164" s="421">
        <v>77655</v>
      </c>
      <c r="F11164" s="413">
        <v>125.23</v>
      </c>
      <c r="G11164" s="414">
        <f t="shared" si="348"/>
        <v>620.09901780723465</v>
      </c>
      <c r="H11164" s="415">
        <f t="shared" si="349"/>
        <v>3.1004950890361731</v>
      </c>
    </row>
    <row r="11165" spans="1:8" ht="15" hidden="1" thickBot="1">
      <c r="A11165" s="409">
        <v>202206</v>
      </c>
      <c r="B11165" s="196" t="s">
        <v>665</v>
      </c>
      <c r="C11165" s="197" t="s">
        <v>480</v>
      </c>
      <c r="D11165" s="198" t="s">
        <v>339</v>
      </c>
      <c r="E11165" s="421">
        <v>388</v>
      </c>
      <c r="F11165" s="413">
        <v>125.23</v>
      </c>
      <c r="G11165" s="414">
        <f t="shared" si="348"/>
        <v>3.098299129601533</v>
      </c>
      <c r="H11165" s="415">
        <f t="shared" si="349"/>
        <v>3.098299129601533</v>
      </c>
    </row>
    <row r="11166" spans="1:8" ht="15" hidden="1" thickBot="1">
      <c r="A11166" s="409">
        <v>202206</v>
      </c>
      <c r="B11166" s="196" t="s">
        <v>666</v>
      </c>
      <c r="C11166" s="197" t="s">
        <v>480</v>
      </c>
      <c r="D11166" s="198" t="s">
        <v>337</v>
      </c>
      <c r="E11166" s="421">
        <v>86282</v>
      </c>
      <c r="F11166" s="413">
        <v>125.23</v>
      </c>
      <c r="G11166" s="414">
        <f t="shared" si="348"/>
        <v>688.98826159865848</v>
      </c>
      <c r="H11166" s="415">
        <f t="shared" si="349"/>
        <v>3.4449413079932922</v>
      </c>
    </row>
    <row r="11167" spans="1:8" ht="15" hidden="1" thickBot="1">
      <c r="A11167" s="409">
        <v>202206</v>
      </c>
      <c r="B11167" s="196" t="s">
        <v>667</v>
      </c>
      <c r="C11167" s="197" t="s">
        <v>480</v>
      </c>
      <c r="D11167" s="198" t="s">
        <v>350</v>
      </c>
      <c r="E11167" s="421">
        <v>0.01</v>
      </c>
      <c r="F11167" s="413">
        <v>125.23</v>
      </c>
      <c r="G11167" s="414">
        <f t="shared" si="348"/>
        <v>7.9853070350554981E-5</v>
      </c>
      <c r="H11167" s="415" t="str">
        <f t="shared" si="349"/>
        <v>VER</v>
      </c>
    </row>
    <row r="11168" spans="1:8" ht="15" hidden="1" thickBot="1">
      <c r="A11168" s="409">
        <v>202206</v>
      </c>
      <c r="B11168" s="196" t="s">
        <v>668</v>
      </c>
      <c r="C11168" s="197" t="s">
        <v>480</v>
      </c>
      <c r="D11168" s="198" t="s">
        <v>337</v>
      </c>
      <c r="E11168" s="421">
        <v>64416</v>
      </c>
      <c r="F11168" s="413">
        <v>125.23</v>
      </c>
      <c r="G11168" s="414">
        <f t="shared" si="348"/>
        <v>514.3815379701349</v>
      </c>
      <c r="H11168" s="415">
        <f t="shared" si="349"/>
        <v>2.5719076898506743</v>
      </c>
    </row>
    <row r="11169" spans="1:8" ht="15" hidden="1" thickBot="1">
      <c r="A11169" s="409">
        <v>202206</v>
      </c>
      <c r="B11169" s="196" t="s">
        <v>669</v>
      </c>
      <c r="C11169" s="197" t="s">
        <v>480</v>
      </c>
      <c r="D11169" s="198" t="s">
        <v>339</v>
      </c>
      <c r="E11169" s="421">
        <v>322</v>
      </c>
      <c r="F11169" s="413">
        <v>125.23</v>
      </c>
      <c r="G11169" s="414">
        <f t="shared" si="348"/>
        <v>2.5712688652878701</v>
      </c>
      <c r="H11169" s="415">
        <f t="shared" si="349"/>
        <v>2.5712688652878701</v>
      </c>
    </row>
    <row r="11170" spans="1:8" ht="15" hidden="1" thickBot="1">
      <c r="A11170" s="409">
        <v>202206</v>
      </c>
      <c r="B11170" s="196" t="s">
        <v>670</v>
      </c>
      <c r="C11170" s="197" t="s">
        <v>480</v>
      </c>
      <c r="D11170" s="198" t="s">
        <v>337</v>
      </c>
      <c r="E11170" s="421">
        <v>64416</v>
      </c>
      <c r="F11170" s="413">
        <v>125.23</v>
      </c>
      <c r="G11170" s="414">
        <f t="shared" si="348"/>
        <v>514.3815379701349</v>
      </c>
      <c r="H11170" s="415">
        <f t="shared" si="349"/>
        <v>2.5719076898506743</v>
      </c>
    </row>
    <row r="11171" spans="1:8" ht="15" hidden="1" thickBot="1">
      <c r="A11171" s="409">
        <v>202206</v>
      </c>
      <c r="B11171" s="196" t="s">
        <v>671</v>
      </c>
      <c r="C11171" s="197" t="s">
        <v>672</v>
      </c>
      <c r="D11171" s="198" t="s">
        <v>374</v>
      </c>
      <c r="E11171" s="421">
        <v>583</v>
      </c>
      <c r="F11171" s="413">
        <v>125.23</v>
      </c>
      <c r="G11171" s="414">
        <f t="shared" si="348"/>
        <v>4.6554340014373548</v>
      </c>
      <c r="H11171" s="415" t="str">
        <f t="shared" si="349"/>
        <v>VER</v>
      </c>
    </row>
    <row r="11172" spans="1:8" ht="15" hidden="1" thickBot="1">
      <c r="A11172" s="409">
        <v>202206</v>
      </c>
      <c r="B11172" s="196" t="s">
        <v>673</v>
      </c>
      <c r="C11172" s="197" t="s">
        <v>674</v>
      </c>
      <c r="D11172" s="198" t="s">
        <v>374</v>
      </c>
      <c r="E11172" s="421">
        <v>18.5</v>
      </c>
      <c r="F11172" s="413">
        <v>125.23</v>
      </c>
      <c r="G11172" s="414">
        <f t="shared" si="348"/>
        <v>0.14772818014852671</v>
      </c>
      <c r="H11172" s="415" t="str">
        <f t="shared" si="349"/>
        <v>VER</v>
      </c>
    </row>
    <row r="11173" spans="1:8" ht="15" hidden="1" thickBot="1">
      <c r="A11173" s="409">
        <v>202206</v>
      </c>
      <c r="B11173" s="196" t="s">
        <v>675</v>
      </c>
      <c r="C11173" s="197" t="s">
        <v>676</v>
      </c>
      <c r="D11173" s="198" t="s">
        <v>337</v>
      </c>
      <c r="E11173" s="421">
        <v>46099</v>
      </c>
      <c r="F11173" s="413">
        <v>125.23</v>
      </c>
      <c r="G11173" s="414">
        <f t="shared" si="348"/>
        <v>368.11466900902337</v>
      </c>
      <c r="H11173" s="415">
        <f t="shared" si="349"/>
        <v>1.8405733450451169</v>
      </c>
    </row>
    <row r="11174" spans="1:8" ht="15" hidden="1" thickBot="1">
      <c r="A11174" s="409">
        <v>202206</v>
      </c>
      <c r="B11174" s="196" t="s">
        <v>677</v>
      </c>
      <c r="C11174" s="197" t="s">
        <v>2639</v>
      </c>
      <c r="D11174" s="198" t="s">
        <v>339</v>
      </c>
      <c r="E11174" s="421">
        <v>230</v>
      </c>
      <c r="F11174" s="413">
        <v>125.23</v>
      </c>
      <c r="G11174" s="414">
        <f t="shared" si="348"/>
        <v>1.8366206180627644</v>
      </c>
      <c r="H11174" s="415">
        <f t="shared" si="349"/>
        <v>1.8366206180627644</v>
      </c>
    </row>
    <row r="11175" spans="1:8" ht="15" hidden="1" thickBot="1">
      <c r="A11175" s="409">
        <v>202206</v>
      </c>
      <c r="B11175" s="196" t="s">
        <v>678</v>
      </c>
      <c r="C11175" s="197" t="s">
        <v>679</v>
      </c>
      <c r="D11175" s="198" t="s">
        <v>337</v>
      </c>
      <c r="E11175" s="421">
        <v>28523</v>
      </c>
      <c r="F11175" s="413">
        <v>125.23</v>
      </c>
      <c r="G11175" s="414">
        <f t="shared" si="348"/>
        <v>227.76491256088795</v>
      </c>
      <c r="H11175" s="415">
        <f t="shared" si="349"/>
        <v>1.1388245628044398</v>
      </c>
    </row>
    <row r="11176" spans="1:8" ht="15" hidden="1" thickBot="1">
      <c r="A11176" s="409">
        <v>202206</v>
      </c>
      <c r="B11176" s="196" t="s">
        <v>680</v>
      </c>
      <c r="C11176" s="197" t="s">
        <v>679</v>
      </c>
      <c r="D11176" s="198" t="s">
        <v>339</v>
      </c>
      <c r="E11176" s="421">
        <v>143</v>
      </c>
      <c r="F11176" s="413">
        <v>125.23</v>
      </c>
      <c r="G11176" s="414">
        <f t="shared" si="348"/>
        <v>1.1418989060129361</v>
      </c>
      <c r="H11176" s="415">
        <f t="shared" si="349"/>
        <v>1.1418989060129361</v>
      </c>
    </row>
    <row r="11177" spans="1:8" ht="15" hidden="1" thickBot="1">
      <c r="A11177" s="409">
        <v>202206</v>
      </c>
      <c r="B11177" s="196" t="s">
        <v>681</v>
      </c>
      <c r="C11177" s="197" t="s">
        <v>388</v>
      </c>
      <c r="D11177" s="198" t="s">
        <v>337</v>
      </c>
      <c r="E11177" s="421">
        <v>96316</v>
      </c>
      <c r="F11177" s="413">
        <v>125.23</v>
      </c>
      <c r="G11177" s="414">
        <f t="shared" si="348"/>
        <v>769.11283238840531</v>
      </c>
      <c r="H11177" s="415">
        <f t="shared" si="349"/>
        <v>3.8455641619420264</v>
      </c>
    </row>
    <row r="11178" spans="1:8" ht="15" hidden="1" thickBot="1">
      <c r="A11178" s="409">
        <v>202206</v>
      </c>
      <c r="B11178" s="196" t="s">
        <v>682</v>
      </c>
      <c r="C11178" s="197" t="s">
        <v>388</v>
      </c>
      <c r="D11178" s="198" t="s">
        <v>339</v>
      </c>
      <c r="E11178" s="421">
        <v>482</v>
      </c>
      <c r="F11178" s="413">
        <v>125.23</v>
      </c>
      <c r="G11178" s="414">
        <f t="shared" si="348"/>
        <v>3.8489179908967497</v>
      </c>
      <c r="H11178" s="415">
        <f t="shared" si="349"/>
        <v>3.8489179908967497</v>
      </c>
    </row>
    <row r="11179" spans="1:8" ht="15" hidden="1" thickBot="1">
      <c r="A11179" s="409">
        <v>202206</v>
      </c>
      <c r="B11179" s="196" t="s">
        <v>683</v>
      </c>
      <c r="C11179" s="197" t="s">
        <v>388</v>
      </c>
      <c r="D11179" s="198" t="s">
        <v>337</v>
      </c>
      <c r="E11179" s="421">
        <v>96316</v>
      </c>
      <c r="F11179" s="413">
        <v>125.23</v>
      </c>
      <c r="G11179" s="414">
        <f t="shared" si="348"/>
        <v>769.11283238840531</v>
      </c>
      <c r="H11179" s="415">
        <f t="shared" si="349"/>
        <v>3.8455641619420264</v>
      </c>
    </row>
    <row r="11180" spans="1:8" ht="15" hidden="1" thickBot="1">
      <c r="A11180" s="409">
        <v>202206</v>
      </c>
      <c r="B11180" s="196" t="s">
        <v>684</v>
      </c>
      <c r="C11180" s="197" t="s">
        <v>388</v>
      </c>
      <c r="D11180" s="198" t="s">
        <v>339</v>
      </c>
      <c r="E11180" s="421">
        <v>468</v>
      </c>
      <c r="F11180" s="413">
        <v>125.23</v>
      </c>
      <c r="G11180" s="414">
        <f t="shared" si="348"/>
        <v>3.737123692405973</v>
      </c>
      <c r="H11180" s="415">
        <f t="shared" si="349"/>
        <v>3.737123692405973</v>
      </c>
    </row>
    <row r="11181" spans="1:8" ht="15" hidden="1" thickBot="1">
      <c r="A11181" s="409">
        <v>202206</v>
      </c>
      <c r="B11181" s="196" t="s">
        <v>685</v>
      </c>
      <c r="C11181" s="197" t="s">
        <v>388</v>
      </c>
      <c r="D11181" s="198" t="s">
        <v>339</v>
      </c>
      <c r="E11181" s="421">
        <v>468</v>
      </c>
      <c r="F11181" s="413">
        <v>125.23</v>
      </c>
      <c r="G11181" s="414">
        <f t="shared" si="348"/>
        <v>3.737123692405973</v>
      </c>
      <c r="H11181" s="415">
        <f t="shared" si="349"/>
        <v>3.737123692405973</v>
      </c>
    </row>
    <row r="11182" spans="1:8" ht="15" hidden="1" thickBot="1">
      <c r="A11182" s="409">
        <v>202206</v>
      </c>
      <c r="B11182" s="196" t="s">
        <v>686</v>
      </c>
      <c r="C11182" s="197" t="s">
        <v>388</v>
      </c>
      <c r="D11182" s="198" t="s">
        <v>339</v>
      </c>
      <c r="E11182" s="421">
        <v>264</v>
      </c>
      <c r="F11182" s="413">
        <v>125.23</v>
      </c>
      <c r="G11182" s="414">
        <f t="shared" si="348"/>
        <v>2.1081210572546514</v>
      </c>
      <c r="H11182" s="415">
        <f t="shared" si="349"/>
        <v>2.1081210572546514</v>
      </c>
    </row>
    <row r="11183" spans="1:8" ht="15" hidden="1" thickBot="1">
      <c r="A11183" s="409">
        <v>202206</v>
      </c>
      <c r="B11183" s="196" t="s">
        <v>687</v>
      </c>
      <c r="C11183" s="197" t="s">
        <v>388</v>
      </c>
      <c r="D11183" s="198" t="s">
        <v>337</v>
      </c>
      <c r="E11183" s="421">
        <v>81650</v>
      </c>
      <c r="F11183" s="413">
        <v>125.23</v>
      </c>
      <c r="G11183" s="414">
        <f t="shared" si="348"/>
        <v>652.00031941228133</v>
      </c>
      <c r="H11183" s="415">
        <f t="shared" si="349"/>
        <v>3.2600015970614065</v>
      </c>
    </row>
    <row r="11184" spans="1:8" ht="15" hidden="1" thickBot="1">
      <c r="A11184" s="409">
        <v>202206</v>
      </c>
      <c r="B11184" s="196" t="s">
        <v>688</v>
      </c>
      <c r="C11184" s="197" t="s">
        <v>2640</v>
      </c>
      <c r="D11184" s="198" t="s">
        <v>339</v>
      </c>
      <c r="E11184" s="421">
        <v>408</v>
      </c>
      <c r="F11184" s="413">
        <v>125.23</v>
      </c>
      <c r="G11184" s="414">
        <f t="shared" si="348"/>
        <v>3.2580052703026432</v>
      </c>
      <c r="H11184" s="415">
        <f t="shared" si="349"/>
        <v>3.2580052703026432</v>
      </c>
    </row>
    <row r="11185" spans="1:8" ht="15" hidden="1" thickBot="1">
      <c r="A11185" s="409">
        <v>202206</v>
      </c>
      <c r="B11185" s="196" t="s">
        <v>689</v>
      </c>
      <c r="C11185" s="197" t="s">
        <v>388</v>
      </c>
      <c r="D11185" s="198" t="s">
        <v>337</v>
      </c>
      <c r="E11185" s="421">
        <v>65595</v>
      </c>
      <c r="F11185" s="413">
        <v>125.23</v>
      </c>
      <c r="G11185" s="414">
        <f t="shared" si="348"/>
        <v>523.79621496446532</v>
      </c>
      <c r="H11185" s="415">
        <f t="shared" si="349"/>
        <v>2.6189810748223268</v>
      </c>
    </row>
    <row r="11186" spans="1:8" ht="15" hidden="1" thickBot="1">
      <c r="A11186" s="409">
        <v>202206</v>
      </c>
      <c r="B11186" s="196" t="s">
        <v>690</v>
      </c>
      <c r="C11186" s="197" t="s">
        <v>2641</v>
      </c>
      <c r="D11186" s="198" t="s">
        <v>339</v>
      </c>
      <c r="E11186" s="421">
        <v>328</v>
      </c>
      <c r="F11186" s="413">
        <v>125.23</v>
      </c>
      <c r="G11186" s="414">
        <f t="shared" si="348"/>
        <v>2.6191807074982032</v>
      </c>
      <c r="H11186" s="415">
        <f t="shared" si="349"/>
        <v>2.6191807074982032</v>
      </c>
    </row>
    <row r="11187" spans="1:8" ht="15" hidden="1" thickBot="1">
      <c r="A11187" s="409">
        <v>202206</v>
      </c>
      <c r="B11187" s="196" t="s">
        <v>691</v>
      </c>
      <c r="C11187" s="197" t="s">
        <v>388</v>
      </c>
      <c r="D11187" s="198" t="s">
        <v>337</v>
      </c>
      <c r="E11187" s="421">
        <v>80671</v>
      </c>
      <c r="F11187" s="413">
        <v>125.23</v>
      </c>
      <c r="G11187" s="414">
        <f t="shared" si="348"/>
        <v>644.182703824962</v>
      </c>
      <c r="H11187" s="415">
        <f t="shared" si="349"/>
        <v>3.2209135191248102</v>
      </c>
    </row>
    <row r="11188" spans="1:8" ht="15" hidden="1" thickBot="1">
      <c r="A11188" s="409">
        <v>202206</v>
      </c>
      <c r="B11188" s="196" t="s">
        <v>692</v>
      </c>
      <c r="C11188" s="197" t="s">
        <v>388</v>
      </c>
      <c r="D11188" s="198" t="s">
        <v>339</v>
      </c>
      <c r="E11188" s="421">
        <v>328</v>
      </c>
      <c r="F11188" s="413">
        <v>125.23</v>
      </c>
      <c r="G11188" s="414">
        <f t="shared" si="348"/>
        <v>2.6191807074982032</v>
      </c>
      <c r="H11188" s="415">
        <f t="shared" si="349"/>
        <v>2.6191807074982032</v>
      </c>
    </row>
    <row r="11189" spans="1:8" ht="15" hidden="1" thickBot="1">
      <c r="A11189" s="409">
        <v>202206</v>
      </c>
      <c r="B11189" s="196" t="s">
        <v>693</v>
      </c>
      <c r="C11189" s="197" t="s">
        <v>388</v>
      </c>
      <c r="D11189" s="198" t="s">
        <v>337</v>
      </c>
      <c r="E11189" s="421">
        <v>16220</v>
      </c>
      <c r="F11189" s="413">
        <v>125.23</v>
      </c>
      <c r="G11189" s="414">
        <f t="shared" si="348"/>
        <v>129.52168010860018</v>
      </c>
      <c r="H11189" s="415">
        <f t="shared" si="349"/>
        <v>0.64760840054300095</v>
      </c>
    </row>
    <row r="11190" spans="1:8" ht="15" hidden="1" thickBot="1">
      <c r="A11190" s="409">
        <v>202206</v>
      </c>
      <c r="B11190" s="196" t="s">
        <v>694</v>
      </c>
      <c r="C11190" s="197" t="s">
        <v>388</v>
      </c>
      <c r="D11190" s="198" t="s">
        <v>339</v>
      </c>
      <c r="E11190" s="421">
        <v>81.05</v>
      </c>
      <c r="F11190" s="413">
        <v>125.23</v>
      </c>
      <c r="G11190" s="414">
        <f t="shared" si="348"/>
        <v>0.64720913519124801</v>
      </c>
      <c r="H11190" s="415">
        <f t="shared" si="349"/>
        <v>0.64720913519124801</v>
      </c>
    </row>
    <row r="11191" spans="1:8" ht="15" hidden="1" thickBot="1">
      <c r="A11191" s="409">
        <v>202206</v>
      </c>
      <c r="B11191" s="196" t="s">
        <v>695</v>
      </c>
      <c r="C11191" s="197" t="s">
        <v>388</v>
      </c>
      <c r="D11191" s="198" t="s">
        <v>337</v>
      </c>
      <c r="E11191" s="421">
        <v>58480</v>
      </c>
      <c r="F11191" s="413">
        <v>125.23</v>
      </c>
      <c r="G11191" s="414">
        <f t="shared" si="348"/>
        <v>466.9807554100455</v>
      </c>
      <c r="H11191" s="415">
        <f t="shared" si="349"/>
        <v>2.3349037770502274</v>
      </c>
    </row>
    <row r="11192" spans="1:8" ht="15" hidden="1" thickBot="1">
      <c r="A11192" s="409">
        <v>202206</v>
      </c>
      <c r="B11192" s="196" t="s">
        <v>696</v>
      </c>
      <c r="C11192" s="197" t="s">
        <v>388</v>
      </c>
      <c r="D11192" s="198" t="s">
        <v>339</v>
      </c>
      <c r="E11192" s="421">
        <v>328</v>
      </c>
      <c r="F11192" s="413">
        <v>125.23</v>
      </c>
      <c r="G11192" s="414">
        <f t="shared" si="348"/>
        <v>2.6191807074982032</v>
      </c>
      <c r="H11192" s="415">
        <f t="shared" si="349"/>
        <v>2.6191807074982032</v>
      </c>
    </row>
    <row r="11193" spans="1:8" ht="15" hidden="1" thickBot="1">
      <c r="A11193" s="409">
        <v>202206</v>
      </c>
      <c r="B11193" s="196" t="s">
        <v>697</v>
      </c>
      <c r="C11193" s="197" t="s">
        <v>388</v>
      </c>
      <c r="D11193" s="198" t="s">
        <v>337</v>
      </c>
      <c r="E11193" s="421">
        <v>60245</v>
      </c>
      <c r="F11193" s="413">
        <v>125.23</v>
      </c>
      <c r="G11193" s="414">
        <f t="shared" si="348"/>
        <v>481.07482232691848</v>
      </c>
      <c r="H11193" s="415">
        <f t="shared" si="349"/>
        <v>2.4053741116345924</v>
      </c>
    </row>
    <row r="11194" spans="1:8" ht="15" hidden="1" thickBot="1">
      <c r="A11194" s="409">
        <v>202206</v>
      </c>
      <c r="B11194" s="196" t="s">
        <v>698</v>
      </c>
      <c r="C11194" s="197" t="s">
        <v>388</v>
      </c>
      <c r="D11194" s="198" t="s">
        <v>337</v>
      </c>
      <c r="E11194" s="421">
        <v>94045</v>
      </c>
      <c r="F11194" s="413">
        <v>125.23</v>
      </c>
      <c r="G11194" s="414">
        <f t="shared" si="348"/>
        <v>750.97820011179431</v>
      </c>
      <c r="H11194" s="415">
        <f t="shared" si="349"/>
        <v>3.7548910005589717</v>
      </c>
    </row>
    <row r="11195" spans="1:8" ht="15" hidden="1" thickBot="1">
      <c r="A11195" s="409">
        <v>202206</v>
      </c>
      <c r="B11195" s="196" t="s">
        <v>699</v>
      </c>
      <c r="C11195" s="197" t="s">
        <v>388</v>
      </c>
      <c r="D11195" s="198" t="s">
        <v>339</v>
      </c>
      <c r="E11195" s="421">
        <v>470</v>
      </c>
      <c r="F11195" s="413">
        <v>125.23</v>
      </c>
      <c r="G11195" s="414">
        <f t="shared" si="348"/>
        <v>3.753094306476084</v>
      </c>
      <c r="H11195" s="415">
        <f t="shared" si="349"/>
        <v>3.753094306476084</v>
      </c>
    </row>
    <row r="11196" spans="1:8" ht="15" hidden="1" thickBot="1">
      <c r="A11196" s="409">
        <v>202206</v>
      </c>
      <c r="B11196" s="196" t="s">
        <v>700</v>
      </c>
      <c r="C11196" s="197" t="s">
        <v>388</v>
      </c>
      <c r="D11196" s="198" t="s">
        <v>337</v>
      </c>
      <c r="E11196" s="421">
        <v>60160</v>
      </c>
      <c r="F11196" s="413">
        <v>125.23</v>
      </c>
      <c r="G11196" s="414">
        <f t="shared" si="348"/>
        <v>480.39607122893875</v>
      </c>
      <c r="H11196" s="415">
        <f t="shared" si="349"/>
        <v>2.4019803561446937</v>
      </c>
    </row>
    <row r="11197" spans="1:8" ht="15" hidden="1" thickBot="1">
      <c r="A11197" s="409">
        <v>202206</v>
      </c>
      <c r="B11197" s="196" t="s">
        <v>701</v>
      </c>
      <c r="C11197" s="197" t="s">
        <v>388</v>
      </c>
      <c r="D11197" s="198" t="s">
        <v>337</v>
      </c>
      <c r="E11197" s="421">
        <v>88673</v>
      </c>
      <c r="F11197" s="413">
        <v>125.23</v>
      </c>
      <c r="G11197" s="414">
        <f t="shared" si="348"/>
        <v>708.08113071947616</v>
      </c>
      <c r="H11197" s="415">
        <f t="shared" si="349"/>
        <v>3.5404056535973809</v>
      </c>
    </row>
    <row r="11198" spans="1:8" ht="15" hidden="1" thickBot="1">
      <c r="A11198" s="409">
        <v>202206</v>
      </c>
      <c r="B11198" s="196" t="s">
        <v>702</v>
      </c>
      <c r="C11198" s="197" t="s">
        <v>388</v>
      </c>
      <c r="D11198" s="198" t="s">
        <v>339</v>
      </c>
      <c r="E11198" s="421">
        <v>443</v>
      </c>
      <c r="F11198" s="413">
        <v>125.23</v>
      </c>
      <c r="G11198" s="414">
        <f t="shared" si="348"/>
        <v>3.5374910165295854</v>
      </c>
      <c r="H11198" s="415">
        <f t="shared" si="349"/>
        <v>3.5374910165295854</v>
      </c>
    </row>
    <row r="11199" spans="1:8" ht="15" hidden="1" thickBot="1">
      <c r="A11199" s="409">
        <v>202206</v>
      </c>
      <c r="B11199" s="196" t="s">
        <v>703</v>
      </c>
      <c r="C11199" s="197" t="s">
        <v>388</v>
      </c>
      <c r="D11199" s="198" t="s">
        <v>337</v>
      </c>
      <c r="E11199" s="421">
        <v>81916</v>
      </c>
      <c r="F11199" s="413">
        <v>125.23</v>
      </c>
      <c r="G11199" s="414">
        <f t="shared" si="348"/>
        <v>654.12441108360611</v>
      </c>
      <c r="H11199" s="415">
        <f t="shared" si="349"/>
        <v>3.2706220554180305</v>
      </c>
    </row>
    <row r="11200" spans="1:8" ht="15" hidden="1" thickBot="1">
      <c r="A11200" s="409">
        <v>202206</v>
      </c>
      <c r="B11200" s="196" t="s">
        <v>704</v>
      </c>
      <c r="C11200" s="197" t="s">
        <v>388</v>
      </c>
      <c r="D11200" s="198" t="s">
        <v>337</v>
      </c>
      <c r="E11200" s="421">
        <v>63570</v>
      </c>
      <c r="F11200" s="413">
        <v>125.23</v>
      </c>
      <c r="G11200" s="414">
        <f t="shared" si="348"/>
        <v>507.62596821847796</v>
      </c>
      <c r="H11200" s="415">
        <f t="shared" si="349"/>
        <v>2.53812984109239</v>
      </c>
    </row>
    <row r="11201" spans="1:8" ht="15" hidden="1" thickBot="1">
      <c r="A11201" s="409">
        <v>202206</v>
      </c>
      <c r="B11201" s="196" t="s">
        <v>705</v>
      </c>
      <c r="C11201" s="197" t="s">
        <v>388</v>
      </c>
      <c r="D11201" s="198" t="s">
        <v>339</v>
      </c>
      <c r="E11201" s="421">
        <v>318</v>
      </c>
      <c r="F11201" s="413">
        <v>125.23</v>
      </c>
      <c r="G11201" s="414">
        <f t="shared" si="348"/>
        <v>2.5393276371476481</v>
      </c>
      <c r="H11201" s="415">
        <f t="shared" si="349"/>
        <v>2.5393276371476481</v>
      </c>
    </row>
    <row r="11202" spans="1:8" ht="15" hidden="1" thickBot="1">
      <c r="A11202" s="409">
        <v>202206</v>
      </c>
      <c r="B11202" s="196" t="s">
        <v>706</v>
      </c>
      <c r="C11202" s="197" t="s">
        <v>388</v>
      </c>
      <c r="D11202" s="198" t="s">
        <v>337</v>
      </c>
      <c r="E11202" s="421">
        <v>253894</v>
      </c>
      <c r="F11202" s="413">
        <v>125.23</v>
      </c>
      <c r="G11202" s="414">
        <f t="shared" ref="G11202:G11265" si="350">+E11202/F11202</f>
        <v>2027.4215443583805</v>
      </c>
      <c r="H11202" s="415">
        <f t="shared" ref="H11202:H11265" si="351">IF(D11202="TB",G11202/200,IF(D11202="LT",G11202,"VER"))</f>
        <v>10.137107721791903</v>
      </c>
    </row>
    <row r="11203" spans="1:8" ht="15" hidden="1" thickBot="1">
      <c r="A11203" s="409">
        <v>202206</v>
      </c>
      <c r="B11203" s="196" t="s">
        <v>707</v>
      </c>
      <c r="C11203" s="197" t="s">
        <v>388</v>
      </c>
      <c r="D11203" s="198" t="s">
        <v>337</v>
      </c>
      <c r="E11203" s="421">
        <v>80870</v>
      </c>
      <c r="F11203" s="413">
        <v>125.23</v>
      </c>
      <c r="G11203" s="414">
        <f t="shared" si="350"/>
        <v>645.77177992493807</v>
      </c>
      <c r="H11203" s="415">
        <f t="shared" si="351"/>
        <v>3.2288588996246905</v>
      </c>
    </row>
    <row r="11204" spans="1:8" ht="15" hidden="1" thickBot="1">
      <c r="A11204" s="409">
        <v>202206</v>
      </c>
      <c r="B11204" s="196" t="s">
        <v>708</v>
      </c>
      <c r="C11204" s="197" t="s">
        <v>388</v>
      </c>
      <c r="D11204" s="198" t="s">
        <v>339</v>
      </c>
      <c r="E11204" s="421">
        <v>404</v>
      </c>
      <c r="F11204" s="413">
        <v>125.23</v>
      </c>
      <c r="G11204" s="414">
        <f t="shared" si="350"/>
        <v>3.2260640421624212</v>
      </c>
      <c r="H11204" s="415">
        <f t="shared" si="351"/>
        <v>3.2260640421624212</v>
      </c>
    </row>
    <row r="11205" spans="1:8" ht="15" hidden="1" thickBot="1">
      <c r="A11205" s="409">
        <v>202206</v>
      </c>
      <c r="B11205" s="196" t="s">
        <v>709</v>
      </c>
      <c r="C11205" s="197" t="s">
        <v>388</v>
      </c>
      <c r="D11205" s="198" t="s">
        <v>337</v>
      </c>
      <c r="E11205" s="421">
        <v>65595</v>
      </c>
      <c r="F11205" s="413">
        <v>125.23</v>
      </c>
      <c r="G11205" s="414">
        <f t="shared" si="350"/>
        <v>523.79621496446532</v>
      </c>
      <c r="H11205" s="415">
        <f t="shared" si="351"/>
        <v>2.6189810748223268</v>
      </c>
    </row>
    <row r="11206" spans="1:8" ht="15" hidden="1" thickBot="1">
      <c r="A11206" s="409">
        <v>202206</v>
      </c>
      <c r="B11206" s="196" t="s">
        <v>710</v>
      </c>
      <c r="C11206" s="197" t="s">
        <v>2642</v>
      </c>
      <c r="D11206" s="198" t="s">
        <v>339</v>
      </c>
      <c r="E11206" s="421">
        <v>328</v>
      </c>
      <c r="F11206" s="413">
        <v>125.23</v>
      </c>
      <c r="G11206" s="414">
        <f t="shared" si="350"/>
        <v>2.6191807074982032</v>
      </c>
      <c r="H11206" s="415">
        <f t="shared" si="351"/>
        <v>2.6191807074982032</v>
      </c>
    </row>
    <row r="11207" spans="1:8" ht="15" hidden="1" thickBot="1">
      <c r="A11207" s="409">
        <v>202206</v>
      </c>
      <c r="B11207" s="196" t="s">
        <v>711</v>
      </c>
      <c r="C11207" s="197" t="s">
        <v>388</v>
      </c>
      <c r="D11207" s="198" t="s">
        <v>337</v>
      </c>
      <c r="E11207" s="421">
        <v>99640</v>
      </c>
      <c r="F11207" s="413">
        <v>125.23</v>
      </c>
      <c r="G11207" s="414">
        <f t="shared" si="350"/>
        <v>795.65599297292977</v>
      </c>
      <c r="H11207" s="415">
        <f t="shared" si="351"/>
        <v>3.9782799648646487</v>
      </c>
    </row>
    <row r="11208" spans="1:8" ht="15" hidden="1" thickBot="1">
      <c r="A11208" s="409">
        <v>202206</v>
      </c>
      <c r="B11208" s="196" t="s">
        <v>712</v>
      </c>
      <c r="C11208" s="197" t="s">
        <v>388</v>
      </c>
      <c r="D11208" s="198" t="s">
        <v>339</v>
      </c>
      <c r="E11208" s="421">
        <v>498</v>
      </c>
      <c r="F11208" s="413">
        <v>125.23</v>
      </c>
      <c r="G11208" s="414">
        <f t="shared" si="350"/>
        <v>3.9766829034576379</v>
      </c>
      <c r="H11208" s="415">
        <f t="shared" si="351"/>
        <v>3.9766829034576379</v>
      </c>
    </row>
    <row r="11209" spans="1:8" ht="15" hidden="1" thickBot="1">
      <c r="A11209" s="409">
        <v>202206</v>
      </c>
      <c r="B11209" s="196" t="s">
        <v>713</v>
      </c>
      <c r="C11209" s="197" t="s">
        <v>388</v>
      </c>
      <c r="D11209" s="198" t="s">
        <v>374</v>
      </c>
      <c r="E11209" s="421">
        <v>0.01</v>
      </c>
      <c r="F11209" s="413">
        <v>125.23</v>
      </c>
      <c r="G11209" s="414">
        <f t="shared" si="350"/>
        <v>7.9853070350554981E-5</v>
      </c>
      <c r="H11209" s="415" t="str">
        <f t="shared" si="351"/>
        <v>VER</v>
      </c>
    </row>
    <row r="11210" spans="1:8" ht="15" hidden="1" thickBot="1">
      <c r="A11210" s="409">
        <v>202206</v>
      </c>
      <c r="B11210" s="196" t="s">
        <v>714</v>
      </c>
      <c r="C11210" s="197" t="s">
        <v>388</v>
      </c>
      <c r="D11210" s="198" t="s">
        <v>374</v>
      </c>
      <c r="E11210" s="421">
        <v>0.01</v>
      </c>
      <c r="F11210" s="413">
        <v>125.23</v>
      </c>
      <c r="G11210" s="414">
        <f t="shared" si="350"/>
        <v>7.9853070350554981E-5</v>
      </c>
      <c r="H11210" s="415" t="str">
        <f t="shared" si="351"/>
        <v>VER</v>
      </c>
    </row>
    <row r="11211" spans="1:8" ht="15" hidden="1" thickBot="1">
      <c r="A11211" s="409">
        <v>202206</v>
      </c>
      <c r="B11211" s="196" t="s">
        <v>715</v>
      </c>
      <c r="C11211" s="197" t="s">
        <v>388</v>
      </c>
      <c r="D11211" s="198" t="s">
        <v>374</v>
      </c>
      <c r="E11211" s="421">
        <v>0.01</v>
      </c>
      <c r="F11211" s="413">
        <v>125.23</v>
      </c>
      <c r="G11211" s="414">
        <f t="shared" si="350"/>
        <v>7.9853070350554981E-5</v>
      </c>
      <c r="H11211" s="415" t="str">
        <f t="shared" si="351"/>
        <v>VER</v>
      </c>
    </row>
    <row r="11212" spans="1:8" ht="15" hidden="1" thickBot="1">
      <c r="A11212" s="409">
        <v>202206</v>
      </c>
      <c r="B11212" s="196" t="s">
        <v>716</v>
      </c>
      <c r="C11212" s="197" t="s">
        <v>388</v>
      </c>
      <c r="D11212" s="198" t="s">
        <v>374</v>
      </c>
      <c r="E11212" s="421">
        <v>0.01</v>
      </c>
      <c r="F11212" s="413">
        <v>125.23</v>
      </c>
      <c r="G11212" s="414">
        <f t="shared" si="350"/>
        <v>7.9853070350554981E-5</v>
      </c>
      <c r="H11212" s="415" t="str">
        <f t="shared" si="351"/>
        <v>VER</v>
      </c>
    </row>
    <row r="11213" spans="1:8" ht="15" hidden="1" thickBot="1">
      <c r="A11213" s="409">
        <v>202206</v>
      </c>
      <c r="B11213" s="196" t="s">
        <v>717</v>
      </c>
      <c r="C11213" s="197" t="s">
        <v>388</v>
      </c>
      <c r="D11213" s="198" t="s">
        <v>337</v>
      </c>
      <c r="E11213" s="421">
        <v>69184</v>
      </c>
      <c r="F11213" s="413">
        <v>125.23</v>
      </c>
      <c r="G11213" s="414">
        <f t="shared" si="350"/>
        <v>552.45548191327953</v>
      </c>
      <c r="H11213" s="415">
        <f t="shared" si="351"/>
        <v>2.7622774095663978</v>
      </c>
    </row>
    <row r="11214" spans="1:8" ht="15" hidden="1" thickBot="1">
      <c r="A11214" s="409">
        <v>202206</v>
      </c>
      <c r="B11214" s="196" t="s">
        <v>718</v>
      </c>
      <c r="C11214" s="197" t="s">
        <v>388</v>
      </c>
      <c r="D11214" s="198" t="s">
        <v>339</v>
      </c>
      <c r="E11214" s="421">
        <v>346</v>
      </c>
      <c r="F11214" s="413">
        <v>125.23</v>
      </c>
      <c r="G11214" s="414">
        <f t="shared" si="350"/>
        <v>2.7629162341292024</v>
      </c>
      <c r="H11214" s="415">
        <f t="shared" si="351"/>
        <v>2.7629162341292024</v>
      </c>
    </row>
    <row r="11215" spans="1:8" ht="15" hidden="1" thickBot="1">
      <c r="A11215" s="409">
        <v>202206</v>
      </c>
      <c r="B11215" s="196" t="s">
        <v>719</v>
      </c>
      <c r="C11215" s="197" t="s">
        <v>388</v>
      </c>
      <c r="D11215" s="198" t="s">
        <v>337</v>
      </c>
      <c r="E11215" s="421">
        <v>221932</v>
      </c>
      <c r="F11215" s="413">
        <v>125.23</v>
      </c>
      <c r="G11215" s="414">
        <f t="shared" si="350"/>
        <v>1772.1951609039368</v>
      </c>
      <c r="H11215" s="415">
        <f t="shared" si="351"/>
        <v>8.8609758045196845</v>
      </c>
    </row>
    <row r="11216" spans="1:8" ht="15" hidden="1" thickBot="1">
      <c r="A11216" s="409">
        <v>202206</v>
      </c>
      <c r="B11216" s="196" t="s">
        <v>720</v>
      </c>
      <c r="C11216" s="197" t="s">
        <v>388</v>
      </c>
      <c r="D11216" s="198" t="s">
        <v>339</v>
      </c>
      <c r="E11216" s="421">
        <v>1110</v>
      </c>
      <c r="F11216" s="413">
        <v>125.23</v>
      </c>
      <c r="G11216" s="414">
        <f t="shared" si="350"/>
        <v>8.8636908089116027</v>
      </c>
      <c r="H11216" s="415">
        <f t="shared" si="351"/>
        <v>8.8636908089116027</v>
      </c>
    </row>
    <row r="11217" spans="1:8" ht="15" hidden="1" thickBot="1">
      <c r="A11217" s="409">
        <v>202206</v>
      </c>
      <c r="B11217" s="196" t="s">
        <v>721</v>
      </c>
      <c r="C11217" s="197" t="s">
        <v>388</v>
      </c>
      <c r="D11217" s="198" t="s">
        <v>337</v>
      </c>
      <c r="E11217" s="421">
        <v>76520</v>
      </c>
      <c r="F11217" s="413">
        <v>125.23</v>
      </c>
      <c r="G11217" s="414">
        <f t="shared" si="350"/>
        <v>611.03569432244672</v>
      </c>
      <c r="H11217" s="415">
        <f t="shared" si="351"/>
        <v>3.0551784716122334</v>
      </c>
    </row>
    <row r="11218" spans="1:8" ht="15" hidden="1" thickBot="1">
      <c r="A11218" s="409">
        <v>202206</v>
      </c>
      <c r="B11218" s="196" t="s">
        <v>722</v>
      </c>
      <c r="C11218" s="197" t="s">
        <v>388</v>
      </c>
      <c r="D11218" s="198" t="s">
        <v>339</v>
      </c>
      <c r="E11218" s="421">
        <v>383</v>
      </c>
      <c r="F11218" s="413">
        <v>125.23</v>
      </c>
      <c r="G11218" s="414">
        <f t="shared" si="350"/>
        <v>3.0583725944262556</v>
      </c>
      <c r="H11218" s="415">
        <f t="shared" si="351"/>
        <v>3.0583725944262556</v>
      </c>
    </row>
    <row r="11219" spans="1:8" ht="15" hidden="1" thickBot="1">
      <c r="A11219" s="409">
        <v>202206</v>
      </c>
      <c r="B11219" s="196" t="s">
        <v>723</v>
      </c>
      <c r="C11219" s="197" t="s">
        <v>388</v>
      </c>
      <c r="D11219" s="198" t="s">
        <v>337</v>
      </c>
      <c r="E11219" s="421">
        <v>61411</v>
      </c>
      <c r="F11219" s="413">
        <v>125.23</v>
      </c>
      <c r="G11219" s="414">
        <f t="shared" si="350"/>
        <v>490.38569032979319</v>
      </c>
      <c r="H11219" s="415">
        <f t="shared" si="351"/>
        <v>2.4519284516489659</v>
      </c>
    </row>
    <row r="11220" spans="1:8" ht="15" hidden="1" thickBot="1">
      <c r="A11220" s="409">
        <v>202206</v>
      </c>
      <c r="B11220" s="196" t="s">
        <v>724</v>
      </c>
      <c r="C11220" s="197" t="s">
        <v>388</v>
      </c>
      <c r="D11220" s="198" t="s">
        <v>337</v>
      </c>
      <c r="E11220" s="421">
        <v>84308</v>
      </c>
      <c r="F11220" s="413">
        <v>125.23</v>
      </c>
      <c r="G11220" s="414">
        <f t="shared" si="350"/>
        <v>673.22526551145893</v>
      </c>
      <c r="H11220" s="415">
        <f t="shared" si="351"/>
        <v>3.3661263275572946</v>
      </c>
    </row>
    <row r="11221" spans="1:8" ht="15" hidden="1" thickBot="1">
      <c r="A11221" s="409">
        <v>202206</v>
      </c>
      <c r="B11221" s="196" t="s">
        <v>725</v>
      </c>
      <c r="C11221" s="197" t="s">
        <v>2643</v>
      </c>
      <c r="D11221" s="198" t="s">
        <v>339</v>
      </c>
      <c r="E11221" s="421">
        <v>422</v>
      </c>
      <c r="F11221" s="413">
        <v>125.23</v>
      </c>
      <c r="G11221" s="414">
        <f t="shared" si="350"/>
        <v>3.3697995687934199</v>
      </c>
      <c r="H11221" s="415">
        <f t="shared" si="351"/>
        <v>3.3697995687934199</v>
      </c>
    </row>
    <row r="11222" spans="1:8" ht="15" hidden="1" thickBot="1">
      <c r="A11222" s="409">
        <v>202206</v>
      </c>
      <c r="B11222" s="196" t="s">
        <v>726</v>
      </c>
      <c r="C11222" s="197" t="s">
        <v>388</v>
      </c>
      <c r="D11222" s="198" t="s">
        <v>337</v>
      </c>
      <c r="E11222" s="421">
        <v>76520</v>
      </c>
      <c r="F11222" s="413">
        <v>125.23</v>
      </c>
      <c r="G11222" s="414">
        <f t="shared" si="350"/>
        <v>611.03569432244672</v>
      </c>
      <c r="H11222" s="415">
        <f t="shared" si="351"/>
        <v>3.0551784716122334</v>
      </c>
    </row>
    <row r="11223" spans="1:8" ht="15" hidden="1" thickBot="1">
      <c r="A11223" s="409">
        <v>202206</v>
      </c>
      <c r="B11223" s="196" t="s">
        <v>727</v>
      </c>
      <c r="C11223" s="197" t="s">
        <v>2644</v>
      </c>
      <c r="D11223" s="198" t="s">
        <v>339</v>
      </c>
      <c r="E11223" s="421">
        <v>383</v>
      </c>
      <c r="F11223" s="413">
        <v>125.23</v>
      </c>
      <c r="G11223" s="414">
        <f t="shared" si="350"/>
        <v>3.0583725944262556</v>
      </c>
      <c r="H11223" s="415">
        <f t="shared" si="351"/>
        <v>3.0583725944262556</v>
      </c>
    </row>
    <row r="11224" spans="1:8" ht="15" hidden="1" thickBot="1">
      <c r="A11224" s="409">
        <v>202206</v>
      </c>
      <c r="B11224" s="196" t="s">
        <v>728</v>
      </c>
      <c r="C11224" s="197" t="s">
        <v>388</v>
      </c>
      <c r="D11224" s="198" t="s">
        <v>337</v>
      </c>
      <c r="E11224" s="421">
        <v>76520</v>
      </c>
      <c r="F11224" s="413">
        <v>125.23</v>
      </c>
      <c r="G11224" s="414">
        <f t="shared" si="350"/>
        <v>611.03569432244672</v>
      </c>
      <c r="H11224" s="415">
        <f t="shared" si="351"/>
        <v>3.0551784716122334</v>
      </c>
    </row>
    <row r="11225" spans="1:8" ht="15" hidden="1" thickBot="1">
      <c r="A11225" s="409">
        <v>202206</v>
      </c>
      <c r="B11225" s="196" t="s">
        <v>729</v>
      </c>
      <c r="C11225" s="197" t="s">
        <v>388</v>
      </c>
      <c r="D11225" s="198" t="s">
        <v>337</v>
      </c>
      <c r="E11225" s="421">
        <v>76724</v>
      </c>
      <c r="F11225" s="413">
        <v>125.23</v>
      </c>
      <c r="G11225" s="414">
        <f t="shared" si="350"/>
        <v>612.66469695759804</v>
      </c>
      <c r="H11225" s="415">
        <f t="shared" si="351"/>
        <v>3.0633234847879902</v>
      </c>
    </row>
    <row r="11226" spans="1:8" ht="15" hidden="1" thickBot="1">
      <c r="A11226" s="409">
        <v>202206</v>
      </c>
      <c r="B11226" s="196" t="s">
        <v>730</v>
      </c>
      <c r="C11226" s="197" t="s">
        <v>388</v>
      </c>
      <c r="D11226" s="198" t="s">
        <v>337</v>
      </c>
      <c r="E11226" s="421">
        <v>57352</v>
      </c>
      <c r="F11226" s="413">
        <v>125.23</v>
      </c>
      <c r="G11226" s="414">
        <f t="shared" si="350"/>
        <v>457.97332907450289</v>
      </c>
      <c r="H11226" s="415">
        <f t="shared" si="351"/>
        <v>2.2898666453725145</v>
      </c>
    </row>
    <row r="11227" spans="1:8" ht="15" hidden="1" thickBot="1">
      <c r="A11227" s="409">
        <v>202206</v>
      </c>
      <c r="B11227" s="196" t="s">
        <v>731</v>
      </c>
      <c r="C11227" s="197" t="s">
        <v>388</v>
      </c>
      <c r="D11227" s="198" t="s">
        <v>339</v>
      </c>
      <c r="E11227" s="421">
        <v>287</v>
      </c>
      <c r="F11227" s="413">
        <v>125.23</v>
      </c>
      <c r="G11227" s="414">
        <f t="shared" si="350"/>
        <v>2.2917831190609279</v>
      </c>
      <c r="H11227" s="415">
        <f t="shared" si="351"/>
        <v>2.2917831190609279</v>
      </c>
    </row>
    <row r="11228" spans="1:8" ht="15" hidden="1" thickBot="1">
      <c r="A11228" s="409">
        <v>202206</v>
      </c>
      <c r="B11228" s="196" t="s">
        <v>732</v>
      </c>
      <c r="C11228" s="197" t="s">
        <v>2645</v>
      </c>
      <c r="D11228" s="198" t="s">
        <v>337</v>
      </c>
      <c r="E11228" s="421">
        <v>76724</v>
      </c>
      <c r="F11228" s="413">
        <v>125.23</v>
      </c>
      <c r="G11228" s="414">
        <f t="shared" si="350"/>
        <v>612.66469695759804</v>
      </c>
      <c r="H11228" s="415">
        <f t="shared" si="351"/>
        <v>3.0633234847879902</v>
      </c>
    </row>
    <row r="11229" spans="1:8" ht="15" hidden="1" thickBot="1">
      <c r="A11229" s="409">
        <v>202206</v>
      </c>
      <c r="B11229" s="196" t="s">
        <v>733</v>
      </c>
      <c r="C11229" s="197" t="s">
        <v>2646</v>
      </c>
      <c r="D11229" s="198" t="s">
        <v>339</v>
      </c>
      <c r="E11229" s="421">
        <v>384</v>
      </c>
      <c r="F11229" s="413">
        <v>125.23</v>
      </c>
      <c r="G11229" s="414">
        <f t="shared" si="350"/>
        <v>3.0663579014613109</v>
      </c>
      <c r="H11229" s="415">
        <f t="shared" si="351"/>
        <v>3.0663579014613109</v>
      </c>
    </row>
    <row r="11230" spans="1:8" ht="15" hidden="1" thickBot="1">
      <c r="A11230" s="409">
        <v>202206</v>
      </c>
      <c r="B11230" s="196" t="s">
        <v>734</v>
      </c>
      <c r="C11230" s="197" t="s">
        <v>388</v>
      </c>
      <c r="D11230" s="198" t="s">
        <v>337</v>
      </c>
      <c r="E11230" s="421">
        <v>49320</v>
      </c>
      <c r="F11230" s="413">
        <v>125.23</v>
      </c>
      <c r="G11230" s="414">
        <f t="shared" si="350"/>
        <v>393.83534296893714</v>
      </c>
      <c r="H11230" s="415">
        <f t="shared" si="351"/>
        <v>1.9691767148446857</v>
      </c>
    </row>
    <row r="11231" spans="1:8" ht="15" hidden="1" thickBot="1">
      <c r="A11231" s="409">
        <v>202206</v>
      </c>
      <c r="B11231" s="196" t="s">
        <v>735</v>
      </c>
      <c r="C11231" s="197" t="s">
        <v>388</v>
      </c>
      <c r="D11231" s="198" t="s">
        <v>339</v>
      </c>
      <c r="E11231" s="421">
        <v>247</v>
      </c>
      <c r="F11231" s="413">
        <v>125.23</v>
      </c>
      <c r="G11231" s="414">
        <f t="shared" si="350"/>
        <v>1.9723708376587079</v>
      </c>
      <c r="H11231" s="415">
        <f t="shared" si="351"/>
        <v>1.9723708376587079</v>
      </c>
    </row>
    <row r="11232" spans="1:8" ht="15" hidden="1" thickBot="1">
      <c r="A11232" s="409">
        <v>202206</v>
      </c>
      <c r="B11232" s="196" t="s">
        <v>736</v>
      </c>
      <c r="C11232" s="197" t="s">
        <v>388</v>
      </c>
      <c r="D11232" s="198" t="s">
        <v>337</v>
      </c>
      <c r="E11232" s="421">
        <v>88673</v>
      </c>
      <c r="F11232" s="413">
        <v>125.23</v>
      </c>
      <c r="G11232" s="414">
        <f t="shared" si="350"/>
        <v>708.08113071947616</v>
      </c>
      <c r="H11232" s="415">
        <f t="shared" si="351"/>
        <v>3.5404056535973809</v>
      </c>
    </row>
    <row r="11233" spans="1:8" ht="15" hidden="1" thickBot="1">
      <c r="A11233" s="409">
        <v>202206</v>
      </c>
      <c r="B11233" s="196" t="s">
        <v>18</v>
      </c>
      <c r="C11233" s="197" t="s">
        <v>388</v>
      </c>
      <c r="D11233" s="198" t="s">
        <v>337</v>
      </c>
      <c r="E11233" s="421">
        <v>51911</v>
      </c>
      <c r="F11233" s="413">
        <v>125.23</v>
      </c>
      <c r="G11233" s="414">
        <f t="shared" si="350"/>
        <v>414.52527349676592</v>
      </c>
      <c r="H11233" s="415">
        <f t="shared" si="351"/>
        <v>2.0726263674838297</v>
      </c>
    </row>
    <row r="11234" spans="1:8" ht="15" hidden="1" thickBot="1">
      <c r="A11234" s="409">
        <v>202206</v>
      </c>
      <c r="B11234" s="196" t="s">
        <v>2647</v>
      </c>
      <c r="C11234" s="197" t="s">
        <v>2648</v>
      </c>
      <c r="D11234" s="198" t="s">
        <v>337</v>
      </c>
      <c r="E11234" s="421">
        <v>110529</v>
      </c>
      <c r="F11234" s="413">
        <v>125.23</v>
      </c>
      <c r="G11234" s="414">
        <f t="shared" si="350"/>
        <v>882.60800127764912</v>
      </c>
      <c r="H11234" s="415">
        <f t="shared" si="351"/>
        <v>4.413040006388246</v>
      </c>
    </row>
    <row r="11235" spans="1:8" ht="15" hidden="1" thickBot="1">
      <c r="A11235" s="409">
        <v>202206</v>
      </c>
      <c r="B11235" s="196" t="s">
        <v>2649</v>
      </c>
      <c r="C11235" s="197" t="s">
        <v>2650</v>
      </c>
      <c r="D11235" s="198" t="s">
        <v>339</v>
      </c>
      <c r="E11235" s="421">
        <v>553</v>
      </c>
      <c r="F11235" s="413">
        <v>125.23</v>
      </c>
      <c r="G11235" s="414">
        <f t="shared" si="350"/>
        <v>4.4158747903856899</v>
      </c>
      <c r="H11235" s="415">
        <f t="shared" si="351"/>
        <v>4.4158747903856899</v>
      </c>
    </row>
    <row r="11236" spans="1:8" ht="15" hidden="1" thickBot="1">
      <c r="A11236" s="409">
        <v>202206</v>
      </c>
      <c r="B11236" s="196" t="s">
        <v>737</v>
      </c>
      <c r="C11236" s="197" t="s">
        <v>2651</v>
      </c>
      <c r="D11236" s="198" t="s">
        <v>339</v>
      </c>
      <c r="E11236" s="421">
        <v>260</v>
      </c>
      <c r="F11236" s="413">
        <v>125.23</v>
      </c>
      <c r="G11236" s="414">
        <f t="shared" si="350"/>
        <v>2.0761798291144293</v>
      </c>
      <c r="H11236" s="415">
        <f t="shared" si="351"/>
        <v>2.0761798291144293</v>
      </c>
    </row>
    <row r="11237" spans="1:8" ht="15" hidden="1" thickBot="1">
      <c r="A11237" s="409">
        <v>202206</v>
      </c>
      <c r="B11237" s="196" t="s">
        <v>738</v>
      </c>
      <c r="C11237" s="197" t="s">
        <v>388</v>
      </c>
      <c r="D11237" s="198" t="s">
        <v>337</v>
      </c>
      <c r="E11237" s="421">
        <v>74911</v>
      </c>
      <c r="F11237" s="413">
        <v>125.23</v>
      </c>
      <c r="G11237" s="414">
        <f t="shared" si="350"/>
        <v>598.18733530304235</v>
      </c>
      <c r="H11237" s="415">
        <f t="shared" si="351"/>
        <v>2.9909366765152119</v>
      </c>
    </row>
    <row r="11238" spans="1:8" ht="15" hidden="1" thickBot="1">
      <c r="A11238" s="409">
        <v>202206</v>
      </c>
      <c r="B11238" s="196" t="s">
        <v>739</v>
      </c>
      <c r="C11238" s="197" t="s">
        <v>388</v>
      </c>
      <c r="D11238" s="198" t="s">
        <v>337</v>
      </c>
      <c r="E11238" s="421">
        <v>74826</v>
      </c>
      <c r="F11238" s="413">
        <v>125.23</v>
      </c>
      <c r="G11238" s="414">
        <f t="shared" si="350"/>
        <v>597.50858420506268</v>
      </c>
      <c r="H11238" s="415">
        <f t="shared" si="351"/>
        <v>2.9875429210253133</v>
      </c>
    </row>
    <row r="11239" spans="1:8" ht="15" hidden="1" thickBot="1">
      <c r="A11239" s="409">
        <v>202206</v>
      </c>
      <c r="B11239" s="196" t="s">
        <v>740</v>
      </c>
      <c r="C11239" s="197" t="s">
        <v>388</v>
      </c>
      <c r="D11239" s="198" t="s">
        <v>337</v>
      </c>
      <c r="E11239" s="421">
        <v>74826</v>
      </c>
      <c r="F11239" s="413">
        <v>125.23</v>
      </c>
      <c r="G11239" s="414">
        <f t="shared" si="350"/>
        <v>597.50858420506268</v>
      </c>
      <c r="H11239" s="415">
        <f t="shared" si="351"/>
        <v>2.9875429210253133</v>
      </c>
    </row>
    <row r="11240" spans="1:8" ht="15" hidden="1" thickBot="1">
      <c r="A11240" s="409">
        <v>202206</v>
      </c>
      <c r="B11240" s="196" t="s">
        <v>741</v>
      </c>
      <c r="C11240" s="197" t="s">
        <v>388</v>
      </c>
      <c r="D11240" s="198" t="s">
        <v>337</v>
      </c>
      <c r="E11240" s="421">
        <v>65235</v>
      </c>
      <c r="F11240" s="413">
        <v>125.23</v>
      </c>
      <c r="G11240" s="414">
        <f t="shared" si="350"/>
        <v>520.92150443184539</v>
      </c>
      <c r="H11240" s="415">
        <f t="shared" si="351"/>
        <v>2.6046075221592271</v>
      </c>
    </row>
    <row r="11241" spans="1:8" ht="15" hidden="1" thickBot="1">
      <c r="A11241" s="409">
        <v>202206</v>
      </c>
      <c r="B11241" s="196" t="s">
        <v>742</v>
      </c>
      <c r="C11241" s="197" t="s">
        <v>388</v>
      </c>
      <c r="D11241" s="198" t="s">
        <v>337</v>
      </c>
      <c r="E11241" s="421">
        <v>80215</v>
      </c>
      <c r="F11241" s="413">
        <v>125.23</v>
      </c>
      <c r="G11241" s="414">
        <f t="shared" si="350"/>
        <v>640.54140381697675</v>
      </c>
      <c r="H11241" s="415">
        <f t="shared" si="351"/>
        <v>3.2027070190848836</v>
      </c>
    </row>
    <row r="11242" spans="1:8" ht="15" hidden="1" thickBot="1">
      <c r="A11242" s="409">
        <v>202206</v>
      </c>
      <c r="B11242" s="196" t="s">
        <v>743</v>
      </c>
      <c r="C11242" s="197" t="s">
        <v>388</v>
      </c>
      <c r="D11242" s="198" t="s">
        <v>339</v>
      </c>
      <c r="E11242" s="421">
        <v>401</v>
      </c>
      <c r="F11242" s="413">
        <v>125.23</v>
      </c>
      <c r="G11242" s="414">
        <f t="shared" si="350"/>
        <v>3.2021081210572544</v>
      </c>
      <c r="H11242" s="415">
        <f t="shared" si="351"/>
        <v>3.2021081210572544</v>
      </c>
    </row>
    <row r="11243" spans="1:8" ht="15" hidden="1" thickBot="1">
      <c r="A11243" s="409">
        <v>202206</v>
      </c>
      <c r="B11243" s="196" t="s">
        <v>744</v>
      </c>
      <c r="C11243" s="197" t="s">
        <v>388</v>
      </c>
      <c r="D11243" s="198" t="s">
        <v>337</v>
      </c>
      <c r="E11243" s="421">
        <v>88377</v>
      </c>
      <c r="F11243" s="413">
        <v>125.23</v>
      </c>
      <c r="G11243" s="414">
        <f t="shared" si="350"/>
        <v>705.71747983709975</v>
      </c>
      <c r="H11243" s="415">
        <f t="shared" si="351"/>
        <v>3.5285873991854988</v>
      </c>
    </row>
    <row r="11244" spans="1:8" ht="15" hidden="1" thickBot="1">
      <c r="A11244" s="409">
        <v>202206</v>
      </c>
      <c r="B11244" s="196" t="s">
        <v>745</v>
      </c>
      <c r="C11244" s="197" t="s">
        <v>2652</v>
      </c>
      <c r="D11244" s="198" t="s">
        <v>339</v>
      </c>
      <c r="E11244" s="421">
        <v>442</v>
      </c>
      <c r="F11244" s="413">
        <v>125.23</v>
      </c>
      <c r="G11244" s="414">
        <f t="shared" si="350"/>
        <v>3.5295057094945301</v>
      </c>
      <c r="H11244" s="415">
        <f t="shared" si="351"/>
        <v>3.5295057094945301</v>
      </c>
    </row>
    <row r="11245" spans="1:8" ht="15" hidden="1" thickBot="1">
      <c r="A11245" s="409">
        <v>202206</v>
      </c>
      <c r="B11245" s="196" t="s">
        <v>746</v>
      </c>
      <c r="C11245" s="197" t="s">
        <v>388</v>
      </c>
      <c r="D11245" s="198" t="s">
        <v>337</v>
      </c>
      <c r="E11245" s="421">
        <v>47201</v>
      </c>
      <c r="F11245" s="413">
        <v>125.23</v>
      </c>
      <c r="G11245" s="414">
        <f t="shared" si="350"/>
        <v>376.91447736165452</v>
      </c>
      <c r="H11245" s="415">
        <f t="shared" si="351"/>
        <v>1.8845723868082727</v>
      </c>
    </row>
    <row r="11246" spans="1:8" ht="15" hidden="1" thickBot="1">
      <c r="A11246" s="409">
        <v>202206</v>
      </c>
      <c r="B11246" s="196" t="s">
        <v>747</v>
      </c>
      <c r="C11246" s="197" t="s">
        <v>2642</v>
      </c>
      <c r="D11246" s="198" t="s">
        <v>339</v>
      </c>
      <c r="E11246" s="421">
        <v>236</v>
      </c>
      <c r="F11246" s="413">
        <v>125.23</v>
      </c>
      <c r="G11246" s="414">
        <f t="shared" si="350"/>
        <v>1.8845324602730975</v>
      </c>
      <c r="H11246" s="415">
        <f t="shared" si="351"/>
        <v>1.8845324602730975</v>
      </c>
    </row>
    <row r="11247" spans="1:8" ht="15" hidden="1" thickBot="1">
      <c r="A11247" s="409">
        <v>202206</v>
      </c>
      <c r="B11247" s="196" t="s">
        <v>748</v>
      </c>
      <c r="C11247" s="197" t="s">
        <v>388</v>
      </c>
      <c r="D11247" s="198" t="s">
        <v>337</v>
      </c>
      <c r="E11247" s="421">
        <v>90835</v>
      </c>
      <c r="F11247" s="413">
        <v>125.23</v>
      </c>
      <c r="G11247" s="414">
        <f t="shared" si="350"/>
        <v>725.34536452926613</v>
      </c>
      <c r="H11247" s="415">
        <f t="shared" si="351"/>
        <v>3.6267268226463307</v>
      </c>
    </row>
    <row r="11248" spans="1:8" ht="15" hidden="1" thickBot="1">
      <c r="A11248" s="409">
        <v>202206</v>
      </c>
      <c r="B11248" s="196" t="s">
        <v>749</v>
      </c>
      <c r="C11248" s="197" t="s">
        <v>388</v>
      </c>
      <c r="D11248" s="198" t="s">
        <v>339</v>
      </c>
      <c r="E11248" s="421">
        <v>454</v>
      </c>
      <c r="F11248" s="413">
        <v>125.23</v>
      </c>
      <c r="G11248" s="414">
        <f t="shared" si="350"/>
        <v>3.6253293939151958</v>
      </c>
      <c r="H11248" s="415">
        <f t="shared" si="351"/>
        <v>3.6253293939151958</v>
      </c>
    </row>
    <row r="11249" spans="1:8" ht="15" hidden="1" thickBot="1">
      <c r="A11249" s="409">
        <v>202206</v>
      </c>
      <c r="B11249" s="196" t="s">
        <v>750</v>
      </c>
      <c r="C11249" s="197" t="s">
        <v>388</v>
      </c>
      <c r="D11249" s="198" t="s">
        <v>337</v>
      </c>
      <c r="E11249" s="421">
        <v>93286</v>
      </c>
      <c r="F11249" s="413">
        <v>125.23</v>
      </c>
      <c r="G11249" s="414">
        <f t="shared" si="350"/>
        <v>744.9173520721871</v>
      </c>
      <c r="H11249" s="415">
        <f t="shared" si="351"/>
        <v>3.7245867603609355</v>
      </c>
    </row>
    <row r="11250" spans="1:8" ht="15" hidden="1" thickBot="1">
      <c r="A11250" s="409">
        <v>202206</v>
      </c>
      <c r="B11250" s="196" t="s">
        <v>751</v>
      </c>
      <c r="C11250" s="197" t="s">
        <v>388</v>
      </c>
      <c r="D11250" s="198" t="s">
        <v>337</v>
      </c>
      <c r="E11250" s="421">
        <v>92123</v>
      </c>
      <c r="F11250" s="413">
        <v>125.23</v>
      </c>
      <c r="G11250" s="414">
        <f t="shared" si="350"/>
        <v>735.63043999041759</v>
      </c>
      <c r="H11250" s="415">
        <f t="shared" si="351"/>
        <v>3.6781521999520881</v>
      </c>
    </row>
    <row r="11251" spans="1:8" ht="15" hidden="1" thickBot="1">
      <c r="A11251" s="409">
        <v>202206</v>
      </c>
      <c r="B11251" s="196" t="s">
        <v>752</v>
      </c>
      <c r="C11251" s="197" t="s">
        <v>388</v>
      </c>
      <c r="D11251" s="198" t="s">
        <v>339</v>
      </c>
      <c r="E11251" s="421">
        <v>461</v>
      </c>
      <c r="F11251" s="413">
        <v>125.23</v>
      </c>
      <c r="G11251" s="414">
        <f t="shared" si="350"/>
        <v>3.6812265431605846</v>
      </c>
      <c r="H11251" s="415">
        <f t="shared" si="351"/>
        <v>3.6812265431605846</v>
      </c>
    </row>
    <row r="11252" spans="1:8" ht="15" hidden="1" thickBot="1">
      <c r="A11252" s="409">
        <v>202206</v>
      </c>
      <c r="B11252" s="196" t="s">
        <v>753</v>
      </c>
      <c r="C11252" s="197" t="s">
        <v>388</v>
      </c>
      <c r="D11252" s="198" t="s">
        <v>337</v>
      </c>
      <c r="E11252" s="421">
        <v>76691</v>
      </c>
      <c r="F11252" s="413">
        <v>125.23</v>
      </c>
      <c r="G11252" s="414">
        <f t="shared" si="350"/>
        <v>612.4011818254412</v>
      </c>
      <c r="H11252" s="415">
        <f t="shared" si="351"/>
        <v>3.062005909127206</v>
      </c>
    </row>
    <row r="11253" spans="1:8" ht="15" hidden="1" thickBot="1">
      <c r="A11253" s="409">
        <v>202206</v>
      </c>
      <c r="B11253" s="196" t="s">
        <v>754</v>
      </c>
      <c r="C11253" s="197" t="s">
        <v>388</v>
      </c>
      <c r="D11253" s="198" t="s">
        <v>339</v>
      </c>
      <c r="E11253" s="421">
        <v>383</v>
      </c>
      <c r="F11253" s="413">
        <v>125.23</v>
      </c>
      <c r="G11253" s="414">
        <f t="shared" si="350"/>
        <v>3.0583725944262556</v>
      </c>
      <c r="H11253" s="415">
        <f t="shared" si="351"/>
        <v>3.0583725944262556</v>
      </c>
    </row>
    <row r="11254" spans="1:8" ht="15" hidden="1" thickBot="1">
      <c r="A11254" s="409">
        <v>202206</v>
      </c>
      <c r="B11254" s="196" t="s">
        <v>755</v>
      </c>
      <c r="C11254" s="197" t="s">
        <v>388</v>
      </c>
      <c r="D11254" s="198" t="s">
        <v>337</v>
      </c>
      <c r="E11254" s="421">
        <v>74911</v>
      </c>
      <c r="F11254" s="413">
        <v>125.23</v>
      </c>
      <c r="G11254" s="414">
        <f t="shared" si="350"/>
        <v>598.18733530304235</v>
      </c>
      <c r="H11254" s="415">
        <f t="shared" si="351"/>
        <v>2.9909366765152119</v>
      </c>
    </row>
    <row r="11255" spans="1:8" ht="15" hidden="1" thickBot="1">
      <c r="A11255" s="409">
        <v>202206</v>
      </c>
      <c r="B11255" s="196" t="s">
        <v>756</v>
      </c>
      <c r="C11255" s="197" t="s">
        <v>388</v>
      </c>
      <c r="D11255" s="198" t="s">
        <v>339</v>
      </c>
      <c r="E11255" s="421">
        <v>375</v>
      </c>
      <c r="F11255" s="413">
        <v>125.23</v>
      </c>
      <c r="G11255" s="414">
        <f t="shared" si="350"/>
        <v>2.9944901381458116</v>
      </c>
      <c r="H11255" s="415">
        <f t="shared" si="351"/>
        <v>2.9944901381458116</v>
      </c>
    </row>
    <row r="11256" spans="1:8" ht="15" hidden="1" thickBot="1">
      <c r="A11256" s="409">
        <v>202206</v>
      </c>
      <c r="B11256" s="196" t="s">
        <v>2653</v>
      </c>
      <c r="C11256" s="197" t="s">
        <v>2654</v>
      </c>
      <c r="D11256" s="198" t="s">
        <v>337</v>
      </c>
      <c r="E11256" s="421">
        <v>74911</v>
      </c>
      <c r="F11256" s="413">
        <v>125.23</v>
      </c>
      <c r="G11256" s="414">
        <f t="shared" si="350"/>
        <v>598.18733530304235</v>
      </c>
      <c r="H11256" s="415">
        <f t="shared" si="351"/>
        <v>2.9909366765152119</v>
      </c>
    </row>
    <row r="11257" spans="1:8" ht="15" hidden="1" thickBot="1">
      <c r="A11257" s="409">
        <v>202206</v>
      </c>
      <c r="B11257" s="196" t="s">
        <v>2655</v>
      </c>
      <c r="C11257" s="197" t="s">
        <v>2656</v>
      </c>
      <c r="D11257" s="198" t="s">
        <v>339</v>
      </c>
      <c r="E11257" s="421">
        <v>375</v>
      </c>
      <c r="F11257" s="413">
        <v>125.23</v>
      </c>
      <c r="G11257" s="414">
        <f t="shared" si="350"/>
        <v>2.9944901381458116</v>
      </c>
      <c r="H11257" s="415">
        <f t="shared" si="351"/>
        <v>2.9944901381458116</v>
      </c>
    </row>
    <row r="11258" spans="1:8" ht="15" hidden="1" thickBot="1">
      <c r="A11258" s="409">
        <v>202206</v>
      </c>
      <c r="B11258" s="196" t="s">
        <v>757</v>
      </c>
      <c r="C11258" s="197" t="s">
        <v>2657</v>
      </c>
      <c r="D11258" s="198" t="s">
        <v>374</v>
      </c>
      <c r="E11258" s="421">
        <v>111</v>
      </c>
      <c r="F11258" s="413">
        <v>125.23</v>
      </c>
      <c r="G11258" s="414">
        <f t="shared" si="350"/>
        <v>0.88636908089116029</v>
      </c>
      <c r="H11258" s="415" t="str">
        <f t="shared" si="351"/>
        <v>VER</v>
      </c>
    </row>
    <row r="11259" spans="1:8" ht="15" hidden="1" thickBot="1">
      <c r="A11259" s="409">
        <v>202206</v>
      </c>
      <c r="B11259" s="196" t="s">
        <v>758</v>
      </c>
      <c r="C11259" s="197" t="s">
        <v>388</v>
      </c>
      <c r="D11259" s="198" t="s">
        <v>337</v>
      </c>
      <c r="E11259" s="421">
        <v>5060</v>
      </c>
      <c r="F11259" s="413">
        <v>125.23</v>
      </c>
      <c r="G11259" s="414">
        <f t="shared" si="350"/>
        <v>40.40565359738082</v>
      </c>
      <c r="H11259" s="415">
        <f t="shared" si="351"/>
        <v>0.2020282679869041</v>
      </c>
    </row>
    <row r="11260" spans="1:8" ht="15" hidden="1" thickBot="1">
      <c r="A11260" s="409">
        <v>202206</v>
      </c>
      <c r="B11260" s="196" t="s">
        <v>759</v>
      </c>
      <c r="C11260" s="197" t="s">
        <v>388</v>
      </c>
      <c r="D11260" s="198" t="s">
        <v>337</v>
      </c>
      <c r="E11260" s="421">
        <v>60160</v>
      </c>
      <c r="F11260" s="413">
        <v>125.23</v>
      </c>
      <c r="G11260" s="414">
        <f t="shared" si="350"/>
        <v>480.39607122893875</v>
      </c>
      <c r="H11260" s="415">
        <f t="shared" si="351"/>
        <v>2.4019803561446937</v>
      </c>
    </row>
    <row r="11261" spans="1:8" ht="15" hidden="1" thickBot="1">
      <c r="A11261" s="409">
        <v>202206</v>
      </c>
      <c r="B11261" s="196" t="s">
        <v>760</v>
      </c>
      <c r="C11261" s="197" t="s">
        <v>388</v>
      </c>
      <c r="D11261" s="198" t="s">
        <v>337</v>
      </c>
      <c r="E11261" s="421">
        <v>60160</v>
      </c>
      <c r="F11261" s="413">
        <v>125.23</v>
      </c>
      <c r="G11261" s="414">
        <f t="shared" si="350"/>
        <v>480.39607122893875</v>
      </c>
      <c r="H11261" s="415">
        <f t="shared" si="351"/>
        <v>2.4019803561446937</v>
      </c>
    </row>
    <row r="11262" spans="1:8" ht="15" hidden="1" thickBot="1">
      <c r="A11262" s="409">
        <v>202206</v>
      </c>
      <c r="B11262" s="196" t="s">
        <v>761</v>
      </c>
      <c r="C11262" s="197" t="s">
        <v>388</v>
      </c>
      <c r="D11262" s="198" t="s">
        <v>337</v>
      </c>
      <c r="E11262" s="421">
        <v>76520</v>
      </c>
      <c r="F11262" s="413">
        <v>125.23</v>
      </c>
      <c r="G11262" s="414">
        <f t="shared" si="350"/>
        <v>611.03569432244672</v>
      </c>
      <c r="H11262" s="415">
        <f t="shared" si="351"/>
        <v>3.0551784716122334</v>
      </c>
    </row>
    <row r="11263" spans="1:8" ht="15" hidden="1" thickBot="1">
      <c r="A11263" s="409">
        <v>202206</v>
      </c>
      <c r="B11263" s="196" t="s">
        <v>762</v>
      </c>
      <c r="C11263" s="197" t="s">
        <v>388</v>
      </c>
      <c r="D11263" s="198" t="s">
        <v>337</v>
      </c>
      <c r="E11263" s="421">
        <v>55311</v>
      </c>
      <c r="F11263" s="413">
        <v>125.23</v>
      </c>
      <c r="G11263" s="414">
        <f t="shared" si="350"/>
        <v>441.67531741595462</v>
      </c>
      <c r="H11263" s="415">
        <f t="shared" si="351"/>
        <v>2.2083765870797731</v>
      </c>
    </row>
    <row r="11264" spans="1:8" ht="15" hidden="1" thickBot="1">
      <c r="A11264" s="409">
        <v>202206</v>
      </c>
      <c r="B11264" s="196" t="s">
        <v>763</v>
      </c>
      <c r="C11264" s="197" t="s">
        <v>388</v>
      </c>
      <c r="D11264" s="198" t="s">
        <v>337</v>
      </c>
      <c r="E11264" s="421">
        <v>45189</v>
      </c>
      <c r="F11264" s="413">
        <v>125.23</v>
      </c>
      <c r="G11264" s="414">
        <f t="shared" si="350"/>
        <v>360.84803960712287</v>
      </c>
      <c r="H11264" s="415">
        <f t="shared" si="351"/>
        <v>1.8042401980356144</v>
      </c>
    </row>
    <row r="11265" spans="1:8" ht="15" hidden="1" thickBot="1">
      <c r="A11265" s="409">
        <v>202206</v>
      </c>
      <c r="B11265" s="196" t="s">
        <v>764</v>
      </c>
      <c r="C11265" s="197" t="s">
        <v>388</v>
      </c>
      <c r="D11265" s="198" t="s">
        <v>339</v>
      </c>
      <c r="E11265" s="421">
        <v>460</v>
      </c>
      <c r="F11265" s="413">
        <v>125.23</v>
      </c>
      <c r="G11265" s="414">
        <f t="shared" si="350"/>
        <v>3.6732412361255289</v>
      </c>
      <c r="H11265" s="415">
        <f t="shared" si="351"/>
        <v>3.6732412361255289</v>
      </c>
    </row>
    <row r="11266" spans="1:8" ht="15" hidden="1" thickBot="1">
      <c r="A11266" s="409">
        <v>202206</v>
      </c>
      <c r="B11266" s="196" t="s">
        <v>765</v>
      </c>
      <c r="C11266" s="197" t="s">
        <v>388</v>
      </c>
      <c r="D11266" s="198" t="s">
        <v>337</v>
      </c>
      <c r="E11266" s="421">
        <v>45189</v>
      </c>
      <c r="F11266" s="413">
        <v>125.23</v>
      </c>
      <c r="G11266" s="414">
        <f t="shared" ref="G11266:G11329" si="352">+E11266/F11266</f>
        <v>360.84803960712287</v>
      </c>
      <c r="H11266" s="415">
        <f t="shared" ref="H11266:H11329" si="353">IF(D11266="TB",G11266/200,IF(D11266="LT",G11266,"VER"))</f>
        <v>1.8042401980356144</v>
      </c>
    </row>
    <row r="11267" spans="1:8" ht="15" hidden="1" thickBot="1">
      <c r="A11267" s="409">
        <v>202206</v>
      </c>
      <c r="B11267" s="196" t="s">
        <v>766</v>
      </c>
      <c r="C11267" s="197" t="s">
        <v>388</v>
      </c>
      <c r="D11267" s="198" t="s">
        <v>337</v>
      </c>
      <c r="E11267" s="421">
        <v>55311</v>
      </c>
      <c r="F11267" s="413">
        <v>125.23</v>
      </c>
      <c r="G11267" s="414">
        <f t="shared" si="352"/>
        <v>441.67531741595462</v>
      </c>
      <c r="H11267" s="415">
        <f t="shared" si="353"/>
        <v>2.2083765870797731</v>
      </c>
    </row>
    <row r="11268" spans="1:8" ht="15" hidden="1" thickBot="1">
      <c r="A11268" s="409">
        <v>202206</v>
      </c>
      <c r="B11268" s="196" t="s">
        <v>767</v>
      </c>
      <c r="C11268" s="197" t="s">
        <v>388</v>
      </c>
      <c r="D11268" s="198" t="s">
        <v>339</v>
      </c>
      <c r="E11268" s="421">
        <v>277</v>
      </c>
      <c r="F11268" s="413">
        <v>125.23</v>
      </c>
      <c r="G11268" s="414">
        <f t="shared" si="352"/>
        <v>2.2119300487103728</v>
      </c>
      <c r="H11268" s="415">
        <f t="shared" si="353"/>
        <v>2.2119300487103728</v>
      </c>
    </row>
    <row r="11269" spans="1:8" ht="15" hidden="1" thickBot="1">
      <c r="A11269" s="409">
        <v>202206</v>
      </c>
      <c r="B11269" s="196" t="s">
        <v>768</v>
      </c>
      <c r="C11269" s="197" t="s">
        <v>388</v>
      </c>
      <c r="D11269" s="198" t="s">
        <v>337</v>
      </c>
      <c r="E11269" s="421">
        <v>55311</v>
      </c>
      <c r="F11269" s="413">
        <v>125.23</v>
      </c>
      <c r="G11269" s="414">
        <f t="shared" si="352"/>
        <v>441.67531741595462</v>
      </c>
      <c r="H11269" s="415">
        <f t="shared" si="353"/>
        <v>2.2083765870797731</v>
      </c>
    </row>
    <row r="11270" spans="1:8" ht="15" hidden="1" thickBot="1">
      <c r="A11270" s="409">
        <v>202206</v>
      </c>
      <c r="B11270" s="196" t="s">
        <v>769</v>
      </c>
      <c r="C11270" s="197" t="s">
        <v>388</v>
      </c>
      <c r="D11270" s="198" t="s">
        <v>337</v>
      </c>
      <c r="E11270" s="421">
        <v>55311</v>
      </c>
      <c r="F11270" s="413">
        <v>125.23</v>
      </c>
      <c r="G11270" s="414">
        <f t="shared" si="352"/>
        <v>441.67531741595462</v>
      </c>
      <c r="H11270" s="415">
        <f t="shared" si="353"/>
        <v>2.2083765870797731</v>
      </c>
    </row>
    <row r="11271" spans="1:8" ht="15" hidden="1" thickBot="1">
      <c r="A11271" s="409">
        <v>202206</v>
      </c>
      <c r="B11271" s="196" t="s">
        <v>770</v>
      </c>
      <c r="C11271" s="197" t="s">
        <v>388</v>
      </c>
      <c r="D11271" s="198" t="s">
        <v>339</v>
      </c>
      <c r="E11271" s="421">
        <v>277</v>
      </c>
      <c r="F11271" s="413">
        <v>125.23</v>
      </c>
      <c r="G11271" s="414">
        <f t="shared" si="352"/>
        <v>2.2119300487103728</v>
      </c>
      <c r="H11271" s="415">
        <f t="shared" si="353"/>
        <v>2.2119300487103728</v>
      </c>
    </row>
    <row r="11272" spans="1:8" ht="15" hidden="1" thickBot="1">
      <c r="A11272" s="409">
        <v>202206</v>
      </c>
      <c r="B11272" s="196" t="s">
        <v>771</v>
      </c>
      <c r="C11272" s="197" t="s">
        <v>388</v>
      </c>
      <c r="D11272" s="198" t="s">
        <v>337</v>
      </c>
      <c r="E11272" s="421">
        <v>55311</v>
      </c>
      <c r="F11272" s="413">
        <v>125.23</v>
      </c>
      <c r="G11272" s="414">
        <f t="shared" si="352"/>
        <v>441.67531741595462</v>
      </c>
      <c r="H11272" s="415">
        <f t="shared" si="353"/>
        <v>2.2083765870797731</v>
      </c>
    </row>
    <row r="11273" spans="1:8" ht="15" hidden="1" thickBot="1">
      <c r="A11273" s="409">
        <v>202206</v>
      </c>
      <c r="B11273" s="196" t="s">
        <v>772</v>
      </c>
      <c r="C11273" s="197" t="s">
        <v>2658</v>
      </c>
      <c r="D11273" s="198" t="s">
        <v>339</v>
      </c>
      <c r="E11273" s="421">
        <v>277</v>
      </c>
      <c r="F11273" s="413">
        <v>125.23</v>
      </c>
      <c r="G11273" s="414">
        <f t="shared" si="352"/>
        <v>2.2119300487103728</v>
      </c>
      <c r="H11273" s="415">
        <f t="shared" si="353"/>
        <v>2.2119300487103728</v>
      </c>
    </row>
    <row r="11274" spans="1:8" ht="15" hidden="1" thickBot="1">
      <c r="A11274" s="409">
        <v>202206</v>
      </c>
      <c r="B11274" s="196" t="s">
        <v>773</v>
      </c>
      <c r="C11274" s="197" t="s">
        <v>388</v>
      </c>
      <c r="D11274" s="198" t="s">
        <v>337</v>
      </c>
      <c r="E11274" s="421">
        <v>55311</v>
      </c>
      <c r="F11274" s="413">
        <v>125.23</v>
      </c>
      <c r="G11274" s="414">
        <f t="shared" si="352"/>
        <v>441.67531741595462</v>
      </c>
      <c r="H11274" s="415">
        <f t="shared" si="353"/>
        <v>2.2083765870797731</v>
      </c>
    </row>
    <row r="11275" spans="1:8" ht="15" hidden="1" thickBot="1">
      <c r="A11275" s="409">
        <v>202206</v>
      </c>
      <c r="B11275" s="196" t="s">
        <v>774</v>
      </c>
      <c r="C11275" s="197" t="s">
        <v>2642</v>
      </c>
      <c r="D11275" s="198" t="s">
        <v>339</v>
      </c>
      <c r="E11275" s="421">
        <v>277</v>
      </c>
      <c r="F11275" s="413">
        <v>125.23</v>
      </c>
      <c r="G11275" s="414">
        <f t="shared" si="352"/>
        <v>2.2119300487103728</v>
      </c>
      <c r="H11275" s="415">
        <f t="shared" si="353"/>
        <v>2.2119300487103728</v>
      </c>
    </row>
    <row r="11276" spans="1:8" ht="15" hidden="1" thickBot="1">
      <c r="A11276" s="409">
        <v>202206</v>
      </c>
      <c r="B11276" s="196" t="s">
        <v>775</v>
      </c>
      <c r="C11276" s="197" t="s">
        <v>2659</v>
      </c>
      <c r="D11276" s="198" t="s">
        <v>337</v>
      </c>
      <c r="E11276" s="421">
        <v>33280</v>
      </c>
      <c r="F11276" s="413">
        <v>125.23</v>
      </c>
      <c r="G11276" s="414">
        <f t="shared" si="352"/>
        <v>265.75101812664695</v>
      </c>
      <c r="H11276" s="415">
        <f t="shared" si="353"/>
        <v>1.3287550906332348</v>
      </c>
    </row>
    <row r="11277" spans="1:8" ht="15" hidden="1" thickBot="1">
      <c r="A11277" s="409">
        <v>202206</v>
      </c>
      <c r="B11277" s="196" t="s">
        <v>776</v>
      </c>
      <c r="C11277" s="197" t="s">
        <v>388</v>
      </c>
      <c r="D11277" s="198" t="s">
        <v>339</v>
      </c>
      <c r="E11277" s="421">
        <v>187</v>
      </c>
      <c r="F11277" s="413">
        <v>125.23</v>
      </c>
      <c r="G11277" s="414">
        <f t="shared" si="352"/>
        <v>1.4932524155553781</v>
      </c>
      <c r="H11277" s="415">
        <f t="shared" si="353"/>
        <v>1.4932524155553781</v>
      </c>
    </row>
    <row r="11278" spans="1:8" ht="15" hidden="1" thickBot="1">
      <c r="A11278" s="409">
        <v>202206</v>
      </c>
      <c r="B11278" s="196" t="s">
        <v>777</v>
      </c>
      <c r="C11278" s="197" t="s">
        <v>388</v>
      </c>
      <c r="D11278" s="198" t="s">
        <v>337</v>
      </c>
      <c r="E11278" s="421">
        <v>55311</v>
      </c>
      <c r="F11278" s="413">
        <v>125.23</v>
      </c>
      <c r="G11278" s="414">
        <f t="shared" si="352"/>
        <v>441.67531741595462</v>
      </c>
      <c r="H11278" s="415">
        <f t="shared" si="353"/>
        <v>2.2083765870797731</v>
      </c>
    </row>
    <row r="11279" spans="1:8" ht="15" hidden="1" thickBot="1">
      <c r="A11279" s="409">
        <v>202206</v>
      </c>
      <c r="B11279" s="196" t="s">
        <v>778</v>
      </c>
      <c r="C11279" s="197" t="s">
        <v>388</v>
      </c>
      <c r="D11279" s="198" t="s">
        <v>339</v>
      </c>
      <c r="E11279" s="421">
        <v>277</v>
      </c>
      <c r="F11279" s="413">
        <v>125.23</v>
      </c>
      <c r="G11279" s="414">
        <f t="shared" si="352"/>
        <v>2.2119300487103728</v>
      </c>
      <c r="H11279" s="415">
        <f t="shared" si="353"/>
        <v>2.2119300487103728</v>
      </c>
    </row>
    <row r="11280" spans="1:8" ht="15" hidden="1" thickBot="1">
      <c r="A11280" s="409">
        <v>202206</v>
      </c>
      <c r="B11280" s="196" t="s">
        <v>779</v>
      </c>
      <c r="C11280" s="197" t="s">
        <v>388</v>
      </c>
      <c r="D11280" s="198" t="s">
        <v>337</v>
      </c>
      <c r="E11280" s="421">
        <v>44261</v>
      </c>
      <c r="F11280" s="413">
        <v>125.23</v>
      </c>
      <c r="G11280" s="414">
        <f t="shared" si="352"/>
        <v>353.43767467859141</v>
      </c>
      <c r="H11280" s="415">
        <f t="shared" si="353"/>
        <v>1.767188373392957</v>
      </c>
    </row>
    <row r="11281" spans="1:8" ht="15" hidden="1" thickBot="1">
      <c r="A11281" s="409">
        <v>202206</v>
      </c>
      <c r="B11281" s="196" t="s">
        <v>780</v>
      </c>
      <c r="C11281" s="197" t="s">
        <v>388</v>
      </c>
      <c r="D11281" s="198" t="s">
        <v>339</v>
      </c>
      <c r="E11281" s="421">
        <v>221</v>
      </c>
      <c r="F11281" s="413">
        <v>125.23</v>
      </c>
      <c r="G11281" s="414">
        <f t="shared" si="352"/>
        <v>1.7647528547472651</v>
      </c>
      <c r="H11281" s="415">
        <f t="shared" si="353"/>
        <v>1.7647528547472651</v>
      </c>
    </row>
    <row r="11282" spans="1:8" ht="15" hidden="1" thickBot="1">
      <c r="A11282" s="409">
        <v>202206</v>
      </c>
      <c r="B11282" s="196" t="s">
        <v>781</v>
      </c>
      <c r="C11282" s="197" t="s">
        <v>388</v>
      </c>
      <c r="D11282" s="198" t="s">
        <v>337</v>
      </c>
      <c r="E11282" s="421">
        <v>44261</v>
      </c>
      <c r="F11282" s="413">
        <v>125.23</v>
      </c>
      <c r="G11282" s="414">
        <f t="shared" si="352"/>
        <v>353.43767467859141</v>
      </c>
      <c r="H11282" s="415">
        <f t="shared" si="353"/>
        <v>1.767188373392957</v>
      </c>
    </row>
    <row r="11283" spans="1:8" ht="15" hidden="1" thickBot="1">
      <c r="A11283" s="409">
        <v>202206</v>
      </c>
      <c r="B11283" s="196" t="s">
        <v>782</v>
      </c>
      <c r="C11283" s="197" t="s">
        <v>388</v>
      </c>
      <c r="D11283" s="198" t="s">
        <v>339</v>
      </c>
      <c r="E11283" s="421">
        <v>221</v>
      </c>
      <c r="F11283" s="413">
        <v>125.23</v>
      </c>
      <c r="G11283" s="414">
        <f t="shared" si="352"/>
        <v>1.7647528547472651</v>
      </c>
      <c r="H11283" s="415">
        <f t="shared" si="353"/>
        <v>1.7647528547472651</v>
      </c>
    </row>
    <row r="11284" spans="1:8" ht="15" hidden="1" thickBot="1">
      <c r="A11284" s="409">
        <v>202206</v>
      </c>
      <c r="B11284" s="196" t="s">
        <v>783</v>
      </c>
      <c r="C11284" s="197" t="s">
        <v>784</v>
      </c>
      <c r="D11284" s="198" t="s">
        <v>337</v>
      </c>
      <c r="E11284" s="421">
        <v>71750</v>
      </c>
      <c r="F11284" s="413">
        <v>125.23</v>
      </c>
      <c r="G11284" s="414">
        <f t="shared" si="352"/>
        <v>572.94577976523192</v>
      </c>
      <c r="H11284" s="415">
        <f t="shared" si="353"/>
        <v>2.8647288988261597</v>
      </c>
    </row>
    <row r="11285" spans="1:8" ht="15" hidden="1" thickBot="1">
      <c r="A11285" s="409">
        <v>202206</v>
      </c>
      <c r="B11285" s="196" t="s">
        <v>785</v>
      </c>
      <c r="C11285" s="197" t="s">
        <v>786</v>
      </c>
      <c r="D11285" s="198" t="s">
        <v>337</v>
      </c>
      <c r="E11285" s="421">
        <v>149664</v>
      </c>
      <c r="F11285" s="413">
        <v>125.23</v>
      </c>
      <c r="G11285" s="414">
        <f t="shared" si="352"/>
        <v>1195.1129920945459</v>
      </c>
      <c r="H11285" s="415">
        <f t="shared" si="353"/>
        <v>5.9755649604727292</v>
      </c>
    </row>
    <row r="11286" spans="1:8" ht="15" hidden="1" thickBot="1">
      <c r="A11286" s="409">
        <v>202206</v>
      </c>
      <c r="B11286" s="196" t="s">
        <v>787</v>
      </c>
      <c r="C11286" s="197" t="s">
        <v>786</v>
      </c>
      <c r="D11286" s="198" t="s">
        <v>339</v>
      </c>
      <c r="E11286" s="421">
        <v>748</v>
      </c>
      <c r="F11286" s="413">
        <v>125.23</v>
      </c>
      <c r="G11286" s="414">
        <f t="shared" si="352"/>
        <v>5.9730096622215125</v>
      </c>
      <c r="H11286" s="415">
        <f t="shared" si="353"/>
        <v>5.9730096622215125</v>
      </c>
    </row>
    <row r="11287" spans="1:8" ht="15" hidden="1" thickBot="1">
      <c r="A11287" s="409">
        <v>202206</v>
      </c>
      <c r="B11287" s="196" t="s">
        <v>788</v>
      </c>
      <c r="C11287" s="197" t="s">
        <v>789</v>
      </c>
      <c r="D11287" s="198" t="s">
        <v>337</v>
      </c>
      <c r="E11287" s="421">
        <v>66441</v>
      </c>
      <c r="F11287" s="413">
        <v>125.23</v>
      </c>
      <c r="G11287" s="414">
        <f t="shared" si="352"/>
        <v>530.55178471612237</v>
      </c>
      <c r="H11287" s="415">
        <f t="shared" si="353"/>
        <v>2.6527589235806119</v>
      </c>
    </row>
    <row r="11288" spans="1:8" ht="15" hidden="1" thickBot="1">
      <c r="A11288" s="409">
        <v>202206</v>
      </c>
      <c r="B11288" s="196" t="s">
        <v>790</v>
      </c>
      <c r="C11288" s="197" t="s">
        <v>791</v>
      </c>
      <c r="D11288" s="198" t="s">
        <v>339</v>
      </c>
      <c r="E11288" s="421">
        <v>0.01</v>
      </c>
      <c r="F11288" s="413">
        <v>125.23</v>
      </c>
      <c r="G11288" s="414">
        <f t="shared" si="352"/>
        <v>7.9853070350554981E-5</v>
      </c>
      <c r="H11288" s="415">
        <f t="shared" si="353"/>
        <v>7.9853070350554981E-5</v>
      </c>
    </row>
    <row r="11289" spans="1:8" ht="15" hidden="1" thickBot="1">
      <c r="A11289" s="409">
        <v>202206</v>
      </c>
      <c r="B11289" s="196" t="s">
        <v>792</v>
      </c>
      <c r="C11289" s="197" t="s">
        <v>791</v>
      </c>
      <c r="D11289" s="198" t="s">
        <v>337</v>
      </c>
      <c r="E11289" s="421">
        <v>169634</v>
      </c>
      <c r="F11289" s="413">
        <v>125.23</v>
      </c>
      <c r="G11289" s="414">
        <f t="shared" si="352"/>
        <v>1354.5795735846043</v>
      </c>
      <c r="H11289" s="415">
        <f t="shared" si="353"/>
        <v>6.7728978679230218</v>
      </c>
    </row>
    <row r="11290" spans="1:8" ht="15" hidden="1" thickBot="1">
      <c r="A11290" s="409">
        <v>202206</v>
      </c>
      <c r="B11290" s="196" t="s">
        <v>793</v>
      </c>
      <c r="C11290" s="197" t="s">
        <v>791</v>
      </c>
      <c r="D11290" s="198" t="s">
        <v>337</v>
      </c>
      <c r="E11290" s="421">
        <v>108750</v>
      </c>
      <c r="F11290" s="413">
        <v>125.23</v>
      </c>
      <c r="G11290" s="414">
        <f t="shared" si="352"/>
        <v>868.40214006228541</v>
      </c>
      <c r="H11290" s="415">
        <f t="shared" si="353"/>
        <v>4.3420107003114268</v>
      </c>
    </row>
    <row r="11291" spans="1:8" ht="15" hidden="1" thickBot="1">
      <c r="A11291" s="409">
        <v>202206</v>
      </c>
      <c r="B11291" s="196" t="s">
        <v>794</v>
      </c>
      <c r="C11291" s="197" t="s">
        <v>791</v>
      </c>
      <c r="D11291" s="198" t="s">
        <v>339</v>
      </c>
      <c r="E11291" s="421">
        <v>544</v>
      </c>
      <c r="F11291" s="413">
        <v>125.23</v>
      </c>
      <c r="G11291" s="414">
        <f t="shared" si="352"/>
        <v>4.3440070270701909</v>
      </c>
      <c r="H11291" s="415">
        <f t="shared" si="353"/>
        <v>4.3440070270701909</v>
      </c>
    </row>
    <row r="11292" spans="1:8" ht="15" hidden="1" thickBot="1">
      <c r="A11292" s="409">
        <v>202206</v>
      </c>
      <c r="B11292" s="196" t="s">
        <v>795</v>
      </c>
      <c r="C11292" s="197" t="s">
        <v>791</v>
      </c>
      <c r="D11292" s="198" t="s">
        <v>337</v>
      </c>
      <c r="E11292" s="421">
        <v>105330</v>
      </c>
      <c r="F11292" s="413">
        <v>125.23</v>
      </c>
      <c r="G11292" s="414">
        <f t="shared" si="352"/>
        <v>841.09239000239552</v>
      </c>
      <c r="H11292" s="415">
        <f t="shared" si="353"/>
        <v>4.2054619500119772</v>
      </c>
    </row>
    <row r="11293" spans="1:8" ht="15" hidden="1" thickBot="1">
      <c r="A11293" s="409">
        <v>202206</v>
      </c>
      <c r="B11293" s="196" t="s">
        <v>796</v>
      </c>
      <c r="C11293" s="197" t="s">
        <v>791</v>
      </c>
      <c r="D11293" s="198" t="s">
        <v>337</v>
      </c>
      <c r="E11293" s="421">
        <v>47915</v>
      </c>
      <c r="F11293" s="413">
        <v>125.23</v>
      </c>
      <c r="G11293" s="414">
        <f t="shared" si="352"/>
        <v>382.61598658468415</v>
      </c>
      <c r="H11293" s="415">
        <f t="shared" si="353"/>
        <v>1.9130799329234207</v>
      </c>
    </row>
    <row r="11294" spans="1:8" ht="15" hidden="1" thickBot="1">
      <c r="A11294" s="409">
        <v>202206</v>
      </c>
      <c r="B11294" s="196" t="s">
        <v>797</v>
      </c>
      <c r="C11294" s="197" t="s">
        <v>791</v>
      </c>
      <c r="D11294" s="198" t="s">
        <v>339</v>
      </c>
      <c r="E11294" s="421">
        <v>240</v>
      </c>
      <c r="F11294" s="413">
        <v>125.23</v>
      </c>
      <c r="G11294" s="414">
        <f t="shared" si="352"/>
        <v>1.9164736884133193</v>
      </c>
      <c r="H11294" s="415">
        <f t="shared" si="353"/>
        <v>1.9164736884133193</v>
      </c>
    </row>
    <row r="11295" spans="1:8" ht="15" hidden="1" thickBot="1">
      <c r="A11295" s="409">
        <v>202206</v>
      </c>
      <c r="B11295" s="196" t="s">
        <v>798</v>
      </c>
      <c r="C11295" s="197" t="s">
        <v>791</v>
      </c>
      <c r="D11295" s="198" t="s">
        <v>337</v>
      </c>
      <c r="E11295" s="421">
        <v>84733</v>
      </c>
      <c r="F11295" s="413">
        <v>125.23</v>
      </c>
      <c r="G11295" s="414">
        <f t="shared" si="352"/>
        <v>676.61902100135751</v>
      </c>
      <c r="H11295" s="415">
        <f t="shared" si="353"/>
        <v>3.3830951050067877</v>
      </c>
    </row>
    <row r="11296" spans="1:8" ht="15" hidden="1" thickBot="1">
      <c r="A11296" s="409">
        <v>202206</v>
      </c>
      <c r="B11296" s="196" t="s">
        <v>799</v>
      </c>
      <c r="C11296" s="197" t="s">
        <v>791</v>
      </c>
      <c r="D11296" s="198" t="s">
        <v>337</v>
      </c>
      <c r="E11296" s="421">
        <v>57763</v>
      </c>
      <c r="F11296" s="413">
        <v>125.23</v>
      </c>
      <c r="G11296" s="414">
        <f t="shared" si="352"/>
        <v>461.25529026591073</v>
      </c>
      <c r="H11296" s="415">
        <f t="shared" si="353"/>
        <v>2.3062764513295537</v>
      </c>
    </row>
    <row r="11297" spans="1:8" ht="15" hidden="1" thickBot="1">
      <c r="A11297" s="409">
        <v>202206</v>
      </c>
      <c r="B11297" s="196" t="s">
        <v>800</v>
      </c>
      <c r="C11297" s="197" t="s">
        <v>791</v>
      </c>
      <c r="D11297" s="198" t="s">
        <v>339</v>
      </c>
      <c r="E11297" s="421">
        <v>644</v>
      </c>
      <c r="F11297" s="413">
        <v>125.23</v>
      </c>
      <c r="G11297" s="414">
        <f t="shared" si="352"/>
        <v>5.1425377305757403</v>
      </c>
      <c r="H11297" s="415">
        <f t="shared" si="353"/>
        <v>5.1425377305757403</v>
      </c>
    </row>
    <row r="11298" spans="1:8" ht="15" hidden="1" thickBot="1">
      <c r="A11298" s="409">
        <v>202206</v>
      </c>
      <c r="B11298" s="196" t="s">
        <v>801</v>
      </c>
      <c r="C11298" s="197" t="s">
        <v>791</v>
      </c>
      <c r="D11298" s="198" t="s">
        <v>337</v>
      </c>
      <c r="E11298" s="421">
        <v>45815</v>
      </c>
      <c r="F11298" s="413">
        <v>125.23</v>
      </c>
      <c r="G11298" s="414">
        <f t="shared" si="352"/>
        <v>365.84684181106763</v>
      </c>
      <c r="H11298" s="415">
        <f t="shared" si="353"/>
        <v>1.8292342090553382</v>
      </c>
    </row>
    <row r="11299" spans="1:8" ht="15" hidden="1" thickBot="1">
      <c r="A11299" s="409">
        <v>202206</v>
      </c>
      <c r="B11299" s="196" t="s">
        <v>802</v>
      </c>
      <c r="C11299" s="197" t="s">
        <v>791</v>
      </c>
      <c r="D11299" s="198" t="s">
        <v>339</v>
      </c>
      <c r="E11299" s="421">
        <v>540</v>
      </c>
      <c r="F11299" s="413">
        <v>125.23</v>
      </c>
      <c r="G11299" s="414">
        <f t="shared" si="352"/>
        <v>4.3120657989299689</v>
      </c>
      <c r="H11299" s="415">
        <f t="shared" si="353"/>
        <v>4.3120657989299689</v>
      </c>
    </row>
    <row r="11300" spans="1:8" ht="15" hidden="1" thickBot="1">
      <c r="A11300" s="409">
        <v>202206</v>
      </c>
      <c r="B11300" s="196" t="s">
        <v>803</v>
      </c>
      <c r="C11300" s="197" t="s">
        <v>791</v>
      </c>
      <c r="D11300" s="198" t="s">
        <v>337</v>
      </c>
      <c r="E11300" s="421">
        <v>45815</v>
      </c>
      <c r="F11300" s="413">
        <v>125.23</v>
      </c>
      <c r="G11300" s="414">
        <f t="shared" si="352"/>
        <v>365.84684181106763</v>
      </c>
      <c r="H11300" s="415">
        <f t="shared" si="353"/>
        <v>1.8292342090553382</v>
      </c>
    </row>
    <row r="11301" spans="1:8" ht="15" hidden="1" thickBot="1">
      <c r="A11301" s="409">
        <v>202206</v>
      </c>
      <c r="B11301" s="196" t="s">
        <v>804</v>
      </c>
      <c r="C11301" s="197" t="s">
        <v>791</v>
      </c>
      <c r="D11301" s="198" t="s">
        <v>339</v>
      </c>
      <c r="E11301" s="421">
        <v>540</v>
      </c>
      <c r="F11301" s="413">
        <v>125.23</v>
      </c>
      <c r="G11301" s="414">
        <f t="shared" si="352"/>
        <v>4.3120657989299689</v>
      </c>
      <c r="H11301" s="415">
        <f t="shared" si="353"/>
        <v>4.3120657989299689</v>
      </c>
    </row>
    <row r="11302" spans="1:8" ht="15" hidden="1" thickBot="1">
      <c r="A11302" s="409">
        <v>202206</v>
      </c>
      <c r="B11302" s="196" t="s">
        <v>805</v>
      </c>
      <c r="C11302" s="197" t="s">
        <v>791</v>
      </c>
      <c r="D11302" s="198" t="s">
        <v>337</v>
      </c>
      <c r="E11302" s="421">
        <v>62430</v>
      </c>
      <c r="F11302" s="413">
        <v>125.23</v>
      </c>
      <c r="G11302" s="414">
        <f t="shared" si="352"/>
        <v>498.52271819851472</v>
      </c>
      <c r="H11302" s="415">
        <f t="shared" si="353"/>
        <v>2.4926135909925735</v>
      </c>
    </row>
    <row r="11303" spans="1:8" ht="15" hidden="1" thickBot="1">
      <c r="A11303" s="409">
        <v>202206</v>
      </c>
      <c r="B11303" s="196" t="s">
        <v>806</v>
      </c>
      <c r="C11303" s="197" t="s">
        <v>791</v>
      </c>
      <c r="D11303" s="198" t="s">
        <v>337</v>
      </c>
      <c r="E11303" s="421">
        <v>86896</v>
      </c>
      <c r="F11303" s="413">
        <v>125.23</v>
      </c>
      <c r="G11303" s="414">
        <f t="shared" si="352"/>
        <v>693.89124011818251</v>
      </c>
      <c r="H11303" s="415">
        <f t="shared" si="353"/>
        <v>3.4694562005909124</v>
      </c>
    </row>
    <row r="11304" spans="1:8" ht="15" hidden="1" thickBot="1">
      <c r="A11304" s="409">
        <v>202206</v>
      </c>
      <c r="B11304" s="196" t="s">
        <v>807</v>
      </c>
      <c r="C11304" s="197" t="s">
        <v>791</v>
      </c>
      <c r="D11304" s="198" t="s">
        <v>337</v>
      </c>
      <c r="E11304" s="421">
        <v>45139</v>
      </c>
      <c r="F11304" s="413">
        <v>125.23</v>
      </c>
      <c r="G11304" s="414">
        <f t="shared" si="352"/>
        <v>360.4487742553701</v>
      </c>
      <c r="H11304" s="415">
        <f t="shared" si="353"/>
        <v>1.8022438712768505</v>
      </c>
    </row>
    <row r="11305" spans="1:8" ht="15" hidden="1" thickBot="1">
      <c r="A11305" s="409">
        <v>202206</v>
      </c>
      <c r="B11305" s="196" t="s">
        <v>808</v>
      </c>
      <c r="C11305" s="197" t="s">
        <v>791</v>
      </c>
      <c r="D11305" s="198" t="s">
        <v>339</v>
      </c>
      <c r="E11305" s="421">
        <v>588</v>
      </c>
      <c r="F11305" s="413">
        <v>125.23</v>
      </c>
      <c r="G11305" s="414">
        <f t="shared" si="352"/>
        <v>4.6953605366126325</v>
      </c>
      <c r="H11305" s="415">
        <f t="shared" si="353"/>
        <v>4.6953605366126325</v>
      </c>
    </row>
    <row r="11306" spans="1:8" ht="15" hidden="1" thickBot="1">
      <c r="A11306" s="409">
        <v>202206</v>
      </c>
      <c r="B11306" s="196" t="s">
        <v>809</v>
      </c>
      <c r="C11306" s="197" t="s">
        <v>791</v>
      </c>
      <c r="D11306" s="198" t="s">
        <v>337</v>
      </c>
      <c r="E11306" s="421">
        <v>84763</v>
      </c>
      <c r="F11306" s="413">
        <v>125.23</v>
      </c>
      <c r="G11306" s="414">
        <f t="shared" si="352"/>
        <v>676.85858021240915</v>
      </c>
      <c r="H11306" s="415">
        <f t="shared" si="353"/>
        <v>3.3842929010620457</v>
      </c>
    </row>
    <row r="11307" spans="1:8" ht="15" hidden="1" thickBot="1">
      <c r="A11307" s="409">
        <v>202206</v>
      </c>
      <c r="B11307" s="196" t="s">
        <v>810</v>
      </c>
      <c r="C11307" s="197" t="s">
        <v>791</v>
      </c>
      <c r="D11307" s="198" t="s">
        <v>339</v>
      </c>
      <c r="E11307" s="421">
        <v>731</v>
      </c>
      <c r="F11307" s="413">
        <v>125.23</v>
      </c>
      <c r="G11307" s="414">
        <f t="shared" si="352"/>
        <v>5.8372594426255686</v>
      </c>
      <c r="H11307" s="415">
        <f t="shared" si="353"/>
        <v>5.8372594426255686</v>
      </c>
    </row>
    <row r="11308" spans="1:8" ht="15" hidden="1" thickBot="1">
      <c r="A11308" s="409">
        <v>202206</v>
      </c>
      <c r="B11308" s="196" t="s">
        <v>811</v>
      </c>
      <c r="C11308" s="197" t="s">
        <v>791</v>
      </c>
      <c r="D11308" s="198" t="s">
        <v>337</v>
      </c>
      <c r="E11308" s="421">
        <v>84140</v>
      </c>
      <c r="F11308" s="413">
        <v>125.23</v>
      </c>
      <c r="G11308" s="414">
        <f t="shared" si="352"/>
        <v>671.88373392956953</v>
      </c>
      <c r="H11308" s="415">
        <f t="shared" si="353"/>
        <v>3.3594186696478476</v>
      </c>
    </row>
    <row r="11309" spans="1:8" ht="15" hidden="1" thickBot="1">
      <c r="A11309" s="409">
        <v>202206</v>
      </c>
      <c r="B11309" s="196" t="s">
        <v>812</v>
      </c>
      <c r="C11309" s="197" t="s">
        <v>791</v>
      </c>
      <c r="D11309" s="198" t="s">
        <v>337</v>
      </c>
      <c r="E11309" s="421">
        <v>79826</v>
      </c>
      <c r="F11309" s="413">
        <v>125.23</v>
      </c>
      <c r="G11309" s="414">
        <f t="shared" si="352"/>
        <v>637.4351193803401</v>
      </c>
      <c r="H11309" s="415">
        <f t="shared" si="353"/>
        <v>3.1871755969017004</v>
      </c>
    </row>
    <row r="11310" spans="1:8" ht="15" hidden="1" thickBot="1">
      <c r="A11310" s="409">
        <v>202206</v>
      </c>
      <c r="B11310" s="196" t="s">
        <v>813</v>
      </c>
      <c r="C11310" s="197" t="s">
        <v>791</v>
      </c>
      <c r="D11310" s="198" t="s">
        <v>337</v>
      </c>
      <c r="E11310" s="421">
        <v>95894</v>
      </c>
      <c r="F11310" s="413">
        <v>125.23</v>
      </c>
      <c r="G11310" s="414">
        <f t="shared" si="352"/>
        <v>765.74303281961193</v>
      </c>
      <c r="H11310" s="415">
        <f t="shared" si="353"/>
        <v>3.8287151640980595</v>
      </c>
    </row>
    <row r="11311" spans="1:8" ht="15" hidden="1" thickBot="1">
      <c r="A11311" s="409">
        <v>202206</v>
      </c>
      <c r="B11311" s="196" t="s">
        <v>814</v>
      </c>
      <c r="C11311" s="197" t="s">
        <v>791</v>
      </c>
      <c r="D11311" s="198" t="s">
        <v>337</v>
      </c>
      <c r="E11311" s="421">
        <v>95894</v>
      </c>
      <c r="F11311" s="413">
        <v>125.23</v>
      </c>
      <c r="G11311" s="414">
        <f t="shared" si="352"/>
        <v>765.74303281961193</v>
      </c>
      <c r="H11311" s="415">
        <f t="shared" si="353"/>
        <v>3.8287151640980595</v>
      </c>
    </row>
    <row r="11312" spans="1:8" ht="15" hidden="1" thickBot="1">
      <c r="A11312" s="409">
        <v>202206</v>
      </c>
      <c r="B11312" s="196" t="s">
        <v>815</v>
      </c>
      <c r="C11312" s="197" t="s">
        <v>791</v>
      </c>
      <c r="D11312" s="198" t="s">
        <v>337</v>
      </c>
      <c r="E11312" s="421">
        <v>97110</v>
      </c>
      <c r="F11312" s="413">
        <v>125.23</v>
      </c>
      <c r="G11312" s="414">
        <f t="shared" si="352"/>
        <v>775.45316617423941</v>
      </c>
      <c r="H11312" s="415">
        <f t="shared" si="353"/>
        <v>3.8772658308711971</v>
      </c>
    </row>
    <row r="11313" spans="1:8" ht="15" hidden="1" thickBot="1">
      <c r="A11313" s="409">
        <v>202206</v>
      </c>
      <c r="B11313" s="196" t="s">
        <v>816</v>
      </c>
      <c r="C11313" s="197" t="s">
        <v>791</v>
      </c>
      <c r="D11313" s="198" t="s">
        <v>339</v>
      </c>
      <c r="E11313" s="421">
        <v>486</v>
      </c>
      <c r="F11313" s="413">
        <v>125.23</v>
      </c>
      <c r="G11313" s="414">
        <f t="shared" si="352"/>
        <v>3.8808592190369717</v>
      </c>
      <c r="H11313" s="415">
        <f t="shared" si="353"/>
        <v>3.8808592190369717</v>
      </c>
    </row>
    <row r="11314" spans="1:8" ht="15" hidden="1" thickBot="1">
      <c r="A11314" s="409">
        <v>202206</v>
      </c>
      <c r="B11314" s="196" t="s">
        <v>817</v>
      </c>
      <c r="C11314" s="197" t="s">
        <v>791</v>
      </c>
      <c r="D11314" s="198" t="s">
        <v>337</v>
      </c>
      <c r="E11314" s="421">
        <v>95894</v>
      </c>
      <c r="F11314" s="413">
        <v>125.23</v>
      </c>
      <c r="G11314" s="414">
        <f t="shared" si="352"/>
        <v>765.74303281961193</v>
      </c>
      <c r="H11314" s="415">
        <f t="shared" si="353"/>
        <v>3.8287151640980595</v>
      </c>
    </row>
    <row r="11315" spans="1:8" ht="15" hidden="1" thickBot="1">
      <c r="A11315" s="409">
        <v>202206</v>
      </c>
      <c r="B11315" s="196" t="s">
        <v>818</v>
      </c>
      <c r="C11315" s="197" t="s">
        <v>791</v>
      </c>
      <c r="D11315" s="198" t="s">
        <v>337</v>
      </c>
      <c r="E11315" s="421">
        <v>92534</v>
      </c>
      <c r="F11315" s="413">
        <v>125.23</v>
      </c>
      <c r="G11315" s="414">
        <f t="shared" si="352"/>
        <v>738.91240118182543</v>
      </c>
      <c r="H11315" s="415">
        <f t="shared" si="353"/>
        <v>3.6945620059091273</v>
      </c>
    </row>
    <row r="11316" spans="1:8" ht="15" hidden="1" thickBot="1">
      <c r="A11316" s="409">
        <v>202206</v>
      </c>
      <c r="B11316" s="196" t="s">
        <v>819</v>
      </c>
      <c r="C11316" s="197" t="s">
        <v>791</v>
      </c>
      <c r="D11316" s="198" t="s">
        <v>337</v>
      </c>
      <c r="E11316" s="421">
        <v>97843</v>
      </c>
      <c r="F11316" s="413">
        <v>125.23</v>
      </c>
      <c r="G11316" s="414">
        <f t="shared" si="352"/>
        <v>781.30639623093509</v>
      </c>
      <c r="H11316" s="415">
        <f t="shared" si="353"/>
        <v>3.9065319811546755</v>
      </c>
    </row>
    <row r="11317" spans="1:8" ht="15" hidden="1" thickBot="1">
      <c r="A11317" s="409">
        <v>202206</v>
      </c>
      <c r="B11317" s="196" t="s">
        <v>820</v>
      </c>
      <c r="C11317" s="197" t="s">
        <v>791</v>
      </c>
      <c r="D11317" s="198" t="s">
        <v>339</v>
      </c>
      <c r="E11317" s="421">
        <v>489</v>
      </c>
      <c r="F11317" s="413">
        <v>125.23</v>
      </c>
      <c r="G11317" s="414">
        <f t="shared" si="352"/>
        <v>3.9048151401421385</v>
      </c>
      <c r="H11317" s="415">
        <f t="shared" si="353"/>
        <v>3.9048151401421385</v>
      </c>
    </row>
    <row r="11318" spans="1:8" ht="15" hidden="1" thickBot="1">
      <c r="A11318" s="409">
        <v>202206</v>
      </c>
      <c r="B11318" s="196" t="s">
        <v>821</v>
      </c>
      <c r="C11318" s="197" t="s">
        <v>791</v>
      </c>
      <c r="D11318" s="198" t="s">
        <v>337</v>
      </c>
      <c r="E11318" s="421">
        <v>91967</v>
      </c>
      <c r="F11318" s="413">
        <v>125.23</v>
      </c>
      <c r="G11318" s="414">
        <f t="shared" si="352"/>
        <v>734.38473209294898</v>
      </c>
      <c r="H11318" s="415">
        <f t="shared" si="353"/>
        <v>3.6719236604647447</v>
      </c>
    </row>
    <row r="11319" spans="1:8" ht="15" hidden="1" thickBot="1">
      <c r="A11319" s="409">
        <v>202206</v>
      </c>
      <c r="B11319" s="196" t="s">
        <v>822</v>
      </c>
      <c r="C11319" s="197" t="s">
        <v>791</v>
      </c>
      <c r="D11319" s="198" t="s">
        <v>337</v>
      </c>
      <c r="E11319" s="421">
        <v>97863</v>
      </c>
      <c r="F11319" s="413">
        <v>125.23</v>
      </c>
      <c r="G11319" s="414">
        <f t="shared" si="352"/>
        <v>781.46610237163611</v>
      </c>
      <c r="H11319" s="415">
        <f t="shared" si="353"/>
        <v>3.9073305118581807</v>
      </c>
    </row>
    <row r="11320" spans="1:8" ht="15" hidden="1" thickBot="1">
      <c r="A11320" s="409">
        <v>202206</v>
      </c>
      <c r="B11320" s="196" t="s">
        <v>823</v>
      </c>
      <c r="C11320" s="197" t="s">
        <v>791</v>
      </c>
      <c r="D11320" s="198" t="s">
        <v>339</v>
      </c>
      <c r="E11320" s="421">
        <v>489</v>
      </c>
      <c r="F11320" s="413">
        <v>125.23</v>
      </c>
      <c r="G11320" s="414">
        <f t="shared" si="352"/>
        <v>3.9048151401421385</v>
      </c>
      <c r="H11320" s="415">
        <f t="shared" si="353"/>
        <v>3.9048151401421385</v>
      </c>
    </row>
    <row r="11321" spans="1:8" ht="15" hidden="1" thickBot="1">
      <c r="A11321" s="409">
        <v>202206</v>
      </c>
      <c r="B11321" s="196" t="s">
        <v>824</v>
      </c>
      <c r="C11321" s="197" t="s">
        <v>791</v>
      </c>
      <c r="D11321" s="198" t="s">
        <v>337</v>
      </c>
      <c r="E11321" s="421">
        <v>85472</v>
      </c>
      <c r="F11321" s="413">
        <v>125.23</v>
      </c>
      <c r="G11321" s="414">
        <f t="shared" si="352"/>
        <v>682.52016290026347</v>
      </c>
      <c r="H11321" s="415">
        <f t="shared" si="353"/>
        <v>3.4126008145013174</v>
      </c>
    </row>
    <row r="11322" spans="1:8" ht="15" hidden="1" thickBot="1">
      <c r="A11322" s="409">
        <v>202206</v>
      </c>
      <c r="B11322" s="196" t="s">
        <v>825</v>
      </c>
      <c r="C11322" s="197" t="s">
        <v>791</v>
      </c>
      <c r="D11322" s="198" t="s">
        <v>337</v>
      </c>
      <c r="E11322" s="421">
        <v>84811</v>
      </c>
      <c r="F11322" s="413">
        <v>125.23</v>
      </c>
      <c r="G11322" s="414">
        <f t="shared" si="352"/>
        <v>677.24187495009176</v>
      </c>
      <c r="H11322" s="415">
        <f t="shared" si="353"/>
        <v>3.3862093747504587</v>
      </c>
    </row>
    <row r="11323" spans="1:8" ht="15" hidden="1" thickBot="1">
      <c r="A11323" s="409">
        <v>202206</v>
      </c>
      <c r="B11323" s="196" t="s">
        <v>826</v>
      </c>
      <c r="C11323" s="197" t="s">
        <v>791</v>
      </c>
      <c r="D11323" s="198" t="s">
        <v>337</v>
      </c>
      <c r="E11323" s="421">
        <v>93025</v>
      </c>
      <c r="F11323" s="413">
        <v>125.23</v>
      </c>
      <c r="G11323" s="414">
        <f t="shared" si="352"/>
        <v>742.83318693603769</v>
      </c>
      <c r="H11323" s="415">
        <f t="shared" si="353"/>
        <v>3.7141659346801883</v>
      </c>
    </row>
    <row r="11324" spans="1:8" ht="15" hidden="1" thickBot="1">
      <c r="A11324" s="409">
        <v>202206</v>
      </c>
      <c r="B11324" s="196" t="s">
        <v>827</v>
      </c>
      <c r="C11324" s="197" t="s">
        <v>791</v>
      </c>
      <c r="D11324" s="198" t="s">
        <v>339</v>
      </c>
      <c r="E11324" s="421">
        <v>465</v>
      </c>
      <c r="F11324" s="413">
        <v>125.23</v>
      </c>
      <c r="G11324" s="414">
        <f t="shared" si="352"/>
        <v>3.7131677713008062</v>
      </c>
      <c r="H11324" s="415">
        <f t="shared" si="353"/>
        <v>3.7131677713008062</v>
      </c>
    </row>
    <row r="11325" spans="1:8" ht="15" hidden="1" thickBot="1">
      <c r="A11325" s="409">
        <v>202206</v>
      </c>
      <c r="B11325" s="196" t="s">
        <v>828</v>
      </c>
      <c r="C11325" s="197" t="s">
        <v>791</v>
      </c>
      <c r="D11325" s="198" t="s">
        <v>337</v>
      </c>
      <c r="E11325" s="421">
        <v>80878</v>
      </c>
      <c r="F11325" s="413">
        <v>125.23</v>
      </c>
      <c r="G11325" s="414">
        <f t="shared" si="352"/>
        <v>645.83566238121853</v>
      </c>
      <c r="H11325" s="415">
        <f t="shared" si="353"/>
        <v>3.2291783119060926</v>
      </c>
    </row>
    <row r="11326" spans="1:8" ht="15" hidden="1" thickBot="1">
      <c r="A11326" s="409">
        <v>202206</v>
      </c>
      <c r="B11326" s="196" t="s">
        <v>829</v>
      </c>
      <c r="C11326" s="197" t="s">
        <v>791</v>
      </c>
      <c r="D11326" s="198" t="s">
        <v>337</v>
      </c>
      <c r="E11326" s="421">
        <v>80878</v>
      </c>
      <c r="F11326" s="413">
        <v>125.23</v>
      </c>
      <c r="G11326" s="414">
        <f t="shared" si="352"/>
        <v>645.83566238121853</v>
      </c>
      <c r="H11326" s="415">
        <f t="shared" si="353"/>
        <v>3.2291783119060926</v>
      </c>
    </row>
    <row r="11327" spans="1:8" ht="15" hidden="1" thickBot="1">
      <c r="A11327" s="409">
        <v>202206</v>
      </c>
      <c r="B11327" s="196" t="s">
        <v>830</v>
      </c>
      <c r="C11327" s="197" t="s">
        <v>791</v>
      </c>
      <c r="D11327" s="198" t="s">
        <v>339</v>
      </c>
      <c r="E11327" s="421">
        <v>404</v>
      </c>
      <c r="F11327" s="413">
        <v>125.23</v>
      </c>
      <c r="G11327" s="414">
        <f t="shared" si="352"/>
        <v>3.2260640421624212</v>
      </c>
      <c r="H11327" s="415">
        <f t="shared" si="353"/>
        <v>3.2260640421624212</v>
      </c>
    </row>
    <row r="11328" spans="1:8" ht="15" hidden="1" thickBot="1">
      <c r="A11328" s="409">
        <v>202206</v>
      </c>
      <c r="B11328" s="196" t="s">
        <v>831</v>
      </c>
      <c r="C11328" s="197" t="s">
        <v>791</v>
      </c>
      <c r="D11328" s="198" t="s">
        <v>337</v>
      </c>
      <c r="E11328" s="421">
        <v>98523</v>
      </c>
      <c r="F11328" s="413">
        <v>125.23</v>
      </c>
      <c r="G11328" s="414">
        <f t="shared" si="352"/>
        <v>786.7364050147728</v>
      </c>
      <c r="H11328" s="415">
        <f t="shared" si="353"/>
        <v>3.933682025073864</v>
      </c>
    </row>
    <row r="11329" spans="1:8" ht="15" hidden="1" thickBot="1">
      <c r="A11329" s="409">
        <v>202206</v>
      </c>
      <c r="B11329" s="196" t="s">
        <v>832</v>
      </c>
      <c r="C11329" s="197" t="s">
        <v>791</v>
      </c>
      <c r="D11329" s="198" t="s">
        <v>337</v>
      </c>
      <c r="E11329" s="421">
        <v>96039</v>
      </c>
      <c r="F11329" s="413">
        <v>125.23</v>
      </c>
      <c r="G11329" s="414">
        <f t="shared" si="352"/>
        <v>766.90090233969488</v>
      </c>
      <c r="H11329" s="415">
        <f t="shared" si="353"/>
        <v>3.8345045116984746</v>
      </c>
    </row>
    <row r="11330" spans="1:8" ht="15" hidden="1" thickBot="1">
      <c r="A11330" s="409">
        <v>202206</v>
      </c>
      <c r="B11330" s="196" t="s">
        <v>833</v>
      </c>
      <c r="C11330" s="197" t="s">
        <v>791</v>
      </c>
      <c r="D11330" s="198" t="s">
        <v>339</v>
      </c>
      <c r="E11330" s="421">
        <v>480</v>
      </c>
      <c r="F11330" s="413">
        <v>125.23</v>
      </c>
      <c r="G11330" s="414">
        <f t="shared" ref="G11330:G11393" si="354">+E11330/F11330</f>
        <v>3.8329473768266387</v>
      </c>
      <c r="H11330" s="415">
        <f t="shared" ref="H11330:H11393" si="355">IF(D11330="TB",G11330/200,IF(D11330="LT",G11330,"VER"))</f>
        <v>3.8329473768266387</v>
      </c>
    </row>
    <row r="11331" spans="1:8" ht="15" hidden="1" thickBot="1">
      <c r="A11331" s="409">
        <v>202206</v>
      </c>
      <c r="B11331" s="196" t="s">
        <v>834</v>
      </c>
      <c r="C11331" s="197" t="s">
        <v>791</v>
      </c>
      <c r="D11331" s="198" t="s">
        <v>337</v>
      </c>
      <c r="E11331" s="421">
        <v>97676</v>
      </c>
      <c r="F11331" s="413">
        <v>125.23</v>
      </c>
      <c r="G11331" s="414">
        <f t="shared" si="354"/>
        <v>779.97284995608084</v>
      </c>
      <c r="H11331" s="415">
        <f t="shared" si="355"/>
        <v>3.8998642497804044</v>
      </c>
    </row>
    <row r="11332" spans="1:8" ht="15" hidden="1" thickBot="1">
      <c r="A11332" s="409">
        <v>202206</v>
      </c>
      <c r="B11332" s="196" t="s">
        <v>835</v>
      </c>
      <c r="C11332" s="197" t="s">
        <v>791</v>
      </c>
      <c r="D11332" s="198" t="s">
        <v>339</v>
      </c>
      <c r="E11332" s="421">
        <v>488</v>
      </c>
      <c r="F11332" s="413">
        <v>125.23</v>
      </c>
      <c r="G11332" s="414">
        <f t="shared" si="354"/>
        <v>3.8968298331070828</v>
      </c>
      <c r="H11332" s="415">
        <f t="shared" si="355"/>
        <v>3.8968298331070828</v>
      </c>
    </row>
    <row r="11333" spans="1:8" ht="15" hidden="1" thickBot="1">
      <c r="A11333" s="409">
        <v>202206</v>
      </c>
      <c r="B11333" s="196" t="s">
        <v>836</v>
      </c>
      <c r="C11333" s="197" t="s">
        <v>791</v>
      </c>
      <c r="D11333" s="198" t="s">
        <v>337</v>
      </c>
      <c r="E11333" s="421">
        <v>66676</v>
      </c>
      <c r="F11333" s="413">
        <v>125.23</v>
      </c>
      <c r="G11333" s="414">
        <f t="shared" si="354"/>
        <v>532.42833186936036</v>
      </c>
      <c r="H11333" s="415">
        <f t="shared" si="355"/>
        <v>2.6621416593468017</v>
      </c>
    </row>
    <row r="11334" spans="1:8" ht="15" hidden="1" thickBot="1">
      <c r="A11334" s="409">
        <v>202206</v>
      </c>
      <c r="B11334" s="196" t="s">
        <v>837</v>
      </c>
      <c r="C11334" s="197" t="s">
        <v>791</v>
      </c>
      <c r="D11334" s="198" t="s">
        <v>337</v>
      </c>
      <c r="E11334" s="421">
        <v>129076</v>
      </c>
      <c r="F11334" s="413">
        <v>125.23</v>
      </c>
      <c r="G11334" s="414">
        <f t="shared" si="354"/>
        <v>1030.7114908568235</v>
      </c>
      <c r="H11334" s="415">
        <f t="shared" si="355"/>
        <v>5.1535574542841172</v>
      </c>
    </row>
    <row r="11335" spans="1:8" ht="15" hidden="1" thickBot="1">
      <c r="A11335" s="409">
        <v>202206</v>
      </c>
      <c r="B11335" s="196" t="s">
        <v>838</v>
      </c>
      <c r="C11335" s="197" t="s">
        <v>791</v>
      </c>
      <c r="D11335" s="198" t="s">
        <v>337</v>
      </c>
      <c r="E11335" s="421">
        <v>96688</v>
      </c>
      <c r="F11335" s="413">
        <v>125.23</v>
      </c>
      <c r="G11335" s="414">
        <f t="shared" si="354"/>
        <v>772.08336660544592</v>
      </c>
      <c r="H11335" s="415">
        <f t="shared" si="355"/>
        <v>3.8604168330272297</v>
      </c>
    </row>
    <row r="11336" spans="1:8" ht="15" hidden="1" thickBot="1">
      <c r="A11336" s="409">
        <v>202206</v>
      </c>
      <c r="B11336" s="196" t="s">
        <v>839</v>
      </c>
      <c r="C11336" s="197" t="s">
        <v>791</v>
      </c>
      <c r="D11336" s="198" t="s">
        <v>339</v>
      </c>
      <c r="E11336" s="421">
        <v>483</v>
      </c>
      <c r="F11336" s="413">
        <v>125.23</v>
      </c>
      <c r="G11336" s="414">
        <f t="shared" si="354"/>
        <v>3.8569032979318054</v>
      </c>
      <c r="H11336" s="415">
        <f t="shared" si="355"/>
        <v>3.8569032979318054</v>
      </c>
    </row>
    <row r="11337" spans="1:8" ht="15" hidden="1" thickBot="1">
      <c r="A11337" s="409">
        <v>202206</v>
      </c>
      <c r="B11337" s="196" t="s">
        <v>840</v>
      </c>
      <c r="C11337" s="197" t="s">
        <v>791</v>
      </c>
      <c r="D11337" s="198" t="s">
        <v>337</v>
      </c>
      <c r="E11337" s="421">
        <v>98167</v>
      </c>
      <c r="F11337" s="413">
        <v>125.23</v>
      </c>
      <c r="G11337" s="414">
        <f t="shared" si="354"/>
        <v>783.89363571029298</v>
      </c>
      <c r="H11337" s="415">
        <f t="shared" si="355"/>
        <v>3.9194681785514649</v>
      </c>
    </row>
    <row r="11338" spans="1:8" ht="15" hidden="1" thickBot="1">
      <c r="A11338" s="409">
        <v>202206</v>
      </c>
      <c r="B11338" s="196" t="s">
        <v>841</v>
      </c>
      <c r="C11338" s="197" t="s">
        <v>791</v>
      </c>
      <c r="D11338" s="198" t="s">
        <v>339</v>
      </c>
      <c r="E11338" s="421">
        <v>491</v>
      </c>
      <c r="F11338" s="413">
        <v>125.23</v>
      </c>
      <c r="G11338" s="414">
        <f t="shared" si="354"/>
        <v>3.9207857542122495</v>
      </c>
      <c r="H11338" s="415">
        <f t="shared" si="355"/>
        <v>3.9207857542122495</v>
      </c>
    </row>
    <row r="11339" spans="1:8" ht="15" hidden="1" thickBot="1">
      <c r="A11339" s="409">
        <v>202206</v>
      </c>
      <c r="B11339" s="196" t="s">
        <v>842</v>
      </c>
      <c r="C11339" s="197" t="s">
        <v>791</v>
      </c>
      <c r="D11339" s="198" t="s">
        <v>337</v>
      </c>
      <c r="E11339" s="421">
        <v>97080</v>
      </c>
      <c r="F11339" s="413">
        <v>125.23</v>
      </c>
      <c r="G11339" s="414">
        <f t="shared" si="354"/>
        <v>775.21360696318766</v>
      </c>
      <c r="H11339" s="415">
        <f t="shared" si="355"/>
        <v>3.8760680348159382</v>
      </c>
    </row>
    <row r="11340" spans="1:8" ht="15" hidden="1" thickBot="1">
      <c r="A11340" s="409">
        <v>202206</v>
      </c>
      <c r="B11340" s="196" t="s">
        <v>843</v>
      </c>
      <c r="C11340" s="197" t="s">
        <v>2660</v>
      </c>
      <c r="D11340" s="198" t="s">
        <v>339</v>
      </c>
      <c r="E11340" s="421">
        <v>485</v>
      </c>
      <c r="F11340" s="413">
        <v>125.23</v>
      </c>
      <c r="G11340" s="414">
        <f t="shared" si="354"/>
        <v>3.8728739120019164</v>
      </c>
      <c r="H11340" s="415">
        <f t="shared" si="355"/>
        <v>3.8728739120019164</v>
      </c>
    </row>
    <row r="11341" spans="1:8" ht="15" hidden="1" thickBot="1">
      <c r="A11341" s="409">
        <v>202206</v>
      </c>
      <c r="B11341" s="196" t="s">
        <v>844</v>
      </c>
      <c r="C11341" s="197" t="s">
        <v>791</v>
      </c>
      <c r="D11341" s="198" t="s">
        <v>337</v>
      </c>
      <c r="E11341" s="421">
        <v>117757</v>
      </c>
      <c r="F11341" s="413">
        <v>125.23</v>
      </c>
      <c r="G11341" s="414">
        <f t="shared" si="354"/>
        <v>940.3258005270302</v>
      </c>
      <c r="H11341" s="415">
        <f t="shared" si="355"/>
        <v>4.7016290026351513</v>
      </c>
    </row>
    <row r="11342" spans="1:8" ht="15" hidden="1" thickBot="1">
      <c r="A11342" s="409">
        <v>202206</v>
      </c>
      <c r="B11342" s="196" t="s">
        <v>845</v>
      </c>
      <c r="C11342" s="197" t="s">
        <v>791</v>
      </c>
      <c r="D11342" s="198" t="s">
        <v>337</v>
      </c>
      <c r="E11342" s="421">
        <v>124025</v>
      </c>
      <c r="F11342" s="413">
        <v>125.23</v>
      </c>
      <c r="G11342" s="414">
        <f t="shared" si="354"/>
        <v>990.37770502275805</v>
      </c>
      <c r="H11342" s="415">
        <f t="shared" si="355"/>
        <v>4.9518885251137901</v>
      </c>
    </row>
    <row r="11343" spans="1:8" ht="15" hidden="1" thickBot="1">
      <c r="A11343" s="409">
        <v>202206</v>
      </c>
      <c r="B11343" s="196" t="s">
        <v>846</v>
      </c>
      <c r="C11343" s="197" t="s">
        <v>791</v>
      </c>
      <c r="D11343" s="198" t="s">
        <v>339</v>
      </c>
      <c r="E11343" s="421">
        <v>620</v>
      </c>
      <c r="F11343" s="413">
        <v>125.23</v>
      </c>
      <c r="G11343" s="414">
        <f t="shared" si="354"/>
        <v>4.9508903617344089</v>
      </c>
      <c r="H11343" s="415">
        <f t="shared" si="355"/>
        <v>4.9508903617344089</v>
      </c>
    </row>
    <row r="11344" spans="1:8" ht="15" hidden="1" thickBot="1">
      <c r="A11344" s="409">
        <v>202206</v>
      </c>
      <c r="B11344" s="196" t="s">
        <v>847</v>
      </c>
      <c r="C11344" s="197" t="s">
        <v>791</v>
      </c>
      <c r="D11344" s="198" t="s">
        <v>337</v>
      </c>
      <c r="E11344" s="421">
        <v>129076</v>
      </c>
      <c r="F11344" s="413">
        <v>125.23</v>
      </c>
      <c r="G11344" s="414">
        <f t="shared" si="354"/>
        <v>1030.7114908568235</v>
      </c>
      <c r="H11344" s="415">
        <f t="shared" si="355"/>
        <v>5.1535574542841172</v>
      </c>
    </row>
    <row r="11345" spans="1:8" ht="15" hidden="1" thickBot="1">
      <c r="A11345" s="409">
        <v>202206</v>
      </c>
      <c r="B11345" s="196" t="s">
        <v>848</v>
      </c>
      <c r="C11345" s="197" t="s">
        <v>791</v>
      </c>
      <c r="D11345" s="198" t="s">
        <v>337</v>
      </c>
      <c r="E11345" s="421">
        <v>81059</v>
      </c>
      <c r="F11345" s="413">
        <v>125.23</v>
      </c>
      <c r="G11345" s="414">
        <f t="shared" si="354"/>
        <v>647.28100295456363</v>
      </c>
      <c r="H11345" s="415">
        <f t="shared" si="355"/>
        <v>3.2364050147728181</v>
      </c>
    </row>
    <row r="11346" spans="1:8" ht="15" hidden="1" thickBot="1">
      <c r="A11346" s="409">
        <v>202206</v>
      </c>
      <c r="B11346" s="196" t="s">
        <v>849</v>
      </c>
      <c r="C11346" s="197" t="s">
        <v>791</v>
      </c>
      <c r="D11346" s="198" t="s">
        <v>337</v>
      </c>
      <c r="E11346" s="421">
        <v>79987</v>
      </c>
      <c r="F11346" s="413">
        <v>125.23</v>
      </c>
      <c r="G11346" s="414">
        <f t="shared" si="354"/>
        <v>638.72075381298407</v>
      </c>
      <c r="H11346" s="415">
        <f t="shared" si="355"/>
        <v>3.1936037690649202</v>
      </c>
    </row>
    <row r="11347" spans="1:8" ht="15" hidden="1" thickBot="1">
      <c r="A11347" s="409">
        <v>202206</v>
      </c>
      <c r="B11347" s="196" t="s">
        <v>850</v>
      </c>
      <c r="C11347" s="197" t="s">
        <v>791</v>
      </c>
      <c r="D11347" s="198" t="s">
        <v>339</v>
      </c>
      <c r="E11347" s="421">
        <v>400</v>
      </c>
      <c r="F11347" s="413">
        <v>125.23</v>
      </c>
      <c r="G11347" s="414">
        <f t="shared" si="354"/>
        <v>3.1941228140221991</v>
      </c>
      <c r="H11347" s="415">
        <f t="shared" si="355"/>
        <v>3.1941228140221991</v>
      </c>
    </row>
    <row r="11348" spans="1:8" ht="15" hidden="1" thickBot="1">
      <c r="A11348" s="409">
        <v>202206</v>
      </c>
      <c r="B11348" s="196" t="s">
        <v>851</v>
      </c>
      <c r="C11348" s="197" t="s">
        <v>791</v>
      </c>
      <c r="D11348" s="198" t="s">
        <v>339</v>
      </c>
      <c r="E11348" s="421">
        <v>405</v>
      </c>
      <c r="F11348" s="413">
        <v>125.23</v>
      </c>
      <c r="G11348" s="414">
        <f t="shared" si="354"/>
        <v>3.2340493491974764</v>
      </c>
      <c r="H11348" s="415">
        <f t="shared" si="355"/>
        <v>3.2340493491974764</v>
      </c>
    </row>
    <row r="11349" spans="1:8" ht="15" hidden="1" thickBot="1">
      <c r="A11349" s="409">
        <v>202206</v>
      </c>
      <c r="B11349" s="196" t="s">
        <v>852</v>
      </c>
      <c r="C11349" s="197" t="s">
        <v>791</v>
      </c>
      <c r="D11349" s="198" t="s">
        <v>337</v>
      </c>
      <c r="E11349" s="421">
        <v>128064</v>
      </c>
      <c r="F11349" s="413">
        <v>125.23</v>
      </c>
      <c r="G11349" s="414">
        <f t="shared" si="354"/>
        <v>1022.6303601373472</v>
      </c>
      <c r="H11349" s="415">
        <f t="shared" si="355"/>
        <v>5.1131518006867358</v>
      </c>
    </row>
    <row r="11350" spans="1:8" ht="15" hidden="1" thickBot="1">
      <c r="A11350" s="409">
        <v>202206</v>
      </c>
      <c r="B11350" s="196" t="s">
        <v>853</v>
      </c>
      <c r="C11350" s="197" t="s">
        <v>791</v>
      </c>
      <c r="D11350" s="198" t="s">
        <v>339</v>
      </c>
      <c r="E11350" s="421">
        <v>640</v>
      </c>
      <c r="F11350" s="413">
        <v>125.23</v>
      </c>
      <c r="G11350" s="414">
        <f t="shared" si="354"/>
        <v>5.1105965024355182</v>
      </c>
      <c r="H11350" s="415">
        <f t="shared" si="355"/>
        <v>5.1105965024355182</v>
      </c>
    </row>
    <row r="11351" spans="1:8" ht="15" hidden="1" thickBot="1">
      <c r="A11351" s="409">
        <v>202206</v>
      </c>
      <c r="B11351" s="196" t="s">
        <v>854</v>
      </c>
      <c r="C11351" s="197" t="s">
        <v>791</v>
      </c>
      <c r="D11351" s="198" t="s">
        <v>337</v>
      </c>
      <c r="E11351" s="421">
        <v>95114</v>
      </c>
      <c r="F11351" s="413">
        <v>125.23</v>
      </c>
      <c r="G11351" s="414">
        <f t="shared" si="354"/>
        <v>759.51449333226856</v>
      </c>
      <c r="H11351" s="415">
        <f t="shared" si="355"/>
        <v>3.7975724666613426</v>
      </c>
    </row>
    <row r="11352" spans="1:8" ht="15" hidden="1" thickBot="1">
      <c r="A11352" s="409">
        <v>202206</v>
      </c>
      <c r="B11352" s="196" t="s">
        <v>855</v>
      </c>
      <c r="C11352" s="197" t="s">
        <v>791</v>
      </c>
      <c r="D11352" s="198" t="s">
        <v>339</v>
      </c>
      <c r="E11352" s="421">
        <v>476</v>
      </c>
      <c r="F11352" s="413">
        <v>125.23</v>
      </c>
      <c r="G11352" s="414">
        <f t="shared" si="354"/>
        <v>3.8010061486864171</v>
      </c>
      <c r="H11352" s="415">
        <f t="shared" si="355"/>
        <v>3.8010061486864171</v>
      </c>
    </row>
    <row r="11353" spans="1:8" ht="15" hidden="1" thickBot="1">
      <c r="A11353" s="409">
        <v>202206</v>
      </c>
      <c r="B11353" s="196" t="s">
        <v>856</v>
      </c>
      <c r="C11353" s="197" t="s">
        <v>791</v>
      </c>
      <c r="D11353" s="198" t="s">
        <v>337</v>
      </c>
      <c r="E11353" s="421">
        <v>96141</v>
      </c>
      <c r="F11353" s="413">
        <v>125.23</v>
      </c>
      <c r="G11353" s="414">
        <f t="shared" si="354"/>
        <v>767.7154036572706</v>
      </c>
      <c r="H11353" s="415">
        <f t="shared" si="355"/>
        <v>3.8385770182863528</v>
      </c>
    </row>
    <row r="11354" spans="1:8" ht="15" hidden="1" thickBot="1">
      <c r="A11354" s="409">
        <v>202206</v>
      </c>
      <c r="B11354" s="196" t="s">
        <v>857</v>
      </c>
      <c r="C11354" s="197" t="s">
        <v>791</v>
      </c>
      <c r="D11354" s="198" t="s">
        <v>339</v>
      </c>
      <c r="E11354" s="421">
        <v>481</v>
      </c>
      <c r="F11354" s="413">
        <v>125.23</v>
      </c>
      <c r="G11354" s="414">
        <f t="shared" si="354"/>
        <v>3.8409326838616944</v>
      </c>
      <c r="H11354" s="415">
        <f t="shared" si="355"/>
        <v>3.8409326838616944</v>
      </c>
    </row>
    <row r="11355" spans="1:8" ht="15" hidden="1" thickBot="1">
      <c r="A11355" s="409">
        <v>202206</v>
      </c>
      <c r="B11355" s="196" t="s">
        <v>858</v>
      </c>
      <c r="C11355" s="197" t="s">
        <v>791</v>
      </c>
      <c r="D11355" s="198" t="s">
        <v>337</v>
      </c>
      <c r="E11355" s="421">
        <v>83149</v>
      </c>
      <c r="F11355" s="413">
        <v>125.23</v>
      </c>
      <c r="G11355" s="414">
        <f t="shared" si="354"/>
        <v>663.97029465782953</v>
      </c>
      <c r="H11355" s="415">
        <f t="shared" si="355"/>
        <v>3.3198514732891478</v>
      </c>
    </row>
    <row r="11356" spans="1:8" ht="15" hidden="1" thickBot="1">
      <c r="A11356" s="409">
        <v>202206</v>
      </c>
      <c r="B11356" s="196" t="s">
        <v>859</v>
      </c>
      <c r="C11356" s="197" t="s">
        <v>791</v>
      </c>
      <c r="D11356" s="198" t="s">
        <v>339</v>
      </c>
      <c r="E11356" s="421">
        <v>416</v>
      </c>
      <c r="F11356" s="413">
        <v>125.23</v>
      </c>
      <c r="G11356" s="414">
        <f t="shared" si="354"/>
        <v>3.3218877265830868</v>
      </c>
      <c r="H11356" s="415">
        <f t="shared" si="355"/>
        <v>3.3218877265830868</v>
      </c>
    </row>
    <row r="11357" spans="1:8" ht="15" hidden="1" thickBot="1">
      <c r="A11357" s="409">
        <v>202206</v>
      </c>
      <c r="B11357" s="196" t="s">
        <v>860</v>
      </c>
      <c r="C11357" s="197" t="s">
        <v>791</v>
      </c>
      <c r="D11357" s="198" t="s">
        <v>337</v>
      </c>
      <c r="E11357" s="421">
        <v>81375</v>
      </c>
      <c r="F11357" s="413">
        <v>125.23</v>
      </c>
      <c r="G11357" s="414">
        <f t="shared" si="354"/>
        <v>649.80435997764107</v>
      </c>
      <c r="H11357" s="415">
        <f t="shared" si="355"/>
        <v>3.2490217998882054</v>
      </c>
    </row>
    <row r="11358" spans="1:8" ht="15" hidden="1" thickBot="1">
      <c r="A11358" s="409">
        <v>202206</v>
      </c>
      <c r="B11358" s="196" t="s">
        <v>861</v>
      </c>
      <c r="C11358" s="197" t="s">
        <v>791</v>
      </c>
      <c r="D11358" s="198" t="s">
        <v>339</v>
      </c>
      <c r="E11358" s="421">
        <v>407</v>
      </c>
      <c r="F11358" s="413">
        <v>125.23</v>
      </c>
      <c r="G11358" s="414">
        <f t="shared" si="354"/>
        <v>3.2500199632675875</v>
      </c>
      <c r="H11358" s="415">
        <f t="shared" si="355"/>
        <v>3.2500199632675875</v>
      </c>
    </row>
    <row r="11359" spans="1:8" ht="15" hidden="1" thickBot="1">
      <c r="A11359" s="409">
        <v>202206</v>
      </c>
      <c r="B11359" s="196" t="s">
        <v>862</v>
      </c>
      <c r="C11359" s="197" t="s">
        <v>791</v>
      </c>
      <c r="D11359" s="198" t="s">
        <v>337</v>
      </c>
      <c r="E11359" s="421">
        <v>78546</v>
      </c>
      <c r="F11359" s="413">
        <v>125.23</v>
      </c>
      <c r="G11359" s="414">
        <f t="shared" si="354"/>
        <v>627.2139263754691</v>
      </c>
      <c r="H11359" s="415">
        <f t="shared" si="355"/>
        <v>3.1360696318773456</v>
      </c>
    </row>
    <row r="11360" spans="1:8" ht="15" hidden="1" thickBot="1">
      <c r="A11360" s="409">
        <v>202206</v>
      </c>
      <c r="B11360" s="196" t="s">
        <v>863</v>
      </c>
      <c r="C11360" s="197" t="s">
        <v>791</v>
      </c>
      <c r="D11360" s="198" t="s">
        <v>337</v>
      </c>
      <c r="E11360" s="421">
        <v>82997</v>
      </c>
      <c r="F11360" s="413">
        <v>125.23</v>
      </c>
      <c r="G11360" s="414">
        <f t="shared" si="354"/>
        <v>662.75652798850115</v>
      </c>
      <c r="H11360" s="415">
        <f t="shared" si="355"/>
        <v>3.3137826399425059</v>
      </c>
    </row>
    <row r="11361" spans="1:8" ht="15" hidden="1" thickBot="1">
      <c r="A11361" s="409">
        <v>202206</v>
      </c>
      <c r="B11361" s="196" t="s">
        <v>864</v>
      </c>
      <c r="C11361" s="197" t="s">
        <v>791</v>
      </c>
      <c r="D11361" s="198" t="s">
        <v>337</v>
      </c>
      <c r="E11361" s="421">
        <v>83063</v>
      </c>
      <c r="F11361" s="413">
        <v>125.23</v>
      </c>
      <c r="G11361" s="414">
        <f t="shared" si="354"/>
        <v>663.28355825281483</v>
      </c>
      <c r="H11361" s="415">
        <f t="shared" si="355"/>
        <v>3.3164177912640742</v>
      </c>
    </row>
    <row r="11362" spans="1:8" ht="15" hidden="1" thickBot="1">
      <c r="A11362" s="409">
        <v>202206</v>
      </c>
      <c r="B11362" s="196" t="s">
        <v>865</v>
      </c>
      <c r="C11362" s="197" t="s">
        <v>791</v>
      </c>
      <c r="D11362" s="198" t="s">
        <v>337</v>
      </c>
      <c r="E11362" s="421">
        <v>81017</v>
      </c>
      <c r="F11362" s="413">
        <v>125.23</v>
      </c>
      <c r="G11362" s="414">
        <f t="shared" si="354"/>
        <v>646.9456200590912</v>
      </c>
      <c r="H11362" s="415">
        <f t="shared" si="355"/>
        <v>3.234728100295456</v>
      </c>
    </row>
    <row r="11363" spans="1:8" ht="15" hidden="1" thickBot="1">
      <c r="A11363" s="409">
        <v>202206</v>
      </c>
      <c r="B11363" s="196" t="s">
        <v>866</v>
      </c>
      <c r="C11363" s="197" t="s">
        <v>791</v>
      </c>
      <c r="D11363" s="198" t="s">
        <v>339</v>
      </c>
      <c r="E11363" s="421">
        <v>405</v>
      </c>
      <c r="F11363" s="413">
        <v>125.23</v>
      </c>
      <c r="G11363" s="414">
        <f t="shared" si="354"/>
        <v>3.2340493491974764</v>
      </c>
      <c r="H11363" s="415">
        <f t="shared" si="355"/>
        <v>3.2340493491974764</v>
      </c>
    </row>
    <row r="11364" spans="1:8" ht="15" hidden="1" thickBot="1">
      <c r="A11364" s="409">
        <v>202206</v>
      </c>
      <c r="B11364" s="196" t="s">
        <v>867</v>
      </c>
      <c r="C11364" s="197" t="s">
        <v>791</v>
      </c>
      <c r="D11364" s="198" t="s">
        <v>337</v>
      </c>
      <c r="E11364" s="421">
        <v>75329</v>
      </c>
      <c r="F11364" s="413">
        <v>125.23</v>
      </c>
      <c r="G11364" s="414">
        <f t="shared" si="354"/>
        <v>601.52519364369562</v>
      </c>
      <c r="H11364" s="415">
        <f t="shared" si="355"/>
        <v>3.0076259682184783</v>
      </c>
    </row>
    <row r="11365" spans="1:8" ht="15" hidden="1" thickBot="1">
      <c r="A11365" s="409">
        <v>202206</v>
      </c>
      <c r="B11365" s="196" t="s">
        <v>868</v>
      </c>
      <c r="C11365" s="197" t="s">
        <v>791</v>
      </c>
      <c r="D11365" s="198" t="s">
        <v>337</v>
      </c>
      <c r="E11365" s="421">
        <v>77757</v>
      </c>
      <c r="F11365" s="413">
        <v>125.23</v>
      </c>
      <c r="G11365" s="414">
        <f t="shared" si="354"/>
        <v>620.91351912481036</v>
      </c>
      <c r="H11365" s="415">
        <f t="shared" si="355"/>
        <v>3.1045675956240517</v>
      </c>
    </row>
    <row r="11366" spans="1:8" ht="15" hidden="1" thickBot="1">
      <c r="A11366" s="409">
        <v>202206</v>
      </c>
      <c r="B11366" s="196" t="s">
        <v>869</v>
      </c>
      <c r="C11366" s="197" t="s">
        <v>791</v>
      </c>
      <c r="D11366" s="198" t="s">
        <v>337</v>
      </c>
      <c r="E11366" s="421">
        <v>90714</v>
      </c>
      <c r="F11366" s="413">
        <v>125.23</v>
      </c>
      <c r="G11366" s="414">
        <f t="shared" si="354"/>
        <v>724.37914237802443</v>
      </c>
      <c r="H11366" s="415">
        <f t="shared" si="355"/>
        <v>3.6218957118901223</v>
      </c>
    </row>
    <row r="11367" spans="1:8" ht="15" hidden="1" thickBot="1">
      <c r="A11367" s="409">
        <v>202206</v>
      </c>
      <c r="B11367" s="196" t="s">
        <v>870</v>
      </c>
      <c r="C11367" s="197" t="s">
        <v>791</v>
      </c>
      <c r="D11367" s="198" t="s">
        <v>337</v>
      </c>
      <c r="E11367" s="421">
        <v>89323</v>
      </c>
      <c r="F11367" s="413">
        <v>125.23</v>
      </c>
      <c r="G11367" s="414">
        <f t="shared" si="354"/>
        <v>713.27158029226223</v>
      </c>
      <c r="H11367" s="415">
        <f t="shared" si="355"/>
        <v>3.5663579014613109</v>
      </c>
    </row>
    <row r="11368" spans="1:8" ht="15" hidden="1" thickBot="1">
      <c r="A11368" s="409">
        <v>202206</v>
      </c>
      <c r="B11368" s="196" t="s">
        <v>871</v>
      </c>
      <c r="C11368" s="197" t="s">
        <v>791</v>
      </c>
      <c r="D11368" s="198" t="s">
        <v>339</v>
      </c>
      <c r="E11368" s="421">
        <v>447</v>
      </c>
      <c r="F11368" s="413">
        <v>125.23</v>
      </c>
      <c r="G11368" s="414">
        <f t="shared" si="354"/>
        <v>3.5694322446698075</v>
      </c>
      <c r="H11368" s="415">
        <f t="shared" si="355"/>
        <v>3.5694322446698075</v>
      </c>
    </row>
    <row r="11369" spans="1:8" ht="15" hidden="1" thickBot="1">
      <c r="A11369" s="409">
        <v>202206</v>
      </c>
      <c r="B11369" s="196" t="s">
        <v>872</v>
      </c>
      <c r="C11369" s="197" t="s">
        <v>791</v>
      </c>
      <c r="D11369" s="198" t="s">
        <v>337</v>
      </c>
      <c r="E11369" s="421">
        <v>97094</v>
      </c>
      <c r="F11369" s="413">
        <v>125.23</v>
      </c>
      <c r="G11369" s="414">
        <f t="shared" si="354"/>
        <v>775.32540126167851</v>
      </c>
      <c r="H11369" s="415">
        <f t="shared" si="355"/>
        <v>3.8766270063083925</v>
      </c>
    </row>
    <row r="11370" spans="1:8" ht="15" hidden="1" thickBot="1">
      <c r="A11370" s="409">
        <v>202206</v>
      </c>
      <c r="B11370" s="196" t="s">
        <v>873</v>
      </c>
      <c r="C11370" s="197" t="s">
        <v>791</v>
      </c>
      <c r="D11370" s="198" t="s">
        <v>339</v>
      </c>
      <c r="E11370" s="421">
        <v>485</v>
      </c>
      <c r="F11370" s="413">
        <v>125.23</v>
      </c>
      <c r="G11370" s="414">
        <f t="shared" si="354"/>
        <v>3.8728739120019164</v>
      </c>
      <c r="H11370" s="415">
        <f t="shared" si="355"/>
        <v>3.8728739120019164</v>
      </c>
    </row>
    <row r="11371" spans="1:8" ht="15" hidden="1" thickBot="1">
      <c r="A11371" s="409">
        <v>202206</v>
      </c>
      <c r="B11371" s="196" t="s">
        <v>874</v>
      </c>
      <c r="C11371" s="197" t="s">
        <v>791</v>
      </c>
      <c r="D11371" s="198" t="s">
        <v>337</v>
      </c>
      <c r="E11371" s="421">
        <v>126045</v>
      </c>
      <c r="F11371" s="413">
        <v>125.23</v>
      </c>
      <c r="G11371" s="414">
        <f t="shared" si="354"/>
        <v>1006.5080252335702</v>
      </c>
      <c r="H11371" s="415">
        <f t="shared" si="355"/>
        <v>5.0325401261678504</v>
      </c>
    </row>
    <row r="11372" spans="1:8" ht="15" hidden="1" thickBot="1">
      <c r="A11372" s="409">
        <v>202206</v>
      </c>
      <c r="B11372" s="196" t="s">
        <v>875</v>
      </c>
      <c r="C11372" s="197" t="s">
        <v>791</v>
      </c>
      <c r="D11372" s="198" t="s">
        <v>337</v>
      </c>
      <c r="E11372" s="421">
        <v>63018</v>
      </c>
      <c r="F11372" s="413">
        <v>125.23</v>
      </c>
      <c r="G11372" s="414">
        <f t="shared" si="354"/>
        <v>503.21807873512734</v>
      </c>
      <c r="H11372" s="415">
        <f t="shared" si="355"/>
        <v>2.5160903936756367</v>
      </c>
    </row>
    <row r="11373" spans="1:8" ht="15" hidden="1" thickBot="1">
      <c r="A11373" s="409">
        <v>202206</v>
      </c>
      <c r="B11373" s="196" t="s">
        <v>876</v>
      </c>
      <c r="C11373" s="197" t="s">
        <v>791</v>
      </c>
      <c r="D11373" s="198" t="s">
        <v>339</v>
      </c>
      <c r="E11373" s="421">
        <v>315</v>
      </c>
      <c r="F11373" s="413">
        <v>125.23</v>
      </c>
      <c r="G11373" s="414">
        <f t="shared" si="354"/>
        <v>2.5153717160424818</v>
      </c>
      <c r="H11373" s="415">
        <f t="shared" si="355"/>
        <v>2.5153717160424818</v>
      </c>
    </row>
    <row r="11374" spans="1:8" ht="15" hidden="1" thickBot="1">
      <c r="A11374" s="409">
        <v>202206</v>
      </c>
      <c r="B11374" s="196" t="s">
        <v>877</v>
      </c>
      <c r="C11374" s="197" t="s">
        <v>791</v>
      </c>
      <c r="D11374" s="198" t="s">
        <v>337</v>
      </c>
      <c r="E11374" s="421">
        <v>64368</v>
      </c>
      <c r="F11374" s="413">
        <v>125.23</v>
      </c>
      <c r="G11374" s="414">
        <f t="shared" si="354"/>
        <v>513.9982432324523</v>
      </c>
      <c r="H11374" s="415">
        <f t="shared" si="355"/>
        <v>2.5699912161622613</v>
      </c>
    </row>
    <row r="11375" spans="1:8" ht="15" hidden="1" thickBot="1">
      <c r="A11375" s="409">
        <v>202206</v>
      </c>
      <c r="B11375" s="196" t="s">
        <v>878</v>
      </c>
      <c r="C11375" s="197" t="s">
        <v>791</v>
      </c>
      <c r="D11375" s="198" t="s">
        <v>337</v>
      </c>
      <c r="E11375" s="421">
        <v>54851</v>
      </c>
      <c r="F11375" s="413">
        <v>125.23</v>
      </c>
      <c r="G11375" s="414">
        <f t="shared" si="354"/>
        <v>438.00207617982909</v>
      </c>
      <c r="H11375" s="415">
        <f t="shared" si="355"/>
        <v>2.1900103808991456</v>
      </c>
    </row>
    <row r="11376" spans="1:8" ht="15" hidden="1" thickBot="1">
      <c r="A11376" s="409">
        <v>202206</v>
      </c>
      <c r="B11376" s="196" t="s">
        <v>879</v>
      </c>
      <c r="C11376" s="197" t="s">
        <v>791</v>
      </c>
      <c r="D11376" s="198" t="s">
        <v>339</v>
      </c>
      <c r="E11376" s="421">
        <v>274</v>
      </c>
      <c r="F11376" s="413">
        <v>125.23</v>
      </c>
      <c r="G11376" s="414">
        <f t="shared" si="354"/>
        <v>2.1879741276052065</v>
      </c>
      <c r="H11376" s="415">
        <f t="shared" si="355"/>
        <v>2.1879741276052065</v>
      </c>
    </row>
    <row r="11377" spans="1:8" ht="15" hidden="1" thickBot="1">
      <c r="A11377" s="409">
        <v>202206</v>
      </c>
      <c r="B11377" s="196" t="s">
        <v>880</v>
      </c>
      <c r="C11377" s="197" t="s">
        <v>791</v>
      </c>
      <c r="D11377" s="198" t="s">
        <v>337</v>
      </c>
      <c r="E11377" s="421">
        <v>64025</v>
      </c>
      <c r="F11377" s="413">
        <v>125.23</v>
      </c>
      <c r="G11377" s="414">
        <f t="shared" si="354"/>
        <v>511.25928291942824</v>
      </c>
      <c r="H11377" s="415">
        <f t="shared" si="355"/>
        <v>2.5562964145971412</v>
      </c>
    </row>
    <row r="11378" spans="1:8" ht="15" hidden="1" thickBot="1">
      <c r="A11378" s="409">
        <v>202206</v>
      </c>
      <c r="B11378" s="196" t="s">
        <v>881</v>
      </c>
      <c r="C11378" s="197" t="s">
        <v>791</v>
      </c>
      <c r="D11378" s="198" t="s">
        <v>339</v>
      </c>
      <c r="E11378" s="421">
        <v>320</v>
      </c>
      <c r="F11378" s="413">
        <v>125.23</v>
      </c>
      <c r="G11378" s="414">
        <f t="shared" si="354"/>
        <v>2.5552982512177591</v>
      </c>
      <c r="H11378" s="415">
        <f t="shared" si="355"/>
        <v>2.5552982512177591</v>
      </c>
    </row>
    <row r="11379" spans="1:8" ht="15" hidden="1" thickBot="1">
      <c r="A11379" s="409">
        <v>202206</v>
      </c>
      <c r="B11379" s="196" t="s">
        <v>882</v>
      </c>
      <c r="C11379" s="197" t="s">
        <v>791</v>
      </c>
      <c r="D11379" s="198" t="s">
        <v>337</v>
      </c>
      <c r="E11379" s="421">
        <v>96417</v>
      </c>
      <c r="F11379" s="413">
        <v>125.23</v>
      </c>
      <c r="G11379" s="414">
        <f t="shared" si="354"/>
        <v>769.91934839894589</v>
      </c>
      <c r="H11379" s="415">
        <f t="shared" si="355"/>
        <v>3.8495967419947292</v>
      </c>
    </row>
    <row r="11380" spans="1:8" ht="15" hidden="1" thickBot="1">
      <c r="A11380" s="409">
        <v>202206</v>
      </c>
      <c r="B11380" s="196" t="s">
        <v>883</v>
      </c>
      <c r="C11380" s="197" t="s">
        <v>791</v>
      </c>
      <c r="D11380" s="198" t="s">
        <v>339</v>
      </c>
      <c r="E11380" s="421">
        <v>482</v>
      </c>
      <c r="F11380" s="413">
        <v>125.23</v>
      </c>
      <c r="G11380" s="414">
        <f t="shared" si="354"/>
        <v>3.8489179908967497</v>
      </c>
      <c r="H11380" s="415">
        <f t="shared" si="355"/>
        <v>3.8489179908967497</v>
      </c>
    </row>
    <row r="11381" spans="1:8" ht="15" hidden="1" thickBot="1">
      <c r="A11381" s="409">
        <v>202206</v>
      </c>
      <c r="B11381" s="196" t="s">
        <v>884</v>
      </c>
      <c r="C11381" s="197" t="s">
        <v>791</v>
      </c>
      <c r="D11381" s="198" t="s">
        <v>337</v>
      </c>
      <c r="E11381" s="421">
        <v>97676</v>
      </c>
      <c r="F11381" s="413">
        <v>125.23</v>
      </c>
      <c r="G11381" s="414">
        <f t="shared" si="354"/>
        <v>779.97284995608084</v>
      </c>
      <c r="H11381" s="415">
        <f t="shared" si="355"/>
        <v>3.8998642497804044</v>
      </c>
    </row>
    <row r="11382" spans="1:8" ht="15" hidden="1" thickBot="1">
      <c r="A11382" s="409">
        <v>202206</v>
      </c>
      <c r="B11382" s="196" t="s">
        <v>885</v>
      </c>
      <c r="C11382" s="197" t="s">
        <v>791</v>
      </c>
      <c r="D11382" s="198" t="s">
        <v>339</v>
      </c>
      <c r="E11382" s="421">
        <v>488</v>
      </c>
      <c r="F11382" s="413">
        <v>125.23</v>
      </c>
      <c r="G11382" s="414">
        <f t="shared" si="354"/>
        <v>3.8968298331070828</v>
      </c>
      <c r="H11382" s="415">
        <f t="shared" si="355"/>
        <v>3.8968298331070828</v>
      </c>
    </row>
    <row r="11383" spans="1:8" ht="15" hidden="1" thickBot="1">
      <c r="A11383" s="409">
        <v>202206</v>
      </c>
      <c r="B11383" s="196" t="s">
        <v>886</v>
      </c>
      <c r="C11383" s="197" t="s">
        <v>791</v>
      </c>
      <c r="D11383" s="198" t="s">
        <v>337</v>
      </c>
      <c r="E11383" s="421">
        <v>63539</v>
      </c>
      <c r="F11383" s="413">
        <v>125.23</v>
      </c>
      <c r="G11383" s="414">
        <f t="shared" si="354"/>
        <v>507.37842370039124</v>
      </c>
      <c r="H11383" s="415">
        <f t="shared" si="355"/>
        <v>2.5368921185019562</v>
      </c>
    </row>
    <row r="11384" spans="1:8" ht="15" hidden="1" thickBot="1">
      <c r="A11384" s="409">
        <v>202206</v>
      </c>
      <c r="B11384" s="196" t="s">
        <v>887</v>
      </c>
      <c r="C11384" s="197" t="s">
        <v>791</v>
      </c>
      <c r="D11384" s="198" t="s">
        <v>339</v>
      </c>
      <c r="E11384" s="421">
        <v>318</v>
      </c>
      <c r="F11384" s="413">
        <v>125.23</v>
      </c>
      <c r="G11384" s="414">
        <f t="shared" si="354"/>
        <v>2.5393276371476481</v>
      </c>
      <c r="H11384" s="415">
        <f t="shared" si="355"/>
        <v>2.5393276371476481</v>
      </c>
    </row>
    <row r="11385" spans="1:8" ht="15" hidden="1" thickBot="1">
      <c r="A11385" s="409">
        <v>202206</v>
      </c>
      <c r="B11385" s="196" t="s">
        <v>888</v>
      </c>
      <c r="C11385" s="197" t="s">
        <v>791</v>
      </c>
      <c r="D11385" s="198" t="s">
        <v>337</v>
      </c>
      <c r="E11385" s="421">
        <v>74582</v>
      </c>
      <c r="F11385" s="413">
        <v>125.23</v>
      </c>
      <c r="G11385" s="414">
        <f t="shared" si="354"/>
        <v>595.56016928850909</v>
      </c>
      <c r="H11385" s="415">
        <f t="shared" si="355"/>
        <v>2.9778008464425456</v>
      </c>
    </row>
    <row r="11386" spans="1:8" ht="15" hidden="1" thickBot="1">
      <c r="A11386" s="409">
        <v>202206</v>
      </c>
      <c r="B11386" s="196" t="s">
        <v>889</v>
      </c>
      <c r="C11386" s="197" t="s">
        <v>791</v>
      </c>
      <c r="D11386" s="198" t="s">
        <v>337</v>
      </c>
      <c r="E11386" s="421">
        <v>96688</v>
      </c>
      <c r="F11386" s="413">
        <v>125.23</v>
      </c>
      <c r="G11386" s="414">
        <f t="shared" si="354"/>
        <v>772.08336660544592</v>
      </c>
      <c r="H11386" s="415">
        <f t="shared" si="355"/>
        <v>3.8604168330272297</v>
      </c>
    </row>
    <row r="11387" spans="1:8" ht="15" hidden="1" thickBot="1">
      <c r="A11387" s="409">
        <v>202206</v>
      </c>
      <c r="B11387" s="196" t="s">
        <v>890</v>
      </c>
      <c r="C11387" s="197" t="s">
        <v>791</v>
      </c>
      <c r="D11387" s="198" t="s">
        <v>339</v>
      </c>
      <c r="E11387" s="421">
        <v>483</v>
      </c>
      <c r="F11387" s="413">
        <v>125.23</v>
      </c>
      <c r="G11387" s="414">
        <f t="shared" si="354"/>
        <v>3.8569032979318054</v>
      </c>
      <c r="H11387" s="415">
        <f t="shared" si="355"/>
        <v>3.8569032979318054</v>
      </c>
    </row>
    <row r="11388" spans="1:8" ht="15" hidden="1" thickBot="1">
      <c r="A11388" s="409">
        <v>202206</v>
      </c>
      <c r="B11388" s="196" t="s">
        <v>891</v>
      </c>
      <c r="C11388" s="197" t="s">
        <v>791</v>
      </c>
      <c r="D11388" s="198" t="s">
        <v>337</v>
      </c>
      <c r="E11388" s="421">
        <v>78483</v>
      </c>
      <c r="F11388" s="413">
        <v>125.23</v>
      </c>
      <c r="G11388" s="414">
        <f t="shared" si="354"/>
        <v>626.71085203226062</v>
      </c>
      <c r="H11388" s="415">
        <f t="shared" si="355"/>
        <v>3.1335542601613029</v>
      </c>
    </row>
    <row r="11389" spans="1:8" ht="15" hidden="1" thickBot="1">
      <c r="A11389" s="409">
        <v>202206</v>
      </c>
      <c r="B11389" s="196" t="s">
        <v>892</v>
      </c>
      <c r="C11389" s="197" t="s">
        <v>791</v>
      </c>
      <c r="D11389" s="198" t="s">
        <v>337</v>
      </c>
      <c r="E11389" s="421">
        <v>80605</v>
      </c>
      <c r="F11389" s="413">
        <v>125.23</v>
      </c>
      <c r="G11389" s="414">
        <f t="shared" si="354"/>
        <v>643.65567356064844</v>
      </c>
      <c r="H11389" s="415">
        <f t="shared" si="355"/>
        <v>3.2182783678032423</v>
      </c>
    </row>
    <row r="11390" spans="1:8" ht="15" hidden="1" thickBot="1">
      <c r="A11390" s="409">
        <v>202206</v>
      </c>
      <c r="B11390" s="196" t="s">
        <v>893</v>
      </c>
      <c r="C11390" s="197" t="s">
        <v>791</v>
      </c>
      <c r="D11390" s="198" t="s">
        <v>337</v>
      </c>
      <c r="E11390" s="421">
        <v>71398</v>
      </c>
      <c r="F11390" s="413">
        <v>125.23</v>
      </c>
      <c r="G11390" s="414">
        <f t="shared" si="354"/>
        <v>570.13495168889244</v>
      </c>
      <c r="H11390" s="415">
        <f t="shared" si="355"/>
        <v>2.8506747584444621</v>
      </c>
    </row>
    <row r="11391" spans="1:8" ht="15" hidden="1" thickBot="1">
      <c r="A11391" s="409">
        <v>202206</v>
      </c>
      <c r="B11391" s="196" t="s">
        <v>894</v>
      </c>
      <c r="C11391" s="197" t="s">
        <v>791</v>
      </c>
      <c r="D11391" s="198" t="s">
        <v>337</v>
      </c>
      <c r="E11391" s="421">
        <v>110222</v>
      </c>
      <c r="F11391" s="413">
        <v>125.23</v>
      </c>
      <c r="G11391" s="414">
        <f t="shared" si="354"/>
        <v>880.15651201788705</v>
      </c>
      <c r="H11391" s="415">
        <f t="shared" si="355"/>
        <v>4.4007825600894357</v>
      </c>
    </row>
    <row r="11392" spans="1:8" ht="15" hidden="1" thickBot="1">
      <c r="A11392" s="409">
        <v>202206</v>
      </c>
      <c r="B11392" s="196" t="s">
        <v>895</v>
      </c>
      <c r="C11392" s="197" t="s">
        <v>791</v>
      </c>
      <c r="D11392" s="198" t="s">
        <v>337</v>
      </c>
      <c r="E11392" s="421">
        <v>72248</v>
      </c>
      <c r="F11392" s="413">
        <v>125.23</v>
      </c>
      <c r="G11392" s="414">
        <f t="shared" si="354"/>
        <v>576.9224626686896</v>
      </c>
      <c r="H11392" s="415">
        <f t="shared" si="355"/>
        <v>2.8846123133434478</v>
      </c>
    </row>
    <row r="11393" spans="1:8" ht="15" hidden="1" thickBot="1">
      <c r="A11393" s="409">
        <v>202206</v>
      </c>
      <c r="B11393" s="196" t="s">
        <v>896</v>
      </c>
      <c r="C11393" s="197" t="s">
        <v>791</v>
      </c>
      <c r="D11393" s="198" t="s">
        <v>337</v>
      </c>
      <c r="E11393" s="421">
        <v>106590</v>
      </c>
      <c r="F11393" s="413">
        <v>125.23</v>
      </c>
      <c r="G11393" s="414">
        <f t="shared" si="354"/>
        <v>851.1538768665655</v>
      </c>
      <c r="H11393" s="415">
        <f t="shared" si="355"/>
        <v>4.2557693843328277</v>
      </c>
    </row>
    <row r="11394" spans="1:8" ht="15" hidden="1" thickBot="1">
      <c r="A11394" s="409">
        <v>202206</v>
      </c>
      <c r="B11394" s="196" t="s">
        <v>897</v>
      </c>
      <c r="C11394" s="197" t="s">
        <v>791</v>
      </c>
      <c r="D11394" s="198" t="s">
        <v>337</v>
      </c>
      <c r="E11394" s="421">
        <v>96417</v>
      </c>
      <c r="F11394" s="413">
        <v>125.23</v>
      </c>
      <c r="G11394" s="414">
        <f t="shared" ref="G11394:G11457" si="356">+E11394/F11394</f>
        <v>769.91934839894589</v>
      </c>
      <c r="H11394" s="415">
        <f t="shared" ref="H11394:H11457" si="357">IF(D11394="TB",G11394/200,IF(D11394="LT",G11394,"VER"))</f>
        <v>3.8495967419947292</v>
      </c>
    </row>
    <row r="11395" spans="1:8" ht="15" hidden="1" thickBot="1">
      <c r="A11395" s="409">
        <v>202206</v>
      </c>
      <c r="B11395" s="196" t="s">
        <v>898</v>
      </c>
      <c r="C11395" s="197" t="s">
        <v>791</v>
      </c>
      <c r="D11395" s="198" t="s">
        <v>339</v>
      </c>
      <c r="E11395" s="421">
        <v>482</v>
      </c>
      <c r="F11395" s="413">
        <v>125.23</v>
      </c>
      <c r="G11395" s="414">
        <f t="shared" si="356"/>
        <v>3.8489179908967497</v>
      </c>
      <c r="H11395" s="415">
        <f t="shared" si="357"/>
        <v>3.8489179908967497</v>
      </c>
    </row>
    <row r="11396" spans="1:8" ht="15" hidden="1" thickBot="1">
      <c r="A11396" s="409">
        <v>202206</v>
      </c>
      <c r="B11396" s="196" t="s">
        <v>899</v>
      </c>
      <c r="C11396" s="197" t="s">
        <v>791</v>
      </c>
      <c r="D11396" s="198" t="s">
        <v>337</v>
      </c>
      <c r="E11396" s="421">
        <v>92935</v>
      </c>
      <c r="F11396" s="413">
        <v>125.23</v>
      </c>
      <c r="G11396" s="414">
        <f t="shared" si="356"/>
        <v>742.11450930288265</v>
      </c>
      <c r="H11396" s="415">
        <f t="shared" si="357"/>
        <v>3.7105725465144133</v>
      </c>
    </row>
    <row r="11397" spans="1:8" ht="15" hidden="1" thickBot="1">
      <c r="A11397" s="409">
        <v>202206</v>
      </c>
      <c r="B11397" s="196" t="s">
        <v>900</v>
      </c>
      <c r="C11397" s="197" t="s">
        <v>791</v>
      </c>
      <c r="D11397" s="198" t="s">
        <v>339</v>
      </c>
      <c r="E11397" s="421">
        <v>465</v>
      </c>
      <c r="F11397" s="413">
        <v>125.23</v>
      </c>
      <c r="G11397" s="414">
        <f t="shared" si="356"/>
        <v>3.7131677713008062</v>
      </c>
      <c r="H11397" s="415">
        <f t="shared" si="357"/>
        <v>3.7131677713008062</v>
      </c>
    </row>
    <row r="11398" spans="1:8" ht="15" hidden="1" thickBot="1">
      <c r="A11398" s="409">
        <v>202206</v>
      </c>
      <c r="B11398" s="196" t="s">
        <v>901</v>
      </c>
      <c r="C11398" s="197" t="s">
        <v>791</v>
      </c>
      <c r="D11398" s="198" t="s">
        <v>337</v>
      </c>
      <c r="E11398" s="421">
        <v>80348</v>
      </c>
      <c r="F11398" s="413">
        <v>125.23</v>
      </c>
      <c r="G11398" s="414">
        <f t="shared" si="356"/>
        <v>641.60344965263914</v>
      </c>
      <c r="H11398" s="415">
        <f t="shared" si="357"/>
        <v>3.2080172482631957</v>
      </c>
    </row>
    <row r="11399" spans="1:8" ht="15" hidden="1" thickBot="1">
      <c r="A11399" s="409">
        <v>202206</v>
      </c>
      <c r="B11399" s="196" t="s">
        <v>902</v>
      </c>
      <c r="C11399" s="197" t="s">
        <v>791</v>
      </c>
      <c r="D11399" s="198" t="s">
        <v>337</v>
      </c>
      <c r="E11399" s="421">
        <v>79441</v>
      </c>
      <c r="F11399" s="413">
        <v>125.23</v>
      </c>
      <c r="G11399" s="414">
        <f t="shared" si="356"/>
        <v>634.36077617184378</v>
      </c>
      <c r="H11399" s="415">
        <f t="shared" si="357"/>
        <v>3.171803880859219</v>
      </c>
    </row>
    <row r="11400" spans="1:8" ht="15" hidden="1" thickBot="1">
      <c r="A11400" s="409">
        <v>202206</v>
      </c>
      <c r="B11400" s="196" t="s">
        <v>903</v>
      </c>
      <c r="C11400" s="197" t="s">
        <v>791</v>
      </c>
      <c r="D11400" s="198" t="s">
        <v>339</v>
      </c>
      <c r="E11400" s="421">
        <v>397</v>
      </c>
      <c r="F11400" s="413">
        <v>125.23</v>
      </c>
      <c r="G11400" s="414">
        <f t="shared" si="356"/>
        <v>3.1701668929170324</v>
      </c>
      <c r="H11400" s="415">
        <f t="shared" si="357"/>
        <v>3.1701668929170324</v>
      </c>
    </row>
    <row r="11401" spans="1:8" ht="15" hidden="1" thickBot="1">
      <c r="A11401" s="409">
        <v>202206</v>
      </c>
      <c r="B11401" s="196" t="s">
        <v>904</v>
      </c>
      <c r="C11401" s="197" t="s">
        <v>791</v>
      </c>
      <c r="D11401" s="198" t="s">
        <v>337</v>
      </c>
      <c r="E11401" s="421">
        <v>88251</v>
      </c>
      <c r="F11401" s="413">
        <v>125.23</v>
      </c>
      <c r="G11401" s="414">
        <f t="shared" si="356"/>
        <v>704.71133115068267</v>
      </c>
      <c r="H11401" s="415">
        <f t="shared" si="357"/>
        <v>3.5235566557534135</v>
      </c>
    </row>
    <row r="11402" spans="1:8" ht="15" hidden="1" thickBot="1">
      <c r="A11402" s="409">
        <v>202206</v>
      </c>
      <c r="B11402" s="196" t="s">
        <v>905</v>
      </c>
      <c r="C11402" s="197" t="s">
        <v>791</v>
      </c>
      <c r="D11402" s="198" t="s">
        <v>339</v>
      </c>
      <c r="E11402" s="421">
        <v>441</v>
      </c>
      <c r="F11402" s="413">
        <v>125.23</v>
      </c>
      <c r="G11402" s="414">
        <f t="shared" si="356"/>
        <v>3.5215204024594744</v>
      </c>
      <c r="H11402" s="415">
        <f t="shared" si="357"/>
        <v>3.5215204024594744</v>
      </c>
    </row>
    <row r="11403" spans="1:8" ht="15" hidden="1" thickBot="1">
      <c r="A11403" s="409">
        <v>202206</v>
      </c>
      <c r="B11403" s="196" t="s">
        <v>906</v>
      </c>
      <c r="C11403" s="197" t="s">
        <v>791</v>
      </c>
      <c r="D11403" s="198" t="s">
        <v>337</v>
      </c>
      <c r="E11403" s="421">
        <v>79983</v>
      </c>
      <c r="F11403" s="413">
        <v>125.23</v>
      </c>
      <c r="G11403" s="414">
        <f t="shared" si="356"/>
        <v>638.68881258484384</v>
      </c>
      <c r="H11403" s="415">
        <f t="shared" si="357"/>
        <v>3.1934440629242191</v>
      </c>
    </row>
    <row r="11404" spans="1:8" ht="15" hidden="1" thickBot="1">
      <c r="A11404" s="409">
        <v>202206</v>
      </c>
      <c r="B11404" s="196" t="s">
        <v>907</v>
      </c>
      <c r="C11404" s="197" t="s">
        <v>791</v>
      </c>
      <c r="D11404" s="198" t="s">
        <v>337</v>
      </c>
      <c r="E11404" s="421">
        <v>105899</v>
      </c>
      <c r="F11404" s="413">
        <v>125.23</v>
      </c>
      <c r="G11404" s="414">
        <f t="shared" si="356"/>
        <v>845.63602970534214</v>
      </c>
      <c r="H11404" s="415">
        <f t="shared" si="357"/>
        <v>4.228180148526711</v>
      </c>
    </row>
    <row r="11405" spans="1:8" ht="15" hidden="1" thickBot="1">
      <c r="A11405" s="409">
        <v>202206</v>
      </c>
      <c r="B11405" s="196" t="s">
        <v>908</v>
      </c>
      <c r="C11405" s="197" t="s">
        <v>791</v>
      </c>
      <c r="D11405" s="198" t="s">
        <v>337</v>
      </c>
      <c r="E11405" s="421">
        <v>94452</v>
      </c>
      <c r="F11405" s="413">
        <v>125.23</v>
      </c>
      <c r="G11405" s="414">
        <f t="shared" si="356"/>
        <v>754.22822007506181</v>
      </c>
      <c r="H11405" s="415">
        <f t="shared" si="357"/>
        <v>3.771141100375309</v>
      </c>
    </row>
    <row r="11406" spans="1:8" ht="15" hidden="1" thickBot="1">
      <c r="A11406" s="409">
        <v>202206</v>
      </c>
      <c r="B11406" s="196" t="s">
        <v>909</v>
      </c>
      <c r="C11406" s="197" t="s">
        <v>791</v>
      </c>
      <c r="D11406" s="198" t="s">
        <v>337</v>
      </c>
      <c r="E11406" s="421">
        <v>79369</v>
      </c>
      <c r="F11406" s="413">
        <v>125.23</v>
      </c>
      <c r="G11406" s="414">
        <f t="shared" si="356"/>
        <v>633.78583406531982</v>
      </c>
      <c r="H11406" s="415">
        <f t="shared" si="357"/>
        <v>3.1689291703265989</v>
      </c>
    </row>
    <row r="11407" spans="1:8" ht="15" hidden="1" thickBot="1">
      <c r="A11407" s="409">
        <v>202206</v>
      </c>
      <c r="B11407" s="196" t="s">
        <v>910</v>
      </c>
      <c r="C11407" s="197" t="s">
        <v>791</v>
      </c>
      <c r="D11407" s="198" t="s">
        <v>337</v>
      </c>
      <c r="E11407" s="421">
        <v>79529</v>
      </c>
      <c r="F11407" s="413">
        <v>125.23</v>
      </c>
      <c r="G11407" s="414">
        <f t="shared" si="356"/>
        <v>635.06348319092865</v>
      </c>
      <c r="H11407" s="415">
        <f t="shared" si="357"/>
        <v>3.1753174159546433</v>
      </c>
    </row>
    <row r="11408" spans="1:8" ht="15" hidden="1" thickBot="1">
      <c r="A11408" s="409">
        <v>202206</v>
      </c>
      <c r="B11408" s="196" t="s">
        <v>911</v>
      </c>
      <c r="C11408" s="197" t="s">
        <v>791</v>
      </c>
      <c r="D11408" s="198" t="s">
        <v>337</v>
      </c>
      <c r="E11408" s="421">
        <v>76587</v>
      </c>
      <c r="F11408" s="413">
        <v>125.23</v>
      </c>
      <c r="G11408" s="414">
        <f t="shared" si="356"/>
        <v>611.57070989379542</v>
      </c>
      <c r="H11408" s="415">
        <f t="shared" si="357"/>
        <v>3.0578535494689771</v>
      </c>
    </row>
    <row r="11409" spans="1:8" ht="15" hidden="1" thickBot="1">
      <c r="A11409" s="409">
        <v>202206</v>
      </c>
      <c r="B11409" s="196" t="s">
        <v>912</v>
      </c>
      <c r="C11409" s="197" t="s">
        <v>791</v>
      </c>
      <c r="D11409" s="198" t="s">
        <v>337</v>
      </c>
      <c r="E11409" s="421">
        <v>78652</v>
      </c>
      <c r="F11409" s="413">
        <v>125.23</v>
      </c>
      <c r="G11409" s="414">
        <f t="shared" si="356"/>
        <v>628.06036892118505</v>
      </c>
      <c r="H11409" s="415">
        <f t="shared" si="357"/>
        <v>3.1403018446059252</v>
      </c>
    </row>
    <row r="11410" spans="1:8" ht="15" hidden="1" thickBot="1">
      <c r="A11410" s="409">
        <v>202206</v>
      </c>
      <c r="B11410" s="196" t="s">
        <v>913</v>
      </c>
      <c r="C11410" s="197" t="s">
        <v>791</v>
      </c>
      <c r="D11410" s="198" t="s">
        <v>337</v>
      </c>
      <c r="E11410" s="421">
        <v>78652</v>
      </c>
      <c r="F11410" s="413">
        <v>125.23</v>
      </c>
      <c r="G11410" s="414">
        <f t="shared" si="356"/>
        <v>628.06036892118505</v>
      </c>
      <c r="H11410" s="415">
        <f t="shared" si="357"/>
        <v>3.1403018446059252</v>
      </c>
    </row>
    <row r="11411" spans="1:8" ht="15" hidden="1" thickBot="1">
      <c r="A11411" s="409">
        <v>202206</v>
      </c>
      <c r="B11411" s="196" t="s">
        <v>914</v>
      </c>
      <c r="C11411" s="197" t="s">
        <v>791</v>
      </c>
      <c r="D11411" s="198" t="s">
        <v>339</v>
      </c>
      <c r="E11411" s="421">
        <v>383</v>
      </c>
      <c r="F11411" s="413">
        <v>125.23</v>
      </c>
      <c r="G11411" s="414">
        <f t="shared" si="356"/>
        <v>3.0583725944262556</v>
      </c>
      <c r="H11411" s="415">
        <f t="shared" si="357"/>
        <v>3.0583725944262556</v>
      </c>
    </row>
    <row r="11412" spans="1:8" ht="15" hidden="1" thickBot="1">
      <c r="A11412" s="409">
        <v>202206</v>
      </c>
      <c r="B11412" s="196" t="s">
        <v>915</v>
      </c>
      <c r="C11412" s="197" t="s">
        <v>791</v>
      </c>
      <c r="D11412" s="198" t="s">
        <v>337</v>
      </c>
      <c r="E11412" s="421">
        <v>61698</v>
      </c>
      <c r="F11412" s="413">
        <v>125.23</v>
      </c>
      <c r="G11412" s="414">
        <f t="shared" si="356"/>
        <v>492.67747344885407</v>
      </c>
      <c r="H11412" s="415">
        <f t="shared" si="357"/>
        <v>2.4633873672442705</v>
      </c>
    </row>
    <row r="11413" spans="1:8" ht="15" hidden="1" thickBot="1">
      <c r="A11413" s="409">
        <v>202206</v>
      </c>
      <c r="B11413" s="196" t="s">
        <v>916</v>
      </c>
      <c r="C11413" s="197" t="s">
        <v>791</v>
      </c>
      <c r="D11413" s="198" t="s">
        <v>337</v>
      </c>
      <c r="E11413" s="421">
        <v>61698</v>
      </c>
      <c r="F11413" s="413">
        <v>125.23</v>
      </c>
      <c r="G11413" s="414">
        <f t="shared" si="356"/>
        <v>492.67747344885407</v>
      </c>
      <c r="H11413" s="415">
        <f t="shared" si="357"/>
        <v>2.4633873672442705</v>
      </c>
    </row>
    <row r="11414" spans="1:8" ht="15" hidden="1" thickBot="1">
      <c r="A11414" s="409">
        <v>202206</v>
      </c>
      <c r="B11414" s="196" t="s">
        <v>917</v>
      </c>
      <c r="C11414" s="197" t="s">
        <v>791</v>
      </c>
      <c r="D11414" s="198" t="s">
        <v>337</v>
      </c>
      <c r="E11414" s="421">
        <v>61698</v>
      </c>
      <c r="F11414" s="413">
        <v>125.23</v>
      </c>
      <c r="G11414" s="414">
        <f t="shared" si="356"/>
        <v>492.67747344885407</v>
      </c>
      <c r="H11414" s="415">
        <f t="shared" si="357"/>
        <v>2.4633873672442705</v>
      </c>
    </row>
    <row r="11415" spans="1:8" ht="15" hidden="1" thickBot="1">
      <c r="A11415" s="409">
        <v>202206</v>
      </c>
      <c r="B11415" s="196" t="s">
        <v>918</v>
      </c>
      <c r="C11415" s="197" t="s">
        <v>791</v>
      </c>
      <c r="D11415" s="198" t="s">
        <v>337</v>
      </c>
      <c r="E11415" s="421">
        <v>61698</v>
      </c>
      <c r="F11415" s="413">
        <v>125.23</v>
      </c>
      <c r="G11415" s="414">
        <f t="shared" si="356"/>
        <v>492.67747344885407</v>
      </c>
      <c r="H11415" s="415">
        <f t="shared" si="357"/>
        <v>2.4633873672442705</v>
      </c>
    </row>
    <row r="11416" spans="1:8" ht="15" hidden="1" thickBot="1">
      <c r="A11416" s="409">
        <v>202206</v>
      </c>
      <c r="B11416" s="196" t="s">
        <v>919</v>
      </c>
      <c r="C11416" s="197" t="s">
        <v>791</v>
      </c>
      <c r="D11416" s="198" t="s">
        <v>337</v>
      </c>
      <c r="E11416" s="421">
        <v>60649</v>
      </c>
      <c r="F11416" s="413">
        <v>125.23</v>
      </c>
      <c r="G11416" s="414">
        <f t="shared" si="356"/>
        <v>484.3008863690809</v>
      </c>
      <c r="H11416" s="415">
        <f t="shared" si="357"/>
        <v>2.4215044318454044</v>
      </c>
    </row>
    <row r="11417" spans="1:8" ht="15" hidden="1" thickBot="1">
      <c r="A11417" s="409">
        <v>202206</v>
      </c>
      <c r="B11417" s="196" t="s">
        <v>920</v>
      </c>
      <c r="C11417" s="197" t="s">
        <v>791</v>
      </c>
      <c r="D11417" s="198" t="s">
        <v>337</v>
      </c>
      <c r="E11417" s="421">
        <v>78652</v>
      </c>
      <c r="F11417" s="413">
        <v>125.23</v>
      </c>
      <c r="G11417" s="414">
        <f t="shared" si="356"/>
        <v>628.06036892118505</v>
      </c>
      <c r="H11417" s="415">
        <f t="shared" si="357"/>
        <v>3.1403018446059252</v>
      </c>
    </row>
    <row r="11418" spans="1:8" ht="15" hidden="1" thickBot="1">
      <c r="A11418" s="409">
        <v>202206</v>
      </c>
      <c r="B11418" s="196" t="s">
        <v>921</v>
      </c>
      <c r="C11418" s="197" t="s">
        <v>791</v>
      </c>
      <c r="D11418" s="198" t="s">
        <v>337</v>
      </c>
      <c r="E11418" s="421">
        <v>76587</v>
      </c>
      <c r="F11418" s="413">
        <v>125.23</v>
      </c>
      <c r="G11418" s="414">
        <f t="shared" si="356"/>
        <v>611.57070989379542</v>
      </c>
      <c r="H11418" s="415">
        <f t="shared" si="357"/>
        <v>3.0578535494689771</v>
      </c>
    </row>
    <row r="11419" spans="1:8" ht="15" hidden="1" thickBot="1">
      <c r="A11419" s="409">
        <v>202206</v>
      </c>
      <c r="B11419" s="196" t="s">
        <v>922</v>
      </c>
      <c r="C11419" s="197" t="s">
        <v>791</v>
      </c>
      <c r="D11419" s="198" t="s">
        <v>337</v>
      </c>
      <c r="E11419" s="421">
        <v>86988</v>
      </c>
      <c r="F11419" s="413">
        <v>125.23</v>
      </c>
      <c r="G11419" s="414">
        <f t="shared" si="356"/>
        <v>694.6258883654076</v>
      </c>
      <c r="H11419" s="415">
        <f t="shared" si="357"/>
        <v>3.4731294418270382</v>
      </c>
    </row>
    <row r="11420" spans="1:8" ht="15" hidden="1" thickBot="1">
      <c r="A11420" s="409">
        <v>202206</v>
      </c>
      <c r="B11420" s="196" t="s">
        <v>923</v>
      </c>
      <c r="C11420" s="197" t="s">
        <v>791</v>
      </c>
      <c r="D11420" s="198" t="s">
        <v>337</v>
      </c>
      <c r="E11420" s="421">
        <v>101223</v>
      </c>
      <c r="F11420" s="413">
        <v>125.23</v>
      </c>
      <c r="G11420" s="414">
        <f t="shared" si="356"/>
        <v>808.29673400942261</v>
      </c>
      <c r="H11420" s="415">
        <f t="shared" si="357"/>
        <v>4.0414836700471133</v>
      </c>
    </row>
    <row r="11421" spans="1:8" ht="15" hidden="1" thickBot="1">
      <c r="A11421" s="409">
        <v>202206</v>
      </c>
      <c r="B11421" s="196" t="s">
        <v>924</v>
      </c>
      <c r="C11421" s="197" t="s">
        <v>791</v>
      </c>
      <c r="D11421" s="198" t="s">
        <v>337</v>
      </c>
      <c r="E11421" s="421">
        <v>78675</v>
      </c>
      <c r="F11421" s="413">
        <v>125.23</v>
      </c>
      <c r="G11421" s="414">
        <f t="shared" si="356"/>
        <v>628.24403098299126</v>
      </c>
      <c r="H11421" s="415">
        <f t="shared" si="357"/>
        <v>3.1412201549149561</v>
      </c>
    </row>
    <row r="11422" spans="1:8" ht="15" hidden="1" thickBot="1">
      <c r="A11422" s="409">
        <v>202206</v>
      </c>
      <c r="B11422" s="196" t="s">
        <v>925</v>
      </c>
      <c r="C11422" s="197" t="s">
        <v>791</v>
      </c>
      <c r="D11422" s="198" t="s">
        <v>339</v>
      </c>
      <c r="E11422" s="421">
        <v>393</v>
      </c>
      <c r="F11422" s="413">
        <v>125.23</v>
      </c>
      <c r="G11422" s="414">
        <f t="shared" si="356"/>
        <v>3.1382256647768108</v>
      </c>
      <c r="H11422" s="415">
        <f t="shared" si="357"/>
        <v>3.1382256647768108</v>
      </c>
    </row>
    <row r="11423" spans="1:8" ht="15" hidden="1" thickBot="1">
      <c r="A11423" s="409">
        <v>202206</v>
      </c>
      <c r="B11423" s="196" t="s">
        <v>926</v>
      </c>
      <c r="C11423" s="197" t="s">
        <v>791</v>
      </c>
      <c r="D11423" s="198" t="s">
        <v>337</v>
      </c>
      <c r="E11423" s="421">
        <v>79654</v>
      </c>
      <c r="F11423" s="413">
        <v>125.23</v>
      </c>
      <c r="G11423" s="414">
        <f t="shared" si="356"/>
        <v>636.06164657031059</v>
      </c>
      <c r="H11423" s="415">
        <f t="shared" si="357"/>
        <v>3.1803082328515528</v>
      </c>
    </row>
    <row r="11424" spans="1:8" ht="15" hidden="1" thickBot="1">
      <c r="A11424" s="409">
        <v>202206</v>
      </c>
      <c r="B11424" s="196" t="s">
        <v>927</v>
      </c>
      <c r="C11424" s="197" t="s">
        <v>791</v>
      </c>
      <c r="D11424" s="198" t="s">
        <v>339</v>
      </c>
      <c r="E11424" s="421">
        <v>554</v>
      </c>
      <c r="F11424" s="413">
        <v>125.23</v>
      </c>
      <c r="G11424" s="414">
        <f t="shared" si="356"/>
        <v>4.4238600974207456</v>
      </c>
      <c r="H11424" s="415">
        <f t="shared" si="357"/>
        <v>4.4238600974207456</v>
      </c>
    </row>
    <row r="11425" spans="1:8" ht="15" hidden="1" thickBot="1">
      <c r="A11425" s="409">
        <v>202206</v>
      </c>
      <c r="B11425" s="196" t="s">
        <v>928</v>
      </c>
      <c r="C11425" s="197" t="s">
        <v>791</v>
      </c>
      <c r="D11425" s="198" t="s">
        <v>337</v>
      </c>
      <c r="E11425" s="421">
        <v>85466</v>
      </c>
      <c r="F11425" s="413">
        <v>125.23</v>
      </c>
      <c r="G11425" s="414">
        <f t="shared" si="356"/>
        <v>682.47225105805319</v>
      </c>
      <c r="H11425" s="415">
        <f t="shared" si="357"/>
        <v>3.412361255290266</v>
      </c>
    </row>
    <row r="11426" spans="1:8" ht="15" hidden="1" thickBot="1">
      <c r="A11426" s="409">
        <v>202206</v>
      </c>
      <c r="B11426" s="196" t="s">
        <v>929</v>
      </c>
      <c r="C11426" s="197" t="s">
        <v>791</v>
      </c>
      <c r="D11426" s="198" t="s">
        <v>339</v>
      </c>
      <c r="E11426" s="421">
        <v>427</v>
      </c>
      <c r="F11426" s="413">
        <v>125.23</v>
      </c>
      <c r="G11426" s="414">
        <f t="shared" si="356"/>
        <v>3.4097261039686977</v>
      </c>
      <c r="H11426" s="415">
        <f t="shared" si="357"/>
        <v>3.4097261039686977</v>
      </c>
    </row>
    <row r="11427" spans="1:8" ht="15" hidden="1" thickBot="1">
      <c r="A11427" s="409">
        <v>202206</v>
      </c>
      <c r="B11427" s="196" t="s">
        <v>930</v>
      </c>
      <c r="C11427" s="197" t="s">
        <v>791</v>
      </c>
      <c r="D11427" s="198" t="s">
        <v>337</v>
      </c>
      <c r="E11427" s="421">
        <v>54680</v>
      </c>
      <c r="F11427" s="413">
        <v>125.23</v>
      </c>
      <c r="G11427" s="414">
        <f t="shared" si="356"/>
        <v>436.63658867683461</v>
      </c>
      <c r="H11427" s="415">
        <f t="shared" si="357"/>
        <v>2.183182943384173</v>
      </c>
    </row>
    <row r="11428" spans="1:8" ht="15" hidden="1" thickBot="1">
      <c r="A11428" s="409">
        <v>202206</v>
      </c>
      <c r="B11428" s="196" t="s">
        <v>931</v>
      </c>
      <c r="C11428" s="197" t="s">
        <v>791</v>
      </c>
      <c r="D11428" s="198" t="s">
        <v>337</v>
      </c>
      <c r="E11428" s="421">
        <v>117274</v>
      </c>
      <c r="F11428" s="413">
        <v>125.23</v>
      </c>
      <c r="G11428" s="414">
        <f t="shared" si="356"/>
        <v>936.46889722909839</v>
      </c>
      <c r="H11428" s="415">
        <f t="shared" si="357"/>
        <v>4.6823444861454924</v>
      </c>
    </row>
    <row r="11429" spans="1:8" ht="15" hidden="1" thickBot="1">
      <c r="A11429" s="409">
        <v>202206</v>
      </c>
      <c r="B11429" s="196" t="s">
        <v>932</v>
      </c>
      <c r="C11429" s="197" t="s">
        <v>791</v>
      </c>
      <c r="D11429" s="198" t="s">
        <v>339</v>
      </c>
      <c r="E11429" s="421">
        <v>586</v>
      </c>
      <c r="F11429" s="413">
        <v>125.23</v>
      </c>
      <c r="G11429" s="414">
        <f t="shared" si="356"/>
        <v>4.679389922542522</v>
      </c>
      <c r="H11429" s="415">
        <f t="shared" si="357"/>
        <v>4.679389922542522</v>
      </c>
    </row>
    <row r="11430" spans="1:8" ht="15" hidden="1" thickBot="1">
      <c r="A11430" s="409">
        <v>202206</v>
      </c>
      <c r="B11430" s="196" t="s">
        <v>933</v>
      </c>
      <c r="C11430" s="197" t="s">
        <v>791</v>
      </c>
      <c r="D11430" s="198" t="s">
        <v>337</v>
      </c>
      <c r="E11430" s="421">
        <v>109791</v>
      </c>
      <c r="F11430" s="413">
        <v>125.23</v>
      </c>
      <c r="G11430" s="414">
        <f t="shared" si="356"/>
        <v>876.71484468577819</v>
      </c>
      <c r="H11430" s="415">
        <f t="shared" si="357"/>
        <v>4.3835742234288908</v>
      </c>
    </row>
    <row r="11431" spans="1:8" ht="15" hidden="1" thickBot="1">
      <c r="A11431" s="409">
        <v>202206</v>
      </c>
      <c r="B11431" s="196" t="s">
        <v>934</v>
      </c>
      <c r="C11431" s="197" t="s">
        <v>791</v>
      </c>
      <c r="D11431" s="198" t="s">
        <v>337</v>
      </c>
      <c r="E11431" s="421">
        <v>97753</v>
      </c>
      <c r="F11431" s="413">
        <v>125.23</v>
      </c>
      <c r="G11431" s="414">
        <f t="shared" si="356"/>
        <v>780.58771859778005</v>
      </c>
      <c r="H11431" s="415">
        <f t="shared" si="357"/>
        <v>3.9029385929889004</v>
      </c>
    </row>
    <row r="11432" spans="1:8" ht="15" hidden="1" thickBot="1">
      <c r="A11432" s="409">
        <v>202206</v>
      </c>
      <c r="B11432" s="196" t="s">
        <v>935</v>
      </c>
      <c r="C11432" s="197" t="s">
        <v>791</v>
      </c>
      <c r="D11432" s="198" t="s">
        <v>339</v>
      </c>
      <c r="E11432" s="421">
        <v>489</v>
      </c>
      <c r="F11432" s="413">
        <v>125.23</v>
      </c>
      <c r="G11432" s="414">
        <f t="shared" si="356"/>
        <v>3.9048151401421385</v>
      </c>
      <c r="H11432" s="415">
        <f t="shared" si="357"/>
        <v>3.9048151401421385</v>
      </c>
    </row>
    <row r="11433" spans="1:8" ht="15" hidden="1" thickBot="1">
      <c r="A11433" s="409">
        <v>202206</v>
      </c>
      <c r="B11433" s="196" t="s">
        <v>936</v>
      </c>
      <c r="C11433" s="197" t="s">
        <v>791</v>
      </c>
      <c r="D11433" s="198" t="s">
        <v>337</v>
      </c>
      <c r="E11433" s="421">
        <v>79547</v>
      </c>
      <c r="F11433" s="413">
        <v>125.23</v>
      </c>
      <c r="G11433" s="414">
        <f t="shared" si="356"/>
        <v>635.20721871755973</v>
      </c>
      <c r="H11433" s="415">
        <f t="shared" si="357"/>
        <v>3.1760360935877987</v>
      </c>
    </row>
    <row r="11434" spans="1:8" ht="15" hidden="1" thickBot="1">
      <c r="A11434" s="409">
        <v>202206</v>
      </c>
      <c r="B11434" s="196" t="s">
        <v>937</v>
      </c>
      <c r="C11434" s="197" t="s">
        <v>791</v>
      </c>
      <c r="D11434" s="198" t="s">
        <v>339</v>
      </c>
      <c r="E11434" s="421">
        <v>398</v>
      </c>
      <c r="F11434" s="413">
        <v>125.23</v>
      </c>
      <c r="G11434" s="414">
        <f t="shared" si="356"/>
        <v>3.1781521999520881</v>
      </c>
      <c r="H11434" s="415">
        <f t="shared" si="357"/>
        <v>3.1781521999520881</v>
      </c>
    </row>
    <row r="11435" spans="1:8" ht="15" hidden="1" thickBot="1">
      <c r="A11435" s="409">
        <v>202206</v>
      </c>
      <c r="B11435" s="196" t="s">
        <v>938</v>
      </c>
      <c r="C11435" s="197" t="s">
        <v>791</v>
      </c>
      <c r="D11435" s="198" t="s">
        <v>337</v>
      </c>
      <c r="E11435" s="421">
        <v>97689</v>
      </c>
      <c r="F11435" s="413">
        <v>125.23</v>
      </c>
      <c r="G11435" s="414">
        <f t="shared" si="356"/>
        <v>780.07665894753654</v>
      </c>
      <c r="H11435" s="415">
        <f t="shared" si="357"/>
        <v>3.9003832947376829</v>
      </c>
    </row>
    <row r="11436" spans="1:8" ht="15" hidden="1" thickBot="1">
      <c r="A11436" s="409">
        <v>202206</v>
      </c>
      <c r="B11436" s="196" t="s">
        <v>939</v>
      </c>
      <c r="C11436" s="197" t="s">
        <v>791</v>
      </c>
      <c r="D11436" s="198" t="s">
        <v>339</v>
      </c>
      <c r="E11436" s="421">
        <v>488</v>
      </c>
      <c r="F11436" s="413">
        <v>125.23</v>
      </c>
      <c r="G11436" s="414">
        <f t="shared" si="356"/>
        <v>3.8968298331070828</v>
      </c>
      <c r="H11436" s="415">
        <f t="shared" si="357"/>
        <v>3.8968298331070828</v>
      </c>
    </row>
    <row r="11437" spans="1:8" ht="15" hidden="1" thickBot="1">
      <c r="A11437" s="409">
        <v>202206</v>
      </c>
      <c r="B11437" s="196" t="s">
        <v>940</v>
      </c>
      <c r="C11437" s="197" t="s">
        <v>791</v>
      </c>
      <c r="D11437" s="198" t="s">
        <v>337</v>
      </c>
      <c r="E11437" s="421">
        <v>73567</v>
      </c>
      <c r="F11437" s="413">
        <v>125.23</v>
      </c>
      <c r="G11437" s="414">
        <f t="shared" si="356"/>
        <v>587.45508264792784</v>
      </c>
      <c r="H11437" s="415">
        <f t="shared" si="357"/>
        <v>2.937275413239639</v>
      </c>
    </row>
    <row r="11438" spans="1:8" ht="15" hidden="1" thickBot="1">
      <c r="A11438" s="409">
        <v>202206</v>
      </c>
      <c r="B11438" s="196" t="s">
        <v>941</v>
      </c>
      <c r="C11438" s="197" t="s">
        <v>791</v>
      </c>
      <c r="D11438" s="198" t="s">
        <v>337</v>
      </c>
      <c r="E11438" s="421">
        <v>107704</v>
      </c>
      <c r="F11438" s="413">
        <v>125.23</v>
      </c>
      <c r="G11438" s="414">
        <f t="shared" si="356"/>
        <v>860.04950890361727</v>
      </c>
      <c r="H11438" s="415">
        <f t="shared" si="357"/>
        <v>4.3002475445180863</v>
      </c>
    </row>
    <row r="11439" spans="1:8" ht="15" hidden="1" thickBot="1">
      <c r="A11439" s="409">
        <v>202206</v>
      </c>
      <c r="B11439" s="196" t="s">
        <v>942</v>
      </c>
      <c r="C11439" s="197" t="s">
        <v>791</v>
      </c>
      <c r="D11439" s="198" t="s">
        <v>337</v>
      </c>
      <c r="E11439" s="421">
        <v>91171</v>
      </c>
      <c r="F11439" s="413">
        <v>125.23</v>
      </c>
      <c r="G11439" s="414">
        <f t="shared" si="356"/>
        <v>728.02842769304482</v>
      </c>
      <c r="H11439" s="415">
        <f t="shared" si="357"/>
        <v>3.6401421384652242</v>
      </c>
    </row>
    <row r="11440" spans="1:8" ht="15" hidden="1" thickBot="1">
      <c r="A11440" s="409">
        <v>202206</v>
      </c>
      <c r="B11440" s="196" t="s">
        <v>943</v>
      </c>
      <c r="C11440" s="197" t="s">
        <v>791</v>
      </c>
      <c r="D11440" s="198" t="s">
        <v>337</v>
      </c>
      <c r="E11440" s="421">
        <v>90467</v>
      </c>
      <c r="F11440" s="413">
        <v>125.23</v>
      </c>
      <c r="G11440" s="414">
        <f t="shared" si="356"/>
        <v>722.40677154036575</v>
      </c>
      <c r="H11440" s="415">
        <f t="shared" si="357"/>
        <v>3.6120338577018289</v>
      </c>
    </row>
    <row r="11441" spans="1:8" ht="15" hidden="1" thickBot="1">
      <c r="A11441" s="409">
        <v>202206</v>
      </c>
      <c r="B11441" s="196" t="s">
        <v>944</v>
      </c>
      <c r="C11441" s="197" t="s">
        <v>791</v>
      </c>
      <c r="D11441" s="198" t="s">
        <v>337</v>
      </c>
      <c r="E11441" s="421">
        <v>90422</v>
      </c>
      <c r="F11441" s="413">
        <v>125.23</v>
      </c>
      <c r="G11441" s="414">
        <f t="shared" si="356"/>
        <v>722.04743272378823</v>
      </c>
      <c r="H11441" s="415">
        <f t="shared" si="357"/>
        <v>3.6102371636189412</v>
      </c>
    </row>
    <row r="11442" spans="1:8" ht="15" hidden="1" thickBot="1">
      <c r="A11442" s="409">
        <v>202206</v>
      </c>
      <c r="B11442" s="196" t="s">
        <v>945</v>
      </c>
      <c r="C11442" s="197" t="s">
        <v>791</v>
      </c>
      <c r="D11442" s="198" t="s">
        <v>337</v>
      </c>
      <c r="E11442" s="421">
        <v>86593</v>
      </c>
      <c r="F11442" s="413">
        <v>125.23</v>
      </c>
      <c r="G11442" s="414">
        <f t="shared" si="356"/>
        <v>691.47169208656067</v>
      </c>
      <c r="H11442" s="415">
        <f t="shared" si="357"/>
        <v>3.4573584604328031</v>
      </c>
    </row>
    <row r="11443" spans="1:8" ht="15" hidden="1" thickBot="1">
      <c r="A11443" s="409">
        <v>202206</v>
      </c>
      <c r="B11443" s="196" t="s">
        <v>946</v>
      </c>
      <c r="C11443" s="197" t="s">
        <v>791</v>
      </c>
      <c r="D11443" s="198" t="s">
        <v>337</v>
      </c>
      <c r="E11443" s="421">
        <v>66529</v>
      </c>
      <c r="F11443" s="413">
        <v>125.23</v>
      </c>
      <c r="G11443" s="414">
        <f t="shared" si="356"/>
        <v>531.25449173520724</v>
      </c>
      <c r="H11443" s="415">
        <f t="shared" si="357"/>
        <v>2.6562724586760362</v>
      </c>
    </row>
    <row r="11444" spans="1:8" ht="15" hidden="1" thickBot="1">
      <c r="A11444" s="409">
        <v>202206</v>
      </c>
      <c r="B11444" s="196" t="s">
        <v>947</v>
      </c>
      <c r="C11444" s="197" t="s">
        <v>791</v>
      </c>
      <c r="D11444" s="198" t="s">
        <v>339</v>
      </c>
      <c r="E11444" s="421">
        <v>452</v>
      </c>
      <c r="F11444" s="413">
        <v>125.23</v>
      </c>
      <c r="G11444" s="414">
        <f t="shared" si="356"/>
        <v>3.6093587798450848</v>
      </c>
      <c r="H11444" s="415">
        <f t="shared" si="357"/>
        <v>3.6093587798450848</v>
      </c>
    </row>
    <row r="11445" spans="1:8" ht="15" hidden="1" thickBot="1">
      <c r="A11445" s="409">
        <v>202206</v>
      </c>
      <c r="B11445" s="196" t="s">
        <v>948</v>
      </c>
      <c r="C11445" s="197" t="s">
        <v>791</v>
      </c>
      <c r="D11445" s="198" t="s">
        <v>337</v>
      </c>
      <c r="E11445" s="421">
        <v>66514</v>
      </c>
      <c r="F11445" s="413">
        <v>125.23</v>
      </c>
      <c r="G11445" s="414">
        <f t="shared" si="356"/>
        <v>531.13471212968136</v>
      </c>
      <c r="H11445" s="415">
        <f t="shared" si="357"/>
        <v>2.655673560648407</v>
      </c>
    </row>
    <row r="11446" spans="1:8" ht="15" hidden="1" thickBot="1">
      <c r="A11446" s="409">
        <v>202206</v>
      </c>
      <c r="B11446" s="196" t="s">
        <v>949</v>
      </c>
      <c r="C11446" s="197" t="s">
        <v>791</v>
      </c>
      <c r="D11446" s="198" t="s">
        <v>337</v>
      </c>
      <c r="E11446" s="421">
        <v>66492</v>
      </c>
      <c r="F11446" s="413">
        <v>125.23</v>
      </c>
      <c r="G11446" s="414">
        <f t="shared" si="356"/>
        <v>530.95903537491017</v>
      </c>
      <c r="H11446" s="415">
        <f t="shared" si="357"/>
        <v>2.654795176874551</v>
      </c>
    </row>
    <row r="11447" spans="1:8" ht="15" hidden="1" thickBot="1">
      <c r="A11447" s="409">
        <v>202206</v>
      </c>
      <c r="B11447" s="196" t="s">
        <v>950</v>
      </c>
      <c r="C11447" s="197" t="s">
        <v>791</v>
      </c>
      <c r="D11447" s="198" t="s">
        <v>337</v>
      </c>
      <c r="E11447" s="421">
        <v>66492</v>
      </c>
      <c r="F11447" s="413">
        <v>125.23</v>
      </c>
      <c r="G11447" s="414">
        <f t="shared" si="356"/>
        <v>530.95903537491017</v>
      </c>
      <c r="H11447" s="415">
        <f t="shared" si="357"/>
        <v>2.654795176874551</v>
      </c>
    </row>
    <row r="11448" spans="1:8" ht="15" hidden="1" thickBot="1">
      <c r="A11448" s="409">
        <v>202206</v>
      </c>
      <c r="B11448" s="196" t="s">
        <v>951</v>
      </c>
      <c r="C11448" s="197" t="s">
        <v>791</v>
      </c>
      <c r="D11448" s="198" t="s">
        <v>337</v>
      </c>
      <c r="E11448" s="421">
        <v>90467</v>
      </c>
      <c r="F11448" s="413">
        <v>125.23</v>
      </c>
      <c r="G11448" s="414">
        <f t="shared" si="356"/>
        <v>722.40677154036575</v>
      </c>
      <c r="H11448" s="415">
        <f t="shared" si="357"/>
        <v>3.6120338577018289</v>
      </c>
    </row>
    <row r="11449" spans="1:8" ht="15" hidden="1" thickBot="1">
      <c r="A11449" s="409">
        <v>202206</v>
      </c>
      <c r="B11449" s="196" t="s">
        <v>952</v>
      </c>
      <c r="C11449" s="197" t="s">
        <v>791</v>
      </c>
      <c r="D11449" s="198" t="s">
        <v>337</v>
      </c>
      <c r="E11449" s="421">
        <v>90422</v>
      </c>
      <c r="F11449" s="413">
        <v>125.23</v>
      </c>
      <c r="G11449" s="414">
        <f t="shared" si="356"/>
        <v>722.04743272378823</v>
      </c>
      <c r="H11449" s="415">
        <f t="shared" si="357"/>
        <v>3.6102371636189412</v>
      </c>
    </row>
    <row r="11450" spans="1:8" ht="15" hidden="1" thickBot="1">
      <c r="A11450" s="409">
        <v>202206</v>
      </c>
      <c r="B11450" s="196" t="s">
        <v>953</v>
      </c>
      <c r="C11450" s="197" t="s">
        <v>791</v>
      </c>
      <c r="D11450" s="198" t="s">
        <v>337</v>
      </c>
      <c r="E11450" s="421">
        <v>99133</v>
      </c>
      <c r="F11450" s="413">
        <v>125.23</v>
      </c>
      <c r="G11450" s="414">
        <f t="shared" si="356"/>
        <v>791.6074423061566</v>
      </c>
      <c r="H11450" s="415">
        <f t="shared" si="357"/>
        <v>3.9580372115307831</v>
      </c>
    </row>
    <row r="11451" spans="1:8" ht="15" hidden="1" thickBot="1">
      <c r="A11451" s="409">
        <v>202206</v>
      </c>
      <c r="B11451" s="196" t="s">
        <v>954</v>
      </c>
      <c r="C11451" s="197" t="s">
        <v>791</v>
      </c>
      <c r="D11451" s="198" t="s">
        <v>337</v>
      </c>
      <c r="E11451" s="421">
        <v>120627</v>
      </c>
      <c r="F11451" s="413">
        <v>125.23</v>
      </c>
      <c r="G11451" s="414">
        <f t="shared" si="356"/>
        <v>963.24363171763946</v>
      </c>
      <c r="H11451" s="415">
        <f t="shared" si="357"/>
        <v>4.8162181585881969</v>
      </c>
    </row>
    <row r="11452" spans="1:8" ht="15" hidden="1" thickBot="1">
      <c r="A11452" s="409">
        <v>202206</v>
      </c>
      <c r="B11452" s="196" t="s">
        <v>955</v>
      </c>
      <c r="C11452" s="197" t="s">
        <v>791</v>
      </c>
      <c r="D11452" s="198" t="s">
        <v>337</v>
      </c>
      <c r="E11452" s="421">
        <v>107579</v>
      </c>
      <c r="F11452" s="413">
        <v>125.23</v>
      </c>
      <c r="G11452" s="414">
        <f t="shared" si="356"/>
        <v>859.05134552423533</v>
      </c>
      <c r="H11452" s="415">
        <f t="shared" si="357"/>
        <v>4.2952567276211768</v>
      </c>
    </row>
    <row r="11453" spans="1:8" ht="15" hidden="1" thickBot="1">
      <c r="A11453" s="409">
        <v>202206</v>
      </c>
      <c r="B11453" s="196" t="s">
        <v>956</v>
      </c>
      <c r="C11453" s="197" t="s">
        <v>791</v>
      </c>
      <c r="D11453" s="198" t="s">
        <v>337</v>
      </c>
      <c r="E11453" s="421">
        <v>68644</v>
      </c>
      <c r="F11453" s="413">
        <v>125.23</v>
      </c>
      <c r="G11453" s="414">
        <f t="shared" si="356"/>
        <v>548.14341611434963</v>
      </c>
      <c r="H11453" s="415">
        <f t="shared" si="357"/>
        <v>2.740717080571748</v>
      </c>
    </row>
    <row r="11454" spans="1:8" ht="15" hidden="1" thickBot="1">
      <c r="A11454" s="409">
        <v>202206</v>
      </c>
      <c r="B11454" s="196" t="s">
        <v>957</v>
      </c>
      <c r="C11454" s="197" t="s">
        <v>791</v>
      </c>
      <c r="D11454" s="198" t="s">
        <v>337</v>
      </c>
      <c r="E11454" s="421">
        <v>90872</v>
      </c>
      <c r="F11454" s="413">
        <v>125.23</v>
      </c>
      <c r="G11454" s="414">
        <f t="shared" si="356"/>
        <v>725.6408208895632</v>
      </c>
      <c r="H11454" s="415">
        <f t="shared" si="357"/>
        <v>3.6282041044478159</v>
      </c>
    </row>
    <row r="11455" spans="1:8" ht="15" hidden="1" thickBot="1">
      <c r="A11455" s="409">
        <v>202206</v>
      </c>
      <c r="B11455" s="196" t="s">
        <v>958</v>
      </c>
      <c r="C11455" s="197" t="s">
        <v>791</v>
      </c>
      <c r="D11455" s="198" t="s">
        <v>337</v>
      </c>
      <c r="E11455" s="421">
        <v>120649</v>
      </c>
      <c r="F11455" s="413">
        <v>125.23</v>
      </c>
      <c r="G11455" s="414">
        <f t="shared" si="356"/>
        <v>963.41930847241076</v>
      </c>
      <c r="H11455" s="415">
        <f t="shared" si="357"/>
        <v>4.8170965423620542</v>
      </c>
    </row>
    <row r="11456" spans="1:8" ht="15" hidden="1" thickBot="1">
      <c r="A11456" s="409">
        <v>202206</v>
      </c>
      <c r="B11456" s="196" t="s">
        <v>959</v>
      </c>
      <c r="C11456" s="197" t="s">
        <v>791</v>
      </c>
      <c r="D11456" s="198" t="s">
        <v>337</v>
      </c>
      <c r="E11456" s="421">
        <v>88025</v>
      </c>
      <c r="F11456" s="413">
        <v>125.23</v>
      </c>
      <c r="G11456" s="414">
        <f t="shared" si="356"/>
        <v>702.90665176076016</v>
      </c>
      <c r="H11456" s="415">
        <f t="shared" si="357"/>
        <v>3.5145332588038007</v>
      </c>
    </row>
    <row r="11457" spans="1:8" ht="15" hidden="1" thickBot="1">
      <c r="A11457" s="409">
        <v>202206</v>
      </c>
      <c r="B11457" s="196" t="s">
        <v>960</v>
      </c>
      <c r="C11457" s="197" t="s">
        <v>791</v>
      </c>
      <c r="D11457" s="198" t="s">
        <v>337</v>
      </c>
      <c r="E11457" s="421">
        <v>89984</v>
      </c>
      <c r="F11457" s="413">
        <v>125.23</v>
      </c>
      <c r="G11457" s="414">
        <f t="shared" si="356"/>
        <v>718.54986824243394</v>
      </c>
      <c r="H11457" s="415">
        <f t="shared" si="357"/>
        <v>3.5927493412121696</v>
      </c>
    </row>
    <row r="11458" spans="1:8" ht="15" hidden="1" thickBot="1">
      <c r="A11458" s="409">
        <v>202206</v>
      </c>
      <c r="B11458" s="196" t="s">
        <v>961</v>
      </c>
      <c r="C11458" s="197" t="s">
        <v>791</v>
      </c>
      <c r="D11458" s="198" t="s">
        <v>337</v>
      </c>
      <c r="E11458" s="421">
        <v>96105</v>
      </c>
      <c r="F11458" s="413">
        <v>125.23</v>
      </c>
      <c r="G11458" s="414">
        <f t="shared" ref="G11458:G11521" si="358">+E11458/F11458</f>
        <v>767.42793260400856</v>
      </c>
      <c r="H11458" s="415">
        <f t="shared" ref="H11458:H11521" si="359">IF(D11458="TB",G11458/200,IF(D11458="LT",G11458,"VER"))</f>
        <v>3.8371396630200429</v>
      </c>
    </row>
    <row r="11459" spans="1:8" ht="15" hidden="1" thickBot="1">
      <c r="A11459" s="409">
        <v>202206</v>
      </c>
      <c r="B11459" s="196" t="s">
        <v>962</v>
      </c>
      <c r="C11459" s="197" t="s">
        <v>791</v>
      </c>
      <c r="D11459" s="198" t="s">
        <v>339</v>
      </c>
      <c r="E11459" s="421">
        <v>480</v>
      </c>
      <c r="F11459" s="413">
        <v>125.23</v>
      </c>
      <c r="G11459" s="414">
        <f t="shared" si="358"/>
        <v>3.8329473768266387</v>
      </c>
      <c r="H11459" s="415">
        <f t="shared" si="359"/>
        <v>3.8329473768266387</v>
      </c>
    </row>
    <row r="11460" spans="1:8" ht="15" hidden="1" thickBot="1">
      <c r="A11460" s="409">
        <v>202206</v>
      </c>
      <c r="B11460" s="196" t="s">
        <v>963</v>
      </c>
      <c r="C11460" s="197" t="s">
        <v>791</v>
      </c>
      <c r="D11460" s="198" t="s">
        <v>337</v>
      </c>
      <c r="E11460" s="421">
        <v>95161</v>
      </c>
      <c r="F11460" s="413">
        <v>125.23</v>
      </c>
      <c r="G11460" s="414">
        <f t="shared" si="358"/>
        <v>759.88980276291625</v>
      </c>
      <c r="H11460" s="415">
        <f t="shared" si="359"/>
        <v>3.7994490138145811</v>
      </c>
    </row>
    <row r="11461" spans="1:8" ht="15" hidden="1" thickBot="1">
      <c r="A11461" s="409">
        <v>202206</v>
      </c>
      <c r="B11461" s="196" t="s">
        <v>964</v>
      </c>
      <c r="C11461" s="197" t="s">
        <v>791</v>
      </c>
      <c r="D11461" s="198" t="s">
        <v>337</v>
      </c>
      <c r="E11461" s="421">
        <v>95161</v>
      </c>
      <c r="F11461" s="413">
        <v>125.23</v>
      </c>
      <c r="G11461" s="414">
        <f t="shared" si="358"/>
        <v>759.88980276291625</v>
      </c>
      <c r="H11461" s="415">
        <f t="shared" si="359"/>
        <v>3.7994490138145811</v>
      </c>
    </row>
    <row r="11462" spans="1:8" ht="15" hidden="1" thickBot="1">
      <c r="A11462" s="409">
        <v>202206</v>
      </c>
      <c r="B11462" s="196" t="s">
        <v>965</v>
      </c>
      <c r="C11462" s="197" t="s">
        <v>791</v>
      </c>
      <c r="D11462" s="198" t="s">
        <v>337</v>
      </c>
      <c r="E11462" s="421">
        <v>95161</v>
      </c>
      <c r="F11462" s="413">
        <v>125.23</v>
      </c>
      <c r="G11462" s="414">
        <f t="shared" si="358"/>
        <v>759.88980276291625</v>
      </c>
      <c r="H11462" s="415">
        <f t="shared" si="359"/>
        <v>3.7994490138145811</v>
      </c>
    </row>
    <row r="11463" spans="1:8" ht="15" hidden="1" thickBot="1">
      <c r="A11463" s="409">
        <v>202206</v>
      </c>
      <c r="B11463" s="196" t="s">
        <v>966</v>
      </c>
      <c r="C11463" s="197" t="s">
        <v>791</v>
      </c>
      <c r="D11463" s="198" t="s">
        <v>337</v>
      </c>
      <c r="E11463" s="421">
        <v>82685</v>
      </c>
      <c r="F11463" s="413">
        <v>125.23</v>
      </c>
      <c r="G11463" s="414">
        <f t="shared" si="358"/>
        <v>660.26511219356382</v>
      </c>
      <c r="H11463" s="415">
        <f t="shared" si="359"/>
        <v>3.3013255609678192</v>
      </c>
    </row>
    <row r="11464" spans="1:8" ht="15" hidden="1" thickBot="1">
      <c r="A11464" s="409">
        <v>202206</v>
      </c>
      <c r="B11464" s="196" t="s">
        <v>967</v>
      </c>
      <c r="C11464" s="197" t="s">
        <v>791</v>
      </c>
      <c r="D11464" s="198" t="s">
        <v>339</v>
      </c>
      <c r="E11464" s="421">
        <v>413</v>
      </c>
      <c r="F11464" s="413">
        <v>125.23</v>
      </c>
      <c r="G11464" s="414">
        <f t="shared" si="358"/>
        <v>3.2979318054779205</v>
      </c>
      <c r="H11464" s="415">
        <f t="shared" si="359"/>
        <v>3.2979318054779205</v>
      </c>
    </row>
    <row r="11465" spans="1:8" ht="15" hidden="1" thickBot="1">
      <c r="A11465" s="409">
        <v>202206</v>
      </c>
      <c r="B11465" s="196" t="s">
        <v>968</v>
      </c>
      <c r="C11465" s="197" t="s">
        <v>791</v>
      </c>
      <c r="D11465" s="198" t="s">
        <v>337</v>
      </c>
      <c r="E11465" s="421">
        <v>106590</v>
      </c>
      <c r="F11465" s="413">
        <v>125.23</v>
      </c>
      <c r="G11465" s="414">
        <f t="shared" si="358"/>
        <v>851.1538768665655</v>
      </c>
      <c r="H11465" s="415">
        <f t="shared" si="359"/>
        <v>4.2557693843328277</v>
      </c>
    </row>
    <row r="11466" spans="1:8" ht="15" hidden="1" thickBot="1">
      <c r="A11466" s="409">
        <v>202206</v>
      </c>
      <c r="B11466" s="196" t="s">
        <v>969</v>
      </c>
      <c r="C11466" s="197" t="s">
        <v>791</v>
      </c>
      <c r="D11466" s="198" t="s">
        <v>337</v>
      </c>
      <c r="E11466" s="421">
        <v>100598</v>
      </c>
      <c r="F11466" s="413">
        <v>125.23</v>
      </c>
      <c r="G11466" s="414">
        <f t="shared" si="358"/>
        <v>803.30591711251293</v>
      </c>
      <c r="H11466" s="415">
        <f t="shared" si="359"/>
        <v>4.0165295855625649</v>
      </c>
    </row>
    <row r="11467" spans="1:8" ht="15" hidden="1" thickBot="1">
      <c r="A11467" s="409">
        <v>202206</v>
      </c>
      <c r="B11467" s="196" t="s">
        <v>970</v>
      </c>
      <c r="C11467" s="197" t="s">
        <v>791</v>
      </c>
      <c r="D11467" s="198" t="s">
        <v>339</v>
      </c>
      <c r="E11467" s="421">
        <v>380</v>
      </c>
      <c r="F11467" s="413">
        <v>125.23</v>
      </c>
      <c r="G11467" s="414">
        <f t="shared" si="358"/>
        <v>3.0344166733210889</v>
      </c>
      <c r="H11467" s="415">
        <f t="shared" si="359"/>
        <v>3.0344166733210889</v>
      </c>
    </row>
    <row r="11468" spans="1:8" ht="15" hidden="1" thickBot="1">
      <c r="A11468" s="409">
        <v>202206</v>
      </c>
      <c r="B11468" s="196" t="s">
        <v>971</v>
      </c>
      <c r="C11468" s="197" t="s">
        <v>791</v>
      </c>
      <c r="D11468" s="198" t="s">
        <v>337</v>
      </c>
      <c r="E11468" s="421">
        <v>75570</v>
      </c>
      <c r="F11468" s="413">
        <v>125.23</v>
      </c>
      <c r="G11468" s="414">
        <f t="shared" si="358"/>
        <v>603.44965263914401</v>
      </c>
      <c r="H11468" s="415">
        <f t="shared" si="359"/>
        <v>3.0172482631957198</v>
      </c>
    </row>
    <row r="11469" spans="1:8" ht="15" hidden="1" thickBot="1">
      <c r="A11469" s="409">
        <v>202206</v>
      </c>
      <c r="B11469" s="196" t="s">
        <v>972</v>
      </c>
      <c r="C11469" s="197" t="s">
        <v>791</v>
      </c>
      <c r="D11469" s="198" t="s">
        <v>339</v>
      </c>
      <c r="E11469" s="421">
        <v>378</v>
      </c>
      <c r="F11469" s="413">
        <v>125.23</v>
      </c>
      <c r="G11469" s="414">
        <f t="shared" si="358"/>
        <v>3.0184460592509783</v>
      </c>
      <c r="H11469" s="415">
        <f t="shared" si="359"/>
        <v>3.0184460592509783</v>
      </c>
    </row>
    <row r="11470" spans="1:8" ht="15" hidden="1" thickBot="1">
      <c r="A11470" s="409">
        <v>202206</v>
      </c>
      <c r="B11470" s="196" t="s">
        <v>973</v>
      </c>
      <c r="C11470" s="197" t="s">
        <v>791</v>
      </c>
      <c r="D11470" s="198" t="s">
        <v>337</v>
      </c>
      <c r="E11470" s="421">
        <v>104575</v>
      </c>
      <c r="F11470" s="413">
        <v>125.23</v>
      </c>
      <c r="G11470" s="414">
        <f t="shared" si="358"/>
        <v>835.06348319092865</v>
      </c>
      <c r="H11470" s="415">
        <f t="shared" si="359"/>
        <v>4.1753174159546429</v>
      </c>
    </row>
    <row r="11471" spans="1:8" ht="15" hidden="1" thickBot="1">
      <c r="A11471" s="409">
        <v>202206</v>
      </c>
      <c r="B11471" s="196" t="s">
        <v>974</v>
      </c>
      <c r="C11471" s="197" t="s">
        <v>791</v>
      </c>
      <c r="D11471" s="198" t="s">
        <v>339</v>
      </c>
      <c r="E11471" s="421">
        <v>523</v>
      </c>
      <c r="F11471" s="413">
        <v>125.23</v>
      </c>
      <c r="G11471" s="414">
        <f t="shared" si="358"/>
        <v>4.176315579334025</v>
      </c>
      <c r="H11471" s="415">
        <f t="shared" si="359"/>
        <v>4.176315579334025</v>
      </c>
    </row>
    <row r="11472" spans="1:8" ht="15" hidden="1" thickBot="1">
      <c r="A11472" s="409">
        <v>202206</v>
      </c>
      <c r="B11472" s="196" t="s">
        <v>975</v>
      </c>
      <c r="C11472" s="197" t="s">
        <v>791</v>
      </c>
      <c r="D11472" s="198" t="s">
        <v>337</v>
      </c>
      <c r="E11472" s="421">
        <v>88252</v>
      </c>
      <c r="F11472" s="413">
        <v>125.23</v>
      </c>
      <c r="G11472" s="414">
        <f t="shared" si="358"/>
        <v>704.71931645771781</v>
      </c>
      <c r="H11472" s="415">
        <f t="shared" si="359"/>
        <v>3.5235965822885889</v>
      </c>
    </row>
    <row r="11473" spans="1:8" ht="15" hidden="1" thickBot="1">
      <c r="A11473" s="409">
        <v>202206</v>
      </c>
      <c r="B11473" s="196" t="s">
        <v>976</v>
      </c>
      <c r="C11473" s="197" t="s">
        <v>791</v>
      </c>
      <c r="D11473" s="198" t="s">
        <v>339</v>
      </c>
      <c r="E11473" s="421">
        <v>441</v>
      </c>
      <c r="F11473" s="413">
        <v>125.23</v>
      </c>
      <c r="G11473" s="414">
        <f t="shared" si="358"/>
        <v>3.5215204024594744</v>
      </c>
      <c r="H11473" s="415">
        <f t="shared" si="359"/>
        <v>3.5215204024594744</v>
      </c>
    </row>
    <row r="11474" spans="1:8" ht="15" hidden="1" thickBot="1">
      <c r="A11474" s="409">
        <v>202206</v>
      </c>
      <c r="B11474" s="196" t="s">
        <v>977</v>
      </c>
      <c r="C11474" s="197" t="s">
        <v>791</v>
      </c>
      <c r="D11474" s="198" t="s">
        <v>337</v>
      </c>
      <c r="E11474" s="421">
        <v>88311</v>
      </c>
      <c r="F11474" s="413">
        <v>125.23</v>
      </c>
      <c r="G11474" s="414">
        <f t="shared" si="358"/>
        <v>705.19044957278606</v>
      </c>
      <c r="H11474" s="415">
        <f t="shared" si="359"/>
        <v>3.5259522478639305</v>
      </c>
    </row>
    <row r="11475" spans="1:8" ht="15" hidden="1" thickBot="1">
      <c r="A11475" s="409">
        <v>202206</v>
      </c>
      <c r="B11475" s="196" t="s">
        <v>978</v>
      </c>
      <c r="C11475" s="197" t="s">
        <v>791</v>
      </c>
      <c r="D11475" s="198" t="s">
        <v>339</v>
      </c>
      <c r="E11475" s="421">
        <v>442</v>
      </c>
      <c r="F11475" s="413">
        <v>125.23</v>
      </c>
      <c r="G11475" s="414">
        <f t="shared" si="358"/>
        <v>3.5295057094945301</v>
      </c>
      <c r="H11475" s="415">
        <f t="shared" si="359"/>
        <v>3.5295057094945301</v>
      </c>
    </row>
    <row r="11476" spans="1:8" ht="15" hidden="1" thickBot="1">
      <c r="A11476" s="409">
        <v>202206</v>
      </c>
      <c r="B11476" s="196" t="s">
        <v>979</v>
      </c>
      <c r="C11476" s="197" t="s">
        <v>791</v>
      </c>
      <c r="D11476" s="198" t="s">
        <v>337</v>
      </c>
      <c r="E11476" s="421">
        <v>88311</v>
      </c>
      <c r="F11476" s="413">
        <v>125.23</v>
      </c>
      <c r="G11476" s="414">
        <f t="shared" si="358"/>
        <v>705.19044957278606</v>
      </c>
      <c r="H11476" s="415">
        <f t="shared" si="359"/>
        <v>3.5259522478639305</v>
      </c>
    </row>
    <row r="11477" spans="1:8" ht="15" hidden="1" thickBot="1">
      <c r="A11477" s="409">
        <v>202206</v>
      </c>
      <c r="B11477" s="196" t="s">
        <v>980</v>
      </c>
      <c r="C11477" s="197" t="s">
        <v>791</v>
      </c>
      <c r="D11477" s="198" t="s">
        <v>339</v>
      </c>
      <c r="E11477" s="421">
        <v>442</v>
      </c>
      <c r="F11477" s="413">
        <v>125.23</v>
      </c>
      <c r="G11477" s="414">
        <f t="shared" si="358"/>
        <v>3.5295057094945301</v>
      </c>
      <c r="H11477" s="415">
        <f t="shared" si="359"/>
        <v>3.5295057094945301</v>
      </c>
    </row>
    <row r="11478" spans="1:8" ht="15" hidden="1" thickBot="1">
      <c r="A11478" s="409">
        <v>202206</v>
      </c>
      <c r="B11478" s="196" t="s">
        <v>981</v>
      </c>
      <c r="C11478" s="197" t="s">
        <v>791</v>
      </c>
      <c r="D11478" s="198" t="s">
        <v>337</v>
      </c>
      <c r="E11478" s="421">
        <v>88311</v>
      </c>
      <c r="F11478" s="413">
        <v>125.23</v>
      </c>
      <c r="G11478" s="414">
        <f t="shared" si="358"/>
        <v>705.19044957278606</v>
      </c>
      <c r="H11478" s="415">
        <f t="shared" si="359"/>
        <v>3.5259522478639305</v>
      </c>
    </row>
    <row r="11479" spans="1:8" ht="15" hidden="1" thickBot="1">
      <c r="A11479" s="409">
        <v>202206</v>
      </c>
      <c r="B11479" s="196" t="s">
        <v>982</v>
      </c>
      <c r="C11479" s="197" t="s">
        <v>791</v>
      </c>
      <c r="D11479" s="198" t="s">
        <v>337</v>
      </c>
      <c r="E11479" s="421">
        <v>81561</v>
      </c>
      <c r="F11479" s="413">
        <v>125.23</v>
      </c>
      <c r="G11479" s="414">
        <f t="shared" si="358"/>
        <v>651.28962708616143</v>
      </c>
      <c r="H11479" s="415">
        <f t="shared" si="359"/>
        <v>3.2564481354308072</v>
      </c>
    </row>
    <row r="11480" spans="1:8" ht="15" hidden="1" thickBot="1">
      <c r="A11480" s="409">
        <v>202206</v>
      </c>
      <c r="B11480" s="196" t="s">
        <v>983</v>
      </c>
      <c r="C11480" s="197" t="s">
        <v>791</v>
      </c>
      <c r="D11480" s="198" t="s">
        <v>337</v>
      </c>
      <c r="E11480" s="421">
        <v>81561</v>
      </c>
      <c r="F11480" s="413">
        <v>125.23</v>
      </c>
      <c r="G11480" s="414">
        <f t="shared" si="358"/>
        <v>651.28962708616143</v>
      </c>
      <c r="H11480" s="415">
        <f t="shared" si="359"/>
        <v>3.2564481354308072</v>
      </c>
    </row>
    <row r="11481" spans="1:8" ht="15" hidden="1" thickBot="1">
      <c r="A11481" s="409">
        <v>202206</v>
      </c>
      <c r="B11481" s="196" t="s">
        <v>984</v>
      </c>
      <c r="C11481" s="197" t="s">
        <v>791</v>
      </c>
      <c r="D11481" s="198" t="s">
        <v>339</v>
      </c>
      <c r="E11481" s="421">
        <v>408</v>
      </c>
      <c r="F11481" s="413">
        <v>125.23</v>
      </c>
      <c r="G11481" s="414">
        <f t="shared" si="358"/>
        <v>3.2580052703026432</v>
      </c>
      <c r="H11481" s="415">
        <f t="shared" si="359"/>
        <v>3.2580052703026432</v>
      </c>
    </row>
    <row r="11482" spans="1:8" ht="15" hidden="1" thickBot="1">
      <c r="A11482" s="409">
        <v>202206</v>
      </c>
      <c r="B11482" s="196" t="s">
        <v>985</v>
      </c>
      <c r="C11482" s="197" t="s">
        <v>791</v>
      </c>
      <c r="D11482" s="198" t="s">
        <v>337</v>
      </c>
      <c r="E11482" s="421">
        <v>81561</v>
      </c>
      <c r="F11482" s="413">
        <v>125.23</v>
      </c>
      <c r="G11482" s="414">
        <f t="shared" si="358"/>
        <v>651.28962708616143</v>
      </c>
      <c r="H11482" s="415">
        <f t="shared" si="359"/>
        <v>3.2564481354308072</v>
      </c>
    </row>
    <row r="11483" spans="1:8" ht="15" hidden="1" thickBot="1">
      <c r="A11483" s="409">
        <v>202206</v>
      </c>
      <c r="B11483" s="196" t="s">
        <v>986</v>
      </c>
      <c r="C11483" s="197" t="s">
        <v>791</v>
      </c>
      <c r="D11483" s="198" t="s">
        <v>339</v>
      </c>
      <c r="E11483" s="421">
        <v>408</v>
      </c>
      <c r="F11483" s="413">
        <v>125.23</v>
      </c>
      <c r="G11483" s="414">
        <f t="shared" si="358"/>
        <v>3.2580052703026432</v>
      </c>
      <c r="H11483" s="415">
        <f t="shared" si="359"/>
        <v>3.2580052703026432</v>
      </c>
    </row>
    <row r="11484" spans="1:8" ht="15" hidden="1" thickBot="1">
      <c r="A11484" s="409">
        <v>202206</v>
      </c>
      <c r="B11484" s="196" t="s">
        <v>987</v>
      </c>
      <c r="C11484" s="197" t="s">
        <v>791</v>
      </c>
      <c r="D11484" s="198" t="s">
        <v>339</v>
      </c>
      <c r="E11484" s="421">
        <v>442</v>
      </c>
      <c r="F11484" s="413">
        <v>125.23</v>
      </c>
      <c r="G11484" s="414">
        <f t="shared" si="358"/>
        <v>3.5295057094945301</v>
      </c>
      <c r="H11484" s="415">
        <f t="shared" si="359"/>
        <v>3.5295057094945301</v>
      </c>
    </row>
    <row r="11485" spans="1:8" ht="15" hidden="1" thickBot="1">
      <c r="A11485" s="409">
        <v>202206</v>
      </c>
      <c r="B11485" s="196" t="s">
        <v>988</v>
      </c>
      <c r="C11485" s="197" t="s">
        <v>791</v>
      </c>
      <c r="D11485" s="198" t="s">
        <v>337</v>
      </c>
      <c r="E11485" s="421">
        <v>73546</v>
      </c>
      <c r="F11485" s="413">
        <v>125.23</v>
      </c>
      <c r="G11485" s="414">
        <f t="shared" si="358"/>
        <v>587.28739120019168</v>
      </c>
      <c r="H11485" s="415">
        <f t="shared" si="359"/>
        <v>2.9364369560009584</v>
      </c>
    </row>
    <row r="11486" spans="1:8" ht="15" hidden="1" thickBot="1">
      <c r="A11486" s="409">
        <v>202206</v>
      </c>
      <c r="B11486" s="196" t="s">
        <v>989</v>
      </c>
      <c r="C11486" s="197" t="s">
        <v>791</v>
      </c>
      <c r="D11486" s="198" t="s">
        <v>337</v>
      </c>
      <c r="E11486" s="421">
        <v>73546</v>
      </c>
      <c r="F11486" s="413">
        <v>125.23</v>
      </c>
      <c r="G11486" s="414">
        <f t="shared" si="358"/>
        <v>587.28739120019168</v>
      </c>
      <c r="H11486" s="415">
        <f t="shared" si="359"/>
        <v>2.9364369560009584</v>
      </c>
    </row>
    <row r="11487" spans="1:8" ht="15" hidden="1" thickBot="1">
      <c r="A11487" s="409">
        <v>202206</v>
      </c>
      <c r="B11487" s="196" t="s">
        <v>990</v>
      </c>
      <c r="C11487" s="197" t="s">
        <v>791</v>
      </c>
      <c r="D11487" s="198" t="s">
        <v>337</v>
      </c>
      <c r="E11487" s="421">
        <v>73546</v>
      </c>
      <c r="F11487" s="413">
        <v>125.23</v>
      </c>
      <c r="G11487" s="414">
        <f t="shared" si="358"/>
        <v>587.28739120019168</v>
      </c>
      <c r="H11487" s="415">
        <f t="shared" si="359"/>
        <v>2.9364369560009584</v>
      </c>
    </row>
    <row r="11488" spans="1:8" ht="15" hidden="1" thickBot="1">
      <c r="A11488" s="409">
        <v>202206</v>
      </c>
      <c r="B11488" s="196" t="s">
        <v>991</v>
      </c>
      <c r="C11488" s="197" t="s">
        <v>791</v>
      </c>
      <c r="D11488" s="198" t="s">
        <v>337</v>
      </c>
      <c r="E11488" s="421">
        <v>81561</v>
      </c>
      <c r="F11488" s="413">
        <v>125.23</v>
      </c>
      <c r="G11488" s="414">
        <f t="shared" si="358"/>
        <v>651.28962708616143</v>
      </c>
      <c r="H11488" s="415">
        <f t="shared" si="359"/>
        <v>3.2564481354308072</v>
      </c>
    </row>
    <row r="11489" spans="1:8" ht="15" hidden="1" thickBot="1">
      <c r="A11489" s="409">
        <v>202206</v>
      </c>
      <c r="B11489" s="196" t="s">
        <v>992</v>
      </c>
      <c r="C11489" s="197" t="s">
        <v>791</v>
      </c>
      <c r="D11489" s="198" t="s">
        <v>339</v>
      </c>
      <c r="E11489" s="421">
        <v>408</v>
      </c>
      <c r="F11489" s="413">
        <v>125.23</v>
      </c>
      <c r="G11489" s="414">
        <f t="shared" si="358"/>
        <v>3.2580052703026432</v>
      </c>
      <c r="H11489" s="415">
        <f t="shared" si="359"/>
        <v>3.2580052703026432</v>
      </c>
    </row>
    <row r="11490" spans="1:8" ht="15" hidden="1" thickBot="1">
      <c r="A11490" s="409">
        <v>202206</v>
      </c>
      <c r="B11490" s="196" t="s">
        <v>993</v>
      </c>
      <c r="C11490" s="197" t="s">
        <v>791</v>
      </c>
      <c r="D11490" s="198" t="s">
        <v>337</v>
      </c>
      <c r="E11490" s="421">
        <v>82102</v>
      </c>
      <c r="F11490" s="413">
        <v>125.23</v>
      </c>
      <c r="G11490" s="414">
        <f t="shared" si="358"/>
        <v>655.60967819212647</v>
      </c>
      <c r="H11490" s="415">
        <f t="shared" si="359"/>
        <v>3.2780483909606324</v>
      </c>
    </row>
    <row r="11491" spans="1:8" ht="15" hidden="1" thickBot="1">
      <c r="A11491" s="409">
        <v>202206</v>
      </c>
      <c r="B11491" s="196" t="s">
        <v>994</v>
      </c>
      <c r="C11491" s="197" t="s">
        <v>791</v>
      </c>
      <c r="D11491" s="198" t="s">
        <v>337</v>
      </c>
      <c r="E11491" s="421">
        <v>81561</v>
      </c>
      <c r="F11491" s="413">
        <v>125.23</v>
      </c>
      <c r="G11491" s="414">
        <f t="shared" si="358"/>
        <v>651.28962708616143</v>
      </c>
      <c r="H11491" s="415">
        <f t="shared" si="359"/>
        <v>3.2564481354308072</v>
      </c>
    </row>
    <row r="11492" spans="1:8" ht="15" hidden="1" thickBot="1">
      <c r="A11492" s="409">
        <v>202206</v>
      </c>
      <c r="B11492" s="196" t="s">
        <v>995</v>
      </c>
      <c r="C11492" s="197" t="s">
        <v>791</v>
      </c>
      <c r="D11492" s="198" t="s">
        <v>339</v>
      </c>
      <c r="E11492" s="421">
        <v>408</v>
      </c>
      <c r="F11492" s="413">
        <v>125.23</v>
      </c>
      <c r="G11492" s="414">
        <f t="shared" si="358"/>
        <v>3.2580052703026432</v>
      </c>
      <c r="H11492" s="415">
        <f t="shared" si="359"/>
        <v>3.2580052703026432</v>
      </c>
    </row>
    <row r="11493" spans="1:8" ht="15" hidden="1" thickBot="1">
      <c r="A11493" s="409">
        <v>202206</v>
      </c>
      <c r="B11493" s="196" t="s">
        <v>996</v>
      </c>
      <c r="C11493" s="197" t="s">
        <v>791</v>
      </c>
      <c r="D11493" s="198" t="s">
        <v>337</v>
      </c>
      <c r="E11493" s="421">
        <v>88311</v>
      </c>
      <c r="F11493" s="413">
        <v>125.23</v>
      </c>
      <c r="G11493" s="414">
        <f t="shared" si="358"/>
        <v>705.19044957278606</v>
      </c>
      <c r="H11493" s="415">
        <f t="shared" si="359"/>
        <v>3.5259522478639305</v>
      </c>
    </row>
    <row r="11494" spans="1:8" ht="15" hidden="1" thickBot="1">
      <c r="A11494" s="409">
        <v>202206</v>
      </c>
      <c r="B11494" s="196" t="s">
        <v>997</v>
      </c>
      <c r="C11494" s="197" t="s">
        <v>791</v>
      </c>
      <c r="D11494" s="198" t="s">
        <v>339</v>
      </c>
      <c r="E11494" s="421">
        <v>442</v>
      </c>
      <c r="F11494" s="413">
        <v>125.23</v>
      </c>
      <c r="G11494" s="414">
        <f t="shared" si="358"/>
        <v>3.5295057094945301</v>
      </c>
      <c r="H11494" s="415">
        <f t="shared" si="359"/>
        <v>3.5295057094945301</v>
      </c>
    </row>
    <row r="11495" spans="1:8" ht="15" hidden="1" thickBot="1">
      <c r="A11495" s="409">
        <v>202206</v>
      </c>
      <c r="B11495" s="196" t="s">
        <v>998</v>
      </c>
      <c r="C11495" s="197" t="s">
        <v>791</v>
      </c>
      <c r="D11495" s="198" t="s">
        <v>337</v>
      </c>
      <c r="E11495" s="421">
        <v>81561</v>
      </c>
      <c r="F11495" s="413">
        <v>125.23</v>
      </c>
      <c r="G11495" s="414">
        <f t="shared" si="358"/>
        <v>651.28962708616143</v>
      </c>
      <c r="H11495" s="415">
        <f t="shared" si="359"/>
        <v>3.2564481354308072</v>
      </c>
    </row>
    <row r="11496" spans="1:8" ht="15" hidden="1" thickBot="1">
      <c r="A11496" s="409">
        <v>202206</v>
      </c>
      <c r="B11496" s="196" t="s">
        <v>999</v>
      </c>
      <c r="C11496" s="197" t="s">
        <v>791</v>
      </c>
      <c r="D11496" s="198" t="s">
        <v>337</v>
      </c>
      <c r="E11496" s="421">
        <v>82372</v>
      </c>
      <c r="F11496" s="413">
        <v>125.23</v>
      </c>
      <c r="G11496" s="414">
        <f t="shared" si="358"/>
        <v>657.76571109159147</v>
      </c>
      <c r="H11496" s="415">
        <f t="shared" si="359"/>
        <v>3.2888285554579575</v>
      </c>
    </row>
    <row r="11497" spans="1:8" ht="15" hidden="1" thickBot="1">
      <c r="A11497" s="409">
        <v>202206</v>
      </c>
      <c r="B11497" s="196" t="s">
        <v>1000</v>
      </c>
      <c r="C11497" s="197" t="s">
        <v>791</v>
      </c>
      <c r="D11497" s="198" t="s">
        <v>337</v>
      </c>
      <c r="E11497" s="421">
        <v>85636</v>
      </c>
      <c r="F11497" s="413">
        <v>125.23</v>
      </c>
      <c r="G11497" s="414">
        <f t="shared" si="358"/>
        <v>683.82975325401264</v>
      </c>
      <c r="H11497" s="415">
        <f t="shared" si="359"/>
        <v>3.4191487662700633</v>
      </c>
    </row>
    <row r="11498" spans="1:8" ht="15" hidden="1" thickBot="1">
      <c r="A11498" s="409">
        <v>202206</v>
      </c>
      <c r="B11498" s="196" t="s">
        <v>1001</v>
      </c>
      <c r="C11498" s="197" t="s">
        <v>791</v>
      </c>
      <c r="D11498" s="198" t="s">
        <v>337</v>
      </c>
      <c r="E11498" s="421">
        <v>97517</v>
      </c>
      <c r="F11498" s="413">
        <v>125.23</v>
      </c>
      <c r="G11498" s="414">
        <f t="shared" si="358"/>
        <v>778.70318613750692</v>
      </c>
      <c r="H11498" s="415">
        <f t="shared" si="359"/>
        <v>3.8935159306875344</v>
      </c>
    </row>
    <row r="11499" spans="1:8" ht="15" hidden="1" thickBot="1">
      <c r="A11499" s="409">
        <v>202206</v>
      </c>
      <c r="B11499" s="196" t="s">
        <v>1002</v>
      </c>
      <c r="C11499" s="197" t="s">
        <v>791</v>
      </c>
      <c r="D11499" s="198" t="s">
        <v>337</v>
      </c>
      <c r="E11499" s="421">
        <v>88231</v>
      </c>
      <c r="F11499" s="413">
        <v>125.23</v>
      </c>
      <c r="G11499" s="414">
        <f t="shared" si="358"/>
        <v>704.55162500998165</v>
      </c>
      <c r="H11499" s="415">
        <f t="shared" si="359"/>
        <v>3.5227581250499083</v>
      </c>
    </row>
    <row r="11500" spans="1:8" ht="15" hidden="1" thickBot="1">
      <c r="A11500" s="409">
        <v>202206</v>
      </c>
      <c r="B11500" s="196" t="s">
        <v>1003</v>
      </c>
      <c r="C11500" s="197" t="s">
        <v>791</v>
      </c>
      <c r="D11500" s="198" t="s">
        <v>339</v>
      </c>
      <c r="E11500" s="421">
        <v>441</v>
      </c>
      <c r="F11500" s="413">
        <v>125.23</v>
      </c>
      <c r="G11500" s="414">
        <f t="shared" si="358"/>
        <v>3.5215204024594744</v>
      </c>
      <c r="H11500" s="415">
        <f t="shared" si="359"/>
        <v>3.5215204024594744</v>
      </c>
    </row>
    <row r="11501" spans="1:8" ht="15" hidden="1" thickBot="1">
      <c r="A11501" s="409">
        <v>202206</v>
      </c>
      <c r="B11501" s="196" t="s">
        <v>1004</v>
      </c>
      <c r="C11501" s="197" t="s">
        <v>791</v>
      </c>
      <c r="D11501" s="198" t="s">
        <v>337</v>
      </c>
      <c r="E11501" s="421">
        <v>98908</v>
      </c>
      <c r="F11501" s="413">
        <v>125.23</v>
      </c>
      <c r="G11501" s="414">
        <f t="shared" si="358"/>
        <v>789.81074822326912</v>
      </c>
      <c r="H11501" s="415">
        <f t="shared" si="359"/>
        <v>3.9490537411163458</v>
      </c>
    </row>
    <row r="11502" spans="1:8" ht="15" hidden="1" thickBot="1">
      <c r="A11502" s="409">
        <v>202206</v>
      </c>
      <c r="B11502" s="196" t="s">
        <v>1005</v>
      </c>
      <c r="C11502" s="197" t="s">
        <v>791</v>
      </c>
      <c r="D11502" s="198" t="s">
        <v>337</v>
      </c>
      <c r="E11502" s="421">
        <v>73395</v>
      </c>
      <c r="F11502" s="413">
        <v>125.23</v>
      </c>
      <c r="G11502" s="414">
        <f t="shared" si="358"/>
        <v>586.08160983789821</v>
      </c>
      <c r="H11502" s="415">
        <f t="shared" si="359"/>
        <v>2.930408049189491</v>
      </c>
    </row>
    <row r="11503" spans="1:8" ht="15" hidden="1" thickBot="1">
      <c r="A11503" s="409">
        <v>202206</v>
      </c>
      <c r="B11503" s="196" t="s">
        <v>1006</v>
      </c>
      <c r="C11503" s="197" t="s">
        <v>791</v>
      </c>
      <c r="D11503" s="198" t="s">
        <v>337</v>
      </c>
      <c r="E11503" s="421">
        <v>79782</v>
      </c>
      <c r="F11503" s="413">
        <v>125.23</v>
      </c>
      <c r="G11503" s="414">
        <f t="shared" si="358"/>
        <v>637.08376587079772</v>
      </c>
      <c r="H11503" s="415">
        <f t="shared" si="359"/>
        <v>3.1854188293539885</v>
      </c>
    </row>
    <row r="11504" spans="1:8" ht="15" hidden="1" thickBot="1">
      <c r="A11504" s="409">
        <v>202206</v>
      </c>
      <c r="B11504" s="196" t="s">
        <v>1007</v>
      </c>
      <c r="C11504" s="197" t="s">
        <v>791</v>
      </c>
      <c r="D11504" s="198" t="s">
        <v>339</v>
      </c>
      <c r="E11504" s="421">
        <v>399</v>
      </c>
      <c r="F11504" s="413">
        <v>125.23</v>
      </c>
      <c r="G11504" s="414">
        <f t="shared" si="358"/>
        <v>3.1861375069871434</v>
      </c>
      <c r="H11504" s="415">
        <f t="shared" si="359"/>
        <v>3.1861375069871434</v>
      </c>
    </row>
    <row r="11505" spans="1:8" ht="15" hidden="1" thickBot="1">
      <c r="A11505" s="409">
        <v>202206</v>
      </c>
      <c r="B11505" s="196" t="s">
        <v>1008</v>
      </c>
      <c r="C11505" s="197" t="s">
        <v>791</v>
      </c>
      <c r="D11505" s="198" t="s">
        <v>337</v>
      </c>
      <c r="E11505" s="421">
        <v>73077</v>
      </c>
      <c r="F11505" s="413">
        <v>125.23</v>
      </c>
      <c r="G11505" s="414">
        <f t="shared" si="358"/>
        <v>583.54228220075061</v>
      </c>
      <c r="H11505" s="415">
        <f t="shared" si="359"/>
        <v>2.917711411003753</v>
      </c>
    </row>
    <row r="11506" spans="1:8" ht="15" hidden="1" thickBot="1">
      <c r="A11506" s="409">
        <v>202206</v>
      </c>
      <c r="B11506" s="196" t="s">
        <v>1009</v>
      </c>
      <c r="C11506" s="197" t="s">
        <v>791</v>
      </c>
      <c r="D11506" s="198" t="s">
        <v>337</v>
      </c>
      <c r="E11506" s="421">
        <v>73077</v>
      </c>
      <c r="F11506" s="413">
        <v>125.23</v>
      </c>
      <c r="G11506" s="414">
        <f t="shared" si="358"/>
        <v>583.54228220075061</v>
      </c>
      <c r="H11506" s="415">
        <f t="shared" si="359"/>
        <v>2.917711411003753</v>
      </c>
    </row>
    <row r="11507" spans="1:8" ht="15" hidden="1" thickBot="1">
      <c r="A11507" s="409">
        <v>202206</v>
      </c>
      <c r="B11507" s="196" t="s">
        <v>1010</v>
      </c>
      <c r="C11507" s="197" t="s">
        <v>791</v>
      </c>
      <c r="D11507" s="198" t="s">
        <v>337</v>
      </c>
      <c r="E11507" s="421">
        <v>73077</v>
      </c>
      <c r="F11507" s="413">
        <v>125.23</v>
      </c>
      <c r="G11507" s="414">
        <f t="shared" si="358"/>
        <v>583.54228220075061</v>
      </c>
      <c r="H11507" s="415">
        <f t="shared" si="359"/>
        <v>2.917711411003753</v>
      </c>
    </row>
    <row r="11508" spans="1:8" ht="15" hidden="1" thickBot="1">
      <c r="A11508" s="409">
        <v>202206</v>
      </c>
      <c r="B11508" s="196" t="s">
        <v>1011</v>
      </c>
      <c r="C11508" s="197" t="s">
        <v>791</v>
      </c>
      <c r="D11508" s="198" t="s">
        <v>339</v>
      </c>
      <c r="E11508" s="421">
        <v>365</v>
      </c>
      <c r="F11508" s="413">
        <v>125.23</v>
      </c>
      <c r="G11508" s="414">
        <f t="shared" si="358"/>
        <v>2.9146370677952564</v>
      </c>
      <c r="H11508" s="415">
        <f t="shared" si="359"/>
        <v>2.9146370677952564</v>
      </c>
    </row>
    <row r="11509" spans="1:8" ht="15" hidden="1" thickBot="1">
      <c r="A11509" s="409">
        <v>202206</v>
      </c>
      <c r="B11509" s="196" t="s">
        <v>1012</v>
      </c>
      <c r="C11509" s="197" t="s">
        <v>791</v>
      </c>
      <c r="D11509" s="198" t="s">
        <v>337</v>
      </c>
      <c r="E11509" s="421">
        <v>33724</v>
      </c>
      <c r="F11509" s="413">
        <v>125.23</v>
      </c>
      <c r="G11509" s="414">
        <f t="shared" si="358"/>
        <v>269.29649445021158</v>
      </c>
      <c r="H11509" s="415">
        <f t="shared" si="359"/>
        <v>1.346482472251058</v>
      </c>
    </row>
    <row r="11510" spans="1:8" ht="15" hidden="1" thickBot="1">
      <c r="A11510" s="409">
        <v>202206</v>
      </c>
      <c r="B11510" s="196" t="s">
        <v>1013</v>
      </c>
      <c r="C11510" s="197" t="s">
        <v>791</v>
      </c>
      <c r="D11510" s="198" t="s">
        <v>337</v>
      </c>
      <c r="E11510" s="421">
        <v>33724</v>
      </c>
      <c r="F11510" s="413">
        <v>125.23</v>
      </c>
      <c r="G11510" s="414">
        <f t="shared" si="358"/>
        <v>269.29649445021158</v>
      </c>
      <c r="H11510" s="415">
        <f t="shared" si="359"/>
        <v>1.346482472251058</v>
      </c>
    </row>
    <row r="11511" spans="1:8" ht="15" hidden="1" thickBot="1">
      <c r="A11511" s="409">
        <v>202206</v>
      </c>
      <c r="B11511" s="196" t="s">
        <v>1014</v>
      </c>
      <c r="C11511" s="197" t="s">
        <v>791</v>
      </c>
      <c r="D11511" s="198" t="s">
        <v>337</v>
      </c>
      <c r="E11511" s="421">
        <v>33885</v>
      </c>
      <c r="F11511" s="413">
        <v>125.23</v>
      </c>
      <c r="G11511" s="414">
        <f t="shared" si="358"/>
        <v>270.58212888285556</v>
      </c>
      <c r="H11511" s="415">
        <f t="shared" si="359"/>
        <v>1.3529106444142778</v>
      </c>
    </row>
    <row r="11512" spans="1:8" ht="15" hidden="1" thickBot="1">
      <c r="A11512" s="409">
        <v>202206</v>
      </c>
      <c r="B11512" s="196" t="s">
        <v>1015</v>
      </c>
      <c r="C11512" s="197" t="s">
        <v>791</v>
      </c>
      <c r="D11512" s="198" t="s">
        <v>337</v>
      </c>
      <c r="E11512" s="421">
        <v>73077</v>
      </c>
      <c r="F11512" s="413">
        <v>125.23</v>
      </c>
      <c r="G11512" s="414">
        <f t="shared" si="358"/>
        <v>583.54228220075061</v>
      </c>
      <c r="H11512" s="415">
        <f t="shared" si="359"/>
        <v>2.917711411003753</v>
      </c>
    </row>
    <row r="11513" spans="1:8" ht="15" hidden="1" thickBot="1">
      <c r="A11513" s="409">
        <v>202206</v>
      </c>
      <c r="B11513" s="196" t="s">
        <v>1016</v>
      </c>
      <c r="C11513" s="197" t="s">
        <v>791</v>
      </c>
      <c r="D11513" s="198" t="s">
        <v>337</v>
      </c>
      <c r="E11513" s="421">
        <v>73077</v>
      </c>
      <c r="F11513" s="413">
        <v>125.23</v>
      </c>
      <c r="G11513" s="414">
        <f t="shared" si="358"/>
        <v>583.54228220075061</v>
      </c>
      <c r="H11513" s="415">
        <f t="shared" si="359"/>
        <v>2.917711411003753</v>
      </c>
    </row>
    <row r="11514" spans="1:8" ht="15" hidden="1" thickBot="1">
      <c r="A11514" s="409">
        <v>202206</v>
      </c>
      <c r="B11514" s="196" t="s">
        <v>1017</v>
      </c>
      <c r="C11514" s="197" t="s">
        <v>791</v>
      </c>
      <c r="D11514" s="198" t="s">
        <v>337</v>
      </c>
      <c r="E11514" s="421">
        <v>73077</v>
      </c>
      <c r="F11514" s="413">
        <v>125.23</v>
      </c>
      <c r="G11514" s="414">
        <f t="shared" si="358"/>
        <v>583.54228220075061</v>
      </c>
      <c r="H11514" s="415">
        <f t="shared" si="359"/>
        <v>2.917711411003753</v>
      </c>
    </row>
    <row r="11515" spans="1:8" ht="15" hidden="1" thickBot="1">
      <c r="A11515" s="409">
        <v>202206</v>
      </c>
      <c r="B11515" s="196" t="s">
        <v>1018</v>
      </c>
      <c r="C11515" s="197" t="s">
        <v>791</v>
      </c>
      <c r="D11515" s="198" t="s">
        <v>337</v>
      </c>
      <c r="E11515" s="421">
        <v>73077</v>
      </c>
      <c r="F11515" s="413">
        <v>125.23</v>
      </c>
      <c r="G11515" s="414">
        <f t="shared" si="358"/>
        <v>583.54228220075061</v>
      </c>
      <c r="H11515" s="415">
        <f t="shared" si="359"/>
        <v>2.917711411003753</v>
      </c>
    </row>
    <row r="11516" spans="1:8" ht="15" hidden="1" thickBot="1">
      <c r="A11516" s="409">
        <v>202206</v>
      </c>
      <c r="B11516" s="196" t="s">
        <v>1019</v>
      </c>
      <c r="C11516" s="197" t="s">
        <v>791</v>
      </c>
      <c r="D11516" s="198" t="s">
        <v>337</v>
      </c>
      <c r="E11516" s="421">
        <v>78140</v>
      </c>
      <c r="F11516" s="413">
        <v>125.23</v>
      </c>
      <c r="G11516" s="414">
        <f t="shared" si="358"/>
        <v>623.97189171923662</v>
      </c>
      <c r="H11516" s="415">
        <f t="shared" si="359"/>
        <v>3.1198594585961832</v>
      </c>
    </row>
    <row r="11517" spans="1:8" ht="15" hidden="1" thickBot="1">
      <c r="A11517" s="409">
        <v>202206</v>
      </c>
      <c r="B11517" s="196" t="s">
        <v>1020</v>
      </c>
      <c r="C11517" s="197" t="s">
        <v>791</v>
      </c>
      <c r="D11517" s="198" t="s">
        <v>337</v>
      </c>
      <c r="E11517" s="421">
        <v>77866</v>
      </c>
      <c r="F11517" s="413">
        <v>125.23</v>
      </c>
      <c r="G11517" s="414">
        <f t="shared" si="358"/>
        <v>621.78391759163139</v>
      </c>
      <c r="H11517" s="415">
        <f t="shared" si="359"/>
        <v>3.108919587958157</v>
      </c>
    </row>
    <row r="11518" spans="1:8" ht="15" hidden="1" thickBot="1">
      <c r="A11518" s="409">
        <v>202206</v>
      </c>
      <c r="B11518" s="196" t="s">
        <v>1021</v>
      </c>
      <c r="C11518" s="197" t="s">
        <v>791</v>
      </c>
      <c r="D11518" s="198" t="s">
        <v>337</v>
      </c>
      <c r="E11518" s="421">
        <v>81344</v>
      </c>
      <c r="F11518" s="413">
        <v>125.23</v>
      </c>
      <c r="G11518" s="414">
        <f t="shared" si="358"/>
        <v>649.5568154595544</v>
      </c>
      <c r="H11518" s="415">
        <f t="shared" si="359"/>
        <v>3.247784077297772</v>
      </c>
    </row>
    <row r="11519" spans="1:8" ht="15" hidden="1" thickBot="1">
      <c r="A11519" s="409">
        <v>202206</v>
      </c>
      <c r="B11519" s="196" t="s">
        <v>1022</v>
      </c>
      <c r="C11519" s="197" t="s">
        <v>791</v>
      </c>
      <c r="D11519" s="198" t="s">
        <v>337</v>
      </c>
      <c r="E11519" s="421">
        <v>81344</v>
      </c>
      <c r="F11519" s="413">
        <v>125.23</v>
      </c>
      <c r="G11519" s="414">
        <f t="shared" si="358"/>
        <v>649.5568154595544</v>
      </c>
      <c r="H11519" s="415">
        <f t="shared" si="359"/>
        <v>3.247784077297772</v>
      </c>
    </row>
    <row r="11520" spans="1:8" ht="15" hidden="1" thickBot="1">
      <c r="A11520" s="409">
        <v>202206</v>
      </c>
      <c r="B11520" s="196" t="s">
        <v>1023</v>
      </c>
      <c r="C11520" s="197" t="s">
        <v>791</v>
      </c>
      <c r="D11520" s="198" t="s">
        <v>337</v>
      </c>
      <c r="E11520" s="421">
        <v>67819</v>
      </c>
      <c r="F11520" s="413">
        <v>125.23</v>
      </c>
      <c r="G11520" s="414">
        <f t="shared" si="358"/>
        <v>541.55553781042875</v>
      </c>
      <c r="H11520" s="415">
        <f t="shared" si="359"/>
        <v>2.7077776890521439</v>
      </c>
    </row>
    <row r="11521" spans="1:8" ht="15" hidden="1" thickBot="1">
      <c r="A11521" s="409">
        <v>202206</v>
      </c>
      <c r="B11521" s="196" t="s">
        <v>1024</v>
      </c>
      <c r="C11521" s="197" t="s">
        <v>791</v>
      </c>
      <c r="D11521" s="198" t="s">
        <v>337</v>
      </c>
      <c r="E11521" s="421">
        <v>67819</v>
      </c>
      <c r="F11521" s="413">
        <v>125.23</v>
      </c>
      <c r="G11521" s="414">
        <f t="shared" si="358"/>
        <v>541.55553781042875</v>
      </c>
      <c r="H11521" s="415">
        <f t="shared" si="359"/>
        <v>2.7077776890521439</v>
      </c>
    </row>
    <row r="11522" spans="1:8" ht="15" hidden="1" thickBot="1">
      <c r="A11522" s="409">
        <v>202206</v>
      </c>
      <c r="B11522" s="196" t="s">
        <v>1025</v>
      </c>
      <c r="C11522" s="197" t="s">
        <v>791</v>
      </c>
      <c r="D11522" s="198" t="s">
        <v>337</v>
      </c>
      <c r="E11522" s="421">
        <v>67819</v>
      </c>
      <c r="F11522" s="413">
        <v>125.23</v>
      </c>
      <c r="G11522" s="414">
        <f t="shared" ref="G11522:G11585" si="360">+E11522/F11522</f>
        <v>541.55553781042875</v>
      </c>
      <c r="H11522" s="415">
        <f t="shared" ref="H11522:H11585" si="361">IF(D11522="TB",G11522/200,IF(D11522="LT",G11522,"VER"))</f>
        <v>2.7077776890521439</v>
      </c>
    </row>
    <row r="11523" spans="1:8" ht="15" hidden="1" thickBot="1">
      <c r="A11523" s="409">
        <v>202206</v>
      </c>
      <c r="B11523" s="196" t="s">
        <v>1026</v>
      </c>
      <c r="C11523" s="197" t="s">
        <v>791</v>
      </c>
      <c r="D11523" s="198" t="s">
        <v>337</v>
      </c>
      <c r="E11523" s="421">
        <v>81344</v>
      </c>
      <c r="F11523" s="413">
        <v>125.23</v>
      </c>
      <c r="G11523" s="414">
        <f t="shared" si="360"/>
        <v>649.5568154595544</v>
      </c>
      <c r="H11523" s="415">
        <f t="shared" si="361"/>
        <v>3.247784077297772</v>
      </c>
    </row>
    <row r="11524" spans="1:8" ht="15" hidden="1" thickBot="1">
      <c r="A11524" s="409">
        <v>202206</v>
      </c>
      <c r="B11524" s="196" t="s">
        <v>1027</v>
      </c>
      <c r="C11524" s="197" t="s">
        <v>791</v>
      </c>
      <c r="D11524" s="198" t="s">
        <v>337</v>
      </c>
      <c r="E11524" s="421">
        <v>81344</v>
      </c>
      <c r="F11524" s="413">
        <v>125.23</v>
      </c>
      <c r="G11524" s="414">
        <f t="shared" si="360"/>
        <v>649.5568154595544</v>
      </c>
      <c r="H11524" s="415">
        <f t="shared" si="361"/>
        <v>3.247784077297772</v>
      </c>
    </row>
    <row r="11525" spans="1:8" ht="15" hidden="1" thickBot="1">
      <c r="A11525" s="409">
        <v>202206</v>
      </c>
      <c r="B11525" s="196" t="s">
        <v>1028</v>
      </c>
      <c r="C11525" s="197" t="s">
        <v>791</v>
      </c>
      <c r="D11525" s="198" t="s">
        <v>337</v>
      </c>
      <c r="E11525" s="421">
        <v>77866</v>
      </c>
      <c r="F11525" s="413">
        <v>125.23</v>
      </c>
      <c r="G11525" s="414">
        <f t="shared" si="360"/>
        <v>621.78391759163139</v>
      </c>
      <c r="H11525" s="415">
        <f t="shared" si="361"/>
        <v>3.108919587958157</v>
      </c>
    </row>
    <row r="11526" spans="1:8" ht="15" hidden="1" thickBot="1">
      <c r="A11526" s="409">
        <v>202206</v>
      </c>
      <c r="B11526" s="196" t="s">
        <v>1029</v>
      </c>
      <c r="C11526" s="197" t="s">
        <v>791</v>
      </c>
      <c r="D11526" s="198" t="s">
        <v>337</v>
      </c>
      <c r="E11526" s="421">
        <v>99730</v>
      </c>
      <c r="F11526" s="413">
        <v>125.23</v>
      </c>
      <c r="G11526" s="414">
        <f t="shared" si="360"/>
        <v>796.37467060608481</v>
      </c>
      <c r="H11526" s="415">
        <f t="shared" si="361"/>
        <v>3.9818733530304242</v>
      </c>
    </row>
    <row r="11527" spans="1:8" ht="15" hidden="1" thickBot="1">
      <c r="A11527" s="409">
        <v>202206</v>
      </c>
      <c r="B11527" s="196" t="s">
        <v>1030</v>
      </c>
      <c r="C11527" s="197" t="s">
        <v>791</v>
      </c>
      <c r="D11527" s="198" t="s">
        <v>339</v>
      </c>
      <c r="E11527" s="421">
        <v>499</v>
      </c>
      <c r="F11527" s="413">
        <v>125.23</v>
      </c>
      <c r="G11527" s="414">
        <f t="shared" si="360"/>
        <v>3.9846682104926932</v>
      </c>
      <c r="H11527" s="415">
        <f t="shared" si="361"/>
        <v>3.9846682104926932</v>
      </c>
    </row>
    <row r="11528" spans="1:8" ht="15" hidden="1" thickBot="1">
      <c r="A11528" s="409">
        <v>202206</v>
      </c>
      <c r="B11528" s="196" t="s">
        <v>1031</v>
      </c>
      <c r="C11528" s="197" t="s">
        <v>791</v>
      </c>
      <c r="D11528" s="198" t="s">
        <v>337</v>
      </c>
      <c r="E11528" s="421">
        <v>105199</v>
      </c>
      <c r="F11528" s="413">
        <v>125.23</v>
      </c>
      <c r="G11528" s="414">
        <f t="shared" si="360"/>
        <v>840.0463147808033</v>
      </c>
      <c r="H11528" s="415">
        <f t="shared" si="361"/>
        <v>4.2002315739040164</v>
      </c>
    </row>
    <row r="11529" spans="1:8" ht="15" hidden="1" thickBot="1">
      <c r="A11529" s="409">
        <v>202206</v>
      </c>
      <c r="B11529" s="196" t="s">
        <v>1032</v>
      </c>
      <c r="C11529" s="197" t="s">
        <v>791</v>
      </c>
      <c r="D11529" s="198" t="s">
        <v>337</v>
      </c>
      <c r="E11529" s="421">
        <v>79782</v>
      </c>
      <c r="F11529" s="413">
        <v>125.23</v>
      </c>
      <c r="G11529" s="414">
        <f t="shared" si="360"/>
        <v>637.08376587079772</v>
      </c>
      <c r="H11529" s="415">
        <f t="shared" si="361"/>
        <v>3.1854188293539885</v>
      </c>
    </row>
    <row r="11530" spans="1:8" ht="15" hidden="1" thickBot="1">
      <c r="A11530" s="409">
        <v>202206</v>
      </c>
      <c r="B11530" s="196" t="s">
        <v>1033</v>
      </c>
      <c r="C11530" s="197" t="s">
        <v>791</v>
      </c>
      <c r="D11530" s="198" t="s">
        <v>339</v>
      </c>
      <c r="E11530" s="421">
        <v>399</v>
      </c>
      <c r="F11530" s="413">
        <v>125.23</v>
      </c>
      <c r="G11530" s="414">
        <f t="shared" si="360"/>
        <v>3.1861375069871434</v>
      </c>
      <c r="H11530" s="415">
        <f t="shared" si="361"/>
        <v>3.1861375069871434</v>
      </c>
    </row>
    <row r="11531" spans="1:8" ht="15" hidden="1" thickBot="1">
      <c r="A11531" s="409">
        <v>202206</v>
      </c>
      <c r="B11531" s="196" t="s">
        <v>1034</v>
      </c>
      <c r="C11531" s="197" t="s">
        <v>791</v>
      </c>
      <c r="D11531" s="198" t="s">
        <v>337</v>
      </c>
      <c r="E11531" s="421">
        <v>124025</v>
      </c>
      <c r="F11531" s="413">
        <v>125.23</v>
      </c>
      <c r="G11531" s="414">
        <f t="shared" si="360"/>
        <v>990.37770502275805</v>
      </c>
      <c r="H11531" s="415">
        <f t="shared" si="361"/>
        <v>4.9518885251137901</v>
      </c>
    </row>
    <row r="11532" spans="1:8" ht="15" hidden="1" thickBot="1">
      <c r="A11532" s="409">
        <v>202206</v>
      </c>
      <c r="B11532" s="196" t="s">
        <v>1035</v>
      </c>
      <c r="C11532" s="197" t="s">
        <v>791</v>
      </c>
      <c r="D11532" s="198" t="s">
        <v>337</v>
      </c>
      <c r="E11532" s="421">
        <v>91171</v>
      </c>
      <c r="F11532" s="413">
        <v>125.23</v>
      </c>
      <c r="G11532" s="414">
        <f t="shared" si="360"/>
        <v>728.02842769304482</v>
      </c>
      <c r="H11532" s="415">
        <f t="shared" si="361"/>
        <v>3.6401421384652242</v>
      </c>
    </row>
    <row r="11533" spans="1:8" ht="15" hidden="1" thickBot="1">
      <c r="A11533" s="409">
        <v>202206</v>
      </c>
      <c r="B11533" s="196" t="s">
        <v>1036</v>
      </c>
      <c r="C11533" s="197" t="s">
        <v>791</v>
      </c>
      <c r="D11533" s="198" t="s">
        <v>337</v>
      </c>
      <c r="E11533" s="421">
        <v>73077</v>
      </c>
      <c r="F11533" s="413">
        <v>125.23</v>
      </c>
      <c r="G11533" s="414">
        <f t="shared" si="360"/>
        <v>583.54228220075061</v>
      </c>
      <c r="H11533" s="415">
        <f t="shared" si="361"/>
        <v>2.917711411003753</v>
      </c>
    </row>
    <row r="11534" spans="1:8" ht="15" hidden="1" thickBot="1">
      <c r="A11534" s="409">
        <v>202206</v>
      </c>
      <c r="B11534" s="196" t="s">
        <v>1037</v>
      </c>
      <c r="C11534" s="197" t="s">
        <v>791</v>
      </c>
      <c r="D11534" s="198" t="s">
        <v>339</v>
      </c>
      <c r="E11534" s="421">
        <v>365</v>
      </c>
      <c r="F11534" s="413">
        <v>125.23</v>
      </c>
      <c r="G11534" s="414">
        <f t="shared" si="360"/>
        <v>2.9146370677952564</v>
      </c>
      <c r="H11534" s="415">
        <f t="shared" si="361"/>
        <v>2.9146370677952564</v>
      </c>
    </row>
    <row r="11535" spans="1:8" ht="15" hidden="1" thickBot="1">
      <c r="A11535" s="409">
        <v>202206</v>
      </c>
      <c r="B11535" s="196" t="s">
        <v>1038</v>
      </c>
      <c r="C11535" s="197" t="s">
        <v>791</v>
      </c>
      <c r="D11535" s="198" t="s">
        <v>337</v>
      </c>
      <c r="E11535" s="421">
        <v>96527</v>
      </c>
      <c r="F11535" s="413">
        <v>125.23</v>
      </c>
      <c r="G11535" s="414">
        <f t="shared" si="360"/>
        <v>770.79773217280206</v>
      </c>
      <c r="H11535" s="415">
        <f t="shared" si="361"/>
        <v>3.8539886608640104</v>
      </c>
    </row>
    <row r="11536" spans="1:8" ht="15" hidden="1" thickBot="1">
      <c r="A11536" s="409">
        <v>202206</v>
      </c>
      <c r="B11536" s="196" t="s">
        <v>1039</v>
      </c>
      <c r="C11536" s="197" t="s">
        <v>791</v>
      </c>
      <c r="D11536" s="198" t="s">
        <v>339</v>
      </c>
      <c r="E11536" s="421">
        <v>480</v>
      </c>
      <c r="F11536" s="413">
        <v>125.23</v>
      </c>
      <c r="G11536" s="414">
        <f t="shared" si="360"/>
        <v>3.8329473768266387</v>
      </c>
      <c r="H11536" s="415">
        <f t="shared" si="361"/>
        <v>3.8329473768266387</v>
      </c>
    </row>
    <row r="11537" spans="1:8" ht="15" hidden="1" thickBot="1">
      <c r="A11537" s="409">
        <v>202206</v>
      </c>
      <c r="B11537" s="196" t="s">
        <v>1040</v>
      </c>
      <c r="C11537" s="197" t="s">
        <v>791</v>
      </c>
      <c r="D11537" s="198" t="s">
        <v>337</v>
      </c>
      <c r="E11537" s="421">
        <v>81335</v>
      </c>
      <c r="F11537" s="413">
        <v>125.23</v>
      </c>
      <c r="G11537" s="414">
        <f t="shared" si="360"/>
        <v>649.48494769623892</v>
      </c>
      <c r="H11537" s="415">
        <f t="shared" si="361"/>
        <v>3.2474247384811945</v>
      </c>
    </row>
    <row r="11538" spans="1:8" ht="15" hidden="1" thickBot="1">
      <c r="A11538" s="409">
        <v>202206</v>
      </c>
      <c r="B11538" s="196" t="s">
        <v>1041</v>
      </c>
      <c r="C11538" s="197" t="s">
        <v>791</v>
      </c>
      <c r="D11538" s="198" t="s">
        <v>339</v>
      </c>
      <c r="E11538" s="421">
        <v>407</v>
      </c>
      <c r="F11538" s="413">
        <v>125.23</v>
      </c>
      <c r="G11538" s="414">
        <f t="shared" si="360"/>
        <v>3.2500199632675875</v>
      </c>
      <c r="H11538" s="415">
        <f t="shared" si="361"/>
        <v>3.2500199632675875</v>
      </c>
    </row>
    <row r="11539" spans="1:8" ht="15" hidden="1" thickBot="1">
      <c r="A11539" s="409">
        <v>202206</v>
      </c>
      <c r="B11539" s="196" t="s">
        <v>1042</v>
      </c>
      <c r="C11539" s="197" t="s">
        <v>791</v>
      </c>
      <c r="D11539" s="198" t="s">
        <v>337</v>
      </c>
      <c r="E11539" s="421">
        <v>100115</v>
      </c>
      <c r="F11539" s="413">
        <v>125.23</v>
      </c>
      <c r="G11539" s="414">
        <f t="shared" si="360"/>
        <v>799.44901381458112</v>
      </c>
      <c r="H11539" s="415">
        <f t="shared" si="361"/>
        <v>3.9972450690729056</v>
      </c>
    </row>
    <row r="11540" spans="1:8" ht="15" hidden="1" thickBot="1">
      <c r="A11540" s="409">
        <v>202206</v>
      </c>
      <c r="B11540" s="196" t="s">
        <v>1043</v>
      </c>
      <c r="C11540" s="197" t="s">
        <v>791</v>
      </c>
      <c r="D11540" s="198" t="s">
        <v>339</v>
      </c>
      <c r="E11540" s="421">
        <v>501</v>
      </c>
      <c r="F11540" s="413">
        <v>125.23</v>
      </c>
      <c r="G11540" s="414">
        <f t="shared" si="360"/>
        <v>4.0006388245628042</v>
      </c>
      <c r="H11540" s="415">
        <f t="shared" si="361"/>
        <v>4.0006388245628042</v>
      </c>
    </row>
    <row r="11541" spans="1:8" ht="15" hidden="1" thickBot="1">
      <c r="A11541" s="409">
        <v>202206</v>
      </c>
      <c r="B11541" s="196" t="s">
        <v>1044</v>
      </c>
      <c r="C11541" s="197" t="s">
        <v>791</v>
      </c>
      <c r="D11541" s="198" t="s">
        <v>337</v>
      </c>
      <c r="E11541" s="421">
        <v>119740</v>
      </c>
      <c r="F11541" s="413">
        <v>125.23</v>
      </c>
      <c r="G11541" s="414">
        <f t="shared" si="360"/>
        <v>956.16066437754523</v>
      </c>
      <c r="H11541" s="415">
        <f t="shared" si="361"/>
        <v>4.7808033218877259</v>
      </c>
    </row>
    <row r="11542" spans="1:8" ht="15" hidden="1" thickBot="1">
      <c r="A11542" s="409">
        <v>202206</v>
      </c>
      <c r="B11542" s="196" t="s">
        <v>1045</v>
      </c>
      <c r="C11542" s="197" t="s">
        <v>791</v>
      </c>
      <c r="D11542" s="198" t="s">
        <v>339</v>
      </c>
      <c r="E11542" s="421">
        <v>599</v>
      </c>
      <c r="F11542" s="413">
        <v>125.23</v>
      </c>
      <c r="G11542" s="414">
        <f t="shared" si="360"/>
        <v>4.7831989139982429</v>
      </c>
      <c r="H11542" s="415">
        <f t="shared" si="361"/>
        <v>4.7831989139982429</v>
      </c>
    </row>
    <row r="11543" spans="1:8" ht="15" hidden="1" thickBot="1">
      <c r="A11543" s="409">
        <v>202206</v>
      </c>
      <c r="B11543" s="196" t="s">
        <v>1046</v>
      </c>
      <c r="C11543" s="197" t="s">
        <v>791</v>
      </c>
      <c r="D11543" s="198" t="s">
        <v>337</v>
      </c>
      <c r="E11543" s="421">
        <v>124690</v>
      </c>
      <c r="F11543" s="413">
        <v>125.23</v>
      </c>
      <c r="G11543" s="414">
        <f t="shared" si="360"/>
        <v>995.68793420106999</v>
      </c>
      <c r="H11543" s="415">
        <f t="shared" si="361"/>
        <v>4.9784396710053498</v>
      </c>
    </row>
    <row r="11544" spans="1:8" ht="15" hidden="1" thickBot="1">
      <c r="A11544" s="409">
        <v>202206</v>
      </c>
      <c r="B11544" s="196" t="s">
        <v>1047</v>
      </c>
      <c r="C11544" s="197" t="s">
        <v>791</v>
      </c>
      <c r="D11544" s="198" t="s">
        <v>337</v>
      </c>
      <c r="E11544" s="421">
        <v>96039</v>
      </c>
      <c r="F11544" s="413">
        <v>125.23</v>
      </c>
      <c r="G11544" s="414">
        <f t="shared" si="360"/>
        <v>766.90090233969488</v>
      </c>
      <c r="H11544" s="415">
        <f t="shared" si="361"/>
        <v>3.8345045116984746</v>
      </c>
    </row>
    <row r="11545" spans="1:8" ht="15" hidden="1" thickBot="1">
      <c r="A11545" s="409">
        <v>202206</v>
      </c>
      <c r="B11545" s="196" t="s">
        <v>1048</v>
      </c>
      <c r="C11545" s="197" t="s">
        <v>791</v>
      </c>
      <c r="D11545" s="198" t="s">
        <v>339</v>
      </c>
      <c r="E11545" s="421">
        <v>480</v>
      </c>
      <c r="F11545" s="413">
        <v>125.23</v>
      </c>
      <c r="G11545" s="414">
        <f t="shared" si="360"/>
        <v>3.8329473768266387</v>
      </c>
      <c r="H11545" s="415">
        <f t="shared" si="361"/>
        <v>3.8329473768266387</v>
      </c>
    </row>
    <row r="11546" spans="1:8" ht="15" hidden="1" thickBot="1">
      <c r="A11546" s="409">
        <v>202206</v>
      </c>
      <c r="B11546" s="196" t="s">
        <v>1049</v>
      </c>
      <c r="C11546" s="197" t="s">
        <v>791</v>
      </c>
      <c r="D11546" s="198" t="s">
        <v>337</v>
      </c>
      <c r="E11546" s="421">
        <v>92513</v>
      </c>
      <c r="F11546" s="413">
        <v>125.23</v>
      </c>
      <c r="G11546" s="414">
        <f t="shared" si="360"/>
        <v>738.74470973408927</v>
      </c>
      <c r="H11546" s="415">
        <f t="shared" si="361"/>
        <v>3.6937235486704463</v>
      </c>
    </row>
    <row r="11547" spans="1:8" ht="15" hidden="1" thickBot="1">
      <c r="A11547" s="409">
        <v>202206</v>
      </c>
      <c r="B11547" s="196" t="s">
        <v>1050</v>
      </c>
      <c r="C11547" s="197" t="s">
        <v>791</v>
      </c>
      <c r="D11547" s="198" t="s">
        <v>337</v>
      </c>
      <c r="E11547" s="421">
        <v>114908</v>
      </c>
      <c r="F11547" s="413">
        <v>125.23</v>
      </c>
      <c r="G11547" s="414">
        <f t="shared" si="360"/>
        <v>917.57566078415709</v>
      </c>
      <c r="H11547" s="415">
        <f t="shared" si="361"/>
        <v>4.5878783039207853</v>
      </c>
    </row>
    <row r="11548" spans="1:8" ht="15" hidden="1" thickBot="1">
      <c r="A11548" s="409">
        <v>202206</v>
      </c>
      <c r="B11548" s="196" t="s">
        <v>1051</v>
      </c>
      <c r="C11548" s="197" t="s">
        <v>791</v>
      </c>
      <c r="D11548" s="198" t="s">
        <v>337</v>
      </c>
      <c r="E11548" s="421">
        <v>66477</v>
      </c>
      <c r="F11548" s="413">
        <v>125.23</v>
      </c>
      <c r="G11548" s="414">
        <f t="shared" si="360"/>
        <v>530.83925576938429</v>
      </c>
      <c r="H11548" s="415">
        <f t="shared" si="361"/>
        <v>2.6541962788469213</v>
      </c>
    </row>
    <row r="11549" spans="1:8" ht="15" hidden="1" thickBot="1">
      <c r="A11549" s="409">
        <v>202206</v>
      </c>
      <c r="B11549" s="196" t="s">
        <v>1052</v>
      </c>
      <c r="C11549" s="197" t="s">
        <v>791</v>
      </c>
      <c r="D11549" s="198" t="s">
        <v>337</v>
      </c>
      <c r="E11549" s="421">
        <v>92055</v>
      </c>
      <c r="F11549" s="413">
        <v>125.23</v>
      </c>
      <c r="G11549" s="414">
        <f t="shared" si="360"/>
        <v>735.08743911203385</v>
      </c>
      <c r="H11549" s="415">
        <f t="shared" si="361"/>
        <v>3.6754371955601695</v>
      </c>
    </row>
    <row r="11550" spans="1:8" ht="15" hidden="1" thickBot="1">
      <c r="A11550" s="409">
        <v>202206</v>
      </c>
      <c r="B11550" s="196" t="s">
        <v>1053</v>
      </c>
      <c r="C11550" s="197" t="s">
        <v>791</v>
      </c>
      <c r="D11550" s="198" t="s">
        <v>339</v>
      </c>
      <c r="E11550" s="421">
        <v>460</v>
      </c>
      <c r="F11550" s="413">
        <v>125.23</v>
      </c>
      <c r="G11550" s="414">
        <f t="shared" si="360"/>
        <v>3.6732412361255289</v>
      </c>
      <c r="H11550" s="415">
        <f t="shared" si="361"/>
        <v>3.6732412361255289</v>
      </c>
    </row>
    <row r="11551" spans="1:8" ht="15" hidden="1" thickBot="1">
      <c r="A11551" s="409">
        <v>202206</v>
      </c>
      <c r="B11551" s="196" t="s">
        <v>1054</v>
      </c>
      <c r="C11551" s="197" t="s">
        <v>791</v>
      </c>
      <c r="D11551" s="198" t="s">
        <v>339</v>
      </c>
      <c r="E11551" s="421">
        <v>575</v>
      </c>
      <c r="F11551" s="413">
        <v>125.23</v>
      </c>
      <c r="G11551" s="414">
        <f t="shared" si="360"/>
        <v>4.5915515451569116</v>
      </c>
      <c r="H11551" s="415">
        <f t="shared" si="361"/>
        <v>4.5915515451569116</v>
      </c>
    </row>
    <row r="11552" spans="1:8" ht="15" hidden="1" thickBot="1">
      <c r="A11552" s="409">
        <v>202206</v>
      </c>
      <c r="B11552" s="196" t="s">
        <v>1055</v>
      </c>
      <c r="C11552" s="197" t="s">
        <v>791</v>
      </c>
      <c r="D11552" s="198" t="s">
        <v>337</v>
      </c>
      <c r="E11552" s="421">
        <v>75809</v>
      </c>
      <c r="F11552" s="413">
        <v>125.23</v>
      </c>
      <c r="G11552" s="414">
        <f t="shared" si="360"/>
        <v>605.35814102052223</v>
      </c>
      <c r="H11552" s="415">
        <f t="shared" si="361"/>
        <v>3.0267907051026111</v>
      </c>
    </row>
    <row r="11553" spans="1:8" ht="15" hidden="1" thickBot="1">
      <c r="A11553" s="409">
        <v>202206</v>
      </c>
      <c r="B11553" s="196" t="s">
        <v>1056</v>
      </c>
      <c r="C11553" s="197" t="s">
        <v>791</v>
      </c>
      <c r="D11553" s="198" t="s">
        <v>337</v>
      </c>
      <c r="E11553" s="421">
        <v>124314</v>
      </c>
      <c r="F11553" s="413">
        <v>125.23</v>
      </c>
      <c r="G11553" s="414">
        <f t="shared" si="360"/>
        <v>992.68545875588916</v>
      </c>
      <c r="H11553" s="415">
        <f t="shared" si="361"/>
        <v>4.9634272937794455</v>
      </c>
    </row>
    <row r="11554" spans="1:8" ht="15" hidden="1" thickBot="1">
      <c r="A11554" s="409">
        <v>202206</v>
      </c>
      <c r="B11554" s="196" t="s">
        <v>1057</v>
      </c>
      <c r="C11554" s="197" t="s">
        <v>791</v>
      </c>
      <c r="D11554" s="198" t="s">
        <v>337</v>
      </c>
      <c r="E11554" s="421">
        <v>124314</v>
      </c>
      <c r="F11554" s="413">
        <v>125.23</v>
      </c>
      <c r="G11554" s="414">
        <f t="shared" si="360"/>
        <v>992.68545875588916</v>
      </c>
      <c r="H11554" s="415">
        <f t="shared" si="361"/>
        <v>4.9634272937794455</v>
      </c>
    </row>
    <row r="11555" spans="1:8" ht="15" hidden="1" thickBot="1">
      <c r="A11555" s="409">
        <v>202206</v>
      </c>
      <c r="B11555" s="196" t="s">
        <v>1058</v>
      </c>
      <c r="C11555" s="197" t="s">
        <v>791</v>
      </c>
      <c r="D11555" s="198" t="s">
        <v>337</v>
      </c>
      <c r="E11555" s="421">
        <v>97980</v>
      </c>
      <c r="F11555" s="413">
        <v>125.23</v>
      </c>
      <c r="G11555" s="414">
        <f t="shared" si="360"/>
        <v>782.40038329473771</v>
      </c>
      <c r="H11555" s="415">
        <f t="shared" si="361"/>
        <v>3.9120019164736886</v>
      </c>
    </row>
    <row r="11556" spans="1:8" ht="15" hidden="1" thickBot="1">
      <c r="A11556" s="409">
        <v>202206</v>
      </c>
      <c r="B11556" s="196" t="s">
        <v>1059</v>
      </c>
      <c r="C11556" s="197" t="s">
        <v>791</v>
      </c>
      <c r="D11556" s="198" t="s">
        <v>339</v>
      </c>
      <c r="E11556" s="421">
        <v>490</v>
      </c>
      <c r="F11556" s="413">
        <v>125.23</v>
      </c>
      <c r="G11556" s="414">
        <f t="shared" si="360"/>
        <v>3.9128004471771938</v>
      </c>
      <c r="H11556" s="415">
        <f t="shared" si="361"/>
        <v>3.9128004471771938</v>
      </c>
    </row>
    <row r="11557" spans="1:8" ht="15" hidden="1" thickBot="1">
      <c r="A11557" s="409">
        <v>202206</v>
      </c>
      <c r="B11557" s="196" t="s">
        <v>1060</v>
      </c>
      <c r="C11557" s="197" t="s">
        <v>791</v>
      </c>
      <c r="D11557" s="198" t="s">
        <v>337</v>
      </c>
      <c r="E11557" s="421">
        <v>98908</v>
      </c>
      <c r="F11557" s="413">
        <v>125.23</v>
      </c>
      <c r="G11557" s="414">
        <f t="shared" si="360"/>
        <v>789.81074822326912</v>
      </c>
      <c r="H11557" s="415">
        <f t="shared" si="361"/>
        <v>3.9490537411163458</v>
      </c>
    </row>
    <row r="11558" spans="1:8" ht="15" hidden="1" thickBot="1">
      <c r="A11558" s="409">
        <v>202206</v>
      </c>
      <c r="B11558" s="196" t="s">
        <v>1061</v>
      </c>
      <c r="C11558" s="197" t="s">
        <v>791</v>
      </c>
      <c r="D11558" s="198" t="s">
        <v>337</v>
      </c>
      <c r="E11558" s="421">
        <v>86681</v>
      </c>
      <c r="F11558" s="413">
        <v>125.23</v>
      </c>
      <c r="G11558" s="414">
        <f t="shared" si="360"/>
        <v>692.17439910564553</v>
      </c>
      <c r="H11558" s="415">
        <f t="shared" si="361"/>
        <v>3.4608719955282279</v>
      </c>
    </row>
    <row r="11559" spans="1:8" ht="15" hidden="1" thickBot="1">
      <c r="A11559" s="409">
        <v>202206</v>
      </c>
      <c r="B11559" s="196" t="s">
        <v>1062</v>
      </c>
      <c r="C11559" s="197" t="s">
        <v>791</v>
      </c>
      <c r="D11559" s="198" t="s">
        <v>337</v>
      </c>
      <c r="E11559" s="421">
        <v>95850</v>
      </c>
      <c r="F11559" s="413">
        <v>125.23</v>
      </c>
      <c r="G11559" s="414">
        <f t="shared" si="360"/>
        <v>765.39167931006943</v>
      </c>
      <c r="H11559" s="415">
        <f t="shared" si="361"/>
        <v>3.8269583965503471</v>
      </c>
    </row>
    <row r="11560" spans="1:8" ht="15" hidden="1" thickBot="1">
      <c r="A11560" s="409">
        <v>202206</v>
      </c>
      <c r="B11560" s="196" t="s">
        <v>1063</v>
      </c>
      <c r="C11560" s="197" t="s">
        <v>791</v>
      </c>
      <c r="D11560" s="198" t="s">
        <v>337</v>
      </c>
      <c r="E11560" s="421">
        <v>83121</v>
      </c>
      <c r="F11560" s="413">
        <v>125.23</v>
      </c>
      <c r="G11560" s="414">
        <f t="shared" si="360"/>
        <v>663.74670606084806</v>
      </c>
      <c r="H11560" s="415">
        <f t="shared" si="361"/>
        <v>3.3187335303042405</v>
      </c>
    </row>
    <row r="11561" spans="1:8" ht="15" hidden="1" thickBot="1">
      <c r="A11561" s="409">
        <v>202206</v>
      </c>
      <c r="B11561" s="196" t="s">
        <v>1064</v>
      </c>
      <c r="C11561" s="197" t="s">
        <v>791</v>
      </c>
      <c r="D11561" s="198" t="s">
        <v>339</v>
      </c>
      <c r="E11561" s="421">
        <v>416</v>
      </c>
      <c r="F11561" s="413">
        <v>125.23</v>
      </c>
      <c r="G11561" s="414">
        <f t="shared" si="360"/>
        <v>3.3218877265830868</v>
      </c>
      <c r="H11561" s="415">
        <f t="shared" si="361"/>
        <v>3.3218877265830868</v>
      </c>
    </row>
    <row r="11562" spans="1:8" ht="15" hidden="1" thickBot="1">
      <c r="A11562" s="409">
        <v>202206</v>
      </c>
      <c r="B11562" s="196" t="s">
        <v>1065</v>
      </c>
      <c r="C11562" s="197" t="s">
        <v>791</v>
      </c>
      <c r="D11562" s="198" t="s">
        <v>337</v>
      </c>
      <c r="E11562" s="421">
        <v>73847</v>
      </c>
      <c r="F11562" s="413">
        <v>125.23</v>
      </c>
      <c r="G11562" s="414">
        <f t="shared" si="360"/>
        <v>589.69096861774335</v>
      </c>
      <c r="H11562" s="415">
        <f t="shared" si="361"/>
        <v>2.948454843088717</v>
      </c>
    </row>
    <row r="11563" spans="1:8" ht="15" hidden="1" thickBot="1">
      <c r="A11563" s="409">
        <v>202206</v>
      </c>
      <c r="B11563" s="196" t="s">
        <v>1066</v>
      </c>
      <c r="C11563" s="197" t="s">
        <v>791</v>
      </c>
      <c r="D11563" s="198" t="s">
        <v>339</v>
      </c>
      <c r="E11563" s="421">
        <v>369</v>
      </c>
      <c r="F11563" s="413">
        <v>125.23</v>
      </c>
      <c r="G11563" s="414">
        <f t="shared" si="360"/>
        <v>2.9465782959354785</v>
      </c>
      <c r="H11563" s="415">
        <f t="shared" si="361"/>
        <v>2.9465782959354785</v>
      </c>
    </row>
    <row r="11564" spans="1:8" ht="15" hidden="1" thickBot="1">
      <c r="A11564" s="409">
        <v>202206</v>
      </c>
      <c r="B11564" s="196" t="s">
        <v>1067</v>
      </c>
      <c r="C11564" s="197" t="s">
        <v>791</v>
      </c>
      <c r="D11564" s="198" t="s">
        <v>337</v>
      </c>
      <c r="E11564" s="421">
        <v>96870</v>
      </c>
      <c r="F11564" s="413">
        <v>125.23</v>
      </c>
      <c r="G11564" s="414">
        <f t="shared" si="360"/>
        <v>773.53669248582605</v>
      </c>
      <c r="H11564" s="415">
        <f t="shared" si="361"/>
        <v>3.8676834624291301</v>
      </c>
    </row>
    <row r="11565" spans="1:8" ht="15" hidden="1" thickBot="1">
      <c r="A11565" s="409">
        <v>202206</v>
      </c>
      <c r="B11565" s="196" t="s">
        <v>1068</v>
      </c>
      <c r="C11565" s="197" t="s">
        <v>2661</v>
      </c>
      <c r="D11565" s="198" t="s">
        <v>339</v>
      </c>
      <c r="E11565" s="421">
        <v>484</v>
      </c>
      <c r="F11565" s="413">
        <v>125.23</v>
      </c>
      <c r="G11565" s="414">
        <f t="shared" si="360"/>
        <v>3.8648886049668607</v>
      </c>
      <c r="H11565" s="415">
        <f t="shared" si="361"/>
        <v>3.8648886049668607</v>
      </c>
    </row>
    <row r="11566" spans="1:8" ht="15" hidden="1" thickBot="1">
      <c r="A11566" s="409">
        <v>202206</v>
      </c>
      <c r="B11566" s="196" t="s">
        <v>1069</v>
      </c>
      <c r="C11566" s="197" t="s">
        <v>791</v>
      </c>
      <c r="D11566" s="198" t="s">
        <v>337</v>
      </c>
      <c r="E11566" s="421">
        <v>76672</v>
      </c>
      <c r="F11566" s="413">
        <v>125.23</v>
      </c>
      <c r="G11566" s="414">
        <f t="shared" si="360"/>
        <v>612.24946099177509</v>
      </c>
      <c r="H11566" s="415">
        <f t="shared" si="361"/>
        <v>3.0612473049588753</v>
      </c>
    </row>
    <row r="11567" spans="1:8" ht="15" hidden="1" thickBot="1">
      <c r="A11567" s="409">
        <v>202206</v>
      </c>
      <c r="B11567" s="196" t="s">
        <v>1070</v>
      </c>
      <c r="C11567" s="197" t="s">
        <v>791</v>
      </c>
      <c r="D11567" s="198" t="s">
        <v>337</v>
      </c>
      <c r="E11567" s="421">
        <v>103832</v>
      </c>
      <c r="F11567" s="413">
        <v>125.23</v>
      </c>
      <c r="G11567" s="414">
        <f t="shared" si="360"/>
        <v>829.13040006388246</v>
      </c>
      <c r="H11567" s="415">
        <f t="shared" si="361"/>
        <v>4.1456520003194122</v>
      </c>
    </row>
    <row r="11568" spans="1:8" ht="15" hidden="1" thickBot="1">
      <c r="A11568" s="409">
        <v>202206</v>
      </c>
      <c r="B11568" s="196" t="s">
        <v>1071</v>
      </c>
      <c r="C11568" s="197" t="s">
        <v>791</v>
      </c>
      <c r="D11568" s="198" t="s">
        <v>339</v>
      </c>
      <c r="E11568" s="421">
        <v>519</v>
      </c>
      <c r="F11568" s="413">
        <v>125.23</v>
      </c>
      <c r="G11568" s="414">
        <f t="shared" si="360"/>
        <v>4.1443743511938029</v>
      </c>
      <c r="H11568" s="415">
        <f t="shared" si="361"/>
        <v>4.1443743511938029</v>
      </c>
    </row>
    <row r="11569" spans="1:8" ht="15" hidden="1" thickBot="1">
      <c r="A11569" s="409">
        <v>202206</v>
      </c>
      <c r="B11569" s="196" t="s">
        <v>1072</v>
      </c>
      <c r="C11569" s="197" t="s">
        <v>791</v>
      </c>
      <c r="D11569" s="198" t="s">
        <v>337</v>
      </c>
      <c r="E11569" s="421">
        <v>83453</v>
      </c>
      <c r="F11569" s="413">
        <v>125.23</v>
      </c>
      <c r="G11569" s="414">
        <f t="shared" si="360"/>
        <v>666.3978279964864</v>
      </c>
      <c r="H11569" s="415">
        <f t="shared" si="361"/>
        <v>3.331989139982432</v>
      </c>
    </row>
    <row r="11570" spans="1:8" ht="15" hidden="1" thickBot="1">
      <c r="A11570" s="409">
        <v>202206</v>
      </c>
      <c r="B11570" s="196" t="s">
        <v>1073</v>
      </c>
      <c r="C11570" s="197" t="s">
        <v>791</v>
      </c>
      <c r="D11570" s="198" t="s">
        <v>337</v>
      </c>
      <c r="E11570" s="421">
        <v>109317</v>
      </c>
      <c r="F11570" s="413">
        <v>125.23</v>
      </c>
      <c r="G11570" s="414">
        <f t="shared" si="360"/>
        <v>872.92980915116186</v>
      </c>
      <c r="H11570" s="415">
        <f t="shared" si="361"/>
        <v>4.3646490457558089</v>
      </c>
    </row>
    <row r="11571" spans="1:8" ht="15" hidden="1" thickBot="1">
      <c r="A11571" s="409">
        <v>202206</v>
      </c>
      <c r="B11571" s="196" t="s">
        <v>1074</v>
      </c>
      <c r="C11571" s="197" t="s">
        <v>791</v>
      </c>
      <c r="D11571" s="198" t="s">
        <v>337</v>
      </c>
      <c r="E11571" s="421">
        <v>109666</v>
      </c>
      <c r="F11571" s="413">
        <v>125.23</v>
      </c>
      <c r="G11571" s="414">
        <f t="shared" si="360"/>
        <v>875.71668130639625</v>
      </c>
      <c r="H11571" s="415">
        <f t="shared" si="361"/>
        <v>4.3785834065319813</v>
      </c>
    </row>
    <row r="11572" spans="1:8" ht="15" hidden="1" thickBot="1">
      <c r="A11572" s="409">
        <v>202206</v>
      </c>
      <c r="B11572" s="196" t="s">
        <v>1075</v>
      </c>
      <c r="C11572" s="197" t="s">
        <v>791</v>
      </c>
      <c r="D11572" s="198" t="s">
        <v>337</v>
      </c>
      <c r="E11572" s="421">
        <v>109666</v>
      </c>
      <c r="F11572" s="413">
        <v>125.23</v>
      </c>
      <c r="G11572" s="414">
        <f t="shared" si="360"/>
        <v>875.71668130639625</v>
      </c>
      <c r="H11572" s="415">
        <f t="shared" si="361"/>
        <v>4.3785834065319813</v>
      </c>
    </row>
    <row r="11573" spans="1:8" ht="15" hidden="1" thickBot="1">
      <c r="A11573" s="409">
        <v>202206</v>
      </c>
      <c r="B11573" s="196" t="s">
        <v>1076</v>
      </c>
      <c r="C11573" s="197" t="s">
        <v>791</v>
      </c>
      <c r="D11573" s="198" t="s">
        <v>337</v>
      </c>
      <c r="E11573" s="421">
        <v>109666</v>
      </c>
      <c r="F11573" s="413">
        <v>125.23</v>
      </c>
      <c r="G11573" s="414">
        <f t="shared" si="360"/>
        <v>875.71668130639625</v>
      </c>
      <c r="H11573" s="415">
        <f t="shared" si="361"/>
        <v>4.3785834065319813</v>
      </c>
    </row>
    <row r="11574" spans="1:8" ht="15" hidden="1" thickBot="1">
      <c r="A11574" s="409">
        <v>202206</v>
      </c>
      <c r="B11574" s="196" t="s">
        <v>1077</v>
      </c>
      <c r="C11574" s="197" t="s">
        <v>791</v>
      </c>
      <c r="D11574" s="198" t="s">
        <v>337</v>
      </c>
      <c r="E11574" s="421">
        <v>76165</v>
      </c>
      <c r="F11574" s="413">
        <v>125.23</v>
      </c>
      <c r="G11574" s="414">
        <f t="shared" si="360"/>
        <v>608.20091032500193</v>
      </c>
      <c r="H11574" s="415">
        <f t="shared" si="361"/>
        <v>3.0410045516250097</v>
      </c>
    </row>
    <row r="11575" spans="1:8" ht="15" hidden="1" thickBot="1">
      <c r="A11575" s="409">
        <v>202206</v>
      </c>
      <c r="B11575" s="196" t="s">
        <v>1078</v>
      </c>
      <c r="C11575" s="197" t="s">
        <v>791</v>
      </c>
      <c r="D11575" s="198" t="s">
        <v>337</v>
      </c>
      <c r="E11575" s="421">
        <v>76165</v>
      </c>
      <c r="F11575" s="413">
        <v>125.23</v>
      </c>
      <c r="G11575" s="414">
        <f t="shared" si="360"/>
        <v>608.20091032500193</v>
      </c>
      <c r="H11575" s="415">
        <f t="shared" si="361"/>
        <v>3.0410045516250097</v>
      </c>
    </row>
    <row r="11576" spans="1:8" ht="15" hidden="1" thickBot="1">
      <c r="A11576" s="409">
        <v>202206</v>
      </c>
      <c r="B11576" s="196" t="s">
        <v>1079</v>
      </c>
      <c r="C11576" s="197" t="s">
        <v>791</v>
      </c>
      <c r="D11576" s="198" t="s">
        <v>337</v>
      </c>
      <c r="E11576" s="421">
        <v>76165</v>
      </c>
      <c r="F11576" s="413">
        <v>125.23</v>
      </c>
      <c r="G11576" s="414">
        <f t="shared" si="360"/>
        <v>608.20091032500193</v>
      </c>
      <c r="H11576" s="415">
        <f t="shared" si="361"/>
        <v>3.0410045516250097</v>
      </c>
    </row>
    <row r="11577" spans="1:8" ht="15" hidden="1" thickBot="1">
      <c r="A11577" s="409">
        <v>202206</v>
      </c>
      <c r="B11577" s="196" t="s">
        <v>1080</v>
      </c>
      <c r="C11577" s="197" t="s">
        <v>791</v>
      </c>
      <c r="D11577" s="198" t="s">
        <v>337</v>
      </c>
      <c r="E11577" s="421">
        <v>109666</v>
      </c>
      <c r="F11577" s="413">
        <v>125.23</v>
      </c>
      <c r="G11577" s="414">
        <f t="shared" si="360"/>
        <v>875.71668130639625</v>
      </c>
      <c r="H11577" s="415">
        <f t="shared" si="361"/>
        <v>4.3785834065319813</v>
      </c>
    </row>
    <row r="11578" spans="1:8" ht="15" hidden="1" thickBot="1">
      <c r="A11578" s="409">
        <v>202206</v>
      </c>
      <c r="B11578" s="196" t="s">
        <v>1081</v>
      </c>
      <c r="C11578" s="197" t="s">
        <v>791</v>
      </c>
      <c r="D11578" s="198" t="s">
        <v>337</v>
      </c>
      <c r="E11578" s="421">
        <v>76165</v>
      </c>
      <c r="F11578" s="413">
        <v>125.23</v>
      </c>
      <c r="G11578" s="414">
        <f t="shared" si="360"/>
        <v>608.20091032500193</v>
      </c>
      <c r="H11578" s="415">
        <f t="shared" si="361"/>
        <v>3.0410045516250097</v>
      </c>
    </row>
    <row r="11579" spans="1:8" ht="15" hidden="1" thickBot="1">
      <c r="A11579" s="409">
        <v>202206</v>
      </c>
      <c r="B11579" s="196" t="s">
        <v>1082</v>
      </c>
      <c r="C11579" s="197" t="s">
        <v>791</v>
      </c>
      <c r="D11579" s="198" t="s">
        <v>337</v>
      </c>
      <c r="E11579" s="421">
        <v>109666</v>
      </c>
      <c r="F11579" s="413">
        <v>125.23</v>
      </c>
      <c r="G11579" s="414">
        <f t="shared" si="360"/>
        <v>875.71668130639625</v>
      </c>
      <c r="H11579" s="415">
        <f t="shared" si="361"/>
        <v>4.3785834065319813</v>
      </c>
    </row>
    <row r="11580" spans="1:8" ht="15" hidden="1" thickBot="1">
      <c r="A11580" s="409">
        <v>202206</v>
      </c>
      <c r="B11580" s="196" t="s">
        <v>1083</v>
      </c>
      <c r="C11580" s="197" t="s">
        <v>791</v>
      </c>
      <c r="D11580" s="198" t="s">
        <v>337</v>
      </c>
      <c r="E11580" s="421">
        <v>101740</v>
      </c>
      <c r="F11580" s="413">
        <v>125.23</v>
      </c>
      <c r="G11580" s="414">
        <f t="shared" si="360"/>
        <v>812.42513774654628</v>
      </c>
      <c r="H11580" s="415">
        <f t="shared" si="361"/>
        <v>4.0621256887327313</v>
      </c>
    </row>
    <row r="11581" spans="1:8" ht="15" hidden="1" thickBot="1">
      <c r="A11581" s="409">
        <v>202206</v>
      </c>
      <c r="B11581" s="196" t="s">
        <v>1084</v>
      </c>
      <c r="C11581" s="197" t="s">
        <v>791</v>
      </c>
      <c r="D11581" s="198" t="s">
        <v>337</v>
      </c>
      <c r="E11581" s="421">
        <v>97111</v>
      </c>
      <c r="F11581" s="413">
        <v>125.23</v>
      </c>
      <c r="G11581" s="414">
        <f t="shared" si="360"/>
        <v>775.46115148127444</v>
      </c>
      <c r="H11581" s="415">
        <f t="shared" si="361"/>
        <v>3.8773057574063721</v>
      </c>
    </row>
    <row r="11582" spans="1:8" ht="15" hidden="1" thickBot="1">
      <c r="A11582" s="409">
        <v>202206</v>
      </c>
      <c r="B11582" s="196" t="s">
        <v>1085</v>
      </c>
      <c r="C11582" s="197" t="s">
        <v>791</v>
      </c>
      <c r="D11582" s="198" t="s">
        <v>337</v>
      </c>
      <c r="E11582" s="421">
        <v>62150</v>
      </c>
      <c r="F11582" s="413">
        <v>125.23</v>
      </c>
      <c r="G11582" s="414">
        <f t="shared" si="360"/>
        <v>496.28683222869915</v>
      </c>
      <c r="H11582" s="415">
        <f t="shared" si="361"/>
        <v>2.4814341611434956</v>
      </c>
    </row>
    <row r="11583" spans="1:8" ht="15" hidden="1" thickBot="1">
      <c r="A11583" s="409">
        <v>202206</v>
      </c>
      <c r="B11583" s="196" t="s">
        <v>1086</v>
      </c>
      <c r="C11583" s="197" t="s">
        <v>791</v>
      </c>
      <c r="D11583" s="198" t="s">
        <v>337</v>
      </c>
      <c r="E11583" s="421">
        <v>94868</v>
      </c>
      <c r="F11583" s="413">
        <v>125.23</v>
      </c>
      <c r="G11583" s="414">
        <f t="shared" si="360"/>
        <v>757.55010780164491</v>
      </c>
      <c r="H11583" s="415">
        <f t="shared" si="361"/>
        <v>3.7877505390082247</v>
      </c>
    </row>
    <row r="11584" spans="1:8" ht="15" hidden="1" thickBot="1">
      <c r="A11584" s="409">
        <v>202206</v>
      </c>
      <c r="B11584" s="196" t="s">
        <v>1087</v>
      </c>
      <c r="C11584" s="197" t="s">
        <v>791</v>
      </c>
      <c r="D11584" s="198" t="s">
        <v>337</v>
      </c>
      <c r="E11584" s="421">
        <v>103991</v>
      </c>
      <c r="F11584" s="413">
        <v>125.23</v>
      </c>
      <c r="G11584" s="414">
        <f t="shared" si="360"/>
        <v>830.40006388245627</v>
      </c>
      <c r="H11584" s="415">
        <f t="shared" si="361"/>
        <v>4.1520003194122816</v>
      </c>
    </row>
    <row r="11585" spans="1:8" ht="15" hidden="1" thickBot="1">
      <c r="A11585" s="409">
        <v>202206</v>
      </c>
      <c r="B11585" s="196" t="s">
        <v>1088</v>
      </c>
      <c r="C11585" s="197" t="s">
        <v>791</v>
      </c>
      <c r="D11585" s="198" t="s">
        <v>339</v>
      </c>
      <c r="E11585" s="421">
        <v>520</v>
      </c>
      <c r="F11585" s="413">
        <v>125.23</v>
      </c>
      <c r="G11585" s="414">
        <f t="shared" si="360"/>
        <v>4.1523596582288587</v>
      </c>
      <c r="H11585" s="415">
        <f t="shared" si="361"/>
        <v>4.1523596582288587</v>
      </c>
    </row>
    <row r="11586" spans="1:8" ht="15" hidden="1" thickBot="1">
      <c r="A11586" s="409">
        <v>202206</v>
      </c>
      <c r="B11586" s="196" t="s">
        <v>1089</v>
      </c>
      <c r="C11586" s="197" t="s">
        <v>791</v>
      </c>
      <c r="D11586" s="198" t="s">
        <v>337</v>
      </c>
      <c r="E11586" s="421">
        <v>69348</v>
      </c>
      <c r="F11586" s="413">
        <v>125.23</v>
      </c>
      <c r="G11586" s="414">
        <f t="shared" ref="G11586:G11649" si="362">+E11586/F11586</f>
        <v>553.7650722670287</v>
      </c>
      <c r="H11586" s="415">
        <f t="shared" ref="H11586:H11649" si="363">IF(D11586="TB",G11586/200,IF(D11586="LT",G11586,"VER"))</f>
        <v>2.7688253613351437</v>
      </c>
    </row>
    <row r="11587" spans="1:8" ht="15" hidden="1" thickBot="1">
      <c r="A11587" s="409">
        <v>202206</v>
      </c>
      <c r="B11587" s="196" t="s">
        <v>1090</v>
      </c>
      <c r="C11587" s="197" t="s">
        <v>791</v>
      </c>
      <c r="D11587" s="198" t="s">
        <v>337</v>
      </c>
      <c r="E11587" s="421">
        <v>72361</v>
      </c>
      <c r="F11587" s="413">
        <v>125.23</v>
      </c>
      <c r="G11587" s="414">
        <f t="shared" si="362"/>
        <v>577.82480236365086</v>
      </c>
      <c r="H11587" s="415">
        <f t="shared" si="363"/>
        <v>2.8891240118182542</v>
      </c>
    </row>
    <row r="11588" spans="1:8" ht="15" hidden="1" thickBot="1">
      <c r="A11588" s="409">
        <v>202206</v>
      </c>
      <c r="B11588" s="196" t="s">
        <v>1091</v>
      </c>
      <c r="C11588" s="197" t="s">
        <v>791</v>
      </c>
      <c r="D11588" s="198" t="s">
        <v>337</v>
      </c>
      <c r="E11588" s="421">
        <v>91287</v>
      </c>
      <c r="F11588" s="413">
        <v>125.23</v>
      </c>
      <c r="G11588" s="414">
        <f t="shared" si="362"/>
        <v>728.95472330911116</v>
      </c>
      <c r="H11588" s="415">
        <f t="shared" si="363"/>
        <v>3.6447736165455558</v>
      </c>
    </row>
    <row r="11589" spans="1:8" ht="15" hidden="1" thickBot="1">
      <c r="A11589" s="409">
        <v>202206</v>
      </c>
      <c r="B11589" s="196" t="s">
        <v>1092</v>
      </c>
      <c r="C11589" s="197" t="s">
        <v>791</v>
      </c>
      <c r="D11589" s="198" t="s">
        <v>339</v>
      </c>
      <c r="E11589" s="421">
        <v>456</v>
      </c>
      <c r="F11589" s="413">
        <v>125.23</v>
      </c>
      <c r="G11589" s="414">
        <f t="shared" si="362"/>
        <v>3.6413000079853068</v>
      </c>
      <c r="H11589" s="415">
        <f t="shared" si="363"/>
        <v>3.6413000079853068</v>
      </c>
    </row>
    <row r="11590" spans="1:8" ht="15" hidden="1" thickBot="1">
      <c r="A11590" s="409">
        <v>202206</v>
      </c>
      <c r="B11590" s="196" t="s">
        <v>1093</v>
      </c>
      <c r="C11590" s="197" t="s">
        <v>791</v>
      </c>
      <c r="D11590" s="198" t="s">
        <v>337</v>
      </c>
      <c r="E11590" s="421">
        <v>92515</v>
      </c>
      <c r="F11590" s="413">
        <v>125.23</v>
      </c>
      <c r="G11590" s="414">
        <f t="shared" si="362"/>
        <v>738.76068034815933</v>
      </c>
      <c r="H11590" s="415">
        <f t="shared" si="363"/>
        <v>3.6938034017407966</v>
      </c>
    </row>
    <row r="11591" spans="1:8" ht="15" hidden="1" thickBot="1">
      <c r="A11591" s="409">
        <v>202206</v>
      </c>
      <c r="B11591" s="196" t="s">
        <v>1094</v>
      </c>
      <c r="C11591" s="197" t="s">
        <v>791</v>
      </c>
      <c r="D11591" s="198" t="s">
        <v>339</v>
      </c>
      <c r="E11591" s="421">
        <v>463</v>
      </c>
      <c r="F11591" s="413">
        <v>125.23</v>
      </c>
      <c r="G11591" s="414">
        <f t="shared" si="362"/>
        <v>3.6971971572306952</v>
      </c>
      <c r="H11591" s="415">
        <f t="shared" si="363"/>
        <v>3.6971971572306952</v>
      </c>
    </row>
    <row r="11592" spans="1:8" ht="15" hidden="1" thickBot="1">
      <c r="A11592" s="409">
        <v>202206</v>
      </c>
      <c r="B11592" s="196" t="s">
        <v>1095</v>
      </c>
      <c r="C11592" s="197" t="s">
        <v>791</v>
      </c>
      <c r="D11592" s="198" t="s">
        <v>337</v>
      </c>
      <c r="E11592" s="421">
        <v>73051</v>
      </c>
      <c r="F11592" s="413">
        <v>125.23</v>
      </c>
      <c r="G11592" s="414">
        <f t="shared" si="362"/>
        <v>583.33466421783919</v>
      </c>
      <c r="H11592" s="415">
        <f t="shared" si="363"/>
        <v>2.916673321089196</v>
      </c>
    </row>
    <row r="11593" spans="1:8" ht="15" hidden="1" thickBot="1">
      <c r="A11593" s="409">
        <v>202206</v>
      </c>
      <c r="B11593" s="196" t="s">
        <v>1096</v>
      </c>
      <c r="C11593" s="197" t="s">
        <v>791</v>
      </c>
      <c r="D11593" s="198" t="s">
        <v>339</v>
      </c>
      <c r="E11593" s="421">
        <v>365</v>
      </c>
      <c r="F11593" s="413">
        <v>125.23</v>
      </c>
      <c r="G11593" s="414">
        <f t="shared" si="362"/>
        <v>2.9146370677952564</v>
      </c>
      <c r="H11593" s="415">
        <f t="shared" si="363"/>
        <v>2.9146370677952564</v>
      </c>
    </row>
    <row r="11594" spans="1:8" ht="15" hidden="1" thickBot="1">
      <c r="A11594" s="409">
        <v>202206</v>
      </c>
      <c r="B11594" s="196" t="s">
        <v>1097</v>
      </c>
      <c r="C11594" s="197" t="s">
        <v>791</v>
      </c>
      <c r="D11594" s="198" t="s">
        <v>337</v>
      </c>
      <c r="E11594" s="421">
        <v>75534</v>
      </c>
      <c r="F11594" s="413">
        <v>125.23</v>
      </c>
      <c r="G11594" s="414">
        <f t="shared" si="362"/>
        <v>603.16218158588197</v>
      </c>
      <c r="H11594" s="415">
        <f t="shared" si="363"/>
        <v>3.01581090792941</v>
      </c>
    </row>
    <row r="11595" spans="1:8" ht="15" hidden="1" thickBot="1">
      <c r="A11595" s="409">
        <v>202206</v>
      </c>
      <c r="B11595" s="196" t="s">
        <v>1098</v>
      </c>
      <c r="C11595" s="197" t="s">
        <v>791</v>
      </c>
      <c r="D11595" s="198" t="s">
        <v>337</v>
      </c>
      <c r="E11595" s="421">
        <v>90038</v>
      </c>
      <c r="F11595" s="413">
        <v>125.23</v>
      </c>
      <c r="G11595" s="414">
        <f t="shared" si="362"/>
        <v>718.98107482232695</v>
      </c>
      <c r="H11595" s="415">
        <f t="shared" si="363"/>
        <v>3.5949053741116348</v>
      </c>
    </row>
    <row r="11596" spans="1:8" ht="15" hidden="1" thickBot="1">
      <c r="A11596" s="409">
        <v>202206</v>
      </c>
      <c r="B11596" s="196" t="s">
        <v>1099</v>
      </c>
      <c r="C11596" s="197" t="s">
        <v>791</v>
      </c>
      <c r="D11596" s="198" t="s">
        <v>337</v>
      </c>
      <c r="E11596" s="421">
        <v>99685</v>
      </c>
      <c r="F11596" s="413">
        <v>125.23</v>
      </c>
      <c r="G11596" s="414">
        <f t="shared" si="362"/>
        <v>796.01533178950729</v>
      </c>
      <c r="H11596" s="415">
        <f t="shared" si="363"/>
        <v>3.9800766589475365</v>
      </c>
    </row>
    <row r="11597" spans="1:8" ht="15" hidden="1" thickBot="1">
      <c r="A11597" s="409">
        <v>202206</v>
      </c>
      <c r="B11597" s="196" t="s">
        <v>1100</v>
      </c>
      <c r="C11597" s="197" t="s">
        <v>791</v>
      </c>
      <c r="D11597" s="198" t="s">
        <v>337</v>
      </c>
      <c r="E11597" s="421">
        <v>76498</v>
      </c>
      <c r="F11597" s="413">
        <v>125.23</v>
      </c>
      <c r="G11597" s="414">
        <f t="shared" si="362"/>
        <v>610.86001756767541</v>
      </c>
      <c r="H11597" s="415">
        <f t="shared" si="363"/>
        <v>3.054300087838377</v>
      </c>
    </row>
    <row r="11598" spans="1:8" ht="15" hidden="1" thickBot="1">
      <c r="A11598" s="409">
        <v>202206</v>
      </c>
      <c r="B11598" s="196" t="s">
        <v>1101</v>
      </c>
      <c r="C11598" s="197" t="s">
        <v>791</v>
      </c>
      <c r="D11598" s="198" t="s">
        <v>337</v>
      </c>
      <c r="E11598" s="421">
        <v>105018</v>
      </c>
      <c r="F11598" s="413">
        <v>125.23</v>
      </c>
      <c r="G11598" s="414">
        <f t="shared" si="362"/>
        <v>838.60097420745819</v>
      </c>
      <c r="H11598" s="415">
        <f t="shared" si="363"/>
        <v>4.1930048710372914</v>
      </c>
    </row>
    <row r="11599" spans="1:8" ht="15" hidden="1" thickBot="1">
      <c r="A11599" s="409">
        <v>202206</v>
      </c>
      <c r="B11599" s="196" t="s">
        <v>1102</v>
      </c>
      <c r="C11599" s="197" t="s">
        <v>791</v>
      </c>
      <c r="D11599" s="198" t="s">
        <v>337</v>
      </c>
      <c r="E11599" s="421">
        <v>96041</v>
      </c>
      <c r="F11599" s="413">
        <v>125.23</v>
      </c>
      <c r="G11599" s="414">
        <f t="shared" si="362"/>
        <v>766.91687295376505</v>
      </c>
      <c r="H11599" s="415">
        <f t="shared" si="363"/>
        <v>3.8345843647688254</v>
      </c>
    </row>
    <row r="11600" spans="1:8" ht="15" hidden="1" thickBot="1">
      <c r="A11600" s="409">
        <v>202206</v>
      </c>
      <c r="B11600" s="196" t="s">
        <v>1103</v>
      </c>
      <c r="C11600" s="197" t="s">
        <v>791</v>
      </c>
      <c r="D11600" s="198" t="s">
        <v>337</v>
      </c>
      <c r="E11600" s="421">
        <v>91933</v>
      </c>
      <c r="F11600" s="413">
        <v>125.23</v>
      </c>
      <c r="G11600" s="414">
        <f t="shared" si="362"/>
        <v>734.11323165375711</v>
      </c>
      <c r="H11600" s="415">
        <f t="shared" si="363"/>
        <v>3.6705661582687856</v>
      </c>
    </row>
    <row r="11601" spans="1:8" ht="15" hidden="1" thickBot="1">
      <c r="A11601" s="409">
        <v>202206</v>
      </c>
      <c r="B11601" s="196" t="s">
        <v>1104</v>
      </c>
      <c r="C11601" s="197" t="s">
        <v>791</v>
      </c>
      <c r="D11601" s="198" t="s">
        <v>337</v>
      </c>
      <c r="E11601" s="421">
        <v>87440</v>
      </c>
      <c r="F11601" s="413">
        <v>125.23</v>
      </c>
      <c r="G11601" s="414">
        <f t="shared" si="362"/>
        <v>698.23524714525274</v>
      </c>
      <c r="H11601" s="415">
        <f t="shared" si="363"/>
        <v>3.4911762357262637</v>
      </c>
    </row>
    <row r="11602" spans="1:8" ht="15" hidden="1" thickBot="1">
      <c r="A11602" s="409">
        <v>202206</v>
      </c>
      <c r="B11602" s="196" t="s">
        <v>1105</v>
      </c>
      <c r="C11602" s="197" t="s">
        <v>791</v>
      </c>
      <c r="D11602" s="198" t="s">
        <v>337</v>
      </c>
      <c r="E11602" s="421">
        <v>39029</v>
      </c>
      <c r="F11602" s="413">
        <v>125.23</v>
      </c>
      <c r="G11602" s="414">
        <f t="shared" si="362"/>
        <v>311.65854827118102</v>
      </c>
      <c r="H11602" s="415">
        <f t="shared" si="363"/>
        <v>1.5582927413559051</v>
      </c>
    </row>
    <row r="11603" spans="1:8" ht="15" hidden="1" thickBot="1">
      <c r="A11603" s="409">
        <v>202206</v>
      </c>
      <c r="B11603" s="196" t="s">
        <v>1106</v>
      </c>
      <c r="C11603" s="197" t="s">
        <v>791</v>
      </c>
      <c r="D11603" s="198" t="s">
        <v>339</v>
      </c>
      <c r="E11603" s="421">
        <v>195</v>
      </c>
      <c r="F11603" s="413">
        <v>125.23</v>
      </c>
      <c r="G11603" s="414">
        <f t="shared" si="362"/>
        <v>1.557134871835822</v>
      </c>
      <c r="H11603" s="415">
        <f t="shared" si="363"/>
        <v>1.557134871835822</v>
      </c>
    </row>
    <row r="11604" spans="1:8" ht="15" hidden="1" thickBot="1">
      <c r="A11604" s="409">
        <v>202206</v>
      </c>
      <c r="B11604" s="196" t="s">
        <v>1107</v>
      </c>
      <c r="C11604" s="197" t="s">
        <v>791</v>
      </c>
      <c r="D11604" s="198" t="s">
        <v>337</v>
      </c>
      <c r="E11604" s="421">
        <v>96976</v>
      </c>
      <c r="F11604" s="413">
        <v>125.23</v>
      </c>
      <c r="G11604" s="414">
        <f t="shared" si="362"/>
        <v>774.38313503154188</v>
      </c>
      <c r="H11604" s="415">
        <f t="shared" si="363"/>
        <v>3.8719156751577093</v>
      </c>
    </row>
    <row r="11605" spans="1:8" ht="15" hidden="1" thickBot="1">
      <c r="A11605" s="409">
        <v>202206</v>
      </c>
      <c r="B11605" s="196" t="s">
        <v>1108</v>
      </c>
      <c r="C11605" s="197" t="s">
        <v>791</v>
      </c>
      <c r="D11605" s="198" t="s">
        <v>339</v>
      </c>
      <c r="E11605" s="421">
        <v>485</v>
      </c>
      <c r="F11605" s="413">
        <v>125.23</v>
      </c>
      <c r="G11605" s="414">
        <f t="shared" si="362"/>
        <v>3.8728739120019164</v>
      </c>
      <c r="H11605" s="415">
        <f t="shared" si="363"/>
        <v>3.8728739120019164</v>
      </c>
    </row>
    <row r="11606" spans="1:8" ht="15" hidden="1" thickBot="1">
      <c r="A11606" s="409">
        <v>202206</v>
      </c>
      <c r="B11606" s="196" t="s">
        <v>1109</v>
      </c>
      <c r="C11606" s="197" t="s">
        <v>791</v>
      </c>
      <c r="D11606" s="198" t="s">
        <v>337</v>
      </c>
      <c r="E11606" s="421">
        <v>110009</v>
      </c>
      <c r="F11606" s="413">
        <v>125.23</v>
      </c>
      <c r="G11606" s="414">
        <f t="shared" si="362"/>
        <v>878.45564161942025</v>
      </c>
      <c r="H11606" s="415">
        <f t="shared" si="363"/>
        <v>4.3922782080971015</v>
      </c>
    </row>
    <row r="11607" spans="1:8" ht="15" hidden="1" thickBot="1">
      <c r="A11607" s="409">
        <v>202206</v>
      </c>
      <c r="B11607" s="196" t="s">
        <v>1110</v>
      </c>
      <c r="C11607" s="197" t="s">
        <v>791</v>
      </c>
      <c r="D11607" s="198" t="s">
        <v>339</v>
      </c>
      <c r="E11607" s="421">
        <v>550</v>
      </c>
      <c r="F11607" s="413">
        <v>125.23</v>
      </c>
      <c r="G11607" s="414">
        <f t="shared" si="362"/>
        <v>4.3919188692805236</v>
      </c>
      <c r="H11607" s="415">
        <f t="shared" si="363"/>
        <v>4.3919188692805236</v>
      </c>
    </row>
    <row r="11608" spans="1:8" ht="15" hidden="1" thickBot="1">
      <c r="A11608" s="409">
        <v>202206</v>
      </c>
      <c r="B11608" s="196" t="s">
        <v>1111</v>
      </c>
      <c r="C11608" s="197" t="s">
        <v>791</v>
      </c>
      <c r="D11608" s="198" t="s">
        <v>337</v>
      </c>
      <c r="E11608" s="421">
        <v>89393</v>
      </c>
      <c r="F11608" s="413">
        <v>125.23</v>
      </c>
      <c r="G11608" s="414">
        <f t="shared" si="362"/>
        <v>713.83055178471614</v>
      </c>
      <c r="H11608" s="415">
        <f t="shared" si="363"/>
        <v>3.5691527589235807</v>
      </c>
    </row>
    <row r="11609" spans="1:8" ht="15" hidden="1" thickBot="1">
      <c r="A11609" s="409">
        <v>202206</v>
      </c>
      <c r="B11609" s="196" t="s">
        <v>1112</v>
      </c>
      <c r="C11609" s="197" t="s">
        <v>791</v>
      </c>
      <c r="D11609" s="198" t="s">
        <v>339</v>
      </c>
      <c r="E11609" s="421">
        <v>447</v>
      </c>
      <c r="F11609" s="413">
        <v>125.23</v>
      </c>
      <c r="G11609" s="414">
        <f t="shared" si="362"/>
        <v>3.5694322446698075</v>
      </c>
      <c r="H11609" s="415">
        <f t="shared" si="363"/>
        <v>3.5694322446698075</v>
      </c>
    </row>
    <row r="11610" spans="1:8" ht="15" hidden="1" thickBot="1">
      <c r="A11610" s="409">
        <v>202206</v>
      </c>
      <c r="B11610" s="196" t="s">
        <v>1113</v>
      </c>
      <c r="C11610" s="197" t="s">
        <v>791</v>
      </c>
      <c r="D11610" s="198" t="s">
        <v>337</v>
      </c>
      <c r="E11610" s="421">
        <v>66025</v>
      </c>
      <c r="F11610" s="413">
        <v>125.23</v>
      </c>
      <c r="G11610" s="414">
        <f t="shared" si="362"/>
        <v>527.22989698953927</v>
      </c>
      <c r="H11610" s="415">
        <f t="shared" si="363"/>
        <v>2.6361494849476963</v>
      </c>
    </row>
    <row r="11611" spans="1:8" ht="15" hidden="1" thickBot="1">
      <c r="A11611" s="409">
        <v>202206</v>
      </c>
      <c r="B11611" s="196" t="s">
        <v>1114</v>
      </c>
      <c r="C11611" s="197" t="s">
        <v>791</v>
      </c>
      <c r="D11611" s="198" t="s">
        <v>339</v>
      </c>
      <c r="E11611" s="421">
        <v>330</v>
      </c>
      <c r="F11611" s="413">
        <v>125.23</v>
      </c>
      <c r="G11611" s="414">
        <f t="shared" si="362"/>
        <v>2.6351513215683142</v>
      </c>
      <c r="H11611" s="415">
        <f t="shared" si="363"/>
        <v>2.6351513215683142</v>
      </c>
    </row>
    <row r="11612" spans="1:8" ht="15" hidden="1" thickBot="1">
      <c r="A11612" s="409">
        <v>202206</v>
      </c>
      <c r="B11612" s="196" t="s">
        <v>1115</v>
      </c>
      <c r="C11612" s="197" t="s">
        <v>791</v>
      </c>
      <c r="D11612" s="198" t="s">
        <v>337</v>
      </c>
      <c r="E11612" s="421">
        <v>79120</v>
      </c>
      <c r="F11612" s="413">
        <v>125.23</v>
      </c>
      <c r="G11612" s="414">
        <f t="shared" si="362"/>
        <v>631.79749261359098</v>
      </c>
      <c r="H11612" s="415">
        <f t="shared" si="363"/>
        <v>3.1589874630679549</v>
      </c>
    </row>
    <row r="11613" spans="1:8" ht="15" hidden="1" thickBot="1">
      <c r="A11613" s="409">
        <v>202206</v>
      </c>
      <c r="B11613" s="196" t="s">
        <v>1116</v>
      </c>
      <c r="C11613" s="197" t="s">
        <v>791</v>
      </c>
      <c r="D11613" s="198" t="s">
        <v>337</v>
      </c>
      <c r="E11613" s="421">
        <v>84526</v>
      </c>
      <c r="F11613" s="413">
        <v>125.23</v>
      </c>
      <c r="G11613" s="414">
        <f t="shared" si="362"/>
        <v>674.96606244510099</v>
      </c>
      <c r="H11613" s="415">
        <f t="shared" si="363"/>
        <v>3.3748303122255048</v>
      </c>
    </row>
    <row r="11614" spans="1:8" ht="15" hidden="1" thickBot="1">
      <c r="A11614" s="409">
        <v>202206</v>
      </c>
      <c r="B11614" s="196" t="s">
        <v>1117</v>
      </c>
      <c r="C11614" s="197" t="s">
        <v>791</v>
      </c>
      <c r="D11614" s="198" t="s">
        <v>339</v>
      </c>
      <c r="E11614" s="421">
        <v>423</v>
      </c>
      <c r="F11614" s="413">
        <v>125.23</v>
      </c>
      <c r="G11614" s="414">
        <f t="shared" si="362"/>
        <v>3.3777848758284756</v>
      </c>
      <c r="H11614" s="415">
        <f t="shared" si="363"/>
        <v>3.3777848758284756</v>
      </c>
    </row>
    <row r="11615" spans="1:8" ht="15" hidden="1" thickBot="1">
      <c r="A11615" s="409">
        <v>202206</v>
      </c>
      <c r="B11615" s="196" t="s">
        <v>1118</v>
      </c>
      <c r="C11615" s="197" t="s">
        <v>791</v>
      </c>
      <c r="D11615" s="198" t="s">
        <v>339</v>
      </c>
      <c r="E11615" s="421">
        <v>396</v>
      </c>
      <c r="F11615" s="413">
        <v>125.23</v>
      </c>
      <c r="G11615" s="414">
        <f t="shared" si="362"/>
        <v>3.1621815858819771</v>
      </c>
      <c r="H11615" s="415">
        <f t="shared" si="363"/>
        <v>3.1621815858819771</v>
      </c>
    </row>
    <row r="11616" spans="1:8" ht="15" hidden="1" thickBot="1">
      <c r="A11616" s="409">
        <v>202206</v>
      </c>
      <c r="B11616" s="196" t="s">
        <v>1119</v>
      </c>
      <c r="C11616" s="197" t="s">
        <v>791</v>
      </c>
      <c r="D11616" s="198" t="s">
        <v>337</v>
      </c>
      <c r="E11616" s="421">
        <v>44851</v>
      </c>
      <c r="F11616" s="413">
        <v>125.23</v>
      </c>
      <c r="G11616" s="414">
        <f t="shared" si="362"/>
        <v>358.14900582927413</v>
      </c>
      <c r="H11616" s="415">
        <f t="shared" si="363"/>
        <v>1.7907450291463707</v>
      </c>
    </row>
    <row r="11617" spans="1:8" ht="15" hidden="1" thickBot="1">
      <c r="A11617" s="409">
        <v>202206</v>
      </c>
      <c r="B11617" s="196" t="s">
        <v>1120</v>
      </c>
      <c r="C11617" s="197" t="s">
        <v>791</v>
      </c>
      <c r="D11617" s="198" t="s">
        <v>339</v>
      </c>
      <c r="E11617" s="421">
        <v>224</v>
      </c>
      <c r="F11617" s="413">
        <v>125.23</v>
      </c>
      <c r="G11617" s="414">
        <f t="shared" si="362"/>
        <v>1.7887087758524314</v>
      </c>
      <c r="H11617" s="415">
        <f t="shared" si="363"/>
        <v>1.7887087758524314</v>
      </c>
    </row>
    <row r="11618" spans="1:8" ht="15" hidden="1" thickBot="1">
      <c r="A11618" s="409">
        <v>202206</v>
      </c>
      <c r="B11618" s="196" t="s">
        <v>1121</v>
      </c>
      <c r="C11618" s="197" t="s">
        <v>791</v>
      </c>
      <c r="D11618" s="198" t="s">
        <v>337</v>
      </c>
      <c r="E11618" s="421">
        <v>84577</v>
      </c>
      <c r="F11618" s="413">
        <v>125.23</v>
      </c>
      <c r="G11618" s="414">
        <f t="shared" si="362"/>
        <v>675.37331310388879</v>
      </c>
      <c r="H11618" s="415">
        <f t="shared" si="363"/>
        <v>3.3768665655194439</v>
      </c>
    </row>
    <row r="11619" spans="1:8" ht="15" hidden="1" thickBot="1">
      <c r="A11619" s="409">
        <v>202206</v>
      </c>
      <c r="B11619" s="196" t="s">
        <v>1122</v>
      </c>
      <c r="C11619" s="197" t="s">
        <v>791</v>
      </c>
      <c r="D11619" s="198" t="s">
        <v>339</v>
      </c>
      <c r="E11619" s="421">
        <v>423</v>
      </c>
      <c r="F11619" s="413">
        <v>125.23</v>
      </c>
      <c r="G11619" s="414">
        <f t="shared" si="362"/>
        <v>3.3777848758284756</v>
      </c>
      <c r="H11619" s="415">
        <f t="shared" si="363"/>
        <v>3.3777848758284756</v>
      </c>
    </row>
    <row r="11620" spans="1:8" ht="15" hidden="1" thickBot="1">
      <c r="A11620" s="409">
        <v>202206</v>
      </c>
      <c r="B11620" s="196" t="s">
        <v>1123</v>
      </c>
      <c r="C11620" s="197" t="s">
        <v>791</v>
      </c>
      <c r="D11620" s="198" t="s">
        <v>337</v>
      </c>
      <c r="E11620" s="421">
        <v>64998</v>
      </c>
      <c r="F11620" s="413">
        <v>125.23</v>
      </c>
      <c r="G11620" s="414">
        <f t="shared" si="362"/>
        <v>519.02898666453723</v>
      </c>
      <c r="H11620" s="415">
        <f t="shared" si="363"/>
        <v>2.5951449333226861</v>
      </c>
    </row>
    <row r="11621" spans="1:8" ht="15" hidden="1" thickBot="1">
      <c r="A11621" s="409">
        <v>202206</v>
      </c>
      <c r="B11621" s="196" t="s">
        <v>1124</v>
      </c>
      <c r="C11621" s="197" t="s">
        <v>791</v>
      </c>
      <c r="D11621" s="198" t="s">
        <v>339</v>
      </c>
      <c r="E11621" s="421">
        <v>325</v>
      </c>
      <c r="F11621" s="413">
        <v>125.23</v>
      </c>
      <c r="G11621" s="414">
        <f t="shared" si="362"/>
        <v>2.5952247863930369</v>
      </c>
      <c r="H11621" s="415">
        <f t="shared" si="363"/>
        <v>2.5952247863930369</v>
      </c>
    </row>
    <row r="11622" spans="1:8" ht="15" hidden="1" thickBot="1">
      <c r="A11622" s="409">
        <v>202206</v>
      </c>
      <c r="B11622" s="196" t="s">
        <v>1125</v>
      </c>
      <c r="C11622" s="197" t="s">
        <v>791</v>
      </c>
      <c r="D11622" s="198" t="s">
        <v>337</v>
      </c>
      <c r="E11622" s="421">
        <v>86290</v>
      </c>
      <c r="F11622" s="413">
        <v>125.23</v>
      </c>
      <c r="G11622" s="414">
        <f t="shared" si="362"/>
        <v>689.05214405493894</v>
      </c>
      <c r="H11622" s="415">
        <f t="shared" si="363"/>
        <v>3.4452607202746948</v>
      </c>
    </row>
    <row r="11623" spans="1:8" ht="15" hidden="1" thickBot="1">
      <c r="A11623" s="409">
        <v>202206</v>
      </c>
      <c r="B11623" s="196" t="s">
        <v>1126</v>
      </c>
      <c r="C11623" s="197" t="s">
        <v>791</v>
      </c>
      <c r="D11623" s="198" t="s">
        <v>339</v>
      </c>
      <c r="E11623" s="421">
        <v>431</v>
      </c>
      <c r="F11623" s="413">
        <v>125.23</v>
      </c>
      <c r="G11623" s="414">
        <f t="shared" si="362"/>
        <v>3.4416673321089193</v>
      </c>
      <c r="H11623" s="415">
        <f t="shared" si="363"/>
        <v>3.4416673321089193</v>
      </c>
    </row>
    <row r="11624" spans="1:8" ht="15" hidden="1" thickBot="1">
      <c r="A11624" s="409">
        <v>202206</v>
      </c>
      <c r="B11624" s="196" t="s">
        <v>1127</v>
      </c>
      <c r="C11624" s="197" t="s">
        <v>791</v>
      </c>
      <c r="D11624" s="198" t="s">
        <v>337</v>
      </c>
      <c r="E11624" s="421">
        <v>86695</v>
      </c>
      <c r="F11624" s="413">
        <v>125.23</v>
      </c>
      <c r="G11624" s="414">
        <f t="shared" si="362"/>
        <v>692.28619340413638</v>
      </c>
      <c r="H11624" s="415">
        <f t="shared" si="363"/>
        <v>3.4614309670206818</v>
      </c>
    </row>
    <row r="11625" spans="1:8" ht="15" hidden="1" thickBot="1">
      <c r="A11625" s="409">
        <v>202206</v>
      </c>
      <c r="B11625" s="196" t="s">
        <v>1128</v>
      </c>
      <c r="C11625" s="197" t="s">
        <v>791</v>
      </c>
      <c r="D11625" s="198" t="s">
        <v>339</v>
      </c>
      <c r="E11625" s="421">
        <v>433</v>
      </c>
      <c r="F11625" s="413">
        <v>125.23</v>
      </c>
      <c r="G11625" s="414">
        <f t="shared" si="362"/>
        <v>3.4576379461790303</v>
      </c>
      <c r="H11625" s="415">
        <f t="shared" si="363"/>
        <v>3.4576379461790303</v>
      </c>
    </row>
    <row r="11626" spans="1:8" ht="15" hidden="1" thickBot="1">
      <c r="A11626" s="409">
        <v>202206</v>
      </c>
      <c r="B11626" s="196" t="s">
        <v>2584</v>
      </c>
      <c r="C11626" s="197" t="s">
        <v>791</v>
      </c>
      <c r="D11626" s="198" t="s">
        <v>337</v>
      </c>
      <c r="E11626" s="421">
        <v>97440</v>
      </c>
      <c r="F11626" s="413">
        <v>125.23</v>
      </c>
      <c r="G11626" s="414">
        <f t="shared" si="362"/>
        <v>778.0883174958077</v>
      </c>
      <c r="H11626" s="415">
        <f t="shared" si="363"/>
        <v>3.8904415874790383</v>
      </c>
    </row>
    <row r="11627" spans="1:8" ht="15" hidden="1" thickBot="1">
      <c r="A11627" s="409">
        <v>202206</v>
      </c>
      <c r="B11627" s="196" t="s">
        <v>2585</v>
      </c>
      <c r="C11627" s="197" t="s">
        <v>791</v>
      </c>
      <c r="D11627" s="198" t="s">
        <v>339</v>
      </c>
      <c r="E11627" s="421">
        <v>487</v>
      </c>
      <c r="F11627" s="413">
        <v>125.23</v>
      </c>
      <c r="G11627" s="414">
        <f t="shared" si="362"/>
        <v>3.8888445260720275</v>
      </c>
      <c r="H11627" s="415">
        <f t="shared" si="363"/>
        <v>3.8888445260720275</v>
      </c>
    </row>
    <row r="11628" spans="1:8" ht="15" hidden="1" thickBot="1">
      <c r="A11628" s="409">
        <v>202206</v>
      </c>
      <c r="B11628" s="196" t="s">
        <v>1129</v>
      </c>
      <c r="C11628" s="197" t="s">
        <v>791</v>
      </c>
      <c r="D11628" s="198" t="s">
        <v>337</v>
      </c>
      <c r="E11628" s="421">
        <v>96075</v>
      </c>
      <c r="F11628" s="413">
        <v>125.23</v>
      </c>
      <c r="G11628" s="414">
        <f t="shared" si="362"/>
        <v>767.18837339295692</v>
      </c>
      <c r="H11628" s="415">
        <f t="shared" si="363"/>
        <v>3.8359418669647845</v>
      </c>
    </row>
    <row r="11629" spans="1:8" ht="15" hidden="1" thickBot="1">
      <c r="A11629" s="409">
        <v>202206</v>
      </c>
      <c r="B11629" s="196" t="s">
        <v>1130</v>
      </c>
      <c r="C11629" s="197" t="s">
        <v>791</v>
      </c>
      <c r="D11629" s="198" t="s">
        <v>337</v>
      </c>
      <c r="E11629" s="421">
        <v>97440</v>
      </c>
      <c r="F11629" s="413">
        <v>125.23</v>
      </c>
      <c r="G11629" s="414">
        <f t="shared" si="362"/>
        <v>778.0883174958077</v>
      </c>
      <c r="H11629" s="415">
        <f t="shared" si="363"/>
        <v>3.8904415874790383</v>
      </c>
    </row>
    <row r="11630" spans="1:8" ht="15" hidden="1" thickBot="1">
      <c r="A11630" s="409">
        <v>202206</v>
      </c>
      <c r="B11630" s="196" t="s">
        <v>1131</v>
      </c>
      <c r="C11630" s="197" t="s">
        <v>791</v>
      </c>
      <c r="D11630" s="198" t="s">
        <v>339</v>
      </c>
      <c r="E11630" s="421">
        <v>487</v>
      </c>
      <c r="F11630" s="413">
        <v>125.23</v>
      </c>
      <c r="G11630" s="414">
        <f t="shared" si="362"/>
        <v>3.8888445260720275</v>
      </c>
      <c r="H11630" s="415">
        <f t="shared" si="363"/>
        <v>3.8888445260720275</v>
      </c>
    </row>
    <row r="11631" spans="1:8" ht="15" hidden="1" thickBot="1">
      <c r="A11631" s="409">
        <v>202206</v>
      </c>
      <c r="B11631" s="196" t="s">
        <v>1132</v>
      </c>
      <c r="C11631" s="197" t="s">
        <v>791</v>
      </c>
      <c r="D11631" s="198" t="s">
        <v>337</v>
      </c>
      <c r="E11631" s="421">
        <v>97440</v>
      </c>
      <c r="F11631" s="413">
        <v>125.23</v>
      </c>
      <c r="G11631" s="414">
        <f t="shared" si="362"/>
        <v>778.0883174958077</v>
      </c>
      <c r="H11631" s="415">
        <f t="shared" si="363"/>
        <v>3.8904415874790383</v>
      </c>
    </row>
    <row r="11632" spans="1:8" ht="15" hidden="1" thickBot="1">
      <c r="A11632" s="409">
        <v>202206</v>
      </c>
      <c r="B11632" s="196" t="s">
        <v>1133</v>
      </c>
      <c r="C11632" s="197" t="s">
        <v>791</v>
      </c>
      <c r="D11632" s="198" t="s">
        <v>339</v>
      </c>
      <c r="E11632" s="421">
        <v>487</v>
      </c>
      <c r="F11632" s="413">
        <v>125.23</v>
      </c>
      <c r="G11632" s="414">
        <f t="shared" si="362"/>
        <v>3.8888445260720275</v>
      </c>
      <c r="H11632" s="415">
        <f t="shared" si="363"/>
        <v>3.8888445260720275</v>
      </c>
    </row>
    <row r="11633" spans="1:8" ht="15" hidden="1" thickBot="1">
      <c r="A11633" s="409">
        <v>202206</v>
      </c>
      <c r="B11633" s="196" t="s">
        <v>1134</v>
      </c>
      <c r="C11633" s="197" t="s">
        <v>791</v>
      </c>
      <c r="D11633" s="198" t="s">
        <v>337</v>
      </c>
      <c r="E11633" s="421">
        <v>96075</v>
      </c>
      <c r="F11633" s="413">
        <v>125.23</v>
      </c>
      <c r="G11633" s="414">
        <f t="shared" si="362"/>
        <v>767.18837339295692</v>
      </c>
      <c r="H11633" s="415">
        <f t="shared" si="363"/>
        <v>3.8359418669647845</v>
      </c>
    </row>
    <row r="11634" spans="1:8" ht="15" hidden="1" thickBot="1">
      <c r="A11634" s="409">
        <v>202206</v>
      </c>
      <c r="B11634" s="196" t="s">
        <v>1135</v>
      </c>
      <c r="C11634" s="197" t="s">
        <v>791</v>
      </c>
      <c r="D11634" s="198" t="s">
        <v>337</v>
      </c>
      <c r="E11634" s="421">
        <v>89436</v>
      </c>
      <c r="F11634" s="413">
        <v>125.23</v>
      </c>
      <c r="G11634" s="414">
        <f t="shared" si="362"/>
        <v>714.17391998722348</v>
      </c>
      <c r="H11634" s="415">
        <f t="shared" si="363"/>
        <v>3.5708695999361173</v>
      </c>
    </row>
    <row r="11635" spans="1:8" ht="15" hidden="1" thickBot="1">
      <c r="A11635" s="409">
        <v>202206</v>
      </c>
      <c r="B11635" s="196" t="s">
        <v>1136</v>
      </c>
      <c r="C11635" s="197" t="s">
        <v>791</v>
      </c>
      <c r="D11635" s="198" t="s">
        <v>339</v>
      </c>
      <c r="E11635" s="421">
        <v>447</v>
      </c>
      <c r="F11635" s="413">
        <v>125.23</v>
      </c>
      <c r="G11635" s="414">
        <f t="shared" si="362"/>
        <v>3.5694322446698075</v>
      </c>
      <c r="H11635" s="415">
        <f t="shared" si="363"/>
        <v>3.5694322446698075</v>
      </c>
    </row>
    <row r="11636" spans="1:8" ht="15" hidden="1" thickBot="1">
      <c r="A11636" s="409">
        <v>202206</v>
      </c>
      <c r="B11636" s="196" t="s">
        <v>1137</v>
      </c>
      <c r="C11636" s="197" t="s">
        <v>791</v>
      </c>
      <c r="D11636" s="198" t="s">
        <v>337</v>
      </c>
      <c r="E11636" s="421">
        <v>99657</v>
      </c>
      <c r="F11636" s="413">
        <v>125.23</v>
      </c>
      <c r="G11636" s="414">
        <f t="shared" si="362"/>
        <v>795.7917431925257</v>
      </c>
      <c r="H11636" s="415">
        <f t="shared" si="363"/>
        <v>3.9789587159626283</v>
      </c>
    </row>
    <row r="11637" spans="1:8" ht="15" hidden="1" thickBot="1">
      <c r="A11637" s="409">
        <v>202206</v>
      </c>
      <c r="B11637" s="196" t="s">
        <v>1138</v>
      </c>
      <c r="C11637" s="197" t="s">
        <v>791</v>
      </c>
      <c r="D11637" s="198" t="s">
        <v>339</v>
      </c>
      <c r="E11637" s="421">
        <v>498</v>
      </c>
      <c r="F11637" s="413">
        <v>125.23</v>
      </c>
      <c r="G11637" s="414">
        <f t="shared" si="362"/>
        <v>3.9766829034576379</v>
      </c>
      <c r="H11637" s="415">
        <f t="shared" si="363"/>
        <v>3.9766829034576379</v>
      </c>
    </row>
    <row r="11638" spans="1:8" ht="15" hidden="1" thickBot="1">
      <c r="A11638" s="409">
        <v>202206</v>
      </c>
      <c r="B11638" s="196" t="s">
        <v>1139</v>
      </c>
      <c r="C11638" s="197" t="s">
        <v>791</v>
      </c>
      <c r="D11638" s="198" t="s">
        <v>337</v>
      </c>
      <c r="E11638" s="421">
        <v>99706</v>
      </c>
      <c r="F11638" s="413">
        <v>125.23</v>
      </c>
      <c r="G11638" s="414">
        <f t="shared" si="362"/>
        <v>796.18302323724345</v>
      </c>
      <c r="H11638" s="415">
        <f t="shared" si="363"/>
        <v>3.9809151161862171</v>
      </c>
    </row>
    <row r="11639" spans="1:8" ht="15" hidden="1" thickBot="1">
      <c r="A11639" s="409">
        <v>202206</v>
      </c>
      <c r="B11639" s="196" t="s">
        <v>1140</v>
      </c>
      <c r="C11639" s="197" t="s">
        <v>791</v>
      </c>
      <c r="D11639" s="198" t="s">
        <v>339</v>
      </c>
      <c r="E11639" s="421">
        <v>499</v>
      </c>
      <c r="F11639" s="413">
        <v>125.23</v>
      </c>
      <c r="G11639" s="414">
        <f t="shared" si="362"/>
        <v>3.9846682104926932</v>
      </c>
      <c r="H11639" s="415">
        <f t="shared" si="363"/>
        <v>3.9846682104926932</v>
      </c>
    </row>
    <row r="11640" spans="1:8" ht="15" hidden="1" thickBot="1">
      <c r="A11640" s="409">
        <v>202206</v>
      </c>
      <c r="B11640" s="196" t="s">
        <v>1141</v>
      </c>
      <c r="C11640" s="197" t="s">
        <v>791</v>
      </c>
      <c r="D11640" s="198" t="s">
        <v>337</v>
      </c>
      <c r="E11640" s="421">
        <v>107012</v>
      </c>
      <c r="F11640" s="413">
        <v>125.23</v>
      </c>
      <c r="G11640" s="414">
        <f t="shared" si="362"/>
        <v>854.52367643535888</v>
      </c>
      <c r="H11640" s="415">
        <f t="shared" si="363"/>
        <v>4.2726183821767947</v>
      </c>
    </row>
    <row r="11641" spans="1:8" ht="15" hidden="1" thickBot="1">
      <c r="A11641" s="409">
        <v>202206</v>
      </c>
      <c r="B11641" s="196" t="s">
        <v>1142</v>
      </c>
      <c r="C11641" s="197" t="s">
        <v>791</v>
      </c>
      <c r="D11641" s="198" t="s">
        <v>339</v>
      </c>
      <c r="E11641" s="421">
        <v>535</v>
      </c>
      <c r="F11641" s="413">
        <v>125.23</v>
      </c>
      <c r="G11641" s="414">
        <f t="shared" si="362"/>
        <v>4.2721392637546911</v>
      </c>
      <c r="H11641" s="415">
        <f t="shared" si="363"/>
        <v>4.2721392637546911</v>
      </c>
    </row>
    <row r="11642" spans="1:8" ht="15" hidden="1" thickBot="1">
      <c r="A11642" s="409">
        <v>202206</v>
      </c>
      <c r="B11642" s="196" t="s">
        <v>1143</v>
      </c>
      <c r="C11642" s="197" t="s">
        <v>791</v>
      </c>
      <c r="D11642" s="198" t="s">
        <v>337</v>
      </c>
      <c r="E11642" s="421">
        <v>86820</v>
      </c>
      <c r="F11642" s="413">
        <v>125.23</v>
      </c>
      <c r="G11642" s="414">
        <f t="shared" si="362"/>
        <v>693.28435678351832</v>
      </c>
      <c r="H11642" s="415">
        <f t="shared" si="363"/>
        <v>3.4664217839175917</v>
      </c>
    </row>
    <row r="11643" spans="1:8" ht="15" hidden="1" thickBot="1">
      <c r="A11643" s="409">
        <v>202206</v>
      </c>
      <c r="B11643" s="196" t="s">
        <v>1144</v>
      </c>
      <c r="C11643" s="197" t="s">
        <v>791</v>
      </c>
      <c r="D11643" s="198" t="s">
        <v>339</v>
      </c>
      <c r="E11643" s="421">
        <v>434</v>
      </c>
      <c r="F11643" s="413">
        <v>125.23</v>
      </c>
      <c r="G11643" s="414">
        <f t="shared" si="362"/>
        <v>3.465623253214086</v>
      </c>
      <c r="H11643" s="415">
        <f t="shared" si="363"/>
        <v>3.465623253214086</v>
      </c>
    </row>
    <row r="11644" spans="1:8" ht="15" hidden="1" thickBot="1">
      <c r="A11644" s="409">
        <v>202206</v>
      </c>
      <c r="B11644" s="196" t="s">
        <v>1145</v>
      </c>
      <c r="C11644" s="197" t="s">
        <v>791</v>
      </c>
      <c r="D11644" s="198" t="s">
        <v>337</v>
      </c>
      <c r="E11644" s="421">
        <v>91034</v>
      </c>
      <c r="F11644" s="413">
        <v>125.23</v>
      </c>
      <c r="G11644" s="414">
        <f t="shared" si="362"/>
        <v>726.9344406292422</v>
      </c>
      <c r="H11644" s="415">
        <f t="shared" si="363"/>
        <v>3.6346722031462111</v>
      </c>
    </row>
    <row r="11645" spans="1:8" ht="15" hidden="1" thickBot="1">
      <c r="A11645" s="409">
        <v>202206</v>
      </c>
      <c r="B11645" s="196" t="s">
        <v>1146</v>
      </c>
      <c r="C11645" s="197" t="s">
        <v>791</v>
      </c>
      <c r="D11645" s="198" t="s">
        <v>337</v>
      </c>
      <c r="E11645" s="421">
        <v>97433</v>
      </c>
      <c r="F11645" s="413">
        <v>125.23</v>
      </c>
      <c r="G11645" s="414">
        <f t="shared" si="362"/>
        <v>778.03242034656228</v>
      </c>
      <c r="H11645" s="415">
        <f t="shared" si="363"/>
        <v>3.8901621017328112</v>
      </c>
    </row>
    <row r="11646" spans="1:8" ht="15" hidden="1" thickBot="1">
      <c r="A11646" s="409">
        <v>202206</v>
      </c>
      <c r="B11646" s="196" t="s">
        <v>1147</v>
      </c>
      <c r="C11646" s="197" t="s">
        <v>791</v>
      </c>
      <c r="D11646" s="198" t="s">
        <v>339</v>
      </c>
      <c r="E11646" s="421">
        <v>487</v>
      </c>
      <c r="F11646" s="413">
        <v>125.23</v>
      </c>
      <c r="G11646" s="414">
        <f t="shared" si="362"/>
        <v>3.8888445260720275</v>
      </c>
      <c r="H11646" s="415">
        <f t="shared" si="363"/>
        <v>3.8888445260720275</v>
      </c>
    </row>
    <row r="11647" spans="1:8" ht="15" hidden="1" thickBot="1">
      <c r="A11647" s="409">
        <v>202206</v>
      </c>
      <c r="B11647" s="196" t="s">
        <v>1148</v>
      </c>
      <c r="C11647" s="197" t="s">
        <v>791</v>
      </c>
      <c r="D11647" s="198" t="s">
        <v>339</v>
      </c>
      <c r="E11647" s="421">
        <v>455</v>
      </c>
      <c r="F11647" s="413">
        <v>125.23</v>
      </c>
      <c r="G11647" s="414">
        <f t="shared" si="362"/>
        <v>3.6333147009502516</v>
      </c>
      <c r="H11647" s="415">
        <f t="shared" si="363"/>
        <v>3.6333147009502516</v>
      </c>
    </row>
    <row r="11648" spans="1:8" ht="15" hidden="1" thickBot="1">
      <c r="A11648" s="409">
        <v>202206</v>
      </c>
      <c r="B11648" s="196" t="s">
        <v>1149</v>
      </c>
      <c r="C11648" s="197" t="s">
        <v>791</v>
      </c>
      <c r="D11648" s="198" t="s">
        <v>337</v>
      </c>
      <c r="E11648" s="421">
        <v>103178</v>
      </c>
      <c r="F11648" s="413">
        <v>125.23</v>
      </c>
      <c r="G11648" s="414">
        <f t="shared" si="362"/>
        <v>823.90800926295617</v>
      </c>
      <c r="H11648" s="415">
        <f t="shared" si="363"/>
        <v>4.1195400463147811</v>
      </c>
    </row>
    <row r="11649" spans="1:8" ht="15" hidden="1" thickBot="1">
      <c r="A11649" s="409">
        <v>202206</v>
      </c>
      <c r="B11649" s="196" t="s">
        <v>1150</v>
      </c>
      <c r="C11649" s="197" t="s">
        <v>791</v>
      </c>
      <c r="D11649" s="198" t="s">
        <v>337</v>
      </c>
      <c r="E11649" s="421">
        <v>100356</v>
      </c>
      <c r="F11649" s="413">
        <v>125.23</v>
      </c>
      <c r="G11649" s="414">
        <f t="shared" si="362"/>
        <v>801.37347281002951</v>
      </c>
      <c r="H11649" s="415">
        <f t="shared" si="363"/>
        <v>4.006867364050148</v>
      </c>
    </row>
    <row r="11650" spans="1:8" ht="15" hidden="1" thickBot="1">
      <c r="A11650" s="409">
        <v>202206</v>
      </c>
      <c r="B11650" s="196" t="s">
        <v>1151</v>
      </c>
      <c r="C11650" s="197" t="s">
        <v>791</v>
      </c>
      <c r="D11650" s="198" t="s">
        <v>339</v>
      </c>
      <c r="E11650" s="421">
        <v>516</v>
      </c>
      <c r="F11650" s="413">
        <v>125.23</v>
      </c>
      <c r="G11650" s="414">
        <f t="shared" ref="G11650:G11713" si="364">+E11650/F11650</f>
        <v>4.1204184300886366</v>
      </c>
      <c r="H11650" s="415">
        <f t="shared" ref="H11650:H11713" si="365">IF(D11650="TB",G11650/200,IF(D11650="LT",G11650,"VER"))</f>
        <v>4.1204184300886366</v>
      </c>
    </row>
    <row r="11651" spans="1:8" ht="15" hidden="1" thickBot="1">
      <c r="A11651" s="409">
        <v>202206</v>
      </c>
      <c r="B11651" s="196" t="s">
        <v>1152</v>
      </c>
      <c r="C11651" s="197" t="s">
        <v>791</v>
      </c>
      <c r="D11651" s="198" t="s">
        <v>337</v>
      </c>
      <c r="E11651" s="421">
        <v>94601</v>
      </c>
      <c r="F11651" s="413">
        <v>125.23</v>
      </c>
      <c r="G11651" s="414">
        <f t="shared" si="364"/>
        <v>755.41803082328511</v>
      </c>
      <c r="H11651" s="415">
        <f t="shared" si="365"/>
        <v>3.7770901541164257</v>
      </c>
    </row>
    <row r="11652" spans="1:8" ht="15" hidden="1" thickBot="1">
      <c r="A11652" s="409">
        <v>202206</v>
      </c>
      <c r="B11652" s="196" t="s">
        <v>1153</v>
      </c>
      <c r="C11652" s="197" t="s">
        <v>2661</v>
      </c>
      <c r="D11652" s="198" t="s">
        <v>339</v>
      </c>
      <c r="E11652" s="421">
        <v>473</v>
      </c>
      <c r="F11652" s="413">
        <v>125.23</v>
      </c>
      <c r="G11652" s="414">
        <f t="shared" si="364"/>
        <v>3.7770502275812503</v>
      </c>
      <c r="H11652" s="415">
        <f t="shared" si="365"/>
        <v>3.7770502275812503</v>
      </c>
    </row>
    <row r="11653" spans="1:8" ht="15" hidden="1" thickBot="1">
      <c r="A11653" s="409">
        <v>202206</v>
      </c>
      <c r="B11653" s="196" t="s">
        <v>2662</v>
      </c>
      <c r="C11653" s="197" t="s">
        <v>2663</v>
      </c>
      <c r="D11653" s="198" t="s">
        <v>337</v>
      </c>
      <c r="E11653" s="421">
        <v>0.01</v>
      </c>
      <c r="F11653" s="413">
        <v>125.23</v>
      </c>
      <c r="G11653" s="414">
        <f t="shared" si="364"/>
        <v>7.9853070350554981E-5</v>
      </c>
      <c r="H11653" s="415">
        <f t="shared" si="365"/>
        <v>3.9926535175277488E-7</v>
      </c>
    </row>
    <row r="11654" spans="1:8" ht="15" hidden="1" thickBot="1">
      <c r="A11654" s="409">
        <v>202206</v>
      </c>
      <c r="B11654" s="196" t="s">
        <v>2664</v>
      </c>
      <c r="C11654" s="197" t="s">
        <v>2665</v>
      </c>
      <c r="D11654" s="198" t="s">
        <v>339</v>
      </c>
      <c r="E11654" s="421">
        <v>0.01</v>
      </c>
      <c r="F11654" s="413">
        <v>125.23</v>
      </c>
      <c r="G11654" s="414">
        <f t="shared" si="364"/>
        <v>7.9853070350554981E-5</v>
      </c>
      <c r="H11654" s="415">
        <f t="shared" si="365"/>
        <v>7.9853070350554981E-5</v>
      </c>
    </row>
    <row r="11655" spans="1:8" ht="15" hidden="1" thickBot="1">
      <c r="A11655" s="409">
        <v>202206</v>
      </c>
      <c r="B11655" s="196" t="s">
        <v>1154</v>
      </c>
      <c r="C11655" s="197" t="s">
        <v>791</v>
      </c>
      <c r="D11655" s="198" t="s">
        <v>337</v>
      </c>
      <c r="E11655" s="421">
        <v>89810</v>
      </c>
      <c r="F11655" s="413">
        <v>125.23</v>
      </c>
      <c r="G11655" s="414">
        <f t="shared" si="364"/>
        <v>717.16042481833426</v>
      </c>
      <c r="H11655" s="415">
        <f t="shared" si="365"/>
        <v>3.5858021240916713</v>
      </c>
    </row>
    <row r="11656" spans="1:8" ht="15" hidden="1" thickBot="1">
      <c r="A11656" s="409">
        <v>202206</v>
      </c>
      <c r="B11656" s="196" t="s">
        <v>1155</v>
      </c>
      <c r="C11656" s="197" t="s">
        <v>791</v>
      </c>
      <c r="D11656" s="198" t="s">
        <v>339</v>
      </c>
      <c r="E11656" s="421">
        <v>449</v>
      </c>
      <c r="F11656" s="413">
        <v>125.23</v>
      </c>
      <c r="G11656" s="414">
        <f t="shared" si="364"/>
        <v>3.5854028587399185</v>
      </c>
      <c r="H11656" s="415">
        <f t="shared" si="365"/>
        <v>3.5854028587399185</v>
      </c>
    </row>
    <row r="11657" spans="1:8" ht="15" hidden="1" thickBot="1">
      <c r="A11657" s="409">
        <v>202206</v>
      </c>
      <c r="B11657" s="196" t="s">
        <v>1156</v>
      </c>
      <c r="C11657" s="197" t="s">
        <v>791</v>
      </c>
      <c r="D11657" s="198" t="s">
        <v>337</v>
      </c>
      <c r="E11657" s="421">
        <v>89955</v>
      </c>
      <c r="F11657" s="413">
        <v>125.23</v>
      </c>
      <c r="G11657" s="414">
        <f t="shared" si="364"/>
        <v>718.31829433841733</v>
      </c>
      <c r="H11657" s="415">
        <f t="shared" si="365"/>
        <v>3.5915914716920865</v>
      </c>
    </row>
    <row r="11658" spans="1:8" ht="15" hidden="1" thickBot="1">
      <c r="A11658" s="409">
        <v>202206</v>
      </c>
      <c r="B11658" s="196" t="s">
        <v>1157</v>
      </c>
      <c r="C11658" s="197" t="s">
        <v>791</v>
      </c>
      <c r="D11658" s="198" t="s">
        <v>339</v>
      </c>
      <c r="E11658" s="421">
        <v>450</v>
      </c>
      <c r="F11658" s="413">
        <v>125.23</v>
      </c>
      <c r="G11658" s="414">
        <f t="shared" si="364"/>
        <v>3.5933881657749738</v>
      </c>
      <c r="H11658" s="415">
        <f t="shared" si="365"/>
        <v>3.5933881657749738</v>
      </c>
    </row>
    <row r="11659" spans="1:8" ht="15" hidden="1" thickBot="1">
      <c r="A11659" s="409">
        <v>202206</v>
      </c>
      <c r="B11659" s="196" t="s">
        <v>1158</v>
      </c>
      <c r="C11659" s="197" t="s">
        <v>791</v>
      </c>
      <c r="D11659" s="198" t="s">
        <v>337</v>
      </c>
      <c r="E11659" s="421">
        <v>89357</v>
      </c>
      <c r="F11659" s="413">
        <v>125.23</v>
      </c>
      <c r="G11659" s="414">
        <f t="shared" si="364"/>
        <v>713.5430807314541</v>
      </c>
      <c r="H11659" s="415">
        <f t="shared" si="365"/>
        <v>3.5677154036572705</v>
      </c>
    </row>
    <row r="11660" spans="1:8" ht="15" hidden="1" thickBot="1">
      <c r="A11660" s="409">
        <v>202206</v>
      </c>
      <c r="B11660" s="196" t="s">
        <v>1159</v>
      </c>
      <c r="C11660" s="197" t="s">
        <v>791</v>
      </c>
      <c r="D11660" s="198" t="s">
        <v>337</v>
      </c>
      <c r="E11660" s="421">
        <v>81678</v>
      </c>
      <c r="F11660" s="413">
        <v>125.23</v>
      </c>
      <c r="G11660" s="414">
        <f t="shared" si="364"/>
        <v>652.22390800926291</v>
      </c>
      <c r="H11660" s="415">
        <f t="shared" si="365"/>
        <v>3.2611195400463147</v>
      </c>
    </row>
    <row r="11661" spans="1:8" ht="15" hidden="1" thickBot="1">
      <c r="A11661" s="409">
        <v>202206</v>
      </c>
      <c r="B11661" s="196" t="s">
        <v>1160</v>
      </c>
      <c r="C11661" s="197" t="s">
        <v>791</v>
      </c>
      <c r="D11661" s="198" t="s">
        <v>339</v>
      </c>
      <c r="E11661" s="421">
        <v>408</v>
      </c>
      <c r="F11661" s="413">
        <v>125.23</v>
      </c>
      <c r="G11661" s="414">
        <f t="shared" si="364"/>
        <v>3.2580052703026432</v>
      </c>
      <c r="H11661" s="415">
        <f t="shared" si="365"/>
        <v>3.2580052703026432</v>
      </c>
    </row>
    <row r="11662" spans="1:8" ht="15" hidden="1" thickBot="1">
      <c r="A11662" s="409">
        <v>202206</v>
      </c>
      <c r="B11662" s="196" t="s">
        <v>1161</v>
      </c>
      <c r="C11662" s="197" t="s">
        <v>791</v>
      </c>
      <c r="D11662" s="198" t="s">
        <v>337</v>
      </c>
      <c r="E11662" s="421">
        <v>100906</v>
      </c>
      <c r="F11662" s="413">
        <v>125.23</v>
      </c>
      <c r="G11662" s="414">
        <f t="shared" si="364"/>
        <v>805.76539167931003</v>
      </c>
      <c r="H11662" s="415">
        <f t="shared" si="365"/>
        <v>4.0288269583965501</v>
      </c>
    </row>
    <row r="11663" spans="1:8" ht="15" hidden="1" thickBot="1">
      <c r="A11663" s="409">
        <v>202206</v>
      </c>
      <c r="B11663" s="196" t="s">
        <v>1162</v>
      </c>
      <c r="C11663" s="197" t="s">
        <v>791</v>
      </c>
      <c r="D11663" s="198" t="s">
        <v>339</v>
      </c>
      <c r="E11663" s="421">
        <v>505</v>
      </c>
      <c r="F11663" s="413">
        <v>125.23</v>
      </c>
      <c r="G11663" s="414">
        <f t="shared" si="364"/>
        <v>4.0325800527030262</v>
      </c>
      <c r="H11663" s="415">
        <f t="shared" si="365"/>
        <v>4.0325800527030262</v>
      </c>
    </row>
    <row r="11664" spans="1:8" ht="15" hidden="1" thickBot="1">
      <c r="A11664" s="409">
        <v>202206</v>
      </c>
      <c r="B11664" s="196" t="s">
        <v>1163</v>
      </c>
      <c r="C11664" s="197" t="s">
        <v>791</v>
      </c>
      <c r="D11664" s="198" t="s">
        <v>337</v>
      </c>
      <c r="E11664" s="421">
        <v>106910</v>
      </c>
      <c r="F11664" s="413">
        <v>125.23</v>
      </c>
      <c r="G11664" s="414">
        <f t="shared" si="364"/>
        <v>853.70917511778327</v>
      </c>
      <c r="H11664" s="415">
        <f t="shared" si="365"/>
        <v>4.2685458755889165</v>
      </c>
    </row>
    <row r="11665" spans="1:8" ht="15" hidden="1" thickBot="1">
      <c r="A11665" s="409">
        <v>202206</v>
      </c>
      <c r="B11665" s="196" t="s">
        <v>1164</v>
      </c>
      <c r="C11665" s="197" t="s">
        <v>791</v>
      </c>
      <c r="D11665" s="198" t="s">
        <v>337</v>
      </c>
      <c r="E11665" s="421">
        <v>85911</v>
      </c>
      <c r="F11665" s="413">
        <v>125.23</v>
      </c>
      <c r="G11665" s="414">
        <f t="shared" si="364"/>
        <v>686.0257126886529</v>
      </c>
      <c r="H11665" s="415">
        <f t="shared" si="365"/>
        <v>3.4301285634432643</v>
      </c>
    </row>
    <row r="11666" spans="1:8" ht="15" hidden="1" thickBot="1">
      <c r="A11666" s="409">
        <v>202206</v>
      </c>
      <c r="B11666" s="196" t="s">
        <v>1165</v>
      </c>
      <c r="C11666" s="197" t="s">
        <v>791</v>
      </c>
      <c r="D11666" s="198" t="s">
        <v>339</v>
      </c>
      <c r="E11666" s="421">
        <v>430</v>
      </c>
      <c r="F11666" s="413">
        <v>125.23</v>
      </c>
      <c r="G11666" s="414">
        <f t="shared" si="364"/>
        <v>3.433682025073864</v>
      </c>
      <c r="H11666" s="415">
        <f t="shared" si="365"/>
        <v>3.433682025073864</v>
      </c>
    </row>
    <row r="11667" spans="1:8" ht="15" hidden="1" thickBot="1">
      <c r="A11667" s="409">
        <v>202206</v>
      </c>
      <c r="B11667" s="196" t="s">
        <v>1166</v>
      </c>
      <c r="C11667" s="197" t="s">
        <v>791</v>
      </c>
      <c r="D11667" s="198" t="s">
        <v>337</v>
      </c>
      <c r="E11667" s="421">
        <v>78328</v>
      </c>
      <c r="F11667" s="413">
        <v>125.23</v>
      </c>
      <c r="G11667" s="414">
        <f t="shared" si="364"/>
        <v>625.47312944182704</v>
      </c>
      <c r="H11667" s="415">
        <f t="shared" si="365"/>
        <v>3.1273656472091353</v>
      </c>
    </row>
    <row r="11668" spans="1:8" ht="15" hidden="1" thickBot="1">
      <c r="A11668" s="409">
        <v>202206</v>
      </c>
      <c r="B11668" s="196" t="s">
        <v>1167</v>
      </c>
      <c r="C11668" s="197" t="s">
        <v>791</v>
      </c>
      <c r="D11668" s="198" t="s">
        <v>337</v>
      </c>
      <c r="E11668" s="421">
        <v>74535</v>
      </c>
      <c r="F11668" s="413">
        <v>125.23</v>
      </c>
      <c r="G11668" s="414">
        <f t="shared" si="364"/>
        <v>595.18485985786151</v>
      </c>
      <c r="H11668" s="415">
        <f t="shared" si="365"/>
        <v>2.9759242992893076</v>
      </c>
    </row>
    <row r="11669" spans="1:8" ht="15" hidden="1" thickBot="1">
      <c r="A11669" s="409">
        <v>202206</v>
      </c>
      <c r="B11669" s="196" t="s">
        <v>1168</v>
      </c>
      <c r="C11669" s="197" t="s">
        <v>791</v>
      </c>
      <c r="D11669" s="198" t="s">
        <v>337</v>
      </c>
      <c r="E11669" s="421">
        <v>98674</v>
      </c>
      <c r="F11669" s="413">
        <v>125.23</v>
      </c>
      <c r="G11669" s="414">
        <f t="shared" si="364"/>
        <v>787.94218637706615</v>
      </c>
      <c r="H11669" s="415">
        <f t="shared" si="365"/>
        <v>3.9397109318853309</v>
      </c>
    </row>
    <row r="11670" spans="1:8" ht="15" hidden="1" thickBot="1">
      <c r="A11670" s="409">
        <v>202206</v>
      </c>
      <c r="B11670" s="196" t="s">
        <v>1169</v>
      </c>
      <c r="C11670" s="197" t="s">
        <v>791</v>
      </c>
      <c r="D11670" s="198" t="s">
        <v>339</v>
      </c>
      <c r="E11670" s="421">
        <v>493</v>
      </c>
      <c r="F11670" s="413">
        <v>125.23</v>
      </c>
      <c r="G11670" s="414">
        <f t="shared" si="364"/>
        <v>3.9367563682823605</v>
      </c>
      <c r="H11670" s="415">
        <f t="shared" si="365"/>
        <v>3.9367563682823605</v>
      </c>
    </row>
    <row r="11671" spans="1:8" ht="15" hidden="1" thickBot="1">
      <c r="A11671" s="409">
        <v>202206</v>
      </c>
      <c r="B11671" s="196" t="s">
        <v>1170</v>
      </c>
      <c r="C11671" s="197" t="s">
        <v>791</v>
      </c>
      <c r="D11671" s="198" t="s">
        <v>337</v>
      </c>
      <c r="E11671" s="421">
        <v>84352</v>
      </c>
      <c r="F11671" s="413">
        <v>125.23</v>
      </c>
      <c r="G11671" s="414">
        <f t="shared" si="364"/>
        <v>673.57661902100131</v>
      </c>
      <c r="H11671" s="415">
        <f t="shared" si="365"/>
        <v>3.3678830951050065</v>
      </c>
    </row>
    <row r="11672" spans="1:8" ht="15" hidden="1" thickBot="1">
      <c r="A11672" s="409">
        <v>202206</v>
      </c>
      <c r="B11672" s="196" t="s">
        <v>1171</v>
      </c>
      <c r="C11672" s="197" t="s">
        <v>791</v>
      </c>
      <c r="D11672" s="198" t="s">
        <v>337</v>
      </c>
      <c r="E11672" s="421">
        <v>87732</v>
      </c>
      <c r="F11672" s="413">
        <v>125.23</v>
      </c>
      <c r="G11672" s="414">
        <f t="shared" si="364"/>
        <v>700.56695679948893</v>
      </c>
      <c r="H11672" s="415">
        <f t="shared" si="365"/>
        <v>3.5028347839974447</v>
      </c>
    </row>
    <row r="11673" spans="1:8" ht="15" hidden="1" thickBot="1">
      <c r="A11673" s="409">
        <v>202206</v>
      </c>
      <c r="B11673" s="196" t="s">
        <v>1172</v>
      </c>
      <c r="C11673" s="197" t="s">
        <v>791</v>
      </c>
      <c r="D11673" s="198" t="s">
        <v>339</v>
      </c>
      <c r="E11673" s="421">
        <v>439</v>
      </c>
      <c r="F11673" s="413">
        <v>125.23</v>
      </c>
      <c r="G11673" s="414">
        <f t="shared" si="364"/>
        <v>3.5055497883893634</v>
      </c>
      <c r="H11673" s="415">
        <f t="shared" si="365"/>
        <v>3.5055497883893634</v>
      </c>
    </row>
    <row r="11674" spans="1:8" ht="15" hidden="1" thickBot="1">
      <c r="A11674" s="409">
        <v>202206</v>
      </c>
      <c r="B11674" s="196" t="s">
        <v>1173</v>
      </c>
      <c r="C11674" s="197" t="s">
        <v>791</v>
      </c>
      <c r="D11674" s="198" t="s">
        <v>339</v>
      </c>
      <c r="E11674" s="421">
        <v>422</v>
      </c>
      <c r="F11674" s="413">
        <v>125.23</v>
      </c>
      <c r="G11674" s="414">
        <f t="shared" si="364"/>
        <v>3.3697995687934199</v>
      </c>
      <c r="H11674" s="415">
        <f t="shared" si="365"/>
        <v>3.3697995687934199</v>
      </c>
    </row>
    <row r="11675" spans="1:8" ht="15" hidden="1" thickBot="1">
      <c r="A11675" s="409">
        <v>202206</v>
      </c>
      <c r="B11675" s="196" t="s">
        <v>1174</v>
      </c>
      <c r="C11675" s="197" t="s">
        <v>791</v>
      </c>
      <c r="D11675" s="198" t="s">
        <v>337</v>
      </c>
      <c r="E11675" s="421">
        <v>98647</v>
      </c>
      <c r="F11675" s="413">
        <v>125.23</v>
      </c>
      <c r="G11675" s="414">
        <f t="shared" si="364"/>
        <v>787.72658308711971</v>
      </c>
      <c r="H11675" s="415">
        <f t="shared" si="365"/>
        <v>3.9386329154355986</v>
      </c>
    </row>
    <row r="11676" spans="1:8" ht="15" hidden="1" thickBot="1">
      <c r="A11676" s="409">
        <v>202206</v>
      </c>
      <c r="B11676" s="196" t="s">
        <v>1175</v>
      </c>
      <c r="C11676" s="197" t="s">
        <v>791</v>
      </c>
      <c r="D11676" s="198" t="s">
        <v>337</v>
      </c>
      <c r="E11676" s="421">
        <v>86290</v>
      </c>
      <c r="F11676" s="413">
        <v>125.23</v>
      </c>
      <c r="G11676" s="414">
        <f t="shared" si="364"/>
        <v>689.05214405493894</v>
      </c>
      <c r="H11676" s="415">
        <f t="shared" si="365"/>
        <v>3.4452607202746948</v>
      </c>
    </row>
    <row r="11677" spans="1:8" ht="15" hidden="1" thickBot="1">
      <c r="A11677" s="409">
        <v>202206</v>
      </c>
      <c r="B11677" s="196" t="s">
        <v>1176</v>
      </c>
      <c r="C11677" s="197" t="s">
        <v>791</v>
      </c>
      <c r="D11677" s="198" t="s">
        <v>337</v>
      </c>
      <c r="E11677" s="421">
        <v>99173</v>
      </c>
      <c r="F11677" s="413">
        <v>125.23</v>
      </c>
      <c r="G11677" s="414">
        <f t="shared" si="364"/>
        <v>791.92685458755886</v>
      </c>
      <c r="H11677" s="415">
        <f t="shared" si="365"/>
        <v>3.9596342729377945</v>
      </c>
    </row>
    <row r="11678" spans="1:8" ht="15" hidden="1" thickBot="1">
      <c r="A11678" s="409">
        <v>202206</v>
      </c>
      <c r="B11678" s="196" t="s">
        <v>1177</v>
      </c>
      <c r="C11678" s="197" t="s">
        <v>791</v>
      </c>
      <c r="D11678" s="198" t="s">
        <v>337</v>
      </c>
      <c r="E11678" s="421">
        <v>76134</v>
      </c>
      <c r="F11678" s="413">
        <v>125.23</v>
      </c>
      <c r="G11678" s="414">
        <f t="shared" si="364"/>
        <v>607.95336580691526</v>
      </c>
      <c r="H11678" s="415">
        <f t="shared" si="365"/>
        <v>3.0397668290345763</v>
      </c>
    </row>
    <row r="11679" spans="1:8" ht="15" hidden="1" thickBot="1">
      <c r="A11679" s="409">
        <v>202206</v>
      </c>
      <c r="B11679" s="196" t="s">
        <v>1178</v>
      </c>
      <c r="C11679" s="197" t="s">
        <v>791</v>
      </c>
      <c r="D11679" s="198" t="s">
        <v>339</v>
      </c>
      <c r="E11679" s="421">
        <v>381</v>
      </c>
      <c r="F11679" s="413">
        <v>125.23</v>
      </c>
      <c r="G11679" s="414">
        <f t="shared" si="364"/>
        <v>3.0424019803561446</v>
      </c>
      <c r="H11679" s="415">
        <f t="shared" si="365"/>
        <v>3.0424019803561446</v>
      </c>
    </row>
    <row r="11680" spans="1:8" ht="15" hidden="1" thickBot="1">
      <c r="A11680" s="409">
        <v>202206</v>
      </c>
      <c r="B11680" s="196" t="s">
        <v>1179</v>
      </c>
      <c r="C11680" s="197" t="s">
        <v>791</v>
      </c>
      <c r="D11680" s="198" t="s">
        <v>339</v>
      </c>
      <c r="E11680" s="421">
        <v>496</v>
      </c>
      <c r="F11680" s="413">
        <v>125.23</v>
      </c>
      <c r="G11680" s="414">
        <f t="shared" si="364"/>
        <v>3.9607122893875268</v>
      </c>
      <c r="H11680" s="415">
        <f t="shared" si="365"/>
        <v>3.9607122893875268</v>
      </c>
    </row>
    <row r="11681" spans="1:8" ht="15" hidden="1" thickBot="1">
      <c r="A11681" s="409">
        <v>202206</v>
      </c>
      <c r="B11681" s="196" t="s">
        <v>1180</v>
      </c>
      <c r="C11681" s="197" t="s">
        <v>791</v>
      </c>
      <c r="D11681" s="198" t="s">
        <v>337</v>
      </c>
      <c r="E11681" s="421">
        <v>111608</v>
      </c>
      <c r="F11681" s="413">
        <v>125.23</v>
      </c>
      <c r="G11681" s="414">
        <f t="shared" si="364"/>
        <v>891.224147568474</v>
      </c>
      <c r="H11681" s="415">
        <f t="shared" si="365"/>
        <v>4.4561207378423697</v>
      </c>
    </row>
    <row r="11682" spans="1:8" ht="15" hidden="1" thickBot="1">
      <c r="A11682" s="409">
        <v>202206</v>
      </c>
      <c r="B11682" s="196" t="s">
        <v>1181</v>
      </c>
      <c r="C11682" s="197" t="s">
        <v>791</v>
      </c>
      <c r="D11682" s="198" t="s">
        <v>339</v>
      </c>
      <c r="E11682" s="421">
        <v>558</v>
      </c>
      <c r="F11682" s="413">
        <v>125.23</v>
      </c>
      <c r="G11682" s="414">
        <f t="shared" si="364"/>
        <v>4.4558013255609676</v>
      </c>
      <c r="H11682" s="415">
        <f t="shared" si="365"/>
        <v>4.4558013255609676</v>
      </c>
    </row>
    <row r="11683" spans="1:8" ht="15" hidden="1" thickBot="1">
      <c r="A11683" s="409">
        <v>202206</v>
      </c>
      <c r="B11683" s="196" t="s">
        <v>1182</v>
      </c>
      <c r="C11683" s="197" t="s">
        <v>791</v>
      </c>
      <c r="D11683" s="198" t="s">
        <v>337</v>
      </c>
      <c r="E11683" s="421">
        <v>92679</v>
      </c>
      <c r="F11683" s="413">
        <v>125.23</v>
      </c>
      <c r="G11683" s="414">
        <f t="shared" si="364"/>
        <v>740.0702707019085</v>
      </c>
      <c r="H11683" s="415">
        <f t="shared" si="365"/>
        <v>3.7003513535095425</v>
      </c>
    </row>
    <row r="11684" spans="1:8" ht="15" hidden="1" thickBot="1">
      <c r="A11684" s="409">
        <v>202206</v>
      </c>
      <c r="B11684" s="196" t="s">
        <v>1183</v>
      </c>
      <c r="C11684" s="197" t="s">
        <v>791</v>
      </c>
      <c r="D11684" s="198" t="s">
        <v>339</v>
      </c>
      <c r="E11684" s="421">
        <v>463</v>
      </c>
      <c r="F11684" s="413">
        <v>125.23</v>
      </c>
      <c r="G11684" s="414">
        <f t="shared" si="364"/>
        <v>3.6971971572306952</v>
      </c>
      <c r="H11684" s="415">
        <f t="shared" si="365"/>
        <v>3.6971971572306952</v>
      </c>
    </row>
    <row r="11685" spans="1:8" ht="15" hidden="1" thickBot="1">
      <c r="A11685" s="409">
        <v>202206</v>
      </c>
      <c r="B11685" s="196" t="s">
        <v>2613</v>
      </c>
      <c r="C11685" s="197" t="s">
        <v>791</v>
      </c>
      <c r="D11685" s="198" t="s">
        <v>337</v>
      </c>
      <c r="E11685" s="421">
        <v>88183</v>
      </c>
      <c r="F11685" s="413">
        <v>125.23</v>
      </c>
      <c r="G11685" s="414">
        <f t="shared" si="364"/>
        <v>704.16833027229893</v>
      </c>
      <c r="H11685" s="415">
        <f t="shared" si="365"/>
        <v>3.5208416513614949</v>
      </c>
    </row>
    <row r="11686" spans="1:8" ht="15" hidden="1" thickBot="1">
      <c r="A11686" s="409">
        <v>202206</v>
      </c>
      <c r="B11686" s="196" t="s">
        <v>2614</v>
      </c>
      <c r="C11686" s="197" t="s">
        <v>791</v>
      </c>
      <c r="D11686" s="198" t="s">
        <v>339</v>
      </c>
      <c r="E11686" s="421">
        <v>441</v>
      </c>
      <c r="F11686" s="413">
        <v>125.23</v>
      </c>
      <c r="G11686" s="414">
        <f t="shared" si="364"/>
        <v>3.5215204024594744</v>
      </c>
      <c r="H11686" s="415">
        <f t="shared" si="365"/>
        <v>3.5215204024594744</v>
      </c>
    </row>
    <row r="11687" spans="1:8" ht="15" hidden="1" thickBot="1">
      <c r="A11687" s="409">
        <v>202206</v>
      </c>
      <c r="B11687" s="196" t="s">
        <v>1184</v>
      </c>
      <c r="C11687" s="197" t="s">
        <v>791</v>
      </c>
      <c r="D11687" s="198" t="s">
        <v>337</v>
      </c>
      <c r="E11687" s="421">
        <v>106824</v>
      </c>
      <c r="F11687" s="413">
        <v>125.23</v>
      </c>
      <c r="G11687" s="414">
        <f t="shared" si="364"/>
        <v>853.02243871276846</v>
      </c>
      <c r="H11687" s="415">
        <f t="shared" si="365"/>
        <v>4.2651121935638425</v>
      </c>
    </row>
    <row r="11688" spans="1:8" ht="15" hidden="1" thickBot="1">
      <c r="A11688" s="409">
        <v>202206</v>
      </c>
      <c r="B11688" s="196" t="s">
        <v>1185</v>
      </c>
      <c r="C11688" s="197" t="s">
        <v>791</v>
      </c>
      <c r="D11688" s="198" t="s">
        <v>339</v>
      </c>
      <c r="E11688" s="421">
        <v>534</v>
      </c>
      <c r="F11688" s="413">
        <v>125.23</v>
      </c>
      <c r="G11688" s="414">
        <f t="shared" si="364"/>
        <v>4.2641539567196354</v>
      </c>
      <c r="H11688" s="415">
        <f t="shared" si="365"/>
        <v>4.2641539567196354</v>
      </c>
    </row>
    <row r="11689" spans="1:8" ht="15" hidden="1" thickBot="1">
      <c r="A11689" s="409">
        <v>202206</v>
      </c>
      <c r="B11689" s="196" t="s">
        <v>2615</v>
      </c>
      <c r="C11689" s="197" t="s">
        <v>791</v>
      </c>
      <c r="D11689" s="198" t="s">
        <v>337</v>
      </c>
      <c r="E11689" s="421">
        <v>91645</v>
      </c>
      <c r="F11689" s="413">
        <v>125.23</v>
      </c>
      <c r="G11689" s="414">
        <f t="shared" si="364"/>
        <v>731.81346322766103</v>
      </c>
      <c r="H11689" s="415">
        <f t="shared" si="365"/>
        <v>3.6590673161383052</v>
      </c>
    </row>
    <row r="11690" spans="1:8" ht="15" hidden="1" thickBot="1">
      <c r="A11690" s="409">
        <v>202206</v>
      </c>
      <c r="B11690" s="196" t="s">
        <v>2616</v>
      </c>
      <c r="C11690" s="197" t="s">
        <v>791</v>
      </c>
      <c r="D11690" s="198" t="s">
        <v>339</v>
      </c>
      <c r="E11690" s="421">
        <v>458</v>
      </c>
      <c r="F11690" s="413">
        <v>125.23</v>
      </c>
      <c r="G11690" s="414">
        <f t="shared" si="364"/>
        <v>3.6572706220554179</v>
      </c>
      <c r="H11690" s="415">
        <f t="shared" si="365"/>
        <v>3.6572706220554179</v>
      </c>
    </row>
    <row r="11691" spans="1:8" ht="15" hidden="1" thickBot="1">
      <c r="A11691" s="409">
        <v>202206</v>
      </c>
      <c r="B11691" s="196" t="s">
        <v>2602</v>
      </c>
      <c r="C11691" s="197" t="s">
        <v>791</v>
      </c>
      <c r="D11691" s="198" t="s">
        <v>337</v>
      </c>
      <c r="E11691" s="421">
        <v>114562</v>
      </c>
      <c r="F11691" s="413">
        <v>125.23</v>
      </c>
      <c r="G11691" s="414">
        <f t="shared" si="364"/>
        <v>914.8127445500279</v>
      </c>
      <c r="H11691" s="415">
        <f t="shared" si="365"/>
        <v>4.5740637227501395</v>
      </c>
    </row>
    <row r="11692" spans="1:8" ht="15" hidden="1" thickBot="1">
      <c r="A11692" s="409">
        <v>202206</v>
      </c>
      <c r="B11692" s="196" t="s">
        <v>2603</v>
      </c>
      <c r="C11692" s="197" t="s">
        <v>791</v>
      </c>
      <c r="D11692" s="198" t="s">
        <v>339</v>
      </c>
      <c r="E11692" s="421">
        <v>573</v>
      </c>
      <c r="F11692" s="413">
        <v>125.23</v>
      </c>
      <c r="G11692" s="414">
        <f t="shared" si="364"/>
        <v>4.5755809310868001</v>
      </c>
      <c r="H11692" s="415">
        <f t="shared" si="365"/>
        <v>4.5755809310868001</v>
      </c>
    </row>
    <row r="11693" spans="1:8" ht="15" hidden="1" thickBot="1">
      <c r="A11693" s="409">
        <v>202206</v>
      </c>
      <c r="B11693" s="196" t="s">
        <v>1186</v>
      </c>
      <c r="C11693" s="197" t="s">
        <v>791</v>
      </c>
      <c r="D11693" s="198" t="s">
        <v>337</v>
      </c>
      <c r="E11693" s="421">
        <v>123585</v>
      </c>
      <c r="F11693" s="413">
        <v>125.23</v>
      </c>
      <c r="G11693" s="414">
        <f t="shared" si="364"/>
        <v>986.86416992733371</v>
      </c>
      <c r="H11693" s="415">
        <f t="shared" si="365"/>
        <v>4.9343208496366682</v>
      </c>
    </row>
    <row r="11694" spans="1:8" ht="15" hidden="1" thickBot="1">
      <c r="A11694" s="409">
        <v>202206</v>
      </c>
      <c r="B11694" s="196" t="s">
        <v>1187</v>
      </c>
      <c r="C11694" s="197" t="s">
        <v>791</v>
      </c>
      <c r="D11694" s="198" t="s">
        <v>337</v>
      </c>
      <c r="E11694" s="421">
        <v>67806</v>
      </c>
      <c r="F11694" s="413">
        <v>125.23</v>
      </c>
      <c r="G11694" s="414">
        <f t="shared" si="364"/>
        <v>541.45172881897304</v>
      </c>
      <c r="H11694" s="415">
        <f t="shared" si="365"/>
        <v>2.7072586440948654</v>
      </c>
    </row>
    <row r="11695" spans="1:8" ht="15" hidden="1" thickBot="1">
      <c r="A11695" s="409">
        <v>202206</v>
      </c>
      <c r="B11695" s="196" t="s">
        <v>1188</v>
      </c>
      <c r="C11695" s="197" t="s">
        <v>791</v>
      </c>
      <c r="D11695" s="198" t="s">
        <v>339</v>
      </c>
      <c r="E11695" s="421">
        <v>339</v>
      </c>
      <c r="F11695" s="413">
        <v>125.23</v>
      </c>
      <c r="G11695" s="414">
        <f t="shared" si="364"/>
        <v>2.7070190848838136</v>
      </c>
      <c r="H11695" s="415">
        <f t="shared" si="365"/>
        <v>2.7070190848838136</v>
      </c>
    </row>
    <row r="11696" spans="1:8" ht="15" hidden="1" thickBot="1">
      <c r="A11696" s="409">
        <v>202206</v>
      </c>
      <c r="B11696" s="196" t="s">
        <v>1189</v>
      </c>
      <c r="C11696" s="197" t="s">
        <v>791</v>
      </c>
      <c r="D11696" s="198" t="s">
        <v>337</v>
      </c>
      <c r="E11696" s="421">
        <v>75170</v>
      </c>
      <c r="F11696" s="413">
        <v>125.23</v>
      </c>
      <c r="G11696" s="414">
        <f t="shared" si="364"/>
        <v>600.25552982512181</v>
      </c>
      <c r="H11696" s="415">
        <f t="shared" si="365"/>
        <v>3.0012776491256092</v>
      </c>
    </row>
    <row r="11697" spans="1:8" ht="15" hidden="1" thickBot="1">
      <c r="A11697" s="409">
        <v>202206</v>
      </c>
      <c r="B11697" s="196" t="s">
        <v>1190</v>
      </c>
      <c r="C11697" s="197" t="s">
        <v>791</v>
      </c>
      <c r="D11697" s="198" t="s">
        <v>339</v>
      </c>
      <c r="E11697" s="421">
        <v>376</v>
      </c>
      <c r="F11697" s="413">
        <v>125.23</v>
      </c>
      <c r="G11697" s="414">
        <f t="shared" si="364"/>
        <v>3.0024754451808673</v>
      </c>
      <c r="H11697" s="415">
        <f t="shared" si="365"/>
        <v>3.0024754451808673</v>
      </c>
    </row>
    <row r="11698" spans="1:8" ht="15" hidden="1" thickBot="1">
      <c r="A11698" s="409">
        <v>202206</v>
      </c>
      <c r="B11698" s="196" t="s">
        <v>1191</v>
      </c>
      <c r="C11698" s="197" t="s">
        <v>791</v>
      </c>
      <c r="D11698" s="198" t="s">
        <v>339</v>
      </c>
      <c r="E11698" s="421">
        <v>0.01</v>
      </c>
      <c r="F11698" s="413">
        <v>125.23</v>
      </c>
      <c r="G11698" s="414">
        <f t="shared" si="364"/>
        <v>7.9853070350554981E-5</v>
      </c>
      <c r="H11698" s="415">
        <f t="shared" si="365"/>
        <v>7.9853070350554981E-5</v>
      </c>
    </row>
    <row r="11699" spans="1:8" ht="15" hidden="1" thickBot="1">
      <c r="A11699" s="409">
        <v>202206</v>
      </c>
      <c r="B11699" s="196" t="s">
        <v>1192</v>
      </c>
      <c r="C11699" s="197" t="s">
        <v>791</v>
      </c>
      <c r="D11699" s="198" t="s">
        <v>337</v>
      </c>
      <c r="E11699" s="421">
        <v>81058</v>
      </c>
      <c r="F11699" s="413">
        <v>125.23</v>
      </c>
      <c r="G11699" s="414">
        <f t="shared" si="364"/>
        <v>647.27301764752849</v>
      </c>
      <c r="H11699" s="415">
        <f t="shared" si="365"/>
        <v>3.2363650882376422</v>
      </c>
    </row>
    <row r="11700" spans="1:8" ht="15" hidden="1" thickBot="1">
      <c r="A11700" s="409">
        <v>202206</v>
      </c>
      <c r="B11700" s="196" t="s">
        <v>1193</v>
      </c>
      <c r="C11700" s="197" t="s">
        <v>791</v>
      </c>
      <c r="D11700" s="198" t="s">
        <v>339</v>
      </c>
      <c r="E11700" s="421">
        <v>405</v>
      </c>
      <c r="F11700" s="413">
        <v>125.23</v>
      </c>
      <c r="G11700" s="414">
        <f t="shared" si="364"/>
        <v>3.2340493491974764</v>
      </c>
      <c r="H11700" s="415">
        <f t="shared" si="365"/>
        <v>3.2340493491974764</v>
      </c>
    </row>
    <row r="11701" spans="1:8" ht="15" hidden="1" thickBot="1">
      <c r="A11701" s="409">
        <v>202206</v>
      </c>
      <c r="B11701" s="196" t="s">
        <v>1194</v>
      </c>
      <c r="C11701" s="197" t="s">
        <v>791</v>
      </c>
      <c r="D11701" s="198" t="s">
        <v>337</v>
      </c>
      <c r="E11701" s="421">
        <v>97852</v>
      </c>
      <c r="F11701" s="413">
        <v>125.23</v>
      </c>
      <c r="G11701" s="414">
        <f t="shared" si="364"/>
        <v>781.37826399425057</v>
      </c>
      <c r="H11701" s="415">
        <f t="shared" si="365"/>
        <v>3.9068913199712529</v>
      </c>
    </row>
    <row r="11702" spans="1:8" ht="15" hidden="1" thickBot="1">
      <c r="A11702" s="409">
        <v>202206</v>
      </c>
      <c r="B11702" s="196" t="s">
        <v>1195</v>
      </c>
      <c r="C11702" s="197" t="s">
        <v>791</v>
      </c>
      <c r="D11702" s="198" t="s">
        <v>339</v>
      </c>
      <c r="E11702" s="421">
        <v>489</v>
      </c>
      <c r="F11702" s="413">
        <v>125.23</v>
      </c>
      <c r="G11702" s="414">
        <f t="shared" si="364"/>
        <v>3.9048151401421385</v>
      </c>
      <c r="H11702" s="415">
        <f t="shared" si="365"/>
        <v>3.9048151401421385</v>
      </c>
    </row>
    <row r="11703" spans="1:8" ht="15" hidden="1" thickBot="1">
      <c r="A11703" s="409">
        <v>202206</v>
      </c>
      <c r="B11703" s="196" t="s">
        <v>1196</v>
      </c>
      <c r="C11703" s="197" t="s">
        <v>791</v>
      </c>
      <c r="D11703" s="198" t="s">
        <v>337</v>
      </c>
      <c r="E11703" s="421">
        <v>62326</v>
      </c>
      <c r="F11703" s="413">
        <v>125.23</v>
      </c>
      <c r="G11703" s="414">
        <f t="shared" si="364"/>
        <v>497.69224626686895</v>
      </c>
      <c r="H11703" s="415">
        <f t="shared" si="365"/>
        <v>2.4884612313343446</v>
      </c>
    </row>
    <row r="11704" spans="1:8" ht="15" hidden="1" thickBot="1">
      <c r="A11704" s="409">
        <v>202206</v>
      </c>
      <c r="B11704" s="196" t="s">
        <v>1197</v>
      </c>
      <c r="C11704" s="197" t="s">
        <v>791</v>
      </c>
      <c r="D11704" s="198" t="s">
        <v>339</v>
      </c>
      <c r="E11704" s="421">
        <v>312</v>
      </c>
      <c r="F11704" s="413">
        <v>125.23</v>
      </c>
      <c r="G11704" s="414">
        <f t="shared" si="364"/>
        <v>2.4914157949373155</v>
      </c>
      <c r="H11704" s="415">
        <f t="shared" si="365"/>
        <v>2.4914157949373155</v>
      </c>
    </row>
    <row r="11705" spans="1:8" ht="15" hidden="1" thickBot="1">
      <c r="A11705" s="409">
        <v>202206</v>
      </c>
      <c r="B11705" s="196" t="s">
        <v>1198</v>
      </c>
      <c r="C11705" s="197" t="s">
        <v>791</v>
      </c>
      <c r="D11705" s="198" t="s">
        <v>337</v>
      </c>
      <c r="E11705" s="421">
        <v>81463</v>
      </c>
      <c r="F11705" s="413">
        <v>125.23</v>
      </c>
      <c r="G11705" s="414">
        <f t="shared" si="364"/>
        <v>650.50706699672605</v>
      </c>
      <c r="H11705" s="415">
        <f t="shared" si="365"/>
        <v>3.2525353349836301</v>
      </c>
    </row>
    <row r="11706" spans="1:8" ht="15" hidden="1" thickBot="1">
      <c r="A11706" s="409">
        <v>202206</v>
      </c>
      <c r="B11706" s="196" t="s">
        <v>1199</v>
      </c>
      <c r="C11706" s="197" t="s">
        <v>791</v>
      </c>
      <c r="D11706" s="198" t="s">
        <v>339</v>
      </c>
      <c r="E11706" s="421">
        <v>407</v>
      </c>
      <c r="F11706" s="413">
        <v>125.23</v>
      </c>
      <c r="G11706" s="414">
        <f t="shared" si="364"/>
        <v>3.2500199632675875</v>
      </c>
      <c r="H11706" s="415">
        <f t="shared" si="365"/>
        <v>3.2500199632675875</v>
      </c>
    </row>
    <row r="11707" spans="1:8" ht="15" hidden="1" thickBot="1">
      <c r="A11707" s="409">
        <v>202206</v>
      </c>
      <c r="B11707" s="196" t="s">
        <v>1200</v>
      </c>
      <c r="C11707" s="197" t="s">
        <v>791</v>
      </c>
      <c r="D11707" s="198" t="s">
        <v>337</v>
      </c>
      <c r="E11707" s="421">
        <v>108622</v>
      </c>
      <c r="F11707" s="413">
        <v>125.23</v>
      </c>
      <c r="G11707" s="414">
        <f t="shared" si="364"/>
        <v>867.38002076179828</v>
      </c>
      <c r="H11707" s="415">
        <f t="shared" si="365"/>
        <v>4.3369001038089916</v>
      </c>
    </row>
    <row r="11708" spans="1:8" ht="15" hidden="1" thickBot="1">
      <c r="A11708" s="409">
        <v>202206</v>
      </c>
      <c r="B11708" s="196" t="s">
        <v>1201</v>
      </c>
      <c r="C11708" s="197" t="s">
        <v>791</v>
      </c>
      <c r="D11708" s="198" t="s">
        <v>339</v>
      </c>
      <c r="E11708" s="421">
        <v>543</v>
      </c>
      <c r="F11708" s="413">
        <v>125.23</v>
      </c>
      <c r="G11708" s="414">
        <f t="shared" si="364"/>
        <v>4.3360217200351352</v>
      </c>
      <c r="H11708" s="415">
        <f t="shared" si="365"/>
        <v>4.3360217200351352</v>
      </c>
    </row>
    <row r="11709" spans="1:8" ht="15" hidden="1" thickBot="1">
      <c r="A11709" s="409">
        <v>202206</v>
      </c>
      <c r="B11709" s="196" t="s">
        <v>1202</v>
      </c>
      <c r="C11709" s="197" t="s">
        <v>791</v>
      </c>
      <c r="D11709" s="198" t="s">
        <v>337</v>
      </c>
      <c r="E11709" s="421">
        <v>90599</v>
      </c>
      <c r="F11709" s="413">
        <v>125.23</v>
      </c>
      <c r="G11709" s="414">
        <f t="shared" si="364"/>
        <v>723.460832068993</v>
      </c>
      <c r="H11709" s="415">
        <f t="shared" si="365"/>
        <v>3.6173041603449652</v>
      </c>
    </row>
    <row r="11710" spans="1:8" ht="15" hidden="1" thickBot="1">
      <c r="A11710" s="409">
        <v>202206</v>
      </c>
      <c r="B11710" s="196" t="s">
        <v>1203</v>
      </c>
      <c r="C11710" s="197" t="s">
        <v>791</v>
      </c>
      <c r="D11710" s="198" t="s">
        <v>339</v>
      </c>
      <c r="E11710" s="421">
        <v>453</v>
      </c>
      <c r="F11710" s="413">
        <v>125.23</v>
      </c>
      <c r="G11710" s="414">
        <f t="shared" si="364"/>
        <v>3.6173440868801405</v>
      </c>
      <c r="H11710" s="415">
        <f t="shared" si="365"/>
        <v>3.6173440868801405</v>
      </c>
    </row>
    <row r="11711" spans="1:8" ht="15" hidden="1" thickBot="1">
      <c r="A11711" s="409">
        <v>202206</v>
      </c>
      <c r="B11711" s="196" t="s">
        <v>1204</v>
      </c>
      <c r="C11711" s="197" t="s">
        <v>791</v>
      </c>
      <c r="D11711" s="198" t="s">
        <v>337</v>
      </c>
      <c r="E11711" s="421">
        <v>58866</v>
      </c>
      <c r="F11711" s="413">
        <v>125.23</v>
      </c>
      <c r="G11711" s="414">
        <f t="shared" si="364"/>
        <v>470.0630839255769</v>
      </c>
      <c r="H11711" s="415">
        <f t="shared" si="365"/>
        <v>2.3503154196278846</v>
      </c>
    </row>
    <row r="11712" spans="1:8" ht="15" hidden="1" thickBot="1">
      <c r="A11712" s="409">
        <v>202206</v>
      </c>
      <c r="B11712" s="196" t="s">
        <v>1205</v>
      </c>
      <c r="C11712" s="197" t="s">
        <v>791</v>
      </c>
      <c r="D11712" s="198" t="s">
        <v>339</v>
      </c>
      <c r="E11712" s="421">
        <v>294</v>
      </c>
      <c r="F11712" s="413">
        <v>125.23</v>
      </c>
      <c r="G11712" s="414">
        <f t="shared" si="364"/>
        <v>2.3476802683063163</v>
      </c>
      <c r="H11712" s="415">
        <f t="shared" si="365"/>
        <v>2.3476802683063163</v>
      </c>
    </row>
    <row r="11713" spans="1:8" ht="15" hidden="1" thickBot="1">
      <c r="A11713" s="409">
        <v>202206</v>
      </c>
      <c r="B11713" s="196" t="s">
        <v>1206</v>
      </c>
      <c r="C11713" s="197" t="s">
        <v>791</v>
      </c>
      <c r="D11713" s="198" t="s">
        <v>337</v>
      </c>
      <c r="E11713" s="421">
        <v>88117</v>
      </c>
      <c r="F11713" s="413">
        <v>125.23</v>
      </c>
      <c r="G11713" s="414">
        <f t="shared" si="364"/>
        <v>703.64130000798525</v>
      </c>
      <c r="H11713" s="415">
        <f t="shared" si="365"/>
        <v>3.5182065000399261</v>
      </c>
    </row>
    <row r="11714" spans="1:8" ht="15" hidden="1" thickBot="1">
      <c r="A11714" s="409">
        <v>202206</v>
      </c>
      <c r="B11714" s="196" t="s">
        <v>1207</v>
      </c>
      <c r="C11714" s="197" t="s">
        <v>791</v>
      </c>
      <c r="D11714" s="198" t="s">
        <v>339</v>
      </c>
      <c r="E11714" s="421">
        <v>441</v>
      </c>
      <c r="F11714" s="413">
        <v>125.23</v>
      </c>
      <c r="G11714" s="414">
        <f t="shared" ref="G11714:G11777" si="366">+E11714/F11714</f>
        <v>3.5215204024594744</v>
      </c>
      <c r="H11714" s="415">
        <f t="shared" ref="H11714:H11777" si="367">IF(D11714="TB",G11714/200,IF(D11714="LT",G11714,"VER"))</f>
        <v>3.5215204024594744</v>
      </c>
    </row>
    <row r="11715" spans="1:8" ht="15" hidden="1" thickBot="1">
      <c r="A11715" s="409">
        <v>202206</v>
      </c>
      <c r="B11715" s="196" t="s">
        <v>1208</v>
      </c>
      <c r="C11715" s="197" t="s">
        <v>791</v>
      </c>
      <c r="D11715" s="198" t="s">
        <v>337</v>
      </c>
      <c r="E11715" s="421">
        <v>80819</v>
      </c>
      <c r="F11715" s="413">
        <v>125.23</v>
      </c>
      <c r="G11715" s="414">
        <f t="shared" si="366"/>
        <v>645.36452926615027</v>
      </c>
      <c r="H11715" s="415">
        <f t="shared" si="367"/>
        <v>3.2268226463307514</v>
      </c>
    </row>
    <row r="11716" spans="1:8" ht="15" hidden="1" thickBot="1">
      <c r="A11716" s="409">
        <v>202206</v>
      </c>
      <c r="B11716" s="196" t="s">
        <v>1209</v>
      </c>
      <c r="C11716" s="197" t="s">
        <v>791</v>
      </c>
      <c r="D11716" s="198" t="s">
        <v>337</v>
      </c>
      <c r="E11716" s="421">
        <v>75699</v>
      </c>
      <c r="F11716" s="413">
        <v>125.23</v>
      </c>
      <c r="G11716" s="414">
        <f t="shared" si="366"/>
        <v>604.47975724666617</v>
      </c>
      <c r="H11716" s="415">
        <f t="shared" si="367"/>
        <v>3.0223987862333308</v>
      </c>
    </row>
    <row r="11717" spans="1:8" ht="15" hidden="1" thickBot="1">
      <c r="A11717" s="409">
        <v>202206</v>
      </c>
      <c r="B11717" s="196" t="s">
        <v>1210</v>
      </c>
      <c r="C11717" s="197" t="s">
        <v>791</v>
      </c>
      <c r="D11717" s="198" t="s">
        <v>339</v>
      </c>
      <c r="E11717" s="421">
        <v>378</v>
      </c>
      <c r="F11717" s="413">
        <v>125.23</v>
      </c>
      <c r="G11717" s="414">
        <f t="shared" si="366"/>
        <v>3.0184460592509783</v>
      </c>
      <c r="H11717" s="415">
        <f t="shared" si="367"/>
        <v>3.0184460592509783</v>
      </c>
    </row>
    <row r="11718" spans="1:8" ht="15" hidden="1" thickBot="1">
      <c r="A11718" s="409">
        <v>202206</v>
      </c>
      <c r="B11718" s="196" t="s">
        <v>1211</v>
      </c>
      <c r="C11718" s="197" t="s">
        <v>791</v>
      </c>
      <c r="D11718" s="198" t="s">
        <v>337</v>
      </c>
      <c r="E11718" s="421">
        <v>111608</v>
      </c>
      <c r="F11718" s="413">
        <v>125.23</v>
      </c>
      <c r="G11718" s="414">
        <f t="shared" si="366"/>
        <v>891.224147568474</v>
      </c>
      <c r="H11718" s="415">
        <f t="shared" si="367"/>
        <v>4.4561207378423697</v>
      </c>
    </row>
    <row r="11719" spans="1:8" ht="15" hidden="1" thickBot="1">
      <c r="A11719" s="409">
        <v>202206</v>
      </c>
      <c r="B11719" s="196" t="s">
        <v>1212</v>
      </c>
      <c r="C11719" s="197" t="s">
        <v>791</v>
      </c>
      <c r="D11719" s="198" t="s">
        <v>339</v>
      </c>
      <c r="E11719" s="421">
        <v>558</v>
      </c>
      <c r="F11719" s="413">
        <v>125.23</v>
      </c>
      <c r="G11719" s="414">
        <f t="shared" si="366"/>
        <v>4.4558013255609676</v>
      </c>
      <c r="H11719" s="415">
        <f t="shared" si="367"/>
        <v>4.4558013255609676</v>
      </c>
    </row>
    <row r="11720" spans="1:8" ht="15" hidden="1" thickBot="1">
      <c r="A11720" s="409">
        <v>202206</v>
      </c>
      <c r="B11720" s="196" t="s">
        <v>1213</v>
      </c>
      <c r="C11720" s="197" t="s">
        <v>791</v>
      </c>
      <c r="D11720" s="198" t="s">
        <v>337</v>
      </c>
      <c r="E11720" s="421">
        <v>101556</v>
      </c>
      <c r="F11720" s="413">
        <v>125.23</v>
      </c>
      <c r="G11720" s="414">
        <f t="shared" si="366"/>
        <v>810.95584125209609</v>
      </c>
      <c r="H11720" s="415">
        <f t="shared" si="367"/>
        <v>4.0547792062604806</v>
      </c>
    </row>
    <row r="11721" spans="1:8" ht="15" hidden="1" thickBot="1">
      <c r="A11721" s="409">
        <v>202206</v>
      </c>
      <c r="B11721" s="196" t="s">
        <v>1214</v>
      </c>
      <c r="C11721" s="197" t="s">
        <v>791</v>
      </c>
      <c r="D11721" s="198" t="s">
        <v>339</v>
      </c>
      <c r="E11721" s="421">
        <v>508</v>
      </c>
      <c r="F11721" s="413">
        <v>125.23</v>
      </c>
      <c r="G11721" s="414">
        <f t="shared" si="366"/>
        <v>4.0565359738081925</v>
      </c>
      <c r="H11721" s="415">
        <f t="shared" si="367"/>
        <v>4.0565359738081925</v>
      </c>
    </row>
    <row r="11722" spans="1:8" ht="15" hidden="1" thickBot="1">
      <c r="A11722" s="409">
        <v>202206</v>
      </c>
      <c r="B11722" s="196" t="s">
        <v>1215</v>
      </c>
      <c r="C11722" s="197" t="s">
        <v>791</v>
      </c>
      <c r="D11722" s="198" t="s">
        <v>337</v>
      </c>
      <c r="E11722" s="421">
        <v>100449</v>
      </c>
      <c r="F11722" s="413">
        <v>125.23</v>
      </c>
      <c r="G11722" s="414">
        <f t="shared" si="366"/>
        <v>802.11610636428964</v>
      </c>
      <c r="H11722" s="415">
        <f t="shared" si="367"/>
        <v>4.0105805318214482</v>
      </c>
    </row>
    <row r="11723" spans="1:8" ht="15" hidden="1" thickBot="1">
      <c r="A11723" s="409">
        <v>202206</v>
      </c>
      <c r="B11723" s="196" t="s">
        <v>1216</v>
      </c>
      <c r="C11723" s="197" t="s">
        <v>791</v>
      </c>
      <c r="D11723" s="198" t="s">
        <v>339</v>
      </c>
      <c r="E11723" s="421">
        <v>502</v>
      </c>
      <c r="F11723" s="413">
        <v>125.23</v>
      </c>
      <c r="G11723" s="414">
        <f t="shared" si="366"/>
        <v>4.0086241315978599</v>
      </c>
      <c r="H11723" s="415">
        <f t="shared" si="367"/>
        <v>4.0086241315978599</v>
      </c>
    </row>
    <row r="11724" spans="1:8" ht="15" hidden="1" thickBot="1">
      <c r="A11724" s="409">
        <v>202206</v>
      </c>
      <c r="B11724" s="196" t="s">
        <v>1217</v>
      </c>
      <c r="C11724" s="197" t="s">
        <v>791</v>
      </c>
      <c r="D11724" s="198" t="s">
        <v>337</v>
      </c>
      <c r="E11724" s="421">
        <v>105953</v>
      </c>
      <c r="F11724" s="413">
        <v>125.23</v>
      </c>
      <c r="G11724" s="414">
        <f t="shared" si="366"/>
        <v>846.06723628523514</v>
      </c>
      <c r="H11724" s="415">
        <f t="shared" si="367"/>
        <v>4.2303361814261757</v>
      </c>
    </row>
    <row r="11725" spans="1:8" ht="15" hidden="1" thickBot="1">
      <c r="A11725" s="409">
        <v>202206</v>
      </c>
      <c r="B11725" s="196" t="s">
        <v>1218</v>
      </c>
      <c r="C11725" s="197" t="s">
        <v>791</v>
      </c>
      <c r="D11725" s="198" t="s">
        <v>337</v>
      </c>
      <c r="E11725" s="421">
        <v>80950</v>
      </c>
      <c r="F11725" s="413">
        <v>125.23</v>
      </c>
      <c r="G11725" s="414">
        <f t="shared" si="366"/>
        <v>646.41060448774249</v>
      </c>
      <c r="H11725" s="415">
        <f t="shared" si="367"/>
        <v>3.2320530224387123</v>
      </c>
    </row>
    <row r="11726" spans="1:8" ht="15" hidden="1" thickBot="1">
      <c r="A11726" s="409">
        <v>202206</v>
      </c>
      <c r="B11726" s="196" t="s">
        <v>1219</v>
      </c>
      <c r="C11726" s="197" t="s">
        <v>791</v>
      </c>
      <c r="D11726" s="198" t="s">
        <v>337</v>
      </c>
      <c r="E11726" s="421">
        <v>90314</v>
      </c>
      <c r="F11726" s="413">
        <v>125.23</v>
      </c>
      <c r="G11726" s="414">
        <f t="shared" si="366"/>
        <v>721.18501956400223</v>
      </c>
      <c r="H11726" s="415">
        <f t="shared" si="367"/>
        <v>3.6059250978200112</v>
      </c>
    </row>
    <row r="11727" spans="1:8" ht="15" hidden="1" thickBot="1">
      <c r="A11727" s="409">
        <v>202206</v>
      </c>
      <c r="B11727" s="196" t="s">
        <v>1220</v>
      </c>
      <c r="C11727" s="197" t="s">
        <v>791</v>
      </c>
      <c r="D11727" s="198" t="s">
        <v>339</v>
      </c>
      <c r="E11727" s="421">
        <v>452</v>
      </c>
      <c r="F11727" s="413">
        <v>125.23</v>
      </c>
      <c r="G11727" s="414">
        <f t="shared" si="366"/>
        <v>3.6093587798450848</v>
      </c>
      <c r="H11727" s="415">
        <f t="shared" si="367"/>
        <v>3.6093587798450848</v>
      </c>
    </row>
    <row r="11728" spans="1:8" ht="15" hidden="1" thickBot="1">
      <c r="A11728" s="409">
        <v>202206</v>
      </c>
      <c r="B11728" s="196" t="s">
        <v>1221</v>
      </c>
      <c r="C11728" s="197" t="s">
        <v>791</v>
      </c>
      <c r="D11728" s="198" t="s">
        <v>337</v>
      </c>
      <c r="E11728" s="421">
        <v>74095</v>
      </c>
      <c r="F11728" s="413">
        <v>125.23</v>
      </c>
      <c r="G11728" s="414">
        <f t="shared" si="366"/>
        <v>591.67132476243705</v>
      </c>
      <c r="H11728" s="415">
        <f t="shared" si="367"/>
        <v>2.9583566238121852</v>
      </c>
    </row>
    <row r="11729" spans="1:8" ht="15" hidden="1" thickBot="1">
      <c r="A11729" s="409">
        <v>202206</v>
      </c>
      <c r="B11729" s="196" t="s">
        <v>1222</v>
      </c>
      <c r="C11729" s="197" t="s">
        <v>791</v>
      </c>
      <c r="D11729" s="198" t="s">
        <v>339</v>
      </c>
      <c r="E11729" s="421">
        <v>370</v>
      </c>
      <c r="F11729" s="413">
        <v>125.23</v>
      </c>
      <c r="G11729" s="414">
        <f t="shared" si="366"/>
        <v>2.9545636029705342</v>
      </c>
      <c r="H11729" s="415">
        <f t="shared" si="367"/>
        <v>2.9545636029705342</v>
      </c>
    </row>
    <row r="11730" spans="1:8" ht="15" hidden="1" thickBot="1">
      <c r="A11730" s="409">
        <v>202206</v>
      </c>
      <c r="B11730" s="196" t="s">
        <v>1223</v>
      </c>
      <c r="C11730" s="197" t="s">
        <v>791</v>
      </c>
      <c r="D11730" s="198" t="s">
        <v>337</v>
      </c>
      <c r="E11730" s="421">
        <v>86822</v>
      </c>
      <c r="F11730" s="413">
        <v>125.23</v>
      </c>
      <c r="G11730" s="414">
        <f t="shared" si="366"/>
        <v>693.30032739758838</v>
      </c>
      <c r="H11730" s="415">
        <f t="shared" si="367"/>
        <v>3.466501636987942</v>
      </c>
    </row>
    <row r="11731" spans="1:8" ht="15" hidden="1" thickBot="1">
      <c r="A11731" s="409">
        <v>202206</v>
      </c>
      <c r="B11731" s="196" t="s">
        <v>1224</v>
      </c>
      <c r="C11731" s="197" t="s">
        <v>791</v>
      </c>
      <c r="D11731" s="198" t="s">
        <v>339</v>
      </c>
      <c r="E11731" s="421">
        <v>434</v>
      </c>
      <c r="F11731" s="413">
        <v>125.23</v>
      </c>
      <c r="G11731" s="414">
        <f t="shared" si="366"/>
        <v>3.465623253214086</v>
      </c>
      <c r="H11731" s="415">
        <f t="shared" si="367"/>
        <v>3.465623253214086</v>
      </c>
    </row>
    <row r="11732" spans="1:8" ht="15" hidden="1" thickBot="1">
      <c r="A11732" s="409">
        <v>202206</v>
      </c>
      <c r="B11732" s="196" t="s">
        <v>1225</v>
      </c>
      <c r="C11732" s="197" t="s">
        <v>791</v>
      </c>
      <c r="D11732" s="198" t="s">
        <v>337</v>
      </c>
      <c r="E11732" s="421">
        <v>93654</v>
      </c>
      <c r="F11732" s="413">
        <v>125.23</v>
      </c>
      <c r="G11732" s="414">
        <f t="shared" si="366"/>
        <v>747.8559450610876</v>
      </c>
      <c r="H11732" s="415">
        <f t="shared" si="367"/>
        <v>3.7392797253054382</v>
      </c>
    </row>
    <row r="11733" spans="1:8" ht="15" hidden="1" thickBot="1">
      <c r="A11733" s="409">
        <v>202206</v>
      </c>
      <c r="B11733" s="196" t="s">
        <v>1226</v>
      </c>
      <c r="C11733" s="197" t="s">
        <v>791</v>
      </c>
      <c r="D11733" s="198" t="s">
        <v>339</v>
      </c>
      <c r="E11733" s="421">
        <v>468</v>
      </c>
      <c r="F11733" s="413">
        <v>125.23</v>
      </c>
      <c r="G11733" s="414">
        <f t="shared" si="366"/>
        <v>3.737123692405973</v>
      </c>
      <c r="H11733" s="415">
        <f t="shared" si="367"/>
        <v>3.737123692405973</v>
      </c>
    </row>
    <row r="11734" spans="1:8" ht="15" hidden="1" thickBot="1">
      <c r="A11734" s="409">
        <v>202206</v>
      </c>
      <c r="B11734" s="196" t="s">
        <v>1227</v>
      </c>
      <c r="C11734" s="197" t="s">
        <v>791</v>
      </c>
      <c r="D11734" s="198" t="s">
        <v>337</v>
      </c>
      <c r="E11734" s="421">
        <v>114184</v>
      </c>
      <c r="F11734" s="413">
        <v>125.23</v>
      </c>
      <c r="G11734" s="414">
        <f t="shared" si="366"/>
        <v>911.7942984907769</v>
      </c>
      <c r="H11734" s="415">
        <f t="shared" si="367"/>
        <v>4.5589714924538844</v>
      </c>
    </row>
    <row r="11735" spans="1:8" ht="15" hidden="1" thickBot="1">
      <c r="A11735" s="409">
        <v>202206</v>
      </c>
      <c r="B11735" s="196" t="s">
        <v>1228</v>
      </c>
      <c r="C11735" s="197" t="s">
        <v>2661</v>
      </c>
      <c r="D11735" s="198" t="s">
        <v>339</v>
      </c>
      <c r="E11735" s="421">
        <v>571</v>
      </c>
      <c r="F11735" s="413">
        <v>125.23</v>
      </c>
      <c r="G11735" s="414">
        <f t="shared" si="366"/>
        <v>4.5596103170166895</v>
      </c>
      <c r="H11735" s="415">
        <f t="shared" si="367"/>
        <v>4.5596103170166895</v>
      </c>
    </row>
    <row r="11736" spans="1:8" ht="15" hidden="1" thickBot="1">
      <c r="A11736" s="409">
        <v>202206</v>
      </c>
      <c r="B11736" s="196" t="s">
        <v>1229</v>
      </c>
      <c r="C11736" s="197" t="s">
        <v>791</v>
      </c>
      <c r="D11736" s="198" t="s">
        <v>337</v>
      </c>
      <c r="E11736" s="421">
        <v>99606</v>
      </c>
      <c r="F11736" s="413">
        <v>125.23</v>
      </c>
      <c r="G11736" s="414">
        <f t="shared" si="366"/>
        <v>795.3844925337379</v>
      </c>
      <c r="H11736" s="415">
        <f t="shared" si="367"/>
        <v>3.9769224626686897</v>
      </c>
    </row>
    <row r="11737" spans="1:8" ht="15" hidden="1" thickBot="1">
      <c r="A11737" s="409">
        <v>202206</v>
      </c>
      <c r="B11737" s="196" t="s">
        <v>1230</v>
      </c>
      <c r="C11737" s="197" t="s">
        <v>791</v>
      </c>
      <c r="D11737" s="198" t="s">
        <v>339</v>
      </c>
      <c r="E11737" s="421">
        <v>498</v>
      </c>
      <c r="F11737" s="413">
        <v>125.23</v>
      </c>
      <c r="G11737" s="414">
        <f t="shared" si="366"/>
        <v>3.9766829034576379</v>
      </c>
      <c r="H11737" s="415">
        <f t="shared" si="367"/>
        <v>3.9766829034576379</v>
      </c>
    </row>
    <row r="11738" spans="1:8" ht="15" hidden="1" thickBot="1">
      <c r="A11738" s="409">
        <v>202206</v>
      </c>
      <c r="B11738" s="196" t="s">
        <v>1231</v>
      </c>
      <c r="C11738" s="197" t="s">
        <v>791</v>
      </c>
      <c r="D11738" s="198" t="s">
        <v>337</v>
      </c>
      <c r="E11738" s="421">
        <v>96499</v>
      </c>
      <c r="F11738" s="413">
        <v>125.23</v>
      </c>
      <c r="G11738" s="414">
        <f t="shared" si="366"/>
        <v>770.57414357582047</v>
      </c>
      <c r="H11738" s="415">
        <f t="shared" si="367"/>
        <v>3.8528707178791022</v>
      </c>
    </row>
    <row r="11739" spans="1:8" ht="15" hidden="1" thickBot="1">
      <c r="A11739" s="409">
        <v>202206</v>
      </c>
      <c r="B11739" s="196" t="s">
        <v>1232</v>
      </c>
      <c r="C11739" s="197" t="s">
        <v>791</v>
      </c>
      <c r="D11739" s="198" t="s">
        <v>337</v>
      </c>
      <c r="E11739" s="421">
        <v>88227</v>
      </c>
      <c r="F11739" s="413">
        <v>125.23</v>
      </c>
      <c r="G11739" s="414">
        <f t="shared" si="366"/>
        <v>704.51968378184142</v>
      </c>
      <c r="H11739" s="415">
        <f t="shared" si="367"/>
        <v>3.5225984189092072</v>
      </c>
    </row>
    <row r="11740" spans="1:8" ht="15" hidden="1" thickBot="1">
      <c r="A11740" s="409">
        <v>202206</v>
      </c>
      <c r="B11740" s="196" t="s">
        <v>1233</v>
      </c>
      <c r="C11740" s="197" t="s">
        <v>791</v>
      </c>
      <c r="D11740" s="198" t="s">
        <v>339</v>
      </c>
      <c r="E11740" s="421">
        <v>441</v>
      </c>
      <c r="F11740" s="413">
        <v>125.23</v>
      </c>
      <c r="G11740" s="414">
        <f t="shared" si="366"/>
        <v>3.5215204024594744</v>
      </c>
      <c r="H11740" s="415">
        <f t="shared" si="367"/>
        <v>3.5215204024594744</v>
      </c>
    </row>
    <row r="11741" spans="1:8" ht="15" hidden="1" thickBot="1">
      <c r="A11741" s="409">
        <v>202206</v>
      </c>
      <c r="B11741" s="196" t="s">
        <v>1234</v>
      </c>
      <c r="C11741" s="197" t="s">
        <v>791</v>
      </c>
      <c r="D11741" s="198" t="s">
        <v>337</v>
      </c>
      <c r="E11741" s="421">
        <v>91239</v>
      </c>
      <c r="F11741" s="413">
        <v>125.23</v>
      </c>
      <c r="G11741" s="414">
        <f t="shared" si="366"/>
        <v>728.57142857142856</v>
      </c>
      <c r="H11741" s="415">
        <f t="shared" si="367"/>
        <v>3.6428571428571428</v>
      </c>
    </row>
    <row r="11742" spans="1:8" ht="15" hidden="1" thickBot="1">
      <c r="A11742" s="409">
        <v>202206</v>
      </c>
      <c r="B11742" s="196" t="s">
        <v>1235</v>
      </c>
      <c r="C11742" s="197" t="s">
        <v>791</v>
      </c>
      <c r="D11742" s="198" t="s">
        <v>337</v>
      </c>
      <c r="E11742" s="421">
        <v>87927</v>
      </c>
      <c r="F11742" s="413">
        <v>125.23</v>
      </c>
      <c r="G11742" s="414">
        <f t="shared" si="366"/>
        <v>702.12409167132478</v>
      </c>
      <c r="H11742" s="415">
        <f t="shared" si="367"/>
        <v>3.5106204583566241</v>
      </c>
    </row>
    <row r="11743" spans="1:8" ht="15" hidden="1" thickBot="1">
      <c r="A11743" s="409">
        <v>202206</v>
      </c>
      <c r="B11743" s="196" t="s">
        <v>1236</v>
      </c>
      <c r="C11743" s="197" t="s">
        <v>791</v>
      </c>
      <c r="D11743" s="198" t="s">
        <v>339</v>
      </c>
      <c r="E11743" s="421">
        <v>440</v>
      </c>
      <c r="F11743" s="413">
        <v>125.23</v>
      </c>
      <c r="G11743" s="414">
        <f t="shared" si="366"/>
        <v>3.5135350954244191</v>
      </c>
      <c r="H11743" s="415">
        <f t="shared" si="367"/>
        <v>3.5135350954244191</v>
      </c>
    </row>
    <row r="11744" spans="1:8" ht="15" hidden="1" thickBot="1">
      <c r="A11744" s="409">
        <v>202206</v>
      </c>
      <c r="B11744" s="196" t="s">
        <v>1237</v>
      </c>
      <c r="C11744" s="197" t="s">
        <v>791</v>
      </c>
      <c r="D11744" s="198" t="s">
        <v>337</v>
      </c>
      <c r="E11744" s="421">
        <v>81915</v>
      </c>
      <c r="F11744" s="413">
        <v>125.23</v>
      </c>
      <c r="G11744" s="414">
        <f t="shared" si="366"/>
        <v>654.11642577657108</v>
      </c>
      <c r="H11744" s="415">
        <f t="shared" si="367"/>
        <v>3.2705821288828556</v>
      </c>
    </row>
    <row r="11745" spans="1:8" ht="15" hidden="1" thickBot="1">
      <c r="A11745" s="409">
        <v>202206</v>
      </c>
      <c r="B11745" s="196" t="s">
        <v>1238</v>
      </c>
      <c r="C11745" s="197" t="s">
        <v>791</v>
      </c>
      <c r="D11745" s="198" t="s">
        <v>339</v>
      </c>
      <c r="E11745" s="421">
        <v>410</v>
      </c>
      <c r="F11745" s="413">
        <v>125.23</v>
      </c>
      <c r="G11745" s="414">
        <f t="shared" si="366"/>
        <v>3.2739758843727542</v>
      </c>
      <c r="H11745" s="415">
        <f t="shared" si="367"/>
        <v>3.2739758843727542</v>
      </c>
    </row>
    <row r="11746" spans="1:8" ht="15" hidden="1" thickBot="1">
      <c r="A11746" s="409">
        <v>202206</v>
      </c>
      <c r="B11746" s="196" t="s">
        <v>1239</v>
      </c>
      <c r="C11746" s="197" t="s">
        <v>791</v>
      </c>
      <c r="D11746" s="198" t="s">
        <v>337</v>
      </c>
      <c r="E11746" s="421">
        <v>83672</v>
      </c>
      <c r="F11746" s="413">
        <v>125.23</v>
      </c>
      <c r="G11746" s="414">
        <f t="shared" si="366"/>
        <v>668.1466102371636</v>
      </c>
      <c r="H11746" s="415">
        <f t="shared" si="367"/>
        <v>3.340733051185818</v>
      </c>
    </row>
    <row r="11747" spans="1:8" ht="15" hidden="1" thickBot="1">
      <c r="A11747" s="409">
        <v>202206</v>
      </c>
      <c r="B11747" s="196" t="s">
        <v>1240</v>
      </c>
      <c r="C11747" s="197" t="s">
        <v>791</v>
      </c>
      <c r="D11747" s="198" t="s">
        <v>339</v>
      </c>
      <c r="E11747" s="421">
        <v>418</v>
      </c>
      <c r="F11747" s="413">
        <v>125.23</v>
      </c>
      <c r="G11747" s="414">
        <f t="shared" si="366"/>
        <v>3.3378583406531979</v>
      </c>
      <c r="H11747" s="415">
        <f t="shared" si="367"/>
        <v>3.3378583406531979</v>
      </c>
    </row>
    <row r="11748" spans="1:8" ht="15" hidden="1" thickBot="1">
      <c r="A11748" s="409">
        <v>202206</v>
      </c>
      <c r="B11748" s="196" t="s">
        <v>1241</v>
      </c>
      <c r="C11748" s="197" t="s">
        <v>791</v>
      </c>
      <c r="D11748" s="198" t="s">
        <v>337</v>
      </c>
      <c r="E11748" s="421">
        <v>81984</v>
      </c>
      <c r="F11748" s="413">
        <v>125.23</v>
      </c>
      <c r="G11748" s="414">
        <f t="shared" si="366"/>
        <v>654.66741196198996</v>
      </c>
      <c r="H11748" s="415">
        <f t="shared" si="367"/>
        <v>3.2733370598099496</v>
      </c>
    </row>
    <row r="11749" spans="1:8" ht="15" hidden="1" thickBot="1">
      <c r="A11749" s="409">
        <v>202206</v>
      </c>
      <c r="B11749" s="196" t="s">
        <v>1242</v>
      </c>
      <c r="C11749" s="197" t="s">
        <v>791</v>
      </c>
      <c r="D11749" s="198" t="s">
        <v>337</v>
      </c>
      <c r="E11749" s="421">
        <v>99251</v>
      </c>
      <c r="F11749" s="413">
        <v>125.23</v>
      </c>
      <c r="G11749" s="414">
        <f t="shared" si="366"/>
        <v>792.54970853629322</v>
      </c>
      <c r="H11749" s="415">
        <f t="shared" si="367"/>
        <v>3.9627485426814659</v>
      </c>
    </row>
    <row r="11750" spans="1:8" ht="15" hidden="1" thickBot="1">
      <c r="A11750" s="409">
        <v>202206</v>
      </c>
      <c r="B11750" s="196" t="s">
        <v>1243</v>
      </c>
      <c r="C11750" s="197" t="s">
        <v>791</v>
      </c>
      <c r="D11750" s="198" t="s">
        <v>339</v>
      </c>
      <c r="E11750" s="421">
        <v>496</v>
      </c>
      <c r="F11750" s="413">
        <v>125.23</v>
      </c>
      <c r="G11750" s="414">
        <f t="shared" si="366"/>
        <v>3.9607122893875268</v>
      </c>
      <c r="H11750" s="415">
        <f t="shared" si="367"/>
        <v>3.9607122893875268</v>
      </c>
    </row>
    <row r="11751" spans="1:8" ht="15" hidden="1" thickBot="1">
      <c r="A11751" s="409">
        <v>202206</v>
      </c>
      <c r="B11751" s="196" t="s">
        <v>1244</v>
      </c>
      <c r="C11751" s="197" t="s">
        <v>791</v>
      </c>
      <c r="D11751" s="198" t="s">
        <v>337</v>
      </c>
      <c r="E11751" s="421">
        <v>87819</v>
      </c>
      <c r="F11751" s="413">
        <v>125.23</v>
      </c>
      <c r="G11751" s="414">
        <f t="shared" si="366"/>
        <v>701.26167851153878</v>
      </c>
      <c r="H11751" s="415">
        <f t="shared" si="367"/>
        <v>3.5063083925576937</v>
      </c>
    </row>
    <row r="11752" spans="1:8" ht="15" hidden="1" thickBot="1">
      <c r="A11752" s="409">
        <v>202206</v>
      </c>
      <c r="B11752" s="196" t="s">
        <v>1245</v>
      </c>
      <c r="C11752" s="197" t="s">
        <v>791</v>
      </c>
      <c r="D11752" s="198" t="s">
        <v>337</v>
      </c>
      <c r="E11752" s="421">
        <v>100769</v>
      </c>
      <c r="F11752" s="413">
        <v>125.23</v>
      </c>
      <c r="G11752" s="414">
        <f t="shared" si="366"/>
        <v>804.67140461550741</v>
      </c>
      <c r="H11752" s="415">
        <f t="shared" si="367"/>
        <v>4.0233570230775371</v>
      </c>
    </row>
    <row r="11753" spans="1:8" ht="15" hidden="1" thickBot="1">
      <c r="A11753" s="409">
        <v>202206</v>
      </c>
      <c r="B11753" s="196" t="s">
        <v>1246</v>
      </c>
      <c r="C11753" s="197" t="s">
        <v>791</v>
      </c>
      <c r="D11753" s="198" t="s">
        <v>339</v>
      </c>
      <c r="E11753" s="421">
        <v>504</v>
      </c>
      <c r="F11753" s="413">
        <v>125.23</v>
      </c>
      <c r="G11753" s="414">
        <f t="shared" si="366"/>
        <v>4.0245947456679705</v>
      </c>
      <c r="H11753" s="415">
        <f t="shared" si="367"/>
        <v>4.0245947456679705</v>
      </c>
    </row>
    <row r="11754" spans="1:8" ht="15" hidden="1" thickBot="1">
      <c r="A11754" s="409">
        <v>202206</v>
      </c>
      <c r="B11754" s="196" t="s">
        <v>1247</v>
      </c>
      <c r="C11754" s="197" t="s">
        <v>791</v>
      </c>
      <c r="D11754" s="198" t="s">
        <v>337</v>
      </c>
      <c r="E11754" s="421">
        <v>84082</v>
      </c>
      <c r="F11754" s="413">
        <v>125.23</v>
      </c>
      <c r="G11754" s="414">
        <f t="shared" si="366"/>
        <v>671.4205861215363</v>
      </c>
      <c r="H11754" s="415">
        <f t="shared" si="367"/>
        <v>3.3571029306076814</v>
      </c>
    </row>
    <row r="11755" spans="1:8" ht="15" hidden="1" thickBot="1">
      <c r="A11755" s="409">
        <v>202206</v>
      </c>
      <c r="B11755" s="196" t="s">
        <v>1248</v>
      </c>
      <c r="C11755" s="197" t="s">
        <v>791</v>
      </c>
      <c r="D11755" s="198" t="s">
        <v>339</v>
      </c>
      <c r="E11755" s="421">
        <v>420</v>
      </c>
      <c r="F11755" s="413">
        <v>125.23</v>
      </c>
      <c r="G11755" s="414">
        <f t="shared" si="366"/>
        <v>3.3538289547233089</v>
      </c>
      <c r="H11755" s="415">
        <f t="shared" si="367"/>
        <v>3.3538289547233089</v>
      </c>
    </row>
    <row r="11756" spans="1:8" ht="15" hidden="1" thickBot="1">
      <c r="A11756" s="409">
        <v>202206</v>
      </c>
      <c r="B11756" s="196" t="s">
        <v>1249</v>
      </c>
      <c r="C11756" s="197" t="s">
        <v>791</v>
      </c>
      <c r="D11756" s="198" t="s">
        <v>337</v>
      </c>
      <c r="E11756" s="421">
        <v>86889</v>
      </c>
      <c r="F11756" s="413">
        <v>125.23</v>
      </c>
      <c r="G11756" s="414">
        <f t="shared" si="366"/>
        <v>693.83534296893708</v>
      </c>
      <c r="H11756" s="415">
        <f t="shared" si="367"/>
        <v>3.4691767148446853</v>
      </c>
    </row>
    <row r="11757" spans="1:8" ht="15" hidden="1" thickBot="1">
      <c r="A11757" s="409">
        <v>202206</v>
      </c>
      <c r="B11757" s="196" t="s">
        <v>1250</v>
      </c>
      <c r="C11757" s="197" t="s">
        <v>791</v>
      </c>
      <c r="D11757" s="198" t="s">
        <v>339</v>
      </c>
      <c r="E11757" s="421">
        <v>434</v>
      </c>
      <c r="F11757" s="413">
        <v>125.23</v>
      </c>
      <c r="G11757" s="414">
        <f t="shared" si="366"/>
        <v>3.465623253214086</v>
      </c>
      <c r="H11757" s="415">
        <f t="shared" si="367"/>
        <v>3.465623253214086</v>
      </c>
    </row>
    <row r="11758" spans="1:8" ht="15" hidden="1" thickBot="1">
      <c r="A11758" s="409">
        <v>202206</v>
      </c>
      <c r="B11758" s="196" t="s">
        <v>1251</v>
      </c>
      <c r="C11758" s="197" t="s">
        <v>791</v>
      </c>
      <c r="D11758" s="198" t="s">
        <v>337</v>
      </c>
      <c r="E11758" s="421">
        <v>74942</v>
      </c>
      <c r="F11758" s="413">
        <v>125.23</v>
      </c>
      <c r="G11758" s="414">
        <f t="shared" si="366"/>
        <v>598.43487982112913</v>
      </c>
      <c r="H11758" s="415">
        <f t="shared" si="367"/>
        <v>2.9921743991056458</v>
      </c>
    </row>
    <row r="11759" spans="1:8" ht="15" hidden="1" thickBot="1">
      <c r="A11759" s="409">
        <v>202206</v>
      </c>
      <c r="B11759" s="196" t="s">
        <v>1252</v>
      </c>
      <c r="C11759" s="197" t="s">
        <v>791</v>
      </c>
      <c r="D11759" s="198" t="s">
        <v>339</v>
      </c>
      <c r="E11759" s="421">
        <v>375</v>
      </c>
      <c r="F11759" s="413">
        <v>125.23</v>
      </c>
      <c r="G11759" s="414">
        <f t="shared" si="366"/>
        <v>2.9944901381458116</v>
      </c>
      <c r="H11759" s="415">
        <f t="shared" si="367"/>
        <v>2.9944901381458116</v>
      </c>
    </row>
    <row r="11760" spans="1:8" ht="15" hidden="1" thickBot="1">
      <c r="A11760" s="409">
        <v>202206</v>
      </c>
      <c r="B11760" s="196" t="s">
        <v>1253</v>
      </c>
      <c r="C11760" s="197" t="s">
        <v>791</v>
      </c>
      <c r="D11760" s="198" t="s">
        <v>337</v>
      </c>
      <c r="E11760" s="421">
        <v>92706</v>
      </c>
      <c r="F11760" s="413">
        <v>125.23</v>
      </c>
      <c r="G11760" s="414">
        <f t="shared" si="366"/>
        <v>740.28587399185494</v>
      </c>
      <c r="H11760" s="415">
        <f t="shared" si="367"/>
        <v>3.7014293699592749</v>
      </c>
    </row>
    <row r="11761" spans="1:8" ht="15" hidden="1" thickBot="1">
      <c r="A11761" s="409">
        <v>202206</v>
      </c>
      <c r="B11761" s="196" t="s">
        <v>1254</v>
      </c>
      <c r="C11761" s="197" t="s">
        <v>791</v>
      </c>
      <c r="D11761" s="198" t="s">
        <v>339</v>
      </c>
      <c r="E11761" s="421">
        <v>464</v>
      </c>
      <c r="F11761" s="413">
        <v>125.23</v>
      </c>
      <c r="G11761" s="414">
        <f t="shared" si="366"/>
        <v>3.7051824642657509</v>
      </c>
      <c r="H11761" s="415">
        <f t="shared" si="367"/>
        <v>3.7051824642657509</v>
      </c>
    </row>
    <row r="11762" spans="1:8" ht="15" hidden="1" thickBot="1">
      <c r="A11762" s="409">
        <v>202206</v>
      </c>
      <c r="B11762" s="196" t="s">
        <v>1255</v>
      </c>
      <c r="C11762" s="197" t="s">
        <v>791</v>
      </c>
      <c r="D11762" s="198" t="s">
        <v>337</v>
      </c>
      <c r="E11762" s="421">
        <v>110528</v>
      </c>
      <c r="F11762" s="413">
        <v>125.23</v>
      </c>
      <c r="G11762" s="414">
        <f t="shared" si="366"/>
        <v>882.60001597061409</v>
      </c>
      <c r="H11762" s="415">
        <f t="shared" si="367"/>
        <v>4.4130000798530702</v>
      </c>
    </row>
    <row r="11763" spans="1:8" ht="15" hidden="1" thickBot="1">
      <c r="A11763" s="409">
        <v>202206</v>
      </c>
      <c r="B11763" s="196" t="s">
        <v>1256</v>
      </c>
      <c r="C11763" s="197" t="s">
        <v>791</v>
      </c>
      <c r="D11763" s="198" t="s">
        <v>339</v>
      </c>
      <c r="E11763" s="421">
        <v>553</v>
      </c>
      <c r="F11763" s="413">
        <v>125.23</v>
      </c>
      <c r="G11763" s="414">
        <f t="shared" si="366"/>
        <v>4.4158747903856899</v>
      </c>
      <c r="H11763" s="415">
        <f t="shared" si="367"/>
        <v>4.4158747903856899</v>
      </c>
    </row>
    <row r="11764" spans="1:8" ht="15" hidden="1" thickBot="1">
      <c r="A11764" s="409">
        <v>202206</v>
      </c>
      <c r="B11764" s="196" t="s">
        <v>1257</v>
      </c>
      <c r="C11764" s="197" t="s">
        <v>791</v>
      </c>
      <c r="D11764" s="198" t="s">
        <v>337</v>
      </c>
      <c r="E11764" s="421">
        <v>94269</v>
      </c>
      <c r="F11764" s="413">
        <v>125.23</v>
      </c>
      <c r="G11764" s="414">
        <f t="shared" si="366"/>
        <v>752.76690888764665</v>
      </c>
      <c r="H11764" s="415">
        <f t="shared" si="367"/>
        <v>3.7638345444382333</v>
      </c>
    </row>
    <row r="11765" spans="1:8" ht="15" hidden="1" thickBot="1">
      <c r="A11765" s="409">
        <v>202206</v>
      </c>
      <c r="B11765" s="196" t="s">
        <v>1258</v>
      </c>
      <c r="C11765" s="197" t="s">
        <v>791</v>
      </c>
      <c r="D11765" s="198" t="s">
        <v>337</v>
      </c>
      <c r="E11765" s="421">
        <v>105617</v>
      </c>
      <c r="F11765" s="413">
        <v>125.23</v>
      </c>
      <c r="G11765" s="414">
        <f t="shared" si="366"/>
        <v>843.38417312145646</v>
      </c>
      <c r="H11765" s="415">
        <f t="shared" si="367"/>
        <v>4.2169208656072819</v>
      </c>
    </row>
    <row r="11766" spans="1:8" ht="15" hidden="1" thickBot="1">
      <c r="A11766" s="409">
        <v>202206</v>
      </c>
      <c r="B11766" s="196" t="s">
        <v>1259</v>
      </c>
      <c r="C11766" s="197" t="s">
        <v>791</v>
      </c>
      <c r="D11766" s="198" t="s">
        <v>339</v>
      </c>
      <c r="E11766" s="421">
        <v>528</v>
      </c>
      <c r="F11766" s="413">
        <v>125.23</v>
      </c>
      <c r="G11766" s="414">
        <f t="shared" si="366"/>
        <v>4.2162421145093028</v>
      </c>
      <c r="H11766" s="415">
        <f t="shared" si="367"/>
        <v>4.2162421145093028</v>
      </c>
    </row>
    <row r="11767" spans="1:8" ht="15" hidden="1" thickBot="1">
      <c r="A11767" s="409">
        <v>202206</v>
      </c>
      <c r="B11767" s="196" t="s">
        <v>1260</v>
      </c>
      <c r="C11767" s="197" t="s">
        <v>791</v>
      </c>
      <c r="D11767" s="198" t="s">
        <v>337</v>
      </c>
      <c r="E11767" s="421">
        <v>96370</v>
      </c>
      <c r="F11767" s="413">
        <v>125.23</v>
      </c>
      <c r="G11767" s="414">
        <f t="shared" si="366"/>
        <v>769.54403896829831</v>
      </c>
      <c r="H11767" s="415">
        <f t="shared" si="367"/>
        <v>3.8477201948414916</v>
      </c>
    </row>
    <row r="11768" spans="1:8" ht="15" hidden="1" thickBot="1">
      <c r="A11768" s="409">
        <v>202206</v>
      </c>
      <c r="B11768" s="196" t="s">
        <v>1261</v>
      </c>
      <c r="C11768" s="197" t="s">
        <v>791</v>
      </c>
      <c r="D11768" s="198" t="s">
        <v>337</v>
      </c>
      <c r="E11768" s="421">
        <v>106069</v>
      </c>
      <c r="F11768" s="413">
        <v>125.23</v>
      </c>
      <c r="G11768" s="414">
        <f t="shared" si="366"/>
        <v>846.99353190130159</v>
      </c>
      <c r="H11768" s="415">
        <f t="shared" si="367"/>
        <v>4.2349676595065082</v>
      </c>
    </row>
    <row r="11769" spans="1:8" ht="15" hidden="1" thickBot="1">
      <c r="A11769" s="409">
        <v>202206</v>
      </c>
      <c r="B11769" s="196" t="s">
        <v>1262</v>
      </c>
      <c r="C11769" s="197" t="s">
        <v>791</v>
      </c>
      <c r="D11769" s="198" t="s">
        <v>339</v>
      </c>
      <c r="E11769" s="421">
        <v>530</v>
      </c>
      <c r="F11769" s="413">
        <v>125.23</v>
      </c>
      <c r="G11769" s="414">
        <f t="shared" si="366"/>
        <v>4.2322127285794133</v>
      </c>
      <c r="H11769" s="415">
        <f t="shared" si="367"/>
        <v>4.2322127285794133</v>
      </c>
    </row>
    <row r="11770" spans="1:8" ht="15" hidden="1" thickBot="1">
      <c r="A11770" s="409">
        <v>202206</v>
      </c>
      <c r="B11770" s="196" t="s">
        <v>1263</v>
      </c>
      <c r="C11770" s="197" t="s">
        <v>791</v>
      </c>
      <c r="D11770" s="198" t="s">
        <v>337</v>
      </c>
      <c r="E11770" s="421">
        <v>91039</v>
      </c>
      <c r="F11770" s="413">
        <v>125.23</v>
      </c>
      <c r="G11770" s="414">
        <f t="shared" si="366"/>
        <v>726.97436716441746</v>
      </c>
      <c r="H11770" s="415">
        <f t="shared" si="367"/>
        <v>3.6348718358220875</v>
      </c>
    </row>
    <row r="11771" spans="1:8" ht="15" hidden="1" thickBot="1">
      <c r="A11771" s="409">
        <v>202206</v>
      </c>
      <c r="B11771" s="196" t="s">
        <v>1264</v>
      </c>
      <c r="C11771" s="197" t="s">
        <v>791</v>
      </c>
      <c r="D11771" s="198" t="s">
        <v>339</v>
      </c>
      <c r="E11771" s="421">
        <v>455</v>
      </c>
      <c r="F11771" s="413">
        <v>125.23</v>
      </c>
      <c r="G11771" s="414">
        <f t="shared" si="366"/>
        <v>3.6333147009502516</v>
      </c>
      <c r="H11771" s="415">
        <f t="shared" si="367"/>
        <v>3.6333147009502516</v>
      </c>
    </row>
    <row r="11772" spans="1:8" ht="15" hidden="1" thickBot="1">
      <c r="A11772" s="409">
        <v>202206</v>
      </c>
      <c r="B11772" s="196" t="s">
        <v>1265</v>
      </c>
      <c r="C11772" s="197" t="s">
        <v>791</v>
      </c>
      <c r="D11772" s="198" t="s">
        <v>337</v>
      </c>
      <c r="E11772" s="421">
        <v>103858</v>
      </c>
      <c r="F11772" s="413">
        <v>125.23</v>
      </c>
      <c r="G11772" s="414">
        <f t="shared" si="366"/>
        <v>829.33801804679388</v>
      </c>
      <c r="H11772" s="415">
        <f t="shared" si="367"/>
        <v>4.1466900902339692</v>
      </c>
    </row>
    <row r="11773" spans="1:8" ht="15" hidden="1" thickBot="1">
      <c r="A11773" s="409">
        <v>202206</v>
      </c>
      <c r="B11773" s="196" t="s">
        <v>1266</v>
      </c>
      <c r="C11773" s="197" t="s">
        <v>2661</v>
      </c>
      <c r="D11773" s="198" t="s">
        <v>339</v>
      </c>
      <c r="E11773" s="421">
        <v>519</v>
      </c>
      <c r="F11773" s="413">
        <v>125.23</v>
      </c>
      <c r="G11773" s="414">
        <f t="shared" si="366"/>
        <v>4.1443743511938029</v>
      </c>
      <c r="H11773" s="415">
        <f t="shared" si="367"/>
        <v>4.1443743511938029</v>
      </c>
    </row>
    <row r="11774" spans="1:8" ht="15" hidden="1" thickBot="1">
      <c r="A11774" s="409">
        <v>202206</v>
      </c>
      <c r="B11774" s="196" t="s">
        <v>1267</v>
      </c>
      <c r="C11774" s="197" t="s">
        <v>791</v>
      </c>
      <c r="D11774" s="198" t="s">
        <v>337</v>
      </c>
      <c r="E11774" s="421">
        <v>10360</v>
      </c>
      <c r="F11774" s="413">
        <v>125.23</v>
      </c>
      <c r="G11774" s="414">
        <f t="shared" si="366"/>
        <v>82.727780883174958</v>
      </c>
      <c r="H11774" s="415">
        <f t="shared" si="367"/>
        <v>0.41363890441587481</v>
      </c>
    </row>
    <row r="11775" spans="1:8" ht="15" hidden="1" thickBot="1">
      <c r="A11775" s="409">
        <v>202206</v>
      </c>
      <c r="B11775" s="196" t="s">
        <v>1268</v>
      </c>
      <c r="C11775" s="197" t="s">
        <v>791</v>
      </c>
      <c r="D11775" s="198" t="s">
        <v>339</v>
      </c>
      <c r="E11775" s="421">
        <v>51.75</v>
      </c>
      <c r="F11775" s="413">
        <v>125.23</v>
      </c>
      <c r="G11775" s="414">
        <f t="shared" si="366"/>
        <v>0.41323963906412198</v>
      </c>
      <c r="H11775" s="415">
        <f t="shared" si="367"/>
        <v>0.41323963906412198</v>
      </c>
    </row>
    <row r="11776" spans="1:8" ht="15" hidden="1" thickBot="1">
      <c r="A11776" s="409">
        <v>202206</v>
      </c>
      <c r="B11776" s="196" t="s">
        <v>1269</v>
      </c>
      <c r="C11776" s="197" t="s">
        <v>791</v>
      </c>
      <c r="D11776" s="198" t="s">
        <v>337</v>
      </c>
      <c r="E11776" s="421">
        <v>13321</v>
      </c>
      <c r="F11776" s="413">
        <v>125.23</v>
      </c>
      <c r="G11776" s="414">
        <f t="shared" si="366"/>
        <v>106.37227501397429</v>
      </c>
      <c r="H11776" s="415">
        <f t="shared" si="367"/>
        <v>0.53186137506987141</v>
      </c>
    </row>
    <row r="11777" spans="1:8" ht="15" hidden="1" thickBot="1">
      <c r="A11777" s="409">
        <v>202206</v>
      </c>
      <c r="B11777" s="196" t="s">
        <v>1270</v>
      </c>
      <c r="C11777" s="197" t="s">
        <v>791</v>
      </c>
      <c r="D11777" s="198" t="s">
        <v>339</v>
      </c>
      <c r="E11777" s="421">
        <v>66.53</v>
      </c>
      <c r="F11777" s="413">
        <v>125.23</v>
      </c>
      <c r="G11777" s="414">
        <f t="shared" si="366"/>
        <v>0.53126247704224228</v>
      </c>
      <c r="H11777" s="415">
        <f t="shared" si="367"/>
        <v>0.53126247704224228</v>
      </c>
    </row>
    <row r="11778" spans="1:8" ht="15" hidden="1" thickBot="1">
      <c r="A11778" s="409">
        <v>202206</v>
      </c>
      <c r="B11778" s="196" t="s">
        <v>1271</v>
      </c>
      <c r="C11778" s="197" t="s">
        <v>791</v>
      </c>
      <c r="D11778" s="198" t="s">
        <v>337</v>
      </c>
      <c r="E11778" s="421">
        <v>83016</v>
      </c>
      <c r="F11778" s="413">
        <v>125.23</v>
      </c>
      <c r="G11778" s="414">
        <f t="shared" ref="G11778:G11841" si="368">+E11778/F11778</f>
        <v>662.90824882216714</v>
      </c>
      <c r="H11778" s="415">
        <f t="shared" ref="H11778:H11841" si="369">IF(D11778="TB",G11778/200,IF(D11778="LT",G11778,"VER"))</f>
        <v>3.3145412441108357</v>
      </c>
    </row>
    <row r="11779" spans="1:8" ht="15" hidden="1" thickBot="1">
      <c r="A11779" s="409">
        <v>202206</v>
      </c>
      <c r="B11779" s="196" t="s">
        <v>1272</v>
      </c>
      <c r="C11779" s="197" t="s">
        <v>791</v>
      </c>
      <c r="D11779" s="198" t="s">
        <v>339</v>
      </c>
      <c r="E11779" s="421">
        <v>415</v>
      </c>
      <c r="F11779" s="413">
        <v>125.23</v>
      </c>
      <c r="G11779" s="414">
        <f t="shared" si="368"/>
        <v>3.3139024195480316</v>
      </c>
      <c r="H11779" s="415">
        <f t="shared" si="369"/>
        <v>3.3139024195480316</v>
      </c>
    </row>
    <row r="11780" spans="1:8" ht="15" hidden="1" thickBot="1">
      <c r="A11780" s="409">
        <v>202206</v>
      </c>
      <c r="B11780" s="196" t="s">
        <v>1273</v>
      </c>
      <c r="C11780" s="197" t="s">
        <v>791</v>
      </c>
      <c r="D11780" s="198" t="s">
        <v>374</v>
      </c>
      <c r="E11780" s="421">
        <v>0.01</v>
      </c>
      <c r="F11780" s="413">
        <v>125.23</v>
      </c>
      <c r="G11780" s="414">
        <f t="shared" si="368"/>
        <v>7.9853070350554981E-5</v>
      </c>
      <c r="H11780" s="415" t="str">
        <f t="shared" si="369"/>
        <v>VER</v>
      </c>
    </row>
    <row r="11781" spans="1:8" ht="15" hidden="1" thickBot="1">
      <c r="A11781" s="409">
        <v>202206</v>
      </c>
      <c r="B11781" s="196" t="s">
        <v>1274</v>
      </c>
      <c r="C11781" s="197" t="s">
        <v>791</v>
      </c>
      <c r="D11781" s="198" t="s">
        <v>374</v>
      </c>
      <c r="E11781" s="421">
        <v>0.01</v>
      </c>
      <c r="F11781" s="413">
        <v>125.23</v>
      </c>
      <c r="G11781" s="414">
        <f t="shared" si="368"/>
        <v>7.9853070350554981E-5</v>
      </c>
      <c r="H11781" s="415" t="str">
        <f t="shared" si="369"/>
        <v>VER</v>
      </c>
    </row>
    <row r="11782" spans="1:8" ht="15" hidden="1" thickBot="1">
      <c r="A11782" s="409">
        <v>202206</v>
      </c>
      <c r="B11782" s="196" t="s">
        <v>1275</v>
      </c>
      <c r="C11782" s="197" t="s">
        <v>791</v>
      </c>
      <c r="D11782" s="198" t="s">
        <v>374</v>
      </c>
      <c r="E11782" s="421">
        <v>0.01</v>
      </c>
      <c r="F11782" s="413">
        <v>125.23</v>
      </c>
      <c r="G11782" s="414">
        <f t="shared" si="368"/>
        <v>7.9853070350554981E-5</v>
      </c>
      <c r="H11782" s="415" t="str">
        <f t="shared" si="369"/>
        <v>VER</v>
      </c>
    </row>
    <row r="11783" spans="1:8" ht="15" hidden="1" thickBot="1">
      <c r="A11783" s="409">
        <v>202206</v>
      </c>
      <c r="B11783" s="196" t="s">
        <v>1276</v>
      </c>
      <c r="C11783" s="197" t="s">
        <v>791</v>
      </c>
      <c r="D11783" s="198" t="s">
        <v>374</v>
      </c>
      <c r="E11783" s="421">
        <v>0.01</v>
      </c>
      <c r="F11783" s="413">
        <v>125.23</v>
      </c>
      <c r="G11783" s="414">
        <f t="shared" si="368"/>
        <v>7.9853070350554981E-5</v>
      </c>
      <c r="H11783" s="415" t="str">
        <f t="shared" si="369"/>
        <v>VER</v>
      </c>
    </row>
    <row r="11784" spans="1:8" ht="15" hidden="1" thickBot="1">
      <c r="A11784" s="409">
        <v>202206</v>
      </c>
      <c r="B11784" s="196" t="s">
        <v>1277</v>
      </c>
      <c r="C11784" s="197" t="s">
        <v>791</v>
      </c>
      <c r="D11784" s="198" t="s">
        <v>374</v>
      </c>
      <c r="E11784" s="421">
        <v>0.01</v>
      </c>
      <c r="F11784" s="413">
        <v>125.23</v>
      </c>
      <c r="G11784" s="414">
        <f t="shared" si="368"/>
        <v>7.9853070350554981E-5</v>
      </c>
      <c r="H11784" s="415" t="str">
        <f t="shared" si="369"/>
        <v>VER</v>
      </c>
    </row>
    <row r="11785" spans="1:8" ht="15" hidden="1" thickBot="1">
      <c r="A11785" s="409">
        <v>202206</v>
      </c>
      <c r="B11785" s="196" t="s">
        <v>1278</v>
      </c>
      <c r="C11785" s="197" t="s">
        <v>791</v>
      </c>
      <c r="D11785" s="198" t="s">
        <v>374</v>
      </c>
      <c r="E11785" s="421">
        <v>0.01</v>
      </c>
      <c r="F11785" s="413">
        <v>125.23</v>
      </c>
      <c r="G11785" s="414">
        <f t="shared" si="368"/>
        <v>7.9853070350554981E-5</v>
      </c>
      <c r="H11785" s="415" t="str">
        <f t="shared" si="369"/>
        <v>VER</v>
      </c>
    </row>
    <row r="11786" spans="1:8" ht="15" hidden="1" thickBot="1">
      <c r="A11786" s="409">
        <v>202206</v>
      </c>
      <c r="B11786" s="196" t="s">
        <v>1279</v>
      </c>
      <c r="C11786" s="197" t="s">
        <v>791</v>
      </c>
      <c r="D11786" s="198" t="s">
        <v>374</v>
      </c>
      <c r="E11786" s="421">
        <v>0.01</v>
      </c>
      <c r="F11786" s="413">
        <v>125.23</v>
      </c>
      <c r="G11786" s="414">
        <f t="shared" si="368"/>
        <v>7.9853070350554981E-5</v>
      </c>
      <c r="H11786" s="415" t="str">
        <f t="shared" si="369"/>
        <v>VER</v>
      </c>
    </row>
    <row r="11787" spans="1:8" ht="15" hidden="1" thickBot="1">
      <c r="A11787" s="409">
        <v>202206</v>
      </c>
      <c r="B11787" s="196" t="s">
        <v>1280</v>
      </c>
      <c r="C11787" s="197" t="s">
        <v>791</v>
      </c>
      <c r="D11787" s="198" t="s">
        <v>374</v>
      </c>
      <c r="E11787" s="421">
        <v>0.01</v>
      </c>
      <c r="F11787" s="413">
        <v>125.23</v>
      </c>
      <c r="G11787" s="414">
        <f t="shared" si="368"/>
        <v>7.9853070350554981E-5</v>
      </c>
      <c r="H11787" s="415" t="str">
        <f t="shared" si="369"/>
        <v>VER</v>
      </c>
    </row>
    <row r="11788" spans="1:8" ht="15" hidden="1" thickBot="1">
      <c r="A11788" s="409">
        <v>202206</v>
      </c>
      <c r="B11788" s="196" t="s">
        <v>1281</v>
      </c>
      <c r="C11788" s="197" t="s">
        <v>791</v>
      </c>
      <c r="D11788" s="198" t="s">
        <v>374</v>
      </c>
      <c r="E11788" s="421">
        <v>0.01</v>
      </c>
      <c r="F11788" s="413">
        <v>125.23</v>
      </c>
      <c r="G11788" s="414">
        <f t="shared" si="368"/>
        <v>7.9853070350554981E-5</v>
      </c>
      <c r="H11788" s="415" t="str">
        <f t="shared" si="369"/>
        <v>VER</v>
      </c>
    </row>
    <row r="11789" spans="1:8" ht="15" hidden="1" thickBot="1">
      <c r="A11789" s="409">
        <v>202206</v>
      </c>
      <c r="B11789" s="196" t="s">
        <v>1282</v>
      </c>
      <c r="C11789" s="197" t="s">
        <v>791</v>
      </c>
      <c r="D11789" s="198" t="s">
        <v>374</v>
      </c>
      <c r="E11789" s="421">
        <v>0.01</v>
      </c>
      <c r="F11789" s="413">
        <v>125.23</v>
      </c>
      <c r="G11789" s="414">
        <f t="shared" si="368"/>
        <v>7.9853070350554981E-5</v>
      </c>
      <c r="H11789" s="415" t="str">
        <f t="shared" si="369"/>
        <v>VER</v>
      </c>
    </row>
    <row r="11790" spans="1:8" ht="15" hidden="1" thickBot="1">
      <c r="A11790" s="409">
        <v>202206</v>
      </c>
      <c r="B11790" s="196" t="s">
        <v>1283</v>
      </c>
      <c r="C11790" s="197" t="s">
        <v>791</v>
      </c>
      <c r="D11790" s="198" t="s">
        <v>374</v>
      </c>
      <c r="E11790" s="421">
        <v>0.01</v>
      </c>
      <c r="F11790" s="413">
        <v>125.23</v>
      </c>
      <c r="G11790" s="414">
        <f t="shared" si="368"/>
        <v>7.9853070350554981E-5</v>
      </c>
      <c r="H11790" s="415" t="str">
        <f t="shared" si="369"/>
        <v>VER</v>
      </c>
    </row>
    <row r="11791" spans="1:8" ht="15" hidden="1" thickBot="1">
      <c r="A11791" s="409">
        <v>202206</v>
      </c>
      <c r="B11791" s="196" t="s">
        <v>1284</v>
      </c>
      <c r="C11791" s="197" t="s">
        <v>791</v>
      </c>
      <c r="D11791" s="198" t="s">
        <v>374</v>
      </c>
      <c r="E11791" s="421">
        <v>0.01</v>
      </c>
      <c r="F11791" s="413">
        <v>125.23</v>
      </c>
      <c r="G11791" s="414">
        <f t="shared" si="368"/>
        <v>7.9853070350554981E-5</v>
      </c>
      <c r="H11791" s="415" t="str">
        <f t="shared" si="369"/>
        <v>VER</v>
      </c>
    </row>
    <row r="11792" spans="1:8" ht="15" hidden="1" thickBot="1">
      <c r="A11792" s="409">
        <v>202206</v>
      </c>
      <c r="B11792" s="196" t="s">
        <v>1285</v>
      </c>
      <c r="C11792" s="197" t="s">
        <v>791</v>
      </c>
      <c r="D11792" s="198" t="s">
        <v>374</v>
      </c>
      <c r="E11792" s="421">
        <v>0.01</v>
      </c>
      <c r="F11792" s="413">
        <v>125.23</v>
      </c>
      <c r="G11792" s="414">
        <f t="shared" si="368"/>
        <v>7.9853070350554981E-5</v>
      </c>
      <c r="H11792" s="415" t="str">
        <f t="shared" si="369"/>
        <v>VER</v>
      </c>
    </row>
    <row r="11793" spans="1:8" ht="15" hidden="1" thickBot="1">
      <c r="A11793" s="409">
        <v>202206</v>
      </c>
      <c r="B11793" s="196" t="s">
        <v>1286</v>
      </c>
      <c r="C11793" s="197" t="s">
        <v>791</v>
      </c>
      <c r="D11793" s="198" t="s">
        <v>374</v>
      </c>
      <c r="E11793" s="421">
        <v>0.01</v>
      </c>
      <c r="F11793" s="413">
        <v>125.23</v>
      </c>
      <c r="G11793" s="414">
        <f t="shared" si="368"/>
        <v>7.9853070350554981E-5</v>
      </c>
      <c r="H11793" s="415" t="str">
        <f t="shared" si="369"/>
        <v>VER</v>
      </c>
    </row>
    <row r="11794" spans="1:8" ht="15" hidden="1" thickBot="1">
      <c r="A11794" s="409">
        <v>202206</v>
      </c>
      <c r="B11794" s="196" t="s">
        <v>1287</v>
      </c>
      <c r="C11794" s="197" t="s">
        <v>791</v>
      </c>
      <c r="D11794" s="198" t="s">
        <v>337</v>
      </c>
      <c r="E11794" s="421">
        <v>94129</v>
      </c>
      <c r="F11794" s="413">
        <v>125.23</v>
      </c>
      <c r="G11794" s="414">
        <f t="shared" si="368"/>
        <v>751.64896590273895</v>
      </c>
      <c r="H11794" s="415">
        <f t="shared" si="369"/>
        <v>3.7582448295136945</v>
      </c>
    </row>
    <row r="11795" spans="1:8" ht="15" hidden="1" thickBot="1">
      <c r="A11795" s="409">
        <v>202206</v>
      </c>
      <c r="B11795" s="196" t="s">
        <v>1288</v>
      </c>
      <c r="C11795" s="197" t="s">
        <v>2661</v>
      </c>
      <c r="D11795" s="198" t="s">
        <v>339</v>
      </c>
      <c r="E11795" s="421">
        <v>471</v>
      </c>
      <c r="F11795" s="413">
        <v>125.23</v>
      </c>
      <c r="G11795" s="414">
        <f t="shared" si="368"/>
        <v>3.7610796135111393</v>
      </c>
      <c r="H11795" s="415">
        <f t="shared" si="369"/>
        <v>3.7610796135111393</v>
      </c>
    </row>
    <row r="11796" spans="1:8" ht="15" hidden="1" thickBot="1">
      <c r="A11796" s="409">
        <v>202206</v>
      </c>
      <c r="B11796" s="196" t="s">
        <v>1289</v>
      </c>
      <c r="C11796" s="197" t="s">
        <v>2666</v>
      </c>
      <c r="D11796" s="198" t="s">
        <v>337</v>
      </c>
      <c r="E11796" s="421">
        <v>53998</v>
      </c>
      <c r="F11796" s="413">
        <v>125.23</v>
      </c>
      <c r="G11796" s="414">
        <f t="shared" si="368"/>
        <v>431.19060927892679</v>
      </c>
      <c r="H11796" s="415">
        <f t="shared" si="369"/>
        <v>2.1559530463946341</v>
      </c>
    </row>
    <row r="11797" spans="1:8" ht="15" hidden="1" thickBot="1">
      <c r="A11797" s="409">
        <v>202206</v>
      </c>
      <c r="B11797" s="196" t="s">
        <v>1290</v>
      </c>
      <c r="C11797" s="197" t="s">
        <v>791</v>
      </c>
      <c r="D11797" s="198" t="s">
        <v>339</v>
      </c>
      <c r="E11797" s="421">
        <v>270</v>
      </c>
      <c r="F11797" s="413">
        <v>125.23</v>
      </c>
      <c r="G11797" s="414">
        <f t="shared" si="368"/>
        <v>2.1560328994649844</v>
      </c>
      <c r="H11797" s="415">
        <f t="shared" si="369"/>
        <v>2.1560328994649844</v>
      </c>
    </row>
    <row r="11798" spans="1:8" ht="15" hidden="1" thickBot="1">
      <c r="A11798" s="409">
        <v>202206</v>
      </c>
      <c r="B11798" s="196" t="s">
        <v>1291</v>
      </c>
      <c r="C11798" s="197" t="s">
        <v>791</v>
      </c>
      <c r="D11798" s="198" t="s">
        <v>337</v>
      </c>
      <c r="E11798" s="421">
        <v>56071</v>
      </c>
      <c r="F11798" s="413">
        <v>125.23</v>
      </c>
      <c r="G11798" s="414">
        <f t="shared" si="368"/>
        <v>447.7441507625968</v>
      </c>
      <c r="H11798" s="415">
        <f t="shared" si="369"/>
        <v>2.2387207538129839</v>
      </c>
    </row>
    <row r="11799" spans="1:8" ht="15" hidden="1" thickBot="1">
      <c r="A11799" s="409">
        <v>202206</v>
      </c>
      <c r="B11799" s="196" t="s">
        <v>1292</v>
      </c>
      <c r="C11799" s="197" t="s">
        <v>2667</v>
      </c>
      <c r="D11799" s="198" t="s">
        <v>339</v>
      </c>
      <c r="E11799" s="421">
        <v>280</v>
      </c>
      <c r="F11799" s="413">
        <v>125.23</v>
      </c>
      <c r="G11799" s="414">
        <f t="shared" si="368"/>
        <v>2.2358859698155396</v>
      </c>
      <c r="H11799" s="415">
        <f t="shared" si="369"/>
        <v>2.2358859698155396</v>
      </c>
    </row>
    <row r="11800" spans="1:8" ht="15" hidden="1" thickBot="1">
      <c r="A11800" s="409">
        <v>202206</v>
      </c>
      <c r="B11800" s="196" t="s">
        <v>1293</v>
      </c>
      <c r="C11800" s="197" t="s">
        <v>791</v>
      </c>
      <c r="D11800" s="198" t="s">
        <v>337</v>
      </c>
      <c r="E11800" s="421">
        <v>94833</v>
      </c>
      <c r="F11800" s="413">
        <v>125.23</v>
      </c>
      <c r="G11800" s="414">
        <f t="shared" si="368"/>
        <v>757.27062205541802</v>
      </c>
      <c r="H11800" s="415">
        <f t="shared" si="369"/>
        <v>3.7863531102770902</v>
      </c>
    </row>
    <row r="11801" spans="1:8" ht="15" hidden="1" thickBot="1">
      <c r="A11801" s="409">
        <v>202206</v>
      </c>
      <c r="B11801" s="196" t="s">
        <v>1294</v>
      </c>
      <c r="C11801" s="197" t="s">
        <v>791</v>
      </c>
      <c r="D11801" s="198" t="s">
        <v>339</v>
      </c>
      <c r="E11801" s="421">
        <v>474</v>
      </c>
      <c r="F11801" s="413">
        <v>125.23</v>
      </c>
      <c r="G11801" s="414">
        <f t="shared" si="368"/>
        <v>3.785035534616306</v>
      </c>
      <c r="H11801" s="415">
        <f t="shared" si="369"/>
        <v>3.785035534616306</v>
      </c>
    </row>
    <row r="11802" spans="1:8" ht="15" hidden="1" thickBot="1">
      <c r="A11802" s="409">
        <v>202206</v>
      </c>
      <c r="B11802" s="196" t="s">
        <v>1295</v>
      </c>
      <c r="C11802" s="197" t="s">
        <v>791</v>
      </c>
      <c r="D11802" s="198" t="s">
        <v>337</v>
      </c>
      <c r="E11802" s="421">
        <v>78045</v>
      </c>
      <c r="F11802" s="413">
        <v>125.23</v>
      </c>
      <c r="G11802" s="414">
        <f t="shared" si="368"/>
        <v>623.21328755090633</v>
      </c>
      <c r="H11802" s="415">
        <f t="shared" si="369"/>
        <v>3.1160664377545317</v>
      </c>
    </row>
    <row r="11803" spans="1:8" ht="15" hidden="1" thickBot="1">
      <c r="A11803" s="409">
        <v>202206</v>
      </c>
      <c r="B11803" s="196" t="s">
        <v>1296</v>
      </c>
      <c r="C11803" s="197" t="s">
        <v>791</v>
      </c>
      <c r="D11803" s="198" t="s">
        <v>337</v>
      </c>
      <c r="E11803" s="421">
        <v>75584</v>
      </c>
      <c r="F11803" s="413">
        <v>125.23</v>
      </c>
      <c r="G11803" s="414">
        <f t="shared" si="368"/>
        <v>603.56144693763474</v>
      </c>
      <c r="H11803" s="415">
        <f t="shared" si="369"/>
        <v>3.0178072346881737</v>
      </c>
    </row>
    <row r="11804" spans="1:8" ht="15" hidden="1" thickBot="1">
      <c r="A11804" s="409">
        <v>202206</v>
      </c>
      <c r="B11804" s="196" t="s">
        <v>1297</v>
      </c>
      <c r="C11804" s="197" t="s">
        <v>791</v>
      </c>
      <c r="D11804" s="198" t="s">
        <v>337</v>
      </c>
      <c r="E11804" s="421">
        <v>66188</v>
      </c>
      <c r="F11804" s="413">
        <v>125.23</v>
      </c>
      <c r="G11804" s="414">
        <f t="shared" si="368"/>
        <v>528.5315020362533</v>
      </c>
      <c r="H11804" s="415">
        <f t="shared" si="369"/>
        <v>2.6426575101812664</v>
      </c>
    </row>
    <row r="11805" spans="1:8" ht="15" hidden="1" thickBot="1">
      <c r="A11805" s="409">
        <v>202206</v>
      </c>
      <c r="B11805" s="196" t="s">
        <v>1298</v>
      </c>
      <c r="C11805" s="197" t="s">
        <v>791</v>
      </c>
      <c r="D11805" s="198" t="s">
        <v>337</v>
      </c>
      <c r="E11805" s="421">
        <v>89576</v>
      </c>
      <c r="F11805" s="413">
        <v>125.23</v>
      </c>
      <c r="G11805" s="414">
        <f t="shared" si="368"/>
        <v>715.2918629721313</v>
      </c>
      <c r="H11805" s="415">
        <f t="shared" si="369"/>
        <v>3.5764593148606565</v>
      </c>
    </row>
    <row r="11806" spans="1:8" ht="15" hidden="1" thickBot="1">
      <c r="A11806" s="409">
        <v>202206</v>
      </c>
      <c r="B11806" s="196" t="s">
        <v>1299</v>
      </c>
      <c r="C11806" s="197" t="s">
        <v>791</v>
      </c>
      <c r="D11806" s="198" t="s">
        <v>337</v>
      </c>
      <c r="E11806" s="421">
        <v>88531</v>
      </c>
      <c r="F11806" s="413">
        <v>125.23</v>
      </c>
      <c r="G11806" s="414">
        <f t="shared" si="368"/>
        <v>706.94721712049829</v>
      </c>
      <c r="H11806" s="415">
        <f t="shared" si="369"/>
        <v>3.5347360856024914</v>
      </c>
    </row>
    <row r="11807" spans="1:8" ht="15" hidden="1" thickBot="1">
      <c r="A11807" s="409">
        <v>202206</v>
      </c>
      <c r="B11807" s="196" t="s">
        <v>1300</v>
      </c>
      <c r="C11807" s="197" t="s">
        <v>791</v>
      </c>
      <c r="D11807" s="198" t="s">
        <v>337</v>
      </c>
      <c r="E11807" s="421">
        <v>85644</v>
      </c>
      <c r="F11807" s="413">
        <v>125.23</v>
      </c>
      <c r="G11807" s="414">
        <f t="shared" si="368"/>
        <v>683.89363571029298</v>
      </c>
      <c r="H11807" s="415">
        <f t="shared" si="369"/>
        <v>3.4194681785514649</v>
      </c>
    </row>
    <row r="11808" spans="1:8" ht="15" hidden="1" thickBot="1">
      <c r="A11808" s="409">
        <v>202206</v>
      </c>
      <c r="B11808" s="196" t="s">
        <v>1301</v>
      </c>
      <c r="C11808" s="197" t="s">
        <v>791</v>
      </c>
      <c r="D11808" s="198" t="s">
        <v>337</v>
      </c>
      <c r="E11808" s="421">
        <v>116798</v>
      </c>
      <c r="F11808" s="413">
        <v>125.23</v>
      </c>
      <c r="G11808" s="414">
        <f t="shared" si="368"/>
        <v>932.66789108041201</v>
      </c>
      <c r="H11808" s="415">
        <f t="shared" si="369"/>
        <v>4.6633394554020597</v>
      </c>
    </row>
    <row r="11809" spans="1:8" ht="15" hidden="1" thickBot="1">
      <c r="A11809" s="409">
        <v>202206</v>
      </c>
      <c r="B11809" s="196" t="s">
        <v>1302</v>
      </c>
      <c r="C11809" s="197" t="s">
        <v>791</v>
      </c>
      <c r="D11809" s="198" t="s">
        <v>337</v>
      </c>
      <c r="E11809" s="421">
        <v>91085</v>
      </c>
      <c r="F11809" s="413">
        <v>125.23</v>
      </c>
      <c r="G11809" s="414">
        <f t="shared" si="368"/>
        <v>727.34169128803001</v>
      </c>
      <c r="H11809" s="415">
        <f t="shared" si="369"/>
        <v>3.6367084564401502</v>
      </c>
    </row>
    <row r="11810" spans="1:8" ht="15" hidden="1" thickBot="1">
      <c r="A11810" s="409">
        <v>202206</v>
      </c>
      <c r="B11810" s="196" t="s">
        <v>1303</v>
      </c>
      <c r="C11810" s="197" t="s">
        <v>791</v>
      </c>
      <c r="D11810" s="198" t="s">
        <v>337</v>
      </c>
      <c r="E11810" s="421">
        <v>114991</v>
      </c>
      <c r="F11810" s="413">
        <v>125.23</v>
      </c>
      <c r="G11810" s="414">
        <f t="shared" si="368"/>
        <v>918.23844126806671</v>
      </c>
      <c r="H11810" s="415">
        <f t="shared" si="369"/>
        <v>4.5911922063403336</v>
      </c>
    </row>
    <row r="11811" spans="1:8" ht="15" hidden="1" thickBot="1">
      <c r="A11811" s="409">
        <v>202206</v>
      </c>
      <c r="B11811" s="196" t="s">
        <v>1304</v>
      </c>
      <c r="C11811" s="197" t="s">
        <v>791</v>
      </c>
      <c r="D11811" s="198" t="s">
        <v>337</v>
      </c>
      <c r="E11811" s="421">
        <v>103090</v>
      </c>
      <c r="F11811" s="413">
        <v>125.23</v>
      </c>
      <c r="G11811" s="414">
        <f t="shared" si="368"/>
        <v>823.2053022438713</v>
      </c>
      <c r="H11811" s="415">
        <f t="shared" si="369"/>
        <v>4.1160265112193564</v>
      </c>
    </row>
    <row r="11812" spans="1:8" ht="15" hidden="1" thickBot="1">
      <c r="A11812" s="409">
        <v>202206</v>
      </c>
      <c r="B11812" s="196" t="s">
        <v>1305</v>
      </c>
      <c r="C11812" s="197" t="s">
        <v>791</v>
      </c>
      <c r="D11812" s="198" t="s">
        <v>337</v>
      </c>
      <c r="E11812" s="421">
        <v>85018</v>
      </c>
      <c r="F11812" s="413">
        <v>125.23</v>
      </c>
      <c r="G11812" s="414">
        <f t="shared" si="368"/>
        <v>678.89483350634828</v>
      </c>
      <c r="H11812" s="415">
        <f t="shared" si="369"/>
        <v>3.3944741675317416</v>
      </c>
    </row>
    <row r="11813" spans="1:8" ht="15" hidden="1" thickBot="1">
      <c r="A11813" s="409">
        <v>202206</v>
      </c>
      <c r="B11813" s="196" t="s">
        <v>1306</v>
      </c>
      <c r="C11813" s="197" t="s">
        <v>791</v>
      </c>
      <c r="D11813" s="198" t="s">
        <v>337</v>
      </c>
      <c r="E11813" s="421">
        <v>76170</v>
      </c>
      <c r="F11813" s="413">
        <v>125.23</v>
      </c>
      <c r="G11813" s="414">
        <f t="shared" si="368"/>
        <v>608.2408368601773</v>
      </c>
      <c r="H11813" s="415">
        <f t="shared" si="369"/>
        <v>3.0412041843008866</v>
      </c>
    </row>
    <row r="11814" spans="1:8" ht="15" hidden="1" thickBot="1">
      <c r="A11814" s="409">
        <v>202206</v>
      </c>
      <c r="B11814" s="196" t="s">
        <v>1307</v>
      </c>
      <c r="C11814" s="197" t="s">
        <v>791</v>
      </c>
      <c r="D11814" s="198" t="s">
        <v>337</v>
      </c>
      <c r="E11814" s="421">
        <v>105371</v>
      </c>
      <c r="F11814" s="413">
        <v>125.23</v>
      </c>
      <c r="G11814" s="414">
        <f t="shared" si="368"/>
        <v>841.41978759083281</v>
      </c>
      <c r="H11814" s="415">
        <f t="shared" si="369"/>
        <v>4.2070989379541643</v>
      </c>
    </row>
    <row r="11815" spans="1:8" ht="15" hidden="1" thickBot="1">
      <c r="A11815" s="409">
        <v>202206</v>
      </c>
      <c r="B11815" s="196" t="s">
        <v>1308</v>
      </c>
      <c r="C11815" s="197" t="s">
        <v>791</v>
      </c>
      <c r="D11815" s="198" t="s">
        <v>337</v>
      </c>
      <c r="E11815" s="421">
        <v>92645</v>
      </c>
      <c r="F11815" s="413">
        <v>125.23</v>
      </c>
      <c r="G11815" s="414">
        <f t="shared" si="368"/>
        <v>739.79877026271663</v>
      </c>
      <c r="H11815" s="415">
        <f t="shared" si="369"/>
        <v>3.6989938513135829</v>
      </c>
    </row>
    <row r="11816" spans="1:8" ht="15" hidden="1" thickBot="1">
      <c r="A11816" s="409">
        <v>202206</v>
      </c>
      <c r="B11816" s="196" t="s">
        <v>1309</v>
      </c>
      <c r="C11816" s="197" t="s">
        <v>791</v>
      </c>
      <c r="D11816" s="198" t="s">
        <v>337</v>
      </c>
      <c r="E11816" s="421">
        <v>105371</v>
      </c>
      <c r="F11816" s="413">
        <v>125.23</v>
      </c>
      <c r="G11816" s="414">
        <f t="shared" si="368"/>
        <v>841.41978759083281</v>
      </c>
      <c r="H11816" s="415">
        <f t="shared" si="369"/>
        <v>4.2070989379541643</v>
      </c>
    </row>
    <row r="11817" spans="1:8" ht="15" hidden="1" thickBot="1">
      <c r="A11817" s="409">
        <v>202206</v>
      </c>
      <c r="B11817" s="196" t="s">
        <v>1310</v>
      </c>
      <c r="C11817" s="197" t="s">
        <v>791</v>
      </c>
      <c r="D11817" s="198" t="s">
        <v>337</v>
      </c>
      <c r="E11817" s="421">
        <v>102568</v>
      </c>
      <c r="F11817" s="413">
        <v>125.23</v>
      </c>
      <c r="G11817" s="414">
        <f t="shared" si="368"/>
        <v>819.03697197157226</v>
      </c>
      <c r="H11817" s="415">
        <f t="shared" si="369"/>
        <v>4.0951848598578611</v>
      </c>
    </row>
    <row r="11818" spans="1:8" ht="15" hidden="1" thickBot="1">
      <c r="A11818" s="409">
        <v>202206</v>
      </c>
      <c r="B11818" s="196" t="s">
        <v>1311</v>
      </c>
      <c r="C11818" s="197" t="s">
        <v>791</v>
      </c>
      <c r="D11818" s="198" t="s">
        <v>337</v>
      </c>
      <c r="E11818" s="421">
        <v>101631</v>
      </c>
      <c r="F11818" s="413">
        <v>125.23</v>
      </c>
      <c r="G11818" s="414">
        <f t="shared" si="368"/>
        <v>811.55473927972525</v>
      </c>
      <c r="H11818" s="415">
        <f t="shared" si="369"/>
        <v>4.057773696398626</v>
      </c>
    </row>
    <row r="11819" spans="1:8" ht="15" hidden="1" thickBot="1">
      <c r="A11819" s="409">
        <v>202206</v>
      </c>
      <c r="B11819" s="196" t="s">
        <v>1312</v>
      </c>
      <c r="C11819" s="197" t="s">
        <v>791</v>
      </c>
      <c r="D11819" s="198" t="s">
        <v>337</v>
      </c>
      <c r="E11819" s="421">
        <v>102366</v>
      </c>
      <c r="F11819" s="413">
        <v>125.23</v>
      </c>
      <c r="G11819" s="414">
        <f t="shared" si="368"/>
        <v>817.4239399504911</v>
      </c>
      <c r="H11819" s="415">
        <f t="shared" si="369"/>
        <v>4.0871196997524555</v>
      </c>
    </row>
    <row r="11820" spans="1:8" ht="15" hidden="1" thickBot="1">
      <c r="A11820" s="409">
        <v>202206</v>
      </c>
      <c r="B11820" s="196" t="s">
        <v>1313</v>
      </c>
      <c r="C11820" s="197" t="s">
        <v>791</v>
      </c>
      <c r="D11820" s="198" t="s">
        <v>337</v>
      </c>
      <c r="E11820" s="421">
        <v>78159</v>
      </c>
      <c r="F11820" s="413">
        <v>125.23</v>
      </c>
      <c r="G11820" s="414">
        <f t="shared" si="368"/>
        <v>624.12361255290261</v>
      </c>
      <c r="H11820" s="415">
        <f t="shared" si="369"/>
        <v>3.120618062764513</v>
      </c>
    </row>
    <row r="11821" spans="1:8" ht="15" hidden="1" thickBot="1">
      <c r="A11821" s="409">
        <v>202206</v>
      </c>
      <c r="B11821" s="196" t="s">
        <v>1314</v>
      </c>
      <c r="C11821" s="197" t="s">
        <v>791</v>
      </c>
      <c r="D11821" s="198" t="s">
        <v>337</v>
      </c>
      <c r="E11821" s="421">
        <v>105828</v>
      </c>
      <c r="F11821" s="413">
        <v>125.23</v>
      </c>
      <c r="G11821" s="414">
        <f t="shared" si="368"/>
        <v>845.0690729058532</v>
      </c>
      <c r="H11821" s="415">
        <f t="shared" si="369"/>
        <v>4.2253453645292662</v>
      </c>
    </row>
    <row r="11822" spans="1:8" ht="15" hidden="1" thickBot="1">
      <c r="A11822" s="409">
        <v>202206</v>
      </c>
      <c r="B11822" s="196" t="s">
        <v>1315</v>
      </c>
      <c r="C11822" s="197" t="s">
        <v>791</v>
      </c>
      <c r="D11822" s="198" t="s">
        <v>337</v>
      </c>
      <c r="E11822" s="421">
        <v>66033</v>
      </c>
      <c r="F11822" s="413">
        <v>125.23</v>
      </c>
      <c r="G11822" s="414">
        <f t="shared" si="368"/>
        <v>527.29377944581972</v>
      </c>
      <c r="H11822" s="415">
        <f t="shared" si="369"/>
        <v>2.6364688972290988</v>
      </c>
    </row>
    <row r="11823" spans="1:8" ht="15" hidden="1" thickBot="1">
      <c r="A11823" s="409">
        <v>202206</v>
      </c>
      <c r="B11823" s="196" t="s">
        <v>1316</v>
      </c>
      <c r="C11823" s="197" t="s">
        <v>791</v>
      </c>
      <c r="D11823" s="198" t="s">
        <v>337</v>
      </c>
      <c r="E11823" s="421">
        <v>110528</v>
      </c>
      <c r="F11823" s="413">
        <v>125.23</v>
      </c>
      <c r="G11823" s="414">
        <f t="shared" si="368"/>
        <v>882.60001597061409</v>
      </c>
      <c r="H11823" s="415">
        <f t="shared" si="369"/>
        <v>4.4130000798530702</v>
      </c>
    </row>
    <row r="11824" spans="1:8" ht="15" hidden="1" thickBot="1">
      <c r="A11824" s="409">
        <v>202206</v>
      </c>
      <c r="B11824" s="196" t="s">
        <v>1317</v>
      </c>
      <c r="C11824" s="197" t="s">
        <v>791</v>
      </c>
      <c r="D11824" s="198" t="s">
        <v>337</v>
      </c>
      <c r="E11824" s="421">
        <v>96829</v>
      </c>
      <c r="F11824" s="413">
        <v>125.23</v>
      </c>
      <c r="G11824" s="414">
        <f t="shared" si="368"/>
        <v>773.20929489738876</v>
      </c>
      <c r="H11824" s="415">
        <f t="shared" si="369"/>
        <v>3.8660464744869438</v>
      </c>
    </row>
    <row r="11825" spans="1:8" ht="15" hidden="1" thickBot="1">
      <c r="A11825" s="409">
        <v>202206</v>
      </c>
      <c r="B11825" s="196" t="s">
        <v>1318</v>
      </c>
      <c r="C11825" s="197" t="s">
        <v>791</v>
      </c>
      <c r="D11825" s="198" t="s">
        <v>337</v>
      </c>
      <c r="E11825" s="421">
        <v>77212</v>
      </c>
      <c r="F11825" s="413">
        <v>125.23</v>
      </c>
      <c r="G11825" s="414">
        <f t="shared" si="368"/>
        <v>616.5615267907051</v>
      </c>
      <c r="H11825" s="415">
        <f t="shared" si="369"/>
        <v>3.0828076339535255</v>
      </c>
    </row>
    <row r="11826" spans="1:8" ht="15" hidden="1" thickBot="1">
      <c r="A11826" s="409">
        <v>202206</v>
      </c>
      <c r="B11826" s="196" t="s">
        <v>1319</v>
      </c>
      <c r="C11826" s="197" t="s">
        <v>791</v>
      </c>
      <c r="D11826" s="198" t="s">
        <v>337</v>
      </c>
      <c r="E11826" s="421">
        <v>78248</v>
      </c>
      <c r="F11826" s="413">
        <v>125.23</v>
      </c>
      <c r="G11826" s="414">
        <f t="shared" si="368"/>
        <v>624.83430487902262</v>
      </c>
      <c r="H11826" s="415">
        <f t="shared" si="369"/>
        <v>3.1241715243951131</v>
      </c>
    </row>
    <row r="11827" spans="1:8" ht="15" hidden="1" thickBot="1">
      <c r="A11827" s="409">
        <v>202206</v>
      </c>
      <c r="B11827" s="196" t="s">
        <v>1320</v>
      </c>
      <c r="C11827" s="197" t="s">
        <v>791</v>
      </c>
      <c r="D11827" s="198" t="s">
        <v>337</v>
      </c>
      <c r="E11827" s="421">
        <v>90872</v>
      </c>
      <c r="F11827" s="413">
        <v>125.23</v>
      </c>
      <c r="G11827" s="414">
        <f t="shared" si="368"/>
        <v>725.6408208895632</v>
      </c>
      <c r="H11827" s="415">
        <f t="shared" si="369"/>
        <v>3.6282041044478159</v>
      </c>
    </row>
    <row r="11828" spans="1:8" ht="15" hidden="1" thickBot="1">
      <c r="A11828" s="409">
        <v>202206</v>
      </c>
      <c r="B11828" s="196" t="s">
        <v>1321</v>
      </c>
      <c r="C11828" s="197" t="s">
        <v>791</v>
      </c>
      <c r="D11828" s="198" t="s">
        <v>337</v>
      </c>
      <c r="E11828" s="421">
        <v>95235</v>
      </c>
      <c r="F11828" s="413">
        <v>125.23</v>
      </c>
      <c r="G11828" s="414">
        <f t="shared" si="368"/>
        <v>760.48071548351027</v>
      </c>
      <c r="H11828" s="415">
        <f t="shared" si="369"/>
        <v>3.8024035774175515</v>
      </c>
    </row>
    <row r="11829" spans="1:8" ht="15" hidden="1" thickBot="1">
      <c r="A11829" s="409">
        <v>202206</v>
      </c>
      <c r="B11829" s="196" t="s">
        <v>1322</v>
      </c>
      <c r="C11829" s="197" t="s">
        <v>791</v>
      </c>
      <c r="D11829" s="198" t="s">
        <v>337</v>
      </c>
      <c r="E11829" s="421">
        <v>106603</v>
      </c>
      <c r="F11829" s="413">
        <v>125.23</v>
      </c>
      <c r="G11829" s="414">
        <f t="shared" si="368"/>
        <v>851.2576858580212</v>
      </c>
      <c r="H11829" s="415">
        <f t="shared" si="369"/>
        <v>4.2562884292901062</v>
      </c>
    </row>
    <row r="11830" spans="1:8" ht="15" hidden="1" thickBot="1">
      <c r="A11830" s="409">
        <v>202206</v>
      </c>
      <c r="B11830" s="196" t="s">
        <v>1323</v>
      </c>
      <c r="C11830" s="197" t="s">
        <v>791</v>
      </c>
      <c r="D11830" s="198" t="s">
        <v>337</v>
      </c>
      <c r="E11830" s="421">
        <v>64987</v>
      </c>
      <c r="F11830" s="413">
        <v>125.23</v>
      </c>
      <c r="G11830" s="414">
        <f t="shared" si="368"/>
        <v>518.94114828715158</v>
      </c>
      <c r="H11830" s="415">
        <f t="shared" si="369"/>
        <v>2.5947057414357579</v>
      </c>
    </row>
    <row r="11831" spans="1:8" ht="15" hidden="1" thickBot="1">
      <c r="A11831" s="409">
        <v>202206</v>
      </c>
      <c r="B11831" s="196" t="s">
        <v>1324</v>
      </c>
      <c r="C11831" s="197" t="s">
        <v>791</v>
      </c>
      <c r="D11831" s="198" t="s">
        <v>337</v>
      </c>
      <c r="E11831" s="421">
        <v>66543</v>
      </c>
      <c r="F11831" s="413">
        <v>125.23</v>
      </c>
      <c r="G11831" s="414">
        <f t="shared" si="368"/>
        <v>531.36628603369797</v>
      </c>
      <c r="H11831" s="415">
        <f t="shared" si="369"/>
        <v>2.6568314301684897</v>
      </c>
    </row>
    <row r="11832" spans="1:8" ht="15" hidden="1" thickBot="1">
      <c r="A11832" s="409">
        <v>202206</v>
      </c>
      <c r="B11832" s="196" t="s">
        <v>1325</v>
      </c>
      <c r="C11832" s="197" t="s">
        <v>791</v>
      </c>
      <c r="D11832" s="198" t="s">
        <v>337</v>
      </c>
      <c r="E11832" s="421">
        <v>107353</v>
      </c>
      <c r="F11832" s="413">
        <v>125.23</v>
      </c>
      <c r="G11832" s="414">
        <f t="shared" si="368"/>
        <v>857.24666613431282</v>
      </c>
      <c r="H11832" s="415">
        <f t="shared" si="369"/>
        <v>4.2862333306715641</v>
      </c>
    </row>
    <row r="11833" spans="1:8" ht="15" hidden="1" thickBot="1">
      <c r="A11833" s="409">
        <v>202206</v>
      </c>
      <c r="B11833" s="196" t="s">
        <v>1326</v>
      </c>
      <c r="C11833" s="197" t="s">
        <v>791</v>
      </c>
      <c r="D11833" s="198" t="s">
        <v>337</v>
      </c>
      <c r="E11833" s="421">
        <v>46586</v>
      </c>
      <c r="F11833" s="413">
        <v>125.23</v>
      </c>
      <c r="G11833" s="414">
        <f t="shared" si="368"/>
        <v>372.00351353509541</v>
      </c>
      <c r="H11833" s="415">
        <f t="shared" si="369"/>
        <v>1.8600175676754771</v>
      </c>
    </row>
    <row r="11834" spans="1:8" ht="15" hidden="1" thickBot="1">
      <c r="A11834" s="409">
        <v>202206</v>
      </c>
      <c r="B11834" s="196" t="s">
        <v>1327</v>
      </c>
      <c r="C11834" s="197" t="s">
        <v>791</v>
      </c>
      <c r="D11834" s="198" t="s">
        <v>337</v>
      </c>
      <c r="E11834" s="421">
        <v>86040</v>
      </c>
      <c r="F11834" s="413">
        <v>125.23</v>
      </c>
      <c r="G11834" s="414">
        <f t="shared" si="368"/>
        <v>687.05581729617506</v>
      </c>
      <c r="H11834" s="415">
        <f t="shared" si="369"/>
        <v>3.4352790864808753</v>
      </c>
    </row>
    <row r="11835" spans="1:8" ht="15" hidden="1" thickBot="1">
      <c r="A11835" s="409">
        <v>202206</v>
      </c>
      <c r="B11835" s="196" t="s">
        <v>1328</v>
      </c>
      <c r="C11835" s="197" t="s">
        <v>791</v>
      </c>
      <c r="D11835" s="198" t="s">
        <v>337</v>
      </c>
      <c r="E11835" s="421">
        <v>86937</v>
      </c>
      <c r="F11835" s="413">
        <v>125.23</v>
      </c>
      <c r="G11835" s="414">
        <f t="shared" si="368"/>
        <v>694.2186377066198</v>
      </c>
      <c r="H11835" s="415">
        <f t="shared" si="369"/>
        <v>3.4710931885330991</v>
      </c>
    </row>
    <row r="11836" spans="1:8" ht="15" hidden="1" thickBot="1">
      <c r="A11836" s="409">
        <v>202206</v>
      </c>
      <c r="B11836" s="196" t="s">
        <v>1329</v>
      </c>
      <c r="C11836" s="197" t="s">
        <v>791</v>
      </c>
      <c r="D11836" s="198" t="s">
        <v>337</v>
      </c>
      <c r="E11836" s="421">
        <v>92706</v>
      </c>
      <c r="F11836" s="413">
        <v>125.23</v>
      </c>
      <c r="G11836" s="414">
        <f t="shared" si="368"/>
        <v>740.28587399185494</v>
      </c>
      <c r="H11836" s="415">
        <f t="shared" si="369"/>
        <v>3.7014293699592749</v>
      </c>
    </row>
    <row r="11837" spans="1:8" ht="15" hidden="1" thickBot="1">
      <c r="A11837" s="409">
        <v>202206</v>
      </c>
      <c r="B11837" s="196" t="s">
        <v>1330</v>
      </c>
      <c r="C11837" s="197" t="s">
        <v>791</v>
      </c>
      <c r="D11837" s="198" t="s">
        <v>337</v>
      </c>
      <c r="E11837" s="421">
        <v>99251</v>
      </c>
      <c r="F11837" s="413">
        <v>125.23</v>
      </c>
      <c r="G11837" s="414">
        <f t="shared" si="368"/>
        <v>792.54970853629322</v>
      </c>
      <c r="H11837" s="415">
        <f t="shared" si="369"/>
        <v>3.9627485426814659</v>
      </c>
    </row>
    <row r="11838" spans="1:8" ht="15" hidden="1" thickBot="1">
      <c r="A11838" s="409">
        <v>202206</v>
      </c>
      <c r="B11838" s="196" t="s">
        <v>1331</v>
      </c>
      <c r="C11838" s="197" t="s">
        <v>791</v>
      </c>
      <c r="D11838" s="198" t="s">
        <v>337</v>
      </c>
      <c r="E11838" s="421">
        <v>89518</v>
      </c>
      <c r="F11838" s="413">
        <v>125.23</v>
      </c>
      <c r="G11838" s="414">
        <f t="shared" si="368"/>
        <v>714.82871516409807</v>
      </c>
      <c r="H11838" s="415">
        <f t="shared" si="369"/>
        <v>3.5741435758204902</v>
      </c>
    </row>
    <row r="11839" spans="1:8" ht="15" hidden="1" thickBot="1">
      <c r="A11839" s="409">
        <v>202206</v>
      </c>
      <c r="B11839" s="196" t="s">
        <v>1332</v>
      </c>
      <c r="C11839" s="197" t="s">
        <v>791</v>
      </c>
      <c r="D11839" s="198" t="s">
        <v>337</v>
      </c>
      <c r="E11839" s="421">
        <v>77429</v>
      </c>
      <c r="F11839" s="413">
        <v>125.23</v>
      </c>
      <c r="G11839" s="414">
        <f t="shared" si="368"/>
        <v>618.29433841731213</v>
      </c>
      <c r="H11839" s="415">
        <f t="shared" si="369"/>
        <v>3.0914716920865608</v>
      </c>
    </row>
    <row r="11840" spans="1:8" ht="15" hidden="1" thickBot="1">
      <c r="A11840" s="409">
        <v>202206</v>
      </c>
      <c r="B11840" s="196" t="s">
        <v>1333</v>
      </c>
      <c r="C11840" s="197" t="s">
        <v>791</v>
      </c>
      <c r="D11840" s="198" t="s">
        <v>337</v>
      </c>
      <c r="E11840" s="421">
        <v>110528</v>
      </c>
      <c r="F11840" s="413">
        <v>125.23</v>
      </c>
      <c r="G11840" s="414">
        <f t="shared" si="368"/>
        <v>882.60001597061409</v>
      </c>
      <c r="H11840" s="415">
        <f t="shared" si="369"/>
        <v>4.4130000798530702</v>
      </c>
    </row>
    <row r="11841" spans="1:8" ht="15" hidden="1" thickBot="1">
      <c r="A11841" s="409">
        <v>202206</v>
      </c>
      <c r="B11841" s="196" t="s">
        <v>1334</v>
      </c>
      <c r="C11841" s="197" t="s">
        <v>791</v>
      </c>
      <c r="D11841" s="198" t="s">
        <v>337</v>
      </c>
      <c r="E11841" s="421">
        <v>115898</v>
      </c>
      <c r="F11841" s="413">
        <v>125.23</v>
      </c>
      <c r="G11841" s="414">
        <f t="shared" si="368"/>
        <v>925.48111474886207</v>
      </c>
      <c r="H11841" s="415">
        <f t="shared" si="369"/>
        <v>4.6274055737443103</v>
      </c>
    </row>
    <row r="11842" spans="1:8" ht="15" hidden="1" thickBot="1">
      <c r="A11842" s="409">
        <v>202206</v>
      </c>
      <c r="B11842" s="196" t="s">
        <v>1335</v>
      </c>
      <c r="C11842" s="197" t="s">
        <v>1336</v>
      </c>
      <c r="D11842" s="198" t="s">
        <v>337</v>
      </c>
      <c r="E11842" s="421">
        <v>42766</v>
      </c>
      <c r="F11842" s="413">
        <v>125.23</v>
      </c>
      <c r="G11842" s="414">
        <f t="shared" ref="G11842:G11905" si="370">+E11842/F11842</f>
        <v>341.49964066118343</v>
      </c>
      <c r="H11842" s="415">
        <f t="shared" ref="H11842:H11905" si="371">IF(D11842="TB",G11842/200,IF(D11842="LT",G11842,"VER"))</f>
        <v>1.7074982033059172</v>
      </c>
    </row>
    <row r="11843" spans="1:8" ht="15" hidden="1" thickBot="1">
      <c r="A11843" s="409">
        <v>202206</v>
      </c>
      <c r="B11843" s="196" t="s">
        <v>1337</v>
      </c>
      <c r="C11843" s="197" t="s">
        <v>674</v>
      </c>
      <c r="D11843" s="198" t="s">
        <v>337</v>
      </c>
      <c r="E11843" s="421">
        <v>117300</v>
      </c>
      <c r="F11843" s="413">
        <v>125.23</v>
      </c>
      <c r="G11843" s="414">
        <f t="shared" si="370"/>
        <v>936.67651521200992</v>
      </c>
      <c r="H11843" s="415">
        <f t="shared" si="371"/>
        <v>4.6833825760600494</v>
      </c>
    </row>
    <row r="11844" spans="1:8" ht="15" hidden="1" thickBot="1">
      <c r="A11844" s="409">
        <v>202206</v>
      </c>
      <c r="B11844" s="196" t="s">
        <v>1338</v>
      </c>
      <c r="C11844" s="197" t="s">
        <v>674</v>
      </c>
      <c r="D11844" s="198" t="s">
        <v>339</v>
      </c>
      <c r="E11844" s="421">
        <v>587</v>
      </c>
      <c r="F11844" s="413">
        <v>125.23</v>
      </c>
      <c r="G11844" s="414">
        <f t="shared" si="370"/>
        <v>4.6873752295775768</v>
      </c>
      <c r="H11844" s="415">
        <f t="shared" si="371"/>
        <v>4.6873752295775768</v>
      </c>
    </row>
    <row r="11845" spans="1:8" ht="15" hidden="1" thickBot="1">
      <c r="A11845" s="409">
        <v>202206</v>
      </c>
      <c r="B11845" s="196" t="s">
        <v>1339</v>
      </c>
      <c r="C11845" s="197" t="s">
        <v>674</v>
      </c>
      <c r="D11845" s="198" t="s">
        <v>374</v>
      </c>
      <c r="E11845" s="421">
        <v>59.55</v>
      </c>
      <c r="F11845" s="413">
        <v>125.23</v>
      </c>
      <c r="G11845" s="414">
        <f t="shared" si="370"/>
        <v>0.47552503393755485</v>
      </c>
      <c r="H11845" s="415" t="str">
        <f t="shared" si="371"/>
        <v>VER</v>
      </c>
    </row>
    <row r="11846" spans="1:8" ht="15" hidden="1" thickBot="1">
      <c r="A11846" s="409">
        <v>202206</v>
      </c>
      <c r="B11846" s="196" t="s">
        <v>1340</v>
      </c>
      <c r="C11846" s="197" t="s">
        <v>1341</v>
      </c>
      <c r="D11846" s="198" t="s">
        <v>337</v>
      </c>
      <c r="E11846" s="421">
        <v>67296</v>
      </c>
      <c r="F11846" s="413">
        <v>125.23</v>
      </c>
      <c r="G11846" s="414">
        <f t="shared" si="370"/>
        <v>537.37922223109479</v>
      </c>
      <c r="H11846" s="415">
        <f t="shared" si="371"/>
        <v>2.6868961111554741</v>
      </c>
    </row>
    <row r="11847" spans="1:8" ht="15" hidden="1" thickBot="1">
      <c r="A11847" s="409">
        <v>202206</v>
      </c>
      <c r="B11847" s="196" t="s">
        <v>1342</v>
      </c>
      <c r="C11847" s="197" t="s">
        <v>1341</v>
      </c>
      <c r="D11847" s="198" t="s">
        <v>339</v>
      </c>
      <c r="E11847" s="421">
        <v>336</v>
      </c>
      <c r="F11847" s="413">
        <v>125.23</v>
      </c>
      <c r="G11847" s="414">
        <f t="shared" si="370"/>
        <v>2.6830631637786473</v>
      </c>
      <c r="H11847" s="415">
        <f t="shared" si="371"/>
        <v>2.6830631637786473</v>
      </c>
    </row>
    <row r="11848" spans="1:8" ht="15" hidden="1" thickBot="1">
      <c r="A11848" s="409">
        <v>202206</v>
      </c>
      <c r="B11848" s="196" t="s">
        <v>1343</v>
      </c>
      <c r="C11848" s="197" t="s">
        <v>1344</v>
      </c>
      <c r="D11848" s="198" t="s">
        <v>337</v>
      </c>
      <c r="E11848" s="421">
        <v>13747</v>
      </c>
      <c r="F11848" s="413">
        <v>125.23</v>
      </c>
      <c r="G11848" s="414">
        <f t="shared" si="370"/>
        <v>109.77401581090793</v>
      </c>
      <c r="H11848" s="415">
        <f t="shared" si="371"/>
        <v>0.54887007905453966</v>
      </c>
    </row>
    <row r="11849" spans="1:8" ht="15" hidden="1" thickBot="1">
      <c r="A11849" s="409">
        <v>202206</v>
      </c>
      <c r="B11849" s="196" t="s">
        <v>1345</v>
      </c>
      <c r="C11849" s="197" t="s">
        <v>1344</v>
      </c>
      <c r="D11849" s="198" t="s">
        <v>337</v>
      </c>
      <c r="E11849" s="421">
        <v>13400</v>
      </c>
      <c r="F11849" s="413">
        <v>125.23</v>
      </c>
      <c r="G11849" s="414">
        <f t="shared" si="370"/>
        <v>107.00311426974366</v>
      </c>
      <c r="H11849" s="415">
        <f t="shared" si="371"/>
        <v>0.53501557134871836</v>
      </c>
    </row>
    <row r="11850" spans="1:8" ht="15" hidden="1" thickBot="1">
      <c r="A11850" s="409">
        <v>202206</v>
      </c>
      <c r="B11850" s="196" t="s">
        <v>1346</v>
      </c>
      <c r="C11850" s="197" t="s">
        <v>1347</v>
      </c>
      <c r="D11850" s="198" t="s">
        <v>374</v>
      </c>
      <c r="E11850" s="421">
        <v>0.01</v>
      </c>
      <c r="F11850" s="413">
        <v>125.23</v>
      </c>
      <c r="G11850" s="414">
        <f t="shared" si="370"/>
        <v>7.9853070350554981E-5</v>
      </c>
      <c r="H11850" s="415" t="str">
        <f t="shared" si="371"/>
        <v>VER</v>
      </c>
    </row>
    <row r="11851" spans="1:8" ht="15" hidden="1" thickBot="1">
      <c r="A11851" s="409">
        <v>202206</v>
      </c>
      <c r="B11851" s="196" t="s">
        <v>1348</v>
      </c>
      <c r="C11851" s="197" t="s">
        <v>1344</v>
      </c>
      <c r="D11851" s="198" t="s">
        <v>337</v>
      </c>
      <c r="E11851" s="421">
        <v>134474</v>
      </c>
      <c r="F11851" s="413">
        <v>125.23</v>
      </c>
      <c r="G11851" s="414">
        <f t="shared" si="370"/>
        <v>1073.8161782320531</v>
      </c>
      <c r="H11851" s="415">
        <f t="shared" si="371"/>
        <v>5.369080891160265</v>
      </c>
    </row>
    <row r="11852" spans="1:8" ht="15" hidden="1" thickBot="1">
      <c r="A11852" s="409">
        <v>202206</v>
      </c>
      <c r="B11852" s="196" t="s">
        <v>1349</v>
      </c>
      <c r="C11852" s="197" t="s">
        <v>1344</v>
      </c>
      <c r="D11852" s="198" t="s">
        <v>339</v>
      </c>
      <c r="E11852" s="421">
        <v>672</v>
      </c>
      <c r="F11852" s="413">
        <v>125.23</v>
      </c>
      <c r="G11852" s="414">
        <f t="shared" si="370"/>
        <v>5.3661263275572946</v>
      </c>
      <c r="H11852" s="415">
        <f t="shared" si="371"/>
        <v>5.3661263275572946</v>
      </c>
    </row>
    <row r="11853" spans="1:8" ht="15" hidden="1" thickBot="1">
      <c r="A11853" s="409">
        <v>202206</v>
      </c>
      <c r="B11853" s="196" t="s">
        <v>1350</v>
      </c>
      <c r="C11853" s="197" t="s">
        <v>1344</v>
      </c>
      <c r="D11853" s="198" t="s">
        <v>337</v>
      </c>
      <c r="E11853" s="421">
        <v>76969</v>
      </c>
      <c r="F11853" s="413">
        <v>125.23</v>
      </c>
      <c r="G11853" s="414">
        <f t="shared" si="370"/>
        <v>614.62109718118654</v>
      </c>
      <c r="H11853" s="415">
        <f t="shared" si="371"/>
        <v>3.0731054859059328</v>
      </c>
    </row>
    <row r="11854" spans="1:8" ht="15" hidden="1" thickBot="1">
      <c r="A11854" s="409">
        <v>202206</v>
      </c>
      <c r="B11854" s="196" t="s">
        <v>1351</v>
      </c>
      <c r="C11854" s="197" t="s">
        <v>1352</v>
      </c>
      <c r="D11854" s="198" t="s">
        <v>337</v>
      </c>
      <c r="E11854" s="421">
        <v>43934</v>
      </c>
      <c r="F11854" s="413">
        <v>125.23</v>
      </c>
      <c r="G11854" s="414">
        <f t="shared" si="370"/>
        <v>350.82647927812826</v>
      </c>
      <c r="H11854" s="415">
        <f t="shared" si="371"/>
        <v>1.7541323963906412</v>
      </c>
    </row>
    <row r="11855" spans="1:8" ht="15" hidden="1" thickBot="1">
      <c r="A11855" s="409">
        <v>202206</v>
      </c>
      <c r="B11855" s="196" t="s">
        <v>1353</v>
      </c>
      <c r="C11855" s="197" t="s">
        <v>1352</v>
      </c>
      <c r="D11855" s="198" t="s">
        <v>339</v>
      </c>
      <c r="E11855" s="421">
        <v>220</v>
      </c>
      <c r="F11855" s="413">
        <v>125.23</v>
      </c>
      <c r="G11855" s="414">
        <f t="shared" si="370"/>
        <v>1.7567675477122096</v>
      </c>
      <c r="H11855" s="415">
        <f t="shared" si="371"/>
        <v>1.7567675477122096</v>
      </c>
    </row>
    <row r="11856" spans="1:8" ht="15" hidden="1" thickBot="1">
      <c r="A11856" s="409">
        <v>202206</v>
      </c>
      <c r="B11856" s="196" t="s">
        <v>1354</v>
      </c>
      <c r="C11856" s="197" t="s">
        <v>1355</v>
      </c>
      <c r="D11856" s="198" t="s">
        <v>337</v>
      </c>
      <c r="E11856" s="421">
        <v>46454</v>
      </c>
      <c r="F11856" s="413">
        <v>125.23</v>
      </c>
      <c r="G11856" s="414">
        <f t="shared" si="370"/>
        <v>370.9494530064681</v>
      </c>
      <c r="H11856" s="415">
        <f t="shared" si="371"/>
        <v>1.8547472650323404</v>
      </c>
    </row>
    <row r="11857" spans="1:8" ht="15" hidden="1" thickBot="1">
      <c r="A11857" s="409">
        <v>202206</v>
      </c>
      <c r="B11857" s="196" t="s">
        <v>1356</v>
      </c>
      <c r="C11857" s="197" t="s">
        <v>1357</v>
      </c>
      <c r="D11857" s="198" t="s">
        <v>374</v>
      </c>
      <c r="E11857" s="421">
        <v>445</v>
      </c>
      <c r="F11857" s="413">
        <v>125.23</v>
      </c>
      <c r="G11857" s="414">
        <f t="shared" si="370"/>
        <v>3.5534616305996964</v>
      </c>
      <c r="H11857" s="415" t="str">
        <f t="shared" si="371"/>
        <v>VER</v>
      </c>
    </row>
    <row r="11858" spans="1:8" ht="15" hidden="1" thickBot="1">
      <c r="A11858" s="409">
        <v>202206</v>
      </c>
      <c r="B11858" s="196" t="s">
        <v>1358</v>
      </c>
      <c r="C11858" s="197" t="s">
        <v>1359</v>
      </c>
      <c r="D11858" s="198" t="s">
        <v>337</v>
      </c>
      <c r="E11858" s="421">
        <v>104590</v>
      </c>
      <c r="F11858" s="413">
        <v>125.23</v>
      </c>
      <c r="G11858" s="414">
        <f t="shared" si="370"/>
        <v>835.18326279645453</v>
      </c>
      <c r="H11858" s="415">
        <f t="shared" si="371"/>
        <v>4.175916313982273</v>
      </c>
    </row>
    <row r="11859" spans="1:8" ht="15" hidden="1" thickBot="1">
      <c r="A11859" s="409">
        <v>202206</v>
      </c>
      <c r="B11859" s="196" t="s">
        <v>1360</v>
      </c>
      <c r="C11859" s="197" t="s">
        <v>2668</v>
      </c>
      <c r="D11859" s="198" t="s">
        <v>339</v>
      </c>
      <c r="E11859" s="421">
        <v>523</v>
      </c>
      <c r="F11859" s="413">
        <v>125.23</v>
      </c>
      <c r="G11859" s="414">
        <f t="shared" si="370"/>
        <v>4.176315579334025</v>
      </c>
      <c r="H11859" s="415">
        <f t="shared" si="371"/>
        <v>4.176315579334025</v>
      </c>
    </row>
    <row r="11860" spans="1:8" ht="15" hidden="1" thickBot="1">
      <c r="A11860" s="409">
        <v>202206</v>
      </c>
      <c r="B11860" s="196" t="s">
        <v>1361</v>
      </c>
      <c r="C11860" s="197" t="s">
        <v>1359</v>
      </c>
      <c r="D11860" s="198" t="s">
        <v>337</v>
      </c>
      <c r="E11860" s="421">
        <v>100082</v>
      </c>
      <c r="F11860" s="413">
        <v>125.23</v>
      </c>
      <c r="G11860" s="414">
        <f t="shared" si="370"/>
        <v>799.18549868242428</v>
      </c>
      <c r="H11860" s="415">
        <f t="shared" si="371"/>
        <v>3.9959274934121214</v>
      </c>
    </row>
    <row r="11861" spans="1:8" ht="15" hidden="1" thickBot="1">
      <c r="A11861" s="409">
        <v>202206</v>
      </c>
      <c r="B11861" s="196" t="s">
        <v>1362</v>
      </c>
      <c r="C11861" s="197" t="s">
        <v>2669</v>
      </c>
      <c r="D11861" s="198" t="s">
        <v>339</v>
      </c>
      <c r="E11861" s="421">
        <v>500</v>
      </c>
      <c r="F11861" s="413">
        <v>125.23</v>
      </c>
      <c r="G11861" s="414">
        <f t="shared" si="370"/>
        <v>3.9926535175277489</v>
      </c>
      <c r="H11861" s="415">
        <f t="shared" si="371"/>
        <v>3.9926535175277489</v>
      </c>
    </row>
    <row r="11862" spans="1:8" ht="15" hidden="1" thickBot="1">
      <c r="A11862" s="409">
        <v>202206</v>
      </c>
      <c r="B11862" s="196" t="s">
        <v>1363</v>
      </c>
      <c r="C11862" s="197" t="s">
        <v>1364</v>
      </c>
      <c r="D11862" s="198" t="s">
        <v>337</v>
      </c>
      <c r="E11862" s="421">
        <v>97554</v>
      </c>
      <c r="F11862" s="413">
        <v>125.23</v>
      </c>
      <c r="G11862" s="414">
        <f t="shared" si="370"/>
        <v>778.99864249780398</v>
      </c>
      <c r="H11862" s="415">
        <f t="shared" si="371"/>
        <v>3.8949932124890201</v>
      </c>
    </row>
    <row r="11863" spans="1:8" ht="15" hidden="1" thickBot="1">
      <c r="A11863" s="409">
        <v>202206</v>
      </c>
      <c r="B11863" s="196" t="s">
        <v>1365</v>
      </c>
      <c r="C11863" s="197" t="s">
        <v>1364</v>
      </c>
      <c r="D11863" s="198" t="s">
        <v>339</v>
      </c>
      <c r="E11863" s="421">
        <v>488</v>
      </c>
      <c r="F11863" s="413">
        <v>125.23</v>
      </c>
      <c r="G11863" s="414">
        <f t="shared" si="370"/>
        <v>3.8968298331070828</v>
      </c>
      <c r="H11863" s="415">
        <f t="shared" si="371"/>
        <v>3.8968298331070828</v>
      </c>
    </row>
    <row r="11864" spans="1:8" ht="15" hidden="1" thickBot="1">
      <c r="A11864" s="409">
        <v>202206</v>
      </c>
      <c r="B11864" s="196" t="s">
        <v>1366</v>
      </c>
      <c r="C11864" s="197" t="s">
        <v>2670</v>
      </c>
      <c r="D11864" s="198" t="s">
        <v>337</v>
      </c>
      <c r="E11864" s="421">
        <v>95296</v>
      </c>
      <c r="F11864" s="413">
        <v>125.23</v>
      </c>
      <c r="G11864" s="414">
        <f t="shared" si="370"/>
        <v>760.96781921264869</v>
      </c>
      <c r="H11864" s="415">
        <f t="shared" si="371"/>
        <v>3.8048390960632434</v>
      </c>
    </row>
    <row r="11865" spans="1:8" ht="15" hidden="1" thickBot="1">
      <c r="A11865" s="409">
        <v>202206</v>
      </c>
      <c r="B11865" s="196" t="s">
        <v>1367</v>
      </c>
      <c r="C11865" s="197" t="s">
        <v>1364</v>
      </c>
      <c r="D11865" s="198" t="s">
        <v>337</v>
      </c>
      <c r="E11865" s="421">
        <v>76969</v>
      </c>
      <c r="F11865" s="413">
        <v>125.23</v>
      </c>
      <c r="G11865" s="414">
        <f t="shared" si="370"/>
        <v>614.62109718118654</v>
      </c>
      <c r="H11865" s="415">
        <f t="shared" si="371"/>
        <v>3.0731054859059328</v>
      </c>
    </row>
    <row r="11866" spans="1:8" ht="15" hidden="1" thickBot="1">
      <c r="A11866" s="409">
        <v>202206</v>
      </c>
      <c r="B11866" s="196" t="s">
        <v>1368</v>
      </c>
      <c r="C11866" s="197" t="s">
        <v>1364</v>
      </c>
      <c r="D11866" s="198" t="s">
        <v>381</v>
      </c>
      <c r="E11866" s="421">
        <v>8023</v>
      </c>
      <c r="F11866" s="413">
        <v>125.23</v>
      </c>
      <c r="G11866" s="414">
        <f t="shared" si="370"/>
        <v>64.066118342250263</v>
      </c>
      <c r="H11866" s="415" t="str">
        <f t="shared" si="371"/>
        <v>VER</v>
      </c>
    </row>
    <row r="11867" spans="1:8" ht="15" hidden="1" thickBot="1">
      <c r="A11867" s="409">
        <v>202206</v>
      </c>
      <c r="B11867" s="196" t="s">
        <v>1369</v>
      </c>
      <c r="C11867" s="197" t="s">
        <v>2671</v>
      </c>
      <c r="D11867" s="198" t="s">
        <v>339</v>
      </c>
      <c r="E11867" s="421">
        <v>385</v>
      </c>
      <c r="F11867" s="413">
        <v>125.23</v>
      </c>
      <c r="G11867" s="414">
        <f t="shared" si="370"/>
        <v>3.0743432084963667</v>
      </c>
      <c r="H11867" s="415">
        <f t="shared" si="371"/>
        <v>3.0743432084963667</v>
      </c>
    </row>
    <row r="11868" spans="1:8" ht="15" hidden="1" thickBot="1">
      <c r="A11868" s="409">
        <v>202206</v>
      </c>
      <c r="B11868" s="196" t="s">
        <v>1370</v>
      </c>
      <c r="C11868" s="197" t="s">
        <v>1364</v>
      </c>
      <c r="D11868" s="198" t="s">
        <v>337</v>
      </c>
      <c r="E11868" s="421">
        <v>76969</v>
      </c>
      <c r="F11868" s="413">
        <v>125.23</v>
      </c>
      <c r="G11868" s="414">
        <f t="shared" si="370"/>
        <v>614.62109718118654</v>
      </c>
      <c r="H11868" s="415">
        <f t="shared" si="371"/>
        <v>3.0731054859059328</v>
      </c>
    </row>
    <row r="11869" spans="1:8" ht="15" hidden="1" thickBot="1">
      <c r="A11869" s="409">
        <v>202206</v>
      </c>
      <c r="B11869" s="196" t="s">
        <v>1371</v>
      </c>
      <c r="C11869" s="197" t="s">
        <v>2672</v>
      </c>
      <c r="D11869" s="198" t="s">
        <v>337</v>
      </c>
      <c r="E11869" s="421">
        <v>76969</v>
      </c>
      <c r="F11869" s="413">
        <v>125.23</v>
      </c>
      <c r="G11869" s="414">
        <f t="shared" si="370"/>
        <v>614.62109718118654</v>
      </c>
      <c r="H11869" s="415">
        <f t="shared" si="371"/>
        <v>3.0731054859059328</v>
      </c>
    </row>
    <row r="11870" spans="1:8" ht="15" hidden="1" thickBot="1">
      <c r="A11870" s="409">
        <v>202206</v>
      </c>
      <c r="B11870" s="196" t="s">
        <v>1372</v>
      </c>
      <c r="C11870" s="197" t="s">
        <v>2673</v>
      </c>
      <c r="D11870" s="198" t="s">
        <v>339</v>
      </c>
      <c r="E11870" s="421">
        <v>385</v>
      </c>
      <c r="F11870" s="413">
        <v>125.23</v>
      </c>
      <c r="G11870" s="414">
        <f t="shared" si="370"/>
        <v>3.0743432084963667</v>
      </c>
      <c r="H11870" s="415">
        <f t="shared" si="371"/>
        <v>3.0743432084963667</v>
      </c>
    </row>
    <row r="11871" spans="1:8" ht="15" hidden="1" thickBot="1">
      <c r="A11871" s="409">
        <v>202206</v>
      </c>
      <c r="B11871" s="196" t="s">
        <v>1373</v>
      </c>
      <c r="C11871" s="197" t="s">
        <v>1364</v>
      </c>
      <c r="D11871" s="198" t="s">
        <v>337</v>
      </c>
      <c r="E11871" s="421">
        <v>87749</v>
      </c>
      <c r="F11871" s="413">
        <v>125.23</v>
      </c>
      <c r="G11871" s="414">
        <f t="shared" si="370"/>
        <v>700.70270701908487</v>
      </c>
      <c r="H11871" s="415">
        <f t="shared" si="371"/>
        <v>3.5035135350954243</v>
      </c>
    </row>
    <row r="11872" spans="1:8" ht="15" hidden="1" thickBot="1">
      <c r="A11872" s="409">
        <v>202206</v>
      </c>
      <c r="B11872" s="196" t="s">
        <v>1374</v>
      </c>
      <c r="C11872" s="197" t="s">
        <v>1364</v>
      </c>
      <c r="D11872" s="198" t="s">
        <v>337</v>
      </c>
      <c r="E11872" s="421">
        <v>95042</v>
      </c>
      <c r="F11872" s="413">
        <v>125.23</v>
      </c>
      <c r="G11872" s="414">
        <f t="shared" si="370"/>
        <v>758.93955122574459</v>
      </c>
      <c r="H11872" s="415">
        <f t="shared" si="371"/>
        <v>3.794697756128723</v>
      </c>
    </row>
    <row r="11873" spans="1:8" ht="15" hidden="1" thickBot="1">
      <c r="A11873" s="409">
        <v>202206</v>
      </c>
      <c r="B11873" s="196" t="s">
        <v>1375</v>
      </c>
      <c r="C11873" s="197" t="s">
        <v>1364</v>
      </c>
      <c r="D11873" s="198" t="s">
        <v>339</v>
      </c>
      <c r="E11873" s="421">
        <v>475</v>
      </c>
      <c r="F11873" s="413">
        <v>125.23</v>
      </c>
      <c r="G11873" s="414">
        <f t="shared" si="370"/>
        <v>3.7930208416513613</v>
      </c>
      <c r="H11873" s="415">
        <f t="shared" si="371"/>
        <v>3.7930208416513613</v>
      </c>
    </row>
    <row r="11874" spans="1:8" ht="15" hidden="1" thickBot="1">
      <c r="A11874" s="409">
        <v>202206</v>
      </c>
      <c r="B11874" s="196" t="s">
        <v>1376</v>
      </c>
      <c r="C11874" s="197" t="s">
        <v>1364</v>
      </c>
      <c r="D11874" s="198" t="s">
        <v>337</v>
      </c>
      <c r="E11874" s="421">
        <v>64472</v>
      </c>
      <c r="F11874" s="413">
        <v>125.23</v>
      </c>
      <c r="G11874" s="414">
        <f t="shared" si="370"/>
        <v>514.82871516409807</v>
      </c>
      <c r="H11874" s="415">
        <f t="shared" si="371"/>
        <v>2.5741435758204902</v>
      </c>
    </row>
    <row r="11875" spans="1:8" ht="15" hidden="1" thickBot="1">
      <c r="A11875" s="409">
        <v>202206</v>
      </c>
      <c r="B11875" s="196" t="s">
        <v>1377</v>
      </c>
      <c r="C11875" s="197" t="s">
        <v>1364</v>
      </c>
      <c r="D11875" s="198" t="s">
        <v>337</v>
      </c>
      <c r="E11875" s="421">
        <v>48249</v>
      </c>
      <c r="F11875" s="413">
        <v>125.23</v>
      </c>
      <c r="G11875" s="414">
        <f t="shared" si="370"/>
        <v>385.28307913439272</v>
      </c>
      <c r="H11875" s="415">
        <f t="shared" si="371"/>
        <v>1.9264153956719636</v>
      </c>
    </row>
    <row r="11876" spans="1:8" ht="15" hidden="1" thickBot="1">
      <c r="A11876" s="409">
        <v>202206</v>
      </c>
      <c r="B11876" s="196" t="s">
        <v>1378</v>
      </c>
      <c r="C11876" s="197" t="s">
        <v>1364</v>
      </c>
      <c r="D11876" s="198" t="s">
        <v>337</v>
      </c>
      <c r="E11876" s="421">
        <v>61459</v>
      </c>
      <c r="F11876" s="413">
        <v>125.23</v>
      </c>
      <c r="G11876" s="414">
        <f t="shared" si="370"/>
        <v>490.76898506747585</v>
      </c>
      <c r="H11876" s="415">
        <f t="shared" si="371"/>
        <v>2.4538449253373793</v>
      </c>
    </row>
    <row r="11877" spans="1:8" ht="15" hidden="1" thickBot="1">
      <c r="A11877" s="409">
        <v>202206</v>
      </c>
      <c r="B11877" s="196" t="s">
        <v>1379</v>
      </c>
      <c r="C11877" s="197" t="s">
        <v>1364</v>
      </c>
      <c r="D11877" s="198" t="s">
        <v>337</v>
      </c>
      <c r="E11877" s="421">
        <v>55313</v>
      </c>
      <c r="F11877" s="413">
        <v>125.23</v>
      </c>
      <c r="G11877" s="414">
        <f t="shared" si="370"/>
        <v>441.69128803002474</v>
      </c>
      <c r="H11877" s="415">
        <f t="shared" si="371"/>
        <v>2.2084564401501239</v>
      </c>
    </row>
    <row r="11878" spans="1:8" ht="15" hidden="1" thickBot="1">
      <c r="A11878" s="409">
        <v>202206</v>
      </c>
      <c r="B11878" s="196" t="s">
        <v>1380</v>
      </c>
      <c r="C11878" s="197" t="s">
        <v>1364</v>
      </c>
      <c r="D11878" s="198" t="s">
        <v>337</v>
      </c>
      <c r="E11878" s="421">
        <v>55313</v>
      </c>
      <c r="F11878" s="413">
        <v>125.23</v>
      </c>
      <c r="G11878" s="414">
        <f t="shared" si="370"/>
        <v>441.69128803002474</v>
      </c>
      <c r="H11878" s="415">
        <f t="shared" si="371"/>
        <v>2.2084564401501239</v>
      </c>
    </row>
    <row r="11879" spans="1:8" ht="15" hidden="1" thickBot="1">
      <c r="A11879" s="409">
        <v>202206</v>
      </c>
      <c r="B11879" s="196" t="s">
        <v>1381</v>
      </c>
      <c r="C11879" s="197" t="s">
        <v>1364</v>
      </c>
      <c r="D11879" s="198" t="s">
        <v>337</v>
      </c>
      <c r="E11879" s="421">
        <v>55313</v>
      </c>
      <c r="F11879" s="413">
        <v>125.23</v>
      </c>
      <c r="G11879" s="414">
        <f t="shared" si="370"/>
        <v>441.69128803002474</v>
      </c>
      <c r="H11879" s="415">
        <f t="shared" si="371"/>
        <v>2.2084564401501239</v>
      </c>
    </row>
    <row r="11880" spans="1:8" ht="15" hidden="1" thickBot="1">
      <c r="A11880" s="409">
        <v>202206</v>
      </c>
      <c r="B11880" s="196" t="s">
        <v>1382</v>
      </c>
      <c r="C11880" s="197" t="s">
        <v>1364</v>
      </c>
      <c r="D11880" s="198" t="s">
        <v>339</v>
      </c>
      <c r="E11880" s="421">
        <v>307</v>
      </c>
      <c r="F11880" s="413">
        <v>125.23</v>
      </c>
      <c r="G11880" s="414">
        <f t="shared" si="370"/>
        <v>2.4514892597620377</v>
      </c>
      <c r="H11880" s="415">
        <f t="shared" si="371"/>
        <v>2.4514892597620377</v>
      </c>
    </row>
    <row r="11881" spans="1:8" ht="15" hidden="1" thickBot="1">
      <c r="A11881" s="409">
        <v>202206</v>
      </c>
      <c r="B11881" s="196" t="s">
        <v>1383</v>
      </c>
      <c r="C11881" s="197" t="s">
        <v>1364</v>
      </c>
      <c r="D11881" s="198" t="s">
        <v>337</v>
      </c>
      <c r="E11881" s="421">
        <v>55313</v>
      </c>
      <c r="F11881" s="413">
        <v>125.23</v>
      </c>
      <c r="G11881" s="414">
        <f t="shared" si="370"/>
        <v>441.69128803002474</v>
      </c>
      <c r="H11881" s="415">
        <f t="shared" si="371"/>
        <v>2.2084564401501239</v>
      </c>
    </row>
    <row r="11882" spans="1:8" ht="15" hidden="1" thickBot="1">
      <c r="A11882" s="409">
        <v>202206</v>
      </c>
      <c r="B11882" s="196" t="s">
        <v>1384</v>
      </c>
      <c r="C11882" s="197" t="s">
        <v>1364</v>
      </c>
      <c r="D11882" s="198" t="s">
        <v>337</v>
      </c>
      <c r="E11882" s="421">
        <v>55313</v>
      </c>
      <c r="F11882" s="413">
        <v>125.23</v>
      </c>
      <c r="G11882" s="414">
        <f t="shared" si="370"/>
        <v>441.69128803002474</v>
      </c>
      <c r="H11882" s="415">
        <f t="shared" si="371"/>
        <v>2.2084564401501239</v>
      </c>
    </row>
    <row r="11883" spans="1:8" ht="15" hidden="1" thickBot="1">
      <c r="A11883" s="409">
        <v>202206</v>
      </c>
      <c r="B11883" s="196" t="s">
        <v>1385</v>
      </c>
      <c r="C11883" s="197" t="s">
        <v>1364</v>
      </c>
      <c r="D11883" s="198" t="s">
        <v>337</v>
      </c>
      <c r="E11883" s="421">
        <v>55313</v>
      </c>
      <c r="F11883" s="413">
        <v>125.23</v>
      </c>
      <c r="G11883" s="414">
        <f t="shared" si="370"/>
        <v>441.69128803002474</v>
      </c>
      <c r="H11883" s="415">
        <f t="shared" si="371"/>
        <v>2.2084564401501239</v>
      </c>
    </row>
    <row r="11884" spans="1:8" ht="15" hidden="1" thickBot="1">
      <c r="A11884" s="409">
        <v>202206</v>
      </c>
      <c r="B11884" s="196" t="s">
        <v>1386</v>
      </c>
      <c r="C11884" s="197" t="s">
        <v>1364</v>
      </c>
      <c r="D11884" s="198" t="s">
        <v>337</v>
      </c>
      <c r="E11884" s="421">
        <v>55313</v>
      </c>
      <c r="F11884" s="413">
        <v>125.23</v>
      </c>
      <c r="G11884" s="414">
        <f t="shared" si="370"/>
        <v>441.69128803002474</v>
      </c>
      <c r="H11884" s="415">
        <f t="shared" si="371"/>
        <v>2.2084564401501239</v>
      </c>
    </row>
    <row r="11885" spans="1:8" ht="15" hidden="1" thickBot="1">
      <c r="A11885" s="409">
        <v>202206</v>
      </c>
      <c r="B11885" s="196" t="s">
        <v>1387</v>
      </c>
      <c r="C11885" s="197" t="s">
        <v>1364</v>
      </c>
      <c r="D11885" s="198" t="s">
        <v>337</v>
      </c>
      <c r="E11885" s="421">
        <v>55313</v>
      </c>
      <c r="F11885" s="413">
        <v>125.23</v>
      </c>
      <c r="G11885" s="414">
        <f t="shared" si="370"/>
        <v>441.69128803002474</v>
      </c>
      <c r="H11885" s="415">
        <f t="shared" si="371"/>
        <v>2.2084564401501239</v>
      </c>
    </row>
    <row r="11886" spans="1:8" ht="15" hidden="1" thickBot="1">
      <c r="A11886" s="409">
        <v>202206</v>
      </c>
      <c r="B11886" s="196" t="s">
        <v>1388</v>
      </c>
      <c r="C11886" s="197" t="s">
        <v>2674</v>
      </c>
      <c r="D11886" s="198" t="s">
        <v>339</v>
      </c>
      <c r="E11886" s="421">
        <v>277</v>
      </c>
      <c r="F11886" s="413">
        <v>125.23</v>
      </c>
      <c r="G11886" s="414">
        <f t="shared" si="370"/>
        <v>2.2119300487103728</v>
      </c>
      <c r="H11886" s="415">
        <f t="shared" si="371"/>
        <v>2.2119300487103728</v>
      </c>
    </row>
    <row r="11887" spans="1:8" ht="15" hidden="1" thickBot="1">
      <c r="A11887" s="409">
        <v>202206</v>
      </c>
      <c r="B11887" s="196" t="s">
        <v>1389</v>
      </c>
      <c r="C11887" s="197" t="s">
        <v>1364</v>
      </c>
      <c r="D11887" s="198" t="s">
        <v>337</v>
      </c>
      <c r="E11887" s="421">
        <v>51745</v>
      </c>
      <c r="F11887" s="413">
        <v>125.23</v>
      </c>
      <c r="G11887" s="414">
        <f t="shared" si="370"/>
        <v>413.19971252894675</v>
      </c>
      <c r="H11887" s="415">
        <f t="shared" si="371"/>
        <v>2.0659985626447339</v>
      </c>
    </row>
    <row r="11888" spans="1:8" ht="15" hidden="1" thickBot="1">
      <c r="A11888" s="409">
        <v>202206</v>
      </c>
      <c r="B11888" s="196" t="s">
        <v>1390</v>
      </c>
      <c r="C11888" s="197" t="s">
        <v>1364</v>
      </c>
      <c r="D11888" s="198" t="s">
        <v>339</v>
      </c>
      <c r="E11888" s="421">
        <v>259</v>
      </c>
      <c r="F11888" s="413">
        <v>125.23</v>
      </c>
      <c r="G11888" s="414">
        <f t="shared" si="370"/>
        <v>2.068194522079374</v>
      </c>
      <c r="H11888" s="415">
        <f t="shared" si="371"/>
        <v>2.068194522079374</v>
      </c>
    </row>
    <row r="11889" spans="1:8" ht="15" hidden="1" thickBot="1">
      <c r="A11889" s="409">
        <v>202206</v>
      </c>
      <c r="B11889" s="196" t="s">
        <v>1391</v>
      </c>
      <c r="C11889" s="197" t="s">
        <v>1364</v>
      </c>
      <c r="D11889" s="198" t="s">
        <v>337</v>
      </c>
      <c r="E11889" s="421">
        <v>58836</v>
      </c>
      <c r="F11889" s="413">
        <v>125.23</v>
      </c>
      <c r="G11889" s="414">
        <f t="shared" si="370"/>
        <v>469.82352471452526</v>
      </c>
      <c r="H11889" s="415">
        <f t="shared" si="371"/>
        <v>2.3491176235726261</v>
      </c>
    </row>
    <row r="11890" spans="1:8" ht="15" hidden="1" thickBot="1">
      <c r="A11890" s="409">
        <v>202206</v>
      </c>
      <c r="B11890" s="196" t="s">
        <v>1392</v>
      </c>
      <c r="C11890" s="197" t="s">
        <v>1364</v>
      </c>
      <c r="D11890" s="198" t="s">
        <v>339</v>
      </c>
      <c r="E11890" s="421">
        <v>294</v>
      </c>
      <c r="F11890" s="413">
        <v>125.23</v>
      </c>
      <c r="G11890" s="414">
        <f t="shared" si="370"/>
        <v>2.3476802683063163</v>
      </c>
      <c r="H11890" s="415">
        <f t="shared" si="371"/>
        <v>2.3476802683063163</v>
      </c>
    </row>
    <row r="11891" spans="1:8" ht="15" hidden="1" thickBot="1">
      <c r="A11891" s="409">
        <v>202206</v>
      </c>
      <c r="B11891" s="196" t="s">
        <v>1393</v>
      </c>
      <c r="C11891" s="197" t="s">
        <v>1364</v>
      </c>
      <c r="D11891" s="198" t="s">
        <v>337</v>
      </c>
      <c r="E11891" s="421">
        <v>58836</v>
      </c>
      <c r="F11891" s="413">
        <v>125.23</v>
      </c>
      <c r="G11891" s="414">
        <f t="shared" si="370"/>
        <v>469.82352471452526</v>
      </c>
      <c r="H11891" s="415">
        <f t="shared" si="371"/>
        <v>2.3491176235726261</v>
      </c>
    </row>
    <row r="11892" spans="1:8" ht="15" hidden="1" thickBot="1">
      <c r="A11892" s="409">
        <v>202206</v>
      </c>
      <c r="B11892" s="196" t="s">
        <v>1394</v>
      </c>
      <c r="C11892" s="197" t="s">
        <v>1364</v>
      </c>
      <c r="D11892" s="198" t="s">
        <v>381</v>
      </c>
      <c r="E11892" s="421">
        <v>6210</v>
      </c>
      <c r="F11892" s="413">
        <v>125.23</v>
      </c>
      <c r="G11892" s="414">
        <f t="shared" si="370"/>
        <v>49.588756687694641</v>
      </c>
      <c r="H11892" s="415" t="str">
        <f t="shared" si="371"/>
        <v>VER</v>
      </c>
    </row>
    <row r="11893" spans="1:8" ht="15" hidden="1" thickBot="1">
      <c r="A11893" s="409">
        <v>202206</v>
      </c>
      <c r="B11893" s="196" t="s">
        <v>1395</v>
      </c>
      <c r="C11893" s="197" t="s">
        <v>2675</v>
      </c>
      <c r="D11893" s="198" t="s">
        <v>339</v>
      </c>
      <c r="E11893" s="421">
        <v>294</v>
      </c>
      <c r="F11893" s="413">
        <v>125.23</v>
      </c>
      <c r="G11893" s="414">
        <f t="shared" si="370"/>
        <v>2.3476802683063163</v>
      </c>
      <c r="H11893" s="415">
        <f t="shared" si="371"/>
        <v>2.3476802683063163</v>
      </c>
    </row>
    <row r="11894" spans="1:8" ht="15" hidden="1" thickBot="1">
      <c r="A11894" s="409">
        <v>202206</v>
      </c>
      <c r="B11894" s="196" t="s">
        <v>1396</v>
      </c>
      <c r="C11894" s="197" t="s">
        <v>1364</v>
      </c>
      <c r="D11894" s="198" t="s">
        <v>337</v>
      </c>
      <c r="E11894" s="421">
        <v>58836</v>
      </c>
      <c r="F11894" s="413">
        <v>125.23</v>
      </c>
      <c r="G11894" s="414">
        <f t="shared" si="370"/>
        <v>469.82352471452526</v>
      </c>
      <c r="H11894" s="415">
        <f t="shared" si="371"/>
        <v>2.3491176235726261</v>
      </c>
    </row>
    <row r="11895" spans="1:8" ht="15" hidden="1" thickBot="1">
      <c r="A11895" s="409">
        <v>202206</v>
      </c>
      <c r="B11895" s="196" t="s">
        <v>1397</v>
      </c>
      <c r="C11895" s="197" t="s">
        <v>1364</v>
      </c>
      <c r="D11895" s="198" t="s">
        <v>339</v>
      </c>
      <c r="E11895" s="421">
        <v>294</v>
      </c>
      <c r="F11895" s="413">
        <v>125.23</v>
      </c>
      <c r="G11895" s="414">
        <f t="shared" si="370"/>
        <v>2.3476802683063163</v>
      </c>
      <c r="H11895" s="415">
        <f t="shared" si="371"/>
        <v>2.3476802683063163</v>
      </c>
    </row>
    <row r="11896" spans="1:8" ht="15" hidden="1" thickBot="1">
      <c r="A11896" s="409">
        <v>202206</v>
      </c>
      <c r="B11896" s="196" t="s">
        <v>1398</v>
      </c>
      <c r="C11896" s="197" t="s">
        <v>1364</v>
      </c>
      <c r="D11896" s="198" t="s">
        <v>337</v>
      </c>
      <c r="E11896" s="421">
        <v>59552</v>
      </c>
      <c r="F11896" s="413">
        <v>125.23</v>
      </c>
      <c r="G11896" s="414">
        <f t="shared" si="370"/>
        <v>475.54100455162501</v>
      </c>
      <c r="H11896" s="415">
        <f t="shared" si="371"/>
        <v>2.3777050227581249</v>
      </c>
    </row>
    <row r="11897" spans="1:8" ht="15" hidden="1" thickBot="1">
      <c r="A11897" s="409">
        <v>202206</v>
      </c>
      <c r="B11897" s="196" t="s">
        <v>1399</v>
      </c>
      <c r="C11897" s="197" t="s">
        <v>1364</v>
      </c>
      <c r="D11897" s="198" t="s">
        <v>339</v>
      </c>
      <c r="E11897" s="421">
        <v>298</v>
      </c>
      <c r="F11897" s="413">
        <v>125.23</v>
      </c>
      <c r="G11897" s="414">
        <f t="shared" si="370"/>
        <v>2.3796214964465383</v>
      </c>
      <c r="H11897" s="415">
        <f t="shared" si="371"/>
        <v>2.3796214964465383</v>
      </c>
    </row>
    <row r="11898" spans="1:8" ht="15" hidden="1" thickBot="1">
      <c r="A11898" s="409">
        <v>202206</v>
      </c>
      <c r="B11898" s="196" t="s">
        <v>1400</v>
      </c>
      <c r="C11898" s="197" t="s">
        <v>1364</v>
      </c>
      <c r="D11898" s="198" t="s">
        <v>337</v>
      </c>
      <c r="E11898" s="421">
        <v>51745</v>
      </c>
      <c r="F11898" s="413">
        <v>125.23</v>
      </c>
      <c r="G11898" s="414">
        <f t="shared" si="370"/>
        <v>413.19971252894675</v>
      </c>
      <c r="H11898" s="415">
        <f t="shared" si="371"/>
        <v>2.0659985626447339</v>
      </c>
    </row>
    <row r="11899" spans="1:8" ht="15" hidden="1" thickBot="1">
      <c r="A11899" s="409">
        <v>202206</v>
      </c>
      <c r="B11899" s="196" t="s">
        <v>1401</v>
      </c>
      <c r="C11899" s="197" t="s">
        <v>1364</v>
      </c>
      <c r="D11899" s="198" t="s">
        <v>350</v>
      </c>
      <c r="E11899" s="421">
        <v>0.01</v>
      </c>
      <c r="F11899" s="413">
        <v>125.23</v>
      </c>
      <c r="G11899" s="414">
        <f t="shared" si="370"/>
        <v>7.9853070350554981E-5</v>
      </c>
      <c r="H11899" s="415" t="str">
        <f t="shared" si="371"/>
        <v>VER</v>
      </c>
    </row>
    <row r="11900" spans="1:8" ht="15" hidden="1" thickBot="1">
      <c r="A11900" s="409">
        <v>202206</v>
      </c>
      <c r="B11900" s="196" t="s">
        <v>1402</v>
      </c>
      <c r="C11900" s="197" t="s">
        <v>2676</v>
      </c>
      <c r="D11900" s="198" t="s">
        <v>337</v>
      </c>
      <c r="E11900" s="421">
        <v>58836</v>
      </c>
      <c r="F11900" s="413">
        <v>125.23</v>
      </c>
      <c r="G11900" s="414">
        <f t="shared" si="370"/>
        <v>469.82352471452526</v>
      </c>
      <c r="H11900" s="415">
        <f t="shared" si="371"/>
        <v>2.3491176235726261</v>
      </c>
    </row>
    <row r="11901" spans="1:8" ht="15" hidden="1" thickBot="1">
      <c r="A11901" s="409">
        <v>202206</v>
      </c>
      <c r="B11901" s="196" t="s">
        <v>1403</v>
      </c>
      <c r="C11901" s="197" t="s">
        <v>2677</v>
      </c>
      <c r="D11901" s="198" t="s">
        <v>339</v>
      </c>
      <c r="E11901" s="421">
        <v>294</v>
      </c>
      <c r="F11901" s="413">
        <v>125.23</v>
      </c>
      <c r="G11901" s="414">
        <f t="shared" si="370"/>
        <v>2.3476802683063163</v>
      </c>
      <c r="H11901" s="415">
        <f t="shared" si="371"/>
        <v>2.3476802683063163</v>
      </c>
    </row>
    <row r="11902" spans="1:8" ht="15" hidden="1" thickBot="1">
      <c r="A11902" s="409">
        <v>202206</v>
      </c>
      <c r="B11902" s="196" t="s">
        <v>1404</v>
      </c>
      <c r="C11902" s="197" t="s">
        <v>1364</v>
      </c>
      <c r="D11902" s="198" t="s">
        <v>337</v>
      </c>
      <c r="E11902" s="421">
        <v>23618</v>
      </c>
      <c r="F11902" s="413">
        <v>125.23</v>
      </c>
      <c r="G11902" s="414">
        <f t="shared" si="370"/>
        <v>188.59698155394074</v>
      </c>
      <c r="H11902" s="415">
        <f t="shared" si="371"/>
        <v>0.94298490776970367</v>
      </c>
    </row>
    <row r="11903" spans="1:8" ht="15" hidden="1" thickBot="1">
      <c r="A11903" s="409">
        <v>202206</v>
      </c>
      <c r="B11903" s="196" t="s">
        <v>1405</v>
      </c>
      <c r="C11903" s="197" t="s">
        <v>1364</v>
      </c>
      <c r="D11903" s="198" t="s">
        <v>339</v>
      </c>
      <c r="E11903" s="421">
        <v>118</v>
      </c>
      <c r="F11903" s="413">
        <v>125.23</v>
      </c>
      <c r="G11903" s="414">
        <f t="shared" si="370"/>
        <v>0.94226623013654875</v>
      </c>
      <c r="H11903" s="415">
        <f t="shared" si="371"/>
        <v>0.94226623013654875</v>
      </c>
    </row>
    <row r="11904" spans="1:8" ht="15" hidden="1" thickBot="1">
      <c r="A11904" s="409">
        <v>202206</v>
      </c>
      <c r="B11904" s="196" t="s">
        <v>1406</v>
      </c>
      <c r="C11904" s="197" t="s">
        <v>1364</v>
      </c>
      <c r="D11904" s="198" t="s">
        <v>337</v>
      </c>
      <c r="E11904" s="421">
        <v>60203</v>
      </c>
      <c r="F11904" s="413">
        <v>125.23</v>
      </c>
      <c r="G11904" s="414">
        <f t="shared" si="370"/>
        <v>480.7394394314461</v>
      </c>
      <c r="H11904" s="415">
        <f t="shared" si="371"/>
        <v>2.4036971971572303</v>
      </c>
    </row>
    <row r="11905" spans="1:8" ht="15" hidden="1" thickBot="1">
      <c r="A11905" s="409">
        <v>202206</v>
      </c>
      <c r="B11905" s="196" t="s">
        <v>1407</v>
      </c>
      <c r="C11905" s="197" t="s">
        <v>791</v>
      </c>
      <c r="D11905" s="198" t="s">
        <v>337</v>
      </c>
      <c r="E11905" s="421">
        <v>54680</v>
      </c>
      <c r="F11905" s="413">
        <v>125.23</v>
      </c>
      <c r="G11905" s="414">
        <f t="shared" si="370"/>
        <v>436.63658867683461</v>
      </c>
      <c r="H11905" s="415">
        <f t="shared" si="371"/>
        <v>2.183182943384173</v>
      </c>
    </row>
    <row r="11906" spans="1:8" ht="15" hidden="1" thickBot="1">
      <c r="A11906" s="409">
        <v>202206</v>
      </c>
      <c r="B11906" s="196" t="s">
        <v>1408</v>
      </c>
      <c r="C11906" s="197" t="s">
        <v>791</v>
      </c>
      <c r="D11906" s="198" t="s">
        <v>339</v>
      </c>
      <c r="E11906" s="421">
        <v>273</v>
      </c>
      <c r="F11906" s="413">
        <v>125.23</v>
      </c>
      <c r="G11906" s="414">
        <f t="shared" ref="G11906:G11969" si="372">+E11906/F11906</f>
        <v>2.1799888205701508</v>
      </c>
      <c r="H11906" s="415">
        <f t="shared" ref="H11906:H11969" si="373">IF(D11906="TB",G11906/200,IF(D11906="LT",G11906,"VER"))</f>
        <v>2.1799888205701508</v>
      </c>
    </row>
    <row r="11907" spans="1:8" ht="15" hidden="1" thickBot="1">
      <c r="A11907" s="409">
        <v>202206</v>
      </c>
      <c r="B11907" s="196" t="s">
        <v>1409</v>
      </c>
      <c r="C11907" s="197" t="s">
        <v>1410</v>
      </c>
      <c r="D11907" s="198" t="s">
        <v>337</v>
      </c>
      <c r="E11907" s="421">
        <v>89695</v>
      </c>
      <c r="F11907" s="413">
        <v>125.23</v>
      </c>
      <c r="G11907" s="414">
        <f t="shared" si="372"/>
        <v>716.24211450930284</v>
      </c>
      <c r="H11907" s="415">
        <f t="shared" si="373"/>
        <v>3.5812105725465142</v>
      </c>
    </row>
    <row r="11908" spans="1:8" ht="15" hidden="1" thickBot="1">
      <c r="A11908" s="409">
        <v>202206</v>
      </c>
      <c r="B11908" s="196" t="s">
        <v>1411</v>
      </c>
      <c r="C11908" s="197" t="s">
        <v>1410</v>
      </c>
      <c r="D11908" s="198" t="s">
        <v>339</v>
      </c>
      <c r="E11908" s="421">
        <v>448</v>
      </c>
      <c r="F11908" s="413">
        <v>125.23</v>
      </c>
      <c r="G11908" s="414">
        <f t="shared" si="372"/>
        <v>3.5774175517048628</v>
      </c>
      <c r="H11908" s="415">
        <f t="shared" si="373"/>
        <v>3.5774175517048628</v>
      </c>
    </row>
    <row r="11909" spans="1:8" ht="15" hidden="1" thickBot="1">
      <c r="A11909" s="409">
        <v>202206</v>
      </c>
      <c r="B11909" s="196" t="s">
        <v>1412</v>
      </c>
      <c r="C11909" s="197" t="s">
        <v>1410</v>
      </c>
      <c r="D11909" s="198" t="s">
        <v>337</v>
      </c>
      <c r="E11909" s="421">
        <v>10971</v>
      </c>
      <c r="F11909" s="413">
        <v>125.23</v>
      </c>
      <c r="G11909" s="414">
        <f t="shared" si="372"/>
        <v>87.606803481593857</v>
      </c>
      <c r="H11909" s="415">
        <f t="shared" si="373"/>
        <v>0.43803401740796927</v>
      </c>
    </row>
    <row r="11910" spans="1:8" ht="15" hidden="1" thickBot="1">
      <c r="A11910" s="409">
        <v>202206</v>
      </c>
      <c r="B11910" s="196" t="s">
        <v>1413</v>
      </c>
      <c r="C11910" s="197" t="s">
        <v>1410</v>
      </c>
      <c r="D11910" s="198" t="s">
        <v>339</v>
      </c>
      <c r="E11910" s="421">
        <v>54.84</v>
      </c>
      <c r="F11910" s="413">
        <v>125.23</v>
      </c>
      <c r="G11910" s="414">
        <f t="shared" si="372"/>
        <v>0.43791423780244354</v>
      </c>
      <c r="H11910" s="415">
        <f t="shared" si="373"/>
        <v>0.43791423780244354</v>
      </c>
    </row>
    <row r="11911" spans="1:8" ht="15" hidden="1" thickBot="1">
      <c r="A11911" s="409">
        <v>202206</v>
      </c>
      <c r="B11911" s="196" t="s">
        <v>1414</v>
      </c>
      <c r="C11911" s="197" t="s">
        <v>1410</v>
      </c>
      <c r="D11911" s="198" t="s">
        <v>337</v>
      </c>
      <c r="E11911" s="421">
        <v>95314</v>
      </c>
      <c r="F11911" s="413">
        <v>125.23</v>
      </c>
      <c r="G11911" s="414">
        <f t="shared" si="372"/>
        <v>761.11155473927965</v>
      </c>
      <c r="H11911" s="415">
        <f t="shared" si="373"/>
        <v>3.8055577736963984</v>
      </c>
    </row>
    <row r="11912" spans="1:8" ht="15" hidden="1" thickBot="1">
      <c r="A11912" s="409">
        <v>202206</v>
      </c>
      <c r="B11912" s="196" t="s">
        <v>1415</v>
      </c>
      <c r="C11912" s="197" t="s">
        <v>1416</v>
      </c>
      <c r="D11912" s="198" t="s">
        <v>374</v>
      </c>
      <c r="E11912" s="421">
        <v>0.01</v>
      </c>
      <c r="F11912" s="413">
        <v>125.23</v>
      </c>
      <c r="G11912" s="414">
        <f t="shared" si="372"/>
        <v>7.9853070350554981E-5</v>
      </c>
      <c r="H11912" s="415" t="str">
        <f t="shared" si="373"/>
        <v>VER</v>
      </c>
    </row>
    <row r="11913" spans="1:8" ht="15" hidden="1" thickBot="1">
      <c r="A11913" s="409">
        <v>202206</v>
      </c>
      <c r="B11913" s="196" t="s">
        <v>1417</v>
      </c>
      <c r="C11913" s="197" t="s">
        <v>1410</v>
      </c>
      <c r="D11913" s="198" t="s">
        <v>337</v>
      </c>
      <c r="E11913" s="421">
        <v>9243</v>
      </c>
      <c r="F11913" s="413">
        <v>125.23</v>
      </c>
      <c r="G11913" s="414">
        <f t="shared" si="372"/>
        <v>73.808192925017963</v>
      </c>
      <c r="H11913" s="415">
        <f t="shared" si="373"/>
        <v>0.36904096462508984</v>
      </c>
    </row>
    <row r="11914" spans="1:8" ht="15" hidden="1" thickBot="1">
      <c r="A11914" s="409">
        <v>202206</v>
      </c>
      <c r="B11914" s="196" t="s">
        <v>1418</v>
      </c>
      <c r="C11914" s="197" t="s">
        <v>1410</v>
      </c>
      <c r="D11914" s="198" t="s">
        <v>337</v>
      </c>
      <c r="E11914" s="421">
        <v>11992</v>
      </c>
      <c r="F11914" s="413">
        <v>125.23</v>
      </c>
      <c r="G11914" s="414">
        <f t="shared" si="372"/>
        <v>95.759801964385531</v>
      </c>
      <c r="H11914" s="415">
        <f t="shared" si="373"/>
        <v>0.47879900982192763</v>
      </c>
    </row>
    <row r="11915" spans="1:8" ht="15" hidden="1" thickBot="1">
      <c r="A11915" s="409">
        <v>202206</v>
      </c>
      <c r="B11915" s="196" t="s">
        <v>1419</v>
      </c>
      <c r="C11915" s="197" t="s">
        <v>1420</v>
      </c>
      <c r="D11915" s="198" t="s">
        <v>337</v>
      </c>
      <c r="E11915" s="421">
        <v>33435</v>
      </c>
      <c r="F11915" s="413">
        <v>125.23</v>
      </c>
      <c r="G11915" s="414">
        <f t="shared" si="372"/>
        <v>266.98874071708059</v>
      </c>
      <c r="H11915" s="415">
        <f t="shared" si="373"/>
        <v>1.334943703585403</v>
      </c>
    </row>
    <row r="11916" spans="1:8" ht="15" hidden="1" thickBot="1">
      <c r="A11916" s="409">
        <v>202206</v>
      </c>
      <c r="B11916" s="196" t="s">
        <v>1421</v>
      </c>
      <c r="C11916" s="197" t="s">
        <v>1420</v>
      </c>
      <c r="D11916" s="198" t="s">
        <v>339</v>
      </c>
      <c r="E11916" s="421">
        <v>167</v>
      </c>
      <c r="F11916" s="413">
        <v>125.23</v>
      </c>
      <c r="G11916" s="414">
        <f t="shared" si="372"/>
        <v>1.3335462748542681</v>
      </c>
      <c r="H11916" s="415">
        <f t="shared" si="373"/>
        <v>1.3335462748542681</v>
      </c>
    </row>
    <row r="11917" spans="1:8" ht="15" hidden="1" thickBot="1">
      <c r="A11917" s="409">
        <v>202206</v>
      </c>
      <c r="B11917" s="196" t="s">
        <v>1422</v>
      </c>
      <c r="C11917" s="197" t="s">
        <v>1410</v>
      </c>
      <c r="D11917" s="198" t="s">
        <v>337</v>
      </c>
      <c r="E11917" s="421">
        <v>36759</v>
      </c>
      <c r="F11917" s="413">
        <v>125.23</v>
      </c>
      <c r="G11917" s="414">
        <f t="shared" si="372"/>
        <v>293.53190130160505</v>
      </c>
      <c r="H11917" s="415">
        <f t="shared" si="373"/>
        <v>1.4676595065080251</v>
      </c>
    </row>
    <row r="11918" spans="1:8" ht="15" hidden="1" thickBot="1">
      <c r="A11918" s="409">
        <v>202206</v>
      </c>
      <c r="B11918" s="196" t="s">
        <v>1423</v>
      </c>
      <c r="C11918" s="197" t="s">
        <v>1410</v>
      </c>
      <c r="D11918" s="198" t="s">
        <v>339</v>
      </c>
      <c r="E11918" s="421">
        <v>184</v>
      </c>
      <c r="F11918" s="413">
        <v>125.23</v>
      </c>
      <c r="G11918" s="414">
        <f t="shared" si="372"/>
        <v>1.4692964944502116</v>
      </c>
      <c r="H11918" s="415">
        <f t="shared" si="373"/>
        <v>1.4692964944502116</v>
      </c>
    </row>
    <row r="11919" spans="1:8" ht="15" hidden="1" thickBot="1">
      <c r="A11919" s="409">
        <v>202206</v>
      </c>
      <c r="B11919" s="196" t="s">
        <v>1424</v>
      </c>
      <c r="C11919" s="197" t="s">
        <v>1410</v>
      </c>
      <c r="D11919" s="198" t="s">
        <v>337</v>
      </c>
      <c r="E11919" s="421">
        <v>53109</v>
      </c>
      <c r="F11919" s="413">
        <v>125.23</v>
      </c>
      <c r="G11919" s="414">
        <f t="shared" si="372"/>
        <v>424.09167132476244</v>
      </c>
      <c r="H11919" s="415">
        <f t="shared" si="373"/>
        <v>2.1204583566238124</v>
      </c>
    </row>
    <row r="11920" spans="1:8" ht="15" hidden="1" thickBot="1">
      <c r="A11920" s="409">
        <v>202206</v>
      </c>
      <c r="B11920" s="196" t="s">
        <v>1425</v>
      </c>
      <c r="C11920" s="197" t="s">
        <v>1410</v>
      </c>
      <c r="D11920" s="198" t="s">
        <v>337</v>
      </c>
      <c r="E11920" s="421">
        <v>23172</v>
      </c>
      <c r="F11920" s="413">
        <v>125.23</v>
      </c>
      <c r="G11920" s="414">
        <f t="shared" si="372"/>
        <v>185.03553461630599</v>
      </c>
      <c r="H11920" s="415">
        <f t="shared" si="373"/>
        <v>0.92517767308152998</v>
      </c>
    </row>
    <row r="11921" spans="1:8" ht="15" hidden="1" thickBot="1">
      <c r="A11921" s="409">
        <v>202206</v>
      </c>
      <c r="B11921" s="196" t="s">
        <v>1426</v>
      </c>
      <c r="C11921" s="197" t="s">
        <v>1410</v>
      </c>
      <c r="D11921" s="198" t="s">
        <v>339</v>
      </c>
      <c r="E11921" s="421">
        <v>116</v>
      </c>
      <c r="F11921" s="413">
        <v>125.23</v>
      </c>
      <c r="G11921" s="414">
        <f t="shared" si="372"/>
        <v>0.92629561606643773</v>
      </c>
      <c r="H11921" s="415">
        <f t="shared" si="373"/>
        <v>0.92629561606643773</v>
      </c>
    </row>
    <row r="11922" spans="1:8" ht="15" hidden="1" thickBot="1">
      <c r="A11922" s="409">
        <v>202206</v>
      </c>
      <c r="B11922" s="196" t="s">
        <v>1427</v>
      </c>
      <c r="C11922" s="197" t="s">
        <v>1410</v>
      </c>
      <c r="D11922" s="198" t="s">
        <v>339</v>
      </c>
      <c r="E11922" s="421">
        <v>42.38</v>
      </c>
      <c r="F11922" s="413">
        <v>125.23</v>
      </c>
      <c r="G11922" s="414">
        <f t="shared" si="372"/>
        <v>0.33841731214565202</v>
      </c>
      <c r="H11922" s="415">
        <f t="shared" si="373"/>
        <v>0.33841731214565202</v>
      </c>
    </row>
    <row r="11923" spans="1:8" ht="15" hidden="1" thickBot="1">
      <c r="A11923" s="409">
        <v>202206</v>
      </c>
      <c r="B11923" s="196" t="s">
        <v>1428</v>
      </c>
      <c r="C11923" s="197" t="s">
        <v>1410</v>
      </c>
      <c r="D11923" s="198" t="s">
        <v>337</v>
      </c>
      <c r="E11923" s="421">
        <v>5477</v>
      </c>
      <c r="F11923" s="413">
        <v>125.23</v>
      </c>
      <c r="G11923" s="414">
        <f t="shared" si="372"/>
        <v>43.735526630998962</v>
      </c>
      <c r="H11923" s="415">
        <f t="shared" si="373"/>
        <v>0.2186776331549948</v>
      </c>
    </row>
    <row r="11924" spans="1:8" ht="15" hidden="1" thickBot="1">
      <c r="A11924" s="409">
        <v>202206</v>
      </c>
      <c r="B11924" s="196" t="s">
        <v>1429</v>
      </c>
      <c r="C11924" s="197" t="s">
        <v>1410</v>
      </c>
      <c r="D11924" s="198" t="s">
        <v>339</v>
      </c>
      <c r="E11924" s="421">
        <v>27.37</v>
      </c>
      <c r="F11924" s="413">
        <v>125.23</v>
      </c>
      <c r="G11924" s="414">
        <f t="shared" si="372"/>
        <v>0.21855785354946897</v>
      </c>
      <c r="H11924" s="415">
        <f t="shared" si="373"/>
        <v>0.21855785354946897</v>
      </c>
    </row>
    <row r="11925" spans="1:8" ht="15" hidden="1" thickBot="1">
      <c r="A11925" s="409">
        <v>202206</v>
      </c>
      <c r="B11925" s="196" t="s">
        <v>1430</v>
      </c>
      <c r="C11925" s="197" t="s">
        <v>1410</v>
      </c>
      <c r="D11925" s="198" t="s">
        <v>337</v>
      </c>
      <c r="E11925" s="421">
        <v>11054</v>
      </c>
      <c r="F11925" s="413">
        <v>125.23</v>
      </c>
      <c r="G11925" s="414">
        <f t="shared" si="372"/>
        <v>88.269583965503472</v>
      </c>
      <c r="H11925" s="415">
        <f t="shared" si="373"/>
        <v>0.44134791982751737</v>
      </c>
    </row>
    <row r="11926" spans="1:8" ht="15" hidden="1" thickBot="1">
      <c r="A11926" s="409">
        <v>202206</v>
      </c>
      <c r="B11926" s="196" t="s">
        <v>1431</v>
      </c>
      <c r="C11926" s="197" t="s">
        <v>1410</v>
      </c>
      <c r="D11926" s="198" t="s">
        <v>339</v>
      </c>
      <c r="E11926" s="421">
        <v>55.26</v>
      </c>
      <c r="F11926" s="413">
        <v>125.23</v>
      </c>
      <c r="G11926" s="414">
        <f t="shared" si="372"/>
        <v>0.44126806675716679</v>
      </c>
      <c r="H11926" s="415">
        <f t="shared" si="373"/>
        <v>0.44126806675716679</v>
      </c>
    </row>
    <row r="11927" spans="1:8" ht="15" hidden="1" thickBot="1">
      <c r="A11927" s="409">
        <v>202206</v>
      </c>
      <c r="B11927" s="196" t="s">
        <v>1432</v>
      </c>
      <c r="C11927" s="197" t="s">
        <v>1410</v>
      </c>
      <c r="D11927" s="198" t="s">
        <v>337</v>
      </c>
      <c r="E11927" s="421">
        <v>11054</v>
      </c>
      <c r="F11927" s="413">
        <v>125.23</v>
      </c>
      <c r="G11927" s="414">
        <f t="shared" si="372"/>
        <v>88.269583965503472</v>
      </c>
      <c r="H11927" s="415">
        <f t="shared" si="373"/>
        <v>0.44134791982751737</v>
      </c>
    </row>
    <row r="11928" spans="1:8" ht="15" hidden="1" thickBot="1">
      <c r="A11928" s="409">
        <v>202206</v>
      </c>
      <c r="B11928" s="196" t="s">
        <v>1433</v>
      </c>
      <c r="C11928" s="197" t="s">
        <v>1410</v>
      </c>
      <c r="D11928" s="198" t="s">
        <v>339</v>
      </c>
      <c r="E11928" s="421">
        <v>55.26</v>
      </c>
      <c r="F11928" s="413">
        <v>125.23</v>
      </c>
      <c r="G11928" s="414">
        <f t="shared" si="372"/>
        <v>0.44126806675716679</v>
      </c>
      <c r="H11928" s="415">
        <f t="shared" si="373"/>
        <v>0.44126806675716679</v>
      </c>
    </row>
    <row r="11929" spans="1:8" ht="15" hidden="1" thickBot="1">
      <c r="A11929" s="409">
        <v>202206</v>
      </c>
      <c r="B11929" s="196" t="s">
        <v>1434</v>
      </c>
      <c r="C11929" s="197" t="s">
        <v>1410</v>
      </c>
      <c r="D11929" s="198" t="s">
        <v>339</v>
      </c>
      <c r="E11929" s="421">
        <v>42.68</v>
      </c>
      <c r="F11929" s="413">
        <v>125.23</v>
      </c>
      <c r="G11929" s="414">
        <f t="shared" si="372"/>
        <v>0.34081290425616861</v>
      </c>
      <c r="H11929" s="415">
        <f t="shared" si="373"/>
        <v>0.34081290425616861</v>
      </c>
    </row>
    <row r="11930" spans="1:8" ht="15" hidden="1" thickBot="1">
      <c r="A11930" s="409">
        <v>202206</v>
      </c>
      <c r="B11930" s="196" t="s">
        <v>1435</v>
      </c>
      <c r="C11930" s="197" t="s">
        <v>1410</v>
      </c>
      <c r="D11930" s="198" t="s">
        <v>337</v>
      </c>
      <c r="E11930" s="421">
        <v>8628</v>
      </c>
      <c r="F11930" s="413">
        <v>125.23</v>
      </c>
      <c r="G11930" s="414">
        <f t="shared" si="372"/>
        <v>68.897229098458837</v>
      </c>
      <c r="H11930" s="415">
        <f t="shared" si="373"/>
        <v>0.34448614549229417</v>
      </c>
    </row>
    <row r="11931" spans="1:8" ht="15" hidden="1" thickBot="1">
      <c r="A11931" s="409">
        <v>202206</v>
      </c>
      <c r="B11931" s="196" t="s">
        <v>1436</v>
      </c>
      <c r="C11931" s="197" t="s">
        <v>1410</v>
      </c>
      <c r="D11931" s="198" t="s">
        <v>339</v>
      </c>
      <c r="E11931" s="421">
        <v>43.12</v>
      </c>
      <c r="F11931" s="413">
        <v>125.23</v>
      </c>
      <c r="G11931" s="414">
        <f t="shared" si="372"/>
        <v>0.34432643935159302</v>
      </c>
      <c r="H11931" s="415">
        <f t="shared" si="373"/>
        <v>0.34432643935159302</v>
      </c>
    </row>
    <row r="11932" spans="1:8" ht="15" hidden="1" thickBot="1">
      <c r="A11932" s="409">
        <v>202206</v>
      </c>
      <c r="B11932" s="196" t="s">
        <v>1437</v>
      </c>
      <c r="C11932" s="197" t="s">
        <v>1410</v>
      </c>
      <c r="D11932" s="198" t="s">
        <v>337</v>
      </c>
      <c r="E11932" s="421">
        <v>1</v>
      </c>
      <c r="F11932" s="413">
        <v>125.23</v>
      </c>
      <c r="G11932" s="414">
        <f t="shared" si="372"/>
        <v>7.9853070350554972E-3</v>
      </c>
      <c r="H11932" s="415">
        <f t="shared" si="373"/>
        <v>3.9926535175277484E-5</v>
      </c>
    </row>
    <row r="11933" spans="1:8" ht="15" hidden="1" thickBot="1">
      <c r="A11933" s="409">
        <v>202206</v>
      </c>
      <c r="B11933" s="196" t="s">
        <v>1438</v>
      </c>
      <c r="C11933" s="197" t="s">
        <v>1410</v>
      </c>
      <c r="D11933" s="198" t="s">
        <v>339</v>
      </c>
      <c r="E11933" s="421">
        <v>1</v>
      </c>
      <c r="F11933" s="413">
        <v>125.23</v>
      </c>
      <c r="G11933" s="414">
        <f t="shared" si="372"/>
        <v>7.9853070350554972E-3</v>
      </c>
      <c r="H11933" s="415">
        <f t="shared" si="373"/>
        <v>7.9853070350554972E-3</v>
      </c>
    </row>
    <row r="11934" spans="1:8" ht="15" hidden="1" thickBot="1">
      <c r="A11934" s="409">
        <v>202206</v>
      </c>
      <c r="B11934" s="196" t="s">
        <v>1439</v>
      </c>
      <c r="C11934" s="197" t="s">
        <v>1410</v>
      </c>
      <c r="D11934" s="198" t="s">
        <v>337</v>
      </c>
      <c r="E11934" s="421">
        <v>3778</v>
      </c>
      <c r="F11934" s="413">
        <v>125.23</v>
      </c>
      <c r="G11934" s="414">
        <f t="shared" si="372"/>
        <v>30.16848997843967</v>
      </c>
      <c r="H11934" s="415">
        <f t="shared" si="373"/>
        <v>0.15084244989219836</v>
      </c>
    </row>
    <row r="11935" spans="1:8" ht="15" hidden="1" thickBot="1">
      <c r="A11935" s="409">
        <v>202206</v>
      </c>
      <c r="B11935" s="196" t="s">
        <v>1440</v>
      </c>
      <c r="C11935" s="197" t="s">
        <v>1410</v>
      </c>
      <c r="D11935" s="198" t="s">
        <v>339</v>
      </c>
      <c r="E11935" s="421">
        <v>18.88</v>
      </c>
      <c r="F11935" s="413">
        <v>125.23</v>
      </c>
      <c r="G11935" s="414">
        <f t="shared" si="372"/>
        <v>0.15076259682184778</v>
      </c>
      <c r="H11935" s="415">
        <f t="shared" si="373"/>
        <v>0.15076259682184778</v>
      </c>
    </row>
    <row r="11936" spans="1:8" ht="15" hidden="1" thickBot="1">
      <c r="A11936" s="409">
        <v>202206</v>
      </c>
      <c r="B11936" s="196" t="s">
        <v>1441</v>
      </c>
      <c r="C11936" s="197" t="s">
        <v>1410</v>
      </c>
      <c r="D11936" s="198" t="s">
        <v>337</v>
      </c>
      <c r="E11936" s="421">
        <v>2052</v>
      </c>
      <c r="F11936" s="413">
        <v>125.23</v>
      </c>
      <c r="G11936" s="414">
        <f t="shared" si="372"/>
        <v>16.385850035933881</v>
      </c>
      <c r="H11936" s="415">
        <f t="shared" si="373"/>
        <v>8.1929250179669399E-2</v>
      </c>
    </row>
    <row r="11937" spans="1:8" ht="15" hidden="1" thickBot="1">
      <c r="A11937" s="409">
        <v>202206</v>
      </c>
      <c r="B11937" s="196" t="s">
        <v>1442</v>
      </c>
      <c r="C11937" s="197" t="s">
        <v>1410</v>
      </c>
      <c r="D11937" s="198" t="s">
        <v>339</v>
      </c>
      <c r="E11937" s="421">
        <v>10.25</v>
      </c>
      <c r="F11937" s="413">
        <v>125.23</v>
      </c>
      <c r="G11937" s="414">
        <f t="shared" si="372"/>
        <v>8.184939710931885E-2</v>
      </c>
      <c r="H11937" s="415">
        <f t="shared" si="373"/>
        <v>8.184939710931885E-2</v>
      </c>
    </row>
    <row r="11938" spans="1:8" ht="15" hidden="1" thickBot="1">
      <c r="A11938" s="409">
        <v>202206</v>
      </c>
      <c r="B11938" s="196" t="s">
        <v>1443</v>
      </c>
      <c r="C11938" s="197" t="s">
        <v>1410</v>
      </c>
      <c r="D11938" s="198" t="s">
        <v>337</v>
      </c>
      <c r="E11938" s="421">
        <v>1522</v>
      </c>
      <c r="F11938" s="413">
        <v>125.23</v>
      </c>
      <c r="G11938" s="414">
        <f t="shared" si="372"/>
        <v>12.153637307354467</v>
      </c>
      <c r="H11938" s="415">
        <f t="shared" si="373"/>
        <v>6.0768186536772337E-2</v>
      </c>
    </row>
    <row r="11939" spans="1:8" ht="15" hidden="1" thickBot="1">
      <c r="A11939" s="409">
        <v>202206</v>
      </c>
      <c r="B11939" s="196" t="s">
        <v>1444</v>
      </c>
      <c r="C11939" s="197" t="s">
        <v>1410</v>
      </c>
      <c r="D11939" s="198" t="s">
        <v>339</v>
      </c>
      <c r="E11939" s="421">
        <v>7.6</v>
      </c>
      <c r="F11939" s="413">
        <v>125.23</v>
      </c>
      <c r="G11939" s="414">
        <f t="shared" si="372"/>
        <v>6.068833346642178E-2</v>
      </c>
      <c r="H11939" s="415">
        <f t="shared" si="373"/>
        <v>6.068833346642178E-2</v>
      </c>
    </row>
    <row r="11940" spans="1:8" ht="15" hidden="1" thickBot="1">
      <c r="A11940" s="409">
        <v>202206</v>
      </c>
      <c r="B11940" s="196" t="s">
        <v>1445</v>
      </c>
      <c r="C11940" s="197" t="s">
        <v>1410</v>
      </c>
      <c r="D11940" s="198" t="s">
        <v>337</v>
      </c>
      <c r="E11940" s="421">
        <v>1</v>
      </c>
      <c r="F11940" s="413">
        <v>125.23</v>
      </c>
      <c r="G11940" s="414">
        <f t="shared" si="372"/>
        <v>7.9853070350554972E-3</v>
      </c>
      <c r="H11940" s="415">
        <f t="shared" si="373"/>
        <v>3.9926535175277484E-5</v>
      </c>
    </row>
    <row r="11941" spans="1:8" ht="15" hidden="1" thickBot="1">
      <c r="A11941" s="409">
        <v>202206</v>
      </c>
      <c r="B11941" s="196" t="s">
        <v>1446</v>
      </c>
      <c r="C11941" s="197" t="s">
        <v>1410</v>
      </c>
      <c r="D11941" s="198" t="s">
        <v>339</v>
      </c>
      <c r="E11941" s="421">
        <v>1</v>
      </c>
      <c r="F11941" s="413">
        <v>125.23</v>
      </c>
      <c r="G11941" s="414">
        <f t="shared" si="372"/>
        <v>7.9853070350554972E-3</v>
      </c>
      <c r="H11941" s="415">
        <f t="shared" si="373"/>
        <v>7.9853070350554972E-3</v>
      </c>
    </row>
    <row r="11942" spans="1:8" ht="15" hidden="1" thickBot="1">
      <c r="A11942" s="409">
        <v>202206</v>
      </c>
      <c r="B11942" s="196" t="s">
        <v>1447</v>
      </c>
      <c r="C11942" s="197" t="s">
        <v>1410</v>
      </c>
      <c r="D11942" s="198" t="s">
        <v>337</v>
      </c>
      <c r="E11942" s="421">
        <v>1</v>
      </c>
      <c r="F11942" s="413">
        <v>125.23</v>
      </c>
      <c r="G11942" s="414">
        <f t="shared" si="372"/>
        <v>7.9853070350554972E-3</v>
      </c>
      <c r="H11942" s="415">
        <f t="shared" si="373"/>
        <v>3.9926535175277484E-5</v>
      </c>
    </row>
    <row r="11943" spans="1:8" ht="15" hidden="1" thickBot="1">
      <c r="A11943" s="409">
        <v>202206</v>
      </c>
      <c r="B11943" s="196" t="s">
        <v>1448</v>
      </c>
      <c r="C11943" s="197" t="s">
        <v>1410</v>
      </c>
      <c r="D11943" s="198" t="s">
        <v>339</v>
      </c>
      <c r="E11943" s="421">
        <v>1</v>
      </c>
      <c r="F11943" s="413">
        <v>125.23</v>
      </c>
      <c r="G11943" s="414">
        <f t="shared" si="372"/>
        <v>7.9853070350554972E-3</v>
      </c>
      <c r="H11943" s="415">
        <f t="shared" si="373"/>
        <v>7.9853070350554972E-3</v>
      </c>
    </row>
    <row r="11944" spans="1:8" ht="15" hidden="1" thickBot="1">
      <c r="A11944" s="409">
        <v>202206</v>
      </c>
      <c r="B11944" s="196" t="s">
        <v>1449</v>
      </c>
      <c r="C11944" s="197" t="s">
        <v>1410</v>
      </c>
      <c r="D11944" s="198" t="s">
        <v>337</v>
      </c>
      <c r="E11944" s="421">
        <v>1</v>
      </c>
      <c r="F11944" s="413">
        <v>125.23</v>
      </c>
      <c r="G11944" s="414">
        <f t="shared" si="372"/>
        <v>7.9853070350554972E-3</v>
      </c>
      <c r="H11944" s="415">
        <f t="shared" si="373"/>
        <v>3.9926535175277484E-5</v>
      </c>
    </row>
    <row r="11945" spans="1:8" ht="15" hidden="1" thickBot="1">
      <c r="A11945" s="409">
        <v>202206</v>
      </c>
      <c r="B11945" s="196" t="s">
        <v>1450</v>
      </c>
      <c r="C11945" s="197" t="s">
        <v>1410</v>
      </c>
      <c r="D11945" s="198" t="s">
        <v>339</v>
      </c>
      <c r="E11945" s="421">
        <v>1</v>
      </c>
      <c r="F11945" s="413">
        <v>125.23</v>
      </c>
      <c r="G11945" s="414">
        <f t="shared" si="372"/>
        <v>7.9853070350554972E-3</v>
      </c>
      <c r="H11945" s="415">
        <f t="shared" si="373"/>
        <v>7.9853070350554972E-3</v>
      </c>
    </row>
    <row r="11946" spans="1:8" ht="15" hidden="1" thickBot="1">
      <c r="A11946" s="409">
        <v>202206</v>
      </c>
      <c r="B11946" s="196" t="s">
        <v>1451</v>
      </c>
      <c r="C11946" s="197" t="s">
        <v>1410</v>
      </c>
      <c r="D11946" s="198" t="s">
        <v>337</v>
      </c>
      <c r="E11946" s="421">
        <v>2160</v>
      </c>
      <c r="F11946" s="413">
        <v>125.23</v>
      </c>
      <c r="G11946" s="414">
        <f t="shared" si="372"/>
        <v>17.248263195719876</v>
      </c>
      <c r="H11946" s="415">
        <f t="shared" si="373"/>
        <v>8.6241315978599381E-2</v>
      </c>
    </row>
    <row r="11947" spans="1:8" ht="15" hidden="1" thickBot="1">
      <c r="A11947" s="409">
        <v>202206</v>
      </c>
      <c r="B11947" s="196" t="s">
        <v>1452</v>
      </c>
      <c r="C11947" s="197" t="s">
        <v>1410</v>
      </c>
      <c r="D11947" s="198" t="s">
        <v>339</v>
      </c>
      <c r="E11947" s="421">
        <v>10.79</v>
      </c>
      <c r="F11947" s="413">
        <v>125.23</v>
      </c>
      <c r="G11947" s="414">
        <f t="shared" si="372"/>
        <v>8.6161462908248818E-2</v>
      </c>
      <c r="H11947" s="415">
        <f t="shared" si="373"/>
        <v>8.6161462908248818E-2</v>
      </c>
    </row>
    <row r="11948" spans="1:8" ht="15" hidden="1" thickBot="1">
      <c r="A11948" s="409">
        <v>202206</v>
      </c>
      <c r="B11948" s="196" t="s">
        <v>1453</v>
      </c>
      <c r="C11948" s="197" t="s">
        <v>1410</v>
      </c>
      <c r="D11948" s="198" t="s">
        <v>337</v>
      </c>
      <c r="E11948" s="421">
        <v>6666</v>
      </c>
      <c r="F11948" s="413">
        <v>125.23</v>
      </c>
      <c r="G11948" s="414">
        <f t="shared" si="372"/>
        <v>53.230056695679949</v>
      </c>
      <c r="H11948" s="415">
        <f t="shared" si="373"/>
        <v>0.26615028347839975</v>
      </c>
    </row>
    <row r="11949" spans="1:8" ht="15" hidden="1" thickBot="1">
      <c r="A11949" s="409">
        <v>202206</v>
      </c>
      <c r="B11949" s="196" t="s">
        <v>1454</v>
      </c>
      <c r="C11949" s="197" t="s">
        <v>1410</v>
      </c>
      <c r="D11949" s="198" t="s">
        <v>339</v>
      </c>
      <c r="E11949" s="421">
        <v>33.29</v>
      </c>
      <c r="F11949" s="413">
        <v>125.23</v>
      </c>
      <c r="G11949" s="414">
        <f t="shared" si="372"/>
        <v>0.2658308711969975</v>
      </c>
      <c r="H11949" s="415">
        <f t="shared" si="373"/>
        <v>0.2658308711969975</v>
      </c>
    </row>
    <row r="11950" spans="1:8" ht="15" hidden="1" thickBot="1">
      <c r="A11950" s="409">
        <v>202206</v>
      </c>
      <c r="B11950" s="196" t="s">
        <v>1455</v>
      </c>
      <c r="C11950" s="197" t="s">
        <v>1410</v>
      </c>
      <c r="D11950" s="198" t="s">
        <v>337</v>
      </c>
      <c r="E11950" s="421">
        <v>1</v>
      </c>
      <c r="F11950" s="413">
        <v>125.23</v>
      </c>
      <c r="G11950" s="414">
        <f t="shared" si="372"/>
        <v>7.9853070350554972E-3</v>
      </c>
      <c r="H11950" s="415">
        <f t="shared" si="373"/>
        <v>3.9926535175277484E-5</v>
      </c>
    </row>
    <row r="11951" spans="1:8" ht="15" hidden="1" thickBot="1">
      <c r="A11951" s="409">
        <v>202206</v>
      </c>
      <c r="B11951" s="196" t="s">
        <v>1456</v>
      </c>
      <c r="C11951" s="197" t="s">
        <v>1410</v>
      </c>
      <c r="D11951" s="198" t="s">
        <v>337</v>
      </c>
      <c r="E11951" s="421">
        <v>1</v>
      </c>
      <c r="F11951" s="413">
        <v>125.23</v>
      </c>
      <c r="G11951" s="414">
        <f t="shared" si="372"/>
        <v>7.9853070350554972E-3</v>
      </c>
      <c r="H11951" s="415">
        <f t="shared" si="373"/>
        <v>3.9926535175277484E-5</v>
      </c>
    </row>
    <row r="11952" spans="1:8" ht="15" hidden="1" thickBot="1">
      <c r="A11952" s="409">
        <v>202206</v>
      </c>
      <c r="B11952" s="196" t="s">
        <v>1457</v>
      </c>
      <c r="C11952" s="197" t="s">
        <v>1410</v>
      </c>
      <c r="D11952" s="198" t="s">
        <v>337</v>
      </c>
      <c r="E11952" s="421">
        <v>1</v>
      </c>
      <c r="F11952" s="413">
        <v>125.23</v>
      </c>
      <c r="G11952" s="414">
        <f t="shared" si="372"/>
        <v>7.9853070350554972E-3</v>
      </c>
      <c r="H11952" s="415">
        <f t="shared" si="373"/>
        <v>3.9926535175277484E-5</v>
      </c>
    </row>
    <row r="11953" spans="1:8" ht="15" hidden="1" thickBot="1">
      <c r="A11953" s="409">
        <v>202206</v>
      </c>
      <c r="B11953" s="196" t="s">
        <v>1458</v>
      </c>
      <c r="C11953" s="197" t="s">
        <v>1410</v>
      </c>
      <c r="D11953" s="198" t="s">
        <v>339</v>
      </c>
      <c r="E11953" s="421">
        <v>1</v>
      </c>
      <c r="F11953" s="413">
        <v>125.23</v>
      </c>
      <c r="G11953" s="414">
        <f t="shared" si="372"/>
        <v>7.9853070350554972E-3</v>
      </c>
      <c r="H11953" s="415">
        <f t="shared" si="373"/>
        <v>7.9853070350554972E-3</v>
      </c>
    </row>
    <row r="11954" spans="1:8" ht="15" hidden="1" thickBot="1">
      <c r="A11954" s="409">
        <v>202206</v>
      </c>
      <c r="B11954" s="196" t="s">
        <v>1459</v>
      </c>
      <c r="C11954" s="197" t="s">
        <v>1410</v>
      </c>
      <c r="D11954" s="198" t="s">
        <v>337</v>
      </c>
      <c r="E11954" s="421">
        <v>984</v>
      </c>
      <c r="F11954" s="413">
        <v>125.23</v>
      </c>
      <c r="G11954" s="414">
        <f t="shared" si="372"/>
        <v>7.8575421224946096</v>
      </c>
      <c r="H11954" s="415">
        <f t="shared" si="373"/>
        <v>3.9287710612473048E-2</v>
      </c>
    </row>
    <row r="11955" spans="1:8" ht="15" hidden="1" thickBot="1">
      <c r="A11955" s="409">
        <v>202206</v>
      </c>
      <c r="B11955" s="196" t="s">
        <v>1460</v>
      </c>
      <c r="C11955" s="197" t="s">
        <v>1410</v>
      </c>
      <c r="D11955" s="198" t="s">
        <v>339</v>
      </c>
      <c r="E11955" s="421">
        <v>4.91</v>
      </c>
      <c r="F11955" s="413">
        <v>125.23</v>
      </c>
      <c r="G11955" s="414">
        <f t="shared" si="372"/>
        <v>3.9207857542122491E-2</v>
      </c>
      <c r="H11955" s="415">
        <f t="shared" si="373"/>
        <v>3.9207857542122491E-2</v>
      </c>
    </row>
    <row r="11956" spans="1:8" ht="15" hidden="1" thickBot="1">
      <c r="A11956" s="409">
        <v>202206</v>
      </c>
      <c r="B11956" s="196" t="s">
        <v>1461</v>
      </c>
      <c r="C11956" s="197" t="s">
        <v>1410</v>
      </c>
      <c r="D11956" s="198" t="s">
        <v>337</v>
      </c>
      <c r="E11956" s="421">
        <v>24846</v>
      </c>
      <c r="F11956" s="413">
        <v>125.23</v>
      </c>
      <c r="G11956" s="414">
        <f t="shared" si="372"/>
        <v>198.4029385929889</v>
      </c>
      <c r="H11956" s="415">
        <f t="shared" si="373"/>
        <v>0.99201469296494449</v>
      </c>
    </row>
    <row r="11957" spans="1:8" ht="15" hidden="1" thickBot="1">
      <c r="A11957" s="409">
        <v>202206</v>
      </c>
      <c r="B11957" s="196" t="s">
        <v>1462</v>
      </c>
      <c r="C11957" s="197" t="s">
        <v>1410</v>
      </c>
      <c r="D11957" s="198" t="s">
        <v>339</v>
      </c>
      <c r="E11957" s="421">
        <v>124</v>
      </c>
      <c r="F11957" s="413">
        <v>125.23</v>
      </c>
      <c r="G11957" s="414">
        <f t="shared" si="372"/>
        <v>0.99017807234688171</v>
      </c>
      <c r="H11957" s="415">
        <f t="shared" si="373"/>
        <v>0.99017807234688171</v>
      </c>
    </row>
    <row r="11958" spans="1:8" ht="15" hidden="1" thickBot="1">
      <c r="A11958" s="409">
        <v>202206</v>
      </c>
      <c r="B11958" s="196" t="s">
        <v>1463</v>
      </c>
      <c r="C11958" s="197" t="s">
        <v>1410</v>
      </c>
      <c r="D11958" s="198" t="s">
        <v>337</v>
      </c>
      <c r="E11958" s="421">
        <v>8176</v>
      </c>
      <c r="F11958" s="413">
        <v>125.23</v>
      </c>
      <c r="G11958" s="414">
        <f t="shared" si="372"/>
        <v>65.287870318613756</v>
      </c>
      <c r="H11958" s="415">
        <f t="shared" si="373"/>
        <v>0.32643935159306881</v>
      </c>
    </row>
    <row r="11959" spans="1:8" ht="15" hidden="1" thickBot="1">
      <c r="A11959" s="409">
        <v>202206</v>
      </c>
      <c r="B11959" s="196" t="s">
        <v>1464</v>
      </c>
      <c r="C11959" s="197" t="s">
        <v>1410</v>
      </c>
      <c r="D11959" s="198" t="s">
        <v>339</v>
      </c>
      <c r="E11959" s="421">
        <v>40.869999999999997</v>
      </c>
      <c r="F11959" s="413">
        <v>125.23</v>
      </c>
      <c r="G11959" s="414">
        <f t="shared" si="372"/>
        <v>0.32635949852271817</v>
      </c>
      <c r="H11959" s="415">
        <f t="shared" si="373"/>
        <v>0.32635949852271817</v>
      </c>
    </row>
    <row r="11960" spans="1:8" ht="15" hidden="1" thickBot="1">
      <c r="A11960" s="409">
        <v>202206</v>
      </c>
      <c r="B11960" s="196" t="s">
        <v>1465</v>
      </c>
      <c r="C11960" s="197" t="s">
        <v>1410</v>
      </c>
      <c r="D11960" s="198" t="s">
        <v>337</v>
      </c>
      <c r="E11960" s="421">
        <v>13025</v>
      </c>
      <c r="F11960" s="413">
        <v>125.23</v>
      </c>
      <c r="G11960" s="414">
        <f t="shared" si="372"/>
        <v>104.00862413159786</v>
      </c>
      <c r="H11960" s="415">
        <f t="shared" si="373"/>
        <v>0.5200431206579893</v>
      </c>
    </row>
    <row r="11961" spans="1:8" ht="15" hidden="1" thickBot="1">
      <c r="A11961" s="409">
        <v>202206</v>
      </c>
      <c r="B11961" s="196" t="s">
        <v>1466</v>
      </c>
      <c r="C11961" s="197" t="s">
        <v>1410</v>
      </c>
      <c r="D11961" s="198" t="s">
        <v>339</v>
      </c>
      <c r="E11961" s="421">
        <v>68.19</v>
      </c>
      <c r="F11961" s="413">
        <v>125.23</v>
      </c>
      <c r="G11961" s="414">
        <f t="shared" si="372"/>
        <v>0.54451808672043434</v>
      </c>
      <c r="H11961" s="415">
        <f t="shared" si="373"/>
        <v>0.54451808672043434</v>
      </c>
    </row>
    <row r="11962" spans="1:8" ht="15" hidden="1" thickBot="1">
      <c r="A11962" s="409">
        <v>202206</v>
      </c>
      <c r="B11962" s="196" t="s">
        <v>1467</v>
      </c>
      <c r="C11962" s="197" t="s">
        <v>1410</v>
      </c>
      <c r="D11962" s="198" t="s">
        <v>337</v>
      </c>
      <c r="E11962" s="421">
        <v>18357</v>
      </c>
      <c r="F11962" s="413">
        <v>125.23</v>
      </c>
      <c r="G11962" s="414">
        <f t="shared" si="372"/>
        <v>146.58628124251376</v>
      </c>
      <c r="H11962" s="415">
        <f t="shared" si="373"/>
        <v>0.7329314062125688</v>
      </c>
    </row>
    <row r="11963" spans="1:8" ht="15" hidden="1" thickBot="1">
      <c r="A11963" s="409">
        <v>202206</v>
      </c>
      <c r="B11963" s="196" t="s">
        <v>1468</v>
      </c>
      <c r="C11963" s="197" t="s">
        <v>1410</v>
      </c>
      <c r="D11963" s="198" t="s">
        <v>337</v>
      </c>
      <c r="E11963" s="421">
        <v>74186</v>
      </c>
      <c r="F11963" s="413">
        <v>125.23</v>
      </c>
      <c r="G11963" s="414">
        <f t="shared" si="372"/>
        <v>592.39798770262712</v>
      </c>
      <c r="H11963" s="415">
        <f t="shared" si="373"/>
        <v>2.9619899385131356</v>
      </c>
    </row>
    <row r="11964" spans="1:8" ht="15" hidden="1" thickBot="1">
      <c r="A11964" s="409">
        <v>202206</v>
      </c>
      <c r="B11964" s="196" t="s">
        <v>1469</v>
      </c>
      <c r="C11964" s="197" t="s">
        <v>1410</v>
      </c>
      <c r="D11964" s="198" t="s">
        <v>374</v>
      </c>
      <c r="E11964" s="421">
        <v>790</v>
      </c>
      <c r="F11964" s="413">
        <v>125.23</v>
      </c>
      <c r="G11964" s="414">
        <f t="shared" si="372"/>
        <v>6.3083925576938435</v>
      </c>
      <c r="H11964" s="415" t="str">
        <f t="shared" si="373"/>
        <v>VER</v>
      </c>
    </row>
    <row r="11965" spans="1:8" ht="15" hidden="1" thickBot="1">
      <c r="A11965" s="409">
        <v>202206</v>
      </c>
      <c r="B11965" s="196" t="s">
        <v>1470</v>
      </c>
      <c r="C11965" s="197" t="s">
        <v>1410</v>
      </c>
      <c r="D11965" s="198" t="s">
        <v>337</v>
      </c>
      <c r="E11965" s="421">
        <v>11009</v>
      </c>
      <c r="F11965" s="413">
        <v>125.23</v>
      </c>
      <c r="G11965" s="414">
        <f t="shared" si="372"/>
        <v>87.910245148925966</v>
      </c>
      <c r="H11965" s="415">
        <f t="shared" si="373"/>
        <v>0.43955122574462985</v>
      </c>
    </row>
    <row r="11966" spans="1:8" ht="15" hidden="1" thickBot="1">
      <c r="A11966" s="409">
        <v>202206</v>
      </c>
      <c r="B11966" s="196" t="s">
        <v>1471</v>
      </c>
      <c r="C11966" s="197" t="s">
        <v>1410</v>
      </c>
      <c r="D11966" s="198" t="s">
        <v>339</v>
      </c>
      <c r="E11966" s="421">
        <v>55</v>
      </c>
      <c r="F11966" s="413">
        <v>125.23</v>
      </c>
      <c r="G11966" s="414">
        <f t="shared" si="372"/>
        <v>0.43919188692805239</v>
      </c>
      <c r="H11966" s="415">
        <f t="shared" si="373"/>
        <v>0.43919188692805239</v>
      </c>
    </row>
    <row r="11967" spans="1:8" ht="15" hidden="1" thickBot="1">
      <c r="A11967" s="409">
        <v>202206</v>
      </c>
      <c r="B11967" s="196" t="s">
        <v>1472</v>
      </c>
      <c r="C11967" s="197" t="s">
        <v>1410</v>
      </c>
      <c r="D11967" s="198" t="s">
        <v>337</v>
      </c>
      <c r="E11967" s="421">
        <v>27866</v>
      </c>
      <c r="F11967" s="413">
        <v>125.23</v>
      </c>
      <c r="G11967" s="414">
        <f t="shared" si="372"/>
        <v>222.51856583885649</v>
      </c>
      <c r="H11967" s="415">
        <f t="shared" si="373"/>
        <v>1.1125928291942824</v>
      </c>
    </row>
    <row r="11968" spans="1:8" ht="15" hidden="1" thickBot="1">
      <c r="A11968" s="409">
        <v>202206</v>
      </c>
      <c r="B11968" s="196" t="s">
        <v>1473</v>
      </c>
      <c r="C11968" s="197" t="s">
        <v>1410</v>
      </c>
      <c r="D11968" s="198" t="s">
        <v>339</v>
      </c>
      <c r="E11968" s="421">
        <v>0.01</v>
      </c>
      <c r="F11968" s="413">
        <v>125.23</v>
      </c>
      <c r="G11968" s="414">
        <f t="shared" si="372"/>
        <v>7.9853070350554981E-5</v>
      </c>
      <c r="H11968" s="415">
        <f t="shared" si="373"/>
        <v>7.9853070350554981E-5</v>
      </c>
    </row>
    <row r="11969" spans="1:8" ht="15" hidden="1" thickBot="1">
      <c r="A11969" s="409">
        <v>202206</v>
      </c>
      <c r="B11969" s="196" t="s">
        <v>1474</v>
      </c>
      <c r="C11969" s="197" t="s">
        <v>1410</v>
      </c>
      <c r="D11969" s="198" t="s">
        <v>337</v>
      </c>
      <c r="E11969" s="421">
        <v>11009</v>
      </c>
      <c r="F11969" s="413">
        <v>125.23</v>
      </c>
      <c r="G11969" s="414">
        <f t="shared" si="372"/>
        <v>87.910245148925966</v>
      </c>
      <c r="H11969" s="415">
        <f t="shared" si="373"/>
        <v>0.43955122574462985</v>
      </c>
    </row>
    <row r="11970" spans="1:8" ht="15" hidden="1" thickBot="1">
      <c r="A11970" s="409">
        <v>202206</v>
      </c>
      <c r="B11970" s="196" t="s">
        <v>1475</v>
      </c>
      <c r="C11970" s="197" t="s">
        <v>1410</v>
      </c>
      <c r="D11970" s="198" t="s">
        <v>339</v>
      </c>
      <c r="E11970" s="421">
        <v>55</v>
      </c>
      <c r="F11970" s="413">
        <v>125.23</v>
      </c>
      <c r="G11970" s="414">
        <f t="shared" ref="G11970:G12033" si="374">+E11970/F11970</f>
        <v>0.43919188692805239</v>
      </c>
      <c r="H11970" s="415">
        <f t="shared" ref="H11970:H12033" si="375">IF(D11970="TB",G11970/200,IF(D11970="LT",G11970,"VER"))</f>
        <v>0.43919188692805239</v>
      </c>
    </row>
    <row r="11971" spans="1:8" ht="15" hidden="1" thickBot="1">
      <c r="A11971" s="409">
        <v>202206</v>
      </c>
      <c r="B11971" s="196" t="s">
        <v>1476</v>
      </c>
      <c r="C11971" s="197" t="s">
        <v>2678</v>
      </c>
      <c r="D11971" s="198" t="s">
        <v>337</v>
      </c>
      <c r="E11971" s="421">
        <v>89695</v>
      </c>
      <c r="F11971" s="413">
        <v>125.23</v>
      </c>
      <c r="G11971" s="414">
        <f t="shared" si="374"/>
        <v>716.24211450930284</v>
      </c>
      <c r="H11971" s="415">
        <f t="shared" si="375"/>
        <v>3.5812105725465142</v>
      </c>
    </row>
    <row r="11972" spans="1:8" ht="15" hidden="1" thickBot="1">
      <c r="A11972" s="409">
        <v>202206</v>
      </c>
      <c r="B11972" s="196" t="s">
        <v>1477</v>
      </c>
      <c r="C11972" s="197" t="s">
        <v>1410</v>
      </c>
      <c r="D11972" s="198" t="s">
        <v>337</v>
      </c>
      <c r="E11972" s="421">
        <v>179635</v>
      </c>
      <c r="F11972" s="413">
        <v>125.23</v>
      </c>
      <c r="G11972" s="414">
        <f t="shared" si="374"/>
        <v>1434.4406292421943</v>
      </c>
      <c r="H11972" s="415">
        <f t="shared" si="375"/>
        <v>7.1722031462109719</v>
      </c>
    </row>
    <row r="11973" spans="1:8" ht="15" hidden="1" thickBot="1">
      <c r="A11973" s="409">
        <v>202206</v>
      </c>
      <c r="B11973" s="196" t="s">
        <v>1478</v>
      </c>
      <c r="C11973" s="197" t="s">
        <v>1410</v>
      </c>
      <c r="D11973" s="198" t="s">
        <v>337</v>
      </c>
      <c r="E11973" s="421">
        <v>89695</v>
      </c>
      <c r="F11973" s="413">
        <v>125.23</v>
      </c>
      <c r="G11973" s="414">
        <f t="shared" si="374"/>
        <v>716.24211450930284</v>
      </c>
      <c r="H11973" s="415">
        <f t="shared" si="375"/>
        <v>3.5812105725465142</v>
      </c>
    </row>
    <row r="11974" spans="1:8" ht="15" hidden="1" thickBot="1">
      <c r="A11974" s="409">
        <v>202206</v>
      </c>
      <c r="B11974" s="196" t="s">
        <v>1479</v>
      </c>
      <c r="C11974" s="197" t="s">
        <v>1410</v>
      </c>
      <c r="D11974" s="198" t="s">
        <v>337</v>
      </c>
      <c r="E11974" s="421">
        <v>89695</v>
      </c>
      <c r="F11974" s="413">
        <v>125.23</v>
      </c>
      <c r="G11974" s="414">
        <f t="shared" si="374"/>
        <v>716.24211450930284</v>
      </c>
      <c r="H11974" s="415">
        <f t="shared" si="375"/>
        <v>3.5812105725465142</v>
      </c>
    </row>
    <row r="11975" spans="1:8" ht="15" hidden="1" thickBot="1">
      <c r="A11975" s="409">
        <v>202206</v>
      </c>
      <c r="B11975" s="196" t="s">
        <v>1480</v>
      </c>
      <c r="C11975" s="197" t="s">
        <v>2679</v>
      </c>
      <c r="D11975" s="198" t="s">
        <v>339</v>
      </c>
      <c r="E11975" s="421">
        <v>448</v>
      </c>
      <c r="F11975" s="413">
        <v>125.23</v>
      </c>
      <c r="G11975" s="414">
        <f t="shared" si="374"/>
        <v>3.5774175517048628</v>
      </c>
      <c r="H11975" s="415">
        <f t="shared" si="375"/>
        <v>3.5774175517048628</v>
      </c>
    </row>
    <row r="11976" spans="1:8" ht="15" hidden="1" thickBot="1">
      <c r="A11976" s="409">
        <v>202206</v>
      </c>
      <c r="B11976" s="196" t="s">
        <v>1481</v>
      </c>
      <c r="C11976" s="197" t="s">
        <v>1410</v>
      </c>
      <c r="D11976" s="198" t="s">
        <v>337</v>
      </c>
      <c r="E11976" s="421">
        <v>47978</v>
      </c>
      <c r="F11976" s="413">
        <v>125.23</v>
      </c>
      <c r="G11976" s="414">
        <f t="shared" si="374"/>
        <v>383.11906092789269</v>
      </c>
      <c r="H11976" s="415">
        <f t="shared" si="375"/>
        <v>1.9155953046394634</v>
      </c>
    </row>
    <row r="11977" spans="1:8" ht="15" hidden="1" thickBot="1">
      <c r="A11977" s="409">
        <v>202206</v>
      </c>
      <c r="B11977" s="196" t="s">
        <v>1482</v>
      </c>
      <c r="C11977" s="197" t="s">
        <v>1410</v>
      </c>
      <c r="D11977" s="198" t="s">
        <v>339</v>
      </c>
      <c r="E11977" s="421">
        <v>240</v>
      </c>
      <c r="F11977" s="413">
        <v>125.23</v>
      </c>
      <c r="G11977" s="414">
        <f t="shared" si="374"/>
        <v>1.9164736884133193</v>
      </c>
      <c r="H11977" s="415">
        <f t="shared" si="375"/>
        <v>1.9164736884133193</v>
      </c>
    </row>
    <row r="11978" spans="1:8" ht="15" hidden="1" thickBot="1">
      <c r="A11978" s="409">
        <v>202206</v>
      </c>
      <c r="B11978" s="196" t="s">
        <v>1483</v>
      </c>
      <c r="C11978" s="197" t="s">
        <v>1410</v>
      </c>
      <c r="D11978" s="198" t="s">
        <v>337</v>
      </c>
      <c r="E11978" s="421">
        <v>89695</v>
      </c>
      <c r="F11978" s="413">
        <v>125.23</v>
      </c>
      <c r="G11978" s="414">
        <f t="shared" si="374"/>
        <v>716.24211450930284</v>
      </c>
      <c r="H11978" s="415">
        <f t="shared" si="375"/>
        <v>3.5812105725465142</v>
      </c>
    </row>
    <row r="11979" spans="1:8" ht="15" hidden="1" thickBot="1">
      <c r="A11979" s="409">
        <v>202206</v>
      </c>
      <c r="B11979" s="196" t="s">
        <v>1484</v>
      </c>
      <c r="C11979" s="197" t="s">
        <v>1410</v>
      </c>
      <c r="D11979" s="198" t="s">
        <v>337</v>
      </c>
      <c r="E11979" s="421">
        <v>89695</v>
      </c>
      <c r="F11979" s="413">
        <v>125.23</v>
      </c>
      <c r="G11979" s="414">
        <f t="shared" si="374"/>
        <v>716.24211450930284</v>
      </c>
      <c r="H11979" s="415">
        <f t="shared" si="375"/>
        <v>3.5812105725465142</v>
      </c>
    </row>
    <row r="11980" spans="1:8" ht="15" hidden="1" thickBot="1">
      <c r="A11980" s="409">
        <v>202206</v>
      </c>
      <c r="B11980" s="196" t="s">
        <v>1485</v>
      </c>
      <c r="C11980" s="197" t="s">
        <v>1410</v>
      </c>
      <c r="D11980" s="198" t="s">
        <v>337</v>
      </c>
      <c r="E11980" s="421">
        <v>86168</v>
      </c>
      <c r="F11980" s="413">
        <v>125.23</v>
      </c>
      <c r="G11980" s="414">
        <f t="shared" si="374"/>
        <v>688.07793659666208</v>
      </c>
      <c r="H11980" s="415">
        <f t="shared" si="375"/>
        <v>3.4403896829833105</v>
      </c>
    </row>
    <row r="11981" spans="1:8" ht="15" hidden="1" thickBot="1">
      <c r="A11981" s="409">
        <v>202206</v>
      </c>
      <c r="B11981" s="196" t="s">
        <v>1486</v>
      </c>
      <c r="C11981" s="197" t="s">
        <v>1410</v>
      </c>
      <c r="D11981" s="198" t="s">
        <v>339</v>
      </c>
      <c r="E11981" s="421">
        <v>431</v>
      </c>
      <c r="F11981" s="413">
        <v>125.23</v>
      </c>
      <c r="G11981" s="414">
        <f t="shared" si="374"/>
        <v>3.4416673321089193</v>
      </c>
      <c r="H11981" s="415">
        <f t="shared" si="375"/>
        <v>3.4416673321089193</v>
      </c>
    </row>
    <row r="11982" spans="1:8" ht="15" hidden="1" thickBot="1">
      <c r="A11982" s="409">
        <v>202206</v>
      </c>
      <c r="B11982" s="196" t="s">
        <v>1487</v>
      </c>
      <c r="C11982" s="197" t="s">
        <v>1410</v>
      </c>
      <c r="D11982" s="198" t="s">
        <v>624</v>
      </c>
      <c r="E11982" s="421">
        <v>89615</v>
      </c>
      <c r="F11982" s="413">
        <v>125.23</v>
      </c>
      <c r="G11982" s="414">
        <f t="shared" si="374"/>
        <v>715.60328994649842</v>
      </c>
      <c r="H11982" s="415" t="str">
        <f t="shared" si="375"/>
        <v>VER</v>
      </c>
    </row>
    <row r="11983" spans="1:8" ht="15" hidden="1" thickBot="1">
      <c r="A11983" s="409">
        <v>202206</v>
      </c>
      <c r="B11983" s="196" t="s">
        <v>1488</v>
      </c>
      <c r="C11983" s="197" t="s">
        <v>1410</v>
      </c>
      <c r="D11983" s="198" t="s">
        <v>337</v>
      </c>
      <c r="E11983" s="421">
        <v>24725</v>
      </c>
      <c r="F11983" s="413">
        <v>125.23</v>
      </c>
      <c r="G11983" s="414">
        <f t="shared" si="374"/>
        <v>197.43671644174717</v>
      </c>
      <c r="H11983" s="415">
        <f t="shared" si="375"/>
        <v>0.98718358220873581</v>
      </c>
    </row>
    <row r="11984" spans="1:8" ht="15" hidden="1" thickBot="1">
      <c r="A11984" s="409">
        <v>202206</v>
      </c>
      <c r="B11984" s="196" t="s">
        <v>1489</v>
      </c>
      <c r="C11984" s="197" t="s">
        <v>1410</v>
      </c>
      <c r="D11984" s="198" t="s">
        <v>337</v>
      </c>
      <c r="E11984" s="421">
        <v>87808</v>
      </c>
      <c r="F11984" s="413">
        <v>125.23</v>
      </c>
      <c r="G11984" s="414">
        <f t="shared" si="374"/>
        <v>701.17384013415312</v>
      </c>
      <c r="H11984" s="415">
        <f t="shared" si="375"/>
        <v>3.5058692006707655</v>
      </c>
    </row>
    <row r="11985" spans="1:8" ht="15" hidden="1" thickBot="1">
      <c r="A11985" s="409">
        <v>202206</v>
      </c>
      <c r="B11985" s="196" t="s">
        <v>1490</v>
      </c>
      <c r="C11985" s="197" t="s">
        <v>1344</v>
      </c>
      <c r="D11985" s="198" t="s">
        <v>337</v>
      </c>
      <c r="E11985" s="421">
        <v>15716</v>
      </c>
      <c r="F11985" s="413">
        <v>125.23</v>
      </c>
      <c r="G11985" s="414">
        <f t="shared" si="374"/>
        <v>125.4970853629322</v>
      </c>
      <c r="H11985" s="415">
        <f t="shared" si="375"/>
        <v>0.62748542681466102</v>
      </c>
    </row>
    <row r="11986" spans="1:8" ht="15" hidden="1" thickBot="1">
      <c r="A11986" s="409">
        <v>202206</v>
      </c>
      <c r="B11986" s="196" t="s">
        <v>1491</v>
      </c>
      <c r="C11986" s="197" t="s">
        <v>1344</v>
      </c>
      <c r="D11986" s="198" t="s">
        <v>337</v>
      </c>
      <c r="E11986" s="421">
        <v>13750</v>
      </c>
      <c r="F11986" s="413">
        <v>125.23</v>
      </c>
      <c r="G11986" s="414">
        <f t="shared" si="374"/>
        <v>109.7979717320131</v>
      </c>
      <c r="H11986" s="415">
        <f t="shared" si="375"/>
        <v>0.54898985866006544</v>
      </c>
    </row>
    <row r="11987" spans="1:8" ht="15" hidden="1" thickBot="1">
      <c r="A11987" s="409">
        <v>202206</v>
      </c>
      <c r="B11987" s="196" t="s">
        <v>1492</v>
      </c>
      <c r="C11987" s="197" t="s">
        <v>1493</v>
      </c>
      <c r="D11987" s="198" t="s">
        <v>374</v>
      </c>
      <c r="E11987" s="421">
        <v>0.01</v>
      </c>
      <c r="F11987" s="413">
        <v>125.23</v>
      </c>
      <c r="G11987" s="414">
        <f t="shared" si="374"/>
        <v>7.9853070350554981E-5</v>
      </c>
      <c r="H11987" s="415" t="str">
        <f t="shared" si="375"/>
        <v>VER</v>
      </c>
    </row>
    <row r="11988" spans="1:8" ht="15" hidden="1" thickBot="1">
      <c r="A11988" s="409">
        <v>202206</v>
      </c>
      <c r="B11988" s="196" t="s">
        <v>1494</v>
      </c>
      <c r="C11988" s="197" t="s">
        <v>1495</v>
      </c>
      <c r="D11988" s="198" t="s">
        <v>337</v>
      </c>
      <c r="E11988" s="421">
        <v>145807</v>
      </c>
      <c r="F11988" s="413">
        <v>125.23</v>
      </c>
      <c r="G11988" s="414">
        <f t="shared" si="374"/>
        <v>1164.313662860337</v>
      </c>
      <c r="H11988" s="415">
        <f t="shared" si="375"/>
        <v>5.8215683143016852</v>
      </c>
    </row>
    <row r="11989" spans="1:8" ht="15" hidden="1" thickBot="1">
      <c r="A11989" s="409">
        <v>202206</v>
      </c>
      <c r="B11989" s="196" t="s">
        <v>1496</v>
      </c>
      <c r="C11989" s="197" t="s">
        <v>1495</v>
      </c>
      <c r="D11989" s="198" t="s">
        <v>339</v>
      </c>
      <c r="E11989" s="421">
        <v>729</v>
      </c>
      <c r="F11989" s="413">
        <v>125.23</v>
      </c>
      <c r="G11989" s="414">
        <f t="shared" si="374"/>
        <v>5.821288828555458</v>
      </c>
      <c r="H11989" s="415">
        <f t="shared" si="375"/>
        <v>5.821288828555458</v>
      </c>
    </row>
    <row r="11990" spans="1:8" ht="15" hidden="1" thickBot="1">
      <c r="A11990" s="409">
        <v>202206</v>
      </c>
      <c r="B11990" s="196" t="s">
        <v>1497</v>
      </c>
      <c r="C11990" s="197" t="s">
        <v>1495</v>
      </c>
      <c r="D11990" s="198" t="s">
        <v>337</v>
      </c>
      <c r="E11990" s="421">
        <v>279276</v>
      </c>
      <c r="F11990" s="413">
        <v>125.23</v>
      </c>
      <c r="G11990" s="414">
        <f t="shared" si="374"/>
        <v>2230.1046075221593</v>
      </c>
      <c r="H11990" s="415">
        <f t="shared" si="375"/>
        <v>11.150523037610796</v>
      </c>
    </row>
    <row r="11991" spans="1:8" ht="15" hidden="1" thickBot="1">
      <c r="A11991" s="409">
        <v>202206</v>
      </c>
      <c r="B11991" s="196" t="s">
        <v>1498</v>
      </c>
      <c r="C11991" s="197" t="s">
        <v>1495</v>
      </c>
      <c r="D11991" s="198" t="s">
        <v>339</v>
      </c>
      <c r="E11991" s="421">
        <v>1396</v>
      </c>
      <c r="F11991" s="413">
        <v>125.23</v>
      </c>
      <c r="G11991" s="414">
        <f t="shared" si="374"/>
        <v>11.147488620937475</v>
      </c>
      <c r="H11991" s="415">
        <f t="shared" si="375"/>
        <v>11.147488620937475</v>
      </c>
    </row>
    <row r="11992" spans="1:8" ht="15" hidden="1" thickBot="1">
      <c r="A11992" s="409">
        <v>202206</v>
      </c>
      <c r="B11992" s="196" t="s">
        <v>1499</v>
      </c>
      <c r="C11992" s="197" t="s">
        <v>1495</v>
      </c>
      <c r="D11992" s="198" t="s">
        <v>337</v>
      </c>
      <c r="E11992" s="421">
        <v>29081</v>
      </c>
      <c r="F11992" s="413">
        <v>125.23</v>
      </c>
      <c r="G11992" s="414">
        <f t="shared" si="374"/>
        <v>232.22071388644892</v>
      </c>
      <c r="H11992" s="415">
        <f t="shared" si="375"/>
        <v>1.1611035694322447</v>
      </c>
    </row>
    <row r="11993" spans="1:8" ht="15" hidden="1" thickBot="1">
      <c r="A11993" s="409">
        <v>202206</v>
      </c>
      <c r="B11993" s="196" t="s">
        <v>1500</v>
      </c>
      <c r="C11993" s="197" t="s">
        <v>1495</v>
      </c>
      <c r="D11993" s="198" t="s">
        <v>339</v>
      </c>
      <c r="E11993" s="421">
        <v>145</v>
      </c>
      <c r="F11993" s="413">
        <v>125.23</v>
      </c>
      <c r="G11993" s="414">
        <f t="shared" si="374"/>
        <v>1.1578695200830471</v>
      </c>
      <c r="H11993" s="415">
        <f t="shared" si="375"/>
        <v>1.1578695200830471</v>
      </c>
    </row>
    <row r="11994" spans="1:8" ht="15" hidden="1" thickBot="1">
      <c r="A11994" s="409">
        <v>202206</v>
      </c>
      <c r="B11994" s="196" t="s">
        <v>2604</v>
      </c>
      <c r="C11994" s="197" t="s">
        <v>2605</v>
      </c>
      <c r="D11994" s="198" t="s">
        <v>337</v>
      </c>
      <c r="E11994" s="421">
        <v>64031</v>
      </c>
      <c r="F11994" s="413">
        <v>125.23</v>
      </c>
      <c r="G11994" s="414">
        <f t="shared" si="374"/>
        <v>511.30719476163858</v>
      </c>
      <c r="H11994" s="415">
        <f t="shared" si="375"/>
        <v>2.556535973808193</v>
      </c>
    </row>
    <row r="11995" spans="1:8" ht="15" hidden="1" thickBot="1">
      <c r="A11995" s="409">
        <v>202206</v>
      </c>
      <c r="B11995" s="196" t="s">
        <v>2606</v>
      </c>
      <c r="C11995" s="197" t="s">
        <v>2605</v>
      </c>
      <c r="D11995" s="198" t="s">
        <v>339</v>
      </c>
      <c r="E11995" s="421">
        <v>320</v>
      </c>
      <c r="F11995" s="413">
        <v>125.23</v>
      </c>
      <c r="G11995" s="414">
        <f t="shared" si="374"/>
        <v>2.5552982512177591</v>
      </c>
      <c r="H11995" s="415">
        <f t="shared" si="375"/>
        <v>2.5552982512177591</v>
      </c>
    </row>
    <row r="11996" spans="1:8" ht="15" hidden="1" thickBot="1">
      <c r="A11996" s="409">
        <v>202206</v>
      </c>
      <c r="B11996" s="196" t="s">
        <v>1501</v>
      </c>
      <c r="C11996" s="197" t="s">
        <v>1502</v>
      </c>
      <c r="D11996" s="198" t="s">
        <v>337</v>
      </c>
      <c r="E11996" s="421">
        <v>69187</v>
      </c>
      <c r="F11996" s="413">
        <v>125.23</v>
      </c>
      <c r="G11996" s="414">
        <f t="shared" si="374"/>
        <v>552.47943783438473</v>
      </c>
      <c r="H11996" s="415">
        <f t="shared" si="375"/>
        <v>2.7623971891719235</v>
      </c>
    </row>
    <row r="11997" spans="1:8" ht="15" hidden="1" thickBot="1">
      <c r="A11997" s="409">
        <v>202206</v>
      </c>
      <c r="B11997" s="196" t="s">
        <v>1503</v>
      </c>
      <c r="C11997" s="197" t="s">
        <v>2680</v>
      </c>
      <c r="D11997" s="198" t="s">
        <v>339</v>
      </c>
      <c r="E11997" s="421">
        <v>346</v>
      </c>
      <c r="F11997" s="413">
        <v>125.23</v>
      </c>
      <c r="G11997" s="414">
        <f t="shared" si="374"/>
        <v>2.7629162341292024</v>
      </c>
      <c r="H11997" s="415">
        <f t="shared" si="375"/>
        <v>2.7629162341292024</v>
      </c>
    </row>
    <row r="11998" spans="1:8" ht="15" hidden="1" thickBot="1">
      <c r="A11998" s="409">
        <v>202206</v>
      </c>
      <c r="B11998" s="196" t="s">
        <v>1504</v>
      </c>
      <c r="C11998" s="197" t="s">
        <v>1505</v>
      </c>
      <c r="D11998" s="198" t="s">
        <v>337</v>
      </c>
      <c r="E11998" s="421">
        <v>83798</v>
      </c>
      <c r="F11998" s="413">
        <v>125.23</v>
      </c>
      <c r="G11998" s="414">
        <f t="shared" si="374"/>
        <v>669.15275892358056</v>
      </c>
      <c r="H11998" s="415">
        <f t="shared" si="375"/>
        <v>3.3457637946179029</v>
      </c>
    </row>
    <row r="11999" spans="1:8" ht="15" hidden="1" thickBot="1">
      <c r="A11999" s="409">
        <v>202206</v>
      </c>
      <c r="B11999" s="196" t="s">
        <v>1506</v>
      </c>
      <c r="C11999" s="197" t="s">
        <v>2681</v>
      </c>
      <c r="D11999" s="198" t="s">
        <v>339</v>
      </c>
      <c r="E11999" s="421">
        <v>419</v>
      </c>
      <c r="F11999" s="413">
        <v>125.23</v>
      </c>
      <c r="G11999" s="414">
        <f t="shared" si="374"/>
        <v>3.3458436476882536</v>
      </c>
      <c r="H11999" s="415">
        <f t="shared" si="375"/>
        <v>3.3458436476882536</v>
      </c>
    </row>
    <row r="12000" spans="1:8" ht="15" hidden="1" thickBot="1">
      <c r="A12000" s="409">
        <v>202206</v>
      </c>
      <c r="B12000" s="196" t="s">
        <v>1507</v>
      </c>
      <c r="C12000" s="197" t="s">
        <v>1505</v>
      </c>
      <c r="D12000" s="198" t="s">
        <v>337</v>
      </c>
      <c r="E12000" s="421">
        <v>69110</v>
      </c>
      <c r="F12000" s="413">
        <v>125.23</v>
      </c>
      <c r="G12000" s="414">
        <f t="shared" si="374"/>
        <v>551.86456919268539</v>
      </c>
      <c r="H12000" s="415">
        <f t="shared" si="375"/>
        <v>2.7593228459634269</v>
      </c>
    </row>
    <row r="12001" spans="1:8" ht="15" hidden="1" thickBot="1">
      <c r="A12001" s="409">
        <v>202206</v>
      </c>
      <c r="B12001" s="196" t="s">
        <v>1508</v>
      </c>
      <c r="C12001" s="197" t="s">
        <v>2682</v>
      </c>
      <c r="D12001" s="198" t="s">
        <v>339</v>
      </c>
      <c r="E12001" s="421">
        <v>346</v>
      </c>
      <c r="F12001" s="413">
        <v>125.23</v>
      </c>
      <c r="G12001" s="414">
        <f t="shared" si="374"/>
        <v>2.7629162341292024</v>
      </c>
      <c r="H12001" s="415">
        <f t="shared" si="375"/>
        <v>2.7629162341292024</v>
      </c>
    </row>
    <row r="12002" spans="1:8" ht="15" hidden="1" thickBot="1">
      <c r="A12002" s="409">
        <v>202206</v>
      </c>
      <c r="B12002" s="196" t="s">
        <v>1509</v>
      </c>
      <c r="C12002" s="197" t="s">
        <v>1510</v>
      </c>
      <c r="D12002" s="198" t="s">
        <v>337</v>
      </c>
      <c r="E12002" s="421">
        <v>72321</v>
      </c>
      <c r="F12002" s="413">
        <v>125.23</v>
      </c>
      <c r="G12002" s="414">
        <f t="shared" si="374"/>
        <v>577.5053900822486</v>
      </c>
      <c r="H12002" s="415">
        <f t="shared" si="375"/>
        <v>2.8875269504112429</v>
      </c>
    </row>
    <row r="12003" spans="1:8" ht="15" hidden="1" thickBot="1">
      <c r="A12003" s="409">
        <v>202206</v>
      </c>
      <c r="B12003" s="196" t="s">
        <v>1511</v>
      </c>
      <c r="C12003" s="197" t="s">
        <v>1510</v>
      </c>
      <c r="D12003" s="198" t="s">
        <v>337</v>
      </c>
      <c r="E12003" s="421">
        <v>62415</v>
      </c>
      <c r="F12003" s="413">
        <v>125.23</v>
      </c>
      <c r="G12003" s="414">
        <f t="shared" si="374"/>
        <v>498.4029385929889</v>
      </c>
      <c r="H12003" s="415">
        <f t="shared" si="375"/>
        <v>2.4920146929649447</v>
      </c>
    </row>
    <row r="12004" spans="1:8" ht="15" hidden="1" thickBot="1">
      <c r="A12004" s="409">
        <v>202206</v>
      </c>
      <c r="B12004" s="196" t="s">
        <v>1512</v>
      </c>
      <c r="C12004" s="197" t="s">
        <v>1510</v>
      </c>
      <c r="D12004" s="198" t="s">
        <v>339</v>
      </c>
      <c r="E12004" s="421">
        <v>312</v>
      </c>
      <c r="F12004" s="413">
        <v>125.23</v>
      </c>
      <c r="G12004" s="414">
        <f t="shared" si="374"/>
        <v>2.4914157949373155</v>
      </c>
      <c r="H12004" s="415">
        <f t="shared" si="375"/>
        <v>2.4914157949373155</v>
      </c>
    </row>
    <row r="12005" spans="1:8" ht="15" hidden="1" thickBot="1">
      <c r="A12005" s="409">
        <v>202206</v>
      </c>
      <c r="B12005" s="196" t="s">
        <v>1513</v>
      </c>
      <c r="C12005" s="197" t="s">
        <v>1514</v>
      </c>
      <c r="D12005" s="198" t="s">
        <v>1515</v>
      </c>
      <c r="E12005" s="421">
        <v>32783</v>
      </c>
      <c r="F12005" s="413">
        <v>125.23</v>
      </c>
      <c r="G12005" s="414">
        <f t="shared" si="374"/>
        <v>261.78232053022435</v>
      </c>
      <c r="H12005" s="415" t="str">
        <f t="shared" si="375"/>
        <v>VER</v>
      </c>
    </row>
    <row r="12006" spans="1:8" ht="15" hidden="1" thickBot="1">
      <c r="A12006" s="409">
        <v>202206</v>
      </c>
      <c r="B12006" s="196" t="s">
        <v>1516</v>
      </c>
      <c r="C12006" s="197" t="s">
        <v>1505</v>
      </c>
      <c r="D12006" s="198" t="s">
        <v>337</v>
      </c>
      <c r="E12006" s="421">
        <v>58869</v>
      </c>
      <c r="F12006" s="413">
        <v>125.23</v>
      </c>
      <c r="G12006" s="414">
        <f t="shared" si="374"/>
        <v>470.0870398466821</v>
      </c>
      <c r="H12006" s="415">
        <f t="shared" si="375"/>
        <v>2.3504351992334107</v>
      </c>
    </row>
    <row r="12007" spans="1:8" ht="15" hidden="1" thickBot="1">
      <c r="A12007" s="409">
        <v>202206</v>
      </c>
      <c r="B12007" s="196" t="s">
        <v>1517</v>
      </c>
      <c r="C12007" s="197" t="s">
        <v>1505</v>
      </c>
      <c r="D12007" s="198" t="s">
        <v>339</v>
      </c>
      <c r="E12007" s="421">
        <v>294</v>
      </c>
      <c r="F12007" s="413">
        <v>125.23</v>
      </c>
      <c r="G12007" s="414">
        <f t="shared" si="374"/>
        <v>2.3476802683063163</v>
      </c>
      <c r="H12007" s="415">
        <f t="shared" si="375"/>
        <v>2.3476802683063163</v>
      </c>
    </row>
    <row r="12008" spans="1:8" ht="15" hidden="1" thickBot="1">
      <c r="A12008" s="409">
        <v>202206</v>
      </c>
      <c r="B12008" s="196" t="s">
        <v>1518</v>
      </c>
      <c r="C12008" s="197" t="s">
        <v>2683</v>
      </c>
      <c r="D12008" s="198" t="s">
        <v>1515</v>
      </c>
      <c r="E12008" s="421">
        <v>33497</v>
      </c>
      <c r="F12008" s="413">
        <v>125.23</v>
      </c>
      <c r="G12008" s="414">
        <f t="shared" si="374"/>
        <v>267.48382975325399</v>
      </c>
      <c r="H12008" s="415" t="str">
        <f t="shared" si="375"/>
        <v>VER</v>
      </c>
    </row>
    <row r="12009" spans="1:8" ht="15" hidden="1" thickBot="1">
      <c r="A12009" s="409">
        <v>202206</v>
      </c>
      <c r="B12009" s="196" t="s">
        <v>1520</v>
      </c>
      <c r="C12009" s="197" t="s">
        <v>1521</v>
      </c>
      <c r="D12009" s="198" t="s">
        <v>1515</v>
      </c>
      <c r="E12009" s="421">
        <v>39328</v>
      </c>
      <c r="F12009" s="413">
        <v>125.23</v>
      </c>
      <c r="G12009" s="414">
        <f t="shared" si="374"/>
        <v>314.04615507466264</v>
      </c>
      <c r="H12009" s="415" t="str">
        <f t="shared" si="375"/>
        <v>VER</v>
      </c>
    </row>
    <row r="12010" spans="1:8" ht="15" hidden="1" thickBot="1">
      <c r="A12010" s="409">
        <v>202206</v>
      </c>
      <c r="B12010" s="196" t="s">
        <v>1522</v>
      </c>
      <c r="C12010" s="197" t="s">
        <v>1521</v>
      </c>
      <c r="D12010" s="198" t="s">
        <v>1515</v>
      </c>
      <c r="E12010" s="421">
        <v>41707</v>
      </c>
      <c r="F12010" s="413">
        <v>125.23</v>
      </c>
      <c r="G12010" s="414">
        <f t="shared" si="374"/>
        <v>333.04320051105964</v>
      </c>
      <c r="H12010" s="415" t="str">
        <f t="shared" si="375"/>
        <v>VER</v>
      </c>
    </row>
    <row r="12011" spans="1:8" ht="15" hidden="1" thickBot="1">
      <c r="A12011" s="409">
        <v>202206</v>
      </c>
      <c r="B12011" s="196" t="s">
        <v>1523</v>
      </c>
      <c r="C12011" s="197" t="s">
        <v>1521</v>
      </c>
      <c r="D12011" s="198" t="s">
        <v>1515</v>
      </c>
      <c r="E12011" s="421">
        <v>41707</v>
      </c>
      <c r="F12011" s="413">
        <v>125.23</v>
      </c>
      <c r="G12011" s="414">
        <f t="shared" si="374"/>
        <v>333.04320051105964</v>
      </c>
      <c r="H12011" s="415" t="str">
        <f t="shared" si="375"/>
        <v>VER</v>
      </c>
    </row>
    <row r="12012" spans="1:8" ht="15" hidden="1" thickBot="1">
      <c r="A12012" s="409">
        <v>202206</v>
      </c>
      <c r="B12012" s="196" t="s">
        <v>1524</v>
      </c>
      <c r="C12012" s="197" t="s">
        <v>1505</v>
      </c>
      <c r="D12012" s="198" t="s">
        <v>337</v>
      </c>
      <c r="E12012" s="421">
        <v>37875</v>
      </c>
      <c r="F12012" s="413">
        <v>125.23</v>
      </c>
      <c r="G12012" s="414">
        <f t="shared" si="374"/>
        <v>302.44350395272699</v>
      </c>
      <c r="H12012" s="415">
        <f t="shared" si="375"/>
        <v>1.5122175197636349</v>
      </c>
    </row>
    <row r="12013" spans="1:8" ht="15" hidden="1" thickBot="1">
      <c r="A12013" s="409">
        <v>202206</v>
      </c>
      <c r="B12013" s="196" t="s">
        <v>1525</v>
      </c>
      <c r="C12013" s="197" t="s">
        <v>2684</v>
      </c>
      <c r="D12013" s="198" t="s">
        <v>339</v>
      </c>
      <c r="E12013" s="421">
        <v>189</v>
      </c>
      <c r="F12013" s="413">
        <v>125.23</v>
      </c>
      <c r="G12013" s="414">
        <f t="shared" si="374"/>
        <v>1.5092230296254892</v>
      </c>
      <c r="H12013" s="415">
        <f t="shared" si="375"/>
        <v>1.5092230296254892</v>
      </c>
    </row>
    <row r="12014" spans="1:8" ht="15" hidden="1" thickBot="1">
      <c r="A12014" s="409">
        <v>202206</v>
      </c>
      <c r="B12014" s="196" t="s">
        <v>1526</v>
      </c>
      <c r="C12014" s="197" t="s">
        <v>1505</v>
      </c>
      <c r="D12014" s="198" t="s">
        <v>337</v>
      </c>
      <c r="E12014" s="421">
        <v>49769</v>
      </c>
      <c r="F12014" s="413">
        <v>125.23</v>
      </c>
      <c r="G12014" s="414">
        <f t="shared" si="374"/>
        <v>397.42074582767708</v>
      </c>
      <c r="H12014" s="415">
        <f t="shared" si="375"/>
        <v>1.9871037291383855</v>
      </c>
    </row>
    <row r="12015" spans="1:8" ht="15" hidden="1" thickBot="1">
      <c r="A12015" s="409">
        <v>202206</v>
      </c>
      <c r="B12015" s="196" t="s">
        <v>1527</v>
      </c>
      <c r="C12015" s="197" t="s">
        <v>1505</v>
      </c>
      <c r="D12015" s="198" t="s">
        <v>339</v>
      </c>
      <c r="E12015" s="421">
        <v>249</v>
      </c>
      <c r="F12015" s="413">
        <v>125.23</v>
      </c>
      <c r="G12015" s="414">
        <f t="shared" si="374"/>
        <v>1.9883414517288189</v>
      </c>
      <c r="H12015" s="415">
        <f t="shared" si="375"/>
        <v>1.9883414517288189</v>
      </c>
    </row>
    <row r="12016" spans="1:8" ht="15" hidden="1" thickBot="1">
      <c r="A12016" s="409">
        <v>202206</v>
      </c>
      <c r="B12016" s="196" t="s">
        <v>1528</v>
      </c>
      <c r="C12016" s="197" t="s">
        <v>1521</v>
      </c>
      <c r="D12016" s="198" t="s">
        <v>1515</v>
      </c>
      <c r="E12016" s="421">
        <v>41707</v>
      </c>
      <c r="F12016" s="413">
        <v>125.23</v>
      </c>
      <c r="G12016" s="414">
        <f t="shared" si="374"/>
        <v>333.04320051105964</v>
      </c>
      <c r="H12016" s="415" t="str">
        <f t="shared" si="375"/>
        <v>VER</v>
      </c>
    </row>
    <row r="12017" spans="1:8" ht="15" hidden="1" thickBot="1">
      <c r="A12017" s="409">
        <v>202206</v>
      </c>
      <c r="B12017" s="196" t="s">
        <v>1529</v>
      </c>
      <c r="C12017" s="197" t="s">
        <v>1521</v>
      </c>
      <c r="D12017" s="198" t="s">
        <v>1515</v>
      </c>
      <c r="E12017" s="421">
        <v>41707</v>
      </c>
      <c r="F12017" s="413">
        <v>125.23</v>
      </c>
      <c r="G12017" s="414">
        <f t="shared" si="374"/>
        <v>333.04320051105964</v>
      </c>
      <c r="H12017" s="415" t="str">
        <f t="shared" si="375"/>
        <v>VER</v>
      </c>
    </row>
    <row r="12018" spans="1:8" ht="15" hidden="1" thickBot="1">
      <c r="A12018" s="409">
        <v>202206</v>
      </c>
      <c r="B12018" s="196" t="s">
        <v>1530</v>
      </c>
      <c r="C12018" s="197" t="s">
        <v>1505</v>
      </c>
      <c r="D12018" s="198" t="s">
        <v>337</v>
      </c>
      <c r="E12018" s="421">
        <v>57929</v>
      </c>
      <c r="F12018" s="413">
        <v>125.23</v>
      </c>
      <c r="G12018" s="414">
        <f t="shared" si="374"/>
        <v>462.5808512337299</v>
      </c>
      <c r="H12018" s="415">
        <f t="shared" si="375"/>
        <v>2.3129042561686495</v>
      </c>
    </row>
    <row r="12019" spans="1:8" ht="15" hidden="1" thickBot="1">
      <c r="A12019" s="409">
        <v>202206</v>
      </c>
      <c r="B12019" s="196" t="s">
        <v>1531</v>
      </c>
      <c r="C12019" s="197" t="s">
        <v>1505</v>
      </c>
      <c r="D12019" s="198" t="s">
        <v>339</v>
      </c>
      <c r="E12019" s="421">
        <v>290</v>
      </c>
      <c r="F12019" s="413">
        <v>125.23</v>
      </c>
      <c r="G12019" s="414">
        <f t="shared" si="374"/>
        <v>2.3157390401660942</v>
      </c>
      <c r="H12019" s="415">
        <f t="shared" si="375"/>
        <v>2.3157390401660942</v>
      </c>
    </row>
    <row r="12020" spans="1:8" ht="15" hidden="1" thickBot="1">
      <c r="A12020" s="409">
        <v>202206</v>
      </c>
      <c r="B12020" s="196" t="s">
        <v>1532</v>
      </c>
      <c r="C12020" s="197" t="s">
        <v>1533</v>
      </c>
      <c r="D12020" s="198" t="s">
        <v>1515</v>
      </c>
      <c r="E12020" s="421">
        <v>66880</v>
      </c>
      <c r="F12020" s="413">
        <v>125.23</v>
      </c>
      <c r="G12020" s="414">
        <f t="shared" si="374"/>
        <v>534.05733450451169</v>
      </c>
      <c r="H12020" s="415" t="str">
        <f t="shared" si="375"/>
        <v>VER</v>
      </c>
    </row>
    <row r="12021" spans="1:8" ht="15" hidden="1" thickBot="1">
      <c r="A12021" s="409">
        <v>202206</v>
      </c>
      <c r="B12021" s="196" t="s">
        <v>1534</v>
      </c>
      <c r="C12021" s="197" t="s">
        <v>1505</v>
      </c>
      <c r="D12021" s="198" t="s">
        <v>337</v>
      </c>
      <c r="E12021" s="421">
        <v>56637</v>
      </c>
      <c r="F12021" s="413">
        <v>125.23</v>
      </c>
      <c r="G12021" s="414">
        <f t="shared" si="374"/>
        <v>452.26383454443823</v>
      </c>
      <c r="H12021" s="415">
        <f t="shared" si="375"/>
        <v>2.2613191727221911</v>
      </c>
    </row>
    <row r="12022" spans="1:8" ht="15" hidden="1" thickBot="1">
      <c r="A12022" s="409">
        <v>202206</v>
      </c>
      <c r="B12022" s="196" t="s">
        <v>1535</v>
      </c>
      <c r="C12022" s="197" t="s">
        <v>2685</v>
      </c>
      <c r="D12022" s="198" t="s">
        <v>339</v>
      </c>
      <c r="E12022" s="421">
        <v>283</v>
      </c>
      <c r="F12022" s="413">
        <v>125.23</v>
      </c>
      <c r="G12022" s="414">
        <f t="shared" si="374"/>
        <v>2.2598418909207059</v>
      </c>
      <c r="H12022" s="415">
        <f t="shared" si="375"/>
        <v>2.2598418909207059</v>
      </c>
    </row>
    <row r="12023" spans="1:8" ht="15" hidden="1" thickBot="1">
      <c r="A12023" s="409">
        <v>202206</v>
      </c>
      <c r="B12023" s="196" t="s">
        <v>1536</v>
      </c>
      <c r="C12023" s="197" t="s">
        <v>1505</v>
      </c>
      <c r="D12023" s="198" t="s">
        <v>337</v>
      </c>
      <c r="E12023" s="421">
        <v>101680</v>
      </c>
      <c r="F12023" s="413">
        <v>125.23</v>
      </c>
      <c r="G12023" s="414">
        <f t="shared" si="374"/>
        <v>811.946019324443</v>
      </c>
      <c r="H12023" s="415">
        <f t="shared" si="375"/>
        <v>4.0597300966222152</v>
      </c>
    </row>
    <row r="12024" spans="1:8" ht="15" hidden="1" thickBot="1">
      <c r="A12024" s="409">
        <v>202206</v>
      </c>
      <c r="B12024" s="196" t="s">
        <v>2607</v>
      </c>
      <c r="C12024" s="197" t="s">
        <v>1505</v>
      </c>
      <c r="D12024" s="198" t="s">
        <v>337</v>
      </c>
      <c r="E12024" s="421">
        <v>76655</v>
      </c>
      <c r="F12024" s="413">
        <v>125.23</v>
      </c>
      <c r="G12024" s="414">
        <f t="shared" si="374"/>
        <v>612.11371077217916</v>
      </c>
      <c r="H12024" s="415">
        <f t="shared" si="375"/>
        <v>3.0605685538608958</v>
      </c>
    </row>
    <row r="12025" spans="1:8" ht="15" hidden="1" thickBot="1">
      <c r="A12025" s="409">
        <v>202206</v>
      </c>
      <c r="B12025" s="196" t="s">
        <v>2608</v>
      </c>
      <c r="C12025" s="197" t="s">
        <v>1505</v>
      </c>
      <c r="D12025" s="198" t="s">
        <v>339</v>
      </c>
      <c r="E12025" s="421">
        <v>383</v>
      </c>
      <c r="F12025" s="413">
        <v>125.23</v>
      </c>
      <c r="G12025" s="414">
        <f t="shared" si="374"/>
        <v>3.0583725944262556</v>
      </c>
      <c r="H12025" s="415">
        <f t="shared" si="375"/>
        <v>3.0583725944262556</v>
      </c>
    </row>
    <row r="12026" spans="1:8" ht="15" hidden="1" thickBot="1">
      <c r="A12026" s="409">
        <v>202206</v>
      </c>
      <c r="B12026" s="196" t="s">
        <v>1537</v>
      </c>
      <c r="C12026" s="197" t="s">
        <v>1505</v>
      </c>
      <c r="D12026" s="198" t="s">
        <v>337</v>
      </c>
      <c r="E12026" s="421">
        <v>50539</v>
      </c>
      <c r="F12026" s="413">
        <v>125.23</v>
      </c>
      <c r="G12026" s="414">
        <f t="shared" si="374"/>
        <v>403.56943224466977</v>
      </c>
      <c r="H12026" s="415">
        <f t="shared" si="375"/>
        <v>2.0178471612233491</v>
      </c>
    </row>
    <row r="12027" spans="1:8" ht="15" hidden="1" thickBot="1">
      <c r="A12027" s="409">
        <v>202206</v>
      </c>
      <c r="B12027" s="196" t="s">
        <v>1538</v>
      </c>
      <c r="C12027" s="197" t="s">
        <v>1505</v>
      </c>
      <c r="D12027" s="198" t="s">
        <v>339</v>
      </c>
      <c r="E12027" s="421">
        <v>253</v>
      </c>
      <c r="F12027" s="413">
        <v>125.23</v>
      </c>
      <c r="G12027" s="414">
        <f t="shared" si="374"/>
        <v>2.020282679869041</v>
      </c>
      <c r="H12027" s="415">
        <f t="shared" si="375"/>
        <v>2.020282679869041</v>
      </c>
    </row>
    <row r="12028" spans="1:8" ht="15" hidden="1" thickBot="1">
      <c r="A12028" s="409">
        <v>202206</v>
      </c>
      <c r="B12028" s="196" t="s">
        <v>1539</v>
      </c>
      <c r="C12028" s="197" t="s">
        <v>2588</v>
      </c>
      <c r="D12028" s="198" t="s">
        <v>337</v>
      </c>
      <c r="E12028" s="421">
        <v>83924</v>
      </c>
      <c r="F12028" s="413">
        <v>125.23</v>
      </c>
      <c r="G12028" s="414">
        <f t="shared" si="374"/>
        <v>670.15890760999753</v>
      </c>
      <c r="H12028" s="415">
        <f t="shared" si="375"/>
        <v>3.3507945380499877</v>
      </c>
    </row>
    <row r="12029" spans="1:8" ht="15" hidden="1" thickBot="1">
      <c r="A12029" s="409">
        <v>202206</v>
      </c>
      <c r="B12029" s="196" t="s">
        <v>1541</v>
      </c>
      <c r="C12029" s="197" t="s">
        <v>1505</v>
      </c>
      <c r="D12029" s="198" t="s">
        <v>337</v>
      </c>
      <c r="E12029" s="421">
        <v>63062</v>
      </c>
      <c r="F12029" s="413">
        <v>125.23</v>
      </c>
      <c r="G12029" s="414">
        <f t="shared" si="374"/>
        <v>503.56943224466977</v>
      </c>
      <c r="H12029" s="415">
        <f t="shared" si="375"/>
        <v>2.5178471612233491</v>
      </c>
    </row>
    <row r="12030" spans="1:8" ht="15" hidden="1" thickBot="1">
      <c r="A12030" s="409">
        <v>202206</v>
      </c>
      <c r="B12030" s="196" t="s">
        <v>1542</v>
      </c>
      <c r="C12030" s="197" t="s">
        <v>2686</v>
      </c>
      <c r="D12030" s="198" t="s">
        <v>339</v>
      </c>
      <c r="E12030" s="421">
        <v>315</v>
      </c>
      <c r="F12030" s="413">
        <v>125.23</v>
      </c>
      <c r="G12030" s="414">
        <f t="shared" si="374"/>
        <v>2.5153717160424818</v>
      </c>
      <c r="H12030" s="415">
        <f t="shared" si="375"/>
        <v>2.5153717160424818</v>
      </c>
    </row>
    <row r="12031" spans="1:8" ht="15" hidden="1" thickBot="1">
      <c r="A12031" s="409">
        <v>202206</v>
      </c>
      <c r="B12031" s="196" t="s">
        <v>2687</v>
      </c>
      <c r="C12031" s="197" t="s">
        <v>2688</v>
      </c>
      <c r="D12031" s="198" t="s">
        <v>337</v>
      </c>
      <c r="E12031" s="421">
        <v>54986</v>
      </c>
      <c r="F12031" s="413">
        <v>125.23</v>
      </c>
      <c r="G12031" s="414">
        <f t="shared" si="374"/>
        <v>439.08009262956159</v>
      </c>
      <c r="H12031" s="415">
        <f t="shared" si="375"/>
        <v>2.1954004631478079</v>
      </c>
    </row>
    <row r="12032" spans="1:8" ht="15" hidden="1" thickBot="1">
      <c r="A12032" s="409">
        <v>202206</v>
      </c>
      <c r="B12032" s="196" t="s">
        <v>2689</v>
      </c>
      <c r="C12032" s="197" t="s">
        <v>2690</v>
      </c>
      <c r="D12032" s="198" t="s">
        <v>2691</v>
      </c>
      <c r="E12032" s="421">
        <v>275</v>
      </c>
      <c r="F12032" s="413">
        <v>125.23</v>
      </c>
      <c r="G12032" s="414">
        <f t="shared" si="374"/>
        <v>2.1959594346402618</v>
      </c>
      <c r="H12032" s="415" t="str">
        <f t="shared" si="375"/>
        <v>VER</v>
      </c>
    </row>
    <row r="12033" spans="1:8" ht="15" hidden="1" thickBot="1">
      <c r="A12033" s="409">
        <v>202206</v>
      </c>
      <c r="B12033" s="196" t="s">
        <v>1543</v>
      </c>
      <c r="C12033" s="197" t="s">
        <v>1505</v>
      </c>
      <c r="D12033" s="198" t="s">
        <v>337</v>
      </c>
      <c r="E12033" s="421">
        <v>77419</v>
      </c>
      <c r="F12033" s="413">
        <v>125.23</v>
      </c>
      <c r="G12033" s="414">
        <f t="shared" si="374"/>
        <v>618.21448534696162</v>
      </c>
      <c r="H12033" s="415">
        <f t="shared" si="375"/>
        <v>3.091072426734808</v>
      </c>
    </row>
    <row r="12034" spans="1:8" ht="15" hidden="1" thickBot="1">
      <c r="A12034" s="409">
        <v>202206</v>
      </c>
      <c r="B12034" s="196" t="s">
        <v>1544</v>
      </c>
      <c r="C12034" s="197" t="s">
        <v>2692</v>
      </c>
      <c r="D12034" s="198" t="s">
        <v>339</v>
      </c>
      <c r="E12034" s="421">
        <v>387</v>
      </c>
      <c r="F12034" s="413">
        <v>125.23</v>
      </c>
      <c r="G12034" s="414">
        <f t="shared" ref="G12034:G12097" si="376">+E12034/F12034</f>
        <v>3.0903138225664777</v>
      </c>
      <c r="H12034" s="415">
        <f t="shared" ref="H12034:H12097" si="377">IF(D12034="TB",G12034/200,IF(D12034="LT",G12034,"VER"))</f>
        <v>3.0903138225664777</v>
      </c>
    </row>
    <row r="12035" spans="1:8" ht="15" hidden="1" thickBot="1">
      <c r="A12035" s="409">
        <v>202206</v>
      </c>
      <c r="B12035" s="196" t="s">
        <v>1545</v>
      </c>
      <c r="C12035" s="197" t="s">
        <v>1505</v>
      </c>
      <c r="D12035" s="198" t="s">
        <v>337</v>
      </c>
      <c r="E12035" s="421">
        <v>31608</v>
      </c>
      <c r="F12035" s="413">
        <v>125.23</v>
      </c>
      <c r="G12035" s="414">
        <f t="shared" si="376"/>
        <v>252.39958476403416</v>
      </c>
      <c r="H12035" s="415">
        <f t="shared" si="377"/>
        <v>1.2619979238201708</v>
      </c>
    </row>
    <row r="12036" spans="1:8" ht="15" hidden="1" thickBot="1">
      <c r="A12036" s="409">
        <v>202206</v>
      </c>
      <c r="B12036" s="196" t="s">
        <v>1546</v>
      </c>
      <c r="C12036" s="197" t="s">
        <v>2693</v>
      </c>
      <c r="D12036" s="198" t="s">
        <v>339</v>
      </c>
      <c r="E12036" s="421">
        <v>158</v>
      </c>
      <c r="F12036" s="413">
        <v>125.23</v>
      </c>
      <c r="G12036" s="414">
        <f t="shared" si="376"/>
        <v>1.2616785115387685</v>
      </c>
      <c r="H12036" s="415">
        <f t="shared" si="377"/>
        <v>1.2616785115387685</v>
      </c>
    </row>
    <row r="12037" spans="1:8" ht="15" hidden="1" thickBot="1">
      <c r="A12037" s="409">
        <v>202206</v>
      </c>
      <c r="B12037" s="196" t="s">
        <v>1547</v>
      </c>
      <c r="C12037" s="197" t="s">
        <v>1505</v>
      </c>
      <c r="D12037" s="198" t="s">
        <v>337</v>
      </c>
      <c r="E12037" s="421">
        <v>60239</v>
      </c>
      <c r="F12037" s="413">
        <v>125.23</v>
      </c>
      <c r="G12037" s="414">
        <f t="shared" si="376"/>
        <v>481.02691048470814</v>
      </c>
      <c r="H12037" s="415">
        <f t="shared" si="377"/>
        <v>2.4051345524235406</v>
      </c>
    </row>
    <row r="12038" spans="1:8" ht="15" hidden="1" thickBot="1">
      <c r="A12038" s="409">
        <v>202206</v>
      </c>
      <c r="B12038" s="196" t="s">
        <v>1548</v>
      </c>
      <c r="C12038" s="197" t="s">
        <v>2694</v>
      </c>
      <c r="D12038" s="198" t="s">
        <v>339</v>
      </c>
      <c r="E12038" s="421">
        <v>301</v>
      </c>
      <c r="F12038" s="413">
        <v>125.23</v>
      </c>
      <c r="G12038" s="414">
        <f t="shared" si="376"/>
        <v>2.4035774175517046</v>
      </c>
      <c r="H12038" s="415">
        <f t="shared" si="377"/>
        <v>2.4035774175517046</v>
      </c>
    </row>
    <row r="12039" spans="1:8" ht="15" hidden="1" thickBot="1">
      <c r="A12039" s="409">
        <v>202206</v>
      </c>
      <c r="B12039" s="196" t="s">
        <v>1549</v>
      </c>
      <c r="C12039" s="197" t="s">
        <v>1505</v>
      </c>
      <c r="D12039" s="198" t="s">
        <v>337</v>
      </c>
      <c r="E12039" s="421">
        <v>40188</v>
      </c>
      <c r="F12039" s="413">
        <v>125.23</v>
      </c>
      <c r="G12039" s="414">
        <f t="shared" si="376"/>
        <v>320.91351912481036</v>
      </c>
      <c r="H12039" s="415">
        <f t="shared" si="377"/>
        <v>1.6045675956240517</v>
      </c>
    </row>
    <row r="12040" spans="1:8" ht="15" hidden="1" thickBot="1">
      <c r="A12040" s="409">
        <v>202206</v>
      </c>
      <c r="B12040" s="196" t="s">
        <v>1550</v>
      </c>
      <c r="C12040" s="197" t="s">
        <v>1505</v>
      </c>
      <c r="D12040" s="198" t="s">
        <v>339</v>
      </c>
      <c r="E12040" s="421">
        <v>201</v>
      </c>
      <c r="F12040" s="413">
        <v>125.23</v>
      </c>
      <c r="G12040" s="414">
        <f t="shared" si="376"/>
        <v>1.6050467140461551</v>
      </c>
      <c r="H12040" s="415">
        <f t="shared" si="377"/>
        <v>1.6050467140461551</v>
      </c>
    </row>
    <row r="12041" spans="1:8" ht="15" hidden="1" thickBot="1">
      <c r="A12041" s="409">
        <v>202206</v>
      </c>
      <c r="B12041" s="196" t="s">
        <v>1551</v>
      </c>
      <c r="C12041" s="197" t="s">
        <v>1505</v>
      </c>
      <c r="D12041" s="198" t="s">
        <v>337</v>
      </c>
      <c r="E12041" s="421">
        <v>31608</v>
      </c>
      <c r="F12041" s="413">
        <v>125.23</v>
      </c>
      <c r="G12041" s="414">
        <f t="shared" si="376"/>
        <v>252.39958476403416</v>
      </c>
      <c r="H12041" s="415">
        <f t="shared" si="377"/>
        <v>1.2619979238201708</v>
      </c>
    </row>
    <row r="12042" spans="1:8" ht="15" hidden="1" thickBot="1">
      <c r="A12042" s="409">
        <v>202206</v>
      </c>
      <c r="B12042" s="196" t="s">
        <v>1552</v>
      </c>
      <c r="C12042" s="197" t="s">
        <v>1505</v>
      </c>
      <c r="D12042" s="198" t="s">
        <v>339</v>
      </c>
      <c r="E12042" s="421">
        <v>158</v>
      </c>
      <c r="F12042" s="413">
        <v>125.23</v>
      </c>
      <c r="G12042" s="414">
        <f t="shared" si="376"/>
        <v>1.2616785115387685</v>
      </c>
      <c r="H12042" s="415">
        <f t="shared" si="377"/>
        <v>1.2616785115387685</v>
      </c>
    </row>
    <row r="12043" spans="1:8" ht="15" hidden="1" thickBot="1">
      <c r="A12043" s="409">
        <v>202206</v>
      </c>
      <c r="B12043" s="196" t="s">
        <v>1553</v>
      </c>
      <c r="C12043" s="197" t="s">
        <v>1505</v>
      </c>
      <c r="D12043" s="198" t="s">
        <v>337</v>
      </c>
      <c r="E12043" s="421">
        <v>34692</v>
      </c>
      <c r="F12043" s="413">
        <v>125.23</v>
      </c>
      <c r="G12043" s="414">
        <f t="shared" si="376"/>
        <v>277.02627166014531</v>
      </c>
      <c r="H12043" s="415">
        <f t="shared" si="377"/>
        <v>1.3851313583007265</v>
      </c>
    </row>
    <row r="12044" spans="1:8" ht="15" hidden="1" thickBot="1">
      <c r="A12044" s="409">
        <v>202206</v>
      </c>
      <c r="B12044" s="196" t="s">
        <v>1554</v>
      </c>
      <c r="C12044" s="197" t="s">
        <v>1505</v>
      </c>
      <c r="D12044" s="198" t="s">
        <v>339</v>
      </c>
      <c r="E12044" s="421">
        <v>173</v>
      </c>
      <c r="F12044" s="413">
        <v>125.23</v>
      </c>
      <c r="G12044" s="414">
        <f t="shared" si="376"/>
        <v>1.3814581170646012</v>
      </c>
      <c r="H12044" s="415">
        <f t="shared" si="377"/>
        <v>1.3814581170646012</v>
      </c>
    </row>
    <row r="12045" spans="1:8" ht="15" hidden="1" thickBot="1">
      <c r="A12045" s="409">
        <v>202206</v>
      </c>
      <c r="B12045" s="196" t="s">
        <v>1555</v>
      </c>
      <c r="C12045" s="197" t="s">
        <v>1505</v>
      </c>
      <c r="D12045" s="198" t="s">
        <v>337</v>
      </c>
      <c r="E12045" s="421">
        <v>51205</v>
      </c>
      <c r="F12045" s="413">
        <v>125.23</v>
      </c>
      <c r="G12045" s="414">
        <f t="shared" si="376"/>
        <v>408.88764673001674</v>
      </c>
      <c r="H12045" s="415">
        <f t="shared" si="377"/>
        <v>2.0444382336500837</v>
      </c>
    </row>
    <row r="12046" spans="1:8" ht="15" hidden="1" thickBot="1">
      <c r="A12046" s="409">
        <v>202206</v>
      </c>
      <c r="B12046" s="196" t="s">
        <v>1556</v>
      </c>
      <c r="C12046" s="197" t="s">
        <v>2695</v>
      </c>
      <c r="D12046" s="198" t="s">
        <v>339</v>
      </c>
      <c r="E12046" s="421">
        <v>256</v>
      </c>
      <c r="F12046" s="413">
        <v>125.23</v>
      </c>
      <c r="G12046" s="414">
        <f t="shared" si="376"/>
        <v>2.0442386009742073</v>
      </c>
      <c r="H12046" s="415">
        <f t="shared" si="377"/>
        <v>2.0442386009742073</v>
      </c>
    </row>
    <row r="12047" spans="1:8" ht="15" hidden="1" thickBot="1">
      <c r="A12047" s="409">
        <v>202206</v>
      </c>
      <c r="B12047" s="196" t="s">
        <v>1557</v>
      </c>
      <c r="C12047" s="197" t="s">
        <v>1558</v>
      </c>
      <c r="D12047" s="198" t="s">
        <v>337</v>
      </c>
      <c r="E12047" s="421">
        <v>120500</v>
      </c>
      <c r="F12047" s="413">
        <v>125.23</v>
      </c>
      <c r="G12047" s="414">
        <f t="shared" si="376"/>
        <v>962.22949772418747</v>
      </c>
      <c r="H12047" s="415">
        <f t="shared" si="377"/>
        <v>4.8111474886209376</v>
      </c>
    </row>
    <row r="12048" spans="1:8" ht="15" hidden="1" thickBot="1">
      <c r="A12048" s="409">
        <v>202206</v>
      </c>
      <c r="B12048" s="196" t="s">
        <v>1559</v>
      </c>
      <c r="C12048" s="197" t="s">
        <v>1558</v>
      </c>
      <c r="D12048" s="198" t="s">
        <v>374</v>
      </c>
      <c r="E12048" s="421">
        <v>0.01</v>
      </c>
      <c r="F12048" s="413">
        <v>125.23</v>
      </c>
      <c r="G12048" s="414">
        <f t="shared" si="376"/>
        <v>7.9853070350554981E-5</v>
      </c>
      <c r="H12048" s="415" t="str">
        <f t="shared" si="377"/>
        <v>VER</v>
      </c>
    </row>
    <row r="12049" spans="1:8" ht="15" hidden="1" thickBot="1">
      <c r="A12049" s="409">
        <v>202206</v>
      </c>
      <c r="B12049" s="196" t="s">
        <v>1560</v>
      </c>
      <c r="C12049" s="197" t="s">
        <v>1558</v>
      </c>
      <c r="D12049" s="198" t="s">
        <v>374</v>
      </c>
      <c r="E12049" s="421">
        <v>0.01</v>
      </c>
      <c r="F12049" s="413">
        <v>125.23</v>
      </c>
      <c r="G12049" s="414">
        <f t="shared" si="376"/>
        <v>7.9853070350554981E-5</v>
      </c>
      <c r="H12049" s="415" t="str">
        <f t="shared" si="377"/>
        <v>VER</v>
      </c>
    </row>
    <row r="12050" spans="1:8" ht="15" hidden="1" thickBot="1">
      <c r="A12050" s="409">
        <v>202206</v>
      </c>
      <c r="B12050" s="196" t="s">
        <v>1561</v>
      </c>
      <c r="C12050" s="197" t="s">
        <v>791</v>
      </c>
      <c r="D12050" s="198" t="s">
        <v>374</v>
      </c>
      <c r="E12050" s="421">
        <v>0.01</v>
      </c>
      <c r="F12050" s="413">
        <v>125.23</v>
      </c>
      <c r="G12050" s="414">
        <f t="shared" si="376"/>
        <v>7.9853070350554981E-5</v>
      </c>
      <c r="H12050" s="415" t="str">
        <f t="shared" si="377"/>
        <v>VER</v>
      </c>
    </row>
    <row r="12051" spans="1:8" ht="15" hidden="1" thickBot="1">
      <c r="A12051" s="409">
        <v>202206</v>
      </c>
      <c r="B12051" s="196" t="s">
        <v>1562</v>
      </c>
      <c r="C12051" s="197" t="s">
        <v>791</v>
      </c>
      <c r="D12051" s="198" t="s">
        <v>374</v>
      </c>
      <c r="E12051" s="421">
        <v>0.01</v>
      </c>
      <c r="F12051" s="413">
        <v>125.23</v>
      </c>
      <c r="G12051" s="414">
        <f t="shared" si="376"/>
        <v>7.9853070350554981E-5</v>
      </c>
      <c r="H12051" s="415" t="str">
        <f t="shared" si="377"/>
        <v>VER</v>
      </c>
    </row>
    <row r="12052" spans="1:8" ht="15" hidden="1" thickBot="1">
      <c r="A12052" s="409">
        <v>202206</v>
      </c>
      <c r="B12052" s="196" t="s">
        <v>1563</v>
      </c>
      <c r="C12052" s="197" t="s">
        <v>791</v>
      </c>
      <c r="D12052" s="198" t="s">
        <v>374</v>
      </c>
      <c r="E12052" s="421">
        <v>0.01</v>
      </c>
      <c r="F12052" s="413">
        <v>125.23</v>
      </c>
      <c r="G12052" s="414">
        <f t="shared" si="376"/>
        <v>7.9853070350554981E-5</v>
      </c>
      <c r="H12052" s="415" t="str">
        <f t="shared" si="377"/>
        <v>VER</v>
      </c>
    </row>
    <row r="12053" spans="1:8" ht="15" hidden="1" thickBot="1">
      <c r="A12053" s="409">
        <v>202206</v>
      </c>
      <c r="B12053" s="196" t="s">
        <v>1564</v>
      </c>
      <c r="C12053" s="197" t="s">
        <v>791</v>
      </c>
      <c r="D12053" s="198" t="s">
        <v>374</v>
      </c>
      <c r="E12053" s="421">
        <v>0.01</v>
      </c>
      <c r="F12053" s="413">
        <v>125.23</v>
      </c>
      <c r="G12053" s="414">
        <f t="shared" si="376"/>
        <v>7.9853070350554981E-5</v>
      </c>
      <c r="H12053" s="415" t="str">
        <f t="shared" si="377"/>
        <v>VER</v>
      </c>
    </row>
    <row r="12054" spans="1:8" ht="15" hidden="1" thickBot="1">
      <c r="A12054" s="409">
        <v>202206</v>
      </c>
      <c r="B12054" s="196" t="s">
        <v>1565</v>
      </c>
      <c r="C12054" s="197" t="s">
        <v>1558</v>
      </c>
      <c r="D12054" s="198" t="s">
        <v>374</v>
      </c>
      <c r="E12054" s="421">
        <v>0.01</v>
      </c>
      <c r="F12054" s="413">
        <v>125.23</v>
      </c>
      <c r="G12054" s="414">
        <f t="shared" si="376"/>
        <v>7.9853070350554981E-5</v>
      </c>
      <c r="H12054" s="415" t="str">
        <f t="shared" si="377"/>
        <v>VER</v>
      </c>
    </row>
    <row r="12055" spans="1:8" ht="15" hidden="1" thickBot="1">
      <c r="A12055" s="409">
        <v>202206</v>
      </c>
      <c r="B12055" s="196" t="s">
        <v>1566</v>
      </c>
      <c r="C12055" s="197" t="s">
        <v>1558</v>
      </c>
      <c r="D12055" s="198" t="s">
        <v>374</v>
      </c>
      <c r="E12055" s="421">
        <v>0.01</v>
      </c>
      <c r="F12055" s="413">
        <v>125.23</v>
      </c>
      <c r="G12055" s="414">
        <f t="shared" si="376"/>
        <v>7.9853070350554981E-5</v>
      </c>
      <c r="H12055" s="415" t="str">
        <f t="shared" si="377"/>
        <v>VER</v>
      </c>
    </row>
    <row r="12056" spans="1:8" ht="15" hidden="1" thickBot="1">
      <c r="A12056" s="409">
        <v>202206</v>
      </c>
      <c r="B12056" s="196" t="s">
        <v>1567</v>
      </c>
      <c r="C12056" s="197" t="s">
        <v>1558</v>
      </c>
      <c r="D12056" s="198" t="s">
        <v>374</v>
      </c>
      <c r="E12056" s="421">
        <v>0.01</v>
      </c>
      <c r="F12056" s="413">
        <v>125.23</v>
      </c>
      <c r="G12056" s="414">
        <f t="shared" si="376"/>
        <v>7.9853070350554981E-5</v>
      </c>
      <c r="H12056" s="415" t="str">
        <f t="shared" si="377"/>
        <v>VER</v>
      </c>
    </row>
    <row r="12057" spans="1:8" ht="15" hidden="1" thickBot="1">
      <c r="A12057" s="409">
        <v>202206</v>
      </c>
      <c r="B12057" s="196" t="s">
        <v>1568</v>
      </c>
      <c r="C12057" s="197" t="s">
        <v>1558</v>
      </c>
      <c r="D12057" s="198" t="s">
        <v>374</v>
      </c>
      <c r="E12057" s="421">
        <v>0.01</v>
      </c>
      <c r="F12057" s="413">
        <v>125.23</v>
      </c>
      <c r="G12057" s="414">
        <f t="shared" si="376"/>
        <v>7.9853070350554981E-5</v>
      </c>
      <c r="H12057" s="415" t="str">
        <f t="shared" si="377"/>
        <v>VER</v>
      </c>
    </row>
    <row r="12058" spans="1:8" ht="15" hidden="1" thickBot="1">
      <c r="A12058" s="409">
        <v>202206</v>
      </c>
      <c r="B12058" s="196" t="s">
        <v>1569</v>
      </c>
      <c r="C12058" s="197" t="s">
        <v>1558</v>
      </c>
      <c r="D12058" s="198" t="s">
        <v>374</v>
      </c>
      <c r="E12058" s="421">
        <v>0.01</v>
      </c>
      <c r="F12058" s="413">
        <v>125.23</v>
      </c>
      <c r="G12058" s="414">
        <f t="shared" si="376"/>
        <v>7.9853070350554981E-5</v>
      </c>
      <c r="H12058" s="415" t="str">
        <f t="shared" si="377"/>
        <v>VER</v>
      </c>
    </row>
    <row r="12059" spans="1:8" ht="15" hidden="1" thickBot="1">
      <c r="A12059" s="409">
        <v>202206</v>
      </c>
      <c r="B12059" s="196" t="s">
        <v>1570</v>
      </c>
      <c r="C12059" s="197" t="s">
        <v>1558</v>
      </c>
      <c r="D12059" s="198" t="s">
        <v>374</v>
      </c>
      <c r="E12059" s="421">
        <v>0.01</v>
      </c>
      <c r="F12059" s="413">
        <v>125.23</v>
      </c>
      <c r="G12059" s="414">
        <f t="shared" si="376"/>
        <v>7.9853070350554981E-5</v>
      </c>
      <c r="H12059" s="415" t="str">
        <f t="shared" si="377"/>
        <v>VER</v>
      </c>
    </row>
    <row r="12060" spans="1:8" ht="15" hidden="1" thickBot="1">
      <c r="A12060" s="409">
        <v>202206</v>
      </c>
      <c r="B12060" s="196" t="s">
        <v>1571</v>
      </c>
      <c r="C12060" s="197" t="s">
        <v>1558</v>
      </c>
      <c r="D12060" s="198" t="s">
        <v>337</v>
      </c>
      <c r="E12060" s="421">
        <v>153474</v>
      </c>
      <c r="F12060" s="413">
        <v>125.23</v>
      </c>
      <c r="G12060" s="414">
        <f t="shared" si="376"/>
        <v>1225.5370118981075</v>
      </c>
      <c r="H12060" s="415">
        <f t="shared" si="377"/>
        <v>6.1276850594905374</v>
      </c>
    </row>
    <row r="12061" spans="1:8" ht="15" hidden="1" thickBot="1">
      <c r="A12061" s="409">
        <v>202206</v>
      </c>
      <c r="B12061" s="196" t="s">
        <v>1572</v>
      </c>
      <c r="C12061" s="197" t="s">
        <v>1558</v>
      </c>
      <c r="D12061" s="198" t="s">
        <v>337</v>
      </c>
      <c r="E12061" s="421">
        <v>107110</v>
      </c>
      <c r="F12061" s="413">
        <v>125.23</v>
      </c>
      <c r="G12061" s="414">
        <f t="shared" si="376"/>
        <v>855.30623652479437</v>
      </c>
      <c r="H12061" s="415">
        <f t="shared" si="377"/>
        <v>4.2765311826239722</v>
      </c>
    </row>
    <row r="12062" spans="1:8" ht="15" hidden="1" thickBot="1">
      <c r="A12062" s="409">
        <v>202206</v>
      </c>
      <c r="B12062" s="196" t="s">
        <v>1573</v>
      </c>
      <c r="C12062" s="197" t="s">
        <v>1558</v>
      </c>
      <c r="D12062" s="198" t="s">
        <v>337</v>
      </c>
      <c r="E12062" s="421">
        <v>107110</v>
      </c>
      <c r="F12062" s="413">
        <v>125.23</v>
      </c>
      <c r="G12062" s="414">
        <f t="shared" si="376"/>
        <v>855.30623652479437</v>
      </c>
      <c r="H12062" s="415">
        <f t="shared" si="377"/>
        <v>4.2765311826239722</v>
      </c>
    </row>
    <row r="12063" spans="1:8" ht="15" hidden="1" thickBot="1">
      <c r="A12063" s="409">
        <v>202206</v>
      </c>
      <c r="B12063" s="196" t="s">
        <v>1574</v>
      </c>
      <c r="C12063" s="197" t="s">
        <v>1558</v>
      </c>
      <c r="D12063" s="198" t="s">
        <v>339</v>
      </c>
      <c r="E12063" s="421">
        <v>536</v>
      </c>
      <c r="F12063" s="413">
        <v>125.23</v>
      </c>
      <c r="G12063" s="414">
        <f t="shared" si="376"/>
        <v>4.2801245707897468</v>
      </c>
      <c r="H12063" s="415">
        <f t="shared" si="377"/>
        <v>4.2801245707897468</v>
      </c>
    </row>
    <row r="12064" spans="1:8" ht="15" hidden="1" thickBot="1">
      <c r="A12064" s="409">
        <v>202206</v>
      </c>
      <c r="B12064" s="196" t="s">
        <v>1575</v>
      </c>
      <c r="C12064" s="197" t="s">
        <v>1558</v>
      </c>
      <c r="D12064" s="198" t="s">
        <v>337</v>
      </c>
      <c r="E12064" s="421">
        <v>107110</v>
      </c>
      <c r="F12064" s="413">
        <v>125.23</v>
      </c>
      <c r="G12064" s="414">
        <f t="shared" si="376"/>
        <v>855.30623652479437</v>
      </c>
      <c r="H12064" s="415">
        <f t="shared" si="377"/>
        <v>4.2765311826239722</v>
      </c>
    </row>
    <row r="12065" spans="1:8" ht="15" hidden="1" thickBot="1">
      <c r="A12065" s="409">
        <v>202206</v>
      </c>
      <c r="B12065" s="196" t="s">
        <v>1576</v>
      </c>
      <c r="C12065" s="197" t="s">
        <v>1558</v>
      </c>
      <c r="D12065" s="198" t="s">
        <v>337</v>
      </c>
      <c r="E12065" s="421">
        <v>107110</v>
      </c>
      <c r="F12065" s="413">
        <v>125.23</v>
      </c>
      <c r="G12065" s="414">
        <f t="shared" si="376"/>
        <v>855.30623652479437</v>
      </c>
      <c r="H12065" s="415">
        <f t="shared" si="377"/>
        <v>4.2765311826239722</v>
      </c>
    </row>
    <row r="12066" spans="1:8" ht="15" hidden="1" thickBot="1">
      <c r="A12066" s="409">
        <v>202206</v>
      </c>
      <c r="B12066" s="196" t="s">
        <v>1577</v>
      </c>
      <c r="C12066" s="197" t="s">
        <v>2696</v>
      </c>
      <c r="D12066" s="198" t="s">
        <v>339</v>
      </c>
      <c r="E12066" s="421">
        <v>536</v>
      </c>
      <c r="F12066" s="413">
        <v>125.23</v>
      </c>
      <c r="G12066" s="414">
        <f t="shared" si="376"/>
        <v>4.2801245707897468</v>
      </c>
      <c r="H12066" s="415">
        <f t="shared" si="377"/>
        <v>4.2801245707897468</v>
      </c>
    </row>
    <row r="12067" spans="1:8" ht="15" hidden="1" thickBot="1">
      <c r="A12067" s="409">
        <v>202206</v>
      </c>
      <c r="B12067" s="196" t="s">
        <v>1578</v>
      </c>
      <c r="C12067" s="197" t="s">
        <v>1558</v>
      </c>
      <c r="D12067" s="198" t="s">
        <v>337</v>
      </c>
      <c r="E12067" s="421">
        <v>80974</v>
      </c>
      <c r="F12067" s="413">
        <v>125.23</v>
      </c>
      <c r="G12067" s="414">
        <f t="shared" si="376"/>
        <v>646.60225185658385</v>
      </c>
      <c r="H12067" s="415">
        <f t="shared" si="377"/>
        <v>3.2330112592829194</v>
      </c>
    </row>
    <row r="12068" spans="1:8" ht="15" hidden="1" thickBot="1">
      <c r="A12068" s="409">
        <v>202206</v>
      </c>
      <c r="B12068" s="196" t="s">
        <v>1579</v>
      </c>
      <c r="C12068" s="197" t="s">
        <v>1558</v>
      </c>
      <c r="D12068" s="198" t="s">
        <v>339</v>
      </c>
      <c r="E12068" s="421">
        <v>405</v>
      </c>
      <c r="F12068" s="413">
        <v>125.23</v>
      </c>
      <c r="G12068" s="414">
        <f t="shared" si="376"/>
        <v>3.2340493491974764</v>
      </c>
      <c r="H12068" s="415">
        <f t="shared" si="377"/>
        <v>3.2340493491974764</v>
      </c>
    </row>
    <row r="12069" spans="1:8" ht="15" hidden="1" thickBot="1">
      <c r="A12069" s="409">
        <v>202206</v>
      </c>
      <c r="B12069" s="196" t="s">
        <v>1580</v>
      </c>
      <c r="C12069" s="197" t="s">
        <v>1558</v>
      </c>
      <c r="D12069" s="198" t="s">
        <v>337</v>
      </c>
      <c r="E12069" s="421">
        <v>57160</v>
      </c>
      <c r="F12069" s="413">
        <v>125.23</v>
      </c>
      <c r="G12069" s="414">
        <f t="shared" si="376"/>
        <v>456.44015012377224</v>
      </c>
      <c r="H12069" s="415">
        <f t="shared" si="377"/>
        <v>2.2822007506188613</v>
      </c>
    </row>
    <row r="12070" spans="1:8" ht="15" hidden="1" thickBot="1">
      <c r="A12070" s="409">
        <v>202206</v>
      </c>
      <c r="B12070" s="196" t="s">
        <v>1581</v>
      </c>
      <c r="C12070" s="197" t="s">
        <v>1558</v>
      </c>
      <c r="D12070" s="198" t="s">
        <v>337</v>
      </c>
      <c r="E12070" s="421">
        <v>107110</v>
      </c>
      <c r="F12070" s="413">
        <v>125.23</v>
      </c>
      <c r="G12070" s="414">
        <f t="shared" si="376"/>
        <v>855.30623652479437</v>
      </c>
      <c r="H12070" s="415">
        <f t="shared" si="377"/>
        <v>4.2765311826239722</v>
      </c>
    </row>
    <row r="12071" spans="1:8" ht="15" hidden="1" thickBot="1">
      <c r="A12071" s="409">
        <v>202206</v>
      </c>
      <c r="B12071" s="196" t="s">
        <v>1582</v>
      </c>
      <c r="C12071" s="197" t="s">
        <v>1558</v>
      </c>
      <c r="D12071" s="198" t="s">
        <v>339</v>
      </c>
      <c r="E12071" s="421">
        <v>536</v>
      </c>
      <c r="F12071" s="413">
        <v>125.23</v>
      </c>
      <c r="G12071" s="414">
        <f t="shared" si="376"/>
        <v>4.2801245707897468</v>
      </c>
      <c r="H12071" s="415">
        <f t="shared" si="377"/>
        <v>4.2801245707897468</v>
      </c>
    </row>
    <row r="12072" spans="1:8" ht="15" hidden="1" thickBot="1">
      <c r="A12072" s="409">
        <v>202206</v>
      </c>
      <c r="B12072" s="196" t="s">
        <v>1583</v>
      </c>
      <c r="C12072" s="197" t="s">
        <v>1558</v>
      </c>
      <c r="D12072" s="198" t="s">
        <v>337</v>
      </c>
      <c r="E12072" s="421">
        <v>51409</v>
      </c>
      <c r="F12072" s="413">
        <v>125.23</v>
      </c>
      <c r="G12072" s="414">
        <f t="shared" si="376"/>
        <v>410.51664936516806</v>
      </c>
      <c r="H12072" s="415">
        <f t="shared" si="377"/>
        <v>2.0525832468258405</v>
      </c>
    </row>
    <row r="12073" spans="1:8" ht="15" hidden="1" thickBot="1">
      <c r="A12073" s="409">
        <v>202206</v>
      </c>
      <c r="B12073" s="196" t="s">
        <v>1584</v>
      </c>
      <c r="C12073" s="197" t="s">
        <v>1558</v>
      </c>
      <c r="D12073" s="198" t="s">
        <v>339</v>
      </c>
      <c r="E12073" s="421">
        <v>257</v>
      </c>
      <c r="F12073" s="413">
        <v>125.23</v>
      </c>
      <c r="G12073" s="414">
        <f t="shared" si="376"/>
        <v>2.052223908009263</v>
      </c>
      <c r="H12073" s="415">
        <f t="shared" si="377"/>
        <v>2.052223908009263</v>
      </c>
    </row>
    <row r="12074" spans="1:8" ht="15" hidden="1" thickBot="1">
      <c r="A12074" s="409">
        <v>202206</v>
      </c>
      <c r="B12074" s="196" t="s">
        <v>1585</v>
      </c>
      <c r="C12074" s="197" t="s">
        <v>1558</v>
      </c>
      <c r="D12074" s="198" t="s">
        <v>337</v>
      </c>
      <c r="E12074" s="421">
        <v>51409</v>
      </c>
      <c r="F12074" s="413">
        <v>125.23</v>
      </c>
      <c r="G12074" s="414">
        <f t="shared" si="376"/>
        <v>410.51664936516806</v>
      </c>
      <c r="H12074" s="415">
        <f t="shared" si="377"/>
        <v>2.0525832468258405</v>
      </c>
    </row>
    <row r="12075" spans="1:8" ht="15" hidden="1" thickBot="1">
      <c r="A12075" s="409">
        <v>202206</v>
      </c>
      <c r="B12075" s="196" t="s">
        <v>1586</v>
      </c>
      <c r="C12075" s="197" t="s">
        <v>1558</v>
      </c>
      <c r="D12075" s="198" t="s">
        <v>339</v>
      </c>
      <c r="E12075" s="421">
        <v>257</v>
      </c>
      <c r="F12075" s="413">
        <v>125.23</v>
      </c>
      <c r="G12075" s="414">
        <f t="shared" si="376"/>
        <v>2.052223908009263</v>
      </c>
      <c r="H12075" s="415">
        <f t="shared" si="377"/>
        <v>2.052223908009263</v>
      </c>
    </row>
    <row r="12076" spans="1:8" ht="15" hidden="1" thickBot="1">
      <c r="A12076" s="409">
        <v>202206</v>
      </c>
      <c r="B12076" s="196" t="s">
        <v>1587</v>
      </c>
      <c r="C12076" s="197" t="s">
        <v>1558</v>
      </c>
      <c r="D12076" s="198" t="s">
        <v>337</v>
      </c>
      <c r="E12076" s="421">
        <v>51409</v>
      </c>
      <c r="F12076" s="413">
        <v>125.23</v>
      </c>
      <c r="G12076" s="414">
        <f t="shared" si="376"/>
        <v>410.51664936516806</v>
      </c>
      <c r="H12076" s="415">
        <f t="shared" si="377"/>
        <v>2.0525832468258405</v>
      </c>
    </row>
    <row r="12077" spans="1:8" ht="15" hidden="1" thickBot="1">
      <c r="A12077" s="409">
        <v>202206</v>
      </c>
      <c r="B12077" s="196" t="s">
        <v>1588</v>
      </c>
      <c r="C12077" s="197" t="s">
        <v>1558</v>
      </c>
      <c r="D12077" s="198" t="s">
        <v>339</v>
      </c>
      <c r="E12077" s="421">
        <v>257</v>
      </c>
      <c r="F12077" s="413">
        <v>125.23</v>
      </c>
      <c r="G12077" s="414">
        <f t="shared" si="376"/>
        <v>2.052223908009263</v>
      </c>
      <c r="H12077" s="415">
        <f t="shared" si="377"/>
        <v>2.052223908009263</v>
      </c>
    </row>
    <row r="12078" spans="1:8" ht="15" hidden="1" thickBot="1">
      <c r="A12078" s="409">
        <v>202206</v>
      </c>
      <c r="B12078" s="196" t="s">
        <v>1589</v>
      </c>
      <c r="C12078" s="197" t="s">
        <v>1558</v>
      </c>
      <c r="D12078" s="198" t="s">
        <v>337</v>
      </c>
      <c r="E12078" s="421">
        <v>113346</v>
      </c>
      <c r="F12078" s="413">
        <v>125.23</v>
      </c>
      <c r="G12078" s="414">
        <f t="shared" si="376"/>
        <v>905.10261119540041</v>
      </c>
      <c r="H12078" s="415">
        <f t="shared" si="377"/>
        <v>4.5255130559770018</v>
      </c>
    </row>
    <row r="12079" spans="1:8" ht="15" hidden="1" thickBot="1">
      <c r="A12079" s="409">
        <v>202206</v>
      </c>
      <c r="B12079" s="196" t="s">
        <v>1590</v>
      </c>
      <c r="C12079" s="197" t="s">
        <v>1558</v>
      </c>
      <c r="D12079" s="198" t="s">
        <v>339</v>
      </c>
      <c r="E12079" s="421">
        <v>567</v>
      </c>
      <c r="F12079" s="413">
        <v>125.23</v>
      </c>
      <c r="G12079" s="414">
        <f t="shared" si="376"/>
        <v>4.5276690888764675</v>
      </c>
      <c r="H12079" s="415">
        <f t="shared" si="377"/>
        <v>4.5276690888764675</v>
      </c>
    </row>
    <row r="12080" spans="1:8" ht="15" hidden="1" thickBot="1">
      <c r="A12080" s="409">
        <v>202206</v>
      </c>
      <c r="B12080" s="196" t="s">
        <v>1591</v>
      </c>
      <c r="C12080" s="197" t="s">
        <v>1558</v>
      </c>
      <c r="D12080" s="198" t="s">
        <v>339</v>
      </c>
      <c r="E12080" s="421">
        <v>669</v>
      </c>
      <c r="F12080" s="413">
        <v>125.23</v>
      </c>
      <c r="G12080" s="414">
        <f t="shared" si="376"/>
        <v>5.3421704064521283</v>
      </c>
      <c r="H12080" s="415">
        <f t="shared" si="377"/>
        <v>5.3421704064521283</v>
      </c>
    </row>
    <row r="12081" spans="1:8" ht="15" hidden="1" thickBot="1">
      <c r="A12081" s="409">
        <v>202206</v>
      </c>
      <c r="B12081" s="196" t="s">
        <v>1592</v>
      </c>
      <c r="C12081" s="197" t="s">
        <v>1558</v>
      </c>
      <c r="D12081" s="198" t="s">
        <v>339</v>
      </c>
      <c r="E12081" s="421">
        <v>669</v>
      </c>
      <c r="F12081" s="413">
        <v>125.23</v>
      </c>
      <c r="G12081" s="414">
        <f t="shared" si="376"/>
        <v>5.3421704064521283</v>
      </c>
      <c r="H12081" s="415">
        <f t="shared" si="377"/>
        <v>5.3421704064521283</v>
      </c>
    </row>
    <row r="12082" spans="1:8" ht="15" hidden="1" thickBot="1">
      <c r="A12082" s="409">
        <v>202206</v>
      </c>
      <c r="B12082" s="196" t="s">
        <v>1593</v>
      </c>
      <c r="C12082" s="197" t="s">
        <v>1558</v>
      </c>
      <c r="D12082" s="198" t="s">
        <v>337</v>
      </c>
      <c r="E12082" s="421">
        <v>133712</v>
      </c>
      <c r="F12082" s="413">
        <v>125.23</v>
      </c>
      <c r="G12082" s="414">
        <f t="shared" si="376"/>
        <v>1067.7313742713407</v>
      </c>
      <c r="H12082" s="415">
        <f t="shared" si="377"/>
        <v>5.3386568713567035</v>
      </c>
    </row>
    <row r="12083" spans="1:8" ht="15" hidden="1" thickBot="1">
      <c r="A12083" s="409">
        <v>202206</v>
      </c>
      <c r="B12083" s="196" t="s">
        <v>1594</v>
      </c>
      <c r="C12083" s="197" t="s">
        <v>1558</v>
      </c>
      <c r="D12083" s="198" t="s">
        <v>337</v>
      </c>
      <c r="E12083" s="421">
        <v>133679</v>
      </c>
      <c r="F12083" s="413">
        <v>125.23</v>
      </c>
      <c r="G12083" s="414">
        <f t="shared" si="376"/>
        <v>1067.4678591391839</v>
      </c>
      <c r="H12083" s="415">
        <f t="shared" si="377"/>
        <v>5.3373392956959194</v>
      </c>
    </row>
    <row r="12084" spans="1:8" ht="15" hidden="1" thickBot="1">
      <c r="A12084" s="409">
        <v>202206</v>
      </c>
      <c r="B12084" s="196" t="s">
        <v>1595</v>
      </c>
      <c r="C12084" s="197" t="s">
        <v>1558</v>
      </c>
      <c r="D12084" s="198" t="s">
        <v>337</v>
      </c>
      <c r="E12084" s="421">
        <v>31936</v>
      </c>
      <c r="F12084" s="413">
        <v>125.23</v>
      </c>
      <c r="G12084" s="414">
        <f t="shared" si="376"/>
        <v>255.01876547153236</v>
      </c>
      <c r="H12084" s="415">
        <f t="shared" si="377"/>
        <v>1.2750938273576617</v>
      </c>
    </row>
    <row r="12085" spans="1:8" ht="15" hidden="1" thickBot="1">
      <c r="A12085" s="409">
        <v>202206</v>
      </c>
      <c r="B12085" s="196" t="s">
        <v>1596</v>
      </c>
      <c r="C12085" s="197" t="s">
        <v>1558</v>
      </c>
      <c r="D12085" s="198" t="s">
        <v>337</v>
      </c>
      <c r="E12085" s="421">
        <v>114098</v>
      </c>
      <c r="F12085" s="413">
        <v>125.23</v>
      </c>
      <c r="G12085" s="414">
        <f t="shared" si="376"/>
        <v>911.1075620857622</v>
      </c>
      <c r="H12085" s="415">
        <f t="shared" si="377"/>
        <v>4.5555378104288113</v>
      </c>
    </row>
    <row r="12086" spans="1:8" ht="15" hidden="1" thickBot="1">
      <c r="A12086" s="409">
        <v>202206</v>
      </c>
      <c r="B12086" s="196" t="s">
        <v>1597</v>
      </c>
      <c r="C12086" s="197" t="s">
        <v>1558</v>
      </c>
      <c r="D12086" s="198" t="s">
        <v>339</v>
      </c>
      <c r="E12086" s="421">
        <v>570</v>
      </c>
      <c r="F12086" s="413">
        <v>125.23</v>
      </c>
      <c r="G12086" s="414">
        <f t="shared" si="376"/>
        <v>4.5516250099816338</v>
      </c>
      <c r="H12086" s="415">
        <f t="shared" si="377"/>
        <v>4.5516250099816338</v>
      </c>
    </row>
    <row r="12087" spans="1:8" ht="15" hidden="1" thickBot="1">
      <c r="A12087" s="409">
        <v>202206</v>
      </c>
      <c r="B12087" s="196" t="s">
        <v>1598</v>
      </c>
      <c r="C12087" s="197" t="s">
        <v>1558</v>
      </c>
      <c r="D12087" s="198" t="s">
        <v>337</v>
      </c>
      <c r="E12087" s="421">
        <v>18813</v>
      </c>
      <c r="F12087" s="413">
        <v>125.23</v>
      </c>
      <c r="G12087" s="414">
        <f t="shared" si="376"/>
        <v>150.22758125049907</v>
      </c>
      <c r="H12087" s="415">
        <f t="shared" si="377"/>
        <v>0.75113790625249532</v>
      </c>
    </row>
    <row r="12088" spans="1:8" ht="15" hidden="1" thickBot="1">
      <c r="A12088" s="409">
        <v>202206</v>
      </c>
      <c r="B12088" s="196" t="s">
        <v>1599</v>
      </c>
      <c r="C12088" s="197" t="s">
        <v>1558</v>
      </c>
      <c r="D12088" s="198" t="s">
        <v>337</v>
      </c>
      <c r="E12088" s="421">
        <v>55290</v>
      </c>
      <c r="F12088" s="413">
        <v>125.23</v>
      </c>
      <c r="G12088" s="414">
        <f t="shared" si="376"/>
        <v>441.50762596821846</v>
      </c>
      <c r="H12088" s="415">
        <f t="shared" si="377"/>
        <v>2.2075381298410921</v>
      </c>
    </row>
    <row r="12089" spans="1:8" ht="15" hidden="1" thickBot="1">
      <c r="A12089" s="409">
        <v>202206</v>
      </c>
      <c r="B12089" s="196" t="s">
        <v>1600</v>
      </c>
      <c r="C12089" s="197" t="s">
        <v>1558</v>
      </c>
      <c r="D12089" s="198" t="s">
        <v>339</v>
      </c>
      <c r="E12089" s="421">
        <v>276</v>
      </c>
      <c r="F12089" s="413">
        <v>125.23</v>
      </c>
      <c r="G12089" s="414">
        <f t="shared" si="376"/>
        <v>2.2039447416753175</v>
      </c>
      <c r="H12089" s="415">
        <f t="shared" si="377"/>
        <v>2.2039447416753175</v>
      </c>
    </row>
    <row r="12090" spans="1:8" ht="15" hidden="1" thickBot="1">
      <c r="A12090" s="409">
        <v>202206</v>
      </c>
      <c r="B12090" s="196" t="s">
        <v>1601</v>
      </c>
      <c r="C12090" s="197" t="s">
        <v>1558</v>
      </c>
      <c r="D12090" s="198" t="s">
        <v>337</v>
      </c>
      <c r="E12090" s="421">
        <v>55290</v>
      </c>
      <c r="F12090" s="413">
        <v>125.23</v>
      </c>
      <c r="G12090" s="414">
        <f t="shared" si="376"/>
        <v>441.50762596821846</v>
      </c>
      <c r="H12090" s="415">
        <f t="shared" si="377"/>
        <v>2.2075381298410921</v>
      </c>
    </row>
    <row r="12091" spans="1:8" ht="15" hidden="1" thickBot="1">
      <c r="A12091" s="409">
        <v>202206</v>
      </c>
      <c r="B12091" s="196" t="s">
        <v>1602</v>
      </c>
      <c r="C12091" s="197" t="s">
        <v>1558</v>
      </c>
      <c r="D12091" s="198" t="s">
        <v>339</v>
      </c>
      <c r="E12091" s="421">
        <v>276</v>
      </c>
      <c r="F12091" s="413">
        <v>125.23</v>
      </c>
      <c r="G12091" s="414">
        <f t="shared" si="376"/>
        <v>2.2039447416753175</v>
      </c>
      <c r="H12091" s="415">
        <f t="shared" si="377"/>
        <v>2.2039447416753175</v>
      </c>
    </row>
    <row r="12092" spans="1:8" ht="15" hidden="1" thickBot="1">
      <c r="A12092" s="409">
        <v>202206</v>
      </c>
      <c r="B12092" s="196" t="s">
        <v>1603</v>
      </c>
      <c r="C12092" s="197" t="s">
        <v>1558</v>
      </c>
      <c r="D12092" s="198" t="s">
        <v>337</v>
      </c>
      <c r="E12092" s="421">
        <v>54680</v>
      </c>
      <c r="F12092" s="413">
        <v>125.23</v>
      </c>
      <c r="G12092" s="414">
        <f t="shared" si="376"/>
        <v>436.63658867683461</v>
      </c>
      <c r="H12092" s="415">
        <f t="shared" si="377"/>
        <v>2.183182943384173</v>
      </c>
    </row>
    <row r="12093" spans="1:8" ht="15" hidden="1" thickBot="1">
      <c r="A12093" s="409">
        <v>202206</v>
      </c>
      <c r="B12093" s="196" t="s">
        <v>1604</v>
      </c>
      <c r="C12093" s="197" t="s">
        <v>1558</v>
      </c>
      <c r="D12093" s="198" t="s">
        <v>337</v>
      </c>
      <c r="E12093" s="421">
        <v>67848</v>
      </c>
      <c r="F12093" s="413">
        <v>125.23</v>
      </c>
      <c r="G12093" s="414">
        <f t="shared" si="376"/>
        <v>541.78711171444536</v>
      </c>
      <c r="H12093" s="415">
        <f t="shared" si="377"/>
        <v>2.708935558572227</v>
      </c>
    </row>
    <row r="12094" spans="1:8" ht="15" hidden="1" thickBot="1">
      <c r="A12094" s="409">
        <v>202206</v>
      </c>
      <c r="B12094" s="196" t="s">
        <v>1605</v>
      </c>
      <c r="C12094" s="197" t="s">
        <v>1558</v>
      </c>
      <c r="D12094" s="198" t="s">
        <v>337</v>
      </c>
      <c r="E12094" s="421">
        <v>59197</v>
      </c>
      <c r="F12094" s="413">
        <v>125.23</v>
      </c>
      <c r="G12094" s="414">
        <f t="shared" si="376"/>
        <v>472.70622055418028</v>
      </c>
      <c r="H12094" s="415">
        <f t="shared" si="377"/>
        <v>2.3635311027709012</v>
      </c>
    </row>
    <row r="12095" spans="1:8" ht="15" hidden="1" thickBot="1">
      <c r="A12095" s="409">
        <v>202206</v>
      </c>
      <c r="B12095" s="196" t="s">
        <v>1606</v>
      </c>
      <c r="C12095" s="197" t="s">
        <v>1558</v>
      </c>
      <c r="D12095" s="198" t="s">
        <v>337</v>
      </c>
      <c r="E12095" s="421">
        <v>48718</v>
      </c>
      <c r="F12095" s="413">
        <v>125.23</v>
      </c>
      <c r="G12095" s="414">
        <f t="shared" si="376"/>
        <v>389.02818813383374</v>
      </c>
      <c r="H12095" s="415">
        <f t="shared" si="377"/>
        <v>1.9451409406691686</v>
      </c>
    </row>
    <row r="12096" spans="1:8" ht="15" hidden="1" thickBot="1">
      <c r="A12096" s="409">
        <v>202206</v>
      </c>
      <c r="B12096" s="196" t="s">
        <v>1607</v>
      </c>
      <c r="C12096" s="197" t="s">
        <v>1558</v>
      </c>
      <c r="D12096" s="198" t="s">
        <v>337</v>
      </c>
      <c r="E12096" s="421">
        <v>42530</v>
      </c>
      <c r="F12096" s="413">
        <v>125.23</v>
      </c>
      <c r="G12096" s="414">
        <f t="shared" si="376"/>
        <v>339.6151082009103</v>
      </c>
      <c r="H12096" s="415">
        <f t="shared" si="377"/>
        <v>1.6980755410045516</v>
      </c>
    </row>
    <row r="12097" spans="1:8" ht="15" hidden="1" thickBot="1">
      <c r="A12097" s="409">
        <v>202206</v>
      </c>
      <c r="B12097" s="196" t="s">
        <v>1608</v>
      </c>
      <c r="C12097" s="197" t="s">
        <v>1558</v>
      </c>
      <c r="D12097" s="198" t="s">
        <v>337</v>
      </c>
      <c r="E12097" s="421">
        <v>42530</v>
      </c>
      <c r="F12097" s="413">
        <v>125.23</v>
      </c>
      <c r="G12097" s="414">
        <f t="shared" si="376"/>
        <v>339.6151082009103</v>
      </c>
      <c r="H12097" s="415">
        <f t="shared" si="377"/>
        <v>1.6980755410045516</v>
      </c>
    </row>
    <row r="12098" spans="1:8" ht="15" hidden="1" thickBot="1">
      <c r="A12098" s="409">
        <v>202206</v>
      </c>
      <c r="B12098" s="196" t="s">
        <v>1609</v>
      </c>
      <c r="C12098" s="197" t="s">
        <v>1558</v>
      </c>
      <c r="D12098" s="198" t="s">
        <v>337</v>
      </c>
      <c r="E12098" s="421">
        <v>42530</v>
      </c>
      <c r="F12098" s="413">
        <v>125.23</v>
      </c>
      <c r="G12098" s="414">
        <f t="shared" ref="G12098:G12161" si="378">+E12098/F12098</f>
        <v>339.6151082009103</v>
      </c>
      <c r="H12098" s="415">
        <f t="shared" ref="H12098:H12161" si="379">IF(D12098="TB",G12098/200,IF(D12098="LT",G12098,"VER"))</f>
        <v>1.6980755410045516</v>
      </c>
    </row>
    <row r="12099" spans="1:8" ht="15" hidden="1" thickBot="1">
      <c r="A12099" s="409">
        <v>202206</v>
      </c>
      <c r="B12099" s="196" t="s">
        <v>1610</v>
      </c>
      <c r="C12099" s="197" t="s">
        <v>1558</v>
      </c>
      <c r="D12099" s="198" t="s">
        <v>337</v>
      </c>
      <c r="E12099" s="421">
        <v>31936</v>
      </c>
      <c r="F12099" s="413">
        <v>125.23</v>
      </c>
      <c r="G12099" s="414">
        <f t="shared" si="378"/>
        <v>255.01876547153236</v>
      </c>
      <c r="H12099" s="415">
        <f t="shared" si="379"/>
        <v>1.2750938273576617</v>
      </c>
    </row>
    <row r="12100" spans="1:8" ht="15" hidden="1" thickBot="1">
      <c r="A12100" s="409">
        <v>202206</v>
      </c>
      <c r="B12100" s="196" t="s">
        <v>1611</v>
      </c>
      <c r="C12100" s="197" t="s">
        <v>1558</v>
      </c>
      <c r="D12100" s="198" t="s">
        <v>337</v>
      </c>
      <c r="E12100" s="421">
        <v>31936</v>
      </c>
      <c r="F12100" s="413">
        <v>125.23</v>
      </c>
      <c r="G12100" s="414">
        <f t="shared" si="378"/>
        <v>255.01876547153236</v>
      </c>
      <c r="H12100" s="415">
        <f t="shared" si="379"/>
        <v>1.2750938273576617</v>
      </c>
    </row>
    <row r="12101" spans="1:8" ht="15" hidden="1" thickBot="1">
      <c r="A12101" s="409">
        <v>202206</v>
      </c>
      <c r="B12101" s="196" t="s">
        <v>1612</v>
      </c>
      <c r="C12101" s="197" t="s">
        <v>1558</v>
      </c>
      <c r="D12101" s="198" t="s">
        <v>337</v>
      </c>
      <c r="E12101" s="421">
        <v>31936</v>
      </c>
      <c r="F12101" s="413">
        <v>125.23</v>
      </c>
      <c r="G12101" s="414">
        <f t="shared" si="378"/>
        <v>255.01876547153236</v>
      </c>
      <c r="H12101" s="415">
        <f t="shared" si="379"/>
        <v>1.2750938273576617</v>
      </c>
    </row>
    <row r="12102" spans="1:8" ht="15" hidden="1" thickBot="1">
      <c r="A12102" s="409">
        <v>202206</v>
      </c>
      <c r="B12102" s="196" t="s">
        <v>1613</v>
      </c>
      <c r="C12102" s="197" t="s">
        <v>1558</v>
      </c>
      <c r="D12102" s="198" t="s">
        <v>339</v>
      </c>
      <c r="E12102" s="421">
        <v>160</v>
      </c>
      <c r="F12102" s="413">
        <v>125.23</v>
      </c>
      <c r="G12102" s="414">
        <f t="shared" si="378"/>
        <v>1.2776491256088796</v>
      </c>
      <c r="H12102" s="415">
        <f t="shared" si="379"/>
        <v>1.2776491256088796</v>
      </c>
    </row>
    <row r="12103" spans="1:8" ht="15" hidden="1" thickBot="1">
      <c r="A12103" s="409">
        <v>202206</v>
      </c>
      <c r="B12103" s="196" t="s">
        <v>1614</v>
      </c>
      <c r="C12103" s="197" t="s">
        <v>1558</v>
      </c>
      <c r="D12103" s="198" t="s">
        <v>337</v>
      </c>
      <c r="E12103" s="421">
        <v>31936</v>
      </c>
      <c r="F12103" s="413">
        <v>125.23</v>
      </c>
      <c r="G12103" s="414">
        <f t="shared" si="378"/>
        <v>255.01876547153236</v>
      </c>
      <c r="H12103" s="415">
        <f t="shared" si="379"/>
        <v>1.2750938273576617</v>
      </c>
    </row>
    <row r="12104" spans="1:8" ht="15" hidden="1" thickBot="1">
      <c r="A12104" s="409">
        <v>202206</v>
      </c>
      <c r="B12104" s="196" t="s">
        <v>1615</v>
      </c>
      <c r="C12104" s="197" t="s">
        <v>1558</v>
      </c>
      <c r="D12104" s="198" t="s">
        <v>337</v>
      </c>
      <c r="E12104" s="421">
        <v>31936</v>
      </c>
      <c r="F12104" s="413">
        <v>125.23</v>
      </c>
      <c r="G12104" s="414">
        <f t="shared" si="378"/>
        <v>255.01876547153236</v>
      </c>
      <c r="H12104" s="415">
        <f t="shared" si="379"/>
        <v>1.2750938273576617</v>
      </c>
    </row>
    <row r="12105" spans="1:8" ht="15" hidden="1" thickBot="1">
      <c r="A12105" s="409">
        <v>202206</v>
      </c>
      <c r="B12105" s="196" t="s">
        <v>1616</v>
      </c>
      <c r="C12105" s="197" t="s">
        <v>1558</v>
      </c>
      <c r="D12105" s="198" t="s">
        <v>339</v>
      </c>
      <c r="E12105" s="421">
        <v>160</v>
      </c>
      <c r="F12105" s="413">
        <v>125.23</v>
      </c>
      <c r="G12105" s="414">
        <f t="shared" si="378"/>
        <v>1.2776491256088796</v>
      </c>
      <c r="H12105" s="415">
        <f t="shared" si="379"/>
        <v>1.2776491256088796</v>
      </c>
    </row>
    <row r="12106" spans="1:8" ht="15" hidden="1" thickBot="1">
      <c r="A12106" s="409">
        <v>202206</v>
      </c>
      <c r="B12106" s="196" t="s">
        <v>1617</v>
      </c>
      <c r="C12106" s="197" t="s">
        <v>1558</v>
      </c>
      <c r="D12106" s="198" t="s">
        <v>337</v>
      </c>
      <c r="E12106" s="421">
        <v>31936</v>
      </c>
      <c r="F12106" s="413">
        <v>125.23</v>
      </c>
      <c r="G12106" s="414">
        <f t="shared" si="378"/>
        <v>255.01876547153236</v>
      </c>
      <c r="H12106" s="415">
        <f t="shared" si="379"/>
        <v>1.2750938273576617</v>
      </c>
    </row>
    <row r="12107" spans="1:8" ht="15" hidden="1" thickBot="1">
      <c r="A12107" s="409">
        <v>202206</v>
      </c>
      <c r="B12107" s="196" t="s">
        <v>1618</v>
      </c>
      <c r="C12107" s="197" t="s">
        <v>1558</v>
      </c>
      <c r="D12107" s="198" t="s">
        <v>339</v>
      </c>
      <c r="E12107" s="421">
        <v>160</v>
      </c>
      <c r="F12107" s="413">
        <v>125.23</v>
      </c>
      <c r="G12107" s="414">
        <f t="shared" si="378"/>
        <v>1.2776491256088796</v>
      </c>
      <c r="H12107" s="415">
        <f t="shared" si="379"/>
        <v>1.2776491256088796</v>
      </c>
    </row>
    <row r="12108" spans="1:8" ht="15" hidden="1" thickBot="1">
      <c r="A12108" s="409">
        <v>202206</v>
      </c>
      <c r="B12108" s="196" t="s">
        <v>1619</v>
      </c>
      <c r="C12108" s="197" t="s">
        <v>1558</v>
      </c>
      <c r="D12108" s="198" t="s">
        <v>337</v>
      </c>
      <c r="E12108" s="421">
        <v>34508</v>
      </c>
      <c r="F12108" s="413">
        <v>125.23</v>
      </c>
      <c r="G12108" s="414">
        <f t="shared" si="378"/>
        <v>275.55697516569512</v>
      </c>
      <c r="H12108" s="415">
        <f t="shared" si="379"/>
        <v>1.3777848758284756</v>
      </c>
    </row>
    <row r="12109" spans="1:8" ht="15" hidden="1" thickBot="1">
      <c r="A12109" s="409">
        <v>202206</v>
      </c>
      <c r="B12109" s="196" t="s">
        <v>1620</v>
      </c>
      <c r="C12109" s="197" t="s">
        <v>1558</v>
      </c>
      <c r="D12109" s="198" t="s">
        <v>339</v>
      </c>
      <c r="E12109" s="421">
        <v>173</v>
      </c>
      <c r="F12109" s="413">
        <v>125.23</v>
      </c>
      <c r="G12109" s="414">
        <f t="shared" si="378"/>
        <v>1.3814581170646012</v>
      </c>
      <c r="H12109" s="415">
        <f t="shared" si="379"/>
        <v>1.3814581170646012</v>
      </c>
    </row>
    <row r="12110" spans="1:8" ht="15" hidden="1" thickBot="1">
      <c r="A12110" s="409">
        <v>202206</v>
      </c>
      <c r="B12110" s="196" t="s">
        <v>1621</v>
      </c>
      <c r="C12110" s="197" t="s">
        <v>1558</v>
      </c>
      <c r="D12110" s="198" t="s">
        <v>337</v>
      </c>
      <c r="E12110" s="421">
        <v>39652</v>
      </c>
      <c r="F12110" s="413">
        <v>125.23</v>
      </c>
      <c r="G12110" s="414">
        <f t="shared" si="378"/>
        <v>316.63339455402058</v>
      </c>
      <c r="H12110" s="415">
        <f t="shared" si="379"/>
        <v>1.583166972770103</v>
      </c>
    </row>
    <row r="12111" spans="1:8" ht="15" hidden="1" thickBot="1">
      <c r="A12111" s="409">
        <v>202206</v>
      </c>
      <c r="B12111" s="196" t="s">
        <v>1622</v>
      </c>
      <c r="C12111" s="197" t="s">
        <v>1558</v>
      </c>
      <c r="D12111" s="198" t="s">
        <v>339</v>
      </c>
      <c r="E12111" s="421">
        <v>198</v>
      </c>
      <c r="F12111" s="413">
        <v>125.23</v>
      </c>
      <c r="G12111" s="414">
        <f t="shared" si="378"/>
        <v>1.5810907929409885</v>
      </c>
      <c r="H12111" s="415">
        <f t="shared" si="379"/>
        <v>1.5810907929409885</v>
      </c>
    </row>
    <row r="12112" spans="1:8" ht="15" hidden="1" thickBot="1">
      <c r="A12112" s="409">
        <v>202206</v>
      </c>
      <c r="B12112" s="196" t="s">
        <v>1623</v>
      </c>
      <c r="C12112" s="197" t="s">
        <v>1558</v>
      </c>
      <c r="D12112" s="198" t="s">
        <v>337</v>
      </c>
      <c r="E12112" s="421">
        <v>65372</v>
      </c>
      <c r="F12112" s="413">
        <v>125.23</v>
      </c>
      <c r="G12112" s="414">
        <f t="shared" si="378"/>
        <v>522.01549149564801</v>
      </c>
      <c r="H12112" s="415">
        <f t="shared" si="379"/>
        <v>2.6100774574782402</v>
      </c>
    </row>
    <row r="12113" spans="1:8" ht="15" hidden="1" thickBot="1">
      <c r="A12113" s="409">
        <v>202206</v>
      </c>
      <c r="B12113" s="196" t="s">
        <v>1624</v>
      </c>
      <c r="C12113" s="197" t="s">
        <v>1558</v>
      </c>
      <c r="D12113" s="198" t="s">
        <v>339</v>
      </c>
      <c r="E12113" s="421">
        <v>327</v>
      </c>
      <c r="F12113" s="413">
        <v>125.23</v>
      </c>
      <c r="G12113" s="414">
        <f t="shared" si="378"/>
        <v>2.6111954004631479</v>
      </c>
      <c r="H12113" s="415">
        <f t="shared" si="379"/>
        <v>2.6111954004631479</v>
      </c>
    </row>
    <row r="12114" spans="1:8" ht="15" hidden="1" thickBot="1">
      <c r="A12114" s="409">
        <v>202206</v>
      </c>
      <c r="B12114" s="196" t="s">
        <v>1625</v>
      </c>
      <c r="C12114" s="197" t="s">
        <v>1558</v>
      </c>
      <c r="D12114" s="198" t="s">
        <v>337</v>
      </c>
      <c r="E12114" s="421">
        <v>60228</v>
      </c>
      <c r="F12114" s="413">
        <v>125.23</v>
      </c>
      <c r="G12114" s="414">
        <f t="shared" si="378"/>
        <v>480.93907210732249</v>
      </c>
      <c r="H12114" s="415">
        <f t="shared" si="379"/>
        <v>2.4046953605366124</v>
      </c>
    </row>
    <row r="12115" spans="1:8" ht="15" hidden="1" thickBot="1">
      <c r="A12115" s="409">
        <v>202206</v>
      </c>
      <c r="B12115" s="196" t="s">
        <v>1626</v>
      </c>
      <c r="C12115" s="197" t="s">
        <v>1558</v>
      </c>
      <c r="D12115" s="198" t="s">
        <v>339</v>
      </c>
      <c r="E12115" s="421">
        <v>301</v>
      </c>
      <c r="F12115" s="413">
        <v>125.23</v>
      </c>
      <c r="G12115" s="414">
        <f t="shared" si="378"/>
        <v>2.4035774175517046</v>
      </c>
      <c r="H12115" s="415">
        <f t="shared" si="379"/>
        <v>2.4035774175517046</v>
      </c>
    </row>
    <row r="12116" spans="1:8" ht="15" hidden="1" thickBot="1">
      <c r="A12116" s="409">
        <v>202206</v>
      </c>
      <c r="B12116" s="196" t="s">
        <v>1627</v>
      </c>
      <c r="C12116" s="197" t="s">
        <v>1558</v>
      </c>
      <c r="D12116" s="198" t="s">
        <v>337</v>
      </c>
      <c r="E12116" s="421">
        <v>28164</v>
      </c>
      <c r="F12116" s="413">
        <v>125.23</v>
      </c>
      <c r="G12116" s="414">
        <f t="shared" si="378"/>
        <v>224.89818733530305</v>
      </c>
      <c r="H12116" s="415">
        <f t="shared" si="379"/>
        <v>1.1244909366765152</v>
      </c>
    </row>
    <row r="12117" spans="1:8" ht="15" hidden="1" thickBot="1">
      <c r="A12117" s="409">
        <v>202206</v>
      </c>
      <c r="B12117" s="196" t="s">
        <v>1628</v>
      </c>
      <c r="C12117" s="197" t="s">
        <v>1558</v>
      </c>
      <c r="D12117" s="198" t="s">
        <v>339</v>
      </c>
      <c r="E12117" s="421">
        <v>141</v>
      </c>
      <c r="F12117" s="413">
        <v>125.23</v>
      </c>
      <c r="G12117" s="414">
        <f t="shared" si="378"/>
        <v>1.1259282919428251</v>
      </c>
      <c r="H12117" s="415">
        <f t="shared" si="379"/>
        <v>1.1259282919428251</v>
      </c>
    </row>
    <row r="12118" spans="1:8" ht="15" hidden="1" thickBot="1">
      <c r="A12118" s="409">
        <v>202206</v>
      </c>
      <c r="B12118" s="196" t="s">
        <v>1629</v>
      </c>
      <c r="C12118" s="197" t="s">
        <v>1558</v>
      </c>
      <c r="D12118" s="198" t="s">
        <v>337</v>
      </c>
      <c r="E12118" s="421">
        <v>0.01</v>
      </c>
      <c r="F12118" s="413">
        <v>125.23</v>
      </c>
      <c r="G12118" s="414">
        <f t="shared" si="378"/>
        <v>7.9853070350554981E-5</v>
      </c>
      <c r="H12118" s="415">
        <f t="shared" si="379"/>
        <v>3.9926535175277488E-7</v>
      </c>
    </row>
    <row r="12119" spans="1:8" ht="15" hidden="1" thickBot="1">
      <c r="A12119" s="409">
        <v>202206</v>
      </c>
      <c r="B12119" s="196" t="s">
        <v>1630</v>
      </c>
      <c r="C12119" s="197" t="s">
        <v>1558</v>
      </c>
      <c r="D12119" s="198" t="s">
        <v>337</v>
      </c>
      <c r="E12119" s="421">
        <v>0.01</v>
      </c>
      <c r="F12119" s="413">
        <v>125.23</v>
      </c>
      <c r="G12119" s="414">
        <f t="shared" si="378"/>
        <v>7.9853070350554981E-5</v>
      </c>
      <c r="H12119" s="415">
        <f t="shared" si="379"/>
        <v>3.9926535175277488E-7</v>
      </c>
    </row>
    <row r="12120" spans="1:8" ht="15" hidden="1" thickBot="1">
      <c r="A12120" s="409">
        <v>202206</v>
      </c>
      <c r="B12120" s="196" t="s">
        <v>1631</v>
      </c>
      <c r="C12120" s="197" t="s">
        <v>1558</v>
      </c>
      <c r="D12120" s="198" t="s">
        <v>337</v>
      </c>
      <c r="E12120" s="421">
        <v>31936</v>
      </c>
      <c r="F12120" s="413">
        <v>125.23</v>
      </c>
      <c r="G12120" s="414">
        <f t="shared" si="378"/>
        <v>255.01876547153236</v>
      </c>
      <c r="H12120" s="415">
        <f t="shared" si="379"/>
        <v>1.2750938273576617</v>
      </c>
    </row>
    <row r="12121" spans="1:8" ht="15" hidden="1" thickBot="1">
      <c r="A12121" s="409">
        <v>202206</v>
      </c>
      <c r="B12121" s="196" t="s">
        <v>1632</v>
      </c>
      <c r="C12121" s="197" t="s">
        <v>1558</v>
      </c>
      <c r="D12121" s="198" t="s">
        <v>339</v>
      </c>
      <c r="E12121" s="421">
        <v>160</v>
      </c>
      <c r="F12121" s="413">
        <v>125.23</v>
      </c>
      <c r="G12121" s="414">
        <f t="shared" si="378"/>
        <v>1.2776491256088796</v>
      </c>
      <c r="H12121" s="415">
        <f t="shared" si="379"/>
        <v>1.2776491256088796</v>
      </c>
    </row>
    <row r="12122" spans="1:8" ht="15" hidden="1" thickBot="1">
      <c r="A12122" s="409">
        <v>202206</v>
      </c>
      <c r="B12122" s="196" t="s">
        <v>1633</v>
      </c>
      <c r="C12122" s="197" t="s">
        <v>1558</v>
      </c>
      <c r="D12122" s="198" t="s">
        <v>337</v>
      </c>
      <c r="E12122" s="421">
        <v>120500</v>
      </c>
      <c r="F12122" s="413">
        <v>125.23</v>
      </c>
      <c r="G12122" s="414">
        <f t="shared" si="378"/>
        <v>962.22949772418747</v>
      </c>
      <c r="H12122" s="415">
        <f t="shared" si="379"/>
        <v>4.8111474886209376</v>
      </c>
    </row>
    <row r="12123" spans="1:8" ht="15" hidden="1" thickBot="1">
      <c r="A12123" s="409">
        <v>202206</v>
      </c>
      <c r="B12123" s="196" t="s">
        <v>1634</v>
      </c>
      <c r="C12123" s="197" t="s">
        <v>1558</v>
      </c>
      <c r="D12123" s="198" t="s">
        <v>337</v>
      </c>
      <c r="E12123" s="421">
        <v>55290</v>
      </c>
      <c r="F12123" s="413">
        <v>125.23</v>
      </c>
      <c r="G12123" s="414">
        <f t="shared" si="378"/>
        <v>441.50762596821846</v>
      </c>
      <c r="H12123" s="415">
        <f t="shared" si="379"/>
        <v>2.2075381298410921</v>
      </c>
    </row>
    <row r="12124" spans="1:8" ht="15" hidden="1" thickBot="1">
      <c r="A12124" s="409">
        <v>202206</v>
      </c>
      <c r="B12124" s="196" t="s">
        <v>1635</v>
      </c>
      <c r="C12124" s="197" t="s">
        <v>1558</v>
      </c>
      <c r="D12124" s="198" t="s">
        <v>337</v>
      </c>
      <c r="E12124" s="421">
        <v>55290</v>
      </c>
      <c r="F12124" s="413">
        <v>125.23</v>
      </c>
      <c r="G12124" s="414">
        <f t="shared" si="378"/>
        <v>441.50762596821846</v>
      </c>
      <c r="H12124" s="415">
        <f t="shared" si="379"/>
        <v>2.2075381298410921</v>
      </c>
    </row>
    <row r="12125" spans="1:8" ht="15" hidden="1" thickBot="1">
      <c r="A12125" s="409">
        <v>202206</v>
      </c>
      <c r="B12125" s="196" t="s">
        <v>1636</v>
      </c>
      <c r="C12125" s="197" t="s">
        <v>1558</v>
      </c>
      <c r="D12125" s="198" t="s">
        <v>339</v>
      </c>
      <c r="E12125" s="421">
        <v>276</v>
      </c>
      <c r="F12125" s="413">
        <v>125.23</v>
      </c>
      <c r="G12125" s="414">
        <f t="shared" si="378"/>
        <v>2.2039447416753175</v>
      </c>
      <c r="H12125" s="415">
        <f t="shared" si="379"/>
        <v>2.2039447416753175</v>
      </c>
    </row>
    <row r="12126" spans="1:8" ht="15" hidden="1" thickBot="1">
      <c r="A12126" s="409">
        <v>202206</v>
      </c>
      <c r="B12126" s="196" t="s">
        <v>1637</v>
      </c>
      <c r="C12126" s="197" t="s">
        <v>1558</v>
      </c>
      <c r="D12126" s="198" t="s">
        <v>337</v>
      </c>
      <c r="E12126" s="421">
        <v>15179</v>
      </c>
      <c r="F12126" s="413">
        <v>125.23</v>
      </c>
      <c r="G12126" s="414">
        <f t="shared" si="378"/>
        <v>121.2089754851074</v>
      </c>
      <c r="H12126" s="415">
        <f t="shared" si="379"/>
        <v>0.60604487742553703</v>
      </c>
    </row>
    <row r="12127" spans="1:8" ht="15" hidden="1" thickBot="1">
      <c r="A12127" s="409">
        <v>202206</v>
      </c>
      <c r="B12127" s="196" t="s">
        <v>1638</v>
      </c>
      <c r="C12127" s="197" t="s">
        <v>1558</v>
      </c>
      <c r="D12127" s="198" t="s">
        <v>337</v>
      </c>
      <c r="E12127" s="421">
        <v>20120</v>
      </c>
      <c r="F12127" s="413">
        <v>125.23</v>
      </c>
      <c r="G12127" s="414">
        <f t="shared" si="378"/>
        <v>160.66437754531663</v>
      </c>
      <c r="H12127" s="415">
        <f t="shared" si="379"/>
        <v>0.80332188772658308</v>
      </c>
    </row>
    <row r="12128" spans="1:8" ht="15" hidden="1" thickBot="1">
      <c r="A12128" s="409">
        <v>202206</v>
      </c>
      <c r="B12128" s="196" t="s">
        <v>1639</v>
      </c>
      <c r="C12128" s="197" t="s">
        <v>1558</v>
      </c>
      <c r="D12128" s="198" t="s">
        <v>339</v>
      </c>
      <c r="E12128" s="421">
        <v>101</v>
      </c>
      <c r="F12128" s="413">
        <v>125.23</v>
      </c>
      <c r="G12128" s="414">
        <f t="shared" si="378"/>
        <v>0.80651601054060529</v>
      </c>
      <c r="H12128" s="415">
        <f t="shared" si="379"/>
        <v>0.80651601054060529</v>
      </c>
    </row>
    <row r="12129" spans="1:8" ht="15" hidden="1" thickBot="1">
      <c r="A12129" s="409">
        <v>202206</v>
      </c>
      <c r="B12129" s="196" t="s">
        <v>1640</v>
      </c>
      <c r="C12129" s="197" t="s">
        <v>1558</v>
      </c>
      <c r="D12129" s="198" t="s">
        <v>337</v>
      </c>
      <c r="E12129" s="421">
        <v>20120</v>
      </c>
      <c r="F12129" s="413">
        <v>125.23</v>
      </c>
      <c r="G12129" s="414">
        <f t="shared" si="378"/>
        <v>160.66437754531663</v>
      </c>
      <c r="H12129" s="415">
        <f t="shared" si="379"/>
        <v>0.80332188772658308</v>
      </c>
    </row>
    <row r="12130" spans="1:8" ht="15" hidden="1" thickBot="1">
      <c r="A12130" s="409">
        <v>202206</v>
      </c>
      <c r="B12130" s="196" t="s">
        <v>1641</v>
      </c>
      <c r="C12130" s="197" t="s">
        <v>1558</v>
      </c>
      <c r="D12130" s="198" t="s">
        <v>337</v>
      </c>
      <c r="E12130" s="421">
        <v>20120</v>
      </c>
      <c r="F12130" s="413">
        <v>125.23</v>
      </c>
      <c r="G12130" s="414">
        <f t="shared" si="378"/>
        <v>160.66437754531663</v>
      </c>
      <c r="H12130" s="415">
        <f t="shared" si="379"/>
        <v>0.80332188772658308</v>
      </c>
    </row>
    <row r="12131" spans="1:8" ht="15" hidden="1" thickBot="1">
      <c r="A12131" s="409">
        <v>202206</v>
      </c>
      <c r="B12131" s="196" t="s">
        <v>1642</v>
      </c>
      <c r="C12131" s="197" t="s">
        <v>1558</v>
      </c>
      <c r="D12131" s="198" t="s">
        <v>337</v>
      </c>
      <c r="E12131" s="421">
        <v>20120</v>
      </c>
      <c r="F12131" s="413">
        <v>125.23</v>
      </c>
      <c r="G12131" s="414">
        <f t="shared" si="378"/>
        <v>160.66437754531663</v>
      </c>
      <c r="H12131" s="415">
        <f t="shared" si="379"/>
        <v>0.80332188772658308</v>
      </c>
    </row>
    <row r="12132" spans="1:8" ht="15" hidden="1" thickBot="1">
      <c r="A12132" s="409">
        <v>202206</v>
      </c>
      <c r="B12132" s="196" t="s">
        <v>1643</v>
      </c>
      <c r="C12132" s="197" t="s">
        <v>1558</v>
      </c>
      <c r="D12132" s="198" t="s">
        <v>350</v>
      </c>
      <c r="E12132" s="421">
        <v>0.01</v>
      </c>
      <c r="F12132" s="413">
        <v>125.23</v>
      </c>
      <c r="G12132" s="414">
        <f t="shared" si="378"/>
        <v>7.9853070350554981E-5</v>
      </c>
      <c r="H12132" s="415" t="str">
        <f t="shared" si="379"/>
        <v>VER</v>
      </c>
    </row>
    <row r="12133" spans="1:8" ht="15" hidden="1" thickBot="1">
      <c r="A12133" s="409">
        <v>202206</v>
      </c>
      <c r="B12133" s="196" t="s">
        <v>1644</v>
      </c>
      <c r="C12133" s="197" t="s">
        <v>1558</v>
      </c>
      <c r="D12133" s="198" t="s">
        <v>337</v>
      </c>
      <c r="E12133" s="421">
        <v>20120</v>
      </c>
      <c r="F12133" s="413">
        <v>125.23</v>
      </c>
      <c r="G12133" s="414">
        <f t="shared" si="378"/>
        <v>160.66437754531663</v>
      </c>
      <c r="H12133" s="415">
        <f t="shared" si="379"/>
        <v>0.80332188772658308</v>
      </c>
    </row>
    <row r="12134" spans="1:8" ht="15" hidden="1" thickBot="1">
      <c r="A12134" s="409">
        <v>202206</v>
      </c>
      <c r="B12134" s="196" t="s">
        <v>1645</v>
      </c>
      <c r="C12134" s="197" t="s">
        <v>1558</v>
      </c>
      <c r="D12134" s="198" t="s">
        <v>337</v>
      </c>
      <c r="E12134" s="421">
        <v>20120</v>
      </c>
      <c r="F12134" s="413">
        <v>125.23</v>
      </c>
      <c r="G12134" s="414">
        <f t="shared" si="378"/>
        <v>160.66437754531663</v>
      </c>
      <c r="H12134" s="415">
        <f t="shared" si="379"/>
        <v>0.80332188772658308</v>
      </c>
    </row>
    <row r="12135" spans="1:8" ht="15" hidden="1" thickBot="1">
      <c r="A12135" s="409">
        <v>202206</v>
      </c>
      <c r="B12135" s="196" t="s">
        <v>1646</v>
      </c>
      <c r="C12135" s="197" t="s">
        <v>1558</v>
      </c>
      <c r="D12135" s="198" t="s">
        <v>337</v>
      </c>
      <c r="E12135" s="421">
        <v>16816</v>
      </c>
      <c r="F12135" s="413">
        <v>125.23</v>
      </c>
      <c r="G12135" s="414">
        <f t="shared" si="378"/>
        <v>134.28092310149324</v>
      </c>
      <c r="H12135" s="415">
        <f t="shared" si="379"/>
        <v>0.67140461550746622</v>
      </c>
    </row>
    <row r="12136" spans="1:8" ht="15" hidden="1" thickBot="1">
      <c r="A12136" s="409">
        <v>202206</v>
      </c>
      <c r="B12136" s="196" t="s">
        <v>1647</v>
      </c>
      <c r="C12136" s="197" t="s">
        <v>1558</v>
      </c>
      <c r="D12136" s="198" t="s">
        <v>337</v>
      </c>
      <c r="E12136" s="421">
        <v>16863</v>
      </c>
      <c r="F12136" s="413">
        <v>125.23</v>
      </c>
      <c r="G12136" s="414">
        <f t="shared" si="378"/>
        <v>134.65623253214085</v>
      </c>
      <c r="H12136" s="415">
        <f t="shared" si="379"/>
        <v>0.67328116266070426</v>
      </c>
    </row>
    <row r="12137" spans="1:8" ht="15" hidden="1" thickBot="1">
      <c r="A12137" s="409">
        <v>202206</v>
      </c>
      <c r="B12137" s="196" t="s">
        <v>1648</v>
      </c>
      <c r="C12137" s="197" t="s">
        <v>1558</v>
      </c>
      <c r="D12137" s="198" t="s">
        <v>337</v>
      </c>
      <c r="E12137" s="421">
        <v>133712</v>
      </c>
      <c r="F12137" s="413">
        <v>125.23</v>
      </c>
      <c r="G12137" s="414">
        <f t="shared" si="378"/>
        <v>1067.7313742713407</v>
      </c>
      <c r="H12137" s="415">
        <f t="shared" si="379"/>
        <v>5.3386568713567035</v>
      </c>
    </row>
    <row r="12138" spans="1:8" ht="15" hidden="1" thickBot="1">
      <c r="A12138" s="409">
        <v>202206</v>
      </c>
      <c r="B12138" s="196" t="s">
        <v>1649</v>
      </c>
      <c r="C12138" s="197" t="s">
        <v>1558</v>
      </c>
      <c r="D12138" s="198" t="s">
        <v>337</v>
      </c>
      <c r="E12138" s="421">
        <v>133712</v>
      </c>
      <c r="F12138" s="413">
        <v>125.23</v>
      </c>
      <c r="G12138" s="414">
        <f t="shared" si="378"/>
        <v>1067.7313742713407</v>
      </c>
      <c r="H12138" s="415">
        <f t="shared" si="379"/>
        <v>5.3386568713567035</v>
      </c>
    </row>
    <row r="12139" spans="1:8" ht="15" hidden="1" thickBot="1">
      <c r="A12139" s="409">
        <v>202206</v>
      </c>
      <c r="B12139" s="196" t="s">
        <v>1650</v>
      </c>
      <c r="C12139" s="197" t="s">
        <v>1558</v>
      </c>
      <c r="D12139" s="198" t="s">
        <v>337</v>
      </c>
      <c r="E12139" s="421">
        <v>133712</v>
      </c>
      <c r="F12139" s="413">
        <v>125.23</v>
      </c>
      <c r="G12139" s="414">
        <f t="shared" si="378"/>
        <v>1067.7313742713407</v>
      </c>
      <c r="H12139" s="415">
        <f t="shared" si="379"/>
        <v>5.3386568713567035</v>
      </c>
    </row>
    <row r="12140" spans="1:8" ht="15" hidden="1" thickBot="1">
      <c r="A12140" s="409">
        <v>202206</v>
      </c>
      <c r="B12140" s="196" t="s">
        <v>1651</v>
      </c>
      <c r="C12140" s="197" t="s">
        <v>1558</v>
      </c>
      <c r="D12140" s="198" t="s">
        <v>337</v>
      </c>
      <c r="E12140" s="421">
        <v>133712</v>
      </c>
      <c r="F12140" s="413">
        <v>125.23</v>
      </c>
      <c r="G12140" s="414">
        <f t="shared" si="378"/>
        <v>1067.7313742713407</v>
      </c>
      <c r="H12140" s="415">
        <f t="shared" si="379"/>
        <v>5.3386568713567035</v>
      </c>
    </row>
    <row r="12141" spans="1:8" ht="15" hidden="1" thickBot="1">
      <c r="A12141" s="409">
        <v>202206</v>
      </c>
      <c r="B12141" s="196" t="s">
        <v>1652</v>
      </c>
      <c r="C12141" s="197" t="s">
        <v>1558</v>
      </c>
      <c r="D12141" s="198" t="s">
        <v>337</v>
      </c>
      <c r="E12141" s="421">
        <v>133712</v>
      </c>
      <c r="F12141" s="413">
        <v>125.23</v>
      </c>
      <c r="G12141" s="414">
        <f t="shared" si="378"/>
        <v>1067.7313742713407</v>
      </c>
      <c r="H12141" s="415">
        <f t="shared" si="379"/>
        <v>5.3386568713567035</v>
      </c>
    </row>
    <row r="12142" spans="1:8" ht="15" hidden="1" thickBot="1">
      <c r="A12142" s="409">
        <v>202206</v>
      </c>
      <c r="B12142" s="196" t="s">
        <v>1653</v>
      </c>
      <c r="C12142" s="197" t="s">
        <v>1558</v>
      </c>
      <c r="D12142" s="198" t="s">
        <v>337</v>
      </c>
      <c r="E12142" s="421">
        <v>7612</v>
      </c>
      <c r="F12142" s="413">
        <v>125.23</v>
      </c>
      <c r="G12142" s="414">
        <f t="shared" si="378"/>
        <v>60.784157150842447</v>
      </c>
      <c r="H12142" s="415">
        <f t="shared" si="379"/>
        <v>0.30392078575421222</v>
      </c>
    </row>
    <row r="12143" spans="1:8" ht="15" hidden="1" thickBot="1">
      <c r="A12143" s="409">
        <v>202206</v>
      </c>
      <c r="B12143" s="196" t="s">
        <v>1654</v>
      </c>
      <c r="C12143" s="197" t="s">
        <v>1558</v>
      </c>
      <c r="D12143" s="198" t="s">
        <v>337</v>
      </c>
      <c r="E12143" s="421">
        <v>127564</v>
      </c>
      <c r="F12143" s="413">
        <v>125.23</v>
      </c>
      <c r="G12143" s="414">
        <f t="shared" si="378"/>
        <v>1018.6377066198195</v>
      </c>
      <c r="H12143" s="415">
        <f t="shared" si="379"/>
        <v>5.0931885330990978</v>
      </c>
    </row>
    <row r="12144" spans="1:8" ht="15" hidden="1" thickBot="1">
      <c r="A12144" s="409">
        <v>202206</v>
      </c>
      <c r="B12144" s="196" t="s">
        <v>1655</v>
      </c>
      <c r="C12144" s="197" t="s">
        <v>1558</v>
      </c>
      <c r="D12144" s="198" t="s">
        <v>339</v>
      </c>
      <c r="E12144" s="421">
        <v>638</v>
      </c>
      <c r="F12144" s="413">
        <v>125.23</v>
      </c>
      <c r="G12144" s="414">
        <f t="shared" si="378"/>
        <v>5.0946258883654076</v>
      </c>
      <c r="H12144" s="415">
        <f t="shared" si="379"/>
        <v>5.0946258883654076</v>
      </c>
    </row>
    <row r="12145" spans="1:8" ht="15" hidden="1" thickBot="1">
      <c r="A12145" s="409">
        <v>202206</v>
      </c>
      <c r="B12145" s="196" t="s">
        <v>1656</v>
      </c>
      <c r="C12145" s="197" t="s">
        <v>1558</v>
      </c>
      <c r="D12145" s="198" t="s">
        <v>337</v>
      </c>
      <c r="E12145" s="421">
        <v>93044</v>
      </c>
      <c r="F12145" s="413">
        <v>125.23</v>
      </c>
      <c r="G12145" s="414">
        <f t="shared" si="378"/>
        <v>742.98490776970368</v>
      </c>
      <c r="H12145" s="415">
        <f t="shared" si="379"/>
        <v>3.7149245388485186</v>
      </c>
    </row>
    <row r="12146" spans="1:8" ht="15" hidden="1" thickBot="1">
      <c r="A12146" s="409">
        <v>202206</v>
      </c>
      <c r="B12146" s="196" t="s">
        <v>1657</v>
      </c>
      <c r="C12146" s="197" t="s">
        <v>1558</v>
      </c>
      <c r="D12146" s="198" t="s">
        <v>337</v>
      </c>
      <c r="E12146" s="421">
        <v>49228</v>
      </c>
      <c r="F12146" s="413">
        <v>125.23</v>
      </c>
      <c r="G12146" s="414">
        <f t="shared" si="378"/>
        <v>393.10069472171205</v>
      </c>
      <c r="H12146" s="415">
        <f t="shared" si="379"/>
        <v>1.9655034736085601</v>
      </c>
    </row>
    <row r="12147" spans="1:8" ht="15" hidden="1" thickBot="1">
      <c r="A12147" s="409">
        <v>202206</v>
      </c>
      <c r="B12147" s="196" t="s">
        <v>1658</v>
      </c>
      <c r="C12147" s="197" t="s">
        <v>1558</v>
      </c>
      <c r="D12147" s="198" t="s">
        <v>337</v>
      </c>
      <c r="E12147" s="421">
        <v>94090</v>
      </c>
      <c r="F12147" s="413">
        <v>125.23</v>
      </c>
      <c r="G12147" s="414">
        <f t="shared" si="378"/>
        <v>751.33753892837183</v>
      </c>
      <c r="H12147" s="415">
        <f t="shared" si="379"/>
        <v>3.756687694641859</v>
      </c>
    </row>
    <row r="12148" spans="1:8" ht="15" hidden="1" thickBot="1">
      <c r="A12148" s="409">
        <v>202206</v>
      </c>
      <c r="B12148" s="196" t="s">
        <v>1659</v>
      </c>
      <c r="C12148" s="197" t="s">
        <v>1558</v>
      </c>
      <c r="D12148" s="198" t="s">
        <v>337</v>
      </c>
      <c r="E12148" s="421">
        <v>94090</v>
      </c>
      <c r="F12148" s="413">
        <v>125.23</v>
      </c>
      <c r="G12148" s="414">
        <f t="shared" si="378"/>
        <v>751.33753892837183</v>
      </c>
      <c r="H12148" s="415">
        <f t="shared" si="379"/>
        <v>3.756687694641859</v>
      </c>
    </row>
    <row r="12149" spans="1:8" ht="15" hidden="1" thickBot="1">
      <c r="A12149" s="409">
        <v>202206</v>
      </c>
      <c r="B12149" s="196" t="s">
        <v>1660</v>
      </c>
      <c r="C12149" s="197" t="s">
        <v>1558</v>
      </c>
      <c r="D12149" s="198" t="s">
        <v>337</v>
      </c>
      <c r="E12149" s="421">
        <v>118833</v>
      </c>
      <c r="F12149" s="413">
        <v>125.23</v>
      </c>
      <c r="G12149" s="414">
        <f t="shared" si="378"/>
        <v>948.91799089674998</v>
      </c>
      <c r="H12149" s="415">
        <f t="shared" si="379"/>
        <v>4.7445899544837502</v>
      </c>
    </row>
    <row r="12150" spans="1:8" ht="15" hidden="1" thickBot="1">
      <c r="A12150" s="409">
        <v>202206</v>
      </c>
      <c r="B12150" s="196" t="s">
        <v>1661</v>
      </c>
      <c r="C12150" s="197" t="s">
        <v>1558</v>
      </c>
      <c r="D12150" s="198" t="s">
        <v>337</v>
      </c>
      <c r="E12150" s="421">
        <v>127564</v>
      </c>
      <c r="F12150" s="413">
        <v>125.23</v>
      </c>
      <c r="G12150" s="414">
        <f t="shared" si="378"/>
        <v>1018.6377066198195</v>
      </c>
      <c r="H12150" s="415">
        <f t="shared" si="379"/>
        <v>5.0931885330990978</v>
      </c>
    </row>
    <row r="12151" spans="1:8" ht="15" hidden="1" thickBot="1">
      <c r="A12151" s="409">
        <v>202206</v>
      </c>
      <c r="B12151" s="196" t="s">
        <v>1662</v>
      </c>
      <c r="C12151" s="197" t="s">
        <v>1558</v>
      </c>
      <c r="D12151" s="198" t="s">
        <v>350</v>
      </c>
      <c r="E12151" s="421">
        <v>0.01</v>
      </c>
      <c r="F12151" s="413">
        <v>125.23</v>
      </c>
      <c r="G12151" s="414">
        <f t="shared" si="378"/>
        <v>7.9853070350554981E-5</v>
      </c>
      <c r="H12151" s="415" t="str">
        <f t="shared" si="379"/>
        <v>VER</v>
      </c>
    </row>
    <row r="12152" spans="1:8" ht="15" hidden="1" thickBot="1">
      <c r="A12152" s="409">
        <v>202206</v>
      </c>
      <c r="B12152" s="196" t="s">
        <v>1663</v>
      </c>
      <c r="C12152" s="197" t="s">
        <v>1558</v>
      </c>
      <c r="D12152" s="198" t="s">
        <v>337</v>
      </c>
      <c r="E12152" s="421">
        <v>127564</v>
      </c>
      <c r="F12152" s="413">
        <v>125.23</v>
      </c>
      <c r="G12152" s="414">
        <f t="shared" si="378"/>
        <v>1018.6377066198195</v>
      </c>
      <c r="H12152" s="415">
        <f t="shared" si="379"/>
        <v>5.0931885330990978</v>
      </c>
    </row>
    <row r="12153" spans="1:8" ht="15" hidden="1" thickBot="1">
      <c r="A12153" s="409">
        <v>202206</v>
      </c>
      <c r="B12153" s="196" t="s">
        <v>1664</v>
      </c>
      <c r="C12153" s="197" t="s">
        <v>1558</v>
      </c>
      <c r="D12153" s="198" t="s">
        <v>337</v>
      </c>
      <c r="E12153" s="421">
        <v>127564</v>
      </c>
      <c r="F12153" s="413">
        <v>125.23</v>
      </c>
      <c r="G12153" s="414">
        <f t="shared" si="378"/>
        <v>1018.6377066198195</v>
      </c>
      <c r="H12153" s="415">
        <f t="shared" si="379"/>
        <v>5.0931885330990978</v>
      </c>
    </row>
    <row r="12154" spans="1:8" ht="15" hidden="1" thickBot="1">
      <c r="A12154" s="409">
        <v>202206</v>
      </c>
      <c r="B12154" s="196" t="s">
        <v>1665</v>
      </c>
      <c r="C12154" s="197" t="s">
        <v>1558</v>
      </c>
      <c r="D12154" s="198" t="s">
        <v>339</v>
      </c>
      <c r="E12154" s="421">
        <v>638</v>
      </c>
      <c r="F12154" s="413">
        <v>125.23</v>
      </c>
      <c r="G12154" s="414">
        <f t="shared" si="378"/>
        <v>5.0946258883654076</v>
      </c>
      <c r="H12154" s="415">
        <f t="shared" si="379"/>
        <v>5.0946258883654076</v>
      </c>
    </row>
    <row r="12155" spans="1:8" ht="15" hidden="1" thickBot="1">
      <c r="A12155" s="409">
        <v>202206</v>
      </c>
      <c r="B12155" s="196" t="s">
        <v>1666</v>
      </c>
      <c r="C12155" s="197" t="s">
        <v>1558</v>
      </c>
      <c r="D12155" s="198" t="s">
        <v>337</v>
      </c>
      <c r="E12155" s="421">
        <v>133712</v>
      </c>
      <c r="F12155" s="413">
        <v>125.23</v>
      </c>
      <c r="G12155" s="414">
        <f t="shared" si="378"/>
        <v>1067.7313742713407</v>
      </c>
      <c r="H12155" s="415">
        <f t="shared" si="379"/>
        <v>5.3386568713567035</v>
      </c>
    </row>
    <row r="12156" spans="1:8" ht="15" hidden="1" thickBot="1">
      <c r="A12156" s="409">
        <v>202206</v>
      </c>
      <c r="B12156" s="196" t="s">
        <v>1667</v>
      </c>
      <c r="C12156" s="197" t="s">
        <v>1558</v>
      </c>
      <c r="D12156" s="198" t="s">
        <v>339</v>
      </c>
      <c r="E12156" s="421">
        <v>669</v>
      </c>
      <c r="F12156" s="413">
        <v>125.23</v>
      </c>
      <c r="G12156" s="414">
        <f t="shared" si="378"/>
        <v>5.3421704064521283</v>
      </c>
      <c r="H12156" s="415">
        <f t="shared" si="379"/>
        <v>5.3421704064521283</v>
      </c>
    </row>
    <row r="12157" spans="1:8" ht="15" hidden="1" thickBot="1">
      <c r="A12157" s="409">
        <v>202206</v>
      </c>
      <c r="B12157" s="196" t="s">
        <v>1668</v>
      </c>
      <c r="C12157" s="197" t="s">
        <v>1558</v>
      </c>
      <c r="D12157" s="198" t="s">
        <v>337</v>
      </c>
      <c r="E12157" s="421">
        <v>133712</v>
      </c>
      <c r="F12157" s="413">
        <v>125.23</v>
      </c>
      <c r="G12157" s="414">
        <f t="shared" si="378"/>
        <v>1067.7313742713407</v>
      </c>
      <c r="H12157" s="415">
        <f t="shared" si="379"/>
        <v>5.3386568713567035</v>
      </c>
    </row>
    <row r="12158" spans="1:8" ht="15" hidden="1" thickBot="1">
      <c r="A12158" s="409">
        <v>202206</v>
      </c>
      <c r="B12158" s="196" t="s">
        <v>1669</v>
      </c>
      <c r="C12158" s="197" t="s">
        <v>1558</v>
      </c>
      <c r="D12158" s="198" t="s">
        <v>339</v>
      </c>
      <c r="E12158" s="421">
        <v>669</v>
      </c>
      <c r="F12158" s="413">
        <v>125.23</v>
      </c>
      <c r="G12158" s="414">
        <f t="shared" si="378"/>
        <v>5.3421704064521283</v>
      </c>
      <c r="H12158" s="415">
        <f t="shared" si="379"/>
        <v>5.3421704064521283</v>
      </c>
    </row>
    <row r="12159" spans="1:8" ht="15" hidden="1" thickBot="1">
      <c r="A12159" s="409">
        <v>202206</v>
      </c>
      <c r="B12159" s="196" t="s">
        <v>1670</v>
      </c>
      <c r="C12159" s="197" t="s">
        <v>1558</v>
      </c>
      <c r="D12159" s="198" t="s">
        <v>337</v>
      </c>
      <c r="E12159" s="421">
        <v>133712</v>
      </c>
      <c r="F12159" s="413">
        <v>125.23</v>
      </c>
      <c r="G12159" s="414">
        <f t="shared" si="378"/>
        <v>1067.7313742713407</v>
      </c>
      <c r="H12159" s="415">
        <f t="shared" si="379"/>
        <v>5.3386568713567035</v>
      </c>
    </row>
    <row r="12160" spans="1:8" ht="15" hidden="1" thickBot="1">
      <c r="A12160" s="409">
        <v>202206</v>
      </c>
      <c r="B12160" s="196" t="s">
        <v>1671</v>
      </c>
      <c r="C12160" s="197" t="s">
        <v>1558</v>
      </c>
      <c r="D12160" s="198" t="s">
        <v>339</v>
      </c>
      <c r="E12160" s="421">
        <v>669</v>
      </c>
      <c r="F12160" s="413">
        <v>125.23</v>
      </c>
      <c r="G12160" s="414">
        <f t="shared" si="378"/>
        <v>5.3421704064521283</v>
      </c>
      <c r="H12160" s="415">
        <f t="shared" si="379"/>
        <v>5.3421704064521283</v>
      </c>
    </row>
    <row r="12161" spans="1:8" ht="15" hidden="1" thickBot="1">
      <c r="A12161" s="409">
        <v>202206</v>
      </c>
      <c r="B12161" s="196" t="s">
        <v>1672</v>
      </c>
      <c r="C12161" s="197" t="s">
        <v>1558</v>
      </c>
      <c r="D12161" s="198" t="s">
        <v>337</v>
      </c>
      <c r="E12161" s="421">
        <v>118833</v>
      </c>
      <c r="F12161" s="413">
        <v>125.23</v>
      </c>
      <c r="G12161" s="414">
        <f t="shared" si="378"/>
        <v>948.91799089674998</v>
      </c>
      <c r="H12161" s="415">
        <f t="shared" si="379"/>
        <v>4.7445899544837502</v>
      </c>
    </row>
    <row r="12162" spans="1:8" ht="15" hidden="1" thickBot="1">
      <c r="A12162" s="409">
        <v>202206</v>
      </c>
      <c r="B12162" s="196" t="s">
        <v>1673</v>
      </c>
      <c r="C12162" s="197" t="s">
        <v>1558</v>
      </c>
      <c r="D12162" s="198" t="s">
        <v>337</v>
      </c>
      <c r="E12162" s="421">
        <v>103987</v>
      </c>
      <c r="F12162" s="413">
        <v>125.23</v>
      </c>
      <c r="G12162" s="414">
        <f t="shared" ref="G12162:G12225" si="380">+E12162/F12162</f>
        <v>830.36812265431604</v>
      </c>
      <c r="H12162" s="415">
        <f t="shared" ref="H12162:H12225" si="381">IF(D12162="TB",G12162/200,IF(D12162="LT",G12162,"VER"))</f>
        <v>4.1518406132715802</v>
      </c>
    </row>
    <row r="12163" spans="1:8" ht="15" hidden="1" thickBot="1">
      <c r="A12163" s="409">
        <v>202206</v>
      </c>
      <c r="B12163" s="196" t="s">
        <v>1674</v>
      </c>
      <c r="C12163" s="197" t="s">
        <v>1558</v>
      </c>
      <c r="D12163" s="198" t="s">
        <v>337</v>
      </c>
      <c r="E12163" s="421">
        <v>118833</v>
      </c>
      <c r="F12163" s="413">
        <v>125.23</v>
      </c>
      <c r="G12163" s="414">
        <f t="shared" si="380"/>
        <v>948.91799089674998</v>
      </c>
      <c r="H12163" s="415">
        <f t="shared" si="381"/>
        <v>4.7445899544837502</v>
      </c>
    </row>
    <row r="12164" spans="1:8" ht="15" hidden="1" thickBot="1">
      <c r="A12164" s="409">
        <v>202206</v>
      </c>
      <c r="B12164" s="196" t="s">
        <v>1675</v>
      </c>
      <c r="C12164" s="197" t="s">
        <v>1558</v>
      </c>
      <c r="D12164" s="198" t="s">
        <v>337</v>
      </c>
      <c r="E12164" s="421">
        <v>119822</v>
      </c>
      <c r="F12164" s="413">
        <v>125.23</v>
      </c>
      <c r="G12164" s="414">
        <f t="shared" si="380"/>
        <v>956.81545955441982</v>
      </c>
      <c r="H12164" s="415">
        <f t="shared" si="381"/>
        <v>4.7840772977720993</v>
      </c>
    </row>
    <row r="12165" spans="1:8" ht="15" hidden="1" thickBot="1">
      <c r="A12165" s="409">
        <v>202206</v>
      </c>
      <c r="B12165" s="196" t="s">
        <v>1676</v>
      </c>
      <c r="C12165" s="197" t="s">
        <v>1558</v>
      </c>
      <c r="D12165" s="198" t="s">
        <v>337</v>
      </c>
      <c r="E12165" s="421">
        <v>127564</v>
      </c>
      <c r="F12165" s="413">
        <v>125.23</v>
      </c>
      <c r="G12165" s="414">
        <f t="shared" si="380"/>
        <v>1018.6377066198195</v>
      </c>
      <c r="H12165" s="415">
        <f t="shared" si="381"/>
        <v>5.0931885330990978</v>
      </c>
    </row>
    <row r="12166" spans="1:8" ht="15" hidden="1" thickBot="1">
      <c r="A12166" s="409">
        <v>202206</v>
      </c>
      <c r="B12166" s="196" t="s">
        <v>1677</v>
      </c>
      <c r="C12166" s="197" t="s">
        <v>1558</v>
      </c>
      <c r="D12166" s="198" t="s">
        <v>337</v>
      </c>
      <c r="E12166" s="421">
        <v>61881</v>
      </c>
      <c r="F12166" s="413">
        <v>125.23</v>
      </c>
      <c r="G12166" s="414">
        <f t="shared" si="380"/>
        <v>494.13878463626924</v>
      </c>
      <c r="H12166" s="415">
        <f t="shared" si="381"/>
        <v>2.4706939231813463</v>
      </c>
    </row>
    <row r="12167" spans="1:8" ht="15" hidden="1" thickBot="1">
      <c r="A12167" s="409">
        <v>202206</v>
      </c>
      <c r="B12167" s="196" t="s">
        <v>1678</v>
      </c>
      <c r="C12167" s="197" t="s">
        <v>1558</v>
      </c>
      <c r="D12167" s="198" t="s">
        <v>337</v>
      </c>
      <c r="E12167" s="421">
        <v>17525</v>
      </c>
      <c r="F12167" s="413">
        <v>125.23</v>
      </c>
      <c r="G12167" s="414">
        <f t="shared" si="380"/>
        <v>139.94250578934759</v>
      </c>
      <c r="H12167" s="415">
        <f t="shared" si="381"/>
        <v>0.69971252894673797</v>
      </c>
    </row>
    <row r="12168" spans="1:8" ht="15" hidden="1" thickBot="1">
      <c r="A12168" s="409">
        <v>202206</v>
      </c>
      <c r="B12168" s="196" t="s">
        <v>1679</v>
      </c>
      <c r="C12168" s="197" t="s">
        <v>1558</v>
      </c>
      <c r="D12168" s="198" t="s">
        <v>339</v>
      </c>
      <c r="E12168" s="421">
        <v>87.6</v>
      </c>
      <c r="F12168" s="413">
        <v>125.23</v>
      </c>
      <c r="G12168" s="414">
        <f t="shared" si="380"/>
        <v>0.69951289627086155</v>
      </c>
      <c r="H12168" s="415">
        <f t="shared" si="381"/>
        <v>0.69951289627086155</v>
      </c>
    </row>
    <row r="12169" spans="1:8" ht="15" hidden="1" thickBot="1">
      <c r="A12169" s="409">
        <v>202206</v>
      </c>
      <c r="B12169" s="196" t="s">
        <v>1680</v>
      </c>
      <c r="C12169" s="197" t="s">
        <v>1558</v>
      </c>
      <c r="D12169" s="198" t="s">
        <v>337</v>
      </c>
      <c r="E12169" s="421">
        <v>17525</v>
      </c>
      <c r="F12169" s="413">
        <v>125.23</v>
      </c>
      <c r="G12169" s="414">
        <f t="shared" si="380"/>
        <v>139.94250578934759</v>
      </c>
      <c r="H12169" s="415">
        <f t="shared" si="381"/>
        <v>0.69971252894673797</v>
      </c>
    </row>
    <row r="12170" spans="1:8" ht="15" hidden="1" thickBot="1">
      <c r="A12170" s="409">
        <v>202206</v>
      </c>
      <c r="B12170" s="196" t="s">
        <v>1681</v>
      </c>
      <c r="C12170" s="197" t="s">
        <v>1558</v>
      </c>
      <c r="D12170" s="198" t="s">
        <v>339</v>
      </c>
      <c r="E12170" s="421">
        <v>87.6</v>
      </c>
      <c r="F12170" s="413">
        <v>125.23</v>
      </c>
      <c r="G12170" s="414">
        <f t="shared" si="380"/>
        <v>0.69951289627086155</v>
      </c>
      <c r="H12170" s="415">
        <f t="shared" si="381"/>
        <v>0.69951289627086155</v>
      </c>
    </row>
    <row r="12171" spans="1:8" ht="15" hidden="1" thickBot="1">
      <c r="A12171" s="409">
        <v>202206</v>
      </c>
      <c r="B12171" s="196" t="s">
        <v>1682</v>
      </c>
      <c r="C12171" s="197" t="s">
        <v>1558</v>
      </c>
      <c r="D12171" s="198" t="s">
        <v>337</v>
      </c>
      <c r="E12171" s="421">
        <v>17525</v>
      </c>
      <c r="F12171" s="413">
        <v>125.23</v>
      </c>
      <c r="G12171" s="414">
        <f t="shared" si="380"/>
        <v>139.94250578934759</v>
      </c>
      <c r="H12171" s="415">
        <f t="shared" si="381"/>
        <v>0.69971252894673797</v>
      </c>
    </row>
    <row r="12172" spans="1:8" ht="15" hidden="1" thickBot="1">
      <c r="A12172" s="409">
        <v>202206</v>
      </c>
      <c r="B12172" s="196" t="s">
        <v>1683</v>
      </c>
      <c r="C12172" s="197" t="s">
        <v>1558</v>
      </c>
      <c r="D12172" s="198" t="s">
        <v>339</v>
      </c>
      <c r="E12172" s="421">
        <v>87.6</v>
      </c>
      <c r="F12172" s="413">
        <v>125.23</v>
      </c>
      <c r="G12172" s="414">
        <f t="shared" si="380"/>
        <v>0.69951289627086155</v>
      </c>
      <c r="H12172" s="415">
        <f t="shared" si="381"/>
        <v>0.69951289627086155</v>
      </c>
    </row>
    <row r="12173" spans="1:8" ht="15" hidden="1" thickBot="1">
      <c r="A12173" s="409">
        <v>202206</v>
      </c>
      <c r="B12173" s="196" t="s">
        <v>1684</v>
      </c>
      <c r="C12173" s="197" t="s">
        <v>1558</v>
      </c>
      <c r="D12173" s="198" t="s">
        <v>337</v>
      </c>
      <c r="E12173" s="421">
        <v>133712</v>
      </c>
      <c r="F12173" s="413">
        <v>125.23</v>
      </c>
      <c r="G12173" s="414">
        <f t="shared" si="380"/>
        <v>1067.7313742713407</v>
      </c>
      <c r="H12173" s="415">
        <f t="shared" si="381"/>
        <v>5.3386568713567035</v>
      </c>
    </row>
    <row r="12174" spans="1:8" ht="15" hidden="1" thickBot="1">
      <c r="A12174" s="409">
        <v>202206</v>
      </c>
      <c r="B12174" s="196" t="s">
        <v>1685</v>
      </c>
      <c r="C12174" s="197" t="s">
        <v>1558</v>
      </c>
      <c r="D12174" s="198" t="s">
        <v>350</v>
      </c>
      <c r="E12174" s="421">
        <v>0.01</v>
      </c>
      <c r="F12174" s="413">
        <v>125.23</v>
      </c>
      <c r="G12174" s="414">
        <f t="shared" si="380"/>
        <v>7.9853070350554981E-5</v>
      </c>
      <c r="H12174" s="415" t="str">
        <f t="shared" si="381"/>
        <v>VER</v>
      </c>
    </row>
    <row r="12175" spans="1:8" ht="15" hidden="1" thickBot="1">
      <c r="A12175" s="409">
        <v>202206</v>
      </c>
      <c r="B12175" s="196" t="s">
        <v>1686</v>
      </c>
      <c r="C12175" s="197" t="s">
        <v>1558</v>
      </c>
      <c r="D12175" s="198" t="s">
        <v>337</v>
      </c>
      <c r="E12175" s="421">
        <v>97910</v>
      </c>
      <c r="F12175" s="413">
        <v>125.23</v>
      </c>
      <c r="G12175" s="414">
        <f t="shared" si="380"/>
        <v>781.8414118022838</v>
      </c>
      <c r="H12175" s="415">
        <f t="shared" si="381"/>
        <v>3.9092070590114192</v>
      </c>
    </row>
    <row r="12176" spans="1:8" ht="15" hidden="1" thickBot="1">
      <c r="A12176" s="409">
        <v>202206</v>
      </c>
      <c r="B12176" s="196" t="s">
        <v>1687</v>
      </c>
      <c r="C12176" s="197" t="s">
        <v>1558</v>
      </c>
      <c r="D12176" s="198" t="s">
        <v>337</v>
      </c>
      <c r="E12176" s="421">
        <v>97910</v>
      </c>
      <c r="F12176" s="413">
        <v>125.23</v>
      </c>
      <c r="G12176" s="414">
        <f t="shared" si="380"/>
        <v>781.8414118022838</v>
      </c>
      <c r="H12176" s="415">
        <f t="shared" si="381"/>
        <v>3.9092070590114192</v>
      </c>
    </row>
    <row r="12177" spans="1:8" ht="15" hidden="1" thickBot="1">
      <c r="A12177" s="409">
        <v>202206</v>
      </c>
      <c r="B12177" s="196" t="s">
        <v>1688</v>
      </c>
      <c r="C12177" s="197" t="s">
        <v>1558</v>
      </c>
      <c r="D12177" s="198" t="s">
        <v>337</v>
      </c>
      <c r="E12177" s="421">
        <v>67762</v>
      </c>
      <c r="F12177" s="413">
        <v>125.23</v>
      </c>
      <c r="G12177" s="414">
        <f t="shared" si="380"/>
        <v>541.10037530943066</v>
      </c>
      <c r="H12177" s="415">
        <f t="shared" si="381"/>
        <v>2.7055018765471535</v>
      </c>
    </row>
    <row r="12178" spans="1:8" ht="15" hidden="1" thickBot="1">
      <c r="A12178" s="409">
        <v>202206</v>
      </c>
      <c r="B12178" s="196" t="s">
        <v>1689</v>
      </c>
      <c r="C12178" s="197" t="s">
        <v>1558</v>
      </c>
      <c r="D12178" s="198" t="s">
        <v>337</v>
      </c>
      <c r="E12178" s="421">
        <v>120500</v>
      </c>
      <c r="F12178" s="413">
        <v>125.23</v>
      </c>
      <c r="G12178" s="414">
        <f t="shared" si="380"/>
        <v>962.22949772418747</v>
      </c>
      <c r="H12178" s="415">
        <f t="shared" si="381"/>
        <v>4.8111474886209376</v>
      </c>
    </row>
    <row r="12179" spans="1:8" ht="15" hidden="1" thickBot="1">
      <c r="A12179" s="409">
        <v>202206</v>
      </c>
      <c r="B12179" s="196" t="s">
        <v>1690</v>
      </c>
      <c r="C12179" s="197" t="s">
        <v>1558</v>
      </c>
      <c r="D12179" s="198" t="s">
        <v>337</v>
      </c>
      <c r="E12179" s="421">
        <v>21348</v>
      </c>
      <c r="F12179" s="413">
        <v>125.23</v>
      </c>
      <c r="G12179" s="414">
        <f t="shared" si="380"/>
        <v>170.47033458436476</v>
      </c>
      <c r="H12179" s="415">
        <f t="shared" si="381"/>
        <v>0.85235167292182379</v>
      </c>
    </row>
    <row r="12180" spans="1:8" ht="15" hidden="1" thickBot="1">
      <c r="A12180" s="409">
        <v>202206</v>
      </c>
      <c r="B12180" s="196" t="s">
        <v>1691</v>
      </c>
      <c r="C12180" s="197" t="s">
        <v>1558</v>
      </c>
      <c r="D12180" s="198" t="s">
        <v>337</v>
      </c>
      <c r="E12180" s="421">
        <v>10360</v>
      </c>
      <c r="F12180" s="413">
        <v>125.23</v>
      </c>
      <c r="G12180" s="414">
        <f t="shared" si="380"/>
        <v>82.727780883174958</v>
      </c>
      <c r="H12180" s="415">
        <f t="shared" si="381"/>
        <v>0.41363890441587481</v>
      </c>
    </row>
    <row r="12181" spans="1:8" ht="15" hidden="1" thickBot="1">
      <c r="A12181" s="409">
        <v>202206</v>
      </c>
      <c r="B12181" s="196" t="s">
        <v>1692</v>
      </c>
      <c r="C12181" s="197" t="s">
        <v>1558</v>
      </c>
      <c r="D12181" s="198" t="s">
        <v>339</v>
      </c>
      <c r="E12181" s="421">
        <v>51.75</v>
      </c>
      <c r="F12181" s="413">
        <v>125.23</v>
      </c>
      <c r="G12181" s="414">
        <f t="shared" si="380"/>
        <v>0.41323963906412198</v>
      </c>
      <c r="H12181" s="415">
        <f t="shared" si="381"/>
        <v>0.41323963906412198</v>
      </c>
    </row>
    <row r="12182" spans="1:8" ht="15" hidden="1" thickBot="1">
      <c r="A12182" s="409">
        <v>202206</v>
      </c>
      <c r="B12182" s="196" t="s">
        <v>1693</v>
      </c>
      <c r="C12182" s="197" t="s">
        <v>1558</v>
      </c>
      <c r="D12182" s="198" t="s">
        <v>337</v>
      </c>
      <c r="E12182" s="421">
        <v>58100</v>
      </c>
      <c r="F12182" s="413">
        <v>125.23</v>
      </c>
      <c r="G12182" s="414">
        <f t="shared" si="380"/>
        <v>463.94633873672439</v>
      </c>
      <c r="H12182" s="415">
        <f t="shared" si="381"/>
        <v>2.3197316936836221</v>
      </c>
    </row>
    <row r="12183" spans="1:8" ht="15" hidden="1" thickBot="1">
      <c r="A12183" s="409">
        <v>202206</v>
      </c>
      <c r="B12183" s="196" t="s">
        <v>1694</v>
      </c>
      <c r="C12183" s="197" t="s">
        <v>1558</v>
      </c>
      <c r="D12183" s="198" t="s">
        <v>339</v>
      </c>
      <c r="E12183" s="421">
        <v>290</v>
      </c>
      <c r="F12183" s="413">
        <v>125.23</v>
      </c>
      <c r="G12183" s="414">
        <f t="shared" si="380"/>
        <v>2.3157390401660942</v>
      </c>
      <c r="H12183" s="415">
        <f t="shared" si="381"/>
        <v>2.3157390401660942</v>
      </c>
    </row>
    <row r="12184" spans="1:8" ht="15" hidden="1" thickBot="1">
      <c r="A12184" s="409">
        <v>202206</v>
      </c>
      <c r="B12184" s="196" t="s">
        <v>1695</v>
      </c>
      <c r="C12184" s="197" t="s">
        <v>1558</v>
      </c>
      <c r="D12184" s="198" t="s">
        <v>337</v>
      </c>
      <c r="E12184" s="421">
        <v>10360</v>
      </c>
      <c r="F12184" s="413">
        <v>125.23</v>
      </c>
      <c r="G12184" s="414">
        <f t="shared" si="380"/>
        <v>82.727780883174958</v>
      </c>
      <c r="H12184" s="415">
        <f t="shared" si="381"/>
        <v>0.41363890441587481</v>
      </c>
    </row>
    <row r="12185" spans="1:8" ht="15" hidden="1" thickBot="1">
      <c r="A12185" s="409">
        <v>202206</v>
      </c>
      <c r="B12185" s="196" t="s">
        <v>1696</v>
      </c>
      <c r="C12185" s="197" t="s">
        <v>1558</v>
      </c>
      <c r="D12185" s="198" t="s">
        <v>339</v>
      </c>
      <c r="E12185" s="421">
        <v>51.75</v>
      </c>
      <c r="F12185" s="413">
        <v>125.23</v>
      </c>
      <c r="G12185" s="414">
        <f t="shared" si="380"/>
        <v>0.41323963906412198</v>
      </c>
      <c r="H12185" s="415">
        <f t="shared" si="381"/>
        <v>0.41323963906412198</v>
      </c>
    </row>
    <row r="12186" spans="1:8" ht="15" hidden="1" thickBot="1">
      <c r="A12186" s="409">
        <v>202206</v>
      </c>
      <c r="B12186" s="196" t="s">
        <v>1697</v>
      </c>
      <c r="C12186" s="197" t="s">
        <v>1558</v>
      </c>
      <c r="D12186" s="198" t="s">
        <v>337</v>
      </c>
      <c r="E12186" s="421">
        <v>79604</v>
      </c>
      <c r="F12186" s="413">
        <v>125.23</v>
      </c>
      <c r="G12186" s="414">
        <f t="shared" si="380"/>
        <v>635.66238121855781</v>
      </c>
      <c r="H12186" s="415">
        <f t="shared" si="381"/>
        <v>3.1783119060927891</v>
      </c>
    </row>
    <row r="12187" spans="1:8" ht="15" hidden="1" thickBot="1">
      <c r="A12187" s="409">
        <v>202206</v>
      </c>
      <c r="B12187" s="196" t="s">
        <v>1698</v>
      </c>
      <c r="C12187" s="197" t="s">
        <v>1558</v>
      </c>
      <c r="D12187" s="198" t="s">
        <v>339</v>
      </c>
      <c r="E12187" s="421">
        <v>398</v>
      </c>
      <c r="F12187" s="413">
        <v>125.23</v>
      </c>
      <c r="G12187" s="414">
        <f t="shared" si="380"/>
        <v>3.1781521999520881</v>
      </c>
      <c r="H12187" s="415">
        <f t="shared" si="381"/>
        <v>3.1781521999520881</v>
      </c>
    </row>
    <row r="12188" spans="1:8" ht="15" hidden="1" thickBot="1">
      <c r="A12188" s="409">
        <v>202206</v>
      </c>
      <c r="B12188" s="196" t="s">
        <v>1699</v>
      </c>
      <c r="C12188" s="197" t="s">
        <v>1558</v>
      </c>
      <c r="D12188" s="198" t="s">
        <v>337</v>
      </c>
      <c r="E12188" s="421">
        <v>79604</v>
      </c>
      <c r="F12188" s="413">
        <v>125.23</v>
      </c>
      <c r="G12188" s="414">
        <f t="shared" si="380"/>
        <v>635.66238121855781</v>
      </c>
      <c r="H12188" s="415">
        <f t="shared" si="381"/>
        <v>3.1783119060927891</v>
      </c>
    </row>
    <row r="12189" spans="1:8" ht="15" hidden="1" thickBot="1">
      <c r="A12189" s="409">
        <v>202206</v>
      </c>
      <c r="B12189" s="196" t="s">
        <v>1700</v>
      </c>
      <c r="C12189" s="197" t="s">
        <v>1558</v>
      </c>
      <c r="D12189" s="198" t="s">
        <v>339</v>
      </c>
      <c r="E12189" s="421">
        <v>398</v>
      </c>
      <c r="F12189" s="413">
        <v>125.23</v>
      </c>
      <c r="G12189" s="414">
        <f t="shared" si="380"/>
        <v>3.1781521999520881</v>
      </c>
      <c r="H12189" s="415">
        <f t="shared" si="381"/>
        <v>3.1781521999520881</v>
      </c>
    </row>
    <row r="12190" spans="1:8" ht="15" hidden="1" thickBot="1">
      <c r="A12190" s="409">
        <v>202206</v>
      </c>
      <c r="B12190" s="196" t="s">
        <v>1701</v>
      </c>
      <c r="C12190" s="197" t="s">
        <v>1558</v>
      </c>
      <c r="D12190" s="198" t="s">
        <v>337</v>
      </c>
      <c r="E12190" s="421">
        <v>127564</v>
      </c>
      <c r="F12190" s="413">
        <v>125.23</v>
      </c>
      <c r="G12190" s="414">
        <f t="shared" si="380"/>
        <v>1018.6377066198195</v>
      </c>
      <c r="H12190" s="415">
        <f t="shared" si="381"/>
        <v>5.0931885330990978</v>
      </c>
    </row>
    <row r="12191" spans="1:8" ht="15" hidden="1" thickBot="1">
      <c r="A12191" s="409">
        <v>202206</v>
      </c>
      <c r="B12191" s="196" t="s">
        <v>1702</v>
      </c>
      <c r="C12191" s="197" t="s">
        <v>1558</v>
      </c>
      <c r="D12191" s="198" t="s">
        <v>337</v>
      </c>
      <c r="E12191" s="421">
        <v>133712</v>
      </c>
      <c r="F12191" s="413">
        <v>125.23</v>
      </c>
      <c r="G12191" s="414">
        <f t="shared" si="380"/>
        <v>1067.7313742713407</v>
      </c>
      <c r="H12191" s="415">
        <f t="shared" si="381"/>
        <v>5.3386568713567035</v>
      </c>
    </row>
    <row r="12192" spans="1:8" ht="15" hidden="1" thickBot="1">
      <c r="A12192" s="409">
        <v>202206</v>
      </c>
      <c r="B12192" s="196" t="s">
        <v>1703</v>
      </c>
      <c r="C12192" s="197" t="s">
        <v>1558</v>
      </c>
      <c r="D12192" s="198" t="s">
        <v>337</v>
      </c>
      <c r="E12192" s="421">
        <v>16375</v>
      </c>
      <c r="F12192" s="413">
        <v>125.23</v>
      </c>
      <c r="G12192" s="414">
        <f t="shared" si="380"/>
        <v>130.75940269903379</v>
      </c>
      <c r="H12192" s="415">
        <f t="shared" si="381"/>
        <v>0.65379701349516894</v>
      </c>
    </row>
    <row r="12193" spans="1:8" ht="15" hidden="1" thickBot="1">
      <c r="A12193" s="409">
        <v>202206</v>
      </c>
      <c r="B12193" s="196" t="s">
        <v>1704</v>
      </c>
      <c r="C12193" s="197" t="s">
        <v>1558</v>
      </c>
      <c r="D12193" s="198" t="s">
        <v>339</v>
      </c>
      <c r="E12193" s="421">
        <v>81.8</v>
      </c>
      <c r="F12193" s="413">
        <v>125.23</v>
      </c>
      <c r="G12193" s="414">
        <f t="shared" si="380"/>
        <v>0.6531981154675397</v>
      </c>
      <c r="H12193" s="415">
        <f t="shared" si="381"/>
        <v>0.6531981154675397</v>
      </c>
    </row>
    <row r="12194" spans="1:8" ht="15" hidden="1" thickBot="1">
      <c r="A12194" s="409">
        <v>202206</v>
      </c>
      <c r="B12194" s="196" t="s">
        <v>1705</v>
      </c>
      <c r="C12194" s="197" t="s">
        <v>1558</v>
      </c>
      <c r="D12194" s="198" t="s">
        <v>337</v>
      </c>
      <c r="E12194" s="421">
        <v>1776.41</v>
      </c>
      <c r="F12194" s="413">
        <v>125.23</v>
      </c>
      <c r="G12194" s="414">
        <f t="shared" si="380"/>
        <v>14.185179270142937</v>
      </c>
      <c r="H12194" s="415">
        <f t="shared" si="381"/>
        <v>7.0925896350714682E-2</v>
      </c>
    </row>
    <row r="12195" spans="1:8" ht="15" hidden="1" thickBot="1">
      <c r="A12195" s="409">
        <v>202206</v>
      </c>
      <c r="B12195" s="196" t="s">
        <v>1706</v>
      </c>
      <c r="C12195" s="197" t="s">
        <v>1558</v>
      </c>
      <c r="D12195" s="198" t="s">
        <v>337</v>
      </c>
      <c r="E12195" s="421">
        <v>119158</v>
      </c>
      <c r="F12195" s="413">
        <v>125.23</v>
      </c>
      <c r="G12195" s="414">
        <f t="shared" si="380"/>
        <v>951.51321568314302</v>
      </c>
      <c r="H12195" s="415">
        <f t="shared" si="381"/>
        <v>4.7575660784157154</v>
      </c>
    </row>
    <row r="12196" spans="1:8" ht="15" hidden="1" thickBot="1">
      <c r="A12196" s="409">
        <v>202206</v>
      </c>
      <c r="B12196" s="196" t="s">
        <v>1707</v>
      </c>
      <c r="C12196" s="197" t="s">
        <v>1558</v>
      </c>
      <c r="D12196" s="198" t="s">
        <v>337</v>
      </c>
      <c r="E12196" s="421">
        <v>108262</v>
      </c>
      <c r="F12196" s="413">
        <v>125.23</v>
      </c>
      <c r="G12196" s="414">
        <f t="shared" si="380"/>
        <v>864.50531022917824</v>
      </c>
      <c r="H12196" s="415">
        <f t="shared" si="381"/>
        <v>4.3225265511458915</v>
      </c>
    </row>
    <row r="12197" spans="1:8" ht="15" hidden="1" thickBot="1">
      <c r="A12197" s="409">
        <v>202206</v>
      </c>
      <c r="B12197" s="196" t="s">
        <v>1708</v>
      </c>
      <c r="C12197" s="197" t="s">
        <v>1558</v>
      </c>
      <c r="D12197" s="198" t="s">
        <v>337</v>
      </c>
      <c r="E12197" s="421">
        <v>120500</v>
      </c>
      <c r="F12197" s="413">
        <v>125.23</v>
      </c>
      <c r="G12197" s="414">
        <f t="shared" si="380"/>
        <v>962.22949772418747</v>
      </c>
      <c r="H12197" s="415">
        <f t="shared" si="381"/>
        <v>4.8111474886209376</v>
      </c>
    </row>
    <row r="12198" spans="1:8" ht="15" hidden="1" thickBot="1">
      <c r="A12198" s="409">
        <v>202206</v>
      </c>
      <c r="B12198" s="196" t="s">
        <v>1709</v>
      </c>
      <c r="C12198" s="197" t="s">
        <v>1558</v>
      </c>
      <c r="D12198" s="198" t="s">
        <v>337</v>
      </c>
      <c r="E12198" s="421">
        <v>120500</v>
      </c>
      <c r="F12198" s="413">
        <v>125.23</v>
      </c>
      <c r="G12198" s="414">
        <f t="shared" si="380"/>
        <v>962.22949772418747</v>
      </c>
      <c r="H12198" s="415">
        <f t="shared" si="381"/>
        <v>4.8111474886209376</v>
      </c>
    </row>
    <row r="12199" spans="1:8" ht="15" hidden="1" thickBot="1">
      <c r="A12199" s="409">
        <v>202206</v>
      </c>
      <c r="B12199" s="196" t="s">
        <v>1710</v>
      </c>
      <c r="C12199" s="197" t="s">
        <v>1558</v>
      </c>
      <c r="D12199" s="198" t="s">
        <v>339</v>
      </c>
      <c r="E12199" s="421">
        <v>603</v>
      </c>
      <c r="F12199" s="413">
        <v>125.23</v>
      </c>
      <c r="G12199" s="414">
        <f t="shared" si="380"/>
        <v>4.815140142138465</v>
      </c>
      <c r="H12199" s="415">
        <f t="shared" si="381"/>
        <v>4.815140142138465</v>
      </c>
    </row>
    <row r="12200" spans="1:8" ht="15" hidden="1" thickBot="1">
      <c r="A12200" s="409">
        <v>202206</v>
      </c>
      <c r="B12200" s="196" t="s">
        <v>1711</v>
      </c>
      <c r="C12200" s="197" t="s">
        <v>1558</v>
      </c>
      <c r="D12200" s="198" t="s">
        <v>337</v>
      </c>
      <c r="E12200" s="421">
        <v>120500</v>
      </c>
      <c r="F12200" s="413">
        <v>125.23</v>
      </c>
      <c r="G12200" s="414">
        <f t="shared" si="380"/>
        <v>962.22949772418747</v>
      </c>
      <c r="H12200" s="415">
        <f t="shared" si="381"/>
        <v>4.8111474886209376</v>
      </c>
    </row>
    <row r="12201" spans="1:8" ht="15" hidden="1" thickBot="1">
      <c r="A12201" s="409">
        <v>202206</v>
      </c>
      <c r="B12201" s="196" t="s">
        <v>1712</v>
      </c>
      <c r="C12201" s="197" t="s">
        <v>1558</v>
      </c>
      <c r="D12201" s="198" t="s">
        <v>337</v>
      </c>
      <c r="E12201" s="421">
        <v>120500</v>
      </c>
      <c r="F12201" s="413">
        <v>125.23</v>
      </c>
      <c r="G12201" s="414">
        <f t="shared" si="380"/>
        <v>962.22949772418747</v>
      </c>
      <c r="H12201" s="415">
        <f t="shared" si="381"/>
        <v>4.8111474886209376</v>
      </c>
    </row>
    <row r="12202" spans="1:8" ht="15" hidden="1" thickBot="1">
      <c r="A12202" s="409">
        <v>202206</v>
      </c>
      <c r="B12202" s="196" t="s">
        <v>1713</v>
      </c>
      <c r="C12202" s="197" t="s">
        <v>1558</v>
      </c>
      <c r="D12202" s="198" t="s">
        <v>339</v>
      </c>
      <c r="E12202" s="421">
        <v>603</v>
      </c>
      <c r="F12202" s="413">
        <v>125.23</v>
      </c>
      <c r="G12202" s="414">
        <f t="shared" si="380"/>
        <v>4.815140142138465</v>
      </c>
      <c r="H12202" s="415">
        <f t="shared" si="381"/>
        <v>4.815140142138465</v>
      </c>
    </row>
    <row r="12203" spans="1:8" ht="15" hidden="1" thickBot="1">
      <c r="A12203" s="409">
        <v>202206</v>
      </c>
      <c r="B12203" s="196" t="s">
        <v>1714</v>
      </c>
      <c r="C12203" s="197" t="s">
        <v>1558</v>
      </c>
      <c r="D12203" s="198" t="s">
        <v>337</v>
      </c>
      <c r="E12203" s="421">
        <v>120500</v>
      </c>
      <c r="F12203" s="413">
        <v>125.23</v>
      </c>
      <c r="G12203" s="414">
        <f t="shared" si="380"/>
        <v>962.22949772418747</v>
      </c>
      <c r="H12203" s="415">
        <f t="shared" si="381"/>
        <v>4.8111474886209376</v>
      </c>
    </row>
    <row r="12204" spans="1:8" ht="15" hidden="1" thickBot="1">
      <c r="A12204" s="409">
        <v>202206</v>
      </c>
      <c r="B12204" s="196" t="s">
        <v>1715</v>
      </c>
      <c r="C12204" s="197" t="s">
        <v>1558</v>
      </c>
      <c r="D12204" s="198" t="s">
        <v>339</v>
      </c>
      <c r="E12204" s="421">
        <v>603</v>
      </c>
      <c r="F12204" s="413">
        <v>125.23</v>
      </c>
      <c r="G12204" s="414">
        <f t="shared" si="380"/>
        <v>4.815140142138465</v>
      </c>
      <c r="H12204" s="415">
        <f t="shared" si="381"/>
        <v>4.815140142138465</v>
      </c>
    </row>
    <row r="12205" spans="1:8" ht="15" hidden="1" thickBot="1">
      <c r="A12205" s="409">
        <v>202206</v>
      </c>
      <c r="B12205" s="196" t="s">
        <v>20</v>
      </c>
      <c r="C12205" s="197" t="s">
        <v>1558</v>
      </c>
      <c r="D12205" s="198" t="s">
        <v>337</v>
      </c>
      <c r="E12205" s="421">
        <v>49300</v>
      </c>
      <c r="F12205" s="413">
        <v>125.23</v>
      </c>
      <c r="G12205" s="414">
        <f t="shared" si="380"/>
        <v>393.67563682823601</v>
      </c>
      <c r="H12205" s="415">
        <f t="shared" si="381"/>
        <v>1.96837818414118</v>
      </c>
    </row>
    <row r="12206" spans="1:8" ht="15" hidden="1" thickBot="1">
      <c r="A12206" s="409">
        <v>202206</v>
      </c>
      <c r="B12206" s="196" t="s">
        <v>1716</v>
      </c>
      <c r="C12206" s="197" t="s">
        <v>2697</v>
      </c>
      <c r="D12206" s="198" t="s">
        <v>339</v>
      </c>
      <c r="E12206" s="421">
        <v>247</v>
      </c>
      <c r="F12206" s="413">
        <v>125.23</v>
      </c>
      <c r="G12206" s="414">
        <f t="shared" si="380"/>
        <v>1.9723708376587079</v>
      </c>
      <c r="H12206" s="415">
        <f t="shared" si="381"/>
        <v>1.9723708376587079</v>
      </c>
    </row>
    <row r="12207" spans="1:8" ht="15" hidden="1" thickBot="1">
      <c r="A12207" s="409">
        <v>202206</v>
      </c>
      <c r="B12207" s="196" t="s">
        <v>1717</v>
      </c>
      <c r="C12207" s="197" t="s">
        <v>1558</v>
      </c>
      <c r="D12207" s="198" t="s">
        <v>337</v>
      </c>
      <c r="E12207" s="421">
        <v>101424</v>
      </c>
      <c r="F12207" s="413">
        <v>125.23</v>
      </c>
      <c r="G12207" s="414">
        <f t="shared" si="380"/>
        <v>809.90178072346885</v>
      </c>
      <c r="H12207" s="415">
        <f t="shared" si="381"/>
        <v>4.0495089036173439</v>
      </c>
    </row>
    <row r="12208" spans="1:8" ht="15" hidden="1" thickBot="1">
      <c r="A12208" s="409">
        <v>202206</v>
      </c>
      <c r="B12208" s="196" t="s">
        <v>1718</v>
      </c>
      <c r="C12208" s="197" t="s">
        <v>1558</v>
      </c>
      <c r="D12208" s="198" t="s">
        <v>337</v>
      </c>
      <c r="E12208" s="421">
        <v>70182</v>
      </c>
      <c r="F12208" s="413">
        <v>125.23</v>
      </c>
      <c r="G12208" s="414">
        <f t="shared" si="380"/>
        <v>560.42481833426496</v>
      </c>
      <c r="H12208" s="415">
        <f t="shared" si="381"/>
        <v>2.8021240916713248</v>
      </c>
    </row>
    <row r="12209" spans="1:8" ht="15" hidden="1" thickBot="1">
      <c r="A12209" s="409">
        <v>202206</v>
      </c>
      <c r="B12209" s="196" t="s">
        <v>1719</v>
      </c>
      <c r="C12209" s="197" t="s">
        <v>1558</v>
      </c>
      <c r="D12209" s="198" t="s">
        <v>337</v>
      </c>
      <c r="E12209" s="421">
        <v>49300</v>
      </c>
      <c r="F12209" s="413">
        <v>125.23</v>
      </c>
      <c r="G12209" s="414">
        <f t="shared" si="380"/>
        <v>393.67563682823601</v>
      </c>
      <c r="H12209" s="415">
        <f t="shared" si="381"/>
        <v>1.96837818414118</v>
      </c>
    </row>
    <row r="12210" spans="1:8" ht="15" hidden="1" thickBot="1">
      <c r="A12210" s="409">
        <v>202206</v>
      </c>
      <c r="B12210" s="196" t="s">
        <v>1720</v>
      </c>
      <c r="C12210" s="197" t="s">
        <v>1558</v>
      </c>
      <c r="D12210" s="198" t="s">
        <v>339</v>
      </c>
      <c r="E12210" s="421">
        <v>247</v>
      </c>
      <c r="F12210" s="413">
        <v>125.23</v>
      </c>
      <c r="G12210" s="414">
        <f t="shared" si="380"/>
        <v>1.9723708376587079</v>
      </c>
      <c r="H12210" s="415">
        <f t="shared" si="381"/>
        <v>1.9723708376587079</v>
      </c>
    </row>
    <row r="12211" spans="1:8" ht="15" hidden="1" thickBot="1">
      <c r="A12211" s="409">
        <v>202206</v>
      </c>
      <c r="B12211" s="196" t="s">
        <v>1721</v>
      </c>
      <c r="C12211" s="197" t="s">
        <v>1722</v>
      </c>
      <c r="D12211" s="198" t="s">
        <v>337</v>
      </c>
      <c r="E12211" s="421">
        <v>37641</v>
      </c>
      <c r="F12211" s="413">
        <v>125.23</v>
      </c>
      <c r="G12211" s="414">
        <f t="shared" si="380"/>
        <v>300.57494210652396</v>
      </c>
      <c r="H12211" s="415">
        <f t="shared" si="381"/>
        <v>1.5028747105326199</v>
      </c>
    </row>
    <row r="12212" spans="1:8" ht="15" hidden="1" thickBot="1">
      <c r="A12212" s="409">
        <v>202206</v>
      </c>
      <c r="B12212" s="196" t="s">
        <v>1723</v>
      </c>
      <c r="C12212" s="197" t="s">
        <v>1722</v>
      </c>
      <c r="D12212" s="198" t="s">
        <v>339</v>
      </c>
      <c r="E12212" s="421">
        <v>188</v>
      </c>
      <c r="F12212" s="413">
        <v>125.23</v>
      </c>
      <c r="G12212" s="414">
        <f t="shared" si="380"/>
        <v>1.5012377225904336</v>
      </c>
      <c r="H12212" s="415">
        <f t="shared" si="381"/>
        <v>1.5012377225904336</v>
      </c>
    </row>
    <row r="12213" spans="1:8" ht="15" hidden="1" thickBot="1">
      <c r="A12213" s="409">
        <v>202206</v>
      </c>
      <c r="B12213" s="196" t="s">
        <v>1724</v>
      </c>
      <c r="C12213" s="197" t="s">
        <v>1725</v>
      </c>
      <c r="D12213" s="198" t="s">
        <v>337</v>
      </c>
      <c r="E12213" s="421">
        <v>26550</v>
      </c>
      <c r="F12213" s="413">
        <v>125.23</v>
      </c>
      <c r="G12213" s="414">
        <f t="shared" si="380"/>
        <v>212.00990178072345</v>
      </c>
      <c r="H12213" s="415">
        <f t="shared" si="381"/>
        <v>1.0600495089036173</v>
      </c>
    </row>
    <row r="12214" spans="1:8" ht="15" hidden="1" thickBot="1">
      <c r="A12214" s="409">
        <v>202206</v>
      </c>
      <c r="B12214" s="196" t="s">
        <v>1726</v>
      </c>
      <c r="C12214" s="197" t="s">
        <v>1727</v>
      </c>
      <c r="D12214" s="198" t="s">
        <v>337</v>
      </c>
      <c r="E12214" s="421">
        <v>50165</v>
      </c>
      <c r="F12214" s="413">
        <v>125.23</v>
      </c>
      <c r="G12214" s="414">
        <f t="shared" si="380"/>
        <v>400.58292741355905</v>
      </c>
      <c r="H12214" s="415">
        <f t="shared" si="381"/>
        <v>2.002914637067795</v>
      </c>
    </row>
    <row r="12215" spans="1:8" ht="15" hidden="1" thickBot="1">
      <c r="A12215" s="409">
        <v>202206</v>
      </c>
      <c r="B12215" s="196" t="s">
        <v>1728</v>
      </c>
      <c r="C12215" s="197" t="s">
        <v>1495</v>
      </c>
      <c r="D12215" s="198" t="s">
        <v>337</v>
      </c>
      <c r="E12215" s="421">
        <v>4743</v>
      </c>
      <c r="F12215" s="413">
        <v>125.23</v>
      </c>
      <c r="G12215" s="414">
        <f t="shared" si="380"/>
        <v>37.874311267268226</v>
      </c>
      <c r="H12215" s="415">
        <f t="shared" si="381"/>
        <v>0.18937155633634112</v>
      </c>
    </row>
    <row r="12216" spans="1:8" ht="15" hidden="1" thickBot="1">
      <c r="A12216" s="409">
        <v>202206</v>
      </c>
      <c r="B12216" s="196" t="s">
        <v>1729</v>
      </c>
      <c r="C12216" s="197" t="s">
        <v>1495</v>
      </c>
      <c r="D12216" s="198" t="s">
        <v>339</v>
      </c>
      <c r="E12216" s="421">
        <v>23.7</v>
      </c>
      <c r="F12216" s="413">
        <v>125.23</v>
      </c>
      <c r="G12216" s="414">
        <f t="shared" si="380"/>
        <v>0.18925177673081528</v>
      </c>
      <c r="H12216" s="415">
        <f t="shared" si="381"/>
        <v>0.18925177673081528</v>
      </c>
    </row>
    <row r="12217" spans="1:8" ht="15" hidden="1" thickBot="1">
      <c r="A12217" s="409">
        <v>202206</v>
      </c>
      <c r="B12217" s="196" t="s">
        <v>1730</v>
      </c>
      <c r="C12217" s="197" t="s">
        <v>1731</v>
      </c>
      <c r="D12217" s="198" t="s">
        <v>337</v>
      </c>
      <c r="E12217" s="421">
        <v>109019</v>
      </c>
      <c r="F12217" s="413">
        <v>125.23</v>
      </c>
      <c r="G12217" s="414">
        <f t="shared" si="380"/>
        <v>870.55018765471527</v>
      </c>
      <c r="H12217" s="415">
        <f t="shared" si="381"/>
        <v>4.3527509382735765</v>
      </c>
    </row>
    <row r="12218" spans="1:8" ht="15" hidden="1" thickBot="1">
      <c r="A12218" s="409">
        <v>202206</v>
      </c>
      <c r="B12218" s="196" t="s">
        <v>1732</v>
      </c>
      <c r="C12218" s="197" t="s">
        <v>2698</v>
      </c>
      <c r="D12218" s="198" t="s">
        <v>339</v>
      </c>
      <c r="E12218" s="421">
        <v>545</v>
      </c>
      <c r="F12218" s="413">
        <v>125.23</v>
      </c>
      <c r="G12218" s="414">
        <f t="shared" si="380"/>
        <v>4.3519923341052458</v>
      </c>
      <c r="H12218" s="415">
        <f t="shared" si="381"/>
        <v>4.3519923341052458</v>
      </c>
    </row>
    <row r="12219" spans="1:8" ht="15" hidden="1" thickBot="1">
      <c r="A12219" s="409">
        <v>202206</v>
      </c>
      <c r="B12219" s="196" t="s">
        <v>1733</v>
      </c>
      <c r="C12219" s="197" t="s">
        <v>1731</v>
      </c>
      <c r="D12219" s="198" t="s">
        <v>337</v>
      </c>
      <c r="E12219" s="421">
        <v>109019</v>
      </c>
      <c r="F12219" s="413">
        <v>125.23</v>
      </c>
      <c r="G12219" s="414">
        <f t="shared" si="380"/>
        <v>870.55018765471527</v>
      </c>
      <c r="H12219" s="415">
        <f t="shared" si="381"/>
        <v>4.3527509382735765</v>
      </c>
    </row>
    <row r="12220" spans="1:8" ht="15" hidden="1" thickBot="1">
      <c r="A12220" s="409">
        <v>202206</v>
      </c>
      <c r="B12220" s="196" t="s">
        <v>1734</v>
      </c>
      <c r="C12220" s="197" t="s">
        <v>2699</v>
      </c>
      <c r="D12220" s="198" t="s">
        <v>339</v>
      </c>
      <c r="E12220" s="421">
        <v>545</v>
      </c>
      <c r="F12220" s="413">
        <v>125.23</v>
      </c>
      <c r="G12220" s="414">
        <f t="shared" si="380"/>
        <v>4.3519923341052458</v>
      </c>
      <c r="H12220" s="415">
        <f t="shared" si="381"/>
        <v>4.3519923341052458</v>
      </c>
    </row>
    <row r="12221" spans="1:8" ht="15" hidden="1" thickBot="1">
      <c r="A12221" s="409">
        <v>202206</v>
      </c>
      <c r="B12221" s="196" t="s">
        <v>1735</v>
      </c>
      <c r="C12221" s="197" t="s">
        <v>1736</v>
      </c>
      <c r="D12221" s="198" t="s">
        <v>337</v>
      </c>
      <c r="E12221" s="421">
        <v>69188</v>
      </c>
      <c r="F12221" s="413">
        <v>125.23</v>
      </c>
      <c r="G12221" s="414">
        <f t="shared" si="380"/>
        <v>552.48742314141975</v>
      </c>
      <c r="H12221" s="415">
        <f t="shared" si="381"/>
        <v>2.7624371157070988</v>
      </c>
    </row>
    <row r="12222" spans="1:8" ht="15" hidden="1" thickBot="1">
      <c r="A12222" s="409">
        <v>202206</v>
      </c>
      <c r="B12222" s="196" t="s">
        <v>1737</v>
      </c>
      <c r="C12222" s="197" t="s">
        <v>1736</v>
      </c>
      <c r="D12222" s="198" t="s">
        <v>339</v>
      </c>
      <c r="E12222" s="421">
        <v>346</v>
      </c>
      <c r="F12222" s="413">
        <v>125.23</v>
      </c>
      <c r="G12222" s="414">
        <f t="shared" si="380"/>
        <v>2.7629162341292024</v>
      </c>
      <c r="H12222" s="415">
        <f t="shared" si="381"/>
        <v>2.7629162341292024</v>
      </c>
    </row>
    <row r="12223" spans="1:8" ht="15" hidden="1" thickBot="1">
      <c r="A12223" s="409">
        <v>202206</v>
      </c>
      <c r="B12223" s="196" t="s">
        <v>1738</v>
      </c>
      <c r="C12223" s="197" t="s">
        <v>1736</v>
      </c>
      <c r="D12223" s="198" t="s">
        <v>337</v>
      </c>
      <c r="E12223" s="421">
        <v>46820</v>
      </c>
      <c r="F12223" s="413">
        <v>125.23</v>
      </c>
      <c r="G12223" s="414">
        <f t="shared" si="380"/>
        <v>373.87207538129837</v>
      </c>
      <c r="H12223" s="415">
        <f t="shared" si="381"/>
        <v>1.8693603769064919</v>
      </c>
    </row>
    <row r="12224" spans="1:8" ht="15" hidden="1" thickBot="1">
      <c r="A12224" s="409">
        <v>202206</v>
      </c>
      <c r="B12224" s="196" t="s">
        <v>1739</v>
      </c>
      <c r="C12224" s="197" t="s">
        <v>1736</v>
      </c>
      <c r="D12224" s="198" t="s">
        <v>339</v>
      </c>
      <c r="E12224" s="421">
        <v>234</v>
      </c>
      <c r="F12224" s="413">
        <v>125.23</v>
      </c>
      <c r="G12224" s="414">
        <f t="shared" si="380"/>
        <v>1.8685618462029865</v>
      </c>
      <c r="H12224" s="415">
        <f t="shared" si="381"/>
        <v>1.8685618462029865</v>
      </c>
    </row>
    <row r="12225" spans="1:8" ht="15" hidden="1" thickBot="1">
      <c r="A12225" s="409">
        <v>202206</v>
      </c>
      <c r="B12225" s="196" t="s">
        <v>1740</v>
      </c>
      <c r="C12225" s="197" t="s">
        <v>1736</v>
      </c>
      <c r="D12225" s="198" t="s">
        <v>337</v>
      </c>
      <c r="E12225" s="421">
        <v>54484</v>
      </c>
      <c r="F12225" s="413">
        <v>125.23</v>
      </c>
      <c r="G12225" s="414">
        <f t="shared" si="380"/>
        <v>435.07146849796374</v>
      </c>
      <c r="H12225" s="415">
        <f t="shared" si="381"/>
        <v>2.1753573424898187</v>
      </c>
    </row>
    <row r="12226" spans="1:8" ht="15" hidden="1" thickBot="1">
      <c r="A12226" s="409">
        <v>202206</v>
      </c>
      <c r="B12226" s="196" t="s">
        <v>1741</v>
      </c>
      <c r="C12226" s="197" t="s">
        <v>1736</v>
      </c>
      <c r="D12226" s="198" t="s">
        <v>337</v>
      </c>
      <c r="E12226" s="421">
        <v>54482</v>
      </c>
      <c r="F12226" s="413">
        <v>125.23</v>
      </c>
      <c r="G12226" s="414">
        <f t="shared" ref="G12226:G12289" si="382">+E12226/F12226</f>
        <v>435.05549788389362</v>
      </c>
      <c r="H12226" s="415">
        <f t="shared" ref="H12226:H12289" si="383">IF(D12226="TB",G12226/200,IF(D12226="LT",G12226,"VER"))</f>
        <v>2.175277489419468</v>
      </c>
    </row>
    <row r="12227" spans="1:8" ht="15" hidden="1" thickBot="1">
      <c r="A12227" s="409">
        <v>202206</v>
      </c>
      <c r="B12227" s="196" t="s">
        <v>1742</v>
      </c>
      <c r="C12227" s="197" t="s">
        <v>1736</v>
      </c>
      <c r="D12227" s="198" t="s">
        <v>339</v>
      </c>
      <c r="E12227" s="421">
        <v>272</v>
      </c>
      <c r="F12227" s="413">
        <v>125.23</v>
      </c>
      <c r="G12227" s="414">
        <f t="shared" si="382"/>
        <v>2.1720035135350955</v>
      </c>
      <c r="H12227" s="415">
        <f t="shared" si="383"/>
        <v>2.1720035135350955</v>
      </c>
    </row>
    <row r="12228" spans="1:8" ht="15" hidden="1" thickBot="1">
      <c r="A12228" s="409">
        <v>202206</v>
      </c>
      <c r="B12228" s="196" t="s">
        <v>1743</v>
      </c>
      <c r="C12228" s="197" t="s">
        <v>2700</v>
      </c>
      <c r="D12228" s="198" t="s">
        <v>339</v>
      </c>
      <c r="E12228" s="421">
        <v>272</v>
      </c>
      <c r="F12228" s="413">
        <v>125.23</v>
      </c>
      <c r="G12228" s="414">
        <f t="shared" si="382"/>
        <v>2.1720035135350955</v>
      </c>
      <c r="H12228" s="415">
        <f t="shared" si="383"/>
        <v>2.1720035135350955</v>
      </c>
    </row>
    <row r="12229" spans="1:8" ht="15" hidden="1" thickBot="1">
      <c r="A12229" s="409">
        <v>202206</v>
      </c>
      <c r="B12229" s="196" t="s">
        <v>1744</v>
      </c>
      <c r="C12229" s="197" t="s">
        <v>1736</v>
      </c>
      <c r="D12229" s="198" t="s">
        <v>337</v>
      </c>
      <c r="E12229" s="421">
        <v>44407</v>
      </c>
      <c r="F12229" s="413">
        <v>125.23</v>
      </c>
      <c r="G12229" s="414">
        <f t="shared" si="382"/>
        <v>354.6035295057095</v>
      </c>
      <c r="H12229" s="415">
        <f t="shared" si="383"/>
        <v>1.7730176475285475</v>
      </c>
    </row>
    <row r="12230" spans="1:8" ht="15" hidden="1" thickBot="1">
      <c r="A12230" s="409">
        <v>202206</v>
      </c>
      <c r="B12230" s="196" t="s">
        <v>1745</v>
      </c>
      <c r="C12230" s="197" t="s">
        <v>1736</v>
      </c>
      <c r="D12230" s="198" t="s">
        <v>339</v>
      </c>
      <c r="E12230" s="421">
        <v>222</v>
      </c>
      <c r="F12230" s="413">
        <v>125.23</v>
      </c>
      <c r="G12230" s="414">
        <f t="shared" si="382"/>
        <v>1.7727381617823206</v>
      </c>
      <c r="H12230" s="415">
        <f t="shared" si="383"/>
        <v>1.7727381617823206</v>
      </c>
    </row>
    <row r="12231" spans="1:8" ht="15" hidden="1" thickBot="1">
      <c r="A12231" s="409">
        <v>202206</v>
      </c>
      <c r="B12231" s="196" t="s">
        <v>1746</v>
      </c>
      <c r="C12231" s="197" t="s">
        <v>1736</v>
      </c>
      <c r="D12231" s="198" t="s">
        <v>337</v>
      </c>
      <c r="E12231" s="421">
        <v>45323</v>
      </c>
      <c r="F12231" s="413">
        <v>125.23</v>
      </c>
      <c r="G12231" s="414">
        <f t="shared" si="382"/>
        <v>361.91807074982034</v>
      </c>
      <c r="H12231" s="415">
        <f t="shared" si="383"/>
        <v>1.8095903537491018</v>
      </c>
    </row>
    <row r="12232" spans="1:8" ht="15" hidden="1" thickBot="1">
      <c r="A12232" s="409">
        <v>202206</v>
      </c>
      <c r="B12232" s="196" t="s">
        <v>1747</v>
      </c>
      <c r="C12232" s="197" t="s">
        <v>1736</v>
      </c>
      <c r="D12232" s="198" t="s">
        <v>337</v>
      </c>
      <c r="E12232" s="421">
        <v>42874</v>
      </c>
      <c r="F12232" s="413">
        <v>125.23</v>
      </c>
      <c r="G12232" s="414">
        <f t="shared" si="382"/>
        <v>342.36205382096938</v>
      </c>
      <c r="H12232" s="415">
        <f t="shared" si="383"/>
        <v>1.7118102691048469</v>
      </c>
    </row>
    <row r="12233" spans="1:8" ht="15" hidden="1" thickBot="1">
      <c r="A12233" s="409">
        <v>202206</v>
      </c>
      <c r="B12233" s="196" t="s">
        <v>1748</v>
      </c>
      <c r="C12233" s="197" t="s">
        <v>1736</v>
      </c>
      <c r="D12233" s="198" t="s">
        <v>337</v>
      </c>
      <c r="E12233" s="421">
        <v>42874</v>
      </c>
      <c r="F12233" s="413">
        <v>125.23</v>
      </c>
      <c r="G12233" s="414">
        <f t="shared" si="382"/>
        <v>342.36205382096938</v>
      </c>
      <c r="H12233" s="415">
        <f t="shared" si="383"/>
        <v>1.7118102691048469</v>
      </c>
    </row>
    <row r="12234" spans="1:8" ht="15" hidden="1" thickBot="1">
      <c r="A12234" s="409">
        <v>202206</v>
      </c>
      <c r="B12234" s="196" t="s">
        <v>1749</v>
      </c>
      <c r="C12234" s="197" t="s">
        <v>1736</v>
      </c>
      <c r="D12234" s="198" t="s">
        <v>337</v>
      </c>
      <c r="E12234" s="421">
        <v>42874</v>
      </c>
      <c r="F12234" s="413">
        <v>125.23</v>
      </c>
      <c r="G12234" s="414">
        <f t="shared" si="382"/>
        <v>342.36205382096938</v>
      </c>
      <c r="H12234" s="415">
        <f t="shared" si="383"/>
        <v>1.7118102691048469</v>
      </c>
    </row>
    <row r="12235" spans="1:8" ht="15" hidden="1" thickBot="1">
      <c r="A12235" s="409">
        <v>202206</v>
      </c>
      <c r="B12235" s="196" t="s">
        <v>1750</v>
      </c>
      <c r="C12235" s="197" t="s">
        <v>1736</v>
      </c>
      <c r="D12235" s="198" t="s">
        <v>337</v>
      </c>
      <c r="E12235" s="421">
        <v>50897</v>
      </c>
      <c r="F12235" s="413">
        <v>125.23</v>
      </c>
      <c r="G12235" s="414">
        <f t="shared" si="382"/>
        <v>406.42817216321964</v>
      </c>
      <c r="H12235" s="415">
        <f t="shared" si="383"/>
        <v>2.032140860816098</v>
      </c>
    </row>
    <row r="12236" spans="1:8" ht="15" hidden="1" thickBot="1">
      <c r="A12236" s="409">
        <v>202206</v>
      </c>
      <c r="B12236" s="196" t="s">
        <v>1751</v>
      </c>
      <c r="C12236" s="197" t="s">
        <v>2701</v>
      </c>
      <c r="D12236" s="198" t="s">
        <v>339</v>
      </c>
      <c r="E12236" s="421">
        <v>254</v>
      </c>
      <c r="F12236" s="413">
        <v>125.23</v>
      </c>
      <c r="G12236" s="414">
        <f t="shared" si="382"/>
        <v>2.0282679869040963</v>
      </c>
      <c r="H12236" s="415">
        <f t="shared" si="383"/>
        <v>2.0282679869040963</v>
      </c>
    </row>
    <row r="12237" spans="1:8" ht="15" hidden="1" thickBot="1">
      <c r="A12237" s="409">
        <v>202206</v>
      </c>
      <c r="B12237" s="196" t="s">
        <v>1752</v>
      </c>
      <c r="C12237" s="197" t="s">
        <v>1736</v>
      </c>
      <c r="D12237" s="198" t="s">
        <v>337</v>
      </c>
      <c r="E12237" s="421">
        <v>50897</v>
      </c>
      <c r="F12237" s="413">
        <v>125.23</v>
      </c>
      <c r="G12237" s="414">
        <f t="shared" si="382"/>
        <v>406.42817216321964</v>
      </c>
      <c r="H12237" s="415">
        <f t="shared" si="383"/>
        <v>2.032140860816098</v>
      </c>
    </row>
    <row r="12238" spans="1:8" ht="15" hidden="1" thickBot="1">
      <c r="A12238" s="409">
        <v>202206</v>
      </c>
      <c r="B12238" s="196" t="s">
        <v>1753</v>
      </c>
      <c r="C12238" s="197" t="s">
        <v>1736</v>
      </c>
      <c r="D12238" s="198" t="s">
        <v>339</v>
      </c>
      <c r="E12238" s="421">
        <v>254</v>
      </c>
      <c r="F12238" s="413">
        <v>125.23</v>
      </c>
      <c r="G12238" s="414">
        <f t="shared" si="382"/>
        <v>2.0282679869040963</v>
      </c>
      <c r="H12238" s="415">
        <f t="shared" si="383"/>
        <v>2.0282679869040963</v>
      </c>
    </row>
    <row r="12239" spans="1:8" ht="15" hidden="1" thickBot="1">
      <c r="A12239" s="409">
        <v>202206</v>
      </c>
      <c r="B12239" s="196" t="s">
        <v>1754</v>
      </c>
      <c r="C12239" s="197" t="s">
        <v>1736</v>
      </c>
      <c r="D12239" s="198" t="s">
        <v>337</v>
      </c>
      <c r="E12239" s="421">
        <v>55743</v>
      </c>
      <c r="F12239" s="413">
        <v>125.23</v>
      </c>
      <c r="G12239" s="414">
        <f t="shared" si="382"/>
        <v>445.12497005509863</v>
      </c>
      <c r="H12239" s="415">
        <f t="shared" si="383"/>
        <v>2.2256248502754929</v>
      </c>
    </row>
    <row r="12240" spans="1:8" ht="15" hidden="1" thickBot="1">
      <c r="A12240" s="409">
        <v>202206</v>
      </c>
      <c r="B12240" s="196" t="s">
        <v>1755</v>
      </c>
      <c r="C12240" s="197" t="s">
        <v>1736</v>
      </c>
      <c r="D12240" s="198" t="s">
        <v>339</v>
      </c>
      <c r="E12240" s="421">
        <v>279</v>
      </c>
      <c r="F12240" s="413">
        <v>125.23</v>
      </c>
      <c r="G12240" s="414">
        <f t="shared" si="382"/>
        <v>2.2279006627804838</v>
      </c>
      <c r="H12240" s="415">
        <f t="shared" si="383"/>
        <v>2.2279006627804838</v>
      </c>
    </row>
    <row r="12241" spans="1:8" ht="15" hidden="1" thickBot="1">
      <c r="A12241" s="409">
        <v>202206</v>
      </c>
      <c r="B12241" s="196" t="s">
        <v>1756</v>
      </c>
      <c r="C12241" s="197" t="s">
        <v>1736</v>
      </c>
      <c r="D12241" s="198" t="s">
        <v>337</v>
      </c>
      <c r="E12241" s="421">
        <v>40300</v>
      </c>
      <c r="F12241" s="413">
        <v>125.23</v>
      </c>
      <c r="G12241" s="414">
        <f t="shared" si="382"/>
        <v>321.80787351273653</v>
      </c>
      <c r="H12241" s="415">
        <f t="shared" si="383"/>
        <v>1.6090393675636827</v>
      </c>
    </row>
    <row r="12242" spans="1:8" ht="15" hidden="1" thickBot="1">
      <c r="A12242" s="409">
        <v>202206</v>
      </c>
      <c r="B12242" s="196" t="s">
        <v>1757</v>
      </c>
      <c r="C12242" s="197" t="s">
        <v>1736</v>
      </c>
      <c r="D12242" s="198" t="s">
        <v>339</v>
      </c>
      <c r="E12242" s="421">
        <v>201</v>
      </c>
      <c r="F12242" s="413">
        <v>125.23</v>
      </c>
      <c r="G12242" s="414">
        <f t="shared" si="382"/>
        <v>1.6050467140461551</v>
      </c>
      <c r="H12242" s="415">
        <f t="shared" si="383"/>
        <v>1.6050467140461551</v>
      </c>
    </row>
    <row r="12243" spans="1:8" ht="15" hidden="1" thickBot="1">
      <c r="A12243" s="409">
        <v>202206</v>
      </c>
      <c r="B12243" s="196" t="s">
        <v>1758</v>
      </c>
      <c r="C12243" s="197" t="s">
        <v>1736</v>
      </c>
      <c r="D12243" s="198" t="s">
        <v>337</v>
      </c>
      <c r="E12243" s="421">
        <v>45953</v>
      </c>
      <c r="F12243" s="413">
        <v>125.23</v>
      </c>
      <c r="G12243" s="414">
        <f t="shared" si="382"/>
        <v>366.94881418190528</v>
      </c>
      <c r="H12243" s="415">
        <f t="shared" si="383"/>
        <v>1.8347440709095264</v>
      </c>
    </row>
    <row r="12244" spans="1:8" ht="15" hidden="1" thickBot="1">
      <c r="A12244" s="409">
        <v>202206</v>
      </c>
      <c r="B12244" s="196" t="s">
        <v>1759</v>
      </c>
      <c r="C12244" s="197" t="s">
        <v>1736</v>
      </c>
      <c r="D12244" s="198" t="s">
        <v>339</v>
      </c>
      <c r="E12244" s="421">
        <v>230</v>
      </c>
      <c r="F12244" s="413">
        <v>125.23</v>
      </c>
      <c r="G12244" s="414">
        <f t="shared" si="382"/>
        <v>1.8366206180627644</v>
      </c>
      <c r="H12244" s="415">
        <f t="shared" si="383"/>
        <v>1.8366206180627644</v>
      </c>
    </row>
    <row r="12245" spans="1:8" ht="15" hidden="1" thickBot="1">
      <c r="A12245" s="409">
        <v>202206</v>
      </c>
      <c r="B12245" s="196" t="s">
        <v>1760</v>
      </c>
      <c r="C12245" s="197" t="s">
        <v>1736</v>
      </c>
      <c r="D12245" s="198" t="s">
        <v>337</v>
      </c>
      <c r="E12245" s="421">
        <v>55743</v>
      </c>
      <c r="F12245" s="413">
        <v>125.23</v>
      </c>
      <c r="G12245" s="414">
        <f t="shared" si="382"/>
        <v>445.12497005509863</v>
      </c>
      <c r="H12245" s="415">
        <f t="shared" si="383"/>
        <v>2.2256248502754929</v>
      </c>
    </row>
    <row r="12246" spans="1:8" ht="15" hidden="1" thickBot="1">
      <c r="A12246" s="409">
        <v>202206</v>
      </c>
      <c r="B12246" s="196" t="s">
        <v>1761</v>
      </c>
      <c r="C12246" s="197" t="s">
        <v>1736</v>
      </c>
      <c r="D12246" s="198" t="s">
        <v>337</v>
      </c>
      <c r="E12246" s="421">
        <v>71949</v>
      </c>
      <c r="F12246" s="413">
        <v>125.23</v>
      </c>
      <c r="G12246" s="414">
        <f t="shared" si="382"/>
        <v>574.53485586520799</v>
      </c>
      <c r="H12246" s="415">
        <f t="shared" si="383"/>
        <v>2.87267427932604</v>
      </c>
    </row>
    <row r="12247" spans="1:8" ht="15" hidden="1" thickBot="1">
      <c r="A12247" s="409">
        <v>202206</v>
      </c>
      <c r="B12247" s="196" t="s">
        <v>1762</v>
      </c>
      <c r="C12247" s="197" t="s">
        <v>1736</v>
      </c>
      <c r="D12247" s="198" t="s">
        <v>339</v>
      </c>
      <c r="E12247" s="421">
        <v>360</v>
      </c>
      <c r="F12247" s="413">
        <v>125.23</v>
      </c>
      <c r="G12247" s="414">
        <f t="shared" si="382"/>
        <v>2.8747105326199791</v>
      </c>
      <c r="H12247" s="415">
        <f t="shared" si="383"/>
        <v>2.8747105326199791</v>
      </c>
    </row>
    <row r="12248" spans="1:8" ht="15" hidden="1" thickBot="1">
      <c r="A12248" s="409">
        <v>202206</v>
      </c>
      <c r="B12248" s="196" t="s">
        <v>1763</v>
      </c>
      <c r="C12248" s="197" t="s">
        <v>1736</v>
      </c>
      <c r="D12248" s="198" t="s">
        <v>337</v>
      </c>
      <c r="E12248" s="421">
        <v>84589</v>
      </c>
      <c r="F12248" s="413">
        <v>125.23</v>
      </c>
      <c r="G12248" s="414">
        <f t="shared" si="382"/>
        <v>675.46913678830947</v>
      </c>
      <c r="H12248" s="415">
        <f t="shared" si="383"/>
        <v>3.3773456839415474</v>
      </c>
    </row>
    <row r="12249" spans="1:8" ht="15" hidden="1" thickBot="1">
      <c r="A12249" s="409">
        <v>202206</v>
      </c>
      <c r="B12249" s="196" t="s">
        <v>1764</v>
      </c>
      <c r="C12249" s="197" t="s">
        <v>1736</v>
      </c>
      <c r="D12249" s="198" t="s">
        <v>339</v>
      </c>
      <c r="E12249" s="421">
        <v>423</v>
      </c>
      <c r="F12249" s="413">
        <v>125.23</v>
      </c>
      <c r="G12249" s="414">
        <f t="shared" si="382"/>
        <v>3.3777848758284756</v>
      </c>
      <c r="H12249" s="415">
        <f t="shared" si="383"/>
        <v>3.3777848758284756</v>
      </c>
    </row>
    <row r="12250" spans="1:8" ht="15" hidden="1" thickBot="1">
      <c r="A12250" s="409">
        <v>202206</v>
      </c>
      <c r="B12250" s="196" t="s">
        <v>1765</v>
      </c>
      <c r="C12250" s="197" t="s">
        <v>1736</v>
      </c>
      <c r="D12250" s="198" t="s">
        <v>337</v>
      </c>
      <c r="E12250" s="421">
        <v>42209</v>
      </c>
      <c r="F12250" s="413">
        <v>125.23</v>
      </c>
      <c r="G12250" s="414">
        <f t="shared" si="382"/>
        <v>337.05182464265749</v>
      </c>
      <c r="H12250" s="415">
        <f t="shared" si="383"/>
        <v>1.6852591232132874</v>
      </c>
    </row>
    <row r="12251" spans="1:8" ht="15" hidden="1" thickBot="1">
      <c r="A12251" s="409">
        <v>202206</v>
      </c>
      <c r="B12251" s="196" t="s">
        <v>1766</v>
      </c>
      <c r="C12251" s="197" t="s">
        <v>1736</v>
      </c>
      <c r="D12251" s="198" t="s">
        <v>337</v>
      </c>
      <c r="E12251" s="421">
        <v>122719</v>
      </c>
      <c r="F12251" s="413">
        <v>125.23</v>
      </c>
      <c r="G12251" s="414">
        <f t="shared" si="382"/>
        <v>979.94889403497564</v>
      </c>
      <c r="H12251" s="415">
        <f t="shared" si="383"/>
        <v>4.8997444701748778</v>
      </c>
    </row>
    <row r="12252" spans="1:8" ht="15" hidden="1" thickBot="1">
      <c r="A12252" s="409">
        <v>202206</v>
      </c>
      <c r="B12252" s="196" t="s">
        <v>1767</v>
      </c>
      <c r="C12252" s="197" t="s">
        <v>1736</v>
      </c>
      <c r="D12252" s="198" t="s">
        <v>337</v>
      </c>
      <c r="E12252" s="421">
        <v>73207</v>
      </c>
      <c r="F12252" s="413">
        <v>125.23</v>
      </c>
      <c r="G12252" s="414">
        <f t="shared" si="382"/>
        <v>584.5803721153078</v>
      </c>
      <c r="H12252" s="415">
        <f t="shared" si="383"/>
        <v>2.9229018605765389</v>
      </c>
    </row>
    <row r="12253" spans="1:8" ht="15" hidden="1" thickBot="1">
      <c r="A12253" s="409">
        <v>202206</v>
      </c>
      <c r="B12253" s="196" t="s">
        <v>1768</v>
      </c>
      <c r="C12253" s="197" t="s">
        <v>1736</v>
      </c>
      <c r="D12253" s="198" t="s">
        <v>337</v>
      </c>
      <c r="E12253" s="421">
        <v>72339</v>
      </c>
      <c r="F12253" s="413">
        <v>125.23</v>
      </c>
      <c r="G12253" s="414">
        <f t="shared" si="382"/>
        <v>577.64912560887967</v>
      </c>
      <c r="H12253" s="415">
        <f t="shared" si="383"/>
        <v>2.8882456280443982</v>
      </c>
    </row>
    <row r="12254" spans="1:8" ht="15" hidden="1" thickBot="1">
      <c r="A12254" s="409">
        <v>202206</v>
      </c>
      <c r="B12254" s="196" t="s">
        <v>1769</v>
      </c>
      <c r="C12254" s="197" t="s">
        <v>1736</v>
      </c>
      <c r="D12254" s="198" t="s">
        <v>339</v>
      </c>
      <c r="E12254" s="421">
        <v>366</v>
      </c>
      <c r="F12254" s="413">
        <v>125.23</v>
      </c>
      <c r="G12254" s="414">
        <f t="shared" si="382"/>
        <v>2.9226223748303122</v>
      </c>
      <c r="H12254" s="415">
        <f t="shared" si="383"/>
        <v>2.9226223748303122</v>
      </c>
    </row>
    <row r="12255" spans="1:8" ht="15" hidden="1" thickBot="1">
      <c r="A12255" s="409">
        <v>202206</v>
      </c>
      <c r="B12255" s="196" t="s">
        <v>1770</v>
      </c>
      <c r="C12255" s="197" t="s">
        <v>2702</v>
      </c>
      <c r="D12255" s="198" t="s">
        <v>337</v>
      </c>
      <c r="E12255" s="421">
        <v>67899</v>
      </c>
      <c r="F12255" s="413">
        <v>125.23</v>
      </c>
      <c r="G12255" s="414">
        <f t="shared" si="382"/>
        <v>542.19436237323328</v>
      </c>
      <c r="H12255" s="415">
        <f t="shared" si="383"/>
        <v>2.7109718118661665</v>
      </c>
    </row>
    <row r="12256" spans="1:8" ht="15" hidden="1" thickBot="1">
      <c r="A12256" s="409">
        <v>202206</v>
      </c>
      <c r="B12256" s="196" t="s">
        <v>1771</v>
      </c>
      <c r="C12256" s="197" t="s">
        <v>2703</v>
      </c>
      <c r="D12256" s="198" t="s">
        <v>339</v>
      </c>
      <c r="E12256" s="421">
        <v>339</v>
      </c>
      <c r="F12256" s="413">
        <v>125.23</v>
      </c>
      <c r="G12256" s="414">
        <f t="shared" si="382"/>
        <v>2.7070190848838136</v>
      </c>
      <c r="H12256" s="415">
        <f t="shared" si="383"/>
        <v>2.7070190848838136</v>
      </c>
    </row>
    <row r="12257" spans="1:8" ht="15" hidden="1" thickBot="1">
      <c r="A12257" s="409">
        <v>202206</v>
      </c>
      <c r="B12257" s="196" t="s">
        <v>1772</v>
      </c>
      <c r="C12257" s="197" t="s">
        <v>1736</v>
      </c>
      <c r="D12257" s="198" t="s">
        <v>337</v>
      </c>
      <c r="E12257" s="421">
        <v>67899</v>
      </c>
      <c r="F12257" s="413">
        <v>125.23</v>
      </c>
      <c r="G12257" s="414">
        <f t="shared" si="382"/>
        <v>542.19436237323328</v>
      </c>
      <c r="H12257" s="415">
        <f t="shared" si="383"/>
        <v>2.7109718118661665</v>
      </c>
    </row>
    <row r="12258" spans="1:8" ht="15" hidden="1" thickBot="1">
      <c r="A12258" s="409">
        <v>202206</v>
      </c>
      <c r="B12258" s="196" t="s">
        <v>1773</v>
      </c>
      <c r="C12258" s="197" t="s">
        <v>1736</v>
      </c>
      <c r="D12258" s="198" t="s">
        <v>337</v>
      </c>
      <c r="E12258" s="421">
        <v>63684</v>
      </c>
      <c r="F12258" s="413">
        <v>125.23</v>
      </c>
      <c r="G12258" s="414">
        <f t="shared" si="382"/>
        <v>508.53629322047431</v>
      </c>
      <c r="H12258" s="415">
        <f t="shared" si="383"/>
        <v>2.5426814661023713</v>
      </c>
    </row>
    <row r="12259" spans="1:8" ht="15" hidden="1" thickBot="1">
      <c r="A12259" s="409">
        <v>202206</v>
      </c>
      <c r="B12259" s="196" t="s">
        <v>1774</v>
      </c>
      <c r="C12259" s="197" t="s">
        <v>1736</v>
      </c>
      <c r="D12259" s="198" t="s">
        <v>339</v>
      </c>
      <c r="E12259" s="421">
        <v>318</v>
      </c>
      <c r="F12259" s="413">
        <v>125.23</v>
      </c>
      <c r="G12259" s="414">
        <f t="shared" si="382"/>
        <v>2.5393276371476481</v>
      </c>
      <c r="H12259" s="415">
        <f t="shared" si="383"/>
        <v>2.5393276371476481</v>
      </c>
    </row>
    <row r="12260" spans="1:8" ht="15" hidden="1" thickBot="1">
      <c r="A12260" s="409">
        <v>202206</v>
      </c>
      <c r="B12260" s="196" t="s">
        <v>1775</v>
      </c>
      <c r="C12260" s="197" t="s">
        <v>1736</v>
      </c>
      <c r="D12260" s="198" t="s">
        <v>339</v>
      </c>
      <c r="E12260" s="421">
        <v>349</v>
      </c>
      <c r="F12260" s="413">
        <v>125.23</v>
      </c>
      <c r="G12260" s="414">
        <f t="shared" si="382"/>
        <v>2.7868721552343687</v>
      </c>
      <c r="H12260" s="415">
        <f t="shared" si="383"/>
        <v>2.7868721552343687</v>
      </c>
    </row>
    <row r="12261" spans="1:8" ht="15" hidden="1" thickBot="1">
      <c r="A12261" s="409">
        <v>202206</v>
      </c>
      <c r="B12261" s="196" t="s">
        <v>1776</v>
      </c>
      <c r="C12261" s="197" t="s">
        <v>1736</v>
      </c>
      <c r="D12261" s="198" t="s">
        <v>337</v>
      </c>
      <c r="E12261" s="421">
        <v>57695</v>
      </c>
      <c r="F12261" s="413">
        <v>125.23</v>
      </c>
      <c r="G12261" s="414">
        <f t="shared" si="382"/>
        <v>460.71228938752694</v>
      </c>
      <c r="H12261" s="415">
        <f t="shared" si="383"/>
        <v>2.3035614469376346</v>
      </c>
    </row>
    <row r="12262" spans="1:8" ht="15" hidden="1" thickBot="1">
      <c r="A12262" s="409">
        <v>202206</v>
      </c>
      <c r="B12262" s="196" t="s">
        <v>1777</v>
      </c>
      <c r="C12262" s="197" t="s">
        <v>1736</v>
      </c>
      <c r="D12262" s="198" t="s">
        <v>337</v>
      </c>
      <c r="E12262" s="421">
        <v>63526</v>
      </c>
      <c r="F12262" s="413">
        <v>125.23</v>
      </c>
      <c r="G12262" s="414">
        <f t="shared" si="382"/>
        <v>507.27461470893553</v>
      </c>
      <c r="H12262" s="415">
        <f t="shared" si="383"/>
        <v>2.5363730735446777</v>
      </c>
    </row>
    <row r="12263" spans="1:8" ht="15" hidden="1" thickBot="1">
      <c r="A12263" s="409">
        <v>202206</v>
      </c>
      <c r="B12263" s="196" t="s">
        <v>1778</v>
      </c>
      <c r="C12263" s="197" t="s">
        <v>2704</v>
      </c>
      <c r="D12263" s="198" t="s">
        <v>339</v>
      </c>
      <c r="E12263" s="421">
        <v>318</v>
      </c>
      <c r="F12263" s="413">
        <v>125.23</v>
      </c>
      <c r="G12263" s="414">
        <f t="shared" si="382"/>
        <v>2.5393276371476481</v>
      </c>
      <c r="H12263" s="415">
        <f t="shared" si="383"/>
        <v>2.5393276371476481</v>
      </c>
    </row>
    <row r="12264" spans="1:8" ht="15" hidden="1" thickBot="1">
      <c r="A12264" s="409">
        <v>202206</v>
      </c>
      <c r="B12264" s="196" t="s">
        <v>1779</v>
      </c>
      <c r="C12264" s="197" t="s">
        <v>2705</v>
      </c>
      <c r="D12264" s="198" t="s">
        <v>339</v>
      </c>
      <c r="E12264" s="421">
        <v>288</v>
      </c>
      <c r="F12264" s="413">
        <v>125.23</v>
      </c>
      <c r="G12264" s="414">
        <f t="shared" si="382"/>
        <v>2.2997684260959832</v>
      </c>
      <c r="H12264" s="415">
        <f t="shared" si="383"/>
        <v>2.2997684260959832</v>
      </c>
    </row>
    <row r="12265" spans="1:8" ht="15" hidden="1" thickBot="1">
      <c r="A12265" s="409">
        <v>202206</v>
      </c>
      <c r="B12265" s="196" t="s">
        <v>1780</v>
      </c>
      <c r="C12265" s="197" t="s">
        <v>1736</v>
      </c>
      <c r="D12265" s="198" t="s">
        <v>337</v>
      </c>
      <c r="E12265" s="421">
        <v>76880</v>
      </c>
      <c r="F12265" s="413">
        <v>125.23</v>
      </c>
      <c r="G12265" s="414">
        <f t="shared" si="382"/>
        <v>613.91040485506664</v>
      </c>
      <c r="H12265" s="415">
        <f t="shared" si="383"/>
        <v>3.0695520242753331</v>
      </c>
    </row>
    <row r="12266" spans="1:8" ht="15" hidden="1" thickBot="1">
      <c r="A12266" s="409">
        <v>202206</v>
      </c>
      <c r="B12266" s="196" t="s">
        <v>1781</v>
      </c>
      <c r="C12266" s="197" t="s">
        <v>1736</v>
      </c>
      <c r="D12266" s="198" t="s">
        <v>339</v>
      </c>
      <c r="E12266" s="421">
        <v>384</v>
      </c>
      <c r="F12266" s="413">
        <v>125.23</v>
      </c>
      <c r="G12266" s="414">
        <f t="shared" si="382"/>
        <v>3.0663579014613109</v>
      </c>
      <c r="H12266" s="415">
        <f t="shared" si="383"/>
        <v>3.0663579014613109</v>
      </c>
    </row>
    <row r="12267" spans="1:8" ht="15" hidden="1" thickBot="1">
      <c r="A12267" s="409">
        <v>202206</v>
      </c>
      <c r="B12267" s="196" t="s">
        <v>1782</v>
      </c>
      <c r="C12267" s="197" t="s">
        <v>1736</v>
      </c>
      <c r="D12267" s="198" t="s">
        <v>337</v>
      </c>
      <c r="E12267" s="421">
        <v>37950</v>
      </c>
      <c r="F12267" s="413">
        <v>125.23</v>
      </c>
      <c r="G12267" s="414">
        <f t="shared" si="382"/>
        <v>303.04240198035615</v>
      </c>
      <c r="H12267" s="415">
        <f t="shared" si="383"/>
        <v>1.5152120099017807</v>
      </c>
    </row>
    <row r="12268" spans="1:8" ht="15" hidden="1" thickBot="1">
      <c r="A12268" s="409">
        <v>202206</v>
      </c>
      <c r="B12268" s="196" t="s">
        <v>1783</v>
      </c>
      <c r="C12268" s="197" t="s">
        <v>1736</v>
      </c>
      <c r="D12268" s="198" t="s">
        <v>337</v>
      </c>
      <c r="E12268" s="421">
        <v>52952</v>
      </c>
      <c r="F12268" s="413">
        <v>125.23</v>
      </c>
      <c r="G12268" s="414">
        <f t="shared" si="382"/>
        <v>422.8379781202587</v>
      </c>
      <c r="H12268" s="415">
        <f t="shared" si="383"/>
        <v>2.1141898906012937</v>
      </c>
    </row>
    <row r="12269" spans="1:8" ht="15" hidden="1" thickBot="1">
      <c r="A12269" s="409">
        <v>202206</v>
      </c>
      <c r="B12269" s="196" t="s">
        <v>1784</v>
      </c>
      <c r="C12269" s="197" t="s">
        <v>1736</v>
      </c>
      <c r="D12269" s="198" t="s">
        <v>337</v>
      </c>
      <c r="E12269" s="421">
        <v>55497</v>
      </c>
      <c r="F12269" s="413">
        <v>125.23</v>
      </c>
      <c r="G12269" s="414">
        <f t="shared" si="382"/>
        <v>443.16058452447493</v>
      </c>
      <c r="H12269" s="415">
        <f t="shared" si="383"/>
        <v>2.2158029226223745</v>
      </c>
    </row>
    <row r="12270" spans="1:8" ht="15" hidden="1" thickBot="1">
      <c r="A12270" s="409">
        <v>202206</v>
      </c>
      <c r="B12270" s="196" t="s">
        <v>1785</v>
      </c>
      <c r="C12270" s="197" t="s">
        <v>1736</v>
      </c>
      <c r="D12270" s="198" t="s">
        <v>337</v>
      </c>
      <c r="E12270" s="421">
        <v>52952</v>
      </c>
      <c r="F12270" s="413">
        <v>125.23</v>
      </c>
      <c r="G12270" s="414">
        <f t="shared" si="382"/>
        <v>422.8379781202587</v>
      </c>
      <c r="H12270" s="415">
        <f t="shared" si="383"/>
        <v>2.1141898906012937</v>
      </c>
    </row>
    <row r="12271" spans="1:8" ht="15" hidden="1" thickBot="1">
      <c r="A12271" s="409">
        <v>202206</v>
      </c>
      <c r="B12271" s="196" t="s">
        <v>1786</v>
      </c>
      <c r="C12271" s="197" t="s">
        <v>2706</v>
      </c>
      <c r="D12271" s="198" t="s">
        <v>339</v>
      </c>
      <c r="E12271" s="421">
        <v>265</v>
      </c>
      <c r="F12271" s="413">
        <v>125.23</v>
      </c>
      <c r="G12271" s="414">
        <f t="shared" si="382"/>
        <v>2.1161063642897067</v>
      </c>
      <c r="H12271" s="415">
        <f t="shared" si="383"/>
        <v>2.1161063642897067</v>
      </c>
    </row>
    <row r="12272" spans="1:8" ht="15" hidden="1" thickBot="1">
      <c r="A12272" s="409">
        <v>202206</v>
      </c>
      <c r="B12272" s="196" t="s">
        <v>1787</v>
      </c>
      <c r="C12272" s="197" t="s">
        <v>1736</v>
      </c>
      <c r="D12272" s="198" t="s">
        <v>337</v>
      </c>
      <c r="E12272" s="421">
        <v>52859</v>
      </c>
      <c r="F12272" s="413">
        <v>125.23</v>
      </c>
      <c r="G12272" s="414">
        <f t="shared" si="382"/>
        <v>422.09534456599857</v>
      </c>
      <c r="H12272" s="415">
        <f t="shared" si="383"/>
        <v>2.110476722829993</v>
      </c>
    </row>
    <row r="12273" spans="1:8" ht="15" hidden="1" thickBot="1">
      <c r="A12273" s="409">
        <v>202206</v>
      </c>
      <c r="B12273" s="196" t="s">
        <v>1788</v>
      </c>
      <c r="C12273" s="197" t="s">
        <v>1736</v>
      </c>
      <c r="D12273" s="198" t="s">
        <v>337</v>
      </c>
      <c r="E12273" s="421">
        <v>30111</v>
      </c>
      <c r="F12273" s="413">
        <v>125.23</v>
      </c>
      <c r="G12273" s="414">
        <f t="shared" si="382"/>
        <v>240.4455801325561</v>
      </c>
      <c r="H12273" s="415">
        <f t="shared" si="383"/>
        <v>1.2022279006627805</v>
      </c>
    </row>
    <row r="12274" spans="1:8" ht="15" hidden="1" thickBot="1">
      <c r="A12274" s="409">
        <v>202206</v>
      </c>
      <c r="B12274" s="196" t="s">
        <v>1789</v>
      </c>
      <c r="C12274" s="197" t="s">
        <v>1736</v>
      </c>
      <c r="D12274" s="198" t="s">
        <v>337</v>
      </c>
      <c r="E12274" s="421">
        <v>49073</v>
      </c>
      <c r="F12274" s="413">
        <v>125.23</v>
      </c>
      <c r="G12274" s="414">
        <f t="shared" si="382"/>
        <v>391.86297213127841</v>
      </c>
      <c r="H12274" s="415">
        <f t="shared" si="383"/>
        <v>1.9593148606563922</v>
      </c>
    </row>
    <row r="12275" spans="1:8" ht="15" hidden="1" thickBot="1">
      <c r="A12275" s="409">
        <v>202206</v>
      </c>
      <c r="B12275" s="196" t="s">
        <v>1790</v>
      </c>
      <c r="C12275" s="197" t="s">
        <v>1736</v>
      </c>
      <c r="D12275" s="198" t="s">
        <v>339</v>
      </c>
      <c r="E12275" s="421">
        <v>245</v>
      </c>
      <c r="F12275" s="413">
        <v>125.23</v>
      </c>
      <c r="G12275" s="414">
        <f t="shared" si="382"/>
        <v>1.9564002235885969</v>
      </c>
      <c r="H12275" s="415">
        <f t="shared" si="383"/>
        <v>1.9564002235885969</v>
      </c>
    </row>
    <row r="12276" spans="1:8" ht="15" hidden="1" thickBot="1">
      <c r="A12276" s="409">
        <v>202206</v>
      </c>
      <c r="B12276" s="196" t="s">
        <v>1791</v>
      </c>
      <c r="C12276" s="197" t="s">
        <v>1736</v>
      </c>
      <c r="D12276" s="198" t="s">
        <v>337</v>
      </c>
      <c r="E12276" s="421">
        <v>59132</v>
      </c>
      <c r="F12276" s="413">
        <v>125.23</v>
      </c>
      <c r="G12276" s="414">
        <f t="shared" si="382"/>
        <v>472.18717559690168</v>
      </c>
      <c r="H12276" s="415">
        <f t="shared" si="383"/>
        <v>2.3609358779845082</v>
      </c>
    </row>
    <row r="12277" spans="1:8" ht="15" hidden="1" thickBot="1">
      <c r="A12277" s="409">
        <v>202206</v>
      </c>
      <c r="B12277" s="196" t="s">
        <v>1792</v>
      </c>
      <c r="C12277" s="197" t="s">
        <v>2707</v>
      </c>
      <c r="D12277" s="198" t="s">
        <v>339</v>
      </c>
      <c r="E12277" s="421">
        <v>296</v>
      </c>
      <c r="F12277" s="413">
        <v>125.23</v>
      </c>
      <c r="G12277" s="414">
        <f t="shared" si="382"/>
        <v>2.3636508823764273</v>
      </c>
      <c r="H12277" s="415">
        <f t="shared" si="383"/>
        <v>2.3636508823764273</v>
      </c>
    </row>
    <row r="12278" spans="1:8" ht="15" hidden="1" thickBot="1">
      <c r="A12278" s="409">
        <v>202206</v>
      </c>
      <c r="B12278" s="196" t="s">
        <v>1793</v>
      </c>
      <c r="C12278" s="197" t="s">
        <v>1736</v>
      </c>
      <c r="D12278" s="198" t="s">
        <v>337</v>
      </c>
      <c r="E12278" s="421">
        <v>53364</v>
      </c>
      <c r="F12278" s="413">
        <v>125.23</v>
      </c>
      <c r="G12278" s="414">
        <f t="shared" si="382"/>
        <v>426.12792461870157</v>
      </c>
      <c r="H12278" s="415">
        <f t="shared" si="383"/>
        <v>2.1306396230935079</v>
      </c>
    </row>
    <row r="12279" spans="1:8" ht="15" hidden="1" thickBot="1">
      <c r="A12279" s="409">
        <v>202206</v>
      </c>
      <c r="B12279" s="196" t="s">
        <v>1794</v>
      </c>
      <c r="C12279" s="197" t="s">
        <v>1736</v>
      </c>
      <c r="D12279" s="198" t="s">
        <v>339</v>
      </c>
      <c r="E12279" s="421">
        <v>267</v>
      </c>
      <c r="F12279" s="413">
        <v>125.23</v>
      </c>
      <c r="G12279" s="414">
        <f t="shared" si="382"/>
        <v>2.1320769783598177</v>
      </c>
      <c r="H12279" s="415">
        <f t="shared" si="383"/>
        <v>2.1320769783598177</v>
      </c>
    </row>
    <row r="12280" spans="1:8" ht="15" hidden="1" thickBot="1">
      <c r="A12280" s="409">
        <v>202206</v>
      </c>
      <c r="B12280" s="196" t="s">
        <v>1795</v>
      </c>
      <c r="C12280" s="197" t="s">
        <v>1736</v>
      </c>
      <c r="D12280" s="198" t="s">
        <v>337</v>
      </c>
      <c r="E12280" s="421">
        <v>11992</v>
      </c>
      <c r="F12280" s="413">
        <v>125.23</v>
      </c>
      <c r="G12280" s="414">
        <f t="shared" si="382"/>
        <v>95.759801964385531</v>
      </c>
      <c r="H12280" s="415">
        <f t="shared" si="383"/>
        <v>0.47879900982192763</v>
      </c>
    </row>
    <row r="12281" spans="1:8" ht="15" hidden="1" thickBot="1">
      <c r="A12281" s="409">
        <v>202206</v>
      </c>
      <c r="B12281" s="196" t="s">
        <v>1796</v>
      </c>
      <c r="C12281" s="197" t="s">
        <v>1736</v>
      </c>
      <c r="D12281" s="198" t="s">
        <v>339</v>
      </c>
      <c r="E12281" s="421">
        <v>59.95</v>
      </c>
      <c r="F12281" s="413">
        <v>125.23</v>
      </c>
      <c r="G12281" s="414">
        <f t="shared" si="382"/>
        <v>0.47871915675157711</v>
      </c>
      <c r="H12281" s="415">
        <f t="shared" si="383"/>
        <v>0.47871915675157711</v>
      </c>
    </row>
    <row r="12282" spans="1:8" ht="15" hidden="1" thickBot="1">
      <c r="A12282" s="409">
        <v>202206</v>
      </c>
      <c r="B12282" s="196" t="s">
        <v>1797</v>
      </c>
      <c r="C12282" s="197" t="s">
        <v>1736</v>
      </c>
      <c r="D12282" s="198" t="s">
        <v>337</v>
      </c>
      <c r="E12282" s="421">
        <v>47950</v>
      </c>
      <c r="F12282" s="413">
        <v>125.23</v>
      </c>
      <c r="G12282" s="414">
        <f t="shared" si="382"/>
        <v>382.8954723309111</v>
      </c>
      <c r="H12282" s="415">
        <f t="shared" si="383"/>
        <v>1.9144773616545556</v>
      </c>
    </row>
    <row r="12283" spans="1:8" ht="15" hidden="1" thickBot="1">
      <c r="A12283" s="409">
        <v>202206</v>
      </c>
      <c r="B12283" s="196" t="s">
        <v>1798</v>
      </c>
      <c r="C12283" s="197" t="s">
        <v>1736</v>
      </c>
      <c r="D12283" s="198" t="s">
        <v>339</v>
      </c>
      <c r="E12283" s="421">
        <v>240</v>
      </c>
      <c r="F12283" s="413">
        <v>125.23</v>
      </c>
      <c r="G12283" s="414">
        <f t="shared" si="382"/>
        <v>1.9164736884133193</v>
      </c>
      <c r="H12283" s="415">
        <f t="shared" si="383"/>
        <v>1.9164736884133193</v>
      </c>
    </row>
    <row r="12284" spans="1:8" ht="15" hidden="1" thickBot="1">
      <c r="A12284" s="409">
        <v>202206</v>
      </c>
      <c r="B12284" s="196" t="s">
        <v>1799</v>
      </c>
      <c r="C12284" s="197" t="s">
        <v>1736</v>
      </c>
      <c r="D12284" s="198" t="s">
        <v>337</v>
      </c>
      <c r="E12284" s="421">
        <v>96527</v>
      </c>
      <c r="F12284" s="413">
        <v>125.23</v>
      </c>
      <c r="G12284" s="414">
        <f t="shared" si="382"/>
        <v>770.79773217280206</v>
      </c>
      <c r="H12284" s="415">
        <f t="shared" si="383"/>
        <v>3.8539886608640104</v>
      </c>
    </row>
    <row r="12285" spans="1:8" ht="15" hidden="1" thickBot="1">
      <c r="A12285" s="409">
        <v>202206</v>
      </c>
      <c r="B12285" s="196" t="s">
        <v>1800</v>
      </c>
      <c r="C12285" s="197" t="s">
        <v>1736</v>
      </c>
      <c r="D12285" s="198" t="s">
        <v>339</v>
      </c>
      <c r="E12285" s="421">
        <v>483</v>
      </c>
      <c r="F12285" s="413">
        <v>125.23</v>
      </c>
      <c r="G12285" s="414">
        <f t="shared" si="382"/>
        <v>3.8569032979318054</v>
      </c>
      <c r="H12285" s="415">
        <f t="shared" si="383"/>
        <v>3.8569032979318054</v>
      </c>
    </row>
    <row r="12286" spans="1:8" ht="15" hidden="1" thickBot="1">
      <c r="A12286" s="409">
        <v>202206</v>
      </c>
      <c r="B12286" s="196" t="s">
        <v>1801</v>
      </c>
      <c r="C12286" s="197" t="s">
        <v>1736</v>
      </c>
      <c r="D12286" s="198" t="s">
        <v>337</v>
      </c>
      <c r="E12286" s="421">
        <v>54482</v>
      </c>
      <c r="F12286" s="413">
        <v>125.23</v>
      </c>
      <c r="G12286" s="414">
        <f t="shared" si="382"/>
        <v>435.05549788389362</v>
      </c>
      <c r="H12286" s="415">
        <f t="shared" si="383"/>
        <v>2.175277489419468</v>
      </c>
    </row>
    <row r="12287" spans="1:8" ht="15" hidden="1" thickBot="1">
      <c r="A12287" s="409">
        <v>202206</v>
      </c>
      <c r="B12287" s="196" t="s">
        <v>1802</v>
      </c>
      <c r="C12287" s="197" t="s">
        <v>1736</v>
      </c>
      <c r="D12287" s="198" t="s">
        <v>337</v>
      </c>
      <c r="E12287" s="421">
        <v>108481</v>
      </c>
      <c r="F12287" s="413">
        <v>125.23</v>
      </c>
      <c r="G12287" s="414">
        <f t="shared" si="382"/>
        <v>866.25409246985544</v>
      </c>
      <c r="H12287" s="415">
        <f t="shared" si="383"/>
        <v>4.331270462349277</v>
      </c>
    </row>
    <row r="12288" spans="1:8" ht="15" hidden="1" thickBot="1">
      <c r="A12288" s="409">
        <v>202206</v>
      </c>
      <c r="B12288" s="196" t="s">
        <v>1803</v>
      </c>
      <c r="C12288" s="197" t="s">
        <v>1736</v>
      </c>
      <c r="D12288" s="198" t="s">
        <v>337</v>
      </c>
      <c r="E12288" s="421">
        <v>53121</v>
      </c>
      <c r="F12288" s="413">
        <v>125.23</v>
      </c>
      <c r="G12288" s="414">
        <f t="shared" si="382"/>
        <v>424.18749500918307</v>
      </c>
      <c r="H12288" s="415">
        <f t="shared" si="383"/>
        <v>2.1209374750459151</v>
      </c>
    </row>
    <row r="12289" spans="1:8" ht="15" hidden="1" thickBot="1">
      <c r="A12289" s="409">
        <v>202206</v>
      </c>
      <c r="B12289" s="196" t="s">
        <v>1804</v>
      </c>
      <c r="C12289" s="197" t="s">
        <v>1736</v>
      </c>
      <c r="D12289" s="198" t="s">
        <v>337</v>
      </c>
      <c r="E12289" s="421">
        <v>53121</v>
      </c>
      <c r="F12289" s="413">
        <v>125.23</v>
      </c>
      <c r="G12289" s="414">
        <f t="shared" si="382"/>
        <v>424.18749500918307</v>
      </c>
      <c r="H12289" s="415">
        <f t="shared" si="383"/>
        <v>2.1209374750459151</v>
      </c>
    </row>
    <row r="12290" spans="1:8" ht="15" hidden="1" thickBot="1">
      <c r="A12290" s="409">
        <v>202206</v>
      </c>
      <c r="B12290" s="196" t="s">
        <v>1805</v>
      </c>
      <c r="C12290" s="197" t="s">
        <v>1736</v>
      </c>
      <c r="D12290" s="198" t="s">
        <v>339</v>
      </c>
      <c r="E12290" s="421">
        <v>266</v>
      </c>
      <c r="F12290" s="413">
        <v>125.23</v>
      </c>
      <c r="G12290" s="414">
        <f t="shared" ref="G12290:G12353" si="384">+E12290/F12290</f>
        <v>2.1240916713247624</v>
      </c>
      <c r="H12290" s="415">
        <f t="shared" ref="H12290:H12353" si="385">IF(D12290="TB",G12290/200,IF(D12290="LT",G12290,"VER"))</f>
        <v>2.1240916713247624</v>
      </c>
    </row>
    <row r="12291" spans="1:8" ht="15" hidden="1" thickBot="1">
      <c r="A12291" s="409">
        <v>202206</v>
      </c>
      <c r="B12291" s="196" t="s">
        <v>1806</v>
      </c>
      <c r="C12291" s="197" t="s">
        <v>2708</v>
      </c>
      <c r="D12291" s="198" t="s">
        <v>339</v>
      </c>
      <c r="E12291" s="421">
        <v>266</v>
      </c>
      <c r="F12291" s="413">
        <v>125.23</v>
      </c>
      <c r="G12291" s="414">
        <f t="shared" si="384"/>
        <v>2.1240916713247624</v>
      </c>
      <c r="H12291" s="415">
        <f t="shared" si="385"/>
        <v>2.1240916713247624</v>
      </c>
    </row>
    <row r="12292" spans="1:8" ht="15" hidden="1" thickBot="1">
      <c r="A12292" s="409">
        <v>202206</v>
      </c>
      <c r="B12292" s="196" t="s">
        <v>1807</v>
      </c>
      <c r="C12292" s="197" t="s">
        <v>1736</v>
      </c>
      <c r="D12292" s="198" t="s">
        <v>337</v>
      </c>
      <c r="E12292" s="421">
        <v>33064</v>
      </c>
      <c r="F12292" s="413">
        <v>125.23</v>
      </c>
      <c r="G12292" s="414">
        <f t="shared" si="384"/>
        <v>264.02619180707495</v>
      </c>
      <c r="H12292" s="415">
        <f t="shared" si="385"/>
        <v>1.3201309590353747</v>
      </c>
    </row>
    <row r="12293" spans="1:8" ht="15" hidden="1" thickBot="1">
      <c r="A12293" s="409">
        <v>202206</v>
      </c>
      <c r="B12293" s="196" t="s">
        <v>1808</v>
      </c>
      <c r="C12293" s="197" t="s">
        <v>1736</v>
      </c>
      <c r="D12293" s="198" t="s">
        <v>339</v>
      </c>
      <c r="E12293" s="421">
        <v>165</v>
      </c>
      <c r="F12293" s="413">
        <v>125.23</v>
      </c>
      <c r="G12293" s="414">
        <f t="shared" si="384"/>
        <v>1.3175756607841571</v>
      </c>
      <c r="H12293" s="415">
        <f t="shared" si="385"/>
        <v>1.3175756607841571</v>
      </c>
    </row>
    <row r="12294" spans="1:8" ht="15" hidden="1" thickBot="1">
      <c r="A12294" s="409">
        <v>202206</v>
      </c>
      <c r="B12294" s="196" t="s">
        <v>1809</v>
      </c>
      <c r="C12294" s="197" t="s">
        <v>1736</v>
      </c>
      <c r="D12294" s="198" t="s">
        <v>337</v>
      </c>
      <c r="E12294" s="421">
        <v>53121</v>
      </c>
      <c r="F12294" s="413">
        <v>125.23</v>
      </c>
      <c r="G12294" s="414">
        <f t="shared" si="384"/>
        <v>424.18749500918307</v>
      </c>
      <c r="H12294" s="415">
        <f t="shared" si="385"/>
        <v>2.1209374750459151</v>
      </c>
    </row>
    <row r="12295" spans="1:8" ht="15" hidden="1" thickBot="1">
      <c r="A12295" s="409">
        <v>202206</v>
      </c>
      <c r="B12295" s="196" t="s">
        <v>1810</v>
      </c>
      <c r="C12295" s="197" t="s">
        <v>2709</v>
      </c>
      <c r="D12295" s="198" t="s">
        <v>337</v>
      </c>
      <c r="E12295" s="421">
        <v>53121</v>
      </c>
      <c r="F12295" s="413">
        <v>125.23</v>
      </c>
      <c r="G12295" s="414">
        <f t="shared" si="384"/>
        <v>424.18749500918307</v>
      </c>
      <c r="H12295" s="415">
        <f t="shared" si="385"/>
        <v>2.1209374750459151</v>
      </c>
    </row>
    <row r="12296" spans="1:8" ht="15" hidden="1" thickBot="1">
      <c r="A12296" s="409">
        <v>202206</v>
      </c>
      <c r="B12296" s="196" t="s">
        <v>1811</v>
      </c>
      <c r="C12296" s="197" t="s">
        <v>2710</v>
      </c>
      <c r="D12296" s="198" t="s">
        <v>339</v>
      </c>
      <c r="E12296" s="421">
        <v>266</v>
      </c>
      <c r="F12296" s="413">
        <v>125.23</v>
      </c>
      <c r="G12296" s="414">
        <f t="shared" si="384"/>
        <v>2.1240916713247624</v>
      </c>
      <c r="H12296" s="415">
        <f t="shared" si="385"/>
        <v>2.1240916713247624</v>
      </c>
    </row>
    <row r="12297" spans="1:8" ht="15" hidden="1" thickBot="1">
      <c r="A12297" s="409">
        <v>202206</v>
      </c>
      <c r="B12297" s="196" t="s">
        <v>1812</v>
      </c>
      <c r="C12297" s="197" t="s">
        <v>1736</v>
      </c>
      <c r="D12297" s="198" t="s">
        <v>337</v>
      </c>
      <c r="E12297" s="421">
        <v>71797</v>
      </c>
      <c r="F12297" s="413">
        <v>125.23</v>
      </c>
      <c r="G12297" s="414">
        <f t="shared" si="384"/>
        <v>573.32108919587961</v>
      </c>
      <c r="H12297" s="415">
        <f t="shared" si="385"/>
        <v>2.8666054459793981</v>
      </c>
    </row>
    <row r="12298" spans="1:8" ht="15" hidden="1" thickBot="1">
      <c r="A12298" s="409">
        <v>202206</v>
      </c>
      <c r="B12298" s="196" t="s">
        <v>1813</v>
      </c>
      <c r="C12298" s="197" t="s">
        <v>1736</v>
      </c>
      <c r="D12298" s="198" t="s">
        <v>339</v>
      </c>
      <c r="E12298" s="421">
        <v>359</v>
      </c>
      <c r="F12298" s="413">
        <v>125.23</v>
      </c>
      <c r="G12298" s="414">
        <f t="shared" si="384"/>
        <v>2.8667252255849238</v>
      </c>
      <c r="H12298" s="415">
        <f t="shared" si="385"/>
        <v>2.8667252255849238</v>
      </c>
    </row>
    <row r="12299" spans="1:8" ht="15" hidden="1" thickBot="1">
      <c r="A12299" s="409">
        <v>202206</v>
      </c>
      <c r="B12299" s="196" t="s">
        <v>1814</v>
      </c>
      <c r="C12299" s="197" t="s">
        <v>1736</v>
      </c>
      <c r="D12299" s="198" t="s">
        <v>337</v>
      </c>
      <c r="E12299" s="421">
        <v>102053</v>
      </c>
      <c r="F12299" s="413">
        <v>125.23</v>
      </c>
      <c r="G12299" s="414">
        <f t="shared" si="384"/>
        <v>814.92453884851875</v>
      </c>
      <c r="H12299" s="415">
        <f t="shared" si="385"/>
        <v>4.0746226942425938</v>
      </c>
    </row>
    <row r="12300" spans="1:8" ht="15" hidden="1" thickBot="1">
      <c r="A12300" s="409">
        <v>202206</v>
      </c>
      <c r="B12300" s="196" t="s">
        <v>1815</v>
      </c>
      <c r="C12300" s="197" t="s">
        <v>1736</v>
      </c>
      <c r="D12300" s="198" t="s">
        <v>339</v>
      </c>
      <c r="E12300" s="421">
        <v>510</v>
      </c>
      <c r="F12300" s="413">
        <v>125.23</v>
      </c>
      <c r="G12300" s="414">
        <f t="shared" si="384"/>
        <v>4.072506587878304</v>
      </c>
      <c r="H12300" s="415">
        <f t="shared" si="385"/>
        <v>4.072506587878304</v>
      </c>
    </row>
    <row r="12301" spans="1:8" ht="15" hidden="1" thickBot="1">
      <c r="A12301" s="409">
        <v>202206</v>
      </c>
      <c r="B12301" s="196" t="s">
        <v>1816</v>
      </c>
      <c r="C12301" s="197" t="s">
        <v>1736</v>
      </c>
      <c r="D12301" s="198" t="s">
        <v>337</v>
      </c>
      <c r="E12301" s="421">
        <v>40330</v>
      </c>
      <c r="F12301" s="413">
        <v>125.23</v>
      </c>
      <c r="G12301" s="414">
        <f t="shared" si="384"/>
        <v>322.04743272378823</v>
      </c>
      <c r="H12301" s="415">
        <f t="shared" si="385"/>
        <v>1.6102371636189412</v>
      </c>
    </row>
    <row r="12302" spans="1:8" ht="15" hidden="1" thickBot="1">
      <c r="A12302" s="409">
        <v>202206</v>
      </c>
      <c r="B12302" s="196" t="s">
        <v>1817</v>
      </c>
      <c r="C12302" s="197" t="s">
        <v>1736</v>
      </c>
      <c r="D12302" s="198" t="s">
        <v>374</v>
      </c>
      <c r="E12302" s="421">
        <v>0.01</v>
      </c>
      <c r="F12302" s="413">
        <v>125.23</v>
      </c>
      <c r="G12302" s="414">
        <f t="shared" si="384"/>
        <v>7.9853070350554981E-5</v>
      </c>
      <c r="H12302" s="415" t="str">
        <f t="shared" si="385"/>
        <v>VER</v>
      </c>
    </row>
    <row r="12303" spans="1:8" ht="15" hidden="1" thickBot="1">
      <c r="A12303" s="409">
        <v>202206</v>
      </c>
      <c r="B12303" s="196" t="s">
        <v>1818</v>
      </c>
      <c r="C12303" s="197" t="s">
        <v>1736</v>
      </c>
      <c r="D12303" s="198" t="s">
        <v>337</v>
      </c>
      <c r="E12303" s="421">
        <v>60362</v>
      </c>
      <c r="F12303" s="413">
        <v>125.23</v>
      </c>
      <c r="G12303" s="414">
        <f t="shared" si="384"/>
        <v>482.00910325001996</v>
      </c>
      <c r="H12303" s="415">
        <f t="shared" si="385"/>
        <v>2.4100455162500998</v>
      </c>
    </row>
    <row r="12304" spans="1:8" ht="15" hidden="1" thickBot="1">
      <c r="A12304" s="409">
        <v>202206</v>
      </c>
      <c r="B12304" s="196" t="s">
        <v>1819</v>
      </c>
      <c r="C12304" s="197" t="s">
        <v>2711</v>
      </c>
      <c r="D12304" s="198" t="s">
        <v>339</v>
      </c>
      <c r="E12304" s="421">
        <v>302</v>
      </c>
      <c r="F12304" s="413">
        <v>125.23</v>
      </c>
      <c r="G12304" s="414">
        <f t="shared" si="384"/>
        <v>2.4115627245867604</v>
      </c>
      <c r="H12304" s="415">
        <f t="shared" si="385"/>
        <v>2.4115627245867604</v>
      </c>
    </row>
    <row r="12305" spans="1:8" ht="15" hidden="1" thickBot="1">
      <c r="A12305" s="409">
        <v>202206</v>
      </c>
      <c r="B12305" s="196" t="s">
        <v>1820</v>
      </c>
      <c r="C12305" s="197" t="s">
        <v>1736</v>
      </c>
      <c r="D12305" s="198" t="s">
        <v>337</v>
      </c>
      <c r="E12305" s="421">
        <v>60362</v>
      </c>
      <c r="F12305" s="413">
        <v>125.23</v>
      </c>
      <c r="G12305" s="414">
        <f t="shared" si="384"/>
        <v>482.00910325001996</v>
      </c>
      <c r="H12305" s="415">
        <f t="shared" si="385"/>
        <v>2.4100455162500998</v>
      </c>
    </row>
    <row r="12306" spans="1:8" ht="15" hidden="1" thickBot="1">
      <c r="A12306" s="409">
        <v>202206</v>
      </c>
      <c r="B12306" s="196" t="s">
        <v>1821</v>
      </c>
      <c r="C12306" s="197" t="s">
        <v>1736</v>
      </c>
      <c r="D12306" s="198" t="s">
        <v>337</v>
      </c>
      <c r="E12306" s="421">
        <v>60362</v>
      </c>
      <c r="F12306" s="413">
        <v>125.23</v>
      </c>
      <c r="G12306" s="414">
        <f t="shared" si="384"/>
        <v>482.00910325001996</v>
      </c>
      <c r="H12306" s="415">
        <f t="shared" si="385"/>
        <v>2.4100455162500998</v>
      </c>
    </row>
    <row r="12307" spans="1:8" ht="15" hidden="1" thickBot="1">
      <c r="A12307" s="409">
        <v>202206</v>
      </c>
      <c r="B12307" s="196" t="s">
        <v>1822</v>
      </c>
      <c r="C12307" s="197" t="s">
        <v>1736</v>
      </c>
      <c r="D12307" s="198" t="s">
        <v>337</v>
      </c>
      <c r="E12307" s="421">
        <v>63353</v>
      </c>
      <c r="F12307" s="413">
        <v>125.23</v>
      </c>
      <c r="G12307" s="414">
        <f t="shared" si="384"/>
        <v>505.89315659187093</v>
      </c>
      <c r="H12307" s="415">
        <f t="shared" si="385"/>
        <v>2.5294657829593548</v>
      </c>
    </row>
    <row r="12308" spans="1:8" ht="15" hidden="1" thickBot="1">
      <c r="A12308" s="409">
        <v>202206</v>
      </c>
      <c r="B12308" s="196" t="s">
        <v>1823</v>
      </c>
      <c r="C12308" s="197" t="s">
        <v>2712</v>
      </c>
      <c r="D12308" s="198" t="s">
        <v>339</v>
      </c>
      <c r="E12308" s="421">
        <v>317</v>
      </c>
      <c r="F12308" s="413">
        <v>125.23</v>
      </c>
      <c r="G12308" s="414">
        <f t="shared" si="384"/>
        <v>2.5313423301125928</v>
      </c>
      <c r="H12308" s="415">
        <f t="shared" si="385"/>
        <v>2.5313423301125928</v>
      </c>
    </row>
    <row r="12309" spans="1:8" ht="15" hidden="1" thickBot="1">
      <c r="A12309" s="409">
        <v>202206</v>
      </c>
      <c r="B12309" s="196" t="s">
        <v>1824</v>
      </c>
      <c r="C12309" s="197" t="s">
        <v>1736</v>
      </c>
      <c r="D12309" s="198" t="s">
        <v>337</v>
      </c>
      <c r="E12309" s="421">
        <v>43821</v>
      </c>
      <c r="F12309" s="413">
        <v>125.23</v>
      </c>
      <c r="G12309" s="414">
        <f t="shared" si="384"/>
        <v>349.92413958316695</v>
      </c>
      <c r="H12309" s="415">
        <f t="shared" si="385"/>
        <v>1.7496206979158346</v>
      </c>
    </row>
    <row r="12310" spans="1:8" ht="15" hidden="1" thickBot="1">
      <c r="A12310" s="409">
        <v>202206</v>
      </c>
      <c r="B12310" s="196" t="s">
        <v>1825</v>
      </c>
      <c r="C12310" s="197" t="s">
        <v>2704</v>
      </c>
      <c r="D12310" s="198" t="s">
        <v>339</v>
      </c>
      <c r="E12310" s="421">
        <v>219</v>
      </c>
      <c r="F12310" s="413">
        <v>125.23</v>
      </c>
      <c r="G12310" s="414">
        <f t="shared" si="384"/>
        <v>1.748782240677154</v>
      </c>
      <c r="H12310" s="415">
        <f t="shared" si="385"/>
        <v>1.748782240677154</v>
      </c>
    </row>
    <row r="12311" spans="1:8" ht="15" hidden="1" thickBot="1">
      <c r="A12311" s="409">
        <v>202206</v>
      </c>
      <c r="B12311" s="196" t="s">
        <v>1826</v>
      </c>
      <c r="C12311" s="197" t="s">
        <v>1736</v>
      </c>
      <c r="D12311" s="198" t="s">
        <v>337</v>
      </c>
      <c r="E12311" s="421">
        <v>63443</v>
      </c>
      <c r="F12311" s="413">
        <v>125.23</v>
      </c>
      <c r="G12311" s="414">
        <f t="shared" si="384"/>
        <v>506.61183422502592</v>
      </c>
      <c r="H12311" s="415">
        <f t="shared" si="385"/>
        <v>2.5330591711251298</v>
      </c>
    </row>
    <row r="12312" spans="1:8" ht="15" hidden="1" thickBot="1">
      <c r="A12312" s="409">
        <v>202206</v>
      </c>
      <c r="B12312" s="196" t="s">
        <v>1827</v>
      </c>
      <c r="C12312" s="197" t="s">
        <v>1736</v>
      </c>
      <c r="D12312" s="198" t="s">
        <v>339</v>
      </c>
      <c r="E12312" s="421">
        <v>317</v>
      </c>
      <c r="F12312" s="413">
        <v>125.23</v>
      </c>
      <c r="G12312" s="414">
        <f t="shared" si="384"/>
        <v>2.5313423301125928</v>
      </c>
      <c r="H12312" s="415">
        <f t="shared" si="385"/>
        <v>2.5313423301125928</v>
      </c>
    </row>
    <row r="12313" spans="1:8" ht="15" hidden="1" thickBot="1">
      <c r="A12313" s="409">
        <v>202206</v>
      </c>
      <c r="B12313" s="196" t="s">
        <v>1828</v>
      </c>
      <c r="C12313" s="197" t="s">
        <v>1736</v>
      </c>
      <c r="D12313" s="198" t="s">
        <v>337</v>
      </c>
      <c r="E12313" s="421">
        <v>60362</v>
      </c>
      <c r="F12313" s="413">
        <v>125.23</v>
      </c>
      <c r="G12313" s="414">
        <f t="shared" si="384"/>
        <v>482.00910325001996</v>
      </c>
      <c r="H12313" s="415">
        <f t="shared" si="385"/>
        <v>2.4100455162500998</v>
      </c>
    </row>
    <row r="12314" spans="1:8" ht="15" hidden="1" thickBot="1">
      <c r="A12314" s="409">
        <v>202206</v>
      </c>
      <c r="B12314" s="196" t="s">
        <v>1829</v>
      </c>
      <c r="C12314" s="197" t="s">
        <v>1736</v>
      </c>
      <c r="D12314" s="198" t="s">
        <v>339</v>
      </c>
      <c r="E12314" s="421">
        <v>302</v>
      </c>
      <c r="F12314" s="413">
        <v>125.23</v>
      </c>
      <c r="G12314" s="414">
        <f t="shared" si="384"/>
        <v>2.4115627245867604</v>
      </c>
      <c r="H12314" s="415">
        <f t="shared" si="385"/>
        <v>2.4115627245867604</v>
      </c>
    </row>
    <row r="12315" spans="1:8" ht="15" hidden="1" thickBot="1">
      <c r="A12315" s="409">
        <v>202206</v>
      </c>
      <c r="B12315" s="196" t="s">
        <v>1830</v>
      </c>
      <c r="C12315" s="197" t="s">
        <v>1736</v>
      </c>
      <c r="D12315" s="198" t="s">
        <v>337</v>
      </c>
      <c r="E12315" s="421">
        <v>63353</v>
      </c>
      <c r="F12315" s="413">
        <v>125.23</v>
      </c>
      <c r="G12315" s="414">
        <f t="shared" si="384"/>
        <v>505.89315659187093</v>
      </c>
      <c r="H12315" s="415">
        <f t="shared" si="385"/>
        <v>2.5294657829593548</v>
      </c>
    </row>
    <row r="12316" spans="1:8" ht="15" hidden="1" thickBot="1">
      <c r="A12316" s="409">
        <v>202206</v>
      </c>
      <c r="B12316" s="196" t="s">
        <v>1831</v>
      </c>
      <c r="C12316" s="197" t="s">
        <v>2713</v>
      </c>
      <c r="D12316" s="198" t="s">
        <v>339</v>
      </c>
      <c r="E12316" s="421">
        <v>317</v>
      </c>
      <c r="F12316" s="413">
        <v>125.23</v>
      </c>
      <c r="G12316" s="414">
        <f t="shared" si="384"/>
        <v>2.5313423301125928</v>
      </c>
      <c r="H12316" s="415">
        <f t="shared" si="385"/>
        <v>2.5313423301125928</v>
      </c>
    </row>
    <row r="12317" spans="1:8" ht="15" hidden="1" thickBot="1">
      <c r="A12317" s="409">
        <v>202206</v>
      </c>
      <c r="B12317" s="196" t="s">
        <v>1832</v>
      </c>
      <c r="C12317" s="197" t="s">
        <v>1736</v>
      </c>
      <c r="D12317" s="198" t="s">
        <v>337</v>
      </c>
      <c r="E12317" s="421">
        <v>87064</v>
      </c>
      <c r="F12317" s="413">
        <v>125.23</v>
      </c>
      <c r="G12317" s="414">
        <f t="shared" si="384"/>
        <v>695.23277170007179</v>
      </c>
      <c r="H12317" s="415">
        <f t="shared" si="385"/>
        <v>3.4761638585003589</v>
      </c>
    </row>
    <row r="12318" spans="1:8" ht="15" hidden="1" thickBot="1">
      <c r="A12318" s="409">
        <v>202206</v>
      </c>
      <c r="B12318" s="196" t="s">
        <v>1833</v>
      </c>
      <c r="C12318" s="197" t="s">
        <v>1736</v>
      </c>
      <c r="D12318" s="198" t="s">
        <v>339</v>
      </c>
      <c r="E12318" s="421">
        <v>435</v>
      </c>
      <c r="F12318" s="413">
        <v>125.23</v>
      </c>
      <c r="G12318" s="414">
        <f t="shared" si="384"/>
        <v>3.4736085602491413</v>
      </c>
      <c r="H12318" s="415">
        <f t="shared" si="385"/>
        <v>3.4736085602491413</v>
      </c>
    </row>
    <row r="12319" spans="1:8" ht="15" hidden="1" thickBot="1">
      <c r="A12319" s="409">
        <v>202206</v>
      </c>
      <c r="B12319" s="196" t="s">
        <v>1834</v>
      </c>
      <c r="C12319" s="197" t="s">
        <v>1736</v>
      </c>
      <c r="D12319" s="198" t="s">
        <v>337</v>
      </c>
      <c r="E12319" s="421">
        <v>95953</v>
      </c>
      <c r="F12319" s="413">
        <v>125.23</v>
      </c>
      <c r="G12319" s="414">
        <f t="shared" si="384"/>
        <v>766.21416593468018</v>
      </c>
      <c r="H12319" s="415">
        <f t="shared" si="385"/>
        <v>3.8310708296734011</v>
      </c>
    </row>
    <row r="12320" spans="1:8" ht="15" hidden="1" thickBot="1">
      <c r="A12320" s="409">
        <v>202206</v>
      </c>
      <c r="B12320" s="196" t="s">
        <v>1835</v>
      </c>
      <c r="C12320" s="197" t="s">
        <v>2704</v>
      </c>
      <c r="D12320" s="198" t="s">
        <v>339</v>
      </c>
      <c r="E12320" s="421">
        <v>480</v>
      </c>
      <c r="F12320" s="413">
        <v>125.23</v>
      </c>
      <c r="G12320" s="414">
        <f t="shared" si="384"/>
        <v>3.8329473768266387</v>
      </c>
      <c r="H12320" s="415">
        <f t="shared" si="385"/>
        <v>3.8329473768266387</v>
      </c>
    </row>
    <row r="12321" spans="1:8" ht="15" hidden="1" thickBot="1">
      <c r="A12321" s="409">
        <v>202206</v>
      </c>
      <c r="B12321" s="196" t="s">
        <v>1836</v>
      </c>
      <c r="C12321" s="197" t="s">
        <v>1736</v>
      </c>
      <c r="D12321" s="198" t="s">
        <v>337</v>
      </c>
      <c r="E12321" s="421">
        <v>118606</v>
      </c>
      <c r="F12321" s="413">
        <v>125.23</v>
      </c>
      <c r="G12321" s="414">
        <f t="shared" si="384"/>
        <v>947.10532619979233</v>
      </c>
      <c r="H12321" s="415">
        <f t="shared" si="385"/>
        <v>4.7355266309989617</v>
      </c>
    </row>
    <row r="12322" spans="1:8" ht="15" hidden="1" thickBot="1">
      <c r="A12322" s="409">
        <v>202206</v>
      </c>
      <c r="B12322" s="196" t="s">
        <v>1837</v>
      </c>
      <c r="C12322" s="197" t="s">
        <v>1736</v>
      </c>
      <c r="D12322" s="198" t="s">
        <v>337</v>
      </c>
      <c r="E12322" s="421">
        <v>88107</v>
      </c>
      <c r="F12322" s="413">
        <v>125.23</v>
      </c>
      <c r="G12322" s="414">
        <f t="shared" si="384"/>
        <v>703.56144693763474</v>
      </c>
      <c r="H12322" s="415">
        <f t="shared" si="385"/>
        <v>3.5178072346881737</v>
      </c>
    </row>
    <row r="12323" spans="1:8" ht="15" hidden="1" thickBot="1">
      <c r="A12323" s="409">
        <v>202206</v>
      </c>
      <c r="B12323" s="196" t="s">
        <v>1838</v>
      </c>
      <c r="C12323" s="197" t="s">
        <v>2714</v>
      </c>
      <c r="D12323" s="198" t="s">
        <v>339</v>
      </c>
      <c r="E12323" s="421">
        <v>441</v>
      </c>
      <c r="F12323" s="413">
        <v>125.23</v>
      </c>
      <c r="G12323" s="414">
        <f t="shared" si="384"/>
        <v>3.5215204024594744</v>
      </c>
      <c r="H12323" s="415">
        <f t="shared" si="385"/>
        <v>3.5215204024594744</v>
      </c>
    </row>
    <row r="12324" spans="1:8" ht="15" hidden="1" thickBot="1">
      <c r="A12324" s="409">
        <v>202206</v>
      </c>
      <c r="B12324" s="196" t="s">
        <v>1839</v>
      </c>
      <c r="C12324" s="197" t="s">
        <v>1736</v>
      </c>
      <c r="D12324" s="198" t="s">
        <v>337</v>
      </c>
      <c r="E12324" s="421">
        <v>283158</v>
      </c>
      <c r="F12324" s="413">
        <v>125.23</v>
      </c>
      <c r="G12324" s="414">
        <f t="shared" si="384"/>
        <v>2261.1035694322445</v>
      </c>
      <c r="H12324" s="415">
        <f t="shared" si="385"/>
        <v>11.305517847161223</v>
      </c>
    </row>
    <row r="12325" spans="1:8" ht="15" hidden="1" thickBot="1">
      <c r="A12325" s="409">
        <v>202206</v>
      </c>
      <c r="B12325" s="196" t="s">
        <v>1840</v>
      </c>
      <c r="C12325" s="197" t="s">
        <v>1736</v>
      </c>
      <c r="D12325" s="198" t="s">
        <v>337</v>
      </c>
      <c r="E12325" s="421">
        <v>76289</v>
      </c>
      <c r="F12325" s="413">
        <v>125.23</v>
      </c>
      <c r="G12325" s="414">
        <f t="shared" si="384"/>
        <v>609.19108839734884</v>
      </c>
      <c r="H12325" s="415">
        <f t="shared" si="385"/>
        <v>3.0459554419867443</v>
      </c>
    </row>
    <row r="12326" spans="1:8" ht="15" hidden="1" thickBot="1">
      <c r="A12326" s="409">
        <v>202206</v>
      </c>
      <c r="B12326" s="196" t="s">
        <v>1841</v>
      </c>
      <c r="C12326" s="197" t="s">
        <v>1736</v>
      </c>
      <c r="D12326" s="198" t="s">
        <v>337</v>
      </c>
      <c r="E12326" s="421">
        <v>51295</v>
      </c>
      <c r="F12326" s="413">
        <v>125.23</v>
      </c>
      <c r="G12326" s="414">
        <f t="shared" si="384"/>
        <v>409.60632436317172</v>
      </c>
      <c r="H12326" s="415">
        <f t="shared" si="385"/>
        <v>2.0480316218158587</v>
      </c>
    </row>
    <row r="12327" spans="1:8" ht="15" hidden="1" thickBot="1">
      <c r="A12327" s="409">
        <v>202206</v>
      </c>
      <c r="B12327" s="196" t="s">
        <v>1842</v>
      </c>
      <c r="C12327" s="197" t="s">
        <v>1736</v>
      </c>
      <c r="D12327" s="198" t="s">
        <v>339</v>
      </c>
      <c r="E12327" s="421">
        <v>256</v>
      </c>
      <c r="F12327" s="413">
        <v>125.23</v>
      </c>
      <c r="G12327" s="414">
        <f t="shared" si="384"/>
        <v>2.0442386009742073</v>
      </c>
      <c r="H12327" s="415">
        <f t="shared" si="385"/>
        <v>2.0442386009742073</v>
      </c>
    </row>
    <row r="12328" spans="1:8" ht="15" hidden="1" thickBot="1">
      <c r="A12328" s="409">
        <v>202206</v>
      </c>
      <c r="B12328" s="196" t="s">
        <v>1843</v>
      </c>
      <c r="C12328" s="197" t="s">
        <v>2715</v>
      </c>
      <c r="D12328" s="198" t="s">
        <v>337</v>
      </c>
      <c r="E12328" s="421">
        <v>59709</v>
      </c>
      <c r="F12328" s="413">
        <v>125.23</v>
      </c>
      <c r="G12328" s="414">
        <f t="shared" si="384"/>
        <v>476.7946977561287</v>
      </c>
      <c r="H12328" s="415">
        <f t="shared" si="385"/>
        <v>2.3839734887806436</v>
      </c>
    </row>
    <row r="12329" spans="1:8" ht="15" hidden="1" thickBot="1">
      <c r="A12329" s="409">
        <v>202206</v>
      </c>
      <c r="B12329" s="196" t="s">
        <v>1844</v>
      </c>
      <c r="C12329" s="197" t="s">
        <v>1736</v>
      </c>
      <c r="D12329" s="198" t="s">
        <v>339</v>
      </c>
      <c r="E12329" s="421">
        <v>298</v>
      </c>
      <c r="F12329" s="413">
        <v>125.23</v>
      </c>
      <c r="G12329" s="414">
        <f t="shared" si="384"/>
        <v>2.3796214964465383</v>
      </c>
      <c r="H12329" s="415">
        <f t="shared" si="385"/>
        <v>2.3796214964465383</v>
      </c>
    </row>
    <row r="12330" spans="1:8" ht="15" hidden="1" thickBot="1">
      <c r="A12330" s="409">
        <v>202206</v>
      </c>
      <c r="B12330" s="196" t="s">
        <v>1845</v>
      </c>
      <c r="C12330" s="197" t="s">
        <v>1736</v>
      </c>
      <c r="D12330" s="198" t="s">
        <v>337</v>
      </c>
      <c r="E12330" s="421">
        <v>47947</v>
      </c>
      <c r="F12330" s="413">
        <v>125.23</v>
      </c>
      <c r="G12330" s="414">
        <f t="shared" si="384"/>
        <v>382.87151640980596</v>
      </c>
      <c r="H12330" s="415">
        <f t="shared" si="385"/>
        <v>1.9143575820490297</v>
      </c>
    </row>
    <row r="12331" spans="1:8" ht="15" hidden="1" thickBot="1">
      <c r="A12331" s="409">
        <v>202206</v>
      </c>
      <c r="B12331" s="196" t="s">
        <v>1846</v>
      </c>
      <c r="C12331" s="197" t="s">
        <v>1736</v>
      </c>
      <c r="D12331" s="198" t="s">
        <v>339</v>
      </c>
      <c r="E12331" s="421">
        <v>240</v>
      </c>
      <c r="F12331" s="413">
        <v>125.23</v>
      </c>
      <c r="G12331" s="414">
        <f t="shared" si="384"/>
        <v>1.9164736884133193</v>
      </c>
      <c r="H12331" s="415">
        <f t="shared" si="385"/>
        <v>1.9164736884133193</v>
      </c>
    </row>
    <row r="12332" spans="1:8" ht="15" hidden="1" thickBot="1">
      <c r="A12332" s="409">
        <v>202206</v>
      </c>
      <c r="B12332" s="196" t="s">
        <v>1847</v>
      </c>
      <c r="C12332" s="197" t="s">
        <v>1736</v>
      </c>
      <c r="D12332" s="198" t="s">
        <v>339</v>
      </c>
      <c r="E12332" s="421">
        <v>271</v>
      </c>
      <c r="F12332" s="413">
        <v>125.23</v>
      </c>
      <c r="G12332" s="414">
        <f t="shared" si="384"/>
        <v>2.1640182065000397</v>
      </c>
      <c r="H12332" s="415">
        <f t="shared" si="385"/>
        <v>2.1640182065000397</v>
      </c>
    </row>
    <row r="12333" spans="1:8" ht="15" hidden="1" thickBot="1">
      <c r="A12333" s="409">
        <v>202206</v>
      </c>
      <c r="B12333" s="196" t="s">
        <v>1848</v>
      </c>
      <c r="C12333" s="197" t="s">
        <v>1736</v>
      </c>
      <c r="D12333" s="198" t="s">
        <v>337</v>
      </c>
      <c r="E12333" s="421">
        <v>47947</v>
      </c>
      <c r="F12333" s="413">
        <v>125.23</v>
      </c>
      <c r="G12333" s="414">
        <f t="shared" si="384"/>
        <v>382.87151640980596</v>
      </c>
      <c r="H12333" s="415">
        <f t="shared" si="385"/>
        <v>1.9143575820490297</v>
      </c>
    </row>
    <row r="12334" spans="1:8" ht="15" hidden="1" thickBot="1">
      <c r="A12334" s="409">
        <v>202206</v>
      </c>
      <c r="B12334" s="196" t="s">
        <v>1849</v>
      </c>
      <c r="C12334" s="197" t="s">
        <v>2716</v>
      </c>
      <c r="D12334" s="198" t="s">
        <v>339</v>
      </c>
      <c r="E12334" s="421">
        <v>240</v>
      </c>
      <c r="F12334" s="413">
        <v>125.23</v>
      </c>
      <c r="G12334" s="414">
        <f t="shared" si="384"/>
        <v>1.9164736884133193</v>
      </c>
      <c r="H12334" s="415">
        <f t="shared" si="385"/>
        <v>1.9164736884133193</v>
      </c>
    </row>
    <row r="12335" spans="1:8" ht="15" hidden="1" thickBot="1">
      <c r="A12335" s="409">
        <v>202206</v>
      </c>
      <c r="B12335" s="196" t="s">
        <v>1850</v>
      </c>
      <c r="C12335" s="197" t="s">
        <v>1736</v>
      </c>
      <c r="D12335" s="198" t="s">
        <v>337</v>
      </c>
      <c r="E12335" s="421">
        <v>56290</v>
      </c>
      <c r="F12335" s="413">
        <v>125.23</v>
      </c>
      <c r="G12335" s="414">
        <f t="shared" si="384"/>
        <v>449.49293300327395</v>
      </c>
      <c r="H12335" s="415">
        <f t="shared" si="385"/>
        <v>2.2474646650163699</v>
      </c>
    </row>
    <row r="12336" spans="1:8" ht="15" hidden="1" thickBot="1">
      <c r="A12336" s="409">
        <v>202206</v>
      </c>
      <c r="B12336" s="196" t="s">
        <v>1851</v>
      </c>
      <c r="C12336" s="197" t="s">
        <v>1736</v>
      </c>
      <c r="D12336" s="198" t="s">
        <v>337</v>
      </c>
      <c r="E12336" s="421">
        <v>29881</v>
      </c>
      <c r="F12336" s="413">
        <v>125.23</v>
      </c>
      <c r="G12336" s="414">
        <f t="shared" si="384"/>
        <v>238.60895951449334</v>
      </c>
      <c r="H12336" s="415">
        <f t="shared" si="385"/>
        <v>1.1930447975724667</v>
      </c>
    </row>
    <row r="12337" spans="1:8" ht="15" hidden="1" thickBot="1">
      <c r="A12337" s="409">
        <v>202206</v>
      </c>
      <c r="B12337" s="196" t="s">
        <v>1852</v>
      </c>
      <c r="C12337" s="197" t="s">
        <v>1736</v>
      </c>
      <c r="D12337" s="198" t="s">
        <v>337</v>
      </c>
      <c r="E12337" s="421">
        <v>30347</v>
      </c>
      <c r="F12337" s="413">
        <v>125.23</v>
      </c>
      <c r="G12337" s="414">
        <f t="shared" si="384"/>
        <v>242.33011259282918</v>
      </c>
      <c r="H12337" s="415">
        <f t="shared" si="385"/>
        <v>1.2116505629641459</v>
      </c>
    </row>
    <row r="12338" spans="1:8" ht="15" hidden="1" thickBot="1">
      <c r="A12338" s="409">
        <v>202206</v>
      </c>
      <c r="B12338" s="196" t="s">
        <v>1853</v>
      </c>
      <c r="C12338" s="197" t="s">
        <v>1736</v>
      </c>
      <c r="D12338" s="198" t="s">
        <v>337</v>
      </c>
      <c r="E12338" s="421">
        <v>19484</v>
      </c>
      <c r="F12338" s="413">
        <v>125.23</v>
      </c>
      <c r="G12338" s="414">
        <f t="shared" si="384"/>
        <v>155.58572227102133</v>
      </c>
      <c r="H12338" s="415">
        <f t="shared" si="385"/>
        <v>0.7779286113551066</v>
      </c>
    </row>
    <row r="12339" spans="1:8" ht="15" hidden="1" thickBot="1">
      <c r="A12339" s="409">
        <v>202206</v>
      </c>
      <c r="B12339" s="196" t="s">
        <v>1854</v>
      </c>
      <c r="C12339" s="197" t="s">
        <v>1736</v>
      </c>
      <c r="D12339" s="198" t="s">
        <v>339</v>
      </c>
      <c r="E12339" s="421">
        <v>495</v>
      </c>
      <c r="F12339" s="413">
        <v>125.23</v>
      </c>
      <c r="G12339" s="414">
        <f t="shared" si="384"/>
        <v>3.9527269823524711</v>
      </c>
      <c r="H12339" s="415">
        <f t="shared" si="385"/>
        <v>3.9527269823524711</v>
      </c>
    </row>
    <row r="12340" spans="1:8" ht="15" hidden="1" thickBot="1">
      <c r="A12340" s="409">
        <v>202206</v>
      </c>
      <c r="B12340" s="196" t="s">
        <v>1855</v>
      </c>
      <c r="C12340" s="197" t="s">
        <v>1736</v>
      </c>
      <c r="D12340" s="198" t="s">
        <v>339</v>
      </c>
      <c r="E12340" s="421">
        <v>281</v>
      </c>
      <c r="F12340" s="413">
        <v>125.23</v>
      </c>
      <c r="G12340" s="414">
        <f t="shared" si="384"/>
        <v>2.2438712768505948</v>
      </c>
      <c r="H12340" s="415">
        <f t="shared" si="385"/>
        <v>2.2438712768505948</v>
      </c>
    </row>
    <row r="12341" spans="1:8" ht="15" hidden="1" thickBot="1">
      <c r="A12341" s="409">
        <v>202206</v>
      </c>
      <c r="B12341" s="196" t="s">
        <v>1856</v>
      </c>
      <c r="C12341" s="197" t="s">
        <v>1736</v>
      </c>
      <c r="D12341" s="198" t="s">
        <v>337</v>
      </c>
      <c r="E12341" s="421">
        <v>47947</v>
      </c>
      <c r="F12341" s="413">
        <v>125.23</v>
      </c>
      <c r="G12341" s="414">
        <f t="shared" si="384"/>
        <v>382.87151640980596</v>
      </c>
      <c r="H12341" s="415">
        <f t="shared" si="385"/>
        <v>1.9143575820490297</v>
      </c>
    </row>
    <row r="12342" spans="1:8" ht="15" hidden="1" thickBot="1">
      <c r="A12342" s="409">
        <v>202206</v>
      </c>
      <c r="B12342" s="196" t="s">
        <v>1857</v>
      </c>
      <c r="C12342" s="197" t="s">
        <v>1736</v>
      </c>
      <c r="D12342" s="198" t="s">
        <v>337</v>
      </c>
      <c r="E12342" s="421">
        <v>47947</v>
      </c>
      <c r="F12342" s="413">
        <v>125.23</v>
      </c>
      <c r="G12342" s="414">
        <f t="shared" si="384"/>
        <v>382.87151640980596</v>
      </c>
      <c r="H12342" s="415">
        <f t="shared" si="385"/>
        <v>1.9143575820490297</v>
      </c>
    </row>
    <row r="12343" spans="1:8" ht="15" hidden="1" thickBot="1">
      <c r="A12343" s="409">
        <v>202206</v>
      </c>
      <c r="B12343" s="196" t="s">
        <v>1858</v>
      </c>
      <c r="C12343" s="197" t="s">
        <v>1736</v>
      </c>
      <c r="D12343" s="198" t="s">
        <v>339</v>
      </c>
      <c r="E12343" s="421">
        <v>240</v>
      </c>
      <c r="F12343" s="413">
        <v>125.23</v>
      </c>
      <c r="G12343" s="414">
        <f t="shared" si="384"/>
        <v>1.9164736884133193</v>
      </c>
      <c r="H12343" s="415">
        <f t="shared" si="385"/>
        <v>1.9164736884133193</v>
      </c>
    </row>
    <row r="12344" spans="1:8" ht="15" hidden="1" thickBot="1">
      <c r="A12344" s="409">
        <v>202206</v>
      </c>
      <c r="B12344" s="196" t="s">
        <v>1859</v>
      </c>
      <c r="C12344" s="197" t="s">
        <v>2717</v>
      </c>
      <c r="D12344" s="198" t="s">
        <v>339</v>
      </c>
      <c r="E12344" s="421">
        <v>240</v>
      </c>
      <c r="F12344" s="413">
        <v>125.23</v>
      </c>
      <c r="G12344" s="414">
        <f t="shared" si="384"/>
        <v>1.9164736884133193</v>
      </c>
      <c r="H12344" s="415">
        <f t="shared" si="385"/>
        <v>1.9164736884133193</v>
      </c>
    </row>
    <row r="12345" spans="1:8" ht="15" hidden="1" thickBot="1">
      <c r="A12345" s="409">
        <v>202206</v>
      </c>
      <c r="B12345" s="196" t="s">
        <v>1860</v>
      </c>
      <c r="C12345" s="197" t="s">
        <v>1736</v>
      </c>
      <c r="D12345" s="198" t="s">
        <v>337</v>
      </c>
      <c r="E12345" s="421">
        <v>47947</v>
      </c>
      <c r="F12345" s="413">
        <v>125.23</v>
      </c>
      <c r="G12345" s="414">
        <f t="shared" si="384"/>
        <v>382.87151640980596</v>
      </c>
      <c r="H12345" s="415">
        <f t="shared" si="385"/>
        <v>1.9143575820490297</v>
      </c>
    </row>
    <row r="12346" spans="1:8" ht="15" hidden="1" thickBot="1">
      <c r="A12346" s="409">
        <v>202206</v>
      </c>
      <c r="B12346" s="196" t="s">
        <v>1861</v>
      </c>
      <c r="C12346" s="197" t="s">
        <v>1736</v>
      </c>
      <c r="D12346" s="198" t="s">
        <v>337</v>
      </c>
      <c r="E12346" s="421">
        <v>41360</v>
      </c>
      <c r="F12346" s="413">
        <v>125.23</v>
      </c>
      <c r="G12346" s="414">
        <f t="shared" si="384"/>
        <v>330.27229896989536</v>
      </c>
      <c r="H12346" s="415">
        <f t="shared" si="385"/>
        <v>1.6513614948494768</v>
      </c>
    </row>
    <row r="12347" spans="1:8" ht="15" hidden="1" thickBot="1">
      <c r="A12347" s="409">
        <v>202206</v>
      </c>
      <c r="B12347" s="196" t="s">
        <v>1862</v>
      </c>
      <c r="C12347" s="197" t="s">
        <v>1736</v>
      </c>
      <c r="D12347" s="198" t="s">
        <v>337</v>
      </c>
      <c r="E12347" s="421">
        <v>47947</v>
      </c>
      <c r="F12347" s="413">
        <v>125.23</v>
      </c>
      <c r="G12347" s="414">
        <f t="shared" si="384"/>
        <v>382.87151640980596</v>
      </c>
      <c r="H12347" s="415">
        <f t="shared" si="385"/>
        <v>1.9143575820490297</v>
      </c>
    </row>
    <row r="12348" spans="1:8" ht="15" hidden="1" thickBot="1">
      <c r="A12348" s="409">
        <v>202206</v>
      </c>
      <c r="B12348" s="196" t="s">
        <v>1863</v>
      </c>
      <c r="C12348" s="197" t="s">
        <v>2718</v>
      </c>
      <c r="D12348" s="198" t="s">
        <v>339</v>
      </c>
      <c r="E12348" s="421">
        <v>240</v>
      </c>
      <c r="F12348" s="413">
        <v>125.23</v>
      </c>
      <c r="G12348" s="414">
        <f t="shared" si="384"/>
        <v>1.9164736884133193</v>
      </c>
      <c r="H12348" s="415">
        <f t="shared" si="385"/>
        <v>1.9164736884133193</v>
      </c>
    </row>
    <row r="12349" spans="1:8" ht="15" hidden="1" thickBot="1">
      <c r="A12349" s="409">
        <v>202206</v>
      </c>
      <c r="B12349" s="196" t="s">
        <v>1864</v>
      </c>
      <c r="C12349" s="197" t="s">
        <v>1736</v>
      </c>
      <c r="D12349" s="198" t="s">
        <v>337</v>
      </c>
      <c r="E12349" s="421">
        <v>47947</v>
      </c>
      <c r="F12349" s="413">
        <v>125.23</v>
      </c>
      <c r="G12349" s="414">
        <f t="shared" si="384"/>
        <v>382.87151640980596</v>
      </c>
      <c r="H12349" s="415">
        <f t="shared" si="385"/>
        <v>1.9143575820490297</v>
      </c>
    </row>
    <row r="12350" spans="1:8" ht="15" hidden="1" thickBot="1">
      <c r="A12350" s="409">
        <v>202206</v>
      </c>
      <c r="B12350" s="196" t="s">
        <v>1865</v>
      </c>
      <c r="C12350" s="197" t="s">
        <v>1736</v>
      </c>
      <c r="D12350" s="198" t="s">
        <v>350</v>
      </c>
      <c r="E12350" s="421">
        <v>0.01</v>
      </c>
      <c r="F12350" s="413">
        <v>125.23</v>
      </c>
      <c r="G12350" s="414">
        <f t="shared" si="384"/>
        <v>7.9853070350554981E-5</v>
      </c>
      <c r="H12350" s="415" t="str">
        <f t="shared" si="385"/>
        <v>VER</v>
      </c>
    </row>
    <row r="12351" spans="1:8" ht="15" hidden="1" thickBot="1">
      <c r="A12351" s="409">
        <v>202206</v>
      </c>
      <c r="B12351" s="196" t="s">
        <v>1866</v>
      </c>
      <c r="C12351" s="197" t="s">
        <v>1736</v>
      </c>
      <c r="D12351" s="198" t="s">
        <v>337</v>
      </c>
      <c r="E12351" s="421">
        <v>39349</v>
      </c>
      <c r="F12351" s="413">
        <v>125.23</v>
      </c>
      <c r="G12351" s="414">
        <f t="shared" si="384"/>
        <v>314.2138465223988</v>
      </c>
      <c r="H12351" s="415">
        <f t="shared" si="385"/>
        <v>1.5710692326119939</v>
      </c>
    </row>
    <row r="12352" spans="1:8" ht="15" hidden="1" thickBot="1">
      <c r="A12352" s="409">
        <v>202206</v>
      </c>
      <c r="B12352" s="196" t="s">
        <v>1867</v>
      </c>
      <c r="C12352" s="197" t="s">
        <v>2704</v>
      </c>
      <c r="D12352" s="198" t="s">
        <v>339</v>
      </c>
      <c r="E12352" s="421">
        <v>197</v>
      </c>
      <c r="F12352" s="413">
        <v>125.23</v>
      </c>
      <c r="G12352" s="414">
        <f t="shared" si="384"/>
        <v>1.573105485905933</v>
      </c>
      <c r="H12352" s="415">
        <f t="shared" si="385"/>
        <v>1.573105485905933</v>
      </c>
    </row>
    <row r="12353" spans="1:8" ht="15" hidden="1" thickBot="1">
      <c r="A12353" s="409">
        <v>202206</v>
      </c>
      <c r="B12353" s="196" t="s">
        <v>1868</v>
      </c>
      <c r="C12353" s="197" t="s">
        <v>1736</v>
      </c>
      <c r="D12353" s="198" t="s">
        <v>337</v>
      </c>
      <c r="E12353" s="421">
        <v>39349</v>
      </c>
      <c r="F12353" s="413">
        <v>125.23</v>
      </c>
      <c r="G12353" s="414">
        <f t="shared" si="384"/>
        <v>314.2138465223988</v>
      </c>
      <c r="H12353" s="415">
        <f t="shared" si="385"/>
        <v>1.5710692326119939</v>
      </c>
    </row>
    <row r="12354" spans="1:8" ht="15" hidden="1" thickBot="1">
      <c r="A12354" s="409">
        <v>202206</v>
      </c>
      <c r="B12354" s="196" t="s">
        <v>1869</v>
      </c>
      <c r="C12354" s="197" t="s">
        <v>1736</v>
      </c>
      <c r="D12354" s="198" t="s">
        <v>337</v>
      </c>
      <c r="E12354" s="421">
        <v>39349</v>
      </c>
      <c r="F12354" s="413">
        <v>125.23</v>
      </c>
      <c r="G12354" s="414">
        <f t="shared" ref="G12354:G12417" si="386">+E12354/F12354</f>
        <v>314.2138465223988</v>
      </c>
      <c r="H12354" s="415">
        <f t="shared" ref="H12354:H12417" si="387">IF(D12354="TB",G12354/200,IF(D12354="LT",G12354,"VER"))</f>
        <v>1.5710692326119939</v>
      </c>
    </row>
    <row r="12355" spans="1:8" ht="15" hidden="1" thickBot="1">
      <c r="A12355" s="409">
        <v>202206</v>
      </c>
      <c r="B12355" s="196" t="s">
        <v>1870</v>
      </c>
      <c r="C12355" s="197" t="s">
        <v>1736</v>
      </c>
      <c r="D12355" s="198" t="s">
        <v>339</v>
      </c>
      <c r="E12355" s="421">
        <v>197</v>
      </c>
      <c r="F12355" s="413">
        <v>125.23</v>
      </c>
      <c r="G12355" s="414">
        <f t="shared" si="386"/>
        <v>1.573105485905933</v>
      </c>
      <c r="H12355" s="415">
        <f t="shared" si="387"/>
        <v>1.573105485905933</v>
      </c>
    </row>
    <row r="12356" spans="1:8" ht="15" hidden="1" thickBot="1">
      <c r="A12356" s="409">
        <v>202206</v>
      </c>
      <c r="B12356" s="196" t="s">
        <v>1871</v>
      </c>
      <c r="C12356" s="197" t="s">
        <v>1736</v>
      </c>
      <c r="D12356" s="198" t="s">
        <v>374</v>
      </c>
      <c r="E12356" s="421">
        <v>0.01</v>
      </c>
      <c r="F12356" s="413">
        <v>125.23</v>
      </c>
      <c r="G12356" s="414">
        <f t="shared" si="386"/>
        <v>7.9853070350554981E-5</v>
      </c>
      <c r="H12356" s="415" t="str">
        <f t="shared" si="387"/>
        <v>VER</v>
      </c>
    </row>
    <row r="12357" spans="1:8" ht="15" hidden="1" thickBot="1">
      <c r="A12357" s="409">
        <v>202206</v>
      </c>
      <c r="B12357" s="196" t="s">
        <v>1872</v>
      </c>
      <c r="C12357" s="197" t="s">
        <v>1736</v>
      </c>
      <c r="D12357" s="198" t="s">
        <v>337</v>
      </c>
      <c r="E12357" s="421">
        <v>47947</v>
      </c>
      <c r="F12357" s="413">
        <v>125.23</v>
      </c>
      <c r="G12357" s="414">
        <f t="shared" si="386"/>
        <v>382.87151640980596</v>
      </c>
      <c r="H12357" s="415">
        <f t="shared" si="387"/>
        <v>1.9143575820490297</v>
      </c>
    </row>
    <row r="12358" spans="1:8" ht="15" hidden="1" thickBot="1">
      <c r="A12358" s="409">
        <v>202206</v>
      </c>
      <c r="B12358" s="196" t="s">
        <v>1873</v>
      </c>
      <c r="C12358" s="197" t="s">
        <v>1736</v>
      </c>
      <c r="D12358" s="198" t="s">
        <v>339</v>
      </c>
      <c r="E12358" s="421">
        <v>240</v>
      </c>
      <c r="F12358" s="413">
        <v>125.23</v>
      </c>
      <c r="G12358" s="414">
        <f t="shared" si="386"/>
        <v>1.9164736884133193</v>
      </c>
      <c r="H12358" s="415">
        <f t="shared" si="387"/>
        <v>1.9164736884133193</v>
      </c>
    </row>
    <row r="12359" spans="1:8" ht="15" hidden="1" thickBot="1">
      <c r="A12359" s="409">
        <v>202206</v>
      </c>
      <c r="B12359" s="196" t="s">
        <v>1874</v>
      </c>
      <c r="C12359" s="197" t="s">
        <v>1736</v>
      </c>
      <c r="D12359" s="198" t="s">
        <v>337</v>
      </c>
      <c r="E12359" s="421">
        <v>41360</v>
      </c>
      <c r="F12359" s="413">
        <v>125.23</v>
      </c>
      <c r="G12359" s="414">
        <f t="shared" si="386"/>
        <v>330.27229896989536</v>
      </c>
      <c r="H12359" s="415">
        <f t="shared" si="387"/>
        <v>1.6513614948494768</v>
      </c>
    </row>
    <row r="12360" spans="1:8" ht="15" hidden="1" thickBot="1">
      <c r="A12360" s="409">
        <v>202206</v>
      </c>
      <c r="B12360" s="196" t="s">
        <v>1875</v>
      </c>
      <c r="C12360" s="197" t="s">
        <v>2719</v>
      </c>
      <c r="D12360" s="198" t="s">
        <v>337</v>
      </c>
      <c r="E12360" s="421">
        <v>47947</v>
      </c>
      <c r="F12360" s="413">
        <v>125.23</v>
      </c>
      <c r="G12360" s="414">
        <f t="shared" si="386"/>
        <v>382.87151640980596</v>
      </c>
      <c r="H12360" s="415">
        <f t="shared" si="387"/>
        <v>1.9143575820490297</v>
      </c>
    </row>
    <row r="12361" spans="1:8" ht="15" hidden="1" thickBot="1">
      <c r="A12361" s="409">
        <v>202206</v>
      </c>
      <c r="B12361" s="196" t="s">
        <v>1876</v>
      </c>
      <c r="C12361" s="197" t="s">
        <v>2720</v>
      </c>
      <c r="D12361" s="198" t="s">
        <v>339</v>
      </c>
      <c r="E12361" s="421">
        <v>240</v>
      </c>
      <c r="F12361" s="413">
        <v>125.23</v>
      </c>
      <c r="G12361" s="414">
        <f t="shared" si="386"/>
        <v>1.9164736884133193</v>
      </c>
      <c r="H12361" s="415">
        <f t="shared" si="387"/>
        <v>1.9164736884133193</v>
      </c>
    </row>
    <row r="12362" spans="1:8" ht="15" hidden="1" thickBot="1">
      <c r="A12362" s="409">
        <v>202206</v>
      </c>
      <c r="B12362" s="196" t="s">
        <v>1877</v>
      </c>
      <c r="C12362" s="197" t="s">
        <v>1736</v>
      </c>
      <c r="D12362" s="198" t="s">
        <v>337</v>
      </c>
      <c r="E12362" s="421">
        <v>46414</v>
      </c>
      <c r="F12362" s="413">
        <v>125.23</v>
      </c>
      <c r="G12362" s="414">
        <f t="shared" si="386"/>
        <v>370.63004072506584</v>
      </c>
      <c r="H12362" s="415">
        <f t="shared" si="387"/>
        <v>1.8531502036253291</v>
      </c>
    </row>
    <row r="12363" spans="1:8" ht="15" hidden="1" thickBot="1">
      <c r="A12363" s="409">
        <v>202206</v>
      </c>
      <c r="B12363" s="196" t="s">
        <v>1878</v>
      </c>
      <c r="C12363" s="197" t="s">
        <v>1736</v>
      </c>
      <c r="D12363" s="198" t="s">
        <v>339</v>
      </c>
      <c r="E12363" s="421">
        <v>232</v>
      </c>
      <c r="F12363" s="413">
        <v>125.23</v>
      </c>
      <c r="G12363" s="414">
        <f t="shared" si="386"/>
        <v>1.8525912321328755</v>
      </c>
      <c r="H12363" s="415">
        <f t="shared" si="387"/>
        <v>1.8525912321328755</v>
      </c>
    </row>
    <row r="12364" spans="1:8" ht="15" hidden="1" thickBot="1">
      <c r="A12364" s="409">
        <v>202206</v>
      </c>
      <c r="B12364" s="196" t="s">
        <v>1879</v>
      </c>
      <c r="C12364" s="197" t="s">
        <v>784</v>
      </c>
      <c r="D12364" s="198" t="s">
        <v>337</v>
      </c>
      <c r="E12364" s="421">
        <v>53492</v>
      </c>
      <c r="F12364" s="413">
        <v>125.23</v>
      </c>
      <c r="G12364" s="414">
        <f t="shared" si="386"/>
        <v>427.1500439191887</v>
      </c>
      <c r="H12364" s="415">
        <f t="shared" si="387"/>
        <v>2.1357502195959435</v>
      </c>
    </row>
    <row r="12365" spans="1:8" ht="15" hidden="1" thickBot="1">
      <c r="A12365" s="409">
        <v>202206</v>
      </c>
      <c r="B12365" s="196" t="s">
        <v>1880</v>
      </c>
      <c r="C12365" s="197" t="s">
        <v>784</v>
      </c>
      <c r="D12365" s="198" t="s">
        <v>337</v>
      </c>
      <c r="E12365" s="421">
        <v>71882</v>
      </c>
      <c r="F12365" s="413">
        <v>125.23</v>
      </c>
      <c r="G12365" s="414">
        <f t="shared" si="386"/>
        <v>573.99984029385928</v>
      </c>
      <c r="H12365" s="415">
        <f t="shared" si="387"/>
        <v>2.8699992014692963</v>
      </c>
    </row>
    <row r="12366" spans="1:8" ht="15" hidden="1" thickBot="1">
      <c r="A12366" s="409">
        <v>202206</v>
      </c>
      <c r="B12366" s="196" t="s">
        <v>1881</v>
      </c>
      <c r="C12366" s="197" t="s">
        <v>784</v>
      </c>
      <c r="D12366" s="198" t="s">
        <v>337</v>
      </c>
      <c r="E12366" s="421">
        <v>74111</v>
      </c>
      <c r="F12366" s="413">
        <v>125.23</v>
      </c>
      <c r="G12366" s="414">
        <f t="shared" si="386"/>
        <v>591.79908967499796</v>
      </c>
      <c r="H12366" s="415">
        <f t="shared" si="387"/>
        <v>2.9589954483749898</v>
      </c>
    </row>
    <row r="12367" spans="1:8" ht="15" hidden="1" thickBot="1">
      <c r="A12367" s="409">
        <v>202206</v>
      </c>
      <c r="B12367" s="196" t="s">
        <v>1882</v>
      </c>
      <c r="C12367" s="197" t="s">
        <v>2721</v>
      </c>
      <c r="D12367" s="198" t="s">
        <v>339</v>
      </c>
      <c r="E12367" s="421">
        <v>371</v>
      </c>
      <c r="F12367" s="413">
        <v>125.23</v>
      </c>
      <c r="G12367" s="414">
        <f t="shared" si="386"/>
        <v>2.9625489100055895</v>
      </c>
      <c r="H12367" s="415">
        <f t="shared" si="387"/>
        <v>2.9625489100055895</v>
      </c>
    </row>
    <row r="12368" spans="1:8" ht="15" hidden="1" thickBot="1">
      <c r="A12368" s="409">
        <v>202206</v>
      </c>
      <c r="B12368" s="196" t="s">
        <v>1883</v>
      </c>
      <c r="C12368" s="197" t="s">
        <v>784</v>
      </c>
      <c r="D12368" s="198" t="s">
        <v>337</v>
      </c>
      <c r="E12368" s="421">
        <v>58367</v>
      </c>
      <c r="F12368" s="413">
        <v>125.23</v>
      </c>
      <c r="G12368" s="414">
        <f t="shared" si="386"/>
        <v>466.07841571508425</v>
      </c>
      <c r="H12368" s="415">
        <f t="shared" si="387"/>
        <v>2.3303920785754211</v>
      </c>
    </row>
    <row r="12369" spans="1:8" ht="15" hidden="1" thickBot="1">
      <c r="A12369" s="409">
        <v>202206</v>
      </c>
      <c r="B12369" s="196" t="s">
        <v>1884</v>
      </c>
      <c r="C12369" s="197" t="s">
        <v>784</v>
      </c>
      <c r="D12369" s="198" t="s">
        <v>337</v>
      </c>
      <c r="E12369" s="421">
        <v>74111</v>
      </c>
      <c r="F12369" s="413">
        <v>125.23</v>
      </c>
      <c r="G12369" s="414">
        <f t="shared" si="386"/>
        <v>591.79908967499796</v>
      </c>
      <c r="H12369" s="415">
        <f t="shared" si="387"/>
        <v>2.9589954483749898</v>
      </c>
    </row>
    <row r="12370" spans="1:8" ht="15" hidden="1" thickBot="1">
      <c r="A12370" s="409">
        <v>202206</v>
      </c>
      <c r="B12370" s="196" t="s">
        <v>1885</v>
      </c>
      <c r="C12370" s="197" t="s">
        <v>784</v>
      </c>
      <c r="D12370" s="198" t="s">
        <v>337</v>
      </c>
      <c r="E12370" s="421">
        <v>74111</v>
      </c>
      <c r="F12370" s="413">
        <v>125.23</v>
      </c>
      <c r="G12370" s="414">
        <f t="shared" si="386"/>
        <v>591.79908967499796</v>
      </c>
      <c r="H12370" s="415">
        <f t="shared" si="387"/>
        <v>2.9589954483749898</v>
      </c>
    </row>
    <row r="12371" spans="1:8" ht="15" hidden="1" thickBot="1">
      <c r="A12371" s="409">
        <v>202206</v>
      </c>
      <c r="B12371" s="196" t="s">
        <v>1886</v>
      </c>
      <c r="C12371" s="197" t="s">
        <v>784</v>
      </c>
      <c r="D12371" s="198" t="s">
        <v>339</v>
      </c>
      <c r="E12371" s="421">
        <v>371</v>
      </c>
      <c r="F12371" s="413">
        <v>125.23</v>
      </c>
      <c r="G12371" s="414">
        <f t="shared" si="386"/>
        <v>2.9625489100055895</v>
      </c>
      <c r="H12371" s="415">
        <f t="shared" si="387"/>
        <v>2.9625489100055895</v>
      </c>
    </row>
    <row r="12372" spans="1:8" ht="15" hidden="1" thickBot="1">
      <c r="A12372" s="409">
        <v>202206</v>
      </c>
      <c r="B12372" s="196" t="s">
        <v>1887</v>
      </c>
      <c r="C12372" s="197" t="s">
        <v>784</v>
      </c>
      <c r="D12372" s="198" t="s">
        <v>337</v>
      </c>
      <c r="E12372" s="421">
        <v>77159</v>
      </c>
      <c r="F12372" s="413">
        <v>125.23</v>
      </c>
      <c r="G12372" s="414">
        <f t="shared" si="386"/>
        <v>616.13830551784713</v>
      </c>
      <c r="H12372" s="415">
        <f t="shared" si="387"/>
        <v>3.0806915275892357</v>
      </c>
    </row>
    <row r="12373" spans="1:8" ht="15" hidden="1" thickBot="1">
      <c r="A12373" s="409">
        <v>202206</v>
      </c>
      <c r="B12373" s="196" t="s">
        <v>1888</v>
      </c>
      <c r="C12373" s="197" t="s">
        <v>784</v>
      </c>
      <c r="D12373" s="198" t="s">
        <v>337</v>
      </c>
      <c r="E12373" s="421">
        <v>48184</v>
      </c>
      <c r="F12373" s="413">
        <v>125.23</v>
      </c>
      <c r="G12373" s="414">
        <f t="shared" si="386"/>
        <v>384.76403417711407</v>
      </c>
      <c r="H12373" s="415">
        <f t="shared" si="387"/>
        <v>1.9238201708855704</v>
      </c>
    </row>
    <row r="12374" spans="1:8" ht="15" hidden="1" thickBot="1">
      <c r="A12374" s="409">
        <v>202206</v>
      </c>
      <c r="B12374" s="196" t="s">
        <v>1889</v>
      </c>
      <c r="C12374" s="197" t="s">
        <v>1495</v>
      </c>
      <c r="D12374" s="198" t="s">
        <v>337</v>
      </c>
      <c r="E12374" s="421">
        <v>4743</v>
      </c>
      <c r="F12374" s="413">
        <v>125.23</v>
      </c>
      <c r="G12374" s="414">
        <f t="shared" si="386"/>
        <v>37.874311267268226</v>
      </c>
      <c r="H12374" s="415">
        <f t="shared" si="387"/>
        <v>0.18937155633634112</v>
      </c>
    </row>
    <row r="12375" spans="1:8" ht="15" hidden="1" thickBot="1">
      <c r="A12375" s="409">
        <v>202206</v>
      </c>
      <c r="B12375" s="196" t="s">
        <v>1890</v>
      </c>
      <c r="C12375" s="197" t="s">
        <v>1495</v>
      </c>
      <c r="D12375" s="198" t="s">
        <v>339</v>
      </c>
      <c r="E12375" s="421">
        <v>23.7</v>
      </c>
      <c r="F12375" s="413">
        <v>125.23</v>
      </c>
      <c r="G12375" s="414">
        <f t="shared" si="386"/>
        <v>0.18925177673081528</v>
      </c>
      <c r="H12375" s="415">
        <f t="shared" si="387"/>
        <v>0.18925177673081528</v>
      </c>
    </row>
    <row r="12376" spans="1:8" ht="15" hidden="1" thickBot="1">
      <c r="A12376" s="409">
        <v>202206</v>
      </c>
      <c r="B12376" s="196" t="s">
        <v>1891</v>
      </c>
      <c r="C12376" s="197" t="s">
        <v>1892</v>
      </c>
      <c r="D12376" s="198" t="s">
        <v>337</v>
      </c>
      <c r="E12376" s="421">
        <v>63555</v>
      </c>
      <c r="F12376" s="413">
        <v>125.23</v>
      </c>
      <c r="G12376" s="414">
        <f t="shared" si="386"/>
        <v>507.50618861295214</v>
      </c>
      <c r="H12376" s="415">
        <f t="shared" si="387"/>
        <v>2.5375309430647608</v>
      </c>
    </row>
    <row r="12377" spans="1:8" ht="15" hidden="1" thickBot="1">
      <c r="A12377" s="409">
        <v>202206</v>
      </c>
      <c r="B12377" s="196" t="s">
        <v>1893</v>
      </c>
      <c r="C12377" s="197" t="s">
        <v>1892</v>
      </c>
      <c r="D12377" s="198" t="s">
        <v>339</v>
      </c>
      <c r="E12377" s="421">
        <v>318</v>
      </c>
      <c r="F12377" s="413">
        <v>125.23</v>
      </c>
      <c r="G12377" s="414">
        <f t="shared" si="386"/>
        <v>2.5393276371476481</v>
      </c>
      <c r="H12377" s="415">
        <f t="shared" si="387"/>
        <v>2.5393276371476481</v>
      </c>
    </row>
    <row r="12378" spans="1:8" ht="15" hidden="1" thickBot="1">
      <c r="A12378" s="409">
        <v>202206</v>
      </c>
      <c r="B12378" s="196" t="s">
        <v>1894</v>
      </c>
      <c r="C12378" s="197" t="s">
        <v>1892</v>
      </c>
      <c r="D12378" s="198" t="s">
        <v>337</v>
      </c>
      <c r="E12378" s="421">
        <v>60004</v>
      </c>
      <c r="F12378" s="413">
        <v>125.23</v>
      </c>
      <c r="G12378" s="414">
        <f t="shared" si="386"/>
        <v>479.15036333147009</v>
      </c>
      <c r="H12378" s="415">
        <f t="shared" si="387"/>
        <v>2.3957518166573504</v>
      </c>
    </row>
    <row r="12379" spans="1:8" ht="15" hidden="1" thickBot="1">
      <c r="A12379" s="409">
        <v>202206</v>
      </c>
      <c r="B12379" s="196" t="s">
        <v>17</v>
      </c>
      <c r="C12379" s="197" t="s">
        <v>2722</v>
      </c>
      <c r="D12379" s="198" t="s">
        <v>337</v>
      </c>
      <c r="E12379" s="421">
        <v>83109</v>
      </c>
      <c r="F12379" s="413">
        <v>125.23</v>
      </c>
      <c r="G12379" s="414">
        <f t="shared" si="386"/>
        <v>663.65088237642738</v>
      </c>
      <c r="H12379" s="415">
        <f t="shared" si="387"/>
        <v>3.3182544118821369</v>
      </c>
    </row>
    <row r="12380" spans="1:8" ht="15" hidden="1" thickBot="1">
      <c r="A12380" s="409">
        <v>202206</v>
      </c>
      <c r="B12380" s="196" t="s">
        <v>1895</v>
      </c>
      <c r="C12380" s="197" t="s">
        <v>2723</v>
      </c>
      <c r="D12380" s="198" t="s">
        <v>339</v>
      </c>
      <c r="E12380" s="421">
        <v>416</v>
      </c>
      <c r="F12380" s="413">
        <v>125.23</v>
      </c>
      <c r="G12380" s="414">
        <f t="shared" si="386"/>
        <v>3.3218877265830868</v>
      </c>
      <c r="H12380" s="415">
        <f t="shared" si="387"/>
        <v>3.3218877265830868</v>
      </c>
    </row>
    <row r="12381" spans="1:8" ht="15" hidden="1" thickBot="1">
      <c r="A12381" s="409">
        <v>202206</v>
      </c>
      <c r="B12381" s="196" t="s">
        <v>1896</v>
      </c>
      <c r="C12381" s="197" t="s">
        <v>1892</v>
      </c>
      <c r="D12381" s="198" t="s">
        <v>337</v>
      </c>
      <c r="E12381" s="421">
        <v>73713</v>
      </c>
      <c r="F12381" s="413">
        <v>125.23</v>
      </c>
      <c r="G12381" s="414">
        <f t="shared" si="386"/>
        <v>588.62093747504593</v>
      </c>
      <c r="H12381" s="415">
        <f t="shared" si="387"/>
        <v>2.9431046873752296</v>
      </c>
    </row>
    <row r="12382" spans="1:8" ht="15" hidden="1" thickBot="1">
      <c r="A12382" s="409">
        <v>202206</v>
      </c>
      <c r="B12382" s="196" t="s">
        <v>1897</v>
      </c>
      <c r="C12382" s="197" t="s">
        <v>2724</v>
      </c>
      <c r="D12382" s="198" t="s">
        <v>339</v>
      </c>
      <c r="E12382" s="421">
        <v>369</v>
      </c>
      <c r="F12382" s="413">
        <v>125.23</v>
      </c>
      <c r="G12382" s="414">
        <f t="shared" si="386"/>
        <v>2.9465782959354785</v>
      </c>
      <c r="H12382" s="415">
        <f t="shared" si="387"/>
        <v>2.9465782959354785</v>
      </c>
    </row>
    <row r="12383" spans="1:8" ht="15" hidden="1" thickBot="1">
      <c r="A12383" s="409">
        <v>202206</v>
      </c>
      <c r="B12383" s="196" t="s">
        <v>1898</v>
      </c>
      <c r="C12383" s="197" t="s">
        <v>1892</v>
      </c>
      <c r="D12383" s="198" t="s">
        <v>339</v>
      </c>
      <c r="E12383" s="421">
        <v>315</v>
      </c>
      <c r="F12383" s="413">
        <v>125.23</v>
      </c>
      <c r="G12383" s="414">
        <f t="shared" si="386"/>
        <v>2.5153717160424818</v>
      </c>
      <c r="H12383" s="415">
        <f t="shared" si="387"/>
        <v>2.5153717160424818</v>
      </c>
    </row>
    <row r="12384" spans="1:8" ht="15" hidden="1" thickBot="1">
      <c r="A12384" s="409">
        <v>202206</v>
      </c>
      <c r="B12384" s="196" t="s">
        <v>1899</v>
      </c>
      <c r="C12384" s="197" t="s">
        <v>1892</v>
      </c>
      <c r="D12384" s="198" t="s">
        <v>337</v>
      </c>
      <c r="E12384" s="421">
        <v>47004</v>
      </c>
      <c r="F12384" s="413">
        <v>125.23</v>
      </c>
      <c r="G12384" s="414">
        <f t="shared" si="386"/>
        <v>375.34137187574862</v>
      </c>
      <c r="H12384" s="415">
        <f t="shared" si="387"/>
        <v>1.876706859378743</v>
      </c>
    </row>
    <row r="12385" spans="1:8" ht="15" hidden="1" thickBot="1">
      <c r="A12385" s="409">
        <v>202206</v>
      </c>
      <c r="B12385" s="196" t="s">
        <v>1900</v>
      </c>
      <c r="C12385" s="197" t="s">
        <v>1892</v>
      </c>
      <c r="D12385" s="198" t="s">
        <v>337</v>
      </c>
      <c r="E12385" s="421">
        <v>68435</v>
      </c>
      <c r="F12385" s="413">
        <v>125.23</v>
      </c>
      <c r="G12385" s="414">
        <f t="shared" si="386"/>
        <v>546.47448694402294</v>
      </c>
      <c r="H12385" s="415">
        <f t="shared" si="387"/>
        <v>2.7323724347201148</v>
      </c>
    </row>
    <row r="12386" spans="1:8" ht="15" hidden="1" thickBot="1">
      <c r="A12386" s="409">
        <v>202206</v>
      </c>
      <c r="B12386" s="196" t="s">
        <v>1901</v>
      </c>
      <c r="C12386" s="197" t="s">
        <v>1892</v>
      </c>
      <c r="D12386" s="198" t="s">
        <v>339</v>
      </c>
      <c r="E12386" s="421">
        <v>342</v>
      </c>
      <c r="F12386" s="413">
        <v>125.23</v>
      </c>
      <c r="G12386" s="414">
        <f t="shared" si="386"/>
        <v>2.7309750059889804</v>
      </c>
      <c r="H12386" s="415">
        <f t="shared" si="387"/>
        <v>2.7309750059889804</v>
      </c>
    </row>
    <row r="12387" spans="1:8" ht="15" hidden="1" thickBot="1">
      <c r="A12387" s="409">
        <v>202206</v>
      </c>
      <c r="B12387" s="196" t="s">
        <v>1902</v>
      </c>
      <c r="C12387" s="197" t="s">
        <v>1892</v>
      </c>
      <c r="D12387" s="198" t="s">
        <v>337</v>
      </c>
      <c r="E12387" s="421">
        <v>61181</v>
      </c>
      <c r="F12387" s="413">
        <v>125.23</v>
      </c>
      <c r="G12387" s="414">
        <f t="shared" si="386"/>
        <v>488.5490697117304</v>
      </c>
      <c r="H12387" s="415">
        <f t="shared" si="387"/>
        <v>2.4427453485586521</v>
      </c>
    </row>
    <row r="12388" spans="1:8" ht="15" hidden="1" thickBot="1">
      <c r="A12388" s="409">
        <v>202206</v>
      </c>
      <c r="B12388" s="196" t="s">
        <v>1903</v>
      </c>
      <c r="C12388" s="197" t="s">
        <v>1892</v>
      </c>
      <c r="D12388" s="198" t="s">
        <v>337</v>
      </c>
      <c r="E12388" s="421">
        <v>64324</v>
      </c>
      <c r="F12388" s="413">
        <v>125.23</v>
      </c>
      <c r="G12388" s="414">
        <f t="shared" si="386"/>
        <v>513.6468897229098</v>
      </c>
      <c r="H12388" s="415">
        <f t="shared" si="387"/>
        <v>2.568234448614549</v>
      </c>
    </row>
    <row r="12389" spans="1:8" ht="15" hidden="1" thickBot="1">
      <c r="A12389" s="409">
        <v>202206</v>
      </c>
      <c r="B12389" s="196" t="s">
        <v>1904</v>
      </c>
      <c r="C12389" s="197" t="s">
        <v>1892</v>
      </c>
      <c r="D12389" s="198" t="s">
        <v>337</v>
      </c>
      <c r="E12389" s="421">
        <v>53109</v>
      </c>
      <c r="F12389" s="413">
        <v>125.23</v>
      </c>
      <c r="G12389" s="414">
        <f t="shared" si="386"/>
        <v>424.09167132476244</v>
      </c>
      <c r="H12389" s="415">
        <f t="shared" si="387"/>
        <v>2.1204583566238124</v>
      </c>
    </row>
    <row r="12390" spans="1:8" ht="15" hidden="1" thickBot="1">
      <c r="A12390" s="409">
        <v>202206</v>
      </c>
      <c r="B12390" s="196" t="s">
        <v>1905</v>
      </c>
      <c r="C12390" s="197" t="s">
        <v>1892</v>
      </c>
      <c r="D12390" s="198" t="s">
        <v>337</v>
      </c>
      <c r="E12390" s="421">
        <v>92092</v>
      </c>
      <c r="F12390" s="413">
        <v>125.23</v>
      </c>
      <c r="G12390" s="414">
        <f t="shared" si="386"/>
        <v>735.38289547233092</v>
      </c>
      <c r="H12390" s="415">
        <f t="shared" si="387"/>
        <v>3.6769144773616547</v>
      </c>
    </row>
    <row r="12391" spans="1:8" ht="15" hidden="1" thickBot="1">
      <c r="A12391" s="409">
        <v>202206</v>
      </c>
      <c r="B12391" s="196" t="s">
        <v>1906</v>
      </c>
      <c r="C12391" s="197" t="s">
        <v>1892</v>
      </c>
      <c r="D12391" s="198" t="s">
        <v>337</v>
      </c>
      <c r="E12391" s="421">
        <v>58146</v>
      </c>
      <c r="F12391" s="413">
        <v>125.23</v>
      </c>
      <c r="G12391" s="414">
        <f t="shared" si="386"/>
        <v>464.31366286033699</v>
      </c>
      <c r="H12391" s="415">
        <f t="shared" si="387"/>
        <v>2.3215683143016848</v>
      </c>
    </row>
    <row r="12392" spans="1:8" ht="15" hidden="1" thickBot="1">
      <c r="A12392" s="409">
        <v>202206</v>
      </c>
      <c r="B12392" s="196" t="s">
        <v>1907</v>
      </c>
      <c r="C12392" s="197" t="s">
        <v>1892</v>
      </c>
      <c r="D12392" s="198" t="s">
        <v>337</v>
      </c>
      <c r="E12392" s="421">
        <v>69985</v>
      </c>
      <c r="F12392" s="413">
        <v>125.23</v>
      </c>
      <c r="G12392" s="414">
        <f t="shared" si="386"/>
        <v>558.85171284835906</v>
      </c>
      <c r="H12392" s="415">
        <f t="shared" si="387"/>
        <v>2.7942585642417952</v>
      </c>
    </row>
    <row r="12393" spans="1:8" ht="15" hidden="1" thickBot="1">
      <c r="A12393" s="409">
        <v>202206</v>
      </c>
      <c r="B12393" s="196" t="s">
        <v>1908</v>
      </c>
      <c r="C12393" s="197" t="s">
        <v>1892</v>
      </c>
      <c r="D12393" s="198" t="s">
        <v>339</v>
      </c>
      <c r="E12393" s="421">
        <v>350</v>
      </c>
      <c r="F12393" s="413">
        <v>125.23</v>
      </c>
      <c r="G12393" s="414">
        <f t="shared" si="386"/>
        <v>2.794857462269424</v>
      </c>
      <c r="H12393" s="415">
        <f t="shared" si="387"/>
        <v>2.794857462269424</v>
      </c>
    </row>
    <row r="12394" spans="1:8" ht="15" hidden="1" thickBot="1">
      <c r="A12394" s="409">
        <v>202206</v>
      </c>
      <c r="B12394" s="196" t="s">
        <v>1909</v>
      </c>
      <c r="C12394" s="197" t="s">
        <v>1892</v>
      </c>
      <c r="D12394" s="198" t="s">
        <v>337</v>
      </c>
      <c r="E12394" s="421">
        <v>61692</v>
      </c>
      <c r="F12394" s="413">
        <v>125.23</v>
      </c>
      <c r="G12394" s="414">
        <f t="shared" si="386"/>
        <v>492.62956160664373</v>
      </c>
      <c r="H12394" s="415">
        <f t="shared" si="387"/>
        <v>2.4631478080332188</v>
      </c>
    </row>
    <row r="12395" spans="1:8" ht="15" hidden="1" thickBot="1">
      <c r="A12395" s="409">
        <v>202206</v>
      </c>
      <c r="B12395" s="196" t="s">
        <v>1910</v>
      </c>
      <c r="C12395" s="197" t="s">
        <v>1892</v>
      </c>
      <c r="D12395" s="198" t="s">
        <v>339</v>
      </c>
      <c r="E12395" s="421">
        <v>308</v>
      </c>
      <c r="F12395" s="413">
        <v>125.23</v>
      </c>
      <c r="G12395" s="414">
        <f t="shared" si="386"/>
        <v>2.4594745667970934</v>
      </c>
      <c r="H12395" s="415">
        <f t="shared" si="387"/>
        <v>2.4594745667970934</v>
      </c>
    </row>
    <row r="12396" spans="1:8" ht="15" hidden="1" thickBot="1">
      <c r="A12396" s="409">
        <v>202206</v>
      </c>
      <c r="B12396" s="196" t="s">
        <v>1911</v>
      </c>
      <c r="C12396" s="197" t="s">
        <v>1892</v>
      </c>
      <c r="D12396" s="198" t="s">
        <v>337</v>
      </c>
      <c r="E12396" s="421">
        <v>61692</v>
      </c>
      <c r="F12396" s="413">
        <v>125.23</v>
      </c>
      <c r="G12396" s="414">
        <f t="shared" si="386"/>
        <v>492.62956160664373</v>
      </c>
      <c r="H12396" s="415">
        <f t="shared" si="387"/>
        <v>2.4631478080332188</v>
      </c>
    </row>
    <row r="12397" spans="1:8" ht="15" hidden="1" thickBot="1">
      <c r="A12397" s="409">
        <v>202206</v>
      </c>
      <c r="B12397" s="196" t="s">
        <v>1912</v>
      </c>
      <c r="C12397" s="197" t="s">
        <v>1892</v>
      </c>
      <c r="D12397" s="198" t="s">
        <v>339</v>
      </c>
      <c r="E12397" s="421">
        <v>308</v>
      </c>
      <c r="F12397" s="413">
        <v>125.23</v>
      </c>
      <c r="G12397" s="414">
        <f t="shared" si="386"/>
        <v>2.4594745667970934</v>
      </c>
      <c r="H12397" s="415">
        <f t="shared" si="387"/>
        <v>2.4594745667970934</v>
      </c>
    </row>
    <row r="12398" spans="1:8" ht="15" hidden="1" thickBot="1">
      <c r="A12398" s="409">
        <v>202206</v>
      </c>
      <c r="B12398" s="196" t="s">
        <v>1913</v>
      </c>
      <c r="C12398" s="197" t="s">
        <v>1892</v>
      </c>
      <c r="D12398" s="198" t="s">
        <v>339</v>
      </c>
      <c r="E12398" s="421">
        <v>291</v>
      </c>
      <c r="F12398" s="413">
        <v>125.23</v>
      </c>
      <c r="G12398" s="414">
        <f t="shared" si="386"/>
        <v>2.32372434720115</v>
      </c>
      <c r="H12398" s="415">
        <f t="shared" si="387"/>
        <v>2.32372434720115</v>
      </c>
    </row>
    <row r="12399" spans="1:8" ht="15" hidden="1" thickBot="1">
      <c r="A12399" s="409">
        <v>202206</v>
      </c>
      <c r="B12399" s="196" t="s">
        <v>1914</v>
      </c>
      <c r="C12399" s="197" t="s">
        <v>1892</v>
      </c>
      <c r="D12399" s="198" t="s">
        <v>337</v>
      </c>
      <c r="E12399" s="421">
        <v>103285</v>
      </c>
      <c r="F12399" s="413">
        <v>125.23</v>
      </c>
      <c r="G12399" s="414">
        <f t="shared" si="386"/>
        <v>824.76243711570703</v>
      </c>
      <c r="H12399" s="415">
        <f t="shared" si="387"/>
        <v>4.1238121855785348</v>
      </c>
    </row>
    <row r="12400" spans="1:8" ht="15" hidden="1" thickBot="1">
      <c r="A12400" s="409">
        <v>202206</v>
      </c>
      <c r="B12400" s="196" t="s">
        <v>1915</v>
      </c>
      <c r="C12400" s="197" t="s">
        <v>2725</v>
      </c>
      <c r="D12400" s="198" t="s">
        <v>339</v>
      </c>
      <c r="E12400" s="421">
        <v>516</v>
      </c>
      <c r="F12400" s="413">
        <v>125.23</v>
      </c>
      <c r="G12400" s="414">
        <f t="shared" si="386"/>
        <v>4.1204184300886366</v>
      </c>
      <c r="H12400" s="415">
        <f t="shared" si="387"/>
        <v>4.1204184300886366</v>
      </c>
    </row>
    <row r="12401" spans="1:8" ht="15" hidden="1" thickBot="1">
      <c r="A12401" s="409">
        <v>202206</v>
      </c>
      <c r="B12401" s="196" t="s">
        <v>1916</v>
      </c>
      <c r="C12401" s="197" t="s">
        <v>1892</v>
      </c>
      <c r="D12401" s="198" t="s">
        <v>337</v>
      </c>
      <c r="E12401" s="421">
        <v>83542</v>
      </c>
      <c r="F12401" s="413">
        <v>125.23</v>
      </c>
      <c r="G12401" s="414">
        <f t="shared" si="386"/>
        <v>667.10852032260641</v>
      </c>
      <c r="H12401" s="415">
        <f t="shared" si="387"/>
        <v>3.3355426016130321</v>
      </c>
    </row>
    <row r="12402" spans="1:8" ht="15" hidden="1" thickBot="1">
      <c r="A12402" s="409">
        <v>202206</v>
      </c>
      <c r="B12402" s="196" t="s">
        <v>1917</v>
      </c>
      <c r="C12402" s="197" t="s">
        <v>1892</v>
      </c>
      <c r="D12402" s="198" t="s">
        <v>337</v>
      </c>
      <c r="E12402" s="421">
        <v>83884</v>
      </c>
      <c r="F12402" s="413">
        <v>125.23</v>
      </c>
      <c r="G12402" s="414">
        <f t="shared" si="386"/>
        <v>669.83949532859538</v>
      </c>
      <c r="H12402" s="415">
        <f t="shared" si="387"/>
        <v>3.3491974766429768</v>
      </c>
    </row>
    <row r="12403" spans="1:8" ht="15" hidden="1" thickBot="1">
      <c r="A12403" s="409">
        <v>202206</v>
      </c>
      <c r="B12403" s="196" t="s">
        <v>1918</v>
      </c>
      <c r="C12403" s="197" t="s">
        <v>1892</v>
      </c>
      <c r="D12403" s="198" t="s">
        <v>339</v>
      </c>
      <c r="E12403" s="421">
        <v>418</v>
      </c>
      <c r="F12403" s="413">
        <v>125.23</v>
      </c>
      <c r="G12403" s="414">
        <f t="shared" si="386"/>
        <v>3.3378583406531979</v>
      </c>
      <c r="H12403" s="415">
        <f t="shared" si="387"/>
        <v>3.3378583406531979</v>
      </c>
    </row>
    <row r="12404" spans="1:8" ht="15" hidden="1" thickBot="1">
      <c r="A12404" s="409">
        <v>202206</v>
      </c>
      <c r="B12404" s="196" t="s">
        <v>1919</v>
      </c>
      <c r="C12404" s="197" t="s">
        <v>1892</v>
      </c>
      <c r="D12404" s="198" t="s">
        <v>337</v>
      </c>
      <c r="E12404" s="421">
        <v>99325</v>
      </c>
      <c r="F12404" s="413">
        <v>125.23</v>
      </c>
      <c r="G12404" s="414">
        <f t="shared" si="386"/>
        <v>793.14062125688736</v>
      </c>
      <c r="H12404" s="415">
        <f t="shared" si="387"/>
        <v>3.9657031062844368</v>
      </c>
    </row>
    <row r="12405" spans="1:8" ht="15" hidden="1" thickBot="1">
      <c r="A12405" s="409">
        <v>202206</v>
      </c>
      <c r="B12405" s="196" t="s">
        <v>1920</v>
      </c>
      <c r="C12405" s="197" t="s">
        <v>1892</v>
      </c>
      <c r="D12405" s="198" t="s">
        <v>339</v>
      </c>
      <c r="E12405" s="421">
        <v>497</v>
      </c>
      <c r="F12405" s="413">
        <v>125.23</v>
      </c>
      <c r="G12405" s="414">
        <f t="shared" si="386"/>
        <v>3.9686975964225821</v>
      </c>
      <c r="H12405" s="415">
        <f t="shared" si="387"/>
        <v>3.9686975964225821</v>
      </c>
    </row>
    <row r="12406" spans="1:8" ht="15" hidden="1" thickBot="1">
      <c r="A12406" s="409">
        <v>202206</v>
      </c>
      <c r="B12406" s="196" t="s">
        <v>1921</v>
      </c>
      <c r="C12406" s="197" t="s">
        <v>1892</v>
      </c>
      <c r="D12406" s="198" t="s">
        <v>337</v>
      </c>
      <c r="E12406" s="421">
        <v>87090</v>
      </c>
      <c r="F12406" s="413">
        <v>125.23</v>
      </c>
      <c r="G12406" s="414">
        <f t="shared" si="386"/>
        <v>695.44038968298332</v>
      </c>
      <c r="H12406" s="415">
        <f t="shared" si="387"/>
        <v>3.4772019484149168</v>
      </c>
    </row>
    <row r="12407" spans="1:8" ht="15" hidden="1" thickBot="1">
      <c r="A12407" s="409">
        <v>202206</v>
      </c>
      <c r="B12407" s="196" t="s">
        <v>1922</v>
      </c>
      <c r="C12407" s="197" t="s">
        <v>1892</v>
      </c>
      <c r="D12407" s="198" t="s">
        <v>339</v>
      </c>
      <c r="E12407" s="421">
        <v>435</v>
      </c>
      <c r="F12407" s="413">
        <v>125.23</v>
      </c>
      <c r="G12407" s="414">
        <f t="shared" si="386"/>
        <v>3.4736085602491413</v>
      </c>
      <c r="H12407" s="415">
        <f t="shared" si="387"/>
        <v>3.4736085602491413</v>
      </c>
    </row>
    <row r="12408" spans="1:8" ht="15" hidden="1" thickBot="1">
      <c r="A12408" s="409">
        <v>202206</v>
      </c>
      <c r="B12408" s="196" t="s">
        <v>1923</v>
      </c>
      <c r="C12408" s="197" t="s">
        <v>1892</v>
      </c>
      <c r="D12408" s="198" t="s">
        <v>337</v>
      </c>
      <c r="E12408" s="421">
        <v>62217</v>
      </c>
      <c r="F12408" s="413">
        <v>125.23</v>
      </c>
      <c r="G12408" s="414">
        <f t="shared" si="386"/>
        <v>496.82184780004792</v>
      </c>
      <c r="H12408" s="415">
        <f t="shared" si="387"/>
        <v>2.4841092390002397</v>
      </c>
    </row>
    <row r="12409" spans="1:8" ht="15" hidden="1" thickBot="1">
      <c r="A12409" s="409">
        <v>202206</v>
      </c>
      <c r="B12409" s="196" t="s">
        <v>1924</v>
      </c>
      <c r="C12409" s="197" t="s">
        <v>1892</v>
      </c>
      <c r="D12409" s="198" t="s">
        <v>337</v>
      </c>
      <c r="E12409" s="421">
        <v>102104</v>
      </c>
      <c r="F12409" s="413">
        <v>125.23</v>
      </c>
      <c r="G12409" s="414">
        <f t="shared" si="386"/>
        <v>815.33178950730655</v>
      </c>
      <c r="H12409" s="415">
        <f t="shared" si="387"/>
        <v>4.0766589475365329</v>
      </c>
    </row>
    <row r="12410" spans="1:8" ht="15" hidden="1" thickBot="1">
      <c r="A12410" s="409">
        <v>202206</v>
      </c>
      <c r="B12410" s="196" t="s">
        <v>1925</v>
      </c>
      <c r="C12410" s="197" t="s">
        <v>2726</v>
      </c>
      <c r="D12410" s="198" t="s">
        <v>339</v>
      </c>
      <c r="E12410" s="421">
        <v>511</v>
      </c>
      <c r="F12410" s="413">
        <v>125.23</v>
      </c>
      <c r="G12410" s="414">
        <f t="shared" si="386"/>
        <v>4.0804918949133597</v>
      </c>
      <c r="H12410" s="415">
        <f t="shared" si="387"/>
        <v>4.0804918949133597</v>
      </c>
    </row>
    <row r="12411" spans="1:8" ht="15" hidden="1" thickBot="1">
      <c r="A12411" s="409">
        <v>202206</v>
      </c>
      <c r="B12411" s="196" t="s">
        <v>1926</v>
      </c>
      <c r="C12411" s="197" t="s">
        <v>1892</v>
      </c>
      <c r="D12411" s="198" t="s">
        <v>337</v>
      </c>
      <c r="E12411" s="421">
        <v>106549</v>
      </c>
      <c r="F12411" s="413">
        <v>125.23</v>
      </c>
      <c r="G12411" s="414">
        <f t="shared" si="386"/>
        <v>850.8264792781282</v>
      </c>
      <c r="H12411" s="415">
        <f t="shared" si="387"/>
        <v>4.2541323963906414</v>
      </c>
    </row>
    <row r="12412" spans="1:8" ht="15" hidden="1" thickBot="1">
      <c r="A12412" s="409">
        <v>202206</v>
      </c>
      <c r="B12412" s="196" t="s">
        <v>1927</v>
      </c>
      <c r="C12412" s="197" t="s">
        <v>1892</v>
      </c>
      <c r="D12412" s="198" t="s">
        <v>339</v>
      </c>
      <c r="E12412" s="421">
        <v>533</v>
      </c>
      <c r="F12412" s="413">
        <v>125.23</v>
      </c>
      <c r="G12412" s="414">
        <f t="shared" si="386"/>
        <v>4.2561686496845805</v>
      </c>
      <c r="H12412" s="415">
        <f t="shared" si="387"/>
        <v>4.2561686496845805</v>
      </c>
    </row>
    <row r="12413" spans="1:8" ht="15" hidden="1" thickBot="1">
      <c r="A12413" s="409">
        <v>202206</v>
      </c>
      <c r="B12413" s="196" t="s">
        <v>1928</v>
      </c>
      <c r="C12413" s="197" t="s">
        <v>1892</v>
      </c>
      <c r="D12413" s="198" t="s">
        <v>337</v>
      </c>
      <c r="E12413" s="421">
        <v>84133</v>
      </c>
      <c r="F12413" s="413">
        <v>125.23</v>
      </c>
      <c r="G12413" s="414">
        <f t="shared" si="386"/>
        <v>671.82783678032422</v>
      </c>
      <c r="H12413" s="415">
        <f t="shared" si="387"/>
        <v>3.3591391839016209</v>
      </c>
    </row>
    <row r="12414" spans="1:8" ht="15" hidden="1" thickBot="1">
      <c r="A12414" s="409">
        <v>202206</v>
      </c>
      <c r="B12414" s="196" t="s">
        <v>1929</v>
      </c>
      <c r="C12414" s="197" t="s">
        <v>2727</v>
      </c>
      <c r="D12414" s="198" t="s">
        <v>339</v>
      </c>
      <c r="E12414" s="421">
        <v>421</v>
      </c>
      <c r="F12414" s="413">
        <v>125.23</v>
      </c>
      <c r="G12414" s="414">
        <f t="shared" si="386"/>
        <v>3.3618142617583646</v>
      </c>
      <c r="H12414" s="415">
        <f t="shared" si="387"/>
        <v>3.3618142617583646</v>
      </c>
    </row>
    <row r="12415" spans="1:8" ht="15" hidden="1" thickBot="1">
      <c r="A12415" s="409">
        <v>202206</v>
      </c>
      <c r="B12415" s="196" t="s">
        <v>1930</v>
      </c>
      <c r="C12415" s="197" t="s">
        <v>1892</v>
      </c>
      <c r="D12415" s="198" t="s">
        <v>339</v>
      </c>
      <c r="E12415" s="421">
        <v>311</v>
      </c>
      <c r="F12415" s="413">
        <v>125.23</v>
      </c>
      <c r="G12415" s="414">
        <f t="shared" si="386"/>
        <v>2.4834304879022597</v>
      </c>
      <c r="H12415" s="415">
        <f t="shared" si="387"/>
        <v>2.4834304879022597</v>
      </c>
    </row>
    <row r="12416" spans="1:8" ht="15" hidden="1" thickBot="1">
      <c r="A12416" s="409">
        <v>202206</v>
      </c>
      <c r="B12416" s="196" t="s">
        <v>1931</v>
      </c>
      <c r="C12416" s="197" t="s">
        <v>1892</v>
      </c>
      <c r="D12416" s="198" t="s">
        <v>337</v>
      </c>
      <c r="E12416" s="421">
        <v>82997</v>
      </c>
      <c r="F12416" s="413">
        <v>125.23</v>
      </c>
      <c r="G12416" s="414">
        <f t="shared" si="386"/>
        <v>662.75652798850115</v>
      </c>
      <c r="H12416" s="415">
        <f t="shared" si="387"/>
        <v>3.3137826399425059</v>
      </c>
    </row>
    <row r="12417" spans="1:8" ht="15" hidden="1" thickBot="1">
      <c r="A12417" s="409">
        <v>202206</v>
      </c>
      <c r="B12417" s="196" t="s">
        <v>1932</v>
      </c>
      <c r="C12417" s="197" t="s">
        <v>1892</v>
      </c>
      <c r="D12417" s="198" t="s">
        <v>339</v>
      </c>
      <c r="E12417" s="421">
        <v>415</v>
      </c>
      <c r="F12417" s="413">
        <v>125.23</v>
      </c>
      <c r="G12417" s="414">
        <f t="shared" si="386"/>
        <v>3.3139024195480316</v>
      </c>
      <c r="H12417" s="415">
        <f t="shared" si="387"/>
        <v>3.3139024195480316</v>
      </c>
    </row>
    <row r="12418" spans="1:8" ht="15" hidden="1" thickBot="1">
      <c r="A12418" s="409">
        <v>202206</v>
      </c>
      <c r="B12418" s="196" t="s">
        <v>1933</v>
      </c>
      <c r="C12418" s="197" t="s">
        <v>1892</v>
      </c>
      <c r="D12418" s="198" t="s">
        <v>337</v>
      </c>
      <c r="E12418" s="421">
        <v>82997</v>
      </c>
      <c r="F12418" s="413">
        <v>125.23</v>
      </c>
      <c r="G12418" s="414">
        <f t="shared" ref="G12418:G12481" si="388">+E12418/F12418</f>
        <v>662.75652798850115</v>
      </c>
      <c r="H12418" s="415">
        <f t="shared" ref="H12418:H12481" si="389">IF(D12418="TB",G12418/200,IF(D12418="LT",G12418,"VER"))</f>
        <v>3.3137826399425059</v>
      </c>
    </row>
    <row r="12419" spans="1:8" ht="15" hidden="1" thickBot="1">
      <c r="A12419" s="409">
        <v>202206</v>
      </c>
      <c r="B12419" s="196" t="s">
        <v>1934</v>
      </c>
      <c r="C12419" s="197" t="s">
        <v>1892</v>
      </c>
      <c r="D12419" s="198" t="s">
        <v>337</v>
      </c>
      <c r="E12419" s="421">
        <v>84741</v>
      </c>
      <c r="F12419" s="413">
        <v>125.23</v>
      </c>
      <c r="G12419" s="414">
        <f t="shared" si="388"/>
        <v>676.68290345763796</v>
      </c>
      <c r="H12419" s="415">
        <f t="shared" si="389"/>
        <v>3.3834145172881898</v>
      </c>
    </row>
    <row r="12420" spans="1:8" ht="15" hidden="1" thickBot="1">
      <c r="A12420" s="409">
        <v>202206</v>
      </c>
      <c r="B12420" s="196" t="s">
        <v>1935</v>
      </c>
      <c r="C12420" s="197" t="s">
        <v>1892</v>
      </c>
      <c r="D12420" s="198" t="s">
        <v>339</v>
      </c>
      <c r="E12420" s="421">
        <v>424</v>
      </c>
      <c r="F12420" s="413">
        <v>125.23</v>
      </c>
      <c r="G12420" s="414">
        <f t="shared" si="388"/>
        <v>3.3857701828635309</v>
      </c>
      <c r="H12420" s="415">
        <f t="shared" si="389"/>
        <v>3.3857701828635309</v>
      </c>
    </row>
    <row r="12421" spans="1:8" ht="15" hidden="1" thickBot="1">
      <c r="A12421" s="409">
        <v>202206</v>
      </c>
      <c r="B12421" s="196" t="s">
        <v>1936</v>
      </c>
      <c r="C12421" s="197" t="s">
        <v>791</v>
      </c>
      <c r="D12421" s="198" t="s">
        <v>374</v>
      </c>
      <c r="E12421" s="421">
        <v>0.01</v>
      </c>
      <c r="F12421" s="413">
        <v>125.23</v>
      </c>
      <c r="G12421" s="414">
        <f t="shared" si="388"/>
        <v>7.9853070350554981E-5</v>
      </c>
      <c r="H12421" s="415" t="str">
        <f t="shared" si="389"/>
        <v>VER</v>
      </c>
    </row>
    <row r="12422" spans="1:8" ht="15" hidden="1" thickBot="1">
      <c r="A12422" s="409">
        <v>202206</v>
      </c>
      <c r="B12422" s="196" t="s">
        <v>1937</v>
      </c>
      <c r="C12422" s="197" t="s">
        <v>791</v>
      </c>
      <c r="D12422" s="198" t="s">
        <v>374</v>
      </c>
      <c r="E12422" s="421">
        <v>0.01</v>
      </c>
      <c r="F12422" s="413">
        <v>125.23</v>
      </c>
      <c r="G12422" s="414">
        <f t="shared" si="388"/>
        <v>7.9853070350554981E-5</v>
      </c>
      <c r="H12422" s="415" t="str">
        <f t="shared" si="389"/>
        <v>VER</v>
      </c>
    </row>
    <row r="12423" spans="1:8" ht="15" hidden="1" thickBot="1">
      <c r="A12423" s="409">
        <v>202206</v>
      </c>
      <c r="B12423" s="196" t="s">
        <v>1938</v>
      </c>
      <c r="C12423" s="197" t="s">
        <v>791</v>
      </c>
      <c r="D12423" s="198" t="s">
        <v>374</v>
      </c>
      <c r="E12423" s="421">
        <v>0.01</v>
      </c>
      <c r="F12423" s="413">
        <v>125.23</v>
      </c>
      <c r="G12423" s="414">
        <f t="shared" si="388"/>
        <v>7.9853070350554981E-5</v>
      </c>
      <c r="H12423" s="415" t="str">
        <f t="shared" si="389"/>
        <v>VER</v>
      </c>
    </row>
    <row r="12424" spans="1:8" ht="15" hidden="1" thickBot="1">
      <c r="A12424" s="409">
        <v>202206</v>
      </c>
      <c r="B12424" s="196" t="s">
        <v>1939</v>
      </c>
      <c r="C12424" s="197" t="s">
        <v>1940</v>
      </c>
      <c r="D12424" s="198" t="s">
        <v>374</v>
      </c>
      <c r="E12424" s="421">
        <v>0.01</v>
      </c>
      <c r="F12424" s="413">
        <v>125.23</v>
      </c>
      <c r="G12424" s="414">
        <f t="shared" si="388"/>
        <v>7.9853070350554981E-5</v>
      </c>
      <c r="H12424" s="415" t="str">
        <f t="shared" si="389"/>
        <v>VER</v>
      </c>
    </row>
    <row r="12425" spans="1:8" ht="15" hidden="1" thickBot="1">
      <c r="A12425" s="409">
        <v>202206</v>
      </c>
      <c r="B12425" s="196" t="s">
        <v>1941</v>
      </c>
      <c r="C12425" s="197" t="s">
        <v>1892</v>
      </c>
      <c r="D12425" s="198" t="s">
        <v>374</v>
      </c>
      <c r="E12425" s="421">
        <v>0.01</v>
      </c>
      <c r="F12425" s="413">
        <v>125.23</v>
      </c>
      <c r="G12425" s="414">
        <f t="shared" si="388"/>
        <v>7.9853070350554981E-5</v>
      </c>
      <c r="H12425" s="415" t="str">
        <f t="shared" si="389"/>
        <v>VER</v>
      </c>
    </row>
    <row r="12426" spans="1:8" ht="15" hidden="1" thickBot="1">
      <c r="A12426" s="409">
        <v>202206</v>
      </c>
      <c r="B12426" s="196" t="s">
        <v>1942</v>
      </c>
      <c r="C12426" s="197" t="s">
        <v>1892</v>
      </c>
      <c r="D12426" s="198" t="s">
        <v>337</v>
      </c>
      <c r="E12426" s="421">
        <v>80542</v>
      </c>
      <c r="F12426" s="413">
        <v>125.23</v>
      </c>
      <c r="G12426" s="414">
        <f t="shared" si="388"/>
        <v>643.15259921743984</v>
      </c>
      <c r="H12426" s="415">
        <f t="shared" si="389"/>
        <v>3.2157629960871992</v>
      </c>
    </row>
    <row r="12427" spans="1:8" ht="15" hidden="1" thickBot="1">
      <c r="A12427" s="409">
        <v>202206</v>
      </c>
      <c r="B12427" s="196" t="s">
        <v>1943</v>
      </c>
      <c r="C12427" s="197" t="s">
        <v>1892</v>
      </c>
      <c r="D12427" s="198" t="s">
        <v>339</v>
      </c>
      <c r="E12427" s="421">
        <v>403</v>
      </c>
      <c r="F12427" s="413">
        <v>125.23</v>
      </c>
      <c r="G12427" s="414">
        <f t="shared" si="388"/>
        <v>3.2180787351273654</v>
      </c>
      <c r="H12427" s="415">
        <f t="shared" si="389"/>
        <v>3.2180787351273654</v>
      </c>
    </row>
    <row r="12428" spans="1:8" ht="15" hidden="1" thickBot="1">
      <c r="A12428" s="409">
        <v>202206</v>
      </c>
      <c r="B12428" s="196" t="s">
        <v>1944</v>
      </c>
      <c r="C12428" s="197" t="s">
        <v>1892</v>
      </c>
      <c r="D12428" s="198" t="s">
        <v>337</v>
      </c>
      <c r="E12428" s="421">
        <v>84096</v>
      </c>
      <c r="F12428" s="413">
        <v>125.23</v>
      </c>
      <c r="G12428" s="414">
        <f t="shared" si="388"/>
        <v>671.53238042002715</v>
      </c>
      <c r="H12428" s="415">
        <f t="shared" si="389"/>
        <v>3.3576619021001357</v>
      </c>
    </row>
    <row r="12429" spans="1:8" ht="15" hidden="1" thickBot="1">
      <c r="A12429" s="409">
        <v>202206</v>
      </c>
      <c r="B12429" s="196" t="s">
        <v>1945</v>
      </c>
      <c r="C12429" s="197" t="s">
        <v>1892</v>
      </c>
      <c r="D12429" s="198" t="s">
        <v>337</v>
      </c>
      <c r="E12429" s="421">
        <v>71845</v>
      </c>
      <c r="F12429" s="413">
        <v>125.23</v>
      </c>
      <c r="G12429" s="414">
        <f t="shared" si="388"/>
        <v>573.70438393356221</v>
      </c>
      <c r="H12429" s="415">
        <f t="shared" si="389"/>
        <v>2.8685219196678111</v>
      </c>
    </row>
    <row r="12430" spans="1:8" ht="15" hidden="1" thickBot="1">
      <c r="A12430" s="409">
        <v>202206</v>
      </c>
      <c r="B12430" s="196" t="s">
        <v>1946</v>
      </c>
      <c r="C12430" s="197" t="s">
        <v>2728</v>
      </c>
      <c r="D12430" s="198" t="s">
        <v>339</v>
      </c>
      <c r="E12430" s="421">
        <v>359</v>
      </c>
      <c r="F12430" s="413">
        <v>125.23</v>
      </c>
      <c r="G12430" s="414">
        <f t="shared" si="388"/>
        <v>2.8667252255849238</v>
      </c>
      <c r="H12430" s="415">
        <f t="shared" si="389"/>
        <v>2.8667252255849238</v>
      </c>
    </row>
    <row r="12431" spans="1:8" ht="15" hidden="1" thickBot="1">
      <c r="A12431" s="409">
        <v>202206</v>
      </c>
      <c r="B12431" s="196" t="s">
        <v>1947</v>
      </c>
      <c r="C12431" s="197" t="s">
        <v>1892</v>
      </c>
      <c r="D12431" s="198" t="s">
        <v>337</v>
      </c>
      <c r="E12431" s="421">
        <v>56522</v>
      </c>
      <c r="F12431" s="413">
        <v>125.23</v>
      </c>
      <c r="G12431" s="414">
        <f t="shared" si="388"/>
        <v>451.34552423540686</v>
      </c>
      <c r="H12431" s="415">
        <f t="shared" si="389"/>
        <v>2.2567276211770344</v>
      </c>
    </row>
    <row r="12432" spans="1:8" ht="15" hidden="1" thickBot="1">
      <c r="A12432" s="409">
        <v>202206</v>
      </c>
      <c r="B12432" s="196" t="s">
        <v>1948</v>
      </c>
      <c r="C12432" s="197" t="s">
        <v>1892</v>
      </c>
      <c r="D12432" s="198" t="s">
        <v>337</v>
      </c>
      <c r="E12432" s="421">
        <v>56522</v>
      </c>
      <c r="F12432" s="413">
        <v>125.23</v>
      </c>
      <c r="G12432" s="414">
        <f t="shared" si="388"/>
        <v>451.34552423540686</v>
      </c>
      <c r="H12432" s="415">
        <f t="shared" si="389"/>
        <v>2.2567276211770344</v>
      </c>
    </row>
    <row r="12433" spans="1:8" ht="15" hidden="1" thickBot="1">
      <c r="A12433" s="409">
        <v>202206</v>
      </c>
      <c r="B12433" s="196" t="s">
        <v>1949</v>
      </c>
      <c r="C12433" s="197" t="s">
        <v>2729</v>
      </c>
      <c r="D12433" s="198" t="s">
        <v>339</v>
      </c>
      <c r="E12433" s="421">
        <v>283</v>
      </c>
      <c r="F12433" s="413">
        <v>125.23</v>
      </c>
      <c r="G12433" s="414">
        <f t="shared" si="388"/>
        <v>2.2598418909207059</v>
      </c>
      <c r="H12433" s="415">
        <f t="shared" si="389"/>
        <v>2.2598418909207059</v>
      </c>
    </row>
    <row r="12434" spans="1:8" ht="15" hidden="1" thickBot="1">
      <c r="A12434" s="409">
        <v>202206</v>
      </c>
      <c r="B12434" s="196" t="s">
        <v>1950</v>
      </c>
      <c r="C12434" s="197" t="s">
        <v>1892</v>
      </c>
      <c r="D12434" s="198" t="s">
        <v>337</v>
      </c>
      <c r="E12434" s="421">
        <v>56522</v>
      </c>
      <c r="F12434" s="413">
        <v>125.23</v>
      </c>
      <c r="G12434" s="414">
        <f t="shared" si="388"/>
        <v>451.34552423540686</v>
      </c>
      <c r="H12434" s="415">
        <f t="shared" si="389"/>
        <v>2.2567276211770344</v>
      </c>
    </row>
    <row r="12435" spans="1:8" ht="15" hidden="1" thickBot="1">
      <c r="A12435" s="409">
        <v>202206</v>
      </c>
      <c r="B12435" s="196" t="s">
        <v>1951</v>
      </c>
      <c r="C12435" s="197" t="s">
        <v>1892</v>
      </c>
      <c r="D12435" s="198" t="s">
        <v>337</v>
      </c>
      <c r="E12435" s="421">
        <v>56522</v>
      </c>
      <c r="F12435" s="413">
        <v>125.23</v>
      </c>
      <c r="G12435" s="414">
        <f t="shared" si="388"/>
        <v>451.34552423540686</v>
      </c>
      <c r="H12435" s="415">
        <f t="shared" si="389"/>
        <v>2.2567276211770344</v>
      </c>
    </row>
    <row r="12436" spans="1:8" ht="15" hidden="1" thickBot="1">
      <c r="A12436" s="409">
        <v>202206</v>
      </c>
      <c r="B12436" s="196" t="s">
        <v>1952</v>
      </c>
      <c r="C12436" s="197" t="s">
        <v>1892</v>
      </c>
      <c r="D12436" s="198" t="s">
        <v>337</v>
      </c>
      <c r="E12436" s="421">
        <v>82928</v>
      </c>
      <c r="F12436" s="413">
        <v>125.23</v>
      </c>
      <c r="G12436" s="414">
        <f t="shared" si="388"/>
        <v>662.20554180308227</v>
      </c>
      <c r="H12436" s="415">
        <f t="shared" si="389"/>
        <v>3.3110277090154114</v>
      </c>
    </row>
    <row r="12437" spans="1:8" ht="15" hidden="1" thickBot="1">
      <c r="A12437" s="409">
        <v>202206</v>
      </c>
      <c r="B12437" s="196" t="s">
        <v>1953</v>
      </c>
      <c r="C12437" s="197" t="s">
        <v>1892</v>
      </c>
      <c r="D12437" s="198" t="s">
        <v>339</v>
      </c>
      <c r="E12437" s="421">
        <v>415</v>
      </c>
      <c r="F12437" s="413">
        <v>125.23</v>
      </c>
      <c r="G12437" s="414">
        <f t="shared" si="388"/>
        <v>3.3139024195480316</v>
      </c>
      <c r="H12437" s="415">
        <f t="shared" si="389"/>
        <v>3.3139024195480316</v>
      </c>
    </row>
    <row r="12438" spans="1:8" ht="15" hidden="1" thickBot="1">
      <c r="A12438" s="409">
        <v>202206</v>
      </c>
      <c r="B12438" s="196" t="s">
        <v>1954</v>
      </c>
      <c r="C12438" s="197" t="s">
        <v>1955</v>
      </c>
      <c r="D12438" s="198" t="s">
        <v>337</v>
      </c>
      <c r="E12438" s="421">
        <v>101113</v>
      </c>
      <c r="F12438" s="413">
        <v>125.23</v>
      </c>
      <c r="G12438" s="414">
        <f t="shared" si="388"/>
        <v>807.41835023556655</v>
      </c>
      <c r="H12438" s="415">
        <f t="shared" si="389"/>
        <v>4.037091751177833</v>
      </c>
    </row>
    <row r="12439" spans="1:8" ht="15" hidden="1" thickBot="1">
      <c r="A12439" s="409">
        <v>202206</v>
      </c>
      <c r="B12439" s="196" t="s">
        <v>1956</v>
      </c>
      <c r="C12439" s="197" t="s">
        <v>2730</v>
      </c>
      <c r="D12439" s="198" t="s">
        <v>337</v>
      </c>
      <c r="E12439" s="421">
        <v>102476</v>
      </c>
      <c r="F12439" s="413">
        <v>125.23</v>
      </c>
      <c r="G12439" s="414">
        <f t="shared" si="388"/>
        <v>818.30232372434716</v>
      </c>
      <c r="H12439" s="415">
        <f t="shared" si="389"/>
        <v>4.0915116186217357</v>
      </c>
    </row>
    <row r="12440" spans="1:8" ht="15" hidden="1" thickBot="1">
      <c r="A12440" s="409">
        <v>202206</v>
      </c>
      <c r="B12440" s="196" t="s">
        <v>1957</v>
      </c>
      <c r="C12440" s="197" t="s">
        <v>2731</v>
      </c>
      <c r="D12440" s="198" t="s">
        <v>339</v>
      </c>
      <c r="E12440" s="421">
        <v>512</v>
      </c>
      <c r="F12440" s="413">
        <v>125.23</v>
      </c>
      <c r="G12440" s="414">
        <f t="shared" si="388"/>
        <v>4.0884772019484146</v>
      </c>
      <c r="H12440" s="415">
        <f t="shared" si="389"/>
        <v>4.0884772019484146</v>
      </c>
    </row>
    <row r="12441" spans="1:8" ht="15" hidden="1" thickBot="1">
      <c r="A12441" s="409">
        <v>202206</v>
      </c>
      <c r="B12441" s="196" t="s">
        <v>1958</v>
      </c>
      <c r="C12441" s="197" t="s">
        <v>1955</v>
      </c>
      <c r="D12441" s="198" t="s">
        <v>337</v>
      </c>
      <c r="E12441" s="421">
        <v>102476</v>
      </c>
      <c r="F12441" s="413">
        <v>125.23</v>
      </c>
      <c r="G12441" s="414">
        <f t="shared" si="388"/>
        <v>818.30232372434716</v>
      </c>
      <c r="H12441" s="415">
        <f t="shared" si="389"/>
        <v>4.0915116186217357</v>
      </c>
    </row>
    <row r="12442" spans="1:8" ht="15" hidden="1" thickBot="1">
      <c r="A12442" s="409">
        <v>202206</v>
      </c>
      <c r="B12442" s="196" t="s">
        <v>1959</v>
      </c>
      <c r="C12442" s="197" t="s">
        <v>1955</v>
      </c>
      <c r="D12442" s="198" t="s">
        <v>337</v>
      </c>
      <c r="E12442" s="421">
        <v>97979</v>
      </c>
      <c r="F12442" s="413">
        <v>125.23</v>
      </c>
      <c r="G12442" s="414">
        <f t="shared" si="388"/>
        <v>782.39239798770257</v>
      </c>
      <c r="H12442" s="415">
        <f t="shared" si="389"/>
        <v>3.9119619899385127</v>
      </c>
    </row>
    <row r="12443" spans="1:8" ht="15" hidden="1" thickBot="1">
      <c r="A12443" s="409">
        <v>202206</v>
      </c>
      <c r="B12443" s="196" t="s">
        <v>1960</v>
      </c>
      <c r="C12443" s="197" t="s">
        <v>2732</v>
      </c>
      <c r="D12443" s="198" t="s">
        <v>339</v>
      </c>
      <c r="E12443" s="421">
        <v>490</v>
      </c>
      <c r="F12443" s="413">
        <v>125.23</v>
      </c>
      <c r="G12443" s="414">
        <f t="shared" si="388"/>
        <v>3.9128004471771938</v>
      </c>
      <c r="H12443" s="415">
        <f t="shared" si="389"/>
        <v>3.9128004471771938</v>
      </c>
    </row>
    <row r="12444" spans="1:8" ht="15" hidden="1" thickBot="1">
      <c r="A12444" s="409">
        <v>202206</v>
      </c>
      <c r="B12444" s="196" t="s">
        <v>1961</v>
      </c>
      <c r="C12444" s="197" t="s">
        <v>1892</v>
      </c>
      <c r="D12444" s="198" t="s">
        <v>337</v>
      </c>
      <c r="E12444" s="421">
        <v>104590</v>
      </c>
      <c r="F12444" s="413">
        <v>125.23</v>
      </c>
      <c r="G12444" s="414">
        <f t="shared" si="388"/>
        <v>835.18326279645453</v>
      </c>
      <c r="H12444" s="415">
        <f t="shared" si="389"/>
        <v>4.175916313982273</v>
      </c>
    </row>
    <row r="12445" spans="1:8" ht="15" hidden="1" thickBot="1">
      <c r="A12445" s="409">
        <v>202206</v>
      </c>
      <c r="B12445" s="196" t="s">
        <v>1962</v>
      </c>
      <c r="C12445" s="197" t="s">
        <v>1892</v>
      </c>
      <c r="D12445" s="198" t="s">
        <v>350</v>
      </c>
      <c r="E12445" s="421">
        <v>0.01</v>
      </c>
      <c r="F12445" s="413">
        <v>125.23</v>
      </c>
      <c r="G12445" s="414">
        <f t="shared" si="388"/>
        <v>7.9853070350554981E-5</v>
      </c>
      <c r="H12445" s="415" t="str">
        <f t="shared" si="389"/>
        <v>VER</v>
      </c>
    </row>
    <row r="12446" spans="1:8" ht="15" hidden="1" thickBot="1">
      <c r="A12446" s="409">
        <v>202206</v>
      </c>
      <c r="B12446" s="196" t="s">
        <v>1963</v>
      </c>
      <c r="C12446" s="197" t="s">
        <v>1892</v>
      </c>
      <c r="D12446" s="198" t="s">
        <v>337</v>
      </c>
      <c r="E12446" s="421">
        <v>47494</v>
      </c>
      <c r="F12446" s="413">
        <v>125.23</v>
      </c>
      <c r="G12446" s="414">
        <f t="shared" si="388"/>
        <v>379.2541723229258</v>
      </c>
      <c r="H12446" s="415">
        <f t="shared" si="389"/>
        <v>1.8962708616146289</v>
      </c>
    </row>
    <row r="12447" spans="1:8" ht="15" hidden="1" thickBot="1">
      <c r="A12447" s="409">
        <v>202206</v>
      </c>
      <c r="B12447" s="196" t="s">
        <v>1964</v>
      </c>
      <c r="C12447" s="197" t="s">
        <v>1892</v>
      </c>
      <c r="D12447" s="198" t="s">
        <v>337</v>
      </c>
      <c r="E12447" s="421">
        <v>29992</v>
      </c>
      <c r="F12447" s="413">
        <v>125.23</v>
      </c>
      <c r="G12447" s="414">
        <f t="shared" si="388"/>
        <v>239.49532859538448</v>
      </c>
      <c r="H12447" s="415">
        <f t="shared" si="389"/>
        <v>1.1974766429769224</v>
      </c>
    </row>
    <row r="12448" spans="1:8" ht="15" hidden="1" thickBot="1">
      <c r="A12448" s="409">
        <v>202206</v>
      </c>
      <c r="B12448" s="196" t="s">
        <v>1965</v>
      </c>
      <c r="C12448" s="197" t="s">
        <v>1892</v>
      </c>
      <c r="D12448" s="198" t="s">
        <v>337</v>
      </c>
      <c r="E12448" s="421">
        <v>87164</v>
      </c>
      <c r="F12448" s="413">
        <v>125.23</v>
      </c>
      <c r="G12448" s="414">
        <f t="shared" si="388"/>
        <v>696.03130240357734</v>
      </c>
      <c r="H12448" s="415">
        <f t="shared" si="389"/>
        <v>3.4801565120178868</v>
      </c>
    </row>
    <row r="12449" spans="1:8" ht="15" hidden="1" thickBot="1">
      <c r="A12449" s="409">
        <v>202206</v>
      </c>
      <c r="B12449" s="196" t="s">
        <v>1966</v>
      </c>
      <c r="C12449" s="197" t="s">
        <v>1892</v>
      </c>
      <c r="D12449" s="198" t="s">
        <v>337</v>
      </c>
      <c r="E12449" s="421">
        <v>91940</v>
      </c>
      <c r="F12449" s="413">
        <v>125.23</v>
      </c>
      <c r="G12449" s="414">
        <f t="shared" si="388"/>
        <v>734.16912880300242</v>
      </c>
      <c r="H12449" s="415">
        <f t="shared" si="389"/>
        <v>3.6708456440150119</v>
      </c>
    </row>
    <row r="12450" spans="1:8" ht="15" hidden="1" thickBot="1">
      <c r="A12450" s="409">
        <v>202206</v>
      </c>
      <c r="B12450" s="196" t="s">
        <v>1967</v>
      </c>
      <c r="C12450" s="197" t="s">
        <v>2733</v>
      </c>
      <c r="D12450" s="198" t="s">
        <v>339</v>
      </c>
      <c r="E12450" s="421">
        <v>460</v>
      </c>
      <c r="F12450" s="413">
        <v>125.23</v>
      </c>
      <c r="G12450" s="414">
        <f t="shared" si="388"/>
        <v>3.6732412361255289</v>
      </c>
      <c r="H12450" s="415">
        <f t="shared" si="389"/>
        <v>3.6732412361255289</v>
      </c>
    </row>
    <row r="12451" spans="1:8" ht="15" hidden="1" thickBot="1">
      <c r="A12451" s="409">
        <v>202206</v>
      </c>
      <c r="B12451" s="196" t="s">
        <v>1968</v>
      </c>
      <c r="C12451" s="197" t="s">
        <v>1892</v>
      </c>
      <c r="D12451" s="198" t="s">
        <v>337</v>
      </c>
      <c r="E12451" s="421">
        <v>84037</v>
      </c>
      <c r="F12451" s="413">
        <v>125.23</v>
      </c>
      <c r="G12451" s="414">
        <f t="shared" si="388"/>
        <v>671.0612473049589</v>
      </c>
      <c r="H12451" s="415">
        <f t="shared" si="389"/>
        <v>3.3553062365247945</v>
      </c>
    </row>
    <row r="12452" spans="1:8" ht="15" hidden="1" thickBot="1">
      <c r="A12452" s="409">
        <v>202206</v>
      </c>
      <c r="B12452" s="196" t="s">
        <v>1969</v>
      </c>
      <c r="C12452" s="197" t="s">
        <v>2734</v>
      </c>
      <c r="D12452" s="198" t="s">
        <v>339</v>
      </c>
      <c r="E12452" s="421">
        <v>420</v>
      </c>
      <c r="F12452" s="413">
        <v>125.23</v>
      </c>
      <c r="G12452" s="414">
        <f t="shared" si="388"/>
        <v>3.3538289547233089</v>
      </c>
      <c r="H12452" s="415">
        <f t="shared" si="389"/>
        <v>3.3538289547233089</v>
      </c>
    </row>
    <row r="12453" spans="1:8" ht="15" hidden="1" thickBot="1">
      <c r="A12453" s="409">
        <v>202206</v>
      </c>
      <c r="B12453" s="196" t="s">
        <v>1970</v>
      </c>
      <c r="C12453" s="197" t="s">
        <v>1892</v>
      </c>
      <c r="D12453" s="198" t="s">
        <v>337</v>
      </c>
      <c r="E12453" s="421">
        <v>84045</v>
      </c>
      <c r="F12453" s="413">
        <v>125.23</v>
      </c>
      <c r="G12453" s="414">
        <f t="shared" si="388"/>
        <v>671.12512976123935</v>
      </c>
      <c r="H12453" s="415">
        <f t="shared" si="389"/>
        <v>3.3556256488061966</v>
      </c>
    </row>
    <row r="12454" spans="1:8" ht="15" hidden="1" thickBot="1">
      <c r="A12454" s="409">
        <v>202206</v>
      </c>
      <c r="B12454" s="196" t="s">
        <v>1971</v>
      </c>
      <c r="C12454" s="197" t="s">
        <v>2735</v>
      </c>
      <c r="D12454" s="198" t="s">
        <v>339</v>
      </c>
      <c r="E12454" s="421">
        <v>436</v>
      </c>
      <c r="F12454" s="413">
        <v>125.23</v>
      </c>
      <c r="G12454" s="414">
        <f t="shared" si="388"/>
        <v>3.4815938672841971</v>
      </c>
      <c r="H12454" s="415">
        <f t="shared" si="389"/>
        <v>3.4815938672841971</v>
      </c>
    </row>
    <row r="12455" spans="1:8" ht="15" hidden="1" thickBot="1">
      <c r="A12455" s="409">
        <v>202206</v>
      </c>
      <c r="B12455" s="196" t="s">
        <v>1972</v>
      </c>
      <c r="C12455" s="197" t="s">
        <v>1892</v>
      </c>
      <c r="D12455" s="198" t="s">
        <v>337</v>
      </c>
      <c r="E12455" s="421">
        <v>94667</v>
      </c>
      <c r="F12455" s="413">
        <v>125.23</v>
      </c>
      <c r="G12455" s="414">
        <f t="shared" si="388"/>
        <v>755.94506108759879</v>
      </c>
      <c r="H12455" s="415">
        <f t="shared" si="389"/>
        <v>3.779725305437994</v>
      </c>
    </row>
    <row r="12456" spans="1:8" ht="15" hidden="1" thickBot="1">
      <c r="A12456" s="409">
        <v>202206</v>
      </c>
      <c r="B12456" s="196" t="s">
        <v>1973</v>
      </c>
      <c r="C12456" s="197" t="s">
        <v>2736</v>
      </c>
      <c r="D12456" s="198" t="s">
        <v>339</v>
      </c>
      <c r="E12456" s="421">
        <v>473</v>
      </c>
      <c r="F12456" s="413">
        <v>125.23</v>
      </c>
      <c r="G12456" s="414">
        <f t="shared" si="388"/>
        <v>3.7770502275812503</v>
      </c>
      <c r="H12456" s="415">
        <f t="shared" si="389"/>
        <v>3.7770502275812503</v>
      </c>
    </row>
    <row r="12457" spans="1:8" ht="15" hidden="1" thickBot="1">
      <c r="A12457" s="409">
        <v>202206</v>
      </c>
      <c r="B12457" s="196" t="s">
        <v>1974</v>
      </c>
      <c r="C12457" s="197" t="s">
        <v>1892</v>
      </c>
      <c r="D12457" s="198" t="s">
        <v>337</v>
      </c>
      <c r="E12457" s="421">
        <v>94667</v>
      </c>
      <c r="F12457" s="413">
        <v>125.23</v>
      </c>
      <c r="G12457" s="414">
        <f t="shared" si="388"/>
        <v>755.94506108759879</v>
      </c>
      <c r="H12457" s="415">
        <f t="shared" si="389"/>
        <v>3.779725305437994</v>
      </c>
    </row>
    <row r="12458" spans="1:8" ht="15" hidden="1" thickBot="1">
      <c r="A12458" s="409">
        <v>202206</v>
      </c>
      <c r="B12458" s="196" t="s">
        <v>1975</v>
      </c>
      <c r="C12458" s="197" t="s">
        <v>1892</v>
      </c>
      <c r="D12458" s="198" t="s">
        <v>339</v>
      </c>
      <c r="E12458" s="421">
        <v>473</v>
      </c>
      <c r="F12458" s="413">
        <v>125.23</v>
      </c>
      <c r="G12458" s="414">
        <f t="shared" si="388"/>
        <v>3.7770502275812503</v>
      </c>
      <c r="H12458" s="415">
        <f t="shared" si="389"/>
        <v>3.7770502275812503</v>
      </c>
    </row>
    <row r="12459" spans="1:8" ht="15" hidden="1" thickBot="1">
      <c r="A12459" s="409">
        <v>202206</v>
      </c>
      <c r="B12459" s="196" t="s">
        <v>1976</v>
      </c>
      <c r="C12459" s="197" t="s">
        <v>1892</v>
      </c>
      <c r="D12459" s="198" t="s">
        <v>337</v>
      </c>
      <c r="E12459" s="421">
        <v>93094</v>
      </c>
      <c r="F12459" s="413">
        <v>125.23</v>
      </c>
      <c r="G12459" s="414">
        <f t="shared" si="388"/>
        <v>743.38417312145646</v>
      </c>
      <c r="H12459" s="415">
        <f t="shared" si="389"/>
        <v>3.7169208656072823</v>
      </c>
    </row>
    <row r="12460" spans="1:8" ht="15" hidden="1" thickBot="1">
      <c r="A12460" s="409">
        <v>202206</v>
      </c>
      <c r="B12460" s="196" t="s">
        <v>1977</v>
      </c>
      <c r="C12460" s="197" t="s">
        <v>2737</v>
      </c>
      <c r="D12460" s="198" t="s">
        <v>339</v>
      </c>
      <c r="E12460" s="421">
        <v>465</v>
      </c>
      <c r="F12460" s="413">
        <v>125.23</v>
      </c>
      <c r="G12460" s="414">
        <f t="shared" si="388"/>
        <v>3.7131677713008062</v>
      </c>
      <c r="H12460" s="415">
        <f t="shared" si="389"/>
        <v>3.7131677713008062</v>
      </c>
    </row>
    <row r="12461" spans="1:8" ht="15" hidden="1" thickBot="1">
      <c r="A12461" s="409">
        <v>202206</v>
      </c>
      <c r="B12461" s="196" t="s">
        <v>1978</v>
      </c>
      <c r="C12461" s="197" t="s">
        <v>2738</v>
      </c>
      <c r="D12461" s="198" t="s">
        <v>337</v>
      </c>
      <c r="E12461" s="421">
        <v>87164</v>
      </c>
      <c r="F12461" s="413">
        <v>125.23</v>
      </c>
      <c r="G12461" s="414">
        <f t="shared" si="388"/>
        <v>696.03130240357734</v>
      </c>
      <c r="H12461" s="415">
        <f t="shared" si="389"/>
        <v>3.4801565120178868</v>
      </c>
    </row>
    <row r="12462" spans="1:8" ht="15" hidden="1" thickBot="1">
      <c r="A12462" s="409">
        <v>202206</v>
      </c>
      <c r="B12462" s="196" t="s">
        <v>1979</v>
      </c>
      <c r="C12462" s="197" t="s">
        <v>2739</v>
      </c>
      <c r="D12462" s="198" t="s">
        <v>339</v>
      </c>
      <c r="E12462" s="421">
        <v>436</v>
      </c>
      <c r="F12462" s="413">
        <v>125.23</v>
      </c>
      <c r="G12462" s="414">
        <f t="shared" si="388"/>
        <v>3.4815938672841971</v>
      </c>
      <c r="H12462" s="415">
        <f t="shared" si="389"/>
        <v>3.4815938672841971</v>
      </c>
    </row>
    <row r="12463" spans="1:8" ht="15" hidden="1" thickBot="1">
      <c r="A12463" s="409">
        <v>202206</v>
      </c>
      <c r="B12463" s="196" t="s">
        <v>1980</v>
      </c>
      <c r="C12463" s="197" t="s">
        <v>1892</v>
      </c>
      <c r="D12463" s="198" t="s">
        <v>337</v>
      </c>
      <c r="E12463" s="421">
        <v>80680</v>
      </c>
      <c r="F12463" s="413">
        <v>125.23</v>
      </c>
      <c r="G12463" s="414">
        <f t="shared" si="388"/>
        <v>644.2545715882776</v>
      </c>
      <c r="H12463" s="415">
        <f t="shared" si="389"/>
        <v>3.2212728579413881</v>
      </c>
    </row>
    <row r="12464" spans="1:8" ht="15" hidden="1" thickBot="1">
      <c r="A12464" s="409">
        <v>202206</v>
      </c>
      <c r="B12464" s="196" t="s">
        <v>1981</v>
      </c>
      <c r="C12464" s="197" t="s">
        <v>1892</v>
      </c>
      <c r="D12464" s="198" t="s">
        <v>337</v>
      </c>
      <c r="E12464" s="421">
        <v>69013</v>
      </c>
      <c r="F12464" s="413">
        <v>125.23</v>
      </c>
      <c r="G12464" s="414">
        <f t="shared" si="388"/>
        <v>551.08999441028504</v>
      </c>
      <c r="H12464" s="415">
        <f t="shared" si="389"/>
        <v>2.7554499720514252</v>
      </c>
    </row>
    <row r="12465" spans="1:8" ht="15" hidden="1" thickBot="1">
      <c r="A12465" s="409">
        <v>202206</v>
      </c>
      <c r="B12465" s="196" t="s">
        <v>1982</v>
      </c>
      <c r="C12465" s="197" t="s">
        <v>2740</v>
      </c>
      <c r="D12465" s="198" t="s">
        <v>337</v>
      </c>
      <c r="E12465" s="421">
        <v>56522</v>
      </c>
      <c r="F12465" s="413">
        <v>125.23</v>
      </c>
      <c r="G12465" s="414">
        <f t="shared" si="388"/>
        <v>451.34552423540686</v>
      </c>
      <c r="H12465" s="415">
        <f t="shared" si="389"/>
        <v>2.2567276211770344</v>
      </c>
    </row>
    <row r="12466" spans="1:8" ht="15" hidden="1" thickBot="1">
      <c r="A12466" s="409">
        <v>202206</v>
      </c>
      <c r="B12466" s="196" t="s">
        <v>1983</v>
      </c>
      <c r="C12466" s="197" t="s">
        <v>2741</v>
      </c>
      <c r="D12466" s="198" t="s">
        <v>339</v>
      </c>
      <c r="E12466" s="421">
        <v>283</v>
      </c>
      <c r="F12466" s="413">
        <v>125.23</v>
      </c>
      <c r="G12466" s="414">
        <f t="shared" si="388"/>
        <v>2.2598418909207059</v>
      </c>
      <c r="H12466" s="415">
        <f t="shared" si="389"/>
        <v>2.2598418909207059</v>
      </c>
    </row>
    <row r="12467" spans="1:8" ht="15" hidden="1" thickBot="1">
      <c r="A12467" s="409">
        <v>202206</v>
      </c>
      <c r="B12467" s="196" t="s">
        <v>1984</v>
      </c>
      <c r="C12467" s="197" t="s">
        <v>1892</v>
      </c>
      <c r="D12467" s="198" t="s">
        <v>337</v>
      </c>
      <c r="E12467" s="421">
        <v>51908</v>
      </c>
      <c r="F12467" s="413">
        <v>125.23</v>
      </c>
      <c r="G12467" s="414">
        <f t="shared" si="388"/>
        <v>414.50131757566078</v>
      </c>
      <c r="H12467" s="415">
        <f t="shared" si="389"/>
        <v>2.072506587878304</v>
      </c>
    </row>
    <row r="12468" spans="1:8" ht="15" hidden="1" thickBot="1">
      <c r="A12468" s="409">
        <v>202206</v>
      </c>
      <c r="B12468" s="196" t="s">
        <v>1985</v>
      </c>
      <c r="C12468" s="197" t="s">
        <v>1892</v>
      </c>
      <c r="D12468" s="198" t="s">
        <v>337</v>
      </c>
      <c r="E12468" s="421">
        <v>73801</v>
      </c>
      <c r="F12468" s="413">
        <v>125.23</v>
      </c>
      <c r="G12468" s="414">
        <f t="shared" si="388"/>
        <v>589.3236444941308</v>
      </c>
      <c r="H12468" s="415">
        <f t="shared" si="389"/>
        <v>2.9466182224706539</v>
      </c>
    </row>
    <row r="12469" spans="1:8" ht="15" hidden="1" thickBot="1">
      <c r="A12469" s="409">
        <v>202206</v>
      </c>
      <c r="B12469" s="196" t="s">
        <v>1986</v>
      </c>
      <c r="C12469" s="197" t="s">
        <v>1892</v>
      </c>
      <c r="D12469" s="198" t="s">
        <v>337</v>
      </c>
      <c r="E12469" s="421">
        <v>55707</v>
      </c>
      <c r="F12469" s="413">
        <v>125.23</v>
      </c>
      <c r="G12469" s="414">
        <f t="shared" si="388"/>
        <v>444.83749900183659</v>
      </c>
      <c r="H12469" s="415">
        <f t="shared" si="389"/>
        <v>2.2241874950091831</v>
      </c>
    </row>
    <row r="12470" spans="1:8" ht="15" hidden="1" thickBot="1">
      <c r="A12470" s="409">
        <v>202206</v>
      </c>
      <c r="B12470" s="196" t="s">
        <v>1987</v>
      </c>
      <c r="C12470" s="197" t="s">
        <v>1892</v>
      </c>
      <c r="D12470" s="198" t="s">
        <v>337</v>
      </c>
      <c r="E12470" s="421">
        <v>51908</v>
      </c>
      <c r="F12470" s="413">
        <v>125.23</v>
      </c>
      <c r="G12470" s="414">
        <f t="shared" si="388"/>
        <v>414.50131757566078</v>
      </c>
      <c r="H12470" s="415">
        <f t="shared" si="389"/>
        <v>2.072506587878304</v>
      </c>
    </row>
    <row r="12471" spans="1:8" ht="15" hidden="1" thickBot="1">
      <c r="A12471" s="409">
        <v>202206</v>
      </c>
      <c r="B12471" s="196" t="s">
        <v>1988</v>
      </c>
      <c r="C12471" s="197" t="s">
        <v>2742</v>
      </c>
      <c r="D12471" s="198" t="s">
        <v>339</v>
      </c>
      <c r="E12471" s="421">
        <v>260</v>
      </c>
      <c r="F12471" s="413">
        <v>125.23</v>
      </c>
      <c r="G12471" s="414">
        <f t="shared" si="388"/>
        <v>2.0761798291144293</v>
      </c>
      <c r="H12471" s="415">
        <f t="shared" si="389"/>
        <v>2.0761798291144293</v>
      </c>
    </row>
    <row r="12472" spans="1:8" ht="15" hidden="1" thickBot="1">
      <c r="A12472" s="409">
        <v>202206</v>
      </c>
      <c r="B12472" s="196" t="s">
        <v>1989</v>
      </c>
      <c r="C12472" s="197" t="s">
        <v>1892</v>
      </c>
      <c r="D12472" s="198" t="s">
        <v>337</v>
      </c>
      <c r="E12472" s="421">
        <v>51908</v>
      </c>
      <c r="F12472" s="413">
        <v>125.23</v>
      </c>
      <c r="G12472" s="414">
        <f t="shared" si="388"/>
        <v>414.50131757566078</v>
      </c>
      <c r="H12472" s="415">
        <f t="shared" si="389"/>
        <v>2.072506587878304</v>
      </c>
    </row>
    <row r="12473" spans="1:8" ht="15" hidden="1" thickBot="1">
      <c r="A12473" s="409">
        <v>202206</v>
      </c>
      <c r="B12473" s="196" t="s">
        <v>1990</v>
      </c>
      <c r="C12473" s="197" t="s">
        <v>1892</v>
      </c>
      <c r="D12473" s="198" t="s">
        <v>337</v>
      </c>
      <c r="E12473" s="421">
        <v>51908</v>
      </c>
      <c r="F12473" s="413">
        <v>125.23</v>
      </c>
      <c r="G12473" s="414">
        <f t="shared" si="388"/>
        <v>414.50131757566078</v>
      </c>
      <c r="H12473" s="415">
        <f t="shared" si="389"/>
        <v>2.072506587878304</v>
      </c>
    </row>
    <row r="12474" spans="1:8" ht="15" hidden="1" thickBot="1">
      <c r="A12474" s="409">
        <v>202206</v>
      </c>
      <c r="B12474" s="196" t="s">
        <v>1991</v>
      </c>
      <c r="C12474" s="197" t="s">
        <v>1892</v>
      </c>
      <c r="D12474" s="198" t="s">
        <v>339</v>
      </c>
      <c r="E12474" s="421">
        <v>260</v>
      </c>
      <c r="F12474" s="413">
        <v>125.23</v>
      </c>
      <c r="G12474" s="414">
        <f t="shared" si="388"/>
        <v>2.0761798291144293</v>
      </c>
      <c r="H12474" s="415">
        <f t="shared" si="389"/>
        <v>2.0761798291144293</v>
      </c>
    </row>
    <row r="12475" spans="1:8" ht="15" hidden="1" thickBot="1">
      <c r="A12475" s="409">
        <v>202206</v>
      </c>
      <c r="B12475" s="196" t="s">
        <v>1992</v>
      </c>
      <c r="C12475" s="197" t="s">
        <v>1892</v>
      </c>
      <c r="D12475" s="198" t="s">
        <v>337</v>
      </c>
      <c r="E12475" s="421">
        <v>52854</v>
      </c>
      <c r="F12475" s="413">
        <v>125.23</v>
      </c>
      <c r="G12475" s="414">
        <f t="shared" si="388"/>
        <v>422.05541803082326</v>
      </c>
      <c r="H12475" s="415">
        <f t="shared" si="389"/>
        <v>2.1102770901541161</v>
      </c>
    </row>
    <row r="12476" spans="1:8" ht="15" hidden="1" thickBot="1">
      <c r="A12476" s="409">
        <v>202206</v>
      </c>
      <c r="B12476" s="196" t="s">
        <v>1993</v>
      </c>
      <c r="C12476" s="197" t="s">
        <v>1892</v>
      </c>
      <c r="D12476" s="198" t="s">
        <v>337</v>
      </c>
      <c r="E12476" s="421">
        <v>79067</v>
      </c>
      <c r="F12476" s="413">
        <v>125.23</v>
      </c>
      <c r="G12476" s="414">
        <f t="shared" si="388"/>
        <v>631.374271340733</v>
      </c>
      <c r="H12476" s="415">
        <f t="shared" si="389"/>
        <v>3.156871356703665</v>
      </c>
    </row>
    <row r="12477" spans="1:8" ht="15" hidden="1" thickBot="1">
      <c r="A12477" s="409">
        <v>202206</v>
      </c>
      <c r="B12477" s="196" t="s">
        <v>1994</v>
      </c>
      <c r="C12477" s="197" t="s">
        <v>2743</v>
      </c>
      <c r="D12477" s="198" t="s">
        <v>339</v>
      </c>
      <c r="E12477" s="421">
        <v>395</v>
      </c>
      <c r="F12477" s="413">
        <v>125.23</v>
      </c>
      <c r="G12477" s="414">
        <f t="shared" si="388"/>
        <v>3.1541962788469218</v>
      </c>
      <c r="H12477" s="415">
        <f t="shared" si="389"/>
        <v>3.1541962788469218</v>
      </c>
    </row>
    <row r="12478" spans="1:8" ht="15" hidden="1" thickBot="1">
      <c r="A12478" s="409">
        <v>202206</v>
      </c>
      <c r="B12478" s="196" t="s">
        <v>1995</v>
      </c>
      <c r="C12478" s="197" t="s">
        <v>1892</v>
      </c>
      <c r="D12478" s="198" t="s">
        <v>337</v>
      </c>
      <c r="E12478" s="421">
        <v>51908</v>
      </c>
      <c r="F12478" s="413">
        <v>125.23</v>
      </c>
      <c r="G12478" s="414">
        <f t="shared" si="388"/>
        <v>414.50131757566078</v>
      </c>
      <c r="H12478" s="415">
        <f t="shared" si="389"/>
        <v>2.072506587878304</v>
      </c>
    </row>
    <row r="12479" spans="1:8" ht="15" hidden="1" thickBot="1">
      <c r="A12479" s="409">
        <v>202206</v>
      </c>
      <c r="B12479" s="196" t="s">
        <v>1996</v>
      </c>
      <c r="C12479" s="197" t="s">
        <v>1892</v>
      </c>
      <c r="D12479" s="198" t="s">
        <v>337</v>
      </c>
      <c r="E12479" s="421">
        <v>61840</v>
      </c>
      <c r="F12479" s="413">
        <v>125.23</v>
      </c>
      <c r="G12479" s="414">
        <f t="shared" si="388"/>
        <v>493.811387047832</v>
      </c>
      <c r="H12479" s="415">
        <f t="shared" si="389"/>
        <v>2.46905693523916</v>
      </c>
    </row>
    <row r="12480" spans="1:8" ht="15" hidden="1" thickBot="1">
      <c r="A12480" s="409">
        <v>202206</v>
      </c>
      <c r="B12480" s="196" t="s">
        <v>1997</v>
      </c>
      <c r="C12480" s="197" t="s">
        <v>2744</v>
      </c>
      <c r="D12480" s="198" t="s">
        <v>339</v>
      </c>
      <c r="E12480" s="421">
        <v>260</v>
      </c>
      <c r="F12480" s="413">
        <v>125.23</v>
      </c>
      <c r="G12480" s="414">
        <f t="shared" si="388"/>
        <v>2.0761798291144293</v>
      </c>
      <c r="H12480" s="415">
        <f t="shared" si="389"/>
        <v>2.0761798291144293</v>
      </c>
    </row>
    <row r="12481" spans="1:8" ht="15" hidden="1" thickBot="1">
      <c r="A12481" s="409">
        <v>202206</v>
      </c>
      <c r="B12481" s="196" t="s">
        <v>1998</v>
      </c>
      <c r="C12481" s="197" t="s">
        <v>1892</v>
      </c>
      <c r="D12481" s="198" t="s">
        <v>337</v>
      </c>
      <c r="E12481" s="421">
        <v>75447</v>
      </c>
      <c r="F12481" s="413">
        <v>125.23</v>
      </c>
      <c r="G12481" s="414">
        <f t="shared" si="388"/>
        <v>602.46745987383213</v>
      </c>
      <c r="H12481" s="415">
        <f t="shared" si="389"/>
        <v>3.0123372993691606</v>
      </c>
    </row>
    <row r="12482" spans="1:8" ht="15" hidden="1" thickBot="1">
      <c r="A12482" s="409">
        <v>202206</v>
      </c>
      <c r="B12482" s="196" t="s">
        <v>1999</v>
      </c>
      <c r="C12482" s="197" t="s">
        <v>1892</v>
      </c>
      <c r="D12482" s="198" t="s">
        <v>337</v>
      </c>
      <c r="E12482" s="421">
        <v>123980</v>
      </c>
      <c r="F12482" s="413">
        <v>125.23</v>
      </c>
      <c r="G12482" s="414">
        <f t="shared" ref="G12482:G12545" si="390">+E12482/F12482</f>
        <v>990.01836620618064</v>
      </c>
      <c r="H12482" s="415">
        <f t="shared" ref="H12482:H12545" si="391">IF(D12482="TB",G12482/200,IF(D12482="LT",G12482,"VER"))</f>
        <v>4.9500918310309032</v>
      </c>
    </row>
    <row r="12483" spans="1:8" ht="15" hidden="1" thickBot="1">
      <c r="A12483" s="409">
        <v>202206</v>
      </c>
      <c r="B12483" s="196" t="s">
        <v>2000</v>
      </c>
      <c r="C12483" s="197" t="s">
        <v>1892</v>
      </c>
      <c r="D12483" s="198" t="s">
        <v>339</v>
      </c>
      <c r="E12483" s="421">
        <v>620</v>
      </c>
      <c r="F12483" s="413">
        <v>125.23</v>
      </c>
      <c r="G12483" s="414">
        <f t="shared" si="390"/>
        <v>4.9508903617344089</v>
      </c>
      <c r="H12483" s="415">
        <f t="shared" si="391"/>
        <v>4.9508903617344089</v>
      </c>
    </row>
    <row r="12484" spans="1:8" ht="15" hidden="1" thickBot="1">
      <c r="A12484" s="409">
        <v>202206</v>
      </c>
      <c r="B12484" s="196" t="s">
        <v>2001</v>
      </c>
      <c r="C12484" s="197" t="s">
        <v>2745</v>
      </c>
      <c r="D12484" s="198" t="s">
        <v>337</v>
      </c>
      <c r="E12484" s="421">
        <v>67355</v>
      </c>
      <c r="F12484" s="413">
        <v>125.23</v>
      </c>
      <c r="G12484" s="414">
        <f t="shared" si="390"/>
        <v>537.85035534616304</v>
      </c>
      <c r="H12484" s="415">
        <f t="shared" si="391"/>
        <v>2.6892517767308153</v>
      </c>
    </row>
    <row r="12485" spans="1:8" ht="15" hidden="1" thickBot="1">
      <c r="A12485" s="409">
        <v>202206</v>
      </c>
      <c r="B12485" s="196" t="s">
        <v>2002</v>
      </c>
      <c r="C12485" s="197" t="s">
        <v>1892</v>
      </c>
      <c r="D12485" s="198" t="s">
        <v>337</v>
      </c>
      <c r="E12485" s="421">
        <v>53645</v>
      </c>
      <c r="F12485" s="413">
        <v>125.23</v>
      </c>
      <c r="G12485" s="414">
        <f t="shared" si="390"/>
        <v>428.37179589555217</v>
      </c>
      <c r="H12485" s="415">
        <f t="shared" si="391"/>
        <v>2.1418589794777607</v>
      </c>
    </row>
    <row r="12486" spans="1:8" ht="15" hidden="1" thickBot="1">
      <c r="A12486" s="409">
        <v>202206</v>
      </c>
      <c r="B12486" s="196" t="s">
        <v>2003</v>
      </c>
      <c r="C12486" s="197" t="s">
        <v>2739</v>
      </c>
      <c r="D12486" s="198" t="s">
        <v>339</v>
      </c>
      <c r="E12486" s="421">
        <v>337</v>
      </c>
      <c r="F12486" s="413">
        <v>125.23</v>
      </c>
      <c r="G12486" s="414">
        <f t="shared" si="390"/>
        <v>2.6910484708137026</v>
      </c>
      <c r="H12486" s="415">
        <f t="shared" si="391"/>
        <v>2.6910484708137026</v>
      </c>
    </row>
    <row r="12487" spans="1:8" ht="15" hidden="1" thickBot="1">
      <c r="A12487" s="409">
        <v>202206</v>
      </c>
      <c r="B12487" s="196" t="s">
        <v>2004</v>
      </c>
      <c r="C12487" s="197" t="s">
        <v>1892</v>
      </c>
      <c r="D12487" s="198" t="s">
        <v>337</v>
      </c>
      <c r="E12487" s="421">
        <v>74810</v>
      </c>
      <c r="F12487" s="413">
        <v>125.23</v>
      </c>
      <c r="G12487" s="414">
        <f t="shared" si="390"/>
        <v>597.38081929250177</v>
      </c>
      <c r="H12487" s="415">
        <f t="shared" si="391"/>
        <v>2.9869040964625087</v>
      </c>
    </row>
    <row r="12488" spans="1:8" ht="15" hidden="1" thickBot="1">
      <c r="A12488" s="409">
        <v>202206</v>
      </c>
      <c r="B12488" s="196" t="s">
        <v>2005</v>
      </c>
      <c r="C12488" s="197" t="s">
        <v>1892</v>
      </c>
      <c r="D12488" s="198" t="s">
        <v>339</v>
      </c>
      <c r="E12488" s="421">
        <v>374</v>
      </c>
      <c r="F12488" s="413">
        <v>125.23</v>
      </c>
      <c r="G12488" s="414">
        <f t="shared" si="390"/>
        <v>2.9865048311107563</v>
      </c>
      <c r="H12488" s="415">
        <f t="shared" si="391"/>
        <v>2.9865048311107563</v>
      </c>
    </row>
    <row r="12489" spans="1:8" ht="15" hidden="1" thickBot="1">
      <c r="A12489" s="409">
        <v>202206</v>
      </c>
      <c r="B12489" s="196" t="s">
        <v>2006</v>
      </c>
      <c r="C12489" s="197" t="s">
        <v>2746</v>
      </c>
      <c r="D12489" s="198" t="s">
        <v>337</v>
      </c>
      <c r="E12489" s="421">
        <v>89067</v>
      </c>
      <c r="F12489" s="413">
        <v>125.23</v>
      </c>
      <c r="G12489" s="414">
        <f t="shared" si="390"/>
        <v>711.22734169128796</v>
      </c>
      <c r="H12489" s="415">
        <f t="shared" si="391"/>
        <v>3.5561367084564397</v>
      </c>
    </row>
    <row r="12490" spans="1:8" ht="15" hidden="1" thickBot="1">
      <c r="A12490" s="409">
        <v>202206</v>
      </c>
      <c r="B12490" s="196" t="s">
        <v>2007</v>
      </c>
      <c r="C12490" s="197" t="s">
        <v>2747</v>
      </c>
      <c r="D12490" s="198" t="s">
        <v>339</v>
      </c>
      <c r="E12490" s="421">
        <v>445</v>
      </c>
      <c r="F12490" s="413">
        <v>125.23</v>
      </c>
      <c r="G12490" s="414">
        <f t="shared" si="390"/>
        <v>3.5534616305996964</v>
      </c>
      <c r="H12490" s="415">
        <f t="shared" si="391"/>
        <v>3.5534616305996964</v>
      </c>
    </row>
    <row r="12491" spans="1:8" ht="15" hidden="1" thickBot="1">
      <c r="A12491" s="409">
        <v>202206</v>
      </c>
      <c r="B12491" s="196" t="s">
        <v>2008</v>
      </c>
      <c r="C12491" s="197" t="s">
        <v>1892</v>
      </c>
      <c r="D12491" s="198" t="s">
        <v>337</v>
      </c>
      <c r="E12491" s="421">
        <v>96267</v>
      </c>
      <c r="F12491" s="413">
        <v>125.23</v>
      </c>
      <c r="G12491" s="414">
        <f t="shared" si="390"/>
        <v>768.72155234368756</v>
      </c>
      <c r="H12491" s="415">
        <f t="shared" si="391"/>
        <v>3.8436077617184377</v>
      </c>
    </row>
    <row r="12492" spans="1:8" ht="15" hidden="1" thickBot="1">
      <c r="A12492" s="409">
        <v>202206</v>
      </c>
      <c r="B12492" s="196" t="s">
        <v>2009</v>
      </c>
      <c r="C12492" s="197" t="s">
        <v>1892</v>
      </c>
      <c r="D12492" s="198" t="s">
        <v>339</v>
      </c>
      <c r="E12492" s="421">
        <v>481</v>
      </c>
      <c r="F12492" s="413">
        <v>125.23</v>
      </c>
      <c r="G12492" s="414">
        <f t="shared" si="390"/>
        <v>3.8409326838616944</v>
      </c>
      <c r="H12492" s="415">
        <f t="shared" si="391"/>
        <v>3.8409326838616944</v>
      </c>
    </row>
    <row r="12493" spans="1:8" ht="15" hidden="1" thickBot="1">
      <c r="A12493" s="409">
        <v>202206</v>
      </c>
      <c r="B12493" s="196" t="s">
        <v>2010</v>
      </c>
      <c r="C12493" s="197" t="s">
        <v>1892</v>
      </c>
      <c r="D12493" s="198" t="s">
        <v>337</v>
      </c>
      <c r="E12493" s="421">
        <v>94648</v>
      </c>
      <c r="F12493" s="413">
        <v>125.23</v>
      </c>
      <c r="G12493" s="414">
        <f t="shared" si="390"/>
        <v>755.79334025393268</v>
      </c>
      <c r="H12493" s="415">
        <f t="shared" si="391"/>
        <v>3.7789667012696633</v>
      </c>
    </row>
    <row r="12494" spans="1:8" ht="15" hidden="1" thickBot="1">
      <c r="A12494" s="409">
        <v>202206</v>
      </c>
      <c r="B12494" s="196" t="s">
        <v>2011</v>
      </c>
      <c r="C12494" s="197" t="s">
        <v>2748</v>
      </c>
      <c r="D12494" s="198" t="s">
        <v>339</v>
      </c>
      <c r="E12494" s="421">
        <v>473</v>
      </c>
      <c r="F12494" s="413">
        <v>125.23</v>
      </c>
      <c r="G12494" s="414">
        <f t="shared" si="390"/>
        <v>3.7770502275812503</v>
      </c>
      <c r="H12494" s="415">
        <f t="shared" si="391"/>
        <v>3.7770502275812503</v>
      </c>
    </row>
    <row r="12495" spans="1:8" ht="15" hidden="1" thickBot="1">
      <c r="A12495" s="409">
        <v>202206</v>
      </c>
      <c r="B12495" s="196" t="s">
        <v>2012</v>
      </c>
      <c r="C12495" s="197" t="s">
        <v>1892</v>
      </c>
      <c r="D12495" s="198" t="s">
        <v>337</v>
      </c>
      <c r="E12495" s="421">
        <v>77088</v>
      </c>
      <c r="F12495" s="413">
        <v>125.23</v>
      </c>
      <c r="G12495" s="414">
        <f t="shared" si="390"/>
        <v>615.57134871835819</v>
      </c>
      <c r="H12495" s="415">
        <f t="shared" si="391"/>
        <v>3.077856743591791</v>
      </c>
    </row>
    <row r="12496" spans="1:8" ht="15" hidden="1" thickBot="1">
      <c r="A12496" s="409">
        <v>202206</v>
      </c>
      <c r="B12496" s="196" t="s">
        <v>2013</v>
      </c>
      <c r="C12496" s="197" t="s">
        <v>1892</v>
      </c>
      <c r="D12496" s="198" t="s">
        <v>339</v>
      </c>
      <c r="E12496" s="421">
        <v>385</v>
      </c>
      <c r="F12496" s="413">
        <v>125.23</v>
      </c>
      <c r="G12496" s="414">
        <f t="shared" si="390"/>
        <v>3.0743432084963667</v>
      </c>
      <c r="H12496" s="415">
        <f t="shared" si="391"/>
        <v>3.0743432084963667</v>
      </c>
    </row>
    <row r="12497" spans="1:8" ht="15" hidden="1" thickBot="1">
      <c r="A12497" s="409">
        <v>202206</v>
      </c>
      <c r="B12497" s="196" t="s">
        <v>2014</v>
      </c>
      <c r="C12497" s="197" t="s">
        <v>1892</v>
      </c>
      <c r="D12497" s="198" t="s">
        <v>337</v>
      </c>
      <c r="E12497" s="421">
        <v>89067</v>
      </c>
      <c r="F12497" s="413">
        <v>125.23</v>
      </c>
      <c r="G12497" s="414">
        <f t="shared" si="390"/>
        <v>711.22734169128796</v>
      </c>
      <c r="H12497" s="415">
        <f t="shared" si="391"/>
        <v>3.5561367084564397</v>
      </c>
    </row>
    <row r="12498" spans="1:8" ht="15" hidden="1" thickBot="1">
      <c r="A12498" s="409">
        <v>202206</v>
      </c>
      <c r="B12498" s="196" t="s">
        <v>2015</v>
      </c>
      <c r="C12498" s="197" t="s">
        <v>1892</v>
      </c>
      <c r="D12498" s="198" t="s">
        <v>339</v>
      </c>
      <c r="E12498" s="421">
        <v>445</v>
      </c>
      <c r="F12498" s="413">
        <v>125.23</v>
      </c>
      <c r="G12498" s="414">
        <f t="shared" si="390"/>
        <v>3.5534616305996964</v>
      </c>
      <c r="H12498" s="415">
        <f t="shared" si="391"/>
        <v>3.5534616305996964</v>
      </c>
    </row>
    <row r="12499" spans="1:8" ht="15" hidden="1" thickBot="1">
      <c r="A12499" s="409">
        <v>202206</v>
      </c>
      <c r="B12499" s="196" t="s">
        <v>2016</v>
      </c>
      <c r="C12499" s="197" t="s">
        <v>1892</v>
      </c>
      <c r="D12499" s="198" t="s">
        <v>337</v>
      </c>
      <c r="E12499" s="421">
        <v>103011</v>
      </c>
      <c r="F12499" s="413">
        <v>125.23</v>
      </c>
      <c r="G12499" s="414">
        <f t="shared" si="390"/>
        <v>822.57446298810191</v>
      </c>
      <c r="H12499" s="415">
        <f t="shared" si="391"/>
        <v>4.1128723149405095</v>
      </c>
    </row>
    <row r="12500" spans="1:8" ht="15" hidden="1" thickBot="1">
      <c r="A12500" s="409">
        <v>202206</v>
      </c>
      <c r="B12500" s="196" t="s">
        <v>2017</v>
      </c>
      <c r="C12500" s="197" t="s">
        <v>2749</v>
      </c>
      <c r="D12500" s="198" t="s">
        <v>339</v>
      </c>
      <c r="E12500" s="421">
        <v>515</v>
      </c>
      <c r="F12500" s="413">
        <v>125.23</v>
      </c>
      <c r="G12500" s="414">
        <f t="shared" si="390"/>
        <v>4.1124331230535809</v>
      </c>
      <c r="H12500" s="415">
        <f t="shared" si="391"/>
        <v>4.1124331230535809</v>
      </c>
    </row>
    <row r="12501" spans="1:8" ht="15" hidden="1" thickBot="1">
      <c r="A12501" s="409">
        <v>202206</v>
      </c>
      <c r="B12501" s="196" t="s">
        <v>2018</v>
      </c>
      <c r="C12501" s="197" t="s">
        <v>791</v>
      </c>
      <c r="D12501" s="198" t="s">
        <v>337</v>
      </c>
      <c r="E12501" s="421">
        <v>79077</v>
      </c>
      <c r="F12501" s="413">
        <v>125.23</v>
      </c>
      <c r="G12501" s="414">
        <f t="shared" si="390"/>
        <v>631.45412441108363</v>
      </c>
      <c r="H12501" s="415">
        <f t="shared" si="391"/>
        <v>3.1572706220554183</v>
      </c>
    </row>
    <row r="12502" spans="1:8" ht="15" hidden="1" thickBot="1">
      <c r="A12502" s="409">
        <v>202206</v>
      </c>
      <c r="B12502" s="196" t="s">
        <v>2019</v>
      </c>
      <c r="C12502" s="197" t="s">
        <v>791</v>
      </c>
      <c r="D12502" s="198" t="s">
        <v>339</v>
      </c>
      <c r="E12502" s="421">
        <v>395</v>
      </c>
      <c r="F12502" s="413">
        <v>125.23</v>
      </c>
      <c r="G12502" s="414">
        <f t="shared" si="390"/>
        <v>3.1541962788469218</v>
      </c>
      <c r="H12502" s="415">
        <f t="shared" si="391"/>
        <v>3.1541962788469218</v>
      </c>
    </row>
    <row r="12503" spans="1:8" ht="15" hidden="1" thickBot="1">
      <c r="A12503" s="409">
        <v>202206</v>
      </c>
      <c r="B12503" s="196" t="s">
        <v>2020</v>
      </c>
      <c r="C12503" s="197" t="s">
        <v>2750</v>
      </c>
      <c r="D12503" s="198" t="s">
        <v>337</v>
      </c>
      <c r="E12503" s="421">
        <v>45982</v>
      </c>
      <c r="F12503" s="413">
        <v>125.23</v>
      </c>
      <c r="G12503" s="414">
        <f t="shared" si="390"/>
        <v>367.18038808592189</v>
      </c>
      <c r="H12503" s="415">
        <f t="shared" si="391"/>
        <v>1.8359019404296095</v>
      </c>
    </row>
    <row r="12504" spans="1:8" ht="15" hidden="1" thickBot="1">
      <c r="A12504" s="409">
        <v>202206</v>
      </c>
      <c r="B12504" s="196" t="s">
        <v>2022</v>
      </c>
      <c r="C12504" s="197" t="s">
        <v>2750</v>
      </c>
      <c r="D12504" s="198" t="s">
        <v>350</v>
      </c>
      <c r="E12504" s="421">
        <v>205.63</v>
      </c>
      <c r="F12504" s="413">
        <v>125.23</v>
      </c>
      <c r="G12504" s="414">
        <f t="shared" si="390"/>
        <v>1.642018685618462</v>
      </c>
      <c r="H12504" s="415" t="str">
        <f t="shared" si="391"/>
        <v>VER</v>
      </c>
    </row>
    <row r="12505" spans="1:8" ht="15" hidden="1" thickBot="1">
      <c r="A12505" s="409">
        <v>202206</v>
      </c>
      <c r="B12505" s="196" t="s">
        <v>2591</v>
      </c>
      <c r="C12505" s="197" t="s">
        <v>2021</v>
      </c>
      <c r="D12505" s="198" t="s">
        <v>339</v>
      </c>
      <c r="E12505" s="421">
        <v>230</v>
      </c>
      <c r="F12505" s="413">
        <v>125.23</v>
      </c>
      <c r="G12505" s="414">
        <f t="shared" si="390"/>
        <v>1.8366206180627644</v>
      </c>
      <c r="H12505" s="415">
        <f t="shared" si="391"/>
        <v>1.8366206180627644</v>
      </c>
    </row>
    <row r="12506" spans="1:8" ht="15" hidden="1" thickBot="1">
      <c r="A12506" s="409">
        <v>202206</v>
      </c>
      <c r="B12506" s="196" t="s">
        <v>2023</v>
      </c>
      <c r="C12506" s="197" t="s">
        <v>2021</v>
      </c>
      <c r="D12506" s="198" t="s">
        <v>337</v>
      </c>
      <c r="E12506" s="421">
        <v>50052</v>
      </c>
      <c r="F12506" s="413">
        <v>125.23</v>
      </c>
      <c r="G12506" s="414">
        <f t="shared" si="390"/>
        <v>399.68058771859779</v>
      </c>
      <c r="H12506" s="415">
        <f t="shared" si="391"/>
        <v>1.9984029385929889</v>
      </c>
    </row>
    <row r="12507" spans="1:8" ht="15" hidden="1" thickBot="1">
      <c r="A12507" s="409">
        <v>202206</v>
      </c>
      <c r="B12507" s="196" t="s">
        <v>2024</v>
      </c>
      <c r="C12507" s="197" t="s">
        <v>2021</v>
      </c>
      <c r="D12507" s="198" t="s">
        <v>339</v>
      </c>
      <c r="E12507" s="421">
        <v>250</v>
      </c>
      <c r="F12507" s="413">
        <v>125.23</v>
      </c>
      <c r="G12507" s="414">
        <f t="shared" si="390"/>
        <v>1.9963267587638744</v>
      </c>
      <c r="H12507" s="415">
        <f t="shared" si="391"/>
        <v>1.9963267587638744</v>
      </c>
    </row>
    <row r="12508" spans="1:8" ht="15" hidden="1" thickBot="1">
      <c r="A12508" s="409">
        <v>202206</v>
      </c>
      <c r="B12508" s="196" t="s">
        <v>2025</v>
      </c>
      <c r="C12508" s="197" t="s">
        <v>2021</v>
      </c>
      <c r="D12508" s="198" t="s">
        <v>337</v>
      </c>
      <c r="E12508" s="421">
        <v>37947</v>
      </c>
      <c r="F12508" s="413">
        <v>125.23</v>
      </c>
      <c r="G12508" s="414">
        <f t="shared" si="390"/>
        <v>303.01844605925095</v>
      </c>
      <c r="H12508" s="415">
        <f t="shared" si="391"/>
        <v>1.5150922302962548</v>
      </c>
    </row>
    <row r="12509" spans="1:8" ht="15" hidden="1" thickBot="1">
      <c r="A12509" s="409">
        <v>202206</v>
      </c>
      <c r="B12509" s="196" t="s">
        <v>2026</v>
      </c>
      <c r="C12509" s="197" t="s">
        <v>2021</v>
      </c>
      <c r="D12509" s="198" t="s">
        <v>337</v>
      </c>
      <c r="E12509" s="421">
        <v>45982</v>
      </c>
      <c r="F12509" s="413">
        <v>125.23</v>
      </c>
      <c r="G12509" s="414">
        <f t="shared" si="390"/>
        <v>367.18038808592189</v>
      </c>
      <c r="H12509" s="415">
        <f t="shared" si="391"/>
        <v>1.8359019404296095</v>
      </c>
    </row>
    <row r="12510" spans="1:8" ht="15" hidden="1" thickBot="1">
      <c r="A12510" s="409">
        <v>202206</v>
      </c>
      <c r="B12510" s="196" t="s">
        <v>2027</v>
      </c>
      <c r="C12510" s="197" t="s">
        <v>2021</v>
      </c>
      <c r="D12510" s="198" t="s">
        <v>2028</v>
      </c>
      <c r="E12510" s="421">
        <v>4924</v>
      </c>
      <c r="F12510" s="413">
        <v>125.23</v>
      </c>
      <c r="G12510" s="414">
        <f t="shared" si="390"/>
        <v>39.319651840613268</v>
      </c>
      <c r="H12510" s="415" t="str">
        <f t="shared" si="391"/>
        <v>VER</v>
      </c>
    </row>
    <row r="12511" spans="1:8" ht="15" hidden="1" thickBot="1">
      <c r="A12511" s="409">
        <v>202206</v>
      </c>
      <c r="B12511" s="196" t="s">
        <v>2029</v>
      </c>
      <c r="C12511" s="197" t="s">
        <v>2021</v>
      </c>
      <c r="D12511" s="198" t="s">
        <v>339</v>
      </c>
      <c r="E12511" s="421">
        <v>230</v>
      </c>
      <c r="F12511" s="413">
        <v>125.23</v>
      </c>
      <c r="G12511" s="414">
        <f t="shared" si="390"/>
        <v>1.8366206180627644</v>
      </c>
      <c r="H12511" s="415">
        <f t="shared" si="391"/>
        <v>1.8366206180627644</v>
      </c>
    </row>
    <row r="12512" spans="1:8" ht="15" hidden="1" thickBot="1">
      <c r="A12512" s="409">
        <v>202206</v>
      </c>
      <c r="B12512" s="196" t="s">
        <v>2030</v>
      </c>
      <c r="C12512" s="197" t="s">
        <v>2021</v>
      </c>
      <c r="D12512" s="198" t="s">
        <v>337</v>
      </c>
      <c r="E12512" s="421">
        <v>45982</v>
      </c>
      <c r="F12512" s="413">
        <v>125.23</v>
      </c>
      <c r="G12512" s="414">
        <f t="shared" si="390"/>
        <v>367.18038808592189</v>
      </c>
      <c r="H12512" s="415">
        <f t="shared" si="391"/>
        <v>1.8359019404296095</v>
      </c>
    </row>
    <row r="12513" spans="1:8" ht="15" hidden="1" thickBot="1">
      <c r="A12513" s="409">
        <v>202206</v>
      </c>
      <c r="B12513" s="196" t="s">
        <v>2031</v>
      </c>
      <c r="C12513" s="197" t="s">
        <v>2021</v>
      </c>
      <c r="D12513" s="198" t="s">
        <v>337</v>
      </c>
      <c r="E12513" s="421">
        <v>45982</v>
      </c>
      <c r="F12513" s="413">
        <v>125.23</v>
      </c>
      <c r="G12513" s="414">
        <f t="shared" si="390"/>
        <v>367.18038808592189</v>
      </c>
      <c r="H12513" s="415">
        <f t="shared" si="391"/>
        <v>1.8359019404296095</v>
      </c>
    </row>
    <row r="12514" spans="1:8" ht="15" hidden="1" thickBot="1">
      <c r="A12514" s="409">
        <v>202206</v>
      </c>
      <c r="B12514" s="196" t="s">
        <v>2032</v>
      </c>
      <c r="C12514" s="197" t="s">
        <v>388</v>
      </c>
      <c r="D12514" s="198" t="s">
        <v>337</v>
      </c>
      <c r="E12514" s="421">
        <v>47157</v>
      </c>
      <c r="F12514" s="413">
        <v>125.23</v>
      </c>
      <c r="G12514" s="414">
        <f t="shared" si="390"/>
        <v>376.56312385211208</v>
      </c>
      <c r="H12514" s="415">
        <f t="shared" si="391"/>
        <v>1.8828156192605605</v>
      </c>
    </row>
    <row r="12515" spans="1:8" ht="15" hidden="1" thickBot="1">
      <c r="A12515" s="409">
        <v>202206</v>
      </c>
      <c r="B12515" s="196" t="s">
        <v>2033</v>
      </c>
      <c r="C12515" s="197" t="s">
        <v>2034</v>
      </c>
      <c r="D12515" s="198" t="s">
        <v>337</v>
      </c>
      <c r="E12515" s="421">
        <v>72750</v>
      </c>
      <c r="F12515" s="413">
        <v>125.23</v>
      </c>
      <c r="G12515" s="414">
        <f t="shared" si="390"/>
        <v>580.9310868002874</v>
      </c>
      <c r="H12515" s="415">
        <f t="shared" si="391"/>
        <v>2.904655434001437</v>
      </c>
    </row>
    <row r="12516" spans="1:8" ht="15" hidden="1" thickBot="1">
      <c r="A12516" s="409">
        <v>202206</v>
      </c>
      <c r="B12516" s="196" t="s">
        <v>2035</v>
      </c>
      <c r="C12516" s="197" t="s">
        <v>2036</v>
      </c>
      <c r="D12516" s="198" t="s">
        <v>337</v>
      </c>
      <c r="E12516" s="421">
        <v>30837</v>
      </c>
      <c r="F12516" s="413">
        <v>125.23</v>
      </c>
      <c r="G12516" s="414">
        <f t="shared" si="390"/>
        <v>246.24291304000639</v>
      </c>
      <c r="H12516" s="415">
        <f t="shared" si="391"/>
        <v>1.2312145652000319</v>
      </c>
    </row>
    <row r="12517" spans="1:8" ht="15" hidden="1" thickBot="1">
      <c r="A12517" s="409">
        <v>202206</v>
      </c>
      <c r="B12517" s="196" t="s">
        <v>2037</v>
      </c>
      <c r="C12517" s="197" t="s">
        <v>2034</v>
      </c>
      <c r="D12517" s="198" t="s">
        <v>337</v>
      </c>
      <c r="E12517" s="421">
        <v>47000</v>
      </c>
      <c r="F12517" s="413">
        <v>125.23</v>
      </c>
      <c r="G12517" s="414">
        <f t="shared" si="390"/>
        <v>375.30943064760839</v>
      </c>
      <c r="H12517" s="415">
        <f t="shared" si="391"/>
        <v>1.876547153238042</v>
      </c>
    </row>
    <row r="12518" spans="1:8" ht="15" hidden="1" thickBot="1">
      <c r="A12518" s="409">
        <v>202206</v>
      </c>
      <c r="B12518" s="196" t="s">
        <v>2038</v>
      </c>
      <c r="C12518" s="197" t="s">
        <v>2034</v>
      </c>
      <c r="D12518" s="198" t="s">
        <v>339</v>
      </c>
      <c r="E12518" s="421">
        <v>235</v>
      </c>
      <c r="F12518" s="413">
        <v>125.23</v>
      </c>
      <c r="G12518" s="414">
        <f t="shared" si="390"/>
        <v>1.876547153238042</v>
      </c>
      <c r="H12518" s="415">
        <f t="shared" si="391"/>
        <v>1.876547153238042</v>
      </c>
    </row>
    <row r="12519" spans="1:8" ht="15" hidden="1" thickBot="1">
      <c r="A12519" s="409">
        <v>202206</v>
      </c>
      <c r="B12519" s="196" t="s">
        <v>2039</v>
      </c>
      <c r="C12519" s="197" t="s">
        <v>1355</v>
      </c>
      <c r="D12519" s="198" t="s">
        <v>337</v>
      </c>
      <c r="E12519" s="421">
        <v>46454</v>
      </c>
      <c r="F12519" s="413">
        <v>125.23</v>
      </c>
      <c r="G12519" s="414">
        <f t="shared" si="390"/>
        <v>370.9494530064681</v>
      </c>
      <c r="H12519" s="415">
        <f t="shared" si="391"/>
        <v>1.8547472650323404</v>
      </c>
    </row>
    <row r="12520" spans="1:8" ht="15" hidden="1" thickBot="1">
      <c r="A12520" s="409">
        <v>202206</v>
      </c>
      <c r="B12520" s="196" t="s">
        <v>2040</v>
      </c>
      <c r="C12520" s="197" t="s">
        <v>676</v>
      </c>
      <c r="D12520" s="198" t="s">
        <v>337</v>
      </c>
      <c r="E12520" s="421">
        <v>46393</v>
      </c>
      <c r="F12520" s="413">
        <v>125.23</v>
      </c>
      <c r="G12520" s="414">
        <f t="shared" si="390"/>
        <v>370.46234927732968</v>
      </c>
      <c r="H12520" s="415">
        <f t="shared" si="391"/>
        <v>1.8523117463866483</v>
      </c>
    </row>
    <row r="12521" spans="1:8" ht="15" hidden="1" thickBot="1">
      <c r="A12521" s="409">
        <v>202206</v>
      </c>
      <c r="B12521" s="196" t="s">
        <v>2041</v>
      </c>
      <c r="C12521" s="197" t="s">
        <v>676</v>
      </c>
      <c r="D12521" s="198" t="s">
        <v>337</v>
      </c>
      <c r="E12521" s="421">
        <v>42870</v>
      </c>
      <c r="F12521" s="413">
        <v>125.23</v>
      </c>
      <c r="G12521" s="414">
        <f t="shared" si="390"/>
        <v>342.33011259282921</v>
      </c>
      <c r="H12521" s="415">
        <f t="shared" si="391"/>
        <v>1.7116505629641461</v>
      </c>
    </row>
    <row r="12522" spans="1:8" ht="15" hidden="1" thickBot="1">
      <c r="A12522" s="409">
        <v>202206</v>
      </c>
      <c r="B12522" s="196" t="s">
        <v>2042</v>
      </c>
      <c r="C12522" s="197" t="s">
        <v>676</v>
      </c>
      <c r="D12522" s="198" t="s">
        <v>339</v>
      </c>
      <c r="E12522" s="421">
        <v>214</v>
      </c>
      <c r="F12522" s="413">
        <v>125.23</v>
      </c>
      <c r="G12522" s="414">
        <f t="shared" si="390"/>
        <v>1.7088557055018765</v>
      </c>
      <c r="H12522" s="415">
        <f t="shared" si="391"/>
        <v>1.7088557055018765</v>
      </c>
    </row>
    <row r="12523" spans="1:8" ht="15" hidden="1" thickBot="1">
      <c r="A12523" s="409">
        <v>202206</v>
      </c>
      <c r="B12523" s="196" t="s">
        <v>2043</v>
      </c>
      <c r="C12523" s="197" t="s">
        <v>676</v>
      </c>
      <c r="D12523" s="198" t="s">
        <v>339</v>
      </c>
      <c r="E12523" s="421">
        <v>232</v>
      </c>
      <c r="F12523" s="413">
        <v>125.23</v>
      </c>
      <c r="G12523" s="414">
        <f t="shared" si="390"/>
        <v>1.8525912321328755</v>
      </c>
      <c r="H12523" s="415">
        <f t="shared" si="391"/>
        <v>1.8525912321328755</v>
      </c>
    </row>
    <row r="12524" spans="1:8" ht="15" hidden="1" thickBot="1">
      <c r="A12524" s="409">
        <v>202206</v>
      </c>
      <c r="B12524" s="196" t="s">
        <v>2044</v>
      </c>
      <c r="C12524" s="197" t="s">
        <v>1505</v>
      </c>
      <c r="D12524" s="198" t="s">
        <v>337</v>
      </c>
      <c r="E12524" s="421">
        <v>53408</v>
      </c>
      <c r="F12524" s="413">
        <v>125.23</v>
      </c>
      <c r="G12524" s="414">
        <f t="shared" si="390"/>
        <v>426.479278128244</v>
      </c>
      <c r="H12524" s="415">
        <f t="shared" si="391"/>
        <v>2.1323963906412202</v>
      </c>
    </row>
    <row r="12525" spans="1:8" ht="15" hidden="1" thickBot="1">
      <c r="A12525" s="409">
        <v>202206</v>
      </c>
      <c r="B12525" s="196" t="s">
        <v>2045</v>
      </c>
      <c r="C12525" s="197" t="s">
        <v>1505</v>
      </c>
      <c r="D12525" s="198" t="s">
        <v>339</v>
      </c>
      <c r="E12525" s="421">
        <v>267</v>
      </c>
      <c r="F12525" s="413">
        <v>125.23</v>
      </c>
      <c r="G12525" s="414">
        <f t="shared" si="390"/>
        <v>2.1320769783598177</v>
      </c>
      <c r="H12525" s="415">
        <f t="shared" si="391"/>
        <v>2.1320769783598177</v>
      </c>
    </row>
    <row r="12526" spans="1:8" ht="15" hidden="1" thickBot="1">
      <c r="A12526" s="409">
        <v>202206</v>
      </c>
      <c r="B12526" s="196" t="s">
        <v>2046</v>
      </c>
      <c r="C12526" s="197" t="s">
        <v>1344</v>
      </c>
      <c r="D12526" s="198" t="s">
        <v>337</v>
      </c>
      <c r="E12526" s="421">
        <v>13750</v>
      </c>
      <c r="F12526" s="413">
        <v>125.23</v>
      </c>
      <c r="G12526" s="414">
        <f t="shared" si="390"/>
        <v>109.7979717320131</v>
      </c>
      <c r="H12526" s="415">
        <f t="shared" si="391"/>
        <v>0.54898985866006544</v>
      </c>
    </row>
    <row r="12527" spans="1:8" ht="15" hidden="1" thickBot="1">
      <c r="A12527" s="409">
        <v>202206</v>
      </c>
      <c r="B12527" s="196" t="s">
        <v>2047</v>
      </c>
      <c r="C12527" s="197" t="s">
        <v>1344</v>
      </c>
      <c r="D12527" s="198" t="s">
        <v>339</v>
      </c>
      <c r="E12527" s="421">
        <v>68.7</v>
      </c>
      <c r="F12527" s="413">
        <v>125.23</v>
      </c>
      <c r="G12527" s="414">
        <f t="shared" si="390"/>
        <v>0.54859059330831272</v>
      </c>
      <c r="H12527" s="415">
        <f t="shared" si="391"/>
        <v>0.54859059330831272</v>
      </c>
    </row>
    <row r="12528" spans="1:8" ht="15" hidden="1" thickBot="1">
      <c r="A12528" s="409">
        <v>202206</v>
      </c>
      <c r="B12528" s="196" t="s">
        <v>2048</v>
      </c>
      <c r="C12528" s="197" t="s">
        <v>2049</v>
      </c>
      <c r="D12528" s="198" t="s">
        <v>2050</v>
      </c>
      <c r="E12528" s="421">
        <v>7305</v>
      </c>
      <c r="F12528" s="413">
        <v>125.23</v>
      </c>
      <c r="G12528" s="414">
        <f t="shared" si="390"/>
        <v>58.332667891080412</v>
      </c>
      <c r="H12528" s="415" t="str">
        <f t="shared" si="391"/>
        <v>VER</v>
      </c>
    </row>
    <row r="12529" spans="1:8" ht="15" hidden="1" thickBot="1">
      <c r="A12529" s="409">
        <v>202206</v>
      </c>
      <c r="B12529" s="196" t="s">
        <v>2051</v>
      </c>
      <c r="C12529" s="197" t="s">
        <v>1347</v>
      </c>
      <c r="D12529" s="198" t="s">
        <v>337</v>
      </c>
      <c r="E12529" s="421">
        <v>47797</v>
      </c>
      <c r="F12529" s="413">
        <v>125.23</v>
      </c>
      <c r="G12529" s="414">
        <f t="shared" si="390"/>
        <v>381.67372035454764</v>
      </c>
      <c r="H12529" s="415">
        <f t="shared" si="391"/>
        <v>1.9083686017727381</v>
      </c>
    </row>
    <row r="12530" spans="1:8" ht="15" hidden="1" thickBot="1">
      <c r="A12530" s="409">
        <v>202206</v>
      </c>
      <c r="B12530" s="196" t="s">
        <v>2052</v>
      </c>
      <c r="C12530" s="197" t="s">
        <v>1347</v>
      </c>
      <c r="D12530" s="198" t="s">
        <v>339</v>
      </c>
      <c r="E12530" s="421">
        <v>239</v>
      </c>
      <c r="F12530" s="413">
        <v>125.23</v>
      </c>
      <c r="G12530" s="414">
        <f t="shared" si="390"/>
        <v>1.908488381378264</v>
      </c>
      <c r="H12530" s="415">
        <f t="shared" si="391"/>
        <v>1.908488381378264</v>
      </c>
    </row>
    <row r="12531" spans="1:8" ht="15" hidden="1" thickBot="1">
      <c r="A12531" s="409">
        <v>202206</v>
      </c>
      <c r="B12531" s="196" t="s">
        <v>2053</v>
      </c>
      <c r="C12531" s="197" t="s">
        <v>2054</v>
      </c>
      <c r="D12531" s="198" t="s">
        <v>337</v>
      </c>
      <c r="E12531" s="421">
        <v>81240</v>
      </c>
      <c r="F12531" s="413">
        <v>125.23</v>
      </c>
      <c r="G12531" s="414">
        <f t="shared" si="390"/>
        <v>648.72634352790863</v>
      </c>
      <c r="H12531" s="415">
        <f t="shared" si="391"/>
        <v>3.2436317176395431</v>
      </c>
    </row>
    <row r="12532" spans="1:8" ht="15" hidden="1" thickBot="1">
      <c r="A12532" s="409">
        <v>202206</v>
      </c>
      <c r="B12532" s="196" t="s">
        <v>2055</v>
      </c>
      <c r="C12532" s="197" t="s">
        <v>2054</v>
      </c>
      <c r="D12532" s="198" t="s">
        <v>339</v>
      </c>
      <c r="E12532" s="421">
        <v>406</v>
      </c>
      <c r="F12532" s="413">
        <v>125.23</v>
      </c>
      <c r="G12532" s="414">
        <f t="shared" si="390"/>
        <v>3.2420346562325322</v>
      </c>
      <c r="H12532" s="415">
        <f t="shared" si="391"/>
        <v>3.2420346562325322</v>
      </c>
    </row>
    <row r="12533" spans="1:8" ht="15" hidden="1" thickBot="1">
      <c r="A12533" s="409">
        <v>202206</v>
      </c>
      <c r="B12533" s="196" t="s">
        <v>2056</v>
      </c>
      <c r="C12533" s="197" t="s">
        <v>2054</v>
      </c>
      <c r="D12533" s="198" t="s">
        <v>337</v>
      </c>
      <c r="E12533" s="421">
        <v>81240</v>
      </c>
      <c r="F12533" s="413">
        <v>125.23</v>
      </c>
      <c r="G12533" s="414">
        <f t="shared" si="390"/>
        <v>648.72634352790863</v>
      </c>
      <c r="H12533" s="415">
        <f t="shared" si="391"/>
        <v>3.2436317176395431</v>
      </c>
    </row>
    <row r="12534" spans="1:8" ht="15" hidden="1" thickBot="1">
      <c r="A12534" s="409">
        <v>202206</v>
      </c>
      <c r="B12534" s="196" t="s">
        <v>2057</v>
      </c>
      <c r="C12534" s="197" t="s">
        <v>2054</v>
      </c>
      <c r="D12534" s="198" t="s">
        <v>339</v>
      </c>
      <c r="E12534" s="421">
        <v>406</v>
      </c>
      <c r="F12534" s="413">
        <v>125.23</v>
      </c>
      <c r="G12534" s="414">
        <f t="shared" si="390"/>
        <v>3.2420346562325322</v>
      </c>
      <c r="H12534" s="415">
        <f t="shared" si="391"/>
        <v>3.2420346562325322</v>
      </c>
    </row>
    <row r="12535" spans="1:8" ht="15" hidden="1" thickBot="1">
      <c r="A12535" s="409">
        <v>202206</v>
      </c>
      <c r="B12535" s="196" t="s">
        <v>2058</v>
      </c>
      <c r="C12535" s="197" t="s">
        <v>2054</v>
      </c>
      <c r="D12535" s="198" t="s">
        <v>337</v>
      </c>
      <c r="E12535" s="421">
        <v>81240</v>
      </c>
      <c r="F12535" s="413">
        <v>125.23</v>
      </c>
      <c r="G12535" s="414">
        <f t="shared" si="390"/>
        <v>648.72634352790863</v>
      </c>
      <c r="H12535" s="415">
        <f t="shared" si="391"/>
        <v>3.2436317176395431</v>
      </c>
    </row>
    <row r="12536" spans="1:8" ht="15" hidden="1" thickBot="1">
      <c r="A12536" s="409">
        <v>202206</v>
      </c>
      <c r="B12536" s="196" t="s">
        <v>2059</v>
      </c>
      <c r="C12536" s="197" t="s">
        <v>2054</v>
      </c>
      <c r="D12536" s="198" t="s">
        <v>339</v>
      </c>
      <c r="E12536" s="421">
        <v>406</v>
      </c>
      <c r="F12536" s="413">
        <v>125.23</v>
      </c>
      <c r="G12536" s="414">
        <f t="shared" si="390"/>
        <v>3.2420346562325322</v>
      </c>
      <c r="H12536" s="415">
        <f t="shared" si="391"/>
        <v>3.2420346562325322</v>
      </c>
    </row>
    <row r="12537" spans="1:8" ht="15" hidden="1" thickBot="1">
      <c r="A12537" s="409">
        <v>202206</v>
      </c>
      <c r="B12537" s="196" t="s">
        <v>2060</v>
      </c>
      <c r="C12537" s="197" t="s">
        <v>2054</v>
      </c>
      <c r="D12537" s="198" t="s">
        <v>337</v>
      </c>
      <c r="E12537" s="421">
        <v>48538</v>
      </c>
      <c r="F12537" s="413">
        <v>125.23</v>
      </c>
      <c r="G12537" s="414">
        <f t="shared" si="390"/>
        <v>387.59083286752372</v>
      </c>
      <c r="H12537" s="415">
        <f t="shared" si="391"/>
        <v>1.9379541643376186</v>
      </c>
    </row>
    <row r="12538" spans="1:8" ht="15" hidden="1" thickBot="1">
      <c r="A12538" s="409">
        <v>202206</v>
      </c>
      <c r="B12538" s="196" t="s">
        <v>2061</v>
      </c>
      <c r="C12538" s="197" t="s">
        <v>2054</v>
      </c>
      <c r="D12538" s="198" t="s">
        <v>339</v>
      </c>
      <c r="E12538" s="421">
        <v>401.19</v>
      </c>
      <c r="F12538" s="413">
        <v>125.23</v>
      </c>
      <c r="G12538" s="414">
        <f t="shared" si="390"/>
        <v>3.203625329393915</v>
      </c>
      <c r="H12538" s="415">
        <f t="shared" si="391"/>
        <v>3.203625329393915</v>
      </c>
    </row>
    <row r="12539" spans="1:8" ht="15" hidden="1" thickBot="1">
      <c r="A12539" s="409">
        <v>202206</v>
      </c>
      <c r="B12539" s="196" t="s">
        <v>2062</v>
      </c>
      <c r="C12539" s="197" t="s">
        <v>676</v>
      </c>
      <c r="D12539" s="198" t="s">
        <v>337</v>
      </c>
      <c r="E12539" s="421">
        <v>47609</v>
      </c>
      <c r="F12539" s="413">
        <v>125.23</v>
      </c>
      <c r="G12539" s="414">
        <f t="shared" si="390"/>
        <v>380.17248263195717</v>
      </c>
      <c r="H12539" s="415">
        <f t="shared" si="391"/>
        <v>1.9008624131597858</v>
      </c>
    </row>
    <row r="12540" spans="1:8" ht="15" hidden="1" thickBot="1">
      <c r="A12540" s="409">
        <v>202206</v>
      </c>
      <c r="B12540" s="196" t="s">
        <v>2063</v>
      </c>
      <c r="C12540" s="197" t="s">
        <v>676</v>
      </c>
      <c r="D12540" s="198" t="s">
        <v>339</v>
      </c>
      <c r="E12540" s="421">
        <v>238</v>
      </c>
      <c r="F12540" s="413">
        <v>125.23</v>
      </c>
      <c r="G12540" s="414">
        <f t="shared" si="390"/>
        <v>1.9005030743432085</v>
      </c>
      <c r="H12540" s="415">
        <f t="shared" si="391"/>
        <v>1.9005030743432085</v>
      </c>
    </row>
    <row r="12541" spans="1:8" ht="15" hidden="1" thickBot="1">
      <c r="A12541" s="409">
        <v>202206</v>
      </c>
      <c r="B12541" s="196" t="s">
        <v>2064</v>
      </c>
      <c r="C12541" s="197" t="s">
        <v>2064</v>
      </c>
      <c r="D12541" s="198" t="s">
        <v>339</v>
      </c>
      <c r="E12541" s="421">
        <v>0.01</v>
      </c>
      <c r="F12541" s="413">
        <v>125.23</v>
      </c>
      <c r="G12541" s="414">
        <f t="shared" si="390"/>
        <v>7.9853070350554981E-5</v>
      </c>
      <c r="H12541" s="415">
        <f t="shared" si="391"/>
        <v>7.9853070350554981E-5</v>
      </c>
    </row>
    <row r="12542" spans="1:8" ht="15" hidden="1" thickBot="1">
      <c r="A12542" s="409">
        <v>202206</v>
      </c>
      <c r="B12542" s="196" t="s">
        <v>2751</v>
      </c>
      <c r="C12542" s="197" t="s">
        <v>2752</v>
      </c>
      <c r="D12542" s="198" t="s">
        <v>339</v>
      </c>
      <c r="E12542" s="421">
        <v>0.01</v>
      </c>
      <c r="F12542" s="413">
        <v>125.23</v>
      </c>
      <c r="G12542" s="414">
        <f t="shared" si="390"/>
        <v>7.9853070350554981E-5</v>
      </c>
      <c r="H12542" s="415">
        <f t="shared" si="391"/>
        <v>7.9853070350554981E-5</v>
      </c>
    </row>
    <row r="12543" spans="1:8" ht="15" hidden="1" thickBot="1">
      <c r="A12543" s="409">
        <v>202206</v>
      </c>
      <c r="B12543" s="196" t="s">
        <v>2065</v>
      </c>
      <c r="C12543" s="197" t="s">
        <v>2066</v>
      </c>
      <c r="D12543" s="198" t="s">
        <v>337</v>
      </c>
      <c r="E12543" s="421">
        <v>23485</v>
      </c>
      <c r="F12543" s="413">
        <v>125.23</v>
      </c>
      <c r="G12543" s="414">
        <f t="shared" si="390"/>
        <v>187.53493571827835</v>
      </c>
      <c r="H12543" s="415">
        <f t="shared" si="391"/>
        <v>0.93767467859139175</v>
      </c>
    </row>
    <row r="12544" spans="1:8" ht="15" hidden="1" thickBot="1">
      <c r="A12544" s="409">
        <v>202206</v>
      </c>
      <c r="B12544" s="196" t="s">
        <v>2067</v>
      </c>
      <c r="C12544" s="197" t="s">
        <v>2066</v>
      </c>
      <c r="D12544" s="198" t="s">
        <v>339</v>
      </c>
      <c r="E12544" s="421">
        <v>117</v>
      </c>
      <c r="F12544" s="413">
        <v>125.23</v>
      </c>
      <c r="G12544" s="414">
        <f t="shared" si="390"/>
        <v>0.93428092310149324</v>
      </c>
      <c r="H12544" s="415">
        <f t="shared" si="391"/>
        <v>0.93428092310149324</v>
      </c>
    </row>
    <row r="12545" spans="1:8" ht="15" hidden="1" thickBot="1">
      <c r="A12545" s="409">
        <v>202206</v>
      </c>
      <c r="B12545" s="196" t="s">
        <v>2068</v>
      </c>
      <c r="C12545" s="197" t="s">
        <v>1410</v>
      </c>
      <c r="D12545" s="198" t="s">
        <v>337</v>
      </c>
      <c r="E12545" s="421">
        <v>24846</v>
      </c>
      <c r="F12545" s="413">
        <v>125.23</v>
      </c>
      <c r="G12545" s="414">
        <f t="shared" si="390"/>
        <v>198.4029385929889</v>
      </c>
      <c r="H12545" s="415">
        <f t="shared" si="391"/>
        <v>0.99201469296494449</v>
      </c>
    </row>
    <row r="12546" spans="1:8" ht="15" hidden="1" thickBot="1">
      <c r="A12546" s="409">
        <v>202206</v>
      </c>
      <c r="B12546" s="196" t="s">
        <v>2069</v>
      </c>
      <c r="C12546" s="197" t="s">
        <v>2753</v>
      </c>
      <c r="D12546" s="198" t="s">
        <v>339</v>
      </c>
      <c r="E12546" s="421">
        <v>124</v>
      </c>
      <c r="F12546" s="413">
        <v>125.23</v>
      </c>
      <c r="G12546" s="414">
        <f t="shared" ref="G12546:G12609" si="392">+E12546/F12546</f>
        <v>0.99017807234688171</v>
      </c>
      <c r="H12546" s="415">
        <f t="shared" ref="H12546:H12609" si="393">IF(D12546="TB",G12546/200,IF(D12546="LT",G12546,"VER"))</f>
        <v>0.99017807234688171</v>
      </c>
    </row>
    <row r="12547" spans="1:8" ht="15" hidden="1" thickBot="1">
      <c r="A12547" s="409">
        <v>202206</v>
      </c>
      <c r="B12547" s="196" t="s">
        <v>2070</v>
      </c>
      <c r="C12547" s="197" t="s">
        <v>1410</v>
      </c>
      <c r="D12547" s="198" t="s">
        <v>337</v>
      </c>
      <c r="E12547" s="421">
        <v>24846</v>
      </c>
      <c r="F12547" s="413">
        <v>125.23</v>
      </c>
      <c r="G12547" s="414">
        <f t="shared" si="392"/>
        <v>198.4029385929889</v>
      </c>
      <c r="H12547" s="415">
        <f t="shared" si="393"/>
        <v>0.99201469296494449</v>
      </c>
    </row>
    <row r="12548" spans="1:8" ht="15" hidden="1" thickBot="1">
      <c r="A12548" s="409">
        <v>202206</v>
      </c>
      <c r="B12548" s="196" t="s">
        <v>2071</v>
      </c>
      <c r="C12548" s="197" t="s">
        <v>1410</v>
      </c>
      <c r="D12548" s="198" t="s">
        <v>339</v>
      </c>
      <c r="E12548" s="421">
        <v>124</v>
      </c>
      <c r="F12548" s="413">
        <v>125.23</v>
      </c>
      <c r="G12548" s="414">
        <f t="shared" si="392"/>
        <v>0.99017807234688171</v>
      </c>
      <c r="H12548" s="415">
        <f t="shared" si="393"/>
        <v>0.99017807234688171</v>
      </c>
    </row>
    <row r="12549" spans="1:8" ht="15" hidden="1" thickBot="1">
      <c r="A12549" s="409">
        <v>202206</v>
      </c>
      <c r="B12549" s="196" t="s">
        <v>2072</v>
      </c>
      <c r="C12549" s="197" t="s">
        <v>1410</v>
      </c>
      <c r="D12549" s="198" t="s">
        <v>374</v>
      </c>
      <c r="E12549" s="421">
        <v>0.01</v>
      </c>
      <c r="F12549" s="413">
        <v>125.23</v>
      </c>
      <c r="G12549" s="414">
        <f t="shared" si="392"/>
        <v>7.9853070350554981E-5</v>
      </c>
      <c r="H12549" s="415" t="str">
        <f t="shared" si="393"/>
        <v>VER</v>
      </c>
    </row>
    <row r="12550" spans="1:8" ht="15" hidden="1" thickBot="1">
      <c r="A12550" s="409">
        <v>202206</v>
      </c>
      <c r="B12550" s="196" t="s">
        <v>2073</v>
      </c>
      <c r="C12550" s="197" t="s">
        <v>1410</v>
      </c>
      <c r="D12550" s="198" t="s">
        <v>337</v>
      </c>
      <c r="E12550" s="421">
        <v>24846</v>
      </c>
      <c r="F12550" s="413">
        <v>125.23</v>
      </c>
      <c r="G12550" s="414">
        <f t="shared" si="392"/>
        <v>198.4029385929889</v>
      </c>
      <c r="H12550" s="415">
        <f t="shared" si="393"/>
        <v>0.99201469296494449</v>
      </c>
    </row>
    <row r="12551" spans="1:8" ht="15" hidden="1" thickBot="1">
      <c r="A12551" s="409">
        <v>202206</v>
      </c>
      <c r="B12551" s="196" t="s">
        <v>2074</v>
      </c>
      <c r="C12551" s="197" t="s">
        <v>1410</v>
      </c>
      <c r="D12551" s="198" t="s">
        <v>339</v>
      </c>
      <c r="E12551" s="421">
        <v>124</v>
      </c>
      <c r="F12551" s="413">
        <v>125.23</v>
      </c>
      <c r="G12551" s="414">
        <f t="shared" si="392"/>
        <v>0.99017807234688171</v>
      </c>
      <c r="H12551" s="415">
        <f t="shared" si="393"/>
        <v>0.99017807234688171</v>
      </c>
    </row>
    <row r="12552" spans="1:8" ht="15" hidden="1" thickBot="1">
      <c r="A12552" s="409">
        <v>202206</v>
      </c>
      <c r="B12552" s="196" t="s">
        <v>2075</v>
      </c>
      <c r="C12552" s="197" t="s">
        <v>1410</v>
      </c>
      <c r="D12552" s="198" t="s">
        <v>337</v>
      </c>
      <c r="E12552" s="421">
        <v>44828</v>
      </c>
      <c r="F12552" s="413">
        <v>125.23</v>
      </c>
      <c r="G12552" s="414">
        <f t="shared" si="392"/>
        <v>357.96534376746786</v>
      </c>
      <c r="H12552" s="415">
        <f t="shared" si="393"/>
        <v>1.7898267188373393</v>
      </c>
    </row>
    <row r="12553" spans="1:8" ht="15" hidden="1" thickBot="1">
      <c r="A12553" s="409">
        <v>202206</v>
      </c>
      <c r="B12553" s="196" t="s">
        <v>2076</v>
      </c>
      <c r="C12553" s="197" t="s">
        <v>1410</v>
      </c>
      <c r="D12553" s="198" t="s">
        <v>339</v>
      </c>
      <c r="E12553" s="421">
        <v>224</v>
      </c>
      <c r="F12553" s="413">
        <v>125.23</v>
      </c>
      <c r="G12553" s="414">
        <f t="shared" si="392"/>
        <v>1.7887087758524314</v>
      </c>
      <c r="H12553" s="415">
        <f t="shared" si="393"/>
        <v>1.7887087758524314</v>
      </c>
    </row>
    <row r="12554" spans="1:8" ht="15" hidden="1" thickBot="1">
      <c r="A12554" s="409">
        <v>202206</v>
      </c>
      <c r="B12554" s="196" t="s">
        <v>2077</v>
      </c>
      <c r="C12554" s="197" t="s">
        <v>1410</v>
      </c>
      <c r="D12554" s="198" t="s">
        <v>337</v>
      </c>
      <c r="E12554" s="421">
        <v>32399</v>
      </c>
      <c r="F12554" s="413">
        <v>125.23</v>
      </c>
      <c r="G12554" s="414">
        <f t="shared" si="392"/>
        <v>258.71596262876307</v>
      </c>
      <c r="H12554" s="415">
        <f t="shared" si="393"/>
        <v>1.2935798131438154</v>
      </c>
    </row>
    <row r="12555" spans="1:8" ht="15" hidden="1" thickBot="1">
      <c r="A12555" s="409">
        <v>202206</v>
      </c>
      <c r="B12555" s="196" t="s">
        <v>2078</v>
      </c>
      <c r="C12555" s="197" t="s">
        <v>1410</v>
      </c>
      <c r="D12555" s="198" t="s">
        <v>339</v>
      </c>
      <c r="E12555" s="421">
        <v>162</v>
      </c>
      <c r="F12555" s="413">
        <v>125.23</v>
      </c>
      <c r="G12555" s="414">
        <f t="shared" si="392"/>
        <v>1.2936197396789906</v>
      </c>
      <c r="H12555" s="415">
        <f t="shared" si="393"/>
        <v>1.2936197396789906</v>
      </c>
    </row>
    <row r="12556" spans="1:8" ht="15" hidden="1" thickBot="1">
      <c r="A12556" s="409">
        <v>202206</v>
      </c>
      <c r="B12556" s="196" t="s">
        <v>2079</v>
      </c>
      <c r="C12556" s="197" t="s">
        <v>1410</v>
      </c>
      <c r="D12556" s="198" t="s">
        <v>337</v>
      </c>
      <c r="E12556" s="421">
        <v>26668</v>
      </c>
      <c r="F12556" s="413">
        <v>125.23</v>
      </c>
      <c r="G12556" s="414">
        <f t="shared" si="392"/>
        <v>212.95216801086002</v>
      </c>
      <c r="H12556" s="415">
        <f t="shared" si="393"/>
        <v>1.0647608400543001</v>
      </c>
    </row>
    <row r="12557" spans="1:8" ht="15" hidden="1" thickBot="1">
      <c r="A12557" s="409">
        <v>202206</v>
      </c>
      <c r="B12557" s="196" t="s">
        <v>2080</v>
      </c>
      <c r="C12557" s="197" t="s">
        <v>1410</v>
      </c>
      <c r="D12557" s="198" t="s">
        <v>339</v>
      </c>
      <c r="E12557" s="421">
        <v>133</v>
      </c>
      <c r="F12557" s="413">
        <v>125.23</v>
      </c>
      <c r="G12557" s="414">
        <f t="shared" si="392"/>
        <v>1.0620458356623812</v>
      </c>
      <c r="H12557" s="415">
        <f t="shared" si="393"/>
        <v>1.0620458356623812</v>
      </c>
    </row>
    <row r="12558" spans="1:8" ht="15" hidden="1" thickBot="1">
      <c r="A12558" s="409">
        <v>202206</v>
      </c>
      <c r="B12558" s="196" t="s">
        <v>2081</v>
      </c>
      <c r="C12558" s="197" t="s">
        <v>1410</v>
      </c>
      <c r="D12558" s="198" t="s">
        <v>337</v>
      </c>
      <c r="E12558" s="421">
        <v>72003</v>
      </c>
      <c r="F12558" s="413">
        <v>125.23</v>
      </c>
      <c r="G12558" s="414">
        <f t="shared" si="392"/>
        <v>574.96606244510099</v>
      </c>
      <c r="H12558" s="415">
        <f t="shared" si="393"/>
        <v>2.8748303122255048</v>
      </c>
    </row>
    <row r="12559" spans="1:8" ht="15" hidden="1" thickBot="1">
      <c r="A12559" s="409">
        <v>202206</v>
      </c>
      <c r="B12559" s="196" t="s">
        <v>2082</v>
      </c>
      <c r="C12559" s="197" t="s">
        <v>1410</v>
      </c>
      <c r="D12559" s="198" t="s">
        <v>339</v>
      </c>
      <c r="E12559" s="421">
        <v>360</v>
      </c>
      <c r="F12559" s="413">
        <v>125.23</v>
      </c>
      <c r="G12559" s="414">
        <f t="shared" si="392"/>
        <v>2.8747105326199791</v>
      </c>
      <c r="H12559" s="415">
        <f t="shared" si="393"/>
        <v>2.8747105326199791</v>
      </c>
    </row>
    <row r="12560" spans="1:8" ht="15" hidden="1" thickBot="1">
      <c r="A12560" s="409">
        <v>202206</v>
      </c>
      <c r="B12560" s="196" t="s">
        <v>2083</v>
      </c>
      <c r="C12560" s="197" t="s">
        <v>2754</v>
      </c>
      <c r="D12560" s="198" t="s">
        <v>337</v>
      </c>
      <c r="E12560" s="421">
        <v>227607</v>
      </c>
      <c r="F12560" s="413">
        <v>125.23</v>
      </c>
      <c r="G12560" s="414">
        <f t="shared" si="392"/>
        <v>1817.5117783278768</v>
      </c>
      <c r="H12560" s="415">
        <f t="shared" si="393"/>
        <v>9.0875588916393841</v>
      </c>
    </row>
    <row r="12561" spans="1:8" ht="15" hidden="1" thickBot="1">
      <c r="A12561" s="409">
        <v>202206</v>
      </c>
      <c r="B12561" s="196" t="s">
        <v>2085</v>
      </c>
      <c r="C12561" s="197" t="s">
        <v>388</v>
      </c>
      <c r="D12561" s="198" t="s">
        <v>337</v>
      </c>
      <c r="E12561" s="421">
        <v>234705</v>
      </c>
      <c r="F12561" s="413">
        <v>125.23</v>
      </c>
      <c r="G12561" s="414">
        <f t="shared" si="392"/>
        <v>1874.1914876627006</v>
      </c>
      <c r="H12561" s="415">
        <f t="shared" si="393"/>
        <v>9.3709574383135035</v>
      </c>
    </row>
    <row r="12562" spans="1:8" ht="15" hidden="1" thickBot="1">
      <c r="A12562" s="409">
        <v>202206</v>
      </c>
      <c r="B12562" s="196" t="s">
        <v>2086</v>
      </c>
      <c r="C12562" s="197" t="s">
        <v>2755</v>
      </c>
      <c r="D12562" s="198" t="s">
        <v>337</v>
      </c>
      <c r="E12562" s="421">
        <v>227607</v>
      </c>
      <c r="F12562" s="413">
        <v>125.23</v>
      </c>
      <c r="G12562" s="414">
        <f t="shared" si="392"/>
        <v>1817.5117783278768</v>
      </c>
      <c r="H12562" s="415">
        <f t="shared" si="393"/>
        <v>9.0875588916393841</v>
      </c>
    </row>
    <row r="12563" spans="1:8" ht="15" hidden="1" thickBot="1">
      <c r="A12563" s="409">
        <v>202206</v>
      </c>
      <c r="B12563" s="196" t="s">
        <v>2088</v>
      </c>
      <c r="C12563" s="197" t="s">
        <v>2756</v>
      </c>
      <c r="D12563" s="198" t="s">
        <v>337</v>
      </c>
      <c r="E12563" s="421">
        <v>206105</v>
      </c>
      <c r="F12563" s="413">
        <v>125.23</v>
      </c>
      <c r="G12563" s="414">
        <f t="shared" si="392"/>
        <v>1645.8117064601133</v>
      </c>
      <c r="H12563" s="415">
        <f t="shared" si="393"/>
        <v>8.2290585323005665</v>
      </c>
    </row>
    <row r="12564" spans="1:8" ht="15" hidden="1" thickBot="1">
      <c r="A12564" s="409">
        <v>202206</v>
      </c>
      <c r="B12564" s="196" t="s">
        <v>2089</v>
      </c>
      <c r="C12564" s="197" t="s">
        <v>2090</v>
      </c>
      <c r="D12564" s="198" t="s">
        <v>337</v>
      </c>
      <c r="E12564" s="421">
        <v>180331</v>
      </c>
      <c r="F12564" s="413">
        <v>125.23</v>
      </c>
      <c r="G12564" s="414">
        <f t="shared" si="392"/>
        <v>1439.998402938593</v>
      </c>
      <c r="H12564" s="415">
        <f t="shared" si="393"/>
        <v>7.199992014692965</v>
      </c>
    </row>
    <row r="12565" spans="1:8" ht="15" hidden="1" thickBot="1">
      <c r="A12565" s="409">
        <v>202206</v>
      </c>
      <c r="B12565" s="196" t="s">
        <v>2091</v>
      </c>
      <c r="C12565" s="197" t="s">
        <v>1347</v>
      </c>
      <c r="D12565" s="198" t="s">
        <v>337</v>
      </c>
      <c r="E12565" s="421">
        <v>47797</v>
      </c>
      <c r="F12565" s="413">
        <v>125.23</v>
      </c>
      <c r="G12565" s="414">
        <f t="shared" si="392"/>
        <v>381.67372035454764</v>
      </c>
      <c r="H12565" s="415">
        <f t="shared" si="393"/>
        <v>1.9083686017727381</v>
      </c>
    </row>
    <row r="12566" spans="1:8" ht="15" hidden="1" thickBot="1">
      <c r="A12566" s="409">
        <v>202206</v>
      </c>
      <c r="B12566" s="196" t="s">
        <v>2092</v>
      </c>
      <c r="C12566" s="197" t="s">
        <v>1347</v>
      </c>
      <c r="D12566" s="198" t="s">
        <v>339</v>
      </c>
      <c r="E12566" s="421">
        <v>239</v>
      </c>
      <c r="F12566" s="413">
        <v>125.23</v>
      </c>
      <c r="G12566" s="414">
        <f t="shared" si="392"/>
        <v>1.908488381378264</v>
      </c>
      <c r="H12566" s="415">
        <f t="shared" si="393"/>
        <v>1.908488381378264</v>
      </c>
    </row>
    <row r="12567" spans="1:8" ht="15" hidden="1" thickBot="1">
      <c r="A12567" s="409">
        <v>202206</v>
      </c>
      <c r="B12567" s="196" t="s">
        <v>2093</v>
      </c>
      <c r="C12567" s="197" t="s">
        <v>2757</v>
      </c>
      <c r="D12567" s="198" t="s">
        <v>337</v>
      </c>
      <c r="E12567" s="421">
        <v>127564</v>
      </c>
      <c r="F12567" s="413">
        <v>125.23</v>
      </c>
      <c r="G12567" s="414">
        <f t="shared" si="392"/>
        <v>1018.6377066198195</v>
      </c>
      <c r="H12567" s="415">
        <f t="shared" si="393"/>
        <v>5.0931885330990978</v>
      </c>
    </row>
    <row r="12568" spans="1:8" ht="15" hidden="1" thickBot="1">
      <c r="A12568" s="409">
        <v>202206</v>
      </c>
      <c r="B12568" s="196" t="s">
        <v>2095</v>
      </c>
      <c r="C12568" s="197" t="s">
        <v>676</v>
      </c>
      <c r="D12568" s="198" t="s">
        <v>337</v>
      </c>
      <c r="E12568" s="421">
        <v>46393</v>
      </c>
      <c r="F12568" s="413">
        <v>125.23</v>
      </c>
      <c r="G12568" s="414">
        <f t="shared" si="392"/>
        <v>370.46234927732968</v>
      </c>
      <c r="H12568" s="415">
        <f t="shared" si="393"/>
        <v>1.8523117463866483</v>
      </c>
    </row>
    <row r="12569" spans="1:8" ht="15" hidden="1" thickBot="1">
      <c r="A12569" s="409">
        <v>202206</v>
      </c>
      <c r="B12569" s="196" t="s">
        <v>2096</v>
      </c>
      <c r="C12569" s="197" t="s">
        <v>676</v>
      </c>
      <c r="D12569" s="198" t="s">
        <v>339</v>
      </c>
      <c r="E12569" s="421">
        <v>232</v>
      </c>
      <c r="F12569" s="413">
        <v>125.23</v>
      </c>
      <c r="G12569" s="414">
        <f t="shared" si="392"/>
        <v>1.8525912321328755</v>
      </c>
      <c r="H12569" s="415">
        <f t="shared" si="393"/>
        <v>1.8525912321328755</v>
      </c>
    </row>
    <row r="12570" spans="1:8" ht="15" hidden="1" thickBot="1">
      <c r="A12570" s="409">
        <v>202206</v>
      </c>
      <c r="B12570" s="196" t="s">
        <v>2097</v>
      </c>
      <c r="C12570" s="197" t="s">
        <v>2758</v>
      </c>
      <c r="D12570" s="198" t="s">
        <v>337</v>
      </c>
      <c r="E12570" s="421">
        <v>47609</v>
      </c>
      <c r="F12570" s="413">
        <v>125.23</v>
      </c>
      <c r="G12570" s="414">
        <f t="shared" si="392"/>
        <v>380.17248263195717</v>
      </c>
      <c r="H12570" s="415">
        <f t="shared" si="393"/>
        <v>1.9008624131597858</v>
      </c>
    </row>
    <row r="12571" spans="1:8" ht="15" hidden="1" thickBot="1">
      <c r="A12571" s="409">
        <v>202206</v>
      </c>
      <c r="B12571" s="196" t="s">
        <v>2098</v>
      </c>
      <c r="C12571" s="197" t="s">
        <v>676</v>
      </c>
      <c r="D12571" s="198" t="s">
        <v>339</v>
      </c>
      <c r="E12571" s="421">
        <v>238</v>
      </c>
      <c r="F12571" s="413">
        <v>125.23</v>
      </c>
      <c r="G12571" s="414">
        <f t="shared" si="392"/>
        <v>1.9005030743432085</v>
      </c>
      <c r="H12571" s="415">
        <f t="shared" si="393"/>
        <v>1.9005030743432085</v>
      </c>
    </row>
    <row r="12572" spans="1:8" ht="15" hidden="1" thickBot="1">
      <c r="A12572" s="409">
        <v>202206</v>
      </c>
      <c r="B12572" s="196" t="s">
        <v>2099</v>
      </c>
      <c r="C12572" s="197" t="s">
        <v>2100</v>
      </c>
      <c r="D12572" s="198" t="s">
        <v>374</v>
      </c>
      <c r="E12572" s="421">
        <v>2131</v>
      </c>
      <c r="F12572" s="413">
        <v>125.23</v>
      </c>
      <c r="G12572" s="414">
        <f t="shared" si="392"/>
        <v>17.016689291703265</v>
      </c>
      <c r="H12572" s="415" t="str">
        <f t="shared" si="393"/>
        <v>VER</v>
      </c>
    </row>
    <row r="12573" spans="1:8" ht="15" hidden="1" thickBot="1">
      <c r="A12573" s="409">
        <v>202206</v>
      </c>
      <c r="B12573" s="196" t="s">
        <v>2101</v>
      </c>
      <c r="C12573" s="197" t="s">
        <v>2102</v>
      </c>
      <c r="D12573" s="198" t="s">
        <v>374</v>
      </c>
      <c r="E12573" s="421">
        <v>17.510000000000002</v>
      </c>
      <c r="F12573" s="413">
        <v>125.23</v>
      </c>
      <c r="G12573" s="414">
        <f t="shared" si="392"/>
        <v>0.13982272618382177</v>
      </c>
      <c r="H12573" s="415" t="str">
        <f t="shared" si="393"/>
        <v>VER</v>
      </c>
    </row>
    <row r="12574" spans="1:8" ht="15" hidden="1" thickBot="1">
      <c r="A12574" s="409">
        <v>202206</v>
      </c>
      <c r="B12574" s="196" t="s">
        <v>2103</v>
      </c>
      <c r="C12574" s="197" t="s">
        <v>2102</v>
      </c>
      <c r="D12574" s="198" t="s">
        <v>337</v>
      </c>
      <c r="E12574" s="421">
        <v>8237</v>
      </c>
      <c r="F12574" s="413">
        <v>125.23</v>
      </c>
      <c r="G12574" s="414">
        <f t="shared" si="392"/>
        <v>65.774974047752139</v>
      </c>
      <c r="H12574" s="415">
        <f t="shared" si="393"/>
        <v>0.32887487023876072</v>
      </c>
    </row>
    <row r="12575" spans="1:8" ht="15" hidden="1" thickBot="1">
      <c r="A12575" s="409">
        <v>202206</v>
      </c>
      <c r="B12575" s="196" t="s">
        <v>2104</v>
      </c>
      <c r="C12575" s="197" t="s">
        <v>2102</v>
      </c>
      <c r="D12575" s="198" t="s">
        <v>339</v>
      </c>
      <c r="E12575" s="421">
        <v>41.14</v>
      </c>
      <c r="F12575" s="413">
        <v>125.23</v>
      </c>
      <c r="G12575" s="414">
        <f t="shared" si="392"/>
        <v>0.3285155314221832</v>
      </c>
      <c r="H12575" s="415">
        <f t="shared" si="393"/>
        <v>0.3285155314221832</v>
      </c>
    </row>
    <row r="12576" spans="1:8" ht="15" hidden="1" thickBot="1">
      <c r="A12576" s="409">
        <v>202206</v>
      </c>
      <c r="B12576" s="196" t="s">
        <v>2105</v>
      </c>
      <c r="C12576" s="197" t="s">
        <v>2102</v>
      </c>
      <c r="D12576" s="198" t="s">
        <v>337</v>
      </c>
      <c r="E12576" s="421">
        <v>15633</v>
      </c>
      <c r="F12576" s="413">
        <v>125.23</v>
      </c>
      <c r="G12576" s="414">
        <f t="shared" si="392"/>
        <v>124.8343048790226</v>
      </c>
      <c r="H12576" s="415">
        <f t="shared" si="393"/>
        <v>0.62417152439511303</v>
      </c>
    </row>
    <row r="12577" spans="1:8" ht="15" hidden="1" thickBot="1">
      <c r="A12577" s="409">
        <v>202206</v>
      </c>
      <c r="B12577" s="196" t="s">
        <v>2106</v>
      </c>
      <c r="C12577" s="197" t="s">
        <v>2102</v>
      </c>
      <c r="D12577" s="198" t="s">
        <v>381</v>
      </c>
      <c r="E12577" s="421">
        <v>1889</v>
      </c>
      <c r="F12577" s="413">
        <v>125.23</v>
      </c>
      <c r="G12577" s="414">
        <f t="shared" si="392"/>
        <v>15.084244989219835</v>
      </c>
      <c r="H12577" s="415" t="str">
        <f t="shared" si="393"/>
        <v>VER</v>
      </c>
    </row>
    <row r="12578" spans="1:8" ht="15" hidden="1" thickBot="1">
      <c r="A12578" s="409">
        <v>202206</v>
      </c>
      <c r="B12578" s="196" t="s">
        <v>2107</v>
      </c>
      <c r="C12578" s="197" t="s">
        <v>2102</v>
      </c>
      <c r="D12578" s="198" t="s">
        <v>337</v>
      </c>
      <c r="E12578" s="421">
        <v>15633</v>
      </c>
      <c r="F12578" s="413">
        <v>125.23</v>
      </c>
      <c r="G12578" s="414">
        <f t="shared" si="392"/>
        <v>124.8343048790226</v>
      </c>
      <c r="H12578" s="415">
        <f t="shared" si="393"/>
        <v>0.62417152439511303</v>
      </c>
    </row>
    <row r="12579" spans="1:8" ht="15" hidden="1" thickBot="1">
      <c r="A12579" s="409">
        <v>202206</v>
      </c>
      <c r="B12579" s="196" t="s">
        <v>2108</v>
      </c>
      <c r="C12579" s="197" t="s">
        <v>2759</v>
      </c>
      <c r="D12579" s="198" t="s">
        <v>339</v>
      </c>
      <c r="E12579" s="421">
        <v>78.12</v>
      </c>
      <c r="F12579" s="413">
        <v>125.23</v>
      </c>
      <c r="G12579" s="414">
        <f t="shared" si="392"/>
        <v>0.62381218557853546</v>
      </c>
      <c r="H12579" s="415">
        <f t="shared" si="393"/>
        <v>0.62381218557853546</v>
      </c>
    </row>
    <row r="12580" spans="1:8" ht="15" hidden="1" thickBot="1">
      <c r="A12580" s="409">
        <v>202206</v>
      </c>
      <c r="B12580" s="196" t="s">
        <v>2109</v>
      </c>
      <c r="C12580" s="197" t="s">
        <v>2102</v>
      </c>
      <c r="D12580" s="198" t="s">
        <v>337</v>
      </c>
      <c r="E12580" s="421">
        <v>15633</v>
      </c>
      <c r="F12580" s="413">
        <v>125.23</v>
      </c>
      <c r="G12580" s="414">
        <f t="shared" si="392"/>
        <v>124.8343048790226</v>
      </c>
      <c r="H12580" s="415">
        <f t="shared" si="393"/>
        <v>0.62417152439511303</v>
      </c>
    </row>
    <row r="12581" spans="1:8" ht="15" hidden="1" thickBot="1">
      <c r="A12581" s="409">
        <v>202206</v>
      </c>
      <c r="B12581" s="196" t="s">
        <v>2110</v>
      </c>
      <c r="C12581" s="197" t="s">
        <v>2102</v>
      </c>
      <c r="D12581" s="198" t="s">
        <v>337</v>
      </c>
      <c r="E12581" s="421">
        <v>15633</v>
      </c>
      <c r="F12581" s="413">
        <v>125.23</v>
      </c>
      <c r="G12581" s="414">
        <f t="shared" si="392"/>
        <v>124.8343048790226</v>
      </c>
      <c r="H12581" s="415">
        <f t="shared" si="393"/>
        <v>0.62417152439511303</v>
      </c>
    </row>
    <row r="12582" spans="1:8" ht="15" hidden="1" thickBot="1">
      <c r="A12582" s="409">
        <v>202206</v>
      </c>
      <c r="B12582" s="196" t="s">
        <v>2111</v>
      </c>
      <c r="C12582" s="197" t="s">
        <v>2102</v>
      </c>
      <c r="D12582" s="198" t="s">
        <v>337</v>
      </c>
      <c r="E12582" s="421">
        <v>15633</v>
      </c>
      <c r="F12582" s="413">
        <v>125.23</v>
      </c>
      <c r="G12582" s="414">
        <f t="shared" si="392"/>
        <v>124.8343048790226</v>
      </c>
      <c r="H12582" s="415">
        <f t="shared" si="393"/>
        <v>0.62417152439511303</v>
      </c>
    </row>
    <row r="12583" spans="1:8" ht="15" hidden="1" thickBot="1">
      <c r="A12583" s="409">
        <v>202206</v>
      </c>
      <c r="B12583" s="196" t="s">
        <v>2112</v>
      </c>
      <c r="C12583" s="197" t="s">
        <v>2102</v>
      </c>
      <c r="D12583" s="198" t="s">
        <v>337</v>
      </c>
      <c r="E12583" s="421">
        <v>183956</v>
      </c>
      <c r="F12583" s="413">
        <v>125.23</v>
      </c>
      <c r="G12583" s="414">
        <f t="shared" si="392"/>
        <v>1468.945140940669</v>
      </c>
      <c r="H12583" s="415">
        <f t="shared" si="393"/>
        <v>7.344725704703345</v>
      </c>
    </row>
    <row r="12584" spans="1:8" ht="15" hidden="1" thickBot="1">
      <c r="A12584" s="409">
        <v>202206</v>
      </c>
      <c r="B12584" s="196" t="s">
        <v>2113</v>
      </c>
      <c r="C12584" s="197" t="s">
        <v>2102</v>
      </c>
      <c r="D12584" s="198" t="s">
        <v>339</v>
      </c>
      <c r="E12584" s="421">
        <v>920</v>
      </c>
      <c r="F12584" s="413">
        <v>125.23</v>
      </c>
      <c r="G12584" s="414">
        <f t="shared" si="392"/>
        <v>7.3464824722510578</v>
      </c>
      <c r="H12584" s="415">
        <f t="shared" si="393"/>
        <v>7.3464824722510578</v>
      </c>
    </row>
    <row r="12585" spans="1:8" ht="15" hidden="1" thickBot="1">
      <c r="A12585" s="409">
        <v>202206</v>
      </c>
      <c r="B12585" s="196" t="s">
        <v>2114</v>
      </c>
      <c r="C12585" s="197" t="s">
        <v>2102</v>
      </c>
      <c r="D12585" s="198" t="s">
        <v>337</v>
      </c>
      <c r="E12585" s="421">
        <v>28406</v>
      </c>
      <c r="F12585" s="413">
        <v>125.23</v>
      </c>
      <c r="G12585" s="414">
        <f t="shared" si="392"/>
        <v>226.83063163778647</v>
      </c>
      <c r="H12585" s="415">
        <f t="shared" si="393"/>
        <v>1.1341531581889324</v>
      </c>
    </row>
    <row r="12586" spans="1:8" ht="15" hidden="1" thickBot="1">
      <c r="A12586" s="409">
        <v>202206</v>
      </c>
      <c r="B12586" s="196" t="s">
        <v>2115</v>
      </c>
      <c r="C12586" s="197" t="s">
        <v>2102</v>
      </c>
      <c r="D12586" s="198" t="s">
        <v>339</v>
      </c>
      <c r="E12586" s="421">
        <v>142</v>
      </c>
      <c r="F12586" s="413">
        <v>125.23</v>
      </c>
      <c r="G12586" s="414">
        <f t="shared" si="392"/>
        <v>1.1339135989778806</v>
      </c>
      <c r="H12586" s="415">
        <f t="shared" si="393"/>
        <v>1.1339135989778806</v>
      </c>
    </row>
    <row r="12587" spans="1:8" ht="15" hidden="1" thickBot="1">
      <c r="A12587" s="409">
        <v>202206</v>
      </c>
      <c r="B12587" s="196" t="s">
        <v>2116</v>
      </c>
      <c r="C12587" s="197" t="s">
        <v>2102</v>
      </c>
      <c r="D12587" s="198" t="s">
        <v>337</v>
      </c>
      <c r="E12587" s="421">
        <v>20895</v>
      </c>
      <c r="F12587" s="413">
        <v>125.23</v>
      </c>
      <c r="G12587" s="414">
        <f t="shared" si="392"/>
        <v>166.85299049748463</v>
      </c>
      <c r="H12587" s="415">
        <f t="shared" si="393"/>
        <v>0.83426495248742316</v>
      </c>
    </row>
    <row r="12588" spans="1:8" ht="15" hidden="1" thickBot="1">
      <c r="A12588" s="409">
        <v>202206</v>
      </c>
      <c r="B12588" s="196" t="s">
        <v>2117</v>
      </c>
      <c r="C12588" s="197" t="s">
        <v>2102</v>
      </c>
      <c r="D12588" s="198" t="s">
        <v>339</v>
      </c>
      <c r="E12588" s="421">
        <v>104</v>
      </c>
      <c r="F12588" s="413">
        <v>125.23</v>
      </c>
      <c r="G12588" s="414">
        <f t="shared" si="392"/>
        <v>0.83047193164577171</v>
      </c>
      <c r="H12588" s="415">
        <f t="shared" si="393"/>
        <v>0.83047193164577171</v>
      </c>
    </row>
    <row r="12589" spans="1:8" ht="15" hidden="1" thickBot="1">
      <c r="A12589" s="409">
        <v>202206</v>
      </c>
      <c r="B12589" s="196" t="s">
        <v>2118</v>
      </c>
      <c r="C12589" s="197" t="s">
        <v>2102</v>
      </c>
      <c r="D12589" s="198" t="s">
        <v>337</v>
      </c>
      <c r="E12589" s="421">
        <v>104822</v>
      </c>
      <c r="F12589" s="413">
        <v>125.23</v>
      </c>
      <c r="G12589" s="414">
        <f t="shared" si="392"/>
        <v>837.03585402858732</v>
      </c>
      <c r="H12589" s="415">
        <f t="shared" si="393"/>
        <v>4.1851792701429362</v>
      </c>
    </row>
    <row r="12590" spans="1:8" ht="15" hidden="1" thickBot="1">
      <c r="A12590" s="409">
        <v>202206</v>
      </c>
      <c r="B12590" s="196" t="s">
        <v>2119</v>
      </c>
      <c r="C12590" s="197" t="s">
        <v>2102</v>
      </c>
      <c r="D12590" s="198" t="s">
        <v>337</v>
      </c>
      <c r="E12590" s="421">
        <v>104822</v>
      </c>
      <c r="F12590" s="413">
        <v>125.23</v>
      </c>
      <c r="G12590" s="414">
        <f t="shared" si="392"/>
        <v>837.03585402858732</v>
      </c>
      <c r="H12590" s="415">
        <f t="shared" si="393"/>
        <v>4.1851792701429362</v>
      </c>
    </row>
    <row r="12591" spans="1:8" ht="15" hidden="1" thickBot="1">
      <c r="A12591" s="409">
        <v>202206</v>
      </c>
      <c r="B12591" s="196" t="s">
        <v>2120</v>
      </c>
      <c r="C12591" s="197" t="s">
        <v>2102</v>
      </c>
      <c r="D12591" s="198" t="s">
        <v>374</v>
      </c>
      <c r="E12591" s="421">
        <v>663</v>
      </c>
      <c r="F12591" s="413">
        <v>125.23</v>
      </c>
      <c r="G12591" s="414">
        <f t="shared" si="392"/>
        <v>5.2942585642417948</v>
      </c>
      <c r="H12591" s="415" t="str">
        <f t="shared" si="393"/>
        <v>VER</v>
      </c>
    </row>
    <row r="12592" spans="1:8" ht="15" hidden="1" thickBot="1">
      <c r="A12592" s="409">
        <v>202206</v>
      </c>
      <c r="B12592" s="196" t="s">
        <v>2121</v>
      </c>
      <c r="C12592" s="197" t="s">
        <v>2102</v>
      </c>
      <c r="D12592" s="198" t="s">
        <v>374</v>
      </c>
      <c r="E12592" s="421">
        <v>0.01</v>
      </c>
      <c r="F12592" s="413">
        <v>125.23</v>
      </c>
      <c r="G12592" s="414">
        <f t="shared" si="392"/>
        <v>7.9853070350554981E-5</v>
      </c>
      <c r="H12592" s="415" t="str">
        <f t="shared" si="393"/>
        <v>VER</v>
      </c>
    </row>
    <row r="12593" spans="1:8" ht="15" hidden="1" thickBot="1">
      <c r="A12593" s="409">
        <v>202206</v>
      </c>
      <c r="B12593" s="196" t="s">
        <v>2122</v>
      </c>
      <c r="C12593" s="197" t="s">
        <v>1347</v>
      </c>
      <c r="D12593" s="198" t="s">
        <v>337</v>
      </c>
      <c r="E12593" s="421">
        <v>109153</v>
      </c>
      <c r="F12593" s="413">
        <v>125.23</v>
      </c>
      <c r="G12593" s="414">
        <f t="shared" si="392"/>
        <v>871.62021879741269</v>
      </c>
      <c r="H12593" s="415">
        <f t="shared" si="393"/>
        <v>4.358101093987063</v>
      </c>
    </row>
    <row r="12594" spans="1:8" ht="15" hidden="1" thickBot="1">
      <c r="A12594" s="409">
        <v>202206</v>
      </c>
      <c r="B12594" s="196" t="s">
        <v>2123</v>
      </c>
      <c r="C12594" s="197" t="s">
        <v>1347</v>
      </c>
      <c r="D12594" s="198" t="s">
        <v>339</v>
      </c>
      <c r="E12594" s="421">
        <v>546</v>
      </c>
      <c r="F12594" s="413">
        <v>125.23</v>
      </c>
      <c r="G12594" s="414">
        <f t="shared" si="392"/>
        <v>4.3599776411403015</v>
      </c>
      <c r="H12594" s="415">
        <f t="shared" si="393"/>
        <v>4.3599776411403015</v>
      </c>
    </row>
    <row r="12595" spans="1:8" ht="15" hidden="1" thickBot="1">
      <c r="A12595" s="409">
        <v>202206</v>
      </c>
      <c r="B12595" s="196" t="s">
        <v>2124</v>
      </c>
      <c r="C12595" s="197" t="s">
        <v>2125</v>
      </c>
      <c r="D12595" s="198" t="s">
        <v>374</v>
      </c>
      <c r="E12595" s="421">
        <v>2131</v>
      </c>
      <c r="F12595" s="413">
        <v>125.23</v>
      </c>
      <c r="G12595" s="414">
        <f t="shared" si="392"/>
        <v>17.016689291703265</v>
      </c>
      <c r="H12595" s="415" t="str">
        <f t="shared" si="393"/>
        <v>VER</v>
      </c>
    </row>
    <row r="12596" spans="1:8" ht="15" hidden="1" thickBot="1">
      <c r="A12596" s="409">
        <v>202206</v>
      </c>
      <c r="B12596" s="196" t="s">
        <v>2126</v>
      </c>
      <c r="C12596" s="197" t="s">
        <v>2127</v>
      </c>
      <c r="D12596" s="198" t="s">
        <v>337</v>
      </c>
      <c r="E12596" s="421">
        <v>41310</v>
      </c>
      <c r="F12596" s="413">
        <v>125.23</v>
      </c>
      <c r="G12596" s="414">
        <f t="shared" si="392"/>
        <v>329.87303361814259</v>
      </c>
      <c r="H12596" s="415">
        <f t="shared" si="393"/>
        <v>1.6493651680907129</v>
      </c>
    </row>
    <row r="12597" spans="1:8" ht="15" hidden="1" thickBot="1">
      <c r="A12597" s="409">
        <v>202206</v>
      </c>
      <c r="B12597" s="196" t="s">
        <v>2128</v>
      </c>
      <c r="C12597" s="197" t="s">
        <v>2127</v>
      </c>
      <c r="D12597" s="198" t="s">
        <v>339</v>
      </c>
      <c r="E12597" s="421">
        <v>207</v>
      </c>
      <c r="F12597" s="413">
        <v>125.23</v>
      </c>
      <c r="G12597" s="414">
        <f t="shared" si="392"/>
        <v>1.6529585562564879</v>
      </c>
      <c r="H12597" s="415">
        <f t="shared" si="393"/>
        <v>1.6529585562564879</v>
      </c>
    </row>
    <row r="12598" spans="1:8" ht="15" hidden="1" thickBot="1">
      <c r="A12598" s="409">
        <v>202206</v>
      </c>
      <c r="B12598" s="196" t="s">
        <v>2129</v>
      </c>
      <c r="C12598" s="197" t="s">
        <v>2760</v>
      </c>
      <c r="D12598" s="198" t="s">
        <v>337</v>
      </c>
      <c r="E12598" s="421">
        <v>90824</v>
      </c>
      <c r="F12598" s="413">
        <v>125.23</v>
      </c>
      <c r="G12598" s="414">
        <f t="shared" si="392"/>
        <v>725.25752615188048</v>
      </c>
      <c r="H12598" s="415">
        <f t="shared" si="393"/>
        <v>3.6262876307594025</v>
      </c>
    </row>
    <row r="12599" spans="1:8" ht="15" hidden="1" thickBot="1">
      <c r="A12599" s="409">
        <v>202206</v>
      </c>
      <c r="B12599" s="196" t="s">
        <v>2130</v>
      </c>
      <c r="C12599" s="197" t="s">
        <v>2127</v>
      </c>
      <c r="D12599" s="198" t="s">
        <v>339</v>
      </c>
      <c r="E12599" s="421">
        <v>454</v>
      </c>
      <c r="F12599" s="413">
        <v>125.23</v>
      </c>
      <c r="G12599" s="414">
        <f t="shared" si="392"/>
        <v>3.6253293939151958</v>
      </c>
      <c r="H12599" s="415">
        <f t="shared" si="393"/>
        <v>3.6253293939151958</v>
      </c>
    </row>
    <row r="12600" spans="1:8" ht="15" hidden="1" thickBot="1">
      <c r="A12600" s="409">
        <v>202206</v>
      </c>
      <c r="B12600" s="196" t="s">
        <v>2131</v>
      </c>
      <c r="C12600" s="197" t="s">
        <v>791</v>
      </c>
      <c r="D12600" s="198" t="s">
        <v>337</v>
      </c>
      <c r="E12600" s="421">
        <v>81393</v>
      </c>
      <c r="F12600" s="413">
        <v>125.23</v>
      </c>
      <c r="G12600" s="414">
        <f t="shared" si="392"/>
        <v>649.94809550427215</v>
      </c>
      <c r="H12600" s="415">
        <f t="shared" si="393"/>
        <v>3.2497404775213607</v>
      </c>
    </row>
    <row r="12601" spans="1:8" ht="15" hidden="1" thickBot="1">
      <c r="A12601" s="409">
        <v>202206</v>
      </c>
      <c r="B12601" s="196" t="s">
        <v>2132</v>
      </c>
      <c r="C12601" s="197" t="s">
        <v>791</v>
      </c>
      <c r="D12601" s="198" t="s">
        <v>339</v>
      </c>
      <c r="E12601" s="421">
        <v>407</v>
      </c>
      <c r="F12601" s="413">
        <v>125.23</v>
      </c>
      <c r="G12601" s="414">
        <f t="shared" si="392"/>
        <v>3.2500199632675875</v>
      </c>
      <c r="H12601" s="415">
        <f t="shared" si="393"/>
        <v>3.2500199632675875</v>
      </c>
    </row>
    <row r="12602" spans="1:8" ht="15" hidden="1" thickBot="1">
      <c r="A12602" s="409">
        <v>202206</v>
      </c>
      <c r="B12602" s="196" t="s">
        <v>2133</v>
      </c>
      <c r="C12602" s="197" t="s">
        <v>791</v>
      </c>
      <c r="D12602" s="198" t="s">
        <v>337</v>
      </c>
      <c r="E12602" s="421">
        <v>85792</v>
      </c>
      <c r="F12602" s="413">
        <v>125.23</v>
      </c>
      <c r="G12602" s="414">
        <f t="shared" si="392"/>
        <v>685.07546115148125</v>
      </c>
      <c r="H12602" s="415">
        <f t="shared" si="393"/>
        <v>3.4253773057574062</v>
      </c>
    </row>
    <row r="12603" spans="1:8" ht="15" hidden="1" thickBot="1">
      <c r="A12603" s="409">
        <v>202206</v>
      </c>
      <c r="B12603" s="196" t="s">
        <v>2134</v>
      </c>
      <c r="C12603" s="197" t="s">
        <v>2661</v>
      </c>
      <c r="D12603" s="198" t="s">
        <v>339</v>
      </c>
      <c r="E12603" s="421">
        <v>429</v>
      </c>
      <c r="F12603" s="413">
        <v>125.23</v>
      </c>
      <c r="G12603" s="414">
        <f t="shared" si="392"/>
        <v>3.4256967180388083</v>
      </c>
      <c r="H12603" s="415">
        <f t="shared" si="393"/>
        <v>3.4256967180388083</v>
      </c>
    </row>
    <row r="12604" spans="1:8" ht="15" hidden="1" thickBot="1">
      <c r="A12604" s="409">
        <v>202206</v>
      </c>
      <c r="B12604" s="196" t="s">
        <v>2135</v>
      </c>
      <c r="C12604" s="197" t="s">
        <v>2034</v>
      </c>
      <c r="D12604" s="198" t="s">
        <v>337</v>
      </c>
      <c r="E12604" s="421">
        <v>84839</v>
      </c>
      <c r="F12604" s="413">
        <v>125.23</v>
      </c>
      <c r="G12604" s="414">
        <f t="shared" si="392"/>
        <v>677.46546354707334</v>
      </c>
      <c r="H12604" s="415">
        <f t="shared" si="393"/>
        <v>3.3873273177353669</v>
      </c>
    </row>
    <row r="12605" spans="1:8" ht="15" hidden="1" thickBot="1">
      <c r="A12605" s="409">
        <v>202206</v>
      </c>
      <c r="B12605" s="196" t="s">
        <v>2136</v>
      </c>
      <c r="C12605" s="197" t="s">
        <v>2034</v>
      </c>
      <c r="D12605" s="198" t="s">
        <v>337</v>
      </c>
      <c r="E12605" s="421">
        <v>84247</v>
      </c>
      <c r="F12605" s="413">
        <v>125.23</v>
      </c>
      <c r="G12605" s="414">
        <f t="shared" si="392"/>
        <v>672.7381617823205</v>
      </c>
      <c r="H12605" s="415">
        <f t="shared" si="393"/>
        <v>3.3636908089116027</v>
      </c>
    </row>
    <row r="12606" spans="1:8" ht="15" hidden="1" thickBot="1">
      <c r="A12606" s="409">
        <v>202206</v>
      </c>
      <c r="B12606" s="196" t="s">
        <v>2593</v>
      </c>
      <c r="C12606" s="197" t="s">
        <v>2034</v>
      </c>
      <c r="D12606" s="198" t="s">
        <v>337</v>
      </c>
      <c r="E12606" s="421">
        <v>127564</v>
      </c>
      <c r="F12606" s="413">
        <v>125.23</v>
      </c>
      <c r="G12606" s="414">
        <f t="shared" si="392"/>
        <v>1018.6377066198195</v>
      </c>
      <c r="H12606" s="415">
        <f t="shared" si="393"/>
        <v>5.0931885330990978</v>
      </c>
    </row>
    <row r="12607" spans="1:8" ht="15" hidden="1" thickBot="1">
      <c r="A12607" s="409">
        <v>202206</v>
      </c>
      <c r="B12607" s="196" t="s">
        <v>2594</v>
      </c>
      <c r="C12607" s="197" t="s">
        <v>2034</v>
      </c>
      <c r="D12607" s="198" t="s">
        <v>339</v>
      </c>
      <c r="E12607" s="421">
        <v>638</v>
      </c>
      <c r="F12607" s="413">
        <v>125.23</v>
      </c>
      <c r="G12607" s="414">
        <f t="shared" si="392"/>
        <v>5.0946258883654076</v>
      </c>
      <c r="H12607" s="415">
        <f t="shared" si="393"/>
        <v>5.0946258883654076</v>
      </c>
    </row>
    <row r="12608" spans="1:8" ht="15" hidden="1" thickBot="1">
      <c r="A12608" s="409">
        <v>202206</v>
      </c>
      <c r="B12608" s="196" t="s">
        <v>2137</v>
      </c>
      <c r="C12608" s="197" t="s">
        <v>2034</v>
      </c>
      <c r="D12608" s="198" t="s">
        <v>337</v>
      </c>
      <c r="E12608" s="421">
        <v>84839</v>
      </c>
      <c r="F12608" s="413">
        <v>125.23</v>
      </c>
      <c r="G12608" s="414">
        <f t="shared" si="392"/>
        <v>677.46546354707334</v>
      </c>
      <c r="H12608" s="415">
        <f t="shared" si="393"/>
        <v>3.3873273177353669</v>
      </c>
    </row>
    <row r="12609" spans="1:8" ht="15" hidden="1" thickBot="1">
      <c r="A12609" s="409">
        <v>202206</v>
      </c>
      <c r="B12609" s="196" t="s">
        <v>2138</v>
      </c>
      <c r="C12609" s="197" t="s">
        <v>2761</v>
      </c>
      <c r="D12609" s="198" t="s">
        <v>339</v>
      </c>
      <c r="E12609" s="421">
        <v>424</v>
      </c>
      <c r="F12609" s="413">
        <v>125.23</v>
      </c>
      <c r="G12609" s="414">
        <f t="shared" si="392"/>
        <v>3.3857701828635309</v>
      </c>
      <c r="H12609" s="415">
        <f t="shared" si="393"/>
        <v>3.3857701828635309</v>
      </c>
    </row>
    <row r="12610" spans="1:8" ht="15" hidden="1" thickBot="1">
      <c r="A12610" s="409">
        <v>202206</v>
      </c>
      <c r="B12610" s="196" t="s">
        <v>2139</v>
      </c>
      <c r="C12610" s="197" t="s">
        <v>2034</v>
      </c>
      <c r="D12610" s="198" t="s">
        <v>337</v>
      </c>
      <c r="E12610" s="421">
        <v>84839</v>
      </c>
      <c r="F12610" s="413">
        <v>125.23</v>
      </c>
      <c r="G12610" s="414">
        <f t="shared" ref="G12610:G12673" si="394">+E12610/F12610</f>
        <v>677.46546354707334</v>
      </c>
      <c r="H12610" s="415">
        <f t="shared" ref="H12610:H12673" si="395">IF(D12610="TB",G12610/200,IF(D12610="LT",G12610,"VER"))</f>
        <v>3.3873273177353669</v>
      </c>
    </row>
    <row r="12611" spans="1:8" ht="15" hidden="1" thickBot="1">
      <c r="A12611" s="409">
        <v>202206</v>
      </c>
      <c r="B12611" s="196" t="s">
        <v>2140</v>
      </c>
      <c r="C12611" s="197" t="s">
        <v>2034</v>
      </c>
      <c r="D12611" s="198" t="s">
        <v>339</v>
      </c>
      <c r="E12611" s="421">
        <v>424</v>
      </c>
      <c r="F12611" s="413">
        <v>125.23</v>
      </c>
      <c r="G12611" s="414">
        <f t="shared" si="394"/>
        <v>3.3857701828635309</v>
      </c>
      <c r="H12611" s="415">
        <f t="shared" si="395"/>
        <v>3.3857701828635309</v>
      </c>
    </row>
    <row r="12612" spans="1:8" ht="15" hidden="1" thickBot="1">
      <c r="A12612" s="409">
        <v>202206</v>
      </c>
      <c r="B12612" s="196" t="s">
        <v>2141</v>
      </c>
      <c r="C12612" s="197" t="s">
        <v>2034</v>
      </c>
      <c r="D12612" s="198" t="s">
        <v>337</v>
      </c>
      <c r="E12612" s="421">
        <v>90923</v>
      </c>
      <c r="F12612" s="413">
        <v>125.23</v>
      </c>
      <c r="G12612" s="414">
        <f t="shared" si="394"/>
        <v>726.048071548351</v>
      </c>
      <c r="H12612" s="415">
        <f t="shared" si="395"/>
        <v>3.630240357741755</v>
      </c>
    </row>
    <row r="12613" spans="1:8" ht="15" hidden="1" thickBot="1">
      <c r="A12613" s="409">
        <v>202206</v>
      </c>
      <c r="B12613" s="196" t="s">
        <v>2142</v>
      </c>
      <c r="C12613" s="197" t="s">
        <v>2034</v>
      </c>
      <c r="D12613" s="198" t="s">
        <v>337</v>
      </c>
      <c r="E12613" s="421">
        <v>89998</v>
      </c>
      <c r="F12613" s="413">
        <v>125.23</v>
      </c>
      <c r="G12613" s="414">
        <f t="shared" si="394"/>
        <v>718.66166254092468</v>
      </c>
      <c r="H12613" s="415">
        <f t="shared" si="395"/>
        <v>3.5933083127046235</v>
      </c>
    </row>
    <row r="12614" spans="1:8" ht="15" hidden="1" thickBot="1">
      <c r="A12614" s="409">
        <v>202206</v>
      </c>
      <c r="B12614" s="196" t="s">
        <v>2143</v>
      </c>
      <c r="C12614" s="197" t="s">
        <v>2034</v>
      </c>
      <c r="D12614" s="198" t="s">
        <v>339</v>
      </c>
      <c r="E12614" s="421">
        <v>450</v>
      </c>
      <c r="F12614" s="413">
        <v>125.23</v>
      </c>
      <c r="G12614" s="414">
        <f t="shared" si="394"/>
        <v>3.5933881657749738</v>
      </c>
      <c r="H12614" s="415">
        <f t="shared" si="395"/>
        <v>3.5933881657749738</v>
      </c>
    </row>
    <row r="12615" spans="1:8" ht="15" hidden="1" thickBot="1">
      <c r="A12615" s="409">
        <v>202206</v>
      </c>
      <c r="B12615" s="196" t="s">
        <v>2144</v>
      </c>
      <c r="C12615" s="197" t="s">
        <v>2034</v>
      </c>
      <c r="D12615" s="198" t="s">
        <v>337</v>
      </c>
      <c r="E12615" s="421">
        <v>80195</v>
      </c>
      <c r="F12615" s="413">
        <v>125.23</v>
      </c>
      <c r="G12615" s="414">
        <f t="shared" si="394"/>
        <v>640.38169767627562</v>
      </c>
      <c r="H12615" s="415">
        <f t="shared" si="395"/>
        <v>3.201908488381378</v>
      </c>
    </row>
    <row r="12616" spans="1:8" ht="15" hidden="1" thickBot="1">
      <c r="A12616" s="409">
        <v>202206</v>
      </c>
      <c r="B12616" s="196" t="s">
        <v>2145</v>
      </c>
      <c r="C12616" s="197" t="s">
        <v>2034</v>
      </c>
      <c r="D12616" s="198" t="s">
        <v>339</v>
      </c>
      <c r="E12616" s="421">
        <v>401</v>
      </c>
      <c r="F12616" s="413">
        <v>125.23</v>
      </c>
      <c r="G12616" s="414">
        <f t="shared" si="394"/>
        <v>3.2021081210572544</v>
      </c>
      <c r="H12616" s="415">
        <f t="shared" si="395"/>
        <v>3.2021081210572544</v>
      </c>
    </row>
    <row r="12617" spans="1:8" ht="15" hidden="1" thickBot="1">
      <c r="A12617" s="409">
        <v>202206</v>
      </c>
      <c r="B12617" s="196" t="s">
        <v>2146</v>
      </c>
      <c r="C12617" s="197" t="s">
        <v>2034</v>
      </c>
      <c r="D12617" s="198" t="s">
        <v>337</v>
      </c>
      <c r="E12617" s="421">
        <v>80195</v>
      </c>
      <c r="F12617" s="413">
        <v>125.23</v>
      </c>
      <c r="G12617" s="414">
        <f t="shared" si="394"/>
        <v>640.38169767627562</v>
      </c>
      <c r="H12617" s="415">
        <f t="shared" si="395"/>
        <v>3.201908488381378</v>
      </c>
    </row>
    <row r="12618" spans="1:8" ht="15" hidden="1" thickBot="1">
      <c r="A12618" s="409">
        <v>202206</v>
      </c>
      <c r="B12618" s="196" t="s">
        <v>2147</v>
      </c>
      <c r="C12618" s="197" t="s">
        <v>2034</v>
      </c>
      <c r="D12618" s="198" t="s">
        <v>337</v>
      </c>
      <c r="E12618" s="421">
        <v>80195</v>
      </c>
      <c r="F12618" s="413">
        <v>125.23</v>
      </c>
      <c r="G12618" s="414">
        <f t="shared" si="394"/>
        <v>640.38169767627562</v>
      </c>
      <c r="H12618" s="415">
        <f t="shared" si="395"/>
        <v>3.201908488381378</v>
      </c>
    </row>
    <row r="12619" spans="1:8" ht="15" hidden="1" thickBot="1">
      <c r="A12619" s="409">
        <v>202206</v>
      </c>
      <c r="B12619" s="196" t="s">
        <v>2148</v>
      </c>
      <c r="C12619" s="197" t="s">
        <v>2761</v>
      </c>
      <c r="D12619" s="198" t="s">
        <v>339</v>
      </c>
      <c r="E12619" s="421">
        <v>401</v>
      </c>
      <c r="F12619" s="413">
        <v>125.23</v>
      </c>
      <c r="G12619" s="414">
        <f t="shared" si="394"/>
        <v>3.2021081210572544</v>
      </c>
      <c r="H12619" s="415">
        <f t="shared" si="395"/>
        <v>3.2021081210572544</v>
      </c>
    </row>
    <row r="12620" spans="1:8" ht="15" hidden="1" thickBot="1">
      <c r="A12620" s="409">
        <v>202206</v>
      </c>
      <c r="B12620" s="196" t="s">
        <v>2149</v>
      </c>
      <c r="C12620" s="197" t="s">
        <v>2034</v>
      </c>
      <c r="D12620" s="198" t="s">
        <v>337</v>
      </c>
      <c r="E12620" s="421">
        <v>46382</v>
      </c>
      <c r="F12620" s="413">
        <v>125.23</v>
      </c>
      <c r="G12620" s="414">
        <f t="shared" si="394"/>
        <v>370.37451089994408</v>
      </c>
      <c r="H12620" s="415">
        <f t="shared" si="395"/>
        <v>1.8518725544997203</v>
      </c>
    </row>
    <row r="12621" spans="1:8" ht="15" hidden="1" thickBot="1">
      <c r="A12621" s="409">
        <v>202206</v>
      </c>
      <c r="B12621" s="196" t="s">
        <v>2150</v>
      </c>
      <c r="C12621" s="197" t="s">
        <v>2034</v>
      </c>
      <c r="D12621" s="198" t="s">
        <v>337</v>
      </c>
      <c r="E12621" s="421">
        <v>70865</v>
      </c>
      <c r="F12621" s="413">
        <v>125.23</v>
      </c>
      <c r="G12621" s="414">
        <f t="shared" si="394"/>
        <v>565.87878303920786</v>
      </c>
      <c r="H12621" s="415">
        <f t="shared" si="395"/>
        <v>2.8293939151960394</v>
      </c>
    </row>
    <row r="12622" spans="1:8" ht="15" hidden="1" thickBot="1">
      <c r="A12622" s="409">
        <v>202206</v>
      </c>
      <c r="B12622" s="196" t="s">
        <v>2151</v>
      </c>
      <c r="C12622" s="197" t="s">
        <v>2034</v>
      </c>
      <c r="D12622" s="198" t="s">
        <v>339</v>
      </c>
      <c r="E12622" s="421">
        <v>354</v>
      </c>
      <c r="F12622" s="413">
        <v>125.23</v>
      </c>
      <c r="G12622" s="414">
        <f t="shared" si="394"/>
        <v>2.826798690409646</v>
      </c>
      <c r="H12622" s="415">
        <f t="shared" si="395"/>
        <v>2.826798690409646</v>
      </c>
    </row>
    <row r="12623" spans="1:8" ht="15" hidden="1" thickBot="1">
      <c r="A12623" s="409">
        <v>202206</v>
      </c>
      <c r="B12623" s="196" t="s">
        <v>2152</v>
      </c>
      <c r="C12623" s="197" t="s">
        <v>2034</v>
      </c>
      <c r="D12623" s="198" t="s">
        <v>339</v>
      </c>
      <c r="E12623" s="421">
        <v>232</v>
      </c>
      <c r="F12623" s="413">
        <v>125.23</v>
      </c>
      <c r="G12623" s="414">
        <f t="shared" si="394"/>
        <v>1.8525912321328755</v>
      </c>
      <c r="H12623" s="415">
        <f t="shared" si="395"/>
        <v>1.8525912321328755</v>
      </c>
    </row>
    <row r="12624" spans="1:8" ht="15" hidden="1" thickBot="1">
      <c r="A12624" s="409">
        <v>202206</v>
      </c>
      <c r="B12624" s="196" t="s">
        <v>2153</v>
      </c>
      <c r="C12624" s="197" t="s">
        <v>2034</v>
      </c>
      <c r="D12624" s="198" t="s">
        <v>337</v>
      </c>
      <c r="E12624" s="421">
        <v>46382</v>
      </c>
      <c r="F12624" s="413">
        <v>125.23</v>
      </c>
      <c r="G12624" s="414">
        <f t="shared" si="394"/>
        <v>370.37451089994408</v>
      </c>
      <c r="H12624" s="415">
        <f t="shared" si="395"/>
        <v>1.8518725544997203</v>
      </c>
    </row>
    <row r="12625" spans="1:8" ht="15" hidden="1" thickBot="1">
      <c r="A12625" s="409">
        <v>202206</v>
      </c>
      <c r="B12625" s="196" t="s">
        <v>2154</v>
      </c>
      <c r="C12625" s="197" t="s">
        <v>2034</v>
      </c>
      <c r="D12625" s="198" t="s">
        <v>337</v>
      </c>
      <c r="E12625" s="421">
        <v>46382</v>
      </c>
      <c r="F12625" s="413">
        <v>125.23</v>
      </c>
      <c r="G12625" s="414">
        <f t="shared" si="394"/>
        <v>370.37451089994408</v>
      </c>
      <c r="H12625" s="415">
        <f t="shared" si="395"/>
        <v>1.8518725544997203</v>
      </c>
    </row>
    <row r="12626" spans="1:8" ht="15" hidden="1" thickBot="1">
      <c r="A12626" s="409">
        <v>202206</v>
      </c>
      <c r="B12626" s="196" t="s">
        <v>2155</v>
      </c>
      <c r="C12626" s="197" t="s">
        <v>2034</v>
      </c>
      <c r="D12626" s="198" t="s">
        <v>350</v>
      </c>
      <c r="E12626" s="421">
        <v>0.01</v>
      </c>
      <c r="F12626" s="413">
        <v>125.23</v>
      </c>
      <c r="G12626" s="414">
        <f t="shared" si="394"/>
        <v>7.9853070350554981E-5</v>
      </c>
      <c r="H12626" s="415" t="str">
        <f t="shared" si="395"/>
        <v>VER</v>
      </c>
    </row>
    <row r="12627" spans="1:8" ht="15" hidden="1" thickBot="1">
      <c r="A12627" s="409">
        <v>202206</v>
      </c>
      <c r="B12627" s="196" t="s">
        <v>2156</v>
      </c>
      <c r="C12627" s="197" t="s">
        <v>2034</v>
      </c>
      <c r="D12627" s="198" t="s">
        <v>337</v>
      </c>
      <c r="E12627" s="421">
        <v>54565</v>
      </c>
      <c r="F12627" s="413">
        <v>125.23</v>
      </c>
      <c r="G12627" s="414">
        <f t="shared" si="394"/>
        <v>435.71827836780324</v>
      </c>
      <c r="H12627" s="415">
        <f t="shared" si="395"/>
        <v>2.1785913918390163</v>
      </c>
    </row>
    <row r="12628" spans="1:8" ht="15" hidden="1" thickBot="1">
      <c r="A12628" s="409">
        <v>202206</v>
      </c>
      <c r="B12628" s="196" t="s">
        <v>2157</v>
      </c>
      <c r="C12628" s="197" t="s">
        <v>2034</v>
      </c>
      <c r="D12628" s="198" t="s">
        <v>337</v>
      </c>
      <c r="E12628" s="421">
        <v>54565</v>
      </c>
      <c r="F12628" s="413">
        <v>125.23</v>
      </c>
      <c r="G12628" s="414">
        <f t="shared" si="394"/>
        <v>435.71827836780324</v>
      </c>
      <c r="H12628" s="415">
        <f t="shared" si="395"/>
        <v>2.1785913918390163</v>
      </c>
    </row>
    <row r="12629" spans="1:8" ht="15" hidden="1" thickBot="1">
      <c r="A12629" s="409">
        <v>202206</v>
      </c>
      <c r="B12629" s="196" t="s">
        <v>2158</v>
      </c>
      <c r="C12629" s="197" t="s">
        <v>2034</v>
      </c>
      <c r="D12629" s="198" t="s">
        <v>337</v>
      </c>
      <c r="E12629" s="421">
        <v>46104</v>
      </c>
      <c r="F12629" s="413">
        <v>125.23</v>
      </c>
      <c r="G12629" s="414">
        <f t="shared" si="394"/>
        <v>368.15459554419868</v>
      </c>
      <c r="H12629" s="415">
        <f t="shared" si="395"/>
        <v>1.8407729777209934</v>
      </c>
    </row>
    <row r="12630" spans="1:8" ht="15" hidden="1" thickBot="1">
      <c r="A12630" s="409">
        <v>202206</v>
      </c>
      <c r="B12630" s="196" t="s">
        <v>2159</v>
      </c>
      <c r="C12630" s="197" t="s">
        <v>2034</v>
      </c>
      <c r="D12630" s="198" t="s">
        <v>339</v>
      </c>
      <c r="E12630" s="421">
        <v>231</v>
      </c>
      <c r="F12630" s="413">
        <v>125.23</v>
      </c>
      <c r="G12630" s="414">
        <f t="shared" si="394"/>
        <v>1.84460592509782</v>
      </c>
      <c r="H12630" s="415">
        <f t="shared" si="395"/>
        <v>1.84460592509782</v>
      </c>
    </row>
    <row r="12631" spans="1:8" ht="15" hidden="1" thickBot="1">
      <c r="A12631" s="409">
        <v>202206</v>
      </c>
      <c r="B12631" s="196" t="s">
        <v>2160</v>
      </c>
      <c r="C12631" s="197" t="s">
        <v>2034</v>
      </c>
      <c r="D12631" s="198" t="s">
        <v>337</v>
      </c>
      <c r="E12631" s="421">
        <v>78511</v>
      </c>
      <c r="F12631" s="413">
        <v>125.23</v>
      </c>
      <c r="G12631" s="414">
        <f t="shared" si="394"/>
        <v>626.9344406292422</v>
      </c>
      <c r="H12631" s="415">
        <f t="shared" si="395"/>
        <v>3.1346722031462111</v>
      </c>
    </row>
    <row r="12632" spans="1:8" ht="15" hidden="1" thickBot="1">
      <c r="A12632" s="409">
        <v>202206</v>
      </c>
      <c r="B12632" s="196" t="s">
        <v>2161</v>
      </c>
      <c r="C12632" s="197" t="s">
        <v>2034</v>
      </c>
      <c r="D12632" s="198" t="s">
        <v>337</v>
      </c>
      <c r="E12632" s="421">
        <v>53109</v>
      </c>
      <c r="F12632" s="413">
        <v>125.23</v>
      </c>
      <c r="G12632" s="414">
        <f t="shared" si="394"/>
        <v>424.09167132476244</v>
      </c>
      <c r="H12632" s="415">
        <f t="shared" si="395"/>
        <v>2.1204583566238124</v>
      </c>
    </row>
    <row r="12633" spans="1:8" ht="15" hidden="1" thickBot="1">
      <c r="A12633" s="409">
        <v>202206</v>
      </c>
      <c r="B12633" s="196" t="s">
        <v>2162</v>
      </c>
      <c r="C12633" s="197" t="s">
        <v>2034</v>
      </c>
      <c r="D12633" s="198" t="s">
        <v>337</v>
      </c>
      <c r="E12633" s="421">
        <v>65588</v>
      </c>
      <c r="F12633" s="413">
        <v>125.23</v>
      </c>
      <c r="G12633" s="414">
        <f t="shared" si="394"/>
        <v>523.74031781522001</v>
      </c>
      <c r="H12633" s="415">
        <f t="shared" si="395"/>
        <v>2.6187015890761001</v>
      </c>
    </row>
    <row r="12634" spans="1:8" ht="15" hidden="1" thickBot="1">
      <c r="A12634" s="409">
        <v>202206</v>
      </c>
      <c r="B12634" s="196" t="s">
        <v>2163</v>
      </c>
      <c r="C12634" s="197" t="s">
        <v>2034</v>
      </c>
      <c r="D12634" s="198" t="s">
        <v>339</v>
      </c>
      <c r="E12634" s="421">
        <v>328</v>
      </c>
      <c r="F12634" s="413">
        <v>125.23</v>
      </c>
      <c r="G12634" s="414">
        <f t="shared" si="394"/>
        <v>2.6191807074982032</v>
      </c>
      <c r="H12634" s="415">
        <f t="shared" si="395"/>
        <v>2.6191807074982032</v>
      </c>
    </row>
    <row r="12635" spans="1:8" ht="15" hidden="1" thickBot="1">
      <c r="A12635" s="409">
        <v>202206</v>
      </c>
      <c r="B12635" s="196" t="s">
        <v>2164</v>
      </c>
      <c r="C12635" s="197" t="s">
        <v>2034</v>
      </c>
      <c r="D12635" s="198" t="s">
        <v>337</v>
      </c>
      <c r="E12635" s="421">
        <v>60875</v>
      </c>
      <c r="F12635" s="413">
        <v>125.23</v>
      </c>
      <c r="G12635" s="414">
        <f t="shared" si="394"/>
        <v>486.10556575900341</v>
      </c>
      <c r="H12635" s="415">
        <f t="shared" si="395"/>
        <v>2.4305278287950172</v>
      </c>
    </row>
    <row r="12636" spans="1:8" ht="15" hidden="1" thickBot="1">
      <c r="A12636" s="409">
        <v>202206</v>
      </c>
      <c r="B12636" s="196" t="s">
        <v>2165</v>
      </c>
      <c r="C12636" s="197" t="s">
        <v>2034</v>
      </c>
      <c r="D12636" s="198" t="s">
        <v>337</v>
      </c>
      <c r="E12636" s="421">
        <v>47845</v>
      </c>
      <c r="F12636" s="413">
        <v>125.23</v>
      </c>
      <c r="G12636" s="414">
        <f t="shared" si="394"/>
        <v>382.0570150922303</v>
      </c>
      <c r="H12636" s="415">
        <f t="shared" si="395"/>
        <v>1.9102850754611516</v>
      </c>
    </row>
    <row r="12637" spans="1:8" ht="15" hidden="1" thickBot="1">
      <c r="A12637" s="409">
        <v>202206</v>
      </c>
      <c r="B12637" s="196" t="s">
        <v>2166</v>
      </c>
      <c r="C12637" s="197" t="s">
        <v>2034</v>
      </c>
      <c r="D12637" s="198" t="s">
        <v>337</v>
      </c>
      <c r="E12637" s="421">
        <v>48530</v>
      </c>
      <c r="F12637" s="413">
        <v>125.23</v>
      </c>
      <c r="G12637" s="414">
        <f t="shared" si="394"/>
        <v>387.52695041124332</v>
      </c>
      <c r="H12637" s="415">
        <f t="shared" si="395"/>
        <v>1.9376347520562165</v>
      </c>
    </row>
    <row r="12638" spans="1:8" ht="15" hidden="1" thickBot="1">
      <c r="A12638" s="409">
        <v>202206</v>
      </c>
      <c r="B12638" s="196" t="s">
        <v>2167</v>
      </c>
      <c r="C12638" s="197" t="s">
        <v>2034</v>
      </c>
      <c r="D12638" s="198" t="s">
        <v>337</v>
      </c>
      <c r="E12638" s="421">
        <v>94703</v>
      </c>
      <c r="F12638" s="413">
        <v>125.23</v>
      </c>
      <c r="G12638" s="414">
        <f t="shared" si="394"/>
        <v>756.23253214086083</v>
      </c>
      <c r="H12638" s="415">
        <f t="shared" si="395"/>
        <v>3.7811626607043043</v>
      </c>
    </row>
    <row r="12639" spans="1:8" ht="15" hidden="1" thickBot="1">
      <c r="A12639" s="409">
        <v>202206</v>
      </c>
      <c r="B12639" s="196" t="s">
        <v>2168</v>
      </c>
      <c r="C12639" s="197" t="s">
        <v>2034</v>
      </c>
      <c r="D12639" s="198" t="s">
        <v>339</v>
      </c>
      <c r="E12639" s="421">
        <v>473</v>
      </c>
      <c r="F12639" s="413">
        <v>125.23</v>
      </c>
      <c r="G12639" s="414">
        <f t="shared" si="394"/>
        <v>3.7770502275812503</v>
      </c>
      <c r="H12639" s="415">
        <f t="shared" si="395"/>
        <v>3.7770502275812503</v>
      </c>
    </row>
    <row r="12640" spans="1:8" ht="15" hidden="1" thickBot="1">
      <c r="A12640" s="409">
        <v>202206</v>
      </c>
      <c r="B12640" s="196" t="s">
        <v>2169</v>
      </c>
      <c r="C12640" s="197" t="s">
        <v>2034</v>
      </c>
      <c r="D12640" s="198" t="s">
        <v>337</v>
      </c>
      <c r="E12640" s="421">
        <v>77104</v>
      </c>
      <c r="F12640" s="413">
        <v>125.23</v>
      </c>
      <c r="G12640" s="414">
        <f t="shared" si="394"/>
        <v>615.6991136309191</v>
      </c>
      <c r="H12640" s="415">
        <f t="shared" si="395"/>
        <v>3.0784955681545956</v>
      </c>
    </row>
    <row r="12641" spans="1:8" ht="15" hidden="1" thickBot="1">
      <c r="A12641" s="409">
        <v>202206</v>
      </c>
      <c r="B12641" s="196" t="s">
        <v>2170</v>
      </c>
      <c r="C12641" s="197" t="s">
        <v>2034</v>
      </c>
      <c r="D12641" s="198" t="s">
        <v>339</v>
      </c>
      <c r="E12641" s="421">
        <v>386</v>
      </c>
      <c r="F12641" s="413">
        <v>125.23</v>
      </c>
      <c r="G12641" s="414">
        <f t="shared" si="394"/>
        <v>3.082328515531422</v>
      </c>
      <c r="H12641" s="415">
        <f t="shared" si="395"/>
        <v>3.082328515531422</v>
      </c>
    </row>
    <row r="12642" spans="1:8" ht="15" hidden="1" thickBot="1">
      <c r="A12642" s="409">
        <v>202206</v>
      </c>
      <c r="B12642" s="196" t="s">
        <v>2171</v>
      </c>
      <c r="C12642" s="197" t="s">
        <v>2034</v>
      </c>
      <c r="D12642" s="198" t="s">
        <v>337</v>
      </c>
      <c r="E12642" s="421">
        <v>74349</v>
      </c>
      <c r="F12642" s="413">
        <v>125.23</v>
      </c>
      <c r="G12642" s="414">
        <f t="shared" si="394"/>
        <v>593.69959274934115</v>
      </c>
      <c r="H12642" s="415">
        <f t="shared" si="395"/>
        <v>2.9684979637467057</v>
      </c>
    </row>
    <row r="12643" spans="1:8" ht="15" hidden="1" thickBot="1">
      <c r="A12643" s="409">
        <v>202206</v>
      </c>
      <c r="B12643" s="196" t="s">
        <v>2172</v>
      </c>
      <c r="C12643" s="197" t="s">
        <v>2034</v>
      </c>
      <c r="D12643" s="198" t="s">
        <v>339</v>
      </c>
      <c r="E12643" s="421">
        <v>372</v>
      </c>
      <c r="F12643" s="413">
        <v>125.23</v>
      </c>
      <c r="G12643" s="414">
        <f t="shared" si="394"/>
        <v>2.9705342170406452</v>
      </c>
      <c r="H12643" s="415">
        <f t="shared" si="395"/>
        <v>2.9705342170406452</v>
      </c>
    </row>
    <row r="12644" spans="1:8" ht="15" hidden="1" thickBot="1">
      <c r="A12644" s="409">
        <v>202206</v>
      </c>
      <c r="B12644" s="196" t="s">
        <v>2173</v>
      </c>
      <c r="C12644" s="197" t="s">
        <v>2034</v>
      </c>
      <c r="D12644" s="198" t="s">
        <v>337</v>
      </c>
      <c r="E12644" s="421">
        <v>59404</v>
      </c>
      <c r="F12644" s="413">
        <v>125.23</v>
      </c>
      <c r="G12644" s="414">
        <f t="shared" si="394"/>
        <v>474.3591791104368</v>
      </c>
      <c r="H12644" s="415">
        <f t="shared" si="395"/>
        <v>2.3717958955521841</v>
      </c>
    </row>
    <row r="12645" spans="1:8" ht="15" hidden="1" thickBot="1">
      <c r="A12645" s="409">
        <v>202206</v>
      </c>
      <c r="B12645" s="196" t="s">
        <v>2174</v>
      </c>
      <c r="C12645" s="197" t="s">
        <v>2034</v>
      </c>
      <c r="D12645" s="198" t="s">
        <v>337</v>
      </c>
      <c r="E12645" s="421">
        <v>42774</v>
      </c>
      <c r="F12645" s="413">
        <v>125.23</v>
      </c>
      <c r="G12645" s="414">
        <f t="shared" si="394"/>
        <v>341.56352311746383</v>
      </c>
      <c r="H12645" s="415">
        <f t="shared" si="395"/>
        <v>1.7078176155873193</v>
      </c>
    </row>
    <row r="12646" spans="1:8" ht="15" hidden="1" thickBot="1">
      <c r="A12646" s="409">
        <v>202206</v>
      </c>
      <c r="B12646" s="196" t="s">
        <v>2175</v>
      </c>
      <c r="C12646" s="197" t="s">
        <v>2034</v>
      </c>
      <c r="D12646" s="198" t="s">
        <v>337</v>
      </c>
      <c r="E12646" s="421">
        <v>57186</v>
      </c>
      <c r="F12646" s="413">
        <v>125.23</v>
      </c>
      <c r="G12646" s="414">
        <f t="shared" si="394"/>
        <v>456.64776810668371</v>
      </c>
      <c r="H12646" s="415">
        <f t="shared" si="395"/>
        <v>2.2832388405334187</v>
      </c>
    </row>
    <row r="12647" spans="1:8" ht="15" hidden="1" thickBot="1">
      <c r="A12647" s="409">
        <v>202206</v>
      </c>
      <c r="B12647" s="196" t="s">
        <v>2176</v>
      </c>
      <c r="C12647" s="197" t="s">
        <v>2034</v>
      </c>
      <c r="D12647" s="198" t="s">
        <v>337</v>
      </c>
      <c r="E12647" s="421">
        <v>57186</v>
      </c>
      <c r="F12647" s="413">
        <v>125.23</v>
      </c>
      <c r="G12647" s="414">
        <f t="shared" si="394"/>
        <v>456.64776810668371</v>
      </c>
      <c r="H12647" s="415">
        <f t="shared" si="395"/>
        <v>2.2832388405334187</v>
      </c>
    </row>
    <row r="12648" spans="1:8" ht="15" hidden="1" thickBot="1">
      <c r="A12648" s="409">
        <v>202206</v>
      </c>
      <c r="B12648" s="196" t="s">
        <v>2177</v>
      </c>
      <c r="C12648" s="197" t="s">
        <v>2034</v>
      </c>
      <c r="D12648" s="198" t="s">
        <v>337</v>
      </c>
      <c r="E12648" s="421">
        <v>69188</v>
      </c>
      <c r="F12648" s="413">
        <v>125.23</v>
      </c>
      <c r="G12648" s="414">
        <f t="shared" si="394"/>
        <v>552.48742314141975</v>
      </c>
      <c r="H12648" s="415">
        <f t="shared" si="395"/>
        <v>2.7624371157070988</v>
      </c>
    </row>
    <row r="12649" spans="1:8" ht="15" hidden="1" thickBot="1">
      <c r="A12649" s="409">
        <v>202206</v>
      </c>
      <c r="B12649" s="196" t="s">
        <v>2178</v>
      </c>
      <c r="C12649" s="197" t="s">
        <v>2034</v>
      </c>
      <c r="D12649" s="198" t="s">
        <v>339</v>
      </c>
      <c r="E12649" s="421">
        <v>346</v>
      </c>
      <c r="F12649" s="413">
        <v>125.23</v>
      </c>
      <c r="G12649" s="414">
        <f t="shared" si="394"/>
        <v>2.7629162341292024</v>
      </c>
      <c r="H12649" s="415">
        <f t="shared" si="395"/>
        <v>2.7629162341292024</v>
      </c>
    </row>
    <row r="12650" spans="1:8" ht="15" hidden="1" thickBot="1">
      <c r="A12650" s="409">
        <v>202206</v>
      </c>
      <c r="B12650" s="196" t="s">
        <v>2179</v>
      </c>
      <c r="C12650" s="197" t="s">
        <v>2034</v>
      </c>
      <c r="D12650" s="198" t="s">
        <v>337</v>
      </c>
      <c r="E12650" s="421">
        <v>96672</v>
      </c>
      <c r="F12650" s="413">
        <v>125.23</v>
      </c>
      <c r="G12650" s="414">
        <f t="shared" si="394"/>
        <v>771.95560169288501</v>
      </c>
      <c r="H12650" s="415">
        <f t="shared" si="395"/>
        <v>3.8597780084644251</v>
      </c>
    </row>
    <row r="12651" spans="1:8" ht="15" hidden="1" thickBot="1">
      <c r="A12651" s="409">
        <v>202206</v>
      </c>
      <c r="B12651" s="196" t="s">
        <v>2180</v>
      </c>
      <c r="C12651" s="197" t="s">
        <v>2034</v>
      </c>
      <c r="D12651" s="198" t="s">
        <v>339</v>
      </c>
      <c r="E12651" s="421">
        <v>483</v>
      </c>
      <c r="F12651" s="413">
        <v>125.23</v>
      </c>
      <c r="G12651" s="414">
        <f t="shared" si="394"/>
        <v>3.8569032979318054</v>
      </c>
      <c r="H12651" s="415">
        <f t="shared" si="395"/>
        <v>3.8569032979318054</v>
      </c>
    </row>
    <row r="12652" spans="1:8" ht="15" hidden="1" thickBot="1">
      <c r="A12652" s="409">
        <v>202206</v>
      </c>
      <c r="B12652" s="196" t="s">
        <v>2181</v>
      </c>
      <c r="C12652" s="197" t="s">
        <v>2034</v>
      </c>
      <c r="D12652" s="198" t="s">
        <v>337</v>
      </c>
      <c r="E12652" s="421">
        <v>63257</v>
      </c>
      <c r="F12652" s="413">
        <v>125.23</v>
      </c>
      <c r="G12652" s="414">
        <f t="shared" si="394"/>
        <v>505.12656711650561</v>
      </c>
      <c r="H12652" s="415">
        <f t="shared" si="395"/>
        <v>2.5256328355825279</v>
      </c>
    </row>
    <row r="12653" spans="1:8" ht="15" hidden="1" thickBot="1">
      <c r="A12653" s="409">
        <v>202206</v>
      </c>
      <c r="B12653" s="196" t="s">
        <v>2182</v>
      </c>
      <c r="C12653" s="197" t="s">
        <v>2034</v>
      </c>
      <c r="D12653" s="198" t="s">
        <v>337</v>
      </c>
      <c r="E12653" s="421">
        <v>69037</v>
      </c>
      <c r="F12653" s="413">
        <v>125.23</v>
      </c>
      <c r="G12653" s="414">
        <f t="shared" si="394"/>
        <v>551.2816417791264</v>
      </c>
      <c r="H12653" s="415">
        <f t="shared" si="395"/>
        <v>2.7564082088956319</v>
      </c>
    </row>
    <row r="12654" spans="1:8" ht="15" hidden="1" thickBot="1">
      <c r="A12654" s="409">
        <v>202206</v>
      </c>
      <c r="B12654" s="196" t="s">
        <v>2183</v>
      </c>
      <c r="C12654" s="197" t="s">
        <v>2034</v>
      </c>
      <c r="D12654" s="198" t="s">
        <v>337</v>
      </c>
      <c r="E12654" s="421">
        <v>69037</v>
      </c>
      <c r="F12654" s="413">
        <v>125.23</v>
      </c>
      <c r="G12654" s="414">
        <f t="shared" si="394"/>
        <v>551.2816417791264</v>
      </c>
      <c r="H12654" s="415">
        <f t="shared" si="395"/>
        <v>2.7564082088956319</v>
      </c>
    </row>
    <row r="12655" spans="1:8" ht="15" hidden="1" thickBot="1">
      <c r="A12655" s="409">
        <v>202206</v>
      </c>
      <c r="B12655" s="196" t="s">
        <v>2184</v>
      </c>
      <c r="C12655" s="197" t="s">
        <v>2034</v>
      </c>
      <c r="D12655" s="198" t="s">
        <v>339</v>
      </c>
      <c r="E12655" s="421">
        <v>316</v>
      </c>
      <c r="F12655" s="413">
        <v>125.23</v>
      </c>
      <c r="G12655" s="414">
        <f t="shared" si="394"/>
        <v>2.5233570230775371</v>
      </c>
      <c r="H12655" s="415">
        <f t="shared" si="395"/>
        <v>2.5233570230775371</v>
      </c>
    </row>
    <row r="12656" spans="1:8" ht="15" hidden="1" thickBot="1">
      <c r="A12656" s="409">
        <v>202206</v>
      </c>
      <c r="B12656" s="196" t="s">
        <v>2185</v>
      </c>
      <c r="C12656" s="197" t="s">
        <v>2034</v>
      </c>
      <c r="D12656" s="198" t="s">
        <v>337</v>
      </c>
      <c r="E12656" s="421">
        <v>69037</v>
      </c>
      <c r="F12656" s="413">
        <v>125.23</v>
      </c>
      <c r="G12656" s="414">
        <f t="shared" si="394"/>
        <v>551.2816417791264</v>
      </c>
      <c r="H12656" s="415">
        <f t="shared" si="395"/>
        <v>2.7564082088956319</v>
      </c>
    </row>
    <row r="12657" spans="1:8" ht="15" hidden="1" thickBot="1">
      <c r="A12657" s="409">
        <v>202206</v>
      </c>
      <c r="B12657" s="196" t="s">
        <v>2186</v>
      </c>
      <c r="C12657" s="197" t="s">
        <v>2034</v>
      </c>
      <c r="D12657" s="198" t="s">
        <v>337</v>
      </c>
      <c r="E12657" s="421">
        <v>69139</v>
      </c>
      <c r="F12657" s="413">
        <v>125.23</v>
      </c>
      <c r="G12657" s="414">
        <f t="shared" si="394"/>
        <v>552.09614309670201</v>
      </c>
      <c r="H12657" s="415">
        <f t="shared" si="395"/>
        <v>2.76048071548351</v>
      </c>
    </row>
    <row r="12658" spans="1:8" ht="15" hidden="1" thickBot="1">
      <c r="A12658" s="409">
        <v>202206</v>
      </c>
      <c r="B12658" s="196" t="s">
        <v>2187</v>
      </c>
      <c r="C12658" s="197" t="s">
        <v>2034</v>
      </c>
      <c r="D12658" s="198" t="s">
        <v>337</v>
      </c>
      <c r="E12658" s="421">
        <v>65224</v>
      </c>
      <c r="F12658" s="413">
        <v>125.23</v>
      </c>
      <c r="G12658" s="414">
        <f t="shared" si="394"/>
        <v>520.83366605445974</v>
      </c>
      <c r="H12658" s="415">
        <f t="shared" si="395"/>
        <v>2.6041683302722989</v>
      </c>
    </row>
    <row r="12659" spans="1:8" ht="15" hidden="1" thickBot="1">
      <c r="A12659" s="409">
        <v>202206</v>
      </c>
      <c r="B12659" s="196" t="s">
        <v>2188</v>
      </c>
      <c r="C12659" s="197" t="s">
        <v>2034</v>
      </c>
      <c r="D12659" s="198" t="s">
        <v>339</v>
      </c>
      <c r="E12659" s="421">
        <v>326</v>
      </c>
      <c r="F12659" s="413">
        <v>125.23</v>
      </c>
      <c r="G12659" s="414">
        <f t="shared" si="394"/>
        <v>2.6032100934280922</v>
      </c>
      <c r="H12659" s="415">
        <f t="shared" si="395"/>
        <v>2.6032100934280922</v>
      </c>
    </row>
    <row r="12660" spans="1:8" ht="15" hidden="1" thickBot="1">
      <c r="A12660" s="409">
        <v>202206</v>
      </c>
      <c r="B12660" s="196" t="s">
        <v>2189</v>
      </c>
      <c r="C12660" s="197" t="s">
        <v>2034</v>
      </c>
      <c r="D12660" s="198" t="s">
        <v>337</v>
      </c>
      <c r="E12660" s="421">
        <v>60461</v>
      </c>
      <c r="F12660" s="413">
        <v>125.23</v>
      </c>
      <c r="G12660" s="414">
        <f t="shared" si="394"/>
        <v>482.79964864649043</v>
      </c>
      <c r="H12660" s="415">
        <f t="shared" si="395"/>
        <v>2.4139982432324523</v>
      </c>
    </row>
    <row r="12661" spans="1:8" ht="15" hidden="1" thickBot="1">
      <c r="A12661" s="409">
        <v>202206</v>
      </c>
      <c r="B12661" s="196" t="s">
        <v>2190</v>
      </c>
      <c r="C12661" s="197" t="s">
        <v>2034</v>
      </c>
      <c r="D12661" s="198" t="s">
        <v>337</v>
      </c>
      <c r="E12661" s="421">
        <v>59779</v>
      </c>
      <c r="F12661" s="413">
        <v>125.23</v>
      </c>
      <c r="G12661" s="414">
        <f t="shared" si="394"/>
        <v>477.35366924858261</v>
      </c>
      <c r="H12661" s="415">
        <f t="shared" si="395"/>
        <v>2.386768346242913</v>
      </c>
    </row>
    <row r="12662" spans="1:8" ht="15" hidden="1" thickBot="1">
      <c r="A12662" s="409">
        <v>202206</v>
      </c>
      <c r="B12662" s="196" t="s">
        <v>2191</v>
      </c>
      <c r="C12662" s="197" t="s">
        <v>2034</v>
      </c>
      <c r="D12662" s="198" t="s">
        <v>337</v>
      </c>
      <c r="E12662" s="421">
        <v>61504</v>
      </c>
      <c r="F12662" s="413">
        <v>125.23</v>
      </c>
      <c r="G12662" s="414">
        <f t="shared" si="394"/>
        <v>491.12832388405332</v>
      </c>
      <c r="H12662" s="415">
        <f t="shared" si="395"/>
        <v>2.4556416194202666</v>
      </c>
    </row>
    <row r="12663" spans="1:8" ht="15" hidden="1" thickBot="1">
      <c r="A12663" s="409">
        <v>202206</v>
      </c>
      <c r="B12663" s="196" t="s">
        <v>2192</v>
      </c>
      <c r="C12663" s="197" t="s">
        <v>2034</v>
      </c>
      <c r="D12663" s="198" t="s">
        <v>337</v>
      </c>
      <c r="E12663" s="421">
        <v>63359</v>
      </c>
      <c r="F12663" s="413">
        <v>125.23</v>
      </c>
      <c r="G12663" s="414">
        <f t="shared" si="394"/>
        <v>505.94106843408127</v>
      </c>
      <c r="H12663" s="415">
        <f t="shared" si="395"/>
        <v>2.5297053421704065</v>
      </c>
    </row>
    <row r="12664" spans="1:8" ht="15" hidden="1" thickBot="1">
      <c r="A12664" s="409">
        <v>202206</v>
      </c>
      <c r="B12664" s="196" t="s">
        <v>2193</v>
      </c>
      <c r="C12664" s="197" t="s">
        <v>2034</v>
      </c>
      <c r="D12664" s="198" t="s">
        <v>339</v>
      </c>
      <c r="E12664" s="421">
        <v>317</v>
      </c>
      <c r="F12664" s="413">
        <v>125.23</v>
      </c>
      <c r="G12664" s="414">
        <f t="shared" si="394"/>
        <v>2.5313423301125928</v>
      </c>
      <c r="H12664" s="415">
        <f t="shared" si="395"/>
        <v>2.5313423301125928</v>
      </c>
    </row>
    <row r="12665" spans="1:8" ht="15" hidden="1" thickBot="1">
      <c r="A12665" s="409">
        <v>202206</v>
      </c>
      <c r="B12665" s="196" t="s">
        <v>2194</v>
      </c>
      <c r="C12665" s="197" t="s">
        <v>2034</v>
      </c>
      <c r="D12665" s="198" t="s">
        <v>337</v>
      </c>
      <c r="E12665" s="421">
        <v>53108</v>
      </c>
      <c r="F12665" s="413">
        <v>125.23</v>
      </c>
      <c r="G12665" s="414">
        <f t="shared" si="394"/>
        <v>424.08368601772736</v>
      </c>
      <c r="H12665" s="415">
        <f t="shared" si="395"/>
        <v>2.1204184300886366</v>
      </c>
    </row>
    <row r="12666" spans="1:8" ht="15" hidden="1" thickBot="1">
      <c r="A12666" s="409">
        <v>202206</v>
      </c>
      <c r="B12666" s="196" t="s">
        <v>2195</v>
      </c>
      <c r="C12666" s="197" t="s">
        <v>2034</v>
      </c>
      <c r="D12666" s="198" t="s">
        <v>339</v>
      </c>
      <c r="E12666" s="421">
        <v>265</v>
      </c>
      <c r="F12666" s="413">
        <v>125.23</v>
      </c>
      <c r="G12666" s="414">
        <f t="shared" si="394"/>
        <v>2.1161063642897067</v>
      </c>
      <c r="H12666" s="415">
        <f t="shared" si="395"/>
        <v>2.1161063642897067</v>
      </c>
    </row>
    <row r="12667" spans="1:8" ht="15" hidden="1" thickBot="1">
      <c r="A12667" s="409">
        <v>202206</v>
      </c>
      <c r="B12667" s="196" t="s">
        <v>2196</v>
      </c>
      <c r="C12667" s="197" t="s">
        <v>2034</v>
      </c>
      <c r="D12667" s="198" t="s">
        <v>337</v>
      </c>
      <c r="E12667" s="421">
        <v>57026</v>
      </c>
      <c r="F12667" s="413">
        <v>125.23</v>
      </c>
      <c r="G12667" s="414">
        <f t="shared" si="394"/>
        <v>455.37011898107482</v>
      </c>
      <c r="H12667" s="415">
        <f t="shared" si="395"/>
        <v>2.2768505949053743</v>
      </c>
    </row>
    <row r="12668" spans="1:8" ht="15" hidden="1" thickBot="1">
      <c r="A12668" s="409">
        <v>202206</v>
      </c>
      <c r="B12668" s="196" t="s">
        <v>2197</v>
      </c>
      <c r="C12668" s="197" t="s">
        <v>2034</v>
      </c>
      <c r="D12668" s="198" t="s">
        <v>337</v>
      </c>
      <c r="E12668" s="421">
        <v>57621</v>
      </c>
      <c r="F12668" s="413">
        <v>125.23</v>
      </c>
      <c r="G12668" s="414">
        <f t="shared" si="394"/>
        <v>460.1213766669328</v>
      </c>
      <c r="H12668" s="415">
        <f t="shared" si="395"/>
        <v>2.3006068833346642</v>
      </c>
    </row>
    <row r="12669" spans="1:8" ht="15" hidden="1" thickBot="1">
      <c r="A12669" s="409">
        <v>202206</v>
      </c>
      <c r="B12669" s="196" t="s">
        <v>2198</v>
      </c>
      <c r="C12669" s="197" t="s">
        <v>2034</v>
      </c>
      <c r="D12669" s="198" t="s">
        <v>337</v>
      </c>
      <c r="E12669" s="421">
        <v>53108</v>
      </c>
      <c r="F12669" s="413">
        <v>125.23</v>
      </c>
      <c r="G12669" s="414">
        <f t="shared" si="394"/>
        <v>424.08368601772736</v>
      </c>
      <c r="H12669" s="415">
        <f t="shared" si="395"/>
        <v>2.1204184300886366</v>
      </c>
    </row>
    <row r="12670" spans="1:8" ht="15" hidden="1" thickBot="1">
      <c r="A12670" s="409">
        <v>202206</v>
      </c>
      <c r="B12670" s="196" t="s">
        <v>2199</v>
      </c>
      <c r="C12670" s="197" t="s">
        <v>2034</v>
      </c>
      <c r="D12670" s="198" t="s">
        <v>339</v>
      </c>
      <c r="E12670" s="421">
        <v>265</v>
      </c>
      <c r="F12670" s="413">
        <v>125.23</v>
      </c>
      <c r="G12670" s="414">
        <f t="shared" si="394"/>
        <v>2.1161063642897067</v>
      </c>
      <c r="H12670" s="415">
        <f t="shared" si="395"/>
        <v>2.1161063642897067</v>
      </c>
    </row>
    <row r="12671" spans="1:8" ht="15" hidden="1" thickBot="1">
      <c r="A12671" s="409">
        <v>202206</v>
      </c>
      <c r="B12671" s="196" t="s">
        <v>2200</v>
      </c>
      <c r="C12671" s="197" t="s">
        <v>2034</v>
      </c>
      <c r="D12671" s="198" t="s">
        <v>337</v>
      </c>
      <c r="E12671" s="421">
        <v>53108</v>
      </c>
      <c r="F12671" s="413">
        <v>125.23</v>
      </c>
      <c r="G12671" s="414">
        <f t="shared" si="394"/>
        <v>424.08368601772736</v>
      </c>
      <c r="H12671" s="415">
        <f t="shared" si="395"/>
        <v>2.1204184300886366</v>
      </c>
    </row>
    <row r="12672" spans="1:8" ht="15" hidden="1" thickBot="1">
      <c r="A12672" s="409">
        <v>202206</v>
      </c>
      <c r="B12672" s="196" t="s">
        <v>2201</v>
      </c>
      <c r="C12672" s="197" t="s">
        <v>2034</v>
      </c>
      <c r="D12672" s="198" t="s">
        <v>339</v>
      </c>
      <c r="E12672" s="421">
        <v>265</v>
      </c>
      <c r="F12672" s="413">
        <v>125.23</v>
      </c>
      <c r="G12672" s="414">
        <f t="shared" si="394"/>
        <v>2.1161063642897067</v>
      </c>
      <c r="H12672" s="415">
        <f t="shared" si="395"/>
        <v>2.1161063642897067</v>
      </c>
    </row>
    <row r="12673" spans="1:8" ht="15" hidden="1" thickBot="1">
      <c r="A12673" s="409">
        <v>202206</v>
      </c>
      <c r="B12673" s="196" t="s">
        <v>2202</v>
      </c>
      <c r="C12673" s="197" t="s">
        <v>2034</v>
      </c>
      <c r="D12673" s="198" t="s">
        <v>337</v>
      </c>
      <c r="E12673" s="421">
        <v>55711</v>
      </c>
      <c r="F12673" s="413">
        <v>125.23</v>
      </c>
      <c r="G12673" s="414">
        <f t="shared" si="394"/>
        <v>444.86944022997682</v>
      </c>
      <c r="H12673" s="415">
        <f t="shared" si="395"/>
        <v>2.2243472011498842</v>
      </c>
    </row>
    <row r="12674" spans="1:8" ht="15" hidden="1" thickBot="1">
      <c r="A12674" s="409">
        <v>202206</v>
      </c>
      <c r="B12674" s="196" t="s">
        <v>2203</v>
      </c>
      <c r="C12674" s="197" t="s">
        <v>2034</v>
      </c>
      <c r="D12674" s="198" t="s">
        <v>337</v>
      </c>
      <c r="E12674" s="421">
        <v>77570</v>
      </c>
      <c r="F12674" s="413">
        <v>125.23</v>
      </c>
      <c r="G12674" s="414">
        <f t="shared" ref="G12674:G12737" si="396">+E12674/F12674</f>
        <v>619.42026670925497</v>
      </c>
      <c r="H12674" s="415">
        <f t="shared" ref="H12674:H12737" si="397">IF(D12674="TB",G12674/200,IF(D12674="LT",G12674,"VER"))</f>
        <v>3.0971013335462749</v>
      </c>
    </row>
    <row r="12675" spans="1:8" ht="15" hidden="1" thickBot="1">
      <c r="A12675" s="409">
        <v>202206</v>
      </c>
      <c r="B12675" s="196" t="s">
        <v>2204</v>
      </c>
      <c r="C12675" s="197" t="s">
        <v>2034</v>
      </c>
      <c r="D12675" s="198" t="s">
        <v>339</v>
      </c>
      <c r="E12675" s="421">
        <v>388</v>
      </c>
      <c r="F12675" s="413">
        <v>125.23</v>
      </c>
      <c r="G12675" s="414">
        <f t="shared" si="396"/>
        <v>3.098299129601533</v>
      </c>
      <c r="H12675" s="415">
        <f t="shared" si="397"/>
        <v>3.098299129601533</v>
      </c>
    </row>
    <row r="12676" spans="1:8" ht="15" hidden="1" thickBot="1">
      <c r="A12676" s="409">
        <v>202206</v>
      </c>
      <c r="B12676" s="196" t="s">
        <v>2205</v>
      </c>
      <c r="C12676" s="197" t="s">
        <v>2034</v>
      </c>
      <c r="D12676" s="198" t="s">
        <v>337</v>
      </c>
      <c r="E12676" s="421">
        <v>88426</v>
      </c>
      <c r="F12676" s="413">
        <v>125.23</v>
      </c>
      <c r="G12676" s="414">
        <f t="shared" si="396"/>
        <v>706.10875988181738</v>
      </c>
      <c r="H12676" s="415">
        <f t="shared" si="397"/>
        <v>3.5305437994090867</v>
      </c>
    </row>
    <row r="12677" spans="1:8" ht="15" hidden="1" thickBot="1">
      <c r="A12677" s="409">
        <v>202206</v>
      </c>
      <c r="B12677" s="196" t="s">
        <v>2206</v>
      </c>
      <c r="C12677" s="197" t="s">
        <v>2034</v>
      </c>
      <c r="D12677" s="198" t="s">
        <v>337</v>
      </c>
      <c r="E12677" s="421">
        <v>63587</v>
      </c>
      <c r="F12677" s="413">
        <v>125.23</v>
      </c>
      <c r="G12677" s="414">
        <f t="shared" si="396"/>
        <v>507.76171843807396</v>
      </c>
      <c r="H12677" s="415">
        <f t="shared" si="397"/>
        <v>2.5388085921903696</v>
      </c>
    </row>
    <row r="12678" spans="1:8" ht="15" hidden="1" thickBot="1">
      <c r="A12678" s="409">
        <v>202206</v>
      </c>
      <c r="B12678" s="196" t="s">
        <v>2207</v>
      </c>
      <c r="C12678" s="197" t="s">
        <v>2034</v>
      </c>
      <c r="D12678" s="198" t="s">
        <v>337</v>
      </c>
      <c r="E12678" s="421">
        <v>74029</v>
      </c>
      <c r="F12678" s="413">
        <v>125.23</v>
      </c>
      <c r="G12678" s="414">
        <f t="shared" si="396"/>
        <v>591.14429449812349</v>
      </c>
      <c r="H12678" s="415">
        <f t="shared" si="397"/>
        <v>2.9557214724906173</v>
      </c>
    </row>
    <row r="12679" spans="1:8" ht="15" hidden="1" thickBot="1">
      <c r="A12679" s="409">
        <v>202206</v>
      </c>
      <c r="B12679" s="196" t="s">
        <v>2208</v>
      </c>
      <c r="C12679" s="197" t="s">
        <v>2034</v>
      </c>
      <c r="D12679" s="198" t="s">
        <v>339</v>
      </c>
      <c r="E12679" s="421">
        <v>370</v>
      </c>
      <c r="F12679" s="413">
        <v>125.23</v>
      </c>
      <c r="G12679" s="414">
        <f t="shared" si="396"/>
        <v>2.9545636029705342</v>
      </c>
      <c r="H12679" s="415">
        <f t="shared" si="397"/>
        <v>2.9545636029705342</v>
      </c>
    </row>
    <row r="12680" spans="1:8" ht="15" hidden="1" thickBot="1">
      <c r="A12680" s="409">
        <v>202206</v>
      </c>
      <c r="B12680" s="196" t="s">
        <v>2209</v>
      </c>
      <c r="C12680" s="197" t="s">
        <v>2034</v>
      </c>
      <c r="D12680" s="198" t="s">
        <v>337</v>
      </c>
      <c r="E12680" s="421">
        <v>46485</v>
      </c>
      <c r="F12680" s="413">
        <v>125.23</v>
      </c>
      <c r="G12680" s="414">
        <f t="shared" si="396"/>
        <v>371.19699752455483</v>
      </c>
      <c r="H12680" s="415">
        <f t="shared" si="397"/>
        <v>1.8559849876227741</v>
      </c>
    </row>
    <row r="12681" spans="1:8" ht="15" hidden="1" thickBot="1">
      <c r="A12681" s="409">
        <v>202206</v>
      </c>
      <c r="B12681" s="196" t="s">
        <v>2210</v>
      </c>
      <c r="C12681" s="197" t="s">
        <v>2034</v>
      </c>
      <c r="D12681" s="198" t="s">
        <v>337</v>
      </c>
      <c r="E12681" s="421">
        <v>46485</v>
      </c>
      <c r="F12681" s="413">
        <v>125.23</v>
      </c>
      <c r="G12681" s="414">
        <f t="shared" si="396"/>
        <v>371.19699752455483</v>
      </c>
      <c r="H12681" s="415">
        <f t="shared" si="397"/>
        <v>1.8559849876227741</v>
      </c>
    </row>
    <row r="12682" spans="1:8" ht="15" hidden="1" thickBot="1">
      <c r="A12682" s="409">
        <v>202206</v>
      </c>
      <c r="B12682" s="196" t="s">
        <v>2211</v>
      </c>
      <c r="C12682" s="197" t="s">
        <v>2034</v>
      </c>
      <c r="D12682" s="198" t="s">
        <v>339</v>
      </c>
      <c r="E12682" s="421">
        <v>232</v>
      </c>
      <c r="F12682" s="413">
        <v>125.23</v>
      </c>
      <c r="G12682" s="414">
        <f t="shared" si="396"/>
        <v>1.8525912321328755</v>
      </c>
      <c r="H12682" s="415">
        <f t="shared" si="397"/>
        <v>1.8525912321328755</v>
      </c>
    </row>
    <row r="12683" spans="1:8" ht="15" hidden="1" thickBot="1">
      <c r="A12683" s="409">
        <v>202206</v>
      </c>
      <c r="B12683" s="196" t="s">
        <v>2212</v>
      </c>
      <c r="C12683" s="197" t="s">
        <v>2034</v>
      </c>
      <c r="D12683" s="198" t="s">
        <v>337</v>
      </c>
      <c r="E12683" s="421">
        <v>46485</v>
      </c>
      <c r="F12683" s="413">
        <v>125.23</v>
      </c>
      <c r="G12683" s="414">
        <f t="shared" si="396"/>
        <v>371.19699752455483</v>
      </c>
      <c r="H12683" s="415">
        <f t="shared" si="397"/>
        <v>1.8559849876227741</v>
      </c>
    </row>
    <row r="12684" spans="1:8" ht="15" hidden="1" thickBot="1">
      <c r="A12684" s="409">
        <v>202206</v>
      </c>
      <c r="B12684" s="196" t="s">
        <v>2213</v>
      </c>
      <c r="C12684" s="197" t="s">
        <v>2034</v>
      </c>
      <c r="D12684" s="198" t="s">
        <v>337</v>
      </c>
      <c r="E12684" s="421">
        <v>46485</v>
      </c>
      <c r="F12684" s="413">
        <v>125.23</v>
      </c>
      <c r="G12684" s="414">
        <f t="shared" si="396"/>
        <v>371.19699752455483</v>
      </c>
      <c r="H12684" s="415">
        <f t="shared" si="397"/>
        <v>1.8559849876227741</v>
      </c>
    </row>
    <row r="12685" spans="1:8" ht="15" hidden="1" thickBot="1">
      <c r="A12685" s="409">
        <v>202206</v>
      </c>
      <c r="B12685" s="196" t="s">
        <v>2214</v>
      </c>
      <c r="C12685" s="197" t="s">
        <v>2034</v>
      </c>
      <c r="D12685" s="198" t="s">
        <v>337</v>
      </c>
      <c r="E12685" s="421">
        <v>46485</v>
      </c>
      <c r="F12685" s="413">
        <v>125.23</v>
      </c>
      <c r="G12685" s="414">
        <f t="shared" si="396"/>
        <v>371.19699752455483</v>
      </c>
      <c r="H12685" s="415">
        <f t="shared" si="397"/>
        <v>1.8559849876227741</v>
      </c>
    </row>
    <row r="12686" spans="1:8" ht="15" hidden="1" thickBot="1">
      <c r="A12686" s="409">
        <v>202206</v>
      </c>
      <c r="B12686" s="196" t="s">
        <v>2215</v>
      </c>
      <c r="C12686" s="197" t="s">
        <v>2034</v>
      </c>
      <c r="D12686" s="198" t="s">
        <v>339</v>
      </c>
      <c r="E12686" s="421">
        <v>232</v>
      </c>
      <c r="F12686" s="413">
        <v>125.23</v>
      </c>
      <c r="G12686" s="414">
        <f t="shared" si="396"/>
        <v>1.8525912321328755</v>
      </c>
      <c r="H12686" s="415">
        <f t="shared" si="397"/>
        <v>1.8525912321328755</v>
      </c>
    </row>
    <row r="12687" spans="1:8" ht="15" hidden="1" thickBot="1">
      <c r="A12687" s="409">
        <v>202206</v>
      </c>
      <c r="B12687" s="196" t="s">
        <v>2216</v>
      </c>
      <c r="C12687" s="197" t="s">
        <v>2034</v>
      </c>
      <c r="D12687" s="198" t="s">
        <v>337</v>
      </c>
      <c r="E12687" s="421">
        <v>71119</v>
      </c>
      <c r="F12687" s="413">
        <v>125.23</v>
      </c>
      <c r="G12687" s="414">
        <f t="shared" si="396"/>
        <v>567.90705102611196</v>
      </c>
      <c r="H12687" s="415">
        <f t="shared" si="397"/>
        <v>2.8395352551305599</v>
      </c>
    </row>
    <row r="12688" spans="1:8" ht="15" hidden="1" thickBot="1">
      <c r="A12688" s="409">
        <v>202206</v>
      </c>
      <c r="B12688" s="196" t="s">
        <v>2217</v>
      </c>
      <c r="C12688" s="197" t="s">
        <v>2034</v>
      </c>
      <c r="D12688" s="198" t="s">
        <v>339</v>
      </c>
      <c r="E12688" s="421">
        <v>356</v>
      </c>
      <c r="F12688" s="413">
        <v>125.23</v>
      </c>
      <c r="G12688" s="414">
        <f t="shared" si="396"/>
        <v>2.8427693044797571</v>
      </c>
      <c r="H12688" s="415">
        <f t="shared" si="397"/>
        <v>2.8427693044797571</v>
      </c>
    </row>
    <row r="12689" spans="1:8" ht="15" hidden="1" thickBot="1">
      <c r="A12689" s="409">
        <v>202206</v>
      </c>
      <c r="B12689" s="196" t="s">
        <v>2218</v>
      </c>
      <c r="C12689" s="197" t="s">
        <v>2034</v>
      </c>
      <c r="D12689" s="198" t="s">
        <v>337</v>
      </c>
      <c r="E12689" s="421">
        <v>46485</v>
      </c>
      <c r="F12689" s="413">
        <v>125.23</v>
      </c>
      <c r="G12689" s="414">
        <f t="shared" si="396"/>
        <v>371.19699752455483</v>
      </c>
      <c r="H12689" s="415">
        <f t="shared" si="397"/>
        <v>1.8559849876227741</v>
      </c>
    </row>
    <row r="12690" spans="1:8" ht="15" hidden="1" thickBot="1">
      <c r="A12690" s="409">
        <v>202206</v>
      </c>
      <c r="B12690" s="196" t="s">
        <v>2219</v>
      </c>
      <c r="C12690" s="197" t="s">
        <v>2034</v>
      </c>
      <c r="D12690" s="198" t="s">
        <v>339</v>
      </c>
      <c r="E12690" s="421">
        <v>232</v>
      </c>
      <c r="F12690" s="413">
        <v>125.23</v>
      </c>
      <c r="G12690" s="414">
        <f t="shared" si="396"/>
        <v>1.8525912321328755</v>
      </c>
      <c r="H12690" s="415">
        <f t="shared" si="397"/>
        <v>1.8525912321328755</v>
      </c>
    </row>
    <row r="12691" spans="1:8" ht="15" hidden="1" thickBot="1">
      <c r="A12691" s="409">
        <v>202206</v>
      </c>
      <c r="B12691" s="196" t="s">
        <v>2220</v>
      </c>
      <c r="C12691" s="197" t="s">
        <v>2034</v>
      </c>
      <c r="D12691" s="198" t="s">
        <v>337</v>
      </c>
      <c r="E12691" s="421">
        <v>53560</v>
      </c>
      <c r="F12691" s="413">
        <v>125.23</v>
      </c>
      <c r="G12691" s="414">
        <f t="shared" si="396"/>
        <v>427.69304479757244</v>
      </c>
      <c r="H12691" s="415">
        <f t="shared" si="397"/>
        <v>2.1384652239878621</v>
      </c>
    </row>
    <row r="12692" spans="1:8" ht="15" hidden="1" thickBot="1">
      <c r="A12692" s="409">
        <v>202206</v>
      </c>
      <c r="B12692" s="196" t="s">
        <v>2221</v>
      </c>
      <c r="C12692" s="197" t="s">
        <v>2034</v>
      </c>
      <c r="D12692" s="198" t="s">
        <v>339</v>
      </c>
      <c r="E12692" s="421">
        <v>268</v>
      </c>
      <c r="F12692" s="413">
        <v>125.23</v>
      </c>
      <c r="G12692" s="414">
        <f t="shared" si="396"/>
        <v>2.1400622853948734</v>
      </c>
      <c r="H12692" s="415">
        <f t="shared" si="397"/>
        <v>2.1400622853948734</v>
      </c>
    </row>
    <row r="12693" spans="1:8" ht="15" hidden="1" thickBot="1">
      <c r="A12693" s="409">
        <v>202206</v>
      </c>
      <c r="B12693" s="196" t="s">
        <v>2222</v>
      </c>
      <c r="C12693" s="197" t="s">
        <v>2034</v>
      </c>
      <c r="D12693" s="198" t="s">
        <v>337</v>
      </c>
      <c r="E12693" s="421">
        <v>65572</v>
      </c>
      <c r="F12693" s="413">
        <v>125.23</v>
      </c>
      <c r="G12693" s="414">
        <f t="shared" si="396"/>
        <v>523.6125529026591</v>
      </c>
      <c r="H12693" s="415">
        <f t="shared" si="397"/>
        <v>2.6180627645132954</v>
      </c>
    </row>
    <row r="12694" spans="1:8" ht="15" hidden="1" thickBot="1">
      <c r="A12694" s="409">
        <v>202206</v>
      </c>
      <c r="B12694" s="196" t="s">
        <v>2223</v>
      </c>
      <c r="C12694" s="197" t="s">
        <v>2034</v>
      </c>
      <c r="D12694" s="198" t="s">
        <v>337</v>
      </c>
      <c r="E12694" s="421">
        <v>57199</v>
      </c>
      <c r="F12694" s="413">
        <v>125.23</v>
      </c>
      <c r="G12694" s="414">
        <f t="shared" si="396"/>
        <v>456.75157709813942</v>
      </c>
      <c r="H12694" s="415">
        <f t="shared" si="397"/>
        <v>2.2837578854906972</v>
      </c>
    </row>
    <row r="12695" spans="1:8" ht="15" hidden="1" thickBot="1">
      <c r="A12695" s="409">
        <v>202206</v>
      </c>
      <c r="B12695" s="196" t="s">
        <v>2224</v>
      </c>
      <c r="C12695" s="197" t="s">
        <v>2034</v>
      </c>
      <c r="D12695" s="198" t="s">
        <v>337</v>
      </c>
      <c r="E12695" s="421">
        <v>64891</v>
      </c>
      <c r="F12695" s="413">
        <v>125.23</v>
      </c>
      <c r="G12695" s="414">
        <f t="shared" si="396"/>
        <v>518.17455881178626</v>
      </c>
      <c r="H12695" s="415">
        <f t="shared" si="397"/>
        <v>2.5908727940589311</v>
      </c>
    </row>
    <row r="12696" spans="1:8" ht="15" hidden="1" thickBot="1">
      <c r="A12696" s="409">
        <v>202206</v>
      </c>
      <c r="B12696" s="196" t="s">
        <v>2225</v>
      </c>
      <c r="C12696" s="197" t="s">
        <v>2034</v>
      </c>
      <c r="D12696" s="198" t="s">
        <v>339</v>
      </c>
      <c r="E12696" s="421">
        <v>324</v>
      </c>
      <c r="F12696" s="413">
        <v>125.23</v>
      </c>
      <c r="G12696" s="414">
        <f t="shared" si="396"/>
        <v>2.5872394793579812</v>
      </c>
      <c r="H12696" s="415">
        <f t="shared" si="397"/>
        <v>2.5872394793579812</v>
      </c>
    </row>
    <row r="12697" spans="1:8" ht="15" hidden="1" thickBot="1">
      <c r="A12697" s="409">
        <v>202206</v>
      </c>
      <c r="B12697" s="196" t="s">
        <v>2226</v>
      </c>
      <c r="C12697" s="197" t="s">
        <v>2034</v>
      </c>
      <c r="D12697" s="198" t="s">
        <v>337</v>
      </c>
      <c r="E12697" s="421">
        <v>65112</v>
      </c>
      <c r="F12697" s="413">
        <v>125.23</v>
      </c>
      <c r="G12697" s="414">
        <f t="shared" si="396"/>
        <v>519.93931166653351</v>
      </c>
      <c r="H12697" s="415">
        <f t="shared" si="397"/>
        <v>2.5996965583326674</v>
      </c>
    </row>
    <row r="12698" spans="1:8" ht="15" hidden="1" thickBot="1">
      <c r="A12698" s="409">
        <v>202206</v>
      </c>
      <c r="B12698" s="196" t="s">
        <v>2227</v>
      </c>
      <c r="C12698" s="197" t="s">
        <v>2034</v>
      </c>
      <c r="D12698" s="198" t="s">
        <v>337</v>
      </c>
      <c r="E12698" s="421">
        <v>62262</v>
      </c>
      <c r="F12698" s="413">
        <v>125.23</v>
      </c>
      <c r="G12698" s="414">
        <f t="shared" si="396"/>
        <v>497.18118661662538</v>
      </c>
      <c r="H12698" s="415">
        <f t="shared" si="397"/>
        <v>2.485905933083127</v>
      </c>
    </row>
    <row r="12699" spans="1:8" ht="15" hidden="1" thickBot="1">
      <c r="A12699" s="409">
        <v>202206</v>
      </c>
      <c r="B12699" s="196" t="s">
        <v>2228</v>
      </c>
      <c r="C12699" s="197" t="s">
        <v>2034</v>
      </c>
      <c r="D12699" s="198" t="s">
        <v>337</v>
      </c>
      <c r="E12699" s="421">
        <v>73013</v>
      </c>
      <c r="F12699" s="413">
        <v>125.23</v>
      </c>
      <c r="G12699" s="414">
        <f t="shared" si="396"/>
        <v>583.0312225505071</v>
      </c>
      <c r="H12699" s="415">
        <f t="shared" si="397"/>
        <v>2.9151561127525354</v>
      </c>
    </row>
    <row r="12700" spans="1:8" ht="15" hidden="1" thickBot="1">
      <c r="A12700" s="409">
        <v>202206</v>
      </c>
      <c r="B12700" s="196" t="s">
        <v>2229</v>
      </c>
      <c r="C12700" s="197" t="s">
        <v>2230</v>
      </c>
      <c r="D12700" s="198" t="s">
        <v>350</v>
      </c>
      <c r="E12700" s="421">
        <v>0.01</v>
      </c>
      <c r="F12700" s="413">
        <v>125.23</v>
      </c>
      <c r="G12700" s="414">
        <f t="shared" si="396"/>
        <v>7.9853070350554981E-5</v>
      </c>
      <c r="H12700" s="415" t="str">
        <f t="shared" si="397"/>
        <v>VER</v>
      </c>
    </row>
    <row r="12701" spans="1:8" ht="15" hidden="1" thickBot="1">
      <c r="A12701" s="409">
        <v>202206</v>
      </c>
      <c r="B12701" s="196" t="s">
        <v>2231</v>
      </c>
      <c r="C12701" s="197" t="s">
        <v>2034</v>
      </c>
      <c r="D12701" s="198" t="s">
        <v>2691</v>
      </c>
      <c r="E12701" s="421">
        <v>363</v>
      </c>
      <c r="F12701" s="413">
        <v>125.23</v>
      </c>
      <c r="G12701" s="414">
        <f t="shared" si="396"/>
        <v>2.8986664537251454</v>
      </c>
      <c r="H12701" s="415" t="str">
        <f t="shared" si="397"/>
        <v>VER</v>
      </c>
    </row>
    <row r="12702" spans="1:8" ht="15" hidden="1" thickBot="1">
      <c r="A12702" s="409">
        <v>202206</v>
      </c>
      <c r="B12702" s="196" t="s">
        <v>2232</v>
      </c>
      <c r="C12702" s="197" t="s">
        <v>2034</v>
      </c>
      <c r="D12702" s="198" t="s">
        <v>337</v>
      </c>
      <c r="E12702" s="421">
        <v>69429</v>
      </c>
      <c r="F12702" s="413">
        <v>125.23</v>
      </c>
      <c r="G12702" s="414">
        <f t="shared" si="396"/>
        <v>554.41188213686814</v>
      </c>
      <c r="H12702" s="415">
        <f t="shared" si="397"/>
        <v>2.7720594106843408</v>
      </c>
    </row>
    <row r="12703" spans="1:8" ht="15" hidden="1" thickBot="1">
      <c r="A12703" s="409">
        <v>202206</v>
      </c>
      <c r="B12703" s="196" t="s">
        <v>2233</v>
      </c>
      <c r="C12703" s="197" t="s">
        <v>2034</v>
      </c>
      <c r="D12703" s="198" t="s">
        <v>337</v>
      </c>
      <c r="E12703" s="421">
        <v>67210</v>
      </c>
      <c r="F12703" s="413">
        <v>125.23</v>
      </c>
      <c r="G12703" s="414">
        <f t="shared" si="396"/>
        <v>536.69248582607997</v>
      </c>
      <c r="H12703" s="415">
        <f t="shared" si="397"/>
        <v>2.6834624291303997</v>
      </c>
    </row>
    <row r="12704" spans="1:8" ht="15" hidden="1" thickBot="1">
      <c r="A12704" s="409">
        <v>202206</v>
      </c>
      <c r="B12704" s="196" t="s">
        <v>2234</v>
      </c>
      <c r="C12704" s="197" t="s">
        <v>2034</v>
      </c>
      <c r="D12704" s="198" t="s">
        <v>337</v>
      </c>
      <c r="E12704" s="421">
        <v>61988</v>
      </c>
      <c r="F12704" s="413">
        <v>125.23</v>
      </c>
      <c r="G12704" s="414">
        <f t="shared" si="396"/>
        <v>494.99321248902021</v>
      </c>
      <c r="H12704" s="415">
        <f t="shared" si="397"/>
        <v>2.4749660624451009</v>
      </c>
    </row>
    <row r="12705" spans="1:8" ht="15" hidden="1" thickBot="1">
      <c r="A12705" s="409">
        <v>202206</v>
      </c>
      <c r="B12705" s="196" t="s">
        <v>2235</v>
      </c>
      <c r="C12705" s="197" t="s">
        <v>2034</v>
      </c>
      <c r="D12705" s="198" t="s">
        <v>337</v>
      </c>
      <c r="E12705" s="421">
        <v>68529</v>
      </c>
      <c r="F12705" s="413">
        <v>125.23</v>
      </c>
      <c r="G12705" s="414">
        <f t="shared" si="396"/>
        <v>547.22510580531821</v>
      </c>
      <c r="H12705" s="415">
        <f t="shared" si="397"/>
        <v>2.7361255290265909</v>
      </c>
    </row>
    <row r="12706" spans="1:8" ht="15" hidden="1" thickBot="1">
      <c r="A12706" s="409">
        <v>202206</v>
      </c>
      <c r="B12706" s="196" t="s">
        <v>2236</v>
      </c>
      <c r="C12706" s="197" t="s">
        <v>791</v>
      </c>
      <c r="D12706" s="198" t="s">
        <v>337</v>
      </c>
      <c r="E12706" s="421">
        <v>46586</v>
      </c>
      <c r="F12706" s="413">
        <v>125.23</v>
      </c>
      <c r="G12706" s="414">
        <f t="shared" si="396"/>
        <v>372.00351353509541</v>
      </c>
      <c r="H12706" s="415">
        <f t="shared" si="397"/>
        <v>1.8600175676754771</v>
      </c>
    </row>
    <row r="12707" spans="1:8" ht="15" hidden="1" thickBot="1">
      <c r="A12707" s="409">
        <v>202206</v>
      </c>
      <c r="B12707" s="196" t="s">
        <v>2237</v>
      </c>
      <c r="C12707" s="197" t="s">
        <v>2034</v>
      </c>
      <c r="D12707" s="198" t="s">
        <v>339</v>
      </c>
      <c r="E12707" s="421">
        <v>343</v>
      </c>
      <c r="F12707" s="413">
        <v>125.23</v>
      </c>
      <c r="G12707" s="414">
        <f t="shared" si="396"/>
        <v>2.7389603130240356</v>
      </c>
      <c r="H12707" s="415">
        <f t="shared" si="397"/>
        <v>2.7389603130240356</v>
      </c>
    </row>
    <row r="12708" spans="1:8" ht="15" hidden="1" thickBot="1">
      <c r="A12708" s="409">
        <v>202206</v>
      </c>
      <c r="B12708" s="196" t="s">
        <v>2238</v>
      </c>
      <c r="C12708" s="197" t="s">
        <v>2034</v>
      </c>
      <c r="D12708" s="198" t="s">
        <v>337</v>
      </c>
      <c r="E12708" s="421">
        <v>47578</v>
      </c>
      <c r="F12708" s="413">
        <v>125.23</v>
      </c>
      <c r="G12708" s="414">
        <f t="shared" si="396"/>
        <v>379.92493811387044</v>
      </c>
      <c r="H12708" s="415">
        <f t="shared" si="397"/>
        <v>1.8996246905693521</v>
      </c>
    </row>
    <row r="12709" spans="1:8" ht="15" hidden="1" thickBot="1">
      <c r="A12709" s="409">
        <v>202206</v>
      </c>
      <c r="B12709" s="196" t="s">
        <v>2239</v>
      </c>
      <c r="C12709" s="197" t="s">
        <v>2034</v>
      </c>
      <c r="D12709" s="198" t="s">
        <v>337</v>
      </c>
      <c r="E12709" s="421">
        <v>47578</v>
      </c>
      <c r="F12709" s="413">
        <v>125.23</v>
      </c>
      <c r="G12709" s="414">
        <f t="shared" si="396"/>
        <v>379.92493811387044</v>
      </c>
      <c r="H12709" s="415">
        <f t="shared" si="397"/>
        <v>1.8996246905693521</v>
      </c>
    </row>
    <row r="12710" spans="1:8" ht="15" hidden="1" thickBot="1">
      <c r="A12710" s="409">
        <v>202206</v>
      </c>
      <c r="B12710" s="196" t="s">
        <v>2240</v>
      </c>
      <c r="C12710" s="197" t="s">
        <v>2034</v>
      </c>
      <c r="D12710" s="198" t="s">
        <v>339</v>
      </c>
      <c r="E12710" s="421">
        <v>238</v>
      </c>
      <c r="F12710" s="413">
        <v>125.23</v>
      </c>
      <c r="G12710" s="414">
        <f t="shared" si="396"/>
        <v>1.9005030743432085</v>
      </c>
      <c r="H12710" s="415">
        <f t="shared" si="397"/>
        <v>1.9005030743432085</v>
      </c>
    </row>
    <row r="12711" spans="1:8" ht="15" hidden="1" thickBot="1">
      <c r="A12711" s="409">
        <v>202206</v>
      </c>
      <c r="B12711" s="196" t="s">
        <v>2241</v>
      </c>
      <c r="C12711" s="197" t="s">
        <v>2034</v>
      </c>
      <c r="D12711" s="198" t="s">
        <v>337</v>
      </c>
      <c r="E12711" s="421">
        <v>103011</v>
      </c>
      <c r="F12711" s="413">
        <v>125.23</v>
      </c>
      <c r="G12711" s="414">
        <f t="shared" si="396"/>
        <v>822.57446298810191</v>
      </c>
      <c r="H12711" s="415">
        <f t="shared" si="397"/>
        <v>4.1128723149405095</v>
      </c>
    </row>
    <row r="12712" spans="1:8" ht="15" hidden="1" thickBot="1">
      <c r="A12712" s="409">
        <v>202206</v>
      </c>
      <c r="B12712" s="196" t="s">
        <v>2242</v>
      </c>
      <c r="C12712" s="197" t="s">
        <v>2034</v>
      </c>
      <c r="D12712" s="198" t="s">
        <v>339</v>
      </c>
      <c r="E12712" s="421">
        <v>515</v>
      </c>
      <c r="F12712" s="413">
        <v>125.23</v>
      </c>
      <c r="G12712" s="414">
        <f t="shared" si="396"/>
        <v>4.1124331230535809</v>
      </c>
      <c r="H12712" s="415">
        <f t="shared" si="397"/>
        <v>4.1124331230535809</v>
      </c>
    </row>
    <row r="12713" spans="1:8" ht="15" hidden="1" thickBot="1">
      <c r="A12713" s="409">
        <v>202206</v>
      </c>
      <c r="B12713" s="196" t="s">
        <v>2243</v>
      </c>
      <c r="C12713" s="197" t="s">
        <v>2034</v>
      </c>
      <c r="D12713" s="198" t="s">
        <v>337</v>
      </c>
      <c r="E12713" s="421">
        <v>80882</v>
      </c>
      <c r="F12713" s="413">
        <v>125.23</v>
      </c>
      <c r="G12713" s="414">
        <f t="shared" si="396"/>
        <v>645.86760360935875</v>
      </c>
      <c r="H12713" s="415">
        <f t="shared" si="397"/>
        <v>3.2293380180467937</v>
      </c>
    </row>
    <row r="12714" spans="1:8" ht="15" hidden="1" thickBot="1">
      <c r="A12714" s="409">
        <v>202206</v>
      </c>
      <c r="B12714" s="196" t="s">
        <v>2244</v>
      </c>
      <c r="C12714" s="197" t="s">
        <v>2034</v>
      </c>
      <c r="D12714" s="198" t="s">
        <v>337</v>
      </c>
      <c r="E12714" s="421">
        <v>69429</v>
      </c>
      <c r="F12714" s="413">
        <v>125.23</v>
      </c>
      <c r="G12714" s="414">
        <f t="shared" si="396"/>
        <v>554.41188213686814</v>
      </c>
      <c r="H12714" s="415">
        <f t="shared" si="397"/>
        <v>2.7720594106843408</v>
      </c>
    </row>
    <row r="12715" spans="1:8" ht="15" hidden="1" thickBot="1">
      <c r="A12715" s="409">
        <v>202206</v>
      </c>
      <c r="B12715" s="196" t="s">
        <v>2245</v>
      </c>
      <c r="C12715" s="197" t="s">
        <v>2034</v>
      </c>
      <c r="D12715" s="198" t="s">
        <v>337</v>
      </c>
      <c r="E12715" s="421">
        <v>80506</v>
      </c>
      <c r="F12715" s="413">
        <v>125.23</v>
      </c>
      <c r="G12715" s="414">
        <f t="shared" si="396"/>
        <v>642.86512816417792</v>
      </c>
      <c r="H12715" s="415">
        <f t="shared" si="397"/>
        <v>3.2143256408208898</v>
      </c>
    </row>
    <row r="12716" spans="1:8" ht="15" hidden="1" thickBot="1">
      <c r="A12716" s="409">
        <v>202206</v>
      </c>
      <c r="B12716" s="196" t="s">
        <v>2246</v>
      </c>
      <c r="C12716" s="197" t="s">
        <v>2034</v>
      </c>
      <c r="D12716" s="198" t="s">
        <v>339</v>
      </c>
      <c r="E12716" s="421">
        <v>403</v>
      </c>
      <c r="F12716" s="413">
        <v>125.23</v>
      </c>
      <c r="G12716" s="414">
        <f t="shared" si="396"/>
        <v>3.2180787351273654</v>
      </c>
      <c r="H12716" s="415">
        <f t="shared" si="397"/>
        <v>3.2180787351273654</v>
      </c>
    </row>
    <row r="12717" spans="1:8" ht="15" hidden="1" thickBot="1">
      <c r="A12717" s="409">
        <v>202206</v>
      </c>
      <c r="B12717" s="196" t="s">
        <v>2247</v>
      </c>
      <c r="C12717" s="197" t="s">
        <v>2034</v>
      </c>
      <c r="D12717" s="198" t="s">
        <v>337</v>
      </c>
      <c r="E12717" s="421">
        <v>75798</v>
      </c>
      <c r="F12717" s="413">
        <v>125.23</v>
      </c>
      <c r="G12717" s="414">
        <f t="shared" si="396"/>
        <v>605.27030264313657</v>
      </c>
      <c r="H12717" s="415">
        <f t="shared" si="397"/>
        <v>3.0263515132156829</v>
      </c>
    </row>
    <row r="12718" spans="1:8" ht="15" hidden="1" thickBot="1">
      <c r="A12718" s="409">
        <v>202206</v>
      </c>
      <c r="B12718" s="196" t="s">
        <v>2248</v>
      </c>
      <c r="C12718" s="197" t="s">
        <v>2620</v>
      </c>
      <c r="D12718" s="198" t="s">
        <v>337</v>
      </c>
      <c r="E12718" s="421">
        <v>37158</v>
      </c>
      <c r="F12718" s="413">
        <v>125.23</v>
      </c>
      <c r="G12718" s="414">
        <f t="shared" si="396"/>
        <v>296.71803880859215</v>
      </c>
      <c r="H12718" s="415">
        <f t="shared" si="397"/>
        <v>1.4835901940429608</v>
      </c>
    </row>
    <row r="12719" spans="1:8" ht="15" hidden="1" thickBot="1">
      <c r="A12719" s="409">
        <v>202206</v>
      </c>
      <c r="B12719" s="196" t="s">
        <v>2250</v>
      </c>
      <c r="C12719" s="197" t="s">
        <v>2251</v>
      </c>
      <c r="D12719" s="198" t="s">
        <v>337</v>
      </c>
      <c r="E12719" s="421">
        <v>7314</v>
      </c>
      <c r="F12719" s="413">
        <v>125.23</v>
      </c>
      <c r="G12719" s="414">
        <f t="shared" si="396"/>
        <v>58.404535654395907</v>
      </c>
      <c r="H12719" s="415">
        <f t="shared" si="397"/>
        <v>0.29202267827197953</v>
      </c>
    </row>
    <row r="12720" spans="1:8" ht="15" hidden="1" thickBot="1">
      <c r="A12720" s="409">
        <v>202206</v>
      </c>
      <c r="B12720" s="196" t="s">
        <v>2252</v>
      </c>
      <c r="C12720" s="197" t="s">
        <v>2251</v>
      </c>
      <c r="D12720" s="198" t="s">
        <v>374</v>
      </c>
      <c r="E12720" s="421">
        <v>0.01</v>
      </c>
      <c r="F12720" s="413">
        <v>125.23</v>
      </c>
      <c r="G12720" s="414">
        <f t="shared" si="396"/>
        <v>7.9853070350554981E-5</v>
      </c>
      <c r="H12720" s="415" t="str">
        <f t="shared" si="397"/>
        <v>VER</v>
      </c>
    </row>
    <row r="12721" spans="1:8" ht="15" hidden="1" thickBot="1">
      <c r="A12721" s="409">
        <v>202206</v>
      </c>
      <c r="B12721" s="196" t="s">
        <v>2253</v>
      </c>
      <c r="C12721" s="197" t="s">
        <v>791</v>
      </c>
      <c r="D12721" s="198" t="s">
        <v>337</v>
      </c>
      <c r="E12721" s="421">
        <v>84977</v>
      </c>
      <c r="F12721" s="413">
        <v>125.23</v>
      </c>
      <c r="G12721" s="414">
        <f t="shared" si="396"/>
        <v>678.56743591791098</v>
      </c>
      <c r="H12721" s="415">
        <f t="shared" si="397"/>
        <v>3.3928371795895549</v>
      </c>
    </row>
    <row r="12722" spans="1:8" ht="15" hidden="1" thickBot="1">
      <c r="A12722" s="409">
        <v>202206</v>
      </c>
      <c r="B12722" s="196" t="s">
        <v>2254</v>
      </c>
      <c r="C12722" s="197" t="s">
        <v>791</v>
      </c>
      <c r="D12722" s="198" t="s">
        <v>337</v>
      </c>
      <c r="E12722" s="421">
        <v>121440</v>
      </c>
      <c r="F12722" s="413">
        <v>125.23</v>
      </c>
      <c r="G12722" s="414">
        <f t="shared" si="396"/>
        <v>969.73568633713967</v>
      </c>
      <c r="H12722" s="415">
        <f t="shared" si="397"/>
        <v>4.8486784316856983</v>
      </c>
    </row>
    <row r="12723" spans="1:8" ht="15" hidden="1" thickBot="1">
      <c r="A12723" s="409">
        <v>202206</v>
      </c>
      <c r="B12723" s="196" t="s">
        <v>2255</v>
      </c>
      <c r="C12723" s="197" t="s">
        <v>791</v>
      </c>
      <c r="D12723" s="198" t="s">
        <v>337</v>
      </c>
      <c r="E12723" s="421">
        <v>56421</v>
      </c>
      <c r="F12723" s="413">
        <v>125.23</v>
      </c>
      <c r="G12723" s="414">
        <f t="shared" si="396"/>
        <v>450.53900822486622</v>
      </c>
      <c r="H12723" s="415">
        <f t="shared" si="397"/>
        <v>2.2526950411243312</v>
      </c>
    </row>
    <row r="12724" spans="1:8" ht="15" hidden="1" thickBot="1">
      <c r="A12724" s="409">
        <v>202206</v>
      </c>
      <c r="B12724" s="196" t="s">
        <v>2256</v>
      </c>
      <c r="C12724" s="197" t="s">
        <v>791</v>
      </c>
      <c r="D12724" s="198" t="s">
        <v>337</v>
      </c>
      <c r="E12724" s="421">
        <v>85778</v>
      </c>
      <c r="F12724" s="413">
        <v>125.23</v>
      </c>
      <c r="G12724" s="414">
        <f t="shared" si="396"/>
        <v>684.96366685299051</v>
      </c>
      <c r="H12724" s="415">
        <f t="shared" si="397"/>
        <v>3.4248183342649527</v>
      </c>
    </row>
    <row r="12725" spans="1:8" ht="15" hidden="1" thickBot="1">
      <c r="A12725" s="409">
        <v>202206</v>
      </c>
      <c r="B12725" s="196" t="s">
        <v>2257</v>
      </c>
      <c r="C12725" s="197" t="s">
        <v>791</v>
      </c>
      <c r="D12725" s="198" t="s">
        <v>337</v>
      </c>
      <c r="E12725" s="421">
        <v>83058</v>
      </c>
      <c r="F12725" s="413">
        <v>125.23</v>
      </c>
      <c r="G12725" s="414">
        <f t="shared" si="396"/>
        <v>663.24363171763957</v>
      </c>
      <c r="H12725" s="415">
        <f t="shared" si="397"/>
        <v>3.3162181585881978</v>
      </c>
    </row>
    <row r="12726" spans="1:8" ht="15" hidden="1" thickBot="1">
      <c r="A12726" s="409">
        <v>202206</v>
      </c>
      <c r="B12726" s="196" t="s">
        <v>2258</v>
      </c>
      <c r="C12726" s="197" t="s">
        <v>791</v>
      </c>
      <c r="D12726" s="198" t="s">
        <v>337</v>
      </c>
      <c r="E12726" s="421">
        <v>83058</v>
      </c>
      <c r="F12726" s="413">
        <v>125.23</v>
      </c>
      <c r="G12726" s="414">
        <f t="shared" si="396"/>
        <v>663.24363171763957</v>
      </c>
      <c r="H12726" s="415">
        <f t="shared" si="397"/>
        <v>3.3162181585881978</v>
      </c>
    </row>
    <row r="12727" spans="1:8" ht="15" hidden="1" thickBot="1">
      <c r="A12727" s="409">
        <v>202206</v>
      </c>
      <c r="B12727" s="196" t="s">
        <v>2259</v>
      </c>
      <c r="C12727" s="197" t="s">
        <v>791</v>
      </c>
      <c r="D12727" s="198" t="s">
        <v>337</v>
      </c>
      <c r="E12727" s="421">
        <v>83058</v>
      </c>
      <c r="F12727" s="413">
        <v>125.23</v>
      </c>
      <c r="G12727" s="414">
        <f t="shared" si="396"/>
        <v>663.24363171763957</v>
      </c>
      <c r="H12727" s="415">
        <f t="shared" si="397"/>
        <v>3.3162181585881978</v>
      </c>
    </row>
    <row r="12728" spans="1:8" ht="15" hidden="1" thickBot="1">
      <c r="A12728" s="409">
        <v>202206</v>
      </c>
      <c r="B12728" s="196" t="s">
        <v>2260</v>
      </c>
      <c r="C12728" s="197" t="s">
        <v>791</v>
      </c>
      <c r="D12728" s="198" t="s">
        <v>339</v>
      </c>
      <c r="E12728" s="421">
        <v>415</v>
      </c>
      <c r="F12728" s="413">
        <v>125.23</v>
      </c>
      <c r="G12728" s="414">
        <f t="shared" si="396"/>
        <v>3.3139024195480316</v>
      </c>
      <c r="H12728" s="415">
        <f t="shared" si="397"/>
        <v>3.3139024195480316</v>
      </c>
    </row>
    <row r="12729" spans="1:8" ht="15" hidden="1" thickBot="1">
      <c r="A12729" s="409">
        <v>202206</v>
      </c>
      <c r="B12729" s="196" t="s">
        <v>2261</v>
      </c>
      <c r="C12729" s="197" t="s">
        <v>791</v>
      </c>
      <c r="D12729" s="198" t="s">
        <v>337</v>
      </c>
      <c r="E12729" s="421">
        <v>83058</v>
      </c>
      <c r="F12729" s="413">
        <v>125.23</v>
      </c>
      <c r="G12729" s="414">
        <f t="shared" si="396"/>
        <v>663.24363171763957</v>
      </c>
      <c r="H12729" s="415">
        <f t="shared" si="397"/>
        <v>3.3162181585881978</v>
      </c>
    </row>
    <row r="12730" spans="1:8" ht="15" hidden="1" thickBot="1">
      <c r="A12730" s="409">
        <v>202206</v>
      </c>
      <c r="B12730" s="196" t="s">
        <v>2262</v>
      </c>
      <c r="C12730" s="197" t="s">
        <v>791</v>
      </c>
      <c r="D12730" s="198" t="s">
        <v>337</v>
      </c>
      <c r="E12730" s="421">
        <v>123585</v>
      </c>
      <c r="F12730" s="413">
        <v>125.23</v>
      </c>
      <c r="G12730" s="414">
        <f t="shared" si="396"/>
        <v>986.86416992733371</v>
      </c>
      <c r="H12730" s="415">
        <f t="shared" si="397"/>
        <v>4.9343208496366682</v>
      </c>
    </row>
    <row r="12731" spans="1:8" ht="15" hidden="1" thickBot="1">
      <c r="A12731" s="409">
        <v>202206</v>
      </c>
      <c r="B12731" s="196" t="s">
        <v>2263</v>
      </c>
      <c r="C12731" s="197" t="s">
        <v>791</v>
      </c>
      <c r="D12731" s="198" t="s">
        <v>339</v>
      </c>
      <c r="E12731" s="421">
        <v>618</v>
      </c>
      <c r="F12731" s="413">
        <v>125.23</v>
      </c>
      <c r="G12731" s="414">
        <f t="shared" si="396"/>
        <v>4.9349197476642974</v>
      </c>
      <c r="H12731" s="415">
        <f t="shared" si="397"/>
        <v>4.9349197476642974</v>
      </c>
    </row>
    <row r="12732" spans="1:8" ht="15" hidden="1" thickBot="1">
      <c r="A12732" s="409">
        <v>202206</v>
      </c>
      <c r="B12732" s="196" t="s">
        <v>2264</v>
      </c>
      <c r="C12732" s="197" t="s">
        <v>791</v>
      </c>
      <c r="D12732" s="198" t="s">
        <v>337</v>
      </c>
      <c r="E12732" s="421">
        <v>49315</v>
      </c>
      <c r="F12732" s="413">
        <v>125.23</v>
      </c>
      <c r="G12732" s="414">
        <f t="shared" si="396"/>
        <v>393.79541643376189</v>
      </c>
      <c r="H12732" s="415">
        <f t="shared" si="397"/>
        <v>1.9689770821688095</v>
      </c>
    </row>
    <row r="12733" spans="1:8" ht="15" hidden="1" thickBot="1">
      <c r="A12733" s="409">
        <v>202206</v>
      </c>
      <c r="B12733" s="196" t="s">
        <v>2265</v>
      </c>
      <c r="C12733" s="197" t="s">
        <v>791</v>
      </c>
      <c r="D12733" s="198" t="s">
        <v>339</v>
      </c>
      <c r="E12733" s="421">
        <v>247</v>
      </c>
      <c r="F12733" s="413">
        <v>125.23</v>
      </c>
      <c r="G12733" s="414">
        <f t="shared" si="396"/>
        <v>1.9723708376587079</v>
      </c>
      <c r="H12733" s="415">
        <f t="shared" si="397"/>
        <v>1.9723708376587079</v>
      </c>
    </row>
    <row r="12734" spans="1:8" ht="15" hidden="1" thickBot="1">
      <c r="A12734" s="409">
        <v>202206</v>
      </c>
      <c r="B12734" s="196" t="s">
        <v>2266</v>
      </c>
      <c r="C12734" s="197" t="s">
        <v>791</v>
      </c>
      <c r="D12734" s="198" t="s">
        <v>337</v>
      </c>
      <c r="E12734" s="421">
        <v>85037</v>
      </c>
      <c r="F12734" s="413">
        <v>125.23</v>
      </c>
      <c r="G12734" s="414">
        <f t="shared" si="396"/>
        <v>679.04655434001438</v>
      </c>
      <c r="H12734" s="415">
        <f t="shared" si="397"/>
        <v>3.3952327717000719</v>
      </c>
    </row>
    <row r="12735" spans="1:8" ht="15" hidden="1" thickBot="1">
      <c r="A12735" s="409">
        <v>202206</v>
      </c>
      <c r="B12735" s="196" t="s">
        <v>2267</v>
      </c>
      <c r="C12735" s="197" t="s">
        <v>791</v>
      </c>
      <c r="D12735" s="198" t="s">
        <v>339</v>
      </c>
      <c r="E12735" s="421">
        <v>425</v>
      </c>
      <c r="F12735" s="413">
        <v>125.23</v>
      </c>
      <c r="G12735" s="414">
        <f t="shared" si="396"/>
        <v>3.3937554898985867</v>
      </c>
      <c r="H12735" s="415">
        <f t="shared" si="397"/>
        <v>3.3937554898985867</v>
      </c>
    </row>
    <row r="12736" spans="1:8" ht="15" hidden="1" thickBot="1">
      <c r="A12736" s="409">
        <v>202206</v>
      </c>
      <c r="B12736" s="196" t="s">
        <v>2268</v>
      </c>
      <c r="C12736" s="197" t="s">
        <v>791</v>
      </c>
      <c r="D12736" s="198" t="s">
        <v>337</v>
      </c>
      <c r="E12736" s="421">
        <v>77986</v>
      </c>
      <c r="F12736" s="413">
        <v>125.23</v>
      </c>
      <c r="G12736" s="414">
        <f t="shared" si="396"/>
        <v>622.74215443583807</v>
      </c>
      <c r="H12736" s="415">
        <f t="shared" si="397"/>
        <v>3.1137107721791906</v>
      </c>
    </row>
    <row r="12737" spans="1:8" ht="15" hidden="1" thickBot="1">
      <c r="A12737" s="409">
        <v>202206</v>
      </c>
      <c r="B12737" s="196" t="s">
        <v>2269</v>
      </c>
      <c r="C12737" s="197" t="s">
        <v>2034</v>
      </c>
      <c r="D12737" s="198" t="s">
        <v>337</v>
      </c>
      <c r="E12737" s="421">
        <v>94392</v>
      </c>
      <c r="F12737" s="413">
        <v>125.23</v>
      </c>
      <c r="G12737" s="414">
        <f t="shared" si="396"/>
        <v>753.74910165295853</v>
      </c>
      <c r="H12737" s="415">
        <f t="shared" si="397"/>
        <v>3.7687455082647925</v>
      </c>
    </row>
    <row r="12738" spans="1:8" ht="15" hidden="1" thickBot="1">
      <c r="A12738" s="409">
        <v>202206</v>
      </c>
      <c r="B12738" s="196" t="s">
        <v>2270</v>
      </c>
      <c r="C12738" s="197" t="s">
        <v>791</v>
      </c>
      <c r="D12738" s="198" t="s">
        <v>337</v>
      </c>
      <c r="E12738" s="421">
        <v>80985</v>
      </c>
      <c r="F12738" s="413">
        <v>125.23</v>
      </c>
      <c r="G12738" s="414">
        <f t="shared" ref="G12738:G12801" si="398">+E12738/F12738</f>
        <v>646.6900902339695</v>
      </c>
      <c r="H12738" s="415">
        <f t="shared" ref="H12738:H12801" si="399">IF(D12738="TB",G12738/200,IF(D12738="LT",G12738,"VER"))</f>
        <v>3.2334504511698476</v>
      </c>
    </row>
    <row r="12739" spans="1:8" ht="15" hidden="1" thickBot="1">
      <c r="A12739" s="409">
        <v>202206</v>
      </c>
      <c r="B12739" s="196" t="s">
        <v>2271</v>
      </c>
      <c r="C12739" s="197" t="s">
        <v>791</v>
      </c>
      <c r="D12739" s="198" t="s">
        <v>337</v>
      </c>
      <c r="E12739" s="421">
        <v>81323</v>
      </c>
      <c r="F12739" s="413">
        <v>125.23</v>
      </c>
      <c r="G12739" s="414">
        <f t="shared" si="398"/>
        <v>649.38912401181824</v>
      </c>
      <c r="H12739" s="415">
        <f t="shared" si="399"/>
        <v>3.2469456200590914</v>
      </c>
    </row>
    <row r="12740" spans="1:8" ht="15" hidden="1" thickBot="1">
      <c r="A12740" s="409">
        <v>202206</v>
      </c>
      <c r="B12740" s="196" t="s">
        <v>2272</v>
      </c>
      <c r="C12740" s="197" t="s">
        <v>791</v>
      </c>
      <c r="D12740" s="198" t="s">
        <v>337</v>
      </c>
      <c r="E12740" s="421">
        <v>107112</v>
      </c>
      <c r="F12740" s="413">
        <v>125.23</v>
      </c>
      <c r="G12740" s="414">
        <f t="shared" si="398"/>
        <v>855.32220713886443</v>
      </c>
      <c r="H12740" s="415">
        <f t="shared" si="399"/>
        <v>4.2766110356943221</v>
      </c>
    </row>
    <row r="12741" spans="1:8" ht="15" hidden="1" thickBot="1">
      <c r="A12741" s="409">
        <v>202206</v>
      </c>
      <c r="B12741" s="196" t="s">
        <v>2273</v>
      </c>
      <c r="C12741" s="197" t="s">
        <v>791</v>
      </c>
      <c r="D12741" s="198" t="s">
        <v>337</v>
      </c>
      <c r="E12741" s="421">
        <v>83058</v>
      </c>
      <c r="F12741" s="413">
        <v>125.23</v>
      </c>
      <c r="G12741" s="414">
        <f t="shared" si="398"/>
        <v>663.24363171763957</v>
      </c>
      <c r="H12741" s="415">
        <f t="shared" si="399"/>
        <v>3.3162181585881978</v>
      </c>
    </row>
    <row r="12742" spans="1:8" ht="15" hidden="1" thickBot="1">
      <c r="A12742" s="409">
        <v>202206</v>
      </c>
      <c r="B12742" s="196" t="s">
        <v>2274</v>
      </c>
      <c r="C12742" s="197" t="s">
        <v>791</v>
      </c>
      <c r="D12742" s="198" t="s">
        <v>339</v>
      </c>
      <c r="E12742" s="421">
        <v>415</v>
      </c>
      <c r="F12742" s="413">
        <v>125.23</v>
      </c>
      <c r="G12742" s="414">
        <f t="shared" si="398"/>
        <v>3.3139024195480316</v>
      </c>
      <c r="H12742" s="415">
        <f t="shared" si="399"/>
        <v>3.3139024195480316</v>
      </c>
    </row>
    <row r="12743" spans="1:8" ht="15" hidden="1" thickBot="1">
      <c r="A12743" s="409">
        <v>202206</v>
      </c>
      <c r="B12743" s="196" t="s">
        <v>2275</v>
      </c>
      <c r="C12743" s="197" t="s">
        <v>791</v>
      </c>
      <c r="D12743" s="198" t="s">
        <v>337</v>
      </c>
      <c r="E12743" s="421">
        <v>68097</v>
      </c>
      <c r="F12743" s="413">
        <v>125.23</v>
      </c>
      <c r="G12743" s="414">
        <f t="shared" si="398"/>
        <v>543.7754531661742</v>
      </c>
      <c r="H12743" s="415">
        <f t="shared" si="399"/>
        <v>2.7188772658308711</v>
      </c>
    </row>
    <row r="12744" spans="1:8" ht="15" hidden="1" thickBot="1">
      <c r="A12744" s="409">
        <v>202206</v>
      </c>
      <c r="B12744" s="196" t="s">
        <v>2276</v>
      </c>
      <c r="C12744" s="197" t="s">
        <v>791</v>
      </c>
      <c r="D12744" s="198" t="s">
        <v>337</v>
      </c>
      <c r="E12744" s="421">
        <v>106603</v>
      </c>
      <c r="F12744" s="413">
        <v>125.23</v>
      </c>
      <c r="G12744" s="414">
        <f t="shared" si="398"/>
        <v>851.2576858580212</v>
      </c>
      <c r="H12744" s="415">
        <f t="shared" si="399"/>
        <v>4.2562884292901062</v>
      </c>
    </row>
    <row r="12745" spans="1:8" ht="15" hidden="1" thickBot="1">
      <c r="A12745" s="409">
        <v>202206</v>
      </c>
      <c r="B12745" s="196" t="s">
        <v>2277</v>
      </c>
      <c r="C12745" s="197" t="s">
        <v>791</v>
      </c>
      <c r="D12745" s="198" t="s">
        <v>337</v>
      </c>
      <c r="E12745" s="421">
        <v>106603</v>
      </c>
      <c r="F12745" s="413">
        <v>125.23</v>
      </c>
      <c r="G12745" s="414">
        <f t="shared" si="398"/>
        <v>851.2576858580212</v>
      </c>
      <c r="H12745" s="415">
        <f t="shared" si="399"/>
        <v>4.2562884292901062</v>
      </c>
    </row>
    <row r="12746" spans="1:8" ht="15" hidden="1" thickBot="1">
      <c r="A12746" s="409">
        <v>202206</v>
      </c>
      <c r="B12746" s="196" t="s">
        <v>2278</v>
      </c>
      <c r="C12746" s="197" t="s">
        <v>791</v>
      </c>
      <c r="D12746" s="198" t="s">
        <v>337</v>
      </c>
      <c r="E12746" s="421">
        <v>59451</v>
      </c>
      <c r="F12746" s="413">
        <v>125.23</v>
      </c>
      <c r="G12746" s="414">
        <f t="shared" si="398"/>
        <v>474.73448854108437</v>
      </c>
      <c r="H12746" s="415">
        <f t="shared" si="399"/>
        <v>2.3736724427054217</v>
      </c>
    </row>
    <row r="12747" spans="1:8" ht="15" hidden="1" thickBot="1">
      <c r="A12747" s="409">
        <v>202206</v>
      </c>
      <c r="B12747" s="196" t="s">
        <v>2279</v>
      </c>
      <c r="C12747" s="197" t="s">
        <v>791</v>
      </c>
      <c r="D12747" s="198" t="s">
        <v>339</v>
      </c>
      <c r="E12747" s="421">
        <v>297</v>
      </c>
      <c r="F12747" s="413">
        <v>125.23</v>
      </c>
      <c r="G12747" s="414">
        <f t="shared" si="398"/>
        <v>2.3716361894114826</v>
      </c>
      <c r="H12747" s="415">
        <f t="shared" si="399"/>
        <v>2.3716361894114826</v>
      </c>
    </row>
    <row r="12748" spans="1:8" ht="15" hidden="1" thickBot="1">
      <c r="A12748" s="409">
        <v>202206</v>
      </c>
      <c r="B12748" s="196" t="s">
        <v>2280</v>
      </c>
      <c r="C12748" s="197" t="s">
        <v>791</v>
      </c>
      <c r="D12748" s="198" t="s">
        <v>339</v>
      </c>
      <c r="E12748" s="421">
        <v>340</v>
      </c>
      <c r="F12748" s="413">
        <v>125.23</v>
      </c>
      <c r="G12748" s="414">
        <f t="shared" si="398"/>
        <v>2.7150043919188693</v>
      </c>
      <c r="H12748" s="415">
        <f t="shared" si="399"/>
        <v>2.7150043919188693</v>
      </c>
    </row>
    <row r="12749" spans="1:8" ht="15" hidden="1" thickBot="1">
      <c r="A12749" s="409">
        <v>202206</v>
      </c>
      <c r="B12749" s="196" t="s">
        <v>2281</v>
      </c>
      <c r="C12749" s="197" t="s">
        <v>791</v>
      </c>
      <c r="D12749" s="198" t="s">
        <v>337</v>
      </c>
      <c r="E12749" s="421">
        <v>111608</v>
      </c>
      <c r="F12749" s="413">
        <v>125.23</v>
      </c>
      <c r="G12749" s="414">
        <f t="shared" si="398"/>
        <v>891.224147568474</v>
      </c>
      <c r="H12749" s="415">
        <f t="shared" si="399"/>
        <v>4.4561207378423697</v>
      </c>
    </row>
    <row r="12750" spans="1:8" ht="15" hidden="1" thickBot="1">
      <c r="A12750" s="409">
        <v>202206</v>
      </c>
      <c r="B12750" s="196" t="s">
        <v>2282</v>
      </c>
      <c r="C12750" s="197" t="s">
        <v>791</v>
      </c>
      <c r="D12750" s="198" t="s">
        <v>337</v>
      </c>
      <c r="E12750" s="421">
        <v>111608</v>
      </c>
      <c r="F12750" s="413">
        <v>125.23</v>
      </c>
      <c r="G12750" s="414">
        <f t="shared" si="398"/>
        <v>891.224147568474</v>
      </c>
      <c r="H12750" s="415">
        <f t="shared" si="399"/>
        <v>4.4561207378423697</v>
      </c>
    </row>
    <row r="12751" spans="1:8" ht="15" hidden="1" thickBot="1">
      <c r="A12751" s="409">
        <v>202206</v>
      </c>
      <c r="B12751" s="196" t="s">
        <v>2283</v>
      </c>
      <c r="C12751" s="197" t="s">
        <v>791</v>
      </c>
      <c r="D12751" s="198" t="s">
        <v>337</v>
      </c>
      <c r="E12751" s="421">
        <v>107112</v>
      </c>
      <c r="F12751" s="413">
        <v>125.23</v>
      </c>
      <c r="G12751" s="414">
        <f t="shared" si="398"/>
        <v>855.32220713886443</v>
      </c>
      <c r="H12751" s="415">
        <f t="shared" si="399"/>
        <v>4.2766110356943221</v>
      </c>
    </row>
    <row r="12752" spans="1:8" ht="15" hidden="1" thickBot="1">
      <c r="A12752" s="409">
        <v>202206</v>
      </c>
      <c r="B12752" s="196" t="s">
        <v>2284</v>
      </c>
      <c r="C12752" s="197" t="s">
        <v>791</v>
      </c>
      <c r="D12752" s="198" t="s">
        <v>337</v>
      </c>
      <c r="E12752" s="421">
        <v>107112</v>
      </c>
      <c r="F12752" s="413">
        <v>125.23</v>
      </c>
      <c r="G12752" s="414">
        <f t="shared" si="398"/>
        <v>855.32220713886443</v>
      </c>
      <c r="H12752" s="415">
        <f t="shared" si="399"/>
        <v>4.2766110356943221</v>
      </c>
    </row>
    <row r="12753" spans="1:8" ht="15" hidden="1" thickBot="1">
      <c r="A12753" s="409">
        <v>202206</v>
      </c>
      <c r="B12753" s="196" t="s">
        <v>2285</v>
      </c>
      <c r="C12753" s="197" t="s">
        <v>791</v>
      </c>
      <c r="D12753" s="198" t="s">
        <v>337</v>
      </c>
      <c r="E12753" s="421">
        <v>107112</v>
      </c>
      <c r="F12753" s="413">
        <v>125.23</v>
      </c>
      <c r="G12753" s="414">
        <f t="shared" si="398"/>
        <v>855.32220713886443</v>
      </c>
      <c r="H12753" s="415">
        <f t="shared" si="399"/>
        <v>4.2766110356943221</v>
      </c>
    </row>
    <row r="12754" spans="1:8" ht="15" hidden="1" thickBot="1">
      <c r="A12754" s="409">
        <v>202206</v>
      </c>
      <c r="B12754" s="196" t="s">
        <v>2286</v>
      </c>
      <c r="C12754" s="197" t="s">
        <v>791</v>
      </c>
      <c r="D12754" s="198" t="s">
        <v>339</v>
      </c>
      <c r="E12754" s="421">
        <v>536</v>
      </c>
      <c r="F12754" s="413">
        <v>125.23</v>
      </c>
      <c r="G12754" s="414">
        <f t="shared" si="398"/>
        <v>4.2801245707897468</v>
      </c>
      <c r="H12754" s="415">
        <f t="shared" si="399"/>
        <v>4.2801245707897468</v>
      </c>
    </row>
    <row r="12755" spans="1:8" ht="15" hidden="1" thickBot="1">
      <c r="A12755" s="409">
        <v>202206</v>
      </c>
      <c r="B12755" s="196" t="s">
        <v>2287</v>
      </c>
      <c r="C12755" s="197" t="s">
        <v>791</v>
      </c>
      <c r="D12755" s="198" t="s">
        <v>337</v>
      </c>
      <c r="E12755" s="421">
        <v>107112</v>
      </c>
      <c r="F12755" s="413">
        <v>125.23</v>
      </c>
      <c r="G12755" s="414">
        <f t="shared" si="398"/>
        <v>855.32220713886443</v>
      </c>
      <c r="H12755" s="415">
        <f t="shared" si="399"/>
        <v>4.2766110356943221</v>
      </c>
    </row>
    <row r="12756" spans="1:8" ht="15" hidden="1" thickBot="1">
      <c r="A12756" s="409">
        <v>202206</v>
      </c>
      <c r="B12756" s="196" t="s">
        <v>2288</v>
      </c>
      <c r="C12756" s="197" t="s">
        <v>791</v>
      </c>
      <c r="D12756" s="198" t="s">
        <v>337</v>
      </c>
      <c r="E12756" s="421">
        <v>107112</v>
      </c>
      <c r="F12756" s="413">
        <v>125.23</v>
      </c>
      <c r="G12756" s="414">
        <f t="shared" si="398"/>
        <v>855.32220713886443</v>
      </c>
      <c r="H12756" s="415">
        <f t="shared" si="399"/>
        <v>4.2766110356943221</v>
      </c>
    </row>
    <row r="12757" spans="1:8" ht="15" hidden="1" thickBot="1">
      <c r="A12757" s="409">
        <v>202206</v>
      </c>
      <c r="B12757" s="196" t="s">
        <v>2289</v>
      </c>
      <c r="C12757" s="197" t="s">
        <v>791</v>
      </c>
      <c r="D12757" s="198" t="s">
        <v>337</v>
      </c>
      <c r="E12757" s="421">
        <v>107112</v>
      </c>
      <c r="F12757" s="413">
        <v>125.23</v>
      </c>
      <c r="G12757" s="414">
        <f t="shared" si="398"/>
        <v>855.32220713886443</v>
      </c>
      <c r="H12757" s="415">
        <f t="shared" si="399"/>
        <v>4.2766110356943221</v>
      </c>
    </row>
    <row r="12758" spans="1:8" ht="15" hidden="1" thickBot="1">
      <c r="A12758" s="409">
        <v>202206</v>
      </c>
      <c r="B12758" s="196" t="s">
        <v>2290</v>
      </c>
      <c r="C12758" s="197" t="s">
        <v>791</v>
      </c>
      <c r="D12758" s="198" t="s">
        <v>337</v>
      </c>
      <c r="E12758" s="421">
        <v>107112</v>
      </c>
      <c r="F12758" s="413">
        <v>125.23</v>
      </c>
      <c r="G12758" s="414">
        <f t="shared" si="398"/>
        <v>855.32220713886443</v>
      </c>
      <c r="H12758" s="415">
        <f t="shared" si="399"/>
        <v>4.2766110356943221</v>
      </c>
    </row>
    <row r="12759" spans="1:8" ht="15" hidden="1" thickBot="1">
      <c r="A12759" s="409">
        <v>202206</v>
      </c>
      <c r="B12759" s="196" t="s">
        <v>2291</v>
      </c>
      <c r="C12759" s="197" t="s">
        <v>791</v>
      </c>
      <c r="D12759" s="198" t="s">
        <v>339</v>
      </c>
      <c r="E12759" s="421">
        <v>536</v>
      </c>
      <c r="F12759" s="413">
        <v>125.23</v>
      </c>
      <c r="G12759" s="414">
        <f t="shared" si="398"/>
        <v>4.2801245707897468</v>
      </c>
      <c r="H12759" s="415">
        <f t="shared" si="399"/>
        <v>4.2801245707897468</v>
      </c>
    </row>
    <row r="12760" spans="1:8" ht="15" hidden="1" thickBot="1">
      <c r="A12760" s="409">
        <v>202206</v>
      </c>
      <c r="B12760" s="196" t="s">
        <v>2292</v>
      </c>
      <c r="C12760" s="197" t="s">
        <v>791</v>
      </c>
      <c r="D12760" s="198" t="s">
        <v>337</v>
      </c>
      <c r="E12760" s="421">
        <v>94141</v>
      </c>
      <c r="F12760" s="413">
        <v>125.23</v>
      </c>
      <c r="G12760" s="414">
        <f t="shared" si="398"/>
        <v>751.74478958715963</v>
      </c>
      <c r="H12760" s="415">
        <f t="shared" si="399"/>
        <v>3.7587239479357981</v>
      </c>
    </row>
    <row r="12761" spans="1:8" ht="15" hidden="1" thickBot="1">
      <c r="A12761" s="409">
        <v>202206</v>
      </c>
      <c r="B12761" s="196" t="s">
        <v>2293</v>
      </c>
      <c r="C12761" s="197" t="s">
        <v>791</v>
      </c>
      <c r="D12761" s="198" t="s">
        <v>337</v>
      </c>
      <c r="E12761" s="421">
        <v>97094</v>
      </c>
      <c r="F12761" s="413">
        <v>125.23</v>
      </c>
      <c r="G12761" s="414">
        <f t="shared" si="398"/>
        <v>775.32540126167851</v>
      </c>
      <c r="H12761" s="415">
        <f t="shared" si="399"/>
        <v>3.8766270063083925</v>
      </c>
    </row>
    <row r="12762" spans="1:8" ht="15" hidden="1" thickBot="1">
      <c r="A12762" s="409">
        <v>202206</v>
      </c>
      <c r="B12762" s="196" t="s">
        <v>2294</v>
      </c>
      <c r="C12762" s="197" t="s">
        <v>791</v>
      </c>
      <c r="D12762" s="198" t="s">
        <v>339</v>
      </c>
      <c r="E12762" s="421">
        <v>485</v>
      </c>
      <c r="F12762" s="413">
        <v>125.23</v>
      </c>
      <c r="G12762" s="414">
        <f t="shared" si="398"/>
        <v>3.8728739120019164</v>
      </c>
      <c r="H12762" s="415">
        <f t="shared" si="399"/>
        <v>3.8728739120019164</v>
      </c>
    </row>
    <row r="12763" spans="1:8" ht="15" hidden="1" thickBot="1">
      <c r="A12763" s="409">
        <v>202206</v>
      </c>
      <c r="B12763" s="196" t="s">
        <v>2295</v>
      </c>
      <c r="C12763" s="197" t="s">
        <v>791</v>
      </c>
      <c r="D12763" s="198" t="s">
        <v>337</v>
      </c>
      <c r="E12763" s="421">
        <v>96984</v>
      </c>
      <c r="F12763" s="413">
        <v>125.23</v>
      </c>
      <c r="G12763" s="414">
        <f t="shared" si="398"/>
        <v>774.44701748782234</v>
      </c>
      <c r="H12763" s="415">
        <f t="shared" si="399"/>
        <v>3.8722350874391118</v>
      </c>
    </row>
    <row r="12764" spans="1:8" ht="15" hidden="1" thickBot="1">
      <c r="A12764" s="409">
        <v>202206</v>
      </c>
      <c r="B12764" s="196" t="s">
        <v>2296</v>
      </c>
      <c r="C12764" s="197" t="s">
        <v>791</v>
      </c>
      <c r="D12764" s="198" t="s">
        <v>339</v>
      </c>
      <c r="E12764" s="421">
        <v>485</v>
      </c>
      <c r="F12764" s="413">
        <v>125.23</v>
      </c>
      <c r="G12764" s="414">
        <f t="shared" si="398"/>
        <v>3.8728739120019164</v>
      </c>
      <c r="H12764" s="415">
        <f t="shared" si="399"/>
        <v>3.8728739120019164</v>
      </c>
    </row>
    <row r="12765" spans="1:8" ht="15" hidden="1" thickBot="1">
      <c r="A12765" s="409">
        <v>202206</v>
      </c>
      <c r="B12765" s="196" t="s">
        <v>2297</v>
      </c>
      <c r="C12765" s="197" t="s">
        <v>791</v>
      </c>
      <c r="D12765" s="198" t="s">
        <v>337</v>
      </c>
      <c r="E12765" s="421">
        <v>117274</v>
      </c>
      <c r="F12765" s="413">
        <v>125.23</v>
      </c>
      <c r="G12765" s="414">
        <f t="shared" si="398"/>
        <v>936.46889722909839</v>
      </c>
      <c r="H12765" s="415">
        <f t="shared" si="399"/>
        <v>4.6823444861454924</v>
      </c>
    </row>
    <row r="12766" spans="1:8" ht="15" hidden="1" thickBot="1">
      <c r="A12766" s="409">
        <v>202206</v>
      </c>
      <c r="B12766" s="196" t="s">
        <v>2298</v>
      </c>
      <c r="C12766" s="197" t="s">
        <v>791</v>
      </c>
      <c r="D12766" s="198" t="s">
        <v>350</v>
      </c>
      <c r="E12766" s="421">
        <v>112572.52</v>
      </c>
      <c r="F12766" s="413">
        <v>125.23</v>
      </c>
      <c r="G12766" s="414">
        <f t="shared" si="398"/>
        <v>898.92613590992573</v>
      </c>
      <c r="H12766" s="415" t="str">
        <f t="shared" si="399"/>
        <v>VER</v>
      </c>
    </row>
    <row r="12767" spans="1:8" ht="15" hidden="1" thickBot="1">
      <c r="A12767" s="409">
        <v>202206</v>
      </c>
      <c r="B12767" s="196" t="s">
        <v>2299</v>
      </c>
      <c r="C12767" s="197" t="s">
        <v>791</v>
      </c>
      <c r="D12767" s="198" t="s">
        <v>337</v>
      </c>
      <c r="E12767" s="421">
        <v>117274</v>
      </c>
      <c r="F12767" s="413">
        <v>125.23</v>
      </c>
      <c r="G12767" s="414">
        <f t="shared" si="398"/>
        <v>936.46889722909839</v>
      </c>
      <c r="H12767" s="415">
        <f t="shared" si="399"/>
        <v>4.6823444861454924</v>
      </c>
    </row>
    <row r="12768" spans="1:8" ht="15" hidden="1" thickBot="1">
      <c r="A12768" s="409">
        <v>202206</v>
      </c>
      <c r="B12768" s="196" t="s">
        <v>2300</v>
      </c>
      <c r="C12768" s="197" t="s">
        <v>791</v>
      </c>
      <c r="D12768" s="198" t="s">
        <v>339</v>
      </c>
      <c r="E12768" s="421">
        <v>586</v>
      </c>
      <c r="F12768" s="413">
        <v>125.23</v>
      </c>
      <c r="G12768" s="414">
        <f t="shared" si="398"/>
        <v>4.679389922542522</v>
      </c>
      <c r="H12768" s="415">
        <f t="shared" si="399"/>
        <v>4.679389922542522</v>
      </c>
    </row>
    <row r="12769" spans="1:8" ht="15" hidden="1" thickBot="1">
      <c r="A12769" s="409">
        <v>202206</v>
      </c>
      <c r="B12769" s="196" t="s">
        <v>2301</v>
      </c>
      <c r="C12769" s="197" t="s">
        <v>791</v>
      </c>
      <c r="D12769" s="198" t="s">
        <v>337</v>
      </c>
      <c r="E12769" s="421">
        <v>80576</v>
      </c>
      <c r="F12769" s="413">
        <v>125.23</v>
      </c>
      <c r="G12769" s="414">
        <f t="shared" si="398"/>
        <v>643.42409965663182</v>
      </c>
      <c r="H12769" s="415">
        <f t="shared" si="399"/>
        <v>3.2171204982831592</v>
      </c>
    </row>
    <row r="12770" spans="1:8" ht="15" hidden="1" thickBot="1">
      <c r="A12770" s="409">
        <v>202206</v>
      </c>
      <c r="B12770" s="196" t="s">
        <v>2302</v>
      </c>
      <c r="C12770" s="197" t="s">
        <v>791</v>
      </c>
      <c r="D12770" s="198" t="s">
        <v>337</v>
      </c>
      <c r="E12770" s="421">
        <v>107112</v>
      </c>
      <c r="F12770" s="413">
        <v>125.23</v>
      </c>
      <c r="G12770" s="414">
        <f t="shared" si="398"/>
        <v>855.32220713886443</v>
      </c>
      <c r="H12770" s="415">
        <f t="shared" si="399"/>
        <v>4.2766110356943221</v>
      </c>
    </row>
    <row r="12771" spans="1:8" ht="15" hidden="1" thickBot="1">
      <c r="A12771" s="409">
        <v>202206</v>
      </c>
      <c r="B12771" s="196" t="s">
        <v>2303</v>
      </c>
      <c r="C12771" s="197" t="s">
        <v>2661</v>
      </c>
      <c r="D12771" s="198" t="s">
        <v>339</v>
      </c>
      <c r="E12771" s="421">
        <v>536</v>
      </c>
      <c r="F12771" s="413">
        <v>125.23</v>
      </c>
      <c r="G12771" s="414">
        <f t="shared" si="398"/>
        <v>4.2801245707897468</v>
      </c>
      <c r="H12771" s="415">
        <f t="shared" si="399"/>
        <v>4.2801245707897468</v>
      </c>
    </row>
    <row r="12772" spans="1:8" ht="15" hidden="1" thickBot="1">
      <c r="A12772" s="409">
        <v>202206</v>
      </c>
      <c r="B12772" s="196" t="s">
        <v>2304</v>
      </c>
      <c r="C12772" s="197" t="s">
        <v>791</v>
      </c>
      <c r="D12772" s="198" t="s">
        <v>337</v>
      </c>
      <c r="E12772" s="421">
        <v>96984</v>
      </c>
      <c r="F12772" s="413">
        <v>125.23</v>
      </c>
      <c r="G12772" s="414">
        <f t="shared" si="398"/>
        <v>774.44701748782234</v>
      </c>
      <c r="H12772" s="415">
        <f t="shared" si="399"/>
        <v>3.8722350874391118</v>
      </c>
    </row>
    <row r="12773" spans="1:8" ht="15" hidden="1" thickBot="1">
      <c r="A12773" s="409">
        <v>202206</v>
      </c>
      <c r="B12773" s="196" t="s">
        <v>2305</v>
      </c>
      <c r="C12773" s="197" t="s">
        <v>2661</v>
      </c>
      <c r="D12773" s="198" t="s">
        <v>339</v>
      </c>
      <c r="E12773" s="421">
        <v>485</v>
      </c>
      <c r="F12773" s="413">
        <v>125.23</v>
      </c>
      <c r="G12773" s="414">
        <f t="shared" si="398"/>
        <v>3.8728739120019164</v>
      </c>
      <c r="H12773" s="415">
        <f t="shared" si="399"/>
        <v>3.8728739120019164</v>
      </c>
    </row>
    <row r="12774" spans="1:8" ht="15" hidden="1" thickBot="1">
      <c r="A12774" s="409">
        <v>202206</v>
      </c>
      <c r="B12774" s="196" t="s">
        <v>2306</v>
      </c>
      <c r="C12774" s="197" t="s">
        <v>791</v>
      </c>
      <c r="D12774" s="198" t="s">
        <v>337</v>
      </c>
      <c r="E12774" s="421">
        <v>97094</v>
      </c>
      <c r="F12774" s="413">
        <v>125.23</v>
      </c>
      <c r="G12774" s="414">
        <f t="shared" si="398"/>
        <v>775.32540126167851</v>
      </c>
      <c r="H12774" s="415">
        <f t="shared" si="399"/>
        <v>3.8766270063083925</v>
      </c>
    </row>
    <row r="12775" spans="1:8" ht="15" hidden="1" thickBot="1">
      <c r="A12775" s="409">
        <v>202206</v>
      </c>
      <c r="B12775" s="196" t="s">
        <v>2307</v>
      </c>
      <c r="C12775" s="197" t="s">
        <v>791</v>
      </c>
      <c r="D12775" s="198" t="s">
        <v>339</v>
      </c>
      <c r="E12775" s="421">
        <v>485</v>
      </c>
      <c r="F12775" s="413">
        <v>125.23</v>
      </c>
      <c r="G12775" s="414">
        <f t="shared" si="398"/>
        <v>3.8728739120019164</v>
      </c>
      <c r="H12775" s="415">
        <f t="shared" si="399"/>
        <v>3.8728739120019164</v>
      </c>
    </row>
    <row r="12776" spans="1:8" ht="15" hidden="1" thickBot="1">
      <c r="A12776" s="409">
        <v>202206</v>
      </c>
      <c r="B12776" s="196" t="s">
        <v>2308</v>
      </c>
      <c r="C12776" s="197" t="s">
        <v>791</v>
      </c>
      <c r="D12776" s="198" t="s">
        <v>339</v>
      </c>
      <c r="E12776" s="421">
        <v>403</v>
      </c>
      <c r="F12776" s="413">
        <v>125.23</v>
      </c>
      <c r="G12776" s="414">
        <f t="shared" si="398"/>
        <v>3.2180787351273654</v>
      </c>
      <c r="H12776" s="415">
        <f t="shared" si="399"/>
        <v>3.2180787351273654</v>
      </c>
    </row>
    <row r="12777" spans="1:8" ht="15" hidden="1" thickBot="1">
      <c r="A12777" s="409">
        <v>202206</v>
      </c>
      <c r="B12777" s="196" t="s">
        <v>2309</v>
      </c>
      <c r="C12777" s="197" t="s">
        <v>791</v>
      </c>
      <c r="D12777" s="198" t="s">
        <v>337</v>
      </c>
      <c r="E12777" s="421">
        <v>106553</v>
      </c>
      <c r="F12777" s="413">
        <v>125.23</v>
      </c>
      <c r="G12777" s="414">
        <f t="shared" si="398"/>
        <v>850.85842050626843</v>
      </c>
      <c r="H12777" s="415">
        <f t="shared" si="399"/>
        <v>4.254292102531342</v>
      </c>
    </row>
    <row r="12778" spans="1:8" ht="15" hidden="1" thickBot="1">
      <c r="A12778" s="409">
        <v>202206</v>
      </c>
      <c r="B12778" s="196" t="s">
        <v>2310</v>
      </c>
      <c r="C12778" s="197" t="s">
        <v>791</v>
      </c>
      <c r="D12778" s="198" t="s">
        <v>337</v>
      </c>
      <c r="E12778" s="421">
        <v>52281</v>
      </c>
      <c r="F12778" s="413">
        <v>125.23</v>
      </c>
      <c r="G12778" s="414">
        <f t="shared" si="398"/>
        <v>417.47983709973647</v>
      </c>
      <c r="H12778" s="415">
        <f t="shared" si="399"/>
        <v>2.0873991854986822</v>
      </c>
    </row>
    <row r="12779" spans="1:8" ht="15" hidden="1" thickBot="1">
      <c r="A12779" s="409">
        <v>202206</v>
      </c>
      <c r="B12779" s="196" t="s">
        <v>2311</v>
      </c>
      <c r="C12779" s="197" t="s">
        <v>791</v>
      </c>
      <c r="D12779" s="198" t="s">
        <v>339</v>
      </c>
      <c r="E12779" s="421">
        <v>261</v>
      </c>
      <c r="F12779" s="413">
        <v>125.23</v>
      </c>
      <c r="G12779" s="414">
        <f t="shared" si="398"/>
        <v>2.0841651361494851</v>
      </c>
      <c r="H12779" s="415">
        <f t="shared" si="399"/>
        <v>2.0841651361494851</v>
      </c>
    </row>
    <row r="12780" spans="1:8" ht="15" hidden="1" thickBot="1">
      <c r="A12780" s="409">
        <v>202206</v>
      </c>
      <c r="B12780" s="196" t="s">
        <v>2312</v>
      </c>
      <c r="C12780" s="197" t="s">
        <v>791</v>
      </c>
      <c r="D12780" s="198" t="s">
        <v>337</v>
      </c>
      <c r="E12780" s="421">
        <v>101730</v>
      </c>
      <c r="F12780" s="413">
        <v>125.23</v>
      </c>
      <c r="G12780" s="414">
        <f t="shared" si="398"/>
        <v>812.34528467619577</v>
      </c>
      <c r="H12780" s="415">
        <f t="shared" si="399"/>
        <v>4.0617264233809784</v>
      </c>
    </row>
    <row r="12781" spans="1:8" ht="15" hidden="1" thickBot="1">
      <c r="A12781" s="409">
        <v>202206</v>
      </c>
      <c r="B12781" s="196" t="s">
        <v>2313</v>
      </c>
      <c r="C12781" s="197" t="s">
        <v>791</v>
      </c>
      <c r="D12781" s="198" t="s">
        <v>339</v>
      </c>
      <c r="E12781" s="421">
        <v>509</v>
      </c>
      <c r="F12781" s="413">
        <v>125.23</v>
      </c>
      <c r="G12781" s="414">
        <f t="shared" si="398"/>
        <v>4.0645212808432483</v>
      </c>
      <c r="H12781" s="415">
        <f t="shared" si="399"/>
        <v>4.0645212808432483</v>
      </c>
    </row>
    <row r="12782" spans="1:8" ht="15" hidden="1" thickBot="1">
      <c r="A12782" s="409">
        <v>202206</v>
      </c>
      <c r="B12782" s="196" t="s">
        <v>2314</v>
      </c>
      <c r="C12782" s="197" t="s">
        <v>791</v>
      </c>
      <c r="D12782" s="198" t="s">
        <v>337</v>
      </c>
      <c r="E12782" s="421">
        <v>137397</v>
      </c>
      <c r="F12782" s="413">
        <v>125.23</v>
      </c>
      <c r="G12782" s="414">
        <f t="shared" si="398"/>
        <v>1097.1572306955202</v>
      </c>
      <c r="H12782" s="415">
        <f t="shared" si="399"/>
        <v>5.4857861534776013</v>
      </c>
    </row>
    <row r="12783" spans="1:8" ht="15" hidden="1" thickBot="1">
      <c r="A12783" s="409">
        <v>202206</v>
      </c>
      <c r="B12783" s="196" t="s">
        <v>2315</v>
      </c>
      <c r="C12783" s="197" t="s">
        <v>791</v>
      </c>
      <c r="D12783" s="198" t="s">
        <v>337</v>
      </c>
      <c r="E12783" s="421">
        <v>137397</v>
      </c>
      <c r="F12783" s="413">
        <v>125.23</v>
      </c>
      <c r="G12783" s="414">
        <f t="shared" si="398"/>
        <v>1097.1572306955202</v>
      </c>
      <c r="H12783" s="415">
        <f t="shared" si="399"/>
        <v>5.4857861534776013</v>
      </c>
    </row>
    <row r="12784" spans="1:8" ht="15" hidden="1" thickBot="1">
      <c r="A12784" s="409">
        <v>202206</v>
      </c>
      <c r="B12784" s="196" t="s">
        <v>2316</v>
      </c>
      <c r="C12784" s="197" t="s">
        <v>791</v>
      </c>
      <c r="D12784" s="198" t="s">
        <v>337</v>
      </c>
      <c r="E12784" s="421">
        <v>58836</v>
      </c>
      <c r="F12784" s="413">
        <v>125.23</v>
      </c>
      <c r="G12784" s="414">
        <f t="shared" si="398"/>
        <v>469.82352471452526</v>
      </c>
      <c r="H12784" s="415">
        <f t="shared" si="399"/>
        <v>2.3491176235726261</v>
      </c>
    </row>
    <row r="12785" spans="1:8" ht="15" hidden="1" thickBot="1">
      <c r="A12785" s="409">
        <v>202206</v>
      </c>
      <c r="B12785" s="196" t="s">
        <v>2317</v>
      </c>
      <c r="C12785" s="197" t="s">
        <v>791</v>
      </c>
      <c r="D12785" s="198" t="s">
        <v>337</v>
      </c>
      <c r="E12785" s="421">
        <v>74831</v>
      </c>
      <c r="F12785" s="413">
        <v>125.23</v>
      </c>
      <c r="G12785" s="414">
        <f t="shared" si="398"/>
        <v>597.54851074023793</v>
      </c>
      <c r="H12785" s="415">
        <f t="shared" si="399"/>
        <v>2.9877425537011897</v>
      </c>
    </row>
    <row r="12786" spans="1:8" ht="15" hidden="1" thickBot="1">
      <c r="A12786" s="409">
        <v>202206</v>
      </c>
      <c r="B12786" s="196" t="s">
        <v>2318</v>
      </c>
      <c r="C12786" s="197" t="s">
        <v>791</v>
      </c>
      <c r="D12786" s="198" t="s">
        <v>337</v>
      </c>
      <c r="E12786" s="421">
        <v>89830</v>
      </c>
      <c r="F12786" s="413">
        <v>125.23</v>
      </c>
      <c r="G12786" s="414">
        <f t="shared" si="398"/>
        <v>717.3201309590354</v>
      </c>
      <c r="H12786" s="415">
        <f t="shared" si="399"/>
        <v>3.586600654795177</v>
      </c>
    </row>
    <row r="12787" spans="1:8" ht="15" hidden="1" thickBot="1">
      <c r="A12787" s="409">
        <v>202206</v>
      </c>
      <c r="B12787" s="196" t="s">
        <v>2319</v>
      </c>
      <c r="C12787" s="197" t="s">
        <v>791</v>
      </c>
      <c r="D12787" s="198" t="s">
        <v>337</v>
      </c>
      <c r="E12787" s="421">
        <v>9662</v>
      </c>
      <c r="F12787" s="413">
        <v>125.23</v>
      </c>
      <c r="G12787" s="414">
        <f t="shared" si="398"/>
        <v>77.154036572706218</v>
      </c>
      <c r="H12787" s="415">
        <f t="shared" si="399"/>
        <v>0.3857701828635311</v>
      </c>
    </row>
    <row r="12788" spans="1:8" ht="15" hidden="1" thickBot="1">
      <c r="A12788" s="409">
        <v>202206</v>
      </c>
      <c r="B12788" s="196" t="s">
        <v>2320</v>
      </c>
      <c r="C12788" s="197" t="s">
        <v>791</v>
      </c>
      <c r="D12788" s="198" t="s">
        <v>337</v>
      </c>
      <c r="E12788" s="421">
        <v>136362</v>
      </c>
      <c r="F12788" s="413">
        <v>125.23</v>
      </c>
      <c r="G12788" s="414">
        <f t="shared" si="398"/>
        <v>1088.8924379142377</v>
      </c>
      <c r="H12788" s="415">
        <f t="shared" si="399"/>
        <v>5.4444621895711887</v>
      </c>
    </row>
    <row r="12789" spans="1:8" ht="15" hidden="1" thickBot="1">
      <c r="A12789" s="409">
        <v>202206</v>
      </c>
      <c r="B12789" s="196" t="s">
        <v>2321</v>
      </c>
      <c r="C12789" s="197" t="s">
        <v>791</v>
      </c>
      <c r="D12789" s="198" t="s">
        <v>337</v>
      </c>
      <c r="E12789" s="421">
        <v>78726</v>
      </c>
      <c r="F12789" s="413">
        <v>125.23</v>
      </c>
      <c r="G12789" s="414">
        <f t="shared" si="398"/>
        <v>628.65128164177906</v>
      </c>
      <c r="H12789" s="415">
        <f t="shared" si="399"/>
        <v>3.1432564082088952</v>
      </c>
    </row>
    <row r="12790" spans="1:8" ht="15" hidden="1" thickBot="1">
      <c r="A12790" s="409">
        <v>202206</v>
      </c>
      <c r="B12790" s="196" t="s">
        <v>2322</v>
      </c>
      <c r="C12790" s="197" t="s">
        <v>791</v>
      </c>
      <c r="D12790" s="198" t="s">
        <v>337</v>
      </c>
      <c r="E12790" s="421">
        <v>63627</v>
      </c>
      <c r="F12790" s="413">
        <v>125.23</v>
      </c>
      <c r="G12790" s="414">
        <f t="shared" si="398"/>
        <v>508.08113071947616</v>
      </c>
      <c r="H12790" s="415">
        <f t="shared" si="399"/>
        <v>2.5404056535973809</v>
      </c>
    </row>
    <row r="12791" spans="1:8" ht="15" hidden="1" thickBot="1">
      <c r="A12791" s="409">
        <v>202206</v>
      </c>
      <c r="B12791" s="196" t="s">
        <v>2323</v>
      </c>
      <c r="C12791" s="197" t="s">
        <v>791</v>
      </c>
      <c r="D12791" s="198" t="s">
        <v>337</v>
      </c>
      <c r="E12791" s="421">
        <v>56639</v>
      </c>
      <c r="F12791" s="413">
        <v>125.23</v>
      </c>
      <c r="G12791" s="414">
        <f t="shared" si="398"/>
        <v>452.27980515850834</v>
      </c>
      <c r="H12791" s="415">
        <f t="shared" si="399"/>
        <v>2.2613990257925418</v>
      </c>
    </row>
    <row r="12792" spans="1:8" ht="15" hidden="1" thickBot="1">
      <c r="A12792" s="409">
        <v>202206</v>
      </c>
      <c r="B12792" s="196" t="s">
        <v>2324</v>
      </c>
      <c r="C12792" s="197" t="s">
        <v>791</v>
      </c>
      <c r="D12792" s="198" t="s">
        <v>337</v>
      </c>
      <c r="E12792" s="421">
        <v>101546</v>
      </c>
      <c r="F12792" s="413">
        <v>125.23</v>
      </c>
      <c r="G12792" s="414">
        <f t="shared" si="398"/>
        <v>810.87598818174558</v>
      </c>
      <c r="H12792" s="415">
        <f t="shared" si="399"/>
        <v>4.0543799409087278</v>
      </c>
    </row>
    <row r="12793" spans="1:8" ht="15" hidden="1" thickBot="1">
      <c r="A12793" s="409">
        <v>202206</v>
      </c>
      <c r="B12793" s="196" t="s">
        <v>2325</v>
      </c>
      <c r="C12793" s="197" t="s">
        <v>791</v>
      </c>
      <c r="D12793" s="198" t="s">
        <v>339</v>
      </c>
      <c r="E12793" s="421">
        <v>508</v>
      </c>
      <c r="F12793" s="413">
        <v>125.23</v>
      </c>
      <c r="G12793" s="414">
        <f t="shared" si="398"/>
        <v>4.0565359738081925</v>
      </c>
      <c r="H12793" s="415">
        <f t="shared" si="399"/>
        <v>4.0565359738081925</v>
      </c>
    </row>
    <row r="12794" spans="1:8" ht="15" hidden="1" thickBot="1">
      <c r="A12794" s="409">
        <v>202206</v>
      </c>
      <c r="B12794" s="196" t="s">
        <v>2326</v>
      </c>
      <c r="C12794" s="197" t="s">
        <v>791</v>
      </c>
      <c r="D12794" s="198" t="s">
        <v>337</v>
      </c>
      <c r="E12794" s="421">
        <v>101546</v>
      </c>
      <c r="F12794" s="413">
        <v>125.23</v>
      </c>
      <c r="G12794" s="414">
        <f t="shared" si="398"/>
        <v>810.87598818174558</v>
      </c>
      <c r="H12794" s="415">
        <f t="shared" si="399"/>
        <v>4.0543799409087278</v>
      </c>
    </row>
    <row r="12795" spans="1:8" ht="15" hidden="1" thickBot="1">
      <c r="A12795" s="409">
        <v>202206</v>
      </c>
      <c r="B12795" s="196" t="s">
        <v>2327</v>
      </c>
      <c r="C12795" s="197" t="s">
        <v>791</v>
      </c>
      <c r="D12795" s="198" t="s">
        <v>339</v>
      </c>
      <c r="E12795" s="421">
        <v>508</v>
      </c>
      <c r="F12795" s="413">
        <v>125.23</v>
      </c>
      <c r="G12795" s="414">
        <f t="shared" si="398"/>
        <v>4.0565359738081925</v>
      </c>
      <c r="H12795" s="415">
        <f t="shared" si="399"/>
        <v>4.0565359738081925</v>
      </c>
    </row>
    <row r="12796" spans="1:8" ht="15" hidden="1" thickBot="1">
      <c r="A12796" s="409">
        <v>202206</v>
      </c>
      <c r="B12796" s="196" t="s">
        <v>2328</v>
      </c>
      <c r="C12796" s="197" t="s">
        <v>791</v>
      </c>
      <c r="D12796" s="198" t="s">
        <v>337</v>
      </c>
      <c r="E12796" s="421">
        <v>75876</v>
      </c>
      <c r="F12796" s="413">
        <v>125.23</v>
      </c>
      <c r="G12796" s="414">
        <f t="shared" si="398"/>
        <v>605.89315659187093</v>
      </c>
      <c r="H12796" s="415">
        <f t="shared" si="399"/>
        <v>3.0294657829593548</v>
      </c>
    </row>
    <row r="12797" spans="1:8" ht="15" hidden="1" thickBot="1">
      <c r="A12797" s="409">
        <v>202206</v>
      </c>
      <c r="B12797" s="196" t="s">
        <v>2329</v>
      </c>
      <c r="C12797" s="197" t="s">
        <v>791</v>
      </c>
      <c r="D12797" s="198" t="s">
        <v>339</v>
      </c>
      <c r="E12797" s="421">
        <v>394</v>
      </c>
      <c r="F12797" s="413">
        <v>125.23</v>
      </c>
      <c r="G12797" s="414">
        <f t="shared" si="398"/>
        <v>3.146210971811866</v>
      </c>
      <c r="H12797" s="415">
        <f t="shared" si="399"/>
        <v>3.146210971811866</v>
      </c>
    </row>
    <row r="12798" spans="1:8" ht="15" hidden="1" thickBot="1">
      <c r="A12798" s="409">
        <v>202206</v>
      </c>
      <c r="B12798" s="196" t="s">
        <v>2330</v>
      </c>
      <c r="C12798" s="197" t="s">
        <v>791</v>
      </c>
      <c r="D12798" s="198" t="s">
        <v>337</v>
      </c>
      <c r="E12798" s="421">
        <v>72693</v>
      </c>
      <c r="F12798" s="413">
        <v>125.23</v>
      </c>
      <c r="G12798" s="414">
        <f t="shared" si="398"/>
        <v>580.47592429928932</v>
      </c>
      <c r="H12798" s="415">
        <f t="shared" si="399"/>
        <v>2.9023796214964466</v>
      </c>
    </row>
    <row r="12799" spans="1:8" ht="15" hidden="1" thickBot="1">
      <c r="A12799" s="409">
        <v>202206</v>
      </c>
      <c r="B12799" s="196" t="s">
        <v>2331</v>
      </c>
      <c r="C12799" s="197" t="s">
        <v>791</v>
      </c>
      <c r="D12799" s="198" t="s">
        <v>337</v>
      </c>
      <c r="E12799" s="421">
        <v>75876</v>
      </c>
      <c r="F12799" s="413">
        <v>125.23</v>
      </c>
      <c r="G12799" s="414">
        <f t="shared" si="398"/>
        <v>605.89315659187093</v>
      </c>
      <c r="H12799" s="415">
        <f t="shared" si="399"/>
        <v>3.0294657829593548</v>
      </c>
    </row>
    <row r="12800" spans="1:8" ht="15" hidden="1" thickBot="1">
      <c r="A12800" s="409">
        <v>202206</v>
      </c>
      <c r="B12800" s="196" t="s">
        <v>2332</v>
      </c>
      <c r="C12800" s="197" t="s">
        <v>791</v>
      </c>
      <c r="D12800" s="198" t="s">
        <v>339</v>
      </c>
      <c r="E12800" s="421">
        <v>379</v>
      </c>
      <c r="F12800" s="413">
        <v>125.23</v>
      </c>
      <c r="G12800" s="414">
        <f t="shared" si="398"/>
        <v>3.0264313662860336</v>
      </c>
      <c r="H12800" s="415">
        <f t="shared" si="399"/>
        <v>3.0264313662860336</v>
      </c>
    </row>
    <row r="12801" spans="1:8" ht="15" hidden="1" thickBot="1">
      <c r="A12801" s="409">
        <v>202206</v>
      </c>
      <c r="B12801" s="196" t="s">
        <v>2333</v>
      </c>
      <c r="C12801" s="197" t="s">
        <v>791</v>
      </c>
      <c r="D12801" s="198" t="s">
        <v>337</v>
      </c>
      <c r="E12801" s="421">
        <v>80350</v>
      </c>
      <c r="F12801" s="413">
        <v>125.23</v>
      </c>
      <c r="G12801" s="414">
        <f t="shared" si="398"/>
        <v>641.6194202667092</v>
      </c>
      <c r="H12801" s="415">
        <f t="shared" si="399"/>
        <v>3.208097101333546</v>
      </c>
    </row>
    <row r="12802" spans="1:8" ht="15" hidden="1" thickBot="1">
      <c r="A12802" s="409">
        <v>202206</v>
      </c>
      <c r="B12802" s="196" t="s">
        <v>2334</v>
      </c>
      <c r="C12802" s="197" t="s">
        <v>791</v>
      </c>
      <c r="D12802" s="198" t="s">
        <v>337</v>
      </c>
      <c r="E12802" s="421">
        <v>75876</v>
      </c>
      <c r="F12802" s="413">
        <v>125.23</v>
      </c>
      <c r="G12802" s="414">
        <f t="shared" ref="G12802:G12865" si="400">+E12802/F12802</f>
        <v>605.89315659187093</v>
      </c>
      <c r="H12802" s="415">
        <f t="shared" ref="H12802:H12865" si="401">IF(D12802="TB",G12802/200,IF(D12802="LT",G12802,"VER"))</f>
        <v>3.0294657829593548</v>
      </c>
    </row>
    <row r="12803" spans="1:8" ht="15" hidden="1" thickBot="1">
      <c r="A12803" s="409">
        <v>202206</v>
      </c>
      <c r="B12803" s="196" t="s">
        <v>2335</v>
      </c>
      <c r="C12803" s="197" t="s">
        <v>791</v>
      </c>
      <c r="D12803" s="198" t="s">
        <v>337</v>
      </c>
      <c r="E12803" s="421">
        <v>78476</v>
      </c>
      <c r="F12803" s="413">
        <v>125.23</v>
      </c>
      <c r="G12803" s="414">
        <f t="shared" si="400"/>
        <v>626.65495488301519</v>
      </c>
      <c r="H12803" s="415">
        <f t="shared" si="401"/>
        <v>3.1332747744150762</v>
      </c>
    </row>
    <row r="12804" spans="1:8" ht="15" hidden="1" thickBot="1">
      <c r="A12804" s="409">
        <v>202206</v>
      </c>
      <c r="B12804" s="196" t="s">
        <v>2336</v>
      </c>
      <c r="C12804" s="197" t="s">
        <v>791</v>
      </c>
      <c r="D12804" s="198" t="s">
        <v>337</v>
      </c>
      <c r="E12804" s="421">
        <v>98156</v>
      </c>
      <c r="F12804" s="413">
        <v>125.23</v>
      </c>
      <c r="G12804" s="414">
        <f t="shared" si="400"/>
        <v>783.80579733290745</v>
      </c>
      <c r="H12804" s="415">
        <f t="shared" si="401"/>
        <v>3.9190289866645371</v>
      </c>
    </row>
    <row r="12805" spans="1:8" ht="15" hidden="1" thickBot="1">
      <c r="A12805" s="409">
        <v>202206</v>
      </c>
      <c r="B12805" s="196" t="s">
        <v>2337</v>
      </c>
      <c r="C12805" s="197" t="s">
        <v>791</v>
      </c>
      <c r="D12805" s="198" t="s">
        <v>337</v>
      </c>
      <c r="E12805" s="421">
        <v>17781</v>
      </c>
      <c r="F12805" s="413">
        <v>125.23</v>
      </c>
      <c r="G12805" s="414">
        <f t="shared" si="400"/>
        <v>141.9867443903218</v>
      </c>
      <c r="H12805" s="415">
        <f t="shared" si="401"/>
        <v>0.70993372195160898</v>
      </c>
    </row>
    <row r="12806" spans="1:8" ht="15" hidden="1" thickBot="1">
      <c r="A12806" s="409">
        <v>202206</v>
      </c>
      <c r="B12806" s="196" t="s">
        <v>2338</v>
      </c>
      <c r="C12806" s="197" t="s">
        <v>791</v>
      </c>
      <c r="D12806" s="198" t="s">
        <v>337</v>
      </c>
      <c r="E12806" s="421">
        <v>78726</v>
      </c>
      <c r="F12806" s="413">
        <v>125.23</v>
      </c>
      <c r="G12806" s="414">
        <f t="shared" si="400"/>
        <v>628.65128164177906</v>
      </c>
      <c r="H12806" s="415">
        <f t="shared" si="401"/>
        <v>3.1432564082088952</v>
      </c>
    </row>
    <row r="12807" spans="1:8" ht="15" hidden="1" thickBot="1">
      <c r="A12807" s="409">
        <v>202206</v>
      </c>
      <c r="B12807" s="196" t="s">
        <v>2339</v>
      </c>
      <c r="C12807" s="197" t="s">
        <v>791</v>
      </c>
      <c r="D12807" s="198" t="s">
        <v>337</v>
      </c>
      <c r="E12807" s="421">
        <v>73946</v>
      </c>
      <c r="F12807" s="413">
        <v>125.23</v>
      </c>
      <c r="G12807" s="414">
        <f t="shared" si="400"/>
        <v>590.48151401421387</v>
      </c>
      <c r="H12807" s="415">
        <f t="shared" si="401"/>
        <v>2.9524075700710695</v>
      </c>
    </row>
    <row r="12808" spans="1:8" ht="15" hidden="1" thickBot="1">
      <c r="A12808" s="409">
        <v>202206</v>
      </c>
      <c r="B12808" s="196" t="s">
        <v>2340</v>
      </c>
      <c r="C12808" s="197" t="s">
        <v>791</v>
      </c>
      <c r="D12808" s="198" t="s">
        <v>337</v>
      </c>
      <c r="E12808" s="421">
        <v>70555</v>
      </c>
      <c r="F12808" s="413">
        <v>125.23</v>
      </c>
      <c r="G12808" s="414">
        <f t="shared" si="400"/>
        <v>563.40333785834059</v>
      </c>
      <c r="H12808" s="415">
        <f t="shared" si="401"/>
        <v>2.817016689291703</v>
      </c>
    </row>
    <row r="12809" spans="1:8" ht="15" hidden="1" thickBot="1">
      <c r="A12809" s="409">
        <v>202206</v>
      </c>
      <c r="B12809" s="196" t="s">
        <v>2341</v>
      </c>
      <c r="C12809" s="197" t="s">
        <v>791</v>
      </c>
      <c r="D12809" s="198" t="s">
        <v>337</v>
      </c>
      <c r="E12809" s="421">
        <v>15639</v>
      </c>
      <c r="F12809" s="413">
        <v>125.23</v>
      </c>
      <c r="G12809" s="414">
        <f t="shared" si="400"/>
        <v>124.88221672123292</v>
      </c>
      <c r="H12809" s="415">
        <f t="shared" si="401"/>
        <v>0.6244110836061646</v>
      </c>
    </row>
    <row r="12810" spans="1:8" ht="15" hidden="1" thickBot="1">
      <c r="A12810" s="409">
        <v>202206</v>
      </c>
      <c r="B12810" s="196" t="s">
        <v>2342</v>
      </c>
      <c r="C12810" s="197" t="s">
        <v>791</v>
      </c>
      <c r="D12810" s="198" t="s">
        <v>337</v>
      </c>
      <c r="E12810" s="421">
        <v>76683</v>
      </c>
      <c r="F12810" s="413">
        <v>125.23</v>
      </c>
      <c r="G12810" s="414">
        <f t="shared" si="400"/>
        <v>612.33729936916075</v>
      </c>
      <c r="H12810" s="415">
        <f t="shared" si="401"/>
        <v>3.0616864968458035</v>
      </c>
    </row>
    <row r="12811" spans="1:8" ht="15" hidden="1" thickBot="1">
      <c r="A12811" s="409">
        <v>202206</v>
      </c>
      <c r="B12811" s="196" t="s">
        <v>2343</v>
      </c>
      <c r="C12811" s="197" t="s">
        <v>791</v>
      </c>
      <c r="D12811" s="198" t="s">
        <v>337</v>
      </c>
      <c r="E12811" s="421">
        <v>75500</v>
      </c>
      <c r="F12811" s="413">
        <v>125.23</v>
      </c>
      <c r="G12811" s="414">
        <f t="shared" si="400"/>
        <v>602.8906811466901</v>
      </c>
      <c r="H12811" s="415">
        <f t="shared" si="401"/>
        <v>3.0144534057334504</v>
      </c>
    </row>
    <row r="12812" spans="1:8" ht="15" hidden="1" thickBot="1">
      <c r="A12812" s="409">
        <v>202206</v>
      </c>
      <c r="B12812" s="196" t="s">
        <v>2344</v>
      </c>
      <c r="C12812" s="197" t="s">
        <v>791</v>
      </c>
      <c r="D12812" s="198" t="s">
        <v>339</v>
      </c>
      <c r="E12812" s="421">
        <v>377</v>
      </c>
      <c r="F12812" s="413">
        <v>125.23</v>
      </c>
      <c r="G12812" s="414">
        <f t="shared" si="400"/>
        <v>3.0104607522159226</v>
      </c>
      <c r="H12812" s="415">
        <f t="shared" si="401"/>
        <v>3.0104607522159226</v>
      </c>
    </row>
    <row r="12813" spans="1:8" ht="15" hidden="1" thickBot="1">
      <c r="A12813" s="409">
        <v>202206</v>
      </c>
      <c r="B12813" s="196" t="s">
        <v>2345</v>
      </c>
      <c r="C12813" s="197" t="s">
        <v>791</v>
      </c>
      <c r="D12813" s="198" t="s">
        <v>337</v>
      </c>
      <c r="E12813" s="421">
        <v>118325</v>
      </c>
      <c r="F12813" s="413">
        <v>125.23</v>
      </c>
      <c r="G12813" s="414">
        <f t="shared" si="400"/>
        <v>944.86145492294179</v>
      </c>
      <c r="H12813" s="415">
        <f t="shared" si="401"/>
        <v>4.7243072746147092</v>
      </c>
    </row>
    <row r="12814" spans="1:8" ht="15" hidden="1" thickBot="1">
      <c r="A12814" s="409">
        <v>202206</v>
      </c>
      <c r="B12814" s="196" t="s">
        <v>2346</v>
      </c>
      <c r="C12814" s="197" t="s">
        <v>791</v>
      </c>
      <c r="D12814" s="198" t="s">
        <v>339</v>
      </c>
      <c r="E12814" s="421">
        <v>592</v>
      </c>
      <c r="F12814" s="413">
        <v>125.23</v>
      </c>
      <c r="G12814" s="414">
        <f t="shared" si="400"/>
        <v>4.7273017647528546</v>
      </c>
      <c r="H12814" s="415">
        <f t="shared" si="401"/>
        <v>4.7273017647528546</v>
      </c>
    </row>
    <row r="12815" spans="1:8" ht="15" hidden="1" thickBot="1">
      <c r="A12815" s="409">
        <v>202206</v>
      </c>
      <c r="B12815" s="196" t="s">
        <v>2347</v>
      </c>
      <c r="C12815" s="197" t="s">
        <v>791</v>
      </c>
      <c r="D12815" s="198" t="s">
        <v>337</v>
      </c>
      <c r="E12815" s="421">
        <v>85778</v>
      </c>
      <c r="F12815" s="413">
        <v>125.23</v>
      </c>
      <c r="G12815" s="414">
        <f t="shared" si="400"/>
        <v>684.96366685299051</v>
      </c>
      <c r="H12815" s="415">
        <f t="shared" si="401"/>
        <v>3.4248183342649527</v>
      </c>
    </row>
    <row r="12816" spans="1:8" ht="15" hidden="1" thickBot="1">
      <c r="A12816" s="409">
        <v>202206</v>
      </c>
      <c r="B12816" s="196" t="s">
        <v>2348</v>
      </c>
      <c r="C12816" s="197" t="s">
        <v>791</v>
      </c>
      <c r="D12816" s="198" t="s">
        <v>337</v>
      </c>
      <c r="E12816" s="421">
        <v>79050</v>
      </c>
      <c r="F12816" s="413">
        <v>125.23</v>
      </c>
      <c r="G12816" s="414">
        <f t="shared" si="400"/>
        <v>631.23852112113707</v>
      </c>
      <c r="H12816" s="415">
        <f t="shared" si="401"/>
        <v>3.1561926056056855</v>
      </c>
    </row>
    <row r="12817" spans="1:8" ht="15" hidden="1" thickBot="1">
      <c r="A12817" s="409">
        <v>202206</v>
      </c>
      <c r="B12817" s="196" t="s">
        <v>2349</v>
      </c>
      <c r="C12817" s="197" t="s">
        <v>791</v>
      </c>
      <c r="D12817" s="198" t="s">
        <v>337</v>
      </c>
      <c r="E12817" s="421">
        <v>89541</v>
      </c>
      <c r="F12817" s="413">
        <v>125.23</v>
      </c>
      <c r="G12817" s="414">
        <f t="shared" si="400"/>
        <v>715.01237722590429</v>
      </c>
      <c r="H12817" s="415">
        <f t="shared" si="401"/>
        <v>3.5750618861295216</v>
      </c>
    </row>
    <row r="12818" spans="1:8" ht="15" hidden="1" thickBot="1">
      <c r="A12818" s="409">
        <v>202206</v>
      </c>
      <c r="B12818" s="196" t="s">
        <v>2350</v>
      </c>
      <c r="C12818" s="197" t="s">
        <v>791</v>
      </c>
      <c r="D12818" s="198" t="s">
        <v>337</v>
      </c>
      <c r="E12818" s="421">
        <v>39029</v>
      </c>
      <c r="F12818" s="413">
        <v>125.23</v>
      </c>
      <c r="G12818" s="414">
        <f t="shared" si="400"/>
        <v>311.65854827118102</v>
      </c>
      <c r="H12818" s="415">
        <f t="shared" si="401"/>
        <v>1.5582927413559051</v>
      </c>
    </row>
    <row r="12819" spans="1:8" ht="15" hidden="1" thickBot="1">
      <c r="A12819" s="409">
        <v>202206</v>
      </c>
      <c r="B12819" s="196" t="s">
        <v>2351</v>
      </c>
      <c r="C12819" s="197" t="s">
        <v>791</v>
      </c>
      <c r="D12819" s="198" t="s">
        <v>339</v>
      </c>
      <c r="E12819" s="421">
        <v>195</v>
      </c>
      <c r="F12819" s="413">
        <v>125.23</v>
      </c>
      <c r="G12819" s="414">
        <f t="shared" si="400"/>
        <v>1.557134871835822</v>
      </c>
      <c r="H12819" s="415">
        <f t="shared" si="401"/>
        <v>1.557134871835822</v>
      </c>
    </row>
    <row r="12820" spans="1:8" ht="15" hidden="1" thickBot="1">
      <c r="A12820" s="409">
        <v>202206</v>
      </c>
      <c r="B12820" s="196" t="s">
        <v>2352</v>
      </c>
      <c r="C12820" s="197" t="s">
        <v>791</v>
      </c>
      <c r="D12820" s="198" t="s">
        <v>337</v>
      </c>
      <c r="E12820" s="421">
        <v>95444</v>
      </c>
      <c r="F12820" s="413">
        <v>125.23</v>
      </c>
      <c r="G12820" s="414">
        <f t="shared" si="400"/>
        <v>762.14964465383696</v>
      </c>
      <c r="H12820" s="415">
        <f t="shared" si="401"/>
        <v>3.8107482232691847</v>
      </c>
    </row>
    <row r="12821" spans="1:8" ht="15" hidden="1" thickBot="1">
      <c r="A12821" s="409">
        <v>202206</v>
      </c>
      <c r="B12821" s="196" t="s">
        <v>2353</v>
      </c>
      <c r="C12821" s="197" t="s">
        <v>791</v>
      </c>
      <c r="D12821" s="198" t="s">
        <v>339</v>
      </c>
      <c r="E12821" s="421">
        <v>477</v>
      </c>
      <c r="F12821" s="413">
        <v>125.23</v>
      </c>
      <c r="G12821" s="414">
        <f t="shared" si="400"/>
        <v>3.8089914557214724</v>
      </c>
      <c r="H12821" s="415">
        <f t="shared" si="401"/>
        <v>3.8089914557214724</v>
      </c>
    </row>
    <row r="12822" spans="1:8" ht="15" hidden="1" thickBot="1">
      <c r="A12822" s="409">
        <v>202206</v>
      </c>
      <c r="B12822" s="196" t="s">
        <v>2354</v>
      </c>
      <c r="C12822" s="197" t="s">
        <v>791</v>
      </c>
      <c r="D12822" s="198" t="s">
        <v>337</v>
      </c>
      <c r="E12822" s="421">
        <v>85636</v>
      </c>
      <c r="F12822" s="413">
        <v>125.23</v>
      </c>
      <c r="G12822" s="414">
        <f t="shared" si="400"/>
        <v>683.82975325401264</v>
      </c>
      <c r="H12822" s="415">
        <f t="shared" si="401"/>
        <v>3.4191487662700633</v>
      </c>
    </row>
    <row r="12823" spans="1:8" ht="15" hidden="1" thickBot="1">
      <c r="A12823" s="409">
        <v>202206</v>
      </c>
      <c r="B12823" s="196" t="s">
        <v>2595</v>
      </c>
      <c r="C12823" s="197" t="s">
        <v>791</v>
      </c>
      <c r="D12823" s="198" t="s">
        <v>337</v>
      </c>
      <c r="E12823" s="421">
        <v>117435</v>
      </c>
      <c r="F12823" s="413">
        <v>125.23</v>
      </c>
      <c r="G12823" s="414">
        <f t="shared" si="400"/>
        <v>937.75453166174236</v>
      </c>
      <c r="H12823" s="415">
        <f t="shared" si="401"/>
        <v>4.6887726583087117</v>
      </c>
    </row>
    <row r="12824" spans="1:8" ht="15" hidden="1" thickBot="1">
      <c r="A12824" s="409">
        <v>202206</v>
      </c>
      <c r="B12824" s="196" t="s">
        <v>2596</v>
      </c>
      <c r="C12824" s="197" t="s">
        <v>791</v>
      </c>
      <c r="D12824" s="198" t="s">
        <v>339</v>
      </c>
      <c r="E12824" s="421">
        <v>587</v>
      </c>
      <c r="F12824" s="413">
        <v>125.23</v>
      </c>
      <c r="G12824" s="414">
        <f t="shared" si="400"/>
        <v>4.6873752295775768</v>
      </c>
      <c r="H12824" s="415">
        <f t="shared" si="401"/>
        <v>4.6873752295775768</v>
      </c>
    </row>
    <row r="12825" spans="1:8" ht="15" hidden="1" thickBot="1">
      <c r="A12825" s="409">
        <v>202206</v>
      </c>
      <c r="B12825" s="196" t="s">
        <v>2355</v>
      </c>
      <c r="C12825" s="197" t="s">
        <v>791</v>
      </c>
      <c r="D12825" s="198" t="s">
        <v>337</v>
      </c>
      <c r="E12825" s="421">
        <v>86202</v>
      </c>
      <c r="F12825" s="413">
        <v>125.23</v>
      </c>
      <c r="G12825" s="414">
        <f t="shared" si="400"/>
        <v>688.34943703585395</v>
      </c>
      <c r="H12825" s="415">
        <f t="shared" si="401"/>
        <v>3.4417471851792696</v>
      </c>
    </row>
    <row r="12826" spans="1:8" ht="15" hidden="1" thickBot="1">
      <c r="A12826" s="409">
        <v>202206</v>
      </c>
      <c r="B12826" s="196" t="s">
        <v>2356</v>
      </c>
      <c r="C12826" s="197" t="s">
        <v>791</v>
      </c>
      <c r="D12826" s="198" t="s">
        <v>339</v>
      </c>
      <c r="E12826" s="421">
        <v>431</v>
      </c>
      <c r="F12826" s="413">
        <v>125.23</v>
      </c>
      <c r="G12826" s="414">
        <f t="shared" si="400"/>
        <v>3.4416673321089193</v>
      </c>
      <c r="H12826" s="415">
        <f t="shared" si="401"/>
        <v>3.4416673321089193</v>
      </c>
    </row>
    <row r="12827" spans="1:8" ht="15" hidden="1" thickBot="1">
      <c r="A12827" s="409">
        <v>202206</v>
      </c>
      <c r="B12827" s="196" t="s">
        <v>2357</v>
      </c>
      <c r="C12827" s="197" t="s">
        <v>791</v>
      </c>
      <c r="D12827" s="198" t="s">
        <v>337</v>
      </c>
      <c r="E12827" s="421">
        <v>107725</v>
      </c>
      <c r="F12827" s="413">
        <v>125.23</v>
      </c>
      <c r="G12827" s="414">
        <f t="shared" si="400"/>
        <v>860.21720035135343</v>
      </c>
      <c r="H12827" s="415">
        <f t="shared" si="401"/>
        <v>4.3010860017567669</v>
      </c>
    </row>
    <row r="12828" spans="1:8" ht="15" hidden="1" thickBot="1">
      <c r="A12828" s="409">
        <v>202206</v>
      </c>
      <c r="B12828" s="196" t="s">
        <v>2358</v>
      </c>
      <c r="C12828" s="197" t="s">
        <v>791</v>
      </c>
      <c r="D12828" s="198" t="s">
        <v>337</v>
      </c>
      <c r="E12828" s="421">
        <v>107725</v>
      </c>
      <c r="F12828" s="413">
        <v>125.23</v>
      </c>
      <c r="G12828" s="414">
        <f t="shared" si="400"/>
        <v>860.21720035135343</v>
      </c>
      <c r="H12828" s="415">
        <f t="shared" si="401"/>
        <v>4.3010860017567669</v>
      </c>
    </row>
    <row r="12829" spans="1:8" ht="15" hidden="1" thickBot="1">
      <c r="A12829" s="409">
        <v>202206</v>
      </c>
      <c r="B12829" s="196" t="s">
        <v>2359</v>
      </c>
      <c r="C12829" s="197" t="s">
        <v>791</v>
      </c>
      <c r="D12829" s="198" t="s">
        <v>337</v>
      </c>
      <c r="E12829" s="421">
        <v>107725</v>
      </c>
      <c r="F12829" s="413">
        <v>125.23</v>
      </c>
      <c r="G12829" s="414">
        <f t="shared" si="400"/>
        <v>860.21720035135343</v>
      </c>
      <c r="H12829" s="415">
        <f t="shared" si="401"/>
        <v>4.3010860017567669</v>
      </c>
    </row>
    <row r="12830" spans="1:8" ht="15" hidden="1" thickBot="1">
      <c r="A12830" s="409">
        <v>202206</v>
      </c>
      <c r="B12830" s="196" t="s">
        <v>2360</v>
      </c>
      <c r="C12830" s="197" t="s">
        <v>791</v>
      </c>
      <c r="D12830" s="198" t="s">
        <v>337</v>
      </c>
      <c r="E12830" s="421">
        <v>107752</v>
      </c>
      <c r="F12830" s="413">
        <v>125.23</v>
      </c>
      <c r="G12830" s="414">
        <f t="shared" si="400"/>
        <v>860.43280364129998</v>
      </c>
      <c r="H12830" s="415">
        <f t="shared" si="401"/>
        <v>4.3021640182064997</v>
      </c>
    </row>
    <row r="12831" spans="1:8" ht="15" hidden="1" thickBot="1">
      <c r="A12831" s="409">
        <v>202206</v>
      </c>
      <c r="B12831" s="196" t="s">
        <v>2621</v>
      </c>
      <c r="C12831" s="197" t="s">
        <v>791</v>
      </c>
      <c r="D12831" s="198" t="s">
        <v>337</v>
      </c>
      <c r="E12831" s="421">
        <v>111760</v>
      </c>
      <c r="F12831" s="413">
        <v>125.23</v>
      </c>
      <c r="G12831" s="414">
        <f t="shared" si="400"/>
        <v>892.43791423780237</v>
      </c>
      <c r="H12831" s="415">
        <f t="shared" si="401"/>
        <v>4.462189571189012</v>
      </c>
    </row>
    <row r="12832" spans="1:8" ht="15" hidden="1" thickBot="1">
      <c r="A12832" s="409">
        <v>202206</v>
      </c>
      <c r="B12832" s="196" t="s">
        <v>2622</v>
      </c>
      <c r="C12832" s="197" t="s">
        <v>791</v>
      </c>
      <c r="D12832" s="198" t="s">
        <v>339</v>
      </c>
      <c r="E12832" s="421">
        <v>559</v>
      </c>
      <c r="F12832" s="413">
        <v>125.23</v>
      </c>
      <c r="G12832" s="414">
        <f t="shared" si="400"/>
        <v>4.4637866325960234</v>
      </c>
      <c r="H12832" s="415">
        <f t="shared" si="401"/>
        <v>4.4637866325960234</v>
      </c>
    </row>
    <row r="12833" spans="1:8" ht="15" hidden="1" thickBot="1">
      <c r="A12833" s="409">
        <v>202206</v>
      </c>
      <c r="B12833" s="196" t="s">
        <v>2361</v>
      </c>
      <c r="C12833" s="197" t="s">
        <v>791</v>
      </c>
      <c r="D12833" s="198" t="s">
        <v>337</v>
      </c>
      <c r="E12833" s="421">
        <v>76106</v>
      </c>
      <c r="F12833" s="413">
        <v>125.23</v>
      </c>
      <c r="G12833" s="414">
        <f t="shared" si="400"/>
        <v>607.72977720993367</v>
      </c>
      <c r="H12833" s="415">
        <f t="shared" si="401"/>
        <v>3.0386488860496685</v>
      </c>
    </row>
    <row r="12834" spans="1:8" ht="15" hidden="1" thickBot="1">
      <c r="A12834" s="409">
        <v>202206</v>
      </c>
      <c r="B12834" s="196" t="s">
        <v>2362</v>
      </c>
      <c r="C12834" s="197" t="s">
        <v>791</v>
      </c>
      <c r="D12834" s="198" t="s">
        <v>339</v>
      </c>
      <c r="E12834" s="421">
        <v>381</v>
      </c>
      <c r="F12834" s="413">
        <v>125.23</v>
      </c>
      <c r="G12834" s="414">
        <f t="shared" si="400"/>
        <v>3.0424019803561446</v>
      </c>
      <c r="H12834" s="415">
        <f t="shared" si="401"/>
        <v>3.0424019803561446</v>
      </c>
    </row>
    <row r="12835" spans="1:8" ht="15" hidden="1" thickBot="1">
      <c r="A12835" s="409">
        <v>202206</v>
      </c>
      <c r="B12835" s="196" t="s">
        <v>2363</v>
      </c>
      <c r="C12835" s="197" t="s">
        <v>791</v>
      </c>
      <c r="D12835" s="198" t="s">
        <v>337</v>
      </c>
      <c r="E12835" s="421">
        <v>65938</v>
      </c>
      <c r="F12835" s="413">
        <v>125.23</v>
      </c>
      <c r="G12835" s="414">
        <f t="shared" si="400"/>
        <v>526.53517527748943</v>
      </c>
      <c r="H12835" s="415">
        <f t="shared" si="401"/>
        <v>2.6326758763874469</v>
      </c>
    </row>
    <row r="12836" spans="1:8" ht="15" hidden="1" thickBot="1">
      <c r="A12836" s="409">
        <v>202206</v>
      </c>
      <c r="B12836" s="196" t="s">
        <v>2364</v>
      </c>
      <c r="C12836" s="197" t="s">
        <v>791</v>
      </c>
      <c r="D12836" s="198" t="s">
        <v>337</v>
      </c>
      <c r="E12836" s="421">
        <v>70213</v>
      </c>
      <c r="F12836" s="413">
        <v>125.23</v>
      </c>
      <c r="G12836" s="414">
        <f t="shared" si="400"/>
        <v>560.67236285235163</v>
      </c>
      <c r="H12836" s="415">
        <f t="shared" si="401"/>
        <v>2.8033618142617582</v>
      </c>
    </row>
    <row r="12837" spans="1:8" ht="15" hidden="1" thickBot="1">
      <c r="A12837" s="409">
        <v>202206</v>
      </c>
      <c r="B12837" s="196" t="s">
        <v>2365</v>
      </c>
      <c r="C12837" s="197" t="s">
        <v>791</v>
      </c>
      <c r="D12837" s="198" t="s">
        <v>337</v>
      </c>
      <c r="E12837" s="421">
        <v>120988</v>
      </c>
      <c r="F12837" s="413">
        <v>125.23</v>
      </c>
      <c r="G12837" s="414">
        <f t="shared" si="400"/>
        <v>966.12632755729453</v>
      </c>
      <c r="H12837" s="415">
        <f t="shared" si="401"/>
        <v>4.8306316377864729</v>
      </c>
    </row>
    <row r="12838" spans="1:8" ht="15" hidden="1" thickBot="1">
      <c r="A12838" s="409">
        <v>202206</v>
      </c>
      <c r="B12838" s="196" t="s">
        <v>2366</v>
      </c>
      <c r="C12838" s="197" t="s">
        <v>2661</v>
      </c>
      <c r="D12838" s="198" t="s">
        <v>339</v>
      </c>
      <c r="E12838" s="421">
        <v>605</v>
      </c>
      <c r="F12838" s="413">
        <v>125.23</v>
      </c>
      <c r="G12838" s="414">
        <f t="shared" si="400"/>
        <v>4.8311107562085764</v>
      </c>
      <c r="H12838" s="415">
        <f t="shared" si="401"/>
        <v>4.8311107562085764</v>
      </c>
    </row>
    <row r="12839" spans="1:8" ht="15" hidden="1" thickBot="1">
      <c r="A12839" s="409">
        <v>202206</v>
      </c>
      <c r="B12839" s="196" t="s">
        <v>2367</v>
      </c>
      <c r="C12839" s="197" t="s">
        <v>791</v>
      </c>
      <c r="D12839" s="198" t="s">
        <v>337</v>
      </c>
      <c r="E12839" s="421">
        <v>119329</v>
      </c>
      <c r="F12839" s="413">
        <v>125.23</v>
      </c>
      <c r="G12839" s="414">
        <f t="shared" si="400"/>
        <v>952.8787031861375</v>
      </c>
      <c r="H12839" s="415">
        <f t="shared" si="401"/>
        <v>4.7643935159306876</v>
      </c>
    </row>
    <row r="12840" spans="1:8" ht="15" hidden="1" thickBot="1">
      <c r="A12840" s="409">
        <v>202206</v>
      </c>
      <c r="B12840" s="196" t="s">
        <v>2368</v>
      </c>
      <c r="C12840" s="197" t="s">
        <v>791</v>
      </c>
      <c r="D12840" s="198" t="s">
        <v>337</v>
      </c>
      <c r="E12840" s="421">
        <v>120988</v>
      </c>
      <c r="F12840" s="413">
        <v>125.23</v>
      </c>
      <c r="G12840" s="414">
        <f t="shared" si="400"/>
        <v>966.12632755729453</v>
      </c>
      <c r="H12840" s="415">
        <f t="shared" si="401"/>
        <v>4.8306316377864729</v>
      </c>
    </row>
    <row r="12841" spans="1:8" ht="15" hidden="1" thickBot="1">
      <c r="A12841" s="409">
        <v>202206</v>
      </c>
      <c r="B12841" s="196" t="s">
        <v>2369</v>
      </c>
      <c r="C12841" s="197" t="s">
        <v>791</v>
      </c>
      <c r="D12841" s="198" t="s">
        <v>339</v>
      </c>
      <c r="E12841" s="421">
        <v>605</v>
      </c>
      <c r="F12841" s="413">
        <v>125.23</v>
      </c>
      <c r="G12841" s="414">
        <f t="shared" si="400"/>
        <v>4.8311107562085764</v>
      </c>
      <c r="H12841" s="415">
        <f t="shared" si="401"/>
        <v>4.8311107562085764</v>
      </c>
    </row>
    <row r="12842" spans="1:8" ht="15" hidden="1" thickBot="1">
      <c r="A12842" s="409">
        <v>202206</v>
      </c>
      <c r="B12842" s="196" t="s">
        <v>2370</v>
      </c>
      <c r="C12842" s="197" t="s">
        <v>791</v>
      </c>
      <c r="D12842" s="198" t="s">
        <v>337</v>
      </c>
      <c r="E12842" s="421">
        <v>120988</v>
      </c>
      <c r="F12842" s="413">
        <v>125.23</v>
      </c>
      <c r="G12842" s="414">
        <f t="shared" si="400"/>
        <v>966.12632755729453</v>
      </c>
      <c r="H12842" s="415">
        <f t="shared" si="401"/>
        <v>4.8306316377864729</v>
      </c>
    </row>
    <row r="12843" spans="1:8" ht="15" hidden="1" thickBot="1">
      <c r="A12843" s="409">
        <v>202206</v>
      </c>
      <c r="B12843" s="196" t="s">
        <v>2371</v>
      </c>
      <c r="C12843" s="197" t="s">
        <v>791</v>
      </c>
      <c r="D12843" s="198" t="s">
        <v>339</v>
      </c>
      <c r="E12843" s="421">
        <v>605</v>
      </c>
      <c r="F12843" s="413">
        <v>125.23</v>
      </c>
      <c r="G12843" s="414">
        <f t="shared" si="400"/>
        <v>4.8311107562085764</v>
      </c>
      <c r="H12843" s="415">
        <f t="shared" si="401"/>
        <v>4.8311107562085764</v>
      </c>
    </row>
    <row r="12844" spans="1:8" ht="15" hidden="1" thickBot="1">
      <c r="A12844" s="409">
        <v>202206</v>
      </c>
      <c r="B12844" s="196" t="s">
        <v>2372</v>
      </c>
      <c r="C12844" s="197" t="s">
        <v>791</v>
      </c>
      <c r="D12844" s="198" t="s">
        <v>337</v>
      </c>
      <c r="E12844" s="421">
        <v>130846</v>
      </c>
      <c r="F12844" s="413">
        <v>125.23</v>
      </c>
      <c r="G12844" s="414">
        <f t="shared" si="400"/>
        <v>1044.8454843088716</v>
      </c>
      <c r="H12844" s="415">
        <f t="shared" si="401"/>
        <v>5.2242274215443585</v>
      </c>
    </row>
    <row r="12845" spans="1:8" ht="15" hidden="1" thickBot="1">
      <c r="A12845" s="409">
        <v>202206</v>
      </c>
      <c r="B12845" s="196" t="s">
        <v>2373</v>
      </c>
      <c r="C12845" s="197" t="s">
        <v>791</v>
      </c>
      <c r="D12845" s="198" t="s">
        <v>339</v>
      </c>
      <c r="E12845" s="421">
        <v>654</v>
      </c>
      <c r="F12845" s="413">
        <v>125.23</v>
      </c>
      <c r="G12845" s="414">
        <f t="shared" si="400"/>
        <v>5.2223908009262958</v>
      </c>
      <c r="H12845" s="415">
        <f t="shared" si="401"/>
        <v>5.2223908009262958</v>
      </c>
    </row>
    <row r="12846" spans="1:8" ht="15" hidden="1" thickBot="1">
      <c r="A12846" s="409">
        <v>202206</v>
      </c>
      <c r="B12846" s="196" t="s">
        <v>2374</v>
      </c>
      <c r="C12846" s="197" t="s">
        <v>791</v>
      </c>
      <c r="D12846" s="198" t="s">
        <v>337</v>
      </c>
      <c r="E12846" s="421">
        <v>94430</v>
      </c>
      <c r="F12846" s="413">
        <v>125.23</v>
      </c>
      <c r="G12846" s="414">
        <f t="shared" si="400"/>
        <v>754.05254332029062</v>
      </c>
      <c r="H12846" s="415">
        <f t="shared" si="401"/>
        <v>3.7702627166014531</v>
      </c>
    </row>
    <row r="12847" spans="1:8" ht="15" hidden="1" thickBot="1">
      <c r="A12847" s="409">
        <v>202206</v>
      </c>
      <c r="B12847" s="196" t="s">
        <v>2375</v>
      </c>
      <c r="C12847" s="197" t="s">
        <v>791</v>
      </c>
      <c r="D12847" s="198" t="s">
        <v>339</v>
      </c>
      <c r="E12847" s="421">
        <v>472</v>
      </c>
      <c r="F12847" s="413">
        <v>125.23</v>
      </c>
      <c r="G12847" s="414">
        <f t="shared" si="400"/>
        <v>3.769064920546195</v>
      </c>
      <c r="H12847" s="415">
        <f t="shared" si="401"/>
        <v>3.769064920546195</v>
      </c>
    </row>
    <row r="12848" spans="1:8" ht="15" hidden="1" thickBot="1">
      <c r="A12848" s="409">
        <v>202206</v>
      </c>
      <c r="B12848" s="196" t="s">
        <v>2376</v>
      </c>
      <c r="C12848" s="197" t="s">
        <v>791</v>
      </c>
      <c r="D12848" s="198" t="s">
        <v>337</v>
      </c>
      <c r="E12848" s="421">
        <v>119329</v>
      </c>
      <c r="F12848" s="413">
        <v>125.23</v>
      </c>
      <c r="G12848" s="414">
        <f t="shared" si="400"/>
        <v>952.8787031861375</v>
      </c>
      <c r="H12848" s="415">
        <f t="shared" si="401"/>
        <v>4.7643935159306876</v>
      </c>
    </row>
    <row r="12849" spans="1:8" ht="15" hidden="1" thickBot="1">
      <c r="A12849" s="409">
        <v>202206</v>
      </c>
      <c r="B12849" s="196" t="s">
        <v>2377</v>
      </c>
      <c r="C12849" s="197" t="s">
        <v>791</v>
      </c>
      <c r="D12849" s="198" t="s">
        <v>339</v>
      </c>
      <c r="E12849" s="421">
        <v>597</v>
      </c>
      <c r="F12849" s="413">
        <v>125.23</v>
      </c>
      <c r="G12849" s="414">
        <f t="shared" si="400"/>
        <v>4.7672282999281324</v>
      </c>
      <c r="H12849" s="415">
        <f t="shared" si="401"/>
        <v>4.7672282999281324</v>
      </c>
    </row>
    <row r="12850" spans="1:8" ht="15" hidden="1" thickBot="1">
      <c r="A12850" s="409">
        <v>202206</v>
      </c>
      <c r="B12850" s="196" t="s">
        <v>2378</v>
      </c>
      <c r="C12850" s="197" t="s">
        <v>791</v>
      </c>
      <c r="D12850" s="198" t="s">
        <v>337</v>
      </c>
      <c r="E12850" s="421">
        <v>119741</v>
      </c>
      <c r="F12850" s="413">
        <v>125.23</v>
      </c>
      <c r="G12850" s="414">
        <f t="shared" si="400"/>
        <v>956.16864968458037</v>
      </c>
      <c r="H12850" s="415">
        <f t="shared" si="401"/>
        <v>4.7808432484229018</v>
      </c>
    </row>
    <row r="12851" spans="1:8" ht="15" hidden="1" thickBot="1">
      <c r="A12851" s="409">
        <v>202206</v>
      </c>
      <c r="B12851" s="196" t="s">
        <v>2379</v>
      </c>
      <c r="C12851" s="197" t="s">
        <v>791</v>
      </c>
      <c r="D12851" s="198" t="s">
        <v>337</v>
      </c>
      <c r="E12851" s="421">
        <v>119329</v>
      </c>
      <c r="F12851" s="413">
        <v>125.23</v>
      </c>
      <c r="G12851" s="414">
        <f t="shared" si="400"/>
        <v>952.8787031861375</v>
      </c>
      <c r="H12851" s="415">
        <f t="shared" si="401"/>
        <v>4.7643935159306876</v>
      </c>
    </row>
    <row r="12852" spans="1:8" ht="15" hidden="1" thickBot="1">
      <c r="A12852" s="409">
        <v>202206</v>
      </c>
      <c r="B12852" s="196" t="s">
        <v>2380</v>
      </c>
      <c r="C12852" s="197" t="s">
        <v>791</v>
      </c>
      <c r="D12852" s="198" t="s">
        <v>339</v>
      </c>
      <c r="E12852" s="421">
        <v>597</v>
      </c>
      <c r="F12852" s="413">
        <v>125.23</v>
      </c>
      <c r="G12852" s="414">
        <f t="shared" si="400"/>
        <v>4.7672282999281324</v>
      </c>
      <c r="H12852" s="415">
        <f t="shared" si="401"/>
        <v>4.7672282999281324</v>
      </c>
    </row>
    <row r="12853" spans="1:8" ht="15" hidden="1" thickBot="1">
      <c r="A12853" s="409">
        <v>202206</v>
      </c>
      <c r="B12853" s="196" t="s">
        <v>2381</v>
      </c>
      <c r="C12853" s="197" t="s">
        <v>791</v>
      </c>
      <c r="D12853" s="198" t="s">
        <v>337</v>
      </c>
      <c r="E12853" s="421">
        <v>119329</v>
      </c>
      <c r="F12853" s="413">
        <v>125.23</v>
      </c>
      <c r="G12853" s="414">
        <f t="shared" si="400"/>
        <v>952.8787031861375</v>
      </c>
      <c r="H12853" s="415">
        <f t="shared" si="401"/>
        <v>4.7643935159306876</v>
      </c>
    </row>
    <row r="12854" spans="1:8" ht="15" hidden="1" thickBot="1">
      <c r="A12854" s="409">
        <v>202206</v>
      </c>
      <c r="B12854" s="196" t="s">
        <v>2382</v>
      </c>
      <c r="C12854" s="197" t="s">
        <v>791</v>
      </c>
      <c r="D12854" s="198" t="s">
        <v>339</v>
      </c>
      <c r="E12854" s="421">
        <v>597</v>
      </c>
      <c r="F12854" s="413">
        <v>125.23</v>
      </c>
      <c r="G12854" s="414">
        <f t="shared" si="400"/>
        <v>4.7672282999281324</v>
      </c>
      <c r="H12854" s="415">
        <f t="shared" si="401"/>
        <v>4.7672282999281324</v>
      </c>
    </row>
    <row r="12855" spans="1:8" ht="15" hidden="1" thickBot="1">
      <c r="A12855" s="409">
        <v>202206</v>
      </c>
      <c r="B12855" s="196" t="s">
        <v>2383</v>
      </c>
      <c r="C12855" s="197" t="s">
        <v>791</v>
      </c>
      <c r="D12855" s="198" t="s">
        <v>337</v>
      </c>
      <c r="E12855" s="421">
        <v>86499</v>
      </c>
      <c r="F12855" s="413">
        <v>125.23</v>
      </c>
      <c r="G12855" s="414">
        <f t="shared" si="400"/>
        <v>690.72107322526551</v>
      </c>
      <c r="H12855" s="415">
        <f t="shared" si="401"/>
        <v>3.4536053661263275</v>
      </c>
    </row>
    <row r="12856" spans="1:8" ht="15" hidden="1" thickBot="1">
      <c r="A12856" s="409">
        <v>202206</v>
      </c>
      <c r="B12856" s="196" t="s">
        <v>2384</v>
      </c>
      <c r="C12856" s="197" t="s">
        <v>791</v>
      </c>
      <c r="D12856" s="198" t="s">
        <v>337</v>
      </c>
      <c r="E12856" s="421">
        <v>102739</v>
      </c>
      <c r="F12856" s="413">
        <v>125.23</v>
      </c>
      <c r="G12856" s="414">
        <f t="shared" si="400"/>
        <v>820.40245947456674</v>
      </c>
      <c r="H12856" s="415">
        <f t="shared" si="401"/>
        <v>4.1020122973728341</v>
      </c>
    </row>
    <row r="12857" spans="1:8" ht="15" hidden="1" thickBot="1">
      <c r="A12857" s="409">
        <v>202206</v>
      </c>
      <c r="B12857" s="196" t="s">
        <v>2385</v>
      </c>
      <c r="C12857" s="197" t="s">
        <v>791</v>
      </c>
      <c r="D12857" s="198" t="s">
        <v>339</v>
      </c>
      <c r="E12857" s="421">
        <v>514</v>
      </c>
      <c r="F12857" s="413">
        <v>125.23</v>
      </c>
      <c r="G12857" s="414">
        <f t="shared" si="400"/>
        <v>4.104447816018526</v>
      </c>
      <c r="H12857" s="415">
        <f t="shared" si="401"/>
        <v>4.104447816018526</v>
      </c>
    </row>
    <row r="12858" spans="1:8" ht="15" hidden="1" thickBot="1">
      <c r="A12858" s="409">
        <v>202206</v>
      </c>
      <c r="B12858" s="196" t="s">
        <v>2386</v>
      </c>
      <c r="C12858" s="197" t="s">
        <v>791</v>
      </c>
      <c r="D12858" s="198" t="s">
        <v>337</v>
      </c>
      <c r="E12858" s="421">
        <v>89704</v>
      </c>
      <c r="F12858" s="413">
        <v>125.23</v>
      </c>
      <c r="G12858" s="414">
        <f t="shared" si="400"/>
        <v>716.31398227261832</v>
      </c>
      <c r="H12858" s="415">
        <f t="shared" si="401"/>
        <v>3.5815699113630917</v>
      </c>
    </row>
    <row r="12859" spans="1:8" ht="15" hidden="1" thickBot="1">
      <c r="A12859" s="409">
        <v>202206</v>
      </c>
      <c r="B12859" s="196" t="s">
        <v>2387</v>
      </c>
      <c r="C12859" s="197" t="s">
        <v>2661</v>
      </c>
      <c r="D12859" s="198" t="s">
        <v>339</v>
      </c>
      <c r="E12859" s="421">
        <v>449</v>
      </c>
      <c r="F12859" s="413">
        <v>125.23</v>
      </c>
      <c r="G12859" s="414">
        <f t="shared" si="400"/>
        <v>3.5854028587399185</v>
      </c>
      <c r="H12859" s="415">
        <f t="shared" si="401"/>
        <v>3.5854028587399185</v>
      </c>
    </row>
    <row r="12860" spans="1:8" ht="15" hidden="1" thickBot="1">
      <c r="A12860" s="409">
        <v>202206</v>
      </c>
      <c r="B12860" s="196" t="s">
        <v>2388</v>
      </c>
      <c r="C12860" s="197" t="s">
        <v>791</v>
      </c>
      <c r="D12860" s="198" t="s">
        <v>337</v>
      </c>
      <c r="E12860" s="421">
        <v>89704</v>
      </c>
      <c r="F12860" s="413">
        <v>125.23</v>
      </c>
      <c r="G12860" s="414">
        <f t="shared" si="400"/>
        <v>716.31398227261832</v>
      </c>
      <c r="H12860" s="415">
        <f t="shared" si="401"/>
        <v>3.5815699113630917</v>
      </c>
    </row>
    <row r="12861" spans="1:8" ht="15" hidden="1" thickBot="1">
      <c r="A12861" s="409">
        <v>202206</v>
      </c>
      <c r="B12861" s="196" t="s">
        <v>2389</v>
      </c>
      <c r="C12861" s="197" t="s">
        <v>791</v>
      </c>
      <c r="D12861" s="198" t="s">
        <v>339</v>
      </c>
      <c r="E12861" s="421">
        <v>449</v>
      </c>
      <c r="F12861" s="413">
        <v>125.23</v>
      </c>
      <c r="G12861" s="414">
        <f t="shared" si="400"/>
        <v>3.5854028587399185</v>
      </c>
      <c r="H12861" s="415">
        <f t="shared" si="401"/>
        <v>3.5854028587399185</v>
      </c>
    </row>
    <row r="12862" spans="1:8" ht="15" hidden="1" thickBot="1">
      <c r="A12862" s="409">
        <v>202206</v>
      </c>
      <c r="B12862" s="196" t="s">
        <v>2390</v>
      </c>
      <c r="C12862" s="197" t="s">
        <v>791</v>
      </c>
      <c r="D12862" s="198" t="s">
        <v>337</v>
      </c>
      <c r="E12862" s="421">
        <v>54934</v>
      </c>
      <c r="F12862" s="413">
        <v>125.23</v>
      </c>
      <c r="G12862" s="414">
        <f t="shared" si="400"/>
        <v>438.6648566637387</v>
      </c>
      <c r="H12862" s="415">
        <f t="shared" si="401"/>
        <v>2.1933242833186934</v>
      </c>
    </row>
    <row r="12863" spans="1:8" ht="15" hidden="1" thickBot="1">
      <c r="A12863" s="409">
        <v>202206</v>
      </c>
      <c r="B12863" s="196" t="s">
        <v>2391</v>
      </c>
      <c r="C12863" s="197" t="s">
        <v>791</v>
      </c>
      <c r="D12863" s="198" t="s">
        <v>339</v>
      </c>
      <c r="E12863" s="421">
        <v>275</v>
      </c>
      <c r="F12863" s="413">
        <v>125.23</v>
      </c>
      <c r="G12863" s="414">
        <f t="shared" si="400"/>
        <v>2.1959594346402618</v>
      </c>
      <c r="H12863" s="415">
        <f t="shared" si="401"/>
        <v>2.1959594346402618</v>
      </c>
    </row>
    <row r="12864" spans="1:8" ht="15" hidden="1" thickBot="1">
      <c r="A12864" s="409">
        <v>202206</v>
      </c>
      <c r="B12864" s="196" t="s">
        <v>2392</v>
      </c>
      <c r="C12864" s="197" t="s">
        <v>791</v>
      </c>
      <c r="D12864" s="198" t="s">
        <v>337</v>
      </c>
      <c r="E12864" s="421">
        <v>79494</v>
      </c>
      <c r="F12864" s="413">
        <v>125.23</v>
      </c>
      <c r="G12864" s="414">
        <f t="shared" si="400"/>
        <v>634.78399744470175</v>
      </c>
      <c r="H12864" s="415">
        <f t="shared" si="401"/>
        <v>3.1739199872235089</v>
      </c>
    </row>
    <row r="12865" spans="1:8" ht="15" hidden="1" thickBot="1">
      <c r="A12865" s="409">
        <v>202206</v>
      </c>
      <c r="B12865" s="196" t="s">
        <v>2393</v>
      </c>
      <c r="C12865" s="197" t="s">
        <v>791</v>
      </c>
      <c r="D12865" s="198" t="s">
        <v>337</v>
      </c>
      <c r="E12865" s="421">
        <v>93355</v>
      </c>
      <c r="F12865" s="413">
        <v>125.23</v>
      </c>
      <c r="G12865" s="414">
        <f t="shared" si="400"/>
        <v>745.46833825760598</v>
      </c>
      <c r="H12865" s="415">
        <f t="shared" si="401"/>
        <v>3.7273416912880299</v>
      </c>
    </row>
    <row r="12866" spans="1:8" ht="15" hidden="1" thickBot="1">
      <c r="A12866" s="409">
        <v>202206</v>
      </c>
      <c r="B12866" s="196" t="s">
        <v>2394</v>
      </c>
      <c r="C12866" s="197" t="s">
        <v>791</v>
      </c>
      <c r="D12866" s="198" t="s">
        <v>339</v>
      </c>
      <c r="E12866" s="421">
        <v>467</v>
      </c>
      <c r="F12866" s="413">
        <v>125.23</v>
      </c>
      <c r="G12866" s="414">
        <f t="shared" ref="G12866:G12929" si="402">+E12866/F12866</f>
        <v>3.7291383853709172</v>
      </c>
      <c r="H12866" s="415">
        <f t="shared" ref="H12866:H12929" si="403">IF(D12866="TB",G12866/200,IF(D12866="LT",G12866,"VER"))</f>
        <v>3.7291383853709172</v>
      </c>
    </row>
    <row r="12867" spans="1:8" ht="15" hidden="1" thickBot="1">
      <c r="A12867" s="409">
        <v>202206</v>
      </c>
      <c r="B12867" s="196" t="s">
        <v>2395</v>
      </c>
      <c r="C12867" s="197" t="s">
        <v>791</v>
      </c>
      <c r="D12867" s="198" t="s">
        <v>337</v>
      </c>
      <c r="E12867" s="421">
        <v>100506</v>
      </c>
      <c r="F12867" s="413">
        <v>125.23</v>
      </c>
      <c r="G12867" s="414">
        <f t="shared" si="402"/>
        <v>802.57126886528783</v>
      </c>
      <c r="H12867" s="415">
        <f t="shared" si="403"/>
        <v>4.0128563443264396</v>
      </c>
    </row>
    <row r="12868" spans="1:8" ht="15" hidden="1" thickBot="1">
      <c r="A12868" s="409">
        <v>202206</v>
      </c>
      <c r="B12868" s="196" t="s">
        <v>2396</v>
      </c>
      <c r="C12868" s="197" t="s">
        <v>791</v>
      </c>
      <c r="D12868" s="198" t="s">
        <v>339</v>
      </c>
      <c r="E12868" s="421">
        <v>503</v>
      </c>
      <c r="F12868" s="413">
        <v>125.23</v>
      </c>
      <c r="G12868" s="414">
        <f t="shared" si="402"/>
        <v>4.0166094386329156</v>
      </c>
      <c r="H12868" s="415">
        <f t="shared" si="403"/>
        <v>4.0166094386329156</v>
      </c>
    </row>
    <row r="12869" spans="1:8" ht="15" hidden="1" thickBot="1">
      <c r="A12869" s="409">
        <v>202206</v>
      </c>
      <c r="B12869" s="196" t="s">
        <v>2397</v>
      </c>
      <c r="C12869" s="197" t="s">
        <v>791</v>
      </c>
      <c r="D12869" s="198" t="s">
        <v>337</v>
      </c>
      <c r="E12869" s="421">
        <v>52727</v>
      </c>
      <c r="F12869" s="413">
        <v>125.23</v>
      </c>
      <c r="G12869" s="414">
        <f t="shared" si="402"/>
        <v>421.04128403737121</v>
      </c>
      <c r="H12869" s="415">
        <f t="shared" si="403"/>
        <v>2.1052064201868559</v>
      </c>
    </row>
    <row r="12870" spans="1:8" ht="15" hidden="1" thickBot="1">
      <c r="A12870" s="409">
        <v>202206</v>
      </c>
      <c r="B12870" s="196" t="s">
        <v>2398</v>
      </c>
      <c r="C12870" s="197" t="s">
        <v>791</v>
      </c>
      <c r="D12870" s="198" t="s">
        <v>339</v>
      </c>
      <c r="E12870" s="421">
        <v>264</v>
      </c>
      <c r="F12870" s="413">
        <v>125.23</v>
      </c>
      <c r="G12870" s="414">
        <f t="shared" si="402"/>
        <v>2.1081210572546514</v>
      </c>
      <c r="H12870" s="415">
        <f t="shared" si="403"/>
        <v>2.1081210572546514</v>
      </c>
    </row>
    <row r="12871" spans="1:8" ht="15" hidden="1" thickBot="1">
      <c r="A12871" s="409">
        <v>202206</v>
      </c>
      <c r="B12871" s="196" t="s">
        <v>2399</v>
      </c>
      <c r="C12871" s="197" t="s">
        <v>791</v>
      </c>
      <c r="D12871" s="198" t="s">
        <v>337</v>
      </c>
      <c r="E12871" s="421">
        <v>83115</v>
      </c>
      <c r="F12871" s="413">
        <v>125.23</v>
      </c>
      <c r="G12871" s="414">
        <f t="shared" si="402"/>
        <v>663.69879421863766</v>
      </c>
      <c r="H12871" s="415">
        <f t="shared" si="403"/>
        <v>3.3184939710931882</v>
      </c>
    </row>
    <row r="12872" spans="1:8" ht="15" hidden="1" thickBot="1">
      <c r="A12872" s="409">
        <v>202206</v>
      </c>
      <c r="B12872" s="196" t="s">
        <v>2400</v>
      </c>
      <c r="C12872" s="197" t="s">
        <v>791</v>
      </c>
      <c r="D12872" s="198" t="s">
        <v>339</v>
      </c>
      <c r="E12872" s="421">
        <v>416</v>
      </c>
      <c r="F12872" s="413">
        <v>125.23</v>
      </c>
      <c r="G12872" s="414">
        <f t="shared" si="402"/>
        <v>3.3218877265830868</v>
      </c>
      <c r="H12872" s="415">
        <f t="shared" si="403"/>
        <v>3.3218877265830868</v>
      </c>
    </row>
    <row r="12873" spans="1:8" ht="15" hidden="1" thickBot="1">
      <c r="A12873" s="409">
        <v>202206</v>
      </c>
      <c r="B12873" s="196" t="s">
        <v>2401</v>
      </c>
      <c r="C12873" s="197" t="s">
        <v>791</v>
      </c>
      <c r="D12873" s="198" t="s">
        <v>337</v>
      </c>
      <c r="E12873" s="421">
        <v>124025</v>
      </c>
      <c r="F12873" s="413">
        <v>125.23</v>
      </c>
      <c r="G12873" s="414">
        <f t="shared" si="402"/>
        <v>990.37770502275805</v>
      </c>
      <c r="H12873" s="415">
        <f t="shared" si="403"/>
        <v>4.9518885251137901</v>
      </c>
    </row>
    <row r="12874" spans="1:8" ht="15" hidden="1" thickBot="1">
      <c r="A12874" s="409">
        <v>202206</v>
      </c>
      <c r="B12874" s="196" t="s">
        <v>2402</v>
      </c>
      <c r="C12874" s="197" t="s">
        <v>791</v>
      </c>
      <c r="D12874" s="198" t="s">
        <v>339</v>
      </c>
      <c r="E12874" s="421">
        <v>620</v>
      </c>
      <c r="F12874" s="413">
        <v>125.23</v>
      </c>
      <c r="G12874" s="414">
        <f t="shared" si="402"/>
        <v>4.9508903617344089</v>
      </c>
      <c r="H12874" s="415">
        <f t="shared" si="403"/>
        <v>4.9508903617344089</v>
      </c>
    </row>
    <row r="12875" spans="1:8" ht="15" hidden="1" thickBot="1">
      <c r="A12875" s="409">
        <v>202206</v>
      </c>
      <c r="B12875" s="196" t="s">
        <v>2403</v>
      </c>
      <c r="C12875" s="197" t="s">
        <v>791</v>
      </c>
      <c r="D12875" s="198" t="s">
        <v>337</v>
      </c>
      <c r="E12875" s="421">
        <v>95114</v>
      </c>
      <c r="F12875" s="413">
        <v>125.23</v>
      </c>
      <c r="G12875" s="414">
        <f t="shared" si="402"/>
        <v>759.51449333226856</v>
      </c>
      <c r="H12875" s="415">
        <f t="shared" si="403"/>
        <v>3.7975724666613426</v>
      </c>
    </row>
    <row r="12876" spans="1:8" ht="15" hidden="1" thickBot="1">
      <c r="A12876" s="409">
        <v>202206</v>
      </c>
      <c r="B12876" s="196" t="s">
        <v>2404</v>
      </c>
      <c r="C12876" s="197" t="s">
        <v>791</v>
      </c>
      <c r="D12876" s="198" t="s">
        <v>339</v>
      </c>
      <c r="E12876" s="421">
        <v>476</v>
      </c>
      <c r="F12876" s="413">
        <v>125.23</v>
      </c>
      <c r="G12876" s="414">
        <f t="shared" si="402"/>
        <v>3.8010061486864171</v>
      </c>
      <c r="H12876" s="415">
        <f t="shared" si="403"/>
        <v>3.8010061486864171</v>
      </c>
    </row>
    <row r="12877" spans="1:8" ht="15" hidden="1" thickBot="1">
      <c r="A12877" s="409">
        <v>202206</v>
      </c>
      <c r="B12877" s="196" t="s">
        <v>2405</v>
      </c>
      <c r="C12877" s="197" t="s">
        <v>791</v>
      </c>
      <c r="D12877" s="198" t="s">
        <v>337</v>
      </c>
      <c r="E12877" s="421">
        <v>88286</v>
      </c>
      <c r="F12877" s="413">
        <v>125.23</v>
      </c>
      <c r="G12877" s="414">
        <f t="shared" si="402"/>
        <v>704.99081689690968</v>
      </c>
      <c r="H12877" s="415">
        <f t="shared" si="403"/>
        <v>3.5249540844845484</v>
      </c>
    </row>
    <row r="12878" spans="1:8" ht="15" hidden="1" thickBot="1">
      <c r="A12878" s="409">
        <v>202206</v>
      </c>
      <c r="B12878" s="196" t="s">
        <v>2406</v>
      </c>
      <c r="C12878" s="197" t="s">
        <v>791</v>
      </c>
      <c r="D12878" s="198" t="s">
        <v>339</v>
      </c>
      <c r="E12878" s="421">
        <v>441</v>
      </c>
      <c r="F12878" s="413">
        <v>125.23</v>
      </c>
      <c r="G12878" s="414">
        <f t="shared" si="402"/>
        <v>3.5215204024594744</v>
      </c>
      <c r="H12878" s="415">
        <f t="shared" si="403"/>
        <v>3.5215204024594744</v>
      </c>
    </row>
    <row r="12879" spans="1:8" ht="15" hidden="1" thickBot="1">
      <c r="A12879" s="409">
        <v>202206</v>
      </c>
      <c r="B12879" s="196" t="s">
        <v>2407</v>
      </c>
      <c r="C12879" s="197" t="s">
        <v>791</v>
      </c>
      <c r="D12879" s="198" t="s">
        <v>337</v>
      </c>
      <c r="E12879" s="421">
        <v>124025</v>
      </c>
      <c r="F12879" s="413">
        <v>125.23</v>
      </c>
      <c r="G12879" s="414">
        <f t="shared" si="402"/>
        <v>990.37770502275805</v>
      </c>
      <c r="H12879" s="415">
        <f t="shared" si="403"/>
        <v>4.9518885251137901</v>
      </c>
    </row>
    <row r="12880" spans="1:8" ht="15" hidden="1" thickBot="1">
      <c r="A12880" s="409">
        <v>202206</v>
      </c>
      <c r="B12880" s="196" t="s">
        <v>2408</v>
      </c>
      <c r="C12880" s="197" t="s">
        <v>791</v>
      </c>
      <c r="D12880" s="198" t="s">
        <v>339</v>
      </c>
      <c r="E12880" s="421">
        <v>620</v>
      </c>
      <c r="F12880" s="413">
        <v>125.23</v>
      </c>
      <c r="G12880" s="414">
        <f t="shared" si="402"/>
        <v>4.9508903617344089</v>
      </c>
      <c r="H12880" s="415">
        <f t="shared" si="403"/>
        <v>4.9508903617344089</v>
      </c>
    </row>
    <row r="12881" spans="1:8" ht="15" hidden="1" thickBot="1">
      <c r="A12881" s="409">
        <v>202206</v>
      </c>
      <c r="B12881" s="196" t="s">
        <v>2409</v>
      </c>
      <c r="C12881" s="197" t="s">
        <v>791</v>
      </c>
      <c r="D12881" s="198" t="s">
        <v>337</v>
      </c>
      <c r="E12881" s="421">
        <v>82763</v>
      </c>
      <c r="F12881" s="413">
        <v>125.23</v>
      </c>
      <c r="G12881" s="414">
        <f t="shared" si="402"/>
        <v>660.88796614229818</v>
      </c>
      <c r="H12881" s="415">
        <f t="shared" si="403"/>
        <v>3.3044398307114911</v>
      </c>
    </row>
    <row r="12882" spans="1:8" ht="15" hidden="1" thickBot="1">
      <c r="A12882" s="409">
        <v>202206</v>
      </c>
      <c r="B12882" s="196" t="s">
        <v>2410</v>
      </c>
      <c r="C12882" s="197" t="s">
        <v>791</v>
      </c>
      <c r="D12882" s="198" t="s">
        <v>337</v>
      </c>
      <c r="E12882" s="421">
        <v>99950</v>
      </c>
      <c r="F12882" s="413">
        <v>125.23</v>
      </c>
      <c r="G12882" s="414">
        <f t="shared" si="402"/>
        <v>798.13143815379703</v>
      </c>
      <c r="H12882" s="415">
        <f t="shared" si="403"/>
        <v>3.9906571907689852</v>
      </c>
    </row>
    <row r="12883" spans="1:8" ht="15" hidden="1" thickBot="1">
      <c r="A12883" s="409">
        <v>202206</v>
      </c>
      <c r="B12883" s="196" t="s">
        <v>2411</v>
      </c>
      <c r="C12883" s="197" t="s">
        <v>791</v>
      </c>
      <c r="D12883" s="198" t="s">
        <v>337</v>
      </c>
      <c r="E12883" s="421">
        <v>62632</v>
      </c>
      <c r="F12883" s="413">
        <v>125.23</v>
      </c>
      <c r="G12883" s="414">
        <f t="shared" si="402"/>
        <v>500.13575021959593</v>
      </c>
      <c r="H12883" s="415">
        <f t="shared" si="403"/>
        <v>2.5006787510979795</v>
      </c>
    </row>
    <row r="12884" spans="1:8" ht="15" hidden="1" thickBot="1">
      <c r="A12884" s="409">
        <v>202206</v>
      </c>
      <c r="B12884" s="196" t="s">
        <v>2412</v>
      </c>
      <c r="C12884" s="197" t="s">
        <v>791</v>
      </c>
      <c r="D12884" s="198" t="s">
        <v>339</v>
      </c>
      <c r="E12884" s="421">
        <v>313</v>
      </c>
      <c r="F12884" s="413">
        <v>125.23</v>
      </c>
      <c r="G12884" s="414">
        <f t="shared" si="402"/>
        <v>2.4994011019723708</v>
      </c>
      <c r="H12884" s="415">
        <f t="shared" si="403"/>
        <v>2.4994011019723708</v>
      </c>
    </row>
    <row r="12885" spans="1:8" ht="15" hidden="1" thickBot="1">
      <c r="A12885" s="409">
        <v>202206</v>
      </c>
      <c r="B12885" s="196" t="s">
        <v>2413</v>
      </c>
      <c r="C12885" s="197" t="s">
        <v>791</v>
      </c>
      <c r="D12885" s="198" t="s">
        <v>337</v>
      </c>
      <c r="E12885" s="421">
        <v>82370</v>
      </c>
      <c r="F12885" s="413">
        <v>125.23</v>
      </c>
      <c r="G12885" s="414">
        <f t="shared" si="402"/>
        <v>657.7497404775213</v>
      </c>
      <c r="H12885" s="415">
        <f t="shared" si="403"/>
        <v>3.2887487023876063</v>
      </c>
    </row>
    <row r="12886" spans="1:8" ht="15" hidden="1" thickBot="1">
      <c r="A12886" s="409">
        <v>202206</v>
      </c>
      <c r="B12886" s="196" t="s">
        <v>2414</v>
      </c>
      <c r="C12886" s="197" t="s">
        <v>791</v>
      </c>
      <c r="D12886" s="198" t="s">
        <v>337</v>
      </c>
      <c r="E12886" s="421">
        <v>92891</v>
      </c>
      <c r="F12886" s="413">
        <v>125.23</v>
      </c>
      <c r="G12886" s="414">
        <f t="shared" si="402"/>
        <v>741.76315579334027</v>
      </c>
      <c r="H12886" s="415">
        <f t="shared" si="403"/>
        <v>3.7088157789667013</v>
      </c>
    </row>
    <row r="12887" spans="1:8" ht="15" hidden="1" thickBot="1">
      <c r="A12887" s="409">
        <v>202206</v>
      </c>
      <c r="B12887" s="196" t="s">
        <v>2415</v>
      </c>
      <c r="C12887" s="197" t="s">
        <v>791</v>
      </c>
      <c r="D12887" s="198" t="s">
        <v>337</v>
      </c>
      <c r="E12887" s="421">
        <v>123544</v>
      </c>
      <c r="F12887" s="413">
        <v>125.23</v>
      </c>
      <c r="G12887" s="414">
        <f t="shared" si="402"/>
        <v>986.53677233889641</v>
      </c>
      <c r="H12887" s="415">
        <f t="shared" si="403"/>
        <v>4.9326838616944819</v>
      </c>
    </row>
    <row r="12888" spans="1:8" ht="15" hidden="1" thickBot="1">
      <c r="A12888" s="409">
        <v>202206</v>
      </c>
      <c r="B12888" s="196" t="s">
        <v>2416</v>
      </c>
      <c r="C12888" s="197" t="s">
        <v>2417</v>
      </c>
      <c r="D12888" s="198" t="s">
        <v>381</v>
      </c>
      <c r="E12888" s="421">
        <v>2656</v>
      </c>
      <c r="F12888" s="413">
        <v>125.23</v>
      </c>
      <c r="G12888" s="414">
        <f t="shared" si="402"/>
        <v>21.208975485107402</v>
      </c>
      <c r="H12888" s="415" t="str">
        <f t="shared" si="403"/>
        <v>VER</v>
      </c>
    </row>
    <row r="12889" spans="1:8" ht="15" hidden="1" thickBot="1">
      <c r="A12889" s="409">
        <v>202206</v>
      </c>
      <c r="B12889" s="196" t="s">
        <v>2418</v>
      </c>
      <c r="C12889" s="197" t="s">
        <v>2417</v>
      </c>
      <c r="D12889" s="198" t="s">
        <v>337</v>
      </c>
      <c r="E12889" s="421">
        <v>23303</v>
      </c>
      <c r="F12889" s="413">
        <v>125.23</v>
      </c>
      <c r="G12889" s="414">
        <f t="shared" si="402"/>
        <v>186.08160983789827</v>
      </c>
      <c r="H12889" s="415">
        <f t="shared" si="403"/>
        <v>0.93040804918949138</v>
      </c>
    </row>
    <row r="12890" spans="1:8" ht="15" hidden="1" thickBot="1">
      <c r="A12890" s="409">
        <v>202206</v>
      </c>
      <c r="B12890" s="196" t="s">
        <v>2419</v>
      </c>
      <c r="C12890" s="197" t="s">
        <v>2420</v>
      </c>
      <c r="D12890" s="198" t="s">
        <v>337</v>
      </c>
      <c r="E12890" s="421">
        <v>23684</v>
      </c>
      <c r="F12890" s="413">
        <v>125.23</v>
      </c>
      <c r="G12890" s="414">
        <f t="shared" si="402"/>
        <v>189.12401181825442</v>
      </c>
      <c r="H12890" s="415">
        <f t="shared" si="403"/>
        <v>0.94562005909127211</v>
      </c>
    </row>
    <row r="12891" spans="1:8" ht="15" hidden="1" thickBot="1">
      <c r="A12891" s="409">
        <v>202206</v>
      </c>
      <c r="B12891" s="196" t="s">
        <v>2421</v>
      </c>
      <c r="C12891" s="197" t="s">
        <v>2420</v>
      </c>
      <c r="D12891" s="198" t="s">
        <v>339</v>
      </c>
      <c r="E12891" s="421">
        <v>118</v>
      </c>
      <c r="F12891" s="413">
        <v>125.23</v>
      </c>
      <c r="G12891" s="414">
        <f t="shared" si="402"/>
        <v>0.94226623013654875</v>
      </c>
      <c r="H12891" s="415">
        <f t="shared" si="403"/>
        <v>0.94226623013654875</v>
      </c>
    </row>
    <row r="12892" spans="1:8" ht="15" hidden="1" thickBot="1">
      <c r="A12892" s="409">
        <v>202206</v>
      </c>
      <c r="B12892" s="196" t="s">
        <v>2422</v>
      </c>
      <c r="C12892" s="197" t="s">
        <v>2417</v>
      </c>
      <c r="D12892" s="198" t="s">
        <v>337</v>
      </c>
      <c r="E12892" s="421">
        <v>51588</v>
      </c>
      <c r="F12892" s="413">
        <v>125.23</v>
      </c>
      <c r="G12892" s="414">
        <f t="shared" si="402"/>
        <v>411.946019324443</v>
      </c>
      <c r="H12892" s="415">
        <f t="shared" si="403"/>
        <v>2.0597300966222152</v>
      </c>
    </row>
    <row r="12893" spans="1:8" ht="15" hidden="1" thickBot="1">
      <c r="A12893" s="409">
        <v>202206</v>
      </c>
      <c r="B12893" s="196" t="s">
        <v>2423</v>
      </c>
      <c r="C12893" s="197" t="s">
        <v>2417</v>
      </c>
      <c r="D12893" s="198" t="s">
        <v>339</v>
      </c>
      <c r="E12893" s="421">
        <v>258</v>
      </c>
      <c r="F12893" s="413">
        <v>125.23</v>
      </c>
      <c r="G12893" s="414">
        <f t="shared" si="402"/>
        <v>2.0602092150443183</v>
      </c>
      <c r="H12893" s="415">
        <f t="shared" si="403"/>
        <v>2.0602092150443183</v>
      </c>
    </row>
    <row r="12894" spans="1:8" ht="15" hidden="1" thickBot="1">
      <c r="A12894" s="409">
        <v>202206</v>
      </c>
      <c r="B12894" s="196" t="s">
        <v>2424</v>
      </c>
      <c r="C12894" s="197" t="s">
        <v>2417</v>
      </c>
      <c r="D12894" s="198" t="s">
        <v>337</v>
      </c>
      <c r="E12894" s="421">
        <v>23469</v>
      </c>
      <c r="F12894" s="413">
        <v>125.23</v>
      </c>
      <c r="G12894" s="414">
        <f t="shared" si="402"/>
        <v>187.40717080571747</v>
      </c>
      <c r="H12894" s="415">
        <f t="shared" si="403"/>
        <v>0.93703585402858736</v>
      </c>
    </row>
    <row r="12895" spans="1:8" ht="15" hidden="1" thickBot="1">
      <c r="A12895" s="409">
        <v>202206</v>
      </c>
      <c r="B12895" s="196" t="s">
        <v>2425</v>
      </c>
      <c r="C12895" s="197" t="s">
        <v>2417</v>
      </c>
      <c r="D12895" s="198" t="s">
        <v>339</v>
      </c>
      <c r="E12895" s="421">
        <v>117</v>
      </c>
      <c r="F12895" s="413">
        <v>125.23</v>
      </c>
      <c r="G12895" s="414">
        <f t="shared" si="402"/>
        <v>0.93428092310149324</v>
      </c>
      <c r="H12895" s="415">
        <f t="shared" si="403"/>
        <v>0.93428092310149324</v>
      </c>
    </row>
    <row r="12896" spans="1:8" ht="15" hidden="1" thickBot="1">
      <c r="A12896" s="409">
        <v>202206</v>
      </c>
      <c r="B12896" s="196" t="s">
        <v>2426</v>
      </c>
      <c r="C12896" s="197" t="s">
        <v>2417</v>
      </c>
      <c r="D12896" s="198" t="s">
        <v>337</v>
      </c>
      <c r="E12896" s="421">
        <v>23789</v>
      </c>
      <c r="F12896" s="413">
        <v>125.23</v>
      </c>
      <c r="G12896" s="414">
        <f t="shared" si="402"/>
        <v>189.96246905693522</v>
      </c>
      <c r="H12896" s="415">
        <f t="shared" si="403"/>
        <v>0.94981234528467606</v>
      </c>
    </row>
    <row r="12897" spans="1:8" ht="15" hidden="1" thickBot="1">
      <c r="A12897" s="409">
        <v>202206</v>
      </c>
      <c r="B12897" s="196" t="s">
        <v>2427</v>
      </c>
      <c r="C12897" s="197" t="s">
        <v>2417</v>
      </c>
      <c r="D12897" s="198" t="s">
        <v>337</v>
      </c>
      <c r="E12897" s="421">
        <v>23789</v>
      </c>
      <c r="F12897" s="413">
        <v>125.23</v>
      </c>
      <c r="G12897" s="414">
        <f t="shared" si="402"/>
        <v>189.96246905693522</v>
      </c>
      <c r="H12897" s="415">
        <f t="shared" si="403"/>
        <v>0.94981234528467606</v>
      </c>
    </row>
    <row r="12898" spans="1:8" ht="15" hidden="1" thickBot="1">
      <c r="A12898" s="409">
        <v>202206</v>
      </c>
      <c r="B12898" s="196" t="s">
        <v>2428</v>
      </c>
      <c r="C12898" s="197" t="s">
        <v>2762</v>
      </c>
      <c r="D12898" s="198" t="s">
        <v>339</v>
      </c>
      <c r="E12898" s="421">
        <v>119</v>
      </c>
      <c r="F12898" s="413">
        <v>125.23</v>
      </c>
      <c r="G12898" s="414">
        <f t="shared" si="402"/>
        <v>0.95025153717160427</v>
      </c>
      <c r="H12898" s="415">
        <f t="shared" si="403"/>
        <v>0.95025153717160427</v>
      </c>
    </row>
    <row r="12899" spans="1:8" ht="15" hidden="1" thickBot="1">
      <c r="A12899" s="409">
        <v>202206</v>
      </c>
      <c r="B12899" s="196" t="s">
        <v>2429</v>
      </c>
      <c r="C12899" s="197" t="s">
        <v>2417</v>
      </c>
      <c r="D12899" s="198" t="s">
        <v>337</v>
      </c>
      <c r="E12899" s="421">
        <v>55127</v>
      </c>
      <c r="F12899" s="413">
        <v>125.23</v>
      </c>
      <c r="G12899" s="414">
        <f t="shared" si="402"/>
        <v>440.20602092150443</v>
      </c>
      <c r="H12899" s="415">
        <f t="shared" si="403"/>
        <v>2.201030104607522</v>
      </c>
    </row>
    <row r="12900" spans="1:8" ht="15" hidden="1" thickBot="1">
      <c r="A12900" s="409">
        <v>202206</v>
      </c>
      <c r="B12900" s="196" t="s">
        <v>2430</v>
      </c>
      <c r="C12900" s="197" t="s">
        <v>2417</v>
      </c>
      <c r="D12900" s="198" t="s">
        <v>339</v>
      </c>
      <c r="E12900" s="421">
        <v>276</v>
      </c>
      <c r="F12900" s="413">
        <v>125.23</v>
      </c>
      <c r="G12900" s="414">
        <f t="shared" si="402"/>
        <v>2.2039447416753175</v>
      </c>
      <c r="H12900" s="415">
        <f t="shared" si="403"/>
        <v>2.2039447416753175</v>
      </c>
    </row>
    <row r="12901" spans="1:8" ht="15" hidden="1" thickBot="1">
      <c r="A12901" s="409">
        <v>202206</v>
      </c>
      <c r="B12901" s="196" t="s">
        <v>2431</v>
      </c>
      <c r="C12901" s="197" t="s">
        <v>2417</v>
      </c>
      <c r="D12901" s="198" t="s">
        <v>337</v>
      </c>
      <c r="E12901" s="421">
        <v>71378</v>
      </c>
      <c r="F12901" s="413">
        <v>125.23</v>
      </c>
      <c r="G12901" s="414">
        <f t="shared" si="402"/>
        <v>569.97524554819131</v>
      </c>
      <c r="H12901" s="415">
        <f t="shared" si="403"/>
        <v>2.8498762277409564</v>
      </c>
    </row>
    <row r="12902" spans="1:8" ht="15" hidden="1" thickBot="1">
      <c r="A12902" s="409">
        <v>202206</v>
      </c>
      <c r="B12902" s="196" t="s">
        <v>2432</v>
      </c>
      <c r="C12902" s="197" t="s">
        <v>2417</v>
      </c>
      <c r="D12902" s="198" t="s">
        <v>339</v>
      </c>
      <c r="E12902" s="421">
        <v>357</v>
      </c>
      <c r="F12902" s="413">
        <v>125.23</v>
      </c>
      <c r="G12902" s="414">
        <f t="shared" si="402"/>
        <v>2.8507546115148128</v>
      </c>
      <c r="H12902" s="415">
        <f t="shared" si="403"/>
        <v>2.8507546115148128</v>
      </c>
    </row>
    <row r="12903" spans="1:8" ht="15" hidden="1" thickBot="1">
      <c r="A12903" s="409">
        <v>202206</v>
      </c>
      <c r="B12903" s="196" t="s">
        <v>2433</v>
      </c>
      <c r="C12903" s="197" t="s">
        <v>2417</v>
      </c>
      <c r="D12903" s="198" t="s">
        <v>337</v>
      </c>
      <c r="E12903" s="421">
        <v>60878</v>
      </c>
      <c r="F12903" s="413">
        <v>125.23</v>
      </c>
      <c r="G12903" s="414">
        <f t="shared" si="402"/>
        <v>486.12952168010861</v>
      </c>
      <c r="H12903" s="415">
        <f t="shared" si="403"/>
        <v>2.4306476084005428</v>
      </c>
    </row>
    <row r="12904" spans="1:8" ht="15" hidden="1" thickBot="1">
      <c r="A12904" s="409">
        <v>202206</v>
      </c>
      <c r="B12904" s="196" t="s">
        <v>2434</v>
      </c>
      <c r="C12904" s="197" t="s">
        <v>2417</v>
      </c>
      <c r="D12904" s="198" t="s">
        <v>337</v>
      </c>
      <c r="E12904" s="421">
        <v>52579</v>
      </c>
      <c r="F12904" s="413">
        <v>125.23</v>
      </c>
      <c r="G12904" s="414">
        <f t="shared" si="402"/>
        <v>419.859458596183</v>
      </c>
      <c r="H12904" s="415">
        <f t="shared" si="403"/>
        <v>2.0992972929809151</v>
      </c>
    </row>
    <row r="12905" spans="1:8" ht="15" hidden="1" thickBot="1">
      <c r="A12905" s="409">
        <v>202206</v>
      </c>
      <c r="B12905" s="196" t="s">
        <v>2435</v>
      </c>
      <c r="C12905" s="197" t="s">
        <v>2417</v>
      </c>
      <c r="D12905" s="198" t="s">
        <v>337</v>
      </c>
      <c r="E12905" s="421">
        <v>87723</v>
      </c>
      <c r="F12905" s="413">
        <v>125.23</v>
      </c>
      <c r="G12905" s="414">
        <f t="shared" si="402"/>
        <v>700.49508903617345</v>
      </c>
      <c r="H12905" s="415">
        <f t="shared" si="403"/>
        <v>3.5024754451808673</v>
      </c>
    </row>
    <row r="12906" spans="1:8" ht="15" hidden="1" thickBot="1">
      <c r="A12906" s="409">
        <v>202206</v>
      </c>
      <c r="B12906" s="196" t="s">
        <v>2436</v>
      </c>
      <c r="C12906" s="197" t="s">
        <v>2417</v>
      </c>
      <c r="D12906" s="198" t="s">
        <v>339</v>
      </c>
      <c r="E12906" s="421">
        <v>439</v>
      </c>
      <c r="F12906" s="413">
        <v>125.23</v>
      </c>
      <c r="G12906" s="414">
        <f t="shared" si="402"/>
        <v>3.5055497883893634</v>
      </c>
      <c r="H12906" s="415">
        <f t="shared" si="403"/>
        <v>3.5055497883893634</v>
      </c>
    </row>
    <row r="12907" spans="1:8" ht="15" hidden="1" thickBot="1">
      <c r="A12907" s="409">
        <v>202206</v>
      </c>
      <c r="B12907" s="196" t="s">
        <v>2437</v>
      </c>
      <c r="C12907" s="197" t="s">
        <v>2417</v>
      </c>
      <c r="D12907" s="198" t="s">
        <v>337</v>
      </c>
      <c r="E12907" s="421">
        <v>23789</v>
      </c>
      <c r="F12907" s="413">
        <v>125.23</v>
      </c>
      <c r="G12907" s="414">
        <f t="shared" si="402"/>
        <v>189.96246905693522</v>
      </c>
      <c r="H12907" s="415">
        <f t="shared" si="403"/>
        <v>0.94981234528467606</v>
      </c>
    </row>
    <row r="12908" spans="1:8" ht="15" hidden="1" thickBot="1">
      <c r="A12908" s="409">
        <v>202206</v>
      </c>
      <c r="B12908" s="196" t="s">
        <v>2438</v>
      </c>
      <c r="C12908" s="197" t="s">
        <v>2762</v>
      </c>
      <c r="D12908" s="198" t="s">
        <v>339</v>
      </c>
      <c r="E12908" s="421">
        <v>119</v>
      </c>
      <c r="F12908" s="413">
        <v>125.23</v>
      </c>
      <c r="G12908" s="414">
        <f t="shared" si="402"/>
        <v>0.95025153717160427</v>
      </c>
      <c r="H12908" s="415">
        <f t="shared" si="403"/>
        <v>0.95025153717160427</v>
      </c>
    </row>
    <row r="12909" spans="1:8" ht="15" hidden="1" thickBot="1">
      <c r="A12909" s="409">
        <v>202206</v>
      </c>
      <c r="B12909" s="196" t="s">
        <v>2439</v>
      </c>
      <c r="C12909" s="197" t="s">
        <v>2417</v>
      </c>
      <c r="D12909" s="198" t="s">
        <v>337</v>
      </c>
      <c r="E12909" s="421">
        <v>49296</v>
      </c>
      <c r="F12909" s="413">
        <v>125.23</v>
      </c>
      <c r="G12909" s="414">
        <f t="shared" si="402"/>
        <v>393.64369560009584</v>
      </c>
      <c r="H12909" s="415">
        <f t="shared" si="403"/>
        <v>1.9682184780004792</v>
      </c>
    </row>
    <row r="12910" spans="1:8" ht="15" hidden="1" thickBot="1">
      <c r="A12910" s="409">
        <v>202206</v>
      </c>
      <c r="B12910" s="196" t="s">
        <v>2440</v>
      </c>
      <c r="C12910" s="197" t="s">
        <v>2417</v>
      </c>
      <c r="D12910" s="198" t="s">
        <v>339</v>
      </c>
      <c r="E12910" s="421">
        <v>246</v>
      </c>
      <c r="F12910" s="413">
        <v>125.23</v>
      </c>
      <c r="G12910" s="414">
        <f t="shared" si="402"/>
        <v>1.9643855306236524</v>
      </c>
      <c r="H12910" s="415">
        <f t="shared" si="403"/>
        <v>1.9643855306236524</v>
      </c>
    </row>
    <row r="12911" spans="1:8" ht="15" hidden="1" thickBot="1">
      <c r="A12911" s="409">
        <v>202206</v>
      </c>
      <c r="B12911" s="196" t="s">
        <v>2441</v>
      </c>
      <c r="C12911" s="197" t="s">
        <v>2417</v>
      </c>
      <c r="D12911" s="198" t="s">
        <v>339</v>
      </c>
      <c r="E12911" s="421">
        <v>311</v>
      </c>
      <c r="F12911" s="413">
        <v>125.23</v>
      </c>
      <c r="G12911" s="414">
        <f t="shared" si="402"/>
        <v>2.4834304879022597</v>
      </c>
      <c r="H12911" s="415">
        <f t="shared" si="403"/>
        <v>2.4834304879022597</v>
      </c>
    </row>
    <row r="12912" spans="1:8" ht="15" hidden="1" thickBot="1">
      <c r="A12912" s="409">
        <v>202206</v>
      </c>
      <c r="B12912" s="196" t="s">
        <v>2442</v>
      </c>
      <c r="C12912" s="197" t="s">
        <v>2762</v>
      </c>
      <c r="D12912" s="198" t="s">
        <v>339</v>
      </c>
      <c r="E12912" s="421">
        <v>311</v>
      </c>
      <c r="F12912" s="413">
        <v>125.23</v>
      </c>
      <c r="G12912" s="414">
        <f t="shared" si="402"/>
        <v>2.4834304879022597</v>
      </c>
      <c r="H12912" s="415">
        <f t="shared" si="403"/>
        <v>2.4834304879022597</v>
      </c>
    </row>
    <row r="12913" spans="1:8" ht="15" hidden="1" thickBot="1">
      <c r="A12913" s="409">
        <v>202206</v>
      </c>
      <c r="B12913" s="196" t="s">
        <v>2443</v>
      </c>
      <c r="C12913" s="197" t="s">
        <v>2417</v>
      </c>
      <c r="D12913" s="198" t="s">
        <v>337</v>
      </c>
      <c r="E12913" s="421">
        <v>62270</v>
      </c>
      <c r="F12913" s="413">
        <v>125.23</v>
      </c>
      <c r="G12913" s="414">
        <f t="shared" si="402"/>
        <v>497.24506907290584</v>
      </c>
      <c r="H12913" s="415">
        <f t="shared" si="403"/>
        <v>2.4862253453645291</v>
      </c>
    </row>
    <row r="12914" spans="1:8" ht="15" hidden="1" thickBot="1">
      <c r="A12914" s="409">
        <v>202206</v>
      </c>
      <c r="B12914" s="196" t="s">
        <v>2444</v>
      </c>
      <c r="C12914" s="197" t="s">
        <v>2417</v>
      </c>
      <c r="D12914" s="198" t="s">
        <v>339</v>
      </c>
      <c r="E12914" s="421">
        <v>311</v>
      </c>
      <c r="F12914" s="413">
        <v>125.23</v>
      </c>
      <c r="G12914" s="414">
        <f t="shared" si="402"/>
        <v>2.4834304879022597</v>
      </c>
      <c r="H12914" s="415">
        <f t="shared" si="403"/>
        <v>2.4834304879022597</v>
      </c>
    </row>
    <row r="12915" spans="1:8" ht="15" hidden="1" thickBot="1">
      <c r="A12915" s="409">
        <v>202206</v>
      </c>
      <c r="B12915" s="196" t="s">
        <v>2445</v>
      </c>
      <c r="C12915" s="197" t="s">
        <v>2417</v>
      </c>
      <c r="D12915" s="198" t="s">
        <v>337</v>
      </c>
      <c r="E12915" s="421">
        <v>41310</v>
      </c>
      <c r="F12915" s="413">
        <v>125.23</v>
      </c>
      <c r="G12915" s="414">
        <f t="shared" si="402"/>
        <v>329.87303361814259</v>
      </c>
      <c r="H12915" s="415">
        <f t="shared" si="403"/>
        <v>1.6493651680907129</v>
      </c>
    </row>
    <row r="12916" spans="1:8" ht="15" hidden="1" thickBot="1">
      <c r="A12916" s="409">
        <v>202206</v>
      </c>
      <c r="B12916" s="196" t="s">
        <v>2446</v>
      </c>
      <c r="C12916" s="197" t="s">
        <v>2417</v>
      </c>
      <c r="D12916" s="198" t="s">
        <v>339</v>
      </c>
      <c r="E12916" s="421">
        <v>207</v>
      </c>
      <c r="F12916" s="413">
        <v>125.23</v>
      </c>
      <c r="G12916" s="414">
        <f t="shared" si="402"/>
        <v>1.6529585562564879</v>
      </c>
      <c r="H12916" s="415">
        <f t="shared" si="403"/>
        <v>1.6529585562564879</v>
      </c>
    </row>
    <row r="12917" spans="1:8" ht="15" hidden="1" thickBot="1">
      <c r="A12917" s="409">
        <v>202206</v>
      </c>
      <c r="B12917" s="196" t="s">
        <v>2447</v>
      </c>
      <c r="C12917" s="197" t="s">
        <v>2417</v>
      </c>
      <c r="D12917" s="198" t="s">
        <v>337</v>
      </c>
      <c r="E12917" s="421">
        <v>41310</v>
      </c>
      <c r="F12917" s="413">
        <v>125.23</v>
      </c>
      <c r="G12917" s="414">
        <f t="shared" si="402"/>
        <v>329.87303361814259</v>
      </c>
      <c r="H12917" s="415">
        <f t="shared" si="403"/>
        <v>1.6493651680907129</v>
      </c>
    </row>
    <row r="12918" spans="1:8" ht="15" hidden="1" thickBot="1">
      <c r="A12918" s="409">
        <v>202206</v>
      </c>
      <c r="B12918" s="196" t="s">
        <v>2448</v>
      </c>
      <c r="C12918" s="197" t="s">
        <v>2417</v>
      </c>
      <c r="D12918" s="198" t="s">
        <v>339</v>
      </c>
      <c r="E12918" s="421">
        <v>207</v>
      </c>
      <c r="F12918" s="413">
        <v>125.23</v>
      </c>
      <c r="G12918" s="414">
        <f t="shared" si="402"/>
        <v>1.6529585562564879</v>
      </c>
      <c r="H12918" s="415">
        <f t="shared" si="403"/>
        <v>1.6529585562564879</v>
      </c>
    </row>
    <row r="12919" spans="1:8" ht="15" hidden="1" thickBot="1">
      <c r="A12919" s="409">
        <v>202206</v>
      </c>
      <c r="B12919" s="196" t="s">
        <v>2449</v>
      </c>
      <c r="C12919" s="197" t="s">
        <v>2417</v>
      </c>
      <c r="D12919" s="198" t="s">
        <v>337</v>
      </c>
      <c r="E12919" s="421">
        <v>68178</v>
      </c>
      <c r="F12919" s="413">
        <v>125.23</v>
      </c>
      <c r="G12919" s="414">
        <f t="shared" si="402"/>
        <v>544.42226303601376</v>
      </c>
      <c r="H12919" s="415">
        <f t="shared" si="403"/>
        <v>2.7221113151800687</v>
      </c>
    </row>
    <row r="12920" spans="1:8" ht="15" hidden="1" thickBot="1">
      <c r="A12920" s="409">
        <v>202206</v>
      </c>
      <c r="B12920" s="196" t="s">
        <v>2450</v>
      </c>
      <c r="C12920" s="197" t="s">
        <v>2417</v>
      </c>
      <c r="D12920" s="198" t="s">
        <v>339</v>
      </c>
      <c r="E12920" s="421">
        <v>341</v>
      </c>
      <c r="F12920" s="413">
        <v>125.23</v>
      </c>
      <c r="G12920" s="414">
        <f t="shared" si="402"/>
        <v>2.7229896989539246</v>
      </c>
      <c r="H12920" s="415">
        <f t="shared" si="403"/>
        <v>2.7229896989539246</v>
      </c>
    </row>
    <row r="12921" spans="1:8" ht="15" hidden="1" thickBot="1">
      <c r="A12921" s="409">
        <v>202206</v>
      </c>
      <c r="B12921" s="196" t="s">
        <v>2451</v>
      </c>
      <c r="C12921" s="197" t="s">
        <v>2417</v>
      </c>
      <c r="D12921" s="198" t="s">
        <v>337</v>
      </c>
      <c r="E12921" s="421">
        <v>72708</v>
      </c>
      <c r="F12921" s="413">
        <v>125.23</v>
      </c>
      <c r="G12921" s="414">
        <f t="shared" si="402"/>
        <v>580.59570390481508</v>
      </c>
      <c r="H12921" s="415">
        <f t="shared" si="403"/>
        <v>2.9029785195240754</v>
      </c>
    </row>
    <row r="12922" spans="1:8" ht="15" hidden="1" thickBot="1">
      <c r="A12922" s="409">
        <v>202206</v>
      </c>
      <c r="B12922" s="196" t="s">
        <v>2452</v>
      </c>
      <c r="C12922" s="197" t="s">
        <v>2417</v>
      </c>
      <c r="D12922" s="198" t="s">
        <v>339</v>
      </c>
      <c r="E12922" s="421">
        <v>364</v>
      </c>
      <c r="F12922" s="413">
        <v>125.23</v>
      </c>
      <c r="G12922" s="414">
        <f t="shared" si="402"/>
        <v>2.9066517607602012</v>
      </c>
      <c r="H12922" s="415">
        <f t="shared" si="403"/>
        <v>2.9066517607602012</v>
      </c>
    </row>
    <row r="12923" spans="1:8" ht="15" hidden="1" thickBot="1">
      <c r="A12923" s="409">
        <v>202206</v>
      </c>
      <c r="B12923" s="196" t="s">
        <v>2453</v>
      </c>
      <c r="C12923" s="197" t="s">
        <v>2417</v>
      </c>
      <c r="D12923" s="198" t="s">
        <v>337</v>
      </c>
      <c r="E12923" s="421">
        <v>74048</v>
      </c>
      <c r="F12923" s="413">
        <v>125.23</v>
      </c>
      <c r="G12923" s="414">
        <f t="shared" si="402"/>
        <v>591.29601533178948</v>
      </c>
      <c r="H12923" s="415">
        <f t="shared" si="403"/>
        <v>2.9564800766589472</v>
      </c>
    </row>
    <row r="12924" spans="1:8" ht="15" hidden="1" thickBot="1">
      <c r="A12924" s="409">
        <v>202206</v>
      </c>
      <c r="B12924" s="196" t="s">
        <v>2454</v>
      </c>
      <c r="C12924" s="197" t="s">
        <v>2763</v>
      </c>
      <c r="D12924" s="198" t="s">
        <v>339</v>
      </c>
      <c r="E12924" s="421">
        <v>370</v>
      </c>
      <c r="F12924" s="413">
        <v>125.23</v>
      </c>
      <c r="G12924" s="414">
        <f t="shared" si="402"/>
        <v>2.9545636029705342</v>
      </c>
      <c r="H12924" s="415">
        <f t="shared" si="403"/>
        <v>2.9545636029705342</v>
      </c>
    </row>
    <row r="12925" spans="1:8" ht="15" hidden="1" thickBot="1">
      <c r="A12925" s="409">
        <v>202206</v>
      </c>
      <c r="B12925" s="196" t="s">
        <v>2455</v>
      </c>
      <c r="C12925" s="197" t="s">
        <v>2417</v>
      </c>
      <c r="D12925" s="198" t="s">
        <v>337</v>
      </c>
      <c r="E12925" s="421">
        <v>59369</v>
      </c>
      <c r="F12925" s="413">
        <v>125.23</v>
      </c>
      <c r="G12925" s="414">
        <f t="shared" si="402"/>
        <v>474.07969336420985</v>
      </c>
      <c r="H12925" s="415">
        <f t="shared" si="403"/>
        <v>2.3703984668210492</v>
      </c>
    </row>
    <row r="12926" spans="1:8" ht="15" hidden="1" thickBot="1">
      <c r="A12926" s="409">
        <v>202206</v>
      </c>
      <c r="B12926" s="196" t="s">
        <v>2456</v>
      </c>
      <c r="C12926" s="197" t="s">
        <v>2417</v>
      </c>
      <c r="D12926" s="198" t="s">
        <v>339</v>
      </c>
      <c r="E12926" s="421">
        <v>297</v>
      </c>
      <c r="F12926" s="413">
        <v>125.23</v>
      </c>
      <c r="G12926" s="414">
        <f t="shared" si="402"/>
        <v>2.3716361894114826</v>
      </c>
      <c r="H12926" s="415">
        <f t="shared" si="403"/>
        <v>2.3716361894114826</v>
      </c>
    </row>
    <row r="12927" spans="1:8" ht="15" hidden="1" thickBot="1">
      <c r="A12927" s="409">
        <v>202206</v>
      </c>
      <c r="B12927" s="196" t="s">
        <v>2457</v>
      </c>
      <c r="C12927" s="197" t="s">
        <v>2417</v>
      </c>
      <c r="D12927" s="198" t="s">
        <v>337</v>
      </c>
      <c r="E12927" s="421">
        <v>41310</v>
      </c>
      <c r="F12927" s="413">
        <v>125.23</v>
      </c>
      <c r="G12927" s="414">
        <f t="shared" si="402"/>
        <v>329.87303361814259</v>
      </c>
      <c r="H12927" s="415">
        <f t="shared" si="403"/>
        <v>1.6493651680907129</v>
      </c>
    </row>
    <row r="12928" spans="1:8" ht="15" hidden="1" thickBot="1">
      <c r="A12928" s="409">
        <v>202206</v>
      </c>
      <c r="B12928" s="196" t="s">
        <v>2458</v>
      </c>
      <c r="C12928" s="197" t="s">
        <v>2417</v>
      </c>
      <c r="D12928" s="198" t="s">
        <v>337</v>
      </c>
      <c r="E12928" s="421">
        <v>92197</v>
      </c>
      <c r="F12928" s="413">
        <v>125.23</v>
      </c>
      <c r="G12928" s="414">
        <f t="shared" si="402"/>
        <v>736.22135271101172</v>
      </c>
      <c r="H12928" s="415">
        <f t="shared" si="403"/>
        <v>3.6811067635550585</v>
      </c>
    </row>
    <row r="12929" spans="1:8" ht="15" hidden="1" thickBot="1">
      <c r="A12929" s="409">
        <v>202206</v>
      </c>
      <c r="B12929" s="196" t="s">
        <v>2459</v>
      </c>
      <c r="C12929" s="197" t="s">
        <v>2417</v>
      </c>
      <c r="D12929" s="198" t="s">
        <v>339</v>
      </c>
      <c r="E12929" s="421">
        <v>461</v>
      </c>
      <c r="F12929" s="413">
        <v>125.23</v>
      </c>
      <c r="G12929" s="414">
        <f t="shared" si="402"/>
        <v>3.6812265431605846</v>
      </c>
      <c r="H12929" s="415">
        <f t="shared" si="403"/>
        <v>3.6812265431605846</v>
      </c>
    </row>
    <row r="12930" spans="1:8" ht="15" hidden="1" thickBot="1">
      <c r="A12930" s="409">
        <v>202206</v>
      </c>
      <c r="B12930" s="196" t="s">
        <v>2460</v>
      </c>
      <c r="C12930" s="197" t="s">
        <v>2417</v>
      </c>
      <c r="D12930" s="198" t="s">
        <v>374</v>
      </c>
      <c r="E12930" s="421">
        <v>0.01</v>
      </c>
      <c r="F12930" s="413">
        <v>125.23</v>
      </c>
      <c r="G12930" s="414">
        <f t="shared" ref="G12930:G12993" si="404">+E12930/F12930</f>
        <v>7.9853070350554981E-5</v>
      </c>
      <c r="H12930" s="415" t="str">
        <f t="shared" ref="H12930:H12993" si="405">IF(D12930="TB",G12930/200,IF(D12930="LT",G12930,"VER"))</f>
        <v>VER</v>
      </c>
    </row>
    <row r="12931" spans="1:8" ht="15" hidden="1" thickBot="1">
      <c r="A12931" s="409">
        <v>202206</v>
      </c>
      <c r="B12931" s="196" t="s">
        <v>2461</v>
      </c>
      <c r="C12931" s="197" t="s">
        <v>2417</v>
      </c>
      <c r="D12931" s="198" t="s">
        <v>337</v>
      </c>
      <c r="E12931" s="421">
        <v>70209</v>
      </c>
      <c r="F12931" s="413">
        <v>125.23</v>
      </c>
      <c r="G12931" s="414">
        <f t="shared" si="404"/>
        <v>560.6404216242114</v>
      </c>
      <c r="H12931" s="415">
        <f t="shared" si="405"/>
        <v>2.8032021081210572</v>
      </c>
    </row>
    <row r="12932" spans="1:8" ht="15" hidden="1" thickBot="1">
      <c r="A12932" s="409">
        <v>202206</v>
      </c>
      <c r="B12932" s="196" t="s">
        <v>2462</v>
      </c>
      <c r="C12932" s="197" t="s">
        <v>2417</v>
      </c>
      <c r="D12932" s="198" t="s">
        <v>337</v>
      </c>
      <c r="E12932" s="421">
        <v>39372</v>
      </c>
      <c r="F12932" s="413">
        <v>125.23</v>
      </c>
      <c r="G12932" s="414">
        <f t="shared" si="404"/>
        <v>314.39750858420507</v>
      </c>
      <c r="H12932" s="415">
        <f t="shared" si="405"/>
        <v>1.5719875429210253</v>
      </c>
    </row>
    <row r="12933" spans="1:8" ht="15" hidden="1" thickBot="1">
      <c r="A12933" s="409">
        <v>202206</v>
      </c>
      <c r="B12933" s="196" t="s">
        <v>2463</v>
      </c>
      <c r="C12933" s="197" t="s">
        <v>2417</v>
      </c>
      <c r="D12933" s="198" t="s">
        <v>339</v>
      </c>
      <c r="E12933" s="421">
        <v>197</v>
      </c>
      <c r="F12933" s="413">
        <v>125.23</v>
      </c>
      <c r="G12933" s="414">
        <f t="shared" si="404"/>
        <v>1.573105485905933</v>
      </c>
      <c r="H12933" s="415">
        <f t="shared" si="405"/>
        <v>1.573105485905933</v>
      </c>
    </row>
    <row r="12934" spans="1:8" ht="15" hidden="1" thickBot="1">
      <c r="A12934" s="409">
        <v>202206</v>
      </c>
      <c r="B12934" s="196" t="s">
        <v>2464</v>
      </c>
      <c r="C12934" s="197" t="s">
        <v>2417</v>
      </c>
      <c r="D12934" s="198" t="s">
        <v>337</v>
      </c>
      <c r="E12934" s="421">
        <v>37970</v>
      </c>
      <c r="F12934" s="413">
        <v>125.23</v>
      </c>
      <c r="G12934" s="414">
        <f t="shared" si="404"/>
        <v>303.20210812105722</v>
      </c>
      <c r="H12934" s="415">
        <f t="shared" si="405"/>
        <v>1.5160105406052862</v>
      </c>
    </row>
    <row r="12935" spans="1:8" ht="15" hidden="1" thickBot="1">
      <c r="A12935" s="409">
        <v>202206</v>
      </c>
      <c r="B12935" s="196" t="s">
        <v>2465</v>
      </c>
      <c r="C12935" s="197" t="s">
        <v>2417</v>
      </c>
      <c r="D12935" s="198" t="s">
        <v>337</v>
      </c>
      <c r="E12935" s="421">
        <v>78037</v>
      </c>
      <c r="F12935" s="413">
        <v>125.23</v>
      </c>
      <c r="G12935" s="414">
        <f t="shared" si="404"/>
        <v>623.14940509462588</v>
      </c>
      <c r="H12935" s="415">
        <f t="shared" si="405"/>
        <v>3.1157470254731292</v>
      </c>
    </row>
    <row r="12936" spans="1:8" ht="15" hidden="1" thickBot="1">
      <c r="A12936" s="409">
        <v>202206</v>
      </c>
      <c r="B12936" s="196" t="s">
        <v>2466</v>
      </c>
      <c r="C12936" s="197" t="s">
        <v>2417</v>
      </c>
      <c r="D12936" s="198" t="s">
        <v>337</v>
      </c>
      <c r="E12936" s="421">
        <v>89807</v>
      </c>
      <c r="F12936" s="413">
        <v>125.23</v>
      </c>
      <c r="G12936" s="414">
        <f t="shared" si="404"/>
        <v>717.13646889722907</v>
      </c>
      <c r="H12936" s="415">
        <f t="shared" si="405"/>
        <v>3.5856823444861452</v>
      </c>
    </row>
    <row r="12937" spans="1:8" ht="15" hidden="1" thickBot="1">
      <c r="A12937" s="409">
        <v>202206</v>
      </c>
      <c r="B12937" s="196" t="s">
        <v>2467</v>
      </c>
      <c r="C12937" s="197" t="s">
        <v>2764</v>
      </c>
      <c r="D12937" s="198" t="s">
        <v>339</v>
      </c>
      <c r="E12937" s="421">
        <v>449</v>
      </c>
      <c r="F12937" s="413">
        <v>125.23</v>
      </c>
      <c r="G12937" s="414">
        <f t="shared" si="404"/>
        <v>3.5854028587399185</v>
      </c>
      <c r="H12937" s="415">
        <f t="shared" si="405"/>
        <v>3.5854028587399185</v>
      </c>
    </row>
    <row r="12938" spans="1:8" ht="15" hidden="1" thickBot="1">
      <c r="A12938" s="409">
        <v>202206</v>
      </c>
      <c r="B12938" s="196" t="s">
        <v>2468</v>
      </c>
      <c r="C12938" s="197" t="s">
        <v>2417</v>
      </c>
      <c r="D12938" s="198" t="s">
        <v>337</v>
      </c>
      <c r="E12938" s="421">
        <v>23787</v>
      </c>
      <c r="F12938" s="413">
        <v>125.23</v>
      </c>
      <c r="G12938" s="414">
        <f t="shared" si="404"/>
        <v>189.94649844286513</v>
      </c>
      <c r="H12938" s="415">
        <f t="shared" si="405"/>
        <v>0.94973249221432565</v>
      </c>
    </row>
    <row r="12939" spans="1:8" ht="15" hidden="1" thickBot="1">
      <c r="A12939" s="409">
        <v>202206</v>
      </c>
      <c r="B12939" s="196" t="s">
        <v>2469</v>
      </c>
      <c r="C12939" s="197" t="s">
        <v>2417</v>
      </c>
      <c r="D12939" s="198" t="s">
        <v>339</v>
      </c>
      <c r="E12939" s="421">
        <v>135</v>
      </c>
      <c r="F12939" s="413">
        <v>125.23</v>
      </c>
      <c r="G12939" s="414">
        <f t="shared" si="404"/>
        <v>1.0780164497324922</v>
      </c>
      <c r="H12939" s="415">
        <f t="shared" si="405"/>
        <v>1.0780164497324922</v>
      </c>
    </row>
    <row r="12940" spans="1:8" ht="15" hidden="1" thickBot="1">
      <c r="A12940" s="409">
        <v>202206</v>
      </c>
      <c r="B12940" s="196" t="s">
        <v>2470</v>
      </c>
      <c r="C12940" s="197" t="s">
        <v>2417</v>
      </c>
      <c r="D12940" s="198" t="s">
        <v>337</v>
      </c>
      <c r="E12940" s="421">
        <v>23533</v>
      </c>
      <c r="F12940" s="413">
        <v>125.23</v>
      </c>
      <c r="G12940" s="414">
        <f t="shared" si="404"/>
        <v>187.91823045596104</v>
      </c>
      <c r="H12940" s="415">
        <f t="shared" si="405"/>
        <v>0.93959115227980516</v>
      </c>
    </row>
    <row r="12941" spans="1:8" ht="15" hidden="1" thickBot="1">
      <c r="A12941" s="409">
        <v>202206</v>
      </c>
      <c r="B12941" s="196" t="s">
        <v>2471</v>
      </c>
      <c r="C12941" s="197" t="s">
        <v>2417</v>
      </c>
      <c r="D12941" s="198" t="s">
        <v>339</v>
      </c>
      <c r="E12941" s="421">
        <v>118</v>
      </c>
      <c r="F12941" s="413">
        <v>125.23</v>
      </c>
      <c r="G12941" s="414">
        <f t="shared" si="404"/>
        <v>0.94226623013654875</v>
      </c>
      <c r="H12941" s="415">
        <f t="shared" si="405"/>
        <v>0.94226623013654875</v>
      </c>
    </row>
    <row r="12942" spans="1:8" ht="15" hidden="1" thickBot="1">
      <c r="A12942" s="409">
        <v>202206</v>
      </c>
      <c r="B12942" s="196" t="s">
        <v>2472</v>
      </c>
      <c r="C12942" s="197" t="s">
        <v>2417</v>
      </c>
      <c r="D12942" s="198" t="s">
        <v>337</v>
      </c>
      <c r="E12942" s="421">
        <v>109880</v>
      </c>
      <c r="F12942" s="413">
        <v>125.23</v>
      </c>
      <c r="G12942" s="414">
        <f t="shared" si="404"/>
        <v>877.42553701189809</v>
      </c>
      <c r="H12942" s="415">
        <f t="shared" si="405"/>
        <v>4.3871276850594905</v>
      </c>
    </row>
    <row r="12943" spans="1:8" ht="15" hidden="1" thickBot="1">
      <c r="A12943" s="409">
        <v>202206</v>
      </c>
      <c r="B12943" s="196" t="s">
        <v>2473</v>
      </c>
      <c r="C12943" s="197" t="s">
        <v>2417</v>
      </c>
      <c r="D12943" s="198" t="s">
        <v>337</v>
      </c>
      <c r="E12943" s="421">
        <v>41348</v>
      </c>
      <c r="F12943" s="413">
        <v>125.23</v>
      </c>
      <c r="G12943" s="414">
        <f t="shared" si="404"/>
        <v>330.17647528547474</v>
      </c>
      <c r="H12943" s="415">
        <f t="shared" si="405"/>
        <v>1.6508823764273737</v>
      </c>
    </row>
    <row r="12944" spans="1:8" ht="15" hidden="1" thickBot="1">
      <c r="A12944" s="409">
        <v>202206</v>
      </c>
      <c r="B12944" s="196" t="s">
        <v>2474</v>
      </c>
      <c r="C12944" s="197" t="s">
        <v>2417</v>
      </c>
      <c r="D12944" s="198" t="s">
        <v>339</v>
      </c>
      <c r="E12944" s="421">
        <v>207</v>
      </c>
      <c r="F12944" s="413">
        <v>125.23</v>
      </c>
      <c r="G12944" s="414">
        <f t="shared" si="404"/>
        <v>1.6529585562564879</v>
      </c>
      <c r="H12944" s="415">
        <f t="shared" si="405"/>
        <v>1.6529585562564879</v>
      </c>
    </row>
    <row r="12945" spans="1:8" ht="15" hidden="1" thickBot="1">
      <c r="A12945" s="409">
        <v>202206</v>
      </c>
      <c r="B12945" s="196" t="s">
        <v>2475</v>
      </c>
      <c r="C12945" s="197" t="s">
        <v>2417</v>
      </c>
      <c r="D12945" s="198" t="s">
        <v>337</v>
      </c>
      <c r="E12945" s="421">
        <v>86548</v>
      </c>
      <c r="F12945" s="413">
        <v>125.23</v>
      </c>
      <c r="G12945" s="414">
        <f t="shared" si="404"/>
        <v>691.11235326998326</v>
      </c>
      <c r="H12945" s="415">
        <f t="shared" si="405"/>
        <v>3.4555617663499163</v>
      </c>
    </row>
    <row r="12946" spans="1:8" ht="15" hidden="1" thickBot="1">
      <c r="A12946" s="409">
        <v>202206</v>
      </c>
      <c r="B12946" s="196" t="s">
        <v>2476</v>
      </c>
      <c r="C12946" s="197" t="s">
        <v>2765</v>
      </c>
      <c r="D12946" s="198" t="s">
        <v>339</v>
      </c>
      <c r="E12946" s="421">
        <v>433</v>
      </c>
      <c r="F12946" s="413">
        <v>125.23</v>
      </c>
      <c r="G12946" s="414">
        <f t="shared" si="404"/>
        <v>3.4576379461790303</v>
      </c>
      <c r="H12946" s="415">
        <f t="shared" si="405"/>
        <v>3.4576379461790303</v>
      </c>
    </row>
    <row r="12947" spans="1:8" ht="15" hidden="1" thickBot="1">
      <c r="A12947" s="409">
        <v>202206</v>
      </c>
      <c r="B12947" s="196" t="s">
        <v>2477</v>
      </c>
      <c r="C12947" s="197" t="s">
        <v>2417</v>
      </c>
      <c r="D12947" s="198" t="s">
        <v>337</v>
      </c>
      <c r="E12947" s="421">
        <v>49008</v>
      </c>
      <c r="F12947" s="413">
        <v>125.23</v>
      </c>
      <c r="G12947" s="414">
        <f t="shared" si="404"/>
        <v>391.34392717399982</v>
      </c>
      <c r="H12947" s="415">
        <f t="shared" si="405"/>
        <v>1.956719635869999</v>
      </c>
    </row>
    <row r="12948" spans="1:8" ht="15" hidden="1" thickBot="1">
      <c r="A12948" s="409">
        <v>202206</v>
      </c>
      <c r="B12948" s="196" t="s">
        <v>2478</v>
      </c>
      <c r="C12948" s="197" t="s">
        <v>2479</v>
      </c>
      <c r="D12948" s="198" t="s">
        <v>337</v>
      </c>
      <c r="E12948" s="421">
        <v>131853</v>
      </c>
      <c r="F12948" s="413">
        <v>125.23</v>
      </c>
      <c r="G12948" s="414">
        <f t="shared" si="404"/>
        <v>1052.8866884931726</v>
      </c>
      <c r="H12948" s="415">
        <f t="shared" si="405"/>
        <v>5.2644334424658634</v>
      </c>
    </row>
    <row r="12949" spans="1:8" ht="15" hidden="1" thickBot="1">
      <c r="A12949" s="409">
        <v>202206</v>
      </c>
      <c r="B12949" s="196" t="s">
        <v>2480</v>
      </c>
      <c r="C12949" s="197" t="s">
        <v>676</v>
      </c>
      <c r="D12949" s="198" t="s">
        <v>337</v>
      </c>
      <c r="E12949" s="421">
        <v>46099</v>
      </c>
      <c r="F12949" s="413">
        <v>125.23</v>
      </c>
      <c r="G12949" s="414">
        <f t="shared" si="404"/>
        <v>368.11466900902337</v>
      </c>
      <c r="H12949" s="415">
        <f t="shared" si="405"/>
        <v>1.8405733450451169</v>
      </c>
    </row>
    <row r="12950" spans="1:8" ht="15" hidden="1" thickBot="1">
      <c r="A12950" s="409">
        <v>202206</v>
      </c>
      <c r="B12950" s="196" t="s">
        <v>2481</v>
      </c>
      <c r="C12950" s="197" t="s">
        <v>676</v>
      </c>
      <c r="D12950" s="198" t="s">
        <v>339</v>
      </c>
      <c r="E12950" s="421">
        <v>230</v>
      </c>
      <c r="F12950" s="413">
        <v>125.23</v>
      </c>
      <c r="G12950" s="414">
        <f t="shared" si="404"/>
        <v>1.8366206180627644</v>
      </c>
      <c r="H12950" s="415">
        <f t="shared" si="405"/>
        <v>1.8366206180627644</v>
      </c>
    </row>
    <row r="12951" spans="1:8" ht="15" hidden="1" thickBot="1">
      <c r="A12951" s="409">
        <v>202206</v>
      </c>
      <c r="B12951" s="196" t="s">
        <v>2482</v>
      </c>
      <c r="C12951" s="197" t="s">
        <v>2483</v>
      </c>
      <c r="D12951" s="198" t="s">
        <v>337</v>
      </c>
      <c r="E12951" s="421">
        <v>121700</v>
      </c>
      <c r="F12951" s="413">
        <v>125.23</v>
      </c>
      <c r="G12951" s="414">
        <f t="shared" si="404"/>
        <v>971.81186616625405</v>
      </c>
      <c r="H12951" s="415">
        <f t="shared" si="405"/>
        <v>4.8590593308312702</v>
      </c>
    </row>
    <row r="12952" spans="1:8" ht="15" hidden="1" thickBot="1">
      <c r="A12952" s="409">
        <v>202206</v>
      </c>
      <c r="B12952" s="196" t="s">
        <v>2484</v>
      </c>
      <c r="C12952" s="197" t="s">
        <v>2483</v>
      </c>
      <c r="D12952" s="198" t="s">
        <v>337</v>
      </c>
      <c r="E12952" s="421">
        <v>121700</v>
      </c>
      <c r="F12952" s="413">
        <v>125.23</v>
      </c>
      <c r="G12952" s="414">
        <f t="shared" si="404"/>
        <v>971.81186616625405</v>
      </c>
      <c r="H12952" s="415">
        <f t="shared" si="405"/>
        <v>4.8590593308312702</v>
      </c>
    </row>
    <row r="12953" spans="1:8" ht="15" hidden="1" thickBot="1">
      <c r="A12953" s="409">
        <v>202206</v>
      </c>
      <c r="B12953" s="196" t="s">
        <v>2485</v>
      </c>
      <c r="C12953" s="197" t="s">
        <v>2483</v>
      </c>
      <c r="D12953" s="198" t="s">
        <v>337</v>
      </c>
      <c r="E12953" s="421">
        <v>85701</v>
      </c>
      <c r="F12953" s="413">
        <v>125.23</v>
      </c>
      <c r="G12953" s="414">
        <f t="shared" si="404"/>
        <v>684.34879821129118</v>
      </c>
      <c r="H12953" s="415">
        <f t="shared" si="405"/>
        <v>3.4217439910564558</v>
      </c>
    </row>
    <row r="12954" spans="1:8" ht="15" hidden="1" thickBot="1">
      <c r="A12954" s="409">
        <v>202206</v>
      </c>
      <c r="B12954" s="196" t="s">
        <v>2486</v>
      </c>
      <c r="C12954" s="197" t="s">
        <v>2487</v>
      </c>
      <c r="D12954" s="198" t="s">
        <v>337</v>
      </c>
      <c r="E12954" s="421">
        <v>44341</v>
      </c>
      <c r="F12954" s="413">
        <v>125.23</v>
      </c>
      <c r="G12954" s="414">
        <f t="shared" si="404"/>
        <v>354.07649924139582</v>
      </c>
      <c r="H12954" s="415">
        <f t="shared" si="405"/>
        <v>1.7703824962069792</v>
      </c>
    </row>
    <row r="12955" spans="1:8" ht="15" hidden="1" thickBot="1">
      <c r="A12955" s="409">
        <v>202206</v>
      </c>
      <c r="B12955" s="196" t="s">
        <v>2488</v>
      </c>
      <c r="C12955" s="197" t="s">
        <v>2487</v>
      </c>
      <c r="D12955" s="198" t="s">
        <v>339</v>
      </c>
      <c r="E12955" s="421">
        <v>222</v>
      </c>
      <c r="F12955" s="413">
        <v>125.23</v>
      </c>
      <c r="G12955" s="414">
        <f t="shared" si="404"/>
        <v>1.7727381617823206</v>
      </c>
      <c r="H12955" s="415">
        <f t="shared" si="405"/>
        <v>1.7727381617823206</v>
      </c>
    </row>
    <row r="12956" spans="1:8" ht="15" hidden="1" thickBot="1">
      <c r="A12956" s="409">
        <v>202206</v>
      </c>
      <c r="B12956" s="196" t="s">
        <v>2489</v>
      </c>
      <c r="C12956" s="197" t="s">
        <v>2487</v>
      </c>
      <c r="D12956" s="198" t="s">
        <v>337</v>
      </c>
      <c r="E12956" s="421">
        <v>60267</v>
      </c>
      <c r="F12956" s="413">
        <v>125.23</v>
      </c>
      <c r="G12956" s="414">
        <f t="shared" si="404"/>
        <v>481.25049908168967</v>
      </c>
      <c r="H12956" s="415">
        <f t="shared" si="405"/>
        <v>2.4062524954084483</v>
      </c>
    </row>
    <row r="12957" spans="1:8" ht="15" hidden="1" thickBot="1">
      <c r="A12957" s="409">
        <v>202206</v>
      </c>
      <c r="B12957" s="196" t="s">
        <v>2490</v>
      </c>
      <c r="C12957" s="197" t="s">
        <v>2487</v>
      </c>
      <c r="D12957" s="198" t="s">
        <v>337</v>
      </c>
      <c r="E12957" s="421">
        <v>36406</v>
      </c>
      <c r="F12957" s="413">
        <v>125.23</v>
      </c>
      <c r="G12957" s="414">
        <f t="shared" si="404"/>
        <v>290.71308791823043</v>
      </c>
      <c r="H12957" s="415">
        <f t="shared" si="405"/>
        <v>1.4535654395911521</v>
      </c>
    </row>
    <row r="12958" spans="1:8" ht="15" hidden="1" thickBot="1">
      <c r="A12958" s="409">
        <v>202206</v>
      </c>
      <c r="B12958" s="196" t="s">
        <v>2491</v>
      </c>
      <c r="C12958" s="197" t="s">
        <v>2487</v>
      </c>
      <c r="D12958" s="198" t="s">
        <v>337</v>
      </c>
      <c r="E12958" s="421">
        <v>36406</v>
      </c>
      <c r="F12958" s="413">
        <v>125.23</v>
      </c>
      <c r="G12958" s="414">
        <f t="shared" si="404"/>
        <v>290.71308791823043</v>
      </c>
      <c r="H12958" s="415">
        <f t="shared" si="405"/>
        <v>1.4535654395911521</v>
      </c>
    </row>
    <row r="12959" spans="1:8" ht="15" hidden="1" thickBot="1">
      <c r="A12959" s="409">
        <v>202206</v>
      </c>
      <c r="B12959" s="196" t="s">
        <v>2492</v>
      </c>
      <c r="C12959" s="197" t="s">
        <v>2487</v>
      </c>
      <c r="D12959" s="198" t="s">
        <v>339</v>
      </c>
      <c r="E12959" s="421">
        <v>182</v>
      </c>
      <c r="F12959" s="413">
        <v>125.23</v>
      </c>
      <c r="G12959" s="414">
        <f t="shared" si="404"/>
        <v>1.4533258803801006</v>
      </c>
      <c r="H12959" s="415">
        <f t="shared" si="405"/>
        <v>1.4533258803801006</v>
      </c>
    </row>
    <row r="12960" spans="1:8" ht="15" hidden="1" thickBot="1">
      <c r="A12960" s="409">
        <v>202206</v>
      </c>
      <c r="B12960" s="196" t="s">
        <v>2493</v>
      </c>
      <c r="C12960" s="197" t="s">
        <v>2487</v>
      </c>
      <c r="D12960" s="198" t="s">
        <v>337</v>
      </c>
      <c r="E12960" s="421">
        <v>36406</v>
      </c>
      <c r="F12960" s="413">
        <v>125.23</v>
      </c>
      <c r="G12960" s="414">
        <f t="shared" si="404"/>
        <v>290.71308791823043</v>
      </c>
      <c r="H12960" s="415">
        <f t="shared" si="405"/>
        <v>1.4535654395911521</v>
      </c>
    </row>
    <row r="12961" spans="1:8" ht="15" hidden="1" thickBot="1">
      <c r="A12961" s="409">
        <v>202206</v>
      </c>
      <c r="B12961" s="196" t="s">
        <v>2494</v>
      </c>
      <c r="C12961" s="197" t="s">
        <v>2487</v>
      </c>
      <c r="D12961" s="198" t="s">
        <v>374</v>
      </c>
      <c r="E12961" s="421">
        <v>138</v>
      </c>
      <c r="F12961" s="413">
        <v>125.23</v>
      </c>
      <c r="G12961" s="414">
        <f t="shared" si="404"/>
        <v>1.1019723708376588</v>
      </c>
      <c r="H12961" s="415" t="str">
        <f t="shared" si="405"/>
        <v>VER</v>
      </c>
    </row>
    <row r="12962" spans="1:8" ht="15" hidden="1" thickBot="1">
      <c r="A12962" s="409">
        <v>202206</v>
      </c>
      <c r="B12962" s="196" t="s">
        <v>2495</v>
      </c>
      <c r="C12962" s="197" t="s">
        <v>2487</v>
      </c>
      <c r="D12962" s="198" t="s">
        <v>337</v>
      </c>
      <c r="E12962" s="421">
        <v>36406</v>
      </c>
      <c r="F12962" s="413">
        <v>125.23</v>
      </c>
      <c r="G12962" s="414">
        <f t="shared" si="404"/>
        <v>290.71308791823043</v>
      </c>
      <c r="H12962" s="415">
        <f t="shared" si="405"/>
        <v>1.4535654395911521</v>
      </c>
    </row>
    <row r="12963" spans="1:8" ht="15" hidden="1" thickBot="1">
      <c r="A12963" s="409">
        <v>202206</v>
      </c>
      <c r="B12963" s="196" t="s">
        <v>2496</v>
      </c>
      <c r="C12963" s="197" t="s">
        <v>2487</v>
      </c>
      <c r="D12963" s="198" t="s">
        <v>339</v>
      </c>
      <c r="E12963" s="421">
        <v>182</v>
      </c>
      <c r="F12963" s="413">
        <v>125.23</v>
      </c>
      <c r="G12963" s="414">
        <f t="shared" si="404"/>
        <v>1.4533258803801006</v>
      </c>
      <c r="H12963" s="415">
        <f t="shared" si="405"/>
        <v>1.4533258803801006</v>
      </c>
    </row>
    <row r="12964" spans="1:8" ht="15" hidden="1" thickBot="1">
      <c r="A12964" s="409">
        <v>202206</v>
      </c>
      <c r="B12964" s="196" t="s">
        <v>2497</v>
      </c>
      <c r="C12964" s="197" t="s">
        <v>2487</v>
      </c>
      <c r="D12964" s="198" t="s">
        <v>374</v>
      </c>
      <c r="E12964" s="421">
        <v>107</v>
      </c>
      <c r="F12964" s="413">
        <v>125.23</v>
      </c>
      <c r="G12964" s="414">
        <f t="shared" si="404"/>
        <v>0.85442785275093824</v>
      </c>
      <c r="H12964" s="415" t="str">
        <f t="shared" si="405"/>
        <v>VER</v>
      </c>
    </row>
    <row r="12965" spans="1:8" ht="15" hidden="1" thickBot="1">
      <c r="A12965" s="409">
        <v>202206</v>
      </c>
      <c r="B12965" s="196" t="s">
        <v>2498</v>
      </c>
      <c r="C12965" s="197" t="s">
        <v>2487</v>
      </c>
      <c r="D12965" s="198" t="s">
        <v>374</v>
      </c>
      <c r="E12965" s="421">
        <v>107</v>
      </c>
      <c r="F12965" s="413">
        <v>125.23</v>
      </c>
      <c r="G12965" s="414">
        <f t="shared" si="404"/>
        <v>0.85442785275093824</v>
      </c>
      <c r="H12965" s="415" t="str">
        <f t="shared" si="405"/>
        <v>VER</v>
      </c>
    </row>
    <row r="12966" spans="1:8" ht="15" hidden="1" thickBot="1">
      <c r="A12966" s="409">
        <v>202206</v>
      </c>
      <c r="B12966" s="196" t="s">
        <v>2499</v>
      </c>
      <c r="C12966" s="197" t="s">
        <v>2487</v>
      </c>
      <c r="D12966" s="198" t="s">
        <v>337</v>
      </c>
      <c r="E12966" s="421">
        <v>36406</v>
      </c>
      <c r="F12966" s="413">
        <v>125.23</v>
      </c>
      <c r="G12966" s="414">
        <f t="shared" si="404"/>
        <v>290.71308791823043</v>
      </c>
      <c r="H12966" s="415">
        <f t="shared" si="405"/>
        <v>1.4535654395911521</v>
      </c>
    </row>
    <row r="12967" spans="1:8" ht="15" hidden="1" thickBot="1">
      <c r="A12967" s="409">
        <v>202206</v>
      </c>
      <c r="B12967" s="196" t="s">
        <v>2500</v>
      </c>
      <c r="C12967" s="197" t="s">
        <v>2487</v>
      </c>
      <c r="D12967" s="198" t="s">
        <v>350</v>
      </c>
      <c r="E12967" s="421">
        <v>0.01</v>
      </c>
      <c r="F12967" s="413">
        <v>125.23</v>
      </c>
      <c r="G12967" s="414">
        <f t="shared" si="404"/>
        <v>7.9853070350554981E-5</v>
      </c>
      <c r="H12967" s="415" t="str">
        <f t="shared" si="405"/>
        <v>VER</v>
      </c>
    </row>
    <row r="12968" spans="1:8" ht="15" hidden="1" thickBot="1">
      <c r="A12968" s="409">
        <v>202206</v>
      </c>
      <c r="B12968" s="196" t="s">
        <v>2501</v>
      </c>
      <c r="C12968" s="197" t="s">
        <v>2487</v>
      </c>
      <c r="D12968" s="198" t="s">
        <v>337</v>
      </c>
      <c r="E12968" s="421">
        <v>44341</v>
      </c>
      <c r="F12968" s="413">
        <v>125.23</v>
      </c>
      <c r="G12968" s="414">
        <f t="shared" si="404"/>
        <v>354.07649924139582</v>
      </c>
      <c r="H12968" s="415">
        <f t="shared" si="405"/>
        <v>1.7703824962069792</v>
      </c>
    </row>
    <row r="12969" spans="1:8" ht="15" hidden="1" thickBot="1">
      <c r="A12969" s="409">
        <v>202206</v>
      </c>
      <c r="B12969" s="196" t="s">
        <v>2502</v>
      </c>
      <c r="C12969" s="197" t="s">
        <v>2487</v>
      </c>
      <c r="D12969" s="198" t="s">
        <v>339</v>
      </c>
      <c r="E12969" s="421">
        <v>222</v>
      </c>
      <c r="F12969" s="413">
        <v>125.23</v>
      </c>
      <c r="G12969" s="414">
        <f t="shared" si="404"/>
        <v>1.7727381617823206</v>
      </c>
      <c r="H12969" s="415">
        <f t="shared" si="405"/>
        <v>1.7727381617823206</v>
      </c>
    </row>
    <row r="12970" spans="1:8" ht="15" hidden="1" thickBot="1">
      <c r="A12970" s="409">
        <v>202206</v>
      </c>
      <c r="B12970" s="196" t="s">
        <v>2503</v>
      </c>
      <c r="C12970" s="197" t="s">
        <v>2487</v>
      </c>
      <c r="D12970" s="198" t="s">
        <v>374</v>
      </c>
      <c r="E12970" s="421">
        <v>0.01</v>
      </c>
      <c r="F12970" s="413">
        <v>125.23</v>
      </c>
      <c r="G12970" s="414">
        <f t="shared" si="404"/>
        <v>7.9853070350554981E-5</v>
      </c>
      <c r="H12970" s="415" t="str">
        <f t="shared" si="405"/>
        <v>VER</v>
      </c>
    </row>
    <row r="12971" spans="1:8" ht="15" hidden="1" thickBot="1">
      <c r="A12971" s="409">
        <v>202206</v>
      </c>
      <c r="B12971" s="196" t="s">
        <v>2504</v>
      </c>
      <c r="C12971" s="197" t="s">
        <v>2487</v>
      </c>
      <c r="D12971" s="198" t="s">
        <v>374</v>
      </c>
      <c r="E12971" s="421">
        <v>107</v>
      </c>
      <c r="F12971" s="413">
        <v>125.23</v>
      </c>
      <c r="G12971" s="414">
        <f t="shared" si="404"/>
        <v>0.85442785275093824</v>
      </c>
      <c r="H12971" s="415" t="str">
        <f t="shared" si="405"/>
        <v>VER</v>
      </c>
    </row>
    <row r="12972" spans="1:8" ht="15" hidden="1" thickBot="1">
      <c r="A12972" s="409">
        <v>202206</v>
      </c>
      <c r="B12972" s="196" t="s">
        <v>2505</v>
      </c>
      <c r="C12972" s="197" t="s">
        <v>2505</v>
      </c>
      <c r="D12972" s="198" t="s">
        <v>339</v>
      </c>
      <c r="E12972" s="421">
        <v>0.01</v>
      </c>
      <c r="F12972" s="413">
        <v>125.23</v>
      </c>
      <c r="G12972" s="414">
        <f t="shared" si="404"/>
        <v>7.9853070350554981E-5</v>
      </c>
      <c r="H12972" s="415">
        <f t="shared" si="405"/>
        <v>7.9853070350554981E-5</v>
      </c>
    </row>
    <row r="12973" spans="1:8" ht="15" hidden="1" thickBot="1">
      <c r="A12973" s="409">
        <v>202206</v>
      </c>
      <c r="B12973" s="196" t="s">
        <v>2506</v>
      </c>
      <c r="C12973" s="197" t="s">
        <v>2506</v>
      </c>
      <c r="D12973" s="198" t="s">
        <v>339</v>
      </c>
      <c r="E12973" s="421">
        <v>0.01</v>
      </c>
      <c r="F12973" s="413">
        <v>125.23</v>
      </c>
      <c r="G12973" s="414">
        <f t="shared" si="404"/>
        <v>7.9853070350554981E-5</v>
      </c>
      <c r="H12973" s="415">
        <f t="shared" si="405"/>
        <v>7.9853070350554981E-5</v>
      </c>
    </row>
    <row r="12974" spans="1:8" ht="15" hidden="1" thickBot="1">
      <c r="A12974" s="409">
        <v>202206</v>
      </c>
      <c r="B12974" s="196" t="s">
        <v>2507</v>
      </c>
      <c r="C12974" s="197" t="s">
        <v>2507</v>
      </c>
      <c r="D12974" s="198" t="s">
        <v>339</v>
      </c>
      <c r="E12974" s="421">
        <v>0.01</v>
      </c>
      <c r="F12974" s="413">
        <v>125.23</v>
      </c>
      <c r="G12974" s="414">
        <f t="shared" si="404"/>
        <v>7.9853070350554981E-5</v>
      </c>
      <c r="H12974" s="415">
        <f t="shared" si="405"/>
        <v>7.9853070350554981E-5</v>
      </c>
    </row>
    <row r="12975" spans="1:8" ht="15" hidden="1" thickBot="1">
      <c r="A12975" s="409">
        <v>202206</v>
      </c>
      <c r="B12975" s="196" t="s">
        <v>2508</v>
      </c>
      <c r="C12975" s="197" t="s">
        <v>2508</v>
      </c>
      <c r="D12975" s="198" t="s">
        <v>339</v>
      </c>
      <c r="E12975" s="421">
        <v>0.01</v>
      </c>
      <c r="F12975" s="413">
        <v>125.23</v>
      </c>
      <c r="G12975" s="414">
        <f t="shared" si="404"/>
        <v>7.9853070350554981E-5</v>
      </c>
      <c r="H12975" s="415">
        <f t="shared" si="405"/>
        <v>7.9853070350554981E-5</v>
      </c>
    </row>
    <row r="12976" spans="1:8" ht="15" hidden="1" thickBot="1">
      <c r="A12976" s="409">
        <v>202206</v>
      </c>
      <c r="B12976" s="196" t="s">
        <v>2509</v>
      </c>
      <c r="C12976" s="197" t="s">
        <v>2509</v>
      </c>
      <c r="D12976" s="198" t="s">
        <v>339</v>
      </c>
      <c r="E12976" s="421">
        <v>0.01</v>
      </c>
      <c r="F12976" s="413">
        <v>125.23</v>
      </c>
      <c r="G12976" s="414">
        <f t="shared" si="404"/>
        <v>7.9853070350554981E-5</v>
      </c>
      <c r="H12976" s="415">
        <f t="shared" si="405"/>
        <v>7.9853070350554981E-5</v>
      </c>
    </row>
    <row r="12977" spans="1:8" ht="15" hidden="1" thickBot="1">
      <c r="A12977" s="409">
        <v>202206</v>
      </c>
      <c r="B12977" s="196" t="s">
        <v>2510</v>
      </c>
      <c r="C12977" s="197" t="s">
        <v>2510</v>
      </c>
      <c r="D12977" s="198" t="s">
        <v>339</v>
      </c>
      <c r="E12977" s="421">
        <v>0.01</v>
      </c>
      <c r="F12977" s="413">
        <v>125.23</v>
      </c>
      <c r="G12977" s="414">
        <f t="shared" si="404"/>
        <v>7.9853070350554981E-5</v>
      </c>
      <c r="H12977" s="415">
        <f t="shared" si="405"/>
        <v>7.9853070350554981E-5</v>
      </c>
    </row>
    <row r="12978" spans="1:8" ht="15" hidden="1" thickBot="1">
      <c r="A12978" s="409">
        <v>202206</v>
      </c>
      <c r="B12978" s="196" t="s">
        <v>2511</v>
      </c>
      <c r="C12978" s="197" t="s">
        <v>2512</v>
      </c>
      <c r="D12978" s="198" t="s">
        <v>337</v>
      </c>
      <c r="E12978" s="421">
        <v>43908</v>
      </c>
      <c r="F12978" s="413">
        <v>125.23</v>
      </c>
      <c r="G12978" s="414">
        <f t="shared" si="404"/>
        <v>350.61886129521679</v>
      </c>
      <c r="H12978" s="415">
        <f t="shared" si="405"/>
        <v>1.753094306476084</v>
      </c>
    </row>
    <row r="12979" spans="1:8" ht="15" hidden="1" thickBot="1">
      <c r="A12979" s="409">
        <v>202206</v>
      </c>
      <c r="B12979" s="196" t="s">
        <v>2513</v>
      </c>
      <c r="C12979" s="197" t="s">
        <v>2512</v>
      </c>
      <c r="D12979" s="198" t="s">
        <v>337</v>
      </c>
      <c r="E12979" s="421">
        <v>54032</v>
      </c>
      <c r="F12979" s="413">
        <v>125.23</v>
      </c>
      <c r="G12979" s="414">
        <f t="shared" si="404"/>
        <v>431.46210971811865</v>
      </c>
      <c r="H12979" s="415">
        <f t="shared" si="405"/>
        <v>2.1573105485905932</v>
      </c>
    </row>
    <row r="12980" spans="1:8" ht="15" hidden="1" thickBot="1">
      <c r="A12980" s="409">
        <v>202206</v>
      </c>
      <c r="B12980" s="196" t="s">
        <v>2514</v>
      </c>
      <c r="C12980" s="197" t="s">
        <v>2512</v>
      </c>
      <c r="D12980" s="198" t="s">
        <v>339</v>
      </c>
      <c r="E12980" s="421">
        <v>270</v>
      </c>
      <c r="F12980" s="413">
        <v>125.23</v>
      </c>
      <c r="G12980" s="414">
        <f t="shared" si="404"/>
        <v>2.1560328994649844</v>
      </c>
      <c r="H12980" s="415">
        <f t="shared" si="405"/>
        <v>2.1560328994649844</v>
      </c>
    </row>
    <row r="12981" spans="1:8" ht="15" hidden="1" thickBot="1">
      <c r="A12981" s="409">
        <v>202206</v>
      </c>
      <c r="B12981" s="196" t="s">
        <v>2515</v>
      </c>
      <c r="C12981" s="197" t="s">
        <v>2512</v>
      </c>
      <c r="D12981" s="198" t="s">
        <v>337</v>
      </c>
      <c r="E12981" s="421">
        <v>55427</v>
      </c>
      <c r="F12981" s="413">
        <v>125.23</v>
      </c>
      <c r="G12981" s="414">
        <f t="shared" si="404"/>
        <v>442.60161303202108</v>
      </c>
      <c r="H12981" s="415">
        <f t="shared" si="405"/>
        <v>2.2130080651601052</v>
      </c>
    </row>
    <row r="12982" spans="1:8" ht="15" hidden="1" thickBot="1">
      <c r="A12982" s="409">
        <v>202206</v>
      </c>
      <c r="B12982" s="196" t="s">
        <v>2516</v>
      </c>
      <c r="C12982" s="197" t="s">
        <v>2512</v>
      </c>
      <c r="D12982" s="198" t="s">
        <v>339</v>
      </c>
      <c r="E12982" s="421">
        <v>277</v>
      </c>
      <c r="F12982" s="413">
        <v>125.23</v>
      </c>
      <c r="G12982" s="414">
        <f t="shared" si="404"/>
        <v>2.2119300487103728</v>
      </c>
      <c r="H12982" s="415">
        <f t="shared" si="405"/>
        <v>2.2119300487103728</v>
      </c>
    </row>
    <row r="12983" spans="1:8" ht="15" hidden="1" thickBot="1">
      <c r="A12983" s="409">
        <v>202206</v>
      </c>
      <c r="B12983" s="196" t="s">
        <v>2517</v>
      </c>
      <c r="C12983" s="197" t="s">
        <v>2512</v>
      </c>
      <c r="D12983" s="198" t="s">
        <v>337</v>
      </c>
      <c r="E12983" s="421">
        <v>40994</v>
      </c>
      <c r="F12983" s="413">
        <v>125.23</v>
      </c>
      <c r="G12983" s="414">
        <f t="shared" si="404"/>
        <v>327.34967659506509</v>
      </c>
      <c r="H12983" s="415">
        <f t="shared" si="405"/>
        <v>1.6367483829753255</v>
      </c>
    </row>
    <row r="12984" spans="1:8" ht="15" hidden="1" thickBot="1">
      <c r="A12984" s="409">
        <v>202206</v>
      </c>
      <c r="B12984" s="196" t="s">
        <v>2518</v>
      </c>
      <c r="C12984" s="197" t="s">
        <v>412</v>
      </c>
      <c r="D12984" s="198" t="s">
        <v>337</v>
      </c>
      <c r="E12984" s="421">
        <v>42118</v>
      </c>
      <c r="F12984" s="413">
        <v>125.23</v>
      </c>
      <c r="G12984" s="414">
        <f t="shared" si="404"/>
        <v>336.32516170246743</v>
      </c>
      <c r="H12984" s="415">
        <f t="shared" si="405"/>
        <v>1.6816258085123372</v>
      </c>
    </row>
    <row r="12985" spans="1:8" ht="15" hidden="1" thickBot="1">
      <c r="A12985" s="409">
        <v>202206</v>
      </c>
      <c r="B12985" s="196" t="s">
        <v>2519</v>
      </c>
      <c r="C12985" s="197" t="s">
        <v>412</v>
      </c>
      <c r="D12985" s="198" t="s">
        <v>337</v>
      </c>
      <c r="E12985" s="421">
        <v>47190</v>
      </c>
      <c r="F12985" s="413">
        <v>125.23</v>
      </c>
      <c r="G12985" s="414">
        <f t="shared" si="404"/>
        <v>376.82663898426893</v>
      </c>
      <c r="H12985" s="415">
        <f t="shared" si="405"/>
        <v>1.8841331949213447</v>
      </c>
    </row>
    <row r="12986" spans="1:8" ht="15" hidden="1" thickBot="1">
      <c r="A12986" s="409">
        <v>202206</v>
      </c>
      <c r="B12986" s="196" t="s">
        <v>2520</v>
      </c>
      <c r="C12986" s="197" t="s">
        <v>2521</v>
      </c>
      <c r="D12986" s="198" t="s">
        <v>374</v>
      </c>
      <c r="E12986" s="421">
        <v>607</v>
      </c>
      <c r="F12986" s="413">
        <v>125.23</v>
      </c>
      <c r="G12986" s="414">
        <f t="shared" si="404"/>
        <v>4.847081370278687</v>
      </c>
      <c r="H12986" s="415" t="str">
        <f t="shared" si="405"/>
        <v>VER</v>
      </c>
    </row>
    <row r="12987" spans="1:8" ht="15" hidden="1" thickBot="1">
      <c r="A12987" s="409">
        <v>202206</v>
      </c>
      <c r="B12987" s="196" t="s">
        <v>2522</v>
      </c>
      <c r="C12987" s="197" t="s">
        <v>2620</v>
      </c>
      <c r="D12987" s="198" t="s">
        <v>337</v>
      </c>
      <c r="E12987" s="421">
        <v>37158</v>
      </c>
      <c r="F12987" s="413">
        <v>125.23</v>
      </c>
      <c r="G12987" s="414">
        <f t="shared" si="404"/>
        <v>296.71803880859215</v>
      </c>
      <c r="H12987" s="415">
        <f t="shared" si="405"/>
        <v>1.4835901940429608</v>
      </c>
    </row>
    <row r="12988" spans="1:8" ht="15" hidden="1" thickBot="1">
      <c r="A12988" s="409">
        <v>202206</v>
      </c>
      <c r="B12988" s="196" t="s">
        <v>2523</v>
      </c>
      <c r="C12988" s="197" t="s">
        <v>2620</v>
      </c>
      <c r="D12988" s="198" t="s">
        <v>339</v>
      </c>
      <c r="E12988" s="421">
        <v>186</v>
      </c>
      <c r="F12988" s="413">
        <v>125.23</v>
      </c>
      <c r="G12988" s="414">
        <f t="shared" si="404"/>
        <v>1.4852671085203226</v>
      </c>
      <c r="H12988" s="415">
        <f t="shared" si="405"/>
        <v>1.4852671085203226</v>
      </c>
    </row>
    <row r="12989" spans="1:8" ht="15" hidden="1" thickBot="1">
      <c r="A12989" s="409">
        <v>202206</v>
      </c>
      <c r="B12989" s="196" t="s">
        <v>2524</v>
      </c>
      <c r="C12989" s="197" t="s">
        <v>2525</v>
      </c>
      <c r="D12989" s="198" t="s">
        <v>337</v>
      </c>
      <c r="E12989" s="421">
        <v>34716</v>
      </c>
      <c r="F12989" s="413">
        <v>125.23</v>
      </c>
      <c r="G12989" s="414">
        <f t="shared" si="404"/>
        <v>277.21791902898667</v>
      </c>
      <c r="H12989" s="415">
        <f t="shared" si="405"/>
        <v>1.3860895951449335</v>
      </c>
    </row>
    <row r="12990" spans="1:8" ht="15" hidden="1" thickBot="1">
      <c r="A12990" s="409">
        <v>202206</v>
      </c>
      <c r="B12990" s="196" t="s">
        <v>2550</v>
      </c>
      <c r="C12990" s="197" t="s">
        <v>676</v>
      </c>
      <c r="D12990" s="198" t="s">
        <v>337</v>
      </c>
      <c r="E12990" s="421">
        <v>46099</v>
      </c>
      <c r="F12990" s="413">
        <v>125.23</v>
      </c>
      <c r="G12990" s="414">
        <f t="shared" si="404"/>
        <v>368.11466900902337</v>
      </c>
      <c r="H12990" s="415">
        <f t="shared" si="405"/>
        <v>1.8405733450451169</v>
      </c>
    </row>
    <row r="12991" spans="1:8" ht="15" hidden="1" thickBot="1">
      <c r="A12991" s="409">
        <v>202206</v>
      </c>
      <c r="B12991" s="196" t="s">
        <v>2551</v>
      </c>
      <c r="C12991" s="197" t="s">
        <v>676</v>
      </c>
      <c r="D12991" s="198" t="s">
        <v>337</v>
      </c>
      <c r="E12991" s="421">
        <v>46099</v>
      </c>
      <c r="F12991" s="413">
        <v>125.23</v>
      </c>
      <c r="G12991" s="414">
        <f t="shared" si="404"/>
        <v>368.11466900902337</v>
      </c>
      <c r="H12991" s="415">
        <f t="shared" si="405"/>
        <v>1.8405733450451169</v>
      </c>
    </row>
    <row r="12992" spans="1:8" ht="15" hidden="1" thickBot="1">
      <c r="A12992" s="409">
        <v>202206</v>
      </c>
      <c r="B12992" s="196" t="s">
        <v>2552</v>
      </c>
      <c r="C12992" s="197" t="s">
        <v>676</v>
      </c>
      <c r="D12992" s="198" t="s">
        <v>339</v>
      </c>
      <c r="E12992" s="421">
        <v>230</v>
      </c>
      <c r="F12992" s="413">
        <v>125.23</v>
      </c>
      <c r="G12992" s="414">
        <f t="shared" si="404"/>
        <v>1.8366206180627644</v>
      </c>
      <c r="H12992" s="415">
        <f t="shared" si="405"/>
        <v>1.8366206180627644</v>
      </c>
    </row>
    <row r="12993" spans="1:8" ht="15" hidden="1" thickBot="1">
      <c r="A12993" s="409">
        <v>202206</v>
      </c>
      <c r="B12993" s="196" t="s">
        <v>2553</v>
      </c>
      <c r="C12993" s="197" t="s">
        <v>676</v>
      </c>
      <c r="D12993" s="198" t="s">
        <v>337</v>
      </c>
      <c r="E12993" s="421">
        <v>46099</v>
      </c>
      <c r="F12993" s="413">
        <v>125.23</v>
      </c>
      <c r="G12993" s="414">
        <f t="shared" si="404"/>
        <v>368.11466900902337</v>
      </c>
      <c r="H12993" s="415">
        <f t="shared" si="405"/>
        <v>1.8405733450451169</v>
      </c>
    </row>
    <row r="12994" spans="1:8" ht="15" hidden="1" thickBot="1">
      <c r="A12994" s="409">
        <v>202206</v>
      </c>
      <c r="B12994" s="196" t="s">
        <v>2554</v>
      </c>
      <c r="C12994" s="197" t="s">
        <v>676</v>
      </c>
      <c r="D12994" s="198" t="s">
        <v>339</v>
      </c>
      <c r="E12994" s="421">
        <v>230</v>
      </c>
      <c r="F12994" s="413">
        <v>125.23</v>
      </c>
      <c r="G12994" s="414">
        <f t="shared" ref="G12994:G13057" si="406">+E12994/F12994</f>
        <v>1.8366206180627644</v>
      </c>
      <c r="H12994" s="415">
        <f t="shared" ref="H12994:H13057" si="407">IF(D12994="TB",G12994/200,IF(D12994="LT",G12994,"VER"))</f>
        <v>1.8366206180627644</v>
      </c>
    </row>
    <row r="12995" spans="1:8" ht="15" hidden="1" thickBot="1">
      <c r="A12995" s="409">
        <v>202206</v>
      </c>
      <c r="B12995" s="196" t="s">
        <v>2555</v>
      </c>
      <c r="C12995" s="197" t="s">
        <v>676</v>
      </c>
      <c r="D12995" s="198" t="s">
        <v>339</v>
      </c>
      <c r="E12995" s="421">
        <v>230</v>
      </c>
      <c r="F12995" s="413">
        <v>125.23</v>
      </c>
      <c r="G12995" s="414">
        <f t="shared" si="406"/>
        <v>1.8366206180627644</v>
      </c>
      <c r="H12995" s="415">
        <f t="shared" si="407"/>
        <v>1.8366206180627644</v>
      </c>
    </row>
    <row r="12996" spans="1:8" ht="15" hidden="1" thickBot="1">
      <c r="A12996" s="409">
        <v>202206</v>
      </c>
      <c r="B12996" s="196" t="s">
        <v>2556</v>
      </c>
      <c r="C12996" s="197" t="s">
        <v>2054</v>
      </c>
      <c r="D12996" s="198" t="s">
        <v>337</v>
      </c>
      <c r="E12996" s="421">
        <v>81240</v>
      </c>
      <c r="F12996" s="413">
        <v>125.23</v>
      </c>
      <c r="G12996" s="414">
        <f t="shared" si="406"/>
        <v>648.72634352790863</v>
      </c>
      <c r="H12996" s="415">
        <f t="shared" si="407"/>
        <v>3.2436317176395431</v>
      </c>
    </row>
    <row r="12997" spans="1:8" ht="15" hidden="1" thickBot="1">
      <c r="A12997" s="409">
        <v>202206</v>
      </c>
      <c r="B12997" s="196" t="s">
        <v>2557</v>
      </c>
      <c r="C12997" s="197" t="s">
        <v>2054</v>
      </c>
      <c r="D12997" s="198" t="s">
        <v>339</v>
      </c>
      <c r="E12997" s="421">
        <v>406</v>
      </c>
      <c r="F12997" s="413">
        <v>125.23</v>
      </c>
      <c r="G12997" s="414">
        <f t="shared" si="406"/>
        <v>3.2420346562325322</v>
      </c>
      <c r="H12997" s="415">
        <f t="shared" si="407"/>
        <v>3.2420346562325322</v>
      </c>
    </row>
    <row r="12998" spans="1:8" ht="15" hidden="1" thickBot="1">
      <c r="A12998" s="409">
        <v>202206</v>
      </c>
      <c r="B12998" s="196" t="s">
        <v>2558</v>
      </c>
      <c r="C12998" s="197" t="s">
        <v>2054</v>
      </c>
      <c r="D12998" s="198" t="s">
        <v>337</v>
      </c>
      <c r="E12998" s="421">
        <v>81240</v>
      </c>
      <c r="F12998" s="413">
        <v>125.23</v>
      </c>
      <c r="G12998" s="414">
        <f t="shared" si="406"/>
        <v>648.72634352790863</v>
      </c>
      <c r="H12998" s="415">
        <f t="shared" si="407"/>
        <v>3.2436317176395431</v>
      </c>
    </row>
    <row r="12999" spans="1:8" ht="15" hidden="1" thickBot="1">
      <c r="A12999" s="409">
        <v>202206</v>
      </c>
      <c r="B12999" s="196" t="s">
        <v>2559</v>
      </c>
      <c r="C12999" s="197" t="s">
        <v>2054</v>
      </c>
      <c r="D12999" s="198" t="s">
        <v>339</v>
      </c>
      <c r="E12999" s="421">
        <v>406</v>
      </c>
      <c r="F12999" s="413">
        <v>125.23</v>
      </c>
      <c r="G12999" s="414">
        <f t="shared" si="406"/>
        <v>3.2420346562325322</v>
      </c>
      <c r="H12999" s="415">
        <f t="shared" si="407"/>
        <v>3.2420346562325322</v>
      </c>
    </row>
    <row r="13000" spans="1:8" ht="15" hidden="1" thickBot="1">
      <c r="A13000" s="409">
        <v>202206</v>
      </c>
      <c r="B13000" s="196" t="s">
        <v>2560</v>
      </c>
      <c r="C13000" s="197" t="s">
        <v>676</v>
      </c>
      <c r="D13000" s="198" t="s">
        <v>337</v>
      </c>
      <c r="E13000" s="421">
        <v>42978</v>
      </c>
      <c r="F13000" s="413">
        <v>125.23</v>
      </c>
      <c r="G13000" s="414">
        <f t="shared" si="406"/>
        <v>343.19252575261515</v>
      </c>
      <c r="H13000" s="415">
        <f t="shared" si="407"/>
        <v>1.7159626287630758</v>
      </c>
    </row>
    <row r="13001" spans="1:8" ht="15" hidden="1" thickBot="1">
      <c r="A13001" s="409">
        <v>202206</v>
      </c>
      <c r="B13001" s="196" t="s">
        <v>2561</v>
      </c>
      <c r="C13001" s="197" t="s">
        <v>676</v>
      </c>
      <c r="D13001" s="198" t="s">
        <v>337</v>
      </c>
      <c r="E13001" s="421">
        <v>42978</v>
      </c>
      <c r="F13001" s="413">
        <v>125.23</v>
      </c>
      <c r="G13001" s="414">
        <f t="shared" si="406"/>
        <v>343.19252575261515</v>
      </c>
      <c r="H13001" s="415">
        <f t="shared" si="407"/>
        <v>1.7159626287630758</v>
      </c>
    </row>
    <row r="13002" spans="1:8" ht="15" hidden="1" thickBot="1">
      <c r="A13002" s="409">
        <v>202206</v>
      </c>
      <c r="B13002" s="196" t="s">
        <v>2562</v>
      </c>
      <c r="C13002" s="197" t="s">
        <v>676</v>
      </c>
      <c r="D13002" s="198" t="s">
        <v>339</v>
      </c>
      <c r="E13002" s="421">
        <v>215</v>
      </c>
      <c r="F13002" s="413">
        <v>125.23</v>
      </c>
      <c r="G13002" s="414">
        <f t="shared" si="406"/>
        <v>1.716841012536932</v>
      </c>
      <c r="H13002" s="415">
        <f t="shared" si="407"/>
        <v>1.716841012536932</v>
      </c>
    </row>
    <row r="13003" spans="1:8" ht="15" hidden="1" thickBot="1">
      <c r="A13003" s="409">
        <v>202206</v>
      </c>
      <c r="B13003" s="196" t="s">
        <v>2563</v>
      </c>
      <c r="C13003" s="197" t="s">
        <v>676</v>
      </c>
      <c r="D13003" s="198" t="s">
        <v>337</v>
      </c>
      <c r="E13003" s="421">
        <v>46389</v>
      </c>
      <c r="F13003" s="413">
        <v>125.23</v>
      </c>
      <c r="G13003" s="414">
        <f t="shared" si="406"/>
        <v>370.43040804918945</v>
      </c>
      <c r="H13003" s="415">
        <f t="shared" si="407"/>
        <v>1.8521520402459473</v>
      </c>
    </row>
    <row r="13004" spans="1:8" ht="15" hidden="1" thickBot="1">
      <c r="A13004" s="409">
        <v>202206</v>
      </c>
      <c r="B13004" s="196" t="s">
        <v>2564</v>
      </c>
      <c r="C13004" s="197" t="s">
        <v>676</v>
      </c>
      <c r="D13004" s="198" t="s">
        <v>339</v>
      </c>
      <c r="E13004" s="421">
        <v>232</v>
      </c>
      <c r="F13004" s="413">
        <v>125.23</v>
      </c>
      <c r="G13004" s="414">
        <f t="shared" si="406"/>
        <v>1.8525912321328755</v>
      </c>
      <c r="H13004" s="415">
        <f t="shared" si="407"/>
        <v>1.8525912321328755</v>
      </c>
    </row>
    <row r="13005" spans="1:8" ht="15" hidden="1" thickBot="1">
      <c r="A13005" s="409">
        <v>202206</v>
      </c>
      <c r="B13005" s="196" t="s">
        <v>2565</v>
      </c>
      <c r="C13005" s="197" t="s">
        <v>676</v>
      </c>
      <c r="D13005" s="198" t="s">
        <v>339</v>
      </c>
      <c r="E13005" s="421">
        <v>215</v>
      </c>
      <c r="F13005" s="413">
        <v>125.23</v>
      </c>
      <c r="G13005" s="414">
        <f t="shared" si="406"/>
        <v>1.716841012536932</v>
      </c>
      <c r="H13005" s="415">
        <f t="shared" si="407"/>
        <v>1.716841012536932</v>
      </c>
    </row>
    <row r="13006" spans="1:8" ht="15" hidden="1" thickBot="1">
      <c r="A13006" s="409">
        <v>202206</v>
      </c>
      <c r="B13006" s="196" t="s">
        <v>2566</v>
      </c>
      <c r="C13006" s="197" t="s">
        <v>676</v>
      </c>
      <c r="D13006" s="198" t="s">
        <v>337</v>
      </c>
      <c r="E13006" s="421">
        <v>39405</v>
      </c>
      <c r="F13006" s="413">
        <v>125.23</v>
      </c>
      <c r="G13006" s="414">
        <f t="shared" si="406"/>
        <v>314.66102371636191</v>
      </c>
      <c r="H13006" s="415">
        <f t="shared" si="407"/>
        <v>1.5733051185818097</v>
      </c>
    </row>
    <row r="13007" spans="1:8" ht="15" hidden="1" thickBot="1">
      <c r="A13007" s="409">
        <v>202206</v>
      </c>
      <c r="B13007" s="196" t="s">
        <v>2567</v>
      </c>
      <c r="C13007" s="197" t="s">
        <v>676</v>
      </c>
      <c r="D13007" s="198" t="s">
        <v>339</v>
      </c>
      <c r="E13007" s="421">
        <v>197</v>
      </c>
      <c r="F13007" s="413">
        <v>125.23</v>
      </c>
      <c r="G13007" s="414">
        <f t="shared" si="406"/>
        <v>1.573105485905933</v>
      </c>
      <c r="H13007" s="415">
        <f t="shared" si="407"/>
        <v>1.573105485905933</v>
      </c>
    </row>
    <row r="13008" spans="1:8" ht="15" hidden="1" thickBot="1">
      <c r="A13008" s="409">
        <v>202206</v>
      </c>
      <c r="B13008" s="196" t="s">
        <v>2568</v>
      </c>
      <c r="C13008" s="197" t="s">
        <v>1347</v>
      </c>
      <c r="D13008" s="198" t="s">
        <v>337</v>
      </c>
      <c r="E13008" s="421">
        <v>47797</v>
      </c>
      <c r="F13008" s="413">
        <v>125.23</v>
      </c>
      <c r="G13008" s="414">
        <f t="shared" si="406"/>
        <v>381.67372035454764</v>
      </c>
      <c r="H13008" s="415">
        <f t="shared" si="407"/>
        <v>1.9083686017727381</v>
      </c>
    </row>
    <row r="13009" spans="1:8" ht="15" hidden="1" thickBot="1">
      <c r="A13009" s="409">
        <v>202206</v>
      </c>
      <c r="B13009" s="196" t="s">
        <v>2569</v>
      </c>
      <c r="C13009" s="197" t="s">
        <v>1347</v>
      </c>
      <c r="D13009" s="198" t="s">
        <v>339</v>
      </c>
      <c r="E13009" s="421">
        <v>239</v>
      </c>
      <c r="F13009" s="413">
        <v>125.23</v>
      </c>
      <c r="G13009" s="414">
        <f t="shared" si="406"/>
        <v>1.908488381378264</v>
      </c>
      <c r="H13009" s="415">
        <f t="shared" si="407"/>
        <v>1.908488381378264</v>
      </c>
    </row>
    <row r="13010" spans="1:8" ht="15" hidden="1" thickBot="1">
      <c r="A13010" s="409">
        <v>202206</v>
      </c>
      <c r="B13010" s="196" t="s">
        <v>2570</v>
      </c>
      <c r="C13010" s="197" t="s">
        <v>1347</v>
      </c>
      <c r="D13010" s="198" t="s">
        <v>337</v>
      </c>
      <c r="E13010" s="421">
        <v>47797</v>
      </c>
      <c r="F13010" s="413">
        <v>125.23</v>
      </c>
      <c r="G13010" s="414">
        <f t="shared" si="406"/>
        <v>381.67372035454764</v>
      </c>
      <c r="H13010" s="415">
        <f t="shared" si="407"/>
        <v>1.9083686017727381</v>
      </c>
    </row>
    <row r="13011" spans="1:8" ht="15" hidden="1" thickBot="1">
      <c r="A13011" s="409">
        <v>202206</v>
      </c>
      <c r="B13011" s="196" t="s">
        <v>2571</v>
      </c>
      <c r="C13011" s="197" t="s">
        <v>1347</v>
      </c>
      <c r="D13011" s="198" t="s">
        <v>339</v>
      </c>
      <c r="E13011" s="421">
        <v>239</v>
      </c>
      <c r="F13011" s="413">
        <v>125.23</v>
      </c>
      <c r="G13011" s="414">
        <f t="shared" si="406"/>
        <v>1.908488381378264</v>
      </c>
      <c r="H13011" s="415">
        <f t="shared" si="407"/>
        <v>1.908488381378264</v>
      </c>
    </row>
    <row r="13012" spans="1:8" ht="15" hidden="1" thickBot="1">
      <c r="A13012" s="409">
        <v>202206</v>
      </c>
      <c r="B13012" s="196" t="s">
        <v>2572</v>
      </c>
      <c r="C13012" s="197" t="s">
        <v>1347</v>
      </c>
      <c r="D13012" s="198" t="s">
        <v>337</v>
      </c>
      <c r="E13012" s="421">
        <v>47797</v>
      </c>
      <c r="F13012" s="413">
        <v>125.23</v>
      </c>
      <c r="G13012" s="414">
        <f t="shared" si="406"/>
        <v>381.67372035454764</v>
      </c>
      <c r="H13012" s="415">
        <f t="shared" si="407"/>
        <v>1.9083686017727381</v>
      </c>
    </row>
    <row r="13013" spans="1:8" ht="15" hidden="1" thickBot="1">
      <c r="A13013" s="409">
        <v>202206</v>
      </c>
      <c r="B13013" s="196" t="s">
        <v>2573</v>
      </c>
      <c r="C13013" s="197" t="s">
        <v>1347</v>
      </c>
      <c r="D13013" s="198" t="s">
        <v>339</v>
      </c>
      <c r="E13013" s="421">
        <v>239</v>
      </c>
      <c r="F13013" s="413">
        <v>125.23</v>
      </c>
      <c r="G13013" s="414">
        <f t="shared" si="406"/>
        <v>1.908488381378264</v>
      </c>
      <c r="H13013" s="415">
        <f t="shared" si="407"/>
        <v>1.908488381378264</v>
      </c>
    </row>
    <row r="13014" spans="1:8" ht="15" hidden="1" thickBot="1">
      <c r="A13014" s="409">
        <v>202206</v>
      </c>
      <c r="B13014" s="196" t="s">
        <v>2574</v>
      </c>
      <c r="C13014" s="197" t="s">
        <v>2054</v>
      </c>
      <c r="D13014" s="198" t="s">
        <v>337</v>
      </c>
      <c r="E13014" s="421">
        <v>81240</v>
      </c>
      <c r="F13014" s="413">
        <v>125.23</v>
      </c>
      <c r="G13014" s="414">
        <f t="shared" si="406"/>
        <v>648.72634352790863</v>
      </c>
      <c r="H13014" s="415">
        <f t="shared" si="407"/>
        <v>3.2436317176395431</v>
      </c>
    </row>
    <row r="13015" spans="1:8" ht="15" hidden="1" thickBot="1">
      <c r="A13015" s="409">
        <v>202206</v>
      </c>
      <c r="B13015" s="196" t="s">
        <v>2575</v>
      </c>
      <c r="C13015" s="197" t="s">
        <v>2054</v>
      </c>
      <c r="D13015" s="198" t="s">
        <v>339</v>
      </c>
      <c r="E13015" s="421">
        <v>406</v>
      </c>
      <c r="F13015" s="413">
        <v>125.23</v>
      </c>
      <c r="G13015" s="414">
        <f t="shared" si="406"/>
        <v>3.2420346562325322</v>
      </c>
      <c r="H13015" s="415">
        <f t="shared" si="407"/>
        <v>3.2420346562325322</v>
      </c>
    </row>
    <row r="13016" spans="1:8" ht="15" hidden="1" thickBot="1">
      <c r="A13016" s="409">
        <v>202206</v>
      </c>
      <c r="B13016" s="196" t="s">
        <v>2576</v>
      </c>
      <c r="C13016" s="197" t="s">
        <v>2249</v>
      </c>
      <c r="D13016" s="198" t="s">
        <v>337</v>
      </c>
      <c r="E13016" s="421">
        <v>37158</v>
      </c>
      <c r="F13016" s="413">
        <v>125.23</v>
      </c>
      <c r="G13016" s="414">
        <f t="shared" si="406"/>
        <v>296.71803880859215</v>
      </c>
      <c r="H13016" s="415">
        <f t="shared" si="407"/>
        <v>1.4835901940429608</v>
      </c>
    </row>
    <row r="13017" spans="1:8" ht="15" hidden="1" thickBot="1">
      <c r="A13017" s="409">
        <v>202206</v>
      </c>
      <c r="B13017" s="196" t="s">
        <v>2577</v>
      </c>
      <c r="C13017" s="197" t="s">
        <v>2054</v>
      </c>
      <c r="D13017" s="198" t="s">
        <v>337</v>
      </c>
      <c r="E13017" s="421">
        <v>81240</v>
      </c>
      <c r="F13017" s="413">
        <v>125.23</v>
      </c>
      <c r="G13017" s="414">
        <f t="shared" si="406"/>
        <v>648.72634352790863</v>
      </c>
      <c r="H13017" s="415">
        <f t="shared" si="407"/>
        <v>3.2436317176395431</v>
      </c>
    </row>
    <row r="13018" spans="1:8" ht="15" hidden="1" thickBot="1">
      <c r="A13018" s="409">
        <v>202206</v>
      </c>
      <c r="B13018" s="196" t="s">
        <v>2578</v>
      </c>
      <c r="C13018" s="197" t="s">
        <v>1347</v>
      </c>
      <c r="D13018" s="198" t="s">
        <v>337</v>
      </c>
      <c r="E13018" s="421">
        <v>47797</v>
      </c>
      <c r="F13018" s="413">
        <v>125.23</v>
      </c>
      <c r="G13018" s="414">
        <f t="shared" si="406"/>
        <v>381.67372035454764</v>
      </c>
      <c r="H13018" s="415">
        <f t="shared" si="407"/>
        <v>1.9083686017727381</v>
      </c>
    </row>
    <row r="13019" spans="1:8" ht="15" hidden="1" thickBot="1">
      <c r="A13019" s="409">
        <v>202206</v>
      </c>
      <c r="B13019" s="196" t="s">
        <v>2579</v>
      </c>
      <c r="C13019" s="197" t="s">
        <v>1347</v>
      </c>
      <c r="D13019" s="198" t="s">
        <v>339</v>
      </c>
      <c r="E13019" s="421">
        <v>239</v>
      </c>
      <c r="F13019" s="413">
        <v>125.23</v>
      </c>
      <c r="G13019" s="414">
        <f t="shared" si="406"/>
        <v>1.908488381378264</v>
      </c>
      <c r="H13019" s="415">
        <f t="shared" si="407"/>
        <v>1.908488381378264</v>
      </c>
    </row>
    <row r="13020" spans="1:8" ht="15" hidden="1" thickBot="1">
      <c r="A13020" s="409">
        <v>202206</v>
      </c>
      <c r="B13020" s="196" t="s">
        <v>2580</v>
      </c>
      <c r="C13020" s="197" t="s">
        <v>1347</v>
      </c>
      <c r="D13020" s="198" t="s">
        <v>337</v>
      </c>
      <c r="E13020" s="421">
        <v>47797</v>
      </c>
      <c r="F13020" s="413">
        <v>125.23</v>
      </c>
      <c r="G13020" s="414">
        <f t="shared" si="406"/>
        <v>381.67372035454764</v>
      </c>
      <c r="H13020" s="415">
        <f t="shared" si="407"/>
        <v>1.9083686017727381</v>
      </c>
    </row>
    <row r="13021" spans="1:8" ht="15" hidden="1" thickBot="1">
      <c r="A13021" s="409">
        <v>202206</v>
      </c>
      <c r="B13021" s="196" t="s">
        <v>2581</v>
      </c>
      <c r="C13021" s="197" t="s">
        <v>1347</v>
      </c>
      <c r="D13021" s="198" t="s">
        <v>339</v>
      </c>
      <c r="E13021" s="421">
        <v>239</v>
      </c>
      <c r="F13021" s="413">
        <v>125.23</v>
      </c>
      <c r="G13021" s="414">
        <f t="shared" si="406"/>
        <v>1.908488381378264</v>
      </c>
      <c r="H13021" s="415">
        <f t="shared" si="407"/>
        <v>1.908488381378264</v>
      </c>
    </row>
    <row r="13022" spans="1:8" ht="15" hidden="1" thickBot="1">
      <c r="A13022" s="409">
        <v>202206</v>
      </c>
      <c r="B13022" s="196" t="s">
        <v>2582</v>
      </c>
      <c r="C13022" s="197" t="s">
        <v>1347</v>
      </c>
      <c r="D13022" s="198" t="s">
        <v>337</v>
      </c>
      <c r="E13022" s="421">
        <v>108027</v>
      </c>
      <c r="F13022" s="413">
        <v>125.23</v>
      </c>
      <c r="G13022" s="414">
        <f t="shared" si="406"/>
        <v>862.62876307594024</v>
      </c>
      <c r="H13022" s="415">
        <f t="shared" si="407"/>
        <v>4.3131438153797008</v>
      </c>
    </row>
    <row r="13023" spans="1:8" ht="15" hidden="1" thickBot="1">
      <c r="A13023" s="409">
        <v>202206</v>
      </c>
      <c r="B13023" s="196" t="s">
        <v>2583</v>
      </c>
      <c r="C13023" s="197" t="s">
        <v>1347</v>
      </c>
      <c r="D13023" s="198" t="s">
        <v>339</v>
      </c>
      <c r="E13023" s="421">
        <v>540</v>
      </c>
      <c r="F13023" s="413">
        <v>125.23</v>
      </c>
      <c r="G13023" s="414">
        <f t="shared" si="406"/>
        <v>4.3120657989299689</v>
      </c>
      <c r="H13023" s="415">
        <f t="shared" si="407"/>
        <v>4.3120657989299689</v>
      </c>
    </row>
    <row r="13024" spans="1:8" ht="15" hidden="1" thickBot="1">
      <c r="A13024" s="409">
        <v>202207</v>
      </c>
      <c r="B13024" s="196" t="s">
        <v>335</v>
      </c>
      <c r="C13024" s="197" t="s">
        <v>336</v>
      </c>
      <c r="D13024" s="198" t="s">
        <v>337</v>
      </c>
      <c r="E13024" s="421">
        <v>67119</v>
      </c>
      <c r="F13024" s="413">
        <v>131.27000000000001</v>
      </c>
      <c r="G13024" s="414">
        <f t="shared" si="406"/>
        <v>511.304944008532</v>
      </c>
      <c r="H13024" s="415">
        <f t="shared" si="407"/>
        <v>2.5565247200426602</v>
      </c>
    </row>
    <row r="13025" spans="1:8" ht="15" hidden="1" thickBot="1">
      <c r="A13025" s="409">
        <v>202207</v>
      </c>
      <c r="B13025" s="196" t="s">
        <v>338</v>
      </c>
      <c r="C13025" s="197" t="s">
        <v>336</v>
      </c>
      <c r="D13025" s="198" t="s">
        <v>339</v>
      </c>
      <c r="E13025" s="421">
        <v>336</v>
      </c>
      <c r="F13025" s="413">
        <v>131.27000000000001</v>
      </c>
      <c r="G13025" s="414">
        <f t="shared" si="406"/>
        <v>2.559609964195932</v>
      </c>
      <c r="H13025" s="415">
        <f t="shared" si="407"/>
        <v>2.559609964195932</v>
      </c>
    </row>
    <row r="13026" spans="1:8" ht="15" hidden="1" thickBot="1">
      <c r="A13026" s="409">
        <v>202207</v>
      </c>
      <c r="B13026" s="196" t="s">
        <v>340</v>
      </c>
      <c r="C13026" s="197" t="s">
        <v>336</v>
      </c>
      <c r="D13026" s="198" t="s">
        <v>337</v>
      </c>
      <c r="E13026" s="421">
        <v>67261</v>
      </c>
      <c r="F13026" s="413">
        <v>131.27000000000001</v>
      </c>
      <c r="G13026" s="414">
        <f t="shared" si="406"/>
        <v>512.38668393387672</v>
      </c>
      <c r="H13026" s="415">
        <f t="shared" si="407"/>
        <v>2.5619334196693835</v>
      </c>
    </row>
    <row r="13027" spans="1:8" ht="15" hidden="1" thickBot="1">
      <c r="A13027" s="409">
        <v>202207</v>
      </c>
      <c r="B13027" s="196" t="s">
        <v>341</v>
      </c>
      <c r="C13027" s="197" t="s">
        <v>336</v>
      </c>
      <c r="D13027" s="198" t="s">
        <v>337</v>
      </c>
      <c r="E13027" s="421">
        <v>106272</v>
      </c>
      <c r="F13027" s="413">
        <v>131.27000000000001</v>
      </c>
      <c r="G13027" s="414">
        <f t="shared" si="406"/>
        <v>809.56806581854187</v>
      </c>
      <c r="H13027" s="415">
        <f t="shared" si="407"/>
        <v>4.0478403290927094</v>
      </c>
    </row>
    <row r="13028" spans="1:8" ht="15" hidden="1" thickBot="1">
      <c r="A13028" s="409">
        <v>202207</v>
      </c>
      <c r="B13028" s="196" t="s">
        <v>342</v>
      </c>
      <c r="C13028" s="197" t="s">
        <v>2623</v>
      </c>
      <c r="D13028" s="198" t="s">
        <v>339</v>
      </c>
      <c r="E13028" s="421">
        <v>531</v>
      </c>
      <c r="F13028" s="413">
        <v>131.27000000000001</v>
      </c>
      <c r="G13028" s="414">
        <f t="shared" si="406"/>
        <v>4.0450978898453567</v>
      </c>
      <c r="H13028" s="415">
        <f t="shared" si="407"/>
        <v>4.0450978898453567</v>
      </c>
    </row>
    <row r="13029" spans="1:8" ht="15" hidden="1" thickBot="1">
      <c r="A13029" s="409">
        <v>202207</v>
      </c>
      <c r="B13029" s="196" t="s">
        <v>343</v>
      </c>
      <c r="C13029" s="197" t="s">
        <v>336</v>
      </c>
      <c r="D13029" s="198" t="s">
        <v>337</v>
      </c>
      <c r="E13029" s="421">
        <v>106272</v>
      </c>
      <c r="F13029" s="413">
        <v>131.27000000000001</v>
      </c>
      <c r="G13029" s="414">
        <f t="shared" si="406"/>
        <v>809.56806581854187</v>
      </c>
      <c r="H13029" s="415">
        <f t="shared" si="407"/>
        <v>4.0478403290927094</v>
      </c>
    </row>
    <row r="13030" spans="1:8" ht="15" hidden="1" thickBot="1">
      <c r="A13030" s="409">
        <v>202207</v>
      </c>
      <c r="B13030" s="196" t="s">
        <v>344</v>
      </c>
      <c r="C13030" s="197" t="s">
        <v>336</v>
      </c>
      <c r="D13030" s="198" t="s">
        <v>337</v>
      </c>
      <c r="E13030" s="421">
        <v>74816</v>
      </c>
      <c r="F13030" s="413">
        <v>131.27000000000001</v>
      </c>
      <c r="G13030" s="414">
        <f t="shared" si="406"/>
        <v>569.9398186942941</v>
      </c>
      <c r="H13030" s="415">
        <f t="shared" si="407"/>
        <v>2.8496990934714703</v>
      </c>
    </row>
    <row r="13031" spans="1:8" ht="15" hidden="1" thickBot="1">
      <c r="A13031" s="409">
        <v>202207</v>
      </c>
      <c r="B13031" s="196" t="s">
        <v>345</v>
      </c>
      <c r="C13031" s="197" t="s">
        <v>336</v>
      </c>
      <c r="D13031" s="198" t="s">
        <v>339</v>
      </c>
      <c r="E13031" s="421">
        <v>374</v>
      </c>
      <c r="F13031" s="413">
        <v>131.27000000000001</v>
      </c>
      <c r="G13031" s="414">
        <f t="shared" si="406"/>
        <v>2.8490896625276148</v>
      </c>
      <c r="H13031" s="415">
        <f t="shared" si="407"/>
        <v>2.8490896625276148</v>
      </c>
    </row>
    <row r="13032" spans="1:8" ht="15" hidden="1" thickBot="1">
      <c r="A13032" s="409">
        <v>202207</v>
      </c>
      <c r="B13032" s="196" t="s">
        <v>346</v>
      </c>
      <c r="C13032" s="197" t="s">
        <v>336</v>
      </c>
      <c r="D13032" s="198" t="s">
        <v>337</v>
      </c>
      <c r="E13032" s="421">
        <v>90346</v>
      </c>
      <c r="F13032" s="413">
        <v>131.27000000000001</v>
      </c>
      <c r="G13032" s="414">
        <f t="shared" si="406"/>
        <v>688.24560067037396</v>
      </c>
      <c r="H13032" s="415">
        <f t="shared" si="407"/>
        <v>3.4412280033518696</v>
      </c>
    </row>
    <row r="13033" spans="1:8" ht="15" hidden="1" thickBot="1">
      <c r="A13033" s="409">
        <v>202207</v>
      </c>
      <c r="B13033" s="196" t="s">
        <v>347</v>
      </c>
      <c r="C13033" s="197" t="s">
        <v>336</v>
      </c>
      <c r="D13033" s="198" t="s">
        <v>337</v>
      </c>
      <c r="E13033" s="421">
        <v>74816</v>
      </c>
      <c r="F13033" s="413">
        <v>131.27000000000001</v>
      </c>
      <c r="G13033" s="414">
        <f t="shared" si="406"/>
        <v>569.9398186942941</v>
      </c>
      <c r="H13033" s="415">
        <f t="shared" si="407"/>
        <v>2.8496990934714703</v>
      </c>
    </row>
    <row r="13034" spans="1:8" ht="15" hidden="1" thickBot="1">
      <c r="A13034" s="409">
        <v>202207</v>
      </c>
      <c r="B13034" s="196" t="s">
        <v>348</v>
      </c>
      <c r="C13034" s="197" t="s">
        <v>336</v>
      </c>
      <c r="D13034" s="198" t="s">
        <v>337</v>
      </c>
      <c r="E13034" s="421">
        <v>106272</v>
      </c>
      <c r="F13034" s="413">
        <v>131.27000000000001</v>
      </c>
      <c r="G13034" s="414">
        <f t="shared" si="406"/>
        <v>809.56806581854187</v>
      </c>
      <c r="H13034" s="415">
        <f t="shared" si="407"/>
        <v>4.0478403290927094</v>
      </c>
    </row>
    <row r="13035" spans="1:8" ht="15" hidden="1" thickBot="1">
      <c r="A13035" s="409">
        <v>202207</v>
      </c>
      <c r="B13035" s="196" t="s">
        <v>349</v>
      </c>
      <c r="C13035" s="197" t="s">
        <v>336</v>
      </c>
      <c r="D13035" s="198" t="s">
        <v>350</v>
      </c>
      <c r="E13035" s="421">
        <v>0.01</v>
      </c>
      <c r="F13035" s="413">
        <v>131.27000000000001</v>
      </c>
      <c r="G13035" s="414">
        <f t="shared" si="406"/>
        <v>7.6178867982021789E-5</v>
      </c>
      <c r="H13035" s="415" t="str">
        <f t="shared" si="407"/>
        <v>VER</v>
      </c>
    </row>
    <row r="13036" spans="1:8" ht="15" hidden="1" thickBot="1">
      <c r="A13036" s="409">
        <v>202207</v>
      </c>
      <c r="B13036" s="196" t="s">
        <v>351</v>
      </c>
      <c r="C13036" s="197" t="s">
        <v>336</v>
      </c>
      <c r="D13036" s="198" t="s">
        <v>337</v>
      </c>
      <c r="E13036" s="421">
        <v>66836</v>
      </c>
      <c r="F13036" s="413">
        <v>131.27000000000001</v>
      </c>
      <c r="G13036" s="414">
        <f t="shared" si="406"/>
        <v>509.14908204464075</v>
      </c>
      <c r="H13036" s="415">
        <f t="shared" si="407"/>
        <v>2.5457454102232036</v>
      </c>
    </row>
    <row r="13037" spans="1:8" ht="15" hidden="1" thickBot="1">
      <c r="A13037" s="409">
        <v>202207</v>
      </c>
      <c r="B13037" s="196" t="s">
        <v>352</v>
      </c>
      <c r="C13037" s="197" t="s">
        <v>336</v>
      </c>
      <c r="D13037" s="198" t="s">
        <v>339</v>
      </c>
      <c r="E13037" s="421">
        <v>334</v>
      </c>
      <c r="F13037" s="413">
        <v>131.27000000000001</v>
      </c>
      <c r="G13037" s="414">
        <f t="shared" si="406"/>
        <v>2.5443741905995276</v>
      </c>
      <c r="H13037" s="415">
        <f t="shared" si="407"/>
        <v>2.5443741905995276</v>
      </c>
    </row>
    <row r="13038" spans="1:8" ht="15" hidden="1" thickBot="1">
      <c r="A13038" s="409">
        <v>202207</v>
      </c>
      <c r="B13038" s="196" t="s">
        <v>353</v>
      </c>
      <c r="C13038" s="197" t="s">
        <v>354</v>
      </c>
      <c r="D13038" s="198" t="s">
        <v>337</v>
      </c>
      <c r="E13038" s="421">
        <v>66836</v>
      </c>
      <c r="F13038" s="413">
        <v>131.27000000000001</v>
      </c>
      <c r="G13038" s="414">
        <f t="shared" si="406"/>
        <v>509.14908204464075</v>
      </c>
      <c r="H13038" s="415">
        <f t="shared" si="407"/>
        <v>2.5457454102232036</v>
      </c>
    </row>
    <row r="13039" spans="1:8" ht="15" hidden="1" thickBot="1">
      <c r="A13039" s="409">
        <v>202207</v>
      </c>
      <c r="B13039" s="196" t="s">
        <v>355</v>
      </c>
      <c r="C13039" s="197" t="s">
        <v>336</v>
      </c>
      <c r="D13039" s="198" t="s">
        <v>337</v>
      </c>
      <c r="E13039" s="421">
        <v>67148</v>
      </c>
      <c r="F13039" s="413">
        <v>131.27000000000001</v>
      </c>
      <c r="G13039" s="414">
        <f t="shared" si="406"/>
        <v>511.52586272567987</v>
      </c>
      <c r="H13039" s="415">
        <f t="shared" si="407"/>
        <v>2.5576293136283992</v>
      </c>
    </row>
    <row r="13040" spans="1:8" ht="15" hidden="1" thickBot="1">
      <c r="A13040" s="409">
        <v>202207</v>
      </c>
      <c r="B13040" s="196" t="s">
        <v>356</v>
      </c>
      <c r="C13040" s="197" t="s">
        <v>336</v>
      </c>
      <c r="D13040" s="198" t="s">
        <v>337</v>
      </c>
      <c r="E13040" s="421">
        <v>67148</v>
      </c>
      <c r="F13040" s="413">
        <v>131.27000000000001</v>
      </c>
      <c r="G13040" s="414">
        <f t="shared" si="406"/>
        <v>511.52586272567987</v>
      </c>
      <c r="H13040" s="415">
        <f t="shared" si="407"/>
        <v>2.5576293136283992</v>
      </c>
    </row>
    <row r="13041" spans="1:8" ht="15" hidden="1" thickBot="1">
      <c r="A13041" s="409">
        <v>202207</v>
      </c>
      <c r="B13041" s="196" t="s">
        <v>357</v>
      </c>
      <c r="C13041" s="197" t="s">
        <v>336</v>
      </c>
      <c r="D13041" s="198" t="s">
        <v>337</v>
      </c>
      <c r="E13041" s="421">
        <v>129256</v>
      </c>
      <c r="F13041" s="413">
        <v>131.27000000000001</v>
      </c>
      <c r="G13041" s="414">
        <f t="shared" si="406"/>
        <v>984.65757598842072</v>
      </c>
      <c r="H13041" s="415">
        <f t="shared" si="407"/>
        <v>4.9232878799421034</v>
      </c>
    </row>
    <row r="13042" spans="1:8" ht="15" hidden="1" thickBot="1">
      <c r="A13042" s="409">
        <v>202207</v>
      </c>
      <c r="B13042" s="196" t="s">
        <v>358</v>
      </c>
      <c r="C13042" s="197" t="s">
        <v>336</v>
      </c>
      <c r="D13042" s="198" t="s">
        <v>337</v>
      </c>
      <c r="E13042" s="421">
        <v>67970</v>
      </c>
      <c r="F13042" s="413">
        <v>131.27000000000001</v>
      </c>
      <c r="G13042" s="414">
        <f t="shared" si="406"/>
        <v>517.78776567380203</v>
      </c>
      <c r="H13042" s="415">
        <f t="shared" si="407"/>
        <v>2.58893882836901</v>
      </c>
    </row>
    <row r="13043" spans="1:8" ht="15" hidden="1" thickBot="1">
      <c r="A13043" s="409">
        <v>202207</v>
      </c>
      <c r="B13043" s="196" t="s">
        <v>359</v>
      </c>
      <c r="C13043" s="197" t="s">
        <v>2624</v>
      </c>
      <c r="D13043" s="198" t="s">
        <v>339</v>
      </c>
      <c r="E13043" s="421">
        <v>340</v>
      </c>
      <c r="F13043" s="413">
        <v>131.27000000000001</v>
      </c>
      <c r="G13043" s="414">
        <f t="shared" si="406"/>
        <v>2.5900815113887408</v>
      </c>
      <c r="H13043" s="415">
        <f t="shared" si="407"/>
        <v>2.5900815113887408</v>
      </c>
    </row>
    <row r="13044" spans="1:8" ht="15" hidden="1" thickBot="1">
      <c r="A13044" s="409">
        <v>202207</v>
      </c>
      <c r="B13044" s="196" t="s">
        <v>360</v>
      </c>
      <c r="C13044" s="197" t="s">
        <v>336</v>
      </c>
      <c r="D13044" s="198" t="s">
        <v>337</v>
      </c>
      <c r="E13044" s="421">
        <v>153151</v>
      </c>
      <c r="F13044" s="413">
        <v>131.27000000000001</v>
      </c>
      <c r="G13044" s="414">
        <f t="shared" si="406"/>
        <v>1166.6869810314618</v>
      </c>
      <c r="H13044" s="415">
        <f t="shared" si="407"/>
        <v>5.8334349051573087</v>
      </c>
    </row>
    <row r="13045" spans="1:8" ht="15" hidden="1" thickBot="1">
      <c r="A13045" s="409">
        <v>202207</v>
      </c>
      <c r="B13045" s="196" t="s">
        <v>361</v>
      </c>
      <c r="C13045" s="197" t="s">
        <v>336</v>
      </c>
      <c r="D13045" s="198" t="s">
        <v>337</v>
      </c>
      <c r="E13045" s="421">
        <v>153151</v>
      </c>
      <c r="F13045" s="413">
        <v>131.27000000000001</v>
      </c>
      <c r="G13045" s="414">
        <f t="shared" si="406"/>
        <v>1166.6869810314618</v>
      </c>
      <c r="H13045" s="415">
        <f t="shared" si="407"/>
        <v>5.8334349051573087</v>
      </c>
    </row>
    <row r="13046" spans="1:8" ht="15" hidden="1" thickBot="1">
      <c r="A13046" s="409">
        <v>202207</v>
      </c>
      <c r="B13046" s="196" t="s">
        <v>362</v>
      </c>
      <c r="C13046" s="197" t="s">
        <v>2625</v>
      </c>
      <c r="D13046" s="198" t="s">
        <v>339</v>
      </c>
      <c r="E13046" s="421">
        <v>766</v>
      </c>
      <c r="F13046" s="413">
        <v>131.27000000000001</v>
      </c>
      <c r="G13046" s="414">
        <f t="shared" si="406"/>
        <v>5.835301287422868</v>
      </c>
      <c r="H13046" s="415">
        <f t="shared" si="407"/>
        <v>5.835301287422868</v>
      </c>
    </row>
    <row r="13047" spans="1:8" ht="15" hidden="1" thickBot="1">
      <c r="A13047" s="409">
        <v>202207</v>
      </c>
      <c r="B13047" s="196" t="s">
        <v>363</v>
      </c>
      <c r="C13047" s="197" t="s">
        <v>336</v>
      </c>
      <c r="D13047" s="198" t="s">
        <v>337</v>
      </c>
      <c r="E13047" s="421">
        <v>153151</v>
      </c>
      <c r="F13047" s="413">
        <v>131.27000000000001</v>
      </c>
      <c r="G13047" s="414">
        <f t="shared" si="406"/>
        <v>1166.6869810314618</v>
      </c>
      <c r="H13047" s="415">
        <f t="shared" si="407"/>
        <v>5.8334349051573087</v>
      </c>
    </row>
    <row r="13048" spans="1:8" ht="15" hidden="1" thickBot="1">
      <c r="A13048" s="409">
        <v>202207</v>
      </c>
      <c r="B13048" s="196" t="s">
        <v>364</v>
      </c>
      <c r="C13048" s="197" t="s">
        <v>336</v>
      </c>
      <c r="D13048" s="198" t="s">
        <v>337</v>
      </c>
      <c r="E13048" s="421">
        <v>153151</v>
      </c>
      <c r="F13048" s="413">
        <v>131.27000000000001</v>
      </c>
      <c r="G13048" s="414">
        <f t="shared" si="406"/>
        <v>1166.6869810314618</v>
      </c>
      <c r="H13048" s="415">
        <f t="shared" si="407"/>
        <v>5.8334349051573087</v>
      </c>
    </row>
    <row r="13049" spans="1:8" ht="15" hidden="1" thickBot="1">
      <c r="A13049" s="409">
        <v>202207</v>
      </c>
      <c r="B13049" s="196" t="s">
        <v>365</v>
      </c>
      <c r="C13049" s="197" t="s">
        <v>2626</v>
      </c>
      <c r="D13049" s="198" t="s">
        <v>337</v>
      </c>
      <c r="E13049" s="421">
        <v>153212</v>
      </c>
      <c r="F13049" s="413">
        <v>131.27000000000001</v>
      </c>
      <c r="G13049" s="414">
        <f t="shared" si="406"/>
        <v>1167.1516721261521</v>
      </c>
      <c r="H13049" s="415">
        <f t="shared" si="407"/>
        <v>5.8357583606307601</v>
      </c>
    </row>
    <row r="13050" spans="1:8" ht="15" hidden="1" thickBot="1">
      <c r="A13050" s="409">
        <v>202207</v>
      </c>
      <c r="B13050" s="196" t="s">
        <v>366</v>
      </c>
      <c r="C13050" s="197" t="s">
        <v>2627</v>
      </c>
      <c r="D13050" s="198" t="s">
        <v>339</v>
      </c>
      <c r="E13050" s="421">
        <v>766</v>
      </c>
      <c r="F13050" s="413">
        <v>131.27000000000001</v>
      </c>
      <c r="G13050" s="414">
        <f t="shared" si="406"/>
        <v>5.835301287422868</v>
      </c>
      <c r="H13050" s="415">
        <f t="shared" si="407"/>
        <v>5.835301287422868</v>
      </c>
    </row>
    <row r="13051" spans="1:8" ht="15" hidden="1" thickBot="1">
      <c r="A13051" s="409">
        <v>202207</v>
      </c>
      <c r="B13051" s="196" t="s">
        <v>367</v>
      </c>
      <c r="C13051" s="197" t="s">
        <v>336</v>
      </c>
      <c r="D13051" s="198" t="s">
        <v>337</v>
      </c>
      <c r="E13051" s="421">
        <v>66570</v>
      </c>
      <c r="F13051" s="413">
        <v>131.27000000000001</v>
      </c>
      <c r="G13051" s="414">
        <f t="shared" si="406"/>
        <v>507.12272415631901</v>
      </c>
      <c r="H13051" s="415">
        <f t="shared" si="407"/>
        <v>2.5356136207815951</v>
      </c>
    </row>
    <row r="13052" spans="1:8" ht="15" hidden="1" thickBot="1">
      <c r="A13052" s="409">
        <v>202207</v>
      </c>
      <c r="B13052" s="196" t="s">
        <v>368</v>
      </c>
      <c r="C13052" s="197" t="s">
        <v>336</v>
      </c>
      <c r="D13052" s="198" t="s">
        <v>339</v>
      </c>
      <c r="E13052" s="421">
        <v>333</v>
      </c>
      <c r="F13052" s="413">
        <v>131.27000000000001</v>
      </c>
      <c r="G13052" s="414">
        <f t="shared" si="406"/>
        <v>2.5367563038013254</v>
      </c>
      <c r="H13052" s="415">
        <f t="shared" si="407"/>
        <v>2.5367563038013254</v>
      </c>
    </row>
    <row r="13053" spans="1:8" ht="15" hidden="1" thickBot="1">
      <c r="A13053" s="409">
        <v>202207</v>
      </c>
      <c r="B13053" s="196" t="s">
        <v>369</v>
      </c>
      <c r="C13053" s="197" t="s">
        <v>2628</v>
      </c>
      <c r="D13053" s="198" t="s">
        <v>337</v>
      </c>
      <c r="E13053" s="421">
        <v>153151</v>
      </c>
      <c r="F13053" s="413">
        <v>131.27000000000001</v>
      </c>
      <c r="G13053" s="414">
        <f t="shared" si="406"/>
        <v>1166.6869810314618</v>
      </c>
      <c r="H13053" s="415">
        <f t="shared" si="407"/>
        <v>5.8334349051573087</v>
      </c>
    </row>
    <row r="13054" spans="1:8" ht="15" hidden="1" thickBot="1">
      <c r="A13054" s="409">
        <v>202207</v>
      </c>
      <c r="B13054" s="196" t="s">
        <v>370</v>
      </c>
      <c r="C13054" s="197" t="s">
        <v>2629</v>
      </c>
      <c r="D13054" s="198" t="s">
        <v>339</v>
      </c>
      <c r="E13054" s="421">
        <v>766</v>
      </c>
      <c r="F13054" s="413">
        <v>131.27000000000001</v>
      </c>
      <c r="G13054" s="414">
        <f t="shared" si="406"/>
        <v>5.835301287422868</v>
      </c>
      <c r="H13054" s="415">
        <f t="shared" si="407"/>
        <v>5.835301287422868</v>
      </c>
    </row>
    <row r="13055" spans="1:8" ht="15" hidden="1" thickBot="1">
      <c r="A13055" s="409">
        <v>202207</v>
      </c>
      <c r="B13055" s="196" t="s">
        <v>2766</v>
      </c>
      <c r="C13055" s="197" t="s">
        <v>2767</v>
      </c>
      <c r="D13055" s="198" t="s">
        <v>337</v>
      </c>
      <c r="E13055" s="421">
        <v>87404</v>
      </c>
      <c r="F13055" s="413">
        <v>131.27000000000001</v>
      </c>
      <c r="G13055" s="414">
        <f t="shared" si="406"/>
        <v>665.83377771006315</v>
      </c>
      <c r="H13055" s="415">
        <f t="shared" si="407"/>
        <v>3.3291688885503157</v>
      </c>
    </row>
    <row r="13056" spans="1:8" ht="15" hidden="1" thickBot="1">
      <c r="A13056" s="409">
        <v>202207</v>
      </c>
      <c r="B13056" s="196" t="s">
        <v>2768</v>
      </c>
      <c r="C13056" s="197" t="s">
        <v>2769</v>
      </c>
      <c r="D13056" s="198" t="s">
        <v>339</v>
      </c>
      <c r="E13056" s="421">
        <v>437</v>
      </c>
      <c r="F13056" s="413">
        <v>131.27000000000001</v>
      </c>
      <c r="G13056" s="414">
        <f t="shared" si="406"/>
        <v>3.3290165308143518</v>
      </c>
      <c r="H13056" s="415">
        <f t="shared" si="407"/>
        <v>3.3290165308143518</v>
      </c>
    </row>
    <row r="13057" spans="1:8" ht="15" hidden="1" thickBot="1">
      <c r="A13057" s="409">
        <v>202207</v>
      </c>
      <c r="B13057" s="196" t="s">
        <v>371</v>
      </c>
      <c r="C13057" s="197" t="s">
        <v>336</v>
      </c>
      <c r="D13057" s="198" t="s">
        <v>337</v>
      </c>
      <c r="E13057" s="421">
        <v>64551</v>
      </c>
      <c r="F13057" s="413">
        <v>131.27000000000001</v>
      </c>
      <c r="G13057" s="414">
        <f t="shared" si="406"/>
        <v>491.74221071074879</v>
      </c>
      <c r="H13057" s="415">
        <f t="shared" si="407"/>
        <v>2.4587110535537438</v>
      </c>
    </row>
    <row r="13058" spans="1:8" ht="15" hidden="1" thickBot="1">
      <c r="A13058" s="409">
        <v>202207</v>
      </c>
      <c r="B13058" s="196" t="s">
        <v>372</v>
      </c>
      <c r="C13058" s="197" t="s">
        <v>2630</v>
      </c>
      <c r="D13058" s="198" t="s">
        <v>339</v>
      </c>
      <c r="E13058" s="421">
        <v>323</v>
      </c>
      <c r="F13058" s="413">
        <v>131.27000000000001</v>
      </c>
      <c r="G13058" s="414">
        <f t="shared" ref="G13058:G13121" si="408">+E13058/F13058</f>
        <v>2.4605774358193035</v>
      </c>
      <c r="H13058" s="415">
        <f t="shared" ref="H13058:H13121" si="409">IF(D13058="TB",G13058/200,IF(D13058="LT",G13058,"VER"))</f>
        <v>2.4605774358193035</v>
      </c>
    </row>
    <row r="13059" spans="1:8" ht="15" hidden="1" thickBot="1">
      <c r="A13059" s="409">
        <v>202207</v>
      </c>
      <c r="B13059" s="196" t="s">
        <v>373</v>
      </c>
      <c r="C13059" s="197" t="s">
        <v>336</v>
      </c>
      <c r="D13059" s="198" t="s">
        <v>374</v>
      </c>
      <c r="E13059" s="421">
        <v>0.01</v>
      </c>
      <c r="F13059" s="413">
        <v>131.27000000000001</v>
      </c>
      <c r="G13059" s="414">
        <f t="shared" si="408"/>
        <v>7.6178867982021789E-5</v>
      </c>
      <c r="H13059" s="415" t="str">
        <f t="shared" si="409"/>
        <v>VER</v>
      </c>
    </row>
    <row r="13060" spans="1:8" ht="15" hidden="1" thickBot="1">
      <c r="A13060" s="409">
        <v>202207</v>
      </c>
      <c r="B13060" s="196" t="s">
        <v>375</v>
      </c>
      <c r="C13060" s="197" t="s">
        <v>336</v>
      </c>
      <c r="D13060" s="198" t="s">
        <v>374</v>
      </c>
      <c r="E13060" s="421">
        <v>0.01</v>
      </c>
      <c r="F13060" s="413">
        <v>131.27000000000001</v>
      </c>
      <c r="G13060" s="414">
        <f t="shared" si="408"/>
        <v>7.6178867982021789E-5</v>
      </c>
      <c r="H13060" s="415" t="str">
        <f t="shared" si="409"/>
        <v>VER</v>
      </c>
    </row>
    <row r="13061" spans="1:8" ht="15" hidden="1" thickBot="1">
      <c r="A13061" s="409">
        <v>202207</v>
      </c>
      <c r="B13061" s="196" t="s">
        <v>376</v>
      </c>
      <c r="C13061" s="197" t="s">
        <v>336</v>
      </c>
      <c r="D13061" s="198" t="s">
        <v>337</v>
      </c>
      <c r="E13061" s="421">
        <v>75985</v>
      </c>
      <c r="F13061" s="413">
        <v>131.27000000000001</v>
      </c>
      <c r="G13061" s="414">
        <f t="shared" si="408"/>
        <v>578.84512836139254</v>
      </c>
      <c r="H13061" s="415">
        <f t="shared" si="409"/>
        <v>2.8942256418069627</v>
      </c>
    </row>
    <row r="13062" spans="1:8" ht="15" hidden="1" thickBot="1">
      <c r="A13062" s="409">
        <v>202207</v>
      </c>
      <c r="B13062" s="196" t="s">
        <v>377</v>
      </c>
      <c r="C13062" s="197" t="s">
        <v>378</v>
      </c>
      <c r="D13062" s="198" t="s">
        <v>339</v>
      </c>
      <c r="E13062" s="421">
        <v>86.57</v>
      </c>
      <c r="F13062" s="413">
        <v>131.27000000000001</v>
      </c>
      <c r="G13062" s="414">
        <f t="shared" si="408"/>
        <v>0.65948046012036254</v>
      </c>
      <c r="H13062" s="415">
        <f t="shared" si="409"/>
        <v>0.65948046012036254</v>
      </c>
    </row>
    <row r="13063" spans="1:8" ht="15" hidden="1" thickBot="1">
      <c r="A13063" s="409">
        <v>202207</v>
      </c>
      <c r="B13063" s="196" t="s">
        <v>379</v>
      </c>
      <c r="C13063" s="197" t="s">
        <v>378</v>
      </c>
      <c r="D13063" s="198" t="s">
        <v>337</v>
      </c>
      <c r="E13063" s="421">
        <v>22724</v>
      </c>
      <c r="F13063" s="413">
        <v>131.27000000000001</v>
      </c>
      <c r="G13063" s="414">
        <f t="shared" si="408"/>
        <v>173.10885960234629</v>
      </c>
      <c r="H13063" s="415">
        <f t="shared" si="409"/>
        <v>0.86554429801173138</v>
      </c>
    </row>
    <row r="13064" spans="1:8" ht="15" hidden="1" thickBot="1">
      <c r="A13064" s="409">
        <v>202207</v>
      </c>
      <c r="B13064" s="196" t="s">
        <v>380</v>
      </c>
      <c r="C13064" s="197" t="s">
        <v>378</v>
      </c>
      <c r="D13064" s="198" t="s">
        <v>381</v>
      </c>
      <c r="E13064" s="421">
        <v>2598</v>
      </c>
      <c r="F13064" s="413">
        <v>131.27000000000001</v>
      </c>
      <c r="G13064" s="414">
        <f t="shared" si="408"/>
        <v>19.791269901729258</v>
      </c>
      <c r="H13064" s="415" t="str">
        <f t="shared" si="409"/>
        <v>VER</v>
      </c>
    </row>
    <row r="13065" spans="1:8" ht="15" hidden="1" thickBot="1">
      <c r="A13065" s="409">
        <v>202207</v>
      </c>
      <c r="B13065" s="196" t="s">
        <v>382</v>
      </c>
      <c r="C13065" s="197" t="s">
        <v>378</v>
      </c>
      <c r="D13065" s="198" t="s">
        <v>339</v>
      </c>
      <c r="E13065" s="421">
        <v>114</v>
      </c>
      <c r="F13065" s="413">
        <v>131.27000000000001</v>
      </c>
      <c r="G13065" s="414">
        <f t="shared" si="408"/>
        <v>0.86843909499504834</v>
      </c>
      <c r="H13065" s="415">
        <f t="shared" si="409"/>
        <v>0.86843909499504834</v>
      </c>
    </row>
    <row r="13066" spans="1:8" ht="15" hidden="1" thickBot="1">
      <c r="A13066" s="409">
        <v>202207</v>
      </c>
      <c r="B13066" s="196" t="s">
        <v>383</v>
      </c>
      <c r="C13066" s="197" t="s">
        <v>378</v>
      </c>
      <c r="D13066" s="198" t="s">
        <v>381</v>
      </c>
      <c r="E13066" s="421">
        <v>3820</v>
      </c>
      <c r="F13066" s="413">
        <v>131.27000000000001</v>
      </c>
      <c r="G13066" s="414">
        <f t="shared" si="408"/>
        <v>29.100327569132322</v>
      </c>
      <c r="H13066" s="415" t="str">
        <f t="shared" si="409"/>
        <v>VER</v>
      </c>
    </row>
    <row r="13067" spans="1:8" ht="15" hidden="1" thickBot="1">
      <c r="A13067" s="409">
        <v>202207</v>
      </c>
      <c r="B13067" s="196" t="s">
        <v>384</v>
      </c>
      <c r="C13067" s="197" t="s">
        <v>385</v>
      </c>
      <c r="D13067" s="198" t="s">
        <v>337</v>
      </c>
      <c r="E13067" s="421">
        <v>101716</v>
      </c>
      <c r="F13067" s="413">
        <v>131.27000000000001</v>
      </c>
      <c r="G13067" s="414">
        <f t="shared" si="408"/>
        <v>774.8609735659328</v>
      </c>
      <c r="H13067" s="415">
        <f t="shared" si="409"/>
        <v>3.8743048678296641</v>
      </c>
    </row>
    <row r="13068" spans="1:8" ht="15" hidden="1" thickBot="1">
      <c r="A13068" s="409">
        <v>202207</v>
      </c>
      <c r="B13068" s="196" t="s">
        <v>386</v>
      </c>
      <c r="C13068" s="197" t="s">
        <v>385</v>
      </c>
      <c r="D13068" s="198" t="s">
        <v>337</v>
      </c>
      <c r="E13068" s="421">
        <v>165412</v>
      </c>
      <c r="F13068" s="413">
        <v>131.27000000000001</v>
      </c>
      <c r="G13068" s="414">
        <f t="shared" si="408"/>
        <v>1260.0898910642186</v>
      </c>
      <c r="H13068" s="415">
        <f t="shared" si="409"/>
        <v>6.3004494553210932</v>
      </c>
    </row>
    <row r="13069" spans="1:8" ht="15" hidden="1" thickBot="1">
      <c r="A13069" s="409">
        <v>202207</v>
      </c>
      <c r="B13069" s="196" t="s">
        <v>387</v>
      </c>
      <c r="C13069" s="197" t="s">
        <v>388</v>
      </c>
      <c r="D13069" s="198" t="s">
        <v>339</v>
      </c>
      <c r="E13069" s="421">
        <v>330</v>
      </c>
      <c r="F13069" s="413">
        <v>131.27000000000001</v>
      </c>
      <c r="G13069" s="414">
        <f t="shared" si="408"/>
        <v>2.5139026434067189</v>
      </c>
      <c r="H13069" s="415">
        <f t="shared" si="409"/>
        <v>2.5139026434067189</v>
      </c>
    </row>
    <row r="13070" spans="1:8" ht="15" hidden="1" thickBot="1">
      <c r="A13070" s="409">
        <v>202207</v>
      </c>
      <c r="B13070" s="196" t="s">
        <v>389</v>
      </c>
      <c r="C13070" s="197" t="s">
        <v>388</v>
      </c>
      <c r="D13070" s="198" t="s">
        <v>339</v>
      </c>
      <c r="E13070" s="421">
        <v>330</v>
      </c>
      <c r="F13070" s="413">
        <v>131.27000000000001</v>
      </c>
      <c r="G13070" s="414">
        <f t="shared" si="408"/>
        <v>2.5139026434067189</v>
      </c>
      <c r="H13070" s="415">
        <f t="shared" si="409"/>
        <v>2.5139026434067189</v>
      </c>
    </row>
    <row r="13071" spans="1:8" ht="15" hidden="1" thickBot="1">
      <c r="A13071" s="409">
        <v>202207</v>
      </c>
      <c r="B13071" s="196" t="s">
        <v>390</v>
      </c>
      <c r="C13071" s="197" t="s">
        <v>391</v>
      </c>
      <c r="D13071" s="198" t="s">
        <v>337</v>
      </c>
      <c r="E13071" s="421">
        <v>24953</v>
      </c>
      <c r="F13071" s="413">
        <v>131.27000000000001</v>
      </c>
      <c r="G13071" s="414">
        <f t="shared" si="408"/>
        <v>190.08912927553894</v>
      </c>
      <c r="H13071" s="415">
        <f t="shared" si="409"/>
        <v>0.95044564637769469</v>
      </c>
    </row>
    <row r="13072" spans="1:8" ht="15" hidden="1" thickBot="1">
      <c r="A13072" s="409">
        <v>202207</v>
      </c>
      <c r="B13072" s="196" t="s">
        <v>392</v>
      </c>
      <c r="C13072" s="197" t="s">
        <v>391</v>
      </c>
      <c r="D13072" s="198" t="s">
        <v>337</v>
      </c>
      <c r="E13072" s="421">
        <v>0.01</v>
      </c>
      <c r="F13072" s="413">
        <v>131.27000000000001</v>
      </c>
      <c r="G13072" s="414">
        <f t="shared" si="408"/>
        <v>7.6178867982021789E-5</v>
      </c>
      <c r="H13072" s="415">
        <f t="shared" si="409"/>
        <v>3.8089433991010893E-7</v>
      </c>
    </row>
    <row r="13073" spans="1:8" ht="15" hidden="1" thickBot="1">
      <c r="A13073" s="409">
        <v>202207</v>
      </c>
      <c r="B13073" s="196" t="s">
        <v>393</v>
      </c>
      <c r="C13073" s="197" t="s">
        <v>391</v>
      </c>
      <c r="D13073" s="198" t="s">
        <v>339</v>
      </c>
      <c r="E13073" s="421">
        <v>0.01</v>
      </c>
      <c r="F13073" s="413">
        <v>131.27000000000001</v>
      </c>
      <c r="G13073" s="414">
        <f t="shared" si="408"/>
        <v>7.6178867982021789E-5</v>
      </c>
      <c r="H13073" s="415">
        <f t="shared" si="409"/>
        <v>7.6178867982021789E-5</v>
      </c>
    </row>
    <row r="13074" spans="1:8" ht="15" hidden="1" thickBot="1">
      <c r="A13074" s="409">
        <v>202207</v>
      </c>
      <c r="B13074" s="196" t="s">
        <v>394</v>
      </c>
      <c r="C13074" s="197" t="s">
        <v>391</v>
      </c>
      <c r="D13074" s="198" t="s">
        <v>337</v>
      </c>
      <c r="E13074" s="421">
        <v>47719</v>
      </c>
      <c r="F13074" s="413">
        <v>131.27000000000001</v>
      </c>
      <c r="G13074" s="414">
        <f t="shared" si="408"/>
        <v>363.51794012340974</v>
      </c>
      <c r="H13074" s="415">
        <f t="shared" si="409"/>
        <v>1.8175897006170487</v>
      </c>
    </row>
    <row r="13075" spans="1:8" ht="15" hidden="1" thickBot="1">
      <c r="A13075" s="409">
        <v>202207</v>
      </c>
      <c r="B13075" s="196" t="s">
        <v>395</v>
      </c>
      <c r="C13075" s="197" t="s">
        <v>2631</v>
      </c>
      <c r="D13075" s="198" t="s">
        <v>339</v>
      </c>
      <c r="E13075" s="421">
        <v>239</v>
      </c>
      <c r="F13075" s="413">
        <v>131.27000000000001</v>
      </c>
      <c r="G13075" s="414">
        <f t="shared" si="408"/>
        <v>1.8206749447703205</v>
      </c>
      <c r="H13075" s="415">
        <f t="shared" si="409"/>
        <v>1.8206749447703205</v>
      </c>
    </row>
    <row r="13076" spans="1:8" ht="15" hidden="1" thickBot="1">
      <c r="A13076" s="409">
        <v>202207</v>
      </c>
      <c r="B13076" s="196" t="s">
        <v>396</v>
      </c>
      <c r="C13076" s="197" t="s">
        <v>391</v>
      </c>
      <c r="D13076" s="198" t="s">
        <v>337</v>
      </c>
      <c r="E13076" s="421">
        <v>47719</v>
      </c>
      <c r="F13076" s="413">
        <v>131.27000000000001</v>
      </c>
      <c r="G13076" s="414">
        <f t="shared" si="408"/>
        <v>363.51794012340974</v>
      </c>
      <c r="H13076" s="415">
        <f t="shared" si="409"/>
        <v>1.8175897006170487</v>
      </c>
    </row>
    <row r="13077" spans="1:8" ht="15" hidden="1" thickBot="1">
      <c r="A13077" s="409">
        <v>202207</v>
      </c>
      <c r="B13077" s="196" t="s">
        <v>397</v>
      </c>
      <c r="C13077" s="197" t="s">
        <v>391</v>
      </c>
      <c r="D13077" s="198" t="s">
        <v>339</v>
      </c>
      <c r="E13077" s="421">
        <v>239</v>
      </c>
      <c r="F13077" s="413">
        <v>131.27000000000001</v>
      </c>
      <c r="G13077" s="414">
        <f t="shared" si="408"/>
        <v>1.8206749447703205</v>
      </c>
      <c r="H13077" s="415">
        <f t="shared" si="409"/>
        <v>1.8206749447703205</v>
      </c>
    </row>
    <row r="13078" spans="1:8" ht="15" hidden="1" thickBot="1">
      <c r="A13078" s="409">
        <v>202207</v>
      </c>
      <c r="B13078" s="196" t="s">
        <v>398</v>
      </c>
      <c r="C13078" s="197" t="s">
        <v>391</v>
      </c>
      <c r="D13078" s="198" t="s">
        <v>337</v>
      </c>
      <c r="E13078" s="421">
        <v>47719</v>
      </c>
      <c r="F13078" s="413">
        <v>131.27000000000001</v>
      </c>
      <c r="G13078" s="414">
        <f t="shared" si="408"/>
        <v>363.51794012340974</v>
      </c>
      <c r="H13078" s="415">
        <f t="shared" si="409"/>
        <v>1.8175897006170487</v>
      </c>
    </row>
    <row r="13079" spans="1:8" ht="15" hidden="1" thickBot="1">
      <c r="A13079" s="409">
        <v>202207</v>
      </c>
      <c r="B13079" s="196" t="s">
        <v>399</v>
      </c>
      <c r="C13079" s="197" t="s">
        <v>391</v>
      </c>
      <c r="D13079" s="198" t="s">
        <v>337</v>
      </c>
      <c r="E13079" s="421">
        <v>59943</v>
      </c>
      <c r="F13079" s="413">
        <v>131.27000000000001</v>
      </c>
      <c r="G13079" s="414">
        <f t="shared" si="408"/>
        <v>456.63898834463316</v>
      </c>
      <c r="H13079" s="415">
        <f t="shared" si="409"/>
        <v>2.2831949417231656</v>
      </c>
    </row>
    <row r="13080" spans="1:8" ht="15" hidden="1" thickBot="1">
      <c r="A13080" s="409">
        <v>202207</v>
      </c>
      <c r="B13080" s="196" t="s">
        <v>400</v>
      </c>
      <c r="C13080" s="197" t="s">
        <v>391</v>
      </c>
      <c r="D13080" s="198" t="s">
        <v>337</v>
      </c>
      <c r="E13080" s="421">
        <v>59943</v>
      </c>
      <c r="F13080" s="413">
        <v>131.27000000000001</v>
      </c>
      <c r="G13080" s="414">
        <f t="shared" si="408"/>
        <v>456.63898834463316</v>
      </c>
      <c r="H13080" s="415">
        <f t="shared" si="409"/>
        <v>2.2831949417231656</v>
      </c>
    </row>
    <row r="13081" spans="1:8" ht="15" hidden="1" thickBot="1">
      <c r="A13081" s="409">
        <v>202207</v>
      </c>
      <c r="B13081" s="196" t="s">
        <v>401</v>
      </c>
      <c r="C13081" s="197" t="s">
        <v>391</v>
      </c>
      <c r="D13081" s="198" t="s">
        <v>339</v>
      </c>
      <c r="E13081" s="421">
        <v>300</v>
      </c>
      <c r="F13081" s="413">
        <v>131.27000000000001</v>
      </c>
      <c r="G13081" s="414">
        <f t="shared" si="408"/>
        <v>2.2853660394606536</v>
      </c>
      <c r="H13081" s="415">
        <f t="shared" si="409"/>
        <v>2.2853660394606536</v>
      </c>
    </row>
    <row r="13082" spans="1:8" ht="15" hidden="1" thickBot="1">
      <c r="A13082" s="409">
        <v>202207</v>
      </c>
      <c r="B13082" s="196" t="s">
        <v>402</v>
      </c>
      <c r="C13082" s="197" t="s">
        <v>391</v>
      </c>
      <c r="D13082" s="198" t="s">
        <v>337</v>
      </c>
      <c r="E13082" s="421">
        <v>59943</v>
      </c>
      <c r="F13082" s="413">
        <v>131.27000000000001</v>
      </c>
      <c r="G13082" s="414">
        <f t="shared" si="408"/>
        <v>456.63898834463316</v>
      </c>
      <c r="H13082" s="415">
        <f t="shared" si="409"/>
        <v>2.2831949417231656</v>
      </c>
    </row>
    <row r="13083" spans="1:8" ht="15" hidden="1" thickBot="1">
      <c r="A13083" s="409">
        <v>202207</v>
      </c>
      <c r="B13083" s="196" t="s">
        <v>403</v>
      </c>
      <c r="C13083" s="197" t="s">
        <v>391</v>
      </c>
      <c r="D13083" s="198" t="s">
        <v>337</v>
      </c>
      <c r="E13083" s="421">
        <v>59943</v>
      </c>
      <c r="F13083" s="413">
        <v>131.27000000000001</v>
      </c>
      <c r="G13083" s="414">
        <f t="shared" si="408"/>
        <v>456.63898834463316</v>
      </c>
      <c r="H13083" s="415">
        <f t="shared" si="409"/>
        <v>2.2831949417231656</v>
      </c>
    </row>
    <row r="13084" spans="1:8" ht="15" hidden="1" thickBot="1">
      <c r="A13084" s="409">
        <v>202207</v>
      </c>
      <c r="B13084" s="196" t="s">
        <v>404</v>
      </c>
      <c r="C13084" s="197" t="s">
        <v>391</v>
      </c>
      <c r="D13084" s="198" t="s">
        <v>339</v>
      </c>
      <c r="E13084" s="421">
        <v>300</v>
      </c>
      <c r="F13084" s="413">
        <v>131.27000000000001</v>
      </c>
      <c r="G13084" s="414">
        <f t="shared" si="408"/>
        <v>2.2853660394606536</v>
      </c>
      <c r="H13084" s="415">
        <f t="shared" si="409"/>
        <v>2.2853660394606536</v>
      </c>
    </row>
    <row r="13085" spans="1:8" ht="15" hidden="1" thickBot="1">
      <c r="A13085" s="409">
        <v>202207</v>
      </c>
      <c r="B13085" s="196" t="s">
        <v>405</v>
      </c>
      <c r="C13085" s="197" t="s">
        <v>391</v>
      </c>
      <c r="D13085" s="198" t="s">
        <v>337</v>
      </c>
      <c r="E13085" s="421">
        <v>59943</v>
      </c>
      <c r="F13085" s="413">
        <v>131.27000000000001</v>
      </c>
      <c r="G13085" s="414">
        <f t="shared" si="408"/>
        <v>456.63898834463316</v>
      </c>
      <c r="H13085" s="415">
        <f t="shared" si="409"/>
        <v>2.2831949417231656</v>
      </c>
    </row>
    <row r="13086" spans="1:8" ht="15" hidden="1" thickBot="1">
      <c r="A13086" s="409">
        <v>202207</v>
      </c>
      <c r="B13086" s="196" t="s">
        <v>406</v>
      </c>
      <c r="C13086" s="197" t="s">
        <v>391</v>
      </c>
      <c r="D13086" s="198" t="s">
        <v>339</v>
      </c>
      <c r="E13086" s="421">
        <v>300</v>
      </c>
      <c r="F13086" s="413">
        <v>131.27000000000001</v>
      </c>
      <c r="G13086" s="414">
        <f t="shared" si="408"/>
        <v>2.2853660394606536</v>
      </c>
      <c r="H13086" s="415">
        <f t="shared" si="409"/>
        <v>2.2853660394606536</v>
      </c>
    </row>
    <row r="13087" spans="1:8" ht="15" hidden="1" thickBot="1">
      <c r="A13087" s="409">
        <v>202207</v>
      </c>
      <c r="B13087" s="196" t="s">
        <v>407</v>
      </c>
      <c r="C13087" s="197" t="s">
        <v>391</v>
      </c>
      <c r="D13087" s="198" t="s">
        <v>337</v>
      </c>
      <c r="E13087" s="421">
        <v>47719</v>
      </c>
      <c r="F13087" s="413">
        <v>131.27000000000001</v>
      </c>
      <c r="G13087" s="414">
        <f t="shared" si="408"/>
        <v>363.51794012340974</v>
      </c>
      <c r="H13087" s="415">
        <f t="shared" si="409"/>
        <v>1.8175897006170487</v>
      </c>
    </row>
    <row r="13088" spans="1:8" ht="15" hidden="1" thickBot="1">
      <c r="A13088" s="409">
        <v>202207</v>
      </c>
      <c r="B13088" s="196" t="s">
        <v>408</v>
      </c>
      <c r="C13088" s="197" t="s">
        <v>2632</v>
      </c>
      <c r="D13088" s="198" t="s">
        <v>339</v>
      </c>
      <c r="E13088" s="421">
        <v>239</v>
      </c>
      <c r="F13088" s="413">
        <v>131.27000000000001</v>
      </c>
      <c r="G13088" s="414">
        <f t="shared" si="408"/>
        <v>1.8206749447703205</v>
      </c>
      <c r="H13088" s="415">
        <f t="shared" si="409"/>
        <v>1.8206749447703205</v>
      </c>
    </row>
    <row r="13089" spans="1:8" ht="15" hidden="1" thickBot="1">
      <c r="A13089" s="409">
        <v>202207</v>
      </c>
      <c r="B13089" s="196" t="s">
        <v>409</v>
      </c>
      <c r="C13089" s="197" t="s">
        <v>391</v>
      </c>
      <c r="D13089" s="198" t="s">
        <v>337</v>
      </c>
      <c r="E13089" s="421">
        <v>47719</v>
      </c>
      <c r="F13089" s="413">
        <v>131.27000000000001</v>
      </c>
      <c r="G13089" s="414">
        <f t="shared" si="408"/>
        <v>363.51794012340974</v>
      </c>
      <c r="H13089" s="415">
        <f t="shared" si="409"/>
        <v>1.8175897006170487</v>
      </c>
    </row>
    <row r="13090" spans="1:8" ht="15" hidden="1" thickBot="1">
      <c r="A13090" s="409">
        <v>202207</v>
      </c>
      <c r="B13090" s="196" t="s">
        <v>410</v>
      </c>
      <c r="C13090" s="197" t="s">
        <v>391</v>
      </c>
      <c r="D13090" s="198" t="s">
        <v>350</v>
      </c>
      <c r="E13090" s="421">
        <v>0.01</v>
      </c>
      <c r="F13090" s="413">
        <v>131.27000000000001</v>
      </c>
      <c r="G13090" s="414">
        <f t="shared" si="408"/>
        <v>7.6178867982021789E-5</v>
      </c>
      <c r="H13090" s="415" t="str">
        <f t="shared" si="409"/>
        <v>VER</v>
      </c>
    </row>
    <row r="13091" spans="1:8" ht="15" hidden="1" thickBot="1">
      <c r="A13091" s="409">
        <v>202207</v>
      </c>
      <c r="B13091" s="196" t="s">
        <v>411</v>
      </c>
      <c r="C13091" s="197" t="s">
        <v>412</v>
      </c>
      <c r="D13091" s="198" t="s">
        <v>374</v>
      </c>
      <c r="E13091" s="421">
        <v>0.01</v>
      </c>
      <c r="F13091" s="413">
        <v>131.27000000000001</v>
      </c>
      <c r="G13091" s="414">
        <f t="shared" si="408"/>
        <v>7.6178867982021789E-5</v>
      </c>
      <c r="H13091" s="415" t="str">
        <f t="shared" si="409"/>
        <v>VER</v>
      </c>
    </row>
    <row r="13092" spans="1:8" ht="15" hidden="1" thickBot="1">
      <c r="A13092" s="409">
        <v>202207</v>
      </c>
      <c r="B13092" s="196" t="s">
        <v>413</v>
      </c>
      <c r="C13092" s="197" t="s">
        <v>412</v>
      </c>
      <c r="D13092" s="198" t="s">
        <v>337</v>
      </c>
      <c r="E13092" s="421">
        <v>14814</v>
      </c>
      <c r="F13092" s="413">
        <v>131.27000000000001</v>
      </c>
      <c r="G13092" s="414">
        <f t="shared" si="408"/>
        <v>112.85137502856706</v>
      </c>
      <c r="H13092" s="415">
        <f t="shared" si="409"/>
        <v>0.56425687514283529</v>
      </c>
    </row>
    <row r="13093" spans="1:8" ht="15" hidden="1" thickBot="1">
      <c r="A13093" s="409">
        <v>202207</v>
      </c>
      <c r="B13093" s="196" t="s">
        <v>414</v>
      </c>
      <c r="C13093" s="197" t="s">
        <v>412</v>
      </c>
      <c r="D13093" s="198" t="s">
        <v>337</v>
      </c>
      <c r="E13093" s="421">
        <v>21500</v>
      </c>
      <c r="F13093" s="413">
        <v>131.27000000000001</v>
      </c>
      <c r="G13093" s="414">
        <f t="shared" si="408"/>
        <v>163.78456616134682</v>
      </c>
      <c r="H13093" s="415">
        <f t="shared" si="409"/>
        <v>0.81892283080673411</v>
      </c>
    </row>
    <row r="13094" spans="1:8" ht="15" hidden="1" thickBot="1">
      <c r="A13094" s="409">
        <v>202207</v>
      </c>
      <c r="B13094" s="196" t="s">
        <v>415</v>
      </c>
      <c r="C13094" s="197" t="s">
        <v>412</v>
      </c>
      <c r="D13094" s="198" t="s">
        <v>339</v>
      </c>
      <c r="E13094" s="421">
        <v>107</v>
      </c>
      <c r="F13094" s="413">
        <v>131.27000000000001</v>
      </c>
      <c r="G13094" s="414">
        <f t="shared" si="408"/>
        <v>0.81511388740763302</v>
      </c>
      <c r="H13094" s="415">
        <f t="shared" si="409"/>
        <v>0.81511388740763302</v>
      </c>
    </row>
    <row r="13095" spans="1:8" ht="15" hidden="1" thickBot="1">
      <c r="A13095" s="409">
        <v>202207</v>
      </c>
      <c r="B13095" s="196" t="s">
        <v>416</v>
      </c>
      <c r="C13095" s="197" t="s">
        <v>412</v>
      </c>
      <c r="D13095" s="198" t="s">
        <v>339</v>
      </c>
      <c r="E13095" s="421">
        <v>188</v>
      </c>
      <c r="F13095" s="413">
        <v>131.27000000000001</v>
      </c>
      <c r="G13095" s="414">
        <f t="shared" si="408"/>
        <v>1.4321627180620096</v>
      </c>
      <c r="H13095" s="415">
        <f t="shared" si="409"/>
        <v>1.4321627180620096</v>
      </c>
    </row>
    <row r="13096" spans="1:8" ht="15" hidden="1" thickBot="1">
      <c r="A13096" s="409">
        <v>202207</v>
      </c>
      <c r="B13096" s="196" t="s">
        <v>417</v>
      </c>
      <c r="C13096" s="197" t="s">
        <v>412</v>
      </c>
      <c r="D13096" s="198" t="s">
        <v>337</v>
      </c>
      <c r="E13096" s="421">
        <v>20641</v>
      </c>
      <c r="F13096" s="413">
        <v>131.27000000000001</v>
      </c>
      <c r="G13096" s="414">
        <f t="shared" si="408"/>
        <v>157.24080140169116</v>
      </c>
      <c r="H13096" s="415">
        <f t="shared" si="409"/>
        <v>0.78620400700845583</v>
      </c>
    </row>
    <row r="13097" spans="1:8" ht="15" hidden="1" thickBot="1">
      <c r="A13097" s="409">
        <v>202207</v>
      </c>
      <c r="B13097" s="196" t="s">
        <v>418</v>
      </c>
      <c r="C13097" s="197" t="s">
        <v>412</v>
      </c>
      <c r="D13097" s="198" t="s">
        <v>339</v>
      </c>
      <c r="E13097" s="421">
        <v>188</v>
      </c>
      <c r="F13097" s="413">
        <v>131.27000000000001</v>
      </c>
      <c r="G13097" s="414">
        <f t="shared" si="408"/>
        <v>1.4321627180620096</v>
      </c>
      <c r="H13097" s="415">
        <f t="shared" si="409"/>
        <v>1.4321627180620096</v>
      </c>
    </row>
    <row r="13098" spans="1:8" ht="15" hidden="1" thickBot="1">
      <c r="A13098" s="409">
        <v>202207</v>
      </c>
      <c r="B13098" s="196" t="s">
        <v>419</v>
      </c>
      <c r="C13098" s="197" t="s">
        <v>412</v>
      </c>
      <c r="D13098" s="198" t="s">
        <v>337</v>
      </c>
      <c r="E13098" s="421">
        <v>56600</v>
      </c>
      <c r="F13098" s="413">
        <v>131.27000000000001</v>
      </c>
      <c r="G13098" s="414">
        <f t="shared" si="408"/>
        <v>431.17239277824331</v>
      </c>
      <c r="H13098" s="415">
        <f t="shared" si="409"/>
        <v>2.1558619638912164</v>
      </c>
    </row>
    <row r="13099" spans="1:8" ht="15" hidden="1" thickBot="1">
      <c r="A13099" s="409">
        <v>202207</v>
      </c>
      <c r="B13099" s="196" t="s">
        <v>420</v>
      </c>
      <c r="C13099" s="197" t="s">
        <v>412</v>
      </c>
      <c r="D13099" s="198" t="s">
        <v>337</v>
      </c>
      <c r="E13099" s="421">
        <v>28028</v>
      </c>
      <c r="F13099" s="413">
        <v>131.27000000000001</v>
      </c>
      <c r="G13099" s="414">
        <f t="shared" si="408"/>
        <v>213.51413118001065</v>
      </c>
      <c r="H13099" s="415">
        <f t="shared" si="409"/>
        <v>1.0675706559000533</v>
      </c>
    </row>
    <row r="13100" spans="1:8" ht="15" hidden="1" thickBot="1">
      <c r="A13100" s="409">
        <v>202207</v>
      </c>
      <c r="B13100" s="196" t="s">
        <v>421</v>
      </c>
      <c r="C13100" s="197" t="s">
        <v>412</v>
      </c>
      <c r="D13100" s="198" t="s">
        <v>337</v>
      </c>
      <c r="E13100" s="421">
        <v>37665</v>
      </c>
      <c r="F13100" s="413">
        <v>131.27000000000001</v>
      </c>
      <c r="G13100" s="414">
        <f t="shared" si="408"/>
        <v>286.92770625428506</v>
      </c>
      <c r="H13100" s="415">
        <f t="shared" si="409"/>
        <v>1.4346385312714254</v>
      </c>
    </row>
    <row r="13101" spans="1:8" ht="15" hidden="1" thickBot="1">
      <c r="A13101" s="409">
        <v>202207</v>
      </c>
      <c r="B13101" s="196" t="s">
        <v>422</v>
      </c>
      <c r="C13101" s="197" t="s">
        <v>412</v>
      </c>
      <c r="D13101" s="198" t="s">
        <v>337</v>
      </c>
      <c r="E13101" s="421">
        <v>60850</v>
      </c>
      <c r="F13101" s="413">
        <v>131.27000000000001</v>
      </c>
      <c r="G13101" s="414">
        <f t="shared" si="408"/>
        <v>463.54841167060255</v>
      </c>
      <c r="H13101" s="415">
        <f t="shared" si="409"/>
        <v>2.3177420583530126</v>
      </c>
    </row>
    <row r="13102" spans="1:8" ht="15" hidden="1" thickBot="1">
      <c r="A13102" s="409">
        <v>202207</v>
      </c>
      <c r="B13102" s="196" t="s">
        <v>423</v>
      </c>
      <c r="C13102" s="197" t="s">
        <v>412</v>
      </c>
      <c r="D13102" s="198" t="s">
        <v>339</v>
      </c>
      <c r="E13102" s="421">
        <v>304</v>
      </c>
      <c r="F13102" s="413">
        <v>131.27000000000001</v>
      </c>
      <c r="G13102" s="414">
        <f t="shared" si="408"/>
        <v>2.315837586653462</v>
      </c>
      <c r="H13102" s="415">
        <f t="shared" si="409"/>
        <v>2.315837586653462</v>
      </c>
    </row>
    <row r="13103" spans="1:8" ht="15" hidden="1" thickBot="1">
      <c r="A13103" s="409">
        <v>202207</v>
      </c>
      <c r="B13103" s="196" t="s">
        <v>424</v>
      </c>
      <c r="C13103" s="197" t="s">
        <v>412</v>
      </c>
      <c r="D13103" s="198" t="s">
        <v>337</v>
      </c>
      <c r="E13103" s="421">
        <v>45190</v>
      </c>
      <c r="F13103" s="413">
        <v>131.27000000000001</v>
      </c>
      <c r="G13103" s="414">
        <f t="shared" si="408"/>
        <v>344.25230441075644</v>
      </c>
      <c r="H13103" s="415">
        <f t="shared" si="409"/>
        <v>1.7212615220537821</v>
      </c>
    </row>
    <row r="13104" spans="1:8" ht="15" hidden="1" thickBot="1">
      <c r="A13104" s="409">
        <v>202207</v>
      </c>
      <c r="B13104" s="196" t="s">
        <v>425</v>
      </c>
      <c r="C13104" s="197" t="s">
        <v>412</v>
      </c>
      <c r="D13104" s="198" t="s">
        <v>337</v>
      </c>
      <c r="E13104" s="421">
        <v>51274</v>
      </c>
      <c r="F13104" s="413">
        <v>131.27000000000001</v>
      </c>
      <c r="G13104" s="414">
        <f t="shared" si="408"/>
        <v>390.59952769101847</v>
      </c>
      <c r="H13104" s="415">
        <f t="shared" si="409"/>
        <v>1.9529976384550922</v>
      </c>
    </row>
    <row r="13105" spans="1:8" ht="15" hidden="1" thickBot="1">
      <c r="A13105" s="409">
        <v>202207</v>
      </c>
      <c r="B13105" s="196" t="s">
        <v>426</v>
      </c>
      <c r="C13105" s="197" t="s">
        <v>2633</v>
      </c>
      <c r="D13105" s="198" t="s">
        <v>337</v>
      </c>
      <c r="E13105" s="421">
        <v>44597</v>
      </c>
      <c r="F13105" s="413">
        <v>131.27000000000001</v>
      </c>
      <c r="G13105" s="414">
        <f t="shared" si="408"/>
        <v>339.73489753942255</v>
      </c>
      <c r="H13105" s="415">
        <f t="shared" si="409"/>
        <v>1.6986744876971127</v>
      </c>
    </row>
    <row r="13106" spans="1:8" ht="15" hidden="1" thickBot="1">
      <c r="A13106" s="409">
        <v>202207</v>
      </c>
      <c r="B13106" s="196" t="s">
        <v>427</v>
      </c>
      <c r="C13106" s="197" t="s">
        <v>2634</v>
      </c>
      <c r="D13106" s="198" t="s">
        <v>339</v>
      </c>
      <c r="E13106" s="421">
        <v>223</v>
      </c>
      <c r="F13106" s="413">
        <v>131.27000000000001</v>
      </c>
      <c r="G13106" s="414">
        <f t="shared" si="408"/>
        <v>1.6987887559990857</v>
      </c>
      <c r="H13106" s="415">
        <f t="shared" si="409"/>
        <v>1.6987887559990857</v>
      </c>
    </row>
    <row r="13107" spans="1:8" ht="15" hidden="1" thickBot="1">
      <c r="A13107" s="409">
        <v>202207</v>
      </c>
      <c r="B13107" s="196" t="s">
        <v>428</v>
      </c>
      <c r="C13107" s="197" t="s">
        <v>412</v>
      </c>
      <c r="D13107" s="198" t="s">
        <v>337</v>
      </c>
      <c r="E13107" s="421">
        <v>45190</v>
      </c>
      <c r="F13107" s="413">
        <v>131.27000000000001</v>
      </c>
      <c r="G13107" s="414">
        <f t="shared" si="408"/>
        <v>344.25230441075644</v>
      </c>
      <c r="H13107" s="415">
        <f t="shared" si="409"/>
        <v>1.7212615220537821</v>
      </c>
    </row>
    <row r="13108" spans="1:8" ht="15" hidden="1" thickBot="1">
      <c r="A13108" s="409">
        <v>202207</v>
      </c>
      <c r="B13108" s="196" t="s">
        <v>429</v>
      </c>
      <c r="C13108" s="197" t="s">
        <v>412</v>
      </c>
      <c r="D13108" s="198" t="s">
        <v>337</v>
      </c>
      <c r="E13108" s="421">
        <v>45190</v>
      </c>
      <c r="F13108" s="413">
        <v>131.27000000000001</v>
      </c>
      <c r="G13108" s="414">
        <f t="shared" si="408"/>
        <v>344.25230441075644</v>
      </c>
      <c r="H13108" s="415">
        <f t="shared" si="409"/>
        <v>1.7212615220537821</v>
      </c>
    </row>
    <row r="13109" spans="1:8" ht="15" hidden="1" thickBot="1">
      <c r="A13109" s="409">
        <v>202207</v>
      </c>
      <c r="B13109" s="196" t="s">
        <v>430</v>
      </c>
      <c r="C13109" s="197" t="s">
        <v>2635</v>
      </c>
      <c r="D13109" s="198" t="s">
        <v>339</v>
      </c>
      <c r="E13109" s="421">
        <v>226</v>
      </c>
      <c r="F13109" s="413">
        <v>131.27000000000001</v>
      </c>
      <c r="G13109" s="414">
        <f t="shared" si="408"/>
        <v>1.7216424163936923</v>
      </c>
      <c r="H13109" s="415">
        <f t="shared" si="409"/>
        <v>1.7216424163936923</v>
      </c>
    </row>
    <row r="13110" spans="1:8" ht="15" hidden="1" thickBot="1">
      <c r="A13110" s="409">
        <v>202207</v>
      </c>
      <c r="B13110" s="196" t="s">
        <v>431</v>
      </c>
      <c r="C13110" s="197" t="s">
        <v>412</v>
      </c>
      <c r="D13110" s="198" t="s">
        <v>337</v>
      </c>
      <c r="E13110" s="421">
        <v>45190</v>
      </c>
      <c r="F13110" s="413">
        <v>131.27000000000001</v>
      </c>
      <c r="G13110" s="414">
        <f t="shared" si="408"/>
        <v>344.25230441075644</v>
      </c>
      <c r="H13110" s="415">
        <f t="shared" si="409"/>
        <v>1.7212615220537821</v>
      </c>
    </row>
    <row r="13111" spans="1:8" ht="15" hidden="1" thickBot="1">
      <c r="A13111" s="409">
        <v>202207</v>
      </c>
      <c r="B13111" s="196" t="s">
        <v>432</v>
      </c>
      <c r="C13111" s="197" t="s">
        <v>412</v>
      </c>
      <c r="D13111" s="198" t="s">
        <v>337</v>
      </c>
      <c r="E13111" s="421">
        <v>45190</v>
      </c>
      <c r="F13111" s="413">
        <v>131.27000000000001</v>
      </c>
      <c r="G13111" s="414">
        <f t="shared" si="408"/>
        <v>344.25230441075644</v>
      </c>
      <c r="H13111" s="415">
        <f t="shared" si="409"/>
        <v>1.7212615220537821</v>
      </c>
    </row>
    <row r="13112" spans="1:8" ht="15" hidden="1" thickBot="1">
      <c r="A13112" s="409">
        <v>202207</v>
      </c>
      <c r="B13112" s="196" t="s">
        <v>433</v>
      </c>
      <c r="C13112" s="197" t="s">
        <v>412</v>
      </c>
      <c r="D13112" s="198" t="s">
        <v>339</v>
      </c>
      <c r="E13112" s="421">
        <v>19.899999999999999</v>
      </c>
      <c r="F13112" s="413">
        <v>131.27000000000001</v>
      </c>
      <c r="G13112" s="414">
        <f t="shared" si="408"/>
        <v>0.15159594728422332</v>
      </c>
      <c r="H13112" s="415">
        <f t="shared" si="409"/>
        <v>0.15159594728422332</v>
      </c>
    </row>
    <row r="13113" spans="1:8" ht="15" hidden="1" thickBot="1">
      <c r="A13113" s="409">
        <v>202207</v>
      </c>
      <c r="B13113" s="196" t="s">
        <v>434</v>
      </c>
      <c r="C13113" s="197" t="s">
        <v>412</v>
      </c>
      <c r="D13113" s="198" t="s">
        <v>337</v>
      </c>
      <c r="E13113" s="421">
        <v>40692</v>
      </c>
      <c r="F13113" s="413">
        <v>131.27000000000001</v>
      </c>
      <c r="G13113" s="414">
        <f t="shared" si="408"/>
        <v>309.98704959244304</v>
      </c>
      <c r="H13113" s="415">
        <f t="shared" si="409"/>
        <v>1.5499352479622153</v>
      </c>
    </row>
    <row r="13114" spans="1:8" ht="15" hidden="1" thickBot="1">
      <c r="A13114" s="409">
        <v>202207</v>
      </c>
      <c r="B13114" s="196" t="s">
        <v>435</v>
      </c>
      <c r="C13114" s="197" t="s">
        <v>412</v>
      </c>
      <c r="D13114" s="198" t="s">
        <v>339</v>
      </c>
      <c r="E13114" s="421">
        <v>203</v>
      </c>
      <c r="F13114" s="413">
        <v>131.27000000000001</v>
      </c>
      <c r="G13114" s="414">
        <f t="shared" si="408"/>
        <v>1.5464310200350422</v>
      </c>
      <c r="H13114" s="415">
        <f t="shared" si="409"/>
        <v>1.5464310200350422</v>
      </c>
    </row>
    <row r="13115" spans="1:8" ht="15" hidden="1" thickBot="1">
      <c r="A13115" s="409">
        <v>202207</v>
      </c>
      <c r="B13115" s="196" t="s">
        <v>436</v>
      </c>
      <c r="C13115" s="197" t="s">
        <v>412</v>
      </c>
      <c r="D13115" s="198" t="s">
        <v>337</v>
      </c>
      <c r="E13115" s="421">
        <v>61335</v>
      </c>
      <c r="F13115" s="413">
        <v>131.27000000000001</v>
      </c>
      <c r="G13115" s="414">
        <f t="shared" si="408"/>
        <v>467.24308676773057</v>
      </c>
      <c r="H13115" s="415">
        <f t="shared" si="409"/>
        <v>2.3362154338386527</v>
      </c>
    </row>
    <row r="13116" spans="1:8" ht="15" hidden="1" thickBot="1">
      <c r="A13116" s="409">
        <v>202207</v>
      </c>
      <c r="B13116" s="196" t="s">
        <v>437</v>
      </c>
      <c r="C13116" s="197" t="s">
        <v>412</v>
      </c>
      <c r="D13116" s="198" t="s">
        <v>339</v>
      </c>
      <c r="E13116" s="421">
        <v>307</v>
      </c>
      <c r="F13116" s="413">
        <v>131.27000000000001</v>
      </c>
      <c r="G13116" s="414">
        <f t="shared" si="408"/>
        <v>2.3386912470480685</v>
      </c>
      <c r="H13116" s="415">
        <f t="shared" si="409"/>
        <v>2.3386912470480685</v>
      </c>
    </row>
    <row r="13117" spans="1:8" ht="15" hidden="1" thickBot="1">
      <c r="A13117" s="409">
        <v>202207</v>
      </c>
      <c r="B13117" s="196" t="s">
        <v>438</v>
      </c>
      <c r="C13117" s="197" t="s">
        <v>412</v>
      </c>
      <c r="D13117" s="198" t="s">
        <v>337</v>
      </c>
      <c r="E13117" s="421">
        <v>58580</v>
      </c>
      <c r="F13117" s="413">
        <v>131.27000000000001</v>
      </c>
      <c r="G13117" s="414">
        <f t="shared" si="408"/>
        <v>446.25580863868362</v>
      </c>
      <c r="H13117" s="415">
        <f t="shared" si="409"/>
        <v>2.231279043193418</v>
      </c>
    </row>
    <row r="13118" spans="1:8" ht="15" hidden="1" thickBot="1">
      <c r="A13118" s="409">
        <v>202207</v>
      </c>
      <c r="B13118" s="196" t="s">
        <v>439</v>
      </c>
      <c r="C13118" s="197" t="s">
        <v>412</v>
      </c>
      <c r="D13118" s="198" t="s">
        <v>339</v>
      </c>
      <c r="E13118" s="421">
        <v>293</v>
      </c>
      <c r="F13118" s="413">
        <v>131.27000000000001</v>
      </c>
      <c r="G13118" s="414">
        <f t="shared" si="408"/>
        <v>2.2320408318732383</v>
      </c>
      <c r="H13118" s="415">
        <f t="shared" si="409"/>
        <v>2.2320408318732383</v>
      </c>
    </row>
    <row r="13119" spans="1:8" ht="15" hidden="1" thickBot="1">
      <c r="A13119" s="409">
        <v>202207</v>
      </c>
      <c r="B13119" s="196" t="s">
        <v>440</v>
      </c>
      <c r="C13119" s="197" t="s">
        <v>412</v>
      </c>
      <c r="D13119" s="198" t="s">
        <v>337</v>
      </c>
      <c r="E13119" s="421">
        <v>40692</v>
      </c>
      <c r="F13119" s="413">
        <v>131.27000000000001</v>
      </c>
      <c r="G13119" s="414">
        <f t="shared" si="408"/>
        <v>309.98704959244304</v>
      </c>
      <c r="H13119" s="415">
        <f t="shared" si="409"/>
        <v>1.5499352479622153</v>
      </c>
    </row>
    <row r="13120" spans="1:8" ht="15" hidden="1" thickBot="1">
      <c r="A13120" s="409">
        <v>202207</v>
      </c>
      <c r="B13120" s="196" t="s">
        <v>441</v>
      </c>
      <c r="C13120" s="197" t="s">
        <v>412</v>
      </c>
      <c r="D13120" s="198" t="s">
        <v>339</v>
      </c>
      <c r="E13120" s="421">
        <v>203</v>
      </c>
      <c r="F13120" s="413">
        <v>131.27000000000001</v>
      </c>
      <c r="G13120" s="414">
        <f t="shared" si="408"/>
        <v>1.5464310200350422</v>
      </c>
      <c r="H13120" s="415">
        <f t="shared" si="409"/>
        <v>1.5464310200350422</v>
      </c>
    </row>
    <row r="13121" spans="1:8" ht="15" hidden="1" thickBot="1">
      <c r="A13121" s="409">
        <v>202207</v>
      </c>
      <c r="B13121" s="196" t="s">
        <v>442</v>
      </c>
      <c r="C13121" s="197" t="s">
        <v>412</v>
      </c>
      <c r="D13121" s="198" t="s">
        <v>337</v>
      </c>
      <c r="E13121" s="421">
        <v>68908</v>
      </c>
      <c r="F13121" s="413">
        <v>131.27000000000001</v>
      </c>
      <c r="G13121" s="414">
        <f t="shared" si="408"/>
        <v>524.93334349051565</v>
      </c>
      <c r="H13121" s="415">
        <f t="shared" si="409"/>
        <v>2.6246667174525782</v>
      </c>
    </row>
    <row r="13122" spans="1:8" ht="15" hidden="1" thickBot="1">
      <c r="A13122" s="409">
        <v>202207</v>
      </c>
      <c r="B13122" s="196" t="s">
        <v>443</v>
      </c>
      <c r="C13122" s="197" t="s">
        <v>2636</v>
      </c>
      <c r="D13122" s="198" t="s">
        <v>339</v>
      </c>
      <c r="E13122" s="421">
        <v>345</v>
      </c>
      <c r="F13122" s="413">
        <v>131.27000000000001</v>
      </c>
      <c r="G13122" s="414">
        <f t="shared" ref="G13122:G13185" si="410">+E13122/F13122</f>
        <v>2.6281709453797513</v>
      </c>
      <c r="H13122" s="415">
        <f t="shared" ref="H13122:H13185" si="411">IF(D13122="TB",G13122/200,IF(D13122="LT",G13122,"VER"))</f>
        <v>2.6281709453797513</v>
      </c>
    </row>
    <row r="13123" spans="1:8" ht="15" hidden="1" thickBot="1">
      <c r="A13123" s="409">
        <v>202207</v>
      </c>
      <c r="B13123" s="196" t="s">
        <v>444</v>
      </c>
      <c r="C13123" s="197" t="s">
        <v>412</v>
      </c>
      <c r="D13123" s="198" t="s">
        <v>337</v>
      </c>
      <c r="E13123" s="421">
        <v>55704</v>
      </c>
      <c r="F13123" s="413">
        <v>131.27000000000001</v>
      </c>
      <c r="G13123" s="414">
        <f t="shared" si="410"/>
        <v>424.34676620705415</v>
      </c>
      <c r="H13123" s="415">
        <f t="shared" si="411"/>
        <v>2.1217338310352707</v>
      </c>
    </row>
    <row r="13124" spans="1:8" ht="15" hidden="1" thickBot="1">
      <c r="A13124" s="409">
        <v>202207</v>
      </c>
      <c r="B13124" s="196" t="s">
        <v>445</v>
      </c>
      <c r="C13124" s="197" t="s">
        <v>412</v>
      </c>
      <c r="D13124" s="198" t="s">
        <v>339</v>
      </c>
      <c r="E13124" s="421">
        <v>278</v>
      </c>
      <c r="F13124" s="413">
        <v>131.27000000000001</v>
      </c>
      <c r="G13124" s="414">
        <f t="shared" si="410"/>
        <v>2.1177725299002055</v>
      </c>
      <c r="H13124" s="415">
        <f t="shared" si="411"/>
        <v>2.1177725299002055</v>
      </c>
    </row>
    <row r="13125" spans="1:8" ht="15" hidden="1" thickBot="1">
      <c r="A13125" s="409">
        <v>202207</v>
      </c>
      <c r="B13125" s="196" t="s">
        <v>446</v>
      </c>
      <c r="C13125" s="197" t="s">
        <v>412</v>
      </c>
      <c r="D13125" s="198" t="s">
        <v>337</v>
      </c>
      <c r="E13125" s="421">
        <v>43396</v>
      </c>
      <c r="F13125" s="413">
        <v>131.27000000000001</v>
      </c>
      <c r="G13125" s="414">
        <f t="shared" si="410"/>
        <v>330.58581549478174</v>
      </c>
      <c r="H13125" s="415">
        <f t="shared" si="411"/>
        <v>1.6529290774739087</v>
      </c>
    </row>
    <row r="13126" spans="1:8" ht="15" hidden="1" thickBot="1">
      <c r="A13126" s="409">
        <v>202207</v>
      </c>
      <c r="B13126" s="196" t="s">
        <v>447</v>
      </c>
      <c r="C13126" s="197" t="s">
        <v>412</v>
      </c>
      <c r="D13126" s="198" t="s">
        <v>337</v>
      </c>
      <c r="E13126" s="421">
        <v>44306</v>
      </c>
      <c r="F13126" s="413">
        <v>131.27000000000001</v>
      </c>
      <c r="G13126" s="414">
        <f t="shared" si="410"/>
        <v>337.51809248114569</v>
      </c>
      <c r="H13126" s="415">
        <f t="shared" si="411"/>
        <v>1.6875904624057285</v>
      </c>
    </row>
    <row r="13127" spans="1:8" ht="15" hidden="1" thickBot="1">
      <c r="A13127" s="409">
        <v>202207</v>
      </c>
      <c r="B13127" s="196" t="s">
        <v>448</v>
      </c>
      <c r="C13127" s="197" t="s">
        <v>412</v>
      </c>
      <c r="D13127" s="198" t="s">
        <v>337</v>
      </c>
      <c r="E13127" s="421">
        <v>73093</v>
      </c>
      <c r="F13127" s="413">
        <v>131.27000000000001</v>
      </c>
      <c r="G13127" s="414">
        <f t="shared" si="410"/>
        <v>556.81419974099185</v>
      </c>
      <c r="H13127" s="415">
        <f t="shared" si="411"/>
        <v>2.7840709987049594</v>
      </c>
    </row>
    <row r="13128" spans="1:8" ht="15" hidden="1" thickBot="1">
      <c r="A13128" s="409">
        <v>202207</v>
      </c>
      <c r="B13128" s="196" t="s">
        <v>449</v>
      </c>
      <c r="C13128" s="197" t="s">
        <v>412</v>
      </c>
      <c r="D13128" s="198" t="s">
        <v>339</v>
      </c>
      <c r="E13128" s="421">
        <v>217</v>
      </c>
      <c r="F13128" s="413">
        <v>131.27000000000001</v>
      </c>
      <c r="G13128" s="414">
        <f t="shared" si="410"/>
        <v>1.6530814352098726</v>
      </c>
      <c r="H13128" s="415">
        <f t="shared" si="411"/>
        <v>1.6530814352098726</v>
      </c>
    </row>
    <row r="13129" spans="1:8" ht="15" hidden="1" thickBot="1">
      <c r="A13129" s="409">
        <v>202207</v>
      </c>
      <c r="B13129" s="196" t="s">
        <v>450</v>
      </c>
      <c r="C13129" s="197" t="s">
        <v>412</v>
      </c>
      <c r="D13129" s="198" t="s">
        <v>337</v>
      </c>
      <c r="E13129" s="421">
        <v>35109</v>
      </c>
      <c r="F13129" s="413">
        <v>131.27000000000001</v>
      </c>
      <c r="G13129" s="414">
        <f t="shared" si="410"/>
        <v>267.45638759808025</v>
      </c>
      <c r="H13129" s="415">
        <f t="shared" si="411"/>
        <v>1.3372819379904013</v>
      </c>
    </row>
    <row r="13130" spans="1:8" ht="15" hidden="1" thickBot="1">
      <c r="A13130" s="409">
        <v>202207</v>
      </c>
      <c r="B13130" s="196" t="s">
        <v>451</v>
      </c>
      <c r="C13130" s="197" t="s">
        <v>412</v>
      </c>
      <c r="D13130" s="198" t="s">
        <v>337</v>
      </c>
      <c r="E13130" s="421">
        <v>39063</v>
      </c>
      <c r="F13130" s="413">
        <v>131.27000000000001</v>
      </c>
      <c r="G13130" s="414">
        <f t="shared" si="410"/>
        <v>297.5775119981717</v>
      </c>
      <c r="H13130" s="415">
        <f t="shared" si="411"/>
        <v>1.4878875599908585</v>
      </c>
    </row>
    <row r="13131" spans="1:8" ht="15" hidden="1" thickBot="1">
      <c r="A13131" s="409">
        <v>202207</v>
      </c>
      <c r="B13131" s="196" t="s">
        <v>452</v>
      </c>
      <c r="C13131" s="197" t="s">
        <v>412</v>
      </c>
      <c r="D13131" s="198" t="s">
        <v>337</v>
      </c>
      <c r="E13131" s="421">
        <v>32489</v>
      </c>
      <c r="F13131" s="413">
        <v>131.27000000000001</v>
      </c>
      <c r="G13131" s="414">
        <f t="shared" si="410"/>
        <v>247.49752418679057</v>
      </c>
      <c r="H13131" s="415">
        <f t="shared" si="411"/>
        <v>1.2374876209339529</v>
      </c>
    </row>
    <row r="13132" spans="1:8" ht="15" hidden="1" thickBot="1">
      <c r="A13132" s="409">
        <v>202207</v>
      </c>
      <c r="B13132" s="196" t="s">
        <v>453</v>
      </c>
      <c r="C13132" s="197" t="s">
        <v>412</v>
      </c>
      <c r="D13132" s="198" t="s">
        <v>337</v>
      </c>
      <c r="E13132" s="421">
        <v>57315</v>
      </c>
      <c r="F13132" s="413">
        <v>131.27000000000001</v>
      </c>
      <c r="G13132" s="414">
        <f t="shared" si="410"/>
        <v>436.61918183895784</v>
      </c>
      <c r="H13132" s="415">
        <f t="shared" si="411"/>
        <v>2.183095909194789</v>
      </c>
    </row>
    <row r="13133" spans="1:8" ht="15" hidden="1" thickBot="1">
      <c r="A13133" s="409">
        <v>202207</v>
      </c>
      <c r="B13133" s="196" t="s">
        <v>454</v>
      </c>
      <c r="C13133" s="197" t="s">
        <v>412</v>
      </c>
      <c r="D13133" s="198" t="s">
        <v>337</v>
      </c>
      <c r="E13133" s="421">
        <v>57315</v>
      </c>
      <c r="F13133" s="413">
        <v>131.27000000000001</v>
      </c>
      <c r="G13133" s="414">
        <f t="shared" si="410"/>
        <v>436.61918183895784</v>
      </c>
      <c r="H13133" s="415">
        <f t="shared" si="411"/>
        <v>2.183095909194789</v>
      </c>
    </row>
    <row r="13134" spans="1:8" ht="15" hidden="1" thickBot="1">
      <c r="A13134" s="409">
        <v>202207</v>
      </c>
      <c r="B13134" s="196" t="s">
        <v>455</v>
      </c>
      <c r="C13134" s="197" t="s">
        <v>412</v>
      </c>
      <c r="D13134" s="198" t="s">
        <v>337</v>
      </c>
      <c r="E13134" s="421">
        <v>64082</v>
      </c>
      <c r="F13134" s="413">
        <v>131.27000000000001</v>
      </c>
      <c r="G13134" s="414">
        <f t="shared" si="410"/>
        <v>488.16942180239198</v>
      </c>
      <c r="H13134" s="415">
        <f t="shared" si="411"/>
        <v>2.4408471090119601</v>
      </c>
    </row>
    <row r="13135" spans="1:8" ht="15" hidden="1" thickBot="1">
      <c r="A13135" s="409">
        <v>202207</v>
      </c>
      <c r="B13135" s="196" t="s">
        <v>456</v>
      </c>
      <c r="C13135" s="197" t="s">
        <v>412</v>
      </c>
      <c r="D13135" s="198" t="s">
        <v>339</v>
      </c>
      <c r="E13135" s="421">
        <v>320</v>
      </c>
      <c r="F13135" s="413">
        <v>131.27000000000001</v>
      </c>
      <c r="G13135" s="414">
        <f t="shared" si="410"/>
        <v>2.437723775424697</v>
      </c>
      <c r="H13135" s="415">
        <f t="shared" si="411"/>
        <v>2.437723775424697</v>
      </c>
    </row>
    <row r="13136" spans="1:8" ht="15" hidden="1" thickBot="1">
      <c r="A13136" s="409">
        <v>202207</v>
      </c>
      <c r="B13136" s="196" t="s">
        <v>457</v>
      </c>
      <c r="C13136" s="197" t="s">
        <v>412</v>
      </c>
      <c r="D13136" s="198" t="s">
        <v>339</v>
      </c>
      <c r="E13136" s="421">
        <v>287</v>
      </c>
      <c r="F13136" s="413">
        <v>131.27000000000001</v>
      </c>
      <c r="G13136" s="414">
        <f t="shared" si="410"/>
        <v>2.1863335110840252</v>
      </c>
      <c r="H13136" s="415">
        <f t="shared" si="411"/>
        <v>2.1863335110840252</v>
      </c>
    </row>
    <row r="13137" spans="1:8" ht="15" hidden="1" thickBot="1">
      <c r="A13137" s="409">
        <v>202207</v>
      </c>
      <c r="B13137" s="196" t="s">
        <v>458</v>
      </c>
      <c r="C13137" s="197" t="s">
        <v>412</v>
      </c>
      <c r="D13137" s="198" t="s">
        <v>337</v>
      </c>
      <c r="E13137" s="421">
        <v>45190</v>
      </c>
      <c r="F13137" s="413">
        <v>131.27000000000001</v>
      </c>
      <c r="G13137" s="414">
        <f t="shared" si="410"/>
        <v>344.25230441075644</v>
      </c>
      <c r="H13137" s="415">
        <f t="shared" si="411"/>
        <v>1.7212615220537821</v>
      </c>
    </row>
    <row r="13138" spans="1:8" ht="15" hidden="1" thickBot="1">
      <c r="A13138" s="409">
        <v>202207</v>
      </c>
      <c r="B13138" s="196" t="s">
        <v>459</v>
      </c>
      <c r="C13138" s="197" t="s">
        <v>412</v>
      </c>
      <c r="D13138" s="198" t="s">
        <v>339</v>
      </c>
      <c r="E13138" s="421">
        <v>226</v>
      </c>
      <c r="F13138" s="413">
        <v>131.27000000000001</v>
      </c>
      <c r="G13138" s="414">
        <f t="shared" si="410"/>
        <v>1.7216424163936923</v>
      </c>
      <c r="H13138" s="415">
        <f t="shared" si="411"/>
        <v>1.7216424163936923</v>
      </c>
    </row>
    <row r="13139" spans="1:8" ht="15" hidden="1" thickBot="1">
      <c r="A13139" s="409">
        <v>202207</v>
      </c>
      <c r="B13139" s="196" t="s">
        <v>460</v>
      </c>
      <c r="C13139" s="197" t="s">
        <v>412</v>
      </c>
      <c r="D13139" s="198" t="s">
        <v>337</v>
      </c>
      <c r="E13139" s="421">
        <v>47498</v>
      </c>
      <c r="F13139" s="413">
        <v>131.27000000000001</v>
      </c>
      <c r="G13139" s="414">
        <f t="shared" si="410"/>
        <v>361.83438714100708</v>
      </c>
      <c r="H13139" s="415">
        <f t="shared" si="411"/>
        <v>1.8091719357050353</v>
      </c>
    </row>
    <row r="13140" spans="1:8" ht="15" hidden="1" thickBot="1">
      <c r="A13140" s="409">
        <v>202207</v>
      </c>
      <c r="B13140" s="196" t="s">
        <v>461</v>
      </c>
      <c r="C13140" s="197" t="s">
        <v>412</v>
      </c>
      <c r="D13140" s="198" t="s">
        <v>337</v>
      </c>
      <c r="E13140" s="421">
        <v>86997</v>
      </c>
      <c r="F13140" s="413">
        <v>131.27000000000001</v>
      </c>
      <c r="G13140" s="414">
        <f t="shared" si="410"/>
        <v>662.73329778319487</v>
      </c>
      <c r="H13140" s="415">
        <f t="shared" si="411"/>
        <v>3.3136664889159744</v>
      </c>
    </row>
    <row r="13141" spans="1:8" ht="15" hidden="1" thickBot="1">
      <c r="A13141" s="409">
        <v>202207</v>
      </c>
      <c r="B13141" s="196" t="s">
        <v>462</v>
      </c>
      <c r="C13141" s="197" t="s">
        <v>412</v>
      </c>
      <c r="D13141" s="198" t="s">
        <v>337</v>
      </c>
      <c r="E13141" s="421">
        <v>32287</v>
      </c>
      <c r="F13141" s="413">
        <v>131.27000000000001</v>
      </c>
      <c r="G13141" s="414">
        <f t="shared" si="410"/>
        <v>245.95871105355371</v>
      </c>
      <c r="H13141" s="415">
        <f t="shared" si="411"/>
        <v>1.2297935552677686</v>
      </c>
    </row>
    <row r="13142" spans="1:8" ht="15" hidden="1" thickBot="1">
      <c r="A13142" s="409">
        <v>202207</v>
      </c>
      <c r="B13142" s="196" t="s">
        <v>463</v>
      </c>
      <c r="C13142" s="197" t="s">
        <v>412</v>
      </c>
      <c r="D13142" s="198" t="s">
        <v>339</v>
      </c>
      <c r="E13142" s="421">
        <v>161</v>
      </c>
      <c r="F13142" s="413">
        <v>131.27000000000001</v>
      </c>
      <c r="G13142" s="414">
        <f t="shared" si="410"/>
        <v>1.2264797745105507</v>
      </c>
      <c r="H13142" s="415">
        <f t="shared" si="411"/>
        <v>1.2264797745105507</v>
      </c>
    </row>
    <row r="13143" spans="1:8" ht="15" hidden="1" thickBot="1">
      <c r="A13143" s="409">
        <v>202207</v>
      </c>
      <c r="B13143" s="196" t="s">
        <v>464</v>
      </c>
      <c r="C13143" s="197" t="s">
        <v>412</v>
      </c>
      <c r="D13143" s="198" t="s">
        <v>337</v>
      </c>
      <c r="E13143" s="421">
        <v>8680</v>
      </c>
      <c r="F13143" s="413">
        <v>131.27000000000001</v>
      </c>
      <c r="G13143" s="414">
        <f t="shared" si="410"/>
        <v>66.123257408394906</v>
      </c>
      <c r="H13143" s="415">
        <f t="shared" si="411"/>
        <v>0.33061628704197454</v>
      </c>
    </row>
    <row r="13144" spans="1:8" ht="15" hidden="1" thickBot="1">
      <c r="A13144" s="409">
        <v>202207</v>
      </c>
      <c r="B13144" s="196" t="s">
        <v>465</v>
      </c>
      <c r="C13144" s="197" t="s">
        <v>412</v>
      </c>
      <c r="D13144" s="198" t="s">
        <v>337</v>
      </c>
      <c r="E13144" s="421">
        <v>48332</v>
      </c>
      <c r="F13144" s="413">
        <v>131.27000000000001</v>
      </c>
      <c r="G13144" s="414">
        <f t="shared" si="410"/>
        <v>368.18770473070765</v>
      </c>
      <c r="H13144" s="415">
        <f t="shared" si="411"/>
        <v>1.8409385236535383</v>
      </c>
    </row>
    <row r="13145" spans="1:8" ht="15" hidden="1" thickBot="1">
      <c r="A13145" s="409">
        <v>202207</v>
      </c>
      <c r="B13145" s="196" t="s">
        <v>466</v>
      </c>
      <c r="C13145" s="197" t="s">
        <v>412</v>
      </c>
      <c r="D13145" s="198" t="s">
        <v>339</v>
      </c>
      <c r="E13145" s="421">
        <v>242</v>
      </c>
      <c r="F13145" s="413">
        <v>131.27000000000001</v>
      </c>
      <c r="G13145" s="414">
        <f t="shared" si="410"/>
        <v>1.8435286051649271</v>
      </c>
      <c r="H13145" s="415">
        <f t="shared" si="411"/>
        <v>1.8435286051649271</v>
      </c>
    </row>
    <row r="13146" spans="1:8" ht="15" hidden="1" thickBot="1">
      <c r="A13146" s="409">
        <v>202207</v>
      </c>
      <c r="B13146" s="196" t="s">
        <v>467</v>
      </c>
      <c r="C13146" s="197" t="s">
        <v>412</v>
      </c>
      <c r="D13146" s="198" t="s">
        <v>337</v>
      </c>
      <c r="E13146" s="421">
        <v>51075</v>
      </c>
      <c r="F13146" s="413">
        <v>131.27000000000001</v>
      </c>
      <c r="G13146" s="414">
        <f t="shared" si="410"/>
        <v>389.08356821817625</v>
      </c>
      <c r="H13146" s="415">
        <f t="shared" si="411"/>
        <v>1.9454178410908813</v>
      </c>
    </row>
    <row r="13147" spans="1:8" ht="15" hidden="1" thickBot="1">
      <c r="A13147" s="409">
        <v>202207</v>
      </c>
      <c r="B13147" s="196" t="s">
        <v>468</v>
      </c>
      <c r="C13147" s="197" t="s">
        <v>2637</v>
      </c>
      <c r="D13147" s="198" t="s">
        <v>339</v>
      </c>
      <c r="E13147" s="421">
        <v>255</v>
      </c>
      <c r="F13147" s="413">
        <v>131.27000000000001</v>
      </c>
      <c r="G13147" s="414">
        <f t="shared" si="410"/>
        <v>1.9425611335415554</v>
      </c>
      <c r="H13147" s="415">
        <f t="shared" si="411"/>
        <v>1.9425611335415554</v>
      </c>
    </row>
    <row r="13148" spans="1:8" ht="15" hidden="1" thickBot="1">
      <c r="A13148" s="409">
        <v>202207</v>
      </c>
      <c r="B13148" s="196" t="s">
        <v>469</v>
      </c>
      <c r="C13148" s="197" t="s">
        <v>412</v>
      </c>
      <c r="D13148" s="198" t="s">
        <v>337</v>
      </c>
      <c r="E13148" s="421">
        <v>51075</v>
      </c>
      <c r="F13148" s="413">
        <v>131.27000000000001</v>
      </c>
      <c r="G13148" s="414">
        <f t="shared" si="410"/>
        <v>389.08356821817625</v>
      </c>
      <c r="H13148" s="415">
        <f t="shared" si="411"/>
        <v>1.9454178410908813</v>
      </c>
    </row>
    <row r="13149" spans="1:8" ht="15" hidden="1" thickBot="1">
      <c r="A13149" s="409">
        <v>202207</v>
      </c>
      <c r="B13149" s="196" t="s">
        <v>470</v>
      </c>
      <c r="C13149" s="197" t="s">
        <v>412</v>
      </c>
      <c r="D13149" s="198" t="s">
        <v>337</v>
      </c>
      <c r="E13149" s="421">
        <v>72133</v>
      </c>
      <c r="F13149" s="413">
        <v>131.27000000000001</v>
      </c>
      <c r="G13149" s="414">
        <f t="shared" si="410"/>
        <v>549.50102841471767</v>
      </c>
      <c r="H13149" s="415">
        <f t="shared" si="411"/>
        <v>2.7475051420735883</v>
      </c>
    </row>
    <row r="13150" spans="1:8" ht="15" hidden="1" thickBot="1">
      <c r="A13150" s="409">
        <v>202207</v>
      </c>
      <c r="B13150" s="196" t="s">
        <v>471</v>
      </c>
      <c r="C13150" s="197" t="s">
        <v>2638</v>
      </c>
      <c r="D13150" s="198" t="s">
        <v>339</v>
      </c>
      <c r="E13150" s="421">
        <v>361</v>
      </c>
      <c r="F13150" s="413">
        <v>131.27000000000001</v>
      </c>
      <c r="G13150" s="414">
        <f t="shared" si="410"/>
        <v>2.7500571341509863</v>
      </c>
      <c r="H13150" s="415">
        <f t="shared" si="411"/>
        <v>2.7500571341509863</v>
      </c>
    </row>
    <row r="13151" spans="1:8" ht="15" hidden="1" thickBot="1">
      <c r="A13151" s="409">
        <v>202207</v>
      </c>
      <c r="B13151" s="196" t="s">
        <v>472</v>
      </c>
      <c r="C13151" s="197" t="s">
        <v>412</v>
      </c>
      <c r="D13151" s="198" t="s">
        <v>337</v>
      </c>
      <c r="E13151" s="421">
        <v>53505</v>
      </c>
      <c r="F13151" s="413">
        <v>131.27000000000001</v>
      </c>
      <c r="G13151" s="414">
        <f t="shared" si="410"/>
        <v>407.59503313780755</v>
      </c>
      <c r="H13151" s="415">
        <f t="shared" si="411"/>
        <v>2.0379751656890379</v>
      </c>
    </row>
    <row r="13152" spans="1:8" ht="15" hidden="1" thickBot="1">
      <c r="A13152" s="409">
        <v>202207</v>
      </c>
      <c r="B13152" s="196" t="s">
        <v>473</v>
      </c>
      <c r="C13152" s="197" t="s">
        <v>2638</v>
      </c>
      <c r="D13152" s="198" t="s">
        <v>339</v>
      </c>
      <c r="E13152" s="421">
        <v>267</v>
      </c>
      <c r="F13152" s="413">
        <v>131.27000000000001</v>
      </c>
      <c r="G13152" s="414">
        <f t="shared" si="410"/>
        <v>2.0339757751199814</v>
      </c>
      <c r="H13152" s="415">
        <f t="shared" si="411"/>
        <v>2.0339757751199814</v>
      </c>
    </row>
    <row r="13153" spans="1:8" ht="15" hidden="1" thickBot="1">
      <c r="A13153" s="409">
        <v>202207</v>
      </c>
      <c r="B13153" s="196" t="s">
        <v>474</v>
      </c>
      <c r="C13153" s="197" t="s">
        <v>412</v>
      </c>
      <c r="D13153" s="198" t="s">
        <v>337</v>
      </c>
      <c r="E13153" s="421">
        <v>42257</v>
      </c>
      <c r="F13153" s="413">
        <v>131.27000000000001</v>
      </c>
      <c r="G13153" s="414">
        <f t="shared" si="410"/>
        <v>321.90904243162942</v>
      </c>
      <c r="H13153" s="415">
        <f t="shared" si="411"/>
        <v>1.6095452121581471</v>
      </c>
    </row>
    <row r="13154" spans="1:8" ht="15" hidden="1" thickBot="1">
      <c r="A13154" s="409">
        <v>202207</v>
      </c>
      <c r="B13154" s="196" t="s">
        <v>475</v>
      </c>
      <c r="C13154" s="197" t="s">
        <v>412</v>
      </c>
      <c r="D13154" s="198" t="s">
        <v>339</v>
      </c>
      <c r="E13154" s="421">
        <v>211</v>
      </c>
      <c r="F13154" s="413">
        <v>131.27000000000001</v>
      </c>
      <c r="G13154" s="414">
        <f t="shared" si="410"/>
        <v>1.6073741144206597</v>
      </c>
      <c r="H13154" s="415">
        <f t="shared" si="411"/>
        <v>1.6073741144206597</v>
      </c>
    </row>
    <row r="13155" spans="1:8" ht="15" hidden="1" thickBot="1">
      <c r="A13155" s="409">
        <v>202207</v>
      </c>
      <c r="B13155" s="196" t="s">
        <v>476</v>
      </c>
      <c r="C13155" s="197" t="s">
        <v>412</v>
      </c>
      <c r="D13155" s="198" t="s">
        <v>337</v>
      </c>
      <c r="E13155" s="421">
        <v>71671</v>
      </c>
      <c r="F13155" s="413">
        <v>131.27000000000001</v>
      </c>
      <c r="G13155" s="414">
        <f t="shared" si="410"/>
        <v>545.98156471394827</v>
      </c>
      <c r="H13155" s="415">
        <f t="shared" si="411"/>
        <v>2.7299078235697412</v>
      </c>
    </row>
    <row r="13156" spans="1:8" ht="15" hidden="1" thickBot="1">
      <c r="A13156" s="409">
        <v>202207</v>
      </c>
      <c r="B13156" s="196" t="s">
        <v>477</v>
      </c>
      <c r="C13156" s="197" t="s">
        <v>412</v>
      </c>
      <c r="D13156" s="198" t="s">
        <v>337</v>
      </c>
      <c r="E13156" s="421">
        <v>67165</v>
      </c>
      <c r="F13156" s="413">
        <v>131.27000000000001</v>
      </c>
      <c r="G13156" s="414">
        <f t="shared" si="410"/>
        <v>511.65536680124927</v>
      </c>
      <c r="H13156" s="415">
        <f t="shared" si="411"/>
        <v>2.5582768340062465</v>
      </c>
    </row>
    <row r="13157" spans="1:8" ht="15" hidden="1" thickBot="1">
      <c r="A13157" s="409">
        <v>202207</v>
      </c>
      <c r="B13157" s="196" t="s">
        <v>478</v>
      </c>
      <c r="C13157" s="197" t="s">
        <v>412</v>
      </c>
      <c r="D13157" s="198" t="s">
        <v>339</v>
      </c>
      <c r="E13157" s="421">
        <v>336</v>
      </c>
      <c r="F13157" s="413">
        <v>131.27000000000001</v>
      </c>
      <c r="G13157" s="414">
        <f t="shared" si="410"/>
        <v>2.559609964195932</v>
      </c>
      <c r="H13157" s="415">
        <f t="shared" si="411"/>
        <v>2.559609964195932</v>
      </c>
    </row>
    <row r="13158" spans="1:8" ht="15" hidden="1" thickBot="1">
      <c r="A13158" s="409">
        <v>202207</v>
      </c>
      <c r="B13158" s="196" t="s">
        <v>2600</v>
      </c>
      <c r="C13158" s="197" t="s">
        <v>412</v>
      </c>
      <c r="D13158" s="198" t="s">
        <v>337</v>
      </c>
      <c r="E13158" s="421">
        <v>63005</v>
      </c>
      <c r="F13158" s="413">
        <v>131.27000000000001</v>
      </c>
      <c r="G13158" s="414">
        <f t="shared" si="410"/>
        <v>479.96495772072825</v>
      </c>
      <c r="H13158" s="415">
        <f t="shared" si="411"/>
        <v>2.3998247886036412</v>
      </c>
    </row>
    <row r="13159" spans="1:8" ht="15" hidden="1" thickBot="1">
      <c r="A13159" s="409">
        <v>202207</v>
      </c>
      <c r="B13159" s="196" t="s">
        <v>2601</v>
      </c>
      <c r="C13159" s="197" t="s">
        <v>412</v>
      </c>
      <c r="D13159" s="198" t="s">
        <v>339</v>
      </c>
      <c r="E13159" s="421">
        <v>315</v>
      </c>
      <c r="F13159" s="413">
        <v>131.27000000000001</v>
      </c>
      <c r="G13159" s="414">
        <f t="shared" si="410"/>
        <v>2.399634341433686</v>
      </c>
      <c r="H13159" s="415">
        <f t="shared" si="411"/>
        <v>2.399634341433686</v>
      </c>
    </row>
    <row r="13160" spans="1:8" ht="15" hidden="1" thickBot="1">
      <c r="A13160" s="409">
        <v>202207</v>
      </c>
      <c r="B13160" s="196" t="s">
        <v>479</v>
      </c>
      <c r="C13160" s="197" t="s">
        <v>480</v>
      </c>
      <c r="D13160" s="198" t="s">
        <v>337</v>
      </c>
      <c r="E13160" s="421">
        <v>12294</v>
      </c>
      <c r="F13160" s="413">
        <v>131.27000000000001</v>
      </c>
      <c r="G13160" s="414">
        <f t="shared" si="410"/>
        <v>93.654300297097578</v>
      </c>
      <c r="H13160" s="415">
        <f t="shared" si="411"/>
        <v>0.46827150148548791</v>
      </c>
    </row>
    <row r="13161" spans="1:8" ht="15" hidden="1" thickBot="1">
      <c r="A13161" s="409">
        <v>202207</v>
      </c>
      <c r="B13161" s="196" t="s">
        <v>481</v>
      </c>
      <c r="C13161" s="197" t="s">
        <v>480</v>
      </c>
      <c r="D13161" s="198" t="s">
        <v>374</v>
      </c>
      <c r="E13161" s="421">
        <v>37.020000000000003</v>
      </c>
      <c r="F13161" s="413">
        <v>131.27000000000001</v>
      </c>
      <c r="G13161" s="414">
        <f t="shared" si="410"/>
        <v>0.28201416926944467</v>
      </c>
      <c r="H13161" s="415" t="str">
        <f t="shared" si="411"/>
        <v>VER</v>
      </c>
    </row>
    <row r="13162" spans="1:8" ht="15" hidden="1" thickBot="1">
      <c r="A13162" s="409">
        <v>202207</v>
      </c>
      <c r="B13162" s="196" t="s">
        <v>482</v>
      </c>
      <c r="C13162" s="197" t="s">
        <v>480</v>
      </c>
      <c r="D13162" s="198" t="s">
        <v>374</v>
      </c>
      <c r="E13162" s="421">
        <v>0.01</v>
      </c>
      <c r="F13162" s="413">
        <v>131.27000000000001</v>
      </c>
      <c r="G13162" s="414">
        <f t="shared" si="410"/>
        <v>7.6178867982021789E-5</v>
      </c>
      <c r="H13162" s="415" t="str">
        <f t="shared" si="411"/>
        <v>VER</v>
      </c>
    </row>
    <row r="13163" spans="1:8" ht="15" hidden="1" thickBot="1">
      <c r="A13163" s="409">
        <v>202207</v>
      </c>
      <c r="B13163" s="196" t="s">
        <v>483</v>
      </c>
      <c r="C13163" s="197" t="s">
        <v>480</v>
      </c>
      <c r="D13163" s="198" t="s">
        <v>374</v>
      </c>
      <c r="E13163" s="421">
        <v>0.01</v>
      </c>
      <c r="F13163" s="413">
        <v>131.27000000000001</v>
      </c>
      <c r="G13163" s="414">
        <f t="shared" si="410"/>
        <v>7.6178867982021789E-5</v>
      </c>
      <c r="H13163" s="415" t="str">
        <f t="shared" si="411"/>
        <v>VER</v>
      </c>
    </row>
    <row r="13164" spans="1:8" ht="15" hidden="1" thickBot="1">
      <c r="A13164" s="409">
        <v>202207</v>
      </c>
      <c r="B13164" s="196" t="s">
        <v>484</v>
      </c>
      <c r="C13164" s="197" t="s">
        <v>480</v>
      </c>
      <c r="D13164" s="198" t="s">
        <v>374</v>
      </c>
      <c r="E13164" s="421">
        <v>0.01</v>
      </c>
      <c r="F13164" s="413">
        <v>131.27000000000001</v>
      </c>
      <c r="G13164" s="414">
        <f t="shared" si="410"/>
        <v>7.6178867982021789E-5</v>
      </c>
      <c r="H13164" s="415" t="str">
        <f t="shared" si="411"/>
        <v>VER</v>
      </c>
    </row>
    <row r="13165" spans="1:8" ht="15" hidden="1" thickBot="1">
      <c r="A13165" s="409">
        <v>202207</v>
      </c>
      <c r="B13165" s="196" t="s">
        <v>485</v>
      </c>
      <c r="C13165" s="197" t="s">
        <v>480</v>
      </c>
      <c r="D13165" s="198" t="s">
        <v>374</v>
      </c>
      <c r="E13165" s="421">
        <v>0.01</v>
      </c>
      <c r="F13165" s="413">
        <v>131.27000000000001</v>
      </c>
      <c r="G13165" s="414">
        <f t="shared" si="410"/>
        <v>7.6178867982021789E-5</v>
      </c>
      <c r="H13165" s="415" t="str">
        <f t="shared" si="411"/>
        <v>VER</v>
      </c>
    </row>
    <row r="13166" spans="1:8" ht="15" hidden="1" thickBot="1">
      <c r="A13166" s="409">
        <v>202207</v>
      </c>
      <c r="B13166" s="196" t="s">
        <v>486</v>
      </c>
      <c r="C13166" s="197" t="s">
        <v>480</v>
      </c>
      <c r="D13166" s="198" t="s">
        <v>374</v>
      </c>
      <c r="E13166" s="421">
        <v>0.01</v>
      </c>
      <c r="F13166" s="413">
        <v>131.27000000000001</v>
      </c>
      <c r="G13166" s="414">
        <f t="shared" si="410"/>
        <v>7.6178867982021789E-5</v>
      </c>
      <c r="H13166" s="415" t="str">
        <f t="shared" si="411"/>
        <v>VER</v>
      </c>
    </row>
    <row r="13167" spans="1:8" ht="15" hidden="1" thickBot="1">
      <c r="A13167" s="409">
        <v>202207</v>
      </c>
      <c r="B13167" s="196" t="s">
        <v>487</v>
      </c>
      <c r="C13167" s="197" t="s">
        <v>480</v>
      </c>
      <c r="D13167" s="198" t="s">
        <v>374</v>
      </c>
      <c r="E13167" s="421">
        <v>0.01</v>
      </c>
      <c r="F13167" s="413">
        <v>131.27000000000001</v>
      </c>
      <c r="G13167" s="414">
        <f t="shared" si="410"/>
        <v>7.6178867982021789E-5</v>
      </c>
      <c r="H13167" s="415" t="str">
        <f t="shared" si="411"/>
        <v>VER</v>
      </c>
    </row>
    <row r="13168" spans="1:8" ht="15" hidden="1" thickBot="1">
      <c r="A13168" s="409">
        <v>202207</v>
      </c>
      <c r="B13168" s="196" t="s">
        <v>488</v>
      </c>
      <c r="C13168" s="197" t="s">
        <v>480</v>
      </c>
      <c r="D13168" s="198" t="s">
        <v>374</v>
      </c>
      <c r="E13168" s="421">
        <v>0.01</v>
      </c>
      <c r="F13168" s="413">
        <v>131.27000000000001</v>
      </c>
      <c r="G13168" s="414">
        <f t="shared" si="410"/>
        <v>7.6178867982021789E-5</v>
      </c>
      <c r="H13168" s="415" t="str">
        <f t="shared" si="411"/>
        <v>VER</v>
      </c>
    </row>
    <row r="13169" spans="1:8" ht="15" hidden="1" thickBot="1">
      <c r="A13169" s="409">
        <v>202207</v>
      </c>
      <c r="B13169" s="196" t="s">
        <v>489</v>
      </c>
      <c r="C13169" s="197" t="s">
        <v>480</v>
      </c>
      <c r="D13169" s="198" t="s">
        <v>374</v>
      </c>
      <c r="E13169" s="421">
        <v>0.01</v>
      </c>
      <c r="F13169" s="413">
        <v>131.27000000000001</v>
      </c>
      <c r="G13169" s="414">
        <f t="shared" si="410"/>
        <v>7.6178867982021789E-5</v>
      </c>
      <c r="H13169" s="415" t="str">
        <f t="shared" si="411"/>
        <v>VER</v>
      </c>
    </row>
    <row r="13170" spans="1:8" ht="15" hidden="1" thickBot="1">
      <c r="A13170" s="409">
        <v>202207</v>
      </c>
      <c r="B13170" s="196" t="s">
        <v>319</v>
      </c>
      <c r="C13170" s="197" t="s">
        <v>480</v>
      </c>
      <c r="D13170" s="198" t="s">
        <v>337</v>
      </c>
      <c r="E13170" s="421">
        <v>18703</v>
      </c>
      <c r="F13170" s="413">
        <v>131.27000000000001</v>
      </c>
      <c r="G13170" s="414">
        <f t="shared" si="410"/>
        <v>142.47733678677534</v>
      </c>
      <c r="H13170" s="415">
        <f t="shared" si="411"/>
        <v>0.71238668393387672</v>
      </c>
    </row>
    <row r="13171" spans="1:8" ht="15" hidden="1" thickBot="1">
      <c r="A13171" s="409">
        <v>202207</v>
      </c>
      <c r="B13171" s="196" t="s">
        <v>490</v>
      </c>
      <c r="C13171" s="197" t="s">
        <v>480</v>
      </c>
      <c r="D13171" s="198" t="s">
        <v>337</v>
      </c>
      <c r="E13171" s="421">
        <v>18703</v>
      </c>
      <c r="F13171" s="413">
        <v>131.27000000000001</v>
      </c>
      <c r="G13171" s="414">
        <f t="shared" si="410"/>
        <v>142.47733678677534</v>
      </c>
      <c r="H13171" s="415">
        <f t="shared" si="411"/>
        <v>0.71238668393387672</v>
      </c>
    </row>
    <row r="13172" spans="1:8" ht="15" hidden="1" thickBot="1">
      <c r="A13172" s="409">
        <v>202207</v>
      </c>
      <c r="B13172" s="196" t="s">
        <v>491</v>
      </c>
      <c r="C13172" s="197" t="s">
        <v>480</v>
      </c>
      <c r="D13172" s="198" t="s">
        <v>339</v>
      </c>
      <c r="E13172" s="421">
        <v>93.51</v>
      </c>
      <c r="F13172" s="413">
        <v>131.27000000000001</v>
      </c>
      <c r="G13172" s="414">
        <f t="shared" si="410"/>
        <v>0.71234859449988575</v>
      </c>
      <c r="H13172" s="415">
        <f t="shared" si="411"/>
        <v>0.71234859449988575</v>
      </c>
    </row>
    <row r="13173" spans="1:8" ht="15" hidden="1" thickBot="1">
      <c r="A13173" s="409">
        <v>202207</v>
      </c>
      <c r="B13173" s="196" t="s">
        <v>492</v>
      </c>
      <c r="C13173" s="197" t="s">
        <v>480</v>
      </c>
      <c r="D13173" s="198" t="s">
        <v>337</v>
      </c>
      <c r="E13173" s="421">
        <v>18703</v>
      </c>
      <c r="F13173" s="413">
        <v>131.27000000000001</v>
      </c>
      <c r="G13173" s="414">
        <f t="shared" si="410"/>
        <v>142.47733678677534</v>
      </c>
      <c r="H13173" s="415">
        <f t="shared" si="411"/>
        <v>0.71238668393387672</v>
      </c>
    </row>
    <row r="13174" spans="1:8" ht="15" hidden="1" thickBot="1">
      <c r="A13174" s="409">
        <v>202207</v>
      </c>
      <c r="B13174" s="196" t="s">
        <v>493</v>
      </c>
      <c r="C13174" s="197" t="s">
        <v>480</v>
      </c>
      <c r="D13174" s="198" t="s">
        <v>337</v>
      </c>
      <c r="E13174" s="421">
        <v>18703</v>
      </c>
      <c r="F13174" s="413">
        <v>131.27000000000001</v>
      </c>
      <c r="G13174" s="414">
        <f t="shared" si="410"/>
        <v>142.47733678677534</v>
      </c>
      <c r="H13174" s="415">
        <f t="shared" si="411"/>
        <v>0.71238668393387672</v>
      </c>
    </row>
    <row r="13175" spans="1:8" ht="15" hidden="1" thickBot="1">
      <c r="A13175" s="409">
        <v>202207</v>
      </c>
      <c r="B13175" s="196" t="s">
        <v>494</v>
      </c>
      <c r="C13175" s="197" t="s">
        <v>480</v>
      </c>
      <c r="D13175" s="198" t="s">
        <v>337</v>
      </c>
      <c r="E13175" s="421">
        <v>18703</v>
      </c>
      <c r="F13175" s="413">
        <v>131.27000000000001</v>
      </c>
      <c r="G13175" s="414">
        <f t="shared" si="410"/>
        <v>142.47733678677534</v>
      </c>
      <c r="H13175" s="415">
        <f t="shared" si="411"/>
        <v>0.71238668393387672</v>
      </c>
    </row>
    <row r="13176" spans="1:8" ht="15" hidden="1" thickBot="1">
      <c r="A13176" s="409">
        <v>202207</v>
      </c>
      <c r="B13176" s="196" t="s">
        <v>495</v>
      </c>
      <c r="C13176" s="197" t="s">
        <v>480</v>
      </c>
      <c r="D13176" s="198" t="s">
        <v>339</v>
      </c>
      <c r="E13176" s="421">
        <v>93.51</v>
      </c>
      <c r="F13176" s="413">
        <v>131.27000000000001</v>
      </c>
      <c r="G13176" s="414">
        <f t="shared" si="410"/>
        <v>0.71234859449988575</v>
      </c>
      <c r="H13176" s="415">
        <f t="shared" si="411"/>
        <v>0.71234859449988575</v>
      </c>
    </row>
    <row r="13177" spans="1:8" ht="15" hidden="1" thickBot="1">
      <c r="A13177" s="409">
        <v>202207</v>
      </c>
      <c r="B13177" s="196" t="s">
        <v>496</v>
      </c>
      <c r="C13177" s="197" t="s">
        <v>480</v>
      </c>
      <c r="D13177" s="198" t="s">
        <v>337</v>
      </c>
      <c r="E13177" s="421">
        <v>18703</v>
      </c>
      <c r="F13177" s="413">
        <v>131.27000000000001</v>
      </c>
      <c r="G13177" s="414">
        <f t="shared" si="410"/>
        <v>142.47733678677534</v>
      </c>
      <c r="H13177" s="415">
        <f t="shared" si="411"/>
        <v>0.71238668393387672</v>
      </c>
    </row>
    <row r="13178" spans="1:8" ht="15" hidden="1" thickBot="1">
      <c r="A13178" s="409">
        <v>202207</v>
      </c>
      <c r="B13178" s="196" t="s">
        <v>497</v>
      </c>
      <c r="C13178" s="197" t="s">
        <v>480</v>
      </c>
      <c r="D13178" s="198" t="s">
        <v>339</v>
      </c>
      <c r="E13178" s="421">
        <v>93.51</v>
      </c>
      <c r="F13178" s="413">
        <v>131.27000000000001</v>
      </c>
      <c r="G13178" s="414">
        <f t="shared" si="410"/>
        <v>0.71234859449988575</v>
      </c>
      <c r="H13178" s="415">
        <f t="shared" si="411"/>
        <v>0.71234859449988575</v>
      </c>
    </row>
    <row r="13179" spans="1:8" ht="15" hidden="1" thickBot="1">
      <c r="A13179" s="409">
        <v>202207</v>
      </c>
      <c r="B13179" s="196" t="s">
        <v>498</v>
      </c>
      <c r="C13179" s="197" t="s">
        <v>480</v>
      </c>
      <c r="D13179" s="198" t="s">
        <v>374</v>
      </c>
      <c r="E13179" s="421">
        <v>218</v>
      </c>
      <c r="F13179" s="413">
        <v>131.27000000000001</v>
      </c>
      <c r="G13179" s="414">
        <f t="shared" si="410"/>
        <v>1.6606993220080748</v>
      </c>
      <c r="H13179" s="415" t="str">
        <f t="shared" si="411"/>
        <v>VER</v>
      </c>
    </row>
    <row r="13180" spans="1:8" ht="15" hidden="1" thickBot="1">
      <c r="A13180" s="409">
        <v>202207</v>
      </c>
      <c r="B13180" s="196" t="s">
        <v>499</v>
      </c>
      <c r="C13180" s="197" t="s">
        <v>480</v>
      </c>
      <c r="D13180" s="198" t="s">
        <v>337</v>
      </c>
      <c r="E13180" s="421">
        <v>25865</v>
      </c>
      <c r="F13180" s="413">
        <v>131.27000000000001</v>
      </c>
      <c r="G13180" s="414">
        <f t="shared" si="410"/>
        <v>197.03664203549934</v>
      </c>
      <c r="H13180" s="415">
        <f t="shared" si="411"/>
        <v>0.98518321017749666</v>
      </c>
    </row>
    <row r="13181" spans="1:8" ht="15" hidden="1" thickBot="1">
      <c r="A13181" s="409">
        <v>202207</v>
      </c>
      <c r="B13181" s="196" t="s">
        <v>500</v>
      </c>
      <c r="C13181" s="197" t="s">
        <v>480</v>
      </c>
      <c r="D13181" s="198" t="s">
        <v>339</v>
      </c>
      <c r="E13181" s="421">
        <v>129</v>
      </c>
      <c r="F13181" s="413">
        <v>131.27000000000001</v>
      </c>
      <c r="G13181" s="414">
        <f t="shared" si="410"/>
        <v>0.98270739696808096</v>
      </c>
      <c r="H13181" s="415">
        <f t="shared" si="411"/>
        <v>0.98270739696808096</v>
      </c>
    </row>
    <row r="13182" spans="1:8" ht="15" hidden="1" thickBot="1">
      <c r="A13182" s="409">
        <v>202207</v>
      </c>
      <c r="B13182" s="196" t="s">
        <v>501</v>
      </c>
      <c r="C13182" s="197" t="s">
        <v>480</v>
      </c>
      <c r="D13182" s="198" t="s">
        <v>337</v>
      </c>
      <c r="E13182" s="421">
        <v>24047</v>
      </c>
      <c r="F13182" s="413">
        <v>131.27000000000001</v>
      </c>
      <c r="G13182" s="414">
        <f t="shared" si="410"/>
        <v>183.18732383636777</v>
      </c>
      <c r="H13182" s="415">
        <f t="shared" si="411"/>
        <v>0.91593661918183888</v>
      </c>
    </row>
    <row r="13183" spans="1:8" ht="15" hidden="1" thickBot="1">
      <c r="A13183" s="409">
        <v>202207</v>
      </c>
      <c r="B13183" s="196" t="s">
        <v>321</v>
      </c>
      <c r="C13183" s="197" t="s">
        <v>480</v>
      </c>
      <c r="D13183" s="198" t="s">
        <v>337</v>
      </c>
      <c r="E13183" s="421">
        <v>20767</v>
      </c>
      <c r="F13183" s="413">
        <v>131.27000000000001</v>
      </c>
      <c r="G13183" s="414">
        <f t="shared" si="410"/>
        <v>158.20065513826464</v>
      </c>
      <c r="H13183" s="415">
        <f t="shared" si="411"/>
        <v>0.79100327569132323</v>
      </c>
    </row>
    <row r="13184" spans="1:8" ht="15" hidden="1" thickBot="1">
      <c r="A13184" s="409">
        <v>202207</v>
      </c>
      <c r="B13184" s="196" t="s">
        <v>502</v>
      </c>
      <c r="C13184" s="197" t="s">
        <v>480</v>
      </c>
      <c r="D13184" s="198" t="s">
        <v>339</v>
      </c>
      <c r="E13184" s="421">
        <v>104</v>
      </c>
      <c r="F13184" s="413">
        <v>131.27000000000001</v>
      </c>
      <c r="G13184" s="414">
        <f t="shared" si="410"/>
        <v>0.79226022701302656</v>
      </c>
      <c r="H13184" s="415">
        <f t="shared" si="411"/>
        <v>0.79226022701302656</v>
      </c>
    </row>
    <row r="13185" spans="1:8" ht="15" hidden="1" thickBot="1">
      <c r="A13185" s="409">
        <v>202207</v>
      </c>
      <c r="B13185" s="196" t="s">
        <v>503</v>
      </c>
      <c r="C13185" s="197" t="s">
        <v>480</v>
      </c>
      <c r="D13185" s="198" t="s">
        <v>339</v>
      </c>
      <c r="E13185" s="421">
        <v>41.22</v>
      </c>
      <c r="F13185" s="413">
        <v>131.27000000000001</v>
      </c>
      <c r="G13185" s="414">
        <f t="shared" si="410"/>
        <v>0.3140092938218938</v>
      </c>
      <c r="H13185" s="415">
        <f t="shared" si="411"/>
        <v>0.3140092938218938</v>
      </c>
    </row>
    <row r="13186" spans="1:8" ht="15" hidden="1" thickBot="1">
      <c r="A13186" s="409">
        <v>202207</v>
      </c>
      <c r="B13186" s="196" t="s">
        <v>504</v>
      </c>
      <c r="C13186" s="197" t="s">
        <v>480</v>
      </c>
      <c r="D13186" s="198" t="s">
        <v>339</v>
      </c>
      <c r="E13186" s="421">
        <v>41.22</v>
      </c>
      <c r="F13186" s="413">
        <v>131.27000000000001</v>
      </c>
      <c r="G13186" s="414">
        <f t="shared" ref="G13186:G13249" si="412">+E13186/F13186</f>
        <v>0.3140092938218938</v>
      </c>
      <c r="H13186" s="415">
        <f t="shared" ref="H13186:H13249" si="413">IF(D13186="TB",G13186/200,IF(D13186="LT",G13186,"VER"))</f>
        <v>0.3140092938218938</v>
      </c>
    </row>
    <row r="13187" spans="1:8" ht="15" hidden="1" thickBot="1">
      <c r="A13187" s="409">
        <v>202207</v>
      </c>
      <c r="B13187" s="196" t="s">
        <v>505</v>
      </c>
      <c r="C13187" s="197" t="s">
        <v>480</v>
      </c>
      <c r="D13187" s="198" t="s">
        <v>339</v>
      </c>
      <c r="E13187" s="421">
        <v>173</v>
      </c>
      <c r="F13187" s="413">
        <v>131.27000000000001</v>
      </c>
      <c r="G13187" s="414">
        <f t="shared" si="412"/>
        <v>1.3178944160889767</v>
      </c>
      <c r="H13187" s="415">
        <f t="shared" si="413"/>
        <v>1.3178944160889767</v>
      </c>
    </row>
    <row r="13188" spans="1:8" ht="15" hidden="1" thickBot="1">
      <c r="A13188" s="409">
        <v>202207</v>
      </c>
      <c r="B13188" s="196" t="s">
        <v>506</v>
      </c>
      <c r="C13188" s="197" t="s">
        <v>480</v>
      </c>
      <c r="D13188" s="198" t="s">
        <v>337</v>
      </c>
      <c r="E13188" s="421">
        <v>20087</v>
      </c>
      <c r="F13188" s="413">
        <v>131.27000000000001</v>
      </c>
      <c r="G13188" s="414">
        <f t="shared" si="412"/>
        <v>153.02049211548714</v>
      </c>
      <c r="H13188" s="415">
        <f t="shared" si="413"/>
        <v>0.76510246057743569</v>
      </c>
    </row>
    <row r="13189" spans="1:8" ht="15" hidden="1" thickBot="1">
      <c r="A13189" s="409">
        <v>202207</v>
      </c>
      <c r="B13189" s="196" t="s">
        <v>507</v>
      </c>
      <c r="C13189" s="197" t="s">
        <v>480</v>
      </c>
      <c r="D13189" s="198" t="s">
        <v>339</v>
      </c>
      <c r="E13189" s="421">
        <v>100</v>
      </c>
      <c r="F13189" s="413">
        <v>131.27000000000001</v>
      </c>
      <c r="G13189" s="414">
        <f t="shared" si="412"/>
        <v>0.76178867982021781</v>
      </c>
      <c r="H13189" s="415">
        <f t="shared" si="413"/>
        <v>0.76178867982021781</v>
      </c>
    </row>
    <row r="13190" spans="1:8" ht="15" hidden="1" thickBot="1">
      <c r="A13190" s="409">
        <v>202207</v>
      </c>
      <c r="B13190" s="196" t="s">
        <v>508</v>
      </c>
      <c r="C13190" s="197" t="s">
        <v>480</v>
      </c>
      <c r="D13190" s="198" t="s">
        <v>337</v>
      </c>
      <c r="E13190" s="421">
        <v>26352</v>
      </c>
      <c r="F13190" s="413">
        <v>131.27000000000001</v>
      </c>
      <c r="G13190" s="414">
        <f t="shared" si="412"/>
        <v>200.7465529062238</v>
      </c>
      <c r="H13190" s="415">
        <f t="shared" si="413"/>
        <v>1.0037327645311189</v>
      </c>
    </row>
    <row r="13191" spans="1:8" ht="15" hidden="1" thickBot="1">
      <c r="A13191" s="409">
        <v>202207</v>
      </c>
      <c r="B13191" s="196" t="s">
        <v>509</v>
      </c>
      <c r="C13191" s="197" t="s">
        <v>480</v>
      </c>
      <c r="D13191" s="198" t="s">
        <v>339</v>
      </c>
      <c r="E13191" s="421">
        <v>132</v>
      </c>
      <c r="F13191" s="413">
        <v>131.27000000000001</v>
      </c>
      <c r="G13191" s="414">
        <f t="shared" si="412"/>
        <v>1.0055610573626874</v>
      </c>
      <c r="H13191" s="415">
        <f t="shared" si="413"/>
        <v>1.0055610573626874</v>
      </c>
    </row>
    <row r="13192" spans="1:8" ht="15" hidden="1" thickBot="1">
      <c r="A13192" s="409">
        <v>202207</v>
      </c>
      <c r="B13192" s="196" t="s">
        <v>510</v>
      </c>
      <c r="C13192" s="197" t="s">
        <v>480</v>
      </c>
      <c r="D13192" s="198" t="s">
        <v>339</v>
      </c>
      <c r="E13192" s="421">
        <v>103</v>
      </c>
      <c r="F13192" s="413">
        <v>131.27000000000001</v>
      </c>
      <c r="G13192" s="414">
        <f t="shared" si="412"/>
        <v>0.78464234021482437</v>
      </c>
      <c r="H13192" s="415">
        <f t="shared" si="413"/>
        <v>0.78464234021482437</v>
      </c>
    </row>
    <row r="13193" spans="1:8" ht="15" hidden="1" thickBot="1">
      <c r="A13193" s="409">
        <v>202207</v>
      </c>
      <c r="B13193" s="196" t="s">
        <v>511</v>
      </c>
      <c r="C13193" s="197" t="s">
        <v>480</v>
      </c>
      <c r="D13193" s="198" t="s">
        <v>337</v>
      </c>
      <c r="E13193" s="421">
        <v>48164</v>
      </c>
      <c r="F13193" s="413">
        <v>131.27000000000001</v>
      </c>
      <c r="G13193" s="414">
        <f t="shared" si="412"/>
        <v>366.90789974860968</v>
      </c>
      <c r="H13193" s="415">
        <f t="shared" si="413"/>
        <v>1.8345394987430483</v>
      </c>
    </row>
    <row r="13194" spans="1:8" ht="15" hidden="1" thickBot="1">
      <c r="A13194" s="409">
        <v>202207</v>
      </c>
      <c r="B13194" s="196" t="s">
        <v>512</v>
      </c>
      <c r="C13194" s="197" t="s">
        <v>480</v>
      </c>
      <c r="D13194" s="198" t="s">
        <v>337</v>
      </c>
      <c r="E13194" s="421">
        <v>44929</v>
      </c>
      <c r="F13194" s="413">
        <v>131.27000000000001</v>
      </c>
      <c r="G13194" s="414">
        <f t="shared" si="412"/>
        <v>342.26403595642569</v>
      </c>
      <c r="H13194" s="415">
        <f t="shared" si="413"/>
        <v>1.7113201797821285</v>
      </c>
    </row>
    <row r="13195" spans="1:8" ht="15" hidden="1" thickBot="1">
      <c r="A13195" s="409">
        <v>202207</v>
      </c>
      <c r="B13195" s="196" t="s">
        <v>513</v>
      </c>
      <c r="C13195" s="197" t="s">
        <v>480</v>
      </c>
      <c r="D13195" s="198" t="s">
        <v>339</v>
      </c>
      <c r="E13195" s="421">
        <v>225</v>
      </c>
      <c r="F13195" s="413">
        <v>131.27000000000001</v>
      </c>
      <c r="G13195" s="414">
        <f t="shared" si="412"/>
        <v>1.7140245295954901</v>
      </c>
      <c r="H13195" s="415">
        <f t="shared" si="413"/>
        <v>1.7140245295954901</v>
      </c>
    </row>
    <row r="13196" spans="1:8" ht="15" hidden="1" thickBot="1">
      <c r="A13196" s="409">
        <v>202207</v>
      </c>
      <c r="B13196" s="196" t="s">
        <v>514</v>
      </c>
      <c r="C13196" s="197" t="s">
        <v>480</v>
      </c>
      <c r="D13196" s="198" t="s">
        <v>337</v>
      </c>
      <c r="E13196" s="421">
        <v>34732</v>
      </c>
      <c r="F13196" s="413">
        <v>131.27000000000001</v>
      </c>
      <c r="G13196" s="414">
        <f t="shared" si="412"/>
        <v>264.58444427515803</v>
      </c>
      <c r="H13196" s="415">
        <f t="shared" si="413"/>
        <v>1.3229222213757901</v>
      </c>
    </row>
    <row r="13197" spans="1:8" ht="15" hidden="1" thickBot="1">
      <c r="A13197" s="409">
        <v>202207</v>
      </c>
      <c r="B13197" s="196" t="s">
        <v>515</v>
      </c>
      <c r="C13197" s="197" t="s">
        <v>480</v>
      </c>
      <c r="D13197" s="198" t="s">
        <v>339</v>
      </c>
      <c r="E13197" s="421">
        <v>174</v>
      </c>
      <c r="F13197" s="413">
        <v>131.27000000000001</v>
      </c>
      <c r="G13197" s="414">
        <f t="shared" si="412"/>
        <v>1.3255123028871789</v>
      </c>
      <c r="H13197" s="415">
        <f t="shared" si="413"/>
        <v>1.3255123028871789</v>
      </c>
    </row>
    <row r="13198" spans="1:8" ht="15" hidden="1" thickBot="1">
      <c r="A13198" s="409">
        <v>202207</v>
      </c>
      <c r="B13198" s="196" t="s">
        <v>516</v>
      </c>
      <c r="C13198" s="197" t="s">
        <v>480</v>
      </c>
      <c r="D13198" s="198" t="s">
        <v>337</v>
      </c>
      <c r="E13198" s="421">
        <v>31547</v>
      </c>
      <c r="F13198" s="413">
        <v>131.27000000000001</v>
      </c>
      <c r="G13198" s="414">
        <f t="shared" si="412"/>
        <v>240.32147482288411</v>
      </c>
      <c r="H13198" s="415">
        <f t="shared" si="413"/>
        <v>1.2016073741144206</v>
      </c>
    </row>
    <row r="13199" spans="1:8" ht="15" hidden="1" thickBot="1">
      <c r="A13199" s="409">
        <v>202207</v>
      </c>
      <c r="B13199" s="196" t="s">
        <v>517</v>
      </c>
      <c r="C13199" s="197" t="s">
        <v>480</v>
      </c>
      <c r="D13199" s="198" t="s">
        <v>339</v>
      </c>
      <c r="E13199" s="421">
        <v>158</v>
      </c>
      <c r="F13199" s="413">
        <v>131.27000000000001</v>
      </c>
      <c r="G13199" s="414">
        <f t="shared" si="412"/>
        <v>1.2036261141159441</v>
      </c>
      <c r="H13199" s="415">
        <f t="shared" si="413"/>
        <v>1.2036261141159441</v>
      </c>
    </row>
    <row r="13200" spans="1:8" ht="15" hidden="1" thickBot="1">
      <c r="A13200" s="409">
        <v>202207</v>
      </c>
      <c r="B13200" s="196" t="s">
        <v>518</v>
      </c>
      <c r="C13200" s="197" t="s">
        <v>480</v>
      </c>
      <c r="D13200" s="198" t="s">
        <v>337</v>
      </c>
      <c r="E13200" s="421">
        <v>33683</v>
      </c>
      <c r="F13200" s="413">
        <v>131.27000000000001</v>
      </c>
      <c r="G13200" s="414">
        <f t="shared" si="412"/>
        <v>256.59328102384399</v>
      </c>
      <c r="H13200" s="415">
        <f t="shared" si="413"/>
        <v>1.28296640511922</v>
      </c>
    </row>
    <row r="13201" spans="1:8" ht="15" hidden="1" thickBot="1">
      <c r="A13201" s="409">
        <v>202207</v>
      </c>
      <c r="B13201" s="196" t="s">
        <v>519</v>
      </c>
      <c r="C13201" s="197" t="s">
        <v>480</v>
      </c>
      <c r="D13201" s="198" t="s">
        <v>339</v>
      </c>
      <c r="E13201" s="421">
        <v>168</v>
      </c>
      <c r="F13201" s="413">
        <v>131.27000000000001</v>
      </c>
      <c r="G13201" s="414">
        <f t="shared" si="412"/>
        <v>1.279804982097966</v>
      </c>
      <c r="H13201" s="415">
        <f t="shared" si="413"/>
        <v>1.279804982097966</v>
      </c>
    </row>
    <row r="13202" spans="1:8" ht="15" hidden="1" thickBot="1">
      <c r="A13202" s="409">
        <v>202207</v>
      </c>
      <c r="B13202" s="196" t="s">
        <v>520</v>
      </c>
      <c r="C13202" s="197" t="s">
        <v>480</v>
      </c>
      <c r="D13202" s="198" t="s">
        <v>337</v>
      </c>
      <c r="E13202" s="421">
        <v>18956</v>
      </c>
      <c r="F13202" s="413">
        <v>131.27000000000001</v>
      </c>
      <c r="G13202" s="414">
        <f t="shared" si="412"/>
        <v>144.40466214672048</v>
      </c>
      <c r="H13202" s="415">
        <f t="shared" si="413"/>
        <v>0.72202331073360237</v>
      </c>
    </row>
    <row r="13203" spans="1:8" ht="15" hidden="1" thickBot="1">
      <c r="A13203" s="409">
        <v>202207</v>
      </c>
      <c r="B13203" s="196" t="s">
        <v>521</v>
      </c>
      <c r="C13203" s="197" t="s">
        <v>480</v>
      </c>
      <c r="D13203" s="198" t="s">
        <v>339</v>
      </c>
      <c r="E13203" s="421">
        <v>94.73</v>
      </c>
      <c r="F13203" s="413">
        <v>131.27000000000001</v>
      </c>
      <c r="G13203" s="414">
        <f t="shared" si="412"/>
        <v>0.72164241639369231</v>
      </c>
      <c r="H13203" s="415">
        <f t="shared" si="413"/>
        <v>0.72164241639369231</v>
      </c>
    </row>
    <row r="13204" spans="1:8" ht="15" hidden="1" thickBot="1">
      <c r="A13204" s="409">
        <v>202207</v>
      </c>
      <c r="B13204" s="196" t="s">
        <v>522</v>
      </c>
      <c r="C13204" s="197" t="s">
        <v>480</v>
      </c>
      <c r="D13204" s="198" t="s">
        <v>337</v>
      </c>
      <c r="E13204" s="421">
        <v>20699</v>
      </c>
      <c r="F13204" s="413">
        <v>131.27000000000001</v>
      </c>
      <c r="G13204" s="414">
        <f t="shared" si="412"/>
        <v>157.68263883598689</v>
      </c>
      <c r="H13204" s="415">
        <f t="shared" si="413"/>
        <v>0.7884131941799345</v>
      </c>
    </row>
    <row r="13205" spans="1:8" ht="15" hidden="1" thickBot="1">
      <c r="A13205" s="409">
        <v>202207</v>
      </c>
      <c r="B13205" s="196" t="s">
        <v>523</v>
      </c>
      <c r="C13205" s="197" t="s">
        <v>480</v>
      </c>
      <c r="D13205" s="198" t="s">
        <v>337</v>
      </c>
      <c r="E13205" s="421">
        <v>9167</v>
      </c>
      <c r="F13205" s="413">
        <v>131.27000000000001</v>
      </c>
      <c r="G13205" s="414">
        <f t="shared" si="412"/>
        <v>69.833168279119363</v>
      </c>
      <c r="H13205" s="415">
        <f t="shared" si="413"/>
        <v>0.34916584139559681</v>
      </c>
    </row>
    <row r="13206" spans="1:8" ht="15" hidden="1" thickBot="1">
      <c r="A13206" s="409">
        <v>202207</v>
      </c>
      <c r="B13206" s="196" t="s">
        <v>524</v>
      </c>
      <c r="C13206" s="197" t="s">
        <v>480</v>
      </c>
      <c r="D13206" s="198" t="s">
        <v>339</v>
      </c>
      <c r="E13206" s="421">
        <v>45.82</v>
      </c>
      <c r="F13206" s="413">
        <v>131.27000000000001</v>
      </c>
      <c r="G13206" s="414">
        <f t="shared" si="412"/>
        <v>0.34905157309362378</v>
      </c>
      <c r="H13206" s="415">
        <f t="shared" si="413"/>
        <v>0.34905157309362378</v>
      </c>
    </row>
    <row r="13207" spans="1:8" ht="15" hidden="1" thickBot="1">
      <c r="A13207" s="409">
        <v>202207</v>
      </c>
      <c r="B13207" s="196" t="s">
        <v>525</v>
      </c>
      <c r="C13207" s="197" t="s">
        <v>480</v>
      </c>
      <c r="D13207" s="198" t="s">
        <v>337</v>
      </c>
      <c r="E13207" s="421">
        <v>26490</v>
      </c>
      <c r="F13207" s="413">
        <v>131.27000000000001</v>
      </c>
      <c r="G13207" s="414">
        <f t="shared" si="412"/>
        <v>201.79782128437569</v>
      </c>
      <c r="H13207" s="415">
        <f t="shared" si="413"/>
        <v>1.0089891064218783</v>
      </c>
    </row>
    <row r="13208" spans="1:8" ht="15" hidden="1" thickBot="1">
      <c r="A13208" s="409">
        <v>202207</v>
      </c>
      <c r="B13208" s="196" t="s">
        <v>526</v>
      </c>
      <c r="C13208" s="197" t="s">
        <v>480</v>
      </c>
      <c r="D13208" s="198" t="s">
        <v>339</v>
      </c>
      <c r="E13208" s="421">
        <v>132</v>
      </c>
      <c r="F13208" s="413">
        <v>131.27000000000001</v>
      </c>
      <c r="G13208" s="414">
        <f t="shared" si="412"/>
        <v>1.0055610573626874</v>
      </c>
      <c r="H13208" s="415">
        <f t="shared" si="413"/>
        <v>1.0055610573626874</v>
      </c>
    </row>
    <row r="13209" spans="1:8" ht="15" hidden="1" thickBot="1">
      <c r="A13209" s="409">
        <v>202207</v>
      </c>
      <c r="B13209" s="196" t="s">
        <v>527</v>
      </c>
      <c r="C13209" s="197" t="s">
        <v>480</v>
      </c>
      <c r="D13209" s="198" t="s">
        <v>337</v>
      </c>
      <c r="E13209" s="421">
        <v>26299</v>
      </c>
      <c r="F13209" s="413">
        <v>131.27000000000001</v>
      </c>
      <c r="G13209" s="414">
        <f t="shared" si="412"/>
        <v>200.34280490591908</v>
      </c>
      <c r="H13209" s="415">
        <f t="shared" si="413"/>
        <v>1.0017140245295955</v>
      </c>
    </row>
    <row r="13210" spans="1:8" ht="15" hidden="1" thickBot="1">
      <c r="A13210" s="409">
        <v>202207</v>
      </c>
      <c r="B13210" s="196" t="s">
        <v>528</v>
      </c>
      <c r="C13210" s="197" t="s">
        <v>480</v>
      </c>
      <c r="D13210" s="198" t="s">
        <v>339</v>
      </c>
      <c r="E13210" s="421">
        <v>131</v>
      </c>
      <c r="F13210" s="413">
        <v>131.27000000000001</v>
      </c>
      <c r="G13210" s="414">
        <f t="shared" si="412"/>
        <v>0.99794317056448534</v>
      </c>
      <c r="H13210" s="415">
        <f t="shared" si="413"/>
        <v>0.99794317056448534</v>
      </c>
    </row>
    <row r="13211" spans="1:8" ht="15" hidden="1" thickBot="1">
      <c r="A13211" s="409">
        <v>202207</v>
      </c>
      <c r="B13211" s="196" t="s">
        <v>529</v>
      </c>
      <c r="C13211" s="197" t="s">
        <v>480</v>
      </c>
      <c r="D13211" s="198" t="s">
        <v>337</v>
      </c>
      <c r="E13211" s="421">
        <v>47926</v>
      </c>
      <c r="F13211" s="413">
        <v>131.27000000000001</v>
      </c>
      <c r="G13211" s="414">
        <f t="shared" si="412"/>
        <v>365.09484269063756</v>
      </c>
      <c r="H13211" s="415">
        <f t="shared" si="413"/>
        <v>1.8254742134531878</v>
      </c>
    </row>
    <row r="13212" spans="1:8" ht="15" hidden="1" thickBot="1">
      <c r="A13212" s="409">
        <v>202207</v>
      </c>
      <c r="B13212" s="196" t="s">
        <v>530</v>
      </c>
      <c r="C13212" s="197" t="s">
        <v>480</v>
      </c>
      <c r="D13212" s="198" t="s">
        <v>337</v>
      </c>
      <c r="E13212" s="421">
        <v>0.01</v>
      </c>
      <c r="F13212" s="413">
        <v>131.27000000000001</v>
      </c>
      <c r="G13212" s="414">
        <f t="shared" si="412"/>
        <v>7.6178867982021789E-5</v>
      </c>
      <c r="H13212" s="415">
        <f t="shared" si="413"/>
        <v>3.8089433991010893E-7</v>
      </c>
    </row>
    <row r="13213" spans="1:8" ht="15" hidden="1" thickBot="1">
      <c r="A13213" s="409">
        <v>202207</v>
      </c>
      <c r="B13213" s="196" t="s">
        <v>531</v>
      </c>
      <c r="C13213" s="197" t="s">
        <v>480</v>
      </c>
      <c r="D13213" s="198" t="s">
        <v>339</v>
      </c>
      <c r="E13213" s="421">
        <v>0.01</v>
      </c>
      <c r="F13213" s="413">
        <v>131.27000000000001</v>
      </c>
      <c r="G13213" s="414">
        <f t="shared" si="412"/>
        <v>7.6178867982021789E-5</v>
      </c>
      <c r="H13213" s="415">
        <f t="shared" si="413"/>
        <v>7.6178867982021789E-5</v>
      </c>
    </row>
    <row r="13214" spans="1:8" ht="15" hidden="1" thickBot="1">
      <c r="A13214" s="409">
        <v>202207</v>
      </c>
      <c r="B13214" s="196" t="s">
        <v>532</v>
      </c>
      <c r="C13214" s="197" t="s">
        <v>480</v>
      </c>
      <c r="D13214" s="198" t="s">
        <v>337</v>
      </c>
      <c r="E13214" s="421">
        <v>41902</v>
      </c>
      <c r="F13214" s="413">
        <v>131.27000000000001</v>
      </c>
      <c r="G13214" s="414">
        <f t="shared" si="412"/>
        <v>319.20469261826764</v>
      </c>
      <c r="H13214" s="415">
        <f t="shared" si="413"/>
        <v>1.5960234630913381</v>
      </c>
    </row>
    <row r="13215" spans="1:8" ht="15" hidden="1" thickBot="1">
      <c r="A13215" s="409">
        <v>202207</v>
      </c>
      <c r="B13215" s="196" t="s">
        <v>533</v>
      </c>
      <c r="C13215" s="197" t="s">
        <v>480</v>
      </c>
      <c r="D13215" s="198" t="s">
        <v>337</v>
      </c>
      <c r="E13215" s="421">
        <v>52021</v>
      </c>
      <c r="F13215" s="413">
        <v>131.27000000000001</v>
      </c>
      <c r="G13215" s="414">
        <f t="shared" si="412"/>
        <v>396.29008912927549</v>
      </c>
      <c r="H13215" s="415">
        <f t="shared" si="413"/>
        <v>1.9814504456463775</v>
      </c>
    </row>
    <row r="13216" spans="1:8" ht="15" hidden="1" thickBot="1">
      <c r="A13216" s="409">
        <v>202207</v>
      </c>
      <c r="B13216" s="196" t="s">
        <v>534</v>
      </c>
      <c r="C13216" s="197" t="s">
        <v>480</v>
      </c>
      <c r="D13216" s="198" t="s">
        <v>339</v>
      </c>
      <c r="E13216" s="421">
        <v>260</v>
      </c>
      <c r="F13216" s="413">
        <v>131.27000000000001</v>
      </c>
      <c r="G13216" s="414">
        <f t="shared" si="412"/>
        <v>1.9806505675325663</v>
      </c>
      <c r="H13216" s="415">
        <f t="shared" si="413"/>
        <v>1.9806505675325663</v>
      </c>
    </row>
    <row r="13217" spans="1:8" ht="15" hidden="1" thickBot="1">
      <c r="A13217" s="409">
        <v>202207</v>
      </c>
      <c r="B13217" s="196" t="s">
        <v>535</v>
      </c>
      <c r="C13217" s="197" t="s">
        <v>480</v>
      </c>
      <c r="D13217" s="198" t="s">
        <v>337</v>
      </c>
      <c r="E13217" s="421">
        <v>65030</v>
      </c>
      <c r="F13217" s="413">
        <v>131.27000000000001</v>
      </c>
      <c r="G13217" s="414">
        <f t="shared" si="412"/>
        <v>495.39117848708764</v>
      </c>
      <c r="H13217" s="415">
        <f t="shared" si="413"/>
        <v>2.4769558924354382</v>
      </c>
    </row>
    <row r="13218" spans="1:8" ht="15" hidden="1" thickBot="1">
      <c r="A13218" s="409">
        <v>202207</v>
      </c>
      <c r="B13218" s="196" t="s">
        <v>536</v>
      </c>
      <c r="C13218" s="197" t="s">
        <v>480</v>
      </c>
      <c r="D13218" s="198" t="s">
        <v>337</v>
      </c>
      <c r="E13218" s="421">
        <v>88764</v>
      </c>
      <c r="F13218" s="413">
        <v>131.27000000000001</v>
      </c>
      <c r="G13218" s="414">
        <f t="shared" si="412"/>
        <v>676.19410375561813</v>
      </c>
      <c r="H13218" s="415">
        <f t="shared" si="413"/>
        <v>3.3809705187780907</v>
      </c>
    </row>
    <row r="13219" spans="1:8" ht="15" hidden="1" thickBot="1">
      <c r="A13219" s="409">
        <v>202207</v>
      </c>
      <c r="B13219" s="196" t="s">
        <v>537</v>
      </c>
      <c r="C13219" s="197" t="s">
        <v>480</v>
      </c>
      <c r="D13219" s="198" t="s">
        <v>337</v>
      </c>
      <c r="E13219" s="421">
        <v>93010</v>
      </c>
      <c r="F13219" s="413">
        <v>131.27000000000001</v>
      </c>
      <c r="G13219" s="414">
        <f t="shared" si="412"/>
        <v>708.53965110078457</v>
      </c>
      <c r="H13219" s="415">
        <f t="shared" si="413"/>
        <v>3.542698255503923</v>
      </c>
    </row>
    <row r="13220" spans="1:8" ht="15" hidden="1" thickBot="1">
      <c r="A13220" s="409">
        <v>202207</v>
      </c>
      <c r="B13220" s="196" t="s">
        <v>538</v>
      </c>
      <c r="C13220" s="197" t="s">
        <v>480</v>
      </c>
      <c r="D13220" s="198" t="s">
        <v>339</v>
      </c>
      <c r="E13220" s="421">
        <v>465</v>
      </c>
      <c r="F13220" s="413">
        <v>131.27000000000001</v>
      </c>
      <c r="G13220" s="414">
        <f t="shared" si="412"/>
        <v>3.5423173611640126</v>
      </c>
      <c r="H13220" s="415">
        <f t="shared" si="413"/>
        <v>3.5423173611640126</v>
      </c>
    </row>
    <row r="13221" spans="1:8" ht="15" hidden="1" thickBot="1">
      <c r="A13221" s="409">
        <v>202207</v>
      </c>
      <c r="B13221" s="196" t="s">
        <v>539</v>
      </c>
      <c r="C13221" s="197" t="s">
        <v>480</v>
      </c>
      <c r="D13221" s="198" t="s">
        <v>337</v>
      </c>
      <c r="E13221" s="421">
        <v>95097</v>
      </c>
      <c r="F13221" s="413">
        <v>131.27000000000001</v>
      </c>
      <c r="G13221" s="414">
        <f t="shared" si="412"/>
        <v>724.43818084863256</v>
      </c>
      <c r="H13221" s="415">
        <f t="shared" si="413"/>
        <v>3.6221909042431628</v>
      </c>
    </row>
    <row r="13222" spans="1:8" ht="15" hidden="1" thickBot="1">
      <c r="A13222" s="409">
        <v>202207</v>
      </c>
      <c r="B13222" s="196" t="s">
        <v>540</v>
      </c>
      <c r="C13222" s="197" t="s">
        <v>480</v>
      </c>
      <c r="D13222" s="198" t="s">
        <v>337</v>
      </c>
      <c r="E13222" s="421">
        <v>87844</v>
      </c>
      <c r="F13222" s="413">
        <v>131.27000000000001</v>
      </c>
      <c r="G13222" s="414">
        <f t="shared" si="412"/>
        <v>669.18564790127209</v>
      </c>
      <c r="H13222" s="415">
        <f t="shared" si="413"/>
        <v>3.3459282395063603</v>
      </c>
    </row>
    <row r="13223" spans="1:8" ht="15" hidden="1" thickBot="1">
      <c r="A13223" s="409">
        <v>202207</v>
      </c>
      <c r="B13223" s="196" t="s">
        <v>541</v>
      </c>
      <c r="C13223" s="197" t="s">
        <v>480</v>
      </c>
      <c r="D13223" s="198" t="s">
        <v>337</v>
      </c>
      <c r="E13223" s="421">
        <v>89771</v>
      </c>
      <c r="F13223" s="413">
        <v>131.27000000000001</v>
      </c>
      <c r="G13223" s="414">
        <f t="shared" si="412"/>
        <v>683.86531576140771</v>
      </c>
      <c r="H13223" s="415">
        <f t="shared" si="413"/>
        <v>3.4193265788070386</v>
      </c>
    </row>
    <row r="13224" spans="1:8" ht="15" hidden="1" thickBot="1">
      <c r="A13224" s="409">
        <v>202207</v>
      </c>
      <c r="B13224" s="196" t="s">
        <v>542</v>
      </c>
      <c r="C13224" s="197" t="s">
        <v>480</v>
      </c>
      <c r="D13224" s="198" t="s">
        <v>337</v>
      </c>
      <c r="E13224" s="421">
        <v>69086</v>
      </c>
      <c r="F13224" s="413">
        <v>131.27000000000001</v>
      </c>
      <c r="G13224" s="414">
        <f t="shared" si="412"/>
        <v>526.28932734059572</v>
      </c>
      <c r="H13224" s="415">
        <f t="shared" si="413"/>
        <v>2.6314466367029787</v>
      </c>
    </row>
    <row r="13225" spans="1:8" ht="15" hidden="1" thickBot="1">
      <c r="A13225" s="409">
        <v>202207</v>
      </c>
      <c r="B13225" s="196" t="s">
        <v>543</v>
      </c>
      <c r="C13225" s="197" t="s">
        <v>480</v>
      </c>
      <c r="D13225" s="198" t="s">
        <v>337</v>
      </c>
      <c r="E13225" s="421">
        <v>122600</v>
      </c>
      <c r="F13225" s="413">
        <v>131.27000000000001</v>
      </c>
      <c r="G13225" s="414">
        <f t="shared" si="412"/>
        <v>933.95292145958706</v>
      </c>
      <c r="H13225" s="415">
        <f t="shared" si="413"/>
        <v>4.6697646072979353</v>
      </c>
    </row>
    <row r="13226" spans="1:8" ht="15" hidden="1" thickBot="1">
      <c r="A13226" s="409">
        <v>202207</v>
      </c>
      <c r="B13226" s="196" t="s">
        <v>544</v>
      </c>
      <c r="C13226" s="197" t="s">
        <v>480</v>
      </c>
      <c r="D13226" s="198" t="s">
        <v>337</v>
      </c>
      <c r="E13226" s="421">
        <v>82062</v>
      </c>
      <c r="F13226" s="413">
        <v>131.27000000000001</v>
      </c>
      <c r="G13226" s="414">
        <f t="shared" si="412"/>
        <v>625.13902643406709</v>
      </c>
      <c r="H13226" s="415">
        <f t="shared" si="413"/>
        <v>3.1256951321703355</v>
      </c>
    </row>
    <row r="13227" spans="1:8" ht="15" hidden="1" thickBot="1">
      <c r="A13227" s="409">
        <v>202207</v>
      </c>
      <c r="B13227" s="196" t="s">
        <v>545</v>
      </c>
      <c r="C13227" s="197" t="s">
        <v>480</v>
      </c>
      <c r="D13227" s="198" t="s">
        <v>339</v>
      </c>
      <c r="E13227" s="421">
        <v>410</v>
      </c>
      <c r="F13227" s="413">
        <v>131.27000000000001</v>
      </c>
      <c r="G13227" s="414">
        <f t="shared" si="412"/>
        <v>3.1233335872628931</v>
      </c>
      <c r="H13227" s="415">
        <f t="shared" si="413"/>
        <v>3.1233335872628931</v>
      </c>
    </row>
    <row r="13228" spans="1:8" ht="15" hidden="1" thickBot="1">
      <c r="A13228" s="409">
        <v>202207</v>
      </c>
      <c r="B13228" s="196" t="s">
        <v>546</v>
      </c>
      <c r="C13228" s="197" t="s">
        <v>480</v>
      </c>
      <c r="D13228" s="198" t="s">
        <v>337</v>
      </c>
      <c r="E13228" s="421">
        <v>82062</v>
      </c>
      <c r="F13228" s="413">
        <v>131.27000000000001</v>
      </c>
      <c r="G13228" s="414">
        <f t="shared" si="412"/>
        <v>625.13902643406709</v>
      </c>
      <c r="H13228" s="415">
        <f t="shared" si="413"/>
        <v>3.1256951321703355</v>
      </c>
    </row>
    <row r="13229" spans="1:8" ht="15" hidden="1" thickBot="1">
      <c r="A13229" s="409">
        <v>202207</v>
      </c>
      <c r="B13229" s="196" t="s">
        <v>547</v>
      </c>
      <c r="C13229" s="197" t="s">
        <v>480</v>
      </c>
      <c r="D13229" s="198" t="s">
        <v>339</v>
      </c>
      <c r="E13229" s="421">
        <v>410</v>
      </c>
      <c r="F13229" s="413">
        <v>131.27000000000001</v>
      </c>
      <c r="G13229" s="414">
        <f t="shared" si="412"/>
        <v>3.1233335872628931</v>
      </c>
      <c r="H13229" s="415">
        <f t="shared" si="413"/>
        <v>3.1233335872628931</v>
      </c>
    </row>
    <row r="13230" spans="1:8" ht="15" hidden="1" thickBot="1">
      <c r="A13230" s="409">
        <v>202207</v>
      </c>
      <c r="B13230" s="196" t="s">
        <v>548</v>
      </c>
      <c r="C13230" s="197" t="s">
        <v>480</v>
      </c>
      <c r="D13230" s="198" t="s">
        <v>339</v>
      </c>
      <c r="E13230" s="421">
        <v>449</v>
      </c>
      <c r="F13230" s="413">
        <v>131.27000000000001</v>
      </c>
      <c r="G13230" s="414">
        <f t="shared" si="412"/>
        <v>3.4204311723927781</v>
      </c>
      <c r="H13230" s="415">
        <f t="shared" si="413"/>
        <v>3.4204311723927781</v>
      </c>
    </row>
    <row r="13231" spans="1:8" ht="15" hidden="1" thickBot="1">
      <c r="A13231" s="409">
        <v>202207</v>
      </c>
      <c r="B13231" s="196" t="s">
        <v>549</v>
      </c>
      <c r="C13231" s="197" t="s">
        <v>480</v>
      </c>
      <c r="D13231" s="198" t="s">
        <v>337</v>
      </c>
      <c r="E13231" s="421">
        <v>82062</v>
      </c>
      <c r="F13231" s="413">
        <v>131.27000000000001</v>
      </c>
      <c r="G13231" s="414">
        <f t="shared" si="412"/>
        <v>625.13902643406709</v>
      </c>
      <c r="H13231" s="415">
        <f t="shared" si="413"/>
        <v>3.1256951321703355</v>
      </c>
    </row>
    <row r="13232" spans="1:8" ht="15" hidden="1" thickBot="1">
      <c r="A13232" s="409">
        <v>202207</v>
      </c>
      <c r="B13232" s="196" t="s">
        <v>550</v>
      </c>
      <c r="C13232" s="197" t="s">
        <v>480</v>
      </c>
      <c r="D13232" s="198" t="s">
        <v>337</v>
      </c>
      <c r="E13232" s="421">
        <v>89771</v>
      </c>
      <c r="F13232" s="413">
        <v>131.27000000000001</v>
      </c>
      <c r="G13232" s="414">
        <f t="shared" si="412"/>
        <v>683.86531576140771</v>
      </c>
      <c r="H13232" s="415">
        <f t="shared" si="413"/>
        <v>3.4193265788070386</v>
      </c>
    </row>
    <row r="13233" spans="1:8" ht="15" hidden="1" thickBot="1">
      <c r="A13233" s="409">
        <v>202207</v>
      </c>
      <c r="B13233" s="196" t="s">
        <v>551</v>
      </c>
      <c r="C13233" s="197" t="s">
        <v>480</v>
      </c>
      <c r="D13233" s="198" t="s">
        <v>339</v>
      </c>
      <c r="E13233" s="421">
        <v>449</v>
      </c>
      <c r="F13233" s="413">
        <v>131.27000000000001</v>
      </c>
      <c r="G13233" s="414">
        <f t="shared" si="412"/>
        <v>3.4204311723927781</v>
      </c>
      <c r="H13233" s="415">
        <f t="shared" si="413"/>
        <v>3.4204311723927781</v>
      </c>
    </row>
    <row r="13234" spans="1:8" ht="15" hidden="1" thickBot="1">
      <c r="A13234" s="409">
        <v>202207</v>
      </c>
      <c r="B13234" s="196" t="s">
        <v>552</v>
      </c>
      <c r="C13234" s="197" t="s">
        <v>480</v>
      </c>
      <c r="D13234" s="198" t="s">
        <v>337</v>
      </c>
      <c r="E13234" s="421">
        <v>90771</v>
      </c>
      <c r="F13234" s="413">
        <v>131.27000000000001</v>
      </c>
      <c r="G13234" s="414">
        <f t="shared" si="412"/>
        <v>691.48320255960994</v>
      </c>
      <c r="H13234" s="415">
        <f t="shared" si="413"/>
        <v>3.4574160127980496</v>
      </c>
    </row>
    <row r="13235" spans="1:8" ht="15" hidden="1" thickBot="1">
      <c r="A13235" s="409">
        <v>202207</v>
      </c>
      <c r="B13235" s="196" t="s">
        <v>553</v>
      </c>
      <c r="C13235" s="197" t="s">
        <v>480</v>
      </c>
      <c r="D13235" s="198" t="s">
        <v>339</v>
      </c>
      <c r="E13235" s="421">
        <v>454</v>
      </c>
      <c r="F13235" s="413">
        <v>131.27000000000001</v>
      </c>
      <c r="G13235" s="414">
        <f t="shared" si="412"/>
        <v>3.458520606383789</v>
      </c>
      <c r="H13235" s="415">
        <f t="shared" si="413"/>
        <v>3.458520606383789</v>
      </c>
    </row>
    <row r="13236" spans="1:8" ht="15" hidden="1" thickBot="1">
      <c r="A13236" s="409">
        <v>202207</v>
      </c>
      <c r="B13236" s="196" t="s">
        <v>554</v>
      </c>
      <c r="C13236" s="197" t="s">
        <v>480</v>
      </c>
      <c r="D13236" s="198" t="s">
        <v>337</v>
      </c>
      <c r="E13236" s="421">
        <v>90771</v>
      </c>
      <c r="F13236" s="413">
        <v>131.27000000000001</v>
      </c>
      <c r="G13236" s="414">
        <f t="shared" si="412"/>
        <v>691.48320255960994</v>
      </c>
      <c r="H13236" s="415">
        <f t="shared" si="413"/>
        <v>3.4574160127980496</v>
      </c>
    </row>
    <row r="13237" spans="1:8" ht="15" hidden="1" thickBot="1">
      <c r="A13237" s="409">
        <v>202207</v>
      </c>
      <c r="B13237" s="196" t="s">
        <v>555</v>
      </c>
      <c r="C13237" s="197" t="s">
        <v>480</v>
      </c>
      <c r="D13237" s="198" t="s">
        <v>339</v>
      </c>
      <c r="E13237" s="421">
        <v>454</v>
      </c>
      <c r="F13237" s="413">
        <v>131.27000000000001</v>
      </c>
      <c r="G13237" s="414">
        <f t="shared" si="412"/>
        <v>3.458520606383789</v>
      </c>
      <c r="H13237" s="415">
        <f t="shared" si="413"/>
        <v>3.458520606383789</v>
      </c>
    </row>
    <row r="13238" spans="1:8" ht="15" hidden="1" thickBot="1">
      <c r="A13238" s="409">
        <v>202207</v>
      </c>
      <c r="B13238" s="196" t="s">
        <v>556</v>
      </c>
      <c r="C13238" s="197" t="s">
        <v>480</v>
      </c>
      <c r="D13238" s="198" t="s">
        <v>337</v>
      </c>
      <c r="E13238" s="421">
        <v>89017</v>
      </c>
      <c r="F13238" s="413">
        <v>131.27000000000001</v>
      </c>
      <c r="G13238" s="414">
        <f t="shared" si="412"/>
        <v>678.12142911556327</v>
      </c>
      <c r="H13238" s="415">
        <f t="shared" si="413"/>
        <v>3.3906071455778162</v>
      </c>
    </row>
    <row r="13239" spans="1:8" ht="15" hidden="1" thickBot="1">
      <c r="A13239" s="409">
        <v>202207</v>
      </c>
      <c r="B13239" s="196" t="s">
        <v>557</v>
      </c>
      <c r="C13239" s="197" t="s">
        <v>480</v>
      </c>
      <c r="D13239" s="198" t="s">
        <v>337</v>
      </c>
      <c r="E13239" s="421">
        <v>102048</v>
      </c>
      <c r="F13239" s="413">
        <v>131.27000000000001</v>
      </c>
      <c r="G13239" s="414">
        <f t="shared" si="412"/>
        <v>777.39011198293588</v>
      </c>
      <c r="H13239" s="415">
        <f t="shared" si="413"/>
        <v>3.8869505599146792</v>
      </c>
    </row>
    <row r="13240" spans="1:8" ht="15" hidden="1" thickBot="1">
      <c r="A13240" s="409">
        <v>202207</v>
      </c>
      <c r="B13240" s="196" t="s">
        <v>558</v>
      </c>
      <c r="C13240" s="197" t="s">
        <v>480</v>
      </c>
      <c r="D13240" s="198" t="s">
        <v>339</v>
      </c>
      <c r="E13240" s="421">
        <v>510</v>
      </c>
      <c r="F13240" s="413">
        <v>131.27000000000001</v>
      </c>
      <c r="G13240" s="414">
        <f t="shared" si="412"/>
        <v>3.8851222670831107</v>
      </c>
      <c r="H13240" s="415">
        <f t="shared" si="413"/>
        <v>3.8851222670831107</v>
      </c>
    </row>
    <row r="13241" spans="1:8" ht="15" hidden="1" thickBot="1">
      <c r="A13241" s="409">
        <v>202207</v>
      </c>
      <c r="B13241" s="196" t="s">
        <v>559</v>
      </c>
      <c r="C13241" s="197" t="s">
        <v>480</v>
      </c>
      <c r="D13241" s="198" t="s">
        <v>337</v>
      </c>
      <c r="E13241" s="421">
        <v>48215</v>
      </c>
      <c r="F13241" s="413">
        <v>131.27000000000001</v>
      </c>
      <c r="G13241" s="414">
        <f t="shared" si="412"/>
        <v>367.29641197531799</v>
      </c>
      <c r="H13241" s="415">
        <f t="shared" si="413"/>
        <v>1.8364820598765901</v>
      </c>
    </row>
    <row r="13242" spans="1:8" ht="15" hidden="1" thickBot="1">
      <c r="A13242" s="409">
        <v>202207</v>
      </c>
      <c r="B13242" s="196" t="s">
        <v>560</v>
      </c>
      <c r="C13242" s="197" t="s">
        <v>480</v>
      </c>
      <c r="D13242" s="198" t="s">
        <v>339</v>
      </c>
      <c r="E13242" s="421">
        <v>241</v>
      </c>
      <c r="F13242" s="413">
        <v>131.27000000000001</v>
      </c>
      <c r="G13242" s="414">
        <f t="shared" si="412"/>
        <v>1.8359107183667249</v>
      </c>
      <c r="H13242" s="415">
        <f t="shared" si="413"/>
        <v>1.8359107183667249</v>
      </c>
    </row>
    <row r="13243" spans="1:8" ht="15" hidden="1" thickBot="1">
      <c r="A13243" s="409">
        <v>202207</v>
      </c>
      <c r="B13243" s="196" t="s">
        <v>2609</v>
      </c>
      <c r="C13243" s="197" t="s">
        <v>480</v>
      </c>
      <c r="D13243" s="198" t="s">
        <v>337</v>
      </c>
      <c r="E13243" s="421">
        <v>79417</v>
      </c>
      <c r="F13243" s="413">
        <v>131.27000000000001</v>
      </c>
      <c r="G13243" s="414">
        <f t="shared" si="412"/>
        <v>604.98971585282243</v>
      </c>
      <c r="H13243" s="415">
        <f t="shared" si="413"/>
        <v>3.024948579264112</v>
      </c>
    </row>
    <row r="13244" spans="1:8" ht="15" hidden="1" thickBot="1">
      <c r="A13244" s="409">
        <v>202207</v>
      </c>
      <c r="B13244" s="196" t="s">
        <v>2610</v>
      </c>
      <c r="C13244" s="197" t="s">
        <v>480</v>
      </c>
      <c r="D13244" s="198" t="s">
        <v>339</v>
      </c>
      <c r="E13244" s="421">
        <v>397</v>
      </c>
      <c r="F13244" s="413">
        <v>131.27000000000001</v>
      </c>
      <c r="G13244" s="414">
        <f t="shared" si="412"/>
        <v>3.0243010588862647</v>
      </c>
      <c r="H13244" s="415">
        <f t="shared" si="413"/>
        <v>3.0243010588862647</v>
      </c>
    </row>
    <row r="13245" spans="1:8" ht="15" hidden="1" thickBot="1">
      <c r="A13245" s="409">
        <v>202207</v>
      </c>
      <c r="B13245" s="196" t="s">
        <v>561</v>
      </c>
      <c r="C13245" s="197" t="s">
        <v>480</v>
      </c>
      <c r="D13245" s="198" t="s">
        <v>337</v>
      </c>
      <c r="E13245" s="421">
        <v>48215</v>
      </c>
      <c r="F13245" s="413">
        <v>131.27000000000001</v>
      </c>
      <c r="G13245" s="414">
        <f t="shared" si="412"/>
        <v>367.29641197531799</v>
      </c>
      <c r="H13245" s="415">
        <f t="shared" si="413"/>
        <v>1.8364820598765901</v>
      </c>
    </row>
    <row r="13246" spans="1:8" ht="15" hidden="1" thickBot="1">
      <c r="A13246" s="409">
        <v>202207</v>
      </c>
      <c r="B13246" s="196" t="s">
        <v>562</v>
      </c>
      <c r="C13246" s="197" t="s">
        <v>480</v>
      </c>
      <c r="D13246" s="198" t="s">
        <v>339</v>
      </c>
      <c r="E13246" s="421">
        <v>241</v>
      </c>
      <c r="F13246" s="413">
        <v>131.27000000000001</v>
      </c>
      <c r="G13246" s="414">
        <f t="shared" si="412"/>
        <v>1.8359107183667249</v>
      </c>
      <c r="H13246" s="415">
        <f t="shared" si="413"/>
        <v>1.8359107183667249</v>
      </c>
    </row>
    <row r="13247" spans="1:8" ht="15" hidden="1" thickBot="1">
      <c r="A13247" s="409">
        <v>202207</v>
      </c>
      <c r="B13247" s="196" t="s">
        <v>563</v>
      </c>
      <c r="C13247" s="197" t="s">
        <v>480</v>
      </c>
      <c r="D13247" s="198" t="s">
        <v>337</v>
      </c>
      <c r="E13247" s="421">
        <v>48215</v>
      </c>
      <c r="F13247" s="413">
        <v>131.27000000000001</v>
      </c>
      <c r="G13247" s="414">
        <f t="shared" si="412"/>
        <v>367.29641197531799</v>
      </c>
      <c r="H13247" s="415">
        <f t="shared" si="413"/>
        <v>1.8364820598765901</v>
      </c>
    </row>
    <row r="13248" spans="1:8" ht="15" hidden="1" thickBot="1">
      <c r="A13248" s="409">
        <v>202207</v>
      </c>
      <c r="B13248" s="196" t="s">
        <v>564</v>
      </c>
      <c r="C13248" s="197" t="s">
        <v>480</v>
      </c>
      <c r="D13248" s="198" t="s">
        <v>337</v>
      </c>
      <c r="E13248" s="421">
        <v>48215</v>
      </c>
      <c r="F13248" s="413">
        <v>131.27000000000001</v>
      </c>
      <c r="G13248" s="414">
        <f t="shared" si="412"/>
        <v>367.29641197531799</v>
      </c>
      <c r="H13248" s="415">
        <f t="shared" si="413"/>
        <v>1.8364820598765901</v>
      </c>
    </row>
    <row r="13249" spans="1:8" ht="15" hidden="1" thickBot="1">
      <c r="A13249" s="409">
        <v>202207</v>
      </c>
      <c r="B13249" s="196" t="s">
        <v>565</v>
      </c>
      <c r="C13249" s="197" t="s">
        <v>480</v>
      </c>
      <c r="D13249" s="198" t="s">
        <v>339</v>
      </c>
      <c r="E13249" s="421">
        <v>241</v>
      </c>
      <c r="F13249" s="413">
        <v>131.27000000000001</v>
      </c>
      <c r="G13249" s="414">
        <f t="shared" si="412"/>
        <v>1.8359107183667249</v>
      </c>
      <c r="H13249" s="415">
        <f t="shared" si="413"/>
        <v>1.8359107183667249</v>
      </c>
    </row>
    <row r="13250" spans="1:8" ht="15" hidden="1" thickBot="1">
      <c r="A13250" s="409">
        <v>202207</v>
      </c>
      <c r="B13250" s="196" t="s">
        <v>566</v>
      </c>
      <c r="C13250" s="197" t="s">
        <v>480</v>
      </c>
      <c r="D13250" s="198" t="s">
        <v>337</v>
      </c>
      <c r="E13250" s="421">
        <v>67148</v>
      </c>
      <c r="F13250" s="413">
        <v>131.27000000000001</v>
      </c>
      <c r="G13250" s="414">
        <f t="shared" ref="G13250:G13313" si="414">+E13250/F13250</f>
        <v>511.52586272567987</v>
      </c>
      <c r="H13250" s="415">
        <f t="shared" ref="H13250:H13313" si="415">IF(D13250="TB",G13250/200,IF(D13250="LT",G13250,"VER"))</f>
        <v>2.5576293136283992</v>
      </c>
    </row>
    <row r="13251" spans="1:8" ht="15" hidden="1" thickBot="1">
      <c r="A13251" s="409">
        <v>202207</v>
      </c>
      <c r="B13251" s="196" t="s">
        <v>567</v>
      </c>
      <c r="C13251" s="197" t="s">
        <v>480</v>
      </c>
      <c r="D13251" s="198" t="s">
        <v>339</v>
      </c>
      <c r="E13251" s="421">
        <v>336</v>
      </c>
      <c r="F13251" s="413">
        <v>131.27000000000001</v>
      </c>
      <c r="G13251" s="414">
        <f t="shared" si="414"/>
        <v>2.559609964195932</v>
      </c>
      <c r="H13251" s="415">
        <f t="shared" si="415"/>
        <v>2.559609964195932</v>
      </c>
    </row>
    <row r="13252" spans="1:8" ht="15" hidden="1" thickBot="1">
      <c r="A13252" s="409">
        <v>202207</v>
      </c>
      <c r="B13252" s="196" t="s">
        <v>568</v>
      </c>
      <c r="C13252" s="197" t="s">
        <v>480</v>
      </c>
      <c r="D13252" s="198" t="s">
        <v>337</v>
      </c>
      <c r="E13252" s="421">
        <v>48215</v>
      </c>
      <c r="F13252" s="413">
        <v>131.27000000000001</v>
      </c>
      <c r="G13252" s="414">
        <f t="shared" si="414"/>
        <v>367.29641197531799</v>
      </c>
      <c r="H13252" s="415">
        <f t="shared" si="415"/>
        <v>1.8364820598765901</v>
      </c>
    </row>
    <row r="13253" spans="1:8" ht="15" hidden="1" thickBot="1">
      <c r="A13253" s="409">
        <v>202207</v>
      </c>
      <c r="B13253" s="196" t="s">
        <v>569</v>
      </c>
      <c r="C13253" s="197" t="s">
        <v>480</v>
      </c>
      <c r="D13253" s="198" t="s">
        <v>339</v>
      </c>
      <c r="E13253" s="421">
        <v>241</v>
      </c>
      <c r="F13253" s="413">
        <v>131.27000000000001</v>
      </c>
      <c r="G13253" s="414">
        <f t="shared" si="414"/>
        <v>1.8359107183667249</v>
      </c>
      <c r="H13253" s="415">
        <f t="shared" si="415"/>
        <v>1.8359107183667249</v>
      </c>
    </row>
    <row r="13254" spans="1:8" ht="15" hidden="1" thickBot="1">
      <c r="A13254" s="409">
        <v>202207</v>
      </c>
      <c r="B13254" s="196" t="s">
        <v>570</v>
      </c>
      <c r="C13254" s="197" t="s">
        <v>480</v>
      </c>
      <c r="D13254" s="198" t="s">
        <v>337</v>
      </c>
      <c r="E13254" s="421">
        <v>106646</v>
      </c>
      <c r="F13254" s="413">
        <v>131.27000000000001</v>
      </c>
      <c r="G13254" s="414">
        <f t="shared" si="414"/>
        <v>812.41715548106947</v>
      </c>
      <c r="H13254" s="415">
        <f t="shared" si="415"/>
        <v>4.0620857774053469</v>
      </c>
    </row>
    <row r="13255" spans="1:8" ht="15" hidden="1" thickBot="1">
      <c r="A13255" s="409">
        <v>202207</v>
      </c>
      <c r="B13255" s="196" t="s">
        <v>571</v>
      </c>
      <c r="C13255" s="197" t="s">
        <v>480</v>
      </c>
      <c r="D13255" s="198" t="s">
        <v>339</v>
      </c>
      <c r="E13255" s="421">
        <v>533</v>
      </c>
      <c r="F13255" s="413">
        <v>131.27000000000001</v>
      </c>
      <c r="G13255" s="414">
        <f t="shared" si="414"/>
        <v>4.0603336634417611</v>
      </c>
      <c r="H13255" s="415">
        <f t="shared" si="415"/>
        <v>4.0603336634417611</v>
      </c>
    </row>
    <row r="13256" spans="1:8" ht="15" hidden="1" thickBot="1">
      <c r="A13256" s="409">
        <v>202207</v>
      </c>
      <c r="B13256" s="196" t="s">
        <v>572</v>
      </c>
      <c r="C13256" s="197" t="s">
        <v>573</v>
      </c>
      <c r="D13256" s="198" t="s">
        <v>337</v>
      </c>
      <c r="E13256" s="421">
        <v>110480</v>
      </c>
      <c r="F13256" s="413">
        <v>131.27000000000001</v>
      </c>
      <c r="G13256" s="414">
        <f t="shared" si="414"/>
        <v>841.62413346537664</v>
      </c>
      <c r="H13256" s="415">
        <f t="shared" si="415"/>
        <v>4.2081206673268836</v>
      </c>
    </row>
    <row r="13257" spans="1:8" ht="15" hidden="1" thickBot="1">
      <c r="A13257" s="409">
        <v>202207</v>
      </c>
      <c r="B13257" s="196" t="s">
        <v>574</v>
      </c>
      <c r="C13257" s="197" t="s">
        <v>480</v>
      </c>
      <c r="D13257" s="198" t="s">
        <v>337</v>
      </c>
      <c r="E13257" s="421">
        <v>33166</v>
      </c>
      <c r="F13257" s="413">
        <v>131.27000000000001</v>
      </c>
      <c r="G13257" s="414">
        <f t="shared" si="414"/>
        <v>252.65483354917345</v>
      </c>
      <c r="H13257" s="415">
        <f t="shared" si="415"/>
        <v>1.2632741677458672</v>
      </c>
    </row>
    <row r="13258" spans="1:8" ht="15" hidden="1" thickBot="1">
      <c r="A13258" s="409">
        <v>202207</v>
      </c>
      <c r="B13258" s="196" t="s">
        <v>575</v>
      </c>
      <c r="C13258" s="197" t="s">
        <v>480</v>
      </c>
      <c r="D13258" s="198" t="s">
        <v>337</v>
      </c>
      <c r="E13258" s="421">
        <v>0.01</v>
      </c>
      <c r="F13258" s="413">
        <v>131.27000000000001</v>
      </c>
      <c r="G13258" s="414">
        <f t="shared" si="414"/>
        <v>7.6178867982021789E-5</v>
      </c>
      <c r="H13258" s="415">
        <f t="shared" si="415"/>
        <v>3.8089433991010893E-7</v>
      </c>
    </row>
    <row r="13259" spans="1:8" ht="15" hidden="1" thickBot="1">
      <c r="A13259" s="409">
        <v>202207</v>
      </c>
      <c r="B13259" s="196" t="s">
        <v>576</v>
      </c>
      <c r="C13259" s="197" t="s">
        <v>480</v>
      </c>
      <c r="D13259" s="198" t="s">
        <v>339</v>
      </c>
      <c r="E13259" s="421">
        <v>0.01</v>
      </c>
      <c r="F13259" s="413">
        <v>131.27000000000001</v>
      </c>
      <c r="G13259" s="414">
        <f t="shared" si="414"/>
        <v>7.6178867982021789E-5</v>
      </c>
      <c r="H13259" s="415">
        <f t="shared" si="415"/>
        <v>7.6178867982021789E-5</v>
      </c>
    </row>
    <row r="13260" spans="1:8" ht="15" hidden="1" thickBot="1">
      <c r="A13260" s="409">
        <v>202207</v>
      </c>
      <c r="B13260" s="196" t="s">
        <v>577</v>
      </c>
      <c r="C13260" s="197" t="s">
        <v>480</v>
      </c>
      <c r="D13260" s="198" t="s">
        <v>337</v>
      </c>
      <c r="E13260" s="421">
        <v>142822</v>
      </c>
      <c r="F13260" s="413">
        <v>131.27000000000001</v>
      </c>
      <c r="G13260" s="414">
        <f t="shared" si="414"/>
        <v>1088.0018282928315</v>
      </c>
      <c r="H13260" s="415">
        <f t="shared" si="415"/>
        <v>5.4400091414641576</v>
      </c>
    </row>
    <row r="13261" spans="1:8" ht="15" hidden="1" thickBot="1">
      <c r="A13261" s="409">
        <v>202207</v>
      </c>
      <c r="B13261" s="196" t="s">
        <v>578</v>
      </c>
      <c r="C13261" s="197" t="s">
        <v>480</v>
      </c>
      <c r="D13261" s="198" t="s">
        <v>339</v>
      </c>
      <c r="E13261" s="421">
        <v>714</v>
      </c>
      <c r="F13261" s="413">
        <v>131.27000000000001</v>
      </c>
      <c r="G13261" s="414">
        <f t="shared" si="414"/>
        <v>5.4391711739163551</v>
      </c>
      <c r="H13261" s="415">
        <f t="shared" si="415"/>
        <v>5.4391711739163551</v>
      </c>
    </row>
    <row r="13262" spans="1:8" ht="15" hidden="1" thickBot="1">
      <c r="A13262" s="409">
        <v>202207</v>
      </c>
      <c r="B13262" s="196" t="s">
        <v>579</v>
      </c>
      <c r="C13262" s="197" t="s">
        <v>480</v>
      </c>
      <c r="D13262" s="198" t="s">
        <v>337</v>
      </c>
      <c r="E13262" s="421">
        <v>142822</v>
      </c>
      <c r="F13262" s="413">
        <v>131.27000000000001</v>
      </c>
      <c r="G13262" s="414">
        <f t="shared" si="414"/>
        <v>1088.0018282928315</v>
      </c>
      <c r="H13262" s="415">
        <f t="shared" si="415"/>
        <v>5.4400091414641576</v>
      </c>
    </row>
    <row r="13263" spans="1:8" ht="15" hidden="1" thickBot="1">
      <c r="A13263" s="409">
        <v>202207</v>
      </c>
      <c r="B13263" s="196" t="s">
        <v>580</v>
      </c>
      <c r="C13263" s="197" t="s">
        <v>480</v>
      </c>
      <c r="D13263" s="198" t="s">
        <v>339</v>
      </c>
      <c r="E13263" s="421">
        <v>714</v>
      </c>
      <c r="F13263" s="413">
        <v>131.27000000000001</v>
      </c>
      <c r="G13263" s="414">
        <f t="shared" si="414"/>
        <v>5.4391711739163551</v>
      </c>
      <c r="H13263" s="415">
        <f t="shared" si="415"/>
        <v>5.4391711739163551</v>
      </c>
    </row>
    <row r="13264" spans="1:8" ht="15" hidden="1" thickBot="1">
      <c r="A13264" s="409">
        <v>202207</v>
      </c>
      <c r="B13264" s="196" t="s">
        <v>581</v>
      </c>
      <c r="C13264" s="197" t="s">
        <v>480</v>
      </c>
      <c r="D13264" s="198" t="s">
        <v>337</v>
      </c>
      <c r="E13264" s="421">
        <v>114189</v>
      </c>
      <c r="F13264" s="413">
        <v>131.27000000000001</v>
      </c>
      <c r="G13264" s="414">
        <f t="shared" si="414"/>
        <v>869.8788755999085</v>
      </c>
      <c r="H13264" s="415">
        <f t="shared" si="415"/>
        <v>4.3493943779995421</v>
      </c>
    </row>
    <row r="13265" spans="1:8" ht="15" hidden="1" thickBot="1">
      <c r="A13265" s="409">
        <v>202207</v>
      </c>
      <c r="B13265" s="196" t="s">
        <v>582</v>
      </c>
      <c r="C13265" s="197" t="s">
        <v>480</v>
      </c>
      <c r="D13265" s="198" t="s">
        <v>339</v>
      </c>
      <c r="E13265" s="421">
        <v>571</v>
      </c>
      <c r="F13265" s="413">
        <v>131.27000000000001</v>
      </c>
      <c r="G13265" s="414">
        <f t="shared" si="414"/>
        <v>4.3498133617734434</v>
      </c>
      <c r="H13265" s="415">
        <f t="shared" si="415"/>
        <v>4.3498133617734434</v>
      </c>
    </row>
    <row r="13266" spans="1:8" ht="15" hidden="1" thickBot="1">
      <c r="A13266" s="409">
        <v>202207</v>
      </c>
      <c r="B13266" s="196" t="s">
        <v>583</v>
      </c>
      <c r="C13266" s="197" t="s">
        <v>480</v>
      </c>
      <c r="D13266" s="198" t="s">
        <v>337</v>
      </c>
      <c r="E13266" s="421">
        <v>114189</v>
      </c>
      <c r="F13266" s="413">
        <v>131.27000000000001</v>
      </c>
      <c r="G13266" s="414">
        <f t="shared" si="414"/>
        <v>869.8788755999085</v>
      </c>
      <c r="H13266" s="415">
        <f t="shared" si="415"/>
        <v>4.3493943779995421</v>
      </c>
    </row>
    <row r="13267" spans="1:8" ht="15" hidden="1" thickBot="1">
      <c r="A13267" s="409">
        <v>202207</v>
      </c>
      <c r="B13267" s="196" t="s">
        <v>2611</v>
      </c>
      <c r="C13267" s="197" t="s">
        <v>480</v>
      </c>
      <c r="D13267" s="198" t="s">
        <v>337</v>
      </c>
      <c r="E13267" s="421">
        <v>92102</v>
      </c>
      <c r="F13267" s="413">
        <v>131.27000000000001</v>
      </c>
      <c r="G13267" s="414">
        <f t="shared" si="414"/>
        <v>701.622609888017</v>
      </c>
      <c r="H13267" s="415">
        <f t="shared" si="415"/>
        <v>3.5081130494400852</v>
      </c>
    </row>
    <row r="13268" spans="1:8" ht="15" hidden="1" thickBot="1">
      <c r="A13268" s="409">
        <v>202207</v>
      </c>
      <c r="B13268" s="196" t="s">
        <v>2612</v>
      </c>
      <c r="C13268" s="197" t="s">
        <v>480</v>
      </c>
      <c r="D13268" s="198" t="s">
        <v>339</v>
      </c>
      <c r="E13268" s="421">
        <v>460</v>
      </c>
      <c r="F13268" s="413">
        <v>131.27000000000001</v>
      </c>
      <c r="G13268" s="414">
        <f t="shared" si="414"/>
        <v>3.5042279271730021</v>
      </c>
      <c r="H13268" s="415">
        <f t="shared" si="415"/>
        <v>3.5042279271730021</v>
      </c>
    </row>
    <row r="13269" spans="1:8" ht="15" hidden="1" thickBot="1">
      <c r="A13269" s="409">
        <v>202207</v>
      </c>
      <c r="B13269" s="196" t="s">
        <v>584</v>
      </c>
      <c r="C13269" s="197" t="s">
        <v>480</v>
      </c>
      <c r="D13269" s="198" t="s">
        <v>337</v>
      </c>
      <c r="E13269" s="421">
        <v>33166</v>
      </c>
      <c r="F13269" s="413">
        <v>131.27000000000001</v>
      </c>
      <c r="G13269" s="414">
        <f t="shared" si="414"/>
        <v>252.65483354917345</v>
      </c>
      <c r="H13269" s="415">
        <f t="shared" si="415"/>
        <v>1.2632741677458672</v>
      </c>
    </row>
    <row r="13270" spans="1:8" ht="15" hidden="1" thickBot="1">
      <c r="A13270" s="409">
        <v>202207</v>
      </c>
      <c r="B13270" s="196" t="s">
        <v>585</v>
      </c>
      <c r="C13270" s="197" t="s">
        <v>480</v>
      </c>
      <c r="D13270" s="198" t="s">
        <v>339</v>
      </c>
      <c r="E13270" s="421">
        <v>166</v>
      </c>
      <c r="F13270" s="413">
        <v>131.27000000000001</v>
      </c>
      <c r="G13270" s="414">
        <f t="shared" si="414"/>
        <v>1.2645692085015616</v>
      </c>
      <c r="H13270" s="415">
        <f t="shared" si="415"/>
        <v>1.2645692085015616</v>
      </c>
    </row>
    <row r="13271" spans="1:8" ht="15" hidden="1" thickBot="1">
      <c r="A13271" s="409">
        <v>202207</v>
      </c>
      <c r="B13271" s="196" t="s">
        <v>586</v>
      </c>
      <c r="C13271" s="197" t="s">
        <v>480</v>
      </c>
      <c r="D13271" s="198" t="s">
        <v>337</v>
      </c>
      <c r="E13271" s="421">
        <v>114189</v>
      </c>
      <c r="F13271" s="413">
        <v>131.27000000000001</v>
      </c>
      <c r="G13271" s="414">
        <f t="shared" si="414"/>
        <v>869.8788755999085</v>
      </c>
      <c r="H13271" s="415">
        <f t="shared" si="415"/>
        <v>4.3493943779995421</v>
      </c>
    </row>
    <row r="13272" spans="1:8" ht="15" hidden="1" thickBot="1">
      <c r="A13272" s="409">
        <v>202207</v>
      </c>
      <c r="B13272" s="196" t="s">
        <v>587</v>
      </c>
      <c r="C13272" s="197" t="s">
        <v>480</v>
      </c>
      <c r="D13272" s="198" t="s">
        <v>339</v>
      </c>
      <c r="E13272" s="421">
        <v>571</v>
      </c>
      <c r="F13272" s="413">
        <v>131.27000000000001</v>
      </c>
      <c r="G13272" s="414">
        <f t="shared" si="414"/>
        <v>4.3498133617734434</v>
      </c>
      <c r="H13272" s="415">
        <f t="shared" si="415"/>
        <v>4.3498133617734434</v>
      </c>
    </row>
    <row r="13273" spans="1:8" ht="15" hidden="1" thickBot="1">
      <c r="A13273" s="409">
        <v>202207</v>
      </c>
      <c r="B13273" s="196" t="s">
        <v>588</v>
      </c>
      <c r="C13273" s="197" t="s">
        <v>480</v>
      </c>
      <c r="D13273" s="198" t="s">
        <v>337</v>
      </c>
      <c r="E13273" s="421">
        <v>114189</v>
      </c>
      <c r="F13273" s="413">
        <v>131.27000000000001</v>
      </c>
      <c r="G13273" s="414">
        <f t="shared" si="414"/>
        <v>869.8788755999085</v>
      </c>
      <c r="H13273" s="415">
        <f t="shared" si="415"/>
        <v>4.3493943779995421</v>
      </c>
    </row>
    <row r="13274" spans="1:8" ht="15" hidden="1" thickBot="1">
      <c r="A13274" s="409">
        <v>202207</v>
      </c>
      <c r="B13274" s="196" t="s">
        <v>589</v>
      </c>
      <c r="C13274" s="197" t="s">
        <v>480</v>
      </c>
      <c r="D13274" s="198" t="s">
        <v>339</v>
      </c>
      <c r="E13274" s="421">
        <v>571</v>
      </c>
      <c r="F13274" s="413">
        <v>131.27000000000001</v>
      </c>
      <c r="G13274" s="414">
        <f t="shared" si="414"/>
        <v>4.3498133617734434</v>
      </c>
      <c r="H13274" s="415">
        <f t="shared" si="415"/>
        <v>4.3498133617734434</v>
      </c>
    </row>
    <row r="13275" spans="1:8" ht="15" hidden="1" thickBot="1">
      <c r="A13275" s="409">
        <v>202207</v>
      </c>
      <c r="B13275" s="196" t="s">
        <v>590</v>
      </c>
      <c r="C13275" s="197" t="s">
        <v>480</v>
      </c>
      <c r="D13275" s="198" t="s">
        <v>337</v>
      </c>
      <c r="E13275" s="421">
        <v>74218</v>
      </c>
      <c r="F13275" s="413">
        <v>131.27000000000001</v>
      </c>
      <c r="G13275" s="414">
        <f t="shared" si="414"/>
        <v>565.38432238896928</v>
      </c>
      <c r="H13275" s="415">
        <f t="shared" si="415"/>
        <v>2.8269216119448464</v>
      </c>
    </row>
    <row r="13276" spans="1:8" ht="15" hidden="1" thickBot="1">
      <c r="A13276" s="409">
        <v>202207</v>
      </c>
      <c r="B13276" s="196" t="s">
        <v>591</v>
      </c>
      <c r="C13276" s="197" t="s">
        <v>480</v>
      </c>
      <c r="D13276" s="198" t="s">
        <v>337</v>
      </c>
      <c r="E13276" s="421">
        <v>114189</v>
      </c>
      <c r="F13276" s="413">
        <v>131.27000000000001</v>
      </c>
      <c r="G13276" s="414">
        <f t="shared" si="414"/>
        <v>869.8788755999085</v>
      </c>
      <c r="H13276" s="415">
        <f t="shared" si="415"/>
        <v>4.3493943779995421</v>
      </c>
    </row>
    <row r="13277" spans="1:8" ht="15" hidden="1" thickBot="1">
      <c r="A13277" s="409">
        <v>202207</v>
      </c>
      <c r="B13277" s="196" t="s">
        <v>592</v>
      </c>
      <c r="C13277" s="197" t="s">
        <v>480</v>
      </c>
      <c r="D13277" s="198" t="s">
        <v>339</v>
      </c>
      <c r="E13277" s="421">
        <v>571</v>
      </c>
      <c r="F13277" s="413">
        <v>131.27000000000001</v>
      </c>
      <c r="G13277" s="414">
        <f t="shared" si="414"/>
        <v>4.3498133617734434</v>
      </c>
      <c r="H13277" s="415">
        <f t="shared" si="415"/>
        <v>4.3498133617734434</v>
      </c>
    </row>
    <row r="13278" spans="1:8" ht="15" hidden="1" thickBot="1">
      <c r="A13278" s="409">
        <v>202207</v>
      </c>
      <c r="B13278" s="196" t="s">
        <v>593</v>
      </c>
      <c r="C13278" s="197" t="s">
        <v>480</v>
      </c>
      <c r="D13278" s="198" t="s">
        <v>337</v>
      </c>
      <c r="E13278" s="421">
        <v>82310</v>
      </c>
      <c r="F13278" s="413">
        <v>131.27000000000001</v>
      </c>
      <c r="G13278" s="414">
        <f t="shared" si="414"/>
        <v>627.02826236002124</v>
      </c>
      <c r="H13278" s="415">
        <f t="shared" si="415"/>
        <v>3.1351413118001061</v>
      </c>
    </row>
    <row r="13279" spans="1:8" ht="15" hidden="1" thickBot="1">
      <c r="A13279" s="409">
        <v>202207</v>
      </c>
      <c r="B13279" s="196" t="s">
        <v>594</v>
      </c>
      <c r="C13279" s="197" t="s">
        <v>480</v>
      </c>
      <c r="D13279" s="198" t="s">
        <v>337</v>
      </c>
      <c r="E13279" s="421">
        <v>83838</v>
      </c>
      <c r="F13279" s="413">
        <v>131.27000000000001</v>
      </c>
      <c r="G13279" s="414">
        <f t="shared" si="414"/>
        <v>638.6683933876742</v>
      </c>
      <c r="H13279" s="415">
        <f t="shared" si="415"/>
        <v>3.1933419669383709</v>
      </c>
    </row>
    <row r="13280" spans="1:8" ht="15" hidden="1" thickBot="1">
      <c r="A13280" s="409">
        <v>202207</v>
      </c>
      <c r="B13280" s="196" t="s">
        <v>595</v>
      </c>
      <c r="C13280" s="197" t="s">
        <v>480</v>
      </c>
      <c r="D13280" s="198" t="s">
        <v>339</v>
      </c>
      <c r="E13280" s="421">
        <v>419</v>
      </c>
      <c r="F13280" s="413">
        <v>131.27000000000001</v>
      </c>
      <c r="G13280" s="414">
        <f t="shared" si="414"/>
        <v>3.1918945684467128</v>
      </c>
      <c r="H13280" s="415">
        <f t="shared" si="415"/>
        <v>3.1918945684467128</v>
      </c>
    </row>
    <row r="13281" spans="1:8" ht="15" hidden="1" thickBot="1">
      <c r="A13281" s="409">
        <v>202207</v>
      </c>
      <c r="B13281" s="196" t="s">
        <v>596</v>
      </c>
      <c r="C13281" s="197" t="s">
        <v>480</v>
      </c>
      <c r="D13281" s="198" t="s">
        <v>337</v>
      </c>
      <c r="E13281" s="421">
        <v>82310</v>
      </c>
      <c r="F13281" s="413">
        <v>131.27000000000001</v>
      </c>
      <c r="G13281" s="414">
        <f t="shared" si="414"/>
        <v>627.02826236002124</v>
      </c>
      <c r="H13281" s="415">
        <f t="shared" si="415"/>
        <v>3.1351413118001061</v>
      </c>
    </row>
    <row r="13282" spans="1:8" ht="15" hidden="1" thickBot="1">
      <c r="A13282" s="409">
        <v>202207</v>
      </c>
      <c r="B13282" s="196" t="s">
        <v>597</v>
      </c>
      <c r="C13282" s="197" t="s">
        <v>480</v>
      </c>
      <c r="D13282" s="198" t="s">
        <v>339</v>
      </c>
      <c r="E13282" s="421">
        <v>412</v>
      </c>
      <c r="F13282" s="413">
        <v>131.27000000000001</v>
      </c>
      <c r="G13282" s="414">
        <f t="shared" si="414"/>
        <v>3.1385693608592975</v>
      </c>
      <c r="H13282" s="415">
        <f t="shared" si="415"/>
        <v>3.1385693608592975</v>
      </c>
    </row>
    <row r="13283" spans="1:8" ht="15" hidden="1" thickBot="1">
      <c r="A13283" s="409">
        <v>202207</v>
      </c>
      <c r="B13283" s="196" t="s">
        <v>598</v>
      </c>
      <c r="C13283" s="197" t="s">
        <v>480</v>
      </c>
      <c r="D13283" s="198" t="s">
        <v>337</v>
      </c>
      <c r="E13283" s="421">
        <v>82310</v>
      </c>
      <c r="F13283" s="413">
        <v>131.27000000000001</v>
      </c>
      <c r="G13283" s="414">
        <f t="shared" si="414"/>
        <v>627.02826236002124</v>
      </c>
      <c r="H13283" s="415">
        <f t="shared" si="415"/>
        <v>3.1351413118001061</v>
      </c>
    </row>
    <row r="13284" spans="1:8" ht="15" hidden="1" thickBot="1">
      <c r="A13284" s="409">
        <v>202207</v>
      </c>
      <c r="B13284" s="196" t="s">
        <v>599</v>
      </c>
      <c r="C13284" s="197" t="s">
        <v>480</v>
      </c>
      <c r="D13284" s="198" t="s">
        <v>337</v>
      </c>
      <c r="E13284" s="421">
        <v>82310</v>
      </c>
      <c r="F13284" s="413">
        <v>131.27000000000001</v>
      </c>
      <c r="G13284" s="414">
        <f t="shared" si="414"/>
        <v>627.02826236002124</v>
      </c>
      <c r="H13284" s="415">
        <f t="shared" si="415"/>
        <v>3.1351413118001061</v>
      </c>
    </row>
    <row r="13285" spans="1:8" ht="15" hidden="1" thickBot="1">
      <c r="A13285" s="409">
        <v>202207</v>
      </c>
      <c r="B13285" s="196" t="s">
        <v>600</v>
      </c>
      <c r="C13285" s="197" t="s">
        <v>480</v>
      </c>
      <c r="D13285" s="198" t="s">
        <v>337</v>
      </c>
      <c r="E13285" s="421">
        <v>114189</v>
      </c>
      <c r="F13285" s="413">
        <v>131.27000000000001</v>
      </c>
      <c r="G13285" s="414">
        <f t="shared" si="414"/>
        <v>869.8788755999085</v>
      </c>
      <c r="H13285" s="415">
        <f t="shared" si="415"/>
        <v>4.3493943779995421</v>
      </c>
    </row>
    <row r="13286" spans="1:8" ht="15" hidden="1" thickBot="1">
      <c r="A13286" s="409">
        <v>202207</v>
      </c>
      <c r="B13286" s="196" t="s">
        <v>601</v>
      </c>
      <c r="C13286" s="197" t="s">
        <v>480</v>
      </c>
      <c r="D13286" s="198" t="s">
        <v>339</v>
      </c>
      <c r="E13286" s="421">
        <v>571</v>
      </c>
      <c r="F13286" s="413">
        <v>131.27000000000001</v>
      </c>
      <c r="G13286" s="414">
        <f t="shared" si="414"/>
        <v>4.3498133617734434</v>
      </c>
      <c r="H13286" s="415">
        <f t="shared" si="415"/>
        <v>4.3498133617734434</v>
      </c>
    </row>
    <row r="13287" spans="1:8" ht="15" hidden="1" thickBot="1">
      <c r="A13287" s="409">
        <v>202207</v>
      </c>
      <c r="B13287" s="196" t="s">
        <v>602</v>
      </c>
      <c r="C13287" s="197" t="s">
        <v>480</v>
      </c>
      <c r="D13287" s="198" t="s">
        <v>337</v>
      </c>
      <c r="E13287" s="421">
        <v>66462</v>
      </c>
      <c r="F13287" s="413">
        <v>131.27000000000001</v>
      </c>
      <c r="G13287" s="414">
        <f t="shared" si="414"/>
        <v>506.29999238211315</v>
      </c>
      <c r="H13287" s="415">
        <f t="shared" si="415"/>
        <v>2.5314999619105656</v>
      </c>
    </row>
    <row r="13288" spans="1:8" ht="15" hidden="1" thickBot="1">
      <c r="A13288" s="409">
        <v>202207</v>
      </c>
      <c r="B13288" s="196" t="s">
        <v>603</v>
      </c>
      <c r="C13288" s="197" t="s">
        <v>480</v>
      </c>
      <c r="D13288" s="198" t="s">
        <v>337</v>
      </c>
      <c r="E13288" s="421">
        <v>117057</v>
      </c>
      <c r="F13288" s="413">
        <v>131.27000000000001</v>
      </c>
      <c r="G13288" s="414">
        <f t="shared" si="414"/>
        <v>891.72697493715236</v>
      </c>
      <c r="H13288" s="415">
        <f t="shared" si="415"/>
        <v>4.458634874685762</v>
      </c>
    </row>
    <row r="13289" spans="1:8" ht="15" hidden="1" thickBot="1">
      <c r="A13289" s="409">
        <v>202207</v>
      </c>
      <c r="B13289" s="196" t="s">
        <v>604</v>
      </c>
      <c r="C13289" s="197" t="s">
        <v>480</v>
      </c>
      <c r="D13289" s="198" t="s">
        <v>339</v>
      </c>
      <c r="E13289" s="421">
        <v>585</v>
      </c>
      <c r="F13289" s="413">
        <v>131.27000000000001</v>
      </c>
      <c r="G13289" s="414">
        <f t="shared" si="414"/>
        <v>4.456463776948274</v>
      </c>
      <c r="H13289" s="415">
        <f t="shared" si="415"/>
        <v>4.456463776948274</v>
      </c>
    </row>
    <row r="13290" spans="1:8" ht="15" hidden="1" thickBot="1">
      <c r="A13290" s="409">
        <v>202207</v>
      </c>
      <c r="B13290" s="196" t="s">
        <v>605</v>
      </c>
      <c r="C13290" s="197" t="s">
        <v>480</v>
      </c>
      <c r="D13290" s="198" t="s">
        <v>337</v>
      </c>
      <c r="E13290" s="421">
        <v>70278</v>
      </c>
      <c r="F13290" s="413">
        <v>131.27000000000001</v>
      </c>
      <c r="G13290" s="414">
        <f t="shared" si="414"/>
        <v>535.36984840405262</v>
      </c>
      <c r="H13290" s="415">
        <f t="shared" si="415"/>
        <v>2.6768492420202632</v>
      </c>
    </row>
    <row r="13291" spans="1:8" ht="15" hidden="1" thickBot="1">
      <c r="A13291" s="409">
        <v>202207</v>
      </c>
      <c r="B13291" s="196" t="s">
        <v>606</v>
      </c>
      <c r="C13291" s="197" t="s">
        <v>480</v>
      </c>
      <c r="D13291" s="198" t="s">
        <v>337</v>
      </c>
      <c r="E13291" s="421">
        <v>103310</v>
      </c>
      <c r="F13291" s="413">
        <v>131.27000000000001</v>
      </c>
      <c r="G13291" s="414">
        <f t="shared" si="414"/>
        <v>787.00388512226698</v>
      </c>
      <c r="H13291" s="415">
        <f t="shared" si="415"/>
        <v>3.9350194256113351</v>
      </c>
    </row>
    <row r="13292" spans="1:8" ht="15" hidden="1" thickBot="1">
      <c r="A13292" s="409">
        <v>202207</v>
      </c>
      <c r="B13292" s="196" t="s">
        <v>607</v>
      </c>
      <c r="C13292" s="197" t="s">
        <v>480</v>
      </c>
      <c r="D13292" s="198" t="s">
        <v>339</v>
      </c>
      <c r="E13292" s="421">
        <v>517</v>
      </c>
      <c r="F13292" s="413">
        <v>131.27000000000001</v>
      </c>
      <c r="G13292" s="414">
        <f t="shared" si="414"/>
        <v>3.938447474670526</v>
      </c>
      <c r="H13292" s="415">
        <f t="shared" si="415"/>
        <v>3.938447474670526</v>
      </c>
    </row>
    <row r="13293" spans="1:8" ht="15" hidden="1" thickBot="1">
      <c r="A13293" s="409">
        <v>202207</v>
      </c>
      <c r="B13293" s="196" t="s">
        <v>608</v>
      </c>
      <c r="C13293" s="197" t="s">
        <v>480</v>
      </c>
      <c r="D13293" s="198" t="s">
        <v>337</v>
      </c>
      <c r="E13293" s="421">
        <v>46467</v>
      </c>
      <c r="F13293" s="413">
        <v>131.27000000000001</v>
      </c>
      <c r="G13293" s="414">
        <f t="shared" si="414"/>
        <v>353.98034585206062</v>
      </c>
      <c r="H13293" s="415">
        <f t="shared" si="415"/>
        <v>1.7699017292603032</v>
      </c>
    </row>
    <row r="13294" spans="1:8" ht="15" hidden="1" thickBot="1">
      <c r="A13294" s="409">
        <v>202207</v>
      </c>
      <c r="B13294" s="196" t="s">
        <v>609</v>
      </c>
      <c r="C13294" s="197" t="s">
        <v>480</v>
      </c>
      <c r="D13294" s="198" t="s">
        <v>337</v>
      </c>
      <c r="E13294" s="421">
        <v>46467</v>
      </c>
      <c r="F13294" s="413">
        <v>131.27000000000001</v>
      </c>
      <c r="G13294" s="414">
        <f t="shared" si="414"/>
        <v>353.98034585206062</v>
      </c>
      <c r="H13294" s="415">
        <f t="shared" si="415"/>
        <v>1.7699017292603032</v>
      </c>
    </row>
    <row r="13295" spans="1:8" ht="15" hidden="1" thickBot="1">
      <c r="A13295" s="409">
        <v>202207</v>
      </c>
      <c r="B13295" s="196" t="s">
        <v>610</v>
      </c>
      <c r="C13295" s="197" t="s">
        <v>480</v>
      </c>
      <c r="D13295" s="198" t="s">
        <v>337</v>
      </c>
      <c r="E13295" s="421">
        <v>46467</v>
      </c>
      <c r="F13295" s="413">
        <v>131.27000000000001</v>
      </c>
      <c r="G13295" s="414">
        <f t="shared" si="414"/>
        <v>353.98034585206062</v>
      </c>
      <c r="H13295" s="415">
        <f t="shared" si="415"/>
        <v>1.7699017292603032</v>
      </c>
    </row>
    <row r="13296" spans="1:8" ht="15" hidden="1" thickBot="1">
      <c r="A13296" s="409">
        <v>202207</v>
      </c>
      <c r="B13296" s="196" t="s">
        <v>611</v>
      </c>
      <c r="C13296" s="197" t="s">
        <v>3</v>
      </c>
      <c r="D13296" s="198" t="s">
        <v>350</v>
      </c>
      <c r="E13296" s="421">
        <v>41066.19</v>
      </c>
      <c r="F13296" s="413">
        <v>131.27000000000001</v>
      </c>
      <c r="G13296" s="414">
        <f t="shared" si="414"/>
        <v>312.83758665346232</v>
      </c>
      <c r="H13296" s="415" t="str">
        <f t="shared" si="415"/>
        <v>VER</v>
      </c>
    </row>
    <row r="13297" spans="1:8" ht="15" hidden="1" thickBot="1">
      <c r="A13297" s="409">
        <v>202207</v>
      </c>
      <c r="B13297" s="196" t="s">
        <v>612</v>
      </c>
      <c r="C13297" s="197" t="s">
        <v>480</v>
      </c>
      <c r="D13297" s="198" t="s">
        <v>339</v>
      </c>
      <c r="E13297" s="421">
        <v>232</v>
      </c>
      <c r="F13297" s="413">
        <v>131.27000000000001</v>
      </c>
      <c r="G13297" s="414">
        <f t="shared" si="414"/>
        <v>1.7673497371829052</v>
      </c>
      <c r="H13297" s="415">
        <f t="shared" si="415"/>
        <v>1.7673497371829052</v>
      </c>
    </row>
    <row r="13298" spans="1:8" ht="15" hidden="1" thickBot="1">
      <c r="A13298" s="409">
        <v>202207</v>
      </c>
      <c r="B13298" s="196" t="s">
        <v>613</v>
      </c>
      <c r="C13298" s="197" t="s">
        <v>480</v>
      </c>
      <c r="D13298" s="198" t="s">
        <v>337</v>
      </c>
      <c r="E13298" s="421">
        <v>46467</v>
      </c>
      <c r="F13298" s="413">
        <v>131.27000000000001</v>
      </c>
      <c r="G13298" s="414">
        <f t="shared" si="414"/>
        <v>353.98034585206062</v>
      </c>
      <c r="H13298" s="415">
        <f t="shared" si="415"/>
        <v>1.7699017292603032</v>
      </c>
    </row>
    <row r="13299" spans="1:8" ht="15" hidden="1" thickBot="1">
      <c r="A13299" s="409">
        <v>202207</v>
      </c>
      <c r="B13299" s="196" t="s">
        <v>614</v>
      </c>
      <c r="C13299" s="197" t="s">
        <v>480</v>
      </c>
      <c r="D13299" s="198" t="s">
        <v>337</v>
      </c>
      <c r="E13299" s="421">
        <v>46467</v>
      </c>
      <c r="F13299" s="413">
        <v>131.27000000000001</v>
      </c>
      <c r="G13299" s="414">
        <f t="shared" si="414"/>
        <v>353.98034585206062</v>
      </c>
      <c r="H13299" s="415">
        <f t="shared" si="415"/>
        <v>1.7699017292603032</v>
      </c>
    </row>
    <row r="13300" spans="1:8" ht="15" hidden="1" thickBot="1">
      <c r="A13300" s="409">
        <v>202207</v>
      </c>
      <c r="B13300" s="196" t="s">
        <v>615</v>
      </c>
      <c r="C13300" s="197" t="s">
        <v>480</v>
      </c>
      <c r="D13300" s="198" t="s">
        <v>339</v>
      </c>
      <c r="E13300" s="421">
        <v>23.34</v>
      </c>
      <c r="F13300" s="413">
        <v>131.27000000000001</v>
      </c>
      <c r="G13300" s="414">
        <f t="shared" si="414"/>
        <v>0.17780147787003883</v>
      </c>
      <c r="H13300" s="415">
        <f t="shared" si="415"/>
        <v>0.17780147787003883</v>
      </c>
    </row>
    <row r="13301" spans="1:8" ht="15" hidden="1" thickBot="1">
      <c r="A13301" s="409">
        <v>202207</v>
      </c>
      <c r="B13301" s="196" t="s">
        <v>616</v>
      </c>
      <c r="C13301" s="197" t="s">
        <v>480</v>
      </c>
      <c r="D13301" s="198" t="s">
        <v>337</v>
      </c>
      <c r="E13301" s="421">
        <v>45379</v>
      </c>
      <c r="F13301" s="413">
        <v>131.27000000000001</v>
      </c>
      <c r="G13301" s="414">
        <f t="shared" si="414"/>
        <v>345.69208501561667</v>
      </c>
      <c r="H13301" s="415">
        <f t="shared" si="415"/>
        <v>1.7284604250780833</v>
      </c>
    </row>
    <row r="13302" spans="1:8" ht="15" hidden="1" thickBot="1">
      <c r="A13302" s="409">
        <v>202207</v>
      </c>
      <c r="B13302" s="196" t="s">
        <v>617</v>
      </c>
      <c r="C13302" s="197" t="s">
        <v>480</v>
      </c>
      <c r="D13302" s="198" t="s">
        <v>337</v>
      </c>
      <c r="E13302" s="421">
        <v>64757</v>
      </c>
      <c r="F13302" s="413">
        <v>131.27000000000001</v>
      </c>
      <c r="G13302" s="414">
        <f t="shared" si="414"/>
        <v>493.31149539117843</v>
      </c>
      <c r="H13302" s="415">
        <f t="shared" si="415"/>
        <v>2.466557476955892</v>
      </c>
    </row>
    <row r="13303" spans="1:8" ht="15" hidden="1" thickBot="1">
      <c r="A13303" s="409">
        <v>202207</v>
      </c>
      <c r="B13303" s="196" t="s">
        <v>618</v>
      </c>
      <c r="C13303" s="197" t="s">
        <v>480</v>
      </c>
      <c r="D13303" s="198" t="s">
        <v>337</v>
      </c>
      <c r="E13303" s="421">
        <v>81266</v>
      </c>
      <c r="F13303" s="413">
        <v>131.27000000000001</v>
      </c>
      <c r="G13303" s="414">
        <f t="shared" si="414"/>
        <v>619.07518854269824</v>
      </c>
      <c r="H13303" s="415">
        <f t="shared" si="415"/>
        <v>3.095375942713491</v>
      </c>
    </row>
    <row r="13304" spans="1:8" ht="15" hidden="1" thickBot="1">
      <c r="A13304" s="409">
        <v>202207</v>
      </c>
      <c r="B13304" s="196" t="s">
        <v>619</v>
      </c>
      <c r="C13304" s="197" t="s">
        <v>480</v>
      </c>
      <c r="D13304" s="198" t="s">
        <v>337</v>
      </c>
      <c r="E13304" s="421">
        <v>46467</v>
      </c>
      <c r="F13304" s="413">
        <v>131.27000000000001</v>
      </c>
      <c r="G13304" s="414">
        <f t="shared" si="414"/>
        <v>353.98034585206062</v>
      </c>
      <c r="H13304" s="415">
        <f t="shared" si="415"/>
        <v>1.7699017292603032</v>
      </c>
    </row>
    <row r="13305" spans="1:8" ht="15" hidden="1" thickBot="1">
      <c r="A13305" s="409">
        <v>202207</v>
      </c>
      <c r="B13305" s="196" t="s">
        <v>620</v>
      </c>
      <c r="C13305" s="197" t="s">
        <v>480</v>
      </c>
      <c r="D13305" s="198" t="s">
        <v>339</v>
      </c>
      <c r="E13305" s="421">
        <v>232</v>
      </c>
      <c r="F13305" s="413">
        <v>131.27000000000001</v>
      </c>
      <c r="G13305" s="414">
        <f t="shared" si="414"/>
        <v>1.7673497371829052</v>
      </c>
      <c r="H13305" s="415">
        <f t="shared" si="415"/>
        <v>1.7673497371829052</v>
      </c>
    </row>
    <row r="13306" spans="1:8" ht="15" hidden="1" thickBot="1">
      <c r="A13306" s="409">
        <v>202207</v>
      </c>
      <c r="B13306" s="196" t="s">
        <v>621</v>
      </c>
      <c r="C13306" s="197" t="s">
        <v>480</v>
      </c>
      <c r="D13306" s="198" t="s">
        <v>337</v>
      </c>
      <c r="E13306" s="421">
        <v>92978</v>
      </c>
      <c r="F13306" s="413">
        <v>131.27000000000001</v>
      </c>
      <c r="G13306" s="414">
        <f t="shared" si="414"/>
        <v>708.29587872324214</v>
      </c>
      <c r="H13306" s="415">
        <f t="shared" si="415"/>
        <v>3.5414793936162106</v>
      </c>
    </row>
    <row r="13307" spans="1:8" ht="15" hidden="1" thickBot="1">
      <c r="A13307" s="409">
        <v>202207</v>
      </c>
      <c r="B13307" s="196" t="s">
        <v>622</v>
      </c>
      <c r="C13307" s="197" t="s">
        <v>480</v>
      </c>
      <c r="D13307" s="198" t="s">
        <v>339</v>
      </c>
      <c r="E13307" s="421">
        <v>465</v>
      </c>
      <c r="F13307" s="413">
        <v>131.27000000000001</v>
      </c>
      <c r="G13307" s="414">
        <f t="shared" si="414"/>
        <v>3.5423173611640126</v>
      </c>
      <c r="H13307" s="415">
        <f t="shared" si="415"/>
        <v>3.5423173611640126</v>
      </c>
    </row>
    <row r="13308" spans="1:8" ht="15" hidden="1" thickBot="1">
      <c r="A13308" s="409">
        <v>202207</v>
      </c>
      <c r="B13308" s="196" t="s">
        <v>623</v>
      </c>
      <c r="C13308" s="197" t="s">
        <v>480</v>
      </c>
      <c r="D13308" s="198" t="s">
        <v>624</v>
      </c>
      <c r="E13308" s="421">
        <v>77187</v>
      </c>
      <c r="F13308" s="413">
        <v>131.27000000000001</v>
      </c>
      <c r="G13308" s="414">
        <f t="shared" si="414"/>
        <v>588.00182829283153</v>
      </c>
      <c r="H13308" s="415" t="str">
        <f t="shared" si="415"/>
        <v>VER</v>
      </c>
    </row>
    <row r="13309" spans="1:8" ht="15" hidden="1" thickBot="1">
      <c r="A13309" s="409">
        <v>202207</v>
      </c>
      <c r="B13309" s="196" t="s">
        <v>625</v>
      </c>
      <c r="C13309" s="197" t="s">
        <v>480</v>
      </c>
      <c r="D13309" s="198" t="s">
        <v>337</v>
      </c>
      <c r="E13309" s="421">
        <v>74218</v>
      </c>
      <c r="F13309" s="413">
        <v>131.27000000000001</v>
      </c>
      <c r="G13309" s="414">
        <f t="shared" si="414"/>
        <v>565.38432238896928</v>
      </c>
      <c r="H13309" s="415">
        <f t="shared" si="415"/>
        <v>2.8269216119448464</v>
      </c>
    </row>
    <row r="13310" spans="1:8" ht="15" hidden="1" thickBot="1">
      <c r="A13310" s="409">
        <v>202207</v>
      </c>
      <c r="B13310" s="196" t="s">
        <v>626</v>
      </c>
      <c r="C13310" s="197" t="s">
        <v>480</v>
      </c>
      <c r="D13310" s="198" t="s">
        <v>339</v>
      </c>
      <c r="E13310" s="421">
        <v>371</v>
      </c>
      <c r="F13310" s="413">
        <v>131.27000000000001</v>
      </c>
      <c r="G13310" s="414">
        <f t="shared" si="414"/>
        <v>2.8262360021330082</v>
      </c>
      <c r="H13310" s="415">
        <f t="shared" si="415"/>
        <v>2.8262360021330082</v>
      </c>
    </row>
    <row r="13311" spans="1:8" ht="15" hidden="1" thickBot="1">
      <c r="A13311" s="409">
        <v>202207</v>
      </c>
      <c r="B13311" s="196" t="s">
        <v>627</v>
      </c>
      <c r="C13311" s="197" t="s">
        <v>480</v>
      </c>
      <c r="D13311" s="198" t="s">
        <v>337</v>
      </c>
      <c r="E13311" s="421">
        <v>74218</v>
      </c>
      <c r="F13311" s="413">
        <v>131.27000000000001</v>
      </c>
      <c r="G13311" s="414">
        <f t="shared" si="414"/>
        <v>565.38432238896928</v>
      </c>
      <c r="H13311" s="415">
        <f t="shared" si="415"/>
        <v>2.8269216119448464</v>
      </c>
    </row>
    <row r="13312" spans="1:8" ht="15" hidden="1" thickBot="1">
      <c r="A13312" s="409">
        <v>202207</v>
      </c>
      <c r="B13312" s="196" t="s">
        <v>628</v>
      </c>
      <c r="C13312" s="197" t="s">
        <v>480</v>
      </c>
      <c r="D13312" s="198" t="s">
        <v>339</v>
      </c>
      <c r="E13312" s="421">
        <v>371</v>
      </c>
      <c r="F13312" s="413">
        <v>131.27000000000001</v>
      </c>
      <c r="G13312" s="414">
        <f t="shared" si="414"/>
        <v>2.8262360021330082</v>
      </c>
      <c r="H13312" s="415">
        <f t="shared" si="415"/>
        <v>2.8262360021330082</v>
      </c>
    </row>
    <row r="13313" spans="1:8" ht="15" hidden="1" thickBot="1">
      <c r="A13313" s="409">
        <v>202207</v>
      </c>
      <c r="B13313" s="196" t="s">
        <v>629</v>
      </c>
      <c r="C13313" s="197" t="s">
        <v>480</v>
      </c>
      <c r="D13313" s="198" t="s">
        <v>337</v>
      </c>
      <c r="E13313" s="421">
        <v>113728</v>
      </c>
      <c r="F13313" s="413">
        <v>131.27000000000001</v>
      </c>
      <c r="G13313" s="414">
        <f t="shared" si="414"/>
        <v>866.36702978593735</v>
      </c>
      <c r="H13313" s="415">
        <f t="shared" si="415"/>
        <v>4.3318351489296871</v>
      </c>
    </row>
    <row r="13314" spans="1:8" ht="15" hidden="1" thickBot="1">
      <c r="A13314" s="409">
        <v>202207</v>
      </c>
      <c r="B13314" s="196" t="s">
        <v>630</v>
      </c>
      <c r="C13314" s="197" t="s">
        <v>480</v>
      </c>
      <c r="D13314" s="198" t="s">
        <v>337</v>
      </c>
      <c r="E13314" s="421">
        <v>92164</v>
      </c>
      <c r="F13314" s="413">
        <v>131.27000000000001</v>
      </c>
      <c r="G13314" s="414">
        <f t="shared" ref="G13314:G13377" si="416">+E13314/F13314</f>
        <v>702.09491886950559</v>
      </c>
      <c r="H13314" s="415">
        <f t="shared" ref="H13314:H13377" si="417">IF(D13314="TB",G13314/200,IF(D13314="LT",G13314,"VER"))</f>
        <v>3.510474594347528</v>
      </c>
    </row>
    <row r="13315" spans="1:8" ht="15" hidden="1" thickBot="1">
      <c r="A13315" s="409">
        <v>202207</v>
      </c>
      <c r="B13315" s="196" t="s">
        <v>631</v>
      </c>
      <c r="C13315" s="197" t="s">
        <v>480</v>
      </c>
      <c r="D13315" s="198" t="s">
        <v>339</v>
      </c>
      <c r="E13315" s="421">
        <v>461</v>
      </c>
      <c r="F13315" s="413">
        <v>131.27000000000001</v>
      </c>
      <c r="G13315" s="414">
        <f t="shared" si="416"/>
        <v>3.5118458139712043</v>
      </c>
      <c r="H13315" s="415">
        <f t="shared" si="417"/>
        <v>3.5118458139712043</v>
      </c>
    </row>
    <row r="13316" spans="1:8" ht="15" hidden="1" thickBot="1">
      <c r="A13316" s="409">
        <v>202207</v>
      </c>
      <c r="B13316" s="196" t="s">
        <v>632</v>
      </c>
      <c r="C13316" s="197" t="s">
        <v>480</v>
      </c>
      <c r="D13316" s="198" t="s">
        <v>337</v>
      </c>
      <c r="E13316" s="421">
        <v>114189</v>
      </c>
      <c r="F13316" s="413">
        <v>131.27000000000001</v>
      </c>
      <c r="G13316" s="414">
        <f t="shared" si="416"/>
        <v>869.8788755999085</v>
      </c>
      <c r="H13316" s="415">
        <f t="shared" si="417"/>
        <v>4.3493943779995421</v>
      </c>
    </row>
    <row r="13317" spans="1:8" ht="15" hidden="1" thickBot="1">
      <c r="A13317" s="409">
        <v>202207</v>
      </c>
      <c r="B13317" s="196" t="s">
        <v>633</v>
      </c>
      <c r="C13317" s="197" t="s">
        <v>480</v>
      </c>
      <c r="D13317" s="198" t="s">
        <v>339</v>
      </c>
      <c r="E13317" s="421">
        <v>571</v>
      </c>
      <c r="F13317" s="413">
        <v>131.27000000000001</v>
      </c>
      <c r="G13317" s="414">
        <f t="shared" si="416"/>
        <v>4.3498133617734434</v>
      </c>
      <c r="H13317" s="415">
        <f t="shared" si="417"/>
        <v>4.3498133617734434</v>
      </c>
    </row>
    <row r="13318" spans="1:8" ht="15" hidden="1" thickBot="1">
      <c r="A13318" s="409">
        <v>202207</v>
      </c>
      <c r="B13318" s="196" t="s">
        <v>634</v>
      </c>
      <c r="C13318" s="197" t="s">
        <v>480</v>
      </c>
      <c r="D13318" s="198" t="s">
        <v>337</v>
      </c>
      <c r="E13318" s="421">
        <v>74218</v>
      </c>
      <c r="F13318" s="413">
        <v>131.27000000000001</v>
      </c>
      <c r="G13318" s="414">
        <f t="shared" si="416"/>
        <v>565.38432238896928</v>
      </c>
      <c r="H13318" s="415">
        <f t="shared" si="417"/>
        <v>2.8269216119448464</v>
      </c>
    </row>
    <row r="13319" spans="1:8" ht="15" hidden="1" thickBot="1">
      <c r="A13319" s="409">
        <v>202207</v>
      </c>
      <c r="B13319" s="196" t="s">
        <v>635</v>
      </c>
      <c r="C13319" s="197" t="s">
        <v>480</v>
      </c>
      <c r="D13319" s="198" t="s">
        <v>339</v>
      </c>
      <c r="E13319" s="421">
        <v>371</v>
      </c>
      <c r="F13319" s="413">
        <v>131.27000000000001</v>
      </c>
      <c r="G13319" s="414">
        <f t="shared" si="416"/>
        <v>2.8262360021330082</v>
      </c>
      <c r="H13319" s="415">
        <f t="shared" si="417"/>
        <v>2.8262360021330082</v>
      </c>
    </row>
    <row r="13320" spans="1:8" ht="15" hidden="1" thickBot="1">
      <c r="A13320" s="409">
        <v>202207</v>
      </c>
      <c r="B13320" s="196" t="s">
        <v>636</v>
      </c>
      <c r="C13320" s="197" t="s">
        <v>480</v>
      </c>
      <c r="D13320" s="198" t="s">
        <v>337</v>
      </c>
      <c r="E13320" s="421">
        <v>74218</v>
      </c>
      <c r="F13320" s="413">
        <v>131.27000000000001</v>
      </c>
      <c r="G13320" s="414">
        <f t="shared" si="416"/>
        <v>565.38432238896928</v>
      </c>
      <c r="H13320" s="415">
        <f t="shared" si="417"/>
        <v>2.8269216119448464</v>
      </c>
    </row>
    <row r="13321" spans="1:8" ht="15" hidden="1" thickBot="1">
      <c r="A13321" s="409">
        <v>202207</v>
      </c>
      <c r="B13321" s="196" t="s">
        <v>637</v>
      </c>
      <c r="C13321" s="197" t="s">
        <v>480</v>
      </c>
      <c r="D13321" s="198" t="s">
        <v>337</v>
      </c>
      <c r="E13321" s="421">
        <v>53645</v>
      </c>
      <c r="F13321" s="413">
        <v>131.27000000000001</v>
      </c>
      <c r="G13321" s="414">
        <f t="shared" si="416"/>
        <v>408.66153728955584</v>
      </c>
      <c r="H13321" s="415">
        <f t="shared" si="417"/>
        <v>2.043307686447779</v>
      </c>
    </row>
    <row r="13322" spans="1:8" ht="15" hidden="1" thickBot="1">
      <c r="A13322" s="409">
        <v>202207</v>
      </c>
      <c r="B13322" s="196" t="s">
        <v>638</v>
      </c>
      <c r="C13322" s="197" t="s">
        <v>480</v>
      </c>
      <c r="D13322" s="198" t="s">
        <v>337</v>
      </c>
      <c r="E13322" s="421">
        <v>39756</v>
      </c>
      <c r="F13322" s="413">
        <v>131.27000000000001</v>
      </c>
      <c r="G13322" s="414">
        <f t="shared" si="416"/>
        <v>302.85670754932579</v>
      </c>
      <c r="H13322" s="415">
        <f t="shared" si="417"/>
        <v>1.514283537746629</v>
      </c>
    </row>
    <row r="13323" spans="1:8" ht="15" hidden="1" thickBot="1">
      <c r="A13323" s="409">
        <v>202207</v>
      </c>
      <c r="B13323" s="196" t="s">
        <v>639</v>
      </c>
      <c r="C13323" s="197" t="s">
        <v>480</v>
      </c>
      <c r="D13323" s="198" t="s">
        <v>339</v>
      </c>
      <c r="E13323" s="421">
        <v>199</v>
      </c>
      <c r="F13323" s="413">
        <v>131.27000000000001</v>
      </c>
      <c r="G13323" s="414">
        <f t="shared" si="416"/>
        <v>1.5159594728422334</v>
      </c>
      <c r="H13323" s="415">
        <f t="shared" si="417"/>
        <v>1.5159594728422334</v>
      </c>
    </row>
    <row r="13324" spans="1:8" ht="15" hidden="1" thickBot="1">
      <c r="A13324" s="409">
        <v>202207</v>
      </c>
      <c r="B13324" s="196" t="s">
        <v>640</v>
      </c>
      <c r="C13324" s="197" t="s">
        <v>480</v>
      </c>
      <c r="D13324" s="198" t="s">
        <v>337</v>
      </c>
      <c r="E13324" s="421">
        <v>61374</v>
      </c>
      <c r="F13324" s="413">
        <v>131.27000000000001</v>
      </c>
      <c r="G13324" s="414">
        <f t="shared" si="416"/>
        <v>467.54018435286048</v>
      </c>
      <c r="H13324" s="415">
        <f t="shared" si="417"/>
        <v>2.3377009217643026</v>
      </c>
    </row>
    <row r="13325" spans="1:8" ht="15" hidden="1" thickBot="1">
      <c r="A13325" s="409">
        <v>202207</v>
      </c>
      <c r="B13325" s="196" t="s">
        <v>641</v>
      </c>
      <c r="C13325" s="197" t="s">
        <v>480</v>
      </c>
      <c r="D13325" s="198" t="s">
        <v>337</v>
      </c>
      <c r="E13325" s="421">
        <v>61374</v>
      </c>
      <c r="F13325" s="413">
        <v>131.27000000000001</v>
      </c>
      <c r="G13325" s="414">
        <f t="shared" si="416"/>
        <v>467.54018435286048</v>
      </c>
      <c r="H13325" s="415">
        <f t="shared" si="417"/>
        <v>2.3377009217643026</v>
      </c>
    </row>
    <row r="13326" spans="1:8" ht="15" hidden="1" thickBot="1">
      <c r="A13326" s="409">
        <v>202207</v>
      </c>
      <c r="B13326" s="196" t="s">
        <v>642</v>
      </c>
      <c r="C13326" s="197" t="s">
        <v>480</v>
      </c>
      <c r="D13326" s="198" t="s">
        <v>337</v>
      </c>
      <c r="E13326" s="421">
        <v>61374</v>
      </c>
      <c r="F13326" s="413">
        <v>131.27000000000001</v>
      </c>
      <c r="G13326" s="414">
        <f t="shared" si="416"/>
        <v>467.54018435286048</v>
      </c>
      <c r="H13326" s="415">
        <f t="shared" si="417"/>
        <v>2.3377009217643026</v>
      </c>
    </row>
    <row r="13327" spans="1:8" ht="15" hidden="1" thickBot="1">
      <c r="A13327" s="409">
        <v>202207</v>
      </c>
      <c r="B13327" s="196" t="s">
        <v>643</v>
      </c>
      <c r="C13327" s="197" t="s">
        <v>480</v>
      </c>
      <c r="D13327" s="198" t="s">
        <v>339</v>
      </c>
      <c r="E13327" s="421">
        <v>307</v>
      </c>
      <c r="F13327" s="413">
        <v>131.27000000000001</v>
      </c>
      <c r="G13327" s="414">
        <f t="shared" si="416"/>
        <v>2.3386912470480685</v>
      </c>
      <c r="H13327" s="415">
        <f t="shared" si="417"/>
        <v>2.3386912470480685</v>
      </c>
    </row>
    <row r="13328" spans="1:8" ht="15" hidden="1" thickBot="1">
      <c r="A13328" s="409">
        <v>202207</v>
      </c>
      <c r="B13328" s="196" t="s">
        <v>644</v>
      </c>
      <c r="C13328" s="197" t="s">
        <v>480</v>
      </c>
      <c r="D13328" s="198" t="s">
        <v>337</v>
      </c>
      <c r="E13328" s="421">
        <v>61374</v>
      </c>
      <c r="F13328" s="413">
        <v>131.27000000000001</v>
      </c>
      <c r="G13328" s="414">
        <f t="shared" si="416"/>
        <v>467.54018435286048</v>
      </c>
      <c r="H13328" s="415">
        <f t="shared" si="417"/>
        <v>2.3377009217643026</v>
      </c>
    </row>
    <row r="13329" spans="1:8" ht="15" hidden="1" thickBot="1">
      <c r="A13329" s="409">
        <v>202207</v>
      </c>
      <c r="B13329" s="196" t="s">
        <v>645</v>
      </c>
      <c r="C13329" s="197" t="s">
        <v>480</v>
      </c>
      <c r="D13329" s="198" t="s">
        <v>337</v>
      </c>
      <c r="E13329" s="421">
        <v>61374</v>
      </c>
      <c r="F13329" s="413">
        <v>131.27000000000001</v>
      </c>
      <c r="G13329" s="414">
        <f t="shared" si="416"/>
        <v>467.54018435286048</v>
      </c>
      <c r="H13329" s="415">
        <f t="shared" si="417"/>
        <v>2.3377009217643026</v>
      </c>
    </row>
    <row r="13330" spans="1:8" ht="15" hidden="1" thickBot="1">
      <c r="A13330" s="409">
        <v>202207</v>
      </c>
      <c r="B13330" s="196" t="s">
        <v>646</v>
      </c>
      <c r="C13330" s="197" t="s">
        <v>480</v>
      </c>
      <c r="D13330" s="198" t="s">
        <v>337</v>
      </c>
      <c r="E13330" s="421">
        <v>41902</v>
      </c>
      <c r="F13330" s="413">
        <v>131.27000000000001</v>
      </c>
      <c r="G13330" s="414">
        <f t="shared" si="416"/>
        <v>319.20469261826764</v>
      </c>
      <c r="H13330" s="415">
        <f t="shared" si="417"/>
        <v>1.5960234630913381</v>
      </c>
    </row>
    <row r="13331" spans="1:8" ht="15" hidden="1" thickBot="1">
      <c r="A13331" s="409">
        <v>202207</v>
      </c>
      <c r="B13331" s="196" t="s">
        <v>647</v>
      </c>
      <c r="C13331" s="197" t="s">
        <v>480</v>
      </c>
      <c r="D13331" s="198" t="s">
        <v>337</v>
      </c>
      <c r="E13331" s="421">
        <v>60221</v>
      </c>
      <c r="F13331" s="413">
        <v>131.27000000000001</v>
      </c>
      <c r="G13331" s="414">
        <f t="shared" si="416"/>
        <v>458.75676087453337</v>
      </c>
      <c r="H13331" s="415">
        <f t="shared" si="417"/>
        <v>2.293783804372667</v>
      </c>
    </row>
    <row r="13332" spans="1:8" ht="15" hidden="1" thickBot="1">
      <c r="A13332" s="409">
        <v>202207</v>
      </c>
      <c r="B13332" s="196" t="s">
        <v>648</v>
      </c>
      <c r="C13332" s="197" t="s">
        <v>480</v>
      </c>
      <c r="D13332" s="198" t="s">
        <v>339</v>
      </c>
      <c r="E13332" s="421">
        <v>209</v>
      </c>
      <c r="F13332" s="413">
        <v>131.27000000000001</v>
      </c>
      <c r="G13332" s="414">
        <f t="shared" si="416"/>
        <v>1.5921383408242553</v>
      </c>
      <c r="H13332" s="415">
        <f t="shared" si="417"/>
        <v>1.5921383408242553</v>
      </c>
    </row>
    <row r="13333" spans="1:8" ht="15" hidden="1" thickBot="1">
      <c r="A13333" s="409">
        <v>202207</v>
      </c>
      <c r="B13333" s="196" t="s">
        <v>649</v>
      </c>
      <c r="C13333" s="197" t="s">
        <v>480</v>
      </c>
      <c r="D13333" s="198" t="s">
        <v>337</v>
      </c>
      <c r="E13333" s="421">
        <v>41902</v>
      </c>
      <c r="F13333" s="413">
        <v>131.27000000000001</v>
      </c>
      <c r="G13333" s="414">
        <f t="shared" si="416"/>
        <v>319.20469261826764</v>
      </c>
      <c r="H13333" s="415">
        <f t="shared" si="417"/>
        <v>1.5960234630913381</v>
      </c>
    </row>
    <row r="13334" spans="1:8" ht="15" hidden="1" thickBot="1">
      <c r="A13334" s="409">
        <v>202207</v>
      </c>
      <c r="B13334" s="196" t="s">
        <v>650</v>
      </c>
      <c r="C13334" s="197" t="s">
        <v>480</v>
      </c>
      <c r="D13334" s="198" t="s">
        <v>337</v>
      </c>
      <c r="E13334" s="421">
        <v>39513</v>
      </c>
      <c r="F13334" s="413">
        <v>131.27000000000001</v>
      </c>
      <c r="G13334" s="414">
        <f t="shared" si="416"/>
        <v>301.00556105736268</v>
      </c>
      <c r="H13334" s="415">
        <f t="shared" si="417"/>
        <v>1.5050278052868133</v>
      </c>
    </row>
    <row r="13335" spans="1:8" ht="15" hidden="1" thickBot="1">
      <c r="A13335" s="409">
        <v>202207</v>
      </c>
      <c r="B13335" s="196" t="s">
        <v>651</v>
      </c>
      <c r="C13335" s="197" t="s">
        <v>480</v>
      </c>
      <c r="D13335" s="198" t="s">
        <v>339</v>
      </c>
      <c r="E13335" s="421">
        <v>198</v>
      </c>
      <c r="F13335" s="413">
        <v>131.27000000000001</v>
      </c>
      <c r="G13335" s="414">
        <f t="shared" si="416"/>
        <v>1.5083415860440312</v>
      </c>
      <c r="H13335" s="415">
        <f t="shared" si="417"/>
        <v>1.5083415860440312</v>
      </c>
    </row>
    <row r="13336" spans="1:8" ht="15" hidden="1" thickBot="1">
      <c r="A13336" s="409">
        <v>202207</v>
      </c>
      <c r="B13336" s="196" t="s">
        <v>652</v>
      </c>
      <c r="C13336" s="197" t="s">
        <v>480</v>
      </c>
      <c r="D13336" s="198" t="s">
        <v>337</v>
      </c>
      <c r="E13336" s="421">
        <v>93456</v>
      </c>
      <c r="F13336" s="413">
        <v>131.27000000000001</v>
      </c>
      <c r="G13336" s="414">
        <f t="shared" si="416"/>
        <v>711.93722861278275</v>
      </c>
      <c r="H13336" s="415">
        <f t="shared" si="417"/>
        <v>3.5596861430639137</v>
      </c>
    </row>
    <row r="13337" spans="1:8" ht="15" hidden="1" thickBot="1">
      <c r="A13337" s="409">
        <v>202207</v>
      </c>
      <c r="B13337" s="196" t="s">
        <v>653</v>
      </c>
      <c r="C13337" s="197" t="s">
        <v>480</v>
      </c>
      <c r="D13337" s="198" t="s">
        <v>339</v>
      </c>
      <c r="E13337" s="421">
        <v>467</v>
      </c>
      <c r="F13337" s="413">
        <v>131.27000000000001</v>
      </c>
      <c r="G13337" s="414">
        <f t="shared" si="416"/>
        <v>3.557553134760417</v>
      </c>
      <c r="H13337" s="415">
        <f t="shared" si="417"/>
        <v>3.557553134760417</v>
      </c>
    </row>
    <row r="13338" spans="1:8" ht="15" hidden="1" thickBot="1">
      <c r="A13338" s="409">
        <v>202207</v>
      </c>
      <c r="B13338" s="196" t="s">
        <v>654</v>
      </c>
      <c r="C13338" s="197" t="s">
        <v>480</v>
      </c>
      <c r="D13338" s="198" t="s">
        <v>337</v>
      </c>
      <c r="E13338" s="421">
        <v>93456</v>
      </c>
      <c r="F13338" s="413">
        <v>131.27000000000001</v>
      </c>
      <c r="G13338" s="414">
        <f t="shared" si="416"/>
        <v>711.93722861278275</v>
      </c>
      <c r="H13338" s="415">
        <f t="shared" si="417"/>
        <v>3.5596861430639137</v>
      </c>
    </row>
    <row r="13339" spans="1:8" ht="15" hidden="1" thickBot="1">
      <c r="A13339" s="409">
        <v>202207</v>
      </c>
      <c r="B13339" s="196" t="s">
        <v>655</v>
      </c>
      <c r="C13339" s="197" t="s">
        <v>480</v>
      </c>
      <c r="D13339" s="198" t="s">
        <v>337</v>
      </c>
      <c r="E13339" s="421">
        <v>41902</v>
      </c>
      <c r="F13339" s="413">
        <v>131.27000000000001</v>
      </c>
      <c r="G13339" s="414">
        <f t="shared" si="416"/>
        <v>319.20469261826764</v>
      </c>
      <c r="H13339" s="415">
        <f t="shared" si="417"/>
        <v>1.5960234630913381</v>
      </c>
    </row>
    <row r="13340" spans="1:8" ht="15" hidden="1" thickBot="1">
      <c r="A13340" s="409">
        <v>202207</v>
      </c>
      <c r="B13340" s="196" t="s">
        <v>656</v>
      </c>
      <c r="C13340" s="197" t="s">
        <v>480</v>
      </c>
      <c r="D13340" s="198" t="s">
        <v>339</v>
      </c>
      <c r="E13340" s="421">
        <v>209</v>
      </c>
      <c r="F13340" s="413">
        <v>131.27000000000001</v>
      </c>
      <c r="G13340" s="414">
        <f t="shared" si="416"/>
        <v>1.5921383408242553</v>
      </c>
      <c r="H13340" s="415">
        <f t="shared" si="417"/>
        <v>1.5921383408242553</v>
      </c>
    </row>
    <row r="13341" spans="1:8" ht="15" hidden="1" thickBot="1">
      <c r="A13341" s="409">
        <v>202207</v>
      </c>
      <c r="B13341" s="196" t="s">
        <v>657</v>
      </c>
      <c r="C13341" s="197" t="s">
        <v>480</v>
      </c>
      <c r="D13341" s="198" t="s">
        <v>337</v>
      </c>
      <c r="E13341" s="421">
        <v>92784</v>
      </c>
      <c r="F13341" s="413">
        <v>131.27000000000001</v>
      </c>
      <c r="G13341" s="414">
        <f t="shared" si="416"/>
        <v>706.81800868439086</v>
      </c>
      <c r="H13341" s="415">
        <f t="shared" si="417"/>
        <v>3.5340900434219544</v>
      </c>
    </row>
    <row r="13342" spans="1:8" ht="15" hidden="1" thickBot="1">
      <c r="A13342" s="409">
        <v>202207</v>
      </c>
      <c r="B13342" s="196" t="s">
        <v>658</v>
      </c>
      <c r="C13342" s="197" t="s">
        <v>480</v>
      </c>
      <c r="D13342" s="198" t="s">
        <v>339</v>
      </c>
      <c r="E13342" s="421">
        <v>464</v>
      </c>
      <c r="F13342" s="413">
        <v>131.27000000000001</v>
      </c>
      <c r="G13342" s="414">
        <f t="shared" si="416"/>
        <v>3.5346994743658104</v>
      </c>
      <c r="H13342" s="415">
        <f t="shared" si="417"/>
        <v>3.5346994743658104</v>
      </c>
    </row>
    <row r="13343" spans="1:8" ht="15" hidden="1" thickBot="1">
      <c r="A13343" s="409">
        <v>202207</v>
      </c>
      <c r="B13343" s="196" t="s">
        <v>659</v>
      </c>
      <c r="C13343" s="197" t="s">
        <v>480</v>
      </c>
      <c r="D13343" s="198" t="s">
        <v>337</v>
      </c>
      <c r="E13343" s="421">
        <v>82014</v>
      </c>
      <c r="F13343" s="413">
        <v>131.27000000000001</v>
      </c>
      <c r="G13343" s="414">
        <f t="shared" si="416"/>
        <v>624.77336786775345</v>
      </c>
      <c r="H13343" s="415">
        <f t="shared" si="417"/>
        <v>3.1238668393387674</v>
      </c>
    </row>
    <row r="13344" spans="1:8" ht="15" hidden="1" thickBot="1">
      <c r="A13344" s="409">
        <v>202207</v>
      </c>
      <c r="B13344" s="196" t="s">
        <v>660</v>
      </c>
      <c r="C13344" s="197" t="s">
        <v>480</v>
      </c>
      <c r="D13344" s="198" t="s">
        <v>381</v>
      </c>
      <c r="E13344" s="421">
        <v>8527</v>
      </c>
      <c r="F13344" s="413">
        <v>131.27000000000001</v>
      </c>
      <c r="G13344" s="414">
        <f t="shared" si="416"/>
        <v>64.957720728269976</v>
      </c>
      <c r="H13344" s="415" t="str">
        <f t="shared" si="417"/>
        <v>VER</v>
      </c>
    </row>
    <row r="13345" spans="1:8" ht="15" hidden="1" thickBot="1">
      <c r="A13345" s="409">
        <v>202207</v>
      </c>
      <c r="B13345" s="196" t="s">
        <v>661</v>
      </c>
      <c r="C13345" s="197" t="s">
        <v>480</v>
      </c>
      <c r="D13345" s="198" t="s">
        <v>337</v>
      </c>
      <c r="E13345" s="421">
        <v>92784</v>
      </c>
      <c r="F13345" s="413">
        <v>131.27000000000001</v>
      </c>
      <c r="G13345" s="414">
        <f t="shared" si="416"/>
        <v>706.81800868439086</v>
      </c>
      <c r="H13345" s="415">
        <f t="shared" si="417"/>
        <v>3.5340900434219544</v>
      </c>
    </row>
    <row r="13346" spans="1:8" ht="15" hidden="1" thickBot="1">
      <c r="A13346" s="409">
        <v>202207</v>
      </c>
      <c r="B13346" s="196" t="s">
        <v>662</v>
      </c>
      <c r="C13346" s="197" t="s">
        <v>480</v>
      </c>
      <c r="D13346" s="198" t="s">
        <v>339</v>
      </c>
      <c r="E13346" s="421">
        <v>464</v>
      </c>
      <c r="F13346" s="413">
        <v>131.27000000000001</v>
      </c>
      <c r="G13346" s="414">
        <f t="shared" si="416"/>
        <v>3.5346994743658104</v>
      </c>
      <c r="H13346" s="415">
        <f t="shared" si="417"/>
        <v>3.5346994743658104</v>
      </c>
    </row>
    <row r="13347" spans="1:8" ht="15" hidden="1" thickBot="1">
      <c r="A13347" s="409">
        <v>202207</v>
      </c>
      <c r="B13347" s="196" t="s">
        <v>663</v>
      </c>
      <c r="C13347" s="197" t="s">
        <v>480</v>
      </c>
      <c r="D13347" s="198" t="s">
        <v>337</v>
      </c>
      <c r="E13347" s="421">
        <v>92784</v>
      </c>
      <c r="F13347" s="413">
        <v>131.27000000000001</v>
      </c>
      <c r="G13347" s="414">
        <f t="shared" si="416"/>
        <v>706.81800868439086</v>
      </c>
      <c r="H13347" s="415">
        <f t="shared" si="417"/>
        <v>3.5340900434219544</v>
      </c>
    </row>
    <row r="13348" spans="1:8" ht="15" hidden="1" thickBot="1">
      <c r="A13348" s="409">
        <v>202207</v>
      </c>
      <c r="B13348" s="196" t="s">
        <v>664</v>
      </c>
      <c r="C13348" s="197" t="s">
        <v>480</v>
      </c>
      <c r="D13348" s="198" t="s">
        <v>337</v>
      </c>
      <c r="E13348" s="421">
        <v>85140</v>
      </c>
      <c r="F13348" s="413">
        <v>131.27000000000001</v>
      </c>
      <c r="G13348" s="414">
        <f t="shared" si="416"/>
        <v>648.58688199893345</v>
      </c>
      <c r="H13348" s="415">
        <f t="shared" si="417"/>
        <v>3.2429344099946671</v>
      </c>
    </row>
    <row r="13349" spans="1:8" ht="15" hidden="1" thickBot="1">
      <c r="A13349" s="409">
        <v>202207</v>
      </c>
      <c r="B13349" s="196" t="s">
        <v>665</v>
      </c>
      <c r="C13349" s="197" t="s">
        <v>480</v>
      </c>
      <c r="D13349" s="198" t="s">
        <v>339</v>
      </c>
      <c r="E13349" s="421">
        <v>426</v>
      </c>
      <c r="F13349" s="413">
        <v>131.27000000000001</v>
      </c>
      <c r="G13349" s="414">
        <f t="shared" si="416"/>
        <v>3.2452197760341277</v>
      </c>
      <c r="H13349" s="415">
        <f t="shared" si="417"/>
        <v>3.2452197760341277</v>
      </c>
    </row>
    <row r="13350" spans="1:8" ht="15" hidden="1" thickBot="1">
      <c r="A13350" s="409">
        <v>202207</v>
      </c>
      <c r="B13350" s="196" t="s">
        <v>666</v>
      </c>
      <c r="C13350" s="197" t="s">
        <v>480</v>
      </c>
      <c r="D13350" s="198" t="s">
        <v>337</v>
      </c>
      <c r="E13350" s="421">
        <v>92784</v>
      </c>
      <c r="F13350" s="413">
        <v>131.27000000000001</v>
      </c>
      <c r="G13350" s="414">
        <f t="shared" si="416"/>
        <v>706.81800868439086</v>
      </c>
      <c r="H13350" s="415">
        <f t="shared" si="417"/>
        <v>3.5340900434219544</v>
      </c>
    </row>
    <row r="13351" spans="1:8" ht="15" hidden="1" thickBot="1">
      <c r="A13351" s="409">
        <v>202207</v>
      </c>
      <c r="B13351" s="196" t="s">
        <v>667</v>
      </c>
      <c r="C13351" s="197" t="s">
        <v>480</v>
      </c>
      <c r="D13351" s="198" t="s">
        <v>350</v>
      </c>
      <c r="E13351" s="421">
        <v>0.01</v>
      </c>
      <c r="F13351" s="413">
        <v>131.27000000000001</v>
      </c>
      <c r="G13351" s="414">
        <f t="shared" si="416"/>
        <v>7.6178867982021789E-5</v>
      </c>
      <c r="H13351" s="415" t="str">
        <f t="shared" si="417"/>
        <v>VER</v>
      </c>
    </row>
    <row r="13352" spans="1:8" ht="15" hidden="1" thickBot="1">
      <c r="A13352" s="409">
        <v>202207</v>
      </c>
      <c r="B13352" s="196" t="s">
        <v>668</v>
      </c>
      <c r="C13352" s="197" t="s">
        <v>480</v>
      </c>
      <c r="D13352" s="198" t="s">
        <v>337</v>
      </c>
      <c r="E13352" s="421">
        <v>69685</v>
      </c>
      <c r="F13352" s="413">
        <v>131.27000000000001</v>
      </c>
      <c r="G13352" s="414">
        <f t="shared" si="416"/>
        <v>530.85244153271879</v>
      </c>
      <c r="H13352" s="415">
        <f t="shared" si="417"/>
        <v>2.654262207663594</v>
      </c>
    </row>
    <row r="13353" spans="1:8" ht="15" hidden="1" thickBot="1">
      <c r="A13353" s="409">
        <v>202207</v>
      </c>
      <c r="B13353" s="196" t="s">
        <v>669</v>
      </c>
      <c r="C13353" s="197" t="s">
        <v>480</v>
      </c>
      <c r="D13353" s="198" t="s">
        <v>339</v>
      </c>
      <c r="E13353" s="421">
        <v>348</v>
      </c>
      <c r="F13353" s="413">
        <v>131.27000000000001</v>
      </c>
      <c r="G13353" s="414">
        <f t="shared" si="416"/>
        <v>2.6510246057743578</v>
      </c>
      <c r="H13353" s="415">
        <f t="shared" si="417"/>
        <v>2.6510246057743578</v>
      </c>
    </row>
    <row r="13354" spans="1:8" ht="15" hidden="1" thickBot="1">
      <c r="A13354" s="409">
        <v>202207</v>
      </c>
      <c r="B13354" s="196" t="s">
        <v>670</v>
      </c>
      <c r="C13354" s="197" t="s">
        <v>480</v>
      </c>
      <c r="D13354" s="198" t="s">
        <v>337</v>
      </c>
      <c r="E13354" s="421">
        <v>69685</v>
      </c>
      <c r="F13354" s="413">
        <v>131.27000000000001</v>
      </c>
      <c r="G13354" s="414">
        <f t="shared" si="416"/>
        <v>530.85244153271879</v>
      </c>
      <c r="H13354" s="415">
        <f t="shared" si="417"/>
        <v>2.654262207663594</v>
      </c>
    </row>
    <row r="13355" spans="1:8" ht="15" hidden="1" thickBot="1">
      <c r="A13355" s="409">
        <v>202207</v>
      </c>
      <c r="B13355" s="196" t="s">
        <v>671</v>
      </c>
      <c r="C13355" s="197" t="s">
        <v>672</v>
      </c>
      <c r="D13355" s="198" t="s">
        <v>374</v>
      </c>
      <c r="E13355" s="421">
        <v>610</v>
      </c>
      <c r="F13355" s="413">
        <v>131.27000000000001</v>
      </c>
      <c r="G13355" s="414">
        <f t="shared" si="416"/>
        <v>4.6469109469033283</v>
      </c>
      <c r="H13355" s="415" t="str">
        <f t="shared" si="417"/>
        <v>VER</v>
      </c>
    </row>
    <row r="13356" spans="1:8" ht="15" hidden="1" thickBot="1">
      <c r="A13356" s="409">
        <v>202207</v>
      </c>
      <c r="B13356" s="196" t="s">
        <v>673</v>
      </c>
      <c r="C13356" s="197" t="s">
        <v>674</v>
      </c>
      <c r="D13356" s="198" t="s">
        <v>374</v>
      </c>
      <c r="E13356" s="421">
        <v>21</v>
      </c>
      <c r="F13356" s="413">
        <v>131.27000000000001</v>
      </c>
      <c r="G13356" s="414">
        <f t="shared" si="416"/>
        <v>0.15997562276224575</v>
      </c>
      <c r="H13356" s="415" t="str">
        <f t="shared" si="417"/>
        <v>VER</v>
      </c>
    </row>
    <row r="13357" spans="1:8" ht="15" hidden="1" thickBot="1">
      <c r="A13357" s="409">
        <v>202207</v>
      </c>
      <c r="B13357" s="196" t="s">
        <v>675</v>
      </c>
      <c r="C13357" s="197" t="s">
        <v>676</v>
      </c>
      <c r="D13357" s="198" t="s">
        <v>337</v>
      </c>
      <c r="E13357" s="421">
        <v>48744</v>
      </c>
      <c r="F13357" s="413">
        <v>131.27000000000001</v>
      </c>
      <c r="G13357" s="414">
        <f t="shared" si="416"/>
        <v>371.32627409156697</v>
      </c>
      <c r="H13357" s="415">
        <f t="shared" si="417"/>
        <v>1.8566313704578348</v>
      </c>
    </row>
    <row r="13358" spans="1:8" ht="15" hidden="1" thickBot="1">
      <c r="A13358" s="409">
        <v>202207</v>
      </c>
      <c r="B13358" s="196" t="s">
        <v>677</v>
      </c>
      <c r="C13358" s="197" t="s">
        <v>2639</v>
      </c>
      <c r="D13358" s="198" t="s">
        <v>339</v>
      </c>
      <c r="E13358" s="421">
        <v>244</v>
      </c>
      <c r="F13358" s="413">
        <v>131.27000000000001</v>
      </c>
      <c r="G13358" s="414">
        <f t="shared" si="416"/>
        <v>1.8587643787613315</v>
      </c>
      <c r="H13358" s="415">
        <f t="shared" si="417"/>
        <v>1.8587643787613315</v>
      </c>
    </row>
    <row r="13359" spans="1:8" ht="15" hidden="1" thickBot="1">
      <c r="A13359" s="409">
        <v>202207</v>
      </c>
      <c r="B13359" s="196" t="s">
        <v>678</v>
      </c>
      <c r="C13359" s="197" t="s">
        <v>679</v>
      </c>
      <c r="D13359" s="198" t="s">
        <v>337</v>
      </c>
      <c r="E13359" s="421">
        <v>30305</v>
      </c>
      <c r="F13359" s="413">
        <v>131.27000000000001</v>
      </c>
      <c r="G13359" s="414">
        <f t="shared" si="416"/>
        <v>230.860059419517</v>
      </c>
      <c r="H13359" s="415">
        <f t="shared" si="417"/>
        <v>1.1543002970975851</v>
      </c>
    </row>
    <row r="13360" spans="1:8" ht="15" hidden="1" thickBot="1">
      <c r="A13360" s="409">
        <v>202207</v>
      </c>
      <c r="B13360" s="196" t="s">
        <v>680</v>
      </c>
      <c r="C13360" s="197" t="s">
        <v>679</v>
      </c>
      <c r="D13360" s="198" t="s">
        <v>339</v>
      </c>
      <c r="E13360" s="421">
        <v>151</v>
      </c>
      <c r="F13360" s="413">
        <v>131.27000000000001</v>
      </c>
      <c r="G13360" s="414">
        <f t="shared" si="416"/>
        <v>1.1503009065285288</v>
      </c>
      <c r="H13360" s="415">
        <f t="shared" si="417"/>
        <v>1.1503009065285288</v>
      </c>
    </row>
    <row r="13361" spans="1:8" ht="15" hidden="1" thickBot="1">
      <c r="A13361" s="409">
        <v>202207</v>
      </c>
      <c r="B13361" s="196" t="s">
        <v>681</v>
      </c>
      <c r="C13361" s="197" t="s">
        <v>388</v>
      </c>
      <c r="D13361" s="198" t="s">
        <v>337</v>
      </c>
      <c r="E13361" s="421">
        <v>101092</v>
      </c>
      <c r="F13361" s="413">
        <v>131.27000000000001</v>
      </c>
      <c r="G13361" s="414">
        <f t="shared" si="416"/>
        <v>770.10741220385455</v>
      </c>
      <c r="H13361" s="415">
        <f t="shared" si="417"/>
        <v>3.8505370610192728</v>
      </c>
    </row>
    <row r="13362" spans="1:8" ht="15" hidden="1" thickBot="1">
      <c r="A13362" s="409">
        <v>202207</v>
      </c>
      <c r="B13362" s="196" t="s">
        <v>682</v>
      </c>
      <c r="C13362" s="197" t="s">
        <v>388</v>
      </c>
      <c r="D13362" s="198" t="s">
        <v>339</v>
      </c>
      <c r="E13362" s="421">
        <v>505</v>
      </c>
      <c r="F13362" s="413">
        <v>131.27000000000001</v>
      </c>
      <c r="G13362" s="414">
        <f t="shared" si="416"/>
        <v>3.8470328330920998</v>
      </c>
      <c r="H13362" s="415">
        <f t="shared" si="417"/>
        <v>3.8470328330920998</v>
      </c>
    </row>
    <row r="13363" spans="1:8" ht="15" hidden="1" thickBot="1">
      <c r="A13363" s="409">
        <v>202207</v>
      </c>
      <c r="B13363" s="196" t="s">
        <v>683</v>
      </c>
      <c r="C13363" s="197" t="s">
        <v>388</v>
      </c>
      <c r="D13363" s="198" t="s">
        <v>337</v>
      </c>
      <c r="E13363" s="421">
        <v>101092</v>
      </c>
      <c r="F13363" s="413">
        <v>131.27000000000001</v>
      </c>
      <c r="G13363" s="414">
        <f t="shared" si="416"/>
        <v>770.10741220385455</v>
      </c>
      <c r="H13363" s="415">
        <f t="shared" si="417"/>
        <v>3.8505370610192728</v>
      </c>
    </row>
    <row r="13364" spans="1:8" ht="15" hidden="1" thickBot="1">
      <c r="A13364" s="409">
        <v>202207</v>
      </c>
      <c r="B13364" s="196" t="s">
        <v>684</v>
      </c>
      <c r="C13364" s="197" t="s">
        <v>388</v>
      </c>
      <c r="D13364" s="198" t="s">
        <v>339</v>
      </c>
      <c r="E13364" s="421">
        <v>548</v>
      </c>
      <c r="F13364" s="413">
        <v>131.27000000000001</v>
      </c>
      <c r="G13364" s="414">
        <f t="shared" si="416"/>
        <v>4.1746019654147934</v>
      </c>
      <c r="H13364" s="415">
        <f t="shared" si="417"/>
        <v>4.1746019654147934</v>
      </c>
    </row>
    <row r="13365" spans="1:8" ht="15" hidden="1" thickBot="1">
      <c r="A13365" s="409">
        <v>202207</v>
      </c>
      <c r="B13365" s="196" t="s">
        <v>685</v>
      </c>
      <c r="C13365" s="197" t="s">
        <v>388</v>
      </c>
      <c r="D13365" s="198" t="s">
        <v>339</v>
      </c>
      <c r="E13365" s="421">
        <v>548</v>
      </c>
      <c r="F13365" s="413">
        <v>131.27000000000001</v>
      </c>
      <c r="G13365" s="414">
        <f t="shared" si="416"/>
        <v>4.1746019654147934</v>
      </c>
      <c r="H13365" s="415">
        <f t="shared" si="417"/>
        <v>4.1746019654147934</v>
      </c>
    </row>
    <row r="13366" spans="1:8" ht="15" hidden="1" thickBot="1">
      <c r="A13366" s="409">
        <v>202207</v>
      </c>
      <c r="B13366" s="196" t="s">
        <v>686</v>
      </c>
      <c r="C13366" s="197" t="s">
        <v>388</v>
      </c>
      <c r="D13366" s="198" t="s">
        <v>339</v>
      </c>
      <c r="E13366" s="421">
        <v>283</v>
      </c>
      <c r="F13366" s="413">
        <v>131.27000000000001</v>
      </c>
      <c r="G13366" s="414">
        <f t="shared" si="416"/>
        <v>2.1558619638912164</v>
      </c>
      <c r="H13366" s="415">
        <f t="shared" si="417"/>
        <v>2.1558619638912164</v>
      </c>
    </row>
    <row r="13367" spans="1:8" ht="15" hidden="1" thickBot="1">
      <c r="A13367" s="409">
        <v>202207</v>
      </c>
      <c r="B13367" s="196" t="s">
        <v>687</v>
      </c>
      <c r="C13367" s="197" t="s">
        <v>388</v>
      </c>
      <c r="D13367" s="198" t="s">
        <v>337</v>
      </c>
      <c r="E13367" s="421">
        <v>86447</v>
      </c>
      <c r="F13367" s="413">
        <v>131.27000000000001</v>
      </c>
      <c r="G13367" s="414">
        <f t="shared" si="416"/>
        <v>658.54346004418369</v>
      </c>
      <c r="H13367" s="415">
        <f t="shared" si="417"/>
        <v>3.2927173002209185</v>
      </c>
    </row>
    <row r="13368" spans="1:8" ht="15" hidden="1" thickBot="1">
      <c r="A13368" s="409">
        <v>202207</v>
      </c>
      <c r="B13368" s="196" t="s">
        <v>688</v>
      </c>
      <c r="C13368" s="197" t="s">
        <v>2640</v>
      </c>
      <c r="D13368" s="198" t="s">
        <v>339</v>
      </c>
      <c r="E13368" s="421">
        <v>432</v>
      </c>
      <c r="F13368" s="413">
        <v>131.27000000000001</v>
      </c>
      <c r="G13368" s="414">
        <f t="shared" si="416"/>
        <v>3.2909270968233408</v>
      </c>
      <c r="H13368" s="415">
        <f t="shared" si="417"/>
        <v>3.2909270968233408</v>
      </c>
    </row>
    <row r="13369" spans="1:8" ht="15" hidden="1" thickBot="1">
      <c r="A13369" s="409">
        <v>202207</v>
      </c>
      <c r="B13369" s="196" t="s">
        <v>689</v>
      </c>
      <c r="C13369" s="197" t="s">
        <v>388</v>
      </c>
      <c r="D13369" s="198" t="s">
        <v>337</v>
      </c>
      <c r="E13369" s="421">
        <v>75316</v>
      </c>
      <c r="F13369" s="413">
        <v>131.27000000000001</v>
      </c>
      <c r="G13369" s="414">
        <f t="shared" si="416"/>
        <v>573.74876209339527</v>
      </c>
      <c r="H13369" s="415">
        <f t="shared" si="417"/>
        <v>2.8687438104669765</v>
      </c>
    </row>
    <row r="13370" spans="1:8" ht="15" hidden="1" thickBot="1">
      <c r="A13370" s="409">
        <v>202207</v>
      </c>
      <c r="B13370" s="196" t="s">
        <v>690</v>
      </c>
      <c r="C13370" s="197" t="s">
        <v>2641</v>
      </c>
      <c r="D13370" s="198" t="s">
        <v>339</v>
      </c>
      <c r="E13370" s="421">
        <v>377</v>
      </c>
      <c r="F13370" s="413">
        <v>131.27000000000001</v>
      </c>
      <c r="G13370" s="414">
        <f t="shared" si="416"/>
        <v>2.8719433229222213</v>
      </c>
      <c r="H13370" s="415">
        <f t="shared" si="417"/>
        <v>2.8719433229222213</v>
      </c>
    </row>
    <row r="13371" spans="1:8" ht="15" hidden="1" thickBot="1">
      <c r="A13371" s="409">
        <v>202207</v>
      </c>
      <c r="B13371" s="196" t="s">
        <v>691</v>
      </c>
      <c r="C13371" s="197" t="s">
        <v>388</v>
      </c>
      <c r="D13371" s="198" t="s">
        <v>337</v>
      </c>
      <c r="E13371" s="421">
        <v>90629</v>
      </c>
      <c r="F13371" s="413">
        <v>131.27000000000001</v>
      </c>
      <c r="G13371" s="414">
        <f t="shared" si="416"/>
        <v>690.40146263426516</v>
      </c>
      <c r="H13371" s="415">
        <f t="shared" si="417"/>
        <v>3.4520073131713258</v>
      </c>
    </row>
    <row r="13372" spans="1:8" ht="15" hidden="1" thickBot="1">
      <c r="A13372" s="409">
        <v>202207</v>
      </c>
      <c r="B13372" s="196" t="s">
        <v>692</v>
      </c>
      <c r="C13372" s="197" t="s">
        <v>388</v>
      </c>
      <c r="D13372" s="198" t="s">
        <v>339</v>
      </c>
      <c r="E13372" s="421">
        <v>354</v>
      </c>
      <c r="F13372" s="413">
        <v>131.27000000000001</v>
      </c>
      <c r="G13372" s="414">
        <f t="shared" si="416"/>
        <v>2.696731926563571</v>
      </c>
      <c r="H13372" s="415">
        <f t="shared" si="417"/>
        <v>2.696731926563571</v>
      </c>
    </row>
    <row r="13373" spans="1:8" ht="15" hidden="1" thickBot="1">
      <c r="A13373" s="409">
        <v>202207</v>
      </c>
      <c r="B13373" s="196" t="s">
        <v>693</v>
      </c>
      <c r="C13373" s="197" t="s">
        <v>388</v>
      </c>
      <c r="D13373" s="198" t="s">
        <v>337</v>
      </c>
      <c r="E13373" s="421">
        <v>17421</v>
      </c>
      <c r="F13373" s="413">
        <v>131.27000000000001</v>
      </c>
      <c r="G13373" s="414">
        <f t="shared" si="416"/>
        <v>132.71120591148014</v>
      </c>
      <c r="H13373" s="415">
        <f t="shared" si="417"/>
        <v>0.66355602955740067</v>
      </c>
    </row>
    <row r="13374" spans="1:8" ht="15" hidden="1" thickBot="1">
      <c r="A13374" s="409">
        <v>202207</v>
      </c>
      <c r="B13374" s="196" t="s">
        <v>694</v>
      </c>
      <c r="C13374" s="197" t="s">
        <v>388</v>
      </c>
      <c r="D13374" s="198" t="s">
        <v>339</v>
      </c>
      <c r="E13374" s="421">
        <v>87.06</v>
      </c>
      <c r="F13374" s="413">
        <v>131.27000000000001</v>
      </c>
      <c r="G13374" s="414">
        <f t="shared" si="416"/>
        <v>0.66321322465148169</v>
      </c>
      <c r="H13374" s="415">
        <f t="shared" si="417"/>
        <v>0.66321322465148169</v>
      </c>
    </row>
    <row r="13375" spans="1:8" ht="15" hidden="1" thickBot="1">
      <c r="A13375" s="409">
        <v>202207</v>
      </c>
      <c r="B13375" s="196" t="s">
        <v>695</v>
      </c>
      <c r="C13375" s="197" t="s">
        <v>388</v>
      </c>
      <c r="D13375" s="198" t="s">
        <v>337</v>
      </c>
      <c r="E13375" s="421">
        <v>62812</v>
      </c>
      <c r="F13375" s="413">
        <v>131.27000000000001</v>
      </c>
      <c r="G13375" s="414">
        <f t="shared" si="416"/>
        <v>478.49470556867522</v>
      </c>
      <c r="H13375" s="415">
        <f t="shared" si="417"/>
        <v>2.392473527843376</v>
      </c>
    </row>
    <row r="13376" spans="1:8" ht="15" hidden="1" thickBot="1">
      <c r="A13376" s="409">
        <v>202207</v>
      </c>
      <c r="B13376" s="196" t="s">
        <v>696</v>
      </c>
      <c r="C13376" s="197" t="s">
        <v>388</v>
      </c>
      <c r="D13376" s="198" t="s">
        <v>339</v>
      </c>
      <c r="E13376" s="421">
        <v>354</v>
      </c>
      <c r="F13376" s="413">
        <v>131.27000000000001</v>
      </c>
      <c r="G13376" s="414">
        <f t="shared" si="416"/>
        <v>2.696731926563571</v>
      </c>
      <c r="H13376" s="415">
        <f t="shared" si="417"/>
        <v>2.696731926563571</v>
      </c>
    </row>
    <row r="13377" spans="1:8" ht="15" hidden="1" thickBot="1">
      <c r="A13377" s="409">
        <v>202207</v>
      </c>
      <c r="B13377" s="196" t="s">
        <v>697</v>
      </c>
      <c r="C13377" s="197" t="s">
        <v>388</v>
      </c>
      <c r="D13377" s="198" t="s">
        <v>337</v>
      </c>
      <c r="E13377" s="421">
        <v>64552</v>
      </c>
      <c r="F13377" s="413">
        <v>131.27000000000001</v>
      </c>
      <c r="G13377" s="414">
        <f t="shared" si="416"/>
        <v>491.74982859754698</v>
      </c>
      <c r="H13377" s="415">
        <f t="shared" si="417"/>
        <v>2.4587491429877351</v>
      </c>
    </row>
    <row r="13378" spans="1:8" ht="15" hidden="1" thickBot="1">
      <c r="A13378" s="409">
        <v>202207</v>
      </c>
      <c r="B13378" s="196" t="s">
        <v>698</v>
      </c>
      <c r="C13378" s="197" t="s">
        <v>388</v>
      </c>
      <c r="D13378" s="198" t="s">
        <v>337</v>
      </c>
      <c r="E13378" s="421">
        <v>102616</v>
      </c>
      <c r="F13378" s="413">
        <v>131.27000000000001</v>
      </c>
      <c r="G13378" s="414">
        <f t="shared" ref="G13378:G13441" si="418">+E13378/F13378</f>
        <v>781.71707168431476</v>
      </c>
      <c r="H13378" s="415">
        <f t="shared" ref="H13378:H13441" si="419">IF(D13378="TB",G13378/200,IF(D13378="LT",G13378,"VER"))</f>
        <v>3.9085853584215737</v>
      </c>
    </row>
    <row r="13379" spans="1:8" ht="15" hidden="1" thickBot="1">
      <c r="A13379" s="409">
        <v>202207</v>
      </c>
      <c r="B13379" s="196" t="s">
        <v>699</v>
      </c>
      <c r="C13379" s="197" t="s">
        <v>388</v>
      </c>
      <c r="D13379" s="198" t="s">
        <v>339</v>
      </c>
      <c r="E13379" s="421">
        <v>513</v>
      </c>
      <c r="F13379" s="413">
        <v>131.27000000000001</v>
      </c>
      <c r="G13379" s="414">
        <f t="shared" si="418"/>
        <v>3.9079759274777173</v>
      </c>
      <c r="H13379" s="415">
        <f t="shared" si="419"/>
        <v>3.9079759274777173</v>
      </c>
    </row>
    <row r="13380" spans="1:8" ht="15" hidden="1" thickBot="1">
      <c r="A13380" s="409">
        <v>202207</v>
      </c>
      <c r="B13380" s="196" t="s">
        <v>700</v>
      </c>
      <c r="C13380" s="197" t="s">
        <v>388</v>
      </c>
      <c r="D13380" s="198" t="s">
        <v>337</v>
      </c>
      <c r="E13380" s="421">
        <v>64952</v>
      </c>
      <c r="F13380" s="413">
        <v>131.27000000000001</v>
      </c>
      <c r="G13380" s="414">
        <f t="shared" si="418"/>
        <v>494.79698331682789</v>
      </c>
      <c r="H13380" s="415">
        <f t="shared" si="419"/>
        <v>2.4739849165841394</v>
      </c>
    </row>
    <row r="13381" spans="1:8" ht="15" hidden="1" thickBot="1">
      <c r="A13381" s="409">
        <v>202207</v>
      </c>
      <c r="B13381" s="196" t="s">
        <v>701</v>
      </c>
      <c r="C13381" s="197" t="s">
        <v>388</v>
      </c>
      <c r="D13381" s="198" t="s">
        <v>337</v>
      </c>
      <c r="E13381" s="421">
        <v>97518</v>
      </c>
      <c r="F13381" s="413">
        <v>131.27000000000001</v>
      </c>
      <c r="G13381" s="414">
        <f t="shared" si="418"/>
        <v>742.88108478708</v>
      </c>
      <c r="H13381" s="415">
        <f t="shared" si="419"/>
        <v>3.7144054239353999</v>
      </c>
    </row>
    <row r="13382" spans="1:8" ht="15" hidden="1" thickBot="1">
      <c r="A13382" s="409">
        <v>202207</v>
      </c>
      <c r="B13382" s="196" t="s">
        <v>702</v>
      </c>
      <c r="C13382" s="197" t="s">
        <v>388</v>
      </c>
      <c r="D13382" s="198" t="s">
        <v>339</v>
      </c>
      <c r="E13382" s="421">
        <v>488</v>
      </c>
      <c r="F13382" s="413">
        <v>131.27000000000001</v>
      </c>
      <c r="G13382" s="414">
        <f t="shared" si="418"/>
        <v>3.717528757522663</v>
      </c>
      <c r="H13382" s="415">
        <f t="shared" si="419"/>
        <v>3.717528757522663</v>
      </c>
    </row>
    <row r="13383" spans="1:8" ht="15" hidden="1" thickBot="1">
      <c r="A13383" s="409">
        <v>202207</v>
      </c>
      <c r="B13383" s="196" t="s">
        <v>703</v>
      </c>
      <c r="C13383" s="197" t="s">
        <v>388</v>
      </c>
      <c r="D13383" s="198" t="s">
        <v>337</v>
      </c>
      <c r="E13383" s="421">
        <v>86166</v>
      </c>
      <c r="F13383" s="413">
        <v>131.27000000000001</v>
      </c>
      <c r="G13383" s="414">
        <f t="shared" si="418"/>
        <v>656.40283385388886</v>
      </c>
      <c r="H13383" s="415">
        <f t="shared" si="419"/>
        <v>3.2820141692694444</v>
      </c>
    </row>
    <row r="13384" spans="1:8" ht="15" hidden="1" thickBot="1">
      <c r="A13384" s="409">
        <v>202207</v>
      </c>
      <c r="B13384" s="196" t="s">
        <v>704</v>
      </c>
      <c r="C13384" s="197" t="s">
        <v>388</v>
      </c>
      <c r="D13384" s="198" t="s">
        <v>337</v>
      </c>
      <c r="E13384" s="421">
        <v>68102</v>
      </c>
      <c r="F13384" s="413">
        <v>131.27000000000001</v>
      </c>
      <c r="G13384" s="414">
        <f t="shared" si="418"/>
        <v>518.79332673116471</v>
      </c>
      <c r="H13384" s="415">
        <f t="shared" si="419"/>
        <v>2.5939666336558234</v>
      </c>
    </row>
    <row r="13385" spans="1:8" ht="15" hidden="1" thickBot="1">
      <c r="A13385" s="409">
        <v>202207</v>
      </c>
      <c r="B13385" s="196" t="s">
        <v>705</v>
      </c>
      <c r="C13385" s="197" t="s">
        <v>388</v>
      </c>
      <c r="D13385" s="198" t="s">
        <v>339</v>
      </c>
      <c r="E13385" s="421">
        <v>340</v>
      </c>
      <c r="F13385" s="413">
        <v>131.27000000000001</v>
      </c>
      <c r="G13385" s="414">
        <f t="shared" si="418"/>
        <v>2.5900815113887408</v>
      </c>
      <c r="H13385" s="415">
        <f t="shared" si="419"/>
        <v>2.5900815113887408</v>
      </c>
    </row>
    <row r="13386" spans="1:8" ht="15" hidden="1" thickBot="1">
      <c r="A13386" s="409">
        <v>202207</v>
      </c>
      <c r="B13386" s="196" t="s">
        <v>706</v>
      </c>
      <c r="C13386" s="197" t="s">
        <v>388</v>
      </c>
      <c r="D13386" s="198" t="s">
        <v>337</v>
      </c>
      <c r="E13386" s="421">
        <v>266140</v>
      </c>
      <c r="F13386" s="413">
        <v>131.27000000000001</v>
      </c>
      <c r="G13386" s="414">
        <f t="shared" si="418"/>
        <v>2027.4243924735276</v>
      </c>
      <c r="H13386" s="415">
        <f t="shared" si="419"/>
        <v>10.137121962367639</v>
      </c>
    </row>
    <row r="13387" spans="1:8" ht="15" hidden="1" thickBot="1">
      <c r="A13387" s="409">
        <v>202207</v>
      </c>
      <c r="B13387" s="196" t="s">
        <v>707</v>
      </c>
      <c r="C13387" s="197" t="s">
        <v>388</v>
      </c>
      <c r="D13387" s="198" t="s">
        <v>337</v>
      </c>
      <c r="E13387" s="421">
        <v>86430</v>
      </c>
      <c r="F13387" s="413">
        <v>131.27000000000001</v>
      </c>
      <c r="G13387" s="414">
        <f t="shared" si="418"/>
        <v>658.41395596861423</v>
      </c>
      <c r="H13387" s="415">
        <f t="shared" si="419"/>
        <v>3.2920697798430711</v>
      </c>
    </row>
    <row r="13388" spans="1:8" ht="15" hidden="1" thickBot="1">
      <c r="A13388" s="409">
        <v>202207</v>
      </c>
      <c r="B13388" s="196" t="s">
        <v>708</v>
      </c>
      <c r="C13388" s="197" t="s">
        <v>388</v>
      </c>
      <c r="D13388" s="198" t="s">
        <v>339</v>
      </c>
      <c r="E13388" s="421">
        <v>432</v>
      </c>
      <c r="F13388" s="413">
        <v>131.27000000000001</v>
      </c>
      <c r="G13388" s="414">
        <f t="shared" si="418"/>
        <v>3.2909270968233408</v>
      </c>
      <c r="H13388" s="415">
        <f t="shared" si="419"/>
        <v>3.2909270968233408</v>
      </c>
    </row>
    <row r="13389" spans="1:8" ht="15" hidden="1" thickBot="1">
      <c r="A13389" s="409">
        <v>202207</v>
      </c>
      <c r="B13389" s="196" t="s">
        <v>709</v>
      </c>
      <c r="C13389" s="197" t="s">
        <v>388</v>
      </c>
      <c r="D13389" s="198" t="s">
        <v>337</v>
      </c>
      <c r="E13389" s="421">
        <v>75316</v>
      </c>
      <c r="F13389" s="413">
        <v>131.27000000000001</v>
      </c>
      <c r="G13389" s="414">
        <f t="shared" si="418"/>
        <v>573.74876209339527</v>
      </c>
      <c r="H13389" s="415">
        <f t="shared" si="419"/>
        <v>2.8687438104669765</v>
      </c>
    </row>
    <row r="13390" spans="1:8" ht="15" hidden="1" thickBot="1">
      <c r="A13390" s="409">
        <v>202207</v>
      </c>
      <c r="B13390" s="196" t="s">
        <v>710</v>
      </c>
      <c r="C13390" s="197" t="s">
        <v>2642</v>
      </c>
      <c r="D13390" s="198" t="s">
        <v>339</v>
      </c>
      <c r="E13390" s="421">
        <v>377</v>
      </c>
      <c r="F13390" s="413">
        <v>131.27000000000001</v>
      </c>
      <c r="G13390" s="414">
        <f t="shared" si="418"/>
        <v>2.8719433229222213</v>
      </c>
      <c r="H13390" s="415">
        <f t="shared" si="419"/>
        <v>2.8719433229222213</v>
      </c>
    </row>
    <row r="13391" spans="1:8" ht="15" hidden="1" thickBot="1">
      <c r="A13391" s="409">
        <v>202207</v>
      </c>
      <c r="B13391" s="196" t="s">
        <v>711</v>
      </c>
      <c r="C13391" s="197" t="s">
        <v>388</v>
      </c>
      <c r="D13391" s="198" t="s">
        <v>337</v>
      </c>
      <c r="E13391" s="421">
        <v>106598</v>
      </c>
      <c r="F13391" s="413">
        <v>131.27000000000001</v>
      </c>
      <c r="G13391" s="414">
        <f t="shared" si="418"/>
        <v>812.05149691475583</v>
      </c>
      <c r="H13391" s="415">
        <f t="shared" si="419"/>
        <v>4.0602574845737793</v>
      </c>
    </row>
    <row r="13392" spans="1:8" ht="15" hidden="1" thickBot="1">
      <c r="A13392" s="409">
        <v>202207</v>
      </c>
      <c r="B13392" s="196" t="s">
        <v>712</v>
      </c>
      <c r="C13392" s="197" t="s">
        <v>388</v>
      </c>
      <c r="D13392" s="198" t="s">
        <v>339</v>
      </c>
      <c r="E13392" s="421">
        <v>533</v>
      </c>
      <c r="F13392" s="413">
        <v>131.27000000000001</v>
      </c>
      <c r="G13392" s="414">
        <f t="shared" si="418"/>
        <v>4.0603336634417611</v>
      </c>
      <c r="H13392" s="415">
        <f t="shared" si="419"/>
        <v>4.0603336634417611</v>
      </c>
    </row>
    <row r="13393" spans="1:8" ht="15" hidden="1" thickBot="1">
      <c r="A13393" s="409">
        <v>202207</v>
      </c>
      <c r="B13393" s="196" t="s">
        <v>713</v>
      </c>
      <c r="C13393" s="197" t="s">
        <v>388</v>
      </c>
      <c r="D13393" s="198" t="s">
        <v>374</v>
      </c>
      <c r="E13393" s="421">
        <v>0.01</v>
      </c>
      <c r="F13393" s="413">
        <v>131.27000000000001</v>
      </c>
      <c r="G13393" s="414">
        <f t="shared" si="418"/>
        <v>7.6178867982021789E-5</v>
      </c>
      <c r="H13393" s="415" t="str">
        <f t="shared" si="419"/>
        <v>VER</v>
      </c>
    </row>
    <row r="13394" spans="1:8" ht="15" hidden="1" thickBot="1">
      <c r="A13394" s="409">
        <v>202207</v>
      </c>
      <c r="B13394" s="196" t="s">
        <v>714</v>
      </c>
      <c r="C13394" s="197" t="s">
        <v>388</v>
      </c>
      <c r="D13394" s="198" t="s">
        <v>374</v>
      </c>
      <c r="E13394" s="421">
        <v>0.01</v>
      </c>
      <c r="F13394" s="413">
        <v>131.27000000000001</v>
      </c>
      <c r="G13394" s="414">
        <f t="shared" si="418"/>
        <v>7.6178867982021789E-5</v>
      </c>
      <c r="H13394" s="415" t="str">
        <f t="shared" si="419"/>
        <v>VER</v>
      </c>
    </row>
    <row r="13395" spans="1:8" ht="15" hidden="1" thickBot="1">
      <c r="A13395" s="409">
        <v>202207</v>
      </c>
      <c r="B13395" s="196" t="s">
        <v>715</v>
      </c>
      <c r="C13395" s="197" t="s">
        <v>388</v>
      </c>
      <c r="D13395" s="198" t="s">
        <v>374</v>
      </c>
      <c r="E13395" s="421">
        <v>0.01</v>
      </c>
      <c r="F13395" s="413">
        <v>131.27000000000001</v>
      </c>
      <c r="G13395" s="414">
        <f t="shared" si="418"/>
        <v>7.6178867982021789E-5</v>
      </c>
      <c r="H13395" s="415" t="str">
        <f t="shared" si="419"/>
        <v>VER</v>
      </c>
    </row>
    <row r="13396" spans="1:8" ht="15" hidden="1" thickBot="1">
      <c r="A13396" s="409">
        <v>202207</v>
      </c>
      <c r="B13396" s="196" t="s">
        <v>716</v>
      </c>
      <c r="C13396" s="197" t="s">
        <v>388</v>
      </c>
      <c r="D13396" s="198" t="s">
        <v>374</v>
      </c>
      <c r="E13396" s="421">
        <v>0.01</v>
      </c>
      <c r="F13396" s="413">
        <v>131.27000000000001</v>
      </c>
      <c r="G13396" s="414">
        <f t="shared" si="418"/>
        <v>7.6178867982021789E-5</v>
      </c>
      <c r="H13396" s="415" t="str">
        <f t="shared" si="419"/>
        <v>VER</v>
      </c>
    </row>
    <row r="13397" spans="1:8" ht="15" hidden="1" thickBot="1">
      <c r="A13397" s="409">
        <v>202207</v>
      </c>
      <c r="B13397" s="196" t="s">
        <v>717</v>
      </c>
      <c r="C13397" s="197" t="s">
        <v>388</v>
      </c>
      <c r="D13397" s="198" t="s">
        <v>337</v>
      </c>
      <c r="E13397" s="421">
        <v>75300</v>
      </c>
      <c r="F13397" s="413">
        <v>131.27000000000001</v>
      </c>
      <c r="G13397" s="414">
        <f t="shared" si="418"/>
        <v>573.62687590462406</v>
      </c>
      <c r="H13397" s="415">
        <f t="shared" si="419"/>
        <v>2.8681343795231204</v>
      </c>
    </row>
    <row r="13398" spans="1:8" ht="15" hidden="1" thickBot="1">
      <c r="A13398" s="409">
        <v>202207</v>
      </c>
      <c r="B13398" s="196" t="s">
        <v>718</v>
      </c>
      <c r="C13398" s="197" t="s">
        <v>388</v>
      </c>
      <c r="D13398" s="198" t="s">
        <v>339</v>
      </c>
      <c r="E13398" s="421">
        <v>376</v>
      </c>
      <c r="F13398" s="413">
        <v>131.27000000000001</v>
      </c>
      <c r="G13398" s="414">
        <f t="shared" si="418"/>
        <v>2.8643254361240191</v>
      </c>
      <c r="H13398" s="415">
        <f t="shared" si="419"/>
        <v>2.8643254361240191</v>
      </c>
    </row>
    <row r="13399" spans="1:8" ht="15" hidden="1" thickBot="1">
      <c r="A13399" s="409">
        <v>202207</v>
      </c>
      <c r="B13399" s="196" t="s">
        <v>719</v>
      </c>
      <c r="C13399" s="197" t="s">
        <v>388</v>
      </c>
      <c r="D13399" s="198" t="s">
        <v>337</v>
      </c>
      <c r="E13399" s="421">
        <v>239486</v>
      </c>
      <c r="F13399" s="413">
        <v>131.27000000000001</v>
      </c>
      <c r="G13399" s="414">
        <f t="shared" si="418"/>
        <v>1824.3772377542468</v>
      </c>
      <c r="H13399" s="415">
        <f t="shared" si="419"/>
        <v>9.121886188771235</v>
      </c>
    </row>
    <row r="13400" spans="1:8" ht="15" hidden="1" thickBot="1">
      <c r="A13400" s="409">
        <v>202207</v>
      </c>
      <c r="B13400" s="196" t="s">
        <v>720</v>
      </c>
      <c r="C13400" s="197" t="s">
        <v>388</v>
      </c>
      <c r="D13400" s="198" t="s">
        <v>339</v>
      </c>
      <c r="E13400" s="421">
        <v>1197</v>
      </c>
      <c r="F13400" s="413">
        <v>131.27000000000001</v>
      </c>
      <c r="G13400" s="414">
        <f t="shared" si="418"/>
        <v>9.1186104974480067</v>
      </c>
      <c r="H13400" s="415">
        <f t="shared" si="419"/>
        <v>9.1186104974480067</v>
      </c>
    </row>
    <row r="13401" spans="1:8" ht="15" hidden="1" thickBot="1">
      <c r="A13401" s="409">
        <v>202207</v>
      </c>
      <c r="B13401" s="196" t="s">
        <v>721</v>
      </c>
      <c r="C13401" s="197" t="s">
        <v>388</v>
      </c>
      <c r="D13401" s="198" t="s">
        <v>337</v>
      </c>
      <c r="E13401" s="421">
        <v>89168</v>
      </c>
      <c r="F13401" s="413">
        <v>131.27000000000001</v>
      </c>
      <c r="G13401" s="414">
        <f t="shared" si="418"/>
        <v>679.27173002209179</v>
      </c>
      <c r="H13401" s="415">
        <f t="shared" si="419"/>
        <v>3.396358650110459</v>
      </c>
    </row>
    <row r="13402" spans="1:8" ht="15" hidden="1" thickBot="1">
      <c r="A13402" s="409">
        <v>202207</v>
      </c>
      <c r="B13402" s="196" t="s">
        <v>722</v>
      </c>
      <c r="C13402" s="197" t="s">
        <v>388</v>
      </c>
      <c r="D13402" s="198" t="s">
        <v>339</v>
      </c>
      <c r="E13402" s="421">
        <v>446</v>
      </c>
      <c r="F13402" s="413">
        <v>131.27000000000001</v>
      </c>
      <c r="G13402" s="414">
        <f t="shared" si="418"/>
        <v>3.3975775119981715</v>
      </c>
      <c r="H13402" s="415">
        <f t="shared" si="419"/>
        <v>3.3975775119981715</v>
      </c>
    </row>
    <row r="13403" spans="1:8" ht="15" hidden="1" thickBot="1">
      <c r="A13403" s="409">
        <v>202207</v>
      </c>
      <c r="B13403" s="196" t="s">
        <v>723</v>
      </c>
      <c r="C13403" s="197" t="s">
        <v>388</v>
      </c>
      <c r="D13403" s="198" t="s">
        <v>337</v>
      </c>
      <c r="E13403" s="421">
        <v>60106</v>
      </c>
      <c r="F13403" s="413">
        <v>131.27000000000001</v>
      </c>
      <c r="G13403" s="414">
        <f t="shared" si="418"/>
        <v>457.88070389274014</v>
      </c>
      <c r="H13403" s="415">
        <f t="shared" si="419"/>
        <v>2.2894035194637006</v>
      </c>
    </row>
    <row r="13404" spans="1:8" ht="15" hidden="1" thickBot="1">
      <c r="A13404" s="409">
        <v>202207</v>
      </c>
      <c r="B13404" s="196" t="s">
        <v>724</v>
      </c>
      <c r="C13404" s="197" t="s">
        <v>388</v>
      </c>
      <c r="D13404" s="198" t="s">
        <v>337</v>
      </c>
      <c r="E13404" s="421">
        <v>95887</v>
      </c>
      <c r="F13404" s="413">
        <v>131.27000000000001</v>
      </c>
      <c r="G13404" s="414">
        <f t="shared" si="418"/>
        <v>730.45631141921228</v>
      </c>
      <c r="H13404" s="415">
        <f t="shared" si="419"/>
        <v>3.6522815570960616</v>
      </c>
    </row>
    <row r="13405" spans="1:8" ht="15" hidden="1" thickBot="1">
      <c r="A13405" s="409">
        <v>202207</v>
      </c>
      <c r="B13405" s="196" t="s">
        <v>725</v>
      </c>
      <c r="C13405" s="197" t="s">
        <v>2643</v>
      </c>
      <c r="D13405" s="198" t="s">
        <v>339</v>
      </c>
      <c r="E13405" s="421">
        <v>479</v>
      </c>
      <c r="F13405" s="413">
        <v>131.27000000000001</v>
      </c>
      <c r="G13405" s="414">
        <f t="shared" si="418"/>
        <v>3.6489677763388433</v>
      </c>
      <c r="H13405" s="415">
        <f t="shared" si="419"/>
        <v>3.6489677763388433</v>
      </c>
    </row>
    <row r="13406" spans="1:8" ht="15" hidden="1" thickBot="1">
      <c r="A13406" s="409">
        <v>202207</v>
      </c>
      <c r="B13406" s="196" t="s">
        <v>726</v>
      </c>
      <c r="C13406" s="197" t="s">
        <v>388</v>
      </c>
      <c r="D13406" s="198" t="s">
        <v>337</v>
      </c>
      <c r="E13406" s="421">
        <v>89168</v>
      </c>
      <c r="F13406" s="413">
        <v>131.27000000000001</v>
      </c>
      <c r="G13406" s="414">
        <f t="shared" si="418"/>
        <v>679.27173002209179</v>
      </c>
      <c r="H13406" s="415">
        <f t="shared" si="419"/>
        <v>3.396358650110459</v>
      </c>
    </row>
    <row r="13407" spans="1:8" ht="15" hidden="1" thickBot="1">
      <c r="A13407" s="409">
        <v>202207</v>
      </c>
      <c r="B13407" s="196" t="s">
        <v>727</v>
      </c>
      <c r="C13407" s="197" t="s">
        <v>2644</v>
      </c>
      <c r="D13407" s="198" t="s">
        <v>339</v>
      </c>
      <c r="E13407" s="421">
        <v>446</v>
      </c>
      <c r="F13407" s="413">
        <v>131.27000000000001</v>
      </c>
      <c r="G13407" s="414">
        <f t="shared" si="418"/>
        <v>3.3975775119981715</v>
      </c>
      <c r="H13407" s="415">
        <f t="shared" si="419"/>
        <v>3.3975775119981715</v>
      </c>
    </row>
    <row r="13408" spans="1:8" ht="15" hidden="1" thickBot="1">
      <c r="A13408" s="409">
        <v>202207</v>
      </c>
      <c r="B13408" s="196" t="s">
        <v>728</v>
      </c>
      <c r="C13408" s="197" t="s">
        <v>388</v>
      </c>
      <c r="D13408" s="198" t="s">
        <v>337</v>
      </c>
      <c r="E13408" s="421">
        <v>89168</v>
      </c>
      <c r="F13408" s="413">
        <v>131.27000000000001</v>
      </c>
      <c r="G13408" s="414">
        <f t="shared" si="418"/>
        <v>679.27173002209179</v>
      </c>
      <c r="H13408" s="415">
        <f t="shared" si="419"/>
        <v>3.396358650110459</v>
      </c>
    </row>
    <row r="13409" spans="1:8" ht="15" hidden="1" thickBot="1">
      <c r="A13409" s="409">
        <v>202207</v>
      </c>
      <c r="B13409" s="196" t="s">
        <v>729</v>
      </c>
      <c r="C13409" s="197" t="s">
        <v>388</v>
      </c>
      <c r="D13409" s="198" t="s">
        <v>337</v>
      </c>
      <c r="E13409" s="421">
        <v>88207</v>
      </c>
      <c r="F13409" s="413">
        <v>131.27000000000001</v>
      </c>
      <c r="G13409" s="414">
        <f t="shared" si="418"/>
        <v>671.95094080901947</v>
      </c>
      <c r="H13409" s="415">
        <f t="shared" si="419"/>
        <v>3.3597547040450975</v>
      </c>
    </row>
    <row r="13410" spans="1:8" ht="15" hidden="1" thickBot="1">
      <c r="A13410" s="409">
        <v>202207</v>
      </c>
      <c r="B13410" s="196" t="s">
        <v>730</v>
      </c>
      <c r="C13410" s="197" t="s">
        <v>388</v>
      </c>
      <c r="D13410" s="198" t="s">
        <v>337</v>
      </c>
      <c r="E13410" s="421">
        <v>63730</v>
      </c>
      <c r="F13410" s="413">
        <v>131.27000000000001</v>
      </c>
      <c r="G13410" s="414">
        <f t="shared" si="418"/>
        <v>485.48792564942482</v>
      </c>
      <c r="H13410" s="415">
        <f t="shared" si="419"/>
        <v>2.4274396282471242</v>
      </c>
    </row>
    <row r="13411" spans="1:8" ht="15" hidden="1" thickBot="1">
      <c r="A13411" s="409">
        <v>202207</v>
      </c>
      <c r="B13411" s="196" t="s">
        <v>731</v>
      </c>
      <c r="C13411" s="197" t="s">
        <v>388</v>
      </c>
      <c r="D13411" s="198" t="s">
        <v>339</v>
      </c>
      <c r="E13411" s="421">
        <v>319</v>
      </c>
      <c r="F13411" s="413">
        <v>131.27000000000001</v>
      </c>
      <c r="G13411" s="414">
        <f t="shared" si="418"/>
        <v>2.4301058886264948</v>
      </c>
      <c r="H13411" s="415">
        <f t="shared" si="419"/>
        <v>2.4301058886264948</v>
      </c>
    </row>
    <row r="13412" spans="1:8" ht="15" hidden="1" thickBot="1">
      <c r="A13412" s="409">
        <v>202207</v>
      </c>
      <c r="B13412" s="196" t="s">
        <v>732</v>
      </c>
      <c r="C13412" s="197" t="s">
        <v>2645</v>
      </c>
      <c r="D13412" s="198" t="s">
        <v>337</v>
      </c>
      <c r="E13412" s="421">
        <v>88207</v>
      </c>
      <c r="F13412" s="413">
        <v>131.27000000000001</v>
      </c>
      <c r="G13412" s="414">
        <f t="shared" si="418"/>
        <v>671.95094080901947</v>
      </c>
      <c r="H13412" s="415">
        <f t="shared" si="419"/>
        <v>3.3597547040450975</v>
      </c>
    </row>
    <row r="13413" spans="1:8" ht="15" hidden="1" thickBot="1">
      <c r="A13413" s="409">
        <v>202207</v>
      </c>
      <c r="B13413" s="196" t="s">
        <v>733</v>
      </c>
      <c r="C13413" s="197" t="s">
        <v>2646</v>
      </c>
      <c r="D13413" s="198" t="s">
        <v>339</v>
      </c>
      <c r="E13413" s="421">
        <v>441</v>
      </c>
      <c r="F13413" s="413">
        <v>131.27000000000001</v>
      </c>
      <c r="G13413" s="414">
        <f t="shared" si="418"/>
        <v>3.3594880780071605</v>
      </c>
      <c r="H13413" s="415">
        <f t="shared" si="419"/>
        <v>3.3594880780071605</v>
      </c>
    </row>
    <row r="13414" spans="1:8" ht="15" hidden="1" thickBot="1">
      <c r="A13414" s="409">
        <v>202207</v>
      </c>
      <c r="B13414" s="196" t="s">
        <v>734</v>
      </c>
      <c r="C13414" s="197" t="s">
        <v>388</v>
      </c>
      <c r="D13414" s="198" t="s">
        <v>337</v>
      </c>
      <c r="E13414" s="421">
        <v>54326</v>
      </c>
      <c r="F13414" s="413">
        <v>131.27000000000001</v>
      </c>
      <c r="G13414" s="414">
        <f t="shared" si="418"/>
        <v>413.84931819913152</v>
      </c>
      <c r="H13414" s="415">
        <f t="shared" si="419"/>
        <v>2.0692465909956574</v>
      </c>
    </row>
    <row r="13415" spans="1:8" ht="15" hidden="1" thickBot="1">
      <c r="A13415" s="409">
        <v>202207</v>
      </c>
      <c r="B13415" s="196" t="s">
        <v>735</v>
      </c>
      <c r="C13415" s="197" t="s">
        <v>388</v>
      </c>
      <c r="D13415" s="198" t="s">
        <v>339</v>
      </c>
      <c r="E13415" s="421">
        <v>272</v>
      </c>
      <c r="F13415" s="413">
        <v>131.27000000000001</v>
      </c>
      <c r="G13415" s="414">
        <f t="shared" si="418"/>
        <v>2.0720652091109923</v>
      </c>
      <c r="H13415" s="415">
        <f t="shared" si="419"/>
        <v>2.0720652091109923</v>
      </c>
    </row>
    <row r="13416" spans="1:8" ht="15" hidden="1" thickBot="1">
      <c r="A13416" s="409">
        <v>202207</v>
      </c>
      <c r="B13416" s="196" t="s">
        <v>736</v>
      </c>
      <c r="C13416" s="197" t="s">
        <v>388</v>
      </c>
      <c r="D13416" s="198" t="s">
        <v>337</v>
      </c>
      <c r="E13416" s="421">
        <v>97518</v>
      </c>
      <c r="F13416" s="413">
        <v>131.27000000000001</v>
      </c>
      <c r="G13416" s="414">
        <f t="shared" si="418"/>
        <v>742.88108478708</v>
      </c>
      <c r="H13416" s="415">
        <f t="shared" si="419"/>
        <v>3.7144054239353999</v>
      </c>
    </row>
    <row r="13417" spans="1:8" ht="15" hidden="1" thickBot="1">
      <c r="A13417" s="409">
        <v>202207</v>
      </c>
      <c r="B13417" s="196" t="s">
        <v>18</v>
      </c>
      <c r="C13417" s="197" t="s">
        <v>388</v>
      </c>
      <c r="D13417" s="198" t="s">
        <v>337</v>
      </c>
      <c r="E13417" s="421">
        <v>56929</v>
      </c>
      <c r="F13417" s="413">
        <v>131.27000000000001</v>
      </c>
      <c r="G13417" s="414">
        <f t="shared" si="418"/>
        <v>433.67867753485177</v>
      </c>
      <c r="H13417" s="415">
        <f t="shared" si="419"/>
        <v>2.1683933876742589</v>
      </c>
    </row>
    <row r="13418" spans="1:8" ht="15" hidden="1" thickBot="1">
      <c r="A13418" s="409">
        <v>202207</v>
      </c>
      <c r="B13418" s="196" t="s">
        <v>2647</v>
      </c>
      <c r="C13418" s="197" t="s">
        <v>2648</v>
      </c>
      <c r="D13418" s="198" t="s">
        <v>337</v>
      </c>
      <c r="E13418" s="421">
        <v>116963</v>
      </c>
      <c r="F13418" s="413">
        <v>131.27000000000001</v>
      </c>
      <c r="G13418" s="414">
        <f t="shared" si="418"/>
        <v>891.01089357812134</v>
      </c>
      <c r="H13418" s="415">
        <f t="shared" si="419"/>
        <v>4.4550544678906068</v>
      </c>
    </row>
    <row r="13419" spans="1:8" ht="15" hidden="1" thickBot="1">
      <c r="A13419" s="409">
        <v>202207</v>
      </c>
      <c r="B13419" s="196" t="s">
        <v>2649</v>
      </c>
      <c r="C13419" s="197" t="s">
        <v>2650</v>
      </c>
      <c r="D13419" s="198" t="s">
        <v>339</v>
      </c>
      <c r="E13419" s="421">
        <v>585</v>
      </c>
      <c r="F13419" s="413">
        <v>131.27000000000001</v>
      </c>
      <c r="G13419" s="414">
        <f t="shared" si="418"/>
        <v>4.456463776948274</v>
      </c>
      <c r="H13419" s="415">
        <f t="shared" si="419"/>
        <v>4.456463776948274</v>
      </c>
    </row>
    <row r="13420" spans="1:8" ht="15" hidden="1" thickBot="1">
      <c r="A13420" s="409">
        <v>202207</v>
      </c>
      <c r="B13420" s="196" t="s">
        <v>737</v>
      </c>
      <c r="C13420" s="197" t="s">
        <v>2651</v>
      </c>
      <c r="D13420" s="198" t="s">
        <v>339</v>
      </c>
      <c r="E13420" s="421">
        <v>285</v>
      </c>
      <c r="F13420" s="413">
        <v>131.27000000000001</v>
      </c>
      <c r="G13420" s="414">
        <f t="shared" si="418"/>
        <v>2.1710977374876208</v>
      </c>
      <c r="H13420" s="415">
        <f t="shared" si="419"/>
        <v>2.1710977374876208</v>
      </c>
    </row>
    <row r="13421" spans="1:8" ht="15" hidden="1" thickBot="1">
      <c r="A13421" s="409">
        <v>202207</v>
      </c>
      <c r="B13421" s="196" t="s">
        <v>738</v>
      </c>
      <c r="C13421" s="197" t="s">
        <v>388</v>
      </c>
      <c r="D13421" s="198" t="s">
        <v>337</v>
      </c>
      <c r="E13421" s="421">
        <v>80360</v>
      </c>
      <c r="F13421" s="413">
        <v>131.27000000000001</v>
      </c>
      <c r="G13421" s="414">
        <f t="shared" si="418"/>
        <v>612.17338310352704</v>
      </c>
      <c r="H13421" s="415">
        <f t="shared" si="419"/>
        <v>3.0608669155176353</v>
      </c>
    </row>
    <row r="13422" spans="1:8" ht="15" hidden="1" thickBot="1">
      <c r="A13422" s="409">
        <v>202207</v>
      </c>
      <c r="B13422" s="196" t="s">
        <v>739</v>
      </c>
      <c r="C13422" s="197" t="s">
        <v>388</v>
      </c>
      <c r="D13422" s="198" t="s">
        <v>337</v>
      </c>
      <c r="E13422" s="421">
        <v>80760</v>
      </c>
      <c r="F13422" s="413">
        <v>131.27000000000001</v>
      </c>
      <c r="G13422" s="414">
        <f t="shared" si="418"/>
        <v>615.22053782280796</v>
      </c>
      <c r="H13422" s="415">
        <f t="shared" si="419"/>
        <v>3.0761026891140397</v>
      </c>
    </row>
    <row r="13423" spans="1:8" ht="15" hidden="1" thickBot="1">
      <c r="A13423" s="409">
        <v>202207</v>
      </c>
      <c r="B13423" s="196" t="s">
        <v>740</v>
      </c>
      <c r="C13423" s="197" t="s">
        <v>388</v>
      </c>
      <c r="D13423" s="198" t="s">
        <v>337</v>
      </c>
      <c r="E13423" s="421">
        <v>80760</v>
      </c>
      <c r="F13423" s="413">
        <v>131.27000000000001</v>
      </c>
      <c r="G13423" s="414">
        <f t="shared" si="418"/>
        <v>615.22053782280796</v>
      </c>
      <c r="H13423" s="415">
        <f t="shared" si="419"/>
        <v>3.0761026891140397</v>
      </c>
    </row>
    <row r="13424" spans="1:8" ht="15" hidden="1" thickBot="1">
      <c r="A13424" s="409">
        <v>202207</v>
      </c>
      <c r="B13424" s="196" t="s">
        <v>741</v>
      </c>
      <c r="C13424" s="197" t="s">
        <v>388</v>
      </c>
      <c r="D13424" s="198" t="s">
        <v>337</v>
      </c>
      <c r="E13424" s="421">
        <v>73677</v>
      </c>
      <c r="F13424" s="413">
        <v>131.27000000000001</v>
      </c>
      <c r="G13424" s="414">
        <f t="shared" si="418"/>
        <v>561.26304563114184</v>
      </c>
      <c r="H13424" s="415">
        <f t="shared" si="419"/>
        <v>2.8063152281557091</v>
      </c>
    </row>
    <row r="13425" spans="1:8" ht="15" hidden="1" thickBot="1">
      <c r="A13425" s="409">
        <v>202207</v>
      </c>
      <c r="B13425" s="196" t="s">
        <v>742</v>
      </c>
      <c r="C13425" s="197" t="s">
        <v>388</v>
      </c>
      <c r="D13425" s="198" t="s">
        <v>337</v>
      </c>
      <c r="E13425" s="421">
        <v>90407</v>
      </c>
      <c r="F13425" s="413">
        <v>131.27000000000001</v>
      </c>
      <c r="G13425" s="414">
        <f t="shared" si="418"/>
        <v>688.71029176506431</v>
      </c>
      <c r="H13425" s="415">
        <f t="shared" si="419"/>
        <v>3.4435514588253215</v>
      </c>
    </row>
    <row r="13426" spans="1:8" ht="15" hidden="1" thickBot="1">
      <c r="A13426" s="409">
        <v>202207</v>
      </c>
      <c r="B13426" s="196" t="s">
        <v>743</v>
      </c>
      <c r="C13426" s="197" t="s">
        <v>388</v>
      </c>
      <c r="D13426" s="198" t="s">
        <v>339</v>
      </c>
      <c r="E13426" s="421">
        <v>452</v>
      </c>
      <c r="F13426" s="413">
        <v>131.27000000000001</v>
      </c>
      <c r="G13426" s="414">
        <f t="shared" si="418"/>
        <v>3.4432848327873846</v>
      </c>
      <c r="H13426" s="415">
        <f t="shared" si="419"/>
        <v>3.4432848327873846</v>
      </c>
    </row>
    <row r="13427" spans="1:8" ht="15" hidden="1" thickBot="1">
      <c r="A13427" s="409">
        <v>202207</v>
      </c>
      <c r="B13427" s="196" t="s">
        <v>744</v>
      </c>
      <c r="C13427" s="197" t="s">
        <v>388</v>
      </c>
      <c r="D13427" s="198" t="s">
        <v>337</v>
      </c>
      <c r="E13427" s="421">
        <v>101980</v>
      </c>
      <c r="F13427" s="413">
        <v>131.27000000000001</v>
      </c>
      <c r="G13427" s="414">
        <f t="shared" si="418"/>
        <v>776.87209568065816</v>
      </c>
      <c r="H13427" s="415">
        <f t="shared" si="419"/>
        <v>3.8843604784032908</v>
      </c>
    </row>
    <row r="13428" spans="1:8" ht="15" hidden="1" thickBot="1">
      <c r="A13428" s="409">
        <v>202207</v>
      </c>
      <c r="B13428" s="196" t="s">
        <v>745</v>
      </c>
      <c r="C13428" s="197" t="s">
        <v>2652</v>
      </c>
      <c r="D13428" s="198" t="s">
        <v>339</v>
      </c>
      <c r="E13428" s="421">
        <v>510</v>
      </c>
      <c r="F13428" s="413">
        <v>131.27000000000001</v>
      </c>
      <c r="G13428" s="414">
        <f t="shared" si="418"/>
        <v>3.8851222670831107</v>
      </c>
      <c r="H13428" s="415">
        <f t="shared" si="419"/>
        <v>3.8851222670831107</v>
      </c>
    </row>
    <row r="13429" spans="1:8" ht="15" hidden="1" thickBot="1">
      <c r="A13429" s="409">
        <v>202207</v>
      </c>
      <c r="B13429" s="196" t="s">
        <v>746</v>
      </c>
      <c r="C13429" s="197" t="s">
        <v>388</v>
      </c>
      <c r="D13429" s="198" t="s">
        <v>337</v>
      </c>
      <c r="E13429" s="421">
        <v>52001</v>
      </c>
      <c r="F13429" s="413">
        <v>131.27000000000001</v>
      </c>
      <c r="G13429" s="414">
        <f t="shared" si="418"/>
        <v>396.13773139331147</v>
      </c>
      <c r="H13429" s="415">
        <f t="shared" si="419"/>
        <v>1.9806886569665574</v>
      </c>
    </row>
    <row r="13430" spans="1:8" ht="15" hidden="1" thickBot="1">
      <c r="A13430" s="409">
        <v>202207</v>
      </c>
      <c r="B13430" s="196" t="s">
        <v>747</v>
      </c>
      <c r="C13430" s="197" t="s">
        <v>2642</v>
      </c>
      <c r="D13430" s="198" t="s">
        <v>339</v>
      </c>
      <c r="E13430" s="421">
        <v>260</v>
      </c>
      <c r="F13430" s="413">
        <v>131.27000000000001</v>
      </c>
      <c r="G13430" s="414">
        <f t="shared" si="418"/>
        <v>1.9806505675325663</v>
      </c>
      <c r="H13430" s="415">
        <f t="shared" si="419"/>
        <v>1.9806505675325663</v>
      </c>
    </row>
    <row r="13431" spans="1:8" ht="15" hidden="1" thickBot="1">
      <c r="A13431" s="409">
        <v>202207</v>
      </c>
      <c r="B13431" s="196" t="s">
        <v>748</v>
      </c>
      <c r="C13431" s="197" t="s">
        <v>388</v>
      </c>
      <c r="D13431" s="198" t="s">
        <v>337</v>
      </c>
      <c r="E13431" s="421">
        <v>104758</v>
      </c>
      <c r="F13431" s="413">
        <v>131.27000000000001</v>
      </c>
      <c r="G13431" s="414">
        <f t="shared" si="418"/>
        <v>798.03458520606375</v>
      </c>
      <c r="H13431" s="415">
        <f t="shared" si="419"/>
        <v>3.9901729260303189</v>
      </c>
    </row>
    <row r="13432" spans="1:8" ht="15" hidden="1" thickBot="1">
      <c r="A13432" s="409">
        <v>202207</v>
      </c>
      <c r="B13432" s="196" t="s">
        <v>749</v>
      </c>
      <c r="C13432" s="197" t="s">
        <v>388</v>
      </c>
      <c r="D13432" s="198" t="s">
        <v>339</v>
      </c>
      <c r="E13432" s="421">
        <v>524</v>
      </c>
      <c r="F13432" s="413">
        <v>131.27000000000001</v>
      </c>
      <c r="G13432" s="414">
        <f t="shared" si="418"/>
        <v>3.9917726822579414</v>
      </c>
      <c r="H13432" s="415">
        <f t="shared" si="419"/>
        <v>3.9917726822579414</v>
      </c>
    </row>
    <row r="13433" spans="1:8" ht="15" hidden="1" thickBot="1">
      <c r="A13433" s="409">
        <v>202207</v>
      </c>
      <c r="B13433" s="196" t="s">
        <v>750</v>
      </c>
      <c r="C13433" s="197" t="s">
        <v>388</v>
      </c>
      <c r="D13433" s="198" t="s">
        <v>337</v>
      </c>
      <c r="E13433" s="421">
        <v>108516</v>
      </c>
      <c r="F13433" s="413">
        <v>131.27000000000001</v>
      </c>
      <c r="G13433" s="414">
        <f t="shared" si="418"/>
        <v>826.6626037937076</v>
      </c>
      <c r="H13433" s="415">
        <f t="shared" si="419"/>
        <v>4.1333130189685381</v>
      </c>
    </row>
    <row r="13434" spans="1:8" ht="15" hidden="1" thickBot="1">
      <c r="A13434" s="409">
        <v>202207</v>
      </c>
      <c r="B13434" s="196" t="s">
        <v>751</v>
      </c>
      <c r="C13434" s="197" t="s">
        <v>388</v>
      </c>
      <c r="D13434" s="198" t="s">
        <v>337</v>
      </c>
      <c r="E13434" s="421">
        <v>106501</v>
      </c>
      <c r="F13434" s="413">
        <v>131.27000000000001</v>
      </c>
      <c r="G13434" s="414">
        <f t="shared" si="418"/>
        <v>811.31256189533019</v>
      </c>
      <c r="H13434" s="415">
        <f t="shared" si="419"/>
        <v>4.0565628094766506</v>
      </c>
    </row>
    <row r="13435" spans="1:8" ht="15" hidden="1" thickBot="1">
      <c r="A13435" s="409">
        <v>202207</v>
      </c>
      <c r="B13435" s="196" t="s">
        <v>752</v>
      </c>
      <c r="C13435" s="197" t="s">
        <v>388</v>
      </c>
      <c r="D13435" s="198" t="s">
        <v>339</v>
      </c>
      <c r="E13435" s="421">
        <v>532</v>
      </c>
      <c r="F13435" s="413">
        <v>131.27000000000001</v>
      </c>
      <c r="G13435" s="414">
        <f t="shared" si="418"/>
        <v>4.0527157766435584</v>
      </c>
      <c r="H13435" s="415">
        <f t="shared" si="419"/>
        <v>4.0527157766435584</v>
      </c>
    </row>
    <row r="13436" spans="1:8" ht="15" hidden="1" thickBot="1">
      <c r="A13436" s="409">
        <v>202207</v>
      </c>
      <c r="B13436" s="196" t="s">
        <v>753</v>
      </c>
      <c r="C13436" s="197" t="s">
        <v>388</v>
      </c>
      <c r="D13436" s="198" t="s">
        <v>337</v>
      </c>
      <c r="E13436" s="421">
        <v>85229</v>
      </c>
      <c r="F13436" s="413">
        <v>131.27000000000001</v>
      </c>
      <c r="G13436" s="414">
        <f t="shared" si="418"/>
        <v>649.26487392397348</v>
      </c>
      <c r="H13436" s="415">
        <f t="shared" si="419"/>
        <v>3.2463243696198676</v>
      </c>
    </row>
    <row r="13437" spans="1:8" ht="15" hidden="1" thickBot="1">
      <c r="A13437" s="409">
        <v>202207</v>
      </c>
      <c r="B13437" s="196" t="s">
        <v>754</v>
      </c>
      <c r="C13437" s="197" t="s">
        <v>388</v>
      </c>
      <c r="D13437" s="198" t="s">
        <v>339</v>
      </c>
      <c r="E13437" s="421">
        <v>426</v>
      </c>
      <c r="F13437" s="413">
        <v>131.27000000000001</v>
      </c>
      <c r="G13437" s="414">
        <f t="shared" si="418"/>
        <v>3.2452197760341277</v>
      </c>
      <c r="H13437" s="415">
        <f t="shared" si="419"/>
        <v>3.2452197760341277</v>
      </c>
    </row>
    <row r="13438" spans="1:8" ht="15" hidden="1" thickBot="1">
      <c r="A13438" s="409">
        <v>202207</v>
      </c>
      <c r="B13438" s="196" t="s">
        <v>755</v>
      </c>
      <c r="C13438" s="197" t="s">
        <v>388</v>
      </c>
      <c r="D13438" s="198" t="s">
        <v>337</v>
      </c>
      <c r="E13438" s="421">
        <v>80360</v>
      </c>
      <c r="F13438" s="413">
        <v>131.27000000000001</v>
      </c>
      <c r="G13438" s="414">
        <f t="shared" si="418"/>
        <v>612.17338310352704</v>
      </c>
      <c r="H13438" s="415">
        <f t="shared" si="419"/>
        <v>3.0608669155176353</v>
      </c>
    </row>
    <row r="13439" spans="1:8" ht="15" hidden="1" thickBot="1">
      <c r="A13439" s="409">
        <v>202207</v>
      </c>
      <c r="B13439" s="196" t="s">
        <v>756</v>
      </c>
      <c r="C13439" s="197" t="s">
        <v>388</v>
      </c>
      <c r="D13439" s="198" t="s">
        <v>339</v>
      </c>
      <c r="E13439" s="421">
        <v>402</v>
      </c>
      <c r="F13439" s="413">
        <v>131.27000000000001</v>
      </c>
      <c r="G13439" s="414">
        <f t="shared" si="418"/>
        <v>3.0623904928772756</v>
      </c>
      <c r="H13439" s="415">
        <f t="shared" si="419"/>
        <v>3.0623904928772756</v>
      </c>
    </row>
    <row r="13440" spans="1:8" ht="15" hidden="1" thickBot="1">
      <c r="A13440" s="409">
        <v>202207</v>
      </c>
      <c r="B13440" s="196" t="s">
        <v>2653</v>
      </c>
      <c r="C13440" s="197" t="s">
        <v>2654</v>
      </c>
      <c r="D13440" s="198" t="s">
        <v>337</v>
      </c>
      <c r="E13440" s="421">
        <v>80360</v>
      </c>
      <c r="F13440" s="413">
        <v>131.27000000000001</v>
      </c>
      <c r="G13440" s="414">
        <f t="shared" si="418"/>
        <v>612.17338310352704</v>
      </c>
      <c r="H13440" s="415">
        <f t="shared" si="419"/>
        <v>3.0608669155176353</v>
      </c>
    </row>
    <row r="13441" spans="1:8" ht="15" hidden="1" thickBot="1">
      <c r="A13441" s="409">
        <v>202207</v>
      </c>
      <c r="B13441" s="196" t="s">
        <v>2655</v>
      </c>
      <c r="C13441" s="197" t="s">
        <v>2656</v>
      </c>
      <c r="D13441" s="198" t="s">
        <v>339</v>
      </c>
      <c r="E13441" s="421">
        <v>402</v>
      </c>
      <c r="F13441" s="413">
        <v>131.27000000000001</v>
      </c>
      <c r="G13441" s="414">
        <f t="shared" si="418"/>
        <v>3.0623904928772756</v>
      </c>
      <c r="H13441" s="415">
        <f t="shared" si="419"/>
        <v>3.0623904928772756</v>
      </c>
    </row>
    <row r="13442" spans="1:8" ht="15" hidden="1" thickBot="1">
      <c r="A13442" s="409">
        <v>202207</v>
      </c>
      <c r="B13442" s="196" t="s">
        <v>757</v>
      </c>
      <c r="C13442" s="197" t="s">
        <v>2657</v>
      </c>
      <c r="D13442" s="198" t="s">
        <v>374</v>
      </c>
      <c r="E13442" s="421">
        <v>118</v>
      </c>
      <c r="F13442" s="413">
        <v>131.27000000000001</v>
      </c>
      <c r="G13442" s="414">
        <f t="shared" ref="G13442:G13505" si="420">+E13442/F13442</f>
        <v>0.89891064218785699</v>
      </c>
      <c r="H13442" s="415" t="str">
        <f t="shared" ref="H13442:H13505" si="421">IF(D13442="TB",G13442/200,IF(D13442="LT",G13442,"VER"))</f>
        <v>VER</v>
      </c>
    </row>
    <row r="13443" spans="1:8" ht="15" hidden="1" thickBot="1">
      <c r="A13443" s="409">
        <v>202207</v>
      </c>
      <c r="B13443" s="196" t="s">
        <v>758</v>
      </c>
      <c r="C13443" s="197" t="s">
        <v>388</v>
      </c>
      <c r="D13443" s="198" t="s">
        <v>337</v>
      </c>
      <c r="E13443" s="421">
        <v>5560</v>
      </c>
      <c r="F13443" s="413">
        <v>131.27000000000001</v>
      </c>
      <c r="G13443" s="414">
        <f t="shared" si="420"/>
        <v>42.355450598004111</v>
      </c>
      <c r="H13443" s="415">
        <f t="shared" si="421"/>
        <v>0.21177725299002056</v>
      </c>
    </row>
    <row r="13444" spans="1:8" ht="15" hidden="1" thickBot="1">
      <c r="A13444" s="409">
        <v>202207</v>
      </c>
      <c r="B13444" s="196" t="s">
        <v>759</v>
      </c>
      <c r="C13444" s="197" t="s">
        <v>388</v>
      </c>
      <c r="D13444" s="198" t="s">
        <v>337</v>
      </c>
      <c r="E13444" s="421">
        <v>64952</v>
      </c>
      <c r="F13444" s="413">
        <v>131.27000000000001</v>
      </c>
      <c r="G13444" s="414">
        <f t="shared" si="420"/>
        <v>494.79698331682789</v>
      </c>
      <c r="H13444" s="415">
        <f t="shared" si="421"/>
        <v>2.4739849165841394</v>
      </c>
    </row>
    <row r="13445" spans="1:8" ht="15" hidden="1" thickBot="1">
      <c r="A13445" s="409">
        <v>202207</v>
      </c>
      <c r="B13445" s="196" t="s">
        <v>760</v>
      </c>
      <c r="C13445" s="197" t="s">
        <v>388</v>
      </c>
      <c r="D13445" s="198" t="s">
        <v>337</v>
      </c>
      <c r="E13445" s="421">
        <v>64952</v>
      </c>
      <c r="F13445" s="413">
        <v>131.27000000000001</v>
      </c>
      <c r="G13445" s="414">
        <f t="shared" si="420"/>
        <v>494.79698331682789</v>
      </c>
      <c r="H13445" s="415">
        <f t="shared" si="421"/>
        <v>2.4739849165841394</v>
      </c>
    </row>
    <row r="13446" spans="1:8" ht="15" hidden="1" thickBot="1">
      <c r="A13446" s="409">
        <v>202207</v>
      </c>
      <c r="B13446" s="196" t="s">
        <v>761</v>
      </c>
      <c r="C13446" s="197" t="s">
        <v>388</v>
      </c>
      <c r="D13446" s="198" t="s">
        <v>337</v>
      </c>
      <c r="E13446" s="421">
        <v>89168</v>
      </c>
      <c r="F13446" s="413">
        <v>131.27000000000001</v>
      </c>
      <c r="G13446" s="414">
        <f t="shared" si="420"/>
        <v>679.27173002209179</v>
      </c>
      <c r="H13446" s="415">
        <f t="shared" si="421"/>
        <v>3.396358650110459</v>
      </c>
    </row>
    <row r="13447" spans="1:8" ht="15" hidden="1" thickBot="1">
      <c r="A13447" s="409">
        <v>202207</v>
      </c>
      <c r="B13447" s="196" t="s">
        <v>762</v>
      </c>
      <c r="C13447" s="197" t="s">
        <v>388</v>
      </c>
      <c r="D13447" s="198" t="s">
        <v>337</v>
      </c>
      <c r="E13447" s="421">
        <v>60657</v>
      </c>
      <c r="F13447" s="413">
        <v>131.27000000000001</v>
      </c>
      <c r="G13447" s="414">
        <f t="shared" si="420"/>
        <v>462.07815951854951</v>
      </c>
      <c r="H13447" s="415">
        <f t="shared" si="421"/>
        <v>2.3103907975927473</v>
      </c>
    </row>
    <row r="13448" spans="1:8" ht="15" hidden="1" thickBot="1">
      <c r="A13448" s="409">
        <v>202207</v>
      </c>
      <c r="B13448" s="196" t="s">
        <v>763</v>
      </c>
      <c r="C13448" s="197" t="s">
        <v>388</v>
      </c>
      <c r="D13448" s="198" t="s">
        <v>337</v>
      </c>
      <c r="E13448" s="421">
        <v>49606</v>
      </c>
      <c r="F13448" s="413">
        <v>131.27000000000001</v>
      </c>
      <c r="G13448" s="414">
        <f t="shared" si="420"/>
        <v>377.89289251161722</v>
      </c>
      <c r="H13448" s="415">
        <f t="shared" si="421"/>
        <v>1.8894644625580861</v>
      </c>
    </row>
    <row r="13449" spans="1:8" ht="15" hidden="1" thickBot="1">
      <c r="A13449" s="409">
        <v>202207</v>
      </c>
      <c r="B13449" s="196" t="s">
        <v>764</v>
      </c>
      <c r="C13449" s="197" t="s">
        <v>388</v>
      </c>
      <c r="D13449" s="198" t="s">
        <v>339</v>
      </c>
      <c r="E13449" s="421">
        <v>503</v>
      </c>
      <c r="F13449" s="413">
        <v>131.27000000000001</v>
      </c>
      <c r="G13449" s="414">
        <f t="shared" si="420"/>
        <v>3.8317970594956954</v>
      </c>
      <c r="H13449" s="415">
        <f t="shared" si="421"/>
        <v>3.8317970594956954</v>
      </c>
    </row>
    <row r="13450" spans="1:8" ht="15" hidden="1" thickBot="1">
      <c r="A13450" s="409">
        <v>202207</v>
      </c>
      <c r="B13450" s="196" t="s">
        <v>765</v>
      </c>
      <c r="C13450" s="197" t="s">
        <v>388</v>
      </c>
      <c r="D13450" s="198" t="s">
        <v>337</v>
      </c>
      <c r="E13450" s="421">
        <v>49606</v>
      </c>
      <c r="F13450" s="413">
        <v>131.27000000000001</v>
      </c>
      <c r="G13450" s="414">
        <f t="shared" si="420"/>
        <v>377.89289251161722</v>
      </c>
      <c r="H13450" s="415">
        <f t="shared" si="421"/>
        <v>1.8894644625580861</v>
      </c>
    </row>
    <row r="13451" spans="1:8" ht="15" hidden="1" thickBot="1">
      <c r="A13451" s="409">
        <v>202207</v>
      </c>
      <c r="B13451" s="196" t="s">
        <v>766</v>
      </c>
      <c r="C13451" s="197" t="s">
        <v>388</v>
      </c>
      <c r="D13451" s="198" t="s">
        <v>337</v>
      </c>
      <c r="E13451" s="421">
        <v>60657</v>
      </c>
      <c r="F13451" s="413">
        <v>131.27000000000001</v>
      </c>
      <c r="G13451" s="414">
        <f t="shared" si="420"/>
        <v>462.07815951854951</v>
      </c>
      <c r="H13451" s="415">
        <f t="shared" si="421"/>
        <v>2.3103907975927473</v>
      </c>
    </row>
    <row r="13452" spans="1:8" ht="15" hidden="1" thickBot="1">
      <c r="A13452" s="409">
        <v>202207</v>
      </c>
      <c r="B13452" s="196" t="s">
        <v>767</v>
      </c>
      <c r="C13452" s="197" t="s">
        <v>388</v>
      </c>
      <c r="D13452" s="198" t="s">
        <v>339</v>
      </c>
      <c r="E13452" s="421">
        <v>303</v>
      </c>
      <c r="F13452" s="413">
        <v>131.27000000000001</v>
      </c>
      <c r="G13452" s="414">
        <f t="shared" si="420"/>
        <v>2.3082196998552598</v>
      </c>
      <c r="H13452" s="415">
        <f t="shared" si="421"/>
        <v>2.3082196998552598</v>
      </c>
    </row>
    <row r="13453" spans="1:8" ht="15" hidden="1" thickBot="1">
      <c r="A13453" s="409">
        <v>202207</v>
      </c>
      <c r="B13453" s="196" t="s">
        <v>768</v>
      </c>
      <c r="C13453" s="197" t="s">
        <v>388</v>
      </c>
      <c r="D13453" s="198" t="s">
        <v>337</v>
      </c>
      <c r="E13453" s="421">
        <v>60657</v>
      </c>
      <c r="F13453" s="413">
        <v>131.27000000000001</v>
      </c>
      <c r="G13453" s="414">
        <f t="shared" si="420"/>
        <v>462.07815951854951</v>
      </c>
      <c r="H13453" s="415">
        <f t="shared" si="421"/>
        <v>2.3103907975927473</v>
      </c>
    </row>
    <row r="13454" spans="1:8" ht="15" hidden="1" thickBot="1">
      <c r="A13454" s="409">
        <v>202207</v>
      </c>
      <c r="B13454" s="196" t="s">
        <v>769</v>
      </c>
      <c r="C13454" s="197" t="s">
        <v>388</v>
      </c>
      <c r="D13454" s="198" t="s">
        <v>337</v>
      </c>
      <c r="E13454" s="421">
        <v>60657</v>
      </c>
      <c r="F13454" s="413">
        <v>131.27000000000001</v>
      </c>
      <c r="G13454" s="414">
        <f t="shared" si="420"/>
        <v>462.07815951854951</v>
      </c>
      <c r="H13454" s="415">
        <f t="shared" si="421"/>
        <v>2.3103907975927473</v>
      </c>
    </row>
    <row r="13455" spans="1:8" ht="15" hidden="1" thickBot="1">
      <c r="A13455" s="409">
        <v>202207</v>
      </c>
      <c r="B13455" s="196" t="s">
        <v>770</v>
      </c>
      <c r="C13455" s="197" t="s">
        <v>388</v>
      </c>
      <c r="D13455" s="198" t="s">
        <v>339</v>
      </c>
      <c r="E13455" s="421">
        <v>303</v>
      </c>
      <c r="F13455" s="413">
        <v>131.27000000000001</v>
      </c>
      <c r="G13455" s="414">
        <f t="shared" si="420"/>
        <v>2.3082196998552598</v>
      </c>
      <c r="H13455" s="415">
        <f t="shared" si="421"/>
        <v>2.3082196998552598</v>
      </c>
    </row>
    <row r="13456" spans="1:8" ht="15" hidden="1" thickBot="1">
      <c r="A13456" s="409">
        <v>202207</v>
      </c>
      <c r="B13456" s="196" t="s">
        <v>771</v>
      </c>
      <c r="C13456" s="197" t="s">
        <v>388</v>
      </c>
      <c r="D13456" s="198" t="s">
        <v>337</v>
      </c>
      <c r="E13456" s="421">
        <v>60657</v>
      </c>
      <c r="F13456" s="413">
        <v>131.27000000000001</v>
      </c>
      <c r="G13456" s="414">
        <f t="shared" si="420"/>
        <v>462.07815951854951</v>
      </c>
      <c r="H13456" s="415">
        <f t="shared" si="421"/>
        <v>2.3103907975927473</v>
      </c>
    </row>
    <row r="13457" spans="1:8" ht="15" hidden="1" thickBot="1">
      <c r="A13457" s="409">
        <v>202207</v>
      </c>
      <c r="B13457" s="196" t="s">
        <v>772</v>
      </c>
      <c r="C13457" s="197" t="s">
        <v>2658</v>
      </c>
      <c r="D13457" s="198" t="s">
        <v>339</v>
      </c>
      <c r="E13457" s="421">
        <v>303</v>
      </c>
      <c r="F13457" s="413">
        <v>131.27000000000001</v>
      </c>
      <c r="G13457" s="414">
        <f t="shared" si="420"/>
        <v>2.3082196998552598</v>
      </c>
      <c r="H13457" s="415">
        <f t="shared" si="421"/>
        <v>2.3082196998552598</v>
      </c>
    </row>
    <row r="13458" spans="1:8" ht="15" hidden="1" thickBot="1">
      <c r="A13458" s="409">
        <v>202207</v>
      </c>
      <c r="B13458" s="196" t="s">
        <v>773</v>
      </c>
      <c r="C13458" s="197" t="s">
        <v>388</v>
      </c>
      <c r="D13458" s="198" t="s">
        <v>337</v>
      </c>
      <c r="E13458" s="421">
        <v>60657</v>
      </c>
      <c r="F13458" s="413">
        <v>131.27000000000001</v>
      </c>
      <c r="G13458" s="414">
        <f t="shared" si="420"/>
        <v>462.07815951854951</v>
      </c>
      <c r="H13458" s="415">
        <f t="shared" si="421"/>
        <v>2.3103907975927473</v>
      </c>
    </row>
    <row r="13459" spans="1:8" ht="15" hidden="1" thickBot="1">
      <c r="A13459" s="409">
        <v>202207</v>
      </c>
      <c r="B13459" s="196" t="s">
        <v>774</v>
      </c>
      <c r="C13459" s="197" t="s">
        <v>2642</v>
      </c>
      <c r="D13459" s="198" t="s">
        <v>339</v>
      </c>
      <c r="E13459" s="421">
        <v>303</v>
      </c>
      <c r="F13459" s="413">
        <v>131.27000000000001</v>
      </c>
      <c r="G13459" s="414">
        <f t="shared" si="420"/>
        <v>2.3082196998552598</v>
      </c>
      <c r="H13459" s="415">
        <f t="shared" si="421"/>
        <v>2.3082196998552598</v>
      </c>
    </row>
    <row r="13460" spans="1:8" ht="15" hidden="1" thickBot="1">
      <c r="A13460" s="409">
        <v>202207</v>
      </c>
      <c r="B13460" s="196" t="s">
        <v>775</v>
      </c>
      <c r="C13460" s="197" t="s">
        <v>2659</v>
      </c>
      <c r="D13460" s="198" t="s">
        <v>337</v>
      </c>
      <c r="E13460" s="421">
        <v>37008</v>
      </c>
      <c r="F13460" s="413">
        <v>131.27000000000001</v>
      </c>
      <c r="G13460" s="414">
        <f t="shared" si="420"/>
        <v>281.9227546278662</v>
      </c>
      <c r="H13460" s="415">
        <f t="shared" si="421"/>
        <v>1.409613773139331</v>
      </c>
    </row>
    <row r="13461" spans="1:8" ht="15" hidden="1" thickBot="1">
      <c r="A13461" s="409">
        <v>202207</v>
      </c>
      <c r="B13461" s="196" t="s">
        <v>776</v>
      </c>
      <c r="C13461" s="197" t="s">
        <v>388</v>
      </c>
      <c r="D13461" s="198" t="s">
        <v>339</v>
      </c>
      <c r="E13461" s="421">
        <v>207</v>
      </c>
      <c r="F13461" s="413">
        <v>131.27000000000001</v>
      </c>
      <c r="G13461" s="414">
        <f t="shared" si="420"/>
        <v>1.5769025672278509</v>
      </c>
      <c r="H13461" s="415">
        <f t="shared" si="421"/>
        <v>1.5769025672278509</v>
      </c>
    </row>
    <row r="13462" spans="1:8" ht="15" hidden="1" thickBot="1">
      <c r="A13462" s="409">
        <v>202207</v>
      </c>
      <c r="B13462" s="196" t="s">
        <v>777</v>
      </c>
      <c r="C13462" s="197" t="s">
        <v>388</v>
      </c>
      <c r="D13462" s="198" t="s">
        <v>337</v>
      </c>
      <c r="E13462" s="421">
        <v>60657</v>
      </c>
      <c r="F13462" s="413">
        <v>131.27000000000001</v>
      </c>
      <c r="G13462" s="414">
        <f t="shared" si="420"/>
        <v>462.07815951854951</v>
      </c>
      <c r="H13462" s="415">
        <f t="shared" si="421"/>
        <v>2.3103907975927473</v>
      </c>
    </row>
    <row r="13463" spans="1:8" ht="15" hidden="1" thickBot="1">
      <c r="A13463" s="409">
        <v>202207</v>
      </c>
      <c r="B13463" s="196" t="s">
        <v>778</v>
      </c>
      <c r="C13463" s="197" t="s">
        <v>388</v>
      </c>
      <c r="D13463" s="198" t="s">
        <v>339</v>
      </c>
      <c r="E13463" s="421">
        <v>303</v>
      </c>
      <c r="F13463" s="413">
        <v>131.27000000000001</v>
      </c>
      <c r="G13463" s="414">
        <f t="shared" si="420"/>
        <v>2.3082196998552598</v>
      </c>
      <c r="H13463" s="415">
        <f t="shared" si="421"/>
        <v>2.3082196998552598</v>
      </c>
    </row>
    <row r="13464" spans="1:8" ht="15" hidden="1" thickBot="1">
      <c r="A13464" s="409">
        <v>202207</v>
      </c>
      <c r="B13464" s="196" t="s">
        <v>779</v>
      </c>
      <c r="C13464" s="197" t="s">
        <v>388</v>
      </c>
      <c r="D13464" s="198" t="s">
        <v>337</v>
      </c>
      <c r="E13464" s="421">
        <v>48541</v>
      </c>
      <c r="F13464" s="413">
        <v>131.27000000000001</v>
      </c>
      <c r="G13464" s="414">
        <f t="shared" si="420"/>
        <v>369.7798430715319</v>
      </c>
      <c r="H13464" s="415">
        <f t="shared" si="421"/>
        <v>1.8488992153576596</v>
      </c>
    </row>
    <row r="13465" spans="1:8" ht="15" hidden="1" thickBot="1">
      <c r="A13465" s="409">
        <v>202207</v>
      </c>
      <c r="B13465" s="196" t="s">
        <v>780</v>
      </c>
      <c r="C13465" s="197" t="s">
        <v>388</v>
      </c>
      <c r="D13465" s="198" t="s">
        <v>339</v>
      </c>
      <c r="E13465" s="421">
        <v>243</v>
      </c>
      <c r="F13465" s="413">
        <v>131.27000000000001</v>
      </c>
      <c r="G13465" s="414">
        <f t="shared" si="420"/>
        <v>1.8511464919631293</v>
      </c>
      <c r="H13465" s="415">
        <f t="shared" si="421"/>
        <v>1.8511464919631293</v>
      </c>
    </row>
    <row r="13466" spans="1:8" ht="15" hidden="1" thickBot="1">
      <c r="A13466" s="409">
        <v>202207</v>
      </c>
      <c r="B13466" s="196" t="s">
        <v>781</v>
      </c>
      <c r="C13466" s="197" t="s">
        <v>388</v>
      </c>
      <c r="D13466" s="198" t="s">
        <v>337</v>
      </c>
      <c r="E13466" s="421">
        <v>48541</v>
      </c>
      <c r="F13466" s="413">
        <v>131.27000000000001</v>
      </c>
      <c r="G13466" s="414">
        <f t="shared" si="420"/>
        <v>369.7798430715319</v>
      </c>
      <c r="H13466" s="415">
        <f t="shared" si="421"/>
        <v>1.8488992153576596</v>
      </c>
    </row>
    <row r="13467" spans="1:8" ht="15" hidden="1" thickBot="1">
      <c r="A13467" s="409">
        <v>202207</v>
      </c>
      <c r="B13467" s="196" t="s">
        <v>782</v>
      </c>
      <c r="C13467" s="197" t="s">
        <v>388</v>
      </c>
      <c r="D13467" s="198" t="s">
        <v>339</v>
      </c>
      <c r="E13467" s="421">
        <v>243</v>
      </c>
      <c r="F13467" s="413">
        <v>131.27000000000001</v>
      </c>
      <c r="G13467" s="414">
        <f t="shared" si="420"/>
        <v>1.8511464919631293</v>
      </c>
      <c r="H13467" s="415">
        <f t="shared" si="421"/>
        <v>1.8511464919631293</v>
      </c>
    </row>
    <row r="13468" spans="1:8" ht="15" hidden="1" thickBot="1">
      <c r="A13468" s="409">
        <v>202207</v>
      </c>
      <c r="B13468" s="196" t="s">
        <v>783</v>
      </c>
      <c r="C13468" s="197" t="s">
        <v>784</v>
      </c>
      <c r="D13468" s="198" t="s">
        <v>337</v>
      </c>
      <c r="E13468" s="421">
        <v>76741</v>
      </c>
      <c r="F13468" s="413">
        <v>131.27000000000001</v>
      </c>
      <c r="G13468" s="414">
        <f t="shared" si="420"/>
        <v>584.60425078083335</v>
      </c>
      <c r="H13468" s="415">
        <f t="shared" si="421"/>
        <v>2.9230212539041669</v>
      </c>
    </row>
    <row r="13469" spans="1:8" ht="15" hidden="1" thickBot="1">
      <c r="A13469" s="409">
        <v>202207</v>
      </c>
      <c r="B13469" s="196" t="s">
        <v>785</v>
      </c>
      <c r="C13469" s="197" t="s">
        <v>786</v>
      </c>
      <c r="D13469" s="198" t="s">
        <v>337</v>
      </c>
      <c r="E13469" s="421">
        <v>157012</v>
      </c>
      <c r="F13469" s="413">
        <v>131.27000000000001</v>
      </c>
      <c r="G13469" s="414">
        <f t="shared" si="420"/>
        <v>1196.0996419593205</v>
      </c>
      <c r="H13469" s="415">
        <f t="shared" si="421"/>
        <v>5.9804982097966022</v>
      </c>
    </row>
    <row r="13470" spans="1:8" ht="15" hidden="1" thickBot="1">
      <c r="A13470" s="409">
        <v>202207</v>
      </c>
      <c r="B13470" s="196" t="s">
        <v>787</v>
      </c>
      <c r="C13470" s="197" t="s">
        <v>786</v>
      </c>
      <c r="D13470" s="198" t="s">
        <v>339</v>
      </c>
      <c r="E13470" s="421">
        <v>785</v>
      </c>
      <c r="F13470" s="413">
        <v>131.27000000000001</v>
      </c>
      <c r="G13470" s="414">
        <f t="shared" si="420"/>
        <v>5.9800411365887101</v>
      </c>
      <c r="H13470" s="415">
        <f t="shared" si="421"/>
        <v>5.9800411365887101</v>
      </c>
    </row>
    <row r="13471" spans="1:8" ht="15" hidden="1" thickBot="1">
      <c r="A13471" s="409">
        <v>202207</v>
      </c>
      <c r="B13471" s="196" t="s">
        <v>788</v>
      </c>
      <c r="C13471" s="197" t="s">
        <v>789</v>
      </c>
      <c r="D13471" s="198" t="s">
        <v>337</v>
      </c>
      <c r="E13471" s="421">
        <v>70019</v>
      </c>
      <c r="F13471" s="413">
        <v>131.27000000000001</v>
      </c>
      <c r="G13471" s="414">
        <f t="shared" si="420"/>
        <v>533.39681572331835</v>
      </c>
      <c r="H13471" s="415">
        <f t="shared" si="421"/>
        <v>2.6669840786165917</v>
      </c>
    </row>
    <row r="13472" spans="1:8" ht="15" hidden="1" thickBot="1">
      <c r="A13472" s="409">
        <v>202207</v>
      </c>
      <c r="B13472" s="196" t="s">
        <v>790</v>
      </c>
      <c r="C13472" s="197" t="s">
        <v>791</v>
      </c>
      <c r="D13472" s="198" t="s">
        <v>339</v>
      </c>
      <c r="E13472" s="421">
        <v>0.01</v>
      </c>
      <c r="F13472" s="413">
        <v>131.27000000000001</v>
      </c>
      <c r="G13472" s="414">
        <f t="shared" si="420"/>
        <v>7.6178867982021789E-5</v>
      </c>
      <c r="H13472" s="415">
        <f t="shared" si="421"/>
        <v>7.6178867982021789E-5</v>
      </c>
    </row>
    <row r="13473" spans="1:8" ht="15" hidden="1" thickBot="1">
      <c r="A13473" s="409">
        <v>202207</v>
      </c>
      <c r="B13473" s="196" t="s">
        <v>792</v>
      </c>
      <c r="C13473" s="197" t="s">
        <v>791</v>
      </c>
      <c r="D13473" s="198" t="s">
        <v>337</v>
      </c>
      <c r="E13473" s="421">
        <v>177893</v>
      </c>
      <c r="F13473" s="413">
        <v>131.27000000000001</v>
      </c>
      <c r="G13473" s="414">
        <f t="shared" si="420"/>
        <v>1355.1687361925801</v>
      </c>
      <c r="H13473" s="415">
        <f t="shared" si="421"/>
        <v>6.7758436809629004</v>
      </c>
    </row>
    <row r="13474" spans="1:8" ht="15" hidden="1" thickBot="1">
      <c r="A13474" s="409">
        <v>202207</v>
      </c>
      <c r="B13474" s="196" t="s">
        <v>793</v>
      </c>
      <c r="C13474" s="197" t="s">
        <v>791</v>
      </c>
      <c r="D13474" s="198" t="s">
        <v>337</v>
      </c>
      <c r="E13474" s="421">
        <v>114126</v>
      </c>
      <c r="F13474" s="413">
        <v>131.27000000000001</v>
      </c>
      <c r="G13474" s="414">
        <f t="shared" si="420"/>
        <v>869.39894873162177</v>
      </c>
      <c r="H13474" s="415">
        <f t="shared" si="421"/>
        <v>4.3469947436581089</v>
      </c>
    </row>
    <row r="13475" spans="1:8" ht="15" hidden="1" thickBot="1">
      <c r="A13475" s="409">
        <v>202207</v>
      </c>
      <c r="B13475" s="196" t="s">
        <v>794</v>
      </c>
      <c r="C13475" s="197" t="s">
        <v>791</v>
      </c>
      <c r="D13475" s="198" t="s">
        <v>339</v>
      </c>
      <c r="E13475" s="421">
        <v>571</v>
      </c>
      <c r="F13475" s="413">
        <v>131.27000000000001</v>
      </c>
      <c r="G13475" s="414">
        <f t="shared" si="420"/>
        <v>4.3498133617734434</v>
      </c>
      <c r="H13475" s="415">
        <f t="shared" si="421"/>
        <v>4.3498133617734434</v>
      </c>
    </row>
    <row r="13476" spans="1:8" ht="15" hidden="1" thickBot="1">
      <c r="A13476" s="409">
        <v>202207</v>
      </c>
      <c r="B13476" s="196" t="s">
        <v>795</v>
      </c>
      <c r="C13476" s="197" t="s">
        <v>791</v>
      </c>
      <c r="D13476" s="198" t="s">
        <v>337</v>
      </c>
      <c r="E13476" s="421">
        <v>117888</v>
      </c>
      <c r="F13476" s="413">
        <v>131.27000000000001</v>
      </c>
      <c r="G13476" s="414">
        <f t="shared" si="420"/>
        <v>898.05743886645837</v>
      </c>
      <c r="H13476" s="415">
        <f t="shared" si="421"/>
        <v>4.490287194332292</v>
      </c>
    </row>
    <row r="13477" spans="1:8" ht="15" hidden="1" thickBot="1">
      <c r="A13477" s="409">
        <v>202207</v>
      </c>
      <c r="B13477" s="196" t="s">
        <v>796</v>
      </c>
      <c r="C13477" s="197" t="s">
        <v>791</v>
      </c>
      <c r="D13477" s="198" t="s">
        <v>337</v>
      </c>
      <c r="E13477" s="421">
        <v>52600</v>
      </c>
      <c r="F13477" s="413">
        <v>131.27000000000001</v>
      </c>
      <c r="G13477" s="414">
        <f t="shared" si="420"/>
        <v>400.70084558543459</v>
      </c>
      <c r="H13477" s="415">
        <f t="shared" si="421"/>
        <v>2.0035042279271731</v>
      </c>
    </row>
    <row r="13478" spans="1:8" ht="15" hidden="1" thickBot="1">
      <c r="A13478" s="409">
        <v>202207</v>
      </c>
      <c r="B13478" s="196" t="s">
        <v>797</v>
      </c>
      <c r="C13478" s="197" t="s">
        <v>791</v>
      </c>
      <c r="D13478" s="198" t="s">
        <v>339</v>
      </c>
      <c r="E13478" s="421">
        <v>263</v>
      </c>
      <c r="F13478" s="413">
        <v>131.27000000000001</v>
      </c>
      <c r="G13478" s="414">
        <f t="shared" si="420"/>
        <v>2.0035042279271726</v>
      </c>
      <c r="H13478" s="415">
        <f t="shared" si="421"/>
        <v>2.0035042279271726</v>
      </c>
    </row>
    <row r="13479" spans="1:8" ht="15" hidden="1" thickBot="1">
      <c r="A13479" s="409">
        <v>202207</v>
      </c>
      <c r="B13479" s="196" t="s">
        <v>798</v>
      </c>
      <c r="C13479" s="197" t="s">
        <v>791</v>
      </c>
      <c r="D13479" s="198" t="s">
        <v>337</v>
      </c>
      <c r="E13479" s="421">
        <v>93361</v>
      </c>
      <c r="F13479" s="413">
        <v>131.27000000000001</v>
      </c>
      <c r="G13479" s="414">
        <f t="shared" si="420"/>
        <v>711.21352936695359</v>
      </c>
      <c r="H13479" s="415">
        <f t="shared" si="421"/>
        <v>3.5560676468347681</v>
      </c>
    </row>
    <row r="13480" spans="1:8" ht="15" hidden="1" thickBot="1">
      <c r="A13480" s="409">
        <v>202207</v>
      </c>
      <c r="B13480" s="196" t="s">
        <v>799</v>
      </c>
      <c r="C13480" s="197" t="s">
        <v>791</v>
      </c>
      <c r="D13480" s="198" t="s">
        <v>337</v>
      </c>
      <c r="E13480" s="421">
        <v>63021</v>
      </c>
      <c r="F13480" s="413">
        <v>131.27000000000001</v>
      </c>
      <c r="G13480" s="414">
        <f t="shared" si="420"/>
        <v>480.08684390949946</v>
      </c>
      <c r="H13480" s="415">
        <f t="shared" si="421"/>
        <v>2.4004342195474972</v>
      </c>
    </row>
    <row r="13481" spans="1:8" ht="15" hidden="1" thickBot="1">
      <c r="A13481" s="409">
        <v>202207</v>
      </c>
      <c r="B13481" s="196" t="s">
        <v>800</v>
      </c>
      <c r="C13481" s="197" t="s">
        <v>791</v>
      </c>
      <c r="D13481" s="198" t="s">
        <v>339</v>
      </c>
      <c r="E13481" s="421">
        <v>702</v>
      </c>
      <c r="F13481" s="413">
        <v>131.27000000000001</v>
      </c>
      <c r="G13481" s="414">
        <f t="shared" si="420"/>
        <v>5.3477565323379288</v>
      </c>
      <c r="H13481" s="415">
        <f t="shared" si="421"/>
        <v>5.3477565323379288</v>
      </c>
    </row>
    <row r="13482" spans="1:8" ht="15" hidden="1" thickBot="1">
      <c r="A13482" s="409">
        <v>202207</v>
      </c>
      <c r="B13482" s="196" t="s">
        <v>801</v>
      </c>
      <c r="C13482" s="197" t="s">
        <v>791</v>
      </c>
      <c r="D13482" s="198" t="s">
        <v>337</v>
      </c>
      <c r="E13482" s="421">
        <v>51154</v>
      </c>
      <c r="F13482" s="413">
        <v>131.27000000000001</v>
      </c>
      <c r="G13482" s="414">
        <f t="shared" si="420"/>
        <v>389.68538127523419</v>
      </c>
      <c r="H13482" s="415">
        <f t="shared" si="421"/>
        <v>1.948426906376171</v>
      </c>
    </row>
    <row r="13483" spans="1:8" ht="15" hidden="1" thickBot="1">
      <c r="A13483" s="409">
        <v>202207</v>
      </c>
      <c r="B13483" s="196" t="s">
        <v>802</v>
      </c>
      <c r="C13483" s="197" t="s">
        <v>791</v>
      </c>
      <c r="D13483" s="198" t="s">
        <v>339</v>
      </c>
      <c r="E13483" s="421">
        <v>611</v>
      </c>
      <c r="F13483" s="413">
        <v>131.27000000000001</v>
      </c>
      <c r="G13483" s="414">
        <f t="shared" si="420"/>
        <v>4.6545288337015309</v>
      </c>
      <c r="H13483" s="415">
        <f t="shared" si="421"/>
        <v>4.6545288337015309</v>
      </c>
    </row>
    <row r="13484" spans="1:8" ht="15" hidden="1" thickBot="1">
      <c r="A13484" s="409">
        <v>202207</v>
      </c>
      <c r="B13484" s="196" t="s">
        <v>803</v>
      </c>
      <c r="C13484" s="197" t="s">
        <v>791</v>
      </c>
      <c r="D13484" s="198" t="s">
        <v>337</v>
      </c>
      <c r="E13484" s="421">
        <v>51154</v>
      </c>
      <c r="F13484" s="413">
        <v>131.27000000000001</v>
      </c>
      <c r="G13484" s="414">
        <f t="shared" si="420"/>
        <v>389.68538127523419</v>
      </c>
      <c r="H13484" s="415">
        <f t="shared" si="421"/>
        <v>1.948426906376171</v>
      </c>
    </row>
    <row r="13485" spans="1:8" ht="15" hidden="1" thickBot="1">
      <c r="A13485" s="409">
        <v>202207</v>
      </c>
      <c r="B13485" s="196" t="s">
        <v>804</v>
      </c>
      <c r="C13485" s="197" t="s">
        <v>791</v>
      </c>
      <c r="D13485" s="198" t="s">
        <v>339</v>
      </c>
      <c r="E13485" s="421">
        <v>611</v>
      </c>
      <c r="F13485" s="413">
        <v>131.27000000000001</v>
      </c>
      <c r="G13485" s="414">
        <f t="shared" si="420"/>
        <v>4.6545288337015309</v>
      </c>
      <c r="H13485" s="415">
        <f t="shared" si="421"/>
        <v>4.6545288337015309</v>
      </c>
    </row>
    <row r="13486" spans="1:8" ht="15" hidden="1" thickBot="1">
      <c r="A13486" s="409">
        <v>202207</v>
      </c>
      <c r="B13486" s="196" t="s">
        <v>805</v>
      </c>
      <c r="C13486" s="197" t="s">
        <v>791</v>
      </c>
      <c r="D13486" s="198" t="s">
        <v>337</v>
      </c>
      <c r="E13486" s="421">
        <v>67719</v>
      </c>
      <c r="F13486" s="413">
        <v>131.27000000000001</v>
      </c>
      <c r="G13486" s="414">
        <f t="shared" si="420"/>
        <v>515.87567608745326</v>
      </c>
      <c r="H13486" s="415">
        <f t="shared" si="421"/>
        <v>2.5793783804372663</v>
      </c>
    </row>
    <row r="13487" spans="1:8" ht="15" hidden="1" thickBot="1">
      <c r="A13487" s="409">
        <v>202207</v>
      </c>
      <c r="B13487" s="196" t="s">
        <v>806</v>
      </c>
      <c r="C13487" s="197" t="s">
        <v>791</v>
      </c>
      <c r="D13487" s="198" t="s">
        <v>337</v>
      </c>
      <c r="E13487" s="421">
        <v>91190</v>
      </c>
      <c r="F13487" s="413">
        <v>131.27000000000001</v>
      </c>
      <c r="G13487" s="414">
        <f t="shared" si="420"/>
        <v>694.67509712805668</v>
      </c>
      <c r="H13487" s="415">
        <f t="shared" si="421"/>
        <v>3.4733754856402834</v>
      </c>
    </row>
    <row r="13488" spans="1:8" ht="15" hidden="1" thickBot="1">
      <c r="A13488" s="409">
        <v>202207</v>
      </c>
      <c r="B13488" s="196" t="s">
        <v>807</v>
      </c>
      <c r="C13488" s="197" t="s">
        <v>791</v>
      </c>
      <c r="D13488" s="198" t="s">
        <v>337</v>
      </c>
      <c r="E13488" s="421">
        <v>50457</v>
      </c>
      <c r="F13488" s="413">
        <v>131.27000000000001</v>
      </c>
      <c r="G13488" s="414">
        <f t="shared" si="420"/>
        <v>384.3757141768873</v>
      </c>
      <c r="H13488" s="415">
        <f t="shared" si="421"/>
        <v>1.9218785708844366</v>
      </c>
    </row>
    <row r="13489" spans="1:8" ht="15" hidden="1" thickBot="1">
      <c r="A13489" s="409">
        <v>202207</v>
      </c>
      <c r="B13489" s="196" t="s">
        <v>808</v>
      </c>
      <c r="C13489" s="197" t="s">
        <v>791</v>
      </c>
      <c r="D13489" s="198" t="s">
        <v>339</v>
      </c>
      <c r="E13489" s="421">
        <v>662</v>
      </c>
      <c r="F13489" s="413">
        <v>131.27000000000001</v>
      </c>
      <c r="G13489" s="414">
        <f t="shared" si="420"/>
        <v>5.0430410604098421</v>
      </c>
      <c r="H13489" s="415">
        <f t="shared" si="421"/>
        <v>5.0430410604098421</v>
      </c>
    </row>
    <row r="13490" spans="1:8" ht="15" hidden="1" thickBot="1">
      <c r="A13490" s="409">
        <v>202207</v>
      </c>
      <c r="B13490" s="196" t="s">
        <v>809</v>
      </c>
      <c r="C13490" s="197" t="s">
        <v>791</v>
      </c>
      <c r="D13490" s="198" t="s">
        <v>337</v>
      </c>
      <c r="E13490" s="421">
        <v>95295</v>
      </c>
      <c r="F13490" s="413">
        <v>131.27000000000001</v>
      </c>
      <c r="G13490" s="414">
        <f t="shared" si="420"/>
        <v>725.94652243467658</v>
      </c>
      <c r="H13490" s="415">
        <f t="shared" si="421"/>
        <v>3.6297326121733828</v>
      </c>
    </row>
    <row r="13491" spans="1:8" ht="15" hidden="1" thickBot="1">
      <c r="A13491" s="409">
        <v>202207</v>
      </c>
      <c r="B13491" s="196" t="s">
        <v>810</v>
      </c>
      <c r="C13491" s="197" t="s">
        <v>791</v>
      </c>
      <c r="D13491" s="198" t="s">
        <v>339</v>
      </c>
      <c r="E13491" s="421">
        <v>828</v>
      </c>
      <c r="F13491" s="413">
        <v>131.27000000000001</v>
      </c>
      <c r="G13491" s="414">
        <f t="shared" si="420"/>
        <v>6.3076102689114038</v>
      </c>
      <c r="H13491" s="415">
        <f t="shared" si="421"/>
        <v>6.3076102689114038</v>
      </c>
    </row>
    <row r="13492" spans="1:8" ht="15" hidden="1" thickBot="1">
      <c r="A13492" s="409">
        <v>202207</v>
      </c>
      <c r="B13492" s="196" t="s">
        <v>811</v>
      </c>
      <c r="C13492" s="197" t="s">
        <v>791</v>
      </c>
      <c r="D13492" s="198" t="s">
        <v>337</v>
      </c>
      <c r="E13492" s="421">
        <v>94302</v>
      </c>
      <c r="F13492" s="413">
        <v>131.27000000000001</v>
      </c>
      <c r="G13492" s="414">
        <f t="shared" si="420"/>
        <v>718.38196084406184</v>
      </c>
      <c r="H13492" s="415">
        <f t="shared" si="421"/>
        <v>3.5919098042203093</v>
      </c>
    </row>
    <row r="13493" spans="1:8" ht="15" hidden="1" thickBot="1">
      <c r="A13493" s="409">
        <v>202207</v>
      </c>
      <c r="B13493" s="196" t="s">
        <v>812</v>
      </c>
      <c r="C13493" s="197" t="s">
        <v>791</v>
      </c>
      <c r="D13493" s="198" t="s">
        <v>337</v>
      </c>
      <c r="E13493" s="421">
        <v>89374</v>
      </c>
      <c r="F13493" s="413">
        <v>131.27000000000001</v>
      </c>
      <c r="G13493" s="414">
        <f t="shared" si="420"/>
        <v>680.84101470252142</v>
      </c>
      <c r="H13493" s="415">
        <f t="shared" si="421"/>
        <v>3.4042050735126073</v>
      </c>
    </row>
    <row r="13494" spans="1:8" ht="15" hidden="1" thickBot="1">
      <c r="A13494" s="409">
        <v>202207</v>
      </c>
      <c r="B13494" s="196" t="s">
        <v>813</v>
      </c>
      <c r="C13494" s="197" t="s">
        <v>791</v>
      </c>
      <c r="D13494" s="198" t="s">
        <v>337</v>
      </c>
      <c r="E13494" s="421">
        <v>102668</v>
      </c>
      <c r="F13494" s="413">
        <v>131.27000000000001</v>
      </c>
      <c r="G13494" s="414">
        <f t="shared" si="420"/>
        <v>782.11320179782126</v>
      </c>
      <c r="H13494" s="415">
        <f t="shared" si="421"/>
        <v>3.9105660089891061</v>
      </c>
    </row>
    <row r="13495" spans="1:8" ht="15" hidden="1" thickBot="1">
      <c r="A13495" s="409">
        <v>202207</v>
      </c>
      <c r="B13495" s="196" t="s">
        <v>814</v>
      </c>
      <c r="C13495" s="197" t="s">
        <v>791</v>
      </c>
      <c r="D13495" s="198" t="s">
        <v>337</v>
      </c>
      <c r="E13495" s="421">
        <v>102668</v>
      </c>
      <c r="F13495" s="413">
        <v>131.27000000000001</v>
      </c>
      <c r="G13495" s="414">
        <f t="shared" si="420"/>
        <v>782.11320179782126</v>
      </c>
      <c r="H13495" s="415">
        <f t="shared" si="421"/>
        <v>3.9105660089891061</v>
      </c>
    </row>
    <row r="13496" spans="1:8" ht="15" hidden="1" thickBot="1">
      <c r="A13496" s="409">
        <v>202207</v>
      </c>
      <c r="B13496" s="196" t="s">
        <v>815</v>
      </c>
      <c r="C13496" s="197" t="s">
        <v>791</v>
      </c>
      <c r="D13496" s="198" t="s">
        <v>337</v>
      </c>
      <c r="E13496" s="421">
        <v>107191</v>
      </c>
      <c r="F13496" s="413">
        <v>131.27000000000001</v>
      </c>
      <c r="G13496" s="414">
        <f t="shared" si="420"/>
        <v>816.56890378608966</v>
      </c>
      <c r="H13496" s="415">
        <f t="shared" si="421"/>
        <v>4.0828445189304485</v>
      </c>
    </row>
    <row r="13497" spans="1:8" ht="15" hidden="1" thickBot="1">
      <c r="A13497" s="409">
        <v>202207</v>
      </c>
      <c r="B13497" s="196" t="s">
        <v>816</v>
      </c>
      <c r="C13497" s="197" t="s">
        <v>791</v>
      </c>
      <c r="D13497" s="198" t="s">
        <v>339</v>
      </c>
      <c r="E13497" s="421">
        <v>536</v>
      </c>
      <c r="F13497" s="413">
        <v>131.27000000000001</v>
      </c>
      <c r="G13497" s="414">
        <f t="shared" si="420"/>
        <v>4.0831873238363672</v>
      </c>
      <c r="H13497" s="415">
        <f t="shared" si="421"/>
        <v>4.0831873238363672</v>
      </c>
    </row>
    <row r="13498" spans="1:8" ht="15" hidden="1" thickBot="1">
      <c r="A13498" s="409">
        <v>202207</v>
      </c>
      <c r="B13498" s="196" t="s">
        <v>817</v>
      </c>
      <c r="C13498" s="197" t="s">
        <v>791</v>
      </c>
      <c r="D13498" s="198" t="s">
        <v>337</v>
      </c>
      <c r="E13498" s="421">
        <v>102668</v>
      </c>
      <c r="F13498" s="413">
        <v>131.27000000000001</v>
      </c>
      <c r="G13498" s="414">
        <f t="shared" si="420"/>
        <v>782.11320179782126</v>
      </c>
      <c r="H13498" s="415">
        <f t="shared" si="421"/>
        <v>3.9105660089891061</v>
      </c>
    </row>
    <row r="13499" spans="1:8" ht="15" hidden="1" thickBot="1">
      <c r="A13499" s="409">
        <v>202207</v>
      </c>
      <c r="B13499" s="196" t="s">
        <v>2770</v>
      </c>
      <c r="C13499" s="197" t="s">
        <v>2661</v>
      </c>
      <c r="D13499" s="198" t="s">
        <v>339</v>
      </c>
      <c r="E13499" s="421">
        <v>0.01</v>
      </c>
      <c r="F13499" s="413">
        <v>131.27000000000001</v>
      </c>
      <c r="G13499" s="414">
        <f t="shared" si="420"/>
        <v>7.6178867982021789E-5</v>
      </c>
      <c r="H13499" s="415">
        <f t="shared" si="421"/>
        <v>7.6178867982021789E-5</v>
      </c>
    </row>
    <row r="13500" spans="1:8" ht="15" hidden="1" thickBot="1">
      <c r="A13500" s="409">
        <v>202207</v>
      </c>
      <c r="B13500" s="196" t="s">
        <v>818</v>
      </c>
      <c r="C13500" s="197" t="s">
        <v>791</v>
      </c>
      <c r="D13500" s="198" t="s">
        <v>337</v>
      </c>
      <c r="E13500" s="421">
        <v>103168</v>
      </c>
      <c r="F13500" s="413">
        <v>131.27000000000001</v>
      </c>
      <c r="G13500" s="414">
        <f t="shared" si="420"/>
        <v>785.92214519692232</v>
      </c>
      <c r="H13500" s="415">
        <f t="shared" si="421"/>
        <v>3.9296107259846114</v>
      </c>
    </row>
    <row r="13501" spans="1:8" ht="15" hidden="1" thickBot="1">
      <c r="A13501" s="409">
        <v>202207</v>
      </c>
      <c r="B13501" s="196" t="s">
        <v>819</v>
      </c>
      <c r="C13501" s="197" t="s">
        <v>791</v>
      </c>
      <c r="D13501" s="198" t="s">
        <v>337</v>
      </c>
      <c r="E13501" s="421">
        <v>108326</v>
      </c>
      <c r="F13501" s="413">
        <v>131.27000000000001</v>
      </c>
      <c r="G13501" s="414">
        <f t="shared" si="420"/>
        <v>825.21520530204918</v>
      </c>
      <c r="H13501" s="415">
        <f t="shared" si="421"/>
        <v>4.1260760265102459</v>
      </c>
    </row>
    <row r="13502" spans="1:8" ht="15" hidden="1" thickBot="1">
      <c r="A13502" s="409">
        <v>202207</v>
      </c>
      <c r="B13502" s="196" t="s">
        <v>820</v>
      </c>
      <c r="C13502" s="197" t="s">
        <v>791</v>
      </c>
      <c r="D13502" s="198" t="s">
        <v>339</v>
      </c>
      <c r="E13502" s="421">
        <v>542</v>
      </c>
      <c r="F13502" s="413">
        <v>131.27000000000001</v>
      </c>
      <c r="G13502" s="414">
        <f t="shared" si="420"/>
        <v>4.1288946446255803</v>
      </c>
      <c r="H13502" s="415">
        <f t="shared" si="421"/>
        <v>4.1288946446255803</v>
      </c>
    </row>
    <row r="13503" spans="1:8" ht="15" hidden="1" thickBot="1">
      <c r="A13503" s="409">
        <v>202207</v>
      </c>
      <c r="B13503" s="196" t="s">
        <v>821</v>
      </c>
      <c r="C13503" s="197" t="s">
        <v>791</v>
      </c>
      <c r="D13503" s="198" t="s">
        <v>337</v>
      </c>
      <c r="E13503" s="421">
        <v>103448</v>
      </c>
      <c r="F13503" s="413">
        <v>131.27000000000001</v>
      </c>
      <c r="G13503" s="414">
        <f t="shared" si="420"/>
        <v>788.0551535004189</v>
      </c>
      <c r="H13503" s="415">
        <f t="shared" si="421"/>
        <v>3.9402757675020945</v>
      </c>
    </row>
    <row r="13504" spans="1:8" ht="15" hidden="1" thickBot="1">
      <c r="A13504" s="409">
        <v>202207</v>
      </c>
      <c r="B13504" s="196" t="s">
        <v>822</v>
      </c>
      <c r="C13504" s="197" t="s">
        <v>791</v>
      </c>
      <c r="D13504" s="198" t="s">
        <v>337</v>
      </c>
      <c r="E13504" s="421">
        <v>111755</v>
      </c>
      <c r="F13504" s="413">
        <v>131.27000000000001</v>
      </c>
      <c r="G13504" s="414">
        <f t="shared" si="420"/>
        <v>851.33693913308446</v>
      </c>
      <c r="H13504" s="415">
        <f t="shared" si="421"/>
        <v>4.2566846956654221</v>
      </c>
    </row>
    <row r="13505" spans="1:8" ht="15" hidden="1" thickBot="1">
      <c r="A13505" s="409">
        <v>202207</v>
      </c>
      <c r="B13505" s="196" t="s">
        <v>823</v>
      </c>
      <c r="C13505" s="197" t="s">
        <v>791</v>
      </c>
      <c r="D13505" s="198" t="s">
        <v>339</v>
      </c>
      <c r="E13505" s="421">
        <v>559</v>
      </c>
      <c r="F13505" s="413">
        <v>131.27000000000001</v>
      </c>
      <c r="G13505" s="414">
        <f t="shared" si="420"/>
        <v>4.258398720195018</v>
      </c>
      <c r="H13505" s="415">
        <f t="shared" si="421"/>
        <v>4.258398720195018</v>
      </c>
    </row>
    <row r="13506" spans="1:8" ht="15" hidden="1" thickBot="1">
      <c r="A13506" s="409">
        <v>202207</v>
      </c>
      <c r="B13506" s="196" t="s">
        <v>824</v>
      </c>
      <c r="C13506" s="197" t="s">
        <v>791</v>
      </c>
      <c r="D13506" s="198" t="s">
        <v>337</v>
      </c>
      <c r="E13506" s="421">
        <v>96214</v>
      </c>
      <c r="F13506" s="413">
        <v>131.27000000000001</v>
      </c>
      <c r="G13506" s="414">
        <f t="shared" ref="G13506:G13569" si="422">+E13506/F13506</f>
        <v>732.94736040222438</v>
      </c>
      <c r="H13506" s="415">
        <f t="shared" ref="H13506:H13569" si="423">IF(D13506="TB",G13506/200,IF(D13506="LT",G13506,"VER"))</f>
        <v>3.664736802011122</v>
      </c>
    </row>
    <row r="13507" spans="1:8" ht="15" hidden="1" thickBot="1">
      <c r="A13507" s="409">
        <v>202207</v>
      </c>
      <c r="B13507" s="196" t="s">
        <v>825</v>
      </c>
      <c r="C13507" s="197" t="s">
        <v>791</v>
      </c>
      <c r="D13507" s="198" t="s">
        <v>337</v>
      </c>
      <c r="E13507" s="421">
        <v>95521</v>
      </c>
      <c r="F13507" s="413">
        <v>131.27000000000001</v>
      </c>
      <c r="G13507" s="414">
        <f t="shared" si="422"/>
        <v>727.66816485107029</v>
      </c>
      <c r="H13507" s="415">
        <f t="shared" si="423"/>
        <v>3.6383408242553514</v>
      </c>
    </row>
    <row r="13508" spans="1:8" ht="15" hidden="1" thickBot="1">
      <c r="A13508" s="409">
        <v>202207</v>
      </c>
      <c r="B13508" s="196" t="s">
        <v>826</v>
      </c>
      <c r="C13508" s="197" t="s">
        <v>791</v>
      </c>
      <c r="D13508" s="198" t="s">
        <v>337</v>
      </c>
      <c r="E13508" s="421">
        <v>103592</v>
      </c>
      <c r="F13508" s="413">
        <v>131.27000000000001</v>
      </c>
      <c r="G13508" s="414">
        <f t="shared" si="422"/>
        <v>789.15212919936005</v>
      </c>
      <c r="H13508" s="415">
        <f t="shared" si="423"/>
        <v>3.9457606459968004</v>
      </c>
    </row>
    <row r="13509" spans="1:8" ht="15" hidden="1" thickBot="1">
      <c r="A13509" s="409">
        <v>202207</v>
      </c>
      <c r="B13509" s="196" t="s">
        <v>827</v>
      </c>
      <c r="C13509" s="197" t="s">
        <v>791</v>
      </c>
      <c r="D13509" s="198" t="s">
        <v>339</v>
      </c>
      <c r="E13509" s="421">
        <v>518</v>
      </c>
      <c r="F13509" s="413">
        <v>131.27000000000001</v>
      </c>
      <c r="G13509" s="414">
        <f t="shared" si="422"/>
        <v>3.9460653614687282</v>
      </c>
      <c r="H13509" s="415">
        <f t="shared" si="423"/>
        <v>3.9460653614687282</v>
      </c>
    </row>
    <row r="13510" spans="1:8" ht="15" hidden="1" thickBot="1">
      <c r="A13510" s="409">
        <v>202207</v>
      </c>
      <c r="B13510" s="196" t="s">
        <v>828</v>
      </c>
      <c r="C13510" s="197" t="s">
        <v>791</v>
      </c>
      <c r="D13510" s="198" t="s">
        <v>337</v>
      </c>
      <c r="E13510" s="421">
        <v>90090</v>
      </c>
      <c r="F13510" s="413">
        <v>131.27000000000001</v>
      </c>
      <c r="G13510" s="414">
        <f t="shared" si="422"/>
        <v>686.2954216500342</v>
      </c>
      <c r="H13510" s="415">
        <f t="shared" si="423"/>
        <v>3.4314771082501712</v>
      </c>
    </row>
    <row r="13511" spans="1:8" ht="15" hidden="1" thickBot="1">
      <c r="A13511" s="409">
        <v>202207</v>
      </c>
      <c r="B13511" s="196" t="s">
        <v>829</v>
      </c>
      <c r="C13511" s="197" t="s">
        <v>791</v>
      </c>
      <c r="D13511" s="198" t="s">
        <v>337</v>
      </c>
      <c r="E13511" s="421">
        <v>90090</v>
      </c>
      <c r="F13511" s="413">
        <v>131.27000000000001</v>
      </c>
      <c r="G13511" s="414">
        <f t="shared" si="422"/>
        <v>686.2954216500342</v>
      </c>
      <c r="H13511" s="415">
        <f t="shared" si="423"/>
        <v>3.4314771082501712</v>
      </c>
    </row>
    <row r="13512" spans="1:8" ht="15" hidden="1" thickBot="1">
      <c r="A13512" s="409">
        <v>202207</v>
      </c>
      <c r="B13512" s="196" t="s">
        <v>830</v>
      </c>
      <c r="C13512" s="197" t="s">
        <v>791</v>
      </c>
      <c r="D13512" s="198" t="s">
        <v>339</v>
      </c>
      <c r="E13512" s="421">
        <v>450</v>
      </c>
      <c r="F13512" s="413">
        <v>131.27000000000001</v>
      </c>
      <c r="G13512" s="414">
        <f t="shared" si="422"/>
        <v>3.4280490591909802</v>
      </c>
      <c r="H13512" s="415">
        <f t="shared" si="423"/>
        <v>3.4280490591909802</v>
      </c>
    </row>
    <row r="13513" spans="1:8" ht="15" hidden="1" thickBot="1">
      <c r="A13513" s="409">
        <v>202207</v>
      </c>
      <c r="B13513" s="196" t="s">
        <v>831</v>
      </c>
      <c r="C13513" s="197" t="s">
        <v>791</v>
      </c>
      <c r="D13513" s="198" t="s">
        <v>337</v>
      </c>
      <c r="E13513" s="421">
        <v>107562</v>
      </c>
      <c r="F13513" s="413">
        <v>131.27000000000001</v>
      </c>
      <c r="G13513" s="414">
        <f t="shared" si="422"/>
        <v>819.39513978822265</v>
      </c>
      <c r="H13513" s="415">
        <f t="shared" si="423"/>
        <v>4.0969756989411135</v>
      </c>
    </row>
    <row r="13514" spans="1:8" ht="15" hidden="1" thickBot="1">
      <c r="A13514" s="409">
        <v>202207</v>
      </c>
      <c r="B13514" s="196" t="s">
        <v>832</v>
      </c>
      <c r="C13514" s="197" t="s">
        <v>791</v>
      </c>
      <c r="D13514" s="198" t="s">
        <v>337</v>
      </c>
      <c r="E13514" s="421">
        <v>106294</v>
      </c>
      <c r="F13514" s="413">
        <v>131.27000000000001</v>
      </c>
      <c r="G13514" s="414">
        <f t="shared" si="422"/>
        <v>809.73565932810232</v>
      </c>
      <c r="H13514" s="415">
        <f t="shared" si="423"/>
        <v>4.0486782966405119</v>
      </c>
    </row>
    <row r="13515" spans="1:8" ht="15" hidden="1" thickBot="1">
      <c r="A13515" s="409">
        <v>202207</v>
      </c>
      <c r="B13515" s="196" t="s">
        <v>833</v>
      </c>
      <c r="C13515" s="197" t="s">
        <v>791</v>
      </c>
      <c r="D13515" s="198" t="s">
        <v>339</v>
      </c>
      <c r="E13515" s="421">
        <v>531</v>
      </c>
      <c r="F13515" s="413">
        <v>131.27000000000001</v>
      </c>
      <c r="G13515" s="414">
        <f t="shared" si="422"/>
        <v>4.0450978898453567</v>
      </c>
      <c r="H13515" s="415">
        <f t="shared" si="423"/>
        <v>4.0450978898453567</v>
      </c>
    </row>
    <row r="13516" spans="1:8" ht="15" hidden="1" thickBot="1">
      <c r="A13516" s="409">
        <v>202207</v>
      </c>
      <c r="B13516" s="196" t="s">
        <v>834</v>
      </c>
      <c r="C13516" s="197" t="s">
        <v>791</v>
      </c>
      <c r="D13516" s="198" t="s">
        <v>337</v>
      </c>
      <c r="E13516" s="421">
        <v>108224</v>
      </c>
      <c r="F13516" s="413">
        <v>131.27000000000001</v>
      </c>
      <c r="G13516" s="414">
        <f t="shared" si="422"/>
        <v>824.43818084863256</v>
      </c>
      <c r="H13516" s="415">
        <f t="shared" si="423"/>
        <v>4.1221909042431628</v>
      </c>
    </row>
    <row r="13517" spans="1:8" ht="15" hidden="1" thickBot="1">
      <c r="A13517" s="409">
        <v>202207</v>
      </c>
      <c r="B13517" s="196" t="s">
        <v>835</v>
      </c>
      <c r="C13517" s="197" t="s">
        <v>791</v>
      </c>
      <c r="D13517" s="198" t="s">
        <v>339</v>
      </c>
      <c r="E13517" s="421">
        <v>541</v>
      </c>
      <c r="F13517" s="413">
        <v>131.27000000000001</v>
      </c>
      <c r="G13517" s="414">
        <f t="shared" si="422"/>
        <v>4.1212767578273786</v>
      </c>
      <c r="H13517" s="415">
        <f t="shared" si="423"/>
        <v>4.1212767578273786</v>
      </c>
    </row>
    <row r="13518" spans="1:8" ht="15" hidden="1" thickBot="1">
      <c r="A13518" s="409">
        <v>202207</v>
      </c>
      <c r="B13518" s="196" t="s">
        <v>836</v>
      </c>
      <c r="C13518" s="197" t="s">
        <v>791</v>
      </c>
      <c r="D13518" s="198" t="s">
        <v>337</v>
      </c>
      <c r="E13518" s="421">
        <v>72718</v>
      </c>
      <c r="F13518" s="413">
        <v>131.27000000000001</v>
      </c>
      <c r="G13518" s="414">
        <f t="shared" si="422"/>
        <v>553.95749219166601</v>
      </c>
      <c r="H13518" s="415">
        <f t="shared" si="423"/>
        <v>2.7697874609583302</v>
      </c>
    </row>
    <row r="13519" spans="1:8" ht="15" hidden="1" thickBot="1">
      <c r="A13519" s="409">
        <v>202207</v>
      </c>
      <c r="B13519" s="196" t="s">
        <v>837</v>
      </c>
      <c r="C13519" s="197" t="s">
        <v>791</v>
      </c>
      <c r="D13519" s="198" t="s">
        <v>337</v>
      </c>
      <c r="E13519" s="421">
        <v>149184</v>
      </c>
      <c r="F13519" s="413">
        <v>131.27000000000001</v>
      </c>
      <c r="G13519" s="414">
        <f t="shared" si="422"/>
        <v>1136.4668241029938</v>
      </c>
      <c r="H13519" s="415">
        <f t="shared" si="423"/>
        <v>5.6823341205149687</v>
      </c>
    </row>
    <row r="13520" spans="1:8" ht="15" hidden="1" thickBot="1">
      <c r="A13520" s="409">
        <v>202207</v>
      </c>
      <c r="B13520" s="196" t="s">
        <v>838</v>
      </c>
      <c r="C13520" s="197" t="s">
        <v>791</v>
      </c>
      <c r="D13520" s="198" t="s">
        <v>337</v>
      </c>
      <c r="E13520" s="421">
        <v>107067</v>
      </c>
      <c r="F13520" s="413">
        <v>131.27000000000001</v>
      </c>
      <c r="G13520" s="414">
        <f t="shared" si="422"/>
        <v>815.62428582311259</v>
      </c>
      <c r="H13520" s="415">
        <f t="shared" si="423"/>
        <v>4.078121429115563</v>
      </c>
    </row>
    <row r="13521" spans="1:8" ht="15" hidden="1" thickBot="1">
      <c r="A13521" s="409">
        <v>202207</v>
      </c>
      <c r="B13521" s="196" t="s">
        <v>839</v>
      </c>
      <c r="C13521" s="197" t="s">
        <v>791</v>
      </c>
      <c r="D13521" s="198" t="s">
        <v>339</v>
      </c>
      <c r="E13521" s="421">
        <v>535</v>
      </c>
      <c r="F13521" s="413">
        <v>131.27000000000001</v>
      </c>
      <c r="G13521" s="414">
        <f t="shared" si="422"/>
        <v>4.0755694370381654</v>
      </c>
      <c r="H13521" s="415">
        <f t="shared" si="423"/>
        <v>4.0755694370381654</v>
      </c>
    </row>
    <row r="13522" spans="1:8" ht="15" hidden="1" thickBot="1">
      <c r="A13522" s="409">
        <v>202207</v>
      </c>
      <c r="B13522" s="196" t="s">
        <v>840</v>
      </c>
      <c r="C13522" s="197" t="s">
        <v>791</v>
      </c>
      <c r="D13522" s="198" t="s">
        <v>337</v>
      </c>
      <c r="E13522" s="421">
        <v>108855</v>
      </c>
      <c r="F13522" s="413">
        <v>131.27000000000001</v>
      </c>
      <c r="G13522" s="414">
        <f t="shared" si="422"/>
        <v>829.24506741829805</v>
      </c>
      <c r="H13522" s="415">
        <f t="shared" si="423"/>
        <v>4.1462253370914901</v>
      </c>
    </row>
    <row r="13523" spans="1:8" ht="15" hidden="1" thickBot="1">
      <c r="A13523" s="409">
        <v>202207</v>
      </c>
      <c r="B13523" s="196" t="s">
        <v>841</v>
      </c>
      <c r="C13523" s="197" t="s">
        <v>791</v>
      </c>
      <c r="D13523" s="198" t="s">
        <v>339</v>
      </c>
      <c r="E13523" s="421">
        <v>544</v>
      </c>
      <c r="F13523" s="413">
        <v>131.27000000000001</v>
      </c>
      <c r="G13523" s="414">
        <f t="shared" si="422"/>
        <v>4.1441304182219847</v>
      </c>
      <c r="H13523" s="415">
        <f t="shared" si="423"/>
        <v>4.1441304182219847</v>
      </c>
    </row>
    <row r="13524" spans="1:8" ht="15" hidden="1" thickBot="1">
      <c r="A13524" s="409">
        <v>202207</v>
      </c>
      <c r="B13524" s="196" t="s">
        <v>842</v>
      </c>
      <c r="C13524" s="197" t="s">
        <v>791</v>
      </c>
      <c r="D13524" s="198" t="s">
        <v>337</v>
      </c>
      <c r="E13524" s="421">
        <v>106630</v>
      </c>
      <c r="F13524" s="413">
        <v>131.27000000000001</v>
      </c>
      <c r="G13524" s="414">
        <f t="shared" si="422"/>
        <v>812.29526929229826</v>
      </c>
      <c r="H13524" s="415">
        <f t="shared" si="423"/>
        <v>4.0614763464614914</v>
      </c>
    </row>
    <row r="13525" spans="1:8" ht="15" hidden="1" thickBot="1">
      <c r="A13525" s="409">
        <v>202207</v>
      </c>
      <c r="B13525" s="196" t="s">
        <v>843</v>
      </c>
      <c r="C13525" s="197" t="s">
        <v>2660</v>
      </c>
      <c r="D13525" s="198" t="s">
        <v>339</v>
      </c>
      <c r="E13525" s="421">
        <v>533</v>
      </c>
      <c r="F13525" s="413">
        <v>131.27000000000001</v>
      </c>
      <c r="G13525" s="414">
        <f t="shared" si="422"/>
        <v>4.0603336634417611</v>
      </c>
      <c r="H13525" s="415">
        <f t="shared" si="423"/>
        <v>4.0603336634417611</v>
      </c>
    </row>
    <row r="13526" spans="1:8" ht="15" hidden="1" thickBot="1">
      <c r="A13526" s="409">
        <v>202207</v>
      </c>
      <c r="B13526" s="196" t="s">
        <v>844</v>
      </c>
      <c r="C13526" s="197" t="s">
        <v>791</v>
      </c>
      <c r="D13526" s="198" t="s">
        <v>337</v>
      </c>
      <c r="E13526" s="421">
        <v>128050</v>
      </c>
      <c r="F13526" s="413">
        <v>131.27000000000001</v>
      </c>
      <c r="G13526" s="414">
        <f t="shared" si="422"/>
        <v>975.47040450978886</v>
      </c>
      <c r="H13526" s="415">
        <f t="shared" si="423"/>
        <v>4.8773520225489442</v>
      </c>
    </row>
    <row r="13527" spans="1:8" ht="15" hidden="1" thickBot="1">
      <c r="A13527" s="409">
        <v>202207</v>
      </c>
      <c r="B13527" s="196" t="s">
        <v>845</v>
      </c>
      <c r="C13527" s="197" t="s">
        <v>791</v>
      </c>
      <c r="D13527" s="198" t="s">
        <v>337</v>
      </c>
      <c r="E13527" s="421">
        <v>143209</v>
      </c>
      <c r="F13527" s="413">
        <v>131.27000000000001</v>
      </c>
      <c r="G13527" s="414">
        <f t="shared" si="422"/>
        <v>1090.9499504837356</v>
      </c>
      <c r="H13527" s="415">
        <f t="shared" si="423"/>
        <v>5.4547497524186781</v>
      </c>
    </row>
    <row r="13528" spans="1:8" ht="15" hidden="1" thickBot="1">
      <c r="A13528" s="409">
        <v>202207</v>
      </c>
      <c r="B13528" s="196" t="s">
        <v>846</v>
      </c>
      <c r="C13528" s="197" t="s">
        <v>791</v>
      </c>
      <c r="D13528" s="198" t="s">
        <v>339</v>
      </c>
      <c r="E13528" s="421">
        <v>716</v>
      </c>
      <c r="F13528" s="413">
        <v>131.27000000000001</v>
      </c>
      <c r="G13528" s="414">
        <f t="shared" si="422"/>
        <v>5.4544069475127595</v>
      </c>
      <c r="H13528" s="415">
        <f t="shared" si="423"/>
        <v>5.4544069475127595</v>
      </c>
    </row>
    <row r="13529" spans="1:8" ht="15" hidden="1" thickBot="1">
      <c r="A13529" s="409">
        <v>202207</v>
      </c>
      <c r="B13529" s="196" t="s">
        <v>847</v>
      </c>
      <c r="C13529" s="197" t="s">
        <v>791</v>
      </c>
      <c r="D13529" s="198" t="s">
        <v>337</v>
      </c>
      <c r="E13529" s="421">
        <v>149184</v>
      </c>
      <c r="F13529" s="413">
        <v>131.27000000000001</v>
      </c>
      <c r="G13529" s="414">
        <f t="shared" si="422"/>
        <v>1136.4668241029938</v>
      </c>
      <c r="H13529" s="415">
        <f t="shared" si="423"/>
        <v>5.6823341205149687</v>
      </c>
    </row>
    <row r="13530" spans="1:8" ht="15" hidden="1" thickBot="1">
      <c r="A13530" s="409">
        <v>202207</v>
      </c>
      <c r="B13530" s="196" t="s">
        <v>848</v>
      </c>
      <c r="C13530" s="197" t="s">
        <v>791</v>
      </c>
      <c r="D13530" s="198" t="s">
        <v>337</v>
      </c>
      <c r="E13530" s="421">
        <v>92640</v>
      </c>
      <c r="F13530" s="413">
        <v>131.27000000000001</v>
      </c>
      <c r="G13530" s="414">
        <f t="shared" si="422"/>
        <v>705.72103298544982</v>
      </c>
      <c r="H13530" s="415">
        <f t="shared" si="423"/>
        <v>3.528605164927249</v>
      </c>
    </row>
    <row r="13531" spans="1:8" ht="15" hidden="1" thickBot="1">
      <c r="A13531" s="409">
        <v>202207</v>
      </c>
      <c r="B13531" s="196" t="s">
        <v>849</v>
      </c>
      <c r="C13531" s="197" t="s">
        <v>791</v>
      </c>
      <c r="D13531" s="198" t="s">
        <v>337</v>
      </c>
      <c r="E13531" s="421">
        <v>92095</v>
      </c>
      <c r="F13531" s="413">
        <v>131.27000000000001</v>
      </c>
      <c r="G13531" s="414">
        <f t="shared" si="422"/>
        <v>701.56928468042963</v>
      </c>
      <c r="H13531" s="415">
        <f t="shared" si="423"/>
        <v>3.5078464234021483</v>
      </c>
    </row>
    <row r="13532" spans="1:8" ht="15" hidden="1" thickBot="1">
      <c r="A13532" s="409">
        <v>202207</v>
      </c>
      <c r="B13532" s="196" t="s">
        <v>850</v>
      </c>
      <c r="C13532" s="197" t="s">
        <v>791</v>
      </c>
      <c r="D13532" s="198" t="s">
        <v>339</v>
      </c>
      <c r="E13532" s="421">
        <v>460</v>
      </c>
      <c r="F13532" s="413">
        <v>131.27000000000001</v>
      </c>
      <c r="G13532" s="414">
        <f t="shared" si="422"/>
        <v>3.5042279271730021</v>
      </c>
      <c r="H13532" s="415">
        <f t="shared" si="423"/>
        <v>3.5042279271730021</v>
      </c>
    </row>
    <row r="13533" spans="1:8" ht="15" hidden="1" thickBot="1">
      <c r="A13533" s="409">
        <v>202207</v>
      </c>
      <c r="B13533" s="196" t="s">
        <v>851</v>
      </c>
      <c r="C13533" s="197" t="s">
        <v>791</v>
      </c>
      <c r="D13533" s="198" t="s">
        <v>339</v>
      </c>
      <c r="E13533" s="421">
        <v>463</v>
      </c>
      <c r="F13533" s="413">
        <v>131.27000000000001</v>
      </c>
      <c r="G13533" s="414">
        <f t="shared" si="422"/>
        <v>3.5270815875676083</v>
      </c>
      <c r="H13533" s="415">
        <f t="shared" si="423"/>
        <v>3.5270815875676083</v>
      </c>
    </row>
    <row r="13534" spans="1:8" ht="15" hidden="1" thickBot="1">
      <c r="A13534" s="409">
        <v>202207</v>
      </c>
      <c r="B13534" s="196" t="s">
        <v>852</v>
      </c>
      <c r="C13534" s="197" t="s">
        <v>791</v>
      </c>
      <c r="D13534" s="198" t="s">
        <v>337</v>
      </c>
      <c r="E13534" s="421">
        <v>147987</v>
      </c>
      <c r="F13534" s="413">
        <v>131.27000000000001</v>
      </c>
      <c r="G13534" s="414">
        <f t="shared" si="422"/>
        <v>1127.3482136055457</v>
      </c>
      <c r="H13534" s="415">
        <f t="shared" si="423"/>
        <v>5.6367410680277281</v>
      </c>
    </row>
    <row r="13535" spans="1:8" ht="15" hidden="1" thickBot="1">
      <c r="A13535" s="409">
        <v>202207</v>
      </c>
      <c r="B13535" s="196" t="s">
        <v>853</v>
      </c>
      <c r="C13535" s="197" t="s">
        <v>791</v>
      </c>
      <c r="D13535" s="198" t="s">
        <v>339</v>
      </c>
      <c r="E13535" s="421">
        <v>740</v>
      </c>
      <c r="F13535" s="413">
        <v>131.27000000000001</v>
      </c>
      <c r="G13535" s="414">
        <f t="shared" si="422"/>
        <v>5.637236230669612</v>
      </c>
      <c r="H13535" s="415">
        <f t="shared" si="423"/>
        <v>5.637236230669612</v>
      </c>
    </row>
    <row r="13536" spans="1:8" ht="15" hidden="1" thickBot="1">
      <c r="A13536" s="409">
        <v>202207</v>
      </c>
      <c r="B13536" s="196" t="s">
        <v>854</v>
      </c>
      <c r="C13536" s="197" t="s">
        <v>791</v>
      </c>
      <c r="D13536" s="198" t="s">
        <v>337</v>
      </c>
      <c r="E13536" s="421">
        <v>109110</v>
      </c>
      <c r="F13536" s="413">
        <v>131.27000000000001</v>
      </c>
      <c r="G13536" s="414">
        <f t="shared" si="422"/>
        <v>831.18762855183968</v>
      </c>
      <c r="H13536" s="415">
        <f t="shared" si="423"/>
        <v>4.1559381427591982</v>
      </c>
    </row>
    <row r="13537" spans="1:8" ht="15" hidden="1" thickBot="1">
      <c r="A13537" s="409">
        <v>202207</v>
      </c>
      <c r="B13537" s="196" t="s">
        <v>855</v>
      </c>
      <c r="C13537" s="197" t="s">
        <v>791</v>
      </c>
      <c r="D13537" s="198" t="s">
        <v>339</v>
      </c>
      <c r="E13537" s="421">
        <v>546</v>
      </c>
      <c r="F13537" s="413">
        <v>131.27000000000001</v>
      </c>
      <c r="G13537" s="414">
        <f t="shared" si="422"/>
        <v>4.1593661918183891</v>
      </c>
      <c r="H13537" s="415">
        <f t="shared" si="423"/>
        <v>4.1593661918183891</v>
      </c>
    </row>
    <row r="13538" spans="1:8" ht="15" hidden="1" thickBot="1">
      <c r="A13538" s="409">
        <v>202207</v>
      </c>
      <c r="B13538" s="196" t="s">
        <v>856</v>
      </c>
      <c r="C13538" s="197" t="s">
        <v>791</v>
      </c>
      <c r="D13538" s="198" t="s">
        <v>337</v>
      </c>
      <c r="E13538" s="421">
        <v>105216</v>
      </c>
      <c r="F13538" s="413">
        <v>131.27000000000001</v>
      </c>
      <c r="G13538" s="414">
        <f t="shared" si="422"/>
        <v>801.5235773596404</v>
      </c>
      <c r="H13538" s="415">
        <f t="shared" si="423"/>
        <v>4.0076178867982017</v>
      </c>
    </row>
    <row r="13539" spans="1:8" ht="15" hidden="1" thickBot="1">
      <c r="A13539" s="409">
        <v>202207</v>
      </c>
      <c r="B13539" s="196" t="s">
        <v>857</v>
      </c>
      <c r="C13539" s="197" t="s">
        <v>791</v>
      </c>
      <c r="D13539" s="198" t="s">
        <v>339</v>
      </c>
      <c r="E13539" s="421">
        <v>526</v>
      </c>
      <c r="F13539" s="413">
        <v>131.27000000000001</v>
      </c>
      <c r="G13539" s="414">
        <f t="shared" si="422"/>
        <v>4.0070084558543453</v>
      </c>
      <c r="H13539" s="415">
        <f t="shared" si="423"/>
        <v>4.0070084558543453</v>
      </c>
    </row>
    <row r="13540" spans="1:8" ht="15" hidden="1" thickBot="1">
      <c r="A13540" s="409">
        <v>202207</v>
      </c>
      <c r="B13540" s="196" t="s">
        <v>858</v>
      </c>
      <c r="C13540" s="197" t="s">
        <v>791</v>
      </c>
      <c r="D13540" s="198" t="s">
        <v>337</v>
      </c>
      <c r="E13540" s="421">
        <v>94216</v>
      </c>
      <c r="F13540" s="413">
        <v>131.27000000000001</v>
      </c>
      <c r="G13540" s="414">
        <f t="shared" si="422"/>
        <v>717.72682257941642</v>
      </c>
      <c r="H13540" s="415">
        <f t="shared" si="423"/>
        <v>3.5886341128970822</v>
      </c>
    </row>
    <row r="13541" spans="1:8" ht="15" hidden="1" thickBot="1">
      <c r="A13541" s="409">
        <v>202207</v>
      </c>
      <c r="B13541" s="196" t="s">
        <v>859</v>
      </c>
      <c r="C13541" s="197" t="s">
        <v>791</v>
      </c>
      <c r="D13541" s="198" t="s">
        <v>339</v>
      </c>
      <c r="E13541" s="421">
        <v>471</v>
      </c>
      <c r="F13541" s="413">
        <v>131.27000000000001</v>
      </c>
      <c r="G13541" s="414">
        <f t="shared" si="422"/>
        <v>3.5880246819532258</v>
      </c>
      <c r="H13541" s="415">
        <f t="shared" si="423"/>
        <v>3.5880246819532258</v>
      </c>
    </row>
    <row r="13542" spans="1:8" ht="15" hidden="1" thickBot="1">
      <c r="A13542" s="409">
        <v>202207</v>
      </c>
      <c r="B13542" s="196" t="s">
        <v>860</v>
      </c>
      <c r="C13542" s="197" t="s">
        <v>791</v>
      </c>
      <c r="D13542" s="198" t="s">
        <v>337</v>
      </c>
      <c r="E13542" s="421">
        <v>97531</v>
      </c>
      <c r="F13542" s="413">
        <v>131.27000000000001</v>
      </c>
      <c r="G13542" s="414">
        <f t="shared" si="422"/>
        <v>742.9801173154566</v>
      </c>
      <c r="H13542" s="415">
        <f t="shared" si="423"/>
        <v>3.7149005865772828</v>
      </c>
    </row>
    <row r="13543" spans="1:8" ht="15" hidden="1" thickBot="1">
      <c r="A13543" s="409">
        <v>202207</v>
      </c>
      <c r="B13543" s="196" t="s">
        <v>861</v>
      </c>
      <c r="C13543" s="197" t="s">
        <v>791</v>
      </c>
      <c r="D13543" s="198" t="s">
        <v>339</v>
      </c>
      <c r="E13543" s="421">
        <v>488</v>
      </c>
      <c r="F13543" s="413">
        <v>131.27000000000001</v>
      </c>
      <c r="G13543" s="414">
        <f t="shared" si="422"/>
        <v>3.717528757522663</v>
      </c>
      <c r="H13543" s="415">
        <f t="shared" si="423"/>
        <v>3.717528757522663</v>
      </c>
    </row>
    <row r="13544" spans="1:8" ht="15" hidden="1" thickBot="1">
      <c r="A13544" s="409">
        <v>202207</v>
      </c>
      <c r="B13544" s="196" t="s">
        <v>862</v>
      </c>
      <c r="C13544" s="197" t="s">
        <v>791</v>
      </c>
      <c r="D13544" s="198" t="s">
        <v>337</v>
      </c>
      <c r="E13544" s="421">
        <v>89577</v>
      </c>
      <c r="F13544" s="413">
        <v>131.27000000000001</v>
      </c>
      <c r="G13544" s="414">
        <f t="shared" si="422"/>
        <v>682.38744572255655</v>
      </c>
      <c r="H13544" s="415">
        <f t="shared" si="423"/>
        <v>3.4119372286127829</v>
      </c>
    </row>
    <row r="13545" spans="1:8" ht="15" hidden="1" thickBot="1">
      <c r="A13545" s="409">
        <v>202207</v>
      </c>
      <c r="B13545" s="196" t="s">
        <v>863</v>
      </c>
      <c r="C13545" s="197" t="s">
        <v>791</v>
      </c>
      <c r="D13545" s="198" t="s">
        <v>337</v>
      </c>
      <c r="E13545" s="421">
        <v>93923</v>
      </c>
      <c r="F13545" s="413">
        <v>131.27000000000001</v>
      </c>
      <c r="G13545" s="414">
        <f t="shared" si="422"/>
        <v>715.49478174754313</v>
      </c>
      <c r="H13545" s="415">
        <f t="shared" si="423"/>
        <v>3.5774739087377156</v>
      </c>
    </row>
    <row r="13546" spans="1:8" ht="15" hidden="1" thickBot="1">
      <c r="A13546" s="409">
        <v>202207</v>
      </c>
      <c r="B13546" s="196" t="s">
        <v>864</v>
      </c>
      <c r="C13546" s="197" t="s">
        <v>791</v>
      </c>
      <c r="D13546" s="198" t="s">
        <v>337</v>
      </c>
      <c r="E13546" s="421">
        <v>93003</v>
      </c>
      <c r="F13546" s="413">
        <v>131.27000000000001</v>
      </c>
      <c r="G13546" s="414">
        <f t="shared" si="422"/>
        <v>708.4863258931972</v>
      </c>
      <c r="H13546" s="415">
        <f t="shared" si="423"/>
        <v>3.5424316294659861</v>
      </c>
    </row>
    <row r="13547" spans="1:8" ht="15" hidden="1" thickBot="1">
      <c r="A13547" s="409">
        <v>202207</v>
      </c>
      <c r="B13547" s="196" t="s">
        <v>865</v>
      </c>
      <c r="C13547" s="197" t="s">
        <v>791</v>
      </c>
      <c r="D13547" s="198" t="s">
        <v>337</v>
      </c>
      <c r="E13547" s="421">
        <v>86648</v>
      </c>
      <c r="F13547" s="413">
        <v>131.27000000000001</v>
      </c>
      <c r="G13547" s="414">
        <f t="shared" si="422"/>
        <v>660.07465529062233</v>
      </c>
      <c r="H13547" s="415">
        <f t="shared" si="423"/>
        <v>3.3003732764531115</v>
      </c>
    </row>
    <row r="13548" spans="1:8" ht="15" hidden="1" thickBot="1">
      <c r="A13548" s="409">
        <v>202207</v>
      </c>
      <c r="B13548" s="196" t="s">
        <v>866</v>
      </c>
      <c r="C13548" s="197" t="s">
        <v>791</v>
      </c>
      <c r="D13548" s="198" t="s">
        <v>339</v>
      </c>
      <c r="E13548" s="421">
        <v>433</v>
      </c>
      <c r="F13548" s="413">
        <v>131.27000000000001</v>
      </c>
      <c r="G13548" s="414">
        <f t="shared" si="422"/>
        <v>3.298544983621543</v>
      </c>
      <c r="H13548" s="415">
        <f t="shared" si="423"/>
        <v>3.298544983621543</v>
      </c>
    </row>
    <row r="13549" spans="1:8" ht="15" hidden="1" thickBot="1">
      <c r="A13549" s="409">
        <v>202207</v>
      </c>
      <c r="B13549" s="196" t="s">
        <v>867</v>
      </c>
      <c r="C13549" s="197" t="s">
        <v>791</v>
      </c>
      <c r="D13549" s="198" t="s">
        <v>337</v>
      </c>
      <c r="E13549" s="421">
        <v>83295</v>
      </c>
      <c r="F13549" s="413">
        <v>131.27000000000001</v>
      </c>
      <c r="G13549" s="414">
        <f t="shared" si="422"/>
        <v>634.53188085625038</v>
      </c>
      <c r="H13549" s="415">
        <f t="shared" si="423"/>
        <v>3.1726594042812519</v>
      </c>
    </row>
    <row r="13550" spans="1:8" ht="15" hidden="1" thickBot="1">
      <c r="A13550" s="409">
        <v>202207</v>
      </c>
      <c r="B13550" s="196" t="s">
        <v>868</v>
      </c>
      <c r="C13550" s="197" t="s">
        <v>791</v>
      </c>
      <c r="D13550" s="198" t="s">
        <v>337</v>
      </c>
      <c r="E13550" s="421">
        <v>84536</v>
      </c>
      <c r="F13550" s="413">
        <v>131.27000000000001</v>
      </c>
      <c r="G13550" s="414">
        <f t="shared" si="422"/>
        <v>643.98567837281928</v>
      </c>
      <c r="H13550" s="415">
        <f t="shared" si="423"/>
        <v>3.2199283918640962</v>
      </c>
    </row>
    <row r="13551" spans="1:8" ht="15" hidden="1" thickBot="1">
      <c r="A13551" s="409">
        <v>202207</v>
      </c>
      <c r="B13551" s="196" t="s">
        <v>869</v>
      </c>
      <c r="C13551" s="197" t="s">
        <v>791</v>
      </c>
      <c r="D13551" s="198" t="s">
        <v>337</v>
      </c>
      <c r="E13551" s="421">
        <v>97352</v>
      </c>
      <c r="F13551" s="413">
        <v>131.27000000000001</v>
      </c>
      <c r="G13551" s="414">
        <f t="shared" si="422"/>
        <v>741.6165155785784</v>
      </c>
      <c r="H13551" s="415">
        <f t="shared" si="423"/>
        <v>3.7080825778928919</v>
      </c>
    </row>
    <row r="13552" spans="1:8" ht="15" hidden="1" thickBot="1">
      <c r="A13552" s="409">
        <v>202207</v>
      </c>
      <c r="B13552" s="196" t="s">
        <v>870</v>
      </c>
      <c r="C13552" s="197" t="s">
        <v>791</v>
      </c>
      <c r="D13552" s="198" t="s">
        <v>337</v>
      </c>
      <c r="E13552" s="421">
        <v>100983</v>
      </c>
      <c r="F13552" s="413">
        <v>131.27000000000001</v>
      </c>
      <c r="G13552" s="414">
        <f t="shared" si="422"/>
        <v>769.27706254285056</v>
      </c>
      <c r="H13552" s="415">
        <f t="shared" si="423"/>
        <v>3.8463853127142529</v>
      </c>
    </row>
    <row r="13553" spans="1:8" ht="15" hidden="1" thickBot="1">
      <c r="A13553" s="409">
        <v>202207</v>
      </c>
      <c r="B13553" s="196" t="s">
        <v>871</v>
      </c>
      <c r="C13553" s="197" t="s">
        <v>791</v>
      </c>
      <c r="D13553" s="198" t="s">
        <v>339</v>
      </c>
      <c r="E13553" s="421">
        <v>505</v>
      </c>
      <c r="F13553" s="413">
        <v>131.27000000000001</v>
      </c>
      <c r="G13553" s="414">
        <f t="shared" si="422"/>
        <v>3.8470328330920998</v>
      </c>
      <c r="H13553" s="415">
        <f t="shared" si="423"/>
        <v>3.8470328330920998</v>
      </c>
    </row>
    <row r="13554" spans="1:8" ht="15" hidden="1" thickBot="1">
      <c r="A13554" s="409">
        <v>202207</v>
      </c>
      <c r="B13554" s="196" t="s">
        <v>872</v>
      </c>
      <c r="C13554" s="197" t="s">
        <v>791</v>
      </c>
      <c r="D13554" s="198" t="s">
        <v>337</v>
      </c>
      <c r="E13554" s="421">
        <v>107197</v>
      </c>
      <c r="F13554" s="413">
        <v>131.27000000000001</v>
      </c>
      <c r="G13554" s="414">
        <f t="shared" si="422"/>
        <v>816.6146111068789</v>
      </c>
      <c r="H13554" s="415">
        <f t="shared" si="423"/>
        <v>4.0830730555343946</v>
      </c>
    </row>
    <row r="13555" spans="1:8" ht="15" hidden="1" thickBot="1">
      <c r="A13555" s="409">
        <v>202207</v>
      </c>
      <c r="B13555" s="196" t="s">
        <v>873</v>
      </c>
      <c r="C13555" s="197" t="s">
        <v>791</v>
      </c>
      <c r="D13555" s="198" t="s">
        <v>339</v>
      </c>
      <c r="E13555" s="421">
        <v>536</v>
      </c>
      <c r="F13555" s="413">
        <v>131.27000000000001</v>
      </c>
      <c r="G13555" s="414">
        <f t="shared" si="422"/>
        <v>4.0831873238363672</v>
      </c>
      <c r="H13555" s="415">
        <f t="shared" si="423"/>
        <v>4.0831873238363672</v>
      </c>
    </row>
    <row r="13556" spans="1:8" ht="15" hidden="1" thickBot="1">
      <c r="A13556" s="409">
        <v>202207</v>
      </c>
      <c r="B13556" s="196" t="s">
        <v>874</v>
      </c>
      <c r="C13556" s="197" t="s">
        <v>791</v>
      </c>
      <c r="D13556" s="198" t="s">
        <v>337</v>
      </c>
      <c r="E13556" s="421">
        <v>145598</v>
      </c>
      <c r="F13556" s="413">
        <v>131.27000000000001</v>
      </c>
      <c r="G13556" s="414">
        <f t="shared" si="422"/>
        <v>1109.1490820446406</v>
      </c>
      <c r="H13556" s="415">
        <f t="shared" si="423"/>
        <v>5.5457454102232031</v>
      </c>
    </row>
    <row r="13557" spans="1:8" ht="15" hidden="1" thickBot="1">
      <c r="A13557" s="409">
        <v>202207</v>
      </c>
      <c r="B13557" s="196" t="s">
        <v>875</v>
      </c>
      <c r="C13557" s="197" t="s">
        <v>791</v>
      </c>
      <c r="D13557" s="198" t="s">
        <v>337</v>
      </c>
      <c r="E13557" s="421">
        <v>69999</v>
      </c>
      <c r="F13557" s="413">
        <v>131.27000000000001</v>
      </c>
      <c r="G13557" s="414">
        <f t="shared" si="422"/>
        <v>533.24445798735428</v>
      </c>
      <c r="H13557" s="415">
        <f t="shared" si="423"/>
        <v>2.6662222899367714</v>
      </c>
    </row>
    <row r="13558" spans="1:8" ht="15" hidden="1" thickBot="1">
      <c r="A13558" s="409">
        <v>202207</v>
      </c>
      <c r="B13558" s="196" t="s">
        <v>876</v>
      </c>
      <c r="C13558" s="197" t="s">
        <v>791</v>
      </c>
      <c r="D13558" s="198" t="s">
        <v>339</v>
      </c>
      <c r="E13558" s="421">
        <v>350</v>
      </c>
      <c r="F13558" s="413">
        <v>131.27000000000001</v>
      </c>
      <c r="G13558" s="414">
        <f t="shared" si="422"/>
        <v>2.6662603793707622</v>
      </c>
      <c r="H13558" s="415">
        <f t="shared" si="423"/>
        <v>2.6662603793707622</v>
      </c>
    </row>
    <row r="13559" spans="1:8" ht="15" hidden="1" thickBot="1">
      <c r="A13559" s="409">
        <v>202207</v>
      </c>
      <c r="B13559" s="196" t="s">
        <v>877</v>
      </c>
      <c r="C13559" s="197" t="s">
        <v>791</v>
      </c>
      <c r="D13559" s="198" t="s">
        <v>337</v>
      </c>
      <c r="E13559" s="421">
        <v>71486</v>
      </c>
      <c r="F13559" s="413">
        <v>131.27000000000001</v>
      </c>
      <c r="G13559" s="414">
        <f t="shared" si="422"/>
        <v>544.57225565628096</v>
      </c>
      <c r="H13559" s="415">
        <f t="shared" si="423"/>
        <v>2.722861278281405</v>
      </c>
    </row>
    <row r="13560" spans="1:8" ht="15" hidden="1" thickBot="1">
      <c r="A13560" s="409">
        <v>202207</v>
      </c>
      <c r="B13560" s="196" t="s">
        <v>878</v>
      </c>
      <c r="C13560" s="197" t="s">
        <v>791</v>
      </c>
      <c r="D13560" s="198" t="s">
        <v>337</v>
      </c>
      <c r="E13560" s="421">
        <v>60827</v>
      </c>
      <c r="F13560" s="413">
        <v>131.27000000000001</v>
      </c>
      <c r="G13560" s="414">
        <f t="shared" si="422"/>
        <v>463.37320027424391</v>
      </c>
      <c r="H13560" s="415">
        <f t="shared" si="423"/>
        <v>2.3168660013712197</v>
      </c>
    </row>
    <row r="13561" spans="1:8" ht="15" hidden="1" thickBot="1">
      <c r="A13561" s="409">
        <v>202207</v>
      </c>
      <c r="B13561" s="196" t="s">
        <v>879</v>
      </c>
      <c r="C13561" s="197" t="s">
        <v>791</v>
      </c>
      <c r="D13561" s="198" t="s">
        <v>339</v>
      </c>
      <c r="E13561" s="421">
        <v>304</v>
      </c>
      <c r="F13561" s="413">
        <v>131.27000000000001</v>
      </c>
      <c r="G13561" s="414">
        <f t="shared" si="422"/>
        <v>2.315837586653462</v>
      </c>
      <c r="H13561" s="415">
        <f t="shared" si="423"/>
        <v>2.315837586653462</v>
      </c>
    </row>
    <row r="13562" spans="1:8" ht="15" hidden="1" thickBot="1">
      <c r="A13562" s="409">
        <v>202207</v>
      </c>
      <c r="B13562" s="196" t="s">
        <v>880</v>
      </c>
      <c r="C13562" s="197" t="s">
        <v>791</v>
      </c>
      <c r="D13562" s="198" t="s">
        <v>337</v>
      </c>
      <c r="E13562" s="421">
        <v>71109</v>
      </c>
      <c r="F13562" s="413">
        <v>131.27000000000001</v>
      </c>
      <c r="G13562" s="414">
        <f t="shared" si="422"/>
        <v>541.70031233335874</v>
      </c>
      <c r="H13562" s="415">
        <f t="shared" si="423"/>
        <v>2.7085015616667936</v>
      </c>
    </row>
    <row r="13563" spans="1:8" ht="15" hidden="1" thickBot="1">
      <c r="A13563" s="409">
        <v>202207</v>
      </c>
      <c r="B13563" s="196" t="s">
        <v>881</v>
      </c>
      <c r="C13563" s="197" t="s">
        <v>791</v>
      </c>
      <c r="D13563" s="198" t="s">
        <v>339</v>
      </c>
      <c r="E13563" s="421">
        <v>356</v>
      </c>
      <c r="F13563" s="413">
        <v>131.27000000000001</v>
      </c>
      <c r="G13563" s="414">
        <f t="shared" si="422"/>
        <v>2.7119677001599753</v>
      </c>
      <c r="H13563" s="415">
        <f t="shared" si="423"/>
        <v>2.7119677001599753</v>
      </c>
    </row>
    <row r="13564" spans="1:8" ht="15" hidden="1" thickBot="1">
      <c r="A13564" s="409">
        <v>202207</v>
      </c>
      <c r="B13564" s="196" t="s">
        <v>882</v>
      </c>
      <c r="C13564" s="197" t="s">
        <v>791</v>
      </c>
      <c r="D13564" s="198" t="s">
        <v>337</v>
      </c>
      <c r="E13564" s="421">
        <v>106804</v>
      </c>
      <c r="F13564" s="413">
        <v>131.27000000000001</v>
      </c>
      <c r="G13564" s="414">
        <f t="shared" si="422"/>
        <v>813.62078159518546</v>
      </c>
      <c r="H13564" s="415">
        <f t="shared" si="423"/>
        <v>4.0681039079759271</v>
      </c>
    </row>
    <row r="13565" spans="1:8" ht="15" hidden="1" thickBot="1">
      <c r="A13565" s="409">
        <v>202207</v>
      </c>
      <c r="B13565" s="196" t="s">
        <v>883</v>
      </c>
      <c r="C13565" s="197" t="s">
        <v>791</v>
      </c>
      <c r="D13565" s="198" t="s">
        <v>339</v>
      </c>
      <c r="E13565" s="421">
        <v>534</v>
      </c>
      <c r="F13565" s="413">
        <v>131.27000000000001</v>
      </c>
      <c r="G13565" s="414">
        <f t="shared" si="422"/>
        <v>4.0679515502399628</v>
      </c>
      <c r="H13565" s="415">
        <f t="shared" si="423"/>
        <v>4.0679515502399628</v>
      </c>
    </row>
    <row r="13566" spans="1:8" ht="15" hidden="1" thickBot="1">
      <c r="A13566" s="409">
        <v>202207</v>
      </c>
      <c r="B13566" s="196" t="s">
        <v>884</v>
      </c>
      <c r="C13566" s="197" t="s">
        <v>791</v>
      </c>
      <c r="D13566" s="198" t="s">
        <v>337</v>
      </c>
      <c r="E13566" s="421">
        <v>108224</v>
      </c>
      <c r="F13566" s="413">
        <v>131.27000000000001</v>
      </c>
      <c r="G13566" s="414">
        <f t="shared" si="422"/>
        <v>824.43818084863256</v>
      </c>
      <c r="H13566" s="415">
        <f t="shared" si="423"/>
        <v>4.1221909042431628</v>
      </c>
    </row>
    <row r="13567" spans="1:8" ht="15" hidden="1" thickBot="1">
      <c r="A13567" s="409">
        <v>202207</v>
      </c>
      <c r="B13567" s="196" t="s">
        <v>885</v>
      </c>
      <c r="C13567" s="197" t="s">
        <v>791</v>
      </c>
      <c r="D13567" s="198" t="s">
        <v>339</v>
      </c>
      <c r="E13567" s="421">
        <v>541</v>
      </c>
      <c r="F13567" s="413">
        <v>131.27000000000001</v>
      </c>
      <c r="G13567" s="414">
        <f t="shared" si="422"/>
        <v>4.1212767578273786</v>
      </c>
      <c r="H13567" s="415">
        <f t="shared" si="423"/>
        <v>4.1212767578273786</v>
      </c>
    </row>
    <row r="13568" spans="1:8" ht="15" hidden="1" thickBot="1">
      <c r="A13568" s="409">
        <v>202207</v>
      </c>
      <c r="B13568" s="196" t="s">
        <v>886</v>
      </c>
      <c r="C13568" s="197" t="s">
        <v>791</v>
      </c>
      <c r="D13568" s="198" t="s">
        <v>337</v>
      </c>
      <c r="E13568" s="421">
        <v>72414</v>
      </c>
      <c r="F13568" s="413">
        <v>131.27000000000001</v>
      </c>
      <c r="G13568" s="414">
        <f t="shared" si="422"/>
        <v>551.64165460501249</v>
      </c>
      <c r="H13568" s="415">
        <f t="shared" si="423"/>
        <v>2.7582082730250623</v>
      </c>
    </row>
    <row r="13569" spans="1:8" ht="15" hidden="1" thickBot="1">
      <c r="A13569" s="409">
        <v>202207</v>
      </c>
      <c r="B13569" s="196" t="s">
        <v>887</v>
      </c>
      <c r="C13569" s="197" t="s">
        <v>791</v>
      </c>
      <c r="D13569" s="198" t="s">
        <v>339</v>
      </c>
      <c r="E13569" s="421">
        <v>362</v>
      </c>
      <c r="F13569" s="413">
        <v>131.27000000000001</v>
      </c>
      <c r="G13569" s="414">
        <f t="shared" si="422"/>
        <v>2.7576750209491885</v>
      </c>
      <c r="H13569" s="415">
        <f t="shared" si="423"/>
        <v>2.7576750209491885</v>
      </c>
    </row>
    <row r="13570" spans="1:8" ht="15" hidden="1" thickBot="1">
      <c r="A13570" s="409">
        <v>202207</v>
      </c>
      <c r="B13570" s="196" t="s">
        <v>888</v>
      </c>
      <c r="C13570" s="197" t="s">
        <v>791</v>
      </c>
      <c r="D13570" s="198" t="s">
        <v>337</v>
      </c>
      <c r="E13570" s="421">
        <v>84466</v>
      </c>
      <c r="F13570" s="413">
        <v>131.27000000000001</v>
      </c>
      <c r="G13570" s="414">
        <f t="shared" ref="G13570:G13633" si="424">+E13570/F13570</f>
        <v>643.45242629694519</v>
      </c>
      <c r="H13570" s="415">
        <f t="shared" ref="H13570:H13633" si="425">IF(D13570="TB",G13570/200,IF(D13570="LT",G13570,"VER"))</f>
        <v>3.2172621314847261</v>
      </c>
    </row>
    <row r="13571" spans="1:8" ht="15" hidden="1" thickBot="1">
      <c r="A13571" s="409">
        <v>202207</v>
      </c>
      <c r="B13571" s="196" t="s">
        <v>889</v>
      </c>
      <c r="C13571" s="197" t="s">
        <v>791</v>
      </c>
      <c r="D13571" s="198" t="s">
        <v>337</v>
      </c>
      <c r="E13571" s="421">
        <v>107067</v>
      </c>
      <c r="F13571" s="413">
        <v>131.27000000000001</v>
      </c>
      <c r="G13571" s="414">
        <f t="shared" si="424"/>
        <v>815.62428582311259</v>
      </c>
      <c r="H13571" s="415">
        <f t="shared" si="425"/>
        <v>4.078121429115563</v>
      </c>
    </row>
    <row r="13572" spans="1:8" ht="15" hidden="1" thickBot="1">
      <c r="A13572" s="409">
        <v>202207</v>
      </c>
      <c r="B13572" s="196" t="s">
        <v>890</v>
      </c>
      <c r="C13572" s="197" t="s">
        <v>791</v>
      </c>
      <c r="D13572" s="198" t="s">
        <v>339</v>
      </c>
      <c r="E13572" s="421">
        <v>535</v>
      </c>
      <c r="F13572" s="413">
        <v>131.27000000000001</v>
      </c>
      <c r="G13572" s="414">
        <f t="shared" si="424"/>
        <v>4.0755694370381654</v>
      </c>
      <c r="H13572" s="415">
        <f t="shared" si="425"/>
        <v>4.0755694370381654</v>
      </c>
    </row>
    <row r="13573" spans="1:8" ht="15" hidden="1" thickBot="1">
      <c r="A13573" s="409">
        <v>202207</v>
      </c>
      <c r="B13573" s="196" t="s">
        <v>891</v>
      </c>
      <c r="C13573" s="197" t="s">
        <v>791</v>
      </c>
      <c r="D13573" s="198" t="s">
        <v>337</v>
      </c>
      <c r="E13573" s="421">
        <v>85445</v>
      </c>
      <c r="F13573" s="413">
        <v>131.27000000000001</v>
      </c>
      <c r="G13573" s="414">
        <f t="shared" si="424"/>
        <v>650.91033747238509</v>
      </c>
      <c r="H13573" s="415">
        <f t="shared" si="425"/>
        <v>3.2545516873619253</v>
      </c>
    </row>
    <row r="13574" spans="1:8" ht="15" hidden="1" thickBot="1">
      <c r="A13574" s="409">
        <v>202207</v>
      </c>
      <c r="B13574" s="196" t="s">
        <v>892</v>
      </c>
      <c r="C13574" s="197" t="s">
        <v>791</v>
      </c>
      <c r="D13574" s="198" t="s">
        <v>337</v>
      </c>
      <c r="E13574" s="421">
        <v>87095</v>
      </c>
      <c r="F13574" s="413">
        <v>131.27000000000001</v>
      </c>
      <c r="G13574" s="414">
        <f t="shared" si="424"/>
        <v>663.47985068941875</v>
      </c>
      <c r="H13574" s="415">
        <f t="shared" si="425"/>
        <v>3.317399253447094</v>
      </c>
    </row>
    <row r="13575" spans="1:8" ht="15" hidden="1" thickBot="1">
      <c r="A13575" s="409">
        <v>202207</v>
      </c>
      <c r="B13575" s="196" t="s">
        <v>893</v>
      </c>
      <c r="C13575" s="197" t="s">
        <v>791</v>
      </c>
      <c r="D13575" s="198" t="s">
        <v>337</v>
      </c>
      <c r="E13575" s="421">
        <v>76123</v>
      </c>
      <c r="F13575" s="413">
        <v>131.27000000000001</v>
      </c>
      <c r="G13575" s="414">
        <f t="shared" si="424"/>
        <v>579.89639673954446</v>
      </c>
      <c r="H13575" s="415">
        <f t="shared" si="425"/>
        <v>2.8994819836977221</v>
      </c>
    </row>
    <row r="13576" spans="1:8" ht="15" hidden="1" thickBot="1">
      <c r="A13576" s="409">
        <v>202207</v>
      </c>
      <c r="B13576" s="196" t="s">
        <v>894</v>
      </c>
      <c r="C13576" s="197" t="s">
        <v>791</v>
      </c>
      <c r="D13576" s="198" t="s">
        <v>337</v>
      </c>
      <c r="E13576" s="421">
        <v>120264</v>
      </c>
      <c r="F13576" s="413">
        <v>131.27000000000001</v>
      </c>
      <c r="G13576" s="414">
        <f t="shared" si="424"/>
        <v>916.15753789898679</v>
      </c>
      <c r="H13576" s="415">
        <f t="shared" si="425"/>
        <v>4.580787689494934</v>
      </c>
    </row>
    <row r="13577" spans="1:8" ht="15" hidden="1" thickBot="1">
      <c r="A13577" s="409">
        <v>202207</v>
      </c>
      <c r="B13577" s="196" t="s">
        <v>895</v>
      </c>
      <c r="C13577" s="197" t="s">
        <v>791</v>
      </c>
      <c r="D13577" s="198" t="s">
        <v>337</v>
      </c>
      <c r="E13577" s="421">
        <v>78026</v>
      </c>
      <c r="F13577" s="413">
        <v>131.27000000000001</v>
      </c>
      <c r="G13577" s="414">
        <f t="shared" si="424"/>
        <v>594.39323531652315</v>
      </c>
      <c r="H13577" s="415">
        <f t="shared" si="425"/>
        <v>2.9719661765826157</v>
      </c>
    </row>
    <row r="13578" spans="1:8" ht="15" hidden="1" thickBot="1">
      <c r="A13578" s="409">
        <v>202207</v>
      </c>
      <c r="B13578" s="196" t="s">
        <v>896</v>
      </c>
      <c r="C13578" s="197" t="s">
        <v>791</v>
      </c>
      <c r="D13578" s="198" t="s">
        <v>337</v>
      </c>
      <c r="E13578" s="421">
        <v>118273</v>
      </c>
      <c r="F13578" s="413">
        <v>131.27000000000001</v>
      </c>
      <c r="G13578" s="414">
        <f t="shared" si="424"/>
        <v>900.9903252837662</v>
      </c>
      <c r="H13578" s="415">
        <f t="shared" si="425"/>
        <v>4.5049516264188307</v>
      </c>
    </row>
    <row r="13579" spans="1:8" ht="15" hidden="1" thickBot="1">
      <c r="A13579" s="409">
        <v>202207</v>
      </c>
      <c r="B13579" s="196" t="s">
        <v>897</v>
      </c>
      <c r="C13579" s="197" t="s">
        <v>791</v>
      </c>
      <c r="D13579" s="198" t="s">
        <v>337</v>
      </c>
      <c r="E13579" s="421">
        <v>106804</v>
      </c>
      <c r="F13579" s="413">
        <v>131.27000000000001</v>
      </c>
      <c r="G13579" s="414">
        <f t="shared" si="424"/>
        <v>813.62078159518546</v>
      </c>
      <c r="H13579" s="415">
        <f t="shared" si="425"/>
        <v>4.0681039079759271</v>
      </c>
    </row>
    <row r="13580" spans="1:8" ht="15" hidden="1" thickBot="1">
      <c r="A13580" s="409">
        <v>202207</v>
      </c>
      <c r="B13580" s="196" t="s">
        <v>898</v>
      </c>
      <c r="C13580" s="197" t="s">
        <v>791</v>
      </c>
      <c r="D13580" s="198" t="s">
        <v>339</v>
      </c>
      <c r="E13580" s="421">
        <v>534</v>
      </c>
      <c r="F13580" s="413">
        <v>131.27000000000001</v>
      </c>
      <c r="G13580" s="414">
        <f t="shared" si="424"/>
        <v>4.0679515502399628</v>
      </c>
      <c r="H13580" s="415">
        <f t="shared" si="425"/>
        <v>4.0679515502399628</v>
      </c>
    </row>
    <row r="13581" spans="1:8" ht="15" hidden="1" thickBot="1">
      <c r="A13581" s="409">
        <v>202207</v>
      </c>
      <c r="B13581" s="196" t="s">
        <v>899</v>
      </c>
      <c r="C13581" s="197" t="s">
        <v>791</v>
      </c>
      <c r="D13581" s="198" t="s">
        <v>337</v>
      </c>
      <c r="E13581" s="421">
        <v>103731</v>
      </c>
      <c r="F13581" s="413">
        <v>131.27000000000001</v>
      </c>
      <c r="G13581" s="414">
        <f t="shared" si="424"/>
        <v>790.21101546431009</v>
      </c>
      <c r="H13581" s="415">
        <f t="shared" si="425"/>
        <v>3.9510550773215503</v>
      </c>
    </row>
    <row r="13582" spans="1:8" ht="15" hidden="1" thickBot="1">
      <c r="A13582" s="409">
        <v>202207</v>
      </c>
      <c r="B13582" s="196" t="s">
        <v>900</v>
      </c>
      <c r="C13582" s="197" t="s">
        <v>791</v>
      </c>
      <c r="D13582" s="198" t="s">
        <v>339</v>
      </c>
      <c r="E13582" s="421">
        <v>519</v>
      </c>
      <c r="F13582" s="413">
        <v>131.27000000000001</v>
      </c>
      <c r="G13582" s="414">
        <f t="shared" si="424"/>
        <v>3.9536832482669304</v>
      </c>
      <c r="H13582" s="415">
        <f t="shared" si="425"/>
        <v>3.9536832482669304</v>
      </c>
    </row>
    <row r="13583" spans="1:8" ht="15" hidden="1" thickBot="1">
      <c r="A13583" s="409">
        <v>202207</v>
      </c>
      <c r="B13583" s="196" t="s">
        <v>901</v>
      </c>
      <c r="C13583" s="197" t="s">
        <v>791</v>
      </c>
      <c r="D13583" s="198" t="s">
        <v>337</v>
      </c>
      <c r="E13583" s="421">
        <v>90789</v>
      </c>
      <c r="F13583" s="413">
        <v>131.27000000000001</v>
      </c>
      <c r="G13583" s="414">
        <f t="shared" si="424"/>
        <v>691.62032452197752</v>
      </c>
      <c r="H13583" s="415">
        <f t="shared" si="425"/>
        <v>3.4581016226098877</v>
      </c>
    </row>
    <row r="13584" spans="1:8" ht="15" hidden="1" thickBot="1">
      <c r="A13584" s="409">
        <v>202207</v>
      </c>
      <c r="B13584" s="196" t="s">
        <v>902</v>
      </c>
      <c r="C13584" s="197" t="s">
        <v>791</v>
      </c>
      <c r="D13584" s="198" t="s">
        <v>337</v>
      </c>
      <c r="E13584" s="421">
        <v>88840</v>
      </c>
      <c r="F13584" s="413">
        <v>131.27000000000001</v>
      </c>
      <c r="G13584" s="414">
        <f t="shared" si="424"/>
        <v>676.77306315228145</v>
      </c>
      <c r="H13584" s="415">
        <f t="shared" si="425"/>
        <v>3.3838653157614074</v>
      </c>
    </row>
    <row r="13585" spans="1:8" ht="15" hidden="1" thickBot="1">
      <c r="A13585" s="409">
        <v>202207</v>
      </c>
      <c r="B13585" s="196" t="s">
        <v>903</v>
      </c>
      <c r="C13585" s="197" t="s">
        <v>791</v>
      </c>
      <c r="D13585" s="198" t="s">
        <v>339</v>
      </c>
      <c r="E13585" s="421">
        <v>444</v>
      </c>
      <c r="F13585" s="413">
        <v>131.27000000000001</v>
      </c>
      <c r="G13585" s="414">
        <f t="shared" si="424"/>
        <v>3.3823417384017671</v>
      </c>
      <c r="H13585" s="415">
        <f t="shared" si="425"/>
        <v>3.3823417384017671</v>
      </c>
    </row>
    <row r="13586" spans="1:8" ht="15" hidden="1" thickBot="1">
      <c r="A13586" s="409">
        <v>202207</v>
      </c>
      <c r="B13586" s="196" t="s">
        <v>904</v>
      </c>
      <c r="C13586" s="197" t="s">
        <v>791</v>
      </c>
      <c r="D13586" s="198" t="s">
        <v>337</v>
      </c>
      <c r="E13586" s="421">
        <v>99131</v>
      </c>
      <c r="F13586" s="413">
        <v>131.27000000000001</v>
      </c>
      <c r="G13586" s="414">
        <f t="shared" si="424"/>
        <v>755.16873619258013</v>
      </c>
      <c r="H13586" s="415">
        <f t="shared" si="425"/>
        <v>3.7758436809629008</v>
      </c>
    </row>
    <row r="13587" spans="1:8" ht="15" hidden="1" thickBot="1">
      <c r="A13587" s="409">
        <v>202207</v>
      </c>
      <c r="B13587" s="196" t="s">
        <v>905</v>
      </c>
      <c r="C13587" s="197" t="s">
        <v>791</v>
      </c>
      <c r="D13587" s="198" t="s">
        <v>339</v>
      </c>
      <c r="E13587" s="421">
        <v>496</v>
      </c>
      <c r="F13587" s="413">
        <v>131.27000000000001</v>
      </c>
      <c r="G13587" s="414">
        <f t="shared" si="424"/>
        <v>3.7784718519082805</v>
      </c>
      <c r="H13587" s="415">
        <f t="shared" si="425"/>
        <v>3.7784718519082805</v>
      </c>
    </row>
    <row r="13588" spans="1:8" ht="15" hidden="1" thickBot="1">
      <c r="A13588" s="409">
        <v>202207</v>
      </c>
      <c r="B13588" s="196" t="s">
        <v>906</v>
      </c>
      <c r="C13588" s="197" t="s">
        <v>791</v>
      </c>
      <c r="D13588" s="198" t="s">
        <v>337</v>
      </c>
      <c r="E13588" s="421">
        <v>89915</v>
      </c>
      <c r="F13588" s="413">
        <v>131.27000000000001</v>
      </c>
      <c r="G13588" s="414">
        <f t="shared" si="424"/>
        <v>684.96229146034887</v>
      </c>
      <c r="H13588" s="415">
        <f t="shared" si="425"/>
        <v>3.4248114573017445</v>
      </c>
    </row>
    <row r="13589" spans="1:8" ht="15" hidden="1" thickBot="1">
      <c r="A13589" s="409">
        <v>202207</v>
      </c>
      <c r="B13589" s="196" t="s">
        <v>907</v>
      </c>
      <c r="C13589" s="197" t="s">
        <v>791</v>
      </c>
      <c r="D13589" s="198" t="s">
        <v>337</v>
      </c>
      <c r="E13589" s="421">
        <v>113206</v>
      </c>
      <c r="F13589" s="413">
        <v>131.27000000000001</v>
      </c>
      <c r="G13589" s="414">
        <f t="shared" si="424"/>
        <v>862.39049287727573</v>
      </c>
      <c r="H13589" s="415">
        <f t="shared" si="425"/>
        <v>4.3119524643863789</v>
      </c>
    </row>
    <row r="13590" spans="1:8" ht="15" hidden="1" thickBot="1">
      <c r="A13590" s="409">
        <v>202207</v>
      </c>
      <c r="B13590" s="196" t="s">
        <v>908</v>
      </c>
      <c r="C13590" s="197" t="s">
        <v>791</v>
      </c>
      <c r="D13590" s="198" t="s">
        <v>337</v>
      </c>
      <c r="E13590" s="421">
        <v>100569</v>
      </c>
      <c r="F13590" s="413">
        <v>131.27000000000001</v>
      </c>
      <c r="G13590" s="414">
        <f t="shared" si="424"/>
        <v>766.12325740839481</v>
      </c>
      <c r="H13590" s="415">
        <f t="shared" si="425"/>
        <v>3.8306162870419742</v>
      </c>
    </row>
    <row r="13591" spans="1:8" ht="15" hidden="1" thickBot="1">
      <c r="A13591" s="409">
        <v>202207</v>
      </c>
      <c r="B13591" s="196" t="s">
        <v>909</v>
      </c>
      <c r="C13591" s="197" t="s">
        <v>791</v>
      </c>
      <c r="D13591" s="198" t="s">
        <v>337</v>
      </c>
      <c r="E13591" s="421">
        <v>84405</v>
      </c>
      <c r="F13591" s="413">
        <v>131.27000000000001</v>
      </c>
      <c r="G13591" s="414">
        <f t="shared" si="424"/>
        <v>642.98773520225484</v>
      </c>
      <c r="H13591" s="415">
        <f t="shared" si="425"/>
        <v>3.2149386760112741</v>
      </c>
    </row>
    <row r="13592" spans="1:8" ht="15" hidden="1" thickBot="1">
      <c r="A13592" s="409">
        <v>202207</v>
      </c>
      <c r="B13592" s="196" t="s">
        <v>910</v>
      </c>
      <c r="C13592" s="197" t="s">
        <v>791</v>
      </c>
      <c r="D13592" s="198" t="s">
        <v>337</v>
      </c>
      <c r="E13592" s="421">
        <v>85516</v>
      </c>
      <c r="F13592" s="413">
        <v>131.27000000000001</v>
      </c>
      <c r="G13592" s="414">
        <f t="shared" si="424"/>
        <v>651.45120743505743</v>
      </c>
      <c r="H13592" s="415">
        <f t="shared" si="425"/>
        <v>3.2572560371752872</v>
      </c>
    </row>
    <row r="13593" spans="1:8" ht="15" hidden="1" thickBot="1">
      <c r="A13593" s="409">
        <v>202207</v>
      </c>
      <c r="B13593" s="196" t="s">
        <v>911</v>
      </c>
      <c r="C13593" s="197" t="s">
        <v>791</v>
      </c>
      <c r="D13593" s="198" t="s">
        <v>337</v>
      </c>
      <c r="E13593" s="421">
        <v>85777</v>
      </c>
      <c r="F13593" s="413">
        <v>131.27000000000001</v>
      </c>
      <c r="G13593" s="414">
        <f t="shared" si="424"/>
        <v>653.43947588938818</v>
      </c>
      <c r="H13593" s="415">
        <f t="shared" si="425"/>
        <v>3.2671973794469409</v>
      </c>
    </row>
    <row r="13594" spans="1:8" ht="15" hidden="1" thickBot="1">
      <c r="A13594" s="409">
        <v>202207</v>
      </c>
      <c r="B13594" s="196" t="s">
        <v>912</v>
      </c>
      <c r="C13594" s="197" t="s">
        <v>791</v>
      </c>
      <c r="D13594" s="198" t="s">
        <v>337</v>
      </c>
      <c r="E13594" s="421">
        <v>88040</v>
      </c>
      <c r="F13594" s="413">
        <v>131.27000000000001</v>
      </c>
      <c r="G13594" s="414">
        <f t="shared" si="424"/>
        <v>670.67875371371974</v>
      </c>
      <c r="H13594" s="415">
        <f t="shared" si="425"/>
        <v>3.3533937685685986</v>
      </c>
    </row>
    <row r="13595" spans="1:8" ht="15" hidden="1" thickBot="1">
      <c r="A13595" s="409">
        <v>202207</v>
      </c>
      <c r="B13595" s="196" t="s">
        <v>913</v>
      </c>
      <c r="C13595" s="197" t="s">
        <v>791</v>
      </c>
      <c r="D13595" s="198" t="s">
        <v>337</v>
      </c>
      <c r="E13595" s="421">
        <v>88040</v>
      </c>
      <c r="F13595" s="413">
        <v>131.27000000000001</v>
      </c>
      <c r="G13595" s="414">
        <f t="shared" si="424"/>
        <v>670.67875371371974</v>
      </c>
      <c r="H13595" s="415">
        <f t="shared" si="425"/>
        <v>3.3533937685685986</v>
      </c>
    </row>
    <row r="13596" spans="1:8" ht="15" hidden="1" thickBot="1">
      <c r="A13596" s="409">
        <v>202207</v>
      </c>
      <c r="B13596" s="196" t="s">
        <v>914</v>
      </c>
      <c r="C13596" s="197" t="s">
        <v>791</v>
      </c>
      <c r="D13596" s="198" t="s">
        <v>339</v>
      </c>
      <c r="E13596" s="421">
        <v>429</v>
      </c>
      <c r="F13596" s="413">
        <v>131.27000000000001</v>
      </c>
      <c r="G13596" s="414">
        <f t="shared" si="424"/>
        <v>3.2680734364287343</v>
      </c>
      <c r="H13596" s="415">
        <f t="shared" si="425"/>
        <v>3.2680734364287343</v>
      </c>
    </row>
    <row r="13597" spans="1:8" ht="15" hidden="1" thickBot="1">
      <c r="A13597" s="409">
        <v>202207</v>
      </c>
      <c r="B13597" s="196" t="s">
        <v>915</v>
      </c>
      <c r="C13597" s="197" t="s">
        <v>791</v>
      </c>
      <c r="D13597" s="198" t="s">
        <v>337</v>
      </c>
      <c r="E13597" s="421">
        <v>68719</v>
      </c>
      <c r="F13597" s="413">
        <v>131.27000000000001</v>
      </c>
      <c r="G13597" s="414">
        <f t="shared" si="424"/>
        <v>523.49356288565548</v>
      </c>
      <c r="H13597" s="415">
        <f t="shared" si="425"/>
        <v>2.6174678144282773</v>
      </c>
    </row>
    <row r="13598" spans="1:8" ht="15" hidden="1" thickBot="1">
      <c r="A13598" s="409">
        <v>202207</v>
      </c>
      <c r="B13598" s="196" t="s">
        <v>916</v>
      </c>
      <c r="C13598" s="197" t="s">
        <v>791</v>
      </c>
      <c r="D13598" s="198" t="s">
        <v>337</v>
      </c>
      <c r="E13598" s="421">
        <v>68719</v>
      </c>
      <c r="F13598" s="413">
        <v>131.27000000000001</v>
      </c>
      <c r="G13598" s="414">
        <f t="shared" si="424"/>
        <v>523.49356288565548</v>
      </c>
      <c r="H13598" s="415">
        <f t="shared" si="425"/>
        <v>2.6174678144282773</v>
      </c>
    </row>
    <row r="13599" spans="1:8" ht="15" hidden="1" thickBot="1">
      <c r="A13599" s="409">
        <v>202207</v>
      </c>
      <c r="B13599" s="196" t="s">
        <v>917</v>
      </c>
      <c r="C13599" s="197" t="s">
        <v>791</v>
      </c>
      <c r="D13599" s="198" t="s">
        <v>337</v>
      </c>
      <c r="E13599" s="421">
        <v>68719</v>
      </c>
      <c r="F13599" s="413">
        <v>131.27000000000001</v>
      </c>
      <c r="G13599" s="414">
        <f t="shared" si="424"/>
        <v>523.49356288565548</v>
      </c>
      <c r="H13599" s="415">
        <f t="shared" si="425"/>
        <v>2.6174678144282773</v>
      </c>
    </row>
    <row r="13600" spans="1:8" ht="15" hidden="1" thickBot="1">
      <c r="A13600" s="409">
        <v>202207</v>
      </c>
      <c r="B13600" s="196" t="s">
        <v>918</v>
      </c>
      <c r="C13600" s="197" t="s">
        <v>791</v>
      </c>
      <c r="D13600" s="198" t="s">
        <v>337</v>
      </c>
      <c r="E13600" s="421">
        <v>68719</v>
      </c>
      <c r="F13600" s="413">
        <v>131.27000000000001</v>
      </c>
      <c r="G13600" s="414">
        <f t="shared" si="424"/>
        <v>523.49356288565548</v>
      </c>
      <c r="H13600" s="415">
        <f t="shared" si="425"/>
        <v>2.6174678144282773</v>
      </c>
    </row>
    <row r="13601" spans="1:8" ht="15" hidden="1" thickBot="1">
      <c r="A13601" s="409">
        <v>202207</v>
      </c>
      <c r="B13601" s="196" t="s">
        <v>919</v>
      </c>
      <c r="C13601" s="197" t="s">
        <v>791</v>
      </c>
      <c r="D13601" s="198" t="s">
        <v>337</v>
      </c>
      <c r="E13601" s="421">
        <v>67619</v>
      </c>
      <c r="F13601" s="413">
        <v>131.27000000000001</v>
      </c>
      <c r="G13601" s="414">
        <f t="shared" si="424"/>
        <v>515.11388740763311</v>
      </c>
      <c r="H13601" s="415">
        <f t="shared" si="425"/>
        <v>2.5755694370381654</v>
      </c>
    </row>
    <row r="13602" spans="1:8" ht="15" hidden="1" thickBot="1">
      <c r="A13602" s="409">
        <v>202207</v>
      </c>
      <c r="B13602" s="196" t="s">
        <v>920</v>
      </c>
      <c r="C13602" s="197" t="s">
        <v>791</v>
      </c>
      <c r="D13602" s="198" t="s">
        <v>337</v>
      </c>
      <c r="E13602" s="421">
        <v>88040</v>
      </c>
      <c r="F13602" s="413">
        <v>131.27000000000001</v>
      </c>
      <c r="G13602" s="414">
        <f t="shared" si="424"/>
        <v>670.67875371371974</v>
      </c>
      <c r="H13602" s="415">
        <f t="shared" si="425"/>
        <v>3.3533937685685986</v>
      </c>
    </row>
    <row r="13603" spans="1:8" ht="15" hidden="1" thickBot="1">
      <c r="A13603" s="409">
        <v>202207</v>
      </c>
      <c r="B13603" s="196" t="s">
        <v>921</v>
      </c>
      <c r="C13603" s="197" t="s">
        <v>791</v>
      </c>
      <c r="D13603" s="198" t="s">
        <v>337</v>
      </c>
      <c r="E13603" s="421">
        <v>85777</v>
      </c>
      <c r="F13603" s="413">
        <v>131.27000000000001</v>
      </c>
      <c r="G13603" s="414">
        <f t="shared" si="424"/>
        <v>653.43947588938818</v>
      </c>
      <c r="H13603" s="415">
        <f t="shared" si="425"/>
        <v>3.2671973794469409</v>
      </c>
    </row>
    <row r="13604" spans="1:8" ht="15" hidden="1" thickBot="1">
      <c r="A13604" s="409">
        <v>202207</v>
      </c>
      <c r="B13604" s="196" t="s">
        <v>922</v>
      </c>
      <c r="C13604" s="197" t="s">
        <v>791</v>
      </c>
      <c r="D13604" s="198" t="s">
        <v>337</v>
      </c>
      <c r="E13604" s="421">
        <v>92310</v>
      </c>
      <c r="F13604" s="413">
        <v>131.27000000000001</v>
      </c>
      <c r="G13604" s="414">
        <f t="shared" si="424"/>
        <v>703.20713034204311</v>
      </c>
      <c r="H13604" s="415">
        <f t="shared" si="425"/>
        <v>3.5160356517102156</v>
      </c>
    </row>
    <row r="13605" spans="1:8" ht="15" hidden="1" thickBot="1">
      <c r="A13605" s="409">
        <v>202207</v>
      </c>
      <c r="B13605" s="196" t="s">
        <v>923</v>
      </c>
      <c r="C13605" s="197" t="s">
        <v>791</v>
      </c>
      <c r="D13605" s="198" t="s">
        <v>337</v>
      </c>
      <c r="E13605" s="421">
        <v>108566</v>
      </c>
      <c r="F13605" s="413">
        <v>131.27000000000001</v>
      </c>
      <c r="G13605" s="414">
        <f t="shared" si="424"/>
        <v>827.04349813361762</v>
      </c>
      <c r="H13605" s="415">
        <f t="shared" si="425"/>
        <v>4.1352174906680883</v>
      </c>
    </row>
    <row r="13606" spans="1:8" ht="15" hidden="1" thickBot="1">
      <c r="A13606" s="409">
        <v>202207</v>
      </c>
      <c r="B13606" s="196" t="s">
        <v>924</v>
      </c>
      <c r="C13606" s="197" t="s">
        <v>791</v>
      </c>
      <c r="D13606" s="198" t="s">
        <v>337</v>
      </c>
      <c r="E13606" s="421">
        <v>88135</v>
      </c>
      <c r="F13606" s="413">
        <v>131.27000000000001</v>
      </c>
      <c r="G13606" s="414">
        <f t="shared" si="424"/>
        <v>671.40245295954901</v>
      </c>
      <c r="H13606" s="415">
        <f t="shared" si="425"/>
        <v>3.3570122647977452</v>
      </c>
    </row>
    <row r="13607" spans="1:8" ht="15" hidden="1" thickBot="1">
      <c r="A13607" s="409">
        <v>202207</v>
      </c>
      <c r="B13607" s="196" t="s">
        <v>925</v>
      </c>
      <c r="C13607" s="197" t="s">
        <v>791</v>
      </c>
      <c r="D13607" s="198" t="s">
        <v>339</v>
      </c>
      <c r="E13607" s="421">
        <v>441</v>
      </c>
      <c r="F13607" s="413">
        <v>131.27000000000001</v>
      </c>
      <c r="G13607" s="414">
        <f t="shared" si="424"/>
        <v>3.3594880780071605</v>
      </c>
      <c r="H13607" s="415">
        <f t="shared" si="425"/>
        <v>3.3594880780071605</v>
      </c>
    </row>
    <row r="13608" spans="1:8" ht="15" hidden="1" thickBot="1">
      <c r="A13608" s="409">
        <v>202207</v>
      </c>
      <c r="B13608" s="196" t="s">
        <v>926</v>
      </c>
      <c r="C13608" s="197" t="s">
        <v>791</v>
      </c>
      <c r="D13608" s="198" t="s">
        <v>337</v>
      </c>
      <c r="E13608" s="421">
        <v>89609</v>
      </c>
      <c r="F13608" s="413">
        <v>131.27000000000001</v>
      </c>
      <c r="G13608" s="414">
        <f t="shared" si="424"/>
        <v>682.63121810009898</v>
      </c>
      <c r="H13608" s="415">
        <f t="shared" si="425"/>
        <v>3.413156090500495</v>
      </c>
    </row>
    <row r="13609" spans="1:8" ht="15" hidden="1" thickBot="1">
      <c r="A13609" s="409">
        <v>202207</v>
      </c>
      <c r="B13609" s="196" t="s">
        <v>927</v>
      </c>
      <c r="C13609" s="197" t="s">
        <v>791</v>
      </c>
      <c r="D13609" s="198" t="s">
        <v>339</v>
      </c>
      <c r="E13609" s="421">
        <v>592</v>
      </c>
      <c r="F13609" s="413">
        <v>131.27000000000001</v>
      </c>
      <c r="G13609" s="414">
        <f t="shared" si="424"/>
        <v>4.5097889845356898</v>
      </c>
      <c r="H13609" s="415">
        <f t="shared" si="425"/>
        <v>4.5097889845356898</v>
      </c>
    </row>
    <row r="13610" spans="1:8" ht="15" hidden="1" thickBot="1">
      <c r="A13610" s="409">
        <v>202207</v>
      </c>
      <c r="B13610" s="196" t="s">
        <v>928</v>
      </c>
      <c r="C13610" s="197" t="s">
        <v>791</v>
      </c>
      <c r="D13610" s="198" t="s">
        <v>337</v>
      </c>
      <c r="E13610" s="421">
        <v>96117</v>
      </c>
      <c r="F13610" s="413">
        <v>131.27000000000001</v>
      </c>
      <c r="G13610" s="414">
        <f t="shared" si="424"/>
        <v>732.20842538279874</v>
      </c>
      <c r="H13610" s="415">
        <f t="shared" si="425"/>
        <v>3.6610421269139937</v>
      </c>
    </row>
    <row r="13611" spans="1:8" ht="15" hidden="1" thickBot="1">
      <c r="A13611" s="409">
        <v>202207</v>
      </c>
      <c r="B13611" s="196" t="s">
        <v>929</v>
      </c>
      <c r="C13611" s="197" t="s">
        <v>791</v>
      </c>
      <c r="D13611" s="198" t="s">
        <v>339</v>
      </c>
      <c r="E13611" s="421">
        <v>481</v>
      </c>
      <c r="F13611" s="413">
        <v>131.27000000000001</v>
      </c>
      <c r="G13611" s="414">
        <f t="shared" si="424"/>
        <v>3.6642035499352477</v>
      </c>
      <c r="H13611" s="415">
        <f t="shared" si="425"/>
        <v>3.6642035499352477</v>
      </c>
    </row>
    <row r="13612" spans="1:8" ht="15" hidden="1" thickBot="1">
      <c r="A13612" s="409">
        <v>202207</v>
      </c>
      <c r="B13612" s="196" t="s">
        <v>930</v>
      </c>
      <c r="C13612" s="197" t="s">
        <v>791</v>
      </c>
      <c r="D13612" s="198" t="s">
        <v>337</v>
      </c>
      <c r="E13612" s="421">
        <v>65930</v>
      </c>
      <c r="F13612" s="413">
        <v>131.27000000000001</v>
      </c>
      <c r="G13612" s="414">
        <f t="shared" si="424"/>
        <v>502.24727660546961</v>
      </c>
      <c r="H13612" s="415">
        <f t="shared" si="425"/>
        <v>2.5112363830273479</v>
      </c>
    </row>
    <row r="13613" spans="1:8" ht="15" hidden="1" thickBot="1">
      <c r="A13613" s="409">
        <v>202207</v>
      </c>
      <c r="B13613" s="196" t="s">
        <v>931</v>
      </c>
      <c r="C13613" s="197" t="s">
        <v>791</v>
      </c>
      <c r="D13613" s="198" t="s">
        <v>337</v>
      </c>
      <c r="E13613" s="421">
        <v>124127</v>
      </c>
      <c r="F13613" s="413">
        <v>131.27000000000001</v>
      </c>
      <c r="G13613" s="414">
        <f t="shared" si="424"/>
        <v>945.58543460044177</v>
      </c>
      <c r="H13613" s="415">
        <f t="shared" si="425"/>
        <v>4.7279271730022092</v>
      </c>
    </row>
    <row r="13614" spans="1:8" ht="15" hidden="1" thickBot="1">
      <c r="A13614" s="409">
        <v>202207</v>
      </c>
      <c r="B13614" s="196" t="s">
        <v>932</v>
      </c>
      <c r="C13614" s="197" t="s">
        <v>791</v>
      </c>
      <c r="D13614" s="198" t="s">
        <v>339</v>
      </c>
      <c r="E13614" s="421">
        <v>621</v>
      </c>
      <c r="F13614" s="413">
        <v>131.27000000000001</v>
      </c>
      <c r="G13614" s="414">
        <f t="shared" si="424"/>
        <v>4.7307077016835528</v>
      </c>
      <c r="H13614" s="415">
        <f t="shared" si="425"/>
        <v>4.7307077016835528</v>
      </c>
    </row>
    <row r="13615" spans="1:8" ht="15" hidden="1" thickBot="1">
      <c r="A13615" s="409">
        <v>202207</v>
      </c>
      <c r="B13615" s="196" t="s">
        <v>933</v>
      </c>
      <c r="C13615" s="197" t="s">
        <v>791</v>
      </c>
      <c r="D13615" s="198" t="s">
        <v>337</v>
      </c>
      <c r="E13615" s="421">
        <v>117547</v>
      </c>
      <c r="F13615" s="413">
        <v>131.27000000000001</v>
      </c>
      <c r="G13615" s="414">
        <f t="shared" si="424"/>
        <v>895.45973946827144</v>
      </c>
      <c r="H13615" s="415">
        <f t="shared" si="425"/>
        <v>4.4772986973413573</v>
      </c>
    </row>
    <row r="13616" spans="1:8" ht="15" hidden="1" thickBot="1">
      <c r="A13616" s="409">
        <v>202207</v>
      </c>
      <c r="B13616" s="196" t="s">
        <v>934</v>
      </c>
      <c r="C13616" s="197" t="s">
        <v>791</v>
      </c>
      <c r="D13616" s="198" t="s">
        <v>337</v>
      </c>
      <c r="E13616" s="421">
        <v>105257</v>
      </c>
      <c r="F13616" s="413">
        <v>131.27000000000001</v>
      </c>
      <c r="G13616" s="414">
        <f t="shared" si="424"/>
        <v>801.83591071836668</v>
      </c>
      <c r="H13616" s="415">
        <f t="shared" si="425"/>
        <v>4.0091795535918333</v>
      </c>
    </row>
    <row r="13617" spans="1:8" ht="15" hidden="1" thickBot="1">
      <c r="A13617" s="409">
        <v>202207</v>
      </c>
      <c r="B13617" s="196" t="s">
        <v>935</v>
      </c>
      <c r="C13617" s="197" t="s">
        <v>791</v>
      </c>
      <c r="D13617" s="198" t="s">
        <v>339</v>
      </c>
      <c r="E13617" s="421">
        <v>526</v>
      </c>
      <c r="F13617" s="413">
        <v>131.27000000000001</v>
      </c>
      <c r="G13617" s="414">
        <f t="shared" si="424"/>
        <v>4.0070084558543453</v>
      </c>
      <c r="H13617" s="415">
        <f t="shared" si="425"/>
        <v>4.0070084558543453</v>
      </c>
    </row>
    <row r="13618" spans="1:8" ht="15" hidden="1" thickBot="1">
      <c r="A13618" s="409">
        <v>202207</v>
      </c>
      <c r="B13618" s="196" t="s">
        <v>936</v>
      </c>
      <c r="C13618" s="197" t="s">
        <v>791</v>
      </c>
      <c r="D13618" s="198" t="s">
        <v>337</v>
      </c>
      <c r="E13618" s="421">
        <v>87475</v>
      </c>
      <c r="F13618" s="413">
        <v>131.27000000000001</v>
      </c>
      <c r="G13618" s="414">
        <f t="shared" si="424"/>
        <v>666.37464767273548</v>
      </c>
      <c r="H13618" s="415">
        <f t="shared" si="425"/>
        <v>3.3318732383636775</v>
      </c>
    </row>
    <row r="13619" spans="1:8" ht="15" hidden="1" thickBot="1">
      <c r="A13619" s="409">
        <v>202207</v>
      </c>
      <c r="B13619" s="196" t="s">
        <v>937</v>
      </c>
      <c r="C13619" s="197" t="s">
        <v>791</v>
      </c>
      <c r="D13619" s="198" t="s">
        <v>339</v>
      </c>
      <c r="E13619" s="421">
        <v>437</v>
      </c>
      <c r="F13619" s="413">
        <v>131.27000000000001</v>
      </c>
      <c r="G13619" s="414">
        <f t="shared" si="424"/>
        <v>3.3290165308143518</v>
      </c>
      <c r="H13619" s="415">
        <f t="shared" si="425"/>
        <v>3.3290165308143518</v>
      </c>
    </row>
    <row r="13620" spans="1:8" ht="15" hidden="1" thickBot="1">
      <c r="A13620" s="409">
        <v>202207</v>
      </c>
      <c r="B13620" s="196" t="s">
        <v>938</v>
      </c>
      <c r="C13620" s="197" t="s">
        <v>791</v>
      </c>
      <c r="D13620" s="198" t="s">
        <v>337</v>
      </c>
      <c r="E13620" s="421">
        <v>107735</v>
      </c>
      <c r="F13620" s="413">
        <v>131.27000000000001</v>
      </c>
      <c r="G13620" s="414">
        <f t="shared" si="424"/>
        <v>820.71303420431161</v>
      </c>
      <c r="H13620" s="415">
        <f t="shared" si="425"/>
        <v>4.1035651710215584</v>
      </c>
    </row>
    <row r="13621" spans="1:8" ht="15" hidden="1" thickBot="1">
      <c r="A13621" s="409">
        <v>202207</v>
      </c>
      <c r="B13621" s="196" t="s">
        <v>939</v>
      </c>
      <c r="C13621" s="197" t="s">
        <v>791</v>
      </c>
      <c r="D13621" s="198" t="s">
        <v>339</v>
      </c>
      <c r="E13621" s="421">
        <v>539</v>
      </c>
      <c r="F13621" s="413">
        <v>131.27000000000001</v>
      </c>
      <c r="G13621" s="414">
        <f t="shared" si="424"/>
        <v>4.1060409842309742</v>
      </c>
      <c r="H13621" s="415">
        <f t="shared" si="425"/>
        <v>4.1060409842309742</v>
      </c>
    </row>
    <row r="13622" spans="1:8" ht="15" hidden="1" thickBot="1">
      <c r="A13622" s="409">
        <v>202207</v>
      </c>
      <c r="B13622" s="196" t="s">
        <v>940</v>
      </c>
      <c r="C13622" s="197" t="s">
        <v>791</v>
      </c>
      <c r="D13622" s="198" t="s">
        <v>337</v>
      </c>
      <c r="E13622" s="421">
        <v>78541</v>
      </c>
      <c r="F13622" s="413">
        <v>131.27000000000001</v>
      </c>
      <c r="G13622" s="414">
        <f t="shared" si="424"/>
        <v>598.31644701759728</v>
      </c>
      <c r="H13622" s="415">
        <f t="shared" si="425"/>
        <v>2.9915822350879866</v>
      </c>
    </row>
    <row r="13623" spans="1:8" ht="15" hidden="1" thickBot="1">
      <c r="A13623" s="409">
        <v>202207</v>
      </c>
      <c r="B13623" s="196" t="s">
        <v>941</v>
      </c>
      <c r="C13623" s="197" t="s">
        <v>791</v>
      </c>
      <c r="D13623" s="198" t="s">
        <v>337</v>
      </c>
      <c r="E13623" s="421">
        <v>116282</v>
      </c>
      <c r="F13623" s="413">
        <v>131.27000000000001</v>
      </c>
      <c r="G13623" s="414">
        <f t="shared" si="424"/>
        <v>885.82311266854572</v>
      </c>
      <c r="H13623" s="415">
        <f t="shared" si="425"/>
        <v>4.4291155633427284</v>
      </c>
    </row>
    <row r="13624" spans="1:8" ht="15" hidden="1" thickBot="1">
      <c r="A13624" s="409">
        <v>202207</v>
      </c>
      <c r="B13624" s="196" t="s">
        <v>942</v>
      </c>
      <c r="C13624" s="197" t="s">
        <v>791</v>
      </c>
      <c r="D13624" s="198" t="s">
        <v>337</v>
      </c>
      <c r="E13624" s="421">
        <v>100232</v>
      </c>
      <c r="F13624" s="413">
        <v>131.27000000000001</v>
      </c>
      <c r="G13624" s="414">
        <f t="shared" si="424"/>
        <v>763.55602955740073</v>
      </c>
      <c r="H13624" s="415">
        <f t="shared" si="425"/>
        <v>3.8177801477870035</v>
      </c>
    </row>
    <row r="13625" spans="1:8" ht="15" hidden="1" thickBot="1">
      <c r="A13625" s="409">
        <v>202207</v>
      </c>
      <c r="B13625" s="196" t="s">
        <v>943</v>
      </c>
      <c r="C13625" s="197" t="s">
        <v>791</v>
      </c>
      <c r="D13625" s="198" t="s">
        <v>337</v>
      </c>
      <c r="E13625" s="421">
        <v>102639</v>
      </c>
      <c r="F13625" s="413">
        <v>131.27000000000001</v>
      </c>
      <c r="G13625" s="414">
        <f t="shared" si="424"/>
        <v>781.89228308067334</v>
      </c>
      <c r="H13625" s="415">
        <f t="shared" si="425"/>
        <v>3.9094614154033667</v>
      </c>
    </row>
    <row r="13626" spans="1:8" ht="15" hidden="1" thickBot="1">
      <c r="A13626" s="409">
        <v>202207</v>
      </c>
      <c r="B13626" s="196" t="s">
        <v>944</v>
      </c>
      <c r="C13626" s="197" t="s">
        <v>791</v>
      </c>
      <c r="D13626" s="198" t="s">
        <v>337</v>
      </c>
      <c r="E13626" s="421">
        <v>102587</v>
      </c>
      <c r="F13626" s="413">
        <v>131.27000000000001</v>
      </c>
      <c r="G13626" s="414">
        <f t="shared" si="424"/>
        <v>781.49615296716684</v>
      </c>
      <c r="H13626" s="415">
        <f t="shared" si="425"/>
        <v>3.9074807648358343</v>
      </c>
    </row>
    <row r="13627" spans="1:8" ht="15" hidden="1" thickBot="1">
      <c r="A13627" s="409">
        <v>202207</v>
      </c>
      <c r="B13627" s="196" t="s">
        <v>945</v>
      </c>
      <c r="C13627" s="197" t="s">
        <v>791</v>
      </c>
      <c r="D13627" s="198" t="s">
        <v>337</v>
      </c>
      <c r="E13627" s="421">
        <v>97604</v>
      </c>
      <c r="F13627" s="413">
        <v>131.27000000000001</v>
      </c>
      <c r="G13627" s="414">
        <f t="shared" si="424"/>
        <v>743.53622305172541</v>
      </c>
      <c r="H13627" s="415">
        <f t="shared" si="425"/>
        <v>3.7176811152586269</v>
      </c>
    </row>
    <row r="13628" spans="1:8" ht="15" hidden="1" thickBot="1">
      <c r="A13628" s="409">
        <v>202207</v>
      </c>
      <c r="B13628" s="196" t="s">
        <v>946</v>
      </c>
      <c r="C13628" s="197" t="s">
        <v>791</v>
      </c>
      <c r="D13628" s="198" t="s">
        <v>337</v>
      </c>
      <c r="E13628" s="421">
        <v>75545</v>
      </c>
      <c r="F13628" s="413">
        <v>131.27000000000001</v>
      </c>
      <c r="G13628" s="414">
        <f t="shared" si="424"/>
        <v>575.49325817018359</v>
      </c>
      <c r="H13628" s="415">
        <f t="shared" si="425"/>
        <v>2.8774662908509181</v>
      </c>
    </row>
    <row r="13629" spans="1:8" ht="15" hidden="1" thickBot="1">
      <c r="A13629" s="409">
        <v>202207</v>
      </c>
      <c r="B13629" s="196" t="s">
        <v>947</v>
      </c>
      <c r="C13629" s="197" t="s">
        <v>791</v>
      </c>
      <c r="D13629" s="198" t="s">
        <v>339</v>
      </c>
      <c r="E13629" s="421">
        <v>513</v>
      </c>
      <c r="F13629" s="413">
        <v>131.27000000000001</v>
      </c>
      <c r="G13629" s="414">
        <f t="shared" si="424"/>
        <v>3.9079759274777173</v>
      </c>
      <c r="H13629" s="415">
        <f t="shared" si="425"/>
        <v>3.9079759274777173</v>
      </c>
    </row>
    <row r="13630" spans="1:8" ht="15" hidden="1" thickBot="1">
      <c r="A13630" s="409">
        <v>202207</v>
      </c>
      <c r="B13630" s="196" t="s">
        <v>948</v>
      </c>
      <c r="C13630" s="197" t="s">
        <v>791</v>
      </c>
      <c r="D13630" s="198" t="s">
        <v>337</v>
      </c>
      <c r="E13630" s="421">
        <v>75351</v>
      </c>
      <c r="F13630" s="413">
        <v>131.27000000000001</v>
      </c>
      <c r="G13630" s="414">
        <f t="shared" si="424"/>
        <v>574.01538813133232</v>
      </c>
      <c r="H13630" s="415">
        <f t="shared" si="425"/>
        <v>2.8700769406566615</v>
      </c>
    </row>
    <row r="13631" spans="1:8" ht="15" hidden="1" thickBot="1">
      <c r="A13631" s="409">
        <v>202207</v>
      </c>
      <c r="B13631" s="196" t="s">
        <v>949</v>
      </c>
      <c r="C13631" s="197" t="s">
        <v>791</v>
      </c>
      <c r="D13631" s="198" t="s">
        <v>337</v>
      </c>
      <c r="E13631" s="421">
        <v>75325</v>
      </c>
      <c r="F13631" s="413">
        <v>131.27000000000001</v>
      </c>
      <c r="G13631" s="414">
        <f t="shared" si="424"/>
        <v>573.81732307457912</v>
      </c>
      <c r="H13631" s="415">
        <f t="shared" si="425"/>
        <v>2.8690866153728956</v>
      </c>
    </row>
    <row r="13632" spans="1:8" ht="15" hidden="1" thickBot="1">
      <c r="A13632" s="409">
        <v>202207</v>
      </c>
      <c r="B13632" s="196" t="s">
        <v>950</v>
      </c>
      <c r="C13632" s="197" t="s">
        <v>791</v>
      </c>
      <c r="D13632" s="198" t="s">
        <v>337</v>
      </c>
      <c r="E13632" s="421">
        <v>75325</v>
      </c>
      <c r="F13632" s="413">
        <v>131.27000000000001</v>
      </c>
      <c r="G13632" s="414">
        <f t="shared" si="424"/>
        <v>573.81732307457912</v>
      </c>
      <c r="H13632" s="415">
        <f t="shared" si="425"/>
        <v>2.8690866153728956</v>
      </c>
    </row>
    <row r="13633" spans="1:8" ht="15" hidden="1" thickBot="1">
      <c r="A13633" s="409">
        <v>202207</v>
      </c>
      <c r="B13633" s="196" t="s">
        <v>951</v>
      </c>
      <c r="C13633" s="197" t="s">
        <v>791</v>
      </c>
      <c r="D13633" s="198" t="s">
        <v>337</v>
      </c>
      <c r="E13633" s="421">
        <v>102639</v>
      </c>
      <c r="F13633" s="413">
        <v>131.27000000000001</v>
      </c>
      <c r="G13633" s="414">
        <f t="shared" si="424"/>
        <v>781.89228308067334</v>
      </c>
      <c r="H13633" s="415">
        <f t="shared" si="425"/>
        <v>3.9094614154033667</v>
      </c>
    </row>
    <row r="13634" spans="1:8" ht="15" hidden="1" thickBot="1">
      <c r="A13634" s="409">
        <v>202207</v>
      </c>
      <c r="B13634" s="196" t="s">
        <v>952</v>
      </c>
      <c r="C13634" s="197" t="s">
        <v>791</v>
      </c>
      <c r="D13634" s="198" t="s">
        <v>337</v>
      </c>
      <c r="E13634" s="421">
        <v>102587</v>
      </c>
      <c r="F13634" s="413">
        <v>131.27000000000001</v>
      </c>
      <c r="G13634" s="414">
        <f t="shared" ref="G13634:G13697" si="426">+E13634/F13634</f>
        <v>781.49615296716684</v>
      </c>
      <c r="H13634" s="415">
        <f t="shared" ref="H13634:H13697" si="427">IF(D13634="TB",G13634/200,IF(D13634="LT",G13634,"VER"))</f>
        <v>3.9074807648358343</v>
      </c>
    </row>
    <row r="13635" spans="1:8" ht="15" hidden="1" thickBot="1">
      <c r="A13635" s="409">
        <v>202207</v>
      </c>
      <c r="B13635" s="196" t="s">
        <v>953</v>
      </c>
      <c r="C13635" s="197" t="s">
        <v>791</v>
      </c>
      <c r="D13635" s="198" t="s">
        <v>337</v>
      </c>
      <c r="E13635" s="421">
        <v>109801</v>
      </c>
      <c r="F13635" s="413">
        <v>131.27000000000001</v>
      </c>
      <c r="G13635" s="414">
        <f t="shared" si="426"/>
        <v>836.4515883293974</v>
      </c>
      <c r="H13635" s="415">
        <f t="shared" si="427"/>
        <v>4.1822579416469869</v>
      </c>
    </row>
    <row r="13636" spans="1:8" ht="15" hidden="1" thickBot="1">
      <c r="A13636" s="409">
        <v>202207</v>
      </c>
      <c r="B13636" s="196" t="s">
        <v>954</v>
      </c>
      <c r="C13636" s="197" t="s">
        <v>791</v>
      </c>
      <c r="D13636" s="198" t="s">
        <v>337</v>
      </c>
      <c r="E13636" s="421">
        <v>128541</v>
      </c>
      <c r="F13636" s="413">
        <v>131.27000000000001</v>
      </c>
      <c r="G13636" s="414">
        <f t="shared" si="426"/>
        <v>979.21078692770618</v>
      </c>
      <c r="H13636" s="415">
        <f t="shared" si="427"/>
        <v>4.8960539346385312</v>
      </c>
    </row>
    <row r="13637" spans="1:8" ht="15" hidden="1" thickBot="1">
      <c r="A13637" s="409">
        <v>202207</v>
      </c>
      <c r="B13637" s="196" t="s">
        <v>955</v>
      </c>
      <c r="C13637" s="197" t="s">
        <v>791</v>
      </c>
      <c r="D13637" s="198" t="s">
        <v>337</v>
      </c>
      <c r="E13637" s="421">
        <v>115228</v>
      </c>
      <c r="F13637" s="413">
        <v>131.27000000000001</v>
      </c>
      <c r="G13637" s="414">
        <f t="shared" si="426"/>
        <v>877.79385998324062</v>
      </c>
      <c r="H13637" s="415">
        <f t="shared" si="427"/>
        <v>4.3889692999162033</v>
      </c>
    </row>
    <row r="13638" spans="1:8" ht="15" hidden="1" thickBot="1">
      <c r="A13638" s="409">
        <v>202207</v>
      </c>
      <c r="B13638" s="196" t="s">
        <v>956</v>
      </c>
      <c r="C13638" s="197" t="s">
        <v>791</v>
      </c>
      <c r="D13638" s="198" t="s">
        <v>337</v>
      </c>
      <c r="E13638" s="421">
        <v>81402</v>
      </c>
      <c r="F13638" s="413">
        <v>131.27000000000001</v>
      </c>
      <c r="G13638" s="414">
        <f t="shared" si="426"/>
        <v>620.11122114725367</v>
      </c>
      <c r="H13638" s="415">
        <f t="shared" si="427"/>
        <v>3.1005561057362683</v>
      </c>
    </row>
    <row r="13639" spans="1:8" ht="15" hidden="1" thickBot="1">
      <c r="A13639" s="409">
        <v>202207</v>
      </c>
      <c r="B13639" s="196" t="s">
        <v>957</v>
      </c>
      <c r="C13639" s="197" t="s">
        <v>791</v>
      </c>
      <c r="D13639" s="198" t="s">
        <v>337</v>
      </c>
      <c r="E13639" s="421">
        <v>97715</v>
      </c>
      <c r="F13639" s="413">
        <v>131.27000000000001</v>
      </c>
      <c r="G13639" s="414">
        <f t="shared" si="426"/>
        <v>744.38180848632578</v>
      </c>
      <c r="H13639" s="415">
        <f t="shared" si="427"/>
        <v>3.721909042431629</v>
      </c>
    </row>
    <row r="13640" spans="1:8" ht="15" hidden="1" thickBot="1">
      <c r="A13640" s="409">
        <v>202207</v>
      </c>
      <c r="B13640" s="196" t="s">
        <v>958</v>
      </c>
      <c r="C13640" s="197" t="s">
        <v>791</v>
      </c>
      <c r="D13640" s="198" t="s">
        <v>337</v>
      </c>
      <c r="E13640" s="421">
        <v>128291</v>
      </c>
      <c r="F13640" s="413">
        <v>131.27000000000001</v>
      </c>
      <c r="G13640" s="414">
        <f t="shared" si="426"/>
        <v>977.30631522815565</v>
      </c>
      <c r="H13640" s="415">
        <f t="shared" si="427"/>
        <v>4.8865315761407784</v>
      </c>
    </row>
    <row r="13641" spans="1:8" ht="15" hidden="1" thickBot="1">
      <c r="A13641" s="409">
        <v>202207</v>
      </c>
      <c r="B13641" s="196" t="s">
        <v>959</v>
      </c>
      <c r="C13641" s="197" t="s">
        <v>791</v>
      </c>
      <c r="D13641" s="198" t="s">
        <v>337</v>
      </c>
      <c r="E13641" s="421">
        <v>99556</v>
      </c>
      <c r="F13641" s="413">
        <v>131.27000000000001</v>
      </c>
      <c r="G13641" s="414">
        <f t="shared" si="426"/>
        <v>758.40633808181599</v>
      </c>
      <c r="H13641" s="415">
        <f t="shared" si="427"/>
        <v>3.7920316904090798</v>
      </c>
    </row>
    <row r="13642" spans="1:8" ht="15" hidden="1" thickBot="1">
      <c r="A13642" s="409">
        <v>202207</v>
      </c>
      <c r="B13642" s="196" t="s">
        <v>960</v>
      </c>
      <c r="C13642" s="197" t="s">
        <v>791</v>
      </c>
      <c r="D13642" s="198" t="s">
        <v>337</v>
      </c>
      <c r="E13642" s="421">
        <v>101253</v>
      </c>
      <c r="F13642" s="413">
        <v>131.27000000000001</v>
      </c>
      <c r="G13642" s="414">
        <f t="shared" si="426"/>
        <v>771.33389197836516</v>
      </c>
      <c r="H13642" s="415">
        <f t="shared" si="427"/>
        <v>3.8566694598918256</v>
      </c>
    </row>
    <row r="13643" spans="1:8" ht="15" hidden="1" thickBot="1">
      <c r="A13643" s="409">
        <v>202207</v>
      </c>
      <c r="B13643" s="196" t="s">
        <v>961</v>
      </c>
      <c r="C13643" s="197" t="s">
        <v>791</v>
      </c>
      <c r="D13643" s="198" t="s">
        <v>337</v>
      </c>
      <c r="E13643" s="421">
        <v>106565</v>
      </c>
      <c r="F13643" s="413">
        <v>131.27000000000001</v>
      </c>
      <c r="G13643" s="414">
        <f t="shared" si="426"/>
        <v>811.80010665041516</v>
      </c>
      <c r="H13643" s="415">
        <f t="shared" si="427"/>
        <v>4.0590005332520755</v>
      </c>
    </row>
    <row r="13644" spans="1:8" ht="15" hidden="1" thickBot="1">
      <c r="A13644" s="409">
        <v>202207</v>
      </c>
      <c r="B13644" s="196" t="s">
        <v>962</v>
      </c>
      <c r="C13644" s="197" t="s">
        <v>791</v>
      </c>
      <c r="D13644" s="198" t="s">
        <v>339</v>
      </c>
      <c r="E13644" s="421">
        <v>533</v>
      </c>
      <c r="F13644" s="413">
        <v>131.27000000000001</v>
      </c>
      <c r="G13644" s="414">
        <f t="shared" si="426"/>
        <v>4.0603336634417611</v>
      </c>
      <c r="H13644" s="415">
        <f t="shared" si="427"/>
        <v>4.0603336634417611</v>
      </c>
    </row>
    <row r="13645" spans="1:8" ht="15" hidden="1" thickBot="1">
      <c r="A13645" s="409">
        <v>202207</v>
      </c>
      <c r="B13645" s="196" t="s">
        <v>963</v>
      </c>
      <c r="C13645" s="197" t="s">
        <v>791</v>
      </c>
      <c r="D13645" s="198" t="s">
        <v>337</v>
      </c>
      <c r="E13645" s="421">
        <v>105888</v>
      </c>
      <c r="F13645" s="413">
        <v>131.27000000000001</v>
      </c>
      <c r="G13645" s="414">
        <f t="shared" si="426"/>
        <v>806.64279728803228</v>
      </c>
      <c r="H13645" s="415">
        <f t="shared" si="427"/>
        <v>4.0332139864401615</v>
      </c>
    </row>
    <row r="13646" spans="1:8" ht="15" hidden="1" thickBot="1">
      <c r="A13646" s="409">
        <v>202207</v>
      </c>
      <c r="B13646" s="196" t="s">
        <v>964</v>
      </c>
      <c r="C13646" s="197" t="s">
        <v>791</v>
      </c>
      <c r="D13646" s="198" t="s">
        <v>337</v>
      </c>
      <c r="E13646" s="421">
        <v>105888</v>
      </c>
      <c r="F13646" s="413">
        <v>131.27000000000001</v>
      </c>
      <c r="G13646" s="414">
        <f t="shared" si="426"/>
        <v>806.64279728803228</v>
      </c>
      <c r="H13646" s="415">
        <f t="shared" si="427"/>
        <v>4.0332139864401615</v>
      </c>
    </row>
    <row r="13647" spans="1:8" ht="15" hidden="1" thickBot="1">
      <c r="A13647" s="409">
        <v>202207</v>
      </c>
      <c r="B13647" s="196" t="s">
        <v>965</v>
      </c>
      <c r="C13647" s="197" t="s">
        <v>791</v>
      </c>
      <c r="D13647" s="198" t="s">
        <v>337</v>
      </c>
      <c r="E13647" s="421">
        <v>105888</v>
      </c>
      <c r="F13647" s="413">
        <v>131.27000000000001</v>
      </c>
      <c r="G13647" s="414">
        <f t="shared" si="426"/>
        <v>806.64279728803228</v>
      </c>
      <c r="H13647" s="415">
        <f t="shared" si="427"/>
        <v>4.0332139864401615</v>
      </c>
    </row>
    <row r="13648" spans="1:8" ht="15" hidden="1" thickBot="1">
      <c r="A13648" s="409">
        <v>202207</v>
      </c>
      <c r="B13648" s="196" t="s">
        <v>966</v>
      </c>
      <c r="C13648" s="197" t="s">
        <v>791</v>
      </c>
      <c r="D13648" s="198" t="s">
        <v>337</v>
      </c>
      <c r="E13648" s="421">
        <v>92197</v>
      </c>
      <c r="F13648" s="413">
        <v>131.27000000000001</v>
      </c>
      <c r="G13648" s="414">
        <f t="shared" si="426"/>
        <v>702.34630913384626</v>
      </c>
      <c r="H13648" s="415">
        <f t="shared" si="427"/>
        <v>3.5117315456692313</v>
      </c>
    </row>
    <row r="13649" spans="1:8" ht="15" hidden="1" thickBot="1">
      <c r="A13649" s="409">
        <v>202207</v>
      </c>
      <c r="B13649" s="196" t="s">
        <v>967</v>
      </c>
      <c r="C13649" s="197" t="s">
        <v>791</v>
      </c>
      <c r="D13649" s="198" t="s">
        <v>339</v>
      </c>
      <c r="E13649" s="421">
        <v>461</v>
      </c>
      <c r="F13649" s="413">
        <v>131.27000000000001</v>
      </c>
      <c r="G13649" s="414">
        <f t="shared" si="426"/>
        <v>3.5118458139712043</v>
      </c>
      <c r="H13649" s="415">
        <f t="shared" si="427"/>
        <v>3.5118458139712043</v>
      </c>
    </row>
    <row r="13650" spans="1:8" ht="15" hidden="1" thickBot="1">
      <c r="A13650" s="409">
        <v>202207</v>
      </c>
      <c r="B13650" s="196" t="s">
        <v>968</v>
      </c>
      <c r="C13650" s="197" t="s">
        <v>791</v>
      </c>
      <c r="D13650" s="198" t="s">
        <v>337</v>
      </c>
      <c r="E13650" s="421">
        <v>118273</v>
      </c>
      <c r="F13650" s="413">
        <v>131.27000000000001</v>
      </c>
      <c r="G13650" s="414">
        <f t="shared" si="426"/>
        <v>900.9903252837662</v>
      </c>
      <c r="H13650" s="415">
        <f t="shared" si="427"/>
        <v>4.5049516264188307</v>
      </c>
    </row>
    <row r="13651" spans="1:8" ht="15" hidden="1" thickBot="1">
      <c r="A13651" s="409">
        <v>202207</v>
      </c>
      <c r="B13651" s="196" t="s">
        <v>969</v>
      </c>
      <c r="C13651" s="197" t="s">
        <v>791</v>
      </c>
      <c r="D13651" s="198" t="s">
        <v>337</v>
      </c>
      <c r="E13651" s="421">
        <v>107832</v>
      </c>
      <c r="F13651" s="413">
        <v>131.27000000000001</v>
      </c>
      <c r="G13651" s="414">
        <f t="shared" si="426"/>
        <v>821.45196922373725</v>
      </c>
      <c r="H13651" s="415">
        <f t="shared" si="427"/>
        <v>4.1072598461186862</v>
      </c>
    </row>
    <row r="13652" spans="1:8" ht="15" hidden="1" thickBot="1">
      <c r="A13652" s="409">
        <v>202207</v>
      </c>
      <c r="B13652" s="196" t="s">
        <v>970</v>
      </c>
      <c r="C13652" s="197" t="s">
        <v>791</v>
      </c>
      <c r="D13652" s="198" t="s">
        <v>339</v>
      </c>
      <c r="E13652" s="421">
        <v>414</v>
      </c>
      <c r="F13652" s="413">
        <v>131.27000000000001</v>
      </c>
      <c r="G13652" s="414">
        <f t="shared" si="426"/>
        <v>3.1538051344557019</v>
      </c>
      <c r="H13652" s="415">
        <f t="shared" si="427"/>
        <v>3.1538051344557019</v>
      </c>
    </row>
    <row r="13653" spans="1:8" ht="15" hidden="1" thickBot="1">
      <c r="A13653" s="409">
        <v>202207</v>
      </c>
      <c r="B13653" s="196" t="s">
        <v>971</v>
      </c>
      <c r="C13653" s="197" t="s">
        <v>791</v>
      </c>
      <c r="D13653" s="198" t="s">
        <v>337</v>
      </c>
      <c r="E13653" s="421">
        <v>84700</v>
      </c>
      <c r="F13653" s="413">
        <v>131.27000000000001</v>
      </c>
      <c r="G13653" s="414">
        <f t="shared" si="426"/>
        <v>645.2350118077245</v>
      </c>
      <c r="H13653" s="415">
        <f t="shared" si="427"/>
        <v>3.2261750590386225</v>
      </c>
    </row>
    <row r="13654" spans="1:8" ht="15" hidden="1" thickBot="1">
      <c r="A13654" s="409">
        <v>202207</v>
      </c>
      <c r="B13654" s="196" t="s">
        <v>972</v>
      </c>
      <c r="C13654" s="197" t="s">
        <v>791</v>
      </c>
      <c r="D13654" s="198" t="s">
        <v>339</v>
      </c>
      <c r="E13654" s="421">
        <v>423</v>
      </c>
      <c r="F13654" s="413">
        <v>131.27000000000001</v>
      </c>
      <c r="G13654" s="414">
        <f t="shared" si="426"/>
        <v>3.2223661156395211</v>
      </c>
      <c r="H13654" s="415">
        <f t="shared" si="427"/>
        <v>3.2223661156395211</v>
      </c>
    </row>
    <row r="13655" spans="1:8" ht="15" hidden="1" thickBot="1">
      <c r="A13655" s="409">
        <v>202207</v>
      </c>
      <c r="B13655" s="196" t="s">
        <v>973</v>
      </c>
      <c r="C13655" s="197" t="s">
        <v>791</v>
      </c>
      <c r="D13655" s="198" t="s">
        <v>337</v>
      </c>
      <c r="E13655" s="421">
        <v>113797</v>
      </c>
      <c r="F13655" s="413">
        <v>131.27000000000001</v>
      </c>
      <c r="G13655" s="414">
        <f t="shared" si="426"/>
        <v>866.89266397501331</v>
      </c>
      <c r="H13655" s="415">
        <f t="shared" si="427"/>
        <v>4.3344633198750664</v>
      </c>
    </row>
    <row r="13656" spans="1:8" ht="15" hidden="1" thickBot="1">
      <c r="A13656" s="409">
        <v>202207</v>
      </c>
      <c r="B13656" s="196" t="s">
        <v>974</v>
      </c>
      <c r="C13656" s="197" t="s">
        <v>791</v>
      </c>
      <c r="D13656" s="198" t="s">
        <v>339</v>
      </c>
      <c r="E13656" s="421">
        <v>569</v>
      </c>
      <c r="F13656" s="413">
        <v>131.27000000000001</v>
      </c>
      <c r="G13656" s="414">
        <f t="shared" si="426"/>
        <v>4.334577588177039</v>
      </c>
      <c r="H13656" s="415">
        <f t="shared" si="427"/>
        <v>4.334577588177039</v>
      </c>
    </row>
    <row r="13657" spans="1:8" ht="15" hidden="1" thickBot="1">
      <c r="A13657" s="409">
        <v>202207</v>
      </c>
      <c r="B13657" s="196" t="s">
        <v>975</v>
      </c>
      <c r="C13657" s="197" t="s">
        <v>791</v>
      </c>
      <c r="D13657" s="198" t="s">
        <v>337</v>
      </c>
      <c r="E13657" s="421">
        <v>100032</v>
      </c>
      <c r="F13657" s="413">
        <v>131.27000000000001</v>
      </c>
      <c r="G13657" s="414">
        <f t="shared" si="426"/>
        <v>762.03245219776034</v>
      </c>
      <c r="H13657" s="415">
        <f t="shared" si="427"/>
        <v>3.8101622609888017</v>
      </c>
    </row>
    <row r="13658" spans="1:8" ht="15" hidden="1" thickBot="1">
      <c r="A13658" s="409">
        <v>202207</v>
      </c>
      <c r="B13658" s="196" t="s">
        <v>976</v>
      </c>
      <c r="C13658" s="197" t="s">
        <v>791</v>
      </c>
      <c r="D13658" s="198" t="s">
        <v>339</v>
      </c>
      <c r="E13658" s="421">
        <v>500</v>
      </c>
      <c r="F13658" s="413">
        <v>131.27000000000001</v>
      </c>
      <c r="G13658" s="414">
        <f t="shared" si="426"/>
        <v>3.8089433991010893</v>
      </c>
      <c r="H13658" s="415">
        <f t="shared" si="427"/>
        <v>3.8089433991010893</v>
      </c>
    </row>
    <row r="13659" spans="1:8" ht="15" hidden="1" thickBot="1">
      <c r="A13659" s="409">
        <v>202207</v>
      </c>
      <c r="B13659" s="196" t="s">
        <v>977</v>
      </c>
      <c r="C13659" s="197" t="s">
        <v>791</v>
      </c>
      <c r="D13659" s="198" t="s">
        <v>337</v>
      </c>
      <c r="E13659" s="421">
        <v>100106</v>
      </c>
      <c r="F13659" s="413">
        <v>131.27000000000001</v>
      </c>
      <c r="G13659" s="414">
        <f t="shared" si="426"/>
        <v>762.59617582082728</v>
      </c>
      <c r="H13659" s="415">
        <f t="shared" si="427"/>
        <v>3.8129808791041366</v>
      </c>
    </row>
    <row r="13660" spans="1:8" ht="15" hidden="1" thickBot="1">
      <c r="A13660" s="409">
        <v>202207</v>
      </c>
      <c r="B13660" s="196" t="s">
        <v>978</v>
      </c>
      <c r="C13660" s="197" t="s">
        <v>791</v>
      </c>
      <c r="D13660" s="198" t="s">
        <v>339</v>
      </c>
      <c r="E13660" s="421">
        <v>501</v>
      </c>
      <c r="F13660" s="413">
        <v>131.27000000000001</v>
      </c>
      <c r="G13660" s="414">
        <f t="shared" si="426"/>
        <v>3.8165612858992914</v>
      </c>
      <c r="H13660" s="415">
        <f t="shared" si="427"/>
        <v>3.8165612858992914</v>
      </c>
    </row>
    <row r="13661" spans="1:8" ht="15" hidden="1" thickBot="1">
      <c r="A13661" s="409">
        <v>202207</v>
      </c>
      <c r="B13661" s="196" t="s">
        <v>979</v>
      </c>
      <c r="C13661" s="197" t="s">
        <v>791</v>
      </c>
      <c r="D13661" s="198" t="s">
        <v>337</v>
      </c>
      <c r="E13661" s="421">
        <v>100106</v>
      </c>
      <c r="F13661" s="413">
        <v>131.27000000000001</v>
      </c>
      <c r="G13661" s="414">
        <f t="shared" si="426"/>
        <v>762.59617582082728</v>
      </c>
      <c r="H13661" s="415">
        <f t="shared" si="427"/>
        <v>3.8129808791041366</v>
      </c>
    </row>
    <row r="13662" spans="1:8" ht="15" hidden="1" thickBot="1">
      <c r="A13662" s="409">
        <v>202207</v>
      </c>
      <c r="B13662" s="196" t="s">
        <v>980</v>
      </c>
      <c r="C13662" s="197" t="s">
        <v>791</v>
      </c>
      <c r="D13662" s="198" t="s">
        <v>339</v>
      </c>
      <c r="E13662" s="421">
        <v>501</v>
      </c>
      <c r="F13662" s="413">
        <v>131.27000000000001</v>
      </c>
      <c r="G13662" s="414">
        <f t="shared" si="426"/>
        <v>3.8165612858992914</v>
      </c>
      <c r="H13662" s="415">
        <f t="shared" si="427"/>
        <v>3.8165612858992914</v>
      </c>
    </row>
    <row r="13663" spans="1:8" ht="15" hidden="1" thickBot="1">
      <c r="A13663" s="409">
        <v>202207</v>
      </c>
      <c r="B13663" s="196" t="s">
        <v>981</v>
      </c>
      <c r="C13663" s="197" t="s">
        <v>791</v>
      </c>
      <c r="D13663" s="198" t="s">
        <v>337</v>
      </c>
      <c r="E13663" s="421">
        <v>100106</v>
      </c>
      <c r="F13663" s="413">
        <v>131.27000000000001</v>
      </c>
      <c r="G13663" s="414">
        <f t="shared" si="426"/>
        <v>762.59617582082728</v>
      </c>
      <c r="H13663" s="415">
        <f t="shared" si="427"/>
        <v>3.8129808791041366</v>
      </c>
    </row>
    <row r="13664" spans="1:8" ht="15" hidden="1" thickBot="1">
      <c r="A13664" s="409">
        <v>202207</v>
      </c>
      <c r="B13664" s="196" t="s">
        <v>982</v>
      </c>
      <c r="C13664" s="197" t="s">
        <v>791</v>
      </c>
      <c r="D13664" s="198" t="s">
        <v>337</v>
      </c>
      <c r="E13664" s="421">
        <v>90924</v>
      </c>
      <c r="F13664" s="413">
        <v>131.27000000000001</v>
      </c>
      <c r="G13664" s="414">
        <f t="shared" si="426"/>
        <v>692.64873923973482</v>
      </c>
      <c r="H13664" s="415">
        <f t="shared" si="427"/>
        <v>3.4632436961986741</v>
      </c>
    </row>
    <row r="13665" spans="1:8" ht="15" hidden="1" thickBot="1">
      <c r="A13665" s="409">
        <v>202207</v>
      </c>
      <c r="B13665" s="196" t="s">
        <v>983</v>
      </c>
      <c r="C13665" s="197" t="s">
        <v>791</v>
      </c>
      <c r="D13665" s="198" t="s">
        <v>337</v>
      </c>
      <c r="E13665" s="421">
        <v>90924</v>
      </c>
      <c r="F13665" s="413">
        <v>131.27000000000001</v>
      </c>
      <c r="G13665" s="414">
        <f t="shared" si="426"/>
        <v>692.64873923973482</v>
      </c>
      <c r="H13665" s="415">
        <f t="shared" si="427"/>
        <v>3.4632436961986741</v>
      </c>
    </row>
    <row r="13666" spans="1:8" ht="15" hidden="1" thickBot="1">
      <c r="A13666" s="409">
        <v>202207</v>
      </c>
      <c r="B13666" s="196" t="s">
        <v>984</v>
      </c>
      <c r="C13666" s="197" t="s">
        <v>791</v>
      </c>
      <c r="D13666" s="198" t="s">
        <v>339</v>
      </c>
      <c r="E13666" s="421">
        <v>455</v>
      </c>
      <c r="F13666" s="413">
        <v>131.27000000000001</v>
      </c>
      <c r="G13666" s="414">
        <f t="shared" si="426"/>
        <v>3.4661384931819912</v>
      </c>
      <c r="H13666" s="415">
        <f t="shared" si="427"/>
        <v>3.4661384931819912</v>
      </c>
    </row>
    <row r="13667" spans="1:8" ht="15" hidden="1" thickBot="1">
      <c r="A13667" s="409">
        <v>202207</v>
      </c>
      <c r="B13667" s="196" t="s">
        <v>985</v>
      </c>
      <c r="C13667" s="197" t="s">
        <v>791</v>
      </c>
      <c r="D13667" s="198" t="s">
        <v>337</v>
      </c>
      <c r="E13667" s="421">
        <v>90924</v>
      </c>
      <c r="F13667" s="413">
        <v>131.27000000000001</v>
      </c>
      <c r="G13667" s="414">
        <f t="shared" si="426"/>
        <v>692.64873923973482</v>
      </c>
      <c r="H13667" s="415">
        <f t="shared" si="427"/>
        <v>3.4632436961986741</v>
      </c>
    </row>
    <row r="13668" spans="1:8" ht="15" hidden="1" thickBot="1">
      <c r="A13668" s="409">
        <v>202207</v>
      </c>
      <c r="B13668" s="196" t="s">
        <v>986</v>
      </c>
      <c r="C13668" s="197" t="s">
        <v>791</v>
      </c>
      <c r="D13668" s="198" t="s">
        <v>339</v>
      </c>
      <c r="E13668" s="421">
        <v>455</v>
      </c>
      <c r="F13668" s="413">
        <v>131.27000000000001</v>
      </c>
      <c r="G13668" s="414">
        <f t="shared" si="426"/>
        <v>3.4661384931819912</v>
      </c>
      <c r="H13668" s="415">
        <f t="shared" si="427"/>
        <v>3.4661384931819912</v>
      </c>
    </row>
    <row r="13669" spans="1:8" ht="15" hidden="1" thickBot="1">
      <c r="A13669" s="409">
        <v>202207</v>
      </c>
      <c r="B13669" s="196" t="s">
        <v>987</v>
      </c>
      <c r="C13669" s="197" t="s">
        <v>791</v>
      </c>
      <c r="D13669" s="198" t="s">
        <v>339</v>
      </c>
      <c r="E13669" s="421">
        <v>501</v>
      </c>
      <c r="F13669" s="413">
        <v>131.27000000000001</v>
      </c>
      <c r="G13669" s="414">
        <f t="shared" si="426"/>
        <v>3.8165612858992914</v>
      </c>
      <c r="H13669" s="415">
        <f t="shared" si="427"/>
        <v>3.8165612858992914</v>
      </c>
    </row>
    <row r="13670" spans="1:8" ht="15" hidden="1" thickBot="1">
      <c r="A13670" s="409">
        <v>202207</v>
      </c>
      <c r="B13670" s="196" t="s">
        <v>988</v>
      </c>
      <c r="C13670" s="197" t="s">
        <v>791</v>
      </c>
      <c r="D13670" s="198" t="s">
        <v>337</v>
      </c>
      <c r="E13670" s="421">
        <v>81164</v>
      </c>
      <c r="F13670" s="413">
        <v>131.27000000000001</v>
      </c>
      <c r="G13670" s="414">
        <f t="shared" si="426"/>
        <v>618.29816408928161</v>
      </c>
      <c r="H13670" s="415">
        <f t="shared" si="427"/>
        <v>3.091490820446408</v>
      </c>
    </row>
    <row r="13671" spans="1:8" ht="15" hidden="1" thickBot="1">
      <c r="A13671" s="409">
        <v>202207</v>
      </c>
      <c r="B13671" s="196" t="s">
        <v>989</v>
      </c>
      <c r="C13671" s="197" t="s">
        <v>791</v>
      </c>
      <c r="D13671" s="198" t="s">
        <v>337</v>
      </c>
      <c r="E13671" s="421">
        <v>81164</v>
      </c>
      <c r="F13671" s="413">
        <v>131.27000000000001</v>
      </c>
      <c r="G13671" s="414">
        <f t="shared" si="426"/>
        <v>618.29816408928161</v>
      </c>
      <c r="H13671" s="415">
        <f t="shared" si="427"/>
        <v>3.091490820446408</v>
      </c>
    </row>
    <row r="13672" spans="1:8" ht="15" hidden="1" thickBot="1">
      <c r="A13672" s="409">
        <v>202207</v>
      </c>
      <c r="B13672" s="196" t="s">
        <v>990</v>
      </c>
      <c r="C13672" s="197" t="s">
        <v>791</v>
      </c>
      <c r="D13672" s="198" t="s">
        <v>337</v>
      </c>
      <c r="E13672" s="421">
        <v>81164</v>
      </c>
      <c r="F13672" s="413">
        <v>131.27000000000001</v>
      </c>
      <c r="G13672" s="414">
        <f t="shared" si="426"/>
        <v>618.29816408928161</v>
      </c>
      <c r="H13672" s="415">
        <f t="shared" si="427"/>
        <v>3.091490820446408</v>
      </c>
    </row>
    <row r="13673" spans="1:8" ht="15" hidden="1" thickBot="1">
      <c r="A13673" s="409">
        <v>202207</v>
      </c>
      <c r="B13673" s="196" t="s">
        <v>991</v>
      </c>
      <c r="C13673" s="197" t="s">
        <v>791</v>
      </c>
      <c r="D13673" s="198" t="s">
        <v>337</v>
      </c>
      <c r="E13673" s="421">
        <v>90924</v>
      </c>
      <c r="F13673" s="413">
        <v>131.27000000000001</v>
      </c>
      <c r="G13673" s="414">
        <f t="shared" si="426"/>
        <v>692.64873923973482</v>
      </c>
      <c r="H13673" s="415">
        <f t="shared" si="427"/>
        <v>3.4632436961986741</v>
      </c>
    </row>
    <row r="13674" spans="1:8" ht="15" hidden="1" thickBot="1">
      <c r="A13674" s="409">
        <v>202207</v>
      </c>
      <c r="B13674" s="196" t="s">
        <v>992</v>
      </c>
      <c r="C13674" s="197" t="s">
        <v>791</v>
      </c>
      <c r="D13674" s="198" t="s">
        <v>339</v>
      </c>
      <c r="E13674" s="421">
        <v>455</v>
      </c>
      <c r="F13674" s="413">
        <v>131.27000000000001</v>
      </c>
      <c r="G13674" s="414">
        <f t="shared" si="426"/>
        <v>3.4661384931819912</v>
      </c>
      <c r="H13674" s="415">
        <f t="shared" si="427"/>
        <v>3.4661384931819912</v>
      </c>
    </row>
    <row r="13675" spans="1:8" ht="15" hidden="1" thickBot="1">
      <c r="A13675" s="409">
        <v>202207</v>
      </c>
      <c r="B13675" s="196" t="s">
        <v>993</v>
      </c>
      <c r="C13675" s="197" t="s">
        <v>791</v>
      </c>
      <c r="D13675" s="198" t="s">
        <v>337</v>
      </c>
      <c r="E13675" s="421">
        <v>91559</v>
      </c>
      <c r="F13675" s="413">
        <v>131.27000000000001</v>
      </c>
      <c r="G13675" s="414">
        <f t="shared" si="426"/>
        <v>697.48609735659318</v>
      </c>
      <c r="H13675" s="415">
        <f t="shared" si="427"/>
        <v>3.4874304867829657</v>
      </c>
    </row>
    <row r="13676" spans="1:8" ht="15" hidden="1" thickBot="1">
      <c r="A13676" s="409">
        <v>202207</v>
      </c>
      <c r="B13676" s="196" t="s">
        <v>994</v>
      </c>
      <c r="C13676" s="197" t="s">
        <v>791</v>
      </c>
      <c r="D13676" s="198" t="s">
        <v>337</v>
      </c>
      <c r="E13676" s="421">
        <v>90924</v>
      </c>
      <c r="F13676" s="413">
        <v>131.27000000000001</v>
      </c>
      <c r="G13676" s="414">
        <f t="shared" si="426"/>
        <v>692.64873923973482</v>
      </c>
      <c r="H13676" s="415">
        <f t="shared" si="427"/>
        <v>3.4632436961986741</v>
      </c>
    </row>
    <row r="13677" spans="1:8" ht="15" hidden="1" thickBot="1">
      <c r="A13677" s="409">
        <v>202207</v>
      </c>
      <c r="B13677" s="196" t="s">
        <v>995</v>
      </c>
      <c r="C13677" s="197" t="s">
        <v>791</v>
      </c>
      <c r="D13677" s="198" t="s">
        <v>339</v>
      </c>
      <c r="E13677" s="421">
        <v>455</v>
      </c>
      <c r="F13677" s="413">
        <v>131.27000000000001</v>
      </c>
      <c r="G13677" s="414">
        <f t="shared" si="426"/>
        <v>3.4661384931819912</v>
      </c>
      <c r="H13677" s="415">
        <f t="shared" si="427"/>
        <v>3.4661384931819912</v>
      </c>
    </row>
    <row r="13678" spans="1:8" ht="15" hidden="1" thickBot="1">
      <c r="A13678" s="409">
        <v>202207</v>
      </c>
      <c r="B13678" s="196" t="s">
        <v>996</v>
      </c>
      <c r="C13678" s="197" t="s">
        <v>791</v>
      </c>
      <c r="D13678" s="198" t="s">
        <v>337</v>
      </c>
      <c r="E13678" s="421">
        <v>100106</v>
      </c>
      <c r="F13678" s="413">
        <v>131.27000000000001</v>
      </c>
      <c r="G13678" s="414">
        <f t="shared" si="426"/>
        <v>762.59617582082728</v>
      </c>
      <c r="H13678" s="415">
        <f t="shared" si="427"/>
        <v>3.8129808791041366</v>
      </c>
    </row>
    <row r="13679" spans="1:8" ht="15" hidden="1" thickBot="1">
      <c r="A13679" s="409">
        <v>202207</v>
      </c>
      <c r="B13679" s="196" t="s">
        <v>997</v>
      </c>
      <c r="C13679" s="197" t="s">
        <v>791</v>
      </c>
      <c r="D13679" s="198" t="s">
        <v>339</v>
      </c>
      <c r="E13679" s="421">
        <v>501</v>
      </c>
      <c r="F13679" s="413">
        <v>131.27000000000001</v>
      </c>
      <c r="G13679" s="414">
        <f t="shared" si="426"/>
        <v>3.8165612858992914</v>
      </c>
      <c r="H13679" s="415">
        <f t="shared" si="427"/>
        <v>3.8165612858992914</v>
      </c>
    </row>
    <row r="13680" spans="1:8" ht="15" hidden="1" thickBot="1">
      <c r="A13680" s="409">
        <v>202207</v>
      </c>
      <c r="B13680" s="196" t="s">
        <v>998</v>
      </c>
      <c r="C13680" s="197" t="s">
        <v>791</v>
      </c>
      <c r="D13680" s="198" t="s">
        <v>337</v>
      </c>
      <c r="E13680" s="421">
        <v>90924</v>
      </c>
      <c r="F13680" s="413">
        <v>131.27000000000001</v>
      </c>
      <c r="G13680" s="414">
        <f t="shared" si="426"/>
        <v>692.64873923973482</v>
      </c>
      <c r="H13680" s="415">
        <f t="shared" si="427"/>
        <v>3.4632436961986741</v>
      </c>
    </row>
    <row r="13681" spans="1:8" ht="15" hidden="1" thickBot="1">
      <c r="A13681" s="409">
        <v>202207</v>
      </c>
      <c r="B13681" s="196" t="s">
        <v>999</v>
      </c>
      <c r="C13681" s="197" t="s">
        <v>791</v>
      </c>
      <c r="D13681" s="198" t="s">
        <v>337</v>
      </c>
      <c r="E13681" s="421">
        <v>91876</v>
      </c>
      <c r="F13681" s="413">
        <v>131.27000000000001</v>
      </c>
      <c r="G13681" s="414">
        <f t="shared" si="426"/>
        <v>699.90096747162329</v>
      </c>
      <c r="H13681" s="415">
        <f t="shared" si="427"/>
        <v>3.4995048373581166</v>
      </c>
    </row>
    <row r="13682" spans="1:8" ht="15" hidden="1" thickBot="1">
      <c r="A13682" s="409">
        <v>202207</v>
      </c>
      <c r="B13682" s="196" t="s">
        <v>1000</v>
      </c>
      <c r="C13682" s="197" t="s">
        <v>791</v>
      </c>
      <c r="D13682" s="198" t="s">
        <v>337</v>
      </c>
      <c r="E13682" s="421">
        <v>91862</v>
      </c>
      <c r="F13682" s="413">
        <v>131.27000000000001</v>
      </c>
      <c r="G13682" s="414">
        <f t="shared" si="426"/>
        <v>699.79431705644845</v>
      </c>
      <c r="H13682" s="415">
        <f t="shared" si="427"/>
        <v>3.4989715852822423</v>
      </c>
    </row>
    <row r="13683" spans="1:8" ht="15" hidden="1" thickBot="1">
      <c r="A13683" s="409">
        <v>202207</v>
      </c>
      <c r="B13683" s="196" t="s">
        <v>1001</v>
      </c>
      <c r="C13683" s="197" t="s">
        <v>791</v>
      </c>
      <c r="D13683" s="198" t="s">
        <v>337</v>
      </c>
      <c r="E13683" s="421">
        <v>108094</v>
      </c>
      <c r="F13683" s="413">
        <v>131.27000000000001</v>
      </c>
      <c r="G13683" s="414">
        <f t="shared" si="426"/>
        <v>823.44785556486625</v>
      </c>
      <c r="H13683" s="415">
        <f t="shared" si="427"/>
        <v>4.1172392778243312</v>
      </c>
    </row>
    <row r="13684" spans="1:8" ht="15" hidden="1" thickBot="1">
      <c r="A13684" s="409">
        <v>202207</v>
      </c>
      <c r="B13684" s="196" t="s">
        <v>1002</v>
      </c>
      <c r="C13684" s="197" t="s">
        <v>791</v>
      </c>
      <c r="D13684" s="198" t="s">
        <v>337</v>
      </c>
      <c r="E13684" s="421">
        <v>100180</v>
      </c>
      <c r="F13684" s="413">
        <v>131.27000000000001</v>
      </c>
      <c r="G13684" s="414">
        <f t="shared" si="426"/>
        <v>763.15989944389423</v>
      </c>
      <c r="H13684" s="415">
        <f t="shared" si="427"/>
        <v>3.8157994972194711</v>
      </c>
    </row>
    <row r="13685" spans="1:8" ht="15" hidden="1" thickBot="1">
      <c r="A13685" s="409">
        <v>202207</v>
      </c>
      <c r="B13685" s="196" t="s">
        <v>1003</v>
      </c>
      <c r="C13685" s="197" t="s">
        <v>791</v>
      </c>
      <c r="D13685" s="198" t="s">
        <v>339</v>
      </c>
      <c r="E13685" s="421">
        <v>501</v>
      </c>
      <c r="F13685" s="413">
        <v>131.27000000000001</v>
      </c>
      <c r="G13685" s="414">
        <f t="shared" si="426"/>
        <v>3.8165612858992914</v>
      </c>
      <c r="H13685" s="415">
        <f t="shared" si="427"/>
        <v>3.8165612858992914</v>
      </c>
    </row>
    <row r="13686" spans="1:8" ht="15" hidden="1" thickBot="1">
      <c r="A13686" s="409">
        <v>202207</v>
      </c>
      <c r="B13686" s="196" t="s">
        <v>1004</v>
      </c>
      <c r="C13686" s="197" t="s">
        <v>791</v>
      </c>
      <c r="D13686" s="198" t="s">
        <v>337</v>
      </c>
      <c r="E13686" s="421">
        <v>112626</v>
      </c>
      <c r="F13686" s="413">
        <v>131.27000000000001</v>
      </c>
      <c r="G13686" s="414">
        <f t="shared" si="426"/>
        <v>857.9721185343185</v>
      </c>
      <c r="H13686" s="415">
        <f t="shared" si="427"/>
        <v>4.2898605926715927</v>
      </c>
    </row>
    <row r="13687" spans="1:8" ht="15" hidden="1" thickBot="1">
      <c r="A13687" s="409">
        <v>202207</v>
      </c>
      <c r="B13687" s="196" t="s">
        <v>1005</v>
      </c>
      <c r="C13687" s="197" t="s">
        <v>791</v>
      </c>
      <c r="D13687" s="198" t="s">
        <v>337</v>
      </c>
      <c r="E13687" s="421">
        <v>82988</v>
      </c>
      <c r="F13687" s="413">
        <v>131.27000000000001</v>
      </c>
      <c r="G13687" s="414">
        <f t="shared" si="426"/>
        <v>632.19318960920236</v>
      </c>
      <c r="H13687" s="415">
        <f t="shared" si="427"/>
        <v>3.1609659480460119</v>
      </c>
    </row>
    <row r="13688" spans="1:8" ht="15" hidden="1" thickBot="1">
      <c r="A13688" s="409">
        <v>202207</v>
      </c>
      <c r="B13688" s="196" t="s">
        <v>1006</v>
      </c>
      <c r="C13688" s="197" t="s">
        <v>791</v>
      </c>
      <c r="D13688" s="198" t="s">
        <v>337</v>
      </c>
      <c r="E13688" s="421">
        <v>89937</v>
      </c>
      <c r="F13688" s="413">
        <v>131.27000000000001</v>
      </c>
      <c r="G13688" s="414">
        <f t="shared" si="426"/>
        <v>685.12988496990931</v>
      </c>
      <c r="H13688" s="415">
        <f t="shared" si="427"/>
        <v>3.4256494248495466</v>
      </c>
    </row>
    <row r="13689" spans="1:8" ht="15" hidden="1" thickBot="1">
      <c r="A13689" s="409">
        <v>202207</v>
      </c>
      <c r="B13689" s="196" t="s">
        <v>1007</v>
      </c>
      <c r="C13689" s="197" t="s">
        <v>791</v>
      </c>
      <c r="D13689" s="198" t="s">
        <v>339</v>
      </c>
      <c r="E13689" s="421">
        <v>450</v>
      </c>
      <c r="F13689" s="413">
        <v>131.27000000000001</v>
      </c>
      <c r="G13689" s="414">
        <f t="shared" si="426"/>
        <v>3.4280490591909802</v>
      </c>
      <c r="H13689" s="415">
        <f t="shared" si="427"/>
        <v>3.4280490591909802</v>
      </c>
    </row>
    <row r="13690" spans="1:8" ht="15" hidden="1" thickBot="1">
      <c r="A13690" s="409">
        <v>202207</v>
      </c>
      <c r="B13690" s="196" t="s">
        <v>1008</v>
      </c>
      <c r="C13690" s="197" t="s">
        <v>791</v>
      </c>
      <c r="D13690" s="198" t="s">
        <v>337</v>
      </c>
      <c r="E13690" s="421">
        <v>81790</v>
      </c>
      <c r="F13690" s="413">
        <v>131.27000000000001</v>
      </c>
      <c r="G13690" s="414">
        <f t="shared" si="426"/>
        <v>623.06696122495612</v>
      </c>
      <c r="H13690" s="415">
        <f t="shared" si="427"/>
        <v>3.1153348061247805</v>
      </c>
    </row>
    <row r="13691" spans="1:8" ht="15" hidden="1" thickBot="1">
      <c r="A13691" s="409">
        <v>202207</v>
      </c>
      <c r="B13691" s="196" t="s">
        <v>1009</v>
      </c>
      <c r="C13691" s="197" t="s">
        <v>791</v>
      </c>
      <c r="D13691" s="198" t="s">
        <v>337</v>
      </c>
      <c r="E13691" s="421">
        <v>81790</v>
      </c>
      <c r="F13691" s="413">
        <v>131.27000000000001</v>
      </c>
      <c r="G13691" s="414">
        <f t="shared" si="426"/>
        <v>623.06696122495612</v>
      </c>
      <c r="H13691" s="415">
        <f t="shared" si="427"/>
        <v>3.1153348061247805</v>
      </c>
    </row>
    <row r="13692" spans="1:8" ht="15" hidden="1" thickBot="1">
      <c r="A13692" s="409">
        <v>202207</v>
      </c>
      <c r="B13692" s="196" t="s">
        <v>1010</v>
      </c>
      <c r="C13692" s="197" t="s">
        <v>791</v>
      </c>
      <c r="D13692" s="198" t="s">
        <v>337</v>
      </c>
      <c r="E13692" s="421">
        <v>81790</v>
      </c>
      <c r="F13692" s="413">
        <v>131.27000000000001</v>
      </c>
      <c r="G13692" s="414">
        <f t="shared" si="426"/>
        <v>623.06696122495612</v>
      </c>
      <c r="H13692" s="415">
        <f t="shared" si="427"/>
        <v>3.1153348061247805</v>
      </c>
    </row>
    <row r="13693" spans="1:8" ht="15" hidden="1" thickBot="1">
      <c r="A13693" s="409">
        <v>202207</v>
      </c>
      <c r="B13693" s="196" t="s">
        <v>1011</v>
      </c>
      <c r="C13693" s="197" t="s">
        <v>791</v>
      </c>
      <c r="D13693" s="198" t="s">
        <v>339</v>
      </c>
      <c r="E13693" s="421">
        <v>409</v>
      </c>
      <c r="F13693" s="413">
        <v>131.27000000000001</v>
      </c>
      <c r="G13693" s="414">
        <f t="shared" si="426"/>
        <v>3.1157157004646909</v>
      </c>
      <c r="H13693" s="415">
        <f t="shared" si="427"/>
        <v>3.1157157004646909</v>
      </c>
    </row>
    <row r="13694" spans="1:8" ht="15" hidden="1" thickBot="1">
      <c r="A13694" s="409">
        <v>202207</v>
      </c>
      <c r="B13694" s="196" t="s">
        <v>1012</v>
      </c>
      <c r="C13694" s="197" t="s">
        <v>791</v>
      </c>
      <c r="D13694" s="198" t="s">
        <v>337</v>
      </c>
      <c r="E13694" s="421">
        <v>38874</v>
      </c>
      <c r="F13694" s="413">
        <v>131.27000000000001</v>
      </c>
      <c r="G13694" s="414">
        <f t="shared" si="426"/>
        <v>296.13773139331147</v>
      </c>
      <c r="H13694" s="415">
        <f t="shared" si="427"/>
        <v>1.4806886569665574</v>
      </c>
    </row>
    <row r="13695" spans="1:8" ht="15" hidden="1" thickBot="1">
      <c r="A13695" s="409">
        <v>202207</v>
      </c>
      <c r="B13695" s="196" t="s">
        <v>1013</v>
      </c>
      <c r="C13695" s="197" t="s">
        <v>791</v>
      </c>
      <c r="D13695" s="198" t="s">
        <v>337</v>
      </c>
      <c r="E13695" s="421">
        <v>38874</v>
      </c>
      <c r="F13695" s="413">
        <v>131.27000000000001</v>
      </c>
      <c r="G13695" s="414">
        <f t="shared" si="426"/>
        <v>296.13773139331147</v>
      </c>
      <c r="H13695" s="415">
        <f t="shared" si="427"/>
        <v>1.4806886569665574</v>
      </c>
    </row>
    <row r="13696" spans="1:8" ht="15" hidden="1" thickBot="1">
      <c r="A13696" s="409">
        <v>202207</v>
      </c>
      <c r="B13696" s="196" t="s">
        <v>1014</v>
      </c>
      <c r="C13696" s="197" t="s">
        <v>791</v>
      </c>
      <c r="D13696" s="198" t="s">
        <v>337</v>
      </c>
      <c r="E13696" s="421">
        <v>39026</v>
      </c>
      <c r="F13696" s="413">
        <v>131.27000000000001</v>
      </c>
      <c r="G13696" s="414">
        <f t="shared" si="426"/>
        <v>297.29565018663823</v>
      </c>
      <c r="H13696" s="415">
        <f t="shared" si="427"/>
        <v>1.4864782509331911</v>
      </c>
    </row>
    <row r="13697" spans="1:8" ht="15" hidden="1" thickBot="1">
      <c r="A13697" s="409">
        <v>202207</v>
      </c>
      <c r="B13697" s="196" t="s">
        <v>1015</v>
      </c>
      <c r="C13697" s="197" t="s">
        <v>791</v>
      </c>
      <c r="D13697" s="198" t="s">
        <v>337</v>
      </c>
      <c r="E13697" s="421">
        <v>81790</v>
      </c>
      <c r="F13697" s="413">
        <v>131.27000000000001</v>
      </c>
      <c r="G13697" s="414">
        <f t="shared" si="426"/>
        <v>623.06696122495612</v>
      </c>
      <c r="H13697" s="415">
        <f t="shared" si="427"/>
        <v>3.1153348061247805</v>
      </c>
    </row>
    <row r="13698" spans="1:8" ht="15" hidden="1" thickBot="1">
      <c r="A13698" s="409">
        <v>202207</v>
      </c>
      <c r="B13698" s="196" t="s">
        <v>1016</v>
      </c>
      <c r="C13698" s="197" t="s">
        <v>791</v>
      </c>
      <c r="D13698" s="198" t="s">
        <v>337</v>
      </c>
      <c r="E13698" s="421">
        <v>81790</v>
      </c>
      <c r="F13698" s="413">
        <v>131.27000000000001</v>
      </c>
      <c r="G13698" s="414">
        <f t="shared" ref="G13698:G13761" si="428">+E13698/F13698</f>
        <v>623.06696122495612</v>
      </c>
      <c r="H13698" s="415">
        <f t="shared" ref="H13698:H13761" si="429">IF(D13698="TB",G13698/200,IF(D13698="LT",G13698,"VER"))</f>
        <v>3.1153348061247805</v>
      </c>
    </row>
    <row r="13699" spans="1:8" ht="15" hidden="1" thickBot="1">
      <c r="A13699" s="409">
        <v>202207</v>
      </c>
      <c r="B13699" s="196" t="s">
        <v>1017</v>
      </c>
      <c r="C13699" s="197" t="s">
        <v>791</v>
      </c>
      <c r="D13699" s="198" t="s">
        <v>337</v>
      </c>
      <c r="E13699" s="421">
        <v>81790</v>
      </c>
      <c r="F13699" s="413">
        <v>131.27000000000001</v>
      </c>
      <c r="G13699" s="414">
        <f t="shared" si="428"/>
        <v>623.06696122495612</v>
      </c>
      <c r="H13699" s="415">
        <f t="shared" si="429"/>
        <v>3.1153348061247805</v>
      </c>
    </row>
    <row r="13700" spans="1:8" ht="15" hidden="1" thickBot="1">
      <c r="A13700" s="409">
        <v>202207</v>
      </c>
      <c r="B13700" s="196" t="s">
        <v>1018</v>
      </c>
      <c r="C13700" s="197" t="s">
        <v>791</v>
      </c>
      <c r="D13700" s="198" t="s">
        <v>337</v>
      </c>
      <c r="E13700" s="421">
        <v>81790</v>
      </c>
      <c r="F13700" s="413">
        <v>131.27000000000001</v>
      </c>
      <c r="G13700" s="414">
        <f t="shared" si="428"/>
        <v>623.06696122495612</v>
      </c>
      <c r="H13700" s="415">
        <f t="shared" si="429"/>
        <v>3.1153348061247805</v>
      </c>
    </row>
    <row r="13701" spans="1:8" ht="15" hidden="1" thickBot="1">
      <c r="A13701" s="409">
        <v>202207</v>
      </c>
      <c r="B13701" s="196" t="s">
        <v>1019</v>
      </c>
      <c r="C13701" s="197" t="s">
        <v>791</v>
      </c>
      <c r="D13701" s="198" t="s">
        <v>337</v>
      </c>
      <c r="E13701" s="421">
        <v>89817</v>
      </c>
      <c r="F13701" s="413">
        <v>131.27000000000001</v>
      </c>
      <c r="G13701" s="414">
        <f t="shared" si="428"/>
        <v>684.21573855412498</v>
      </c>
      <c r="H13701" s="415">
        <f t="shared" si="429"/>
        <v>3.4210786927706249</v>
      </c>
    </row>
    <row r="13702" spans="1:8" ht="15" hidden="1" thickBot="1">
      <c r="A13702" s="409">
        <v>202207</v>
      </c>
      <c r="B13702" s="196" t="s">
        <v>1020</v>
      </c>
      <c r="C13702" s="197" t="s">
        <v>791</v>
      </c>
      <c r="D13702" s="198" t="s">
        <v>337</v>
      </c>
      <c r="E13702" s="421">
        <v>87144</v>
      </c>
      <c r="F13702" s="413">
        <v>131.27000000000001</v>
      </c>
      <c r="G13702" s="414">
        <f t="shared" si="428"/>
        <v>663.85312714253064</v>
      </c>
      <c r="H13702" s="415">
        <f t="shared" si="429"/>
        <v>3.3192656357126533</v>
      </c>
    </row>
    <row r="13703" spans="1:8" ht="15" hidden="1" thickBot="1">
      <c r="A13703" s="409">
        <v>202207</v>
      </c>
      <c r="B13703" s="196" t="s">
        <v>1021</v>
      </c>
      <c r="C13703" s="197" t="s">
        <v>791</v>
      </c>
      <c r="D13703" s="198" t="s">
        <v>337</v>
      </c>
      <c r="E13703" s="421">
        <v>91017</v>
      </c>
      <c r="F13703" s="413">
        <v>131.27000000000001</v>
      </c>
      <c r="G13703" s="414">
        <f t="shared" si="428"/>
        <v>693.3572027119676</v>
      </c>
      <c r="H13703" s="415">
        <f t="shared" si="429"/>
        <v>3.4667860135598381</v>
      </c>
    </row>
    <row r="13704" spans="1:8" ht="15" hidden="1" thickBot="1">
      <c r="A13704" s="409">
        <v>202207</v>
      </c>
      <c r="B13704" s="196" t="s">
        <v>1022</v>
      </c>
      <c r="C13704" s="197" t="s">
        <v>791</v>
      </c>
      <c r="D13704" s="198" t="s">
        <v>337</v>
      </c>
      <c r="E13704" s="421">
        <v>91017</v>
      </c>
      <c r="F13704" s="413">
        <v>131.27000000000001</v>
      </c>
      <c r="G13704" s="414">
        <f t="shared" si="428"/>
        <v>693.3572027119676</v>
      </c>
      <c r="H13704" s="415">
        <f t="shared" si="429"/>
        <v>3.4667860135598381</v>
      </c>
    </row>
    <row r="13705" spans="1:8" ht="15" hidden="1" thickBot="1">
      <c r="A13705" s="409">
        <v>202207</v>
      </c>
      <c r="B13705" s="196" t="s">
        <v>1023</v>
      </c>
      <c r="C13705" s="197" t="s">
        <v>791</v>
      </c>
      <c r="D13705" s="198" t="s">
        <v>337</v>
      </c>
      <c r="E13705" s="421">
        <v>74202</v>
      </c>
      <c r="F13705" s="413">
        <v>131.27000000000001</v>
      </c>
      <c r="G13705" s="414">
        <f t="shared" si="428"/>
        <v>565.26243620019807</v>
      </c>
      <c r="H13705" s="415">
        <f t="shared" si="429"/>
        <v>2.8263121810009904</v>
      </c>
    </row>
    <row r="13706" spans="1:8" ht="15" hidden="1" thickBot="1">
      <c r="A13706" s="409">
        <v>202207</v>
      </c>
      <c r="B13706" s="196" t="s">
        <v>1024</v>
      </c>
      <c r="C13706" s="197" t="s">
        <v>791</v>
      </c>
      <c r="D13706" s="198" t="s">
        <v>337</v>
      </c>
      <c r="E13706" s="421">
        <v>74202</v>
      </c>
      <c r="F13706" s="413">
        <v>131.27000000000001</v>
      </c>
      <c r="G13706" s="414">
        <f t="shared" si="428"/>
        <v>565.26243620019807</v>
      </c>
      <c r="H13706" s="415">
        <f t="shared" si="429"/>
        <v>2.8263121810009904</v>
      </c>
    </row>
    <row r="13707" spans="1:8" ht="15" hidden="1" thickBot="1">
      <c r="A13707" s="409">
        <v>202207</v>
      </c>
      <c r="B13707" s="196" t="s">
        <v>1025</v>
      </c>
      <c r="C13707" s="197" t="s">
        <v>791</v>
      </c>
      <c r="D13707" s="198" t="s">
        <v>337</v>
      </c>
      <c r="E13707" s="421">
        <v>74202</v>
      </c>
      <c r="F13707" s="413">
        <v>131.27000000000001</v>
      </c>
      <c r="G13707" s="414">
        <f t="shared" si="428"/>
        <v>565.26243620019807</v>
      </c>
      <c r="H13707" s="415">
        <f t="shared" si="429"/>
        <v>2.8263121810009904</v>
      </c>
    </row>
    <row r="13708" spans="1:8" ht="15" hidden="1" thickBot="1">
      <c r="A13708" s="409">
        <v>202207</v>
      </c>
      <c r="B13708" s="196" t="s">
        <v>1026</v>
      </c>
      <c r="C13708" s="197" t="s">
        <v>791</v>
      </c>
      <c r="D13708" s="198" t="s">
        <v>337</v>
      </c>
      <c r="E13708" s="421">
        <v>91017</v>
      </c>
      <c r="F13708" s="413">
        <v>131.27000000000001</v>
      </c>
      <c r="G13708" s="414">
        <f t="shared" si="428"/>
        <v>693.3572027119676</v>
      </c>
      <c r="H13708" s="415">
        <f t="shared" si="429"/>
        <v>3.4667860135598381</v>
      </c>
    </row>
    <row r="13709" spans="1:8" ht="15" hidden="1" thickBot="1">
      <c r="A13709" s="409">
        <v>202207</v>
      </c>
      <c r="B13709" s="196" t="s">
        <v>1027</v>
      </c>
      <c r="C13709" s="197" t="s">
        <v>791</v>
      </c>
      <c r="D13709" s="198" t="s">
        <v>337</v>
      </c>
      <c r="E13709" s="421">
        <v>91017</v>
      </c>
      <c r="F13709" s="413">
        <v>131.27000000000001</v>
      </c>
      <c r="G13709" s="414">
        <f t="shared" si="428"/>
        <v>693.3572027119676</v>
      </c>
      <c r="H13709" s="415">
        <f t="shared" si="429"/>
        <v>3.4667860135598381</v>
      </c>
    </row>
    <row r="13710" spans="1:8" ht="15" hidden="1" thickBot="1">
      <c r="A13710" s="409">
        <v>202207</v>
      </c>
      <c r="B13710" s="196" t="s">
        <v>1028</v>
      </c>
      <c r="C13710" s="197" t="s">
        <v>791</v>
      </c>
      <c r="D13710" s="198" t="s">
        <v>337</v>
      </c>
      <c r="E13710" s="421">
        <v>87144</v>
      </c>
      <c r="F13710" s="413">
        <v>131.27000000000001</v>
      </c>
      <c r="G13710" s="414">
        <f t="shared" si="428"/>
        <v>663.85312714253064</v>
      </c>
      <c r="H13710" s="415">
        <f t="shared" si="429"/>
        <v>3.3192656357126533</v>
      </c>
    </row>
    <row r="13711" spans="1:8" ht="15" hidden="1" thickBot="1">
      <c r="A13711" s="409">
        <v>202207</v>
      </c>
      <c r="B13711" s="196" t="s">
        <v>1029</v>
      </c>
      <c r="C13711" s="197" t="s">
        <v>791</v>
      </c>
      <c r="D13711" s="198" t="s">
        <v>337</v>
      </c>
      <c r="E13711" s="421">
        <v>109772</v>
      </c>
      <c r="F13711" s="413">
        <v>131.27000000000001</v>
      </c>
      <c r="G13711" s="414">
        <f t="shared" si="428"/>
        <v>836.23066961224947</v>
      </c>
      <c r="H13711" s="415">
        <f t="shared" si="429"/>
        <v>4.1811533480612475</v>
      </c>
    </row>
    <row r="13712" spans="1:8" ht="15" hidden="1" thickBot="1">
      <c r="A13712" s="409">
        <v>202207</v>
      </c>
      <c r="B13712" s="196" t="s">
        <v>1030</v>
      </c>
      <c r="C13712" s="197" t="s">
        <v>791</v>
      </c>
      <c r="D13712" s="198" t="s">
        <v>339</v>
      </c>
      <c r="E13712" s="421">
        <v>549</v>
      </c>
      <c r="F13712" s="413">
        <v>131.27000000000001</v>
      </c>
      <c r="G13712" s="414">
        <f t="shared" si="428"/>
        <v>4.1822198522129961</v>
      </c>
      <c r="H13712" s="415">
        <f t="shared" si="429"/>
        <v>4.1822198522129961</v>
      </c>
    </row>
    <row r="13713" spans="1:8" ht="15" hidden="1" thickBot="1">
      <c r="A13713" s="409">
        <v>202207</v>
      </c>
      <c r="B13713" s="196" t="s">
        <v>1031</v>
      </c>
      <c r="C13713" s="197" t="s">
        <v>791</v>
      </c>
      <c r="D13713" s="198" t="s">
        <v>337</v>
      </c>
      <c r="E13713" s="421">
        <v>111827</v>
      </c>
      <c r="F13713" s="413">
        <v>131.27000000000001</v>
      </c>
      <c r="G13713" s="414">
        <f t="shared" si="428"/>
        <v>851.88542698255492</v>
      </c>
      <c r="H13713" s="415">
        <f t="shared" si="429"/>
        <v>4.2594271349127748</v>
      </c>
    </row>
    <row r="13714" spans="1:8" ht="15" hidden="1" thickBot="1">
      <c r="A13714" s="409">
        <v>202207</v>
      </c>
      <c r="B13714" s="196" t="s">
        <v>1032</v>
      </c>
      <c r="C13714" s="197" t="s">
        <v>791</v>
      </c>
      <c r="D13714" s="198" t="s">
        <v>337</v>
      </c>
      <c r="E13714" s="421">
        <v>89937</v>
      </c>
      <c r="F13714" s="413">
        <v>131.27000000000001</v>
      </c>
      <c r="G13714" s="414">
        <f t="shared" si="428"/>
        <v>685.12988496990931</v>
      </c>
      <c r="H13714" s="415">
        <f t="shared" si="429"/>
        <v>3.4256494248495466</v>
      </c>
    </row>
    <row r="13715" spans="1:8" ht="15" hidden="1" thickBot="1">
      <c r="A13715" s="409">
        <v>202207</v>
      </c>
      <c r="B13715" s="196" t="s">
        <v>1033</v>
      </c>
      <c r="C13715" s="197" t="s">
        <v>791</v>
      </c>
      <c r="D13715" s="198" t="s">
        <v>339</v>
      </c>
      <c r="E13715" s="421">
        <v>450</v>
      </c>
      <c r="F13715" s="413">
        <v>131.27000000000001</v>
      </c>
      <c r="G13715" s="414">
        <f t="shared" si="428"/>
        <v>3.4280490591909802</v>
      </c>
      <c r="H13715" s="415">
        <f t="shared" si="429"/>
        <v>3.4280490591909802</v>
      </c>
    </row>
    <row r="13716" spans="1:8" ht="15" hidden="1" thickBot="1">
      <c r="A13716" s="409">
        <v>202207</v>
      </c>
      <c r="B13716" s="196" t="s">
        <v>1034</v>
      </c>
      <c r="C13716" s="197" t="s">
        <v>791</v>
      </c>
      <c r="D13716" s="198" t="s">
        <v>337</v>
      </c>
      <c r="E13716" s="421">
        <v>143209</v>
      </c>
      <c r="F13716" s="413">
        <v>131.27000000000001</v>
      </c>
      <c r="G13716" s="414">
        <f t="shared" si="428"/>
        <v>1090.9499504837356</v>
      </c>
      <c r="H13716" s="415">
        <f t="shared" si="429"/>
        <v>5.4547497524186781</v>
      </c>
    </row>
    <row r="13717" spans="1:8" ht="15" hidden="1" thickBot="1">
      <c r="A13717" s="409">
        <v>202207</v>
      </c>
      <c r="B13717" s="196" t="s">
        <v>1035</v>
      </c>
      <c r="C13717" s="197" t="s">
        <v>791</v>
      </c>
      <c r="D13717" s="198" t="s">
        <v>337</v>
      </c>
      <c r="E13717" s="421">
        <v>100232</v>
      </c>
      <c r="F13717" s="413">
        <v>131.27000000000001</v>
      </c>
      <c r="G13717" s="414">
        <f t="shared" si="428"/>
        <v>763.55602955740073</v>
      </c>
      <c r="H13717" s="415">
        <f t="shared" si="429"/>
        <v>3.8177801477870035</v>
      </c>
    </row>
    <row r="13718" spans="1:8" ht="15" hidden="1" thickBot="1">
      <c r="A13718" s="409">
        <v>202207</v>
      </c>
      <c r="B13718" s="196" t="s">
        <v>1036</v>
      </c>
      <c r="C13718" s="197" t="s">
        <v>791</v>
      </c>
      <c r="D13718" s="198" t="s">
        <v>337</v>
      </c>
      <c r="E13718" s="421">
        <v>81790</v>
      </c>
      <c r="F13718" s="413">
        <v>131.27000000000001</v>
      </c>
      <c r="G13718" s="414">
        <f t="shared" si="428"/>
        <v>623.06696122495612</v>
      </c>
      <c r="H13718" s="415">
        <f t="shared" si="429"/>
        <v>3.1153348061247805</v>
      </c>
    </row>
    <row r="13719" spans="1:8" ht="15" hidden="1" thickBot="1">
      <c r="A13719" s="409">
        <v>202207</v>
      </c>
      <c r="B13719" s="196" t="s">
        <v>1037</v>
      </c>
      <c r="C13719" s="197" t="s">
        <v>791</v>
      </c>
      <c r="D13719" s="198" t="s">
        <v>339</v>
      </c>
      <c r="E13719" s="421">
        <v>409</v>
      </c>
      <c r="F13719" s="413">
        <v>131.27000000000001</v>
      </c>
      <c r="G13719" s="414">
        <f t="shared" si="428"/>
        <v>3.1157157004646909</v>
      </c>
      <c r="H13719" s="415">
        <f t="shared" si="429"/>
        <v>3.1157157004646909</v>
      </c>
    </row>
    <row r="13720" spans="1:8" ht="15" hidden="1" thickBot="1">
      <c r="A13720" s="409">
        <v>202207</v>
      </c>
      <c r="B13720" s="196" t="s">
        <v>1038</v>
      </c>
      <c r="C13720" s="197" t="s">
        <v>791</v>
      </c>
      <c r="D13720" s="198" t="s">
        <v>337</v>
      </c>
      <c r="E13720" s="421">
        <v>106700</v>
      </c>
      <c r="F13720" s="413">
        <v>131.27000000000001</v>
      </c>
      <c r="G13720" s="414">
        <f t="shared" si="428"/>
        <v>812.82852136817246</v>
      </c>
      <c r="H13720" s="415">
        <f t="shared" si="429"/>
        <v>4.0641426068408624</v>
      </c>
    </row>
    <row r="13721" spans="1:8" ht="15" hidden="1" thickBot="1">
      <c r="A13721" s="409">
        <v>202207</v>
      </c>
      <c r="B13721" s="196" t="s">
        <v>1039</v>
      </c>
      <c r="C13721" s="197" t="s">
        <v>791</v>
      </c>
      <c r="D13721" s="198" t="s">
        <v>339</v>
      </c>
      <c r="E13721" s="421">
        <v>531</v>
      </c>
      <c r="F13721" s="413">
        <v>131.27000000000001</v>
      </c>
      <c r="G13721" s="414">
        <f t="shared" si="428"/>
        <v>4.0450978898453567</v>
      </c>
      <c r="H13721" s="415">
        <f t="shared" si="429"/>
        <v>4.0450978898453567</v>
      </c>
    </row>
    <row r="13722" spans="1:8" ht="15" hidden="1" thickBot="1">
      <c r="A13722" s="409">
        <v>202207</v>
      </c>
      <c r="B13722" s="196" t="s">
        <v>1040</v>
      </c>
      <c r="C13722" s="197" t="s">
        <v>791</v>
      </c>
      <c r="D13722" s="198" t="s">
        <v>337</v>
      </c>
      <c r="E13722" s="421">
        <v>90010</v>
      </c>
      <c r="F13722" s="413">
        <v>131.27000000000001</v>
      </c>
      <c r="G13722" s="414">
        <f t="shared" si="428"/>
        <v>685.68599070617802</v>
      </c>
      <c r="H13722" s="415">
        <f t="shared" si="429"/>
        <v>3.4284299535308902</v>
      </c>
    </row>
    <row r="13723" spans="1:8" ht="15" hidden="1" thickBot="1">
      <c r="A13723" s="409">
        <v>202207</v>
      </c>
      <c r="B13723" s="196" t="s">
        <v>1041</v>
      </c>
      <c r="C13723" s="197" t="s">
        <v>791</v>
      </c>
      <c r="D13723" s="198" t="s">
        <v>339</v>
      </c>
      <c r="E13723" s="421">
        <v>450</v>
      </c>
      <c r="F13723" s="413">
        <v>131.27000000000001</v>
      </c>
      <c r="G13723" s="414">
        <f t="shared" si="428"/>
        <v>3.4280490591909802</v>
      </c>
      <c r="H13723" s="415">
        <f t="shared" si="429"/>
        <v>3.4280490591909802</v>
      </c>
    </row>
    <row r="13724" spans="1:8" ht="15" hidden="1" thickBot="1">
      <c r="A13724" s="409">
        <v>202207</v>
      </c>
      <c r="B13724" s="196" t="s">
        <v>1042</v>
      </c>
      <c r="C13724" s="197" t="s">
        <v>791</v>
      </c>
      <c r="D13724" s="198" t="s">
        <v>337</v>
      </c>
      <c r="E13724" s="421">
        <v>110661</v>
      </c>
      <c r="F13724" s="413">
        <v>131.27000000000001</v>
      </c>
      <c r="G13724" s="414">
        <f t="shared" si="428"/>
        <v>843.00297097585121</v>
      </c>
      <c r="H13724" s="415">
        <f t="shared" si="429"/>
        <v>4.2150148548792563</v>
      </c>
    </row>
    <row r="13725" spans="1:8" ht="15" hidden="1" thickBot="1">
      <c r="A13725" s="409">
        <v>202207</v>
      </c>
      <c r="B13725" s="196" t="s">
        <v>1043</v>
      </c>
      <c r="C13725" s="197" t="s">
        <v>791</v>
      </c>
      <c r="D13725" s="198" t="s">
        <v>339</v>
      </c>
      <c r="E13725" s="421">
        <v>553</v>
      </c>
      <c r="F13725" s="413">
        <v>131.27000000000001</v>
      </c>
      <c r="G13725" s="414">
        <f t="shared" si="428"/>
        <v>4.2126913994058048</v>
      </c>
      <c r="H13725" s="415">
        <f t="shared" si="429"/>
        <v>4.2126913994058048</v>
      </c>
    </row>
    <row r="13726" spans="1:8" ht="15" hidden="1" thickBot="1">
      <c r="A13726" s="409">
        <v>202207</v>
      </c>
      <c r="B13726" s="196" t="s">
        <v>1044</v>
      </c>
      <c r="C13726" s="197" t="s">
        <v>791</v>
      </c>
      <c r="D13726" s="198" t="s">
        <v>337</v>
      </c>
      <c r="E13726" s="421">
        <v>127484</v>
      </c>
      <c r="F13726" s="413">
        <v>131.27000000000001</v>
      </c>
      <c r="G13726" s="414">
        <f t="shared" si="428"/>
        <v>971.15868058200647</v>
      </c>
      <c r="H13726" s="415">
        <f t="shared" si="429"/>
        <v>4.8557934029100327</v>
      </c>
    </row>
    <row r="13727" spans="1:8" ht="15" hidden="1" thickBot="1">
      <c r="A13727" s="409">
        <v>202207</v>
      </c>
      <c r="B13727" s="196" t="s">
        <v>1045</v>
      </c>
      <c r="C13727" s="197" t="s">
        <v>791</v>
      </c>
      <c r="D13727" s="198" t="s">
        <v>339</v>
      </c>
      <c r="E13727" s="421">
        <v>637</v>
      </c>
      <c r="F13727" s="413">
        <v>131.27000000000001</v>
      </c>
      <c r="G13727" s="414">
        <f t="shared" si="428"/>
        <v>4.8525938904547878</v>
      </c>
      <c r="H13727" s="415">
        <f t="shared" si="429"/>
        <v>4.8525938904547878</v>
      </c>
    </row>
    <row r="13728" spans="1:8" ht="15" hidden="1" thickBot="1">
      <c r="A13728" s="409">
        <v>202207</v>
      </c>
      <c r="B13728" s="196" t="s">
        <v>1046</v>
      </c>
      <c r="C13728" s="197" t="s">
        <v>791</v>
      </c>
      <c r="D13728" s="198" t="s">
        <v>337</v>
      </c>
      <c r="E13728" s="421">
        <v>133001</v>
      </c>
      <c r="F13728" s="413">
        <v>131.27000000000001</v>
      </c>
      <c r="G13728" s="414">
        <f t="shared" si="428"/>
        <v>1013.1865620476879</v>
      </c>
      <c r="H13728" s="415">
        <f t="shared" si="429"/>
        <v>5.0659328102384391</v>
      </c>
    </row>
    <row r="13729" spans="1:8" ht="15" hidden="1" thickBot="1">
      <c r="A13729" s="409">
        <v>202207</v>
      </c>
      <c r="B13729" s="196" t="s">
        <v>1047</v>
      </c>
      <c r="C13729" s="197" t="s">
        <v>791</v>
      </c>
      <c r="D13729" s="198" t="s">
        <v>337</v>
      </c>
      <c r="E13729" s="421">
        <v>106294</v>
      </c>
      <c r="F13729" s="413">
        <v>131.27000000000001</v>
      </c>
      <c r="G13729" s="414">
        <f t="shared" si="428"/>
        <v>809.73565932810232</v>
      </c>
      <c r="H13729" s="415">
        <f t="shared" si="429"/>
        <v>4.0486782966405119</v>
      </c>
    </row>
    <row r="13730" spans="1:8" ht="15" hidden="1" thickBot="1">
      <c r="A13730" s="409">
        <v>202207</v>
      </c>
      <c r="B13730" s="196" t="s">
        <v>1048</v>
      </c>
      <c r="C13730" s="197" t="s">
        <v>791</v>
      </c>
      <c r="D13730" s="198" t="s">
        <v>339</v>
      </c>
      <c r="E13730" s="421">
        <v>531</v>
      </c>
      <c r="F13730" s="413">
        <v>131.27000000000001</v>
      </c>
      <c r="G13730" s="414">
        <f t="shared" si="428"/>
        <v>4.0450978898453567</v>
      </c>
      <c r="H13730" s="415">
        <f t="shared" si="429"/>
        <v>4.0450978898453567</v>
      </c>
    </row>
    <row r="13731" spans="1:8" ht="15" hidden="1" thickBot="1">
      <c r="A13731" s="409">
        <v>202207</v>
      </c>
      <c r="B13731" s="196" t="s">
        <v>1049</v>
      </c>
      <c r="C13731" s="197" t="s">
        <v>791</v>
      </c>
      <c r="D13731" s="198" t="s">
        <v>337</v>
      </c>
      <c r="E13731" s="421">
        <v>98663</v>
      </c>
      <c r="F13731" s="413">
        <v>131.27000000000001</v>
      </c>
      <c r="G13731" s="414">
        <f t="shared" si="428"/>
        <v>751.6035651710215</v>
      </c>
      <c r="H13731" s="415">
        <f t="shared" si="429"/>
        <v>3.7580178258551076</v>
      </c>
    </row>
    <row r="13732" spans="1:8" ht="15" hidden="1" thickBot="1">
      <c r="A13732" s="409">
        <v>202207</v>
      </c>
      <c r="B13732" s="196" t="s">
        <v>1050</v>
      </c>
      <c r="C13732" s="197" t="s">
        <v>791</v>
      </c>
      <c r="D13732" s="198" t="s">
        <v>337</v>
      </c>
      <c r="E13732" s="421">
        <v>123272</v>
      </c>
      <c r="F13732" s="413">
        <v>131.27000000000001</v>
      </c>
      <c r="G13732" s="414">
        <f t="shared" si="428"/>
        <v>939.07214138797895</v>
      </c>
      <c r="H13732" s="415">
        <f t="shared" si="429"/>
        <v>4.695360706939895</v>
      </c>
    </row>
    <row r="13733" spans="1:8" ht="15" hidden="1" thickBot="1">
      <c r="A13733" s="409">
        <v>202207</v>
      </c>
      <c r="B13733" s="196" t="s">
        <v>1051</v>
      </c>
      <c r="C13733" s="197" t="s">
        <v>791</v>
      </c>
      <c r="D13733" s="198" t="s">
        <v>337</v>
      </c>
      <c r="E13733" s="421">
        <v>69826</v>
      </c>
      <c r="F13733" s="413">
        <v>131.27000000000001</v>
      </c>
      <c r="G13733" s="414">
        <f t="shared" si="428"/>
        <v>531.92656357126532</v>
      </c>
      <c r="H13733" s="415">
        <f t="shared" si="429"/>
        <v>2.6596328178563264</v>
      </c>
    </row>
    <row r="13734" spans="1:8" ht="15" hidden="1" thickBot="1">
      <c r="A13734" s="409">
        <v>202207</v>
      </c>
      <c r="B13734" s="196" t="s">
        <v>1052</v>
      </c>
      <c r="C13734" s="197" t="s">
        <v>791</v>
      </c>
      <c r="D13734" s="198" t="s">
        <v>337</v>
      </c>
      <c r="E13734" s="421">
        <v>103475</v>
      </c>
      <c r="F13734" s="413">
        <v>131.27000000000001</v>
      </c>
      <c r="G13734" s="414">
        <f t="shared" si="428"/>
        <v>788.26083644397033</v>
      </c>
      <c r="H13734" s="415">
        <f t="shared" si="429"/>
        <v>3.9413041822198518</v>
      </c>
    </row>
    <row r="13735" spans="1:8" ht="15" hidden="1" thickBot="1">
      <c r="A13735" s="409">
        <v>202207</v>
      </c>
      <c r="B13735" s="196" t="s">
        <v>1053</v>
      </c>
      <c r="C13735" s="197" t="s">
        <v>791</v>
      </c>
      <c r="D13735" s="198" t="s">
        <v>339</v>
      </c>
      <c r="E13735" s="421">
        <v>517</v>
      </c>
      <c r="F13735" s="413">
        <v>131.27000000000001</v>
      </c>
      <c r="G13735" s="414">
        <f t="shared" si="428"/>
        <v>3.938447474670526</v>
      </c>
      <c r="H13735" s="415">
        <f t="shared" si="429"/>
        <v>3.938447474670526</v>
      </c>
    </row>
    <row r="13736" spans="1:8" ht="15" hidden="1" thickBot="1">
      <c r="A13736" s="409">
        <v>202207</v>
      </c>
      <c r="B13736" s="196" t="s">
        <v>1054</v>
      </c>
      <c r="C13736" s="197" t="s">
        <v>791</v>
      </c>
      <c r="D13736" s="198" t="s">
        <v>339</v>
      </c>
      <c r="E13736" s="421">
        <v>616</v>
      </c>
      <c r="F13736" s="413">
        <v>131.27000000000001</v>
      </c>
      <c r="G13736" s="414">
        <f t="shared" si="428"/>
        <v>4.6926182676925414</v>
      </c>
      <c r="H13736" s="415">
        <f t="shared" si="429"/>
        <v>4.6926182676925414</v>
      </c>
    </row>
    <row r="13737" spans="1:8" ht="15" hidden="1" thickBot="1">
      <c r="A13737" s="409">
        <v>202207</v>
      </c>
      <c r="B13737" s="196" t="s">
        <v>1055</v>
      </c>
      <c r="C13737" s="197" t="s">
        <v>791</v>
      </c>
      <c r="D13737" s="198" t="s">
        <v>337</v>
      </c>
      <c r="E13737" s="421">
        <v>112863.45</v>
      </c>
      <c r="F13737" s="413">
        <v>131.27000000000001</v>
      </c>
      <c r="G13737" s="414">
        <f t="shared" si="428"/>
        <v>859.78098575455158</v>
      </c>
      <c r="H13737" s="415">
        <f t="shared" si="429"/>
        <v>4.2989049287727576</v>
      </c>
    </row>
    <row r="13738" spans="1:8" ht="15" hidden="1" thickBot="1">
      <c r="A13738" s="409">
        <v>202207</v>
      </c>
      <c r="B13738" s="196" t="s">
        <v>1056</v>
      </c>
      <c r="C13738" s="197" t="s">
        <v>791</v>
      </c>
      <c r="D13738" s="198" t="s">
        <v>337</v>
      </c>
      <c r="E13738" s="421">
        <v>132406</v>
      </c>
      <c r="F13738" s="413">
        <v>131.27000000000001</v>
      </c>
      <c r="G13738" s="414">
        <f t="shared" si="428"/>
        <v>1008.6539194027577</v>
      </c>
      <c r="H13738" s="415">
        <f t="shared" si="429"/>
        <v>5.0432695970137882</v>
      </c>
    </row>
    <row r="13739" spans="1:8" ht="15" hidden="1" thickBot="1">
      <c r="A13739" s="409">
        <v>202207</v>
      </c>
      <c r="B13739" s="196" t="s">
        <v>1057</v>
      </c>
      <c r="C13739" s="197" t="s">
        <v>791</v>
      </c>
      <c r="D13739" s="198" t="s">
        <v>337</v>
      </c>
      <c r="E13739" s="421">
        <v>132406</v>
      </c>
      <c r="F13739" s="413">
        <v>131.27000000000001</v>
      </c>
      <c r="G13739" s="414">
        <f t="shared" si="428"/>
        <v>1008.6539194027577</v>
      </c>
      <c r="H13739" s="415">
        <f t="shared" si="429"/>
        <v>5.0432695970137882</v>
      </c>
    </row>
    <row r="13740" spans="1:8" ht="15" hidden="1" thickBot="1">
      <c r="A13740" s="409">
        <v>202207</v>
      </c>
      <c r="B13740" s="196" t="s">
        <v>1058</v>
      </c>
      <c r="C13740" s="197" t="s">
        <v>791</v>
      </c>
      <c r="D13740" s="198" t="s">
        <v>337</v>
      </c>
      <c r="E13740" s="421">
        <v>108355</v>
      </c>
      <c r="F13740" s="413">
        <v>131.27000000000001</v>
      </c>
      <c r="G13740" s="414">
        <f t="shared" si="428"/>
        <v>825.436124019197</v>
      </c>
      <c r="H13740" s="415">
        <f t="shared" si="429"/>
        <v>4.1271806200959853</v>
      </c>
    </row>
    <row r="13741" spans="1:8" ht="15" hidden="1" thickBot="1">
      <c r="A13741" s="409">
        <v>202207</v>
      </c>
      <c r="B13741" s="196" t="s">
        <v>1059</v>
      </c>
      <c r="C13741" s="197" t="s">
        <v>791</v>
      </c>
      <c r="D13741" s="198" t="s">
        <v>339</v>
      </c>
      <c r="E13741" s="421">
        <v>542</v>
      </c>
      <c r="F13741" s="413">
        <v>131.27000000000001</v>
      </c>
      <c r="G13741" s="414">
        <f t="shared" si="428"/>
        <v>4.1288946446255803</v>
      </c>
      <c r="H13741" s="415">
        <f t="shared" si="429"/>
        <v>4.1288946446255803</v>
      </c>
    </row>
    <row r="13742" spans="1:8" ht="15" hidden="1" thickBot="1">
      <c r="A13742" s="409">
        <v>202207</v>
      </c>
      <c r="B13742" s="196" t="s">
        <v>1060</v>
      </c>
      <c r="C13742" s="197" t="s">
        <v>791</v>
      </c>
      <c r="D13742" s="198" t="s">
        <v>337</v>
      </c>
      <c r="E13742" s="421">
        <v>112626</v>
      </c>
      <c r="F13742" s="413">
        <v>131.27000000000001</v>
      </c>
      <c r="G13742" s="414">
        <f t="shared" si="428"/>
        <v>857.9721185343185</v>
      </c>
      <c r="H13742" s="415">
        <f t="shared" si="429"/>
        <v>4.2898605926715927</v>
      </c>
    </row>
    <row r="13743" spans="1:8" ht="15" hidden="1" thickBot="1">
      <c r="A13743" s="409">
        <v>202207</v>
      </c>
      <c r="B13743" s="196" t="s">
        <v>1061</v>
      </c>
      <c r="C13743" s="197" t="s">
        <v>791</v>
      </c>
      <c r="D13743" s="198" t="s">
        <v>337</v>
      </c>
      <c r="E13743" s="421">
        <v>98283</v>
      </c>
      <c r="F13743" s="413">
        <v>131.27000000000001</v>
      </c>
      <c r="G13743" s="414">
        <f t="shared" si="428"/>
        <v>748.70876818770466</v>
      </c>
      <c r="H13743" s="415">
        <f t="shared" si="429"/>
        <v>3.7435438409385231</v>
      </c>
    </row>
    <row r="13744" spans="1:8" ht="15" hidden="1" thickBot="1">
      <c r="A13744" s="409">
        <v>202207</v>
      </c>
      <c r="B13744" s="196" t="s">
        <v>1062</v>
      </c>
      <c r="C13744" s="197" t="s">
        <v>791</v>
      </c>
      <c r="D13744" s="198" t="s">
        <v>337</v>
      </c>
      <c r="E13744" s="421">
        <v>106307</v>
      </c>
      <c r="F13744" s="413">
        <v>131.27000000000001</v>
      </c>
      <c r="G13744" s="414">
        <f t="shared" si="428"/>
        <v>809.83469185647891</v>
      </c>
      <c r="H13744" s="415">
        <f t="shared" si="429"/>
        <v>4.0491734592823949</v>
      </c>
    </row>
    <row r="13745" spans="1:8" ht="15" hidden="1" thickBot="1">
      <c r="A13745" s="409">
        <v>202207</v>
      </c>
      <c r="B13745" s="196" t="s">
        <v>1063</v>
      </c>
      <c r="C13745" s="197" t="s">
        <v>791</v>
      </c>
      <c r="D13745" s="198" t="s">
        <v>337</v>
      </c>
      <c r="E13745" s="421">
        <v>89122</v>
      </c>
      <c r="F13745" s="413">
        <v>131.27000000000001</v>
      </c>
      <c r="G13745" s="414">
        <f t="shared" si="428"/>
        <v>678.92130722937452</v>
      </c>
      <c r="H13745" s="415">
        <f t="shared" si="429"/>
        <v>3.3946065361468727</v>
      </c>
    </row>
    <row r="13746" spans="1:8" ht="15" hidden="1" thickBot="1">
      <c r="A13746" s="409">
        <v>202207</v>
      </c>
      <c r="B13746" s="196" t="s">
        <v>1064</v>
      </c>
      <c r="C13746" s="197" t="s">
        <v>791</v>
      </c>
      <c r="D13746" s="198" t="s">
        <v>339</v>
      </c>
      <c r="E13746" s="421">
        <v>446</v>
      </c>
      <c r="F13746" s="413">
        <v>131.27000000000001</v>
      </c>
      <c r="G13746" s="414">
        <f t="shared" si="428"/>
        <v>3.3975775119981715</v>
      </c>
      <c r="H13746" s="415">
        <f t="shared" si="429"/>
        <v>3.3975775119981715</v>
      </c>
    </row>
    <row r="13747" spans="1:8" ht="15" hidden="1" thickBot="1">
      <c r="A13747" s="409">
        <v>202207</v>
      </c>
      <c r="B13747" s="196" t="s">
        <v>1065</v>
      </c>
      <c r="C13747" s="197" t="s">
        <v>791</v>
      </c>
      <c r="D13747" s="198" t="s">
        <v>337</v>
      </c>
      <c r="E13747" s="421">
        <v>84436</v>
      </c>
      <c r="F13747" s="413">
        <v>131.27000000000001</v>
      </c>
      <c r="G13747" s="414">
        <f t="shared" si="428"/>
        <v>643.22388969299914</v>
      </c>
      <c r="H13747" s="415">
        <f t="shared" si="429"/>
        <v>3.2161194484649958</v>
      </c>
    </row>
    <row r="13748" spans="1:8" ht="15" hidden="1" thickBot="1">
      <c r="A13748" s="409">
        <v>202207</v>
      </c>
      <c r="B13748" s="196" t="s">
        <v>1066</v>
      </c>
      <c r="C13748" s="197" t="s">
        <v>791</v>
      </c>
      <c r="D13748" s="198" t="s">
        <v>339</v>
      </c>
      <c r="E13748" s="421">
        <v>422</v>
      </c>
      <c r="F13748" s="413">
        <v>131.27000000000001</v>
      </c>
      <c r="G13748" s="414">
        <f t="shared" si="428"/>
        <v>3.2147482288413194</v>
      </c>
      <c r="H13748" s="415">
        <f t="shared" si="429"/>
        <v>3.2147482288413194</v>
      </c>
    </row>
    <row r="13749" spans="1:8" ht="15" hidden="1" thickBot="1">
      <c r="A13749" s="409">
        <v>202207</v>
      </c>
      <c r="B13749" s="196" t="s">
        <v>1067</v>
      </c>
      <c r="C13749" s="197" t="s">
        <v>791</v>
      </c>
      <c r="D13749" s="198" t="s">
        <v>337</v>
      </c>
      <c r="E13749" s="421">
        <v>106117.61</v>
      </c>
      <c r="F13749" s="413">
        <v>131.27000000000001</v>
      </c>
      <c r="G13749" s="414">
        <f t="shared" si="428"/>
        <v>808.39194027576741</v>
      </c>
      <c r="H13749" s="415">
        <f t="shared" si="429"/>
        <v>4.0419597013788371</v>
      </c>
    </row>
    <row r="13750" spans="1:8" ht="15" hidden="1" thickBot="1">
      <c r="A13750" s="409">
        <v>202207</v>
      </c>
      <c r="B13750" s="196" t="s">
        <v>1068</v>
      </c>
      <c r="C13750" s="197" t="s">
        <v>2661</v>
      </c>
      <c r="D13750" s="198" t="s">
        <v>339</v>
      </c>
      <c r="E13750" s="421">
        <v>531</v>
      </c>
      <c r="F13750" s="413">
        <v>131.27000000000001</v>
      </c>
      <c r="G13750" s="414">
        <f t="shared" si="428"/>
        <v>4.0450978898453567</v>
      </c>
      <c r="H13750" s="415">
        <f t="shared" si="429"/>
        <v>4.0450978898453567</v>
      </c>
    </row>
    <row r="13751" spans="1:8" ht="15" hidden="1" thickBot="1">
      <c r="A13751" s="409">
        <v>202207</v>
      </c>
      <c r="B13751" s="196" t="s">
        <v>1069</v>
      </c>
      <c r="C13751" s="197" t="s">
        <v>791</v>
      </c>
      <c r="D13751" s="198" t="s">
        <v>337</v>
      </c>
      <c r="E13751" s="421">
        <v>83083</v>
      </c>
      <c r="F13751" s="413">
        <v>131.27000000000001</v>
      </c>
      <c r="G13751" s="414">
        <f t="shared" si="428"/>
        <v>632.91688885503152</v>
      </c>
      <c r="H13751" s="415">
        <f t="shared" si="429"/>
        <v>3.1645844442751576</v>
      </c>
    </row>
    <row r="13752" spans="1:8" ht="15" hidden="1" thickBot="1">
      <c r="A13752" s="409">
        <v>202207</v>
      </c>
      <c r="B13752" s="196" t="s">
        <v>1070</v>
      </c>
      <c r="C13752" s="197" t="s">
        <v>791</v>
      </c>
      <c r="D13752" s="198" t="s">
        <v>337</v>
      </c>
      <c r="E13752" s="421">
        <v>112915</v>
      </c>
      <c r="F13752" s="413">
        <v>131.27000000000001</v>
      </c>
      <c r="G13752" s="414">
        <f t="shared" si="428"/>
        <v>860.17368781899893</v>
      </c>
      <c r="H13752" s="415">
        <f t="shared" si="429"/>
        <v>4.3008684390949945</v>
      </c>
    </row>
    <row r="13753" spans="1:8" ht="15" hidden="1" thickBot="1">
      <c r="A13753" s="409">
        <v>202207</v>
      </c>
      <c r="B13753" s="196" t="s">
        <v>1071</v>
      </c>
      <c r="C13753" s="197" t="s">
        <v>791</v>
      </c>
      <c r="D13753" s="198" t="s">
        <v>339</v>
      </c>
      <c r="E13753" s="421">
        <v>565</v>
      </c>
      <c r="F13753" s="413">
        <v>131.27000000000001</v>
      </c>
      <c r="G13753" s="414">
        <f t="shared" si="428"/>
        <v>4.3041060409842302</v>
      </c>
      <c r="H13753" s="415">
        <f t="shared" si="429"/>
        <v>4.3041060409842302</v>
      </c>
    </row>
    <row r="13754" spans="1:8" ht="15" hidden="1" thickBot="1">
      <c r="A13754" s="409">
        <v>202207</v>
      </c>
      <c r="B13754" s="196" t="s">
        <v>1072</v>
      </c>
      <c r="C13754" s="197" t="s">
        <v>791</v>
      </c>
      <c r="D13754" s="198" t="s">
        <v>337</v>
      </c>
      <c r="E13754" s="421">
        <v>94085</v>
      </c>
      <c r="F13754" s="413">
        <v>131.27000000000001</v>
      </c>
      <c r="G13754" s="414">
        <f t="shared" si="428"/>
        <v>716.72887940885198</v>
      </c>
      <c r="H13754" s="415">
        <f t="shared" si="429"/>
        <v>3.5836443970442597</v>
      </c>
    </row>
    <row r="13755" spans="1:8" ht="15" hidden="1" thickBot="1">
      <c r="A13755" s="409">
        <v>202207</v>
      </c>
      <c r="B13755" s="196" t="s">
        <v>1073</v>
      </c>
      <c r="C13755" s="197" t="s">
        <v>791</v>
      </c>
      <c r="D13755" s="198" t="s">
        <v>337</v>
      </c>
      <c r="E13755" s="421">
        <v>116644</v>
      </c>
      <c r="F13755" s="413">
        <v>131.27000000000001</v>
      </c>
      <c r="G13755" s="414">
        <f t="shared" si="428"/>
        <v>888.58078768949485</v>
      </c>
      <c r="H13755" s="415">
        <f t="shared" si="429"/>
        <v>4.4429039384474747</v>
      </c>
    </row>
    <row r="13756" spans="1:8" ht="15" hidden="1" thickBot="1">
      <c r="A13756" s="409">
        <v>202207</v>
      </c>
      <c r="B13756" s="196" t="s">
        <v>1074</v>
      </c>
      <c r="C13756" s="197" t="s">
        <v>791</v>
      </c>
      <c r="D13756" s="198" t="s">
        <v>337</v>
      </c>
      <c r="E13756" s="421">
        <v>117778</v>
      </c>
      <c r="F13756" s="413">
        <v>131.27000000000001</v>
      </c>
      <c r="G13756" s="414">
        <f t="shared" si="428"/>
        <v>897.21947131865613</v>
      </c>
      <c r="H13756" s="415">
        <f t="shared" si="429"/>
        <v>4.4860973565932802</v>
      </c>
    </row>
    <row r="13757" spans="1:8" ht="15" hidden="1" thickBot="1">
      <c r="A13757" s="409">
        <v>202207</v>
      </c>
      <c r="B13757" s="196" t="s">
        <v>1075</v>
      </c>
      <c r="C13757" s="197" t="s">
        <v>791</v>
      </c>
      <c r="D13757" s="198" t="s">
        <v>337</v>
      </c>
      <c r="E13757" s="421">
        <v>117778</v>
      </c>
      <c r="F13757" s="413">
        <v>131.27000000000001</v>
      </c>
      <c r="G13757" s="414">
        <f t="shared" si="428"/>
        <v>897.21947131865613</v>
      </c>
      <c r="H13757" s="415">
        <f t="shared" si="429"/>
        <v>4.4860973565932802</v>
      </c>
    </row>
    <row r="13758" spans="1:8" ht="15" hidden="1" thickBot="1">
      <c r="A13758" s="409">
        <v>202207</v>
      </c>
      <c r="B13758" s="196" t="s">
        <v>1076</v>
      </c>
      <c r="C13758" s="197" t="s">
        <v>791</v>
      </c>
      <c r="D13758" s="198" t="s">
        <v>337</v>
      </c>
      <c r="E13758" s="421">
        <v>117778</v>
      </c>
      <c r="F13758" s="413">
        <v>131.27000000000001</v>
      </c>
      <c r="G13758" s="414">
        <f t="shared" si="428"/>
        <v>897.21947131865613</v>
      </c>
      <c r="H13758" s="415">
        <f t="shared" si="429"/>
        <v>4.4860973565932802</v>
      </c>
    </row>
    <row r="13759" spans="1:8" ht="15" hidden="1" thickBot="1">
      <c r="A13759" s="409">
        <v>202207</v>
      </c>
      <c r="B13759" s="196" t="s">
        <v>1077</v>
      </c>
      <c r="C13759" s="197" t="s">
        <v>791</v>
      </c>
      <c r="D13759" s="198" t="s">
        <v>337</v>
      </c>
      <c r="E13759" s="421">
        <v>83304</v>
      </c>
      <c r="F13759" s="413">
        <v>131.27000000000001</v>
      </c>
      <c r="G13759" s="414">
        <f t="shared" si="428"/>
        <v>634.60044183743423</v>
      </c>
      <c r="H13759" s="415">
        <f t="shared" si="429"/>
        <v>3.173002209187171</v>
      </c>
    </row>
    <row r="13760" spans="1:8" ht="15" hidden="1" thickBot="1">
      <c r="A13760" s="409">
        <v>202207</v>
      </c>
      <c r="B13760" s="196" t="s">
        <v>1078</v>
      </c>
      <c r="C13760" s="197" t="s">
        <v>791</v>
      </c>
      <c r="D13760" s="198" t="s">
        <v>337</v>
      </c>
      <c r="E13760" s="421">
        <v>83304</v>
      </c>
      <c r="F13760" s="413">
        <v>131.27000000000001</v>
      </c>
      <c r="G13760" s="414">
        <f t="shared" si="428"/>
        <v>634.60044183743423</v>
      </c>
      <c r="H13760" s="415">
        <f t="shared" si="429"/>
        <v>3.173002209187171</v>
      </c>
    </row>
    <row r="13761" spans="1:8" ht="15" hidden="1" thickBot="1">
      <c r="A13761" s="409">
        <v>202207</v>
      </c>
      <c r="B13761" s="196" t="s">
        <v>1079</v>
      </c>
      <c r="C13761" s="197" t="s">
        <v>791</v>
      </c>
      <c r="D13761" s="198" t="s">
        <v>337</v>
      </c>
      <c r="E13761" s="421">
        <v>83304</v>
      </c>
      <c r="F13761" s="413">
        <v>131.27000000000001</v>
      </c>
      <c r="G13761" s="414">
        <f t="shared" si="428"/>
        <v>634.60044183743423</v>
      </c>
      <c r="H13761" s="415">
        <f t="shared" si="429"/>
        <v>3.173002209187171</v>
      </c>
    </row>
    <row r="13762" spans="1:8" ht="15" hidden="1" thickBot="1">
      <c r="A13762" s="409">
        <v>202207</v>
      </c>
      <c r="B13762" s="196" t="s">
        <v>1080</v>
      </c>
      <c r="C13762" s="197" t="s">
        <v>791</v>
      </c>
      <c r="D13762" s="198" t="s">
        <v>337</v>
      </c>
      <c r="E13762" s="421">
        <v>117778</v>
      </c>
      <c r="F13762" s="413">
        <v>131.27000000000001</v>
      </c>
      <c r="G13762" s="414">
        <f t="shared" ref="G13762:G13825" si="430">+E13762/F13762</f>
        <v>897.21947131865613</v>
      </c>
      <c r="H13762" s="415">
        <f t="shared" ref="H13762:H13825" si="431">IF(D13762="TB",G13762/200,IF(D13762="LT",G13762,"VER"))</f>
        <v>4.4860973565932802</v>
      </c>
    </row>
    <row r="13763" spans="1:8" ht="15" hidden="1" thickBot="1">
      <c r="A13763" s="409">
        <v>202207</v>
      </c>
      <c r="B13763" s="196" t="s">
        <v>1081</v>
      </c>
      <c r="C13763" s="197" t="s">
        <v>791</v>
      </c>
      <c r="D13763" s="198" t="s">
        <v>337</v>
      </c>
      <c r="E13763" s="421">
        <v>83304</v>
      </c>
      <c r="F13763" s="413">
        <v>131.27000000000001</v>
      </c>
      <c r="G13763" s="414">
        <f t="shared" si="430"/>
        <v>634.60044183743423</v>
      </c>
      <c r="H13763" s="415">
        <f t="shared" si="431"/>
        <v>3.173002209187171</v>
      </c>
    </row>
    <row r="13764" spans="1:8" ht="15" hidden="1" thickBot="1">
      <c r="A13764" s="409">
        <v>202207</v>
      </c>
      <c r="B13764" s="196" t="s">
        <v>1082</v>
      </c>
      <c r="C13764" s="197" t="s">
        <v>791</v>
      </c>
      <c r="D13764" s="198" t="s">
        <v>337</v>
      </c>
      <c r="E13764" s="421">
        <v>117778</v>
      </c>
      <c r="F13764" s="413">
        <v>131.27000000000001</v>
      </c>
      <c r="G13764" s="414">
        <f t="shared" si="430"/>
        <v>897.21947131865613</v>
      </c>
      <c r="H13764" s="415">
        <f t="shared" si="431"/>
        <v>4.4860973565932802</v>
      </c>
    </row>
    <row r="13765" spans="1:8" ht="15" hidden="1" thickBot="1">
      <c r="A13765" s="409">
        <v>202207</v>
      </c>
      <c r="B13765" s="196" t="s">
        <v>1083</v>
      </c>
      <c r="C13765" s="197" t="s">
        <v>791</v>
      </c>
      <c r="D13765" s="198" t="s">
        <v>337</v>
      </c>
      <c r="E13765" s="421">
        <v>110217</v>
      </c>
      <c r="F13765" s="413">
        <v>131.27000000000001</v>
      </c>
      <c r="G13765" s="414">
        <f t="shared" si="430"/>
        <v>839.62062923744952</v>
      </c>
      <c r="H13765" s="415">
        <f t="shared" si="431"/>
        <v>4.1981031461872478</v>
      </c>
    </row>
    <row r="13766" spans="1:8" ht="15" hidden="1" thickBot="1">
      <c r="A13766" s="409">
        <v>202207</v>
      </c>
      <c r="B13766" s="196" t="s">
        <v>1084</v>
      </c>
      <c r="C13766" s="197" t="s">
        <v>791</v>
      </c>
      <c r="D13766" s="198" t="s">
        <v>337</v>
      </c>
      <c r="E13766" s="421">
        <v>105381</v>
      </c>
      <c r="F13766" s="413">
        <v>131.27000000000001</v>
      </c>
      <c r="G13766" s="414">
        <f t="shared" si="430"/>
        <v>802.78052868134375</v>
      </c>
      <c r="H13766" s="415">
        <f t="shared" si="431"/>
        <v>4.0139026434067189</v>
      </c>
    </row>
    <row r="13767" spans="1:8" ht="15" hidden="1" thickBot="1">
      <c r="A13767" s="409">
        <v>202207</v>
      </c>
      <c r="B13767" s="196" t="s">
        <v>1085</v>
      </c>
      <c r="C13767" s="197" t="s">
        <v>791</v>
      </c>
      <c r="D13767" s="198" t="s">
        <v>337</v>
      </c>
      <c r="E13767" s="421">
        <v>67178</v>
      </c>
      <c r="F13767" s="413">
        <v>131.27000000000001</v>
      </c>
      <c r="G13767" s="414">
        <f t="shared" si="430"/>
        <v>511.75439932962593</v>
      </c>
      <c r="H13767" s="415">
        <f t="shared" si="431"/>
        <v>2.5587719966481295</v>
      </c>
    </row>
    <row r="13768" spans="1:8" ht="15" hidden="1" thickBot="1">
      <c r="A13768" s="409">
        <v>202207</v>
      </c>
      <c r="B13768" s="196" t="s">
        <v>1086</v>
      </c>
      <c r="C13768" s="197" t="s">
        <v>791</v>
      </c>
      <c r="D13768" s="198" t="s">
        <v>337</v>
      </c>
      <c r="E13768" s="421">
        <v>101722</v>
      </c>
      <c r="F13768" s="413">
        <v>131.27000000000001</v>
      </c>
      <c r="G13768" s="414">
        <f t="shared" si="430"/>
        <v>774.90668088672192</v>
      </c>
      <c r="H13768" s="415">
        <f t="shared" si="431"/>
        <v>3.8745334044336097</v>
      </c>
    </row>
    <row r="13769" spans="1:8" ht="15" hidden="1" thickBot="1">
      <c r="A13769" s="409">
        <v>202207</v>
      </c>
      <c r="B13769" s="196" t="s">
        <v>1087</v>
      </c>
      <c r="C13769" s="197" t="s">
        <v>791</v>
      </c>
      <c r="D13769" s="198" t="s">
        <v>337</v>
      </c>
      <c r="E13769" s="421">
        <v>113117</v>
      </c>
      <c r="F13769" s="413">
        <v>131.27000000000001</v>
      </c>
      <c r="G13769" s="414">
        <f t="shared" si="430"/>
        <v>861.71250095223581</v>
      </c>
      <c r="H13769" s="415">
        <f t="shared" si="431"/>
        <v>4.3085625047611789</v>
      </c>
    </row>
    <row r="13770" spans="1:8" ht="15" hidden="1" thickBot="1">
      <c r="A13770" s="409">
        <v>202207</v>
      </c>
      <c r="B13770" s="196" t="s">
        <v>1088</v>
      </c>
      <c r="C13770" s="197" t="s">
        <v>791</v>
      </c>
      <c r="D13770" s="198" t="s">
        <v>339</v>
      </c>
      <c r="E13770" s="421">
        <v>566</v>
      </c>
      <c r="F13770" s="413">
        <v>131.27000000000001</v>
      </c>
      <c r="G13770" s="414">
        <f t="shared" si="430"/>
        <v>4.3117239277824329</v>
      </c>
      <c r="H13770" s="415">
        <f t="shared" si="431"/>
        <v>4.3117239277824329</v>
      </c>
    </row>
    <row r="13771" spans="1:8" ht="15" hidden="1" thickBot="1">
      <c r="A13771" s="409">
        <v>202207</v>
      </c>
      <c r="B13771" s="196" t="s">
        <v>1089</v>
      </c>
      <c r="C13771" s="197" t="s">
        <v>791</v>
      </c>
      <c r="D13771" s="198" t="s">
        <v>337</v>
      </c>
      <c r="E13771" s="421">
        <v>76087</v>
      </c>
      <c r="F13771" s="413">
        <v>131.27000000000001</v>
      </c>
      <c r="G13771" s="414">
        <f t="shared" si="430"/>
        <v>579.62215281480917</v>
      </c>
      <c r="H13771" s="415">
        <f t="shared" si="431"/>
        <v>2.8981107640740458</v>
      </c>
    </row>
    <row r="13772" spans="1:8" ht="15" hidden="1" thickBot="1">
      <c r="A13772" s="409">
        <v>202207</v>
      </c>
      <c r="B13772" s="196" t="s">
        <v>1090</v>
      </c>
      <c r="C13772" s="197" t="s">
        <v>791</v>
      </c>
      <c r="D13772" s="198" t="s">
        <v>337</v>
      </c>
      <c r="E13772" s="421">
        <v>79317</v>
      </c>
      <c r="F13772" s="413">
        <v>131.27000000000001</v>
      </c>
      <c r="G13772" s="414">
        <f t="shared" si="430"/>
        <v>604.22792717300217</v>
      </c>
      <c r="H13772" s="415">
        <f t="shared" si="431"/>
        <v>3.0211396358650107</v>
      </c>
    </row>
    <row r="13773" spans="1:8" ht="15" hidden="1" thickBot="1">
      <c r="A13773" s="409">
        <v>202207</v>
      </c>
      <c r="B13773" s="196" t="s">
        <v>1091</v>
      </c>
      <c r="C13773" s="197" t="s">
        <v>791</v>
      </c>
      <c r="D13773" s="198" t="s">
        <v>337</v>
      </c>
      <c r="E13773" s="421">
        <v>101622</v>
      </c>
      <c r="F13773" s="413">
        <v>131.27000000000001</v>
      </c>
      <c r="G13773" s="414">
        <f t="shared" si="430"/>
        <v>774.14489220690177</v>
      </c>
      <c r="H13773" s="415">
        <f t="shared" si="431"/>
        <v>3.8707244610345088</v>
      </c>
    </row>
    <row r="13774" spans="1:8" ht="15" hidden="1" thickBot="1">
      <c r="A13774" s="409">
        <v>202207</v>
      </c>
      <c r="B13774" s="196" t="s">
        <v>1092</v>
      </c>
      <c r="C13774" s="197" t="s">
        <v>791</v>
      </c>
      <c r="D13774" s="198" t="s">
        <v>339</v>
      </c>
      <c r="E13774" s="421">
        <v>508</v>
      </c>
      <c r="F13774" s="413">
        <v>131.27000000000001</v>
      </c>
      <c r="G13774" s="414">
        <f t="shared" si="430"/>
        <v>3.8698864934867063</v>
      </c>
      <c r="H13774" s="415">
        <f t="shared" si="431"/>
        <v>3.8698864934867063</v>
      </c>
    </row>
    <row r="13775" spans="1:8" ht="15" hidden="1" thickBot="1">
      <c r="A13775" s="409">
        <v>202207</v>
      </c>
      <c r="B13775" s="196" t="s">
        <v>1093</v>
      </c>
      <c r="C13775" s="197" t="s">
        <v>791</v>
      </c>
      <c r="D13775" s="198" t="s">
        <v>337</v>
      </c>
      <c r="E13775" s="421">
        <v>99316</v>
      </c>
      <c r="F13775" s="413">
        <v>131.27000000000001</v>
      </c>
      <c r="G13775" s="414">
        <f t="shared" si="430"/>
        <v>756.57804525024756</v>
      </c>
      <c r="H13775" s="415">
        <f t="shared" si="431"/>
        <v>3.7828902262512378</v>
      </c>
    </row>
    <row r="13776" spans="1:8" ht="15" hidden="1" thickBot="1">
      <c r="A13776" s="409">
        <v>202207</v>
      </c>
      <c r="B13776" s="196" t="s">
        <v>1094</v>
      </c>
      <c r="C13776" s="197" t="s">
        <v>791</v>
      </c>
      <c r="D13776" s="198" t="s">
        <v>339</v>
      </c>
      <c r="E13776" s="421">
        <v>497</v>
      </c>
      <c r="F13776" s="413">
        <v>131.27000000000001</v>
      </c>
      <c r="G13776" s="414">
        <f t="shared" si="430"/>
        <v>3.7860897387064827</v>
      </c>
      <c r="H13776" s="415">
        <f t="shared" si="431"/>
        <v>3.7860897387064827</v>
      </c>
    </row>
    <row r="13777" spans="1:8" ht="15" hidden="1" thickBot="1">
      <c r="A13777" s="409">
        <v>202207</v>
      </c>
      <c r="B13777" s="196" t="s">
        <v>1095</v>
      </c>
      <c r="C13777" s="197" t="s">
        <v>791</v>
      </c>
      <c r="D13777" s="198" t="s">
        <v>337</v>
      </c>
      <c r="E13777" s="421">
        <v>79587</v>
      </c>
      <c r="F13777" s="413">
        <v>131.27000000000001</v>
      </c>
      <c r="G13777" s="414">
        <f t="shared" si="430"/>
        <v>606.28475660851677</v>
      </c>
      <c r="H13777" s="415">
        <f t="shared" si="431"/>
        <v>3.0314237830425839</v>
      </c>
    </row>
    <row r="13778" spans="1:8" ht="15" hidden="1" thickBot="1">
      <c r="A13778" s="409">
        <v>202207</v>
      </c>
      <c r="B13778" s="196" t="s">
        <v>1096</v>
      </c>
      <c r="C13778" s="197" t="s">
        <v>791</v>
      </c>
      <c r="D13778" s="198" t="s">
        <v>339</v>
      </c>
      <c r="E13778" s="421">
        <v>398</v>
      </c>
      <c r="F13778" s="413">
        <v>131.27000000000001</v>
      </c>
      <c r="G13778" s="414">
        <f t="shared" si="430"/>
        <v>3.0319189456844668</v>
      </c>
      <c r="H13778" s="415">
        <f t="shared" si="431"/>
        <v>3.0319189456844668</v>
      </c>
    </row>
    <row r="13779" spans="1:8" ht="15" hidden="1" thickBot="1">
      <c r="A13779" s="409">
        <v>202207</v>
      </c>
      <c r="B13779" s="196" t="s">
        <v>1097</v>
      </c>
      <c r="C13779" s="197" t="s">
        <v>791</v>
      </c>
      <c r="D13779" s="198" t="s">
        <v>337</v>
      </c>
      <c r="E13779" s="421">
        <v>81090</v>
      </c>
      <c r="F13779" s="413">
        <v>131.27000000000001</v>
      </c>
      <c r="G13779" s="414">
        <f t="shared" si="430"/>
        <v>617.73444046621466</v>
      </c>
      <c r="H13779" s="415">
        <f t="shared" si="431"/>
        <v>3.0886722023310735</v>
      </c>
    </row>
    <row r="13780" spans="1:8" ht="15" hidden="1" thickBot="1">
      <c r="A13780" s="409">
        <v>202207</v>
      </c>
      <c r="B13780" s="196" t="s">
        <v>1098</v>
      </c>
      <c r="C13780" s="197" t="s">
        <v>791</v>
      </c>
      <c r="D13780" s="198" t="s">
        <v>337</v>
      </c>
      <c r="E13780" s="421">
        <v>100711</v>
      </c>
      <c r="F13780" s="413">
        <v>131.27000000000001</v>
      </c>
      <c r="G13780" s="414">
        <f t="shared" si="430"/>
        <v>767.20499733373958</v>
      </c>
      <c r="H13780" s="415">
        <f t="shared" si="431"/>
        <v>3.836024986668698</v>
      </c>
    </row>
    <row r="13781" spans="1:8" ht="15" hidden="1" thickBot="1">
      <c r="A13781" s="409">
        <v>202207</v>
      </c>
      <c r="B13781" s="196" t="s">
        <v>1099</v>
      </c>
      <c r="C13781" s="197" t="s">
        <v>791</v>
      </c>
      <c r="D13781" s="198" t="s">
        <v>337</v>
      </c>
      <c r="E13781" s="421">
        <v>110315</v>
      </c>
      <c r="F13781" s="413">
        <v>131.27000000000001</v>
      </c>
      <c r="G13781" s="414">
        <f t="shared" si="430"/>
        <v>840.36718214367329</v>
      </c>
      <c r="H13781" s="415">
        <f t="shared" si="431"/>
        <v>4.2018359107183665</v>
      </c>
    </row>
    <row r="13782" spans="1:8" ht="15" hidden="1" thickBot="1">
      <c r="A13782" s="409">
        <v>202207</v>
      </c>
      <c r="B13782" s="196" t="s">
        <v>1100</v>
      </c>
      <c r="C13782" s="197" t="s">
        <v>791</v>
      </c>
      <c r="D13782" s="198" t="s">
        <v>337</v>
      </c>
      <c r="E13782" s="421">
        <v>83098</v>
      </c>
      <c r="F13782" s="413">
        <v>131.27000000000001</v>
      </c>
      <c r="G13782" s="414">
        <f t="shared" si="430"/>
        <v>633.0311571570046</v>
      </c>
      <c r="H13782" s="415">
        <f t="shared" si="431"/>
        <v>3.1651557857850232</v>
      </c>
    </row>
    <row r="13783" spans="1:8" ht="15" hidden="1" thickBot="1">
      <c r="A13783" s="409">
        <v>202207</v>
      </c>
      <c r="B13783" s="196" t="s">
        <v>1101</v>
      </c>
      <c r="C13783" s="197" t="s">
        <v>791</v>
      </c>
      <c r="D13783" s="198" t="s">
        <v>337</v>
      </c>
      <c r="E13783" s="421">
        <v>113105</v>
      </c>
      <c r="F13783" s="413">
        <v>131.27000000000001</v>
      </c>
      <c r="G13783" s="414">
        <f t="shared" si="430"/>
        <v>861.62108631065735</v>
      </c>
      <c r="H13783" s="415">
        <f t="shared" si="431"/>
        <v>4.3081054315532867</v>
      </c>
    </row>
    <row r="13784" spans="1:8" ht="15" hidden="1" thickBot="1">
      <c r="A13784" s="409">
        <v>202207</v>
      </c>
      <c r="B13784" s="196" t="s">
        <v>1102</v>
      </c>
      <c r="C13784" s="197" t="s">
        <v>791</v>
      </c>
      <c r="D13784" s="198" t="s">
        <v>337</v>
      </c>
      <c r="E13784" s="421">
        <v>103561</v>
      </c>
      <c r="F13784" s="413">
        <v>131.27000000000001</v>
      </c>
      <c r="G13784" s="414">
        <f t="shared" si="430"/>
        <v>788.91597470861575</v>
      </c>
      <c r="H13784" s="415">
        <f t="shared" si="431"/>
        <v>3.9445798735430788</v>
      </c>
    </row>
    <row r="13785" spans="1:8" ht="15" hidden="1" thickBot="1">
      <c r="A13785" s="409">
        <v>202207</v>
      </c>
      <c r="B13785" s="196" t="s">
        <v>1103</v>
      </c>
      <c r="C13785" s="197" t="s">
        <v>791</v>
      </c>
      <c r="D13785" s="198" t="s">
        <v>337</v>
      </c>
      <c r="E13785" s="421">
        <v>99256</v>
      </c>
      <c r="F13785" s="413">
        <v>131.27000000000001</v>
      </c>
      <c r="G13785" s="414">
        <f t="shared" si="430"/>
        <v>756.12097204235545</v>
      </c>
      <c r="H13785" s="415">
        <f t="shared" si="431"/>
        <v>3.7806048602117772</v>
      </c>
    </row>
    <row r="13786" spans="1:8" ht="15" hidden="1" thickBot="1">
      <c r="A13786" s="409">
        <v>202207</v>
      </c>
      <c r="B13786" s="196" t="s">
        <v>1104</v>
      </c>
      <c r="C13786" s="197" t="s">
        <v>791</v>
      </c>
      <c r="D13786" s="198" t="s">
        <v>337</v>
      </c>
      <c r="E13786" s="421">
        <v>95857</v>
      </c>
      <c r="F13786" s="413">
        <v>131.27000000000001</v>
      </c>
      <c r="G13786" s="414">
        <f t="shared" si="430"/>
        <v>730.22777481526623</v>
      </c>
      <c r="H13786" s="415">
        <f t="shared" si="431"/>
        <v>3.6511388740763313</v>
      </c>
    </row>
    <row r="13787" spans="1:8" ht="15" hidden="1" thickBot="1">
      <c r="A13787" s="409">
        <v>202207</v>
      </c>
      <c r="B13787" s="196" t="s">
        <v>1105</v>
      </c>
      <c r="C13787" s="197" t="s">
        <v>791</v>
      </c>
      <c r="D13787" s="198" t="s">
        <v>337</v>
      </c>
      <c r="E13787" s="421">
        <v>43741</v>
      </c>
      <c r="F13787" s="413">
        <v>131.27000000000001</v>
      </c>
      <c r="G13787" s="414">
        <f t="shared" si="430"/>
        <v>333.21398644016148</v>
      </c>
      <c r="H13787" s="415">
        <f t="shared" si="431"/>
        <v>1.6660699322008075</v>
      </c>
    </row>
    <row r="13788" spans="1:8" ht="15" hidden="1" thickBot="1">
      <c r="A13788" s="409">
        <v>202207</v>
      </c>
      <c r="B13788" s="196" t="s">
        <v>1106</v>
      </c>
      <c r="C13788" s="197" t="s">
        <v>791</v>
      </c>
      <c r="D13788" s="198" t="s">
        <v>339</v>
      </c>
      <c r="E13788" s="421">
        <v>219</v>
      </c>
      <c r="F13788" s="413">
        <v>131.27000000000001</v>
      </c>
      <c r="G13788" s="414">
        <f t="shared" si="430"/>
        <v>1.668317208806277</v>
      </c>
      <c r="H13788" s="415">
        <f t="shared" si="431"/>
        <v>1.668317208806277</v>
      </c>
    </row>
    <row r="13789" spans="1:8" ht="15" hidden="1" thickBot="1">
      <c r="A13789" s="409">
        <v>202207</v>
      </c>
      <c r="B13789" s="196" t="s">
        <v>1107</v>
      </c>
      <c r="C13789" s="197" t="s">
        <v>791</v>
      </c>
      <c r="D13789" s="198" t="s">
        <v>337</v>
      </c>
      <c r="E13789" s="421">
        <v>103354</v>
      </c>
      <c r="F13789" s="413">
        <v>131.27000000000001</v>
      </c>
      <c r="G13789" s="414">
        <f t="shared" si="430"/>
        <v>787.33907214138787</v>
      </c>
      <c r="H13789" s="415">
        <f t="shared" si="431"/>
        <v>3.9366953607069393</v>
      </c>
    </row>
    <row r="13790" spans="1:8" ht="15" hidden="1" thickBot="1">
      <c r="A13790" s="409">
        <v>202207</v>
      </c>
      <c r="B13790" s="196" t="s">
        <v>1108</v>
      </c>
      <c r="C13790" s="197" t="s">
        <v>791</v>
      </c>
      <c r="D13790" s="198" t="s">
        <v>339</v>
      </c>
      <c r="E13790" s="421">
        <v>517</v>
      </c>
      <c r="F13790" s="413">
        <v>131.27000000000001</v>
      </c>
      <c r="G13790" s="414">
        <f t="shared" si="430"/>
        <v>3.938447474670526</v>
      </c>
      <c r="H13790" s="415">
        <f t="shared" si="431"/>
        <v>3.938447474670526</v>
      </c>
    </row>
    <row r="13791" spans="1:8" ht="15" hidden="1" thickBot="1">
      <c r="A13791" s="409">
        <v>202207</v>
      </c>
      <c r="B13791" s="196" t="s">
        <v>1109</v>
      </c>
      <c r="C13791" s="197" t="s">
        <v>791</v>
      </c>
      <c r="D13791" s="198" t="s">
        <v>337</v>
      </c>
      <c r="E13791" s="421">
        <v>121024</v>
      </c>
      <c r="F13791" s="413">
        <v>131.27000000000001</v>
      </c>
      <c r="G13791" s="414">
        <f t="shared" si="430"/>
        <v>921.94713186562035</v>
      </c>
      <c r="H13791" s="415">
        <f t="shared" si="431"/>
        <v>4.609735659328102</v>
      </c>
    </row>
    <row r="13792" spans="1:8" ht="15" hidden="1" thickBot="1">
      <c r="A13792" s="409">
        <v>202207</v>
      </c>
      <c r="B13792" s="196" t="s">
        <v>1110</v>
      </c>
      <c r="C13792" s="197" t="s">
        <v>791</v>
      </c>
      <c r="D13792" s="198" t="s">
        <v>339</v>
      </c>
      <c r="E13792" s="421">
        <v>605</v>
      </c>
      <c r="F13792" s="413">
        <v>131.27000000000001</v>
      </c>
      <c r="G13792" s="414">
        <f t="shared" si="430"/>
        <v>4.6088215129123178</v>
      </c>
      <c r="H13792" s="415">
        <f t="shared" si="431"/>
        <v>4.6088215129123178</v>
      </c>
    </row>
    <row r="13793" spans="1:8" ht="15" hidden="1" thickBot="1">
      <c r="A13793" s="409">
        <v>202207</v>
      </c>
      <c r="B13793" s="196" t="s">
        <v>1111</v>
      </c>
      <c r="C13793" s="197" t="s">
        <v>791</v>
      </c>
      <c r="D13793" s="198" t="s">
        <v>337</v>
      </c>
      <c r="E13793" s="421">
        <v>95544</v>
      </c>
      <c r="F13793" s="413">
        <v>131.27000000000001</v>
      </c>
      <c r="G13793" s="414">
        <f t="shared" si="430"/>
        <v>727.84337624742886</v>
      </c>
      <c r="H13793" s="415">
        <f t="shared" si="431"/>
        <v>3.6392168812371444</v>
      </c>
    </row>
    <row r="13794" spans="1:8" ht="15" hidden="1" thickBot="1">
      <c r="A13794" s="409">
        <v>202207</v>
      </c>
      <c r="B13794" s="196" t="s">
        <v>1112</v>
      </c>
      <c r="C13794" s="197" t="s">
        <v>791</v>
      </c>
      <c r="D13794" s="198" t="s">
        <v>339</v>
      </c>
      <c r="E13794" s="421">
        <v>478</v>
      </c>
      <c r="F13794" s="413">
        <v>131.27000000000001</v>
      </c>
      <c r="G13794" s="414">
        <f t="shared" si="430"/>
        <v>3.6413498895406411</v>
      </c>
      <c r="H13794" s="415">
        <f t="shared" si="431"/>
        <v>3.6413498895406411</v>
      </c>
    </row>
    <row r="13795" spans="1:8" ht="15" hidden="1" thickBot="1">
      <c r="A13795" s="409">
        <v>202207</v>
      </c>
      <c r="B13795" s="196" t="s">
        <v>1113</v>
      </c>
      <c r="C13795" s="197" t="s">
        <v>791</v>
      </c>
      <c r="D13795" s="198" t="s">
        <v>337</v>
      </c>
      <c r="E13795" s="421">
        <v>71268</v>
      </c>
      <c r="F13795" s="413">
        <v>131.27000000000001</v>
      </c>
      <c r="G13795" s="414">
        <f t="shared" si="430"/>
        <v>542.91155633427286</v>
      </c>
      <c r="H13795" s="415">
        <f t="shared" si="431"/>
        <v>2.7145577816713642</v>
      </c>
    </row>
    <row r="13796" spans="1:8" ht="15" hidden="1" thickBot="1">
      <c r="A13796" s="409">
        <v>202207</v>
      </c>
      <c r="B13796" s="196" t="s">
        <v>1114</v>
      </c>
      <c r="C13796" s="197" t="s">
        <v>791</v>
      </c>
      <c r="D13796" s="198" t="s">
        <v>339</v>
      </c>
      <c r="E13796" s="421">
        <v>356</v>
      </c>
      <c r="F13796" s="413">
        <v>131.27000000000001</v>
      </c>
      <c r="G13796" s="414">
        <f t="shared" si="430"/>
        <v>2.7119677001599753</v>
      </c>
      <c r="H13796" s="415">
        <f t="shared" si="431"/>
        <v>2.7119677001599753</v>
      </c>
    </row>
    <row r="13797" spans="1:8" ht="15" hidden="1" thickBot="1">
      <c r="A13797" s="409">
        <v>202207</v>
      </c>
      <c r="B13797" s="196" t="s">
        <v>1115</v>
      </c>
      <c r="C13797" s="197" t="s">
        <v>791</v>
      </c>
      <c r="D13797" s="198" t="s">
        <v>337</v>
      </c>
      <c r="E13797" s="421">
        <v>89111</v>
      </c>
      <c r="F13797" s="413">
        <v>131.27000000000001</v>
      </c>
      <c r="G13797" s="414">
        <f t="shared" si="430"/>
        <v>678.8375104745943</v>
      </c>
      <c r="H13797" s="415">
        <f t="shared" si="431"/>
        <v>3.3941875523729714</v>
      </c>
    </row>
    <row r="13798" spans="1:8" ht="15" hidden="1" thickBot="1">
      <c r="A13798" s="409">
        <v>202207</v>
      </c>
      <c r="B13798" s="196" t="s">
        <v>1116</v>
      </c>
      <c r="C13798" s="197" t="s">
        <v>791</v>
      </c>
      <c r="D13798" s="198" t="s">
        <v>337</v>
      </c>
      <c r="E13798" s="421">
        <v>95872</v>
      </c>
      <c r="F13798" s="413">
        <v>131.27000000000001</v>
      </c>
      <c r="G13798" s="414">
        <f t="shared" si="430"/>
        <v>730.3420431172392</v>
      </c>
      <c r="H13798" s="415">
        <f t="shared" si="431"/>
        <v>3.651710215586196</v>
      </c>
    </row>
    <row r="13799" spans="1:8" ht="15" hidden="1" thickBot="1">
      <c r="A13799" s="409">
        <v>202207</v>
      </c>
      <c r="B13799" s="196" t="s">
        <v>1117</v>
      </c>
      <c r="C13799" s="197" t="s">
        <v>791</v>
      </c>
      <c r="D13799" s="198" t="s">
        <v>339</v>
      </c>
      <c r="E13799" s="421">
        <v>479</v>
      </c>
      <c r="F13799" s="413">
        <v>131.27000000000001</v>
      </c>
      <c r="G13799" s="414">
        <f t="shared" si="430"/>
        <v>3.6489677763388433</v>
      </c>
      <c r="H13799" s="415">
        <f t="shared" si="431"/>
        <v>3.6489677763388433</v>
      </c>
    </row>
    <row r="13800" spans="1:8" ht="15" hidden="1" thickBot="1">
      <c r="A13800" s="409">
        <v>202207</v>
      </c>
      <c r="B13800" s="196" t="s">
        <v>1118</v>
      </c>
      <c r="C13800" s="197" t="s">
        <v>791</v>
      </c>
      <c r="D13800" s="198" t="s">
        <v>339</v>
      </c>
      <c r="E13800" s="421">
        <v>446</v>
      </c>
      <c r="F13800" s="413">
        <v>131.27000000000001</v>
      </c>
      <c r="G13800" s="414">
        <f t="shared" si="430"/>
        <v>3.3975775119981715</v>
      </c>
      <c r="H13800" s="415">
        <f t="shared" si="431"/>
        <v>3.3975775119981715</v>
      </c>
    </row>
    <row r="13801" spans="1:8" ht="15" hidden="1" thickBot="1">
      <c r="A13801" s="409">
        <v>202207</v>
      </c>
      <c r="B13801" s="196" t="s">
        <v>1119</v>
      </c>
      <c r="C13801" s="197" t="s">
        <v>791</v>
      </c>
      <c r="D13801" s="198" t="s">
        <v>337</v>
      </c>
      <c r="E13801" s="421">
        <v>50073</v>
      </c>
      <c r="F13801" s="413">
        <v>131.27000000000001</v>
      </c>
      <c r="G13801" s="414">
        <f t="shared" si="430"/>
        <v>381.45044564637766</v>
      </c>
      <c r="H13801" s="415">
        <f t="shared" si="431"/>
        <v>1.9072522282318882</v>
      </c>
    </row>
    <row r="13802" spans="1:8" ht="15" hidden="1" thickBot="1">
      <c r="A13802" s="409">
        <v>202207</v>
      </c>
      <c r="B13802" s="196" t="s">
        <v>1120</v>
      </c>
      <c r="C13802" s="197" t="s">
        <v>791</v>
      </c>
      <c r="D13802" s="198" t="s">
        <v>339</v>
      </c>
      <c r="E13802" s="421">
        <v>250</v>
      </c>
      <c r="F13802" s="413">
        <v>131.27000000000001</v>
      </c>
      <c r="G13802" s="414">
        <f t="shared" si="430"/>
        <v>1.9044716995505446</v>
      </c>
      <c r="H13802" s="415">
        <f t="shared" si="431"/>
        <v>1.9044716995505446</v>
      </c>
    </row>
    <row r="13803" spans="1:8" ht="15" hidden="1" thickBot="1">
      <c r="A13803" s="409">
        <v>202207</v>
      </c>
      <c r="B13803" s="196" t="s">
        <v>1121</v>
      </c>
      <c r="C13803" s="197" t="s">
        <v>791</v>
      </c>
      <c r="D13803" s="198" t="s">
        <v>337</v>
      </c>
      <c r="E13803" s="421">
        <v>95542</v>
      </c>
      <c r="F13803" s="413">
        <v>131.27000000000001</v>
      </c>
      <c r="G13803" s="414">
        <f t="shared" si="430"/>
        <v>727.82814047383249</v>
      </c>
      <c r="H13803" s="415">
        <f t="shared" si="431"/>
        <v>3.6391407023691626</v>
      </c>
    </row>
    <row r="13804" spans="1:8" ht="15" hidden="1" thickBot="1">
      <c r="A13804" s="409">
        <v>202207</v>
      </c>
      <c r="B13804" s="196" t="s">
        <v>1122</v>
      </c>
      <c r="C13804" s="197" t="s">
        <v>791</v>
      </c>
      <c r="D13804" s="198" t="s">
        <v>339</v>
      </c>
      <c r="E13804" s="421">
        <v>478</v>
      </c>
      <c r="F13804" s="413">
        <v>131.27000000000001</v>
      </c>
      <c r="G13804" s="414">
        <f t="shared" si="430"/>
        <v>3.6413498895406411</v>
      </c>
      <c r="H13804" s="415">
        <f t="shared" si="431"/>
        <v>3.6413498895406411</v>
      </c>
    </row>
    <row r="13805" spans="1:8" ht="15" hidden="1" thickBot="1">
      <c r="A13805" s="409">
        <v>202207</v>
      </c>
      <c r="B13805" s="196" t="s">
        <v>1123</v>
      </c>
      <c r="C13805" s="197" t="s">
        <v>791</v>
      </c>
      <c r="D13805" s="198" t="s">
        <v>337</v>
      </c>
      <c r="E13805" s="421">
        <v>73496</v>
      </c>
      <c r="F13805" s="413">
        <v>131.27000000000001</v>
      </c>
      <c r="G13805" s="414">
        <f t="shared" si="430"/>
        <v>559.88420812066727</v>
      </c>
      <c r="H13805" s="415">
        <f t="shared" si="431"/>
        <v>2.7994210406033364</v>
      </c>
    </row>
    <row r="13806" spans="1:8" ht="15" hidden="1" thickBot="1">
      <c r="A13806" s="409">
        <v>202207</v>
      </c>
      <c r="B13806" s="196" t="s">
        <v>1124</v>
      </c>
      <c r="C13806" s="197" t="s">
        <v>791</v>
      </c>
      <c r="D13806" s="198" t="s">
        <v>339</v>
      </c>
      <c r="E13806" s="421">
        <v>367</v>
      </c>
      <c r="F13806" s="413">
        <v>131.27000000000001</v>
      </c>
      <c r="G13806" s="414">
        <f t="shared" si="430"/>
        <v>2.7957644549401994</v>
      </c>
      <c r="H13806" s="415">
        <f t="shared" si="431"/>
        <v>2.7957644549401994</v>
      </c>
    </row>
    <row r="13807" spans="1:8" ht="15" hidden="1" thickBot="1">
      <c r="A13807" s="409">
        <v>202207</v>
      </c>
      <c r="B13807" s="196" t="s">
        <v>1125</v>
      </c>
      <c r="C13807" s="197" t="s">
        <v>791</v>
      </c>
      <c r="D13807" s="198" t="s">
        <v>337</v>
      </c>
      <c r="E13807" s="421">
        <v>93111</v>
      </c>
      <c r="F13807" s="413">
        <v>131.27000000000001</v>
      </c>
      <c r="G13807" s="414">
        <f t="shared" si="430"/>
        <v>709.30905766740295</v>
      </c>
      <c r="H13807" s="415">
        <f t="shared" si="431"/>
        <v>3.5465452883370148</v>
      </c>
    </row>
    <row r="13808" spans="1:8" ht="15" hidden="1" thickBot="1">
      <c r="A13808" s="409">
        <v>202207</v>
      </c>
      <c r="B13808" s="196" t="s">
        <v>1126</v>
      </c>
      <c r="C13808" s="197" t="s">
        <v>791</v>
      </c>
      <c r="D13808" s="198" t="s">
        <v>339</v>
      </c>
      <c r="E13808" s="421">
        <v>466</v>
      </c>
      <c r="F13808" s="413">
        <v>131.27000000000001</v>
      </c>
      <c r="G13808" s="414">
        <f t="shared" si="430"/>
        <v>3.5499352479622148</v>
      </c>
      <c r="H13808" s="415">
        <f t="shared" si="431"/>
        <v>3.5499352479622148</v>
      </c>
    </row>
    <row r="13809" spans="1:8" ht="15" hidden="1" thickBot="1">
      <c r="A13809" s="409">
        <v>202207</v>
      </c>
      <c r="B13809" s="196" t="s">
        <v>1127</v>
      </c>
      <c r="C13809" s="197" t="s">
        <v>791</v>
      </c>
      <c r="D13809" s="198" t="s">
        <v>337</v>
      </c>
      <c r="E13809" s="421">
        <v>92235</v>
      </c>
      <c r="F13809" s="413">
        <v>131.27000000000001</v>
      </c>
      <c r="G13809" s="414">
        <f t="shared" si="430"/>
        <v>702.63578883217792</v>
      </c>
      <c r="H13809" s="415">
        <f t="shared" si="431"/>
        <v>3.5131789441608898</v>
      </c>
    </row>
    <row r="13810" spans="1:8" ht="15" hidden="1" thickBot="1">
      <c r="A13810" s="409">
        <v>202207</v>
      </c>
      <c r="B13810" s="196" t="s">
        <v>1128</v>
      </c>
      <c r="C13810" s="197" t="s">
        <v>791</v>
      </c>
      <c r="D13810" s="198" t="s">
        <v>339</v>
      </c>
      <c r="E13810" s="421">
        <v>461</v>
      </c>
      <c r="F13810" s="413">
        <v>131.27000000000001</v>
      </c>
      <c r="G13810" s="414">
        <f t="shared" si="430"/>
        <v>3.5118458139712043</v>
      </c>
      <c r="H13810" s="415">
        <f t="shared" si="431"/>
        <v>3.5118458139712043</v>
      </c>
    </row>
    <row r="13811" spans="1:8" ht="15" hidden="1" thickBot="1">
      <c r="A13811" s="409">
        <v>202207</v>
      </c>
      <c r="B13811" s="196" t="s">
        <v>2584</v>
      </c>
      <c r="C13811" s="197" t="s">
        <v>791</v>
      </c>
      <c r="D13811" s="198" t="s">
        <v>337</v>
      </c>
      <c r="E13811" s="421">
        <v>104264</v>
      </c>
      <c r="F13811" s="413">
        <v>131.27000000000001</v>
      </c>
      <c r="G13811" s="414">
        <f t="shared" si="430"/>
        <v>794.27134912775193</v>
      </c>
      <c r="H13811" s="415">
        <f t="shared" si="431"/>
        <v>3.9713567456387597</v>
      </c>
    </row>
    <row r="13812" spans="1:8" ht="15" hidden="1" thickBot="1">
      <c r="A13812" s="409">
        <v>202207</v>
      </c>
      <c r="B13812" s="196" t="s">
        <v>2585</v>
      </c>
      <c r="C13812" s="197" t="s">
        <v>791</v>
      </c>
      <c r="D13812" s="198" t="s">
        <v>339</v>
      </c>
      <c r="E13812" s="421">
        <v>521</v>
      </c>
      <c r="F13812" s="413">
        <v>131.27000000000001</v>
      </c>
      <c r="G13812" s="414">
        <f t="shared" si="430"/>
        <v>3.9689190218633348</v>
      </c>
      <c r="H13812" s="415">
        <f t="shared" si="431"/>
        <v>3.9689190218633348</v>
      </c>
    </row>
    <row r="13813" spans="1:8" ht="15" hidden="1" thickBot="1">
      <c r="A13813" s="409">
        <v>202207</v>
      </c>
      <c r="B13813" s="196" t="s">
        <v>1129</v>
      </c>
      <c r="C13813" s="197" t="s">
        <v>791</v>
      </c>
      <c r="D13813" s="198" t="s">
        <v>337</v>
      </c>
      <c r="E13813" s="421">
        <v>102652</v>
      </c>
      <c r="F13813" s="413">
        <v>131.27000000000001</v>
      </c>
      <c r="G13813" s="414">
        <f t="shared" si="430"/>
        <v>781.99131560904993</v>
      </c>
      <c r="H13813" s="415">
        <f t="shared" si="431"/>
        <v>3.9099565780452497</v>
      </c>
    </row>
    <row r="13814" spans="1:8" ht="15" hidden="1" thickBot="1">
      <c r="A13814" s="409">
        <v>202207</v>
      </c>
      <c r="B13814" s="196" t="s">
        <v>1130</v>
      </c>
      <c r="C13814" s="197" t="s">
        <v>791</v>
      </c>
      <c r="D13814" s="198" t="s">
        <v>337</v>
      </c>
      <c r="E13814" s="421">
        <v>104264</v>
      </c>
      <c r="F13814" s="413">
        <v>131.27000000000001</v>
      </c>
      <c r="G13814" s="414">
        <f t="shared" si="430"/>
        <v>794.27134912775193</v>
      </c>
      <c r="H13814" s="415">
        <f t="shared" si="431"/>
        <v>3.9713567456387597</v>
      </c>
    </row>
    <row r="13815" spans="1:8" ht="15" hidden="1" thickBot="1">
      <c r="A13815" s="409">
        <v>202207</v>
      </c>
      <c r="B13815" s="196" t="s">
        <v>1131</v>
      </c>
      <c r="C13815" s="197" t="s">
        <v>791</v>
      </c>
      <c r="D13815" s="198" t="s">
        <v>339</v>
      </c>
      <c r="E13815" s="421">
        <v>521</v>
      </c>
      <c r="F13815" s="413">
        <v>131.27000000000001</v>
      </c>
      <c r="G13815" s="414">
        <f t="shared" si="430"/>
        <v>3.9689190218633348</v>
      </c>
      <c r="H13815" s="415">
        <f t="shared" si="431"/>
        <v>3.9689190218633348</v>
      </c>
    </row>
    <row r="13816" spans="1:8" ht="15" hidden="1" thickBot="1">
      <c r="A13816" s="409">
        <v>202207</v>
      </c>
      <c r="B13816" s="196" t="s">
        <v>1132</v>
      </c>
      <c r="C13816" s="197" t="s">
        <v>791</v>
      </c>
      <c r="D13816" s="198" t="s">
        <v>337</v>
      </c>
      <c r="E13816" s="421">
        <v>104264</v>
      </c>
      <c r="F13816" s="413">
        <v>131.27000000000001</v>
      </c>
      <c r="G13816" s="414">
        <f t="shared" si="430"/>
        <v>794.27134912775193</v>
      </c>
      <c r="H13816" s="415">
        <f t="shared" si="431"/>
        <v>3.9713567456387597</v>
      </c>
    </row>
    <row r="13817" spans="1:8" ht="15" hidden="1" thickBot="1">
      <c r="A13817" s="409">
        <v>202207</v>
      </c>
      <c r="B13817" s="196" t="s">
        <v>1133</v>
      </c>
      <c r="C13817" s="197" t="s">
        <v>791</v>
      </c>
      <c r="D13817" s="198" t="s">
        <v>339</v>
      </c>
      <c r="E13817" s="421">
        <v>521</v>
      </c>
      <c r="F13817" s="413">
        <v>131.27000000000001</v>
      </c>
      <c r="G13817" s="414">
        <f t="shared" si="430"/>
        <v>3.9689190218633348</v>
      </c>
      <c r="H13817" s="415">
        <f t="shared" si="431"/>
        <v>3.9689190218633348</v>
      </c>
    </row>
    <row r="13818" spans="1:8" ht="15" hidden="1" thickBot="1">
      <c r="A13818" s="409">
        <v>202207</v>
      </c>
      <c r="B13818" s="196" t="s">
        <v>1134</v>
      </c>
      <c r="C13818" s="197" t="s">
        <v>791</v>
      </c>
      <c r="D13818" s="198" t="s">
        <v>337</v>
      </c>
      <c r="E13818" s="421">
        <v>102652</v>
      </c>
      <c r="F13818" s="413">
        <v>131.27000000000001</v>
      </c>
      <c r="G13818" s="414">
        <f t="shared" si="430"/>
        <v>781.99131560904993</v>
      </c>
      <c r="H13818" s="415">
        <f t="shared" si="431"/>
        <v>3.9099565780452497</v>
      </c>
    </row>
    <row r="13819" spans="1:8" ht="15" hidden="1" thickBot="1">
      <c r="A13819" s="409">
        <v>202207</v>
      </c>
      <c r="B13819" s="196" t="s">
        <v>1135</v>
      </c>
      <c r="C13819" s="197" t="s">
        <v>791</v>
      </c>
      <c r="D13819" s="198" t="s">
        <v>337</v>
      </c>
      <c r="E13819" s="421">
        <v>95185</v>
      </c>
      <c r="F13819" s="413">
        <v>131.27000000000001</v>
      </c>
      <c r="G13819" s="414">
        <f t="shared" si="430"/>
        <v>725.10855488687434</v>
      </c>
      <c r="H13819" s="415">
        <f t="shared" si="431"/>
        <v>3.6255427744343716</v>
      </c>
    </row>
    <row r="13820" spans="1:8" ht="15" hidden="1" thickBot="1">
      <c r="A13820" s="409">
        <v>202207</v>
      </c>
      <c r="B13820" s="196" t="s">
        <v>1136</v>
      </c>
      <c r="C13820" s="197" t="s">
        <v>791</v>
      </c>
      <c r="D13820" s="198" t="s">
        <v>339</v>
      </c>
      <c r="E13820" s="421">
        <v>476</v>
      </c>
      <c r="F13820" s="413">
        <v>131.27000000000001</v>
      </c>
      <c r="G13820" s="414">
        <f t="shared" si="430"/>
        <v>3.6261141159442367</v>
      </c>
      <c r="H13820" s="415">
        <f t="shared" si="431"/>
        <v>3.6261141159442367</v>
      </c>
    </row>
    <row r="13821" spans="1:8" ht="15" hidden="1" thickBot="1">
      <c r="A13821" s="409">
        <v>202207</v>
      </c>
      <c r="B13821" s="196" t="s">
        <v>1137</v>
      </c>
      <c r="C13821" s="197" t="s">
        <v>791</v>
      </c>
      <c r="D13821" s="198" t="s">
        <v>337</v>
      </c>
      <c r="E13821" s="421">
        <v>107696</v>
      </c>
      <c r="F13821" s="413">
        <v>131.27000000000001</v>
      </c>
      <c r="G13821" s="414">
        <f t="shared" si="430"/>
        <v>820.41593661918182</v>
      </c>
      <c r="H13821" s="415">
        <f t="shared" si="431"/>
        <v>4.1020796830959094</v>
      </c>
    </row>
    <row r="13822" spans="1:8" ht="15" hidden="1" thickBot="1">
      <c r="A13822" s="409">
        <v>202207</v>
      </c>
      <c r="B13822" s="196" t="s">
        <v>1138</v>
      </c>
      <c r="C13822" s="197" t="s">
        <v>791</v>
      </c>
      <c r="D13822" s="198" t="s">
        <v>339</v>
      </c>
      <c r="E13822" s="421">
        <v>538</v>
      </c>
      <c r="F13822" s="413">
        <v>131.27000000000001</v>
      </c>
      <c r="G13822" s="414">
        <f t="shared" si="430"/>
        <v>4.0984230974327716</v>
      </c>
      <c r="H13822" s="415">
        <f t="shared" si="431"/>
        <v>4.0984230974327716</v>
      </c>
    </row>
    <row r="13823" spans="1:8" ht="15" hidden="1" thickBot="1">
      <c r="A13823" s="409">
        <v>202207</v>
      </c>
      <c r="B13823" s="196" t="s">
        <v>1139</v>
      </c>
      <c r="C13823" s="197" t="s">
        <v>791</v>
      </c>
      <c r="D13823" s="198" t="s">
        <v>337</v>
      </c>
      <c r="E13823" s="421">
        <v>112881</v>
      </c>
      <c r="F13823" s="413">
        <v>131.27000000000001</v>
      </c>
      <c r="G13823" s="414">
        <f t="shared" si="430"/>
        <v>859.91467966786001</v>
      </c>
      <c r="H13823" s="415">
        <f t="shared" si="431"/>
        <v>4.2995733983392999</v>
      </c>
    </row>
    <row r="13824" spans="1:8" ht="15" hidden="1" thickBot="1">
      <c r="A13824" s="409">
        <v>202207</v>
      </c>
      <c r="B13824" s="196" t="s">
        <v>1140</v>
      </c>
      <c r="C13824" s="197" t="s">
        <v>791</v>
      </c>
      <c r="D13824" s="198" t="s">
        <v>339</v>
      </c>
      <c r="E13824" s="421">
        <v>564</v>
      </c>
      <c r="F13824" s="413">
        <v>131.27000000000001</v>
      </c>
      <c r="G13824" s="414">
        <f t="shared" si="430"/>
        <v>4.2964881541860285</v>
      </c>
      <c r="H13824" s="415">
        <f t="shared" si="431"/>
        <v>4.2964881541860285</v>
      </c>
    </row>
    <row r="13825" spans="1:8" ht="15" hidden="1" thickBot="1">
      <c r="A13825" s="409">
        <v>202207</v>
      </c>
      <c r="B13825" s="196" t="s">
        <v>1141</v>
      </c>
      <c r="C13825" s="197" t="s">
        <v>791</v>
      </c>
      <c r="D13825" s="198" t="s">
        <v>337</v>
      </c>
      <c r="E13825" s="421">
        <v>117409</v>
      </c>
      <c r="F13825" s="413">
        <v>131.27000000000001</v>
      </c>
      <c r="G13825" s="414">
        <f t="shared" si="430"/>
        <v>894.40847109011952</v>
      </c>
      <c r="H13825" s="415">
        <f t="shared" si="431"/>
        <v>4.4720423554505979</v>
      </c>
    </row>
    <row r="13826" spans="1:8" ht="15" hidden="1" thickBot="1">
      <c r="A13826" s="409">
        <v>202207</v>
      </c>
      <c r="B13826" s="196" t="s">
        <v>1142</v>
      </c>
      <c r="C13826" s="197" t="s">
        <v>791</v>
      </c>
      <c r="D13826" s="198" t="s">
        <v>339</v>
      </c>
      <c r="E13826" s="421">
        <v>587</v>
      </c>
      <c r="F13826" s="413">
        <v>131.27000000000001</v>
      </c>
      <c r="G13826" s="414">
        <f t="shared" ref="G13826:G13889" si="432">+E13826/F13826</f>
        <v>4.4716995505446784</v>
      </c>
      <c r="H13826" s="415">
        <f t="shared" ref="H13826:H13889" si="433">IF(D13826="TB",G13826/200,IF(D13826="LT",G13826,"VER"))</f>
        <v>4.4716995505446784</v>
      </c>
    </row>
    <row r="13827" spans="1:8" ht="15" hidden="1" thickBot="1">
      <c r="A13827" s="409">
        <v>202207</v>
      </c>
      <c r="B13827" s="196" t="s">
        <v>1143</v>
      </c>
      <c r="C13827" s="197" t="s">
        <v>791</v>
      </c>
      <c r="D13827" s="198" t="s">
        <v>337</v>
      </c>
      <c r="E13827" s="421">
        <v>96112</v>
      </c>
      <c r="F13827" s="413">
        <v>131.27000000000001</v>
      </c>
      <c r="G13827" s="414">
        <f t="shared" si="432"/>
        <v>732.17033594880775</v>
      </c>
      <c r="H13827" s="415">
        <f t="shared" si="433"/>
        <v>3.6608516797440389</v>
      </c>
    </row>
    <row r="13828" spans="1:8" ht="15" hidden="1" thickBot="1">
      <c r="A13828" s="409">
        <v>202207</v>
      </c>
      <c r="B13828" s="196" t="s">
        <v>1144</v>
      </c>
      <c r="C13828" s="197" t="s">
        <v>791</v>
      </c>
      <c r="D13828" s="198" t="s">
        <v>339</v>
      </c>
      <c r="E13828" s="421">
        <v>481</v>
      </c>
      <c r="F13828" s="413">
        <v>131.27000000000001</v>
      </c>
      <c r="G13828" s="414">
        <f t="shared" si="432"/>
        <v>3.6642035499352477</v>
      </c>
      <c r="H13828" s="415">
        <f t="shared" si="433"/>
        <v>3.6642035499352477</v>
      </c>
    </row>
    <row r="13829" spans="1:8" ht="15" hidden="1" thickBot="1">
      <c r="A13829" s="409">
        <v>202207</v>
      </c>
      <c r="B13829" s="196" t="s">
        <v>1145</v>
      </c>
      <c r="C13829" s="197" t="s">
        <v>791</v>
      </c>
      <c r="D13829" s="198" t="s">
        <v>337</v>
      </c>
      <c r="E13829" s="421">
        <v>101492</v>
      </c>
      <c r="F13829" s="413">
        <v>131.27000000000001</v>
      </c>
      <c r="G13829" s="414">
        <f t="shared" si="432"/>
        <v>773.15456692313546</v>
      </c>
      <c r="H13829" s="415">
        <f t="shared" si="433"/>
        <v>3.8657728346156772</v>
      </c>
    </row>
    <row r="13830" spans="1:8" ht="15" hidden="1" thickBot="1">
      <c r="A13830" s="409">
        <v>202207</v>
      </c>
      <c r="B13830" s="196" t="s">
        <v>1146</v>
      </c>
      <c r="C13830" s="197" t="s">
        <v>791</v>
      </c>
      <c r="D13830" s="198" t="s">
        <v>337</v>
      </c>
      <c r="E13830" s="421">
        <v>110235</v>
      </c>
      <c r="F13830" s="413">
        <v>131.27000000000001</v>
      </c>
      <c r="G13830" s="414">
        <f t="shared" si="432"/>
        <v>839.75775119981711</v>
      </c>
      <c r="H13830" s="415">
        <f t="shared" si="433"/>
        <v>4.198788755999086</v>
      </c>
    </row>
    <row r="13831" spans="1:8" ht="15" hidden="1" thickBot="1">
      <c r="A13831" s="409">
        <v>202207</v>
      </c>
      <c r="B13831" s="196" t="s">
        <v>1147</v>
      </c>
      <c r="C13831" s="197" t="s">
        <v>791</v>
      </c>
      <c r="D13831" s="198" t="s">
        <v>339</v>
      </c>
      <c r="E13831" s="421">
        <v>551</v>
      </c>
      <c r="F13831" s="413">
        <v>131.27000000000001</v>
      </c>
      <c r="G13831" s="414">
        <f t="shared" si="432"/>
        <v>4.1974556258094005</v>
      </c>
      <c r="H13831" s="415">
        <f t="shared" si="433"/>
        <v>4.1974556258094005</v>
      </c>
    </row>
    <row r="13832" spans="1:8" ht="15" hidden="1" thickBot="1">
      <c r="A13832" s="409">
        <v>202207</v>
      </c>
      <c r="B13832" s="196" t="s">
        <v>1148</v>
      </c>
      <c r="C13832" s="197" t="s">
        <v>791</v>
      </c>
      <c r="D13832" s="198" t="s">
        <v>339</v>
      </c>
      <c r="E13832" s="421">
        <v>507</v>
      </c>
      <c r="F13832" s="413">
        <v>131.27000000000001</v>
      </c>
      <c r="G13832" s="414">
        <f t="shared" si="432"/>
        <v>3.8622686066885041</v>
      </c>
      <c r="H13832" s="415">
        <f t="shared" si="433"/>
        <v>3.8622686066885041</v>
      </c>
    </row>
    <row r="13833" spans="1:8" ht="15" hidden="1" thickBot="1">
      <c r="A13833" s="409">
        <v>202207</v>
      </c>
      <c r="B13833" s="196" t="s">
        <v>1149</v>
      </c>
      <c r="C13833" s="197" t="s">
        <v>791</v>
      </c>
      <c r="D13833" s="198" t="s">
        <v>337</v>
      </c>
      <c r="E13833" s="421">
        <v>109926</v>
      </c>
      <c r="F13833" s="413">
        <v>131.27000000000001</v>
      </c>
      <c r="G13833" s="414">
        <f t="shared" si="432"/>
        <v>837.4038241791726</v>
      </c>
      <c r="H13833" s="415">
        <f t="shared" si="433"/>
        <v>4.1870191208958634</v>
      </c>
    </row>
    <row r="13834" spans="1:8" ht="15" hidden="1" thickBot="1">
      <c r="A13834" s="409">
        <v>202207</v>
      </c>
      <c r="B13834" s="196" t="s">
        <v>1150</v>
      </c>
      <c r="C13834" s="197" t="s">
        <v>791</v>
      </c>
      <c r="D13834" s="198" t="s">
        <v>337</v>
      </c>
      <c r="E13834" s="421">
        <v>109189</v>
      </c>
      <c r="F13834" s="413">
        <v>131.27000000000001</v>
      </c>
      <c r="G13834" s="414">
        <f t="shared" si="432"/>
        <v>831.78944160889762</v>
      </c>
      <c r="H13834" s="415">
        <f t="shared" si="433"/>
        <v>4.1589472080444878</v>
      </c>
    </row>
    <row r="13835" spans="1:8" ht="15" hidden="1" thickBot="1">
      <c r="A13835" s="409">
        <v>202207</v>
      </c>
      <c r="B13835" s="196" t="s">
        <v>1151</v>
      </c>
      <c r="C13835" s="197" t="s">
        <v>791</v>
      </c>
      <c r="D13835" s="198" t="s">
        <v>339</v>
      </c>
      <c r="E13835" s="421">
        <v>550</v>
      </c>
      <c r="F13835" s="413">
        <v>131.27000000000001</v>
      </c>
      <c r="G13835" s="414">
        <f t="shared" si="432"/>
        <v>4.1898377390111978</v>
      </c>
      <c r="H13835" s="415">
        <f t="shared" si="433"/>
        <v>4.1898377390111978</v>
      </c>
    </row>
    <row r="13836" spans="1:8" ht="15" hidden="1" thickBot="1">
      <c r="A13836" s="409">
        <v>202207</v>
      </c>
      <c r="B13836" s="196" t="s">
        <v>1152</v>
      </c>
      <c r="C13836" s="197" t="s">
        <v>791</v>
      </c>
      <c r="D13836" s="198" t="s">
        <v>337</v>
      </c>
      <c r="E13836" s="421">
        <v>106432</v>
      </c>
      <c r="F13836" s="413">
        <v>131.27000000000001</v>
      </c>
      <c r="G13836" s="414">
        <f t="shared" si="432"/>
        <v>810.78692770625423</v>
      </c>
      <c r="H13836" s="415">
        <f t="shared" si="433"/>
        <v>4.0539346385312713</v>
      </c>
    </row>
    <row r="13837" spans="1:8" ht="15" hidden="1" thickBot="1">
      <c r="A13837" s="409">
        <v>202207</v>
      </c>
      <c r="B13837" s="196" t="s">
        <v>1153</v>
      </c>
      <c r="C13837" s="197" t="s">
        <v>2661</v>
      </c>
      <c r="D13837" s="198" t="s">
        <v>339</v>
      </c>
      <c r="E13837" s="421">
        <v>532</v>
      </c>
      <c r="F13837" s="413">
        <v>131.27000000000001</v>
      </c>
      <c r="G13837" s="414">
        <f t="shared" si="432"/>
        <v>4.0527157766435584</v>
      </c>
      <c r="H13837" s="415">
        <f t="shared" si="433"/>
        <v>4.0527157766435584</v>
      </c>
    </row>
    <row r="13838" spans="1:8" ht="15" hidden="1" thickBot="1">
      <c r="A13838" s="409">
        <v>202207</v>
      </c>
      <c r="B13838" s="196" t="s">
        <v>2662</v>
      </c>
      <c r="C13838" s="197" t="s">
        <v>2663</v>
      </c>
      <c r="D13838" s="198" t="s">
        <v>337</v>
      </c>
      <c r="E13838" s="421">
        <v>83793</v>
      </c>
      <c r="F13838" s="413">
        <v>131.27000000000001</v>
      </c>
      <c r="G13838" s="414">
        <f t="shared" si="432"/>
        <v>638.32558848175506</v>
      </c>
      <c r="H13838" s="415">
        <f t="shared" si="433"/>
        <v>3.1916279424087755</v>
      </c>
    </row>
    <row r="13839" spans="1:8" ht="15" hidden="1" thickBot="1">
      <c r="A13839" s="409">
        <v>202207</v>
      </c>
      <c r="B13839" s="196" t="s">
        <v>2664</v>
      </c>
      <c r="C13839" s="197" t="s">
        <v>2665</v>
      </c>
      <c r="D13839" s="198" t="s">
        <v>339</v>
      </c>
      <c r="E13839" s="421">
        <v>419</v>
      </c>
      <c r="F13839" s="413">
        <v>131.27000000000001</v>
      </c>
      <c r="G13839" s="414">
        <f t="shared" si="432"/>
        <v>3.1918945684467128</v>
      </c>
      <c r="H13839" s="415">
        <f t="shared" si="433"/>
        <v>3.1918945684467128</v>
      </c>
    </row>
    <row r="13840" spans="1:8" ht="15" hidden="1" thickBot="1">
      <c r="A13840" s="409">
        <v>202207</v>
      </c>
      <c r="B13840" s="196" t="s">
        <v>1154</v>
      </c>
      <c r="C13840" s="197" t="s">
        <v>791</v>
      </c>
      <c r="D13840" s="198" t="s">
        <v>337</v>
      </c>
      <c r="E13840" s="421">
        <v>96079</v>
      </c>
      <c r="F13840" s="413">
        <v>131.27000000000001</v>
      </c>
      <c r="G13840" s="414">
        <f t="shared" si="432"/>
        <v>731.91894568446708</v>
      </c>
      <c r="H13840" s="415">
        <f t="shared" si="433"/>
        <v>3.6595947284223356</v>
      </c>
    </row>
    <row r="13841" spans="1:8" ht="15" hidden="1" thickBot="1">
      <c r="A13841" s="409">
        <v>202207</v>
      </c>
      <c r="B13841" s="196" t="s">
        <v>1155</v>
      </c>
      <c r="C13841" s="197" t="s">
        <v>791</v>
      </c>
      <c r="D13841" s="198" t="s">
        <v>339</v>
      </c>
      <c r="E13841" s="421">
        <v>480</v>
      </c>
      <c r="F13841" s="413">
        <v>131.27000000000001</v>
      </c>
      <c r="G13841" s="414">
        <f t="shared" si="432"/>
        <v>3.6565856631370455</v>
      </c>
      <c r="H13841" s="415">
        <f t="shared" si="433"/>
        <v>3.6565856631370455</v>
      </c>
    </row>
    <row r="13842" spans="1:8" ht="15" hidden="1" thickBot="1">
      <c r="A13842" s="409">
        <v>202207</v>
      </c>
      <c r="B13842" s="196" t="s">
        <v>1156</v>
      </c>
      <c r="C13842" s="197" t="s">
        <v>791</v>
      </c>
      <c r="D13842" s="198" t="s">
        <v>337</v>
      </c>
      <c r="E13842" s="421">
        <v>95810</v>
      </c>
      <c r="F13842" s="413">
        <v>131.27000000000001</v>
      </c>
      <c r="G13842" s="414">
        <f t="shared" si="432"/>
        <v>729.86973413575072</v>
      </c>
      <c r="H13842" s="415">
        <f t="shared" si="433"/>
        <v>3.6493486706787537</v>
      </c>
    </row>
    <row r="13843" spans="1:8" ht="15" hidden="1" thickBot="1">
      <c r="A13843" s="409">
        <v>202207</v>
      </c>
      <c r="B13843" s="196" t="s">
        <v>1157</v>
      </c>
      <c r="C13843" s="197" t="s">
        <v>791</v>
      </c>
      <c r="D13843" s="198" t="s">
        <v>339</v>
      </c>
      <c r="E13843" s="421">
        <v>479</v>
      </c>
      <c r="F13843" s="413">
        <v>131.27000000000001</v>
      </c>
      <c r="G13843" s="414">
        <f t="shared" si="432"/>
        <v>3.6489677763388433</v>
      </c>
      <c r="H13843" s="415">
        <f t="shared" si="433"/>
        <v>3.6489677763388433</v>
      </c>
    </row>
    <row r="13844" spans="1:8" ht="15" hidden="1" thickBot="1">
      <c r="A13844" s="409">
        <v>202207</v>
      </c>
      <c r="B13844" s="196" t="s">
        <v>1158</v>
      </c>
      <c r="C13844" s="197" t="s">
        <v>791</v>
      </c>
      <c r="D13844" s="198" t="s">
        <v>337</v>
      </c>
      <c r="E13844" s="421">
        <v>95470</v>
      </c>
      <c r="F13844" s="413">
        <v>131.27000000000001</v>
      </c>
      <c r="G13844" s="414">
        <f t="shared" si="432"/>
        <v>727.27965262436192</v>
      </c>
      <c r="H13844" s="415">
        <f t="shared" si="433"/>
        <v>3.6363982631218095</v>
      </c>
    </row>
    <row r="13845" spans="1:8" ht="15" hidden="1" thickBot="1">
      <c r="A13845" s="409">
        <v>202207</v>
      </c>
      <c r="B13845" s="196" t="s">
        <v>1159</v>
      </c>
      <c r="C13845" s="197" t="s">
        <v>791</v>
      </c>
      <c r="D13845" s="198" t="s">
        <v>337</v>
      </c>
      <c r="E13845" s="421">
        <v>90121</v>
      </c>
      <c r="F13845" s="413">
        <v>131.27000000000001</v>
      </c>
      <c r="G13845" s="414">
        <f t="shared" si="432"/>
        <v>686.5315761407785</v>
      </c>
      <c r="H13845" s="415">
        <f t="shared" si="433"/>
        <v>3.4326578807038923</v>
      </c>
    </row>
    <row r="13846" spans="1:8" ht="15" hidden="1" thickBot="1">
      <c r="A13846" s="409">
        <v>202207</v>
      </c>
      <c r="B13846" s="196" t="s">
        <v>1160</v>
      </c>
      <c r="C13846" s="197" t="s">
        <v>791</v>
      </c>
      <c r="D13846" s="198" t="s">
        <v>339</v>
      </c>
      <c r="E13846" s="421">
        <v>451</v>
      </c>
      <c r="F13846" s="413">
        <v>131.27000000000001</v>
      </c>
      <c r="G13846" s="414">
        <f t="shared" si="432"/>
        <v>3.4356669459891824</v>
      </c>
      <c r="H13846" s="415">
        <f t="shared" si="433"/>
        <v>3.4356669459891824</v>
      </c>
    </row>
    <row r="13847" spans="1:8" ht="15" hidden="1" thickBot="1">
      <c r="A13847" s="409">
        <v>202207</v>
      </c>
      <c r="B13847" s="196" t="s">
        <v>1161</v>
      </c>
      <c r="C13847" s="197" t="s">
        <v>791</v>
      </c>
      <c r="D13847" s="198" t="s">
        <v>337</v>
      </c>
      <c r="E13847" s="421">
        <v>109051</v>
      </c>
      <c r="F13847" s="413">
        <v>131.27000000000001</v>
      </c>
      <c r="G13847" s="414">
        <f t="shared" si="432"/>
        <v>830.7381732307457</v>
      </c>
      <c r="H13847" s="415">
        <f t="shared" si="433"/>
        <v>4.1536908661537284</v>
      </c>
    </row>
    <row r="13848" spans="1:8" ht="15" hidden="1" thickBot="1">
      <c r="A13848" s="409">
        <v>202207</v>
      </c>
      <c r="B13848" s="196" t="s">
        <v>1162</v>
      </c>
      <c r="C13848" s="197" t="s">
        <v>791</v>
      </c>
      <c r="D13848" s="198" t="s">
        <v>339</v>
      </c>
      <c r="E13848" s="421">
        <v>545</v>
      </c>
      <c r="F13848" s="413">
        <v>131.27000000000001</v>
      </c>
      <c r="G13848" s="414">
        <f t="shared" si="432"/>
        <v>4.1517483050201873</v>
      </c>
      <c r="H13848" s="415">
        <f t="shared" si="433"/>
        <v>4.1517483050201873</v>
      </c>
    </row>
    <row r="13849" spans="1:8" ht="15" hidden="1" thickBot="1">
      <c r="A13849" s="409">
        <v>202207</v>
      </c>
      <c r="B13849" s="196" t="s">
        <v>1163</v>
      </c>
      <c r="C13849" s="197" t="s">
        <v>791</v>
      </c>
      <c r="D13849" s="198" t="s">
        <v>337</v>
      </c>
      <c r="E13849" s="421">
        <v>117345</v>
      </c>
      <c r="F13849" s="413">
        <v>131.27000000000001</v>
      </c>
      <c r="G13849" s="414">
        <f t="shared" si="432"/>
        <v>893.92092633503455</v>
      </c>
      <c r="H13849" s="415">
        <f t="shared" si="433"/>
        <v>4.469604631675173</v>
      </c>
    </row>
    <row r="13850" spans="1:8" ht="15" hidden="1" thickBot="1">
      <c r="A13850" s="409">
        <v>202207</v>
      </c>
      <c r="B13850" s="196" t="s">
        <v>1164</v>
      </c>
      <c r="C13850" s="197" t="s">
        <v>791</v>
      </c>
      <c r="D13850" s="198" t="s">
        <v>337</v>
      </c>
      <c r="E13850" s="421">
        <v>95988</v>
      </c>
      <c r="F13850" s="413">
        <v>131.27000000000001</v>
      </c>
      <c r="G13850" s="414">
        <f t="shared" si="432"/>
        <v>731.22571798583067</v>
      </c>
      <c r="H13850" s="415">
        <f t="shared" si="433"/>
        <v>3.6561285899291533</v>
      </c>
    </row>
    <row r="13851" spans="1:8" ht="15" hidden="1" thickBot="1">
      <c r="A13851" s="409">
        <v>202207</v>
      </c>
      <c r="B13851" s="196" t="s">
        <v>1165</v>
      </c>
      <c r="C13851" s="197" t="s">
        <v>791</v>
      </c>
      <c r="D13851" s="198" t="s">
        <v>339</v>
      </c>
      <c r="E13851" s="421">
        <v>480</v>
      </c>
      <c r="F13851" s="413">
        <v>131.27000000000001</v>
      </c>
      <c r="G13851" s="414">
        <f t="shared" si="432"/>
        <v>3.6565856631370455</v>
      </c>
      <c r="H13851" s="415">
        <f t="shared" si="433"/>
        <v>3.6565856631370455</v>
      </c>
    </row>
    <row r="13852" spans="1:8" ht="15" hidden="1" thickBot="1">
      <c r="A13852" s="409">
        <v>202207</v>
      </c>
      <c r="B13852" s="196" t="s">
        <v>1166</v>
      </c>
      <c r="C13852" s="197" t="s">
        <v>791</v>
      </c>
      <c r="D13852" s="198" t="s">
        <v>337</v>
      </c>
      <c r="E13852" s="421">
        <v>82699</v>
      </c>
      <c r="F13852" s="413">
        <v>131.27000000000001</v>
      </c>
      <c r="G13852" s="414">
        <f t="shared" si="432"/>
        <v>629.99162032452193</v>
      </c>
      <c r="H13852" s="415">
        <f t="shared" si="433"/>
        <v>3.1499581016226097</v>
      </c>
    </row>
    <row r="13853" spans="1:8" ht="15" hidden="1" thickBot="1">
      <c r="A13853" s="409">
        <v>202207</v>
      </c>
      <c r="B13853" s="196" t="s">
        <v>1167</v>
      </c>
      <c r="C13853" s="197" t="s">
        <v>791</v>
      </c>
      <c r="D13853" s="198" t="s">
        <v>337</v>
      </c>
      <c r="E13853" s="421">
        <v>80734</v>
      </c>
      <c r="F13853" s="413">
        <v>131.27000000000001</v>
      </c>
      <c r="G13853" s="414">
        <f t="shared" si="432"/>
        <v>615.02247276605465</v>
      </c>
      <c r="H13853" s="415">
        <f t="shared" si="433"/>
        <v>3.0751123638302733</v>
      </c>
    </row>
    <row r="13854" spans="1:8" ht="15" hidden="1" thickBot="1">
      <c r="A13854" s="409">
        <v>202207</v>
      </c>
      <c r="B13854" s="196" t="s">
        <v>1168</v>
      </c>
      <c r="C13854" s="197" t="s">
        <v>791</v>
      </c>
      <c r="D13854" s="198" t="s">
        <v>337</v>
      </c>
      <c r="E13854" s="421">
        <v>111441</v>
      </c>
      <c r="F13854" s="413">
        <v>131.27000000000001</v>
      </c>
      <c r="G13854" s="414">
        <f t="shared" si="432"/>
        <v>848.94492267844896</v>
      </c>
      <c r="H13854" s="415">
        <f t="shared" si="433"/>
        <v>4.2447246133922452</v>
      </c>
    </row>
    <row r="13855" spans="1:8" ht="15" hidden="1" thickBot="1">
      <c r="A13855" s="409">
        <v>202207</v>
      </c>
      <c r="B13855" s="196" t="s">
        <v>1169</v>
      </c>
      <c r="C13855" s="197" t="s">
        <v>791</v>
      </c>
      <c r="D13855" s="198" t="s">
        <v>339</v>
      </c>
      <c r="E13855" s="421">
        <v>557</v>
      </c>
      <c r="F13855" s="413">
        <v>131.27000000000001</v>
      </c>
      <c r="G13855" s="414">
        <f t="shared" si="432"/>
        <v>4.2431629465986136</v>
      </c>
      <c r="H13855" s="415">
        <f t="shared" si="433"/>
        <v>4.2431629465986136</v>
      </c>
    </row>
    <row r="13856" spans="1:8" ht="15" hidden="1" thickBot="1">
      <c r="A13856" s="409">
        <v>202207</v>
      </c>
      <c r="B13856" s="196" t="s">
        <v>1170</v>
      </c>
      <c r="C13856" s="197" t="s">
        <v>791</v>
      </c>
      <c r="D13856" s="198" t="s">
        <v>337</v>
      </c>
      <c r="E13856" s="421">
        <v>93225</v>
      </c>
      <c r="F13856" s="413">
        <v>131.27000000000001</v>
      </c>
      <c r="G13856" s="414">
        <f t="shared" si="432"/>
        <v>710.17749676239805</v>
      </c>
      <c r="H13856" s="415">
        <f t="shared" si="433"/>
        <v>3.5508874838119904</v>
      </c>
    </row>
    <row r="13857" spans="1:8" ht="15" hidden="1" thickBot="1">
      <c r="A13857" s="409">
        <v>202207</v>
      </c>
      <c r="B13857" s="196" t="s">
        <v>1171</v>
      </c>
      <c r="C13857" s="197" t="s">
        <v>791</v>
      </c>
      <c r="D13857" s="198" t="s">
        <v>337</v>
      </c>
      <c r="E13857" s="421">
        <v>98225</v>
      </c>
      <c r="F13857" s="413">
        <v>131.27000000000001</v>
      </c>
      <c r="G13857" s="414">
        <f t="shared" si="432"/>
        <v>748.26693075340893</v>
      </c>
      <c r="H13857" s="415">
        <f t="shared" si="433"/>
        <v>3.7413346537670447</v>
      </c>
    </row>
    <row r="13858" spans="1:8" ht="15" hidden="1" thickBot="1">
      <c r="A13858" s="409">
        <v>202207</v>
      </c>
      <c r="B13858" s="196" t="s">
        <v>1172</v>
      </c>
      <c r="C13858" s="197" t="s">
        <v>791</v>
      </c>
      <c r="D13858" s="198" t="s">
        <v>339</v>
      </c>
      <c r="E13858" s="421">
        <v>491</v>
      </c>
      <c r="F13858" s="413">
        <v>131.27000000000001</v>
      </c>
      <c r="G13858" s="414">
        <f t="shared" si="432"/>
        <v>3.7403824179172696</v>
      </c>
      <c r="H13858" s="415">
        <f t="shared" si="433"/>
        <v>3.7403824179172696</v>
      </c>
    </row>
    <row r="13859" spans="1:8" ht="15" hidden="1" thickBot="1">
      <c r="A13859" s="409">
        <v>202207</v>
      </c>
      <c r="B13859" s="196" t="s">
        <v>1173</v>
      </c>
      <c r="C13859" s="197" t="s">
        <v>791</v>
      </c>
      <c r="D13859" s="198" t="s">
        <v>339</v>
      </c>
      <c r="E13859" s="421">
        <v>466</v>
      </c>
      <c r="F13859" s="413">
        <v>131.27000000000001</v>
      </c>
      <c r="G13859" s="414">
        <f t="shared" si="432"/>
        <v>3.5499352479622148</v>
      </c>
      <c r="H13859" s="415">
        <f t="shared" si="433"/>
        <v>3.5499352479622148</v>
      </c>
    </row>
    <row r="13860" spans="1:8" ht="15" hidden="1" thickBot="1">
      <c r="A13860" s="409">
        <v>202207</v>
      </c>
      <c r="B13860" s="196" t="s">
        <v>1174</v>
      </c>
      <c r="C13860" s="197" t="s">
        <v>791</v>
      </c>
      <c r="D13860" s="198" t="s">
        <v>337</v>
      </c>
      <c r="E13860" s="421">
        <v>109317</v>
      </c>
      <c r="F13860" s="413">
        <v>131.27000000000001</v>
      </c>
      <c r="G13860" s="414">
        <f t="shared" si="432"/>
        <v>832.76453111906756</v>
      </c>
      <c r="H13860" s="415">
        <f t="shared" si="433"/>
        <v>4.1638226555953377</v>
      </c>
    </row>
    <row r="13861" spans="1:8" ht="15" hidden="1" thickBot="1">
      <c r="A13861" s="409">
        <v>202207</v>
      </c>
      <c r="B13861" s="196" t="s">
        <v>1175</v>
      </c>
      <c r="C13861" s="197" t="s">
        <v>791</v>
      </c>
      <c r="D13861" s="198" t="s">
        <v>337</v>
      </c>
      <c r="E13861" s="421">
        <v>93459</v>
      </c>
      <c r="F13861" s="413">
        <v>131.27000000000001</v>
      </c>
      <c r="G13861" s="414">
        <f t="shared" si="432"/>
        <v>711.96008227317736</v>
      </c>
      <c r="H13861" s="415">
        <f t="shared" si="433"/>
        <v>3.5598004113658868</v>
      </c>
    </row>
    <row r="13862" spans="1:8" ht="15" hidden="1" thickBot="1">
      <c r="A13862" s="409">
        <v>202207</v>
      </c>
      <c r="B13862" s="196" t="s">
        <v>1176</v>
      </c>
      <c r="C13862" s="197" t="s">
        <v>791</v>
      </c>
      <c r="D13862" s="198" t="s">
        <v>337</v>
      </c>
      <c r="E13862" s="421">
        <v>108091</v>
      </c>
      <c r="F13862" s="413">
        <v>131.27000000000001</v>
      </c>
      <c r="G13862" s="414">
        <f t="shared" si="432"/>
        <v>823.42500190447163</v>
      </c>
      <c r="H13862" s="415">
        <f t="shared" si="433"/>
        <v>4.1171250095223577</v>
      </c>
    </row>
    <row r="13863" spans="1:8" ht="15" hidden="1" thickBot="1">
      <c r="A13863" s="409">
        <v>202207</v>
      </c>
      <c r="B13863" s="196" t="s">
        <v>1177</v>
      </c>
      <c r="C13863" s="197" t="s">
        <v>791</v>
      </c>
      <c r="D13863" s="198" t="s">
        <v>337</v>
      </c>
      <c r="E13863" s="421">
        <v>82887</v>
      </c>
      <c r="F13863" s="413">
        <v>131.27000000000001</v>
      </c>
      <c r="G13863" s="414">
        <f t="shared" si="432"/>
        <v>631.42378304258398</v>
      </c>
      <c r="H13863" s="415">
        <f t="shared" si="433"/>
        <v>3.1571189152129198</v>
      </c>
    </row>
    <row r="13864" spans="1:8" ht="15" hidden="1" thickBot="1">
      <c r="A13864" s="409">
        <v>202207</v>
      </c>
      <c r="B13864" s="196" t="s">
        <v>1178</v>
      </c>
      <c r="C13864" s="197" t="s">
        <v>791</v>
      </c>
      <c r="D13864" s="198" t="s">
        <v>339</v>
      </c>
      <c r="E13864" s="421">
        <v>414</v>
      </c>
      <c r="F13864" s="413">
        <v>131.27000000000001</v>
      </c>
      <c r="G13864" s="414">
        <f t="shared" si="432"/>
        <v>3.1538051344557019</v>
      </c>
      <c r="H13864" s="415">
        <f t="shared" si="433"/>
        <v>3.1538051344557019</v>
      </c>
    </row>
    <row r="13865" spans="1:8" ht="15" hidden="1" thickBot="1">
      <c r="A13865" s="409">
        <v>202207</v>
      </c>
      <c r="B13865" s="196" t="s">
        <v>1179</v>
      </c>
      <c r="C13865" s="197" t="s">
        <v>791</v>
      </c>
      <c r="D13865" s="198" t="s">
        <v>339</v>
      </c>
      <c r="E13865" s="421">
        <v>540</v>
      </c>
      <c r="F13865" s="413">
        <v>131.27000000000001</v>
      </c>
      <c r="G13865" s="414">
        <f t="shared" si="432"/>
        <v>4.1136588710291759</v>
      </c>
      <c r="H13865" s="415">
        <f t="shared" si="433"/>
        <v>4.1136588710291759</v>
      </c>
    </row>
    <row r="13866" spans="1:8" ht="15" hidden="1" thickBot="1">
      <c r="A13866" s="409">
        <v>202207</v>
      </c>
      <c r="B13866" s="196" t="s">
        <v>1180</v>
      </c>
      <c r="C13866" s="197" t="s">
        <v>791</v>
      </c>
      <c r="D13866" s="198" t="s">
        <v>337</v>
      </c>
      <c r="E13866" s="421">
        <v>128516</v>
      </c>
      <c r="F13866" s="413">
        <v>131.27000000000001</v>
      </c>
      <c r="G13866" s="414">
        <f t="shared" si="432"/>
        <v>979.02033975775112</v>
      </c>
      <c r="H13866" s="415">
        <f t="shared" si="433"/>
        <v>4.8951016987887552</v>
      </c>
    </row>
    <row r="13867" spans="1:8" ht="15" hidden="1" thickBot="1">
      <c r="A13867" s="409">
        <v>202207</v>
      </c>
      <c r="B13867" s="196" t="s">
        <v>1181</v>
      </c>
      <c r="C13867" s="197" t="s">
        <v>791</v>
      </c>
      <c r="D13867" s="198" t="s">
        <v>339</v>
      </c>
      <c r="E13867" s="421">
        <v>643</v>
      </c>
      <c r="F13867" s="413">
        <v>131.27000000000001</v>
      </c>
      <c r="G13867" s="414">
        <f t="shared" si="432"/>
        <v>4.898301211244001</v>
      </c>
      <c r="H13867" s="415">
        <f t="shared" si="433"/>
        <v>4.898301211244001</v>
      </c>
    </row>
    <row r="13868" spans="1:8" ht="15" hidden="1" thickBot="1">
      <c r="A13868" s="409">
        <v>202207</v>
      </c>
      <c r="B13868" s="196" t="s">
        <v>1182</v>
      </c>
      <c r="C13868" s="197" t="s">
        <v>791</v>
      </c>
      <c r="D13868" s="198" t="s">
        <v>337</v>
      </c>
      <c r="E13868" s="421">
        <v>100195</v>
      </c>
      <c r="F13868" s="413">
        <v>131.27000000000001</v>
      </c>
      <c r="G13868" s="414">
        <f t="shared" si="432"/>
        <v>763.2741677458672</v>
      </c>
      <c r="H13868" s="415">
        <f t="shared" si="433"/>
        <v>3.8163708387293358</v>
      </c>
    </row>
    <row r="13869" spans="1:8" ht="15" hidden="1" thickBot="1">
      <c r="A13869" s="409">
        <v>202207</v>
      </c>
      <c r="B13869" s="196" t="s">
        <v>1183</v>
      </c>
      <c r="C13869" s="197" t="s">
        <v>791</v>
      </c>
      <c r="D13869" s="198" t="s">
        <v>339</v>
      </c>
      <c r="E13869" s="421">
        <v>501</v>
      </c>
      <c r="F13869" s="413">
        <v>131.27000000000001</v>
      </c>
      <c r="G13869" s="414">
        <f t="shared" si="432"/>
        <v>3.8165612858992914</v>
      </c>
      <c r="H13869" s="415">
        <f t="shared" si="433"/>
        <v>3.8165612858992914</v>
      </c>
    </row>
    <row r="13870" spans="1:8" ht="15" hidden="1" thickBot="1">
      <c r="A13870" s="409">
        <v>202207</v>
      </c>
      <c r="B13870" s="196" t="s">
        <v>2613</v>
      </c>
      <c r="C13870" s="197" t="s">
        <v>791</v>
      </c>
      <c r="D13870" s="198" t="s">
        <v>337</v>
      </c>
      <c r="E13870" s="421">
        <v>96890</v>
      </c>
      <c r="F13870" s="413">
        <v>131.27000000000001</v>
      </c>
      <c r="G13870" s="414">
        <f t="shared" si="432"/>
        <v>738.09705187780901</v>
      </c>
      <c r="H13870" s="415">
        <f t="shared" si="433"/>
        <v>3.6904852593890451</v>
      </c>
    </row>
    <row r="13871" spans="1:8" ht="15" hidden="1" thickBot="1">
      <c r="A13871" s="409">
        <v>202207</v>
      </c>
      <c r="B13871" s="196" t="s">
        <v>2614</v>
      </c>
      <c r="C13871" s="197" t="s">
        <v>791</v>
      </c>
      <c r="D13871" s="198" t="s">
        <v>339</v>
      </c>
      <c r="E13871" s="421">
        <v>484</v>
      </c>
      <c r="F13871" s="413">
        <v>131.27000000000001</v>
      </c>
      <c r="G13871" s="414">
        <f t="shared" si="432"/>
        <v>3.6870572103298542</v>
      </c>
      <c r="H13871" s="415">
        <f t="shared" si="433"/>
        <v>3.6870572103298542</v>
      </c>
    </row>
    <row r="13872" spans="1:8" ht="15" hidden="1" thickBot="1">
      <c r="A13872" s="409">
        <v>202207</v>
      </c>
      <c r="B13872" s="196" t="s">
        <v>1184</v>
      </c>
      <c r="C13872" s="197" t="s">
        <v>791</v>
      </c>
      <c r="D13872" s="198" t="s">
        <v>337</v>
      </c>
      <c r="E13872" s="421">
        <v>119097</v>
      </c>
      <c r="F13872" s="413">
        <v>131.27000000000001</v>
      </c>
      <c r="G13872" s="414">
        <f t="shared" si="432"/>
        <v>907.26746400548484</v>
      </c>
      <c r="H13872" s="415">
        <f t="shared" si="433"/>
        <v>4.5363373200274246</v>
      </c>
    </row>
    <row r="13873" spans="1:8" ht="15" hidden="1" thickBot="1">
      <c r="A13873" s="409">
        <v>202207</v>
      </c>
      <c r="B13873" s="196" t="s">
        <v>1185</v>
      </c>
      <c r="C13873" s="197" t="s">
        <v>791</v>
      </c>
      <c r="D13873" s="198" t="s">
        <v>339</v>
      </c>
      <c r="E13873" s="421">
        <v>595</v>
      </c>
      <c r="F13873" s="413">
        <v>131.27000000000001</v>
      </c>
      <c r="G13873" s="414">
        <f t="shared" si="432"/>
        <v>4.5326426449302959</v>
      </c>
      <c r="H13873" s="415">
        <f t="shared" si="433"/>
        <v>4.5326426449302959</v>
      </c>
    </row>
    <row r="13874" spans="1:8" ht="15" hidden="1" thickBot="1">
      <c r="A13874" s="409">
        <v>202207</v>
      </c>
      <c r="B13874" s="196" t="s">
        <v>2615</v>
      </c>
      <c r="C13874" s="197" t="s">
        <v>791</v>
      </c>
      <c r="D13874" s="198" t="s">
        <v>337</v>
      </c>
      <c r="E13874" s="421">
        <v>102351</v>
      </c>
      <c r="F13874" s="413">
        <v>131.27000000000001</v>
      </c>
      <c r="G13874" s="414">
        <f t="shared" si="432"/>
        <v>779.69833168279115</v>
      </c>
      <c r="H13874" s="415">
        <f t="shared" si="433"/>
        <v>3.8984916584139557</v>
      </c>
    </row>
    <row r="13875" spans="1:8" ht="15" hidden="1" thickBot="1">
      <c r="A13875" s="409">
        <v>202207</v>
      </c>
      <c r="B13875" s="196" t="s">
        <v>2616</v>
      </c>
      <c r="C13875" s="197" t="s">
        <v>791</v>
      </c>
      <c r="D13875" s="198" t="s">
        <v>339</v>
      </c>
      <c r="E13875" s="421">
        <v>512</v>
      </c>
      <c r="F13875" s="413">
        <v>131.27000000000001</v>
      </c>
      <c r="G13875" s="414">
        <f t="shared" si="432"/>
        <v>3.9003580406795151</v>
      </c>
      <c r="H13875" s="415">
        <f t="shared" si="433"/>
        <v>3.9003580406795151</v>
      </c>
    </row>
    <row r="13876" spans="1:8" ht="15" hidden="1" thickBot="1">
      <c r="A13876" s="409">
        <v>202207</v>
      </c>
      <c r="B13876" s="196" t="s">
        <v>2602</v>
      </c>
      <c r="C13876" s="197" t="s">
        <v>791</v>
      </c>
      <c r="D13876" s="198" t="s">
        <v>337</v>
      </c>
      <c r="E13876" s="421">
        <v>122819</v>
      </c>
      <c r="F13876" s="413">
        <v>131.27000000000001</v>
      </c>
      <c r="G13876" s="414">
        <f t="shared" si="432"/>
        <v>935.62123866839329</v>
      </c>
      <c r="H13876" s="415">
        <f t="shared" si="433"/>
        <v>4.6781061933419661</v>
      </c>
    </row>
    <row r="13877" spans="1:8" ht="15" hidden="1" thickBot="1">
      <c r="A13877" s="409">
        <v>202207</v>
      </c>
      <c r="B13877" s="196" t="s">
        <v>2603</v>
      </c>
      <c r="C13877" s="197" t="s">
        <v>791</v>
      </c>
      <c r="D13877" s="198" t="s">
        <v>339</v>
      </c>
      <c r="E13877" s="421">
        <v>614</v>
      </c>
      <c r="F13877" s="413">
        <v>131.27000000000001</v>
      </c>
      <c r="G13877" s="414">
        <f t="shared" si="432"/>
        <v>4.677382494096137</v>
      </c>
      <c r="H13877" s="415">
        <f t="shared" si="433"/>
        <v>4.677382494096137</v>
      </c>
    </row>
    <row r="13878" spans="1:8" ht="15" hidden="1" thickBot="1">
      <c r="A13878" s="409">
        <v>202207</v>
      </c>
      <c r="B13878" s="196" t="s">
        <v>1186</v>
      </c>
      <c r="C13878" s="197" t="s">
        <v>791</v>
      </c>
      <c r="D13878" s="198" t="s">
        <v>337</v>
      </c>
      <c r="E13878" s="421">
        <v>140998</v>
      </c>
      <c r="F13878" s="413">
        <v>131.27000000000001</v>
      </c>
      <c r="G13878" s="414">
        <f t="shared" si="432"/>
        <v>1074.1068027729107</v>
      </c>
      <c r="H13878" s="415">
        <f t="shared" si="433"/>
        <v>5.3705340138645532</v>
      </c>
    </row>
    <row r="13879" spans="1:8" ht="15" hidden="1" thickBot="1">
      <c r="A13879" s="409">
        <v>202207</v>
      </c>
      <c r="B13879" s="196" t="s">
        <v>1187</v>
      </c>
      <c r="C13879" s="197" t="s">
        <v>791</v>
      </c>
      <c r="D13879" s="198" t="s">
        <v>337</v>
      </c>
      <c r="E13879" s="421">
        <v>72699</v>
      </c>
      <c r="F13879" s="413">
        <v>131.27000000000001</v>
      </c>
      <c r="G13879" s="414">
        <f t="shared" si="432"/>
        <v>553.81275234250018</v>
      </c>
      <c r="H13879" s="415">
        <f t="shared" si="433"/>
        <v>2.7690637617125007</v>
      </c>
    </row>
    <row r="13880" spans="1:8" ht="15" hidden="1" thickBot="1">
      <c r="A13880" s="409">
        <v>202207</v>
      </c>
      <c r="B13880" s="196" t="s">
        <v>1188</v>
      </c>
      <c r="C13880" s="197" t="s">
        <v>791</v>
      </c>
      <c r="D13880" s="198" t="s">
        <v>339</v>
      </c>
      <c r="E13880" s="421">
        <v>363</v>
      </c>
      <c r="F13880" s="413">
        <v>131.27000000000001</v>
      </c>
      <c r="G13880" s="414">
        <f t="shared" si="432"/>
        <v>2.7652929077473907</v>
      </c>
      <c r="H13880" s="415">
        <f t="shared" si="433"/>
        <v>2.7652929077473907</v>
      </c>
    </row>
    <row r="13881" spans="1:8" ht="15" hidden="1" thickBot="1">
      <c r="A13881" s="409">
        <v>202207</v>
      </c>
      <c r="B13881" s="196" t="s">
        <v>1189</v>
      </c>
      <c r="C13881" s="197" t="s">
        <v>791</v>
      </c>
      <c r="D13881" s="198" t="s">
        <v>337</v>
      </c>
      <c r="E13881" s="421">
        <v>82648</v>
      </c>
      <c r="F13881" s="413">
        <v>131.27000000000001</v>
      </c>
      <c r="G13881" s="414">
        <f t="shared" si="432"/>
        <v>629.60310809781367</v>
      </c>
      <c r="H13881" s="415">
        <f t="shared" si="433"/>
        <v>3.1480155404890682</v>
      </c>
    </row>
    <row r="13882" spans="1:8" ht="15" hidden="1" thickBot="1">
      <c r="A13882" s="409">
        <v>202207</v>
      </c>
      <c r="B13882" s="196" t="s">
        <v>1190</v>
      </c>
      <c r="C13882" s="197" t="s">
        <v>791</v>
      </c>
      <c r="D13882" s="198" t="s">
        <v>339</v>
      </c>
      <c r="E13882" s="421">
        <v>413</v>
      </c>
      <c r="F13882" s="413">
        <v>131.27000000000001</v>
      </c>
      <c r="G13882" s="414">
        <f t="shared" si="432"/>
        <v>3.1461872476574997</v>
      </c>
      <c r="H13882" s="415">
        <f t="shared" si="433"/>
        <v>3.1461872476574997</v>
      </c>
    </row>
    <row r="13883" spans="1:8" ht="15" hidden="1" thickBot="1">
      <c r="A13883" s="409">
        <v>202207</v>
      </c>
      <c r="B13883" s="196" t="s">
        <v>1191</v>
      </c>
      <c r="C13883" s="197" t="s">
        <v>791</v>
      </c>
      <c r="D13883" s="198" t="s">
        <v>339</v>
      </c>
      <c r="E13883" s="421">
        <v>0.01</v>
      </c>
      <c r="F13883" s="413">
        <v>131.27000000000001</v>
      </c>
      <c r="G13883" s="414">
        <f t="shared" si="432"/>
        <v>7.6178867982021789E-5</v>
      </c>
      <c r="H13883" s="415">
        <f t="shared" si="433"/>
        <v>7.6178867982021789E-5</v>
      </c>
    </row>
    <row r="13884" spans="1:8" ht="15" hidden="1" thickBot="1">
      <c r="A13884" s="409">
        <v>202207</v>
      </c>
      <c r="B13884" s="196" t="s">
        <v>1192</v>
      </c>
      <c r="C13884" s="197" t="s">
        <v>791</v>
      </c>
      <c r="D13884" s="198" t="s">
        <v>337</v>
      </c>
      <c r="E13884" s="421">
        <v>87418</v>
      </c>
      <c r="F13884" s="413">
        <v>131.27000000000001</v>
      </c>
      <c r="G13884" s="414">
        <f t="shared" si="432"/>
        <v>665.94042812523799</v>
      </c>
      <c r="H13884" s="415">
        <f t="shared" si="433"/>
        <v>3.32970214062619</v>
      </c>
    </row>
    <row r="13885" spans="1:8" ht="15" hidden="1" thickBot="1">
      <c r="A13885" s="409">
        <v>202207</v>
      </c>
      <c r="B13885" s="196" t="s">
        <v>1193</v>
      </c>
      <c r="C13885" s="197" t="s">
        <v>791</v>
      </c>
      <c r="D13885" s="198" t="s">
        <v>339</v>
      </c>
      <c r="E13885" s="421">
        <v>437</v>
      </c>
      <c r="F13885" s="413">
        <v>131.27000000000001</v>
      </c>
      <c r="G13885" s="414">
        <f t="shared" si="432"/>
        <v>3.3290165308143518</v>
      </c>
      <c r="H13885" s="415">
        <f t="shared" si="433"/>
        <v>3.3290165308143518</v>
      </c>
    </row>
    <row r="13886" spans="1:8" ht="15" hidden="1" thickBot="1">
      <c r="A13886" s="409">
        <v>202207</v>
      </c>
      <c r="B13886" s="196" t="s">
        <v>1194</v>
      </c>
      <c r="C13886" s="197" t="s">
        <v>791</v>
      </c>
      <c r="D13886" s="198" t="s">
        <v>337</v>
      </c>
      <c r="E13886" s="421">
        <v>104213</v>
      </c>
      <c r="F13886" s="413">
        <v>131.27000000000001</v>
      </c>
      <c r="G13886" s="414">
        <f t="shared" si="432"/>
        <v>793.88283690104356</v>
      </c>
      <c r="H13886" s="415">
        <f t="shared" si="433"/>
        <v>3.9694141845052178</v>
      </c>
    </row>
    <row r="13887" spans="1:8" ht="15" hidden="1" thickBot="1">
      <c r="A13887" s="409">
        <v>202207</v>
      </c>
      <c r="B13887" s="196" t="s">
        <v>1195</v>
      </c>
      <c r="C13887" s="197" t="s">
        <v>791</v>
      </c>
      <c r="D13887" s="198" t="s">
        <v>339</v>
      </c>
      <c r="E13887" s="421">
        <v>521</v>
      </c>
      <c r="F13887" s="413">
        <v>131.27000000000001</v>
      </c>
      <c r="G13887" s="414">
        <f t="shared" si="432"/>
        <v>3.9689190218633348</v>
      </c>
      <c r="H13887" s="415">
        <f t="shared" si="433"/>
        <v>3.9689190218633348</v>
      </c>
    </row>
    <row r="13888" spans="1:8" ht="15" hidden="1" thickBot="1">
      <c r="A13888" s="409">
        <v>202207</v>
      </c>
      <c r="B13888" s="196" t="s">
        <v>1196</v>
      </c>
      <c r="C13888" s="197" t="s">
        <v>791</v>
      </c>
      <c r="D13888" s="198" t="s">
        <v>337</v>
      </c>
      <c r="E13888" s="421">
        <v>67410</v>
      </c>
      <c r="F13888" s="413">
        <v>131.27000000000001</v>
      </c>
      <c r="G13888" s="414">
        <f t="shared" si="432"/>
        <v>513.52174906680887</v>
      </c>
      <c r="H13888" s="415">
        <f t="shared" si="433"/>
        <v>2.5676087453340442</v>
      </c>
    </row>
    <row r="13889" spans="1:8" ht="15" hidden="1" thickBot="1">
      <c r="A13889" s="409">
        <v>202207</v>
      </c>
      <c r="B13889" s="196" t="s">
        <v>1197</v>
      </c>
      <c r="C13889" s="197" t="s">
        <v>791</v>
      </c>
      <c r="D13889" s="198" t="s">
        <v>339</v>
      </c>
      <c r="E13889" s="421">
        <v>337</v>
      </c>
      <c r="F13889" s="413">
        <v>131.27000000000001</v>
      </c>
      <c r="G13889" s="414">
        <f t="shared" si="432"/>
        <v>2.5672278509941342</v>
      </c>
      <c r="H13889" s="415">
        <f t="shared" si="433"/>
        <v>2.5672278509941342</v>
      </c>
    </row>
    <row r="13890" spans="1:8" ht="15" hidden="1" thickBot="1">
      <c r="A13890" s="409">
        <v>202207</v>
      </c>
      <c r="B13890" s="196" t="s">
        <v>1198</v>
      </c>
      <c r="C13890" s="197" t="s">
        <v>791</v>
      </c>
      <c r="D13890" s="198" t="s">
        <v>337</v>
      </c>
      <c r="E13890" s="421">
        <v>87274</v>
      </c>
      <c r="F13890" s="413">
        <v>131.27000000000001</v>
      </c>
      <c r="G13890" s="414">
        <f t="shared" ref="G13890:G13953" si="434">+E13890/F13890</f>
        <v>664.84345242629695</v>
      </c>
      <c r="H13890" s="415">
        <f t="shared" ref="H13890:H13953" si="435">IF(D13890="TB",G13890/200,IF(D13890="LT",G13890,"VER"))</f>
        <v>3.3242172621314849</v>
      </c>
    </row>
    <row r="13891" spans="1:8" ht="15" hidden="1" thickBot="1">
      <c r="A13891" s="409">
        <v>202207</v>
      </c>
      <c r="B13891" s="196" t="s">
        <v>1199</v>
      </c>
      <c r="C13891" s="197" t="s">
        <v>791</v>
      </c>
      <c r="D13891" s="198" t="s">
        <v>339</v>
      </c>
      <c r="E13891" s="421">
        <v>436</v>
      </c>
      <c r="F13891" s="413">
        <v>131.27000000000001</v>
      </c>
      <c r="G13891" s="414">
        <f t="shared" si="434"/>
        <v>3.3213986440161496</v>
      </c>
      <c r="H13891" s="415">
        <f t="shared" si="435"/>
        <v>3.3213986440161496</v>
      </c>
    </row>
    <row r="13892" spans="1:8" ht="15" hidden="1" thickBot="1">
      <c r="A13892" s="409">
        <v>202207</v>
      </c>
      <c r="B13892" s="196" t="s">
        <v>1200</v>
      </c>
      <c r="C13892" s="197" t="s">
        <v>791</v>
      </c>
      <c r="D13892" s="198" t="s">
        <v>337</v>
      </c>
      <c r="E13892" s="421">
        <v>117435</v>
      </c>
      <c r="F13892" s="413">
        <v>131.27000000000001</v>
      </c>
      <c r="G13892" s="414">
        <f t="shared" si="434"/>
        <v>894.60653614687283</v>
      </c>
      <c r="H13892" s="415">
        <f t="shared" si="435"/>
        <v>4.4730326807343639</v>
      </c>
    </row>
    <row r="13893" spans="1:8" ht="15" hidden="1" thickBot="1">
      <c r="A13893" s="409">
        <v>202207</v>
      </c>
      <c r="B13893" s="196" t="s">
        <v>1201</v>
      </c>
      <c r="C13893" s="197" t="s">
        <v>791</v>
      </c>
      <c r="D13893" s="198" t="s">
        <v>339</v>
      </c>
      <c r="E13893" s="421">
        <v>587</v>
      </c>
      <c r="F13893" s="413">
        <v>131.27000000000001</v>
      </c>
      <c r="G13893" s="414">
        <f t="shared" si="434"/>
        <v>4.4716995505446784</v>
      </c>
      <c r="H13893" s="415">
        <f t="shared" si="435"/>
        <v>4.4716995505446784</v>
      </c>
    </row>
    <row r="13894" spans="1:8" ht="15" hidden="1" thickBot="1">
      <c r="A13894" s="409">
        <v>202207</v>
      </c>
      <c r="B13894" s="196" t="s">
        <v>1202</v>
      </c>
      <c r="C13894" s="197" t="s">
        <v>791</v>
      </c>
      <c r="D13894" s="198" t="s">
        <v>337</v>
      </c>
      <c r="E13894" s="421">
        <v>98396</v>
      </c>
      <c r="F13894" s="413">
        <v>131.27000000000001</v>
      </c>
      <c r="G13894" s="414">
        <f t="shared" si="434"/>
        <v>749.56958939590152</v>
      </c>
      <c r="H13894" s="415">
        <f t="shared" si="435"/>
        <v>3.7478479469795074</v>
      </c>
    </row>
    <row r="13895" spans="1:8" ht="15" hidden="1" thickBot="1">
      <c r="A13895" s="409">
        <v>202207</v>
      </c>
      <c r="B13895" s="196" t="s">
        <v>1203</v>
      </c>
      <c r="C13895" s="197" t="s">
        <v>791</v>
      </c>
      <c r="D13895" s="198" t="s">
        <v>339</v>
      </c>
      <c r="E13895" s="421">
        <v>492</v>
      </c>
      <c r="F13895" s="413">
        <v>131.27000000000001</v>
      </c>
      <c r="G13895" s="414">
        <f t="shared" si="434"/>
        <v>3.7480003047154717</v>
      </c>
      <c r="H13895" s="415">
        <f t="shared" si="435"/>
        <v>3.7480003047154717</v>
      </c>
    </row>
    <row r="13896" spans="1:8" ht="15" hidden="1" thickBot="1">
      <c r="A13896" s="409">
        <v>202207</v>
      </c>
      <c r="B13896" s="196" t="s">
        <v>1204</v>
      </c>
      <c r="C13896" s="197" t="s">
        <v>791</v>
      </c>
      <c r="D13896" s="198" t="s">
        <v>337</v>
      </c>
      <c r="E13896" s="421">
        <v>64837</v>
      </c>
      <c r="F13896" s="413">
        <v>131.27000000000001</v>
      </c>
      <c r="G13896" s="414">
        <f t="shared" si="434"/>
        <v>493.92092633503461</v>
      </c>
      <c r="H13896" s="415">
        <f t="shared" si="435"/>
        <v>2.469604631675173</v>
      </c>
    </row>
    <row r="13897" spans="1:8" ht="15" hidden="1" thickBot="1">
      <c r="A13897" s="409">
        <v>202207</v>
      </c>
      <c r="B13897" s="196" t="s">
        <v>1205</v>
      </c>
      <c r="C13897" s="197" t="s">
        <v>791</v>
      </c>
      <c r="D13897" s="198" t="s">
        <v>339</v>
      </c>
      <c r="E13897" s="421">
        <v>324</v>
      </c>
      <c r="F13897" s="413">
        <v>131.27000000000001</v>
      </c>
      <c r="G13897" s="414">
        <f t="shared" si="434"/>
        <v>2.4681953226175057</v>
      </c>
      <c r="H13897" s="415">
        <f t="shared" si="435"/>
        <v>2.4681953226175057</v>
      </c>
    </row>
    <row r="13898" spans="1:8" ht="15" hidden="1" thickBot="1">
      <c r="A13898" s="409">
        <v>202207</v>
      </c>
      <c r="B13898" s="196" t="s">
        <v>1206</v>
      </c>
      <c r="C13898" s="197" t="s">
        <v>791</v>
      </c>
      <c r="D13898" s="198" t="s">
        <v>337</v>
      </c>
      <c r="E13898" s="421">
        <v>96854</v>
      </c>
      <c r="F13898" s="413">
        <v>131.27000000000001</v>
      </c>
      <c r="G13898" s="414">
        <f t="shared" si="434"/>
        <v>737.82280795307372</v>
      </c>
      <c r="H13898" s="415">
        <f t="shared" si="435"/>
        <v>3.6891140397653688</v>
      </c>
    </row>
    <row r="13899" spans="1:8" ht="15" hidden="1" thickBot="1">
      <c r="A13899" s="409">
        <v>202207</v>
      </c>
      <c r="B13899" s="196" t="s">
        <v>1207</v>
      </c>
      <c r="C13899" s="197" t="s">
        <v>791</v>
      </c>
      <c r="D13899" s="198" t="s">
        <v>339</v>
      </c>
      <c r="E13899" s="421">
        <v>484</v>
      </c>
      <c r="F13899" s="413">
        <v>131.27000000000001</v>
      </c>
      <c r="G13899" s="414">
        <f t="shared" si="434"/>
        <v>3.6870572103298542</v>
      </c>
      <c r="H13899" s="415">
        <f t="shared" si="435"/>
        <v>3.6870572103298542</v>
      </c>
    </row>
    <row r="13900" spans="1:8" ht="15" hidden="1" thickBot="1">
      <c r="A13900" s="409">
        <v>202207</v>
      </c>
      <c r="B13900" s="196" t="s">
        <v>1208</v>
      </c>
      <c r="C13900" s="197" t="s">
        <v>791</v>
      </c>
      <c r="D13900" s="198" t="s">
        <v>337</v>
      </c>
      <c r="E13900" s="421">
        <v>90812</v>
      </c>
      <c r="F13900" s="413">
        <v>131.27000000000001</v>
      </c>
      <c r="G13900" s="414">
        <f t="shared" si="434"/>
        <v>691.79553591833621</v>
      </c>
      <c r="H13900" s="415">
        <f t="shared" si="435"/>
        <v>3.4589776795916811</v>
      </c>
    </row>
    <row r="13901" spans="1:8" ht="15" hidden="1" thickBot="1">
      <c r="A13901" s="409">
        <v>202207</v>
      </c>
      <c r="B13901" s="196" t="s">
        <v>1209</v>
      </c>
      <c r="C13901" s="197" t="s">
        <v>791</v>
      </c>
      <c r="D13901" s="198" t="s">
        <v>337</v>
      </c>
      <c r="E13901" s="421">
        <v>84196</v>
      </c>
      <c r="F13901" s="413">
        <v>131.27000000000001</v>
      </c>
      <c r="G13901" s="414">
        <f t="shared" si="434"/>
        <v>641.39559686143059</v>
      </c>
      <c r="H13901" s="415">
        <f t="shared" si="435"/>
        <v>3.2069779843071529</v>
      </c>
    </row>
    <row r="13902" spans="1:8" ht="15" hidden="1" thickBot="1">
      <c r="A13902" s="409">
        <v>202207</v>
      </c>
      <c r="B13902" s="196" t="s">
        <v>1210</v>
      </c>
      <c r="C13902" s="197" t="s">
        <v>791</v>
      </c>
      <c r="D13902" s="198" t="s">
        <v>339</v>
      </c>
      <c r="E13902" s="421">
        <v>421</v>
      </c>
      <c r="F13902" s="413">
        <v>131.27000000000001</v>
      </c>
      <c r="G13902" s="414">
        <f t="shared" si="434"/>
        <v>3.2071303420431172</v>
      </c>
      <c r="H13902" s="415">
        <f t="shared" si="435"/>
        <v>3.2071303420431172</v>
      </c>
    </row>
    <row r="13903" spans="1:8" ht="15" hidden="1" thickBot="1">
      <c r="A13903" s="409">
        <v>202207</v>
      </c>
      <c r="B13903" s="196" t="s">
        <v>1211</v>
      </c>
      <c r="C13903" s="197" t="s">
        <v>791</v>
      </c>
      <c r="D13903" s="198" t="s">
        <v>337</v>
      </c>
      <c r="E13903" s="421">
        <v>128516</v>
      </c>
      <c r="F13903" s="413">
        <v>131.27000000000001</v>
      </c>
      <c r="G13903" s="414">
        <f t="shared" si="434"/>
        <v>979.02033975775112</v>
      </c>
      <c r="H13903" s="415">
        <f t="shared" si="435"/>
        <v>4.8951016987887552</v>
      </c>
    </row>
    <row r="13904" spans="1:8" ht="15" hidden="1" thickBot="1">
      <c r="A13904" s="409">
        <v>202207</v>
      </c>
      <c r="B13904" s="196" t="s">
        <v>1212</v>
      </c>
      <c r="C13904" s="197" t="s">
        <v>791</v>
      </c>
      <c r="D13904" s="198" t="s">
        <v>339</v>
      </c>
      <c r="E13904" s="421">
        <v>643</v>
      </c>
      <c r="F13904" s="413">
        <v>131.27000000000001</v>
      </c>
      <c r="G13904" s="414">
        <f t="shared" si="434"/>
        <v>4.898301211244001</v>
      </c>
      <c r="H13904" s="415">
        <f t="shared" si="435"/>
        <v>4.898301211244001</v>
      </c>
    </row>
    <row r="13905" spans="1:8" ht="15" hidden="1" thickBot="1">
      <c r="A13905" s="409">
        <v>202207</v>
      </c>
      <c r="B13905" s="196" t="s">
        <v>1213</v>
      </c>
      <c r="C13905" s="197" t="s">
        <v>791</v>
      </c>
      <c r="D13905" s="198" t="s">
        <v>337</v>
      </c>
      <c r="E13905" s="421">
        <v>107808</v>
      </c>
      <c r="F13905" s="413">
        <v>131.27000000000001</v>
      </c>
      <c r="G13905" s="414">
        <f t="shared" si="434"/>
        <v>821.26913994058043</v>
      </c>
      <c r="H13905" s="415">
        <f t="shared" si="435"/>
        <v>4.106345699702902</v>
      </c>
    </row>
    <row r="13906" spans="1:8" ht="15" hidden="1" thickBot="1">
      <c r="A13906" s="409">
        <v>202207</v>
      </c>
      <c r="B13906" s="196" t="s">
        <v>1214</v>
      </c>
      <c r="C13906" s="197" t="s">
        <v>791</v>
      </c>
      <c r="D13906" s="198" t="s">
        <v>339</v>
      </c>
      <c r="E13906" s="421">
        <v>539</v>
      </c>
      <c r="F13906" s="413">
        <v>131.27000000000001</v>
      </c>
      <c r="G13906" s="414">
        <f t="shared" si="434"/>
        <v>4.1060409842309742</v>
      </c>
      <c r="H13906" s="415">
        <f t="shared" si="435"/>
        <v>4.1060409842309742</v>
      </c>
    </row>
    <row r="13907" spans="1:8" ht="15" hidden="1" thickBot="1">
      <c r="A13907" s="409">
        <v>202207</v>
      </c>
      <c r="B13907" s="196" t="s">
        <v>1215</v>
      </c>
      <c r="C13907" s="197" t="s">
        <v>791</v>
      </c>
      <c r="D13907" s="198" t="s">
        <v>337</v>
      </c>
      <c r="E13907" s="421">
        <v>106487</v>
      </c>
      <c r="F13907" s="413">
        <v>131.27000000000001</v>
      </c>
      <c r="G13907" s="414">
        <f t="shared" si="434"/>
        <v>811.20591148015535</v>
      </c>
      <c r="H13907" s="415">
        <f t="shared" si="435"/>
        <v>4.0560295574007768</v>
      </c>
    </row>
    <row r="13908" spans="1:8" ht="15" hidden="1" thickBot="1">
      <c r="A13908" s="409">
        <v>202207</v>
      </c>
      <c r="B13908" s="196" t="s">
        <v>1216</v>
      </c>
      <c r="C13908" s="197" t="s">
        <v>791</v>
      </c>
      <c r="D13908" s="198" t="s">
        <v>339</v>
      </c>
      <c r="E13908" s="421">
        <v>532</v>
      </c>
      <c r="F13908" s="413">
        <v>131.27000000000001</v>
      </c>
      <c r="G13908" s="414">
        <f t="shared" si="434"/>
        <v>4.0527157766435584</v>
      </c>
      <c r="H13908" s="415">
        <f t="shared" si="435"/>
        <v>4.0527157766435584</v>
      </c>
    </row>
    <row r="13909" spans="1:8" ht="15" hidden="1" thickBot="1">
      <c r="A13909" s="409">
        <v>202207</v>
      </c>
      <c r="B13909" s="196" t="s">
        <v>1217</v>
      </c>
      <c r="C13909" s="197" t="s">
        <v>791</v>
      </c>
      <c r="D13909" s="198" t="s">
        <v>337</v>
      </c>
      <c r="E13909" s="421">
        <v>113568</v>
      </c>
      <c r="F13909" s="413">
        <v>131.27000000000001</v>
      </c>
      <c r="G13909" s="414">
        <f t="shared" si="434"/>
        <v>865.14816789822498</v>
      </c>
      <c r="H13909" s="415">
        <f t="shared" si="435"/>
        <v>4.3257408394911252</v>
      </c>
    </row>
    <row r="13910" spans="1:8" ht="15" hidden="1" thickBot="1">
      <c r="A13910" s="409">
        <v>202207</v>
      </c>
      <c r="B13910" s="196" t="s">
        <v>1218</v>
      </c>
      <c r="C13910" s="197" t="s">
        <v>791</v>
      </c>
      <c r="D13910" s="198" t="s">
        <v>337</v>
      </c>
      <c r="E13910" s="421">
        <v>86917</v>
      </c>
      <c r="F13910" s="413">
        <v>131.27000000000001</v>
      </c>
      <c r="G13910" s="414">
        <f t="shared" si="434"/>
        <v>662.12386683933869</v>
      </c>
      <c r="H13910" s="415">
        <f t="shared" si="435"/>
        <v>3.3106193341966934</v>
      </c>
    </row>
    <row r="13911" spans="1:8" ht="15" hidden="1" thickBot="1">
      <c r="A13911" s="409">
        <v>202207</v>
      </c>
      <c r="B13911" s="196" t="s">
        <v>1219</v>
      </c>
      <c r="C13911" s="197" t="s">
        <v>791</v>
      </c>
      <c r="D13911" s="198" t="s">
        <v>337</v>
      </c>
      <c r="E13911" s="421">
        <v>96822</v>
      </c>
      <c r="F13911" s="413">
        <v>131.27000000000001</v>
      </c>
      <c r="G13911" s="414">
        <f t="shared" si="434"/>
        <v>737.57903557553129</v>
      </c>
      <c r="H13911" s="415">
        <f t="shared" si="435"/>
        <v>3.6878951778776563</v>
      </c>
    </row>
    <row r="13912" spans="1:8" ht="15" hidden="1" thickBot="1">
      <c r="A13912" s="409">
        <v>202207</v>
      </c>
      <c r="B13912" s="196" t="s">
        <v>1220</v>
      </c>
      <c r="C13912" s="197" t="s">
        <v>791</v>
      </c>
      <c r="D13912" s="198" t="s">
        <v>339</v>
      </c>
      <c r="E13912" s="421">
        <v>484</v>
      </c>
      <c r="F13912" s="413">
        <v>131.27000000000001</v>
      </c>
      <c r="G13912" s="414">
        <f t="shared" si="434"/>
        <v>3.6870572103298542</v>
      </c>
      <c r="H13912" s="415">
        <f t="shared" si="435"/>
        <v>3.6870572103298542</v>
      </c>
    </row>
    <row r="13913" spans="1:8" ht="15" hidden="1" thickBot="1">
      <c r="A13913" s="409">
        <v>202207</v>
      </c>
      <c r="B13913" s="196" t="s">
        <v>1221</v>
      </c>
      <c r="C13913" s="197" t="s">
        <v>791</v>
      </c>
      <c r="D13913" s="198" t="s">
        <v>337</v>
      </c>
      <c r="E13913" s="421">
        <v>78909</v>
      </c>
      <c r="F13913" s="413">
        <v>131.27000000000001</v>
      </c>
      <c r="G13913" s="414">
        <f t="shared" si="434"/>
        <v>601.11982935933565</v>
      </c>
      <c r="H13913" s="415">
        <f t="shared" si="435"/>
        <v>3.0055991467966781</v>
      </c>
    </row>
    <row r="13914" spans="1:8" ht="15" hidden="1" thickBot="1">
      <c r="A13914" s="409">
        <v>202207</v>
      </c>
      <c r="B13914" s="196" t="s">
        <v>1222</v>
      </c>
      <c r="C13914" s="197" t="s">
        <v>791</v>
      </c>
      <c r="D13914" s="198" t="s">
        <v>339</v>
      </c>
      <c r="E13914" s="421">
        <v>395</v>
      </c>
      <c r="F13914" s="413">
        <v>131.27000000000001</v>
      </c>
      <c r="G13914" s="414">
        <f t="shared" si="434"/>
        <v>3.0090652852898603</v>
      </c>
      <c r="H13914" s="415">
        <f t="shared" si="435"/>
        <v>3.0090652852898603</v>
      </c>
    </row>
    <row r="13915" spans="1:8" ht="15" hidden="1" thickBot="1">
      <c r="A13915" s="409">
        <v>202207</v>
      </c>
      <c r="B13915" s="196" t="s">
        <v>1223</v>
      </c>
      <c r="C13915" s="197" t="s">
        <v>791</v>
      </c>
      <c r="D13915" s="198" t="s">
        <v>337</v>
      </c>
      <c r="E13915" s="421">
        <v>93315</v>
      </c>
      <c r="F13915" s="413">
        <v>131.27000000000001</v>
      </c>
      <c r="G13915" s="414">
        <f t="shared" si="434"/>
        <v>710.86310657423621</v>
      </c>
      <c r="H13915" s="415">
        <f t="shared" si="435"/>
        <v>3.5543155328711808</v>
      </c>
    </row>
    <row r="13916" spans="1:8" ht="15" hidden="1" thickBot="1">
      <c r="A13916" s="409">
        <v>202207</v>
      </c>
      <c r="B13916" s="196" t="s">
        <v>1224</v>
      </c>
      <c r="C13916" s="197" t="s">
        <v>791</v>
      </c>
      <c r="D13916" s="198" t="s">
        <v>339</v>
      </c>
      <c r="E13916" s="421">
        <v>467</v>
      </c>
      <c r="F13916" s="413">
        <v>131.27000000000001</v>
      </c>
      <c r="G13916" s="414">
        <f t="shared" si="434"/>
        <v>3.557553134760417</v>
      </c>
      <c r="H13916" s="415">
        <f t="shared" si="435"/>
        <v>3.557553134760417</v>
      </c>
    </row>
    <row r="13917" spans="1:8" ht="15" hidden="1" thickBot="1">
      <c r="A13917" s="409">
        <v>202207</v>
      </c>
      <c r="B13917" s="196" t="s">
        <v>1225</v>
      </c>
      <c r="C13917" s="197" t="s">
        <v>791</v>
      </c>
      <c r="D13917" s="198" t="s">
        <v>337</v>
      </c>
      <c r="E13917" s="421">
        <v>101403</v>
      </c>
      <c r="F13917" s="413">
        <v>131.27000000000001</v>
      </c>
      <c r="G13917" s="414">
        <f t="shared" si="434"/>
        <v>772.47657499809543</v>
      </c>
      <c r="H13917" s="415">
        <f t="shared" si="435"/>
        <v>3.8623828749904772</v>
      </c>
    </row>
    <row r="13918" spans="1:8" ht="15" hidden="1" thickBot="1">
      <c r="A13918" s="409">
        <v>202207</v>
      </c>
      <c r="B13918" s="196" t="s">
        <v>1226</v>
      </c>
      <c r="C13918" s="197" t="s">
        <v>791</v>
      </c>
      <c r="D13918" s="198" t="s">
        <v>339</v>
      </c>
      <c r="E13918" s="421">
        <v>507</v>
      </c>
      <c r="F13918" s="413">
        <v>131.27000000000001</v>
      </c>
      <c r="G13918" s="414">
        <f t="shared" si="434"/>
        <v>3.8622686066885041</v>
      </c>
      <c r="H13918" s="415">
        <f t="shared" si="435"/>
        <v>3.8622686066885041</v>
      </c>
    </row>
    <row r="13919" spans="1:8" ht="15" hidden="1" thickBot="1">
      <c r="A13919" s="409">
        <v>202207</v>
      </c>
      <c r="B13919" s="196" t="s">
        <v>1227</v>
      </c>
      <c r="C13919" s="197" t="s">
        <v>791</v>
      </c>
      <c r="D13919" s="198" t="s">
        <v>337</v>
      </c>
      <c r="E13919" s="421">
        <v>122030</v>
      </c>
      <c r="F13919" s="413">
        <v>131.27000000000001</v>
      </c>
      <c r="G13919" s="414">
        <f t="shared" si="434"/>
        <v>929.6107259846118</v>
      </c>
      <c r="H13919" s="415">
        <f t="shared" si="435"/>
        <v>4.6480536299230586</v>
      </c>
    </row>
    <row r="13920" spans="1:8" ht="15" hidden="1" thickBot="1">
      <c r="A13920" s="409">
        <v>202207</v>
      </c>
      <c r="B13920" s="196" t="s">
        <v>1228</v>
      </c>
      <c r="C13920" s="197" t="s">
        <v>2661</v>
      </c>
      <c r="D13920" s="198" t="s">
        <v>339</v>
      </c>
      <c r="E13920" s="421">
        <v>610</v>
      </c>
      <c r="F13920" s="413">
        <v>131.27000000000001</v>
      </c>
      <c r="G13920" s="414">
        <f t="shared" si="434"/>
        <v>4.6469109469033283</v>
      </c>
      <c r="H13920" s="415">
        <f t="shared" si="435"/>
        <v>4.6469109469033283</v>
      </c>
    </row>
    <row r="13921" spans="1:8" ht="15" hidden="1" thickBot="1">
      <c r="A13921" s="409">
        <v>202207</v>
      </c>
      <c r="B13921" s="196" t="s">
        <v>1229</v>
      </c>
      <c r="C13921" s="197" t="s">
        <v>791</v>
      </c>
      <c r="D13921" s="198" t="s">
        <v>337</v>
      </c>
      <c r="E13921" s="421">
        <v>108176</v>
      </c>
      <c r="F13921" s="413">
        <v>131.27000000000001</v>
      </c>
      <c r="G13921" s="414">
        <f t="shared" si="434"/>
        <v>824.0725222823188</v>
      </c>
      <c r="H13921" s="415">
        <f t="shared" si="435"/>
        <v>4.1203626114115943</v>
      </c>
    </row>
    <row r="13922" spans="1:8" ht="15" hidden="1" thickBot="1">
      <c r="A13922" s="409">
        <v>202207</v>
      </c>
      <c r="B13922" s="196" t="s">
        <v>1230</v>
      </c>
      <c r="C13922" s="197" t="s">
        <v>791</v>
      </c>
      <c r="D13922" s="198" t="s">
        <v>339</v>
      </c>
      <c r="E13922" s="421">
        <v>541</v>
      </c>
      <c r="F13922" s="413">
        <v>131.27000000000001</v>
      </c>
      <c r="G13922" s="414">
        <f t="shared" si="434"/>
        <v>4.1212767578273786</v>
      </c>
      <c r="H13922" s="415">
        <f t="shared" si="435"/>
        <v>4.1212767578273786</v>
      </c>
    </row>
    <row r="13923" spans="1:8" ht="15" hidden="1" thickBot="1">
      <c r="A13923" s="409">
        <v>202207</v>
      </c>
      <c r="B13923" s="196" t="s">
        <v>1231</v>
      </c>
      <c r="C13923" s="197" t="s">
        <v>791</v>
      </c>
      <c r="D13923" s="198" t="s">
        <v>337</v>
      </c>
      <c r="E13923" s="421">
        <v>105379</v>
      </c>
      <c r="F13923" s="413">
        <v>131.27000000000001</v>
      </c>
      <c r="G13923" s="414">
        <f t="shared" si="434"/>
        <v>802.76529290774738</v>
      </c>
      <c r="H13923" s="415">
        <f t="shared" si="435"/>
        <v>4.0138264645387371</v>
      </c>
    </row>
    <row r="13924" spans="1:8" ht="15" hidden="1" thickBot="1">
      <c r="A13924" s="409">
        <v>202207</v>
      </c>
      <c r="B13924" s="196" t="s">
        <v>1232</v>
      </c>
      <c r="C13924" s="197" t="s">
        <v>791</v>
      </c>
      <c r="D13924" s="198" t="s">
        <v>337</v>
      </c>
      <c r="E13924" s="421">
        <v>94527</v>
      </c>
      <c r="F13924" s="413">
        <v>131.27000000000001</v>
      </c>
      <c r="G13924" s="414">
        <f t="shared" si="434"/>
        <v>720.0959853736573</v>
      </c>
      <c r="H13924" s="415">
        <f t="shared" si="435"/>
        <v>3.6004799268682866</v>
      </c>
    </row>
    <row r="13925" spans="1:8" ht="15" hidden="1" thickBot="1">
      <c r="A13925" s="409">
        <v>202207</v>
      </c>
      <c r="B13925" s="196" t="s">
        <v>1233</v>
      </c>
      <c r="C13925" s="197" t="s">
        <v>791</v>
      </c>
      <c r="D13925" s="198" t="s">
        <v>339</v>
      </c>
      <c r="E13925" s="421">
        <v>473</v>
      </c>
      <c r="F13925" s="413">
        <v>131.27000000000001</v>
      </c>
      <c r="G13925" s="414">
        <f t="shared" si="434"/>
        <v>3.6032604555496301</v>
      </c>
      <c r="H13925" s="415">
        <f t="shared" si="435"/>
        <v>3.6032604555496301</v>
      </c>
    </row>
    <row r="13926" spans="1:8" ht="15" hidden="1" thickBot="1">
      <c r="A13926" s="409">
        <v>202207</v>
      </c>
      <c r="B13926" s="196" t="s">
        <v>1234</v>
      </c>
      <c r="C13926" s="197" t="s">
        <v>791</v>
      </c>
      <c r="D13926" s="198" t="s">
        <v>337</v>
      </c>
      <c r="E13926" s="421">
        <v>100997</v>
      </c>
      <c r="F13926" s="413">
        <v>131.27000000000001</v>
      </c>
      <c r="G13926" s="414">
        <f t="shared" si="434"/>
        <v>769.3837129580254</v>
      </c>
      <c r="H13926" s="415">
        <f t="shared" si="435"/>
        <v>3.8469185647901272</v>
      </c>
    </row>
    <row r="13927" spans="1:8" ht="15" hidden="1" thickBot="1">
      <c r="A13927" s="409">
        <v>202207</v>
      </c>
      <c r="B13927" s="196" t="s">
        <v>1235</v>
      </c>
      <c r="C13927" s="197" t="s">
        <v>791</v>
      </c>
      <c r="D13927" s="198" t="s">
        <v>337</v>
      </c>
      <c r="E13927" s="421">
        <v>97432</v>
      </c>
      <c r="F13927" s="413">
        <v>131.27000000000001</v>
      </c>
      <c r="G13927" s="414">
        <f t="shared" si="434"/>
        <v>742.22594652243458</v>
      </c>
      <c r="H13927" s="415">
        <f t="shared" si="435"/>
        <v>3.7111297326121728</v>
      </c>
    </row>
    <row r="13928" spans="1:8" ht="15" hidden="1" thickBot="1">
      <c r="A13928" s="409">
        <v>202207</v>
      </c>
      <c r="B13928" s="196" t="s">
        <v>1236</v>
      </c>
      <c r="C13928" s="197" t="s">
        <v>791</v>
      </c>
      <c r="D13928" s="198" t="s">
        <v>339</v>
      </c>
      <c r="E13928" s="421">
        <v>487</v>
      </c>
      <c r="F13928" s="413">
        <v>131.27000000000001</v>
      </c>
      <c r="G13928" s="414">
        <f t="shared" si="434"/>
        <v>3.7099108707244608</v>
      </c>
      <c r="H13928" s="415">
        <f t="shared" si="435"/>
        <v>3.7099108707244608</v>
      </c>
    </row>
    <row r="13929" spans="1:8" ht="15" hidden="1" thickBot="1">
      <c r="A13929" s="409">
        <v>202207</v>
      </c>
      <c r="B13929" s="196" t="s">
        <v>1237</v>
      </c>
      <c r="C13929" s="197" t="s">
        <v>791</v>
      </c>
      <c r="D13929" s="198" t="s">
        <v>337</v>
      </c>
      <c r="E13929" s="421">
        <v>97269</v>
      </c>
      <c r="F13929" s="413">
        <v>131.27000000000001</v>
      </c>
      <c r="G13929" s="414">
        <f t="shared" si="434"/>
        <v>740.98423097432772</v>
      </c>
      <c r="H13929" s="415">
        <f t="shared" si="435"/>
        <v>3.7049211548716388</v>
      </c>
    </row>
    <row r="13930" spans="1:8" ht="15" hidden="1" thickBot="1">
      <c r="A13930" s="409">
        <v>202207</v>
      </c>
      <c r="B13930" s="196" t="s">
        <v>1238</v>
      </c>
      <c r="C13930" s="197" t="s">
        <v>791</v>
      </c>
      <c r="D13930" s="198" t="s">
        <v>339</v>
      </c>
      <c r="E13930" s="421">
        <v>486</v>
      </c>
      <c r="F13930" s="413">
        <v>131.27000000000001</v>
      </c>
      <c r="G13930" s="414">
        <f t="shared" si="434"/>
        <v>3.7022929839262586</v>
      </c>
      <c r="H13930" s="415">
        <f t="shared" si="435"/>
        <v>3.7022929839262586</v>
      </c>
    </row>
    <row r="13931" spans="1:8" ht="15" hidden="1" thickBot="1">
      <c r="A13931" s="409">
        <v>202207</v>
      </c>
      <c r="B13931" s="196" t="s">
        <v>1239</v>
      </c>
      <c r="C13931" s="197" t="s">
        <v>791</v>
      </c>
      <c r="D13931" s="198" t="s">
        <v>337</v>
      </c>
      <c r="E13931" s="421">
        <v>89189</v>
      </c>
      <c r="F13931" s="413">
        <v>131.27000000000001</v>
      </c>
      <c r="G13931" s="414">
        <f t="shared" si="434"/>
        <v>679.43170564485411</v>
      </c>
      <c r="H13931" s="415">
        <f t="shared" si="435"/>
        <v>3.3971585282242707</v>
      </c>
    </row>
    <row r="13932" spans="1:8" ht="15" hidden="1" thickBot="1">
      <c r="A13932" s="409">
        <v>202207</v>
      </c>
      <c r="B13932" s="196" t="s">
        <v>1240</v>
      </c>
      <c r="C13932" s="197" t="s">
        <v>791</v>
      </c>
      <c r="D13932" s="198" t="s">
        <v>339</v>
      </c>
      <c r="E13932" s="421">
        <v>446</v>
      </c>
      <c r="F13932" s="413">
        <v>131.27000000000001</v>
      </c>
      <c r="G13932" s="414">
        <f t="shared" si="434"/>
        <v>3.3975775119981715</v>
      </c>
      <c r="H13932" s="415">
        <f t="shared" si="435"/>
        <v>3.3975775119981715</v>
      </c>
    </row>
    <row r="13933" spans="1:8" ht="15" hidden="1" thickBot="1">
      <c r="A13933" s="409">
        <v>202207</v>
      </c>
      <c r="B13933" s="196" t="s">
        <v>1241</v>
      </c>
      <c r="C13933" s="197" t="s">
        <v>791</v>
      </c>
      <c r="D13933" s="198" t="s">
        <v>337</v>
      </c>
      <c r="E13933" s="421">
        <v>87776</v>
      </c>
      <c r="F13933" s="413">
        <v>131.27000000000001</v>
      </c>
      <c r="G13933" s="414">
        <f t="shared" si="434"/>
        <v>668.66763159899438</v>
      </c>
      <c r="H13933" s="415">
        <f t="shared" si="435"/>
        <v>3.3433381579949719</v>
      </c>
    </row>
    <row r="13934" spans="1:8" ht="15" hidden="1" thickBot="1">
      <c r="A13934" s="409">
        <v>202207</v>
      </c>
      <c r="B13934" s="196" t="s">
        <v>1242</v>
      </c>
      <c r="C13934" s="197" t="s">
        <v>791</v>
      </c>
      <c r="D13934" s="198" t="s">
        <v>337</v>
      </c>
      <c r="E13934" s="421">
        <v>106384</v>
      </c>
      <c r="F13934" s="413">
        <v>131.27000000000001</v>
      </c>
      <c r="G13934" s="414">
        <f t="shared" si="434"/>
        <v>810.42126913994048</v>
      </c>
      <c r="H13934" s="415">
        <f t="shared" si="435"/>
        <v>4.052106345699702</v>
      </c>
    </row>
    <row r="13935" spans="1:8" ht="15" hidden="1" thickBot="1">
      <c r="A13935" s="409">
        <v>202207</v>
      </c>
      <c r="B13935" s="196" t="s">
        <v>1243</v>
      </c>
      <c r="C13935" s="197" t="s">
        <v>791</v>
      </c>
      <c r="D13935" s="198" t="s">
        <v>339</v>
      </c>
      <c r="E13935" s="421">
        <v>532</v>
      </c>
      <c r="F13935" s="413">
        <v>131.27000000000001</v>
      </c>
      <c r="G13935" s="414">
        <f t="shared" si="434"/>
        <v>4.0527157766435584</v>
      </c>
      <c r="H13935" s="415">
        <f t="shared" si="435"/>
        <v>4.0527157766435584</v>
      </c>
    </row>
    <row r="13936" spans="1:8" ht="15" hidden="1" thickBot="1">
      <c r="A13936" s="409">
        <v>202207</v>
      </c>
      <c r="B13936" s="196" t="s">
        <v>1244</v>
      </c>
      <c r="C13936" s="197" t="s">
        <v>791</v>
      </c>
      <c r="D13936" s="198" t="s">
        <v>337</v>
      </c>
      <c r="E13936" s="421">
        <v>95957</v>
      </c>
      <c r="F13936" s="413">
        <v>131.27000000000001</v>
      </c>
      <c r="G13936" s="414">
        <f t="shared" si="434"/>
        <v>730.98956349508637</v>
      </c>
      <c r="H13936" s="415">
        <f t="shared" si="435"/>
        <v>3.6549478174754317</v>
      </c>
    </row>
    <row r="13937" spans="1:8" ht="15" hidden="1" thickBot="1">
      <c r="A13937" s="409">
        <v>202207</v>
      </c>
      <c r="B13937" s="196" t="s">
        <v>1245</v>
      </c>
      <c r="C13937" s="197" t="s">
        <v>791</v>
      </c>
      <c r="D13937" s="198" t="s">
        <v>337</v>
      </c>
      <c r="E13937" s="421">
        <v>111402</v>
      </c>
      <c r="F13937" s="413">
        <v>131.27000000000001</v>
      </c>
      <c r="G13937" s="414">
        <f t="shared" si="434"/>
        <v>848.64782509331906</v>
      </c>
      <c r="H13937" s="415">
        <f t="shared" si="435"/>
        <v>4.2432391254665953</v>
      </c>
    </row>
    <row r="13938" spans="1:8" ht="15" hidden="1" thickBot="1">
      <c r="A13938" s="409">
        <v>202207</v>
      </c>
      <c r="B13938" s="196" t="s">
        <v>1246</v>
      </c>
      <c r="C13938" s="197" t="s">
        <v>791</v>
      </c>
      <c r="D13938" s="198" t="s">
        <v>339</v>
      </c>
      <c r="E13938" s="421">
        <v>557</v>
      </c>
      <c r="F13938" s="413">
        <v>131.27000000000001</v>
      </c>
      <c r="G13938" s="414">
        <f t="shared" si="434"/>
        <v>4.2431629465986136</v>
      </c>
      <c r="H13938" s="415">
        <f t="shared" si="435"/>
        <v>4.2431629465986136</v>
      </c>
    </row>
    <row r="13939" spans="1:8" ht="15" hidden="1" thickBot="1">
      <c r="A13939" s="409">
        <v>202207</v>
      </c>
      <c r="B13939" s="196" t="s">
        <v>1247</v>
      </c>
      <c r="C13939" s="197" t="s">
        <v>791</v>
      </c>
      <c r="D13939" s="198" t="s">
        <v>337</v>
      </c>
      <c r="E13939" s="421">
        <v>92728</v>
      </c>
      <c r="F13939" s="413">
        <v>131.27000000000001</v>
      </c>
      <c r="G13939" s="414">
        <f t="shared" si="434"/>
        <v>706.39140702369161</v>
      </c>
      <c r="H13939" s="415">
        <f t="shared" si="435"/>
        <v>3.5319570351184582</v>
      </c>
    </row>
    <row r="13940" spans="1:8" ht="15" hidden="1" thickBot="1">
      <c r="A13940" s="409">
        <v>202207</v>
      </c>
      <c r="B13940" s="196" t="s">
        <v>1248</v>
      </c>
      <c r="C13940" s="197" t="s">
        <v>791</v>
      </c>
      <c r="D13940" s="198" t="s">
        <v>339</v>
      </c>
      <c r="E13940" s="421">
        <v>464</v>
      </c>
      <c r="F13940" s="413">
        <v>131.27000000000001</v>
      </c>
      <c r="G13940" s="414">
        <f t="shared" si="434"/>
        <v>3.5346994743658104</v>
      </c>
      <c r="H13940" s="415">
        <f t="shared" si="435"/>
        <v>3.5346994743658104</v>
      </c>
    </row>
    <row r="13941" spans="1:8" ht="15" hidden="1" thickBot="1">
      <c r="A13941" s="409">
        <v>202207</v>
      </c>
      <c r="B13941" s="196" t="s">
        <v>1249</v>
      </c>
      <c r="C13941" s="197" t="s">
        <v>791</v>
      </c>
      <c r="D13941" s="198" t="s">
        <v>337</v>
      </c>
      <c r="E13941" s="421">
        <v>92929</v>
      </c>
      <c r="F13941" s="413">
        <v>131.27000000000001</v>
      </c>
      <c r="G13941" s="414">
        <f t="shared" si="434"/>
        <v>707.92260227013026</v>
      </c>
      <c r="H13941" s="415">
        <f t="shared" si="435"/>
        <v>3.5396130113506512</v>
      </c>
    </row>
    <row r="13942" spans="1:8" ht="15" hidden="1" thickBot="1">
      <c r="A13942" s="409">
        <v>202207</v>
      </c>
      <c r="B13942" s="196" t="s">
        <v>1250</v>
      </c>
      <c r="C13942" s="197" t="s">
        <v>791</v>
      </c>
      <c r="D13942" s="198" t="s">
        <v>339</v>
      </c>
      <c r="E13942" s="421">
        <v>465</v>
      </c>
      <c r="F13942" s="413">
        <v>131.27000000000001</v>
      </c>
      <c r="G13942" s="414">
        <f t="shared" si="434"/>
        <v>3.5423173611640126</v>
      </c>
      <c r="H13942" s="415">
        <f t="shared" si="435"/>
        <v>3.5423173611640126</v>
      </c>
    </row>
    <row r="13943" spans="1:8" ht="15" hidden="1" thickBot="1">
      <c r="A13943" s="409">
        <v>202207</v>
      </c>
      <c r="B13943" s="196" t="s">
        <v>1251</v>
      </c>
      <c r="C13943" s="197" t="s">
        <v>791</v>
      </c>
      <c r="D13943" s="198" t="s">
        <v>337</v>
      </c>
      <c r="E13943" s="421">
        <v>80082</v>
      </c>
      <c r="F13943" s="413">
        <v>131.27000000000001</v>
      </c>
      <c r="G13943" s="414">
        <f t="shared" si="434"/>
        <v>610.05561057362684</v>
      </c>
      <c r="H13943" s="415">
        <f t="shared" si="435"/>
        <v>3.0502780528681344</v>
      </c>
    </row>
    <row r="13944" spans="1:8" ht="15" hidden="1" thickBot="1">
      <c r="A13944" s="409">
        <v>202207</v>
      </c>
      <c r="B13944" s="196" t="s">
        <v>1252</v>
      </c>
      <c r="C13944" s="197" t="s">
        <v>791</v>
      </c>
      <c r="D13944" s="198" t="s">
        <v>339</v>
      </c>
      <c r="E13944" s="421">
        <v>400</v>
      </c>
      <c r="F13944" s="413">
        <v>131.27000000000001</v>
      </c>
      <c r="G13944" s="414">
        <f t="shared" si="434"/>
        <v>3.0471547192808712</v>
      </c>
      <c r="H13944" s="415">
        <f t="shared" si="435"/>
        <v>3.0471547192808712</v>
      </c>
    </row>
    <row r="13945" spans="1:8" ht="15" hidden="1" thickBot="1">
      <c r="A13945" s="409">
        <v>202207</v>
      </c>
      <c r="B13945" s="196" t="s">
        <v>1253</v>
      </c>
      <c r="C13945" s="197" t="s">
        <v>791</v>
      </c>
      <c r="D13945" s="198" t="s">
        <v>337</v>
      </c>
      <c r="E13945" s="421">
        <v>99638</v>
      </c>
      <c r="F13945" s="413">
        <v>131.27000000000001</v>
      </c>
      <c r="G13945" s="414">
        <f t="shared" si="434"/>
        <v>759.03100479926866</v>
      </c>
      <c r="H13945" s="415">
        <f t="shared" si="435"/>
        <v>3.7951550239963434</v>
      </c>
    </row>
    <row r="13946" spans="1:8" ht="15" hidden="1" thickBot="1">
      <c r="A13946" s="409">
        <v>202207</v>
      </c>
      <c r="B13946" s="196" t="s">
        <v>1254</v>
      </c>
      <c r="C13946" s="197" t="s">
        <v>791</v>
      </c>
      <c r="D13946" s="198" t="s">
        <v>339</v>
      </c>
      <c r="E13946" s="421">
        <v>498</v>
      </c>
      <c r="F13946" s="413">
        <v>131.27000000000001</v>
      </c>
      <c r="G13946" s="414">
        <f t="shared" si="434"/>
        <v>3.7937076255046849</v>
      </c>
      <c r="H13946" s="415">
        <f t="shared" si="435"/>
        <v>3.7937076255046849</v>
      </c>
    </row>
    <row r="13947" spans="1:8" ht="15" hidden="1" thickBot="1">
      <c r="A13947" s="409">
        <v>202207</v>
      </c>
      <c r="B13947" s="196" t="s">
        <v>1255</v>
      </c>
      <c r="C13947" s="197" t="s">
        <v>791</v>
      </c>
      <c r="D13947" s="198" t="s">
        <v>337</v>
      </c>
      <c r="E13947" s="421">
        <v>118320</v>
      </c>
      <c r="F13947" s="413">
        <v>131.27000000000001</v>
      </c>
      <c r="G13947" s="414">
        <f t="shared" si="434"/>
        <v>901.34836596328171</v>
      </c>
      <c r="H13947" s="415">
        <f t="shared" si="435"/>
        <v>4.5067418298164084</v>
      </c>
    </row>
    <row r="13948" spans="1:8" ht="15" hidden="1" thickBot="1">
      <c r="A13948" s="409">
        <v>202207</v>
      </c>
      <c r="B13948" s="196" t="s">
        <v>1256</v>
      </c>
      <c r="C13948" s="197" t="s">
        <v>791</v>
      </c>
      <c r="D13948" s="198" t="s">
        <v>339</v>
      </c>
      <c r="E13948" s="421">
        <v>592</v>
      </c>
      <c r="F13948" s="413">
        <v>131.27000000000001</v>
      </c>
      <c r="G13948" s="414">
        <f t="shared" si="434"/>
        <v>4.5097889845356898</v>
      </c>
      <c r="H13948" s="415">
        <f t="shared" si="435"/>
        <v>4.5097889845356898</v>
      </c>
    </row>
    <row r="13949" spans="1:8" ht="15" hidden="1" thickBot="1">
      <c r="A13949" s="409">
        <v>202207</v>
      </c>
      <c r="B13949" s="196" t="s">
        <v>1257</v>
      </c>
      <c r="C13949" s="197" t="s">
        <v>791</v>
      </c>
      <c r="D13949" s="198" t="s">
        <v>337</v>
      </c>
      <c r="E13949" s="421">
        <v>101275</v>
      </c>
      <c r="F13949" s="413">
        <v>131.27000000000001</v>
      </c>
      <c r="G13949" s="414">
        <f t="shared" si="434"/>
        <v>771.50148548792561</v>
      </c>
      <c r="H13949" s="415">
        <f t="shared" si="435"/>
        <v>3.8575074274396282</v>
      </c>
    </row>
    <row r="13950" spans="1:8" ht="15" hidden="1" thickBot="1">
      <c r="A13950" s="409">
        <v>202207</v>
      </c>
      <c r="B13950" s="196" t="s">
        <v>1258</v>
      </c>
      <c r="C13950" s="197" t="s">
        <v>791</v>
      </c>
      <c r="D13950" s="198" t="s">
        <v>337</v>
      </c>
      <c r="E13950" s="421">
        <v>112515</v>
      </c>
      <c r="F13950" s="413">
        <v>131.27000000000001</v>
      </c>
      <c r="G13950" s="414">
        <f t="shared" si="434"/>
        <v>857.12653309971802</v>
      </c>
      <c r="H13950" s="415">
        <f t="shared" si="435"/>
        <v>4.2856326654985901</v>
      </c>
    </row>
    <row r="13951" spans="1:8" ht="15" hidden="1" thickBot="1">
      <c r="A13951" s="409">
        <v>202207</v>
      </c>
      <c r="B13951" s="196" t="s">
        <v>1259</v>
      </c>
      <c r="C13951" s="197" t="s">
        <v>791</v>
      </c>
      <c r="D13951" s="198" t="s">
        <v>339</v>
      </c>
      <c r="E13951" s="421">
        <v>563</v>
      </c>
      <c r="F13951" s="413">
        <v>131.27000000000001</v>
      </c>
      <c r="G13951" s="414">
        <f t="shared" si="434"/>
        <v>4.2888702673878258</v>
      </c>
      <c r="H13951" s="415">
        <f t="shared" si="435"/>
        <v>4.2888702673878258</v>
      </c>
    </row>
    <row r="13952" spans="1:8" ht="15" hidden="1" thickBot="1">
      <c r="A13952" s="409">
        <v>202207</v>
      </c>
      <c r="B13952" s="196" t="s">
        <v>1260</v>
      </c>
      <c r="C13952" s="197" t="s">
        <v>791</v>
      </c>
      <c r="D13952" s="198" t="s">
        <v>337</v>
      </c>
      <c r="E13952" s="421">
        <v>101610</v>
      </c>
      <c r="F13952" s="413">
        <v>131.27000000000001</v>
      </c>
      <c r="G13952" s="414">
        <f t="shared" si="434"/>
        <v>774.05347756532331</v>
      </c>
      <c r="H13952" s="415">
        <f t="shared" si="435"/>
        <v>3.8702673878266167</v>
      </c>
    </row>
    <row r="13953" spans="1:8" ht="15" hidden="1" thickBot="1">
      <c r="A13953" s="409">
        <v>202207</v>
      </c>
      <c r="B13953" s="196" t="s">
        <v>1261</v>
      </c>
      <c r="C13953" s="197" t="s">
        <v>791</v>
      </c>
      <c r="D13953" s="198" t="s">
        <v>337</v>
      </c>
      <c r="E13953" s="421">
        <v>113843</v>
      </c>
      <c r="F13953" s="413">
        <v>131.27000000000001</v>
      </c>
      <c r="G13953" s="414">
        <f t="shared" si="434"/>
        <v>867.24308676773057</v>
      </c>
      <c r="H13953" s="415">
        <f t="shared" si="435"/>
        <v>4.3362154338386532</v>
      </c>
    </row>
    <row r="13954" spans="1:8" ht="15" hidden="1" thickBot="1">
      <c r="A13954" s="409">
        <v>202207</v>
      </c>
      <c r="B13954" s="196" t="s">
        <v>1262</v>
      </c>
      <c r="C13954" s="197" t="s">
        <v>791</v>
      </c>
      <c r="D13954" s="198" t="s">
        <v>339</v>
      </c>
      <c r="E13954" s="421">
        <v>569</v>
      </c>
      <c r="F13954" s="413">
        <v>131.27000000000001</v>
      </c>
      <c r="G13954" s="414">
        <f t="shared" ref="G13954:G14017" si="436">+E13954/F13954</f>
        <v>4.334577588177039</v>
      </c>
      <c r="H13954" s="415">
        <f t="shared" ref="H13954:H14017" si="437">IF(D13954="TB",G13954/200,IF(D13954="LT",G13954,"VER"))</f>
        <v>4.334577588177039</v>
      </c>
    </row>
    <row r="13955" spans="1:8" ht="15" hidden="1" thickBot="1">
      <c r="A13955" s="409">
        <v>202207</v>
      </c>
      <c r="B13955" s="196" t="s">
        <v>1263</v>
      </c>
      <c r="C13955" s="197" t="s">
        <v>791</v>
      </c>
      <c r="D13955" s="198" t="s">
        <v>337</v>
      </c>
      <c r="E13955" s="421">
        <v>98925</v>
      </c>
      <c r="F13955" s="413">
        <v>131.27000000000001</v>
      </c>
      <c r="G13955" s="414">
        <f t="shared" si="436"/>
        <v>753.59945151215049</v>
      </c>
      <c r="H13955" s="415">
        <f t="shared" si="437"/>
        <v>3.7679972575607525</v>
      </c>
    </row>
    <row r="13956" spans="1:8" ht="15" hidden="1" thickBot="1">
      <c r="A13956" s="409">
        <v>202207</v>
      </c>
      <c r="B13956" s="196" t="s">
        <v>1264</v>
      </c>
      <c r="C13956" s="197" t="s">
        <v>791</v>
      </c>
      <c r="D13956" s="198" t="s">
        <v>339</v>
      </c>
      <c r="E13956" s="421">
        <v>495</v>
      </c>
      <c r="F13956" s="413">
        <v>131.27000000000001</v>
      </c>
      <c r="G13956" s="414">
        <f t="shared" si="436"/>
        <v>3.7708539651100783</v>
      </c>
      <c r="H13956" s="415">
        <f t="shared" si="437"/>
        <v>3.7708539651100783</v>
      </c>
    </row>
    <row r="13957" spans="1:8" ht="15" hidden="1" thickBot="1">
      <c r="A13957" s="409">
        <v>202207</v>
      </c>
      <c r="B13957" s="196" t="s">
        <v>1265</v>
      </c>
      <c r="C13957" s="197" t="s">
        <v>791</v>
      </c>
      <c r="D13957" s="198" t="s">
        <v>337</v>
      </c>
      <c r="E13957" s="421">
        <v>116608</v>
      </c>
      <c r="F13957" s="413">
        <v>131.27000000000001</v>
      </c>
      <c r="G13957" s="414">
        <f t="shared" si="436"/>
        <v>888.30654376475957</v>
      </c>
      <c r="H13957" s="415">
        <f t="shared" si="437"/>
        <v>4.4415327188237974</v>
      </c>
    </row>
    <row r="13958" spans="1:8" ht="15" hidden="1" thickBot="1">
      <c r="A13958" s="409">
        <v>202207</v>
      </c>
      <c r="B13958" s="196" t="s">
        <v>1266</v>
      </c>
      <c r="C13958" s="197" t="s">
        <v>2661</v>
      </c>
      <c r="D13958" s="198" t="s">
        <v>339</v>
      </c>
      <c r="E13958" s="421">
        <v>583</v>
      </c>
      <c r="F13958" s="413">
        <v>131.27000000000001</v>
      </c>
      <c r="G13958" s="414">
        <f t="shared" si="436"/>
        <v>4.4412280033518696</v>
      </c>
      <c r="H13958" s="415">
        <f t="shared" si="437"/>
        <v>4.4412280033518696</v>
      </c>
    </row>
    <row r="13959" spans="1:8" ht="15" hidden="1" thickBot="1">
      <c r="A13959" s="409">
        <v>202207</v>
      </c>
      <c r="B13959" s="196" t="s">
        <v>1267</v>
      </c>
      <c r="C13959" s="197" t="s">
        <v>791</v>
      </c>
      <c r="D13959" s="198" t="s">
        <v>337</v>
      </c>
      <c r="E13959" s="421">
        <v>11304</v>
      </c>
      <c r="F13959" s="413">
        <v>131.27000000000001</v>
      </c>
      <c r="G13959" s="414">
        <f t="shared" si="436"/>
        <v>86.112592366877422</v>
      </c>
      <c r="H13959" s="415">
        <f t="shared" si="437"/>
        <v>0.43056296183438714</v>
      </c>
    </row>
    <row r="13960" spans="1:8" ht="15" hidden="1" thickBot="1">
      <c r="A13960" s="409">
        <v>202207</v>
      </c>
      <c r="B13960" s="196" t="s">
        <v>1268</v>
      </c>
      <c r="C13960" s="197" t="s">
        <v>791</v>
      </c>
      <c r="D13960" s="198" t="s">
        <v>339</v>
      </c>
      <c r="E13960" s="421">
        <v>56.47</v>
      </c>
      <c r="F13960" s="413">
        <v>131.27000000000001</v>
      </c>
      <c r="G13960" s="414">
        <f t="shared" si="436"/>
        <v>0.43018206749447702</v>
      </c>
      <c r="H13960" s="415">
        <f t="shared" si="437"/>
        <v>0.43018206749447702</v>
      </c>
    </row>
    <row r="13961" spans="1:8" ht="15" hidden="1" thickBot="1">
      <c r="A13961" s="409">
        <v>202207</v>
      </c>
      <c r="B13961" s="196" t="s">
        <v>1269</v>
      </c>
      <c r="C13961" s="197" t="s">
        <v>791</v>
      </c>
      <c r="D13961" s="198" t="s">
        <v>337</v>
      </c>
      <c r="E13961" s="421">
        <v>14441</v>
      </c>
      <c r="F13961" s="413">
        <v>131.27000000000001</v>
      </c>
      <c r="G13961" s="414">
        <f t="shared" si="436"/>
        <v>110.00990325283766</v>
      </c>
      <c r="H13961" s="415">
        <f t="shared" si="437"/>
        <v>0.5500495162641883</v>
      </c>
    </row>
    <row r="13962" spans="1:8" ht="15" hidden="1" thickBot="1">
      <c r="A13962" s="409">
        <v>202207</v>
      </c>
      <c r="B13962" s="196" t="s">
        <v>1270</v>
      </c>
      <c r="C13962" s="197" t="s">
        <v>791</v>
      </c>
      <c r="D13962" s="198" t="s">
        <v>339</v>
      </c>
      <c r="E13962" s="421">
        <v>72.12</v>
      </c>
      <c r="F13962" s="413">
        <v>131.27000000000001</v>
      </c>
      <c r="G13962" s="414">
        <f t="shared" si="436"/>
        <v>0.54940199588634109</v>
      </c>
      <c r="H13962" s="415">
        <f t="shared" si="437"/>
        <v>0.54940199588634109</v>
      </c>
    </row>
    <row r="13963" spans="1:8" ht="15" hidden="1" thickBot="1">
      <c r="A13963" s="409">
        <v>202207</v>
      </c>
      <c r="B13963" s="196" t="s">
        <v>1271</v>
      </c>
      <c r="C13963" s="197" t="s">
        <v>791</v>
      </c>
      <c r="D13963" s="198" t="s">
        <v>337</v>
      </c>
      <c r="E13963" s="421">
        <v>91962.45</v>
      </c>
      <c r="F13963" s="413">
        <v>131.27000000000001</v>
      </c>
      <c r="G13963" s="414">
        <f t="shared" si="436"/>
        <v>700.55953378532786</v>
      </c>
      <c r="H13963" s="415">
        <f t="shared" si="437"/>
        <v>3.5027976689266391</v>
      </c>
    </row>
    <row r="13964" spans="1:8" ht="15" hidden="1" thickBot="1">
      <c r="A13964" s="409">
        <v>202207</v>
      </c>
      <c r="B13964" s="196" t="s">
        <v>1272</v>
      </c>
      <c r="C13964" s="197" t="s">
        <v>791</v>
      </c>
      <c r="D13964" s="198" t="s">
        <v>339</v>
      </c>
      <c r="E13964" s="421">
        <v>460</v>
      </c>
      <c r="F13964" s="413">
        <v>131.27000000000001</v>
      </c>
      <c r="G13964" s="414">
        <f t="shared" si="436"/>
        <v>3.5042279271730021</v>
      </c>
      <c r="H13964" s="415">
        <f t="shared" si="437"/>
        <v>3.5042279271730021</v>
      </c>
    </row>
    <row r="13965" spans="1:8" ht="15" hidden="1" thickBot="1">
      <c r="A13965" s="409">
        <v>202207</v>
      </c>
      <c r="B13965" s="196" t="s">
        <v>1273</v>
      </c>
      <c r="C13965" s="197" t="s">
        <v>791</v>
      </c>
      <c r="D13965" s="198" t="s">
        <v>374</v>
      </c>
      <c r="E13965" s="421">
        <v>0.01</v>
      </c>
      <c r="F13965" s="413">
        <v>131.27000000000001</v>
      </c>
      <c r="G13965" s="414">
        <f t="shared" si="436"/>
        <v>7.6178867982021789E-5</v>
      </c>
      <c r="H13965" s="415" t="str">
        <f t="shared" si="437"/>
        <v>VER</v>
      </c>
    </row>
    <row r="13966" spans="1:8" ht="15" hidden="1" thickBot="1">
      <c r="A13966" s="409">
        <v>202207</v>
      </c>
      <c r="B13966" s="196" t="s">
        <v>1274</v>
      </c>
      <c r="C13966" s="197" t="s">
        <v>791</v>
      </c>
      <c r="D13966" s="198" t="s">
        <v>374</v>
      </c>
      <c r="E13966" s="421">
        <v>0.01</v>
      </c>
      <c r="F13966" s="413">
        <v>131.27000000000001</v>
      </c>
      <c r="G13966" s="414">
        <f t="shared" si="436"/>
        <v>7.6178867982021789E-5</v>
      </c>
      <c r="H13966" s="415" t="str">
        <f t="shared" si="437"/>
        <v>VER</v>
      </c>
    </row>
    <row r="13967" spans="1:8" ht="15" hidden="1" thickBot="1">
      <c r="A13967" s="409">
        <v>202207</v>
      </c>
      <c r="B13967" s="196" t="s">
        <v>1275</v>
      </c>
      <c r="C13967" s="197" t="s">
        <v>791</v>
      </c>
      <c r="D13967" s="198" t="s">
        <v>374</v>
      </c>
      <c r="E13967" s="421">
        <v>0.01</v>
      </c>
      <c r="F13967" s="413">
        <v>131.27000000000001</v>
      </c>
      <c r="G13967" s="414">
        <f t="shared" si="436"/>
        <v>7.6178867982021789E-5</v>
      </c>
      <c r="H13967" s="415" t="str">
        <f t="shared" si="437"/>
        <v>VER</v>
      </c>
    </row>
    <row r="13968" spans="1:8" ht="15" hidden="1" thickBot="1">
      <c r="A13968" s="409">
        <v>202207</v>
      </c>
      <c r="B13968" s="196" t="s">
        <v>1276</v>
      </c>
      <c r="C13968" s="197" t="s">
        <v>791</v>
      </c>
      <c r="D13968" s="198" t="s">
        <v>374</v>
      </c>
      <c r="E13968" s="421">
        <v>0.01</v>
      </c>
      <c r="F13968" s="413">
        <v>131.27000000000001</v>
      </c>
      <c r="G13968" s="414">
        <f t="shared" si="436"/>
        <v>7.6178867982021789E-5</v>
      </c>
      <c r="H13968" s="415" t="str">
        <f t="shared" si="437"/>
        <v>VER</v>
      </c>
    </row>
    <row r="13969" spans="1:8" ht="15" hidden="1" thickBot="1">
      <c r="A13969" s="409">
        <v>202207</v>
      </c>
      <c r="B13969" s="196" t="s">
        <v>1277</v>
      </c>
      <c r="C13969" s="197" t="s">
        <v>791</v>
      </c>
      <c r="D13969" s="198" t="s">
        <v>374</v>
      </c>
      <c r="E13969" s="421">
        <v>0.01</v>
      </c>
      <c r="F13969" s="413">
        <v>131.27000000000001</v>
      </c>
      <c r="G13969" s="414">
        <f t="shared" si="436"/>
        <v>7.6178867982021789E-5</v>
      </c>
      <c r="H13969" s="415" t="str">
        <f t="shared" si="437"/>
        <v>VER</v>
      </c>
    </row>
    <row r="13970" spans="1:8" ht="15" hidden="1" thickBot="1">
      <c r="A13970" s="409">
        <v>202207</v>
      </c>
      <c r="B13970" s="196" t="s">
        <v>1278</v>
      </c>
      <c r="C13970" s="197" t="s">
        <v>791</v>
      </c>
      <c r="D13970" s="198" t="s">
        <v>374</v>
      </c>
      <c r="E13970" s="421">
        <v>0.01</v>
      </c>
      <c r="F13970" s="413">
        <v>131.27000000000001</v>
      </c>
      <c r="G13970" s="414">
        <f t="shared" si="436"/>
        <v>7.6178867982021789E-5</v>
      </c>
      <c r="H13970" s="415" t="str">
        <f t="shared" si="437"/>
        <v>VER</v>
      </c>
    </row>
    <row r="13971" spans="1:8" ht="15" hidden="1" thickBot="1">
      <c r="A13971" s="409">
        <v>202207</v>
      </c>
      <c r="B13971" s="196" t="s">
        <v>1279</v>
      </c>
      <c r="C13971" s="197" t="s">
        <v>791</v>
      </c>
      <c r="D13971" s="198" t="s">
        <v>374</v>
      </c>
      <c r="E13971" s="421">
        <v>0.01</v>
      </c>
      <c r="F13971" s="413">
        <v>131.27000000000001</v>
      </c>
      <c r="G13971" s="414">
        <f t="shared" si="436"/>
        <v>7.6178867982021789E-5</v>
      </c>
      <c r="H13971" s="415" t="str">
        <f t="shared" si="437"/>
        <v>VER</v>
      </c>
    </row>
    <row r="13972" spans="1:8" ht="15" hidden="1" thickBot="1">
      <c r="A13972" s="409">
        <v>202207</v>
      </c>
      <c r="B13972" s="196" t="s">
        <v>1280</v>
      </c>
      <c r="C13972" s="197" t="s">
        <v>791</v>
      </c>
      <c r="D13972" s="198" t="s">
        <v>374</v>
      </c>
      <c r="E13972" s="421">
        <v>0.01</v>
      </c>
      <c r="F13972" s="413">
        <v>131.27000000000001</v>
      </c>
      <c r="G13972" s="414">
        <f t="shared" si="436"/>
        <v>7.6178867982021789E-5</v>
      </c>
      <c r="H13972" s="415" t="str">
        <f t="shared" si="437"/>
        <v>VER</v>
      </c>
    </row>
    <row r="13973" spans="1:8" ht="15" hidden="1" thickBot="1">
      <c r="A13973" s="409">
        <v>202207</v>
      </c>
      <c r="B13973" s="196" t="s">
        <v>1281</v>
      </c>
      <c r="C13973" s="197" t="s">
        <v>791</v>
      </c>
      <c r="D13973" s="198" t="s">
        <v>374</v>
      </c>
      <c r="E13973" s="421">
        <v>0.01</v>
      </c>
      <c r="F13973" s="413">
        <v>131.27000000000001</v>
      </c>
      <c r="G13973" s="414">
        <f t="shared" si="436"/>
        <v>7.6178867982021789E-5</v>
      </c>
      <c r="H13973" s="415" t="str">
        <f t="shared" si="437"/>
        <v>VER</v>
      </c>
    </row>
    <row r="13974" spans="1:8" ht="15" hidden="1" thickBot="1">
      <c r="A13974" s="409">
        <v>202207</v>
      </c>
      <c r="B13974" s="196" t="s">
        <v>1282</v>
      </c>
      <c r="C13974" s="197" t="s">
        <v>791</v>
      </c>
      <c r="D13974" s="198" t="s">
        <v>374</v>
      </c>
      <c r="E13974" s="421">
        <v>0.01</v>
      </c>
      <c r="F13974" s="413">
        <v>131.27000000000001</v>
      </c>
      <c r="G13974" s="414">
        <f t="shared" si="436"/>
        <v>7.6178867982021789E-5</v>
      </c>
      <c r="H13974" s="415" t="str">
        <f t="shared" si="437"/>
        <v>VER</v>
      </c>
    </row>
    <row r="13975" spans="1:8" ht="15" hidden="1" thickBot="1">
      <c r="A13975" s="409">
        <v>202207</v>
      </c>
      <c r="B13975" s="196" t="s">
        <v>1283</v>
      </c>
      <c r="C13975" s="197" t="s">
        <v>791</v>
      </c>
      <c r="D13975" s="198" t="s">
        <v>374</v>
      </c>
      <c r="E13975" s="421">
        <v>0.01</v>
      </c>
      <c r="F13975" s="413">
        <v>131.27000000000001</v>
      </c>
      <c r="G13975" s="414">
        <f t="shared" si="436"/>
        <v>7.6178867982021789E-5</v>
      </c>
      <c r="H13975" s="415" t="str">
        <f t="shared" si="437"/>
        <v>VER</v>
      </c>
    </row>
    <row r="13976" spans="1:8" ht="15" hidden="1" thickBot="1">
      <c r="A13976" s="409">
        <v>202207</v>
      </c>
      <c r="B13976" s="196" t="s">
        <v>1284</v>
      </c>
      <c r="C13976" s="197" t="s">
        <v>791</v>
      </c>
      <c r="D13976" s="198" t="s">
        <v>374</v>
      </c>
      <c r="E13976" s="421">
        <v>0.01</v>
      </c>
      <c r="F13976" s="413">
        <v>131.27000000000001</v>
      </c>
      <c r="G13976" s="414">
        <f t="shared" si="436"/>
        <v>7.6178867982021789E-5</v>
      </c>
      <c r="H13976" s="415" t="str">
        <f t="shared" si="437"/>
        <v>VER</v>
      </c>
    </row>
    <row r="13977" spans="1:8" ht="15" hidden="1" thickBot="1">
      <c r="A13977" s="409">
        <v>202207</v>
      </c>
      <c r="B13977" s="196" t="s">
        <v>1285</v>
      </c>
      <c r="C13977" s="197" t="s">
        <v>791</v>
      </c>
      <c r="D13977" s="198" t="s">
        <v>374</v>
      </c>
      <c r="E13977" s="421">
        <v>0.01</v>
      </c>
      <c r="F13977" s="413">
        <v>131.27000000000001</v>
      </c>
      <c r="G13977" s="414">
        <f t="shared" si="436"/>
        <v>7.6178867982021789E-5</v>
      </c>
      <c r="H13977" s="415" t="str">
        <f t="shared" si="437"/>
        <v>VER</v>
      </c>
    </row>
    <row r="13978" spans="1:8" ht="15" hidden="1" thickBot="1">
      <c r="A13978" s="409">
        <v>202207</v>
      </c>
      <c r="B13978" s="196" t="s">
        <v>1286</v>
      </c>
      <c r="C13978" s="197" t="s">
        <v>791</v>
      </c>
      <c r="D13978" s="198" t="s">
        <v>374</v>
      </c>
      <c r="E13978" s="421">
        <v>0.01</v>
      </c>
      <c r="F13978" s="413">
        <v>131.27000000000001</v>
      </c>
      <c r="G13978" s="414">
        <f t="shared" si="436"/>
        <v>7.6178867982021789E-5</v>
      </c>
      <c r="H13978" s="415" t="str">
        <f t="shared" si="437"/>
        <v>VER</v>
      </c>
    </row>
    <row r="13979" spans="1:8" ht="15" hidden="1" thickBot="1">
      <c r="A13979" s="409">
        <v>202207</v>
      </c>
      <c r="B13979" s="196" t="s">
        <v>1287</v>
      </c>
      <c r="C13979" s="197" t="s">
        <v>791</v>
      </c>
      <c r="D13979" s="198" t="s">
        <v>337</v>
      </c>
      <c r="E13979" s="421">
        <v>105329</v>
      </c>
      <c r="F13979" s="413">
        <v>131.27000000000001</v>
      </c>
      <c r="G13979" s="414">
        <f t="shared" si="436"/>
        <v>802.38439856783725</v>
      </c>
      <c r="H13979" s="415">
        <f t="shared" si="437"/>
        <v>4.011921992839186</v>
      </c>
    </row>
    <row r="13980" spans="1:8" ht="15" hidden="1" thickBot="1">
      <c r="A13980" s="409">
        <v>202207</v>
      </c>
      <c r="B13980" s="196" t="s">
        <v>1288</v>
      </c>
      <c r="C13980" s="197" t="s">
        <v>2661</v>
      </c>
      <c r="D13980" s="198" t="s">
        <v>339</v>
      </c>
      <c r="E13980" s="421">
        <v>527</v>
      </c>
      <c r="F13980" s="413">
        <v>131.27000000000001</v>
      </c>
      <c r="G13980" s="414">
        <f t="shared" si="436"/>
        <v>4.0146263426525479</v>
      </c>
      <c r="H13980" s="415">
        <f t="shared" si="437"/>
        <v>4.0146263426525479</v>
      </c>
    </row>
    <row r="13981" spans="1:8" ht="15" hidden="1" thickBot="1">
      <c r="A13981" s="409">
        <v>202207</v>
      </c>
      <c r="B13981" s="196" t="s">
        <v>1289</v>
      </c>
      <c r="C13981" s="197" t="s">
        <v>2666</v>
      </c>
      <c r="D13981" s="198" t="s">
        <v>337</v>
      </c>
      <c r="E13981" s="421">
        <v>60164</v>
      </c>
      <c r="F13981" s="413">
        <v>131.27000000000001</v>
      </c>
      <c r="G13981" s="414">
        <f t="shared" si="436"/>
        <v>458.32254132703582</v>
      </c>
      <c r="H13981" s="415">
        <f t="shared" si="437"/>
        <v>2.291612706635179</v>
      </c>
    </row>
    <row r="13982" spans="1:8" ht="15" hidden="1" thickBot="1">
      <c r="A13982" s="409">
        <v>202207</v>
      </c>
      <c r="B13982" s="196" t="s">
        <v>1290</v>
      </c>
      <c r="C13982" s="197" t="s">
        <v>791</v>
      </c>
      <c r="D13982" s="198" t="s">
        <v>339</v>
      </c>
      <c r="E13982" s="421">
        <v>301</v>
      </c>
      <c r="F13982" s="413">
        <v>131.27000000000001</v>
      </c>
      <c r="G13982" s="414">
        <f t="shared" si="436"/>
        <v>2.2929839262588558</v>
      </c>
      <c r="H13982" s="415">
        <f t="shared" si="437"/>
        <v>2.2929839262588558</v>
      </c>
    </row>
    <row r="13983" spans="1:8" ht="15" hidden="1" thickBot="1">
      <c r="A13983" s="409">
        <v>202207</v>
      </c>
      <c r="B13983" s="196" t="s">
        <v>1291</v>
      </c>
      <c r="C13983" s="197" t="s">
        <v>791</v>
      </c>
      <c r="D13983" s="198" t="s">
        <v>337</v>
      </c>
      <c r="E13983" s="421">
        <v>62554</v>
      </c>
      <c r="F13983" s="413">
        <v>131.27000000000001</v>
      </c>
      <c r="G13983" s="414">
        <f t="shared" si="436"/>
        <v>476.52929077473902</v>
      </c>
      <c r="H13983" s="415">
        <f t="shared" si="437"/>
        <v>2.3826464538736953</v>
      </c>
    </row>
    <row r="13984" spans="1:8" ht="15" hidden="1" thickBot="1">
      <c r="A13984" s="409">
        <v>202207</v>
      </c>
      <c r="B13984" s="196" t="s">
        <v>1292</v>
      </c>
      <c r="C13984" s="197" t="s">
        <v>2667</v>
      </c>
      <c r="D13984" s="198" t="s">
        <v>339</v>
      </c>
      <c r="E13984" s="421">
        <v>313</v>
      </c>
      <c r="F13984" s="413">
        <v>131.27000000000001</v>
      </c>
      <c r="G13984" s="414">
        <f t="shared" si="436"/>
        <v>2.3843985678372817</v>
      </c>
      <c r="H13984" s="415">
        <f t="shared" si="437"/>
        <v>2.3843985678372817</v>
      </c>
    </row>
    <row r="13985" spans="1:8" ht="15" hidden="1" thickBot="1">
      <c r="A13985" s="409">
        <v>202207</v>
      </c>
      <c r="B13985" s="196" t="s">
        <v>1293</v>
      </c>
      <c r="C13985" s="197" t="s">
        <v>791</v>
      </c>
      <c r="D13985" s="198" t="s">
        <v>337</v>
      </c>
      <c r="E13985" s="421">
        <v>107437</v>
      </c>
      <c r="F13985" s="413">
        <v>131.27000000000001</v>
      </c>
      <c r="G13985" s="414">
        <f t="shared" si="436"/>
        <v>818.44290393844744</v>
      </c>
      <c r="H13985" s="415">
        <f t="shared" si="437"/>
        <v>4.092214519692237</v>
      </c>
    </row>
    <row r="13986" spans="1:8" ht="15" hidden="1" thickBot="1">
      <c r="A13986" s="409">
        <v>202207</v>
      </c>
      <c r="B13986" s="196" t="s">
        <v>1294</v>
      </c>
      <c r="C13986" s="197" t="s">
        <v>791</v>
      </c>
      <c r="D13986" s="198" t="s">
        <v>339</v>
      </c>
      <c r="E13986" s="421">
        <v>537</v>
      </c>
      <c r="F13986" s="413">
        <v>131.27000000000001</v>
      </c>
      <c r="G13986" s="414">
        <f t="shared" si="436"/>
        <v>4.0908052106345698</v>
      </c>
      <c r="H13986" s="415">
        <f t="shared" si="437"/>
        <v>4.0908052106345698</v>
      </c>
    </row>
    <row r="13987" spans="1:8" ht="15" hidden="1" thickBot="1">
      <c r="A13987" s="409">
        <v>202207</v>
      </c>
      <c r="B13987" s="196" t="s">
        <v>1295</v>
      </c>
      <c r="C13987" s="197" t="s">
        <v>791</v>
      </c>
      <c r="D13987" s="198" t="s">
        <v>337</v>
      </c>
      <c r="E13987" s="421">
        <v>83564</v>
      </c>
      <c r="F13987" s="413">
        <v>131.27000000000001</v>
      </c>
      <c r="G13987" s="414">
        <f t="shared" si="436"/>
        <v>636.58109240496685</v>
      </c>
      <c r="H13987" s="415">
        <f t="shared" si="437"/>
        <v>3.1829054620248343</v>
      </c>
    </row>
    <row r="13988" spans="1:8" ht="15" hidden="1" thickBot="1">
      <c r="A13988" s="409">
        <v>202207</v>
      </c>
      <c r="B13988" s="196" t="s">
        <v>1296</v>
      </c>
      <c r="C13988" s="197" t="s">
        <v>791</v>
      </c>
      <c r="D13988" s="198" t="s">
        <v>337</v>
      </c>
      <c r="E13988" s="421">
        <v>82418</v>
      </c>
      <c r="F13988" s="413">
        <v>131.27000000000001</v>
      </c>
      <c r="G13988" s="414">
        <f t="shared" si="436"/>
        <v>627.85099413422711</v>
      </c>
      <c r="H13988" s="415">
        <f t="shared" si="437"/>
        <v>3.1392549706711357</v>
      </c>
    </row>
    <row r="13989" spans="1:8" ht="15" hidden="1" thickBot="1">
      <c r="A13989" s="409">
        <v>202207</v>
      </c>
      <c r="B13989" s="196" t="s">
        <v>1297</v>
      </c>
      <c r="C13989" s="197" t="s">
        <v>791</v>
      </c>
      <c r="D13989" s="198" t="s">
        <v>337</v>
      </c>
      <c r="E13989" s="421">
        <v>71922</v>
      </c>
      <c r="F13989" s="413">
        <v>131.27000000000001</v>
      </c>
      <c r="G13989" s="414">
        <f t="shared" si="436"/>
        <v>547.89365430029704</v>
      </c>
      <c r="H13989" s="415">
        <f t="shared" si="437"/>
        <v>2.7394682715014853</v>
      </c>
    </row>
    <row r="13990" spans="1:8" ht="15" hidden="1" thickBot="1">
      <c r="A13990" s="409">
        <v>202207</v>
      </c>
      <c r="B13990" s="196" t="s">
        <v>1298</v>
      </c>
      <c r="C13990" s="197" t="s">
        <v>791</v>
      </c>
      <c r="D13990" s="198" t="s">
        <v>337</v>
      </c>
      <c r="E13990" s="421">
        <v>100290</v>
      </c>
      <c r="F13990" s="413">
        <v>131.27000000000001</v>
      </c>
      <c r="G13990" s="414">
        <f t="shared" si="436"/>
        <v>763.99786699169647</v>
      </c>
      <c r="H13990" s="415">
        <f t="shared" si="437"/>
        <v>3.8199893349584824</v>
      </c>
    </row>
    <row r="13991" spans="1:8" ht="15" hidden="1" thickBot="1">
      <c r="A13991" s="409">
        <v>202207</v>
      </c>
      <c r="B13991" s="196" t="s">
        <v>1299</v>
      </c>
      <c r="C13991" s="197" t="s">
        <v>791</v>
      </c>
      <c r="D13991" s="198" t="s">
        <v>337</v>
      </c>
      <c r="E13991" s="421">
        <v>94672</v>
      </c>
      <c r="F13991" s="413">
        <v>131.27000000000001</v>
      </c>
      <c r="G13991" s="414">
        <f t="shared" si="436"/>
        <v>721.20057895939658</v>
      </c>
      <c r="H13991" s="415">
        <f t="shared" si="437"/>
        <v>3.6060028947969829</v>
      </c>
    </row>
    <row r="13992" spans="1:8" ht="15" hidden="1" thickBot="1">
      <c r="A13992" s="409">
        <v>202207</v>
      </c>
      <c r="B13992" s="196" t="s">
        <v>1300</v>
      </c>
      <c r="C13992" s="197" t="s">
        <v>791</v>
      </c>
      <c r="D13992" s="198" t="s">
        <v>337</v>
      </c>
      <c r="E13992" s="421">
        <v>90526</v>
      </c>
      <c r="F13992" s="413">
        <v>131.27000000000001</v>
      </c>
      <c r="G13992" s="414">
        <f t="shared" si="436"/>
        <v>689.6168202940504</v>
      </c>
      <c r="H13992" s="415">
        <f t="shared" si="437"/>
        <v>3.4480841014702519</v>
      </c>
    </row>
    <row r="13993" spans="1:8" ht="15" hidden="1" thickBot="1">
      <c r="A13993" s="409">
        <v>202207</v>
      </c>
      <c r="B13993" s="196" t="s">
        <v>1301</v>
      </c>
      <c r="C13993" s="197" t="s">
        <v>791</v>
      </c>
      <c r="D13993" s="198" t="s">
        <v>337</v>
      </c>
      <c r="E13993" s="421">
        <v>126522</v>
      </c>
      <c r="F13993" s="413">
        <v>131.27000000000001</v>
      </c>
      <c r="G13993" s="414">
        <f t="shared" si="436"/>
        <v>963.83027348213602</v>
      </c>
      <c r="H13993" s="415">
        <f t="shared" si="437"/>
        <v>4.8191513674106803</v>
      </c>
    </row>
    <row r="13994" spans="1:8" ht="15" hidden="1" thickBot="1">
      <c r="A13994" s="409">
        <v>202207</v>
      </c>
      <c r="B13994" s="196" t="s">
        <v>1302</v>
      </c>
      <c r="C13994" s="197" t="s">
        <v>791</v>
      </c>
      <c r="D13994" s="198" t="s">
        <v>337</v>
      </c>
      <c r="E13994" s="421">
        <v>100020</v>
      </c>
      <c r="F13994" s="413">
        <v>131.27000000000001</v>
      </c>
      <c r="G13994" s="414">
        <f t="shared" si="436"/>
        <v>761.94103755618187</v>
      </c>
      <c r="H13994" s="415">
        <f t="shared" si="437"/>
        <v>3.8097051877809092</v>
      </c>
    </row>
    <row r="13995" spans="1:8" ht="15" hidden="1" thickBot="1">
      <c r="A13995" s="409">
        <v>202207</v>
      </c>
      <c r="B13995" s="196" t="s">
        <v>1303</v>
      </c>
      <c r="C13995" s="197" t="s">
        <v>791</v>
      </c>
      <c r="D13995" s="198" t="s">
        <v>337</v>
      </c>
      <c r="E13995" s="421">
        <v>123309</v>
      </c>
      <c r="F13995" s="413">
        <v>131.27000000000001</v>
      </c>
      <c r="G13995" s="414">
        <f t="shared" si="436"/>
        <v>939.35400319951236</v>
      </c>
      <c r="H13995" s="415">
        <f t="shared" si="437"/>
        <v>4.6967700159975614</v>
      </c>
    </row>
    <row r="13996" spans="1:8" ht="15" hidden="1" thickBot="1">
      <c r="A13996" s="409">
        <v>202207</v>
      </c>
      <c r="B13996" s="196" t="s">
        <v>1304</v>
      </c>
      <c r="C13996" s="197" t="s">
        <v>791</v>
      </c>
      <c r="D13996" s="198" t="s">
        <v>337</v>
      </c>
      <c r="E13996" s="421">
        <v>113458</v>
      </c>
      <c r="F13996" s="413">
        <v>131.27000000000001</v>
      </c>
      <c r="G13996" s="414">
        <f t="shared" si="436"/>
        <v>864.31020035042275</v>
      </c>
      <c r="H13996" s="415">
        <f t="shared" si="437"/>
        <v>4.3215510017521135</v>
      </c>
    </row>
    <row r="13997" spans="1:8" ht="15" hidden="1" thickBot="1">
      <c r="A13997" s="409">
        <v>202207</v>
      </c>
      <c r="B13997" s="196" t="s">
        <v>1305</v>
      </c>
      <c r="C13997" s="197" t="s">
        <v>791</v>
      </c>
      <c r="D13997" s="198" t="s">
        <v>337</v>
      </c>
      <c r="E13997" s="421">
        <v>92603</v>
      </c>
      <c r="F13997" s="413">
        <v>131.27000000000001</v>
      </c>
      <c r="G13997" s="414">
        <f t="shared" si="436"/>
        <v>705.43917117391629</v>
      </c>
      <c r="H13997" s="415">
        <f t="shared" si="437"/>
        <v>3.5271958558695813</v>
      </c>
    </row>
    <row r="13998" spans="1:8" ht="15" hidden="1" thickBot="1">
      <c r="A13998" s="409">
        <v>202207</v>
      </c>
      <c r="B13998" s="196" t="s">
        <v>1306</v>
      </c>
      <c r="C13998" s="197" t="s">
        <v>791</v>
      </c>
      <c r="D13998" s="198" t="s">
        <v>337</v>
      </c>
      <c r="E13998" s="421">
        <v>82384</v>
      </c>
      <c r="F13998" s="413">
        <v>131.27000000000001</v>
      </c>
      <c r="G13998" s="414">
        <f t="shared" si="436"/>
        <v>627.59198598308819</v>
      </c>
      <c r="H13998" s="415">
        <f t="shared" si="437"/>
        <v>3.137959929915441</v>
      </c>
    </row>
    <row r="13999" spans="1:8" ht="15" hidden="1" thickBot="1">
      <c r="A13999" s="409">
        <v>202207</v>
      </c>
      <c r="B13999" s="196" t="s">
        <v>1307</v>
      </c>
      <c r="C13999" s="197" t="s">
        <v>791</v>
      </c>
      <c r="D13999" s="198" t="s">
        <v>337</v>
      </c>
      <c r="E13999" s="421">
        <v>113206</v>
      </c>
      <c r="F13999" s="413">
        <v>131.27000000000001</v>
      </c>
      <c r="G13999" s="414">
        <f t="shared" si="436"/>
        <v>862.39049287727573</v>
      </c>
      <c r="H13999" s="415">
        <f t="shared" si="437"/>
        <v>4.3119524643863789</v>
      </c>
    </row>
    <row r="14000" spans="1:8" ht="15" hidden="1" thickBot="1">
      <c r="A14000" s="409">
        <v>202207</v>
      </c>
      <c r="B14000" s="196" t="s">
        <v>1308</v>
      </c>
      <c r="C14000" s="197" t="s">
        <v>791</v>
      </c>
      <c r="D14000" s="198" t="s">
        <v>337</v>
      </c>
      <c r="E14000" s="421">
        <v>99735</v>
      </c>
      <c r="F14000" s="413">
        <v>131.27000000000001</v>
      </c>
      <c r="G14000" s="414">
        <f t="shared" si="436"/>
        <v>759.76993981869418</v>
      </c>
      <c r="H14000" s="415">
        <f t="shared" si="437"/>
        <v>3.7988496990934708</v>
      </c>
    </row>
    <row r="14001" spans="1:8" ht="15" hidden="1" thickBot="1">
      <c r="A14001" s="409">
        <v>202207</v>
      </c>
      <c r="B14001" s="196" t="s">
        <v>1309</v>
      </c>
      <c r="C14001" s="197" t="s">
        <v>791</v>
      </c>
      <c r="D14001" s="198" t="s">
        <v>337</v>
      </c>
      <c r="E14001" s="421">
        <v>113206</v>
      </c>
      <c r="F14001" s="413">
        <v>131.27000000000001</v>
      </c>
      <c r="G14001" s="414">
        <f t="shared" si="436"/>
        <v>862.39049287727573</v>
      </c>
      <c r="H14001" s="415">
        <f t="shared" si="437"/>
        <v>4.3119524643863789</v>
      </c>
    </row>
    <row r="14002" spans="1:8" ht="15" hidden="1" thickBot="1">
      <c r="A14002" s="409">
        <v>202207</v>
      </c>
      <c r="B14002" s="196" t="s">
        <v>1310</v>
      </c>
      <c r="C14002" s="197" t="s">
        <v>791</v>
      </c>
      <c r="D14002" s="198" t="s">
        <v>337</v>
      </c>
      <c r="E14002" s="421">
        <v>109857</v>
      </c>
      <c r="F14002" s="413">
        <v>131.27000000000001</v>
      </c>
      <c r="G14002" s="414">
        <f t="shared" si="436"/>
        <v>836.87818999009664</v>
      </c>
      <c r="H14002" s="415">
        <f t="shared" si="437"/>
        <v>4.1843909499504832</v>
      </c>
    </row>
    <row r="14003" spans="1:8" ht="15" hidden="1" thickBot="1">
      <c r="A14003" s="409">
        <v>202207</v>
      </c>
      <c r="B14003" s="196" t="s">
        <v>1311</v>
      </c>
      <c r="C14003" s="197" t="s">
        <v>791</v>
      </c>
      <c r="D14003" s="198" t="s">
        <v>337</v>
      </c>
      <c r="E14003" s="421">
        <v>108264</v>
      </c>
      <c r="F14003" s="413">
        <v>131.27000000000001</v>
      </c>
      <c r="G14003" s="414">
        <f t="shared" si="436"/>
        <v>824.74289632056059</v>
      </c>
      <c r="H14003" s="415">
        <f t="shared" si="437"/>
        <v>4.1237144816028026</v>
      </c>
    </row>
    <row r="14004" spans="1:8" ht="15" hidden="1" thickBot="1">
      <c r="A14004" s="409">
        <v>202207</v>
      </c>
      <c r="B14004" s="196" t="s">
        <v>1312</v>
      </c>
      <c r="C14004" s="197" t="s">
        <v>791</v>
      </c>
      <c r="D14004" s="198" t="s">
        <v>337</v>
      </c>
      <c r="E14004" s="421">
        <v>109518</v>
      </c>
      <c r="F14004" s="413">
        <v>131.27000000000001</v>
      </c>
      <c r="G14004" s="414">
        <f t="shared" si="436"/>
        <v>834.2957263655062</v>
      </c>
      <c r="H14004" s="415">
        <f t="shared" si="437"/>
        <v>4.1714786318275312</v>
      </c>
    </row>
    <row r="14005" spans="1:8" ht="15" hidden="1" thickBot="1">
      <c r="A14005" s="409">
        <v>202207</v>
      </c>
      <c r="B14005" s="196" t="s">
        <v>1313</v>
      </c>
      <c r="C14005" s="197" t="s">
        <v>791</v>
      </c>
      <c r="D14005" s="198" t="s">
        <v>337</v>
      </c>
      <c r="E14005" s="421">
        <v>84389</v>
      </c>
      <c r="F14005" s="413">
        <v>131.27000000000001</v>
      </c>
      <c r="G14005" s="414">
        <f t="shared" si="436"/>
        <v>642.86584901348363</v>
      </c>
      <c r="H14005" s="415">
        <f t="shared" si="437"/>
        <v>3.2143292450674181</v>
      </c>
    </row>
    <row r="14006" spans="1:8" ht="15" hidden="1" thickBot="1">
      <c r="A14006" s="409">
        <v>202207</v>
      </c>
      <c r="B14006" s="196" t="s">
        <v>1314</v>
      </c>
      <c r="C14006" s="197" t="s">
        <v>791</v>
      </c>
      <c r="D14006" s="198" t="s">
        <v>337</v>
      </c>
      <c r="E14006" s="421">
        <v>112920</v>
      </c>
      <c r="F14006" s="413">
        <v>131.27000000000001</v>
      </c>
      <c r="G14006" s="414">
        <f t="shared" si="436"/>
        <v>860.21177725298992</v>
      </c>
      <c r="H14006" s="415">
        <f t="shared" si="437"/>
        <v>4.3010588862649497</v>
      </c>
    </row>
    <row r="14007" spans="1:8" ht="15" hidden="1" thickBot="1">
      <c r="A14007" s="409">
        <v>202207</v>
      </c>
      <c r="B14007" s="196" t="s">
        <v>1315</v>
      </c>
      <c r="C14007" s="197" t="s">
        <v>791</v>
      </c>
      <c r="D14007" s="198" t="s">
        <v>337</v>
      </c>
      <c r="E14007" s="421">
        <v>72590</v>
      </c>
      <c r="F14007" s="413">
        <v>131.27000000000001</v>
      </c>
      <c r="G14007" s="414">
        <f t="shared" si="436"/>
        <v>552.98240268149607</v>
      </c>
      <c r="H14007" s="415">
        <f t="shared" si="437"/>
        <v>2.7649120134074803</v>
      </c>
    </row>
    <row r="14008" spans="1:8" ht="15" hidden="1" thickBot="1">
      <c r="A14008" s="409">
        <v>202207</v>
      </c>
      <c r="B14008" s="196" t="s">
        <v>1316</v>
      </c>
      <c r="C14008" s="197" t="s">
        <v>791</v>
      </c>
      <c r="D14008" s="198" t="s">
        <v>337</v>
      </c>
      <c r="E14008" s="421">
        <v>118320</v>
      </c>
      <c r="F14008" s="413">
        <v>131.27000000000001</v>
      </c>
      <c r="G14008" s="414">
        <f t="shared" si="436"/>
        <v>901.34836596328171</v>
      </c>
      <c r="H14008" s="415">
        <f t="shared" si="437"/>
        <v>4.5067418298164084</v>
      </c>
    </row>
    <row r="14009" spans="1:8" ht="15" hidden="1" thickBot="1">
      <c r="A14009" s="409">
        <v>202207</v>
      </c>
      <c r="B14009" s="196" t="s">
        <v>1317</v>
      </c>
      <c r="C14009" s="197" t="s">
        <v>791</v>
      </c>
      <c r="D14009" s="198" t="s">
        <v>337</v>
      </c>
      <c r="E14009" s="421">
        <v>103959</v>
      </c>
      <c r="F14009" s="413">
        <v>131.27000000000001</v>
      </c>
      <c r="G14009" s="414">
        <f t="shared" si="436"/>
        <v>791.94789365430029</v>
      </c>
      <c r="H14009" s="415">
        <f t="shared" si="437"/>
        <v>3.9597394682715015</v>
      </c>
    </row>
    <row r="14010" spans="1:8" ht="15" hidden="1" thickBot="1">
      <c r="A14010" s="409">
        <v>202207</v>
      </c>
      <c r="B14010" s="196" t="s">
        <v>1318</v>
      </c>
      <c r="C14010" s="197" t="s">
        <v>791</v>
      </c>
      <c r="D14010" s="198" t="s">
        <v>337</v>
      </c>
      <c r="E14010" s="421">
        <v>83396</v>
      </c>
      <c r="F14010" s="413">
        <v>131.27000000000001</v>
      </c>
      <c r="G14010" s="414">
        <f t="shared" si="436"/>
        <v>635.30128742286888</v>
      </c>
      <c r="H14010" s="415">
        <f t="shared" si="437"/>
        <v>3.1765064371143445</v>
      </c>
    </row>
    <row r="14011" spans="1:8" ht="15" hidden="1" thickBot="1">
      <c r="A14011" s="409">
        <v>202207</v>
      </c>
      <c r="B14011" s="196" t="s">
        <v>1319</v>
      </c>
      <c r="C14011" s="197" t="s">
        <v>791</v>
      </c>
      <c r="D14011" s="198" t="s">
        <v>337</v>
      </c>
      <c r="E14011" s="421">
        <v>89157</v>
      </c>
      <c r="F14011" s="413">
        <v>131.27000000000001</v>
      </c>
      <c r="G14011" s="414">
        <f t="shared" si="436"/>
        <v>679.18793326731156</v>
      </c>
      <c r="H14011" s="415">
        <f t="shared" si="437"/>
        <v>3.3959396663365577</v>
      </c>
    </row>
    <row r="14012" spans="1:8" ht="15" hidden="1" thickBot="1">
      <c r="A14012" s="409">
        <v>202207</v>
      </c>
      <c r="B14012" s="196" t="s">
        <v>1320</v>
      </c>
      <c r="C14012" s="197" t="s">
        <v>791</v>
      </c>
      <c r="D14012" s="198" t="s">
        <v>337</v>
      </c>
      <c r="E14012" s="421">
        <v>97715</v>
      </c>
      <c r="F14012" s="413">
        <v>131.27000000000001</v>
      </c>
      <c r="G14012" s="414">
        <f t="shared" si="436"/>
        <v>744.38180848632578</v>
      </c>
      <c r="H14012" s="415">
        <f t="shared" si="437"/>
        <v>3.721909042431629</v>
      </c>
    </row>
    <row r="14013" spans="1:8" ht="15" hidden="1" thickBot="1">
      <c r="A14013" s="409">
        <v>202207</v>
      </c>
      <c r="B14013" s="196" t="s">
        <v>1321</v>
      </c>
      <c r="C14013" s="197" t="s">
        <v>791</v>
      </c>
      <c r="D14013" s="198" t="s">
        <v>337</v>
      </c>
      <c r="E14013" s="421">
        <v>101924</v>
      </c>
      <c r="F14013" s="413">
        <v>131.27000000000001</v>
      </c>
      <c r="G14013" s="414">
        <f t="shared" si="436"/>
        <v>776.4454940199588</v>
      </c>
      <c r="H14013" s="415">
        <f t="shared" si="437"/>
        <v>3.8822274700997941</v>
      </c>
    </row>
    <row r="14014" spans="1:8" ht="15" hidden="1" thickBot="1">
      <c r="A14014" s="409">
        <v>202207</v>
      </c>
      <c r="B14014" s="196" t="s">
        <v>1322</v>
      </c>
      <c r="C14014" s="197" t="s">
        <v>791</v>
      </c>
      <c r="D14014" s="198" t="s">
        <v>337</v>
      </c>
      <c r="E14014" s="421">
        <v>114012</v>
      </c>
      <c r="F14014" s="413">
        <v>131.27000000000001</v>
      </c>
      <c r="G14014" s="414">
        <f t="shared" si="436"/>
        <v>868.53050963662668</v>
      </c>
      <c r="H14014" s="415">
        <f t="shared" si="437"/>
        <v>4.3426525481831337</v>
      </c>
    </row>
    <row r="14015" spans="1:8" ht="15" hidden="1" thickBot="1">
      <c r="A14015" s="409">
        <v>202207</v>
      </c>
      <c r="B14015" s="196" t="s">
        <v>1323</v>
      </c>
      <c r="C14015" s="197" t="s">
        <v>791</v>
      </c>
      <c r="D14015" s="198" t="s">
        <v>337</v>
      </c>
      <c r="E14015" s="421">
        <v>70662</v>
      </c>
      <c r="F14015" s="413">
        <v>131.27000000000001</v>
      </c>
      <c r="G14015" s="414">
        <f t="shared" si="436"/>
        <v>538.29511693456232</v>
      </c>
      <c r="H14015" s="415">
        <f t="shared" si="437"/>
        <v>2.6914755846728116</v>
      </c>
    </row>
    <row r="14016" spans="1:8" ht="15" hidden="1" thickBot="1">
      <c r="A14016" s="409">
        <v>202207</v>
      </c>
      <c r="B14016" s="196" t="s">
        <v>1324</v>
      </c>
      <c r="C14016" s="197" t="s">
        <v>791</v>
      </c>
      <c r="D14016" s="198" t="s">
        <v>337</v>
      </c>
      <c r="E14016" s="421">
        <v>72794</v>
      </c>
      <c r="F14016" s="413">
        <v>131.27000000000001</v>
      </c>
      <c r="G14016" s="414">
        <f t="shared" si="436"/>
        <v>554.53645158832933</v>
      </c>
      <c r="H14016" s="415">
        <f t="shared" si="437"/>
        <v>2.7726822579416468</v>
      </c>
    </row>
    <row r="14017" spans="1:8" ht="15" hidden="1" thickBot="1">
      <c r="A14017" s="409">
        <v>202207</v>
      </c>
      <c r="B14017" s="196" t="s">
        <v>1325</v>
      </c>
      <c r="C14017" s="197" t="s">
        <v>791</v>
      </c>
      <c r="D14017" s="198" t="s">
        <v>337</v>
      </c>
      <c r="E14017" s="421">
        <v>114630</v>
      </c>
      <c r="F14017" s="413">
        <v>131.27000000000001</v>
      </c>
      <c r="G14017" s="414">
        <f t="shared" si="436"/>
        <v>873.23836367791569</v>
      </c>
      <c r="H14017" s="415">
        <f t="shared" si="437"/>
        <v>4.366191818389578</v>
      </c>
    </row>
    <row r="14018" spans="1:8" ht="15" hidden="1" thickBot="1">
      <c r="A14018" s="409">
        <v>202207</v>
      </c>
      <c r="B14018" s="196" t="s">
        <v>1326</v>
      </c>
      <c r="C14018" s="197" t="s">
        <v>791</v>
      </c>
      <c r="D14018" s="198" t="s">
        <v>337</v>
      </c>
      <c r="E14018" s="421">
        <v>56444</v>
      </c>
      <c r="F14018" s="413">
        <v>131.27000000000001</v>
      </c>
      <c r="G14018" s="414">
        <f t="shared" ref="G14018:G14081" si="438">+E14018/F14018</f>
        <v>429.98400243772375</v>
      </c>
      <c r="H14018" s="415">
        <f t="shared" ref="H14018:H14081" si="439">IF(D14018="TB",G14018/200,IF(D14018="LT",G14018,"VER"))</f>
        <v>2.1499200121886188</v>
      </c>
    </row>
    <row r="14019" spans="1:8" ht="15" hidden="1" thickBot="1">
      <c r="A14019" s="409">
        <v>202207</v>
      </c>
      <c r="B14019" s="196" t="s">
        <v>1327</v>
      </c>
      <c r="C14019" s="197" t="s">
        <v>791</v>
      </c>
      <c r="D14019" s="198" t="s">
        <v>337</v>
      </c>
      <c r="E14019" s="421">
        <v>92650</v>
      </c>
      <c r="F14019" s="413">
        <v>131.27000000000001</v>
      </c>
      <c r="G14019" s="414">
        <f t="shared" si="438"/>
        <v>705.7972118534318</v>
      </c>
      <c r="H14019" s="415">
        <f t="shared" si="439"/>
        <v>3.5289860592671589</v>
      </c>
    </row>
    <row r="14020" spans="1:8" ht="15" hidden="1" thickBot="1">
      <c r="A14020" s="409">
        <v>202207</v>
      </c>
      <c r="B14020" s="196" t="s">
        <v>1328</v>
      </c>
      <c r="C14020" s="197" t="s">
        <v>791</v>
      </c>
      <c r="D14020" s="198" t="s">
        <v>337</v>
      </c>
      <c r="E14020" s="421">
        <v>96246</v>
      </c>
      <c r="F14020" s="413">
        <v>131.27000000000001</v>
      </c>
      <c r="G14020" s="414">
        <f t="shared" si="438"/>
        <v>733.1911327797668</v>
      </c>
      <c r="H14020" s="415">
        <f t="shared" si="439"/>
        <v>3.665955663898834</v>
      </c>
    </row>
    <row r="14021" spans="1:8" ht="15" hidden="1" thickBot="1">
      <c r="A14021" s="409">
        <v>202207</v>
      </c>
      <c r="B14021" s="196" t="s">
        <v>1329</v>
      </c>
      <c r="C14021" s="197" t="s">
        <v>791</v>
      </c>
      <c r="D14021" s="198" t="s">
        <v>337</v>
      </c>
      <c r="E14021" s="421">
        <v>99638</v>
      </c>
      <c r="F14021" s="413">
        <v>131.27000000000001</v>
      </c>
      <c r="G14021" s="414">
        <f t="shared" si="438"/>
        <v>759.03100479926866</v>
      </c>
      <c r="H14021" s="415">
        <f t="shared" si="439"/>
        <v>3.7951550239963434</v>
      </c>
    </row>
    <row r="14022" spans="1:8" ht="15" hidden="1" thickBot="1">
      <c r="A14022" s="409">
        <v>202207</v>
      </c>
      <c r="B14022" s="196" t="s">
        <v>1330</v>
      </c>
      <c r="C14022" s="197" t="s">
        <v>791</v>
      </c>
      <c r="D14022" s="198" t="s">
        <v>337</v>
      </c>
      <c r="E14022" s="421">
        <v>106384</v>
      </c>
      <c r="F14022" s="413">
        <v>131.27000000000001</v>
      </c>
      <c r="G14022" s="414">
        <f t="shared" si="438"/>
        <v>810.42126913994048</v>
      </c>
      <c r="H14022" s="415">
        <f t="shared" si="439"/>
        <v>4.052106345699702</v>
      </c>
    </row>
    <row r="14023" spans="1:8" ht="15" hidden="1" thickBot="1">
      <c r="A14023" s="409">
        <v>202207</v>
      </c>
      <c r="B14023" s="196" t="s">
        <v>1331</v>
      </c>
      <c r="C14023" s="197" t="s">
        <v>791</v>
      </c>
      <c r="D14023" s="198" t="s">
        <v>337</v>
      </c>
      <c r="E14023" s="421">
        <v>95639</v>
      </c>
      <c r="F14023" s="413">
        <v>131.27000000000001</v>
      </c>
      <c r="G14023" s="414">
        <f t="shared" si="438"/>
        <v>728.56707549325813</v>
      </c>
      <c r="H14023" s="415">
        <f t="shared" si="439"/>
        <v>3.6428353774662905</v>
      </c>
    </row>
    <row r="14024" spans="1:8" ht="15" hidden="1" thickBot="1">
      <c r="A14024" s="409">
        <v>202207</v>
      </c>
      <c r="B14024" s="196" t="s">
        <v>1332</v>
      </c>
      <c r="C14024" s="197" t="s">
        <v>791</v>
      </c>
      <c r="D14024" s="198" t="s">
        <v>337</v>
      </c>
      <c r="E14024" s="421">
        <v>83704</v>
      </c>
      <c r="F14024" s="413">
        <v>131.27000000000001</v>
      </c>
      <c r="G14024" s="414">
        <f t="shared" si="438"/>
        <v>637.64759655671514</v>
      </c>
      <c r="H14024" s="415">
        <f t="shared" si="439"/>
        <v>3.1882379827835758</v>
      </c>
    </row>
    <row r="14025" spans="1:8" ht="15" hidden="1" thickBot="1">
      <c r="A14025" s="409">
        <v>202207</v>
      </c>
      <c r="B14025" s="196" t="s">
        <v>1333</v>
      </c>
      <c r="C14025" s="197" t="s">
        <v>791</v>
      </c>
      <c r="D14025" s="198" t="s">
        <v>337</v>
      </c>
      <c r="E14025" s="421">
        <v>118320</v>
      </c>
      <c r="F14025" s="413">
        <v>131.27000000000001</v>
      </c>
      <c r="G14025" s="414">
        <f t="shared" si="438"/>
        <v>901.34836596328171</v>
      </c>
      <c r="H14025" s="415">
        <f t="shared" si="439"/>
        <v>4.5067418298164084</v>
      </c>
    </row>
    <row r="14026" spans="1:8" ht="15" hidden="1" thickBot="1">
      <c r="A14026" s="409">
        <v>202207</v>
      </c>
      <c r="B14026" s="196" t="s">
        <v>1334</v>
      </c>
      <c r="C14026" s="197" t="s">
        <v>791</v>
      </c>
      <c r="D14026" s="198" t="s">
        <v>337</v>
      </c>
      <c r="E14026" s="421">
        <v>124578</v>
      </c>
      <c r="F14026" s="413">
        <v>131.27000000000001</v>
      </c>
      <c r="G14026" s="414">
        <f t="shared" si="438"/>
        <v>949.02110154643094</v>
      </c>
      <c r="H14026" s="415">
        <f t="shared" si="439"/>
        <v>4.7451055077321547</v>
      </c>
    </row>
    <row r="14027" spans="1:8" ht="15" hidden="1" thickBot="1">
      <c r="A14027" s="409">
        <v>202207</v>
      </c>
      <c r="B14027" s="196" t="s">
        <v>1335</v>
      </c>
      <c r="C14027" s="197" t="s">
        <v>1336</v>
      </c>
      <c r="D14027" s="198" t="s">
        <v>337</v>
      </c>
      <c r="E14027" s="421">
        <v>44960</v>
      </c>
      <c r="F14027" s="413">
        <v>131.27000000000001</v>
      </c>
      <c r="G14027" s="414">
        <f t="shared" si="438"/>
        <v>342.50019044716993</v>
      </c>
      <c r="H14027" s="415">
        <f t="shared" si="439"/>
        <v>1.7125009522358496</v>
      </c>
    </row>
    <row r="14028" spans="1:8" ht="15" hidden="1" thickBot="1">
      <c r="A14028" s="409">
        <v>202207</v>
      </c>
      <c r="B14028" s="196" t="s">
        <v>1337</v>
      </c>
      <c r="C14028" s="197" t="s">
        <v>674</v>
      </c>
      <c r="D14028" s="198" t="s">
        <v>337</v>
      </c>
      <c r="E14028" s="421">
        <v>123600</v>
      </c>
      <c r="F14028" s="413">
        <v>131.27000000000001</v>
      </c>
      <c r="G14028" s="414">
        <f t="shared" si="438"/>
        <v>941.57080825778917</v>
      </c>
      <c r="H14028" s="415">
        <f t="shared" si="439"/>
        <v>4.7078540412889458</v>
      </c>
    </row>
    <row r="14029" spans="1:8" ht="15" hidden="1" thickBot="1">
      <c r="A14029" s="409">
        <v>202207</v>
      </c>
      <c r="B14029" s="196" t="s">
        <v>1338</v>
      </c>
      <c r="C14029" s="197" t="s">
        <v>674</v>
      </c>
      <c r="D14029" s="198" t="s">
        <v>339</v>
      </c>
      <c r="E14029" s="421">
        <v>618</v>
      </c>
      <c r="F14029" s="413">
        <v>131.27000000000001</v>
      </c>
      <c r="G14029" s="414">
        <f t="shared" si="438"/>
        <v>4.7078540412889458</v>
      </c>
      <c r="H14029" s="415">
        <f t="shared" si="439"/>
        <v>4.7078540412889458</v>
      </c>
    </row>
    <row r="14030" spans="1:8" ht="15" hidden="1" thickBot="1">
      <c r="A14030" s="409">
        <v>202207</v>
      </c>
      <c r="B14030" s="196" t="s">
        <v>1339</v>
      </c>
      <c r="C14030" s="197" t="s">
        <v>674</v>
      </c>
      <c r="D14030" s="198" t="s">
        <v>374</v>
      </c>
      <c r="E14030" s="421">
        <v>63.08</v>
      </c>
      <c r="F14030" s="413">
        <v>131.27000000000001</v>
      </c>
      <c r="G14030" s="414">
        <f t="shared" si="438"/>
        <v>0.48053629923059338</v>
      </c>
      <c r="H14030" s="415" t="str">
        <f t="shared" si="439"/>
        <v>VER</v>
      </c>
    </row>
    <row r="14031" spans="1:8" ht="15" hidden="1" thickBot="1">
      <c r="A14031" s="409">
        <v>202207</v>
      </c>
      <c r="B14031" s="196" t="s">
        <v>1340</v>
      </c>
      <c r="C14031" s="197" t="s">
        <v>1341</v>
      </c>
      <c r="D14031" s="198" t="s">
        <v>337</v>
      </c>
      <c r="E14031" s="421">
        <v>70974</v>
      </c>
      <c r="F14031" s="413">
        <v>131.27000000000001</v>
      </c>
      <c r="G14031" s="414">
        <f t="shared" si="438"/>
        <v>540.67189761560144</v>
      </c>
      <c r="H14031" s="415">
        <f t="shared" si="439"/>
        <v>2.7033594880780072</v>
      </c>
    </row>
    <row r="14032" spans="1:8" ht="15" hidden="1" thickBot="1">
      <c r="A14032" s="409">
        <v>202207</v>
      </c>
      <c r="B14032" s="196" t="s">
        <v>1342</v>
      </c>
      <c r="C14032" s="197" t="s">
        <v>1341</v>
      </c>
      <c r="D14032" s="198" t="s">
        <v>339</v>
      </c>
      <c r="E14032" s="421">
        <v>355</v>
      </c>
      <c r="F14032" s="413">
        <v>131.27000000000001</v>
      </c>
      <c r="G14032" s="414">
        <f t="shared" si="438"/>
        <v>2.7043498133617732</v>
      </c>
      <c r="H14032" s="415">
        <f t="shared" si="439"/>
        <v>2.7043498133617732</v>
      </c>
    </row>
    <row r="14033" spans="1:8" ht="15" hidden="1" thickBot="1">
      <c r="A14033" s="409">
        <v>202207</v>
      </c>
      <c r="B14033" s="196" t="s">
        <v>1343</v>
      </c>
      <c r="C14033" s="197" t="s">
        <v>1344</v>
      </c>
      <c r="D14033" s="198" t="s">
        <v>337</v>
      </c>
      <c r="E14033" s="421">
        <v>16545</v>
      </c>
      <c r="F14033" s="413">
        <v>131.27000000000001</v>
      </c>
      <c r="G14033" s="414">
        <f t="shared" si="438"/>
        <v>126.03793707625503</v>
      </c>
      <c r="H14033" s="415">
        <f t="shared" si="439"/>
        <v>0.63018968538127518</v>
      </c>
    </row>
    <row r="14034" spans="1:8" ht="15" hidden="1" thickBot="1">
      <c r="A14034" s="409">
        <v>202207</v>
      </c>
      <c r="B14034" s="196" t="s">
        <v>1345</v>
      </c>
      <c r="C14034" s="197" t="s">
        <v>1344</v>
      </c>
      <c r="D14034" s="198" t="s">
        <v>337</v>
      </c>
      <c r="E14034" s="421">
        <v>14453</v>
      </c>
      <c r="F14034" s="413">
        <v>131.27000000000001</v>
      </c>
      <c r="G14034" s="414">
        <f t="shared" si="438"/>
        <v>110.10131789441608</v>
      </c>
      <c r="H14034" s="415">
        <f t="shared" si="439"/>
        <v>0.55050658947208042</v>
      </c>
    </row>
    <row r="14035" spans="1:8" ht="15" hidden="1" thickBot="1">
      <c r="A14035" s="409">
        <v>202207</v>
      </c>
      <c r="B14035" s="196" t="s">
        <v>1346</v>
      </c>
      <c r="C14035" s="197" t="s">
        <v>1347</v>
      </c>
      <c r="D14035" s="198" t="s">
        <v>374</v>
      </c>
      <c r="E14035" s="421">
        <v>0.01</v>
      </c>
      <c r="F14035" s="413">
        <v>131.27000000000001</v>
      </c>
      <c r="G14035" s="414">
        <f t="shared" si="438"/>
        <v>7.6178867982021789E-5</v>
      </c>
      <c r="H14035" s="415" t="str">
        <f t="shared" si="439"/>
        <v>VER</v>
      </c>
    </row>
    <row r="14036" spans="1:8" ht="15" hidden="1" thickBot="1">
      <c r="A14036" s="409">
        <v>202207</v>
      </c>
      <c r="B14036" s="196" t="s">
        <v>1348</v>
      </c>
      <c r="C14036" s="197" t="s">
        <v>1344</v>
      </c>
      <c r="D14036" s="198" t="s">
        <v>337</v>
      </c>
      <c r="E14036" s="421">
        <v>142562</v>
      </c>
      <c r="F14036" s="413">
        <v>131.27000000000001</v>
      </c>
      <c r="G14036" s="414">
        <f t="shared" si="438"/>
        <v>1086.0211777252989</v>
      </c>
      <c r="H14036" s="415">
        <f t="shared" si="439"/>
        <v>5.4301058886264943</v>
      </c>
    </row>
    <row r="14037" spans="1:8" ht="15" hidden="1" thickBot="1">
      <c r="A14037" s="409">
        <v>202207</v>
      </c>
      <c r="B14037" s="196" t="s">
        <v>1349</v>
      </c>
      <c r="C14037" s="197" t="s">
        <v>1344</v>
      </c>
      <c r="D14037" s="198" t="s">
        <v>339</v>
      </c>
      <c r="E14037" s="421">
        <v>713</v>
      </c>
      <c r="F14037" s="413">
        <v>131.27000000000001</v>
      </c>
      <c r="G14037" s="414">
        <f t="shared" si="438"/>
        <v>5.4315532871181533</v>
      </c>
      <c r="H14037" s="415">
        <f t="shared" si="439"/>
        <v>5.4315532871181533</v>
      </c>
    </row>
    <row r="14038" spans="1:8" ht="15" hidden="1" thickBot="1">
      <c r="A14038" s="409">
        <v>202207</v>
      </c>
      <c r="B14038" s="196" t="s">
        <v>1350</v>
      </c>
      <c r="C14038" s="197" t="s">
        <v>1344</v>
      </c>
      <c r="D14038" s="198" t="s">
        <v>337</v>
      </c>
      <c r="E14038" s="421">
        <v>80766</v>
      </c>
      <c r="F14038" s="413">
        <v>131.27000000000001</v>
      </c>
      <c r="G14038" s="414">
        <f t="shared" si="438"/>
        <v>615.26624514359708</v>
      </c>
      <c r="H14038" s="415">
        <f t="shared" si="439"/>
        <v>3.0763312257179853</v>
      </c>
    </row>
    <row r="14039" spans="1:8" ht="15" hidden="1" thickBot="1">
      <c r="A14039" s="409">
        <v>202207</v>
      </c>
      <c r="B14039" s="196" t="s">
        <v>1351</v>
      </c>
      <c r="C14039" s="197" t="s">
        <v>1352</v>
      </c>
      <c r="D14039" s="198" t="s">
        <v>337</v>
      </c>
      <c r="E14039" s="421">
        <v>46202</v>
      </c>
      <c r="F14039" s="413">
        <v>131.27000000000001</v>
      </c>
      <c r="G14039" s="414">
        <f t="shared" si="438"/>
        <v>351.96160585053701</v>
      </c>
      <c r="H14039" s="415">
        <f t="shared" si="439"/>
        <v>1.759808029252685</v>
      </c>
    </row>
    <row r="14040" spans="1:8" ht="15" hidden="1" thickBot="1">
      <c r="A14040" s="409">
        <v>202207</v>
      </c>
      <c r="B14040" s="196" t="s">
        <v>1353</v>
      </c>
      <c r="C14040" s="197" t="s">
        <v>1352</v>
      </c>
      <c r="D14040" s="198" t="s">
        <v>339</v>
      </c>
      <c r="E14040" s="421">
        <v>231</v>
      </c>
      <c r="F14040" s="413">
        <v>131.27000000000001</v>
      </c>
      <c r="G14040" s="414">
        <f t="shared" si="438"/>
        <v>1.7597318503847033</v>
      </c>
      <c r="H14040" s="415">
        <f t="shared" si="439"/>
        <v>1.7597318503847033</v>
      </c>
    </row>
    <row r="14041" spans="1:8" ht="15" hidden="1" thickBot="1">
      <c r="A14041" s="409">
        <v>202207</v>
      </c>
      <c r="B14041" s="196" t="s">
        <v>1354</v>
      </c>
      <c r="C14041" s="197" t="s">
        <v>1355</v>
      </c>
      <c r="D14041" s="198" t="s">
        <v>337</v>
      </c>
      <c r="E14041" s="421">
        <v>51222</v>
      </c>
      <c r="F14041" s="413">
        <v>131.27000000000001</v>
      </c>
      <c r="G14041" s="414">
        <f t="shared" si="438"/>
        <v>390.20339757751196</v>
      </c>
      <c r="H14041" s="415">
        <f t="shared" si="439"/>
        <v>1.9510169878875598</v>
      </c>
    </row>
    <row r="14042" spans="1:8" ht="15" hidden="1" thickBot="1">
      <c r="A14042" s="409">
        <v>202207</v>
      </c>
      <c r="B14042" s="196" t="s">
        <v>1356</v>
      </c>
      <c r="C14042" s="197" t="s">
        <v>1357</v>
      </c>
      <c r="D14042" s="198" t="s">
        <v>374</v>
      </c>
      <c r="E14042" s="421">
        <v>445</v>
      </c>
      <c r="F14042" s="413">
        <v>131.27000000000001</v>
      </c>
      <c r="G14042" s="414">
        <f t="shared" si="438"/>
        <v>3.3899596251999693</v>
      </c>
      <c r="H14042" s="415" t="str">
        <f t="shared" si="439"/>
        <v>VER</v>
      </c>
    </row>
    <row r="14043" spans="1:8" ht="15" hidden="1" thickBot="1">
      <c r="A14043" s="409">
        <v>202207</v>
      </c>
      <c r="B14043" s="196" t="s">
        <v>1358</v>
      </c>
      <c r="C14043" s="197" t="s">
        <v>1359</v>
      </c>
      <c r="D14043" s="198" t="s">
        <v>337</v>
      </c>
      <c r="E14043" s="421">
        <v>121608</v>
      </c>
      <c r="F14043" s="413">
        <v>131.27000000000001</v>
      </c>
      <c r="G14043" s="414">
        <f t="shared" si="438"/>
        <v>926.39597775577045</v>
      </c>
      <c r="H14043" s="415">
        <f t="shared" si="439"/>
        <v>4.6319798887788526</v>
      </c>
    </row>
    <row r="14044" spans="1:8" ht="15" hidden="1" thickBot="1">
      <c r="A14044" s="409">
        <v>202207</v>
      </c>
      <c r="B14044" s="196" t="s">
        <v>1360</v>
      </c>
      <c r="C14044" s="197" t="s">
        <v>2668</v>
      </c>
      <c r="D14044" s="198" t="s">
        <v>339</v>
      </c>
      <c r="E14044" s="421">
        <v>608</v>
      </c>
      <c r="F14044" s="413">
        <v>131.27000000000001</v>
      </c>
      <c r="G14044" s="414">
        <f t="shared" si="438"/>
        <v>4.6316751733069239</v>
      </c>
      <c r="H14044" s="415">
        <f t="shared" si="439"/>
        <v>4.6316751733069239</v>
      </c>
    </row>
    <row r="14045" spans="1:8" ht="15" hidden="1" thickBot="1">
      <c r="A14045" s="409">
        <v>202207</v>
      </c>
      <c r="B14045" s="196" t="s">
        <v>1361</v>
      </c>
      <c r="C14045" s="197" t="s">
        <v>1359</v>
      </c>
      <c r="D14045" s="198" t="s">
        <v>337</v>
      </c>
      <c r="E14045" s="421">
        <v>116838</v>
      </c>
      <c r="F14045" s="413">
        <v>131.27000000000001</v>
      </c>
      <c r="G14045" s="414">
        <f t="shared" si="438"/>
        <v>890.05865772834613</v>
      </c>
      <c r="H14045" s="415">
        <f t="shared" si="439"/>
        <v>4.4502932886417303</v>
      </c>
    </row>
    <row r="14046" spans="1:8" ht="15" hidden="1" thickBot="1">
      <c r="A14046" s="409">
        <v>202207</v>
      </c>
      <c r="B14046" s="196" t="s">
        <v>1362</v>
      </c>
      <c r="C14046" s="197" t="s">
        <v>2669</v>
      </c>
      <c r="D14046" s="198" t="s">
        <v>339</v>
      </c>
      <c r="E14046" s="421">
        <v>584</v>
      </c>
      <c r="F14046" s="413">
        <v>131.27000000000001</v>
      </c>
      <c r="G14046" s="414">
        <f t="shared" si="438"/>
        <v>4.4488458901500723</v>
      </c>
      <c r="H14046" s="415">
        <f t="shared" si="439"/>
        <v>4.4488458901500723</v>
      </c>
    </row>
    <row r="14047" spans="1:8" ht="15" hidden="1" thickBot="1">
      <c r="A14047" s="409">
        <v>202207</v>
      </c>
      <c r="B14047" s="196" t="s">
        <v>1363</v>
      </c>
      <c r="C14047" s="197" t="s">
        <v>1364</v>
      </c>
      <c r="D14047" s="198" t="s">
        <v>337</v>
      </c>
      <c r="E14047" s="421">
        <v>103249</v>
      </c>
      <c r="F14047" s="413">
        <v>131.27000000000001</v>
      </c>
      <c r="G14047" s="414">
        <f t="shared" si="438"/>
        <v>786.53919402757674</v>
      </c>
      <c r="H14047" s="415">
        <f t="shared" si="439"/>
        <v>3.9326959701378836</v>
      </c>
    </row>
    <row r="14048" spans="1:8" ht="15" hidden="1" thickBot="1">
      <c r="A14048" s="409">
        <v>202207</v>
      </c>
      <c r="B14048" s="196" t="s">
        <v>1365</v>
      </c>
      <c r="C14048" s="197" t="s">
        <v>1364</v>
      </c>
      <c r="D14048" s="198" t="s">
        <v>339</v>
      </c>
      <c r="E14048" s="421">
        <v>516</v>
      </c>
      <c r="F14048" s="413">
        <v>131.27000000000001</v>
      </c>
      <c r="G14048" s="414">
        <f t="shared" si="438"/>
        <v>3.9308295878723238</v>
      </c>
      <c r="H14048" s="415">
        <f t="shared" si="439"/>
        <v>3.9308295878723238</v>
      </c>
    </row>
    <row r="14049" spans="1:8" ht="15" hidden="1" thickBot="1">
      <c r="A14049" s="409">
        <v>202207</v>
      </c>
      <c r="B14049" s="196" t="s">
        <v>1366</v>
      </c>
      <c r="C14049" s="197" t="s">
        <v>2670</v>
      </c>
      <c r="D14049" s="198" t="s">
        <v>337</v>
      </c>
      <c r="E14049" s="421">
        <v>101134</v>
      </c>
      <c r="F14049" s="413">
        <v>131.27000000000001</v>
      </c>
      <c r="G14049" s="414">
        <f t="shared" si="438"/>
        <v>770.42736344937907</v>
      </c>
      <c r="H14049" s="415">
        <f t="shared" si="439"/>
        <v>3.8521368172468953</v>
      </c>
    </row>
    <row r="14050" spans="1:8" ht="15" hidden="1" thickBot="1">
      <c r="A14050" s="409">
        <v>202207</v>
      </c>
      <c r="B14050" s="196" t="s">
        <v>1367</v>
      </c>
      <c r="C14050" s="197" t="s">
        <v>1364</v>
      </c>
      <c r="D14050" s="198" t="s">
        <v>337</v>
      </c>
      <c r="E14050" s="421">
        <v>80766</v>
      </c>
      <c r="F14050" s="413">
        <v>131.27000000000001</v>
      </c>
      <c r="G14050" s="414">
        <f t="shared" si="438"/>
        <v>615.26624514359708</v>
      </c>
      <c r="H14050" s="415">
        <f t="shared" si="439"/>
        <v>3.0763312257179853</v>
      </c>
    </row>
    <row r="14051" spans="1:8" ht="15" hidden="1" thickBot="1">
      <c r="A14051" s="409">
        <v>202207</v>
      </c>
      <c r="B14051" s="196" t="s">
        <v>1368</v>
      </c>
      <c r="C14051" s="197" t="s">
        <v>1364</v>
      </c>
      <c r="D14051" s="198" t="s">
        <v>381</v>
      </c>
      <c r="E14051" s="421">
        <v>8403</v>
      </c>
      <c r="F14051" s="413">
        <v>131.27000000000001</v>
      </c>
      <c r="G14051" s="414">
        <f t="shared" si="438"/>
        <v>64.013102765292899</v>
      </c>
      <c r="H14051" s="415" t="str">
        <f t="shared" si="439"/>
        <v>VER</v>
      </c>
    </row>
    <row r="14052" spans="1:8" ht="15" hidden="1" thickBot="1">
      <c r="A14052" s="409">
        <v>202207</v>
      </c>
      <c r="B14052" s="196" t="s">
        <v>1369</v>
      </c>
      <c r="C14052" s="197" t="s">
        <v>2671</v>
      </c>
      <c r="D14052" s="198" t="s">
        <v>339</v>
      </c>
      <c r="E14052" s="421">
        <v>404</v>
      </c>
      <c r="F14052" s="413">
        <v>131.27000000000001</v>
      </c>
      <c r="G14052" s="414">
        <f t="shared" si="438"/>
        <v>3.07762626647368</v>
      </c>
      <c r="H14052" s="415">
        <f t="shared" si="439"/>
        <v>3.07762626647368</v>
      </c>
    </row>
    <row r="14053" spans="1:8" ht="15" hidden="1" thickBot="1">
      <c r="A14053" s="409">
        <v>202207</v>
      </c>
      <c r="B14053" s="196" t="s">
        <v>1370</v>
      </c>
      <c r="C14053" s="197" t="s">
        <v>1364</v>
      </c>
      <c r="D14053" s="198" t="s">
        <v>337</v>
      </c>
      <c r="E14053" s="421">
        <v>80766</v>
      </c>
      <c r="F14053" s="413">
        <v>131.27000000000001</v>
      </c>
      <c r="G14053" s="414">
        <f t="shared" si="438"/>
        <v>615.26624514359708</v>
      </c>
      <c r="H14053" s="415">
        <f t="shared" si="439"/>
        <v>3.0763312257179853</v>
      </c>
    </row>
    <row r="14054" spans="1:8" ht="15" hidden="1" thickBot="1">
      <c r="A14054" s="409">
        <v>202207</v>
      </c>
      <c r="B14054" s="196" t="s">
        <v>1371</v>
      </c>
      <c r="C14054" s="197" t="s">
        <v>2672</v>
      </c>
      <c r="D14054" s="198" t="s">
        <v>337</v>
      </c>
      <c r="E14054" s="421">
        <v>80766</v>
      </c>
      <c r="F14054" s="413">
        <v>131.27000000000001</v>
      </c>
      <c r="G14054" s="414">
        <f t="shared" si="438"/>
        <v>615.26624514359708</v>
      </c>
      <c r="H14054" s="415">
        <f t="shared" si="439"/>
        <v>3.0763312257179853</v>
      </c>
    </row>
    <row r="14055" spans="1:8" ht="15" hidden="1" thickBot="1">
      <c r="A14055" s="409">
        <v>202207</v>
      </c>
      <c r="B14055" s="196" t="s">
        <v>1372</v>
      </c>
      <c r="C14055" s="197" t="s">
        <v>2673</v>
      </c>
      <c r="D14055" s="198" t="s">
        <v>339</v>
      </c>
      <c r="E14055" s="421">
        <v>404</v>
      </c>
      <c r="F14055" s="413">
        <v>131.27000000000001</v>
      </c>
      <c r="G14055" s="414">
        <f t="shared" si="438"/>
        <v>3.07762626647368</v>
      </c>
      <c r="H14055" s="415">
        <f t="shared" si="439"/>
        <v>3.07762626647368</v>
      </c>
    </row>
    <row r="14056" spans="1:8" ht="15" hidden="1" thickBot="1">
      <c r="A14056" s="409">
        <v>202207</v>
      </c>
      <c r="B14056" s="196" t="s">
        <v>1373</v>
      </c>
      <c r="C14056" s="197" t="s">
        <v>1364</v>
      </c>
      <c r="D14056" s="198" t="s">
        <v>337</v>
      </c>
      <c r="E14056" s="421">
        <v>92254</v>
      </c>
      <c r="F14056" s="413">
        <v>131.27000000000001</v>
      </c>
      <c r="G14056" s="414">
        <f t="shared" si="438"/>
        <v>702.78052868134375</v>
      </c>
      <c r="H14056" s="415">
        <f t="shared" si="439"/>
        <v>3.5139026434067189</v>
      </c>
    </row>
    <row r="14057" spans="1:8" ht="15" hidden="1" thickBot="1">
      <c r="A14057" s="409">
        <v>202207</v>
      </c>
      <c r="B14057" s="196" t="s">
        <v>1374</v>
      </c>
      <c r="C14057" s="197" t="s">
        <v>1364</v>
      </c>
      <c r="D14057" s="198" t="s">
        <v>337</v>
      </c>
      <c r="E14057" s="421">
        <v>99712</v>
      </c>
      <c r="F14057" s="413">
        <v>131.27000000000001</v>
      </c>
      <c r="G14057" s="414">
        <f t="shared" si="438"/>
        <v>759.59472842233561</v>
      </c>
      <c r="H14057" s="415">
        <f t="shared" si="439"/>
        <v>3.7979736421116779</v>
      </c>
    </row>
    <row r="14058" spans="1:8" ht="15" hidden="1" thickBot="1">
      <c r="A14058" s="409">
        <v>202207</v>
      </c>
      <c r="B14058" s="196" t="s">
        <v>1375</v>
      </c>
      <c r="C14058" s="197" t="s">
        <v>1364</v>
      </c>
      <c r="D14058" s="198" t="s">
        <v>339</v>
      </c>
      <c r="E14058" s="421">
        <v>499</v>
      </c>
      <c r="F14058" s="413">
        <v>131.27000000000001</v>
      </c>
      <c r="G14058" s="414">
        <f t="shared" si="438"/>
        <v>3.8013255123028871</v>
      </c>
      <c r="H14058" s="415">
        <f t="shared" si="439"/>
        <v>3.8013255123028871</v>
      </c>
    </row>
    <row r="14059" spans="1:8" ht="15" hidden="1" thickBot="1">
      <c r="A14059" s="409">
        <v>202207</v>
      </c>
      <c r="B14059" s="196" t="s">
        <v>1376</v>
      </c>
      <c r="C14059" s="197" t="s">
        <v>1364</v>
      </c>
      <c r="D14059" s="198" t="s">
        <v>337</v>
      </c>
      <c r="E14059" s="421">
        <v>67149</v>
      </c>
      <c r="F14059" s="413">
        <v>131.27000000000001</v>
      </c>
      <c r="G14059" s="414">
        <f t="shared" si="438"/>
        <v>511.53348061247806</v>
      </c>
      <c r="H14059" s="415">
        <f t="shared" si="439"/>
        <v>2.5576674030623905</v>
      </c>
    </row>
    <row r="14060" spans="1:8" ht="15" hidden="1" thickBot="1">
      <c r="A14060" s="409">
        <v>202207</v>
      </c>
      <c r="B14060" s="196" t="s">
        <v>1377</v>
      </c>
      <c r="C14060" s="197" t="s">
        <v>1364</v>
      </c>
      <c r="D14060" s="198" t="s">
        <v>337</v>
      </c>
      <c r="E14060" s="421">
        <v>53339</v>
      </c>
      <c r="F14060" s="413">
        <v>131.27000000000001</v>
      </c>
      <c r="G14060" s="414">
        <f t="shared" si="438"/>
        <v>406.33046392930601</v>
      </c>
      <c r="H14060" s="415">
        <f t="shared" si="439"/>
        <v>2.0316523196465299</v>
      </c>
    </row>
    <row r="14061" spans="1:8" ht="15" hidden="1" thickBot="1">
      <c r="A14061" s="409">
        <v>202207</v>
      </c>
      <c r="B14061" s="196" t="s">
        <v>1378</v>
      </c>
      <c r="C14061" s="197" t="s">
        <v>1364</v>
      </c>
      <c r="D14061" s="198" t="s">
        <v>337</v>
      </c>
      <c r="E14061" s="421">
        <v>68187</v>
      </c>
      <c r="F14061" s="413">
        <v>131.27000000000001</v>
      </c>
      <c r="G14061" s="414">
        <f t="shared" si="438"/>
        <v>519.44084710901188</v>
      </c>
      <c r="H14061" s="415">
        <f t="shared" si="439"/>
        <v>2.5972042355450595</v>
      </c>
    </row>
    <row r="14062" spans="1:8" ht="15" hidden="1" thickBot="1">
      <c r="A14062" s="409">
        <v>202207</v>
      </c>
      <c r="B14062" s="196" t="s">
        <v>1379</v>
      </c>
      <c r="C14062" s="197" t="s">
        <v>1364</v>
      </c>
      <c r="D14062" s="198" t="s">
        <v>337</v>
      </c>
      <c r="E14062" s="421">
        <v>61482</v>
      </c>
      <c r="F14062" s="413">
        <v>131.27000000000001</v>
      </c>
      <c r="G14062" s="414">
        <f t="shared" si="438"/>
        <v>468.36291612706634</v>
      </c>
      <c r="H14062" s="415">
        <f t="shared" si="439"/>
        <v>2.3418145806353317</v>
      </c>
    </row>
    <row r="14063" spans="1:8" ht="15" hidden="1" thickBot="1">
      <c r="A14063" s="409">
        <v>202207</v>
      </c>
      <c r="B14063" s="196" t="s">
        <v>1380</v>
      </c>
      <c r="C14063" s="197" t="s">
        <v>1364</v>
      </c>
      <c r="D14063" s="198" t="s">
        <v>337</v>
      </c>
      <c r="E14063" s="421">
        <v>61482</v>
      </c>
      <c r="F14063" s="413">
        <v>131.27000000000001</v>
      </c>
      <c r="G14063" s="414">
        <f t="shared" si="438"/>
        <v>468.36291612706634</v>
      </c>
      <c r="H14063" s="415">
        <f t="shared" si="439"/>
        <v>2.3418145806353317</v>
      </c>
    </row>
    <row r="14064" spans="1:8" ht="15" hidden="1" thickBot="1">
      <c r="A14064" s="409">
        <v>202207</v>
      </c>
      <c r="B14064" s="196" t="s">
        <v>1381</v>
      </c>
      <c r="C14064" s="197" t="s">
        <v>1364</v>
      </c>
      <c r="D14064" s="198" t="s">
        <v>337</v>
      </c>
      <c r="E14064" s="421">
        <v>61482</v>
      </c>
      <c r="F14064" s="413">
        <v>131.27000000000001</v>
      </c>
      <c r="G14064" s="414">
        <f t="shared" si="438"/>
        <v>468.36291612706634</v>
      </c>
      <c r="H14064" s="415">
        <f t="shared" si="439"/>
        <v>2.3418145806353317</v>
      </c>
    </row>
    <row r="14065" spans="1:8" ht="15" hidden="1" thickBot="1">
      <c r="A14065" s="409">
        <v>202207</v>
      </c>
      <c r="B14065" s="196" t="s">
        <v>1382</v>
      </c>
      <c r="C14065" s="197" t="s">
        <v>1364</v>
      </c>
      <c r="D14065" s="198" t="s">
        <v>339</v>
      </c>
      <c r="E14065" s="421">
        <v>341</v>
      </c>
      <c r="F14065" s="413">
        <v>131.27000000000001</v>
      </c>
      <c r="G14065" s="414">
        <f t="shared" si="438"/>
        <v>2.597699398186943</v>
      </c>
      <c r="H14065" s="415">
        <f t="shared" si="439"/>
        <v>2.597699398186943</v>
      </c>
    </row>
    <row r="14066" spans="1:8" ht="15" hidden="1" thickBot="1">
      <c r="A14066" s="409">
        <v>202207</v>
      </c>
      <c r="B14066" s="196" t="s">
        <v>1383</v>
      </c>
      <c r="C14066" s="197" t="s">
        <v>1364</v>
      </c>
      <c r="D14066" s="198" t="s">
        <v>337</v>
      </c>
      <c r="E14066" s="421">
        <v>61482</v>
      </c>
      <c r="F14066" s="413">
        <v>131.27000000000001</v>
      </c>
      <c r="G14066" s="414">
        <f t="shared" si="438"/>
        <v>468.36291612706634</v>
      </c>
      <c r="H14066" s="415">
        <f t="shared" si="439"/>
        <v>2.3418145806353317</v>
      </c>
    </row>
    <row r="14067" spans="1:8" ht="15" hidden="1" thickBot="1">
      <c r="A14067" s="409">
        <v>202207</v>
      </c>
      <c r="B14067" s="196" t="s">
        <v>1384</v>
      </c>
      <c r="C14067" s="197" t="s">
        <v>1364</v>
      </c>
      <c r="D14067" s="198" t="s">
        <v>337</v>
      </c>
      <c r="E14067" s="421">
        <v>61482</v>
      </c>
      <c r="F14067" s="413">
        <v>131.27000000000001</v>
      </c>
      <c r="G14067" s="414">
        <f t="shared" si="438"/>
        <v>468.36291612706634</v>
      </c>
      <c r="H14067" s="415">
        <f t="shared" si="439"/>
        <v>2.3418145806353317</v>
      </c>
    </row>
    <row r="14068" spans="1:8" ht="15" hidden="1" thickBot="1">
      <c r="A14068" s="409">
        <v>202207</v>
      </c>
      <c r="B14068" s="196" t="s">
        <v>1385</v>
      </c>
      <c r="C14068" s="197" t="s">
        <v>1364</v>
      </c>
      <c r="D14068" s="198" t="s">
        <v>337</v>
      </c>
      <c r="E14068" s="421">
        <v>61482</v>
      </c>
      <c r="F14068" s="413">
        <v>131.27000000000001</v>
      </c>
      <c r="G14068" s="414">
        <f t="shared" si="438"/>
        <v>468.36291612706634</v>
      </c>
      <c r="H14068" s="415">
        <f t="shared" si="439"/>
        <v>2.3418145806353317</v>
      </c>
    </row>
    <row r="14069" spans="1:8" ht="15" hidden="1" thickBot="1">
      <c r="A14069" s="409">
        <v>202207</v>
      </c>
      <c r="B14069" s="196" t="s">
        <v>1386</v>
      </c>
      <c r="C14069" s="197" t="s">
        <v>1364</v>
      </c>
      <c r="D14069" s="198" t="s">
        <v>337</v>
      </c>
      <c r="E14069" s="421">
        <v>61482</v>
      </c>
      <c r="F14069" s="413">
        <v>131.27000000000001</v>
      </c>
      <c r="G14069" s="414">
        <f t="shared" si="438"/>
        <v>468.36291612706634</v>
      </c>
      <c r="H14069" s="415">
        <f t="shared" si="439"/>
        <v>2.3418145806353317</v>
      </c>
    </row>
    <row r="14070" spans="1:8" ht="15" hidden="1" thickBot="1">
      <c r="A14070" s="409">
        <v>202207</v>
      </c>
      <c r="B14070" s="196" t="s">
        <v>1387</v>
      </c>
      <c r="C14070" s="197" t="s">
        <v>1364</v>
      </c>
      <c r="D14070" s="198" t="s">
        <v>337</v>
      </c>
      <c r="E14070" s="421">
        <v>61482</v>
      </c>
      <c r="F14070" s="413">
        <v>131.27000000000001</v>
      </c>
      <c r="G14070" s="414">
        <f t="shared" si="438"/>
        <v>468.36291612706634</v>
      </c>
      <c r="H14070" s="415">
        <f t="shared" si="439"/>
        <v>2.3418145806353317</v>
      </c>
    </row>
    <row r="14071" spans="1:8" ht="15" hidden="1" thickBot="1">
      <c r="A14071" s="409">
        <v>202207</v>
      </c>
      <c r="B14071" s="196" t="s">
        <v>1388</v>
      </c>
      <c r="C14071" s="197" t="s">
        <v>2674</v>
      </c>
      <c r="D14071" s="198" t="s">
        <v>339</v>
      </c>
      <c r="E14071" s="421">
        <v>307</v>
      </c>
      <c r="F14071" s="413">
        <v>131.27000000000001</v>
      </c>
      <c r="G14071" s="414">
        <f t="shared" si="438"/>
        <v>2.3386912470480685</v>
      </c>
      <c r="H14071" s="415">
        <f t="shared" si="439"/>
        <v>2.3386912470480685</v>
      </c>
    </row>
    <row r="14072" spans="1:8" ht="15" hidden="1" thickBot="1">
      <c r="A14072" s="409">
        <v>202207</v>
      </c>
      <c r="B14072" s="196" t="s">
        <v>1389</v>
      </c>
      <c r="C14072" s="197" t="s">
        <v>1364</v>
      </c>
      <c r="D14072" s="198" t="s">
        <v>337</v>
      </c>
      <c r="E14072" s="421">
        <v>54566</v>
      </c>
      <c r="F14072" s="413">
        <v>131.27000000000001</v>
      </c>
      <c r="G14072" s="414">
        <f t="shared" si="438"/>
        <v>415.67761103070006</v>
      </c>
      <c r="H14072" s="415">
        <f t="shared" si="439"/>
        <v>2.0783880551535003</v>
      </c>
    </row>
    <row r="14073" spans="1:8" ht="15" hidden="1" thickBot="1">
      <c r="A14073" s="409">
        <v>202207</v>
      </c>
      <c r="B14073" s="196" t="s">
        <v>1390</v>
      </c>
      <c r="C14073" s="197" t="s">
        <v>1364</v>
      </c>
      <c r="D14073" s="198" t="s">
        <v>339</v>
      </c>
      <c r="E14073" s="421">
        <v>273</v>
      </c>
      <c r="F14073" s="413">
        <v>131.27000000000001</v>
      </c>
      <c r="G14073" s="414">
        <f t="shared" si="438"/>
        <v>2.0796830959091945</v>
      </c>
      <c r="H14073" s="415">
        <f t="shared" si="439"/>
        <v>2.0796830959091945</v>
      </c>
    </row>
    <row r="14074" spans="1:8" ht="15" hidden="1" thickBot="1">
      <c r="A14074" s="409">
        <v>202207</v>
      </c>
      <c r="B14074" s="196" t="s">
        <v>1391</v>
      </c>
      <c r="C14074" s="197" t="s">
        <v>1364</v>
      </c>
      <c r="D14074" s="198" t="s">
        <v>337</v>
      </c>
      <c r="E14074" s="421">
        <v>65516</v>
      </c>
      <c r="F14074" s="413">
        <v>131.27000000000001</v>
      </c>
      <c r="G14074" s="414">
        <f t="shared" si="438"/>
        <v>499.09347147101391</v>
      </c>
      <c r="H14074" s="415">
        <f t="shared" si="439"/>
        <v>2.4954673573550696</v>
      </c>
    </row>
    <row r="14075" spans="1:8" ht="15" hidden="1" thickBot="1">
      <c r="A14075" s="409">
        <v>202207</v>
      </c>
      <c r="B14075" s="196" t="s">
        <v>1392</v>
      </c>
      <c r="C14075" s="197" t="s">
        <v>1364</v>
      </c>
      <c r="D14075" s="198" t="s">
        <v>339</v>
      </c>
      <c r="E14075" s="421">
        <v>328</v>
      </c>
      <c r="F14075" s="413">
        <v>131.27000000000001</v>
      </c>
      <c r="G14075" s="414">
        <f t="shared" si="438"/>
        <v>2.4986668698103145</v>
      </c>
      <c r="H14075" s="415">
        <f t="shared" si="439"/>
        <v>2.4986668698103145</v>
      </c>
    </row>
    <row r="14076" spans="1:8" ht="15" hidden="1" thickBot="1">
      <c r="A14076" s="409">
        <v>202207</v>
      </c>
      <c r="B14076" s="196" t="s">
        <v>1393</v>
      </c>
      <c r="C14076" s="197" t="s">
        <v>1364</v>
      </c>
      <c r="D14076" s="198" t="s">
        <v>337</v>
      </c>
      <c r="E14076" s="421">
        <v>65516</v>
      </c>
      <c r="F14076" s="413">
        <v>131.27000000000001</v>
      </c>
      <c r="G14076" s="414">
        <f t="shared" si="438"/>
        <v>499.09347147101391</v>
      </c>
      <c r="H14076" s="415">
        <f t="shared" si="439"/>
        <v>2.4954673573550696</v>
      </c>
    </row>
    <row r="14077" spans="1:8" ht="15" hidden="1" thickBot="1">
      <c r="A14077" s="409">
        <v>202207</v>
      </c>
      <c r="B14077" s="196" t="s">
        <v>1394</v>
      </c>
      <c r="C14077" s="197" t="s">
        <v>1364</v>
      </c>
      <c r="D14077" s="198" t="s">
        <v>381</v>
      </c>
      <c r="E14077" s="421">
        <v>6878</v>
      </c>
      <c r="F14077" s="413">
        <v>131.27000000000001</v>
      </c>
      <c r="G14077" s="414">
        <f t="shared" si="438"/>
        <v>52.395825398034582</v>
      </c>
      <c r="H14077" s="415" t="str">
        <f t="shared" si="439"/>
        <v>VER</v>
      </c>
    </row>
    <row r="14078" spans="1:8" ht="15" hidden="1" thickBot="1">
      <c r="A14078" s="409">
        <v>202207</v>
      </c>
      <c r="B14078" s="196" t="s">
        <v>1395</v>
      </c>
      <c r="C14078" s="197" t="s">
        <v>2675</v>
      </c>
      <c r="D14078" s="198" t="s">
        <v>339</v>
      </c>
      <c r="E14078" s="421">
        <v>328</v>
      </c>
      <c r="F14078" s="413">
        <v>131.27000000000001</v>
      </c>
      <c r="G14078" s="414">
        <f t="shared" si="438"/>
        <v>2.4986668698103145</v>
      </c>
      <c r="H14078" s="415">
        <f t="shared" si="439"/>
        <v>2.4986668698103145</v>
      </c>
    </row>
    <row r="14079" spans="1:8" ht="15" hidden="1" thickBot="1">
      <c r="A14079" s="409">
        <v>202207</v>
      </c>
      <c r="B14079" s="196" t="s">
        <v>1396</v>
      </c>
      <c r="C14079" s="197" t="s">
        <v>1364</v>
      </c>
      <c r="D14079" s="198" t="s">
        <v>337</v>
      </c>
      <c r="E14079" s="421">
        <v>65516</v>
      </c>
      <c r="F14079" s="413">
        <v>131.27000000000001</v>
      </c>
      <c r="G14079" s="414">
        <f t="shared" si="438"/>
        <v>499.09347147101391</v>
      </c>
      <c r="H14079" s="415">
        <f t="shared" si="439"/>
        <v>2.4954673573550696</v>
      </c>
    </row>
    <row r="14080" spans="1:8" ht="15" hidden="1" thickBot="1">
      <c r="A14080" s="409">
        <v>202207</v>
      </c>
      <c r="B14080" s="196" t="s">
        <v>1397</v>
      </c>
      <c r="C14080" s="197" t="s">
        <v>1364</v>
      </c>
      <c r="D14080" s="198" t="s">
        <v>339</v>
      </c>
      <c r="E14080" s="421">
        <v>328</v>
      </c>
      <c r="F14080" s="413">
        <v>131.27000000000001</v>
      </c>
      <c r="G14080" s="414">
        <f t="shared" si="438"/>
        <v>2.4986668698103145</v>
      </c>
      <c r="H14080" s="415">
        <f t="shared" si="439"/>
        <v>2.4986668698103145</v>
      </c>
    </row>
    <row r="14081" spans="1:8" ht="15" hidden="1" thickBot="1">
      <c r="A14081" s="409">
        <v>202207</v>
      </c>
      <c r="B14081" s="196" t="s">
        <v>1398</v>
      </c>
      <c r="C14081" s="197" t="s">
        <v>1364</v>
      </c>
      <c r="D14081" s="198" t="s">
        <v>337</v>
      </c>
      <c r="E14081" s="421">
        <v>66245</v>
      </c>
      <c r="F14081" s="413">
        <v>131.27000000000001</v>
      </c>
      <c r="G14081" s="414">
        <f t="shared" si="438"/>
        <v>504.64691094690329</v>
      </c>
      <c r="H14081" s="415">
        <f t="shared" si="439"/>
        <v>2.5232345547345165</v>
      </c>
    </row>
    <row r="14082" spans="1:8" ht="15" hidden="1" thickBot="1">
      <c r="A14082" s="409">
        <v>202207</v>
      </c>
      <c r="B14082" s="196" t="s">
        <v>1399</v>
      </c>
      <c r="C14082" s="197" t="s">
        <v>1364</v>
      </c>
      <c r="D14082" s="198" t="s">
        <v>339</v>
      </c>
      <c r="E14082" s="421">
        <v>331</v>
      </c>
      <c r="F14082" s="413">
        <v>131.27000000000001</v>
      </c>
      <c r="G14082" s="414">
        <f t="shared" ref="G14082:G14145" si="440">+E14082/F14082</f>
        <v>2.5215205302049211</v>
      </c>
      <c r="H14082" s="415">
        <f t="shared" ref="H14082:H14145" si="441">IF(D14082="TB",G14082/200,IF(D14082="LT",G14082,"VER"))</f>
        <v>2.5215205302049211</v>
      </c>
    </row>
    <row r="14083" spans="1:8" ht="15" hidden="1" thickBot="1">
      <c r="A14083" s="409">
        <v>202207</v>
      </c>
      <c r="B14083" s="196" t="s">
        <v>1400</v>
      </c>
      <c r="C14083" s="197" t="s">
        <v>1364</v>
      </c>
      <c r="D14083" s="198" t="s">
        <v>337</v>
      </c>
      <c r="E14083" s="421">
        <v>54566</v>
      </c>
      <c r="F14083" s="413">
        <v>131.27000000000001</v>
      </c>
      <c r="G14083" s="414">
        <f t="shared" si="440"/>
        <v>415.67761103070006</v>
      </c>
      <c r="H14083" s="415">
        <f t="shared" si="441"/>
        <v>2.0783880551535003</v>
      </c>
    </row>
    <row r="14084" spans="1:8" ht="15" hidden="1" thickBot="1">
      <c r="A14084" s="409">
        <v>202207</v>
      </c>
      <c r="B14084" s="196" t="s">
        <v>1401</v>
      </c>
      <c r="C14084" s="197" t="s">
        <v>2771</v>
      </c>
      <c r="D14084" s="198" t="s">
        <v>350</v>
      </c>
      <c r="E14084" s="421">
        <v>0.01</v>
      </c>
      <c r="F14084" s="413">
        <v>131.27000000000001</v>
      </c>
      <c r="G14084" s="414">
        <f t="shared" si="440"/>
        <v>7.6178867982021789E-5</v>
      </c>
      <c r="H14084" s="415" t="str">
        <f t="shared" si="441"/>
        <v>VER</v>
      </c>
    </row>
    <row r="14085" spans="1:8" ht="15" hidden="1" thickBot="1">
      <c r="A14085" s="409">
        <v>202207</v>
      </c>
      <c r="B14085" s="196" t="s">
        <v>1402</v>
      </c>
      <c r="C14085" s="197" t="s">
        <v>2676</v>
      </c>
      <c r="D14085" s="198" t="s">
        <v>337</v>
      </c>
      <c r="E14085" s="421">
        <v>65516</v>
      </c>
      <c r="F14085" s="413">
        <v>131.27000000000001</v>
      </c>
      <c r="G14085" s="414">
        <f t="shared" si="440"/>
        <v>499.09347147101391</v>
      </c>
      <c r="H14085" s="415">
        <f t="shared" si="441"/>
        <v>2.4954673573550696</v>
      </c>
    </row>
    <row r="14086" spans="1:8" ht="15" hidden="1" thickBot="1">
      <c r="A14086" s="409">
        <v>202207</v>
      </c>
      <c r="B14086" s="196" t="s">
        <v>1403</v>
      </c>
      <c r="C14086" s="197" t="s">
        <v>2677</v>
      </c>
      <c r="D14086" s="198" t="s">
        <v>339</v>
      </c>
      <c r="E14086" s="421">
        <v>328</v>
      </c>
      <c r="F14086" s="413">
        <v>131.27000000000001</v>
      </c>
      <c r="G14086" s="414">
        <f t="shared" si="440"/>
        <v>2.4986668698103145</v>
      </c>
      <c r="H14086" s="415">
        <f t="shared" si="441"/>
        <v>2.4986668698103145</v>
      </c>
    </row>
    <row r="14087" spans="1:8" ht="15" hidden="1" thickBot="1">
      <c r="A14087" s="409">
        <v>202207</v>
      </c>
      <c r="B14087" s="196" t="s">
        <v>1404</v>
      </c>
      <c r="C14087" s="197" t="s">
        <v>1364</v>
      </c>
      <c r="D14087" s="198" t="s">
        <v>337</v>
      </c>
      <c r="E14087" s="421">
        <v>26527</v>
      </c>
      <c r="F14087" s="413">
        <v>131.27000000000001</v>
      </c>
      <c r="G14087" s="414">
        <f t="shared" si="440"/>
        <v>202.07968309590919</v>
      </c>
      <c r="H14087" s="415">
        <f t="shared" si="441"/>
        <v>1.010398415479546</v>
      </c>
    </row>
    <row r="14088" spans="1:8" ht="15" hidden="1" thickBot="1">
      <c r="A14088" s="409">
        <v>202207</v>
      </c>
      <c r="B14088" s="196" t="s">
        <v>1405</v>
      </c>
      <c r="C14088" s="197" t="s">
        <v>1364</v>
      </c>
      <c r="D14088" s="198" t="s">
        <v>339</v>
      </c>
      <c r="E14088" s="421">
        <v>133</v>
      </c>
      <c r="F14088" s="413">
        <v>131.27000000000001</v>
      </c>
      <c r="G14088" s="414">
        <f t="shared" si="440"/>
        <v>1.0131789441608896</v>
      </c>
      <c r="H14088" s="415">
        <f t="shared" si="441"/>
        <v>1.0131789441608896</v>
      </c>
    </row>
    <row r="14089" spans="1:8" ht="15" hidden="1" thickBot="1">
      <c r="A14089" s="409">
        <v>202207</v>
      </c>
      <c r="B14089" s="196" t="s">
        <v>1406</v>
      </c>
      <c r="C14089" s="197" t="s">
        <v>1364</v>
      </c>
      <c r="D14089" s="198" t="s">
        <v>337</v>
      </c>
      <c r="E14089" s="421">
        <v>67838</v>
      </c>
      <c r="F14089" s="413">
        <v>131.27000000000001</v>
      </c>
      <c r="G14089" s="414">
        <f t="shared" si="440"/>
        <v>516.78220461643934</v>
      </c>
      <c r="H14089" s="415">
        <f t="shared" si="441"/>
        <v>2.5839110230821967</v>
      </c>
    </row>
    <row r="14090" spans="1:8" ht="15" hidden="1" thickBot="1">
      <c r="A14090" s="409">
        <v>202207</v>
      </c>
      <c r="B14090" s="196" t="s">
        <v>1407</v>
      </c>
      <c r="C14090" s="197" t="s">
        <v>791</v>
      </c>
      <c r="D14090" s="198" t="s">
        <v>337</v>
      </c>
      <c r="E14090" s="421">
        <v>65930</v>
      </c>
      <c r="F14090" s="413">
        <v>131.27000000000001</v>
      </c>
      <c r="G14090" s="414">
        <f t="shared" si="440"/>
        <v>502.24727660546961</v>
      </c>
      <c r="H14090" s="415">
        <f t="shared" si="441"/>
        <v>2.5112363830273479</v>
      </c>
    </row>
    <row r="14091" spans="1:8" ht="15" hidden="1" thickBot="1">
      <c r="A14091" s="409">
        <v>202207</v>
      </c>
      <c r="B14091" s="196" t="s">
        <v>1408</v>
      </c>
      <c r="C14091" s="197" t="s">
        <v>791</v>
      </c>
      <c r="D14091" s="198" t="s">
        <v>339</v>
      </c>
      <c r="E14091" s="421">
        <v>330</v>
      </c>
      <c r="F14091" s="413">
        <v>131.27000000000001</v>
      </c>
      <c r="G14091" s="414">
        <f t="shared" si="440"/>
        <v>2.5139026434067189</v>
      </c>
      <c r="H14091" s="415">
        <f t="shared" si="441"/>
        <v>2.5139026434067189</v>
      </c>
    </row>
    <row r="14092" spans="1:8" ht="15" hidden="1" thickBot="1">
      <c r="A14092" s="409">
        <v>202207</v>
      </c>
      <c r="B14092" s="196" t="s">
        <v>1409</v>
      </c>
      <c r="C14092" s="197" t="s">
        <v>1410</v>
      </c>
      <c r="D14092" s="198" t="s">
        <v>337</v>
      </c>
      <c r="E14092" s="421">
        <v>94022</v>
      </c>
      <c r="F14092" s="413">
        <v>131.27000000000001</v>
      </c>
      <c r="G14092" s="414">
        <f t="shared" si="440"/>
        <v>716.24895254056514</v>
      </c>
      <c r="H14092" s="415">
        <f t="shared" si="441"/>
        <v>3.5812447627028257</v>
      </c>
    </row>
    <row r="14093" spans="1:8" ht="15" hidden="1" thickBot="1">
      <c r="A14093" s="409">
        <v>202207</v>
      </c>
      <c r="B14093" s="196" t="s">
        <v>1411</v>
      </c>
      <c r="C14093" s="197" t="s">
        <v>1410</v>
      </c>
      <c r="D14093" s="198" t="s">
        <v>339</v>
      </c>
      <c r="E14093" s="421">
        <v>470</v>
      </c>
      <c r="F14093" s="413">
        <v>131.27000000000001</v>
      </c>
      <c r="G14093" s="414">
        <f t="shared" si="440"/>
        <v>3.5804067951550236</v>
      </c>
      <c r="H14093" s="415">
        <f t="shared" si="441"/>
        <v>3.5804067951550236</v>
      </c>
    </row>
    <row r="14094" spans="1:8" ht="15" hidden="1" thickBot="1">
      <c r="A14094" s="409">
        <v>202207</v>
      </c>
      <c r="B14094" s="196" t="s">
        <v>1412</v>
      </c>
      <c r="C14094" s="197" t="s">
        <v>1410</v>
      </c>
      <c r="D14094" s="198" t="s">
        <v>337</v>
      </c>
      <c r="E14094" s="421">
        <v>14669</v>
      </c>
      <c r="F14094" s="413">
        <v>131.27000000000001</v>
      </c>
      <c r="G14094" s="414">
        <f t="shared" si="440"/>
        <v>111.74678144282775</v>
      </c>
      <c r="H14094" s="415">
        <f t="shared" si="441"/>
        <v>0.55873390721413874</v>
      </c>
    </row>
    <row r="14095" spans="1:8" ht="15" hidden="1" thickBot="1">
      <c r="A14095" s="409">
        <v>202207</v>
      </c>
      <c r="B14095" s="196" t="s">
        <v>1413</v>
      </c>
      <c r="C14095" s="197" t="s">
        <v>1410</v>
      </c>
      <c r="D14095" s="198" t="s">
        <v>339</v>
      </c>
      <c r="E14095" s="421">
        <v>73.33</v>
      </c>
      <c r="F14095" s="413">
        <v>131.27000000000001</v>
      </c>
      <c r="G14095" s="414">
        <f t="shared" si="440"/>
        <v>0.55861963891216571</v>
      </c>
      <c r="H14095" s="415">
        <f t="shared" si="441"/>
        <v>0.55861963891216571</v>
      </c>
    </row>
    <row r="14096" spans="1:8" ht="15" hidden="1" thickBot="1">
      <c r="A14096" s="409">
        <v>202207</v>
      </c>
      <c r="B14096" s="196" t="s">
        <v>1414</v>
      </c>
      <c r="C14096" s="197" t="s">
        <v>1410</v>
      </c>
      <c r="D14096" s="198" t="s">
        <v>337</v>
      </c>
      <c r="E14096" s="421">
        <v>100042</v>
      </c>
      <c r="F14096" s="413">
        <v>131.27000000000001</v>
      </c>
      <c r="G14096" s="414">
        <f t="shared" si="440"/>
        <v>762.10863106574232</v>
      </c>
      <c r="H14096" s="415">
        <f t="shared" si="441"/>
        <v>3.8105431553287117</v>
      </c>
    </row>
    <row r="14097" spans="1:8" ht="15" hidden="1" thickBot="1">
      <c r="A14097" s="409">
        <v>202207</v>
      </c>
      <c r="B14097" s="196" t="s">
        <v>1415</v>
      </c>
      <c r="C14097" s="197" t="s">
        <v>1416</v>
      </c>
      <c r="D14097" s="198" t="s">
        <v>374</v>
      </c>
      <c r="E14097" s="421">
        <v>0.01</v>
      </c>
      <c r="F14097" s="413">
        <v>131.27000000000001</v>
      </c>
      <c r="G14097" s="414">
        <f t="shared" si="440"/>
        <v>7.6178867982021789E-5</v>
      </c>
      <c r="H14097" s="415" t="str">
        <f t="shared" si="441"/>
        <v>VER</v>
      </c>
    </row>
    <row r="14098" spans="1:8" ht="15" hidden="1" thickBot="1">
      <c r="A14098" s="409">
        <v>202207</v>
      </c>
      <c r="B14098" s="196" t="s">
        <v>1417</v>
      </c>
      <c r="C14098" s="197" t="s">
        <v>1410</v>
      </c>
      <c r="D14098" s="198" t="s">
        <v>337</v>
      </c>
      <c r="E14098" s="421">
        <v>10223</v>
      </c>
      <c r="F14098" s="413">
        <v>131.27000000000001</v>
      </c>
      <c r="G14098" s="414">
        <f t="shared" si="440"/>
        <v>77.87765673802086</v>
      </c>
      <c r="H14098" s="415">
        <f t="shared" si="441"/>
        <v>0.38938828369010431</v>
      </c>
    </row>
    <row r="14099" spans="1:8" ht="15" hidden="1" thickBot="1">
      <c r="A14099" s="409">
        <v>202207</v>
      </c>
      <c r="B14099" s="196" t="s">
        <v>1418</v>
      </c>
      <c r="C14099" s="197" t="s">
        <v>1410</v>
      </c>
      <c r="D14099" s="198" t="s">
        <v>337</v>
      </c>
      <c r="E14099" s="421">
        <v>13044</v>
      </c>
      <c r="F14099" s="413">
        <v>131.27000000000001</v>
      </c>
      <c r="G14099" s="414">
        <f t="shared" si="440"/>
        <v>99.367715395749215</v>
      </c>
      <c r="H14099" s="415">
        <f t="shared" si="441"/>
        <v>0.49683857697874606</v>
      </c>
    </row>
    <row r="14100" spans="1:8" ht="15" hidden="1" thickBot="1">
      <c r="A14100" s="409">
        <v>202207</v>
      </c>
      <c r="B14100" s="196" t="s">
        <v>1419</v>
      </c>
      <c r="C14100" s="197" t="s">
        <v>1420</v>
      </c>
      <c r="D14100" s="198" t="s">
        <v>337</v>
      </c>
      <c r="E14100" s="421">
        <v>34960</v>
      </c>
      <c r="F14100" s="413">
        <v>131.27000000000001</v>
      </c>
      <c r="G14100" s="414">
        <f t="shared" si="440"/>
        <v>266.32132246514817</v>
      </c>
      <c r="H14100" s="415">
        <f t="shared" si="441"/>
        <v>1.3316066123257408</v>
      </c>
    </row>
    <row r="14101" spans="1:8" ht="15" hidden="1" thickBot="1">
      <c r="A14101" s="409">
        <v>202207</v>
      </c>
      <c r="B14101" s="196" t="s">
        <v>1421</v>
      </c>
      <c r="C14101" s="197" t="s">
        <v>1420</v>
      </c>
      <c r="D14101" s="198" t="s">
        <v>339</v>
      </c>
      <c r="E14101" s="421">
        <v>175</v>
      </c>
      <c r="F14101" s="413">
        <v>131.27000000000001</v>
      </c>
      <c r="G14101" s="414">
        <f t="shared" si="440"/>
        <v>1.3331301896853811</v>
      </c>
      <c r="H14101" s="415">
        <f t="shared" si="441"/>
        <v>1.3331301896853811</v>
      </c>
    </row>
    <row r="14102" spans="1:8" ht="15" hidden="1" thickBot="1">
      <c r="A14102" s="409">
        <v>202207</v>
      </c>
      <c r="B14102" s="196" t="s">
        <v>1422</v>
      </c>
      <c r="C14102" s="197" t="s">
        <v>1410</v>
      </c>
      <c r="D14102" s="198" t="s">
        <v>337</v>
      </c>
      <c r="E14102" s="421">
        <v>38490</v>
      </c>
      <c r="F14102" s="413">
        <v>131.27000000000001</v>
      </c>
      <c r="G14102" s="414">
        <f t="shared" si="440"/>
        <v>293.21246286280183</v>
      </c>
      <c r="H14102" s="415">
        <f t="shared" si="441"/>
        <v>1.4660623143140092</v>
      </c>
    </row>
    <row r="14103" spans="1:8" ht="15" hidden="1" thickBot="1">
      <c r="A14103" s="409">
        <v>202207</v>
      </c>
      <c r="B14103" s="196" t="s">
        <v>1423</v>
      </c>
      <c r="C14103" s="197" t="s">
        <v>1410</v>
      </c>
      <c r="D14103" s="198" t="s">
        <v>339</v>
      </c>
      <c r="E14103" s="421">
        <v>192</v>
      </c>
      <c r="F14103" s="413">
        <v>131.27000000000001</v>
      </c>
      <c r="G14103" s="414">
        <f t="shared" si="440"/>
        <v>1.4626342652548181</v>
      </c>
      <c r="H14103" s="415">
        <f t="shared" si="441"/>
        <v>1.4626342652548181</v>
      </c>
    </row>
    <row r="14104" spans="1:8" ht="15" hidden="1" thickBot="1">
      <c r="A14104" s="409">
        <v>202207</v>
      </c>
      <c r="B14104" s="196" t="s">
        <v>1424</v>
      </c>
      <c r="C14104" s="197" t="s">
        <v>1410</v>
      </c>
      <c r="D14104" s="198" t="s">
        <v>337</v>
      </c>
      <c r="E14104" s="421">
        <v>57417</v>
      </c>
      <c r="F14104" s="413">
        <v>131.27000000000001</v>
      </c>
      <c r="G14104" s="414">
        <f t="shared" si="440"/>
        <v>437.39620629237447</v>
      </c>
      <c r="H14104" s="415">
        <f t="shared" si="441"/>
        <v>2.1869810314618725</v>
      </c>
    </row>
    <row r="14105" spans="1:8" ht="15" hidden="1" thickBot="1">
      <c r="A14105" s="409">
        <v>202207</v>
      </c>
      <c r="B14105" s="196" t="s">
        <v>1425</v>
      </c>
      <c r="C14105" s="197" t="s">
        <v>1410</v>
      </c>
      <c r="D14105" s="198" t="s">
        <v>337</v>
      </c>
      <c r="E14105" s="421">
        <v>30243</v>
      </c>
      <c r="F14105" s="413">
        <v>131.27000000000001</v>
      </c>
      <c r="G14105" s="414">
        <f t="shared" si="440"/>
        <v>230.38775043802846</v>
      </c>
      <c r="H14105" s="415">
        <f t="shared" si="441"/>
        <v>1.1519387521901423</v>
      </c>
    </row>
    <row r="14106" spans="1:8" ht="15" hidden="1" thickBot="1">
      <c r="A14106" s="409">
        <v>202207</v>
      </c>
      <c r="B14106" s="196" t="s">
        <v>1426</v>
      </c>
      <c r="C14106" s="197" t="s">
        <v>1410</v>
      </c>
      <c r="D14106" s="198" t="s">
        <v>339</v>
      </c>
      <c r="E14106" s="421">
        <v>151</v>
      </c>
      <c r="F14106" s="413">
        <v>131.27000000000001</v>
      </c>
      <c r="G14106" s="414">
        <f t="shared" si="440"/>
        <v>1.1503009065285288</v>
      </c>
      <c r="H14106" s="415">
        <f t="shared" si="441"/>
        <v>1.1503009065285288</v>
      </c>
    </row>
    <row r="14107" spans="1:8" ht="15" hidden="1" thickBot="1">
      <c r="A14107" s="409">
        <v>202207</v>
      </c>
      <c r="B14107" s="196" t="s">
        <v>1427</v>
      </c>
      <c r="C14107" s="197" t="s">
        <v>1410</v>
      </c>
      <c r="D14107" s="198" t="s">
        <v>339</v>
      </c>
      <c r="E14107" s="421">
        <v>65.28</v>
      </c>
      <c r="F14107" s="413">
        <v>131.27000000000001</v>
      </c>
      <c r="G14107" s="414">
        <f t="shared" si="440"/>
        <v>0.49729565018663818</v>
      </c>
      <c r="H14107" s="415">
        <f t="shared" si="441"/>
        <v>0.49729565018663818</v>
      </c>
    </row>
    <row r="14108" spans="1:8" ht="15" hidden="1" thickBot="1">
      <c r="A14108" s="409">
        <v>202207</v>
      </c>
      <c r="B14108" s="196" t="s">
        <v>1428</v>
      </c>
      <c r="C14108" s="197" t="s">
        <v>1410</v>
      </c>
      <c r="D14108" s="198" t="s">
        <v>337</v>
      </c>
      <c r="E14108" s="421">
        <v>6177</v>
      </c>
      <c r="F14108" s="413">
        <v>131.27000000000001</v>
      </c>
      <c r="G14108" s="414">
        <f t="shared" si="440"/>
        <v>47.055686752494857</v>
      </c>
      <c r="H14108" s="415">
        <f t="shared" si="441"/>
        <v>0.23527843376247429</v>
      </c>
    </row>
    <row r="14109" spans="1:8" ht="15" hidden="1" thickBot="1">
      <c r="A14109" s="409">
        <v>202207</v>
      </c>
      <c r="B14109" s="196" t="s">
        <v>1429</v>
      </c>
      <c r="C14109" s="197" t="s">
        <v>1410</v>
      </c>
      <c r="D14109" s="198" t="s">
        <v>339</v>
      </c>
      <c r="E14109" s="421">
        <v>30.87</v>
      </c>
      <c r="F14109" s="413">
        <v>131.27000000000001</v>
      </c>
      <c r="G14109" s="414">
        <f t="shared" si="440"/>
        <v>0.23516416546050126</v>
      </c>
      <c r="H14109" s="415">
        <f t="shared" si="441"/>
        <v>0.23516416546050126</v>
      </c>
    </row>
    <row r="14110" spans="1:8" ht="15" hidden="1" thickBot="1">
      <c r="A14110" s="409">
        <v>202207</v>
      </c>
      <c r="B14110" s="196" t="s">
        <v>1430</v>
      </c>
      <c r="C14110" s="197" t="s">
        <v>1410</v>
      </c>
      <c r="D14110" s="198" t="s">
        <v>337</v>
      </c>
      <c r="E14110" s="421">
        <v>19312</v>
      </c>
      <c r="F14110" s="413">
        <v>131.27000000000001</v>
      </c>
      <c r="G14110" s="414">
        <f t="shared" si="440"/>
        <v>147.11662984688047</v>
      </c>
      <c r="H14110" s="415">
        <f t="shared" si="441"/>
        <v>0.73558314923440238</v>
      </c>
    </row>
    <row r="14111" spans="1:8" ht="15" hidden="1" thickBot="1">
      <c r="A14111" s="409">
        <v>202207</v>
      </c>
      <c r="B14111" s="196" t="s">
        <v>1431</v>
      </c>
      <c r="C14111" s="197" t="s">
        <v>1410</v>
      </c>
      <c r="D14111" s="198" t="s">
        <v>339</v>
      </c>
      <c r="E14111" s="421">
        <v>96.56</v>
      </c>
      <c r="F14111" s="413">
        <v>131.27000000000001</v>
      </c>
      <c r="G14111" s="414">
        <f t="shared" si="440"/>
        <v>0.73558314923440238</v>
      </c>
      <c r="H14111" s="415">
        <f t="shared" si="441"/>
        <v>0.73558314923440238</v>
      </c>
    </row>
    <row r="14112" spans="1:8" ht="15" hidden="1" thickBot="1">
      <c r="A14112" s="409">
        <v>202207</v>
      </c>
      <c r="B14112" s="196" t="s">
        <v>1432</v>
      </c>
      <c r="C14112" s="197" t="s">
        <v>1410</v>
      </c>
      <c r="D14112" s="198" t="s">
        <v>337</v>
      </c>
      <c r="E14112" s="421">
        <v>19312</v>
      </c>
      <c r="F14112" s="413">
        <v>131.27000000000001</v>
      </c>
      <c r="G14112" s="414">
        <f t="shared" si="440"/>
        <v>147.11662984688047</v>
      </c>
      <c r="H14112" s="415">
        <f t="shared" si="441"/>
        <v>0.73558314923440238</v>
      </c>
    </row>
    <row r="14113" spans="1:8" ht="15" hidden="1" thickBot="1">
      <c r="A14113" s="409">
        <v>202207</v>
      </c>
      <c r="B14113" s="196" t="s">
        <v>1433</v>
      </c>
      <c r="C14113" s="197" t="s">
        <v>1410</v>
      </c>
      <c r="D14113" s="198" t="s">
        <v>339</v>
      </c>
      <c r="E14113" s="421">
        <v>96.56</v>
      </c>
      <c r="F14113" s="413">
        <v>131.27000000000001</v>
      </c>
      <c r="G14113" s="414">
        <f t="shared" si="440"/>
        <v>0.73558314923440238</v>
      </c>
      <c r="H14113" s="415">
        <f t="shared" si="441"/>
        <v>0.73558314923440238</v>
      </c>
    </row>
    <row r="14114" spans="1:8" ht="15" hidden="1" thickBot="1">
      <c r="A14114" s="409">
        <v>202207</v>
      </c>
      <c r="B14114" s="196" t="s">
        <v>1434</v>
      </c>
      <c r="C14114" s="197" t="s">
        <v>1410</v>
      </c>
      <c r="D14114" s="198" t="s">
        <v>339</v>
      </c>
      <c r="E14114" s="421">
        <v>46.38</v>
      </c>
      <c r="F14114" s="413">
        <v>131.27000000000001</v>
      </c>
      <c r="G14114" s="414">
        <f t="shared" si="440"/>
        <v>0.35331758970061705</v>
      </c>
      <c r="H14114" s="415">
        <f t="shared" si="441"/>
        <v>0.35331758970061705</v>
      </c>
    </row>
    <row r="14115" spans="1:8" ht="15" hidden="1" thickBot="1">
      <c r="A14115" s="409">
        <v>202207</v>
      </c>
      <c r="B14115" s="196" t="s">
        <v>1435</v>
      </c>
      <c r="C14115" s="197" t="s">
        <v>1410</v>
      </c>
      <c r="D14115" s="198" t="s">
        <v>337</v>
      </c>
      <c r="E14115" s="421">
        <v>12612</v>
      </c>
      <c r="F14115" s="413">
        <v>131.27000000000001</v>
      </c>
      <c r="G14115" s="414">
        <f t="shared" si="440"/>
        <v>96.076788298925877</v>
      </c>
      <c r="H14115" s="415">
        <f t="shared" si="441"/>
        <v>0.48038394149462937</v>
      </c>
    </row>
    <row r="14116" spans="1:8" ht="15" hidden="1" thickBot="1">
      <c r="A14116" s="409">
        <v>202207</v>
      </c>
      <c r="B14116" s="196" t="s">
        <v>1436</v>
      </c>
      <c r="C14116" s="197" t="s">
        <v>1410</v>
      </c>
      <c r="D14116" s="198" t="s">
        <v>339</v>
      </c>
      <c r="E14116" s="421">
        <v>63.04</v>
      </c>
      <c r="F14116" s="413">
        <v>131.27000000000001</v>
      </c>
      <c r="G14116" s="414">
        <f t="shared" si="440"/>
        <v>0.48023158375866531</v>
      </c>
      <c r="H14116" s="415">
        <f t="shared" si="441"/>
        <v>0.48023158375866531</v>
      </c>
    </row>
    <row r="14117" spans="1:8" ht="15" hidden="1" thickBot="1">
      <c r="A14117" s="409">
        <v>202207</v>
      </c>
      <c r="B14117" s="196" t="s">
        <v>1437</v>
      </c>
      <c r="C14117" s="197" t="s">
        <v>1410</v>
      </c>
      <c r="D14117" s="198" t="s">
        <v>337</v>
      </c>
      <c r="E14117" s="421">
        <v>1</v>
      </c>
      <c r="F14117" s="413">
        <v>131.27000000000001</v>
      </c>
      <c r="G14117" s="414">
        <f t="shared" si="440"/>
        <v>7.6178867982021779E-3</v>
      </c>
      <c r="H14117" s="415">
        <f t="shared" si="441"/>
        <v>3.8089433991010888E-5</v>
      </c>
    </row>
    <row r="14118" spans="1:8" ht="15" hidden="1" thickBot="1">
      <c r="A14118" s="409">
        <v>202207</v>
      </c>
      <c r="B14118" s="196" t="s">
        <v>1438</v>
      </c>
      <c r="C14118" s="197" t="s">
        <v>1410</v>
      </c>
      <c r="D14118" s="198" t="s">
        <v>339</v>
      </c>
      <c r="E14118" s="421">
        <v>1</v>
      </c>
      <c r="F14118" s="413">
        <v>131.27000000000001</v>
      </c>
      <c r="G14118" s="414">
        <f t="shared" si="440"/>
        <v>7.6178867982021779E-3</v>
      </c>
      <c r="H14118" s="415">
        <f t="shared" si="441"/>
        <v>7.6178867982021779E-3</v>
      </c>
    </row>
    <row r="14119" spans="1:8" ht="15" hidden="1" thickBot="1">
      <c r="A14119" s="409">
        <v>202207</v>
      </c>
      <c r="B14119" s="196" t="s">
        <v>1439</v>
      </c>
      <c r="C14119" s="197" t="s">
        <v>1410</v>
      </c>
      <c r="D14119" s="198" t="s">
        <v>337</v>
      </c>
      <c r="E14119" s="421">
        <v>7657</v>
      </c>
      <c r="F14119" s="413">
        <v>131.27000000000001</v>
      </c>
      <c r="G14119" s="414">
        <f t="shared" si="440"/>
        <v>58.330159213834079</v>
      </c>
      <c r="H14119" s="415">
        <f t="shared" si="441"/>
        <v>0.29165079606917038</v>
      </c>
    </row>
    <row r="14120" spans="1:8" ht="15" hidden="1" thickBot="1">
      <c r="A14120" s="409">
        <v>202207</v>
      </c>
      <c r="B14120" s="196" t="s">
        <v>1440</v>
      </c>
      <c r="C14120" s="197" t="s">
        <v>1410</v>
      </c>
      <c r="D14120" s="198" t="s">
        <v>339</v>
      </c>
      <c r="E14120" s="421">
        <v>38.28</v>
      </c>
      <c r="F14120" s="413">
        <v>131.27000000000001</v>
      </c>
      <c r="G14120" s="414">
        <f t="shared" si="440"/>
        <v>0.29161270663517941</v>
      </c>
      <c r="H14120" s="415">
        <f t="shared" si="441"/>
        <v>0.29161270663517941</v>
      </c>
    </row>
    <row r="14121" spans="1:8" ht="15" hidden="1" thickBot="1">
      <c r="A14121" s="409">
        <v>202207</v>
      </c>
      <c r="B14121" s="196" t="s">
        <v>1441</v>
      </c>
      <c r="C14121" s="197" t="s">
        <v>1410</v>
      </c>
      <c r="D14121" s="198" t="s">
        <v>337</v>
      </c>
      <c r="E14121" s="421">
        <v>4157</v>
      </c>
      <c r="F14121" s="413">
        <v>131.27000000000001</v>
      </c>
      <c r="G14121" s="414">
        <f t="shared" si="440"/>
        <v>31.667555420126455</v>
      </c>
      <c r="H14121" s="415">
        <f t="shared" si="441"/>
        <v>0.15833777710063227</v>
      </c>
    </row>
    <row r="14122" spans="1:8" ht="15" hidden="1" thickBot="1">
      <c r="A14122" s="409">
        <v>202207</v>
      </c>
      <c r="B14122" s="196" t="s">
        <v>1442</v>
      </c>
      <c r="C14122" s="197" t="s">
        <v>1410</v>
      </c>
      <c r="D14122" s="198" t="s">
        <v>339</v>
      </c>
      <c r="E14122" s="421">
        <v>20.77</v>
      </c>
      <c r="F14122" s="413">
        <v>131.27000000000001</v>
      </c>
      <c r="G14122" s="414">
        <f t="shared" si="440"/>
        <v>0.15822350879865923</v>
      </c>
      <c r="H14122" s="415">
        <f t="shared" si="441"/>
        <v>0.15822350879865923</v>
      </c>
    </row>
    <row r="14123" spans="1:8" ht="15" hidden="1" thickBot="1">
      <c r="A14123" s="409">
        <v>202207</v>
      </c>
      <c r="B14123" s="196" t="s">
        <v>1443</v>
      </c>
      <c r="C14123" s="197" t="s">
        <v>1410</v>
      </c>
      <c r="D14123" s="198" t="s">
        <v>337</v>
      </c>
      <c r="E14123" s="421">
        <v>3084</v>
      </c>
      <c r="F14123" s="413">
        <v>131.27000000000001</v>
      </c>
      <c r="G14123" s="414">
        <f t="shared" si="440"/>
        <v>23.493562885655518</v>
      </c>
      <c r="H14123" s="415">
        <f t="shared" si="441"/>
        <v>0.11746781442827758</v>
      </c>
    </row>
    <row r="14124" spans="1:8" ht="15" hidden="1" thickBot="1">
      <c r="A14124" s="409">
        <v>202207</v>
      </c>
      <c r="B14124" s="196" t="s">
        <v>1444</v>
      </c>
      <c r="C14124" s="197" t="s">
        <v>1410</v>
      </c>
      <c r="D14124" s="198" t="s">
        <v>339</v>
      </c>
      <c r="E14124" s="421">
        <v>15.41</v>
      </c>
      <c r="F14124" s="413">
        <v>131.27000000000001</v>
      </c>
      <c r="G14124" s="414">
        <f t="shared" si="440"/>
        <v>0.11739163556029557</v>
      </c>
      <c r="H14124" s="415">
        <f t="shared" si="441"/>
        <v>0.11739163556029557</v>
      </c>
    </row>
    <row r="14125" spans="1:8" ht="15" hidden="1" thickBot="1">
      <c r="A14125" s="409">
        <v>202207</v>
      </c>
      <c r="B14125" s="196" t="s">
        <v>1445</v>
      </c>
      <c r="C14125" s="197" t="s">
        <v>1410</v>
      </c>
      <c r="D14125" s="198" t="s">
        <v>337</v>
      </c>
      <c r="E14125" s="421">
        <v>1</v>
      </c>
      <c r="F14125" s="413">
        <v>131.27000000000001</v>
      </c>
      <c r="G14125" s="414">
        <f t="shared" si="440"/>
        <v>7.6178867982021779E-3</v>
      </c>
      <c r="H14125" s="415">
        <f t="shared" si="441"/>
        <v>3.8089433991010888E-5</v>
      </c>
    </row>
    <row r="14126" spans="1:8" ht="15" hidden="1" thickBot="1">
      <c r="A14126" s="409">
        <v>202207</v>
      </c>
      <c r="B14126" s="196" t="s">
        <v>1446</v>
      </c>
      <c r="C14126" s="197" t="s">
        <v>1410</v>
      </c>
      <c r="D14126" s="198" t="s">
        <v>339</v>
      </c>
      <c r="E14126" s="421">
        <v>1</v>
      </c>
      <c r="F14126" s="413">
        <v>131.27000000000001</v>
      </c>
      <c r="G14126" s="414">
        <f t="shared" si="440"/>
        <v>7.6178867982021779E-3</v>
      </c>
      <c r="H14126" s="415">
        <f t="shared" si="441"/>
        <v>7.6178867982021779E-3</v>
      </c>
    </row>
    <row r="14127" spans="1:8" ht="15" hidden="1" thickBot="1">
      <c r="A14127" s="409">
        <v>202207</v>
      </c>
      <c r="B14127" s="196" t="s">
        <v>1447</v>
      </c>
      <c r="C14127" s="197" t="s">
        <v>1410</v>
      </c>
      <c r="D14127" s="198" t="s">
        <v>337</v>
      </c>
      <c r="E14127" s="421">
        <v>1</v>
      </c>
      <c r="F14127" s="413">
        <v>131.27000000000001</v>
      </c>
      <c r="G14127" s="414">
        <f t="shared" si="440"/>
        <v>7.6178867982021779E-3</v>
      </c>
      <c r="H14127" s="415">
        <f t="shared" si="441"/>
        <v>3.8089433991010888E-5</v>
      </c>
    </row>
    <row r="14128" spans="1:8" ht="15" hidden="1" thickBot="1">
      <c r="A14128" s="409">
        <v>202207</v>
      </c>
      <c r="B14128" s="196" t="s">
        <v>1448</v>
      </c>
      <c r="C14128" s="197" t="s">
        <v>1410</v>
      </c>
      <c r="D14128" s="198" t="s">
        <v>339</v>
      </c>
      <c r="E14128" s="421">
        <v>1</v>
      </c>
      <c r="F14128" s="413">
        <v>131.27000000000001</v>
      </c>
      <c r="G14128" s="414">
        <f t="shared" si="440"/>
        <v>7.6178867982021779E-3</v>
      </c>
      <c r="H14128" s="415">
        <f t="shared" si="441"/>
        <v>7.6178867982021779E-3</v>
      </c>
    </row>
    <row r="14129" spans="1:8" ht="15" hidden="1" thickBot="1">
      <c r="A14129" s="409">
        <v>202207</v>
      </c>
      <c r="B14129" s="196" t="s">
        <v>1449</v>
      </c>
      <c r="C14129" s="197" t="s">
        <v>1410</v>
      </c>
      <c r="D14129" s="198" t="s">
        <v>337</v>
      </c>
      <c r="E14129" s="421">
        <v>1</v>
      </c>
      <c r="F14129" s="413">
        <v>131.27000000000001</v>
      </c>
      <c r="G14129" s="414">
        <f t="shared" si="440"/>
        <v>7.6178867982021779E-3</v>
      </c>
      <c r="H14129" s="415">
        <f t="shared" si="441"/>
        <v>3.8089433991010888E-5</v>
      </c>
    </row>
    <row r="14130" spans="1:8" ht="15" hidden="1" thickBot="1">
      <c r="A14130" s="409">
        <v>202207</v>
      </c>
      <c r="B14130" s="196" t="s">
        <v>1450</v>
      </c>
      <c r="C14130" s="197" t="s">
        <v>1410</v>
      </c>
      <c r="D14130" s="198" t="s">
        <v>339</v>
      </c>
      <c r="E14130" s="421">
        <v>1</v>
      </c>
      <c r="F14130" s="413">
        <v>131.27000000000001</v>
      </c>
      <c r="G14130" s="414">
        <f t="shared" si="440"/>
        <v>7.6178867982021779E-3</v>
      </c>
      <c r="H14130" s="415">
        <f t="shared" si="441"/>
        <v>7.6178867982021779E-3</v>
      </c>
    </row>
    <row r="14131" spans="1:8" ht="15" hidden="1" thickBot="1">
      <c r="A14131" s="409">
        <v>202207</v>
      </c>
      <c r="B14131" s="196" t="s">
        <v>1451</v>
      </c>
      <c r="C14131" s="197" t="s">
        <v>1410</v>
      </c>
      <c r="D14131" s="198" t="s">
        <v>337</v>
      </c>
      <c r="E14131" s="421">
        <v>4376</v>
      </c>
      <c r="F14131" s="413">
        <v>131.27000000000001</v>
      </c>
      <c r="G14131" s="414">
        <f t="shared" si="440"/>
        <v>33.335872628932734</v>
      </c>
      <c r="H14131" s="415">
        <f t="shared" si="441"/>
        <v>0.16667936314466367</v>
      </c>
    </row>
    <row r="14132" spans="1:8" ht="15" hidden="1" thickBot="1">
      <c r="A14132" s="409">
        <v>202207</v>
      </c>
      <c r="B14132" s="196" t="s">
        <v>1452</v>
      </c>
      <c r="C14132" s="197" t="s">
        <v>1410</v>
      </c>
      <c r="D14132" s="198" t="s">
        <v>339</v>
      </c>
      <c r="E14132" s="421">
        <v>21.87</v>
      </c>
      <c r="F14132" s="413">
        <v>131.27000000000001</v>
      </c>
      <c r="G14132" s="414">
        <f t="shared" si="440"/>
        <v>0.16660318427668164</v>
      </c>
      <c r="H14132" s="415">
        <f t="shared" si="441"/>
        <v>0.16660318427668164</v>
      </c>
    </row>
    <row r="14133" spans="1:8" ht="15" hidden="1" thickBot="1">
      <c r="A14133" s="409">
        <v>202207</v>
      </c>
      <c r="B14133" s="196" t="s">
        <v>1453</v>
      </c>
      <c r="C14133" s="197" t="s">
        <v>1410</v>
      </c>
      <c r="D14133" s="198" t="s">
        <v>337</v>
      </c>
      <c r="E14133" s="421">
        <v>9384</v>
      </c>
      <c r="F14133" s="413">
        <v>131.27000000000001</v>
      </c>
      <c r="G14133" s="414">
        <f t="shared" si="440"/>
        <v>71.486249714329233</v>
      </c>
      <c r="H14133" s="415">
        <f t="shared" si="441"/>
        <v>0.35743124857164615</v>
      </c>
    </row>
    <row r="14134" spans="1:8" ht="15" hidden="1" thickBot="1">
      <c r="A14134" s="409">
        <v>202207</v>
      </c>
      <c r="B14134" s="196" t="s">
        <v>1454</v>
      </c>
      <c r="C14134" s="197" t="s">
        <v>1410</v>
      </c>
      <c r="D14134" s="198" t="s">
        <v>339</v>
      </c>
      <c r="E14134" s="421">
        <v>46.88</v>
      </c>
      <c r="F14134" s="413">
        <v>131.27000000000001</v>
      </c>
      <c r="G14134" s="414">
        <f t="shared" si="440"/>
        <v>0.35712653309971815</v>
      </c>
      <c r="H14134" s="415">
        <f t="shared" si="441"/>
        <v>0.35712653309971815</v>
      </c>
    </row>
    <row r="14135" spans="1:8" ht="15" hidden="1" thickBot="1">
      <c r="A14135" s="409">
        <v>202207</v>
      </c>
      <c r="B14135" s="196" t="s">
        <v>1455</v>
      </c>
      <c r="C14135" s="197" t="s">
        <v>1410</v>
      </c>
      <c r="D14135" s="198" t="s">
        <v>337</v>
      </c>
      <c r="E14135" s="421">
        <v>1</v>
      </c>
      <c r="F14135" s="413">
        <v>131.27000000000001</v>
      </c>
      <c r="G14135" s="414">
        <f t="shared" si="440"/>
        <v>7.6178867982021779E-3</v>
      </c>
      <c r="H14135" s="415">
        <f t="shared" si="441"/>
        <v>3.8089433991010888E-5</v>
      </c>
    </row>
    <row r="14136" spans="1:8" ht="15" hidden="1" thickBot="1">
      <c r="A14136" s="409">
        <v>202207</v>
      </c>
      <c r="B14136" s="196" t="s">
        <v>1456</v>
      </c>
      <c r="C14136" s="197" t="s">
        <v>1410</v>
      </c>
      <c r="D14136" s="198" t="s">
        <v>337</v>
      </c>
      <c r="E14136" s="421">
        <v>1</v>
      </c>
      <c r="F14136" s="413">
        <v>131.27000000000001</v>
      </c>
      <c r="G14136" s="414">
        <f t="shared" si="440"/>
        <v>7.6178867982021779E-3</v>
      </c>
      <c r="H14136" s="415">
        <f t="shared" si="441"/>
        <v>3.8089433991010888E-5</v>
      </c>
    </row>
    <row r="14137" spans="1:8" ht="15" hidden="1" thickBot="1">
      <c r="A14137" s="409">
        <v>202207</v>
      </c>
      <c r="B14137" s="196" t="s">
        <v>1457</v>
      </c>
      <c r="C14137" s="197" t="s">
        <v>1410</v>
      </c>
      <c r="D14137" s="198" t="s">
        <v>337</v>
      </c>
      <c r="E14137" s="421">
        <v>1</v>
      </c>
      <c r="F14137" s="413">
        <v>131.27000000000001</v>
      </c>
      <c r="G14137" s="414">
        <f t="shared" si="440"/>
        <v>7.6178867982021779E-3</v>
      </c>
      <c r="H14137" s="415">
        <f t="shared" si="441"/>
        <v>3.8089433991010888E-5</v>
      </c>
    </row>
    <row r="14138" spans="1:8" ht="15" hidden="1" thickBot="1">
      <c r="A14138" s="409">
        <v>202207</v>
      </c>
      <c r="B14138" s="196" t="s">
        <v>1458</v>
      </c>
      <c r="C14138" s="197" t="s">
        <v>1410</v>
      </c>
      <c r="D14138" s="198" t="s">
        <v>339</v>
      </c>
      <c r="E14138" s="421">
        <v>1</v>
      </c>
      <c r="F14138" s="413">
        <v>131.27000000000001</v>
      </c>
      <c r="G14138" s="414">
        <f t="shared" si="440"/>
        <v>7.6178867982021779E-3</v>
      </c>
      <c r="H14138" s="415">
        <f t="shared" si="441"/>
        <v>7.6178867982021779E-3</v>
      </c>
    </row>
    <row r="14139" spans="1:8" ht="15" hidden="1" thickBot="1">
      <c r="A14139" s="409">
        <v>202207</v>
      </c>
      <c r="B14139" s="196" t="s">
        <v>1459</v>
      </c>
      <c r="C14139" s="197" t="s">
        <v>1410</v>
      </c>
      <c r="D14139" s="198" t="s">
        <v>337</v>
      </c>
      <c r="E14139" s="421">
        <v>1992</v>
      </c>
      <c r="F14139" s="413">
        <v>131.27000000000001</v>
      </c>
      <c r="G14139" s="414">
        <f t="shared" si="440"/>
        <v>15.17483050201874</v>
      </c>
      <c r="H14139" s="415">
        <f t="shared" si="441"/>
        <v>7.5874152510093704E-2</v>
      </c>
    </row>
    <row r="14140" spans="1:8" ht="15" hidden="1" thickBot="1">
      <c r="A14140" s="409">
        <v>202207</v>
      </c>
      <c r="B14140" s="196" t="s">
        <v>1460</v>
      </c>
      <c r="C14140" s="197" t="s">
        <v>1410</v>
      </c>
      <c r="D14140" s="198" t="s">
        <v>339</v>
      </c>
      <c r="E14140" s="421">
        <v>9.9499999999999993</v>
      </c>
      <c r="F14140" s="413">
        <v>131.27000000000001</v>
      </c>
      <c r="G14140" s="414">
        <f t="shared" si="440"/>
        <v>7.579797364211166E-2</v>
      </c>
      <c r="H14140" s="415">
        <f t="shared" si="441"/>
        <v>7.579797364211166E-2</v>
      </c>
    </row>
    <row r="14141" spans="1:8" ht="15" hidden="1" thickBot="1">
      <c r="A14141" s="409">
        <v>202207</v>
      </c>
      <c r="B14141" s="196" t="s">
        <v>1461</v>
      </c>
      <c r="C14141" s="197" t="s">
        <v>1410</v>
      </c>
      <c r="D14141" s="198" t="s">
        <v>337</v>
      </c>
      <c r="E14141" s="421">
        <v>32067</v>
      </c>
      <c r="F14141" s="413">
        <v>131.27000000000001</v>
      </c>
      <c r="G14141" s="414">
        <f t="shared" si="440"/>
        <v>244.28277595794924</v>
      </c>
      <c r="H14141" s="415">
        <f t="shared" si="441"/>
        <v>1.2214138797897462</v>
      </c>
    </row>
    <row r="14142" spans="1:8" ht="15" hidden="1" thickBot="1">
      <c r="A14142" s="409">
        <v>202207</v>
      </c>
      <c r="B14142" s="196" t="s">
        <v>1462</v>
      </c>
      <c r="C14142" s="197" t="s">
        <v>1410</v>
      </c>
      <c r="D14142" s="198" t="s">
        <v>339</v>
      </c>
      <c r="E14142" s="421">
        <v>160</v>
      </c>
      <c r="F14142" s="413">
        <v>131.27000000000001</v>
      </c>
      <c r="G14142" s="414">
        <f t="shared" si="440"/>
        <v>1.2188618877123485</v>
      </c>
      <c r="H14142" s="415">
        <f t="shared" si="441"/>
        <v>1.2188618877123485</v>
      </c>
    </row>
    <row r="14143" spans="1:8" ht="15" hidden="1" thickBot="1">
      <c r="A14143" s="409">
        <v>202207</v>
      </c>
      <c r="B14143" s="196" t="s">
        <v>1463</v>
      </c>
      <c r="C14143" s="197" t="s">
        <v>1410</v>
      </c>
      <c r="D14143" s="198" t="s">
        <v>337</v>
      </c>
      <c r="E14143" s="421">
        <v>12445</v>
      </c>
      <c r="F14143" s="413">
        <v>131.27000000000001</v>
      </c>
      <c r="G14143" s="414">
        <f t="shared" si="440"/>
        <v>94.804601203626106</v>
      </c>
      <c r="H14143" s="415">
        <f t="shared" si="441"/>
        <v>0.47402300601813052</v>
      </c>
    </row>
    <row r="14144" spans="1:8" ht="15" hidden="1" thickBot="1">
      <c r="A14144" s="409">
        <v>202207</v>
      </c>
      <c r="B14144" s="196" t="s">
        <v>1464</v>
      </c>
      <c r="C14144" s="197" t="s">
        <v>1410</v>
      </c>
      <c r="D14144" s="198" t="s">
        <v>339</v>
      </c>
      <c r="E14144" s="421">
        <v>62.21</v>
      </c>
      <c r="F14144" s="413">
        <v>131.27000000000001</v>
      </c>
      <c r="G14144" s="414">
        <f t="shared" si="440"/>
        <v>0.47390873771615749</v>
      </c>
      <c r="H14144" s="415">
        <f t="shared" si="441"/>
        <v>0.47390873771615749</v>
      </c>
    </row>
    <row r="14145" spans="1:8" ht="15" hidden="1" thickBot="1">
      <c r="A14145" s="409">
        <v>202207</v>
      </c>
      <c r="B14145" s="196" t="s">
        <v>1465</v>
      </c>
      <c r="C14145" s="197" t="s">
        <v>1410</v>
      </c>
      <c r="D14145" s="198" t="s">
        <v>337</v>
      </c>
      <c r="E14145" s="421">
        <v>21369</v>
      </c>
      <c r="F14145" s="413">
        <v>131.27000000000001</v>
      </c>
      <c r="G14145" s="414">
        <f t="shared" si="440"/>
        <v>162.78662299078235</v>
      </c>
      <c r="H14145" s="415">
        <f t="shared" si="441"/>
        <v>0.81393311495391174</v>
      </c>
    </row>
    <row r="14146" spans="1:8" ht="15" hidden="1" thickBot="1">
      <c r="A14146" s="409">
        <v>202207</v>
      </c>
      <c r="B14146" s="196" t="s">
        <v>1466</v>
      </c>
      <c r="C14146" s="197" t="s">
        <v>1410</v>
      </c>
      <c r="D14146" s="198" t="s">
        <v>339</v>
      </c>
      <c r="E14146" s="421">
        <v>110</v>
      </c>
      <c r="F14146" s="413">
        <v>131.27000000000001</v>
      </c>
      <c r="G14146" s="414">
        <f t="shared" ref="G14146:G14209" si="442">+E14146/F14146</f>
        <v>0.83796754780223959</v>
      </c>
      <c r="H14146" s="415">
        <f t="shared" ref="H14146:H14209" si="443">IF(D14146="TB",G14146/200,IF(D14146="LT",G14146,"VER"))</f>
        <v>0.83796754780223959</v>
      </c>
    </row>
    <row r="14147" spans="1:8" ht="15" hidden="1" thickBot="1">
      <c r="A14147" s="409">
        <v>202207</v>
      </c>
      <c r="B14147" s="196" t="s">
        <v>1467</v>
      </c>
      <c r="C14147" s="197" t="s">
        <v>1410</v>
      </c>
      <c r="D14147" s="198" t="s">
        <v>337</v>
      </c>
      <c r="E14147" s="421">
        <v>20036</v>
      </c>
      <c r="F14147" s="413">
        <v>131.27000000000001</v>
      </c>
      <c r="G14147" s="414">
        <f t="shared" si="442"/>
        <v>152.63197988877883</v>
      </c>
      <c r="H14147" s="415">
        <f t="shared" si="443"/>
        <v>0.76315989944389417</v>
      </c>
    </row>
    <row r="14148" spans="1:8" ht="15" hidden="1" thickBot="1">
      <c r="A14148" s="409">
        <v>202207</v>
      </c>
      <c r="B14148" s="196" t="s">
        <v>1468</v>
      </c>
      <c r="C14148" s="197" t="s">
        <v>1410</v>
      </c>
      <c r="D14148" s="198" t="s">
        <v>337</v>
      </c>
      <c r="E14148" s="421">
        <v>77896</v>
      </c>
      <c r="F14148" s="413">
        <v>131.27000000000001</v>
      </c>
      <c r="G14148" s="414">
        <f t="shared" si="442"/>
        <v>593.40291003275684</v>
      </c>
      <c r="H14148" s="415">
        <f t="shared" si="443"/>
        <v>2.9670145501637841</v>
      </c>
    </row>
    <row r="14149" spans="1:8" ht="15" hidden="1" thickBot="1">
      <c r="A14149" s="409">
        <v>202207</v>
      </c>
      <c r="B14149" s="196" t="s">
        <v>1469</v>
      </c>
      <c r="C14149" s="197" t="s">
        <v>1410</v>
      </c>
      <c r="D14149" s="198" t="s">
        <v>374</v>
      </c>
      <c r="E14149" s="421">
        <v>828</v>
      </c>
      <c r="F14149" s="413">
        <v>131.27000000000001</v>
      </c>
      <c r="G14149" s="414">
        <f t="shared" si="442"/>
        <v>6.3076102689114038</v>
      </c>
      <c r="H14149" s="415" t="str">
        <f t="shared" si="443"/>
        <v>VER</v>
      </c>
    </row>
    <row r="14150" spans="1:8" ht="15" hidden="1" thickBot="1">
      <c r="A14150" s="409">
        <v>202207</v>
      </c>
      <c r="B14150" s="196" t="s">
        <v>1470</v>
      </c>
      <c r="C14150" s="197" t="s">
        <v>1410</v>
      </c>
      <c r="D14150" s="198" t="s">
        <v>337</v>
      </c>
      <c r="E14150" s="421">
        <v>12127</v>
      </c>
      <c r="F14150" s="413">
        <v>131.27000000000001</v>
      </c>
      <c r="G14150" s="414">
        <f t="shared" si="442"/>
        <v>92.382113201797807</v>
      </c>
      <c r="H14150" s="415">
        <f t="shared" si="443"/>
        <v>0.46191056600898905</v>
      </c>
    </row>
    <row r="14151" spans="1:8" ht="15" hidden="1" thickBot="1">
      <c r="A14151" s="409">
        <v>202207</v>
      </c>
      <c r="B14151" s="196" t="s">
        <v>1471</v>
      </c>
      <c r="C14151" s="197" t="s">
        <v>1410</v>
      </c>
      <c r="D14151" s="198" t="s">
        <v>339</v>
      </c>
      <c r="E14151" s="421">
        <v>60.59</v>
      </c>
      <c r="F14151" s="413">
        <v>131.27000000000001</v>
      </c>
      <c r="G14151" s="414">
        <f t="shared" si="442"/>
        <v>0.46156776110307002</v>
      </c>
      <c r="H14151" s="415">
        <f t="shared" si="443"/>
        <v>0.46156776110307002</v>
      </c>
    </row>
    <row r="14152" spans="1:8" ht="15" hidden="1" thickBot="1">
      <c r="A14152" s="409">
        <v>202207</v>
      </c>
      <c r="B14152" s="196" t="s">
        <v>1472</v>
      </c>
      <c r="C14152" s="197" t="s">
        <v>1410</v>
      </c>
      <c r="D14152" s="198" t="s">
        <v>337</v>
      </c>
      <c r="E14152" s="421">
        <v>29653</v>
      </c>
      <c r="F14152" s="413">
        <v>131.27000000000001</v>
      </c>
      <c r="G14152" s="414">
        <f t="shared" si="442"/>
        <v>225.89319722708919</v>
      </c>
      <c r="H14152" s="415">
        <f t="shared" si="443"/>
        <v>1.1294659861354459</v>
      </c>
    </row>
    <row r="14153" spans="1:8" ht="15" hidden="1" thickBot="1">
      <c r="A14153" s="409">
        <v>202207</v>
      </c>
      <c r="B14153" s="196" t="s">
        <v>1473</v>
      </c>
      <c r="C14153" s="197" t="s">
        <v>1410</v>
      </c>
      <c r="D14153" s="198" t="s">
        <v>339</v>
      </c>
      <c r="E14153" s="421">
        <v>0.01</v>
      </c>
      <c r="F14153" s="413">
        <v>131.27000000000001</v>
      </c>
      <c r="G14153" s="414">
        <f t="shared" si="442"/>
        <v>7.6178867982021789E-5</v>
      </c>
      <c r="H14153" s="415">
        <f t="shared" si="443"/>
        <v>7.6178867982021789E-5</v>
      </c>
    </row>
    <row r="14154" spans="1:8" ht="15" hidden="1" thickBot="1">
      <c r="A14154" s="409">
        <v>202207</v>
      </c>
      <c r="B14154" s="196" t="s">
        <v>1474</v>
      </c>
      <c r="C14154" s="197" t="s">
        <v>1410</v>
      </c>
      <c r="D14154" s="198" t="s">
        <v>337</v>
      </c>
      <c r="E14154" s="421">
        <v>12127</v>
      </c>
      <c r="F14154" s="413">
        <v>131.27000000000001</v>
      </c>
      <c r="G14154" s="414">
        <f t="shared" si="442"/>
        <v>92.382113201797807</v>
      </c>
      <c r="H14154" s="415">
        <f t="shared" si="443"/>
        <v>0.46191056600898905</v>
      </c>
    </row>
    <row r="14155" spans="1:8" ht="15" hidden="1" thickBot="1">
      <c r="A14155" s="409">
        <v>202207</v>
      </c>
      <c r="B14155" s="196" t="s">
        <v>1475</v>
      </c>
      <c r="C14155" s="197" t="s">
        <v>1410</v>
      </c>
      <c r="D14155" s="198" t="s">
        <v>339</v>
      </c>
      <c r="E14155" s="421">
        <v>60.59</v>
      </c>
      <c r="F14155" s="413">
        <v>131.27000000000001</v>
      </c>
      <c r="G14155" s="414">
        <f t="shared" si="442"/>
        <v>0.46156776110307002</v>
      </c>
      <c r="H14155" s="415">
        <f t="shared" si="443"/>
        <v>0.46156776110307002</v>
      </c>
    </row>
    <row r="14156" spans="1:8" ht="15" hidden="1" thickBot="1">
      <c r="A14156" s="409">
        <v>202207</v>
      </c>
      <c r="B14156" s="196" t="s">
        <v>1476</v>
      </c>
      <c r="C14156" s="197" t="s">
        <v>2678</v>
      </c>
      <c r="D14156" s="198" t="s">
        <v>337</v>
      </c>
      <c r="E14156" s="421">
        <v>94022</v>
      </c>
      <c r="F14156" s="413">
        <v>131.27000000000001</v>
      </c>
      <c r="G14156" s="414">
        <f t="shared" si="442"/>
        <v>716.24895254056514</v>
      </c>
      <c r="H14156" s="415">
        <f t="shared" si="443"/>
        <v>3.5812447627028257</v>
      </c>
    </row>
    <row r="14157" spans="1:8" ht="15" hidden="1" thickBot="1">
      <c r="A14157" s="409">
        <v>202207</v>
      </c>
      <c r="B14157" s="196" t="s">
        <v>1477</v>
      </c>
      <c r="C14157" s="197" t="s">
        <v>1410</v>
      </c>
      <c r="D14157" s="198" t="s">
        <v>337</v>
      </c>
      <c r="E14157" s="421">
        <v>187914</v>
      </c>
      <c r="F14157" s="413">
        <v>131.27000000000001</v>
      </c>
      <c r="G14157" s="414">
        <f t="shared" si="442"/>
        <v>1431.5075797973641</v>
      </c>
      <c r="H14157" s="415">
        <f t="shared" si="443"/>
        <v>7.1575378989868206</v>
      </c>
    </row>
    <row r="14158" spans="1:8" ht="15" hidden="1" thickBot="1">
      <c r="A14158" s="409">
        <v>202207</v>
      </c>
      <c r="B14158" s="196" t="s">
        <v>1478</v>
      </c>
      <c r="C14158" s="197" t="s">
        <v>1410</v>
      </c>
      <c r="D14158" s="198" t="s">
        <v>337</v>
      </c>
      <c r="E14158" s="421">
        <v>94022</v>
      </c>
      <c r="F14158" s="413">
        <v>131.27000000000001</v>
      </c>
      <c r="G14158" s="414">
        <f t="shared" si="442"/>
        <v>716.24895254056514</v>
      </c>
      <c r="H14158" s="415">
        <f t="shared" si="443"/>
        <v>3.5812447627028257</v>
      </c>
    </row>
    <row r="14159" spans="1:8" ht="15" hidden="1" thickBot="1">
      <c r="A14159" s="409">
        <v>202207</v>
      </c>
      <c r="B14159" s="196" t="s">
        <v>1479</v>
      </c>
      <c r="C14159" s="197" t="s">
        <v>1410</v>
      </c>
      <c r="D14159" s="198" t="s">
        <v>337</v>
      </c>
      <c r="E14159" s="421">
        <v>94022</v>
      </c>
      <c r="F14159" s="413">
        <v>131.27000000000001</v>
      </c>
      <c r="G14159" s="414">
        <f t="shared" si="442"/>
        <v>716.24895254056514</v>
      </c>
      <c r="H14159" s="415">
        <f t="shared" si="443"/>
        <v>3.5812447627028257</v>
      </c>
    </row>
    <row r="14160" spans="1:8" ht="15" hidden="1" thickBot="1">
      <c r="A14160" s="409">
        <v>202207</v>
      </c>
      <c r="B14160" s="196" t="s">
        <v>1480</v>
      </c>
      <c r="C14160" s="197" t="s">
        <v>2679</v>
      </c>
      <c r="D14160" s="198" t="s">
        <v>339</v>
      </c>
      <c r="E14160" s="421">
        <v>470</v>
      </c>
      <c r="F14160" s="413">
        <v>131.27000000000001</v>
      </c>
      <c r="G14160" s="414">
        <f t="shared" si="442"/>
        <v>3.5804067951550236</v>
      </c>
      <c r="H14160" s="415">
        <f t="shared" si="443"/>
        <v>3.5804067951550236</v>
      </c>
    </row>
    <row r="14161" spans="1:8" ht="15" hidden="1" thickBot="1">
      <c r="A14161" s="409">
        <v>202207</v>
      </c>
      <c r="B14161" s="196" t="s">
        <v>1481</v>
      </c>
      <c r="C14161" s="197" t="s">
        <v>1410</v>
      </c>
      <c r="D14161" s="198" t="s">
        <v>337</v>
      </c>
      <c r="E14161" s="421">
        <v>50524</v>
      </c>
      <c r="F14161" s="413">
        <v>131.27000000000001</v>
      </c>
      <c r="G14161" s="414">
        <f t="shared" si="442"/>
        <v>384.88611259236683</v>
      </c>
      <c r="H14161" s="415">
        <f t="shared" si="443"/>
        <v>1.9244305629618341</v>
      </c>
    </row>
    <row r="14162" spans="1:8" ht="15" hidden="1" thickBot="1">
      <c r="A14162" s="409">
        <v>202207</v>
      </c>
      <c r="B14162" s="196" t="s">
        <v>1482</v>
      </c>
      <c r="C14162" s="197" t="s">
        <v>1410</v>
      </c>
      <c r="D14162" s="198" t="s">
        <v>339</v>
      </c>
      <c r="E14162" s="421">
        <v>253</v>
      </c>
      <c r="F14162" s="413">
        <v>131.27000000000001</v>
      </c>
      <c r="G14162" s="414">
        <f t="shared" si="442"/>
        <v>1.927325359945151</v>
      </c>
      <c r="H14162" s="415">
        <f t="shared" si="443"/>
        <v>1.927325359945151</v>
      </c>
    </row>
    <row r="14163" spans="1:8" ht="15" hidden="1" thickBot="1">
      <c r="A14163" s="409">
        <v>202207</v>
      </c>
      <c r="B14163" s="196" t="s">
        <v>1483</v>
      </c>
      <c r="C14163" s="197" t="s">
        <v>1410</v>
      </c>
      <c r="D14163" s="198" t="s">
        <v>337</v>
      </c>
      <c r="E14163" s="421">
        <v>94022</v>
      </c>
      <c r="F14163" s="413">
        <v>131.27000000000001</v>
      </c>
      <c r="G14163" s="414">
        <f t="shared" si="442"/>
        <v>716.24895254056514</v>
      </c>
      <c r="H14163" s="415">
        <f t="shared" si="443"/>
        <v>3.5812447627028257</v>
      </c>
    </row>
    <row r="14164" spans="1:8" ht="15" hidden="1" thickBot="1">
      <c r="A14164" s="409">
        <v>202207</v>
      </c>
      <c r="B14164" s="196" t="s">
        <v>1484</v>
      </c>
      <c r="C14164" s="197" t="s">
        <v>1410</v>
      </c>
      <c r="D14164" s="198" t="s">
        <v>337</v>
      </c>
      <c r="E14164" s="421">
        <v>94022</v>
      </c>
      <c r="F14164" s="413">
        <v>131.27000000000001</v>
      </c>
      <c r="G14164" s="414">
        <f t="shared" si="442"/>
        <v>716.24895254056514</v>
      </c>
      <c r="H14164" s="415">
        <f t="shared" si="443"/>
        <v>3.5812447627028257</v>
      </c>
    </row>
    <row r="14165" spans="1:8" ht="15" hidden="1" thickBot="1">
      <c r="A14165" s="409">
        <v>202207</v>
      </c>
      <c r="B14165" s="196" t="s">
        <v>1485</v>
      </c>
      <c r="C14165" s="197" t="s">
        <v>1410</v>
      </c>
      <c r="D14165" s="198" t="s">
        <v>337</v>
      </c>
      <c r="E14165" s="421">
        <v>90303</v>
      </c>
      <c r="F14165" s="413">
        <v>131.27000000000001</v>
      </c>
      <c r="G14165" s="414">
        <f t="shared" si="442"/>
        <v>687.91803153805131</v>
      </c>
      <c r="H14165" s="415">
        <f t="shared" si="443"/>
        <v>3.4395901576902563</v>
      </c>
    </row>
    <row r="14166" spans="1:8" ht="15" hidden="1" thickBot="1">
      <c r="A14166" s="409">
        <v>202207</v>
      </c>
      <c r="B14166" s="196" t="s">
        <v>1486</v>
      </c>
      <c r="C14166" s="197" t="s">
        <v>1410</v>
      </c>
      <c r="D14166" s="198" t="s">
        <v>339</v>
      </c>
      <c r="E14166" s="421">
        <v>452</v>
      </c>
      <c r="F14166" s="413">
        <v>131.27000000000001</v>
      </c>
      <c r="G14166" s="414">
        <f t="shared" si="442"/>
        <v>3.4432848327873846</v>
      </c>
      <c r="H14166" s="415">
        <f t="shared" si="443"/>
        <v>3.4432848327873846</v>
      </c>
    </row>
    <row r="14167" spans="1:8" ht="15" hidden="1" thickBot="1">
      <c r="A14167" s="409">
        <v>202207</v>
      </c>
      <c r="B14167" s="196" t="s">
        <v>1487</v>
      </c>
      <c r="C14167" s="197" t="s">
        <v>1410</v>
      </c>
      <c r="D14167" s="198" t="s">
        <v>624</v>
      </c>
      <c r="E14167" s="421">
        <v>93915</v>
      </c>
      <c r="F14167" s="413">
        <v>131.27000000000001</v>
      </c>
      <c r="G14167" s="414">
        <f t="shared" si="442"/>
        <v>715.43383865315752</v>
      </c>
      <c r="H14167" s="415" t="str">
        <f t="shared" si="443"/>
        <v>VER</v>
      </c>
    </row>
    <row r="14168" spans="1:8" ht="15" hidden="1" thickBot="1">
      <c r="A14168" s="409">
        <v>202207</v>
      </c>
      <c r="B14168" s="196" t="s">
        <v>1488</v>
      </c>
      <c r="C14168" s="197" t="s">
        <v>1410</v>
      </c>
      <c r="D14168" s="198" t="s">
        <v>337</v>
      </c>
      <c r="E14168" s="421">
        <v>25812</v>
      </c>
      <c r="F14168" s="413">
        <v>131.27000000000001</v>
      </c>
      <c r="G14168" s="414">
        <f t="shared" si="442"/>
        <v>196.63289403519462</v>
      </c>
      <c r="H14168" s="415">
        <f t="shared" si="443"/>
        <v>0.98316447017597308</v>
      </c>
    </row>
    <row r="14169" spans="1:8" ht="15" hidden="1" thickBot="1">
      <c r="A14169" s="409">
        <v>202207</v>
      </c>
      <c r="B14169" s="196" t="s">
        <v>1489</v>
      </c>
      <c r="C14169" s="197" t="s">
        <v>1410</v>
      </c>
      <c r="D14169" s="198" t="s">
        <v>337</v>
      </c>
      <c r="E14169" s="421">
        <v>92142</v>
      </c>
      <c r="F14169" s="413">
        <v>131.27000000000001</v>
      </c>
      <c r="G14169" s="414">
        <f t="shared" si="442"/>
        <v>701.92732535994514</v>
      </c>
      <c r="H14169" s="415">
        <f t="shared" si="443"/>
        <v>3.5096366267997259</v>
      </c>
    </row>
    <row r="14170" spans="1:8" ht="15" hidden="1" thickBot="1">
      <c r="A14170" s="409">
        <v>202207</v>
      </c>
      <c r="B14170" s="196" t="s">
        <v>1490</v>
      </c>
      <c r="C14170" s="197" t="s">
        <v>1344</v>
      </c>
      <c r="D14170" s="198" t="s">
        <v>337</v>
      </c>
      <c r="E14170" s="421">
        <v>18838</v>
      </c>
      <c r="F14170" s="413">
        <v>131.27000000000001</v>
      </c>
      <c r="G14170" s="414">
        <f t="shared" si="442"/>
        <v>143.50575150453264</v>
      </c>
      <c r="H14170" s="415">
        <f t="shared" si="443"/>
        <v>0.71752875752266321</v>
      </c>
    </row>
    <row r="14171" spans="1:8" ht="15" hidden="1" thickBot="1">
      <c r="A14171" s="409">
        <v>202207</v>
      </c>
      <c r="B14171" s="196" t="s">
        <v>1491</v>
      </c>
      <c r="C14171" s="197" t="s">
        <v>1344</v>
      </c>
      <c r="D14171" s="198" t="s">
        <v>337</v>
      </c>
      <c r="E14171" s="421">
        <v>16548</v>
      </c>
      <c r="F14171" s="413">
        <v>131.27000000000001</v>
      </c>
      <c r="G14171" s="414">
        <f t="shared" si="442"/>
        <v>126.06079073664965</v>
      </c>
      <c r="H14171" s="415">
        <f t="shared" si="443"/>
        <v>0.63030395368324821</v>
      </c>
    </row>
    <row r="14172" spans="1:8" ht="15" hidden="1" thickBot="1">
      <c r="A14172" s="409">
        <v>202207</v>
      </c>
      <c r="B14172" s="196" t="s">
        <v>1492</v>
      </c>
      <c r="C14172" s="197" t="s">
        <v>1493</v>
      </c>
      <c r="D14172" s="198" t="s">
        <v>374</v>
      </c>
      <c r="E14172" s="421">
        <v>0.01</v>
      </c>
      <c r="F14172" s="413">
        <v>131.27000000000001</v>
      </c>
      <c r="G14172" s="414">
        <f t="shared" si="442"/>
        <v>7.6178867982021789E-5</v>
      </c>
      <c r="H14172" s="415" t="str">
        <f t="shared" si="443"/>
        <v>VER</v>
      </c>
    </row>
    <row r="14173" spans="1:8" ht="15" hidden="1" thickBot="1">
      <c r="A14173" s="409">
        <v>202207</v>
      </c>
      <c r="B14173" s="196" t="s">
        <v>1494</v>
      </c>
      <c r="C14173" s="197" t="s">
        <v>1495</v>
      </c>
      <c r="D14173" s="198" t="s">
        <v>337</v>
      </c>
      <c r="E14173" s="421">
        <v>153533</v>
      </c>
      <c r="F14173" s="413">
        <v>131.27000000000001</v>
      </c>
      <c r="G14173" s="414">
        <f t="shared" si="442"/>
        <v>1169.5970137883751</v>
      </c>
      <c r="H14173" s="415">
        <f t="shared" si="443"/>
        <v>5.8479850689418758</v>
      </c>
    </row>
    <row r="14174" spans="1:8" ht="15" hidden="1" thickBot="1">
      <c r="A14174" s="409">
        <v>202207</v>
      </c>
      <c r="B14174" s="196" t="s">
        <v>1496</v>
      </c>
      <c r="C14174" s="197" t="s">
        <v>1495</v>
      </c>
      <c r="D14174" s="198" t="s">
        <v>339</v>
      </c>
      <c r="E14174" s="421">
        <v>768</v>
      </c>
      <c r="F14174" s="413">
        <v>131.27000000000001</v>
      </c>
      <c r="G14174" s="414">
        <f t="shared" si="442"/>
        <v>5.8505370610192724</v>
      </c>
      <c r="H14174" s="415">
        <f t="shared" si="443"/>
        <v>5.8505370610192724</v>
      </c>
    </row>
    <row r="14175" spans="1:8" ht="15" hidden="1" thickBot="1">
      <c r="A14175" s="409">
        <v>202207</v>
      </c>
      <c r="B14175" s="196" t="s">
        <v>1497</v>
      </c>
      <c r="C14175" s="197" t="s">
        <v>1495</v>
      </c>
      <c r="D14175" s="198" t="s">
        <v>337</v>
      </c>
      <c r="E14175" s="421">
        <v>292876</v>
      </c>
      <c r="F14175" s="413">
        <v>131.27000000000001</v>
      </c>
      <c r="G14175" s="414">
        <f t="shared" si="442"/>
        <v>2231.0962139102612</v>
      </c>
      <c r="H14175" s="415">
        <f t="shared" si="443"/>
        <v>11.155481069551307</v>
      </c>
    </row>
    <row r="14176" spans="1:8" ht="15" hidden="1" thickBot="1">
      <c r="A14176" s="409">
        <v>202207</v>
      </c>
      <c r="B14176" s="196" t="s">
        <v>1498</v>
      </c>
      <c r="C14176" s="197" t="s">
        <v>1495</v>
      </c>
      <c r="D14176" s="198" t="s">
        <v>339</v>
      </c>
      <c r="E14176" s="421">
        <v>1464</v>
      </c>
      <c r="F14176" s="413">
        <v>131.27000000000001</v>
      </c>
      <c r="G14176" s="414">
        <f t="shared" si="442"/>
        <v>11.152586272567989</v>
      </c>
      <c r="H14176" s="415">
        <f t="shared" si="443"/>
        <v>11.152586272567989</v>
      </c>
    </row>
    <row r="14177" spans="1:8" ht="15" hidden="1" thickBot="1">
      <c r="A14177" s="409">
        <v>202207</v>
      </c>
      <c r="B14177" s="196" t="s">
        <v>1499</v>
      </c>
      <c r="C14177" s="197" t="s">
        <v>1495</v>
      </c>
      <c r="D14177" s="198" t="s">
        <v>337</v>
      </c>
      <c r="E14177" s="421">
        <v>31263</v>
      </c>
      <c r="F14177" s="413">
        <v>131.27000000000001</v>
      </c>
      <c r="G14177" s="414">
        <f t="shared" si="442"/>
        <v>238.1579949721947</v>
      </c>
      <c r="H14177" s="415">
        <f t="shared" si="443"/>
        <v>1.1907899748609736</v>
      </c>
    </row>
    <row r="14178" spans="1:8" ht="15" hidden="1" thickBot="1">
      <c r="A14178" s="409">
        <v>202207</v>
      </c>
      <c r="B14178" s="196" t="s">
        <v>1500</v>
      </c>
      <c r="C14178" s="197" t="s">
        <v>1495</v>
      </c>
      <c r="D14178" s="198" t="s">
        <v>339</v>
      </c>
      <c r="E14178" s="421">
        <v>156</v>
      </c>
      <c r="F14178" s="413">
        <v>131.27000000000001</v>
      </c>
      <c r="G14178" s="414">
        <f t="shared" si="442"/>
        <v>1.1883903405195397</v>
      </c>
      <c r="H14178" s="415">
        <f t="shared" si="443"/>
        <v>1.1883903405195397</v>
      </c>
    </row>
    <row r="14179" spans="1:8" ht="15" hidden="1" thickBot="1">
      <c r="A14179" s="409">
        <v>202207</v>
      </c>
      <c r="B14179" s="196" t="s">
        <v>2604</v>
      </c>
      <c r="C14179" s="197" t="s">
        <v>2605</v>
      </c>
      <c r="D14179" s="198" t="s">
        <v>337</v>
      </c>
      <c r="E14179" s="421">
        <v>70789</v>
      </c>
      <c r="F14179" s="413">
        <v>131.27000000000001</v>
      </c>
      <c r="G14179" s="414">
        <f t="shared" si="442"/>
        <v>539.26258855793401</v>
      </c>
      <c r="H14179" s="415">
        <f t="shared" si="443"/>
        <v>2.6963129427896702</v>
      </c>
    </row>
    <row r="14180" spans="1:8" ht="15" hidden="1" thickBot="1">
      <c r="A14180" s="409">
        <v>202207</v>
      </c>
      <c r="B14180" s="196" t="s">
        <v>2606</v>
      </c>
      <c r="C14180" s="197" t="s">
        <v>2605</v>
      </c>
      <c r="D14180" s="198" t="s">
        <v>339</v>
      </c>
      <c r="E14180" s="421">
        <v>354</v>
      </c>
      <c r="F14180" s="413">
        <v>131.27000000000001</v>
      </c>
      <c r="G14180" s="414">
        <f t="shared" si="442"/>
        <v>2.696731926563571</v>
      </c>
      <c r="H14180" s="415">
        <f t="shared" si="443"/>
        <v>2.696731926563571</v>
      </c>
    </row>
    <row r="14181" spans="1:8" ht="15" hidden="1" thickBot="1">
      <c r="A14181" s="409">
        <v>202207</v>
      </c>
      <c r="B14181" s="196" t="s">
        <v>1501</v>
      </c>
      <c r="C14181" s="197" t="s">
        <v>1502</v>
      </c>
      <c r="D14181" s="198" t="s">
        <v>337</v>
      </c>
      <c r="E14181" s="421">
        <v>73502</v>
      </c>
      <c r="F14181" s="413">
        <v>131.27000000000001</v>
      </c>
      <c r="G14181" s="414">
        <f t="shared" si="442"/>
        <v>559.9299154414565</v>
      </c>
      <c r="H14181" s="415">
        <f t="shared" si="443"/>
        <v>2.7996495772072825</v>
      </c>
    </row>
    <row r="14182" spans="1:8" ht="15" hidden="1" thickBot="1">
      <c r="A14182" s="409">
        <v>202207</v>
      </c>
      <c r="B14182" s="196" t="s">
        <v>1503</v>
      </c>
      <c r="C14182" s="197" t="s">
        <v>2680</v>
      </c>
      <c r="D14182" s="198" t="s">
        <v>339</v>
      </c>
      <c r="E14182" s="421">
        <v>367</v>
      </c>
      <c r="F14182" s="413">
        <v>131.27000000000001</v>
      </c>
      <c r="G14182" s="414">
        <f t="shared" si="442"/>
        <v>2.7957644549401994</v>
      </c>
      <c r="H14182" s="415">
        <f t="shared" si="443"/>
        <v>2.7957644549401994</v>
      </c>
    </row>
    <row r="14183" spans="1:8" ht="15" hidden="1" thickBot="1">
      <c r="A14183" s="409">
        <v>202207</v>
      </c>
      <c r="B14183" s="196" t="s">
        <v>1504</v>
      </c>
      <c r="C14183" s="197" t="s">
        <v>1505</v>
      </c>
      <c r="D14183" s="198" t="s">
        <v>337</v>
      </c>
      <c r="E14183" s="421">
        <v>90852</v>
      </c>
      <c r="F14183" s="413">
        <v>131.27000000000001</v>
      </c>
      <c r="G14183" s="414">
        <f t="shared" si="442"/>
        <v>692.10025139026425</v>
      </c>
      <c r="H14183" s="415">
        <f t="shared" si="443"/>
        <v>3.4605012569513214</v>
      </c>
    </row>
    <row r="14184" spans="1:8" ht="15" hidden="1" thickBot="1">
      <c r="A14184" s="409">
        <v>202207</v>
      </c>
      <c r="B14184" s="196" t="s">
        <v>1506</v>
      </c>
      <c r="C14184" s="197" t="s">
        <v>2681</v>
      </c>
      <c r="D14184" s="198" t="s">
        <v>339</v>
      </c>
      <c r="E14184" s="421">
        <v>454</v>
      </c>
      <c r="F14184" s="413">
        <v>131.27000000000001</v>
      </c>
      <c r="G14184" s="414">
        <f t="shared" si="442"/>
        <v>3.458520606383789</v>
      </c>
      <c r="H14184" s="415">
        <f t="shared" si="443"/>
        <v>3.458520606383789</v>
      </c>
    </row>
    <row r="14185" spans="1:8" ht="15" hidden="1" thickBot="1">
      <c r="A14185" s="409">
        <v>202207</v>
      </c>
      <c r="B14185" s="196" t="s">
        <v>1507</v>
      </c>
      <c r="C14185" s="197" t="s">
        <v>1505</v>
      </c>
      <c r="D14185" s="198" t="s">
        <v>337</v>
      </c>
      <c r="E14185" s="421">
        <v>76446</v>
      </c>
      <c r="F14185" s="413">
        <v>131.27000000000001</v>
      </c>
      <c r="G14185" s="414">
        <f t="shared" si="442"/>
        <v>582.35697417536369</v>
      </c>
      <c r="H14185" s="415">
        <f t="shared" si="443"/>
        <v>2.9117848708768186</v>
      </c>
    </row>
    <row r="14186" spans="1:8" ht="15" hidden="1" thickBot="1">
      <c r="A14186" s="409">
        <v>202207</v>
      </c>
      <c r="B14186" s="196" t="s">
        <v>1508</v>
      </c>
      <c r="C14186" s="197" t="s">
        <v>2682</v>
      </c>
      <c r="D14186" s="198" t="s">
        <v>339</v>
      </c>
      <c r="E14186" s="421">
        <v>382</v>
      </c>
      <c r="F14186" s="413">
        <v>131.27000000000001</v>
      </c>
      <c r="G14186" s="414">
        <f t="shared" si="442"/>
        <v>2.9100327569132318</v>
      </c>
      <c r="H14186" s="415">
        <f t="shared" si="443"/>
        <v>2.9100327569132318</v>
      </c>
    </row>
    <row r="14187" spans="1:8" ht="15" hidden="1" thickBot="1">
      <c r="A14187" s="409">
        <v>202207</v>
      </c>
      <c r="B14187" s="196" t="s">
        <v>1509</v>
      </c>
      <c r="C14187" s="197" t="s">
        <v>1510</v>
      </c>
      <c r="D14187" s="198" t="s">
        <v>337</v>
      </c>
      <c r="E14187" s="421">
        <v>76083</v>
      </c>
      <c r="F14187" s="413">
        <v>131.27000000000001</v>
      </c>
      <c r="G14187" s="414">
        <f t="shared" si="442"/>
        <v>579.59168126761631</v>
      </c>
      <c r="H14187" s="415">
        <f t="shared" si="443"/>
        <v>2.8979584063380814</v>
      </c>
    </row>
    <row r="14188" spans="1:8" ht="15" hidden="1" thickBot="1">
      <c r="A14188" s="409">
        <v>202207</v>
      </c>
      <c r="B14188" s="196" t="s">
        <v>1511</v>
      </c>
      <c r="C14188" s="197" t="s">
        <v>1510</v>
      </c>
      <c r="D14188" s="198" t="s">
        <v>337</v>
      </c>
      <c r="E14188" s="421">
        <v>66408</v>
      </c>
      <c r="F14188" s="413">
        <v>131.27000000000001</v>
      </c>
      <c r="G14188" s="414">
        <f t="shared" si="442"/>
        <v>505.88862649501027</v>
      </c>
      <c r="H14188" s="415">
        <f t="shared" si="443"/>
        <v>2.5294431324750515</v>
      </c>
    </row>
    <row r="14189" spans="1:8" ht="15" hidden="1" thickBot="1">
      <c r="A14189" s="409">
        <v>202207</v>
      </c>
      <c r="B14189" s="196" t="s">
        <v>1512</v>
      </c>
      <c r="C14189" s="197" t="s">
        <v>1510</v>
      </c>
      <c r="D14189" s="198" t="s">
        <v>339</v>
      </c>
      <c r="E14189" s="421">
        <v>332</v>
      </c>
      <c r="F14189" s="413">
        <v>131.27000000000001</v>
      </c>
      <c r="G14189" s="414">
        <f t="shared" si="442"/>
        <v>2.5291384170031233</v>
      </c>
      <c r="H14189" s="415">
        <f t="shared" si="443"/>
        <v>2.5291384170031233</v>
      </c>
    </row>
    <row r="14190" spans="1:8" ht="15" hidden="1" thickBot="1">
      <c r="A14190" s="409">
        <v>202207</v>
      </c>
      <c r="B14190" s="196" t="s">
        <v>1513</v>
      </c>
      <c r="C14190" s="197" t="s">
        <v>1514</v>
      </c>
      <c r="D14190" s="198" t="s">
        <v>1515</v>
      </c>
      <c r="E14190" s="421">
        <v>34365</v>
      </c>
      <c r="F14190" s="413">
        <v>131.27000000000001</v>
      </c>
      <c r="G14190" s="414">
        <f t="shared" si="442"/>
        <v>261.78867982021785</v>
      </c>
      <c r="H14190" s="415" t="str">
        <f t="shared" si="443"/>
        <v>VER</v>
      </c>
    </row>
    <row r="14191" spans="1:8" ht="15" hidden="1" thickBot="1">
      <c r="A14191" s="409">
        <v>202207</v>
      </c>
      <c r="B14191" s="196" t="s">
        <v>1516</v>
      </c>
      <c r="C14191" s="197" t="s">
        <v>1505</v>
      </c>
      <c r="D14191" s="198" t="s">
        <v>337</v>
      </c>
      <c r="E14191" s="421">
        <v>64777</v>
      </c>
      <c r="F14191" s="413">
        <v>131.27000000000001</v>
      </c>
      <c r="G14191" s="414">
        <f t="shared" si="442"/>
        <v>493.4638531271425</v>
      </c>
      <c r="H14191" s="415">
        <f t="shared" si="443"/>
        <v>2.4673192656357124</v>
      </c>
    </row>
    <row r="14192" spans="1:8" ht="15" hidden="1" thickBot="1">
      <c r="A14192" s="409">
        <v>202207</v>
      </c>
      <c r="B14192" s="196" t="s">
        <v>1517</v>
      </c>
      <c r="C14192" s="197" t="s">
        <v>1505</v>
      </c>
      <c r="D14192" s="198" t="s">
        <v>339</v>
      </c>
      <c r="E14192" s="421">
        <v>324</v>
      </c>
      <c r="F14192" s="413">
        <v>131.27000000000001</v>
      </c>
      <c r="G14192" s="414">
        <f t="shared" si="442"/>
        <v>2.4681953226175057</v>
      </c>
      <c r="H14192" s="415">
        <f t="shared" si="443"/>
        <v>2.4681953226175057</v>
      </c>
    </row>
    <row r="14193" spans="1:8" ht="15" hidden="1" thickBot="1">
      <c r="A14193" s="409">
        <v>202207</v>
      </c>
      <c r="B14193" s="196" t="s">
        <v>1518</v>
      </c>
      <c r="C14193" s="197" t="s">
        <v>2683</v>
      </c>
      <c r="D14193" s="198" t="s">
        <v>1515</v>
      </c>
      <c r="E14193" s="421">
        <v>35115</v>
      </c>
      <c r="F14193" s="413">
        <v>131.27000000000001</v>
      </c>
      <c r="G14193" s="414">
        <f t="shared" si="442"/>
        <v>267.50209491886949</v>
      </c>
      <c r="H14193" s="415" t="str">
        <f t="shared" si="443"/>
        <v>VER</v>
      </c>
    </row>
    <row r="14194" spans="1:8" ht="15" hidden="1" thickBot="1">
      <c r="A14194" s="409">
        <v>202207</v>
      </c>
      <c r="B14194" s="196" t="s">
        <v>1520</v>
      </c>
      <c r="C14194" s="197" t="s">
        <v>1521</v>
      </c>
      <c r="D14194" s="198" t="s">
        <v>1515</v>
      </c>
      <c r="E14194" s="421">
        <v>41552</v>
      </c>
      <c r="F14194" s="413">
        <v>131.27000000000001</v>
      </c>
      <c r="G14194" s="414">
        <f t="shared" si="442"/>
        <v>316.53843223889692</v>
      </c>
      <c r="H14194" s="415" t="str">
        <f t="shared" si="443"/>
        <v>VER</v>
      </c>
    </row>
    <row r="14195" spans="1:8" ht="15" hidden="1" thickBot="1">
      <c r="A14195" s="409">
        <v>202207</v>
      </c>
      <c r="B14195" s="196" t="s">
        <v>1522</v>
      </c>
      <c r="C14195" s="197" t="s">
        <v>1521</v>
      </c>
      <c r="D14195" s="198" t="s">
        <v>1515</v>
      </c>
      <c r="E14195" s="421">
        <v>44235</v>
      </c>
      <c r="F14195" s="413">
        <v>131.27000000000001</v>
      </c>
      <c r="G14195" s="414">
        <f t="shared" si="442"/>
        <v>336.97722251847335</v>
      </c>
      <c r="H14195" s="415" t="str">
        <f t="shared" si="443"/>
        <v>VER</v>
      </c>
    </row>
    <row r="14196" spans="1:8" ht="15" hidden="1" thickBot="1">
      <c r="A14196" s="409">
        <v>202207</v>
      </c>
      <c r="B14196" s="196" t="s">
        <v>1523</v>
      </c>
      <c r="C14196" s="197" t="s">
        <v>1521</v>
      </c>
      <c r="D14196" s="198" t="s">
        <v>1515</v>
      </c>
      <c r="E14196" s="421">
        <v>44235</v>
      </c>
      <c r="F14196" s="413">
        <v>131.27000000000001</v>
      </c>
      <c r="G14196" s="414">
        <f t="shared" si="442"/>
        <v>336.97722251847335</v>
      </c>
      <c r="H14196" s="415" t="str">
        <f t="shared" si="443"/>
        <v>VER</v>
      </c>
    </row>
    <row r="14197" spans="1:8" ht="15" hidden="1" thickBot="1">
      <c r="A14197" s="409">
        <v>202207</v>
      </c>
      <c r="B14197" s="196" t="s">
        <v>1524</v>
      </c>
      <c r="C14197" s="197" t="s">
        <v>1505</v>
      </c>
      <c r="D14197" s="198" t="s">
        <v>337</v>
      </c>
      <c r="E14197" s="421">
        <v>40436</v>
      </c>
      <c r="F14197" s="413">
        <v>131.27000000000001</v>
      </c>
      <c r="G14197" s="414">
        <f t="shared" si="442"/>
        <v>308.03687057210328</v>
      </c>
      <c r="H14197" s="415">
        <f t="shared" si="443"/>
        <v>1.5401843528605164</v>
      </c>
    </row>
    <row r="14198" spans="1:8" ht="15" hidden="1" thickBot="1">
      <c r="A14198" s="409">
        <v>202207</v>
      </c>
      <c r="B14198" s="196" t="s">
        <v>1525</v>
      </c>
      <c r="C14198" s="197" t="s">
        <v>2684</v>
      </c>
      <c r="D14198" s="198" t="s">
        <v>339</v>
      </c>
      <c r="E14198" s="421">
        <v>202</v>
      </c>
      <c r="F14198" s="413">
        <v>131.27000000000001</v>
      </c>
      <c r="G14198" s="414">
        <f t="shared" si="442"/>
        <v>1.53881313323684</v>
      </c>
      <c r="H14198" s="415">
        <f t="shared" si="443"/>
        <v>1.53881313323684</v>
      </c>
    </row>
    <row r="14199" spans="1:8" ht="15" hidden="1" thickBot="1">
      <c r="A14199" s="409">
        <v>202207</v>
      </c>
      <c r="B14199" s="196" t="s">
        <v>1526</v>
      </c>
      <c r="C14199" s="197" t="s">
        <v>1505</v>
      </c>
      <c r="D14199" s="198" t="s">
        <v>337</v>
      </c>
      <c r="E14199" s="421">
        <v>52783</v>
      </c>
      <c r="F14199" s="413">
        <v>131.27000000000001</v>
      </c>
      <c r="G14199" s="414">
        <f t="shared" si="442"/>
        <v>402.09491886950559</v>
      </c>
      <c r="H14199" s="415">
        <f t="shared" si="443"/>
        <v>2.010474594347528</v>
      </c>
    </row>
    <row r="14200" spans="1:8" ht="15" hidden="1" thickBot="1">
      <c r="A14200" s="409">
        <v>202207</v>
      </c>
      <c r="B14200" s="196" t="s">
        <v>1527</v>
      </c>
      <c r="C14200" s="197" t="s">
        <v>1505</v>
      </c>
      <c r="D14200" s="198" t="s">
        <v>339</v>
      </c>
      <c r="E14200" s="421">
        <v>264</v>
      </c>
      <c r="F14200" s="413">
        <v>131.27000000000001</v>
      </c>
      <c r="G14200" s="414">
        <f t="shared" si="442"/>
        <v>2.0111221147253748</v>
      </c>
      <c r="H14200" s="415">
        <f t="shared" si="443"/>
        <v>2.0111221147253748</v>
      </c>
    </row>
    <row r="14201" spans="1:8" ht="15" hidden="1" thickBot="1">
      <c r="A14201" s="409">
        <v>202207</v>
      </c>
      <c r="B14201" s="196" t="s">
        <v>1528</v>
      </c>
      <c r="C14201" s="197" t="s">
        <v>1521</v>
      </c>
      <c r="D14201" s="198" t="s">
        <v>1515</v>
      </c>
      <c r="E14201" s="421">
        <v>44235</v>
      </c>
      <c r="F14201" s="413">
        <v>131.27000000000001</v>
      </c>
      <c r="G14201" s="414">
        <f t="shared" si="442"/>
        <v>336.97722251847335</v>
      </c>
      <c r="H14201" s="415" t="str">
        <f t="shared" si="443"/>
        <v>VER</v>
      </c>
    </row>
    <row r="14202" spans="1:8" ht="15" hidden="1" thickBot="1">
      <c r="A14202" s="409">
        <v>202207</v>
      </c>
      <c r="B14202" s="196" t="s">
        <v>1529</v>
      </c>
      <c r="C14202" s="197" t="s">
        <v>1521</v>
      </c>
      <c r="D14202" s="198" t="s">
        <v>1515</v>
      </c>
      <c r="E14202" s="421">
        <v>44235</v>
      </c>
      <c r="F14202" s="413">
        <v>131.27000000000001</v>
      </c>
      <c r="G14202" s="414">
        <f t="shared" si="442"/>
        <v>336.97722251847335</v>
      </c>
      <c r="H14202" s="415" t="str">
        <f t="shared" si="443"/>
        <v>VER</v>
      </c>
    </row>
    <row r="14203" spans="1:8" ht="15" hidden="1" thickBot="1">
      <c r="A14203" s="409">
        <v>202207</v>
      </c>
      <c r="B14203" s="196" t="s">
        <v>1530</v>
      </c>
      <c r="C14203" s="197" t="s">
        <v>1505</v>
      </c>
      <c r="D14203" s="198" t="s">
        <v>337</v>
      </c>
      <c r="E14203" s="421">
        <v>61056</v>
      </c>
      <c r="F14203" s="413">
        <v>131.27000000000001</v>
      </c>
      <c r="G14203" s="414">
        <f t="shared" si="442"/>
        <v>465.11769635103218</v>
      </c>
      <c r="H14203" s="415">
        <f t="shared" si="443"/>
        <v>2.3255884817551609</v>
      </c>
    </row>
    <row r="14204" spans="1:8" ht="15" hidden="1" thickBot="1">
      <c r="A14204" s="409">
        <v>202207</v>
      </c>
      <c r="B14204" s="196" t="s">
        <v>1531</v>
      </c>
      <c r="C14204" s="197" t="s">
        <v>1505</v>
      </c>
      <c r="D14204" s="198" t="s">
        <v>339</v>
      </c>
      <c r="E14204" s="421">
        <v>305</v>
      </c>
      <c r="F14204" s="413">
        <v>131.27000000000001</v>
      </c>
      <c r="G14204" s="414">
        <f t="shared" si="442"/>
        <v>2.3234554734516641</v>
      </c>
      <c r="H14204" s="415">
        <f t="shared" si="443"/>
        <v>2.3234554734516641</v>
      </c>
    </row>
    <row r="14205" spans="1:8" ht="15" hidden="1" thickBot="1">
      <c r="A14205" s="409">
        <v>202207</v>
      </c>
      <c r="B14205" s="196" t="s">
        <v>1532</v>
      </c>
      <c r="C14205" s="197" t="s">
        <v>1533</v>
      </c>
      <c r="D14205" s="198" t="s">
        <v>1515</v>
      </c>
      <c r="E14205" s="421">
        <v>70106</v>
      </c>
      <c r="F14205" s="413">
        <v>131.27000000000001</v>
      </c>
      <c r="G14205" s="414">
        <f t="shared" si="442"/>
        <v>534.0595718747619</v>
      </c>
      <c r="H14205" s="415" t="str">
        <f t="shared" si="443"/>
        <v>VER</v>
      </c>
    </row>
    <row r="14206" spans="1:8" ht="15" hidden="1" thickBot="1">
      <c r="A14206" s="409">
        <v>202207</v>
      </c>
      <c r="B14206" s="196" t="s">
        <v>1534</v>
      </c>
      <c r="C14206" s="197" t="s">
        <v>1505</v>
      </c>
      <c r="D14206" s="198" t="s">
        <v>337</v>
      </c>
      <c r="E14206" s="421">
        <v>60255</v>
      </c>
      <c r="F14206" s="413">
        <v>131.27000000000001</v>
      </c>
      <c r="G14206" s="414">
        <f t="shared" si="442"/>
        <v>459.01576902567223</v>
      </c>
      <c r="H14206" s="415">
        <f t="shared" si="443"/>
        <v>2.2950788451283612</v>
      </c>
    </row>
    <row r="14207" spans="1:8" ht="15" hidden="1" thickBot="1">
      <c r="A14207" s="409">
        <v>202207</v>
      </c>
      <c r="B14207" s="196" t="s">
        <v>1535</v>
      </c>
      <c r="C14207" s="197" t="s">
        <v>2685</v>
      </c>
      <c r="D14207" s="198" t="s">
        <v>339</v>
      </c>
      <c r="E14207" s="421">
        <v>301</v>
      </c>
      <c r="F14207" s="413">
        <v>131.27000000000001</v>
      </c>
      <c r="G14207" s="414">
        <f t="shared" si="442"/>
        <v>2.2929839262588558</v>
      </c>
      <c r="H14207" s="415">
        <f t="shared" si="443"/>
        <v>2.2929839262588558</v>
      </c>
    </row>
    <row r="14208" spans="1:8" ht="15" hidden="1" thickBot="1">
      <c r="A14208" s="409">
        <v>202207</v>
      </c>
      <c r="B14208" s="196" t="s">
        <v>1536</v>
      </c>
      <c r="C14208" s="197" t="s">
        <v>1505</v>
      </c>
      <c r="D14208" s="198" t="s">
        <v>337</v>
      </c>
      <c r="E14208" s="421">
        <v>106916</v>
      </c>
      <c r="F14208" s="413">
        <v>131.27000000000001</v>
      </c>
      <c r="G14208" s="414">
        <f t="shared" si="442"/>
        <v>814.47398491658407</v>
      </c>
      <c r="H14208" s="415">
        <f t="shared" si="443"/>
        <v>4.0723699245829206</v>
      </c>
    </row>
    <row r="14209" spans="1:8" ht="15" hidden="1" thickBot="1">
      <c r="A14209" s="409">
        <v>202207</v>
      </c>
      <c r="B14209" s="196" t="s">
        <v>2607</v>
      </c>
      <c r="C14209" s="197" t="s">
        <v>1505</v>
      </c>
      <c r="D14209" s="198" t="s">
        <v>337</v>
      </c>
      <c r="E14209" s="421">
        <v>82587</v>
      </c>
      <c r="F14209" s="413">
        <v>131.27000000000001</v>
      </c>
      <c r="G14209" s="414">
        <f t="shared" si="442"/>
        <v>629.13841700312332</v>
      </c>
      <c r="H14209" s="415">
        <f t="shared" si="443"/>
        <v>3.1456920850156167</v>
      </c>
    </row>
    <row r="14210" spans="1:8" ht="15" hidden="1" thickBot="1">
      <c r="A14210" s="409">
        <v>202207</v>
      </c>
      <c r="B14210" s="196" t="s">
        <v>2608</v>
      </c>
      <c r="C14210" s="197" t="s">
        <v>1505</v>
      </c>
      <c r="D14210" s="198" t="s">
        <v>339</v>
      </c>
      <c r="E14210" s="421">
        <v>413</v>
      </c>
      <c r="F14210" s="413">
        <v>131.27000000000001</v>
      </c>
      <c r="G14210" s="414">
        <f t="shared" ref="G14210:G14273" si="444">+E14210/F14210</f>
        <v>3.1461872476574997</v>
      </c>
      <c r="H14210" s="415">
        <f t="shared" ref="H14210:H14273" si="445">IF(D14210="TB",G14210/200,IF(D14210="LT",G14210,"VER"))</f>
        <v>3.1461872476574997</v>
      </c>
    </row>
    <row r="14211" spans="1:8" ht="15" hidden="1" thickBot="1">
      <c r="A14211" s="409">
        <v>202207</v>
      </c>
      <c r="B14211" s="196" t="s">
        <v>1537</v>
      </c>
      <c r="C14211" s="197" t="s">
        <v>1505</v>
      </c>
      <c r="D14211" s="198" t="s">
        <v>337</v>
      </c>
      <c r="E14211" s="421">
        <v>54510</v>
      </c>
      <c r="F14211" s="413">
        <v>131.27000000000001</v>
      </c>
      <c r="G14211" s="414">
        <f t="shared" si="444"/>
        <v>415.2510093700007</v>
      </c>
      <c r="H14211" s="415">
        <f t="shared" si="445"/>
        <v>2.0762550468500036</v>
      </c>
    </row>
    <row r="14212" spans="1:8" ht="15" hidden="1" thickBot="1">
      <c r="A14212" s="409">
        <v>202207</v>
      </c>
      <c r="B14212" s="196" t="s">
        <v>1538</v>
      </c>
      <c r="C14212" s="197" t="s">
        <v>1505</v>
      </c>
      <c r="D14212" s="198" t="s">
        <v>339</v>
      </c>
      <c r="E14212" s="421">
        <v>273</v>
      </c>
      <c r="F14212" s="413">
        <v>131.27000000000001</v>
      </c>
      <c r="G14212" s="414">
        <f t="shared" si="444"/>
        <v>2.0796830959091945</v>
      </c>
      <c r="H14212" s="415">
        <f t="shared" si="445"/>
        <v>2.0796830959091945</v>
      </c>
    </row>
    <row r="14213" spans="1:8" ht="15" hidden="1" thickBot="1">
      <c r="A14213" s="409">
        <v>202207</v>
      </c>
      <c r="B14213" s="196" t="s">
        <v>1539</v>
      </c>
      <c r="C14213" s="197" t="s">
        <v>1540</v>
      </c>
      <c r="D14213" s="198" t="s">
        <v>337</v>
      </c>
      <c r="E14213" s="421">
        <v>88856</v>
      </c>
      <c r="F14213" s="413">
        <v>131.27000000000001</v>
      </c>
      <c r="G14213" s="414">
        <f t="shared" si="444"/>
        <v>676.89494934105278</v>
      </c>
      <c r="H14213" s="415">
        <f t="shared" si="445"/>
        <v>3.3844747467052638</v>
      </c>
    </row>
    <row r="14214" spans="1:8" ht="15" hidden="1" thickBot="1">
      <c r="A14214" s="409">
        <v>202207</v>
      </c>
      <c r="B14214" s="196" t="s">
        <v>1541</v>
      </c>
      <c r="C14214" s="197" t="s">
        <v>1505</v>
      </c>
      <c r="D14214" s="198" t="s">
        <v>337</v>
      </c>
      <c r="E14214" s="421">
        <v>70243</v>
      </c>
      <c r="F14214" s="413">
        <v>131.27000000000001</v>
      </c>
      <c r="G14214" s="414">
        <f t="shared" si="444"/>
        <v>535.10322236611557</v>
      </c>
      <c r="H14214" s="415">
        <f t="shared" si="445"/>
        <v>2.6755161118305777</v>
      </c>
    </row>
    <row r="14215" spans="1:8" ht="15" hidden="1" thickBot="1">
      <c r="A14215" s="409">
        <v>202207</v>
      </c>
      <c r="B14215" s="196" t="s">
        <v>1542</v>
      </c>
      <c r="C14215" s="197" t="s">
        <v>2686</v>
      </c>
      <c r="D14215" s="198" t="s">
        <v>339</v>
      </c>
      <c r="E14215" s="421">
        <v>351</v>
      </c>
      <c r="F14215" s="413">
        <v>131.27000000000001</v>
      </c>
      <c r="G14215" s="414">
        <f t="shared" si="444"/>
        <v>2.6738782661689644</v>
      </c>
      <c r="H14215" s="415">
        <f t="shared" si="445"/>
        <v>2.6738782661689644</v>
      </c>
    </row>
    <row r="14216" spans="1:8" ht="15" hidden="1" thickBot="1">
      <c r="A14216" s="409">
        <v>202207</v>
      </c>
      <c r="B14216" s="196" t="s">
        <v>2687</v>
      </c>
      <c r="C14216" s="197" t="s">
        <v>2688</v>
      </c>
      <c r="D14216" s="198" t="s">
        <v>337</v>
      </c>
      <c r="E14216" s="421">
        <v>61335</v>
      </c>
      <c r="F14216" s="413">
        <v>131.27000000000001</v>
      </c>
      <c r="G14216" s="414">
        <f t="shared" si="444"/>
        <v>467.24308676773057</v>
      </c>
      <c r="H14216" s="415">
        <f t="shared" si="445"/>
        <v>2.3362154338386527</v>
      </c>
    </row>
    <row r="14217" spans="1:8" ht="15" hidden="1" thickBot="1">
      <c r="A14217" s="409">
        <v>202207</v>
      </c>
      <c r="B14217" s="196" t="s">
        <v>2689</v>
      </c>
      <c r="C14217" s="197" t="s">
        <v>1505</v>
      </c>
      <c r="D14217" s="198" t="s">
        <v>339</v>
      </c>
      <c r="E14217" s="421">
        <v>307</v>
      </c>
      <c r="F14217" s="413">
        <v>131.27000000000001</v>
      </c>
      <c r="G14217" s="414">
        <f t="shared" si="444"/>
        <v>2.3386912470480685</v>
      </c>
      <c r="H14217" s="415">
        <f t="shared" si="445"/>
        <v>2.3386912470480685</v>
      </c>
    </row>
    <row r="14218" spans="1:8" ht="15" hidden="1" thickBot="1">
      <c r="A14218" s="409">
        <v>202207</v>
      </c>
      <c r="B14218" s="196" t="s">
        <v>1543</v>
      </c>
      <c r="C14218" s="197" t="s">
        <v>1505</v>
      </c>
      <c r="D14218" s="198" t="s">
        <v>337</v>
      </c>
      <c r="E14218" s="421">
        <v>84230</v>
      </c>
      <c r="F14218" s="413">
        <v>131.27000000000001</v>
      </c>
      <c r="G14218" s="414">
        <f t="shared" si="444"/>
        <v>641.6546050125695</v>
      </c>
      <c r="H14218" s="415">
        <f t="shared" si="445"/>
        <v>3.2082730250628475</v>
      </c>
    </row>
    <row r="14219" spans="1:8" ht="15" hidden="1" thickBot="1">
      <c r="A14219" s="409">
        <v>202207</v>
      </c>
      <c r="B14219" s="196" t="s">
        <v>1544</v>
      </c>
      <c r="C14219" s="197" t="s">
        <v>2692</v>
      </c>
      <c r="D14219" s="198" t="s">
        <v>339</v>
      </c>
      <c r="E14219" s="421">
        <v>421</v>
      </c>
      <c r="F14219" s="413">
        <v>131.27000000000001</v>
      </c>
      <c r="G14219" s="414">
        <f t="shared" si="444"/>
        <v>3.2071303420431172</v>
      </c>
      <c r="H14219" s="415">
        <f t="shared" si="445"/>
        <v>3.2071303420431172</v>
      </c>
    </row>
    <row r="14220" spans="1:8" ht="15" hidden="1" thickBot="1">
      <c r="A14220" s="409">
        <v>202207</v>
      </c>
      <c r="B14220" s="196" t="s">
        <v>1545</v>
      </c>
      <c r="C14220" s="197" t="s">
        <v>1505</v>
      </c>
      <c r="D14220" s="198" t="s">
        <v>337</v>
      </c>
      <c r="E14220" s="421">
        <v>35925</v>
      </c>
      <c r="F14220" s="413">
        <v>131.27000000000001</v>
      </c>
      <c r="G14220" s="414">
        <f t="shared" si="444"/>
        <v>273.67258322541323</v>
      </c>
      <c r="H14220" s="415">
        <f t="shared" si="445"/>
        <v>1.3683629161270661</v>
      </c>
    </row>
    <row r="14221" spans="1:8" ht="15" hidden="1" thickBot="1">
      <c r="A14221" s="409">
        <v>202207</v>
      </c>
      <c r="B14221" s="196" t="s">
        <v>1546</v>
      </c>
      <c r="C14221" s="197" t="s">
        <v>2693</v>
      </c>
      <c r="D14221" s="198" t="s">
        <v>339</v>
      </c>
      <c r="E14221" s="421">
        <v>180</v>
      </c>
      <c r="F14221" s="413">
        <v>131.27000000000001</v>
      </c>
      <c r="G14221" s="414">
        <f t="shared" si="444"/>
        <v>1.3712196236763921</v>
      </c>
      <c r="H14221" s="415">
        <f t="shared" si="445"/>
        <v>1.3712196236763921</v>
      </c>
    </row>
    <row r="14222" spans="1:8" ht="15" hidden="1" thickBot="1">
      <c r="A14222" s="409">
        <v>202207</v>
      </c>
      <c r="B14222" s="196" t="s">
        <v>1547</v>
      </c>
      <c r="C14222" s="197" t="s">
        <v>1505</v>
      </c>
      <c r="D14222" s="198" t="s">
        <v>337</v>
      </c>
      <c r="E14222" s="421">
        <v>64717</v>
      </c>
      <c r="F14222" s="413">
        <v>131.27000000000001</v>
      </c>
      <c r="G14222" s="414">
        <f t="shared" si="444"/>
        <v>493.00677991925033</v>
      </c>
      <c r="H14222" s="415">
        <f t="shared" si="445"/>
        <v>2.4650338995962517</v>
      </c>
    </row>
    <row r="14223" spans="1:8" ht="15" hidden="1" thickBot="1">
      <c r="A14223" s="409">
        <v>202207</v>
      </c>
      <c r="B14223" s="196" t="s">
        <v>1548</v>
      </c>
      <c r="C14223" s="197" t="s">
        <v>2694</v>
      </c>
      <c r="D14223" s="198" t="s">
        <v>339</v>
      </c>
      <c r="E14223" s="421">
        <v>324</v>
      </c>
      <c r="F14223" s="413">
        <v>131.27000000000001</v>
      </c>
      <c r="G14223" s="414">
        <f t="shared" si="444"/>
        <v>2.4681953226175057</v>
      </c>
      <c r="H14223" s="415">
        <f t="shared" si="445"/>
        <v>2.4681953226175057</v>
      </c>
    </row>
    <row r="14224" spans="1:8" ht="15" hidden="1" thickBot="1">
      <c r="A14224" s="409">
        <v>202207</v>
      </c>
      <c r="B14224" s="196" t="s">
        <v>1549</v>
      </c>
      <c r="C14224" s="197" t="s">
        <v>1505</v>
      </c>
      <c r="D14224" s="198" t="s">
        <v>337</v>
      </c>
      <c r="E14224" s="421">
        <v>45077</v>
      </c>
      <c r="F14224" s="413">
        <v>131.27000000000001</v>
      </c>
      <c r="G14224" s="414">
        <f t="shared" si="444"/>
        <v>343.39148320255958</v>
      </c>
      <c r="H14224" s="415">
        <f t="shared" si="445"/>
        <v>1.7169574160127978</v>
      </c>
    </row>
    <row r="14225" spans="1:8" ht="15" hidden="1" thickBot="1">
      <c r="A14225" s="409">
        <v>202207</v>
      </c>
      <c r="B14225" s="196" t="s">
        <v>1550</v>
      </c>
      <c r="C14225" s="197" t="s">
        <v>1505</v>
      </c>
      <c r="D14225" s="198" t="s">
        <v>339</v>
      </c>
      <c r="E14225" s="421">
        <v>225</v>
      </c>
      <c r="F14225" s="413">
        <v>131.27000000000001</v>
      </c>
      <c r="G14225" s="414">
        <f t="shared" si="444"/>
        <v>1.7140245295954901</v>
      </c>
      <c r="H14225" s="415">
        <f t="shared" si="445"/>
        <v>1.7140245295954901</v>
      </c>
    </row>
    <row r="14226" spans="1:8" ht="15" hidden="1" thickBot="1">
      <c r="A14226" s="409">
        <v>202207</v>
      </c>
      <c r="B14226" s="196" t="s">
        <v>1551</v>
      </c>
      <c r="C14226" s="197" t="s">
        <v>1505</v>
      </c>
      <c r="D14226" s="198" t="s">
        <v>337</v>
      </c>
      <c r="E14226" s="421">
        <v>35925</v>
      </c>
      <c r="F14226" s="413">
        <v>131.27000000000001</v>
      </c>
      <c r="G14226" s="414">
        <f t="shared" si="444"/>
        <v>273.67258322541323</v>
      </c>
      <c r="H14226" s="415">
        <f t="shared" si="445"/>
        <v>1.3683629161270661</v>
      </c>
    </row>
    <row r="14227" spans="1:8" ht="15" hidden="1" thickBot="1">
      <c r="A14227" s="409">
        <v>202207</v>
      </c>
      <c r="B14227" s="196" t="s">
        <v>1552</v>
      </c>
      <c r="C14227" s="197" t="s">
        <v>1505</v>
      </c>
      <c r="D14227" s="198" t="s">
        <v>339</v>
      </c>
      <c r="E14227" s="421">
        <v>180</v>
      </c>
      <c r="F14227" s="413">
        <v>131.27000000000001</v>
      </c>
      <c r="G14227" s="414">
        <f t="shared" si="444"/>
        <v>1.3712196236763921</v>
      </c>
      <c r="H14227" s="415">
        <f t="shared" si="445"/>
        <v>1.3712196236763921</v>
      </c>
    </row>
    <row r="14228" spans="1:8" ht="15" hidden="1" thickBot="1">
      <c r="A14228" s="409">
        <v>202207</v>
      </c>
      <c r="B14228" s="196" t="s">
        <v>1553</v>
      </c>
      <c r="C14228" s="197" t="s">
        <v>1505</v>
      </c>
      <c r="D14228" s="198" t="s">
        <v>337</v>
      </c>
      <c r="E14228" s="421">
        <v>38714</v>
      </c>
      <c r="F14228" s="413">
        <v>131.27000000000001</v>
      </c>
      <c r="G14228" s="414">
        <f t="shared" si="444"/>
        <v>294.9188695055991</v>
      </c>
      <c r="H14228" s="415">
        <f t="shared" si="445"/>
        <v>1.4745943475279955</v>
      </c>
    </row>
    <row r="14229" spans="1:8" ht="15" hidden="1" thickBot="1">
      <c r="A14229" s="409">
        <v>202207</v>
      </c>
      <c r="B14229" s="196" t="s">
        <v>1554</v>
      </c>
      <c r="C14229" s="197" t="s">
        <v>1505</v>
      </c>
      <c r="D14229" s="198" t="s">
        <v>339</v>
      </c>
      <c r="E14229" s="421">
        <v>194</v>
      </c>
      <c r="F14229" s="413">
        <v>131.27000000000001</v>
      </c>
      <c r="G14229" s="414">
        <f t="shared" si="444"/>
        <v>1.4778700388512225</v>
      </c>
      <c r="H14229" s="415">
        <f t="shared" si="445"/>
        <v>1.4778700388512225</v>
      </c>
    </row>
    <row r="14230" spans="1:8" ht="15" hidden="1" thickBot="1">
      <c r="A14230" s="409">
        <v>202207</v>
      </c>
      <c r="B14230" s="196" t="s">
        <v>1555</v>
      </c>
      <c r="C14230" s="197" t="s">
        <v>1505</v>
      </c>
      <c r="D14230" s="198" t="s">
        <v>337</v>
      </c>
      <c r="E14230" s="421">
        <v>57051</v>
      </c>
      <c r="F14230" s="413">
        <v>131.27000000000001</v>
      </c>
      <c r="G14230" s="414">
        <f t="shared" si="444"/>
        <v>434.60805972423248</v>
      </c>
      <c r="H14230" s="415">
        <f t="shared" si="445"/>
        <v>2.1730402986211623</v>
      </c>
    </row>
    <row r="14231" spans="1:8" ht="15" hidden="1" thickBot="1">
      <c r="A14231" s="409">
        <v>202207</v>
      </c>
      <c r="B14231" s="196" t="s">
        <v>1556</v>
      </c>
      <c r="C14231" s="197" t="s">
        <v>2695</v>
      </c>
      <c r="D14231" s="198" t="s">
        <v>339</v>
      </c>
      <c r="E14231" s="421">
        <v>285</v>
      </c>
      <c r="F14231" s="413">
        <v>131.27000000000001</v>
      </c>
      <c r="G14231" s="414">
        <f t="shared" si="444"/>
        <v>2.1710977374876208</v>
      </c>
      <c r="H14231" s="415">
        <f t="shared" si="445"/>
        <v>2.1710977374876208</v>
      </c>
    </row>
    <row r="14232" spans="1:8" ht="15" hidden="1" thickBot="1">
      <c r="A14232" s="409">
        <v>202207</v>
      </c>
      <c r="B14232" s="196" t="s">
        <v>1557</v>
      </c>
      <c r="C14232" s="197" t="s">
        <v>1558</v>
      </c>
      <c r="D14232" s="198" t="s">
        <v>337</v>
      </c>
      <c r="E14232" s="421">
        <v>127000</v>
      </c>
      <c r="F14232" s="413">
        <v>131.27000000000001</v>
      </c>
      <c r="G14232" s="414">
        <f t="shared" si="444"/>
        <v>967.47162337167663</v>
      </c>
      <c r="H14232" s="415">
        <f t="shared" si="445"/>
        <v>4.8373581168583835</v>
      </c>
    </row>
    <row r="14233" spans="1:8" ht="15" hidden="1" thickBot="1">
      <c r="A14233" s="409">
        <v>202207</v>
      </c>
      <c r="B14233" s="196" t="s">
        <v>1559</v>
      </c>
      <c r="C14233" s="197" t="s">
        <v>1558</v>
      </c>
      <c r="D14233" s="198" t="s">
        <v>374</v>
      </c>
      <c r="E14233" s="421">
        <v>0.01</v>
      </c>
      <c r="F14233" s="413">
        <v>131.27000000000001</v>
      </c>
      <c r="G14233" s="414">
        <f t="shared" si="444"/>
        <v>7.6178867982021789E-5</v>
      </c>
      <c r="H14233" s="415" t="str">
        <f t="shared" si="445"/>
        <v>VER</v>
      </c>
    </row>
    <row r="14234" spans="1:8" ht="15" hidden="1" thickBot="1">
      <c r="A14234" s="409">
        <v>202207</v>
      </c>
      <c r="B14234" s="196" t="s">
        <v>1560</v>
      </c>
      <c r="C14234" s="197" t="s">
        <v>1558</v>
      </c>
      <c r="D14234" s="198" t="s">
        <v>374</v>
      </c>
      <c r="E14234" s="421">
        <v>0.01</v>
      </c>
      <c r="F14234" s="413">
        <v>131.27000000000001</v>
      </c>
      <c r="G14234" s="414">
        <f t="shared" si="444"/>
        <v>7.6178867982021789E-5</v>
      </c>
      <c r="H14234" s="415" t="str">
        <f t="shared" si="445"/>
        <v>VER</v>
      </c>
    </row>
    <row r="14235" spans="1:8" ht="15" hidden="1" thickBot="1">
      <c r="A14235" s="409">
        <v>202207</v>
      </c>
      <c r="B14235" s="196" t="s">
        <v>1561</v>
      </c>
      <c r="C14235" s="197" t="s">
        <v>791</v>
      </c>
      <c r="D14235" s="198" t="s">
        <v>374</v>
      </c>
      <c r="E14235" s="421">
        <v>0.01</v>
      </c>
      <c r="F14235" s="413">
        <v>131.27000000000001</v>
      </c>
      <c r="G14235" s="414">
        <f t="shared" si="444"/>
        <v>7.6178867982021789E-5</v>
      </c>
      <c r="H14235" s="415" t="str">
        <f t="shared" si="445"/>
        <v>VER</v>
      </c>
    </row>
    <row r="14236" spans="1:8" ht="15" hidden="1" thickBot="1">
      <c r="A14236" s="409">
        <v>202207</v>
      </c>
      <c r="B14236" s="196" t="s">
        <v>1562</v>
      </c>
      <c r="C14236" s="197" t="s">
        <v>791</v>
      </c>
      <c r="D14236" s="198" t="s">
        <v>374</v>
      </c>
      <c r="E14236" s="421">
        <v>0.01</v>
      </c>
      <c r="F14236" s="413">
        <v>131.27000000000001</v>
      </c>
      <c r="G14236" s="414">
        <f t="shared" si="444"/>
        <v>7.6178867982021789E-5</v>
      </c>
      <c r="H14236" s="415" t="str">
        <f t="shared" si="445"/>
        <v>VER</v>
      </c>
    </row>
    <row r="14237" spans="1:8" ht="15" hidden="1" thickBot="1">
      <c r="A14237" s="409">
        <v>202207</v>
      </c>
      <c r="B14237" s="196" t="s">
        <v>1563</v>
      </c>
      <c r="C14237" s="197" t="s">
        <v>791</v>
      </c>
      <c r="D14237" s="198" t="s">
        <v>374</v>
      </c>
      <c r="E14237" s="421">
        <v>0.01</v>
      </c>
      <c r="F14237" s="413">
        <v>131.27000000000001</v>
      </c>
      <c r="G14237" s="414">
        <f t="shared" si="444"/>
        <v>7.6178867982021789E-5</v>
      </c>
      <c r="H14237" s="415" t="str">
        <f t="shared" si="445"/>
        <v>VER</v>
      </c>
    </row>
    <row r="14238" spans="1:8" ht="15" hidden="1" thickBot="1">
      <c r="A14238" s="409">
        <v>202207</v>
      </c>
      <c r="B14238" s="196" t="s">
        <v>1564</v>
      </c>
      <c r="C14238" s="197" t="s">
        <v>791</v>
      </c>
      <c r="D14238" s="198" t="s">
        <v>374</v>
      </c>
      <c r="E14238" s="421">
        <v>0.01</v>
      </c>
      <c r="F14238" s="413">
        <v>131.27000000000001</v>
      </c>
      <c r="G14238" s="414">
        <f t="shared" si="444"/>
        <v>7.6178867982021789E-5</v>
      </c>
      <c r="H14238" s="415" t="str">
        <f t="shared" si="445"/>
        <v>VER</v>
      </c>
    </row>
    <row r="14239" spans="1:8" ht="15" hidden="1" thickBot="1">
      <c r="A14239" s="409">
        <v>202207</v>
      </c>
      <c r="B14239" s="196" t="s">
        <v>1565</v>
      </c>
      <c r="C14239" s="197" t="s">
        <v>1558</v>
      </c>
      <c r="D14239" s="198" t="s">
        <v>374</v>
      </c>
      <c r="E14239" s="421">
        <v>0.01</v>
      </c>
      <c r="F14239" s="413">
        <v>131.27000000000001</v>
      </c>
      <c r="G14239" s="414">
        <f t="shared" si="444"/>
        <v>7.6178867982021789E-5</v>
      </c>
      <c r="H14239" s="415" t="str">
        <f t="shared" si="445"/>
        <v>VER</v>
      </c>
    </row>
    <row r="14240" spans="1:8" ht="15" hidden="1" thickBot="1">
      <c r="A14240" s="409">
        <v>202207</v>
      </c>
      <c r="B14240" s="196" t="s">
        <v>1566</v>
      </c>
      <c r="C14240" s="197" t="s">
        <v>1558</v>
      </c>
      <c r="D14240" s="198" t="s">
        <v>374</v>
      </c>
      <c r="E14240" s="421">
        <v>0.01</v>
      </c>
      <c r="F14240" s="413">
        <v>131.27000000000001</v>
      </c>
      <c r="G14240" s="414">
        <f t="shared" si="444"/>
        <v>7.6178867982021789E-5</v>
      </c>
      <c r="H14240" s="415" t="str">
        <f t="shared" si="445"/>
        <v>VER</v>
      </c>
    </row>
    <row r="14241" spans="1:8" ht="15" hidden="1" thickBot="1">
      <c r="A14241" s="409">
        <v>202207</v>
      </c>
      <c r="B14241" s="196" t="s">
        <v>1567</v>
      </c>
      <c r="C14241" s="197" t="s">
        <v>1558</v>
      </c>
      <c r="D14241" s="198" t="s">
        <v>374</v>
      </c>
      <c r="E14241" s="421">
        <v>0.01</v>
      </c>
      <c r="F14241" s="413">
        <v>131.27000000000001</v>
      </c>
      <c r="G14241" s="414">
        <f t="shared" si="444"/>
        <v>7.6178867982021789E-5</v>
      </c>
      <c r="H14241" s="415" t="str">
        <f t="shared" si="445"/>
        <v>VER</v>
      </c>
    </row>
    <row r="14242" spans="1:8" ht="15" hidden="1" thickBot="1">
      <c r="A14242" s="409">
        <v>202207</v>
      </c>
      <c r="B14242" s="196" t="s">
        <v>1568</v>
      </c>
      <c r="C14242" s="197" t="s">
        <v>1558</v>
      </c>
      <c r="D14242" s="198" t="s">
        <v>374</v>
      </c>
      <c r="E14242" s="421">
        <v>0.01</v>
      </c>
      <c r="F14242" s="413">
        <v>131.27000000000001</v>
      </c>
      <c r="G14242" s="414">
        <f t="shared" si="444"/>
        <v>7.6178867982021789E-5</v>
      </c>
      <c r="H14242" s="415" t="str">
        <f t="shared" si="445"/>
        <v>VER</v>
      </c>
    </row>
    <row r="14243" spans="1:8" ht="15" hidden="1" thickBot="1">
      <c r="A14243" s="409">
        <v>202207</v>
      </c>
      <c r="B14243" s="196" t="s">
        <v>1569</v>
      </c>
      <c r="C14243" s="197" t="s">
        <v>1558</v>
      </c>
      <c r="D14243" s="198" t="s">
        <v>374</v>
      </c>
      <c r="E14243" s="421">
        <v>0.01</v>
      </c>
      <c r="F14243" s="413">
        <v>131.27000000000001</v>
      </c>
      <c r="G14243" s="414">
        <f t="shared" si="444"/>
        <v>7.6178867982021789E-5</v>
      </c>
      <c r="H14243" s="415" t="str">
        <f t="shared" si="445"/>
        <v>VER</v>
      </c>
    </row>
    <row r="14244" spans="1:8" ht="15" hidden="1" thickBot="1">
      <c r="A14244" s="409">
        <v>202207</v>
      </c>
      <c r="B14244" s="196" t="s">
        <v>1570</v>
      </c>
      <c r="C14244" s="197" t="s">
        <v>1558</v>
      </c>
      <c r="D14244" s="198" t="s">
        <v>374</v>
      </c>
      <c r="E14244" s="421">
        <v>0.01</v>
      </c>
      <c r="F14244" s="413">
        <v>131.27000000000001</v>
      </c>
      <c r="G14244" s="414">
        <f t="shared" si="444"/>
        <v>7.6178867982021789E-5</v>
      </c>
      <c r="H14244" s="415" t="str">
        <f t="shared" si="445"/>
        <v>VER</v>
      </c>
    </row>
    <row r="14245" spans="1:8" ht="15" hidden="1" thickBot="1">
      <c r="A14245" s="409">
        <v>202207</v>
      </c>
      <c r="B14245" s="196" t="s">
        <v>1571</v>
      </c>
      <c r="C14245" s="197" t="s">
        <v>1558</v>
      </c>
      <c r="D14245" s="198" t="s">
        <v>337</v>
      </c>
      <c r="E14245" s="421">
        <v>161348</v>
      </c>
      <c r="F14245" s="413">
        <v>131.27000000000001</v>
      </c>
      <c r="G14245" s="414">
        <f t="shared" si="444"/>
        <v>1229.1307991163251</v>
      </c>
      <c r="H14245" s="415">
        <f t="shared" si="445"/>
        <v>6.1456539955816254</v>
      </c>
    </row>
    <row r="14246" spans="1:8" ht="15" hidden="1" thickBot="1">
      <c r="A14246" s="409">
        <v>202207</v>
      </c>
      <c r="B14246" s="196" t="s">
        <v>1572</v>
      </c>
      <c r="C14246" s="197" t="s">
        <v>1558</v>
      </c>
      <c r="D14246" s="198" t="s">
        <v>337</v>
      </c>
      <c r="E14246" s="421">
        <v>112406</v>
      </c>
      <c r="F14246" s="413">
        <v>131.27000000000001</v>
      </c>
      <c r="G14246" s="414">
        <f t="shared" si="444"/>
        <v>856.29618343871402</v>
      </c>
      <c r="H14246" s="415">
        <f t="shared" si="445"/>
        <v>4.2814809171935702</v>
      </c>
    </row>
    <row r="14247" spans="1:8" ht="15" hidden="1" thickBot="1">
      <c r="A14247" s="409">
        <v>202207</v>
      </c>
      <c r="B14247" s="196" t="s">
        <v>1573</v>
      </c>
      <c r="C14247" s="197" t="s">
        <v>1558</v>
      </c>
      <c r="D14247" s="198" t="s">
        <v>337</v>
      </c>
      <c r="E14247" s="421">
        <v>112406</v>
      </c>
      <c r="F14247" s="413">
        <v>131.27000000000001</v>
      </c>
      <c r="G14247" s="414">
        <f t="shared" si="444"/>
        <v>856.29618343871402</v>
      </c>
      <c r="H14247" s="415">
        <f t="shared" si="445"/>
        <v>4.2814809171935702</v>
      </c>
    </row>
    <row r="14248" spans="1:8" ht="15" hidden="1" thickBot="1">
      <c r="A14248" s="409">
        <v>202207</v>
      </c>
      <c r="B14248" s="196" t="s">
        <v>1574</v>
      </c>
      <c r="C14248" s="197" t="s">
        <v>1558</v>
      </c>
      <c r="D14248" s="198" t="s">
        <v>339</v>
      </c>
      <c r="E14248" s="421">
        <v>562</v>
      </c>
      <c r="F14248" s="413">
        <v>131.27000000000001</v>
      </c>
      <c r="G14248" s="414">
        <f t="shared" si="444"/>
        <v>4.2812523805896241</v>
      </c>
      <c r="H14248" s="415">
        <f t="shared" si="445"/>
        <v>4.2812523805896241</v>
      </c>
    </row>
    <row r="14249" spans="1:8" ht="15" hidden="1" thickBot="1">
      <c r="A14249" s="409">
        <v>202207</v>
      </c>
      <c r="B14249" s="196" t="s">
        <v>1575</v>
      </c>
      <c r="C14249" s="197" t="s">
        <v>1558</v>
      </c>
      <c r="D14249" s="198" t="s">
        <v>337</v>
      </c>
      <c r="E14249" s="421">
        <v>112406</v>
      </c>
      <c r="F14249" s="413">
        <v>131.27000000000001</v>
      </c>
      <c r="G14249" s="414">
        <f t="shared" si="444"/>
        <v>856.29618343871402</v>
      </c>
      <c r="H14249" s="415">
        <f t="shared" si="445"/>
        <v>4.2814809171935702</v>
      </c>
    </row>
    <row r="14250" spans="1:8" ht="15" hidden="1" thickBot="1">
      <c r="A14250" s="409">
        <v>202207</v>
      </c>
      <c r="B14250" s="196" t="s">
        <v>1576</v>
      </c>
      <c r="C14250" s="197" t="s">
        <v>1558</v>
      </c>
      <c r="D14250" s="198" t="s">
        <v>337</v>
      </c>
      <c r="E14250" s="421">
        <v>112406</v>
      </c>
      <c r="F14250" s="413">
        <v>131.27000000000001</v>
      </c>
      <c r="G14250" s="414">
        <f t="shared" si="444"/>
        <v>856.29618343871402</v>
      </c>
      <c r="H14250" s="415">
        <f t="shared" si="445"/>
        <v>4.2814809171935702</v>
      </c>
    </row>
    <row r="14251" spans="1:8" ht="15" hidden="1" thickBot="1">
      <c r="A14251" s="409">
        <v>202207</v>
      </c>
      <c r="B14251" s="196" t="s">
        <v>1577</v>
      </c>
      <c r="C14251" s="197" t="s">
        <v>2696</v>
      </c>
      <c r="D14251" s="198" t="s">
        <v>339</v>
      </c>
      <c r="E14251" s="421">
        <v>562</v>
      </c>
      <c r="F14251" s="413">
        <v>131.27000000000001</v>
      </c>
      <c r="G14251" s="414">
        <f t="shared" si="444"/>
        <v>4.2812523805896241</v>
      </c>
      <c r="H14251" s="415">
        <f t="shared" si="445"/>
        <v>4.2812523805896241</v>
      </c>
    </row>
    <row r="14252" spans="1:8" ht="15" hidden="1" thickBot="1">
      <c r="A14252" s="409">
        <v>202207</v>
      </c>
      <c r="B14252" s="196" t="s">
        <v>1578</v>
      </c>
      <c r="C14252" s="197" t="s">
        <v>1558</v>
      </c>
      <c r="D14252" s="198" t="s">
        <v>337</v>
      </c>
      <c r="E14252" s="421">
        <v>85012</v>
      </c>
      <c r="F14252" s="413">
        <v>131.27000000000001</v>
      </c>
      <c r="G14252" s="414">
        <f t="shared" si="444"/>
        <v>647.61179248876351</v>
      </c>
      <c r="H14252" s="415">
        <f t="shared" si="445"/>
        <v>3.2380589624438176</v>
      </c>
    </row>
    <row r="14253" spans="1:8" ht="15" hidden="1" thickBot="1">
      <c r="A14253" s="409">
        <v>202207</v>
      </c>
      <c r="B14253" s="196" t="s">
        <v>1579</v>
      </c>
      <c r="C14253" s="197" t="s">
        <v>1558</v>
      </c>
      <c r="D14253" s="198" t="s">
        <v>339</v>
      </c>
      <c r="E14253" s="421">
        <v>425</v>
      </c>
      <c r="F14253" s="413">
        <v>131.27000000000001</v>
      </c>
      <c r="G14253" s="414">
        <f t="shared" si="444"/>
        <v>3.2376018892359255</v>
      </c>
      <c r="H14253" s="415">
        <f t="shared" si="445"/>
        <v>3.2376018892359255</v>
      </c>
    </row>
    <row r="14254" spans="1:8" ht="15" hidden="1" thickBot="1">
      <c r="A14254" s="409">
        <v>202207</v>
      </c>
      <c r="B14254" s="196" t="s">
        <v>1580</v>
      </c>
      <c r="C14254" s="197" t="s">
        <v>1558</v>
      </c>
      <c r="D14254" s="198" t="s">
        <v>337</v>
      </c>
      <c r="E14254" s="421">
        <v>60248</v>
      </c>
      <c r="F14254" s="413">
        <v>131.27000000000001</v>
      </c>
      <c r="G14254" s="414">
        <f t="shared" si="444"/>
        <v>458.96244381808481</v>
      </c>
      <c r="H14254" s="415">
        <f t="shared" si="445"/>
        <v>2.2948122190904239</v>
      </c>
    </row>
    <row r="14255" spans="1:8" ht="15" hidden="1" thickBot="1">
      <c r="A14255" s="409">
        <v>202207</v>
      </c>
      <c r="B14255" s="196" t="s">
        <v>1581</v>
      </c>
      <c r="C14255" s="197" t="s">
        <v>1558</v>
      </c>
      <c r="D14255" s="198" t="s">
        <v>337</v>
      </c>
      <c r="E14255" s="421">
        <v>112406</v>
      </c>
      <c r="F14255" s="413">
        <v>131.27000000000001</v>
      </c>
      <c r="G14255" s="414">
        <f t="shared" si="444"/>
        <v>856.29618343871402</v>
      </c>
      <c r="H14255" s="415">
        <f t="shared" si="445"/>
        <v>4.2814809171935702</v>
      </c>
    </row>
    <row r="14256" spans="1:8" ht="15" hidden="1" thickBot="1">
      <c r="A14256" s="409">
        <v>202207</v>
      </c>
      <c r="B14256" s="196" t="s">
        <v>1582</v>
      </c>
      <c r="C14256" s="197" t="s">
        <v>1558</v>
      </c>
      <c r="D14256" s="198" t="s">
        <v>339</v>
      </c>
      <c r="E14256" s="421">
        <v>562</v>
      </c>
      <c r="F14256" s="413">
        <v>131.27000000000001</v>
      </c>
      <c r="G14256" s="414">
        <f t="shared" si="444"/>
        <v>4.2812523805896241</v>
      </c>
      <c r="H14256" s="415">
        <f t="shared" si="445"/>
        <v>4.2812523805896241</v>
      </c>
    </row>
    <row r="14257" spans="1:8" ht="15" hidden="1" thickBot="1">
      <c r="A14257" s="409">
        <v>202207</v>
      </c>
      <c r="B14257" s="196" t="s">
        <v>1583</v>
      </c>
      <c r="C14257" s="197" t="s">
        <v>1558</v>
      </c>
      <c r="D14257" s="198" t="s">
        <v>337</v>
      </c>
      <c r="E14257" s="421">
        <v>54682</v>
      </c>
      <c r="F14257" s="413">
        <v>131.27000000000001</v>
      </c>
      <c r="G14257" s="414">
        <f t="shared" si="444"/>
        <v>416.56128589929148</v>
      </c>
      <c r="H14257" s="415">
        <f t="shared" si="445"/>
        <v>2.0828064294964572</v>
      </c>
    </row>
    <row r="14258" spans="1:8" ht="15" hidden="1" thickBot="1">
      <c r="A14258" s="409">
        <v>202207</v>
      </c>
      <c r="B14258" s="196" t="s">
        <v>1584</v>
      </c>
      <c r="C14258" s="197" t="s">
        <v>1558</v>
      </c>
      <c r="D14258" s="198" t="s">
        <v>339</v>
      </c>
      <c r="E14258" s="421">
        <v>273</v>
      </c>
      <c r="F14258" s="413">
        <v>131.27000000000001</v>
      </c>
      <c r="G14258" s="414">
        <f t="shared" si="444"/>
        <v>2.0796830959091945</v>
      </c>
      <c r="H14258" s="415">
        <f t="shared" si="445"/>
        <v>2.0796830959091945</v>
      </c>
    </row>
    <row r="14259" spans="1:8" ht="15" hidden="1" thickBot="1">
      <c r="A14259" s="409">
        <v>202207</v>
      </c>
      <c r="B14259" s="196" t="s">
        <v>1585</v>
      </c>
      <c r="C14259" s="197" t="s">
        <v>1558</v>
      </c>
      <c r="D14259" s="198" t="s">
        <v>337</v>
      </c>
      <c r="E14259" s="421">
        <v>54682</v>
      </c>
      <c r="F14259" s="413">
        <v>131.27000000000001</v>
      </c>
      <c r="G14259" s="414">
        <f t="shared" si="444"/>
        <v>416.56128589929148</v>
      </c>
      <c r="H14259" s="415">
        <f t="shared" si="445"/>
        <v>2.0828064294964572</v>
      </c>
    </row>
    <row r="14260" spans="1:8" ht="15" hidden="1" thickBot="1">
      <c r="A14260" s="409">
        <v>202207</v>
      </c>
      <c r="B14260" s="196" t="s">
        <v>1586</v>
      </c>
      <c r="C14260" s="197" t="s">
        <v>1558</v>
      </c>
      <c r="D14260" s="198" t="s">
        <v>339</v>
      </c>
      <c r="E14260" s="421">
        <v>273</v>
      </c>
      <c r="F14260" s="413">
        <v>131.27000000000001</v>
      </c>
      <c r="G14260" s="414">
        <f t="shared" si="444"/>
        <v>2.0796830959091945</v>
      </c>
      <c r="H14260" s="415">
        <f t="shared" si="445"/>
        <v>2.0796830959091945</v>
      </c>
    </row>
    <row r="14261" spans="1:8" ht="15" hidden="1" thickBot="1">
      <c r="A14261" s="409">
        <v>202207</v>
      </c>
      <c r="B14261" s="196" t="s">
        <v>1587</v>
      </c>
      <c r="C14261" s="197" t="s">
        <v>1558</v>
      </c>
      <c r="D14261" s="198" t="s">
        <v>337</v>
      </c>
      <c r="E14261" s="421">
        <v>54682</v>
      </c>
      <c r="F14261" s="413">
        <v>131.27000000000001</v>
      </c>
      <c r="G14261" s="414">
        <f t="shared" si="444"/>
        <v>416.56128589929148</v>
      </c>
      <c r="H14261" s="415">
        <f t="shared" si="445"/>
        <v>2.0828064294964572</v>
      </c>
    </row>
    <row r="14262" spans="1:8" ht="15" hidden="1" thickBot="1">
      <c r="A14262" s="409">
        <v>202207</v>
      </c>
      <c r="B14262" s="196" t="s">
        <v>1588</v>
      </c>
      <c r="C14262" s="197" t="s">
        <v>1558</v>
      </c>
      <c r="D14262" s="198" t="s">
        <v>339</v>
      </c>
      <c r="E14262" s="421">
        <v>273</v>
      </c>
      <c r="F14262" s="413">
        <v>131.27000000000001</v>
      </c>
      <c r="G14262" s="414">
        <f t="shared" si="444"/>
        <v>2.0796830959091945</v>
      </c>
      <c r="H14262" s="415">
        <f t="shared" si="445"/>
        <v>2.0796830959091945</v>
      </c>
    </row>
    <row r="14263" spans="1:8" ht="15" hidden="1" thickBot="1">
      <c r="A14263" s="409">
        <v>202207</v>
      </c>
      <c r="B14263" s="196" t="s">
        <v>1589</v>
      </c>
      <c r="C14263" s="197" t="s">
        <v>1558</v>
      </c>
      <c r="D14263" s="198" t="s">
        <v>337</v>
      </c>
      <c r="E14263" s="421">
        <v>118944</v>
      </c>
      <c r="F14263" s="413">
        <v>131.27000000000001</v>
      </c>
      <c r="G14263" s="414">
        <f t="shared" si="444"/>
        <v>906.10192732535984</v>
      </c>
      <c r="H14263" s="415">
        <f t="shared" si="445"/>
        <v>4.5305096366267996</v>
      </c>
    </row>
    <row r="14264" spans="1:8" ht="15" hidden="1" thickBot="1">
      <c r="A14264" s="409">
        <v>202207</v>
      </c>
      <c r="B14264" s="196" t="s">
        <v>1590</v>
      </c>
      <c r="C14264" s="197" t="s">
        <v>1558</v>
      </c>
      <c r="D14264" s="198" t="s">
        <v>339</v>
      </c>
      <c r="E14264" s="421">
        <v>595</v>
      </c>
      <c r="F14264" s="413">
        <v>131.27000000000001</v>
      </c>
      <c r="G14264" s="414">
        <f t="shared" si="444"/>
        <v>4.5326426449302959</v>
      </c>
      <c r="H14264" s="415">
        <f t="shared" si="445"/>
        <v>4.5326426449302959</v>
      </c>
    </row>
    <row r="14265" spans="1:8" ht="15" hidden="1" thickBot="1">
      <c r="A14265" s="409">
        <v>202207</v>
      </c>
      <c r="B14265" s="196" t="s">
        <v>1591</v>
      </c>
      <c r="C14265" s="197" t="s">
        <v>1558</v>
      </c>
      <c r="D14265" s="198" t="s">
        <v>339</v>
      </c>
      <c r="E14265" s="421">
        <v>701</v>
      </c>
      <c r="F14265" s="413">
        <v>131.27000000000001</v>
      </c>
      <c r="G14265" s="414">
        <f t="shared" si="444"/>
        <v>5.3401386455397271</v>
      </c>
      <c r="H14265" s="415">
        <f t="shared" si="445"/>
        <v>5.3401386455397271</v>
      </c>
    </row>
    <row r="14266" spans="1:8" ht="15" hidden="1" thickBot="1">
      <c r="A14266" s="409">
        <v>202207</v>
      </c>
      <c r="B14266" s="196" t="s">
        <v>1592</v>
      </c>
      <c r="C14266" s="197" t="s">
        <v>1558</v>
      </c>
      <c r="D14266" s="198" t="s">
        <v>339</v>
      </c>
      <c r="E14266" s="421">
        <v>701</v>
      </c>
      <c r="F14266" s="413">
        <v>131.27000000000001</v>
      </c>
      <c r="G14266" s="414">
        <f t="shared" si="444"/>
        <v>5.3401386455397271</v>
      </c>
      <c r="H14266" s="415">
        <f t="shared" si="445"/>
        <v>5.3401386455397271</v>
      </c>
    </row>
    <row r="14267" spans="1:8" ht="15" hidden="1" thickBot="1">
      <c r="A14267" s="409">
        <v>202207</v>
      </c>
      <c r="B14267" s="196" t="s">
        <v>1593</v>
      </c>
      <c r="C14267" s="197" t="s">
        <v>1558</v>
      </c>
      <c r="D14267" s="198" t="s">
        <v>337</v>
      </c>
      <c r="E14267" s="421">
        <v>140292</v>
      </c>
      <c r="F14267" s="413">
        <v>131.27000000000001</v>
      </c>
      <c r="G14267" s="414">
        <f t="shared" si="444"/>
        <v>1068.7285746933799</v>
      </c>
      <c r="H14267" s="415">
        <f t="shared" si="445"/>
        <v>5.3436428734668997</v>
      </c>
    </row>
    <row r="14268" spans="1:8" ht="15" hidden="1" thickBot="1">
      <c r="A14268" s="409">
        <v>202207</v>
      </c>
      <c r="B14268" s="196" t="s">
        <v>1594</v>
      </c>
      <c r="C14268" s="197" t="s">
        <v>1558</v>
      </c>
      <c r="D14268" s="198" t="s">
        <v>337</v>
      </c>
      <c r="E14268" s="421">
        <v>140598</v>
      </c>
      <c r="F14268" s="413">
        <v>131.27000000000001</v>
      </c>
      <c r="G14268" s="414">
        <f t="shared" si="444"/>
        <v>1071.0596480536299</v>
      </c>
      <c r="H14268" s="415">
        <f t="shared" si="445"/>
        <v>5.3552982402681497</v>
      </c>
    </row>
    <row r="14269" spans="1:8" ht="15" hidden="1" thickBot="1">
      <c r="A14269" s="409">
        <v>202207</v>
      </c>
      <c r="B14269" s="196" t="s">
        <v>1595</v>
      </c>
      <c r="C14269" s="197" t="s">
        <v>1558</v>
      </c>
      <c r="D14269" s="198" t="s">
        <v>337</v>
      </c>
      <c r="E14269" s="421">
        <v>39501</v>
      </c>
      <c r="F14269" s="413">
        <v>131.27000000000001</v>
      </c>
      <c r="G14269" s="414">
        <f t="shared" si="444"/>
        <v>300.91414641578422</v>
      </c>
      <c r="H14269" s="415">
        <f t="shared" si="445"/>
        <v>1.504570732078921</v>
      </c>
    </row>
    <row r="14270" spans="1:8" ht="15" hidden="1" thickBot="1">
      <c r="A14270" s="409">
        <v>202207</v>
      </c>
      <c r="B14270" s="196" t="s">
        <v>1596</v>
      </c>
      <c r="C14270" s="197" t="s">
        <v>1558</v>
      </c>
      <c r="D14270" s="198" t="s">
        <v>337</v>
      </c>
      <c r="E14270" s="421">
        <v>119732</v>
      </c>
      <c r="F14270" s="413">
        <v>131.27000000000001</v>
      </c>
      <c r="G14270" s="414">
        <f t="shared" si="444"/>
        <v>912.10482212234319</v>
      </c>
      <c r="H14270" s="415">
        <f t="shared" si="445"/>
        <v>4.5605241106117163</v>
      </c>
    </row>
    <row r="14271" spans="1:8" ht="15" hidden="1" thickBot="1">
      <c r="A14271" s="409">
        <v>202207</v>
      </c>
      <c r="B14271" s="196" t="s">
        <v>1597</v>
      </c>
      <c r="C14271" s="197" t="s">
        <v>1558</v>
      </c>
      <c r="D14271" s="198" t="s">
        <v>339</v>
      </c>
      <c r="E14271" s="421">
        <v>599</v>
      </c>
      <c r="F14271" s="413">
        <v>131.27000000000001</v>
      </c>
      <c r="G14271" s="414">
        <f t="shared" si="444"/>
        <v>4.5631141921231047</v>
      </c>
      <c r="H14271" s="415">
        <f t="shared" si="445"/>
        <v>4.5631141921231047</v>
      </c>
    </row>
    <row r="14272" spans="1:8" ht="15" hidden="1" thickBot="1">
      <c r="A14272" s="409">
        <v>202207</v>
      </c>
      <c r="B14272" s="196" t="s">
        <v>1598</v>
      </c>
      <c r="C14272" s="197" t="s">
        <v>1558</v>
      </c>
      <c r="D14272" s="198" t="s">
        <v>337</v>
      </c>
      <c r="E14272" s="421">
        <v>19513</v>
      </c>
      <c r="F14272" s="413">
        <v>131.27000000000001</v>
      </c>
      <c r="G14272" s="414">
        <f t="shared" si="444"/>
        <v>148.64782509331911</v>
      </c>
      <c r="H14272" s="415">
        <f t="shared" si="445"/>
        <v>0.74323912546659554</v>
      </c>
    </row>
    <row r="14273" spans="1:8" ht="15" hidden="1" thickBot="1">
      <c r="A14273" s="409">
        <v>202207</v>
      </c>
      <c r="B14273" s="196" t="s">
        <v>1599</v>
      </c>
      <c r="C14273" s="197" t="s">
        <v>1558</v>
      </c>
      <c r="D14273" s="198" t="s">
        <v>337</v>
      </c>
      <c r="E14273" s="421">
        <v>66599</v>
      </c>
      <c r="F14273" s="413">
        <v>131.27000000000001</v>
      </c>
      <c r="G14273" s="414">
        <f t="shared" si="444"/>
        <v>507.34364287346688</v>
      </c>
      <c r="H14273" s="415">
        <f t="shared" si="445"/>
        <v>2.5367182143673346</v>
      </c>
    </row>
    <row r="14274" spans="1:8" ht="15" hidden="1" thickBot="1">
      <c r="A14274" s="409">
        <v>202207</v>
      </c>
      <c r="B14274" s="196" t="s">
        <v>1600</v>
      </c>
      <c r="C14274" s="197" t="s">
        <v>1558</v>
      </c>
      <c r="D14274" s="198" t="s">
        <v>339</v>
      </c>
      <c r="E14274" s="421">
        <v>333</v>
      </c>
      <c r="F14274" s="413">
        <v>131.27000000000001</v>
      </c>
      <c r="G14274" s="414">
        <f t="shared" ref="G14274:G14337" si="446">+E14274/F14274</f>
        <v>2.5367563038013254</v>
      </c>
      <c r="H14274" s="415">
        <f t="shared" ref="H14274:H14337" si="447">IF(D14274="TB",G14274/200,IF(D14274="LT",G14274,"VER"))</f>
        <v>2.5367563038013254</v>
      </c>
    </row>
    <row r="14275" spans="1:8" ht="15" hidden="1" thickBot="1">
      <c r="A14275" s="409">
        <v>202207</v>
      </c>
      <c r="B14275" s="196" t="s">
        <v>1601</v>
      </c>
      <c r="C14275" s="197" t="s">
        <v>1558</v>
      </c>
      <c r="D14275" s="198" t="s">
        <v>337</v>
      </c>
      <c r="E14275" s="421">
        <v>66599</v>
      </c>
      <c r="F14275" s="413">
        <v>131.27000000000001</v>
      </c>
      <c r="G14275" s="414">
        <f t="shared" si="446"/>
        <v>507.34364287346688</v>
      </c>
      <c r="H14275" s="415">
        <f t="shared" si="447"/>
        <v>2.5367182143673346</v>
      </c>
    </row>
    <row r="14276" spans="1:8" ht="15" hidden="1" thickBot="1">
      <c r="A14276" s="409">
        <v>202207</v>
      </c>
      <c r="B14276" s="196" t="s">
        <v>1602</v>
      </c>
      <c r="C14276" s="197" t="s">
        <v>1558</v>
      </c>
      <c r="D14276" s="198" t="s">
        <v>339</v>
      </c>
      <c r="E14276" s="421">
        <v>333</v>
      </c>
      <c r="F14276" s="413">
        <v>131.27000000000001</v>
      </c>
      <c r="G14276" s="414">
        <f t="shared" si="446"/>
        <v>2.5367563038013254</v>
      </c>
      <c r="H14276" s="415">
        <f t="shared" si="447"/>
        <v>2.5367563038013254</v>
      </c>
    </row>
    <row r="14277" spans="1:8" ht="15" hidden="1" thickBot="1">
      <c r="A14277" s="409">
        <v>202207</v>
      </c>
      <c r="B14277" s="196" t="s">
        <v>1603</v>
      </c>
      <c r="C14277" s="197" t="s">
        <v>1558</v>
      </c>
      <c r="D14277" s="198" t="s">
        <v>337</v>
      </c>
      <c r="E14277" s="421">
        <v>65930</v>
      </c>
      <c r="F14277" s="413">
        <v>131.27000000000001</v>
      </c>
      <c r="G14277" s="414">
        <f t="shared" si="446"/>
        <v>502.24727660546961</v>
      </c>
      <c r="H14277" s="415">
        <f t="shared" si="447"/>
        <v>2.5112363830273479</v>
      </c>
    </row>
    <row r="14278" spans="1:8" ht="15" hidden="1" thickBot="1">
      <c r="A14278" s="409">
        <v>202207</v>
      </c>
      <c r="B14278" s="196" t="s">
        <v>1604</v>
      </c>
      <c r="C14278" s="197" t="s">
        <v>1558</v>
      </c>
      <c r="D14278" s="198" t="s">
        <v>337</v>
      </c>
      <c r="E14278" s="421">
        <v>72455</v>
      </c>
      <c r="F14278" s="413">
        <v>131.27000000000001</v>
      </c>
      <c r="G14278" s="414">
        <f t="shared" si="446"/>
        <v>551.95398796373877</v>
      </c>
      <c r="H14278" s="415">
        <f t="shared" si="447"/>
        <v>2.7597699398186939</v>
      </c>
    </row>
    <row r="14279" spans="1:8" ht="15" hidden="1" thickBot="1">
      <c r="A14279" s="409">
        <v>202207</v>
      </c>
      <c r="B14279" s="196" t="s">
        <v>1605</v>
      </c>
      <c r="C14279" s="197" t="s">
        <v>1558</v>
      </c>
      <c r="D14279" s="198" t="s">
        <v>337</v>
      </c>
      <c r="E14279" s="421">
        <v>62300</v>
      </c>
      <c r="F14279" s="413">
        <v>131.27000000000001</v>
      </c>
      <c r="G14279" s="414">
        <f t="shared" si="446"/>
        <v>474.59434752799569</v>
      </c>
      <c r="H14279" s="415">
        <f t="shared" si="447"/>
        <v>2.3729717376399786</v>
      </c>
    </row>
    <row r="14280" spans="1:8" ht="15" hidden="1" thickBot="1">
      <c r="A14280" s="409">
        <v>202207</v>
      </c>
      <c r="B14280" s="196" t="s">
        <v>1606</v>
      </c>
      <c r="C14280" s="197" t="s">
        <v>1558</v>
      </c>
      <c r="D14280" s="198" t="s">
        <v>337</v>
      </c>
      <c r="E14280" s="421">
        <v>51416</v>
      </c>
      <c r="F14280" s="413">
        <v>131.27000000000001</v>
      </c>
      <c r="G14280" s="414">
        <f t="shared" si="446"/>
        <v>391.68126761636319</v>
      </c>
      <c r="H14280" s="415">
        <f t="shared" si="447"/>
        <v>1.958406338081816</v>
      </c>
    </row>
    <row r="14281" spans="1:8" ht="15" hidden="1" thickBot="1">
      <c r="A14281" s="409">
        <v>202207</v>
      </c>
      <c r="B14281" s="196" t="s">
        <v>1607</v>
      </c>
      <c r="C14281" s="197" t="s">
        <v>1558</v>
      </c>
      <c r="D14281" s="198" t="s">
        <v>337</v>
      </c>
      <c r="E14281" s="421">
        <v>44904</v>
      </c>
      <c r="F14281" s="413">
        <v>131.27000000000001</v>
      </c>
      <c r="G14281" s="414">
        <f t="shared" si="446"/>
        <v>342.07358878647062</v>
      </c>
      <c r="H14281" s="415">
        <f t="shared" si="447"/>
        <v>1.7103679439323531</v>
      </c>
    </row>
    <row r="14282" spans="1:8" ht="15" hidden="1" thickBot="1">
      <c r="A14282" s="409">
        <v>202207</v>
      </c>
      <c r="B14282" s="196" t="s">
        <v>1608</v>
      </c>
      <c r="C14282" s="197" t="s">
        <v>1558</v>
      </c>
      <c r="D14282" s="198" t="s">
        <v>337</v>
      </c>
      <c r="E14282" s="421">
        <v>44904</v>
      </c>
      <c r="F14282" s="413">
        <v>131.27000000000001</v>
      </c>
      <c r="G14282" s="414">
        <f t="shared" si="446"/>
        <v>342.07358878647062</v>
      </c>
      <c r="H14282" s="415">
        <f t="shared" si="447"/>
        <v>1.7103679439323531</v>
      </c>
    </row>
    <row r="14283" spans="1:8" ht="15" hidden="1" thickBot="1">
      <c r="A14283" s="409">
        <v>202207</v>
      </c>
      <c r="B14283" s="196" t="s">
        <v>1609</v>
      </c>
      <c r="C14283" s="197" t="s">
        <v>1558</v>
      </c>
      <c r="D14283" s="198" t="s">
        <v>337</v>
      </c>
      <c r="E14283" s="421">
        <v>44904</v>
      </c>
      <c r="F14283" s="413">
        <v>131.27000000000001</v>
      </c>
      <c r="G14283" s="414">
        <f t="shared" si="446"/>
        <v>342.07358878647062</v>
      </c>
      <c r="H14283" s="415">
        <f t="shared" si="447"/>
        <v>1.7103679439323531</v>
      </c>
    </row>
    <row r="14284" spans="1:8" ht="15" hidden="1" thickBot="1">
      <c r="A14284" s="409">
        <v>202207</v>
      </c>
      <c r="B14284" s="196" t="s">
        <v>1610</v>
      </c>
      <c r="C14284" s="197" t="s">
        <v>1558</v>
      </c>
      <c r="D14284" s="198" t="s">
        <v>337</v>
      </c>
      <c r="E14284" s="421">
        <v>39501</v>
      </c>
      <c r="F14284" s="413">
        <v>131.27000000000001</v>
      </c>
      <c r="G14284" s="414">
        <f t="shared" si="446"/>
        <v>300.91414641578422</v>
      </c>
      <c r="H14284" s="415">
        <f t="shared" si="447"/>
        <v>1.504570732078921</v>
      </c>
    </row>
    <row r="14285" spans="1:8" ht="15" hidden="1" thickBot="1">
      <c r="A14285" s="409">
        <v>202207</v>
      </c>
      <c r="B14285" s="196" t="s">
        <v>1611</v>
      </c>
      <c r="C14285" s="197" t="s">
        <v>1558</v>
      </c>
      <c r="D14285" s="198" t="s">
        <v>337</v>
      </c>
      <c r="E14285" s="421">
        <v>39501</v>
      </c>
      <c r="F14285" s="413">
        <v>131.27000000000001</v>
      </c>
      <c r="G14285" s="414">
        <f t="shared" si="446"/>
        <v>300.91414641578422</v>
      </c>
      <c r="H14285" s="415">
        <f t="shared" si="447"/>
        <v>1.504570732078921</v>
      </c>
    </row>
    <row r="14286" spans="1:8" ht="15" hidden="1" thickBot="1">
      <c r="A14286" s="409">
        <v>202207</v>
      </c>
      <c r="B14286" s="196" t="s">
        <v>1612</v>
      </c>
      <c r="C14286" s="197" t="s">
        <v>1558</v>
      </c>
      <c r="D14286" s="198" t="s">
        <v>337</v>
      </c>
      <c r="E14286" s="421">
        <v>39501</v>
      </c>
      <c r="F14286" s="413">
        <v>131.27000000000001</v>
      </c>
      <c r="G14286" s="414">
        <f t="shared" si="446"/>
        <v>300.91414641578422</v>
      </c>
      <c r="H14286" s="415">
        <f t="shared" si="447"/>
        <v>1.504570732078921</v>
      </c>
    </row>
    <row r="14287" spans="1:8" ht="15" hidden="1" thickBot="1">
      <c r="A14287" s="409">
        <v>202207</v>
      </c>
      <c r="B14287" s="196" t="s">
        <v>1613</v>
      </c>
      <c r="C14287" s="197" t="s">
        <v>1558</v>
      </c>
      <c r="D14287" s="198" t="s">
        <v>339</v>
      </c>
      <c r="E14287" s="421">
        <v>198</v>
      </c>
      <c r="F14287" s="413">
        <v>131.27000000000001</v>
      </c>
      <c r="G14287" s="414">
        <f t="shared" si="446"/>
        <v>1.5083415860440312</v>
      </c>
      <c r="H14287" s="415">
        <f t="shared" si="447"/>
        <v>1.5083415860440312</v>
      </c>
    </row>
    <row r="14288" spans="1:8" ht="15" hidden="1" thickBot="1">
      <c r="A14288" s="409">
        <v>202207</v>
      </c>
      <c r="B14288" s="196" t="s">
        <v>1614</v>
      </c>
      <c r="C14288" s="197" t="s">
        <v>1558</v>
      </c>
      <c r="D14288" s="198" t="s">
        <v>337</v>
      </c>
      <c r="E14288" s="421">
        <v>39501</v>
      </c>
      <c r="F14288" s="413">
        <v>131.27000000000001</v>
      </c>
      <c r="G14288" s="414">
        <f t="shared" si="446"/>
        <v>300.91414641578422</v>
      </c>
      <c r="H14288" s="415">
        <f t="shared" si="447"/>
        <v>1.504570732078921</v>
      </c>
    </row>
    <row r="14289" spans="1:8" ht="15" hidden="1" thickBot="1">
      <c r="A14289" s="409">
        <v>202207</v>
      </c>
      <c r="B14289" s="196" t="s">
        <v>1615</v>
      </c>
      <c r="C14289" s="197" t="s">
        <v>1558</v>
      </c>
      <c r="D14289" s="198" t="s">
        <v>337</v>
      </c>
      <c r="E14289" s="421">
        <v>39501</v>
      </c>
      <c r="F14289" s="413">
        <v>131.27000000000001</v>
      </c>
      <c r="G14289" s="414">
        <f t="shared" si="446"/>
        <v>300.91414641578422</v>
      </c>
      <c r="H14289" s="415">
        <f t="shared" si="447"/>
        <v>1.504570732078921</v>
      </c>
    </row>
    <row r="14290" spans="1:8" ht="15" hidden="1" thickBot="1">
      <c r="A14290" s="409">
        <v>202207</v>
      </c>
      <c r="B14290" s="196" t="s">
        <v>1616</v>
      </c>
      <c r="C14290" s="197" t="s">
        <v>1558</v>
      </c>
      <c r="D14290" s="198" t="s">
        <v>339</v>
      </c>
      <c r="E14290" s="421">
        <v>198</v>
      </c>
      <c r="F14290" s="413">
        <v>131.27000000000001</v>
      </c>
      <c r="G14290" s="414">
        <f t="shared" si="446"/>
        <v>1.5083415860440312</v>
      </c>
      <c r="H14290" s="415">
        <f t="shared" si="447"/>
        <v>1.5083415860440312</v>
      </c>
    </row>
    <row r="14291" spans="1:8" ht="15" hidden="1" thickBot="1">
      <c r="A14291" s="409">
        <v>202207</v>
      </c>
      <c r="B14291" s="196" t="s">
        <v>1617</v>
      </c>
      <c r="C14291" s="197" t="s">
        <v>1558</v>
      </c>
      <c r="D14291" s="198" t="s">
        <v>337</v>
      </c>
      <c r="E14291" s="421">
        <v>39501</v>
      </c>
      <c r="F14291" s="413">
        <v>131.27000000000001</v>
      </c>
      <c r="G14291" s="414">
        <f t="shared" si="446"/>
        <v>300.91414641578422</v>
      </c>
      <c r="H14291" s="415">
        <f t="shared" si="447"/>
        <v>1.504570732078921</v>
      </c>
    </row>
    <row r="14292" spans="1:8" ht="15" hidden="1" thickBot="1">
      <c r="A14292" s="409">
        <v>202207</v>
      </c>
      <c r="B14292" s="196" t="s">
        <v>1618</v>
      </c>
      <c r="C14292" s="197" t="s">
        <v>1558</v>
      </c>
      <c r="D14292" s="198" t="s">
        <v>339</v>
      </c>
      <c r="E14292" s="421">
        <v>198</v>
      </c>
      <c r="F14292" s="413">
        <v>131.27000000000001</v>
      </c>
      <c r="G14292" s="414">
        <f t="shared" si="446"/>
        <v>1.5083415860440312</v>
      </c>
      <c r="H14292" s="415">
        <f t="shared" si="447"/>
        <v>1.5083415860440312</v>
      </c>
    </row>
    <row r="14293" spans="1:8" ht="15" hidden="1" thickBot="1">
      <c r="A14293" s="409">
        <v>202207</v>
      </c>
      <c r="B14293" s="196" t="s">
        <v>1619</v>
      </c>
      <c r="C14293" s="197" t="s">
        <v>1558</v>
      </c>
      <c r="D14293" s="198" t="s">
        <v>337</v>
      </c>
      <c r="E14293" s="421">
        <v>42571</v>
      </c>
      <c r="F14293" s="413">
        <v>131.27000000000001</v>
      </c>
      <c r="G14293" s="414">
        <f t="shared" si="446"/>
        <v>324.30105888626491</v>
      </c>
      <c r="H14293" s="415">
        <f t="shared" si="447"/>
        <v>1.6215052944313246</v>
      </c>
    </row>
    <row r="14294" spans="1:8" ht="15" hidden="1" thickBot="1">
      <c r="A14294" s="409">
        <v>202207</v>
      </c>
      <c r="B14294" s="196" t="s">
        <v>1620</v>
      </c>
      <c r="C14294" s="197" t="s">
        <v>1558</v>
      </c>
      <c r="D14294" s="198" t="s">
        <v>339</v>
      </c>
      <c r="E14294" s="421">
        <v>213</v>
      </c>
      <c r="F14294" s="413">
        <v>131.27000000000001</v>
      </c>
      <c r="G14294" s="414">
        <f t="shared" si="446"/>
        <v>1.6226098880170639</v>
      </c>
      <c r="H14294" s="415">
        <f t="shared" si="447"/>
        <v>1.6226098880170639</v>
      </c>
    </row>
    <row r="14295" spans="1:8" ht="15" hidden="1" thickBot="1">
      <c r="A14295" s="409">
        <v>202207</v>
      </c>
      <c r="B14295" s="196" t="s">
        <v>1621</v>
      </c>
      <c r="C14295" s="197" t="s">
        <v>1558</v>
      </c>
      <c r="D14295" s="198" t="s">
        <v>337</v>
      </c>
      <c r="E14295" s="421">
        <v>48713</v>
      </c>
      <c r="F14295" s="413">
        <v>131.27000000000001</v>
      </c>
      <c r="G14295" s="414">
        <f t="shared" si="446"/>
        <v>371.09011960082267</v>
      </c>
      <c r="H14295" s="415">
        <f t="shared" si="447"/>
        <v>1.8554505980041134</v>
      </c>
    </row>
    <row r="14296" spans="1:8" ht="15" hidden="1" thickBot="1">
      <c r="A14296" s="409">
        <v>202207</v>
      </c>
      <c r="B14296" s="196" t="s">
        <v>1622</v>
      </c>
      <c r="C14296" s="197" t="s">
        <v>1558</v>
      </c>
      <c r="D14296" s="198" t="s">
        <v>339</v>
      </c>
      <c r="E14296" s="421">
        <v>244</v>
      </c>
      <c r="F14296" s="413">
        <v>131.27000000000001</v>
      </c>
      <c r="G14296" s="414">
        <f t="shared" si="446"/>
        <v>1.8587643787613315</v>
      </c>
      <c r="H14296" s="415">
        <f t="shared" si="447"/>
        <v>1.8587643787613315</v>
      </c>
    </row>
    <row r="14297" spans="1:8" ht="15" hidden="1" thickBot="1">
      <c r="A14297" s="409">
        <v>202207</v>
      </c>
      <c r="B14297" s="196" t="s">
        <v>1623</v>
      </c>
      <c r="C14297" s="197" t="s">
        <v>1558</v>
      </c>
      <c r="D14297" s="198" t="s">
        <v>337</v>
      </c>
      <c r="E14297" s="421">
        <v>79420</v>
      </c>
      <c r="F14297" s="413">
        <v>131.27000000000001</v>
      </c>
      <c r="G14297" s="414">
        <f t="shared" si="446"/>
        <v>605.01256951321693</v>
      </c>
      <c r="H14297" s="415">
        <f t="shared" si="447"/>
        <v>3.0250628475660846</v>
      </c>
    </row>
    <row r="14298" spans="1:8" ht="15" hidden="1" thickBot="1">
      <c r="A14298" s="409">
        <v>202207</v>
      </c>
      <c r="B14298" s="196" t="s">
        <v>1624</v>
      </c>
      <c r="C14298" s="197" t="s">
        <v>1558</v>
      </c>
      <c r="D14298" s="198" t="s">
        <v>339</v>
      </c>
      <c r="E14298" s="421">
        <v>397</v>
      </c>
      <c r="F14298" s="413">
        <v>131.27000000000001</v>
      </c>
      <c r="G14298" s="414">
        <f t="shared" si="446"/>
        <v>3.0243010588862647</v>
      </c>
      <c r="H14298" s="415">
        <f t="shared" si="447"/>
        <v>3.0243010588862647</v>
      </c>
    </row>
    <row r="14299" spans="1:8" ht="15" hidden="1" thickBot="1">
      <c r="A14299" s="409">
        <v>202207</v>
      </c>
      <c r="B14299" s="196" t="s">
        <v>1625</v>
      </c>
      <c r="C14299" s="197" t="s">
        <v>1558</v>
      </c>
      <c r="D14299" s="198" t="s">
        <v>337</v>
      </c>
      <c r="E14299" s="421">
        <v>73278</v>
      </c>
      <c r="F14299" s="413">
        <v>131.27000000000001</v>
      </c>
      <c r="G14299" s="414">
        <f t="shared" si="446"/>
        <v>558.22350879865917</v>
      </c>
      <c r="H14299" s="415">
        <f t="shared" si="447"/>
        <v>2.791117543993296</v>
      </c>
    </row>
    <row r="14300" spans="1:8" ht="15" hidden="1" thickBot="1">
      <c r="A14300" s="409">
        <v>202207</v>
      </c>
      <c r="B14300" s="196" t="s">
        <v>1626</v>
      </c>
      <c r="C14300" s="197" t="s">
        <v>1558</v>
      </c>
      <c r="D14300" s="198" t="s">
        <v>339</v>
      </c>
      <c r="E14300" s="421">
        <v>366</v>
      </c>
      <c r="F14300" s="413">
        <v>131.27000000000001</v>
      </c>
      <c r="G14300" s="414">
        <f t="shared" si="446"/>
        <v>2.7881465681419972</v>
      </c>
      <c r="H14300" s="415">
        <f t="shared" si="447"/>
        <v>2.7881465681419972</v>
      </c>
    </row>
    <row r="14301" spans="1:8" ht="15" hidden="1" thickBot="1">
      <c r="A14301" s="409">
        <v>202207</v>
      </c>
      <c r="B14301" s="196" t="s">
        <v>1627</v>
      </c>
      <c r="C14301" s="197" t="s">
        <v>1558</v>
      </c>
      <c r="D14301" s="198" t="s">
        <v>337</v>
      </c>
      <c r="E14301" s="421">
        <v>35030</v>
      </c>
      <c r="F14301" s="413">
        <v>131.27000000000001</v>
      </c>
      <c r="G14301" s="414">
        <f t="shared" si="446"/>
        <v>266.85457454102232</v>
      </c>
      <c r="H14301" s="415">
        <f t="shared" si="447"/>
        <v>1.3342728727051116</v>
      </c>
    </row>
    <row r="14302" spans="1:8" ht="15" hidden="1" thickBot="1">
      <c r="A14302" s="409">
        <v>202207</v>
      </c>
      <c r="B14302" s="196" t="s">
        <v>1628</v>
      </c>
      <c r="C14302" s="197" t="s">
        <v>1558</v>
      </c>
      <c r="D14302" s="198" t="s">
        <v>339</v>
      </c>
      <c r="E14302" s="421">
        <v>175</v>
      </c>
      <c r="F14302" s="413">
        <v>131.27000000000001</v>
      </c>
      <c r="G14302" s="414">
        <f t="shared" si="446"/>
        <v>1.3331301896853811</v>
      </c>
      <c r="H14302" s="415">
        <f t="shared" si="447"/>
        <v>1.3331301896853811</v>
      </c>
    </row>
    <row r="14303" spans="1:8" ht="15" hidden="1" thickBot="1">
      <c r="A14303" s="409">
        <v>202207</v>
      </c>
      <c r="B14303" s="196" t="s">
        <v>1629</v>
      </c>
      <c r="C14303" s="197" t="s">
        <v>1558</v>
      </c>
      <c r="D14303" s="198" t="s">
        <v>337</v>
      </c>
      <c r="E14303" s="421">
        <v>0.01</v>
      </c>
      <c r="F14303" s="413">
        <v>131.27000000000001</v>
      </c>
      <c r="G14303" s="414">
        <f t="shared" si="446"/>
        <v>7.6178867982021789E-5</v>
      </c>
      <c r="H14303" s="415">
        <f t="shared" si="447"/>
        <v>3.8089433991010893E-7</v>
      </c>
    </row>
    <row r="14304" spans="1:8" ht="15" hidden="1" thickBot="1">
      <c r="A14304" s="409">
        <v>202207</v>
      </c>
      <c r="B14304" s="196" t="s">
        <v>1630</v>
      </c>
      <c r="C14304" s="197" t="s">
        <v>1558</v>
      </c>
      <c r="D14304" s="198" t="s">
        <v>337</v>
      </c>
      <c r="E14304" s="421">
        <v>0.01</v>
      </c>
      <c r="F14304" s="413">
        <v>131.27000000000001</v>
      </c>
      <c r="G14304" s="414">
        <f t="shared" si="446"/>
        <v>7.6178867982021789E-5</v>
      </c>
      <c r="H14304" s="415">
        <f t="shared" si="447"/>
        <v>3.8089433991010893E-7</v>
      </c>
    </row>
    <row r="14305" spans="1:8" ht="15" hidden="1" thickBot="1">
      <c r="A14305" s="409">
        <v>202207</v>
      </c>
      <c r="B14305" s="196" t="s">
        <v>1631</v>
      </c>
      <c r="C14305" s="197" t="s">
        <v>1558</v>
      </c>
      <c r="D14305" s="198" t="s">
        <v>337</v>
      </c>
      <c r="E14305" s="421">
        <v>39501</v>
      </c>
      <c r="F14305" s="413">
        <v>131.27000000000001</v>
      </c>
      <c r="G14305" s="414">
        <f t="shared" si="446"/>
        <v>300.91414641578422</v>
      </c>
      <c r="H14305" s="415">
        <f t="shared" si="447"/>
        <v>1.504570732078921</v>
      </c>
    </row>
    <row r="14306" spans="1:8" ht="15" hidden="1" thickBot="1">
      <c r="A14306" s="409">
        <v>202207</v>
      </c>
      <c r="B14306" s="196" t="s">
        <v>1632</v>
      </c>
      <c r="C14306" s="197" t="s">
        <v>1558</v>
      </c>
      <c r="D14306" s="198" t="s">
        <v>339</v>
      </c>
      <c r="E14306" s="421">
        <v>198</v>
      </c>
      <c r="F14306" s="413">
        <v>131.27000000000001</v>
      </c>
      <c r="G14306" s="414">
        <f t="shared" si="446"/>
        <v>1.5083415860440312</v>
      </c>
      <c r="H14306" s="415">
        <f t="shared" si="447"/>
        <v>1.5083415860440312</v>
      </c>
    </row>
    <row r="14307" spans="1:8" ht="15" hidden="1" thickBot="1">
      <c r="A14307" s="409">
        <v>202207</v>
      </c>
      <c r="B14307" s="196" t="s">
        <v>1633</v>
      </c>
      <c r="C14307" s="197" t="s">
        <v>1558</v>
      </c>
      <c r="D14307" s="198" t="s">
        <v>337</v>
      </c>
      <c r="E14307" s="421">
        <v>127000</v>
      </c>
      <c r="F14307" s="413">
        <v>131.27000000000001</v>
      </c>
      <c r="G14307" s="414">
        <f t="shared" si="446"/>
        <v>967.47162337167663</v>
      </c>
      <c r="H14307" s="415">
        <f t="shared" si="447"/>
        <v>4.8373581168583835</v>
      </c>
    </row>
    <row r="14308" spans="1:8" ht="15" hidden="1" thickBot="1">
      <c r="A14308" s="409">
        <v>202207</v>
      </c>
      <c r="B14308" s="196" t="s">
        <v>1634</v>
      </c>
      <c r="C14308" s="197" t="s">
        <v>1558</v>
      </c>
      <c r="D14308" s="198" t="s">
        <v>337</v>
      </c>
      <c r="E14308" s="421">
        <v>66599</v>
      </c>
      <c r="F14308" s="413">
        <v>131.27000000000001</v>
      </c>
      <c r="G14308" s="414">
        <f t="shared" si="446"/>
        <v>507.34364287346688</v>
      </c>
      <c r="H14308" s="415">
        <f t="shared" si="447"/>
        <v>2.5367182143673346</v>
      </c>
    </row>
    <row r="14309" spans="1:8" ht="15" hidden="1" thickBot="1">
      <c r="A14309" s="409">
        <v>202207</v>
      </c>
      <c r="B14309" s="196" t="s">
        <v>1635</v>
      </c>
      <c r="C14309" s="197" t="s">
        <v>1558</v>
      </c>
      <c r="D14309" s="198" t="s">
        <v>337</v>
      </c>
      <c r="E14309" s="421">
        <v>66599</v>
      </c>
      <c r="F14309" s="413">
        <v>131.27000000000001</v>
      </c>
      <c r="G14309" s="414">
        <f t="shared" si="446"/>
        <v>507.34364287346688</v>
      </c>
      <c r="H14309" s="415">
        <f t="shared" si="447"/>
        <v>2.5367182143673346</v>
      </c>
    </row>
    <row r="14310" spans="1:8" ht="15" hidden="1" thickBot="1">
      <c r="A14310" s="409">
        <v>202207</v>
      </c>
      <c r="B14310" s="196" t="s">
        <v>1636</v>
      </c>
      <c r="C14310" s="197" t="s">
        <v>1558</v>
      </c>
      <c r="D14310" s="198" t="s">
        <v>339</v>
      </c>
      <c r="E14310" s="421">
        <v>333</v>
      </c>
      <c r="F14310" s="413">
        <v>131.27000000000001</v>
      </c>
      <c r="G14310" s="414">
        <f t="shared" si="446"/>
        <v>2.5367563038013254</v>
      </c>
      <c r="H14310" s="415">
        <f t="shared" si="447"/>
        <v>2.5367563038013254</v>
      </c>
    </row>
    <row r="14311" spans="1:8" ht="15" hidden="1" thickBot="1">
      <c r="A14311" s="409">
        <v>202207</v>
      </c>
      <c r="B14311" s="196" t="s">
        <v>1637</v>
      </c>
      <c r="C14311" s="197" t="s">
        <v>1558</v>
      </c>
      <c r="D14311" s="198" t="s">
        <v>337</v>
      </c>
      <c r="E14311" s="421">
        <v>15880</v>
      </c>
      <c r="F14311" s="413">
        <v>131.27000000000001</v>
      </c>
      <c r="G14311" s="414">
        <f t="shared" si="446"/>
        <v>120.97204235545058</v>
      </c>
      <c r="H14311" s="415">
        <f t="shared" si="447"/>
        <v>0.60486021177725291</v>
      </c>
    </row>
    <row r="14312" spans="1:8" ht="15" hidden="1" thickBot="1">
      <c r="A14312" s="409">
        <v>202207</v>
      </c>
      <c r="B14312" s="196" t="s">
        <v>1638</v>
      </c>
      <c r="C14312" s="197" t="s">
        <v>1558</v>
      </c>
      <c r="D14312" s="198" t="s">
        <v>337</v>
      </c>
      <c r="E14312" s="421">
        <v>21222</v>
      </c>
      <c r="F14312" s="413">
        <v>131.27000000000001</v>
      </c>
      <c r="G14312" s="414">
        <f t="shared" si="446"/>
        <v>161.66679363144664</v>
      </c>
      <c r="H14312" s="415">
        <f t="shared" si="447"/>
        <v>0.80833396815723324</v>
      </c>
    </row>
    <row r="14313" spans="1:8" ht="15" hidden="1" thickBot="1">
      <c r="A14313" s="409">
        <v>202207</v>
      </c>
      <c r="B14313" s="196" t="s">
        <v>1639</v>
      </c>
      <c r="C14313" s="197" t="s">
        <v>1558</v>
      </c>
      <c r="D14313" s="198" t="s">
        <v>339</v>
      </c>
      <c r="E14313" s="421">
        <v>106</v>
      </c>
      <c r="F14313" s="413">
        <v>131.27000000000001</v>
      </c>
      <c r="G14313" s="414">
        <f t="shared" si="446"/>
        <v>0.80749600060943083</v>
      </c>
      <c r="H14313" s="415">
        <f t="shared" si="447"/>
        <v>0.80749600060943083</v>
      </c>
    </row>
    <row r="14314" spans="1:8" ht="15" hidden="1" thickBot="1">
      <c r="A14314" s="409">
        <v>202207</v>
      </c>
      <c r="B14314" s="196" t="s">
        <v>1640</v>
      </c>
      <c r="C14314" s="197" t="s">
        <v>1558</v>
      </c>
      <c r="D14314" s="198" t="s">
        <v>337</v>
      </c>
      <c r="E14314" s="421">
        <v>21222</v>
      </c>
      <c r="F14314" s="413">
        <v>131.27000000000001</v>
      </c>
      <c r="G14314" s="414">
        <f t="shared" si="446"/>
        <v>161.66679363144664</v>
      </c>
      <c r="H14314" s="415">
        <f t="shared" si="447"/>
        <v>0.80833396815723324</v>
      </c>
    </row>
    <row r="14315" spans="1:8" ht="15" hidden="1" thickBot="1">
      <c r="A14315" s="409">
        <v>202207</v>
      </c>
      <c r="B14315" s="196" t="s">
        <v>1641</v>
      </c>
      <c r="C14315" s="197" t="s">
        <v>1558</v>
      </c>
      <c r="D14315" s="198" t="s">
        <v>337</v>
      </c>
      <c r="E14315" s="421">
        <v>21222</v>
      </c>
      <c r="F14315" s="413">
        <v>131.27000000000001</v>
      </c>
      <c r="G14315" s="414">
        <f t="shared" si="446"/>
        <v>161.66679363144664</v>
      </c>
      <c r="H14315" s="415">
        <f t="shared" si="447"/>
        <v>0.80833396815723324</v>
      </c>
    </row>
    <row r="14316" spans="1:8" ht="15" hidden="1" thickBot="1">
      <c r="A14316" s="409">
        <v>202207</v>
      </c>
      <c r="B14316" s="196" t="s">
        <v>1642</v>
      </c>
      <c r="C14316" s="197" t="s">
        <v>1558</v>
      </c>
      <c r="D14316" s="198" t="s">
        <v>337</v>
      </c>
      <c r="E14316" s="421">
        <v>21222</v>
      </c>
      <c r="F14316" s="413">
        <v>131.27000000000001</v>
      </c>
      <c r="G14316" s="414">
        <f t="shared" si="446"/>
        <v>161.66679363144664</v>
      </c>
      <c r="H14316" s="415">
        <f t="shared" si="447"/>
        <v>0.80833396815723324</v>
      </c>
    </row>
    <row r="14317" spans="1:8" ht="15" hidden="1" thickBot="1">
      <c r="A14317" s="409">
        <v>202207</v>
      </c>
      <c r="B14317" s="196" t="s">
        <v>1643</v>
      </c>
      <c r="C14317" s="197" t="s">
        <v>1558</v>
      </c>
      <c r="D14317" s="198" t="s">
        <v>350</v>
      </c>
      <c r="E14317" s="421">
        <v>0.01</v>
      </c>
      <c r="F14317" s="413">
        <v>131.27000000000001</v>
      </c>
      <c r="G14317" s="414">
        <f t="shared" si="446"/>
        <v>7.6178867982021789E-5</v>
      </c>
      <c r="H14317" s="415" t="str">
        <f t="shared" si="447"/>
        <v>VER</v>
      </c>
    </row>
    <row r="14318" spans="1:8" ht="15" hidden="1" thickBot="1">
      <c r="A14318" s="409">
        <v>202207</v>
      </c>
      <c r="B14318" s="196" t="s">
        <v>1644</v>
      </c>
      <c r="C14318" s="197" t="s">
        <v>1558</v>
      </c>
      <c r="D14318" s="198" t="s">
        <v>337</v>
      </c>
      <c r="E14318" s="421">
        <v>21222</v>
      </c>
      <c r="F14318" s="413">
        <v>131.27000000000001</v>
      </c>
      <c r="G14318" s="414">
        <f t="shared" si="446"/>
        <v>161.66679363144664</v>
      </c>
      <c r="H14318" s="415">
        <f t="shared" si="447"/>
        <v>0.80833396815723324</v>
      </c>
    </row>
    <row r="14319" spans="1:8" ht="15" hidden="1" thickBot="1">
      <c r="A14319" s="409">
        <v>202207</v>
      </c>
      <c r="B14319" s="196" t="s">
        <v>1645</v>
      </c>
      <c r="C14319" s="197" t="s">
        <v>1558</v>
      </c>
      <c r="D14319" s="198" t="s">
        <v>337</v>
      </c>
      <c r="E14319" s="421">
        <v>21222</v>
      </c>
      <c r="F14319" s="413">
        <v>131.27000000000001</v>
      </c>
      <c r="G14319" s="414">
        <f t="shared" si="446"/>
        <v>161.66679363144664</v>
      </c>
      <c r="H14319" s="415">
        <f t="shared" si="447"/>
        <v>0.80833396815723324</v>
      </c>
    </row>
    <row r="14320" spans="1:8" ht="15" hidden="1" thickBot="1">
      <c r="A14320" s="409">
        <v>202207</v>
      </c>
      <c r="B14320" s="196" t="s">
        <v>1646</v>
      </c>
      <c r="C14320" s="197" t="s">
        <v>1558</v>
      </c>
      <c r="D14320" s="198" t="s">
        <v>337</v>
      </c>
      <c r="E14320" s="421">
        <v>18102</v>
      </c>
      <c r="F14320" s="413">
        <v>131.27000000000001</v>
      </c>
      <c r="G14320" s="414">
        <f t="shared" si="446"/>
        <v>137.89898682105581</v>
      </c>
      <c r="H14320" s="415">
        <f t="shared" si="447"/>
        <v>0.68949493410527907</v>
      </c>
    </row>
    <row r="14321" spans="1:8" ht="15" hidden="1" thickBot="1">
      <c r="A14321" s="409">
        <v>202207</v>
      </c>
      <c r="B14321" s="196" t="s">
        <v>1647</v>
      </c>
      <c r="C14321" s="197" t="s">
        <v>1558</v>
      </c>
      <c r="D14321" s="198" t="s">
        <v>337</v>
      </c>
      <c r="E14321" s="421">
        <v>18156</v>
      </c>
      <c r="F14321" s="413">
        <v>131.27000000000001</v>
      </c>
      <c r="G14321" s="414">
        <f t="shared" si="446"/>
        <v>138.31035270815875</v>
      </c>
      <c r="H14321" s="415">
        <f t="shared" si="447"/>
        <v>0.69155176354079373</v>
      </c>
    </row>
    <row r="14322" spans="1:8" ht="15" hidden="1" thickBot="1">
      <c r="A14322" s="409">
        <v>202207</v>
      </c>
      <c r="B14322" s="196" t="s">
        <v>1648</v>
      </c>
      <c r="C14322" s="197" t="s">
        <v>1558</v>
      </c>
      <c r="D14322" s="198" t="s">
        <v>337</v>
      </c>
      <c r="E14322" s="421">
        <v>140292</v>
      </c>
      <c r="F14322" s="413">
        <v>131.27000000000001</v>
      </c>
      <c r="G14322" s="414">
        <f t="shared" si="446"/>
        <v>1068.7285746933799</v>
      </c>
      <c r="H14322" s="415">
        <f t="shared" si="447"/>
        <v>5.3436428734668997</v>
      </c>
    </row>
    <row r="14323" spans="1:8" ht="15" hidden="1" thickBot="1">
      <c r="A14323" s="409">
        <v>202207</v>
      </c>
      <c r="B14323" s="196" t="s">
        <v>1649</v>
      </c>
      <c r="C14323" s="197" t="s">
        <v>1558</v>
      </c>
      <c r="D14323" s="198" t="s">
        <v>337</v>
      </c>
      <c r="E14323" s="421">
        <v>140292</v>
      </c>
      <c r="F14323" s="413">
        <v>131.27000000000001</v>
      </c>
      <c r="G14323" s="414">
        <f t="shared" si="446"/>
        <v>1068.7285746933799</v>
      </c>
      <c r="H14323" s="415">
        <f t="shared" si="447"/>
        <v>5.3436428734668997</v>
      </c>
    </row>
    <row r="14324" spans="1:8" ht="15" hidden="1" thickBot="1">
      <c r="A14324" s="409">
        <v>202207</v>
      </c>
      <c r="B14324" s="196" t="s">
        <v>1650</v>
      </c>
      <c r="C14324" s="197" t="s">
        <v>1558</v>
      </c>
      <c r="D14324" s="198" t="s">
        <v>337</v>
      </c>
      <c r="E14324" s="421">
        <v>140292</v>
      </c>
      <c r="F14324" s="413">
        <v>131.27000000000001</v>
      </c>
      <c r="G14324" s="414">
        <f t="shared" si="446"/>
        <v>1068.7285746933799</v>
      </c>
      <c r="H14324" s="415">
        <f t="shared" si="447"/>
        <v>5.3436428734668997</v>
      </c>
    </row>
    <row r="14325" spans="1:8" ht="15" hidden="1" thickBot="1">
      <c r="A14325" s="409">
        <v>202207</v>
      </c>
      <c r="B14325" s="196" t="s">
        <v>1651</v>
      </c>
      <c r="C14325" s="197" t="s">
        <v>1558</v>
      </c>
      <c r="D14325" s="198" t="s">
        <v>337</v>
      </c>
      <c r="E14325" s="421">
        <v>140292</v>
      </c>
      <c r="F14325" s="413">
        <v>131.27000000000001</v>
      </c>
      <c r="G14325" s="414">
        <f t="shared" si="446"/>
        <v>1068.7285746933799</v>
      </c>
      <c r="H14325" s="415">
        <f t="shared" si="447"/>
        <v>5.3436428734668997</v>
      </c>
    </row>
    <row r="14326" spans="1:8" ht="15" hidden="1" thickBot="1">
      <c r="A14326" s="409">
        <v>202207</v>
      </c>
      <c r="B14326" s="196" t="s">
        <v>1652</v>
      </c>
      <c r="C14326" s="197" t="s">
        <v>1558</v>
      </c>
      <c r="D14326" s="198" t="s">
        <v>337</v>
      </c>
      <c r="E14326" s="421">
        <v>140292</v>
      </c>
      <c r="F14326" s="413">
        <v>131.27000000000001</v>
      </c>
      <c r="G14326" s="414">
        <f t="shared" si="446"/>
        <v>1068.7285746933799</v>
      </c>
      <c r="H14326" s="415">
        <f t="shared" si="447"/>
        <v>5.3436428734668997</v>
      </c>
    </row>
    <row r="14327" spans="1:8" ht="15" hidden="1" thickBot="1">
      <c r="A14327" s="409">
        <v>202207</v>
      </c>
      <c r="B14327" s="196" t="s">
        <v>1653</v>
      </c>
      <c r="C14327" s="197" t="s">
        <v>1558</v>
      </c>
      <c r="D14327" s="198" t="s">
        <v>337</v>
      </c>
      <c r="E14327" s="421">
        <v>8112</v>
      </c>
      <c r="F14327" s="413">
        <v>131.27000000000001</v>
      </c>
      <c r="G14327" s="414">
        <f t="shared" si="446"/>
        <v>61.796297707016066</v>
      </c>
      <c r="H14327" s="415">
        <f t="shared" si="447"/>
        <v>0.30898148853508034</v>
      </c>
    </row>
    <row r="14328" spans="1:8" ht="15" hidden="1" thickBot="1">
      <c r="A14328" s="409">
        <v>202207</v>
      </c>
      <c r="B14328" s="196" t="s">
        <v>1654</v>
      </c>
      <c r="C14328" s="197" t="s">
        <v>1558</v>
      </c>
      <c r="D14328" s="198" t="s">
        <v>337</v>
      </c>
      <c r="E14328" s="421">
        <v>8602</v>
      </c>
      <c r="F14328" s="413">
        <v>131.27000000000001</v>
      </c>
      <c r="G14328" s="414">
        <f t="shared" si="446"/>
        <v>65.52906223813514</v>
      </c>
      <c r="H14328" s="415">
        <f t="shared" si="447"/>
        <v>0.32764531119067569</v>
      </c>
    </row>
    <row r="14329" spans="1:8" ht="15" hidden="1" thickBot="1">
      <c r="A14329" s="409">
        <v>202207</v>
      </c>
      <c r="B14329" s="196" t="s">
        <v>1655</v>
      </c>
      <c r="C14329" s="197" t="s">
        <v>1558</v>
      </c>
      <c r="D14329" s="198" t="s">
        <v>339</v>
      </c>
      <c r="E14329" s="421">
        <v>43.01</v>
      </c>
      <c r="F14329" s="413">
        <v>131.27000000000001</v>
      </c>
      <c r="G14329" s="414">
        <f t="shared" si="446"/>
        <v>0.32764531119067569</v>
      </c>
      <c r="H14329" s="415">
        <f t="shared" si="447"/>
        <v>0.32764531119067569</v>
      </c>
    </row>
    <row r="14330" spans="1:8" ht="15" hidden="1" thickBot="1">
      <c r="A14330" s="409">
        <v>202207</v>
      </c>
      <c r="B14330" s="196" t="s">
        <v>1656</v>
      </c>
      <c r="C14330" s="197" t="s">
        <v>1558</v>
      </c>
      <c r="D14330" s="198" t="s">
        <v>337</v>
      </c>
      <c r="E14330" s="421">
        <v>98603</v>
      </c>
      <c r="F14330" s="413">
        <v>131.27000000000001</v>
      </c>
      <c r="G14330" s="414">
        <f t="shared" si="446"/>
        <v>751.14649196312939</v>
      </c>
      <c r="H14330" s="415">
        <f t="shared" si="447"/>
        <v>3.755732459815647</v>
      </c>
    </row>
    <row r="14331" spans="1:8" ht="15" hidden="1" thickBot="1">
      <c r="A14331" s="409">
        <v>202207</v>
      </c>
      <c r="B14331" s="196" t="s">
        <v>1657</v>
      </c>
      <c r="C14331" s="197" t="s">
        <v>1558</v>
      </c>
      <c r="D14331" s="198" t="s">
        <v>337</v>
      </c>
      <c r="E14331" s="421">
        <v>51734</v>
      </c>
      <c r="F14331" s="413">
        <v>131.27000000000001</v>
      </c>
      <c r="G14331" s="414">
        <f t="shared" si="446"/>
        <v>394.10375561819149</v>
      </c>
      <c r="H14331" s="415">
        <f t="shared" si="447"/>
        <v>1.9705187780909574</v>
      </c>
    </row>
    <row r="14332" spans="1:8" ht="15" hidden="1" thickBot="1">
      <c r="A14332" s="409">
        <v>202207</v>
      </c>
      <c r="B14332" s="196" t="s">
        <v>1658</v>
      </c>
      <c r="C14332" s="197" t="s">
        <v>1558</v>
      </c>
      <c r="D14332" s="198" t="s">
        <v>337</v>
      </c>
      <c r="E14332" s="421">
        <v>99099</v>
      </c>
      <c r="F14332" s="413">
        <v>131.27000000000001</v>
      </c>
      <c r="G14332" s="414">
        <f t="shared" si="446"/>
        <v>754.9249638150377</v>
      </c>
      <c r="H14332" s="415">
        <f t="shared" si="447"/>
        <v>3.7746248190751883</v>
      </c>
    </row>
    <row r="14333" spans="1:8" ht="15" hidden="1" thickBot="1">
      <c r="A14333" s="409">
        <v>202207</v>
      </c>
      <c r="B14333" s="196" t="s">
        <v>1659</v>
      </c>
      <c r="C14333" s="197" t="s">
        <v>1558</v>
      </c>
      <c r="D14333" s="198" t="s">
        <v>337</v>
      </c>
      <c r="E14333" s="421">
        <v>99099</v>
      </c>
      <c r="F14333" s="413">
        <v>131.27000000000001</v>
      </c>
      <c r="G14333" s="414">
        <f t="shared" si="446"/>
        <v>754.9249638150377</v>
      </c>
      <c r="H14333" s="415">
        <f t="shared" si="447"/>
        <v>3.7746248190751883</v>
      </c>
    </row>
    <row r="14334" spans="1:8" ht="15" hidden="1" thickBot="1">
      <c r="A14334" s="409">
        <v>202207</v>
      </c>
      <c r="B14334" s="196" t="s">
        <v>1660</v>
      </c>
      <c r="C14334" s="197" t="s">
        <v>1558</v>
      </c>
      <c r="D14334" s="198" t="s">
        <v>337</v>
      </c>
      <c r="E14334" s="421">
        <v>125036</v>
      </c>
      <c r="F14334" s="413">
        <v>131.27000000000001</v>
      </c>
      <c r="G14334" s="414">
        <f t="shared" si="446"/>
        <v>952.51009370000759</v>
      </c>
      <c r="H14334" s="415">
        <f t="shared" si="447"/>
        <v>4.7625504685000379</v>
      </c>
    </row>
    <row r="14335" spans="1:8" ht="15" hidden="1" thickBot="1">
      <c r="A14335" s="409">
        <v>202207</v>
      </c>
      <c r="B14335" s="196" t="s">
        <v>1661</v>
      </c>
      <c r="C14335" s="197" t="s">
        <v>1558</v>
      </c>
      <c r="D14335" s="198" t="s">
        <v>337</v>
      </c>
      <c r="E14335" s="421"/>
      <c r="F14335" s="413">
        <v>131.27000000000001</v>
      </c>
      <c r="G14335" s="414">
        <f t="shared" si="446"/>
        <v>0</v>
      </c>
      <c r="H14335" s="415">
        <f t="shared" si="447"/>
        <v>0</v>
      </c>
    </row>
    <row r="14336" spans="1:8" ht="15" hidden="1" thickBot="1">
      <c r="A14336" s="409">
        <v>202207</v>
      </c>
      <c r="B14336" s="196" t="s">
        <v>1662</v>
      </c>
      <c r="C14336" s="197" t="s">
        <v>1558</v>
      </c>
      <c r="D14336" s="198" t="s">
        <v>350</v>
      </c>
      <c r="E14336" s="421">
        <v>0.01</v>
      </c>
      <c r="F14336" s="413">
        <v>131.27000000000001</v>
      </c>
      <c r="G14336" s="414">
        <f t="shared" si="446"/>
        <v>7.6178867982021789E-5</v>
      </c>
      <c r="H14336" s="415" t="str">
        <f t="shared" si="447"/>
        <v>VER</v>
      </c>
    </row>
    <row r="14337" spans="1:8" ht="15" hidden="1" thickBot="1">
      <c r="A14337" s="409">
        <v>202207</v>
      </c>
      <c r="B14337" s="196" t="s">
        <v>1663</v>
      </c>
      <c r="C14337" s="197" t="s">
        <v>1558</v>
      </c>
      <c r="D14337" s="198" t="s">
        <v>337</v>
      </c>
      <c r="E14337" s="421"/>
      <c r="F14337" s="413">
        <v>131.27000000000001</v>
      </c>
      <c r="G14337" s="414">
        <f t="shared" si="446"/>
        <v>0</v>
      </c>
      <c r="H14337" s="415">
        <f t="shared" si="447"/>
        <v>0</v>
      </c>
    </row>
    <row r="14338" spans="1:8" ht="15" hidden="1" thickBot="1">
      <c r="A14338" s="409">
        <v>202207</v>
      </c>
      <c r="B14338" s="196" t="s">
        <v>1664</v>
      </c>
      <c r="C14338" s="197" t="s">
        <v>1558</v>
      </c>
      <c r="D14338" s="198" t="s">
        <v>337</v>
      </c>
      <c r="E14338" s="421"/>
      <c r="F14338" s="413">
        <v>131.27000000000001</v>
      </c>
      <c r="G14338" s="414">
        <f t="shared" ref="G14338:G14401" si="448">+E14338/F14338</f>
        <v>0</v>
      </c>
      <c r="H14338" s="415">
        <f t="shared" ref="H14338:H14401" si="449">IF(D14338="TB",G14338/200,IF(D14338="LT",G14338,"VER"))</f>
        <v>0</v>
      </c>
    </row>
    <row r="14339" spans="1:8" ht="15" hidden="1" thickBot="1">
      <c r="A14339" s="409">
        <v>202207</v>
      </c>
      <c r="B14339" s="196" t="s">
        <v>1665</v>
      </c>
      <c r="C14339" s="197" t="s">
        <v>1558</v>
      </c>
      <c r="D14339" s="198" t="s">
        <v>339</v>
      </c>
      <c r="E14339" s="421"/>
      <c r="F14339" s="413">
        <v>131.27000000000001</v>
      </c>
      <c r="G14339" s="414">
        <f t="shared" si="448"/>
        <v>0</v>
      </c>
      <c r="H14339" s="415">
        <f t="shared" si="449"/>
        <v>0</v>
      </c>
    </row>
    <row r="14340" spans="1:8" ht="15" hidden="1" thickBot="1">
      <c r="A14340" s="409">
        <v>202207</v>
      </c>
      <c r="B14340" s="196" t="s">
        <v>1666</v>
      </c>
      <c r="C14340" s="197" t="s">
        <v>1558</v>
      </c>
      <c r="D14340" s="198" t="s">
        <v>337</v>
      </c>
      <c r="E14340" s="421">
        <v>140292</v>
      </c>
      <c r="F14340" s="413">
        <v>131.27000000000001</v>
      </c>
      <c r="G14340" s="414">
        <f t="shared" si="448"/>
        <v>1068.7285746933799</v>
      </c>
      <c r="H14340" s="415">
        <f t="shared" si="449"/>
        <v>5.3436428734668997</v>
      </c>
    </row>
    <row r="14341" spans="1:8" ht="15" hidden="1" thickBot="1">
      <c r="A14341" s="409">
        <v>202207</v>
      </c>
      <c r="B14341" s="196" t="s">
        <v>1667</v>
      </c>
      <c r="C14341" s="197" t="s">
        <v>1558</v>
      </c>
      <c r="D14341" s="198" t="s">
        <v>339</v>
      </c>
      <c r="E14341" s="421">
        <v>701</v>
      </c>
      <c r="F14341" s="413">
        <v>131.27000000000001</v>
      </c>
      <c r="G14341" s="414">
        <f t="shared" si="448"/>
        <v>5.3401386455397271</v>
      </c>
      <c r="H14341" s="415">
        <f t="shared" si="449"/>
        <v>5.3401386455397271</v>
      </c>
    </row>
    <row r="14342" spans="1:8" ht="15" hidden="1" thickBot="1">
      <c r="A14342" s="409">
        <v>202207</v>
      </c>
      <c r="B14342" s="196" t="s">
        <v>1668</v>
      </c>
      <c r="C14342" s="197" t="s">
        <v>1558</v>
      </c>
      <c r="D14342" s="198" t="s">
        <v>337</v>
      </c>
      <c r="E14342" s="421">
        <v>140292</v>
      </c>
      <c r="F14342" s="413">
        <v>131.27000000000001</v>
      </c>
      <c r="G14342" s="414">
        <f t="shared" si="448"/>
        <v>1068.7285746933799</v>
      </c>
      <c r="H14342" s="415">
        <f t="shared" si="449"/>
        <v>5.3436428734668997</v>
      </c>
    </row>
    <row r="14343" spans="1:8" ht="15" hidden="1" thickBot="1">
      <c r="A14343" s="409">
        <v>202207</v>
      </c>
      <c r="B14343" s="196" t="s">
        <v>1669</v>
      </c>
      <c r="C14343" s="197" t="s">
        <v>1558</v>
      </c>
      <c r="D14343" s="198" t="s">
        <v>339</v>
      </c>
      <c r="E14343" s="421">
        <v>701</v>
      </c>
      <c r="F14343" s="413">
        <v>131.27000000000001</v>
      </c>
      <c r="G14343" s="414">
        <f t="shared" si="448"/>
        <v>5.3401386455397271</v>
      </c>
      <c r="H14343" s="415">
        <f t="shared" si="449"/>
        <v>5.3401386455397271</v>
      </c>
    </row>
    <row r="14344" spans="1:8" ht="15" hidden="1" thickBot="1">
      <c r="A14344" s="409">
        <v>202207</v>
      </c>
      <c r="B14344" s="196" t="s">
        <v>1670</v>
      </c>
      <c r="C14344" s="197" t="s">
        <v>1558</v>
      </c>
      <c r="D14344" s="198" t="s">
        <v>337</v>
      </c>
      <c r="E14344" s="421">
        <v>140292</v>
      </c>
      <c r="F14344" s="413">
        <v>131.27000000000001</v>
      </c>
      <c r="G14344" s="414">
        <f t="shared" si="448"/>
        <v>1068.7285746933799</v>
      </c>
      <c r="H14344" s="415">
        <f t="shared" si="449"/>
        <v>5.3436428734668997</v>
      </c>
    </row>
    <row r="14345" spans="1:8" ht="15" hidden="1" thickBot="1">
      <c r="A14345" s="409">
        <v>202207</v>
      </c>
      <c r="B14345" s="196" t="s">
        <v>1671</v>
      </c>
      <c r="C14345" s="197" t="s">
        <v>1558</v>
      </c>
      <c r="D14345" s="198" t="s">
        <v>339</v>
      </c>
      <c r="E14345" s="421">
        <v>701</v>
      </c>
      <c r="F14345" s="413">
        <v>131.27000000000001</v>
      </c>
      <c r="G14345" s="414">
        <f t="shared" si="448"/>
        <v>5.3401386455397271</v>
      </c>
      <c r="H14345" s="415">
        <f t="shared" si="449"/>
        <v>5.3401386455397271</v>
      </c>
    </row>
    <row r="14346" spans="1:8" ht="15" hidden="1" thickBot="1">
      <c r="A14346" s="409">
        <v>202207</v>
      </c>
      <c r="B14346" s="196" t="s">
        <v>1672</v>
      </c>
      <c r="C14346" s="197" t="s">
        <v>1558</v>
      </c>
      <c r="D14346" s="198" t="s">
        <v>337</v>
      </c>
      <c r="E14346" s="421">
        <v>125036</v>
      </c>
      <c r="F14346" s="413">
        <v>131.27000000000001</v>
      </c>
      <c r="G14346" s="414">
        <f t="shared" si="448"/>
        <v>952.51009370000759</v>
      </c>
      <c r="H14346" s="415">
        <f t="shared" si="449"/>
        <v>4.7625504685000379</v>
      </c>
    </row>
    <row r="14347" spans="1:8" ht="15" hidden="1" thickBot="1">
      <c r="A14347" s="409">
        <v>202207</v>
      </c>
      <c r="B14347" s="196" t="s">
        <v>1673</v>
      </c>
      <c r="C14347" s="197" t="s">
        <v>1558</v>
      </c>
      <c r="D14347" s="198" t="s">
        <v>337</v>
      </c>
      <c r="E14347" s="421">
        <v>109474</v>
      </c>
      <c r="F14347" s="413">
        <v>131.27000000000001</v>
      </c>
      <c r="G14347" s="414">
        <f t="shared" si="448"/>
        <v>833.9605393463853</v>
      </c>
      <c r="H14347" s="415">
        <f t="shared" si="449"/>
        <v>4.1698026967319262</v>
      </c>
    </row>
    <row r="14348" spans="1:8" ht="15" hidden="1" thickBot="1">
      <c r="A14348" s="409">
        <v>202207</v>
      </c>
      <c r="B14348" s="196" t="s">
        <v>1674</v>
      </c>
      <c r="C14348" s="197" t="s">
        <v>1558</v>
      </c>
      <c r="D14348" s="198" t="s">
        <v>337</v>
      </c>
      <c r="E14348" s="421">
        <v>125036</v>
      </c>
      <c r="F14348" s="413">
        <v>131.27000000000001</v>
      </c>
      <c r="G14348" s="414">
        <f t="shared" si="448"/>
        <v>952.51009370000759</v>
      </c>
      <c r="H14348" s="415">
        <f t="shared" si="449"/>
        <v>4.7625504685000379</v>
      </c>
    </row>
    <row r="14349" spans="1:8" ht="15" hidden="1" thickBot="1">
      <c r="A14349" s="409">
        <v>202207</v>
      </c>
      <c r="B14349" s="196" t="s">
        <v>1675</v>
      </c>
      <c r="C14349" s="197" t="s">
        <v>1558</v>
      </c>
      <c r="D14349" s="198" t="s">
        <v>337</v>
      </c>
      <c r="E14349" s="421">
        <v>125924</v>
      </c>
      <c r="F14349" s="413">
        <v>131.27000000000001</v>
      </c>
      <c r="G14349" s="414">
        <f t="shared" si="448"/>
        <v>959.27477717681109</v>
      </c>
      <c r="H14349" s="415">
        <f t="shared" si="449"/>
        <v>4.796373885884055</v>
      </c>
    </row>
    <row r="14350" spans="1:8" ht="15" hidden="1" thickBot="1">
      <c r="A14350" s="409">
        <v>202207</v>
      </c>
      <c r="B14350" s="196" t="s">
        <v>1676</v>
      </c>
      <c r="C14350" s="197" t="s">
        <v>1558</v>
      </c>
      <c r="D14350" s="198" t="s">
        <v>337</v>
      </c>
      <c r="E14350" s="421">
        <v>8602</v>
      </c>
      <c r="F14350" s="413">
        <v>131.27000000000001</v>
      </c>
      <c r="G14350" s="414">
        <f t="shared" si="448"/>
        <v>65.52906223813514</v>
      </c>
      <c r="H14350" s="415">
        <f t="shared" si="449"/>
        <v>0.32764531119067569</v>
      </c>
    </row>
    <row r="14351" spans="1:8" ht="15" hidden="1" thickBot="1">
      <c r="A14351" s="409">
        <v>202207</v>
      </c>
      <c r="B14351" s="196" t="s">
        <v>1677</v>
      </c>
      <c r="C14351" s="197" t="s">
        <v>1558</v>
      </c>
      <c r="D14351" s="198" t="s">
        <v>337</v>
      </c>
      <c r="E14351" s="421">
        <v>74528</v>
      </c>
      <c r="F14351" s="413">
        <v>131.27000000000001</v>
      </c>
      <c r="G14351" s="414">
        <f t="shared" si="448"/>
        <v>567.74586729641192</v>
      </c>
      <c r="H14351" s="415">
        <f t="shared" si="449"/>
        <v>2.8387293364820594</v>
      </c>
    </row>
    <row r="14352" spans="1:8" ht="15" hidden="1" thickBot="1">
      <c r="A14352" s="409">
        <v>202207</v>
      </c>
      <c r="B14352" s="196" t="s">
        <v>1678</v>
      </c>
      <c r="C14352" s="197" t="s">
        <v>1558</v>
      </c>
      <c r="D14352" s="198" t="s">
        <v>337</v>
      </c>
      <c r="E14352" s="421">
        <v>17486</v>
      </c>
      <c r="F14352" s="413">
        <v>131.27000000000001</v>
      </c>
      <c r="G14352" s="414">
        <f t="shared" si="448"/>
        <v>133.20636855336329</v>
      </c>
      <c r="H14352" s="415">
        <f t="shared" si="449"/>
        <v>0.66603184276681648</v>
      </c>
    </row>
    <row r="14353" spans="1:8" ht="15" hidden="1" thickBot="1">
      <c r="A14353" s="409">
        <v>202207</v>
      </c>
      <c r="B14353" s="196" t="s">
        <v>1679</v>
      </c>
      <c r="C14353" s="197" t="s">
        <v>1558</v>
      </c>
      <c r="D14353" s="198" t="s">
        <v>339</v>
      </c>
      <c r="E14353" s="421">
        <v>87.42</v>
      </c>
      <c r="F14353" s="413">
        <v>131.27000000000001</v>
      </c>
      <c r="G14353" s="414">
        <f t="shared" si="448"/>
        <v>0.66595566389883443</v>
      </c>
      <c r="H14353" s="415">
        <f t="shared" si="449"/>
        <v>0.66595566389883443</v>
      </c>
    </row>
    <row r="14354" spans="1:8" ht="15" hidden="1" thickBot="1">
      <c r="A14354" s="409">
        <v>202207</v>
      </c>
      <c r="B14354" s="196" t="s">
        <v>1680</v>
      </c>
      <c r="C14354" s="197" t="s">
        <v>1558</v>
      </c>
      <c r="D14354" s="198" t="s">
        <v>337</v>
      </c>
      <c r="E14354" s="421">
        <v>17486</v>
      </c>
      <c r="F14354" s="413">
        <v>131.27000000000001</v>
      </c>
      <c r="G14354" s="414">
        <f t="shared" si="448"/>
        <v>133.20636855336329</v>
      </c>
      <c r="H14354" s="415">
        <f t="shared" si="449"/>
        <v>0.66603184276681648</v>
      </c>
    </row>
    <row r="14355" spans="1:8" ht="15" hidden="1" thickBot="1">
      <c r="A14355" s="409">
        <v>202207</v>
      </c>
      <c r="B14355" s="196" t="s">
        <v>1681</v>
      </c>
      <c r="C14355" s="197" t="s">
        <v>1558</v>
      </c>
      <c r="D14355" s="198" t="s">
        <v>339</v>
      </c>
      <c r="E14355" s="421">
        <v>87.42</v>
      </c>
      <c r="F14355" s="413">
        <v>131.27000000000001</v>
      </c>
      <c r="G14355" s="414">
        <f t="shared" si="448"/>
        <v>0.66595566389883443</v>
      </c>
      <c r="H14355" s="415">
        <f t="shared" si="449"/>
        <v>0.66595566389883443</v>
      </c>
    </row>
    <row r="14356" spans="1:8" ht="15" hidden="1" thickBot="1">
      <c r="A14356" s="409">
        <v>202207</v>
      </c>
      <c r="B14356" s="196" t="s">
        <v>1682</v>
      </c>
      <c r="C14356" s="197" t="s">
        <v>1558</v>
      </c>
      <c r="D14356" s="198" t="s">
        <v>337</v>
      </c>
      <c r="E14356" s="421">
        <v>17486</v>
      </c>
      <c r="F14356" s="413">
        <v>131.27000000000001</v>
      </c>
      <c r="G14356" s="414">
        <f t="shared" si="448"/>
        <v>133.20636855336329</v>
      </c>
      <c r="H14356" s="415">
        <f t="shared" si="449"/>
        <v>0.66603184276681648</v>
      </c>
    </row>
    <row r="14357" spans="1:8" ht="15" hidden="1" thickBot="1">
      <c r="A14357" s="409">
        <v>202207</v>
      </c>
      <c r="B14357" s="196" t="s">
        <v>1683</v>
      </c>
      <c r="C14357" s="197" t="s">
        <v>1558</v>
      </c>
      <c r="D14357" s="198" t="s">
        <v>339</v>
      </c>
      <c r="E14357" s="421">
        <v>87.42</v>
      </c>
      <c r="F14357" s="413">
        <v>131.27000000000001</v>
      </c>
      <c r="G14357" s="414">
        <f t="shared" si="448"/>
        <v>0.66595566389883443</v>
      </c>
      <c r="H14357" s="415">
        <f t="shared" si="449"/>
        <v>0.66595566389883443</v>
      </c>
    </row>
    <row r="14358" spans="1:8" ht="15" hidden="1" thickBot="1">
      <c r="A14358" s="409">
        <v>202207</v>
      </c>
      <c r="B14358" s="196" t="s">
        <v>1684</v>
      </c>
      <c r="C14358" s="197" t="s">
        <v>1558</v>
      </c>
      <c r="D14358" s="198" t="s">
        <v>337</v>
      </c>
      <c r="E14358" s="421">
        <v>140292</v>
      </c>
      <c r="F14358" s="413">
        <v>131.27000000000001</v>
      </c>
      <c r="G14358" s="414">
        <f t="shared" si="448"/>
        <v>1068.7285746933799</v>
      </c>
      <c r="H14358" s="415">
        <f t="shared" si="449"/>
        <v>5.3436428734668997</v>
      </c>
    </row>
    <row r="14359" spans="1:8" ht="15" hidden="1" thickBot="1">
      <c r="A14359" s="409">
        <v>202207</v>
      </c>
      <c r="B14359" s="196" t="s">
        <v>1685</v>
      </c>
      <c r="C14359" s="197" t="s">
        <v>1558</v>
      </c>
      <c r="D14359" s="198" t="s">
        <v>350</v>
      </c>
      <c r="E14359" s="421">
        <v>0.01</v>
      </c>
      <c r="F14359" s="413">
        <v>131.27000000000001</v>
      </c>
      <c r="G14359" s="414">
        <f t="shared" si="448"/>
        <v>7.6178867982021789E-5</v>
      </c>
      <c r="H14359" s="415" t="str">
        <f t="shared" si="449"/>
        <v>VER</v>
      </c>
    </row>
    <row r="14360" spans="1:8" ht="15" hidden="1" thickBot="1">
      <c r="A14360" s="409">
        <v>202207</v>
      </c>
      <c r="B14360" s="196" t="s">
        <v>1686</v>
      </c>
      <c r="C14360" s="197" t="s">
        <v>1558</v>
      </c>
      <c r="D14360" s="198" t="s">
        <v>337</v>
      </c>
      <c r="E14360" s="421">
        <v>102941</v>
      </c>
      <c r="F14360" s="413">
        <v>131.27000000000001</v>
      </c>
      <c r="G14360" s="414">
        <f t="shared" si="448"/>
        <v>784.19288489373037</v>
      </c>
      <c r="H14360" s="415">
        <f t="shared" si="449"/>
        <v>3.9209644244686519</v>
      </c>
    </row>
    <row r="14361" spans="1:8" ht="15" hidden="1" thickBot="1">
      <c r="A14361" s="409">
        <v>202207</v>
      </c>
      <c r="B14361" s="196" t="s">
        <v>1687</v>
      </c>
      <c r="C14361" s="197" t="s">
        <v>1558</v>
      </c>
      <c r="D14361" s="198" t="s">
        <v>337</v>
      </c>
      <c r="E14361" s="421">
        <v>102941</v>
      </c>
      <c r="F14361" s="413">
        <v>131.27000000000001</v>
      </c>
      <c r="G14361" s="414">
        <f t="shared" si="448"/>
        <v>784.19288489373037</v>
      </c>
      <c r="H14361" s="415">
        <f t="shared" si="449"/>
        <v>3.9209644244686519</v>
      </c>
    </row>
    <row r="14362" spans="1:8" ht="15" hidden="1" thickBot="1">
      <c r="A14362" s="409">
        <v>202207</v>
      </c>
      <c r="B14362" s="196" t="s">
        <v>1688</v>
      </c>
      <c r="C14362" s="197" t="s">
        <v>1558</v>
      </c>
      <c r="D14362" s="198" t="s">
        <v>337</v>
      </c>
      <c r="E14362" s="421">
        <v>71162</v>
      </c>
      <c r="F14362" s="413">
        <v>131.27000000000001</v>
      </c>
      <c r="G14362" s="414">
        <f t="shared" si="448"/>
        <v>542.10406033366337</v>
      </c>
      <c r="H14362" s="415">
        <f t="shared" si="449"/>
        <v>2.7105203016683168</v>
      </c>
    </row>
    <row r="14363" spans="1:8" ht="15" hidden="1" thickBot="1">
      <c r="A14363" s="409">
        <v>202207</v>
      </c>
      <c r="B14363" s="196" t="s">
        <v>1689</v>
      </c>
      <c r="C14363" s="197" t="s">
        <v>1558</v>
      </c>
      <c r="D14363" s="198" t="s">
        <v>337</v>
      </c>
      <c r="E14363" s="421">
        <v>127000</v>
      </c>
      <c r="F14363" s="413">
        <v>131.27000000000001</v>
      </c>
      <c r="G14363" s="414">
        <f t="shared" si="448"/>
        <v>967.47162337167663</v>
      </c>
      <c r="H14363" s="415">
        <f t="shared" si="449"/>
        <v>4.8373581168583835</v>
      </c>
    </row>
    <row r="14364" spans="1:8" ht="15" hidden="1" thickBot="1">
      <c r="A14364" s="409">
        <v>202207</v>
      </c>
      <c r="B14364" s="196" t="s">
        <v>1690</v>
      </c>
      <c r="C14364" s="197" t="s">
        <v>1558</v>
      </c>
      <c r="D14364" s="198" t="s">
        <v>337</v>
      </c>
      <c r="E14364" s="421">
        <v>23806</v>
      </c>
      <c r="F14364" s="413">
        <v>131.27000000000001</v>
      </c>
      <c r="G14364" s="414">
        <f t="shared" si="448"/>
        <v>181.35141311800106</v>
      </c>
      <c r="H14364" s="415">
        <f t="shared" si="449"/>
        <v>0.90675706559000535</v>
      </c>
    </row>
    <row r="14365" spans="1:8" ht="15" hidden="1" thickBot="1">
      <c r="A14365" s="409">
        <v>202207</v>
      </c>
      <c r="B14365" s="196" t="s">
        <v>1691</v>
      </c>
      <c r="C14365" s="197" t="s">
        <v>1558</v>
      </c>
      <c r="D14365" s="198" t="s">
        <v>337</v>
      </c>
      <c r="E14365" s="421">
        <v>11304</v>
      </c>
      <c r="F14365" s="413">
        <v>131.27000000000001</v>
      </c>
      <c r="G14365" s="414">
        <f t="shared" si="448"/>
        <v>86.112592366877422</v>
      </c>
      <c r="H14365" s="415">
        <f t="shared" si="449"/>
        <v>0.43056296183438714</v>
      </c>
    </row>
    <row r="14366" spans="1:8" ht="15" hidden="1" thickBot="1">
      <c r="A14366" s="409">
        <v>202207</v>
      </c>
      <c r="B14366" s="196" t="s">
        <v>1692</v>
      </c>
      <c r="C14366" s="197" t="s">
        <v>1558</v>
      </c>
      <c r="D14366" s="198" t="s">
        <v>339</v>
      </c>
      <c r="E14366" s="421">
        <v>56.47</v>
      </c>
      <c r="F14366" s="413">
        <v>131.27000000000001</v>
      </c>
      <c r="G14366" s="414">
        <f t="shared" si="448"/>
        <v>0.43018206749447702</v>
      </c>
      <c r="H14366" s="415">
        <f t="shared" si="449"/>
        <v>0.43018206749447702</v>
      </c>
    </row>
    <row r="14367" spans="1:8" ht="15" hidden="1" thickBot="1">
      <c r="A14367" s="409">
        <v>202207</v>
      </c>
      <c r="B14367" s="196" t="s">
        <v>1693</v>
      </c>
      <c r="C14367" s="197" t="s">
        <v>1558</v>
      </c>
      <c r="D14367" s="198" t="s">
        <v>337</v>
      </c>
      <c r="E14367" s="421">
        <v>70244</v>
      </c>
      <c r="F14367" s="413">
        <v>131.27000000000001</v>
      </c>
      <c r="G14367" s="414">
        <f t="shared" si="448"/>
        <v>535.11084025291382</v>
      </c>
      <c r="H14367" s="415">
        <f t="shared" si="449"/>
        <v>2.675554201264569</v>
      </c>
    </row>
    <row r="14368" spans="1:8" ht="15" hidden="1" thickBot="1">
      <c r="A14368" s="409">
        <v>202207</v>
      </c>
      <c r="B14368" s="196" t="s">
        <v>1694</v>
      </c>
      <c r="C14368" s="197" t="s">
        <v>1558</v>
      </c>
      <c r="D14368" s="198" t="s">
        <v>339</v>
      </c>
      <c r="E14368" s="421">
        <v>351</v>
      </c>
      <c r="F14368" s="413">
        <v>131.27000000000001</v>
      </c>
      <c r="G14368" s="414">
        <f t="shared" si="448"/>
        <v>2.6738782661689644</v>
      </c>
      <c r="H14368" s="415">
        <f t="shared" si="449"/>
        <v>2.6738782661689644</v>
      </c>
    </row>
    <row r="14369" spans="1:8" ht="15" hidden="1" thickBot="1">
      <c r="A14369" s="409">
        <v>202207</v>
      </c>
      <c r="B14369" s="196" t="s">
        <v>1695</v>
      </c>
      <c r="C14369" s="197" t="s">
        <v>1558</v>
      </c>
      <c r="D14369" s="198" t="s">
        <v>337</v>
      </c>
      <c r="E14369" s="421">
        <v>11304</v>
      </c>
      <c r="F14369" s="413">
        <v>131.27000000000001</v>
      </c>
      <c r="G14369" s="414">
        <f t="shared" si="448"/>
        <v>86.112592366877422</v>
      </c>
      <c r="H14369" s="415">
        <f t="shared" si="449"/>
        <v>0.43056296183438714</v>
      </c>
    </row>
    <row r="14370" spans="1:8" ht="15" hidden="1" thickBot="1">
      <c r="A14370" s="409">
        <v>202207</v>
      </c>
      <c r="B14370" s="196" t="s">
        <v>1696</v>
      </c>
      <c r="C14370" s="197" t="s">
        <v>1558</v>
      </c>
      <c r="D14370" s="198" t="s">
        <v>339</v>
      </c>
      <c r="E14370" s="421">
        <v>56.47</v>
      </c>
      <c r="F14370" s="413">
        <v>131.27000000000001</v>
      </c>
      <c r="G14370" s="414">
        <f t="shared" si="448"/>
        <v>0.43018206749447702</v>
      </c>
      <c r="H14370" s="415">
        <f t="shared" si="449"/>
        <v>0.43018206749447702</v>
      </c>
    </row>
    <row r="14371" spans="1:8" ht="15" hidden="1" thickBot="1">
      <c r="A14371" s="409">
        <v>202207</v>
      </c>
      <c r="B14371" s="196" t="s">
        <v>1697</v>
      </c>
      <c r="C14371" s="197" t="s">
        <v>1558</v>
      </c>
      <c r="D14371" s="198" t="s">
        <v>337</v>
      </c>
      <c r="E14371" s="421">
        <v>96444</v>
      </c>
      <c r="F14371" s="413">
        <v>131.27000000000001</v>
      </c>
      <c r="G14371" s="414">
        <f t="shared" si="448"/>
        <v>734.69947436581083</v>
      </c>
      <c r="H14371" s="415">
        <f t="shared" si="449"/>
        <v>3.673497371829054</v>
      </c>
    </row>
    <row r="14372" spans="1:8" ht="15" hidden="1" thickBot="1">
      <c r="A14372" s="409">
        <v>202207</v>
      </c>
      <c r="B14372" s="196" t="s">
        <v>1698</v>
      </c>
      <c r="C14372" s="197" t="s">
        <v>1558</v>
      </c>
      <c r="D14372" s="198" t="s">
        <v>339</v>
      </c>
      <c r="E14372" s="421">
        <v>482</v>
      </c>
      <c r="F14372" s="413">
        <v>131.27000000000001</v>
      </c>
      <c r="G14372" s="414">
        <f t="shared" si="448"/>
        <v>3.6718214367334499</v>
      </c>
      <c r="H14372" s="415">
        <f t="shared" si="449"/>
        <v>3.6718214367334499</v>
      </c>
    </row>
    <row r="14373" spans="1:8" ht="15" hidden="1" thickBot="1">
      <c r="A14373" s="409">
        <v>202207</v>
      </c>
      <c r="B14373" s="196" t="s">
        <v>1699</v>
      </c>
      <c r="C14373" s="197" t="s">
        <v>1558</v>
      </c>
      <c r="D14373" s="198" t="s">
        <v>337</v>
      </c>
      <c r="E14373" s="421">
        <v>96444</v>
      </c>
      <c r="F14373" s="413">
        <v>131.27000000000001</v>
      </c>
      <c r="G14373" s="414">
        <f t="shared" si="448"/>
        <v>734.69947436581083</v>
      </c>
      <c r="H14373" s="415">
        <f t="shared" si="449"/>
        <v>3.673497371829054</v>
      </c>
    </row>
    <row r="14374" spans="1:8" ht="15" hidden="1" thickBot="1">
      <c r="A14374" s="409">
        <v>202207</v>
      </c>
      <c r="B14374" s="196" t="s">
        <v>1700</v>
      </c>
      <c r="C14374" s="197" t="s">
        <v>1558</v>
      </c>
      <c r="D14374" s="198" t="s">
        <v>339</v>
      </c>
      <c r="E14374" s="421">
        <v>482</v>
      </c>
      <c r="F14374" s="413">
        <v>131.27000000000001</v>
      </c>
      <c r="G14374" s="414">
        <f t="shared" si="448"/>
        <v>3.6718214367334499</v>
      </c>
      <c r="H14374" s="415">
        <f t="shared" si="449"/>
        <v>3.6718214367334499</v>
      </c>
    </row>
    <row r="14375" spans="1:8" ht="15" hidden="1" thickBot="1">
      <c r="A14375" s="409">
        <v>202207</v>
      </c>
      <c r="B14375" s="196" t="s">
        <v>1701</v>
      </c>
      <c r="C14375" s="197" t="s">
        <v>1558</v>
      </c>
      <c r="D14375" s="198" t="s">
        <v>337</v>
      </c>
      <c r="E14375" s="421">
        <v>8602</v>
      </c>
      <c r="F14375" s="413">
        <v>131.27000000000001</v>
      </c>
      <c r="G14375" s="414">
        <f t="shared" si="448"/>
        <v>65.52906223813514</v>
      </c>
      <c r="H14375" s="415">
        <f t="shared" si="449"/>
        <v>0.32764531119067569</v>
      </c>
    </row>
    <row r="14376" spans="1:8" ht="15" hidden="1" thickBot="1">
      <c r="A14376" s="409">
        <v>202207</v>
      </c>
      <c r="B14376" s="196" t="s">
        <v>1702</v>
      </c>
      <c r="C14376" s="197" t="s">
        <v>1558</v>
      </c>
      <c r="D14376" s="198" t="s">
        <v>337</v>
      </c>
      <c r="E14376" s="421">
        <v>140292</v>
      </c>
      <c r="F14376" s="413">
        <v>131.27000000000001</v>
      </c>
      <c r="G14376" s="414">
        <f t="shared" si="448"/>
        <v>1068.7285746933799</v>
      </c>
      <c r="H14376" s="415">
        <f t="shared" si="449"/>
        <v>5.3436428734668997</v>
      </c>
    </row>
    <row r="14377" spans="1:8" ht="15" hidden="1" thickBot="1">
      <c r="A14377" s="409">
        <v>202207</v>
      </c>
      <c r="B14377" s="196" t="s">
        <v>1703</v>
      </c>
      <c r="C14377" s="197" t="s">
        <v>1558</v>
      </c>
      <c r="D14377" s="198" t="s">
        <v>337</v>
      </c>
      <c r="E14377" s="421">
        <v>17672</v>
      </c>
      <c r="F14377" s="413">
        <v>131.27000000000001</v>
      </c>
      <c r="G14377" s="414">
        <f t="shared" si="448"/>
        <v>134.62329549782891</v>
      </c>
      <c r="H14377" s="415">
        <f t="shared" si="449"/>
        <v>0.67311647748914449</v>
      </c>
    </row>
    <row r="14378" spans="1:8" ht="15" hidden="1" thickBot="1">
      <c r="A14378" s="409">
        <v>202207</v>
      </c>
      <c r="B14378" s="196" t="s">
        <v>1704</v>
      </c>
      <c r="C14378" s="197" t="s">
        <v>1558</v>
      </c>
      <c r="D14378" s="198" t="s">
        <v>339</v>
      </c>
      <c r="E14378" s="421">
        <v>88.28</v>
      </c>
      <c r="F14378" s="413">
        <v>131.27000000000001</v>
      </c>
      <c r="G14378" s="414">
        <f t="shared" si="448"/>
        <v>0.67250704654528826</v>
      </c>
      <c r="H14378" s="415">
        <f t="shared" si="449"/>
        <v>0.67250704654528826</v>
      </c>
    </row>
    <row r="14379" spans="1:8" ht="15" hidden="1" thickBot="1">
      <c r="A14379" s="409">
        <v>202207</v>
      </c>
      <c r="B14379" s="196" t="s">
        <v>1705</v>
      </c>
      <c r="C14379" s="197" t="s">
        <v>1558</v>
      </c>
      <c r="D14379" s="198" t="s">
        <v>337</v>
      </c>
      <c r="E14379" s="421">
        <v>1776.41</v>
      </c>
      <c r="F14379" s="413">
        <v>131.27000000000001</v>
      </c>
      <c r="G14379" s="414">
        <f t="shared" si="448"/>
        <v>13.532490287194332</v>
      </c>
      <c r="H14379" s="415">
        <f t="shared" si="449"/>
        <v>6.766245143597166E-2</v>
      </c>
    </row>
    <row r="14380" spans="1:8" ht="15" hidden="1" thickBot="1">
      <c r="A14380" s="409">
        <v>202207</v>
      </c>
      <c r="B14380" s="196" t="s">
        <v>1706</v>
      </c>
      <c r="C14380" s="197" t="s">
        <v>1558</v>
      </c>
      <c r="D14380" s="198" t="s">
        <v>337</v>
      </c>
      <c r="E14380" s="421">
        <v>125036</v>
      </c>
      <c r="F14380" s="413">
        <v>131.27000000000001</v>
      </c>
      <c r="G14380" s="414">
        <f t="shared" si="448"/>
        <v>952.51009370000759</v>
      </c>
      <c r="H14380" s="415">
        <f t="shared" si="449"/>
        <v>4.7625504685000379</v>
      </c>
    </row>
    <row r="14381" spans="1:8" ht="15" hidden="1" thickBot="1">
      <c r="A14381" s="409">
        <v>202207</v>
      </c>
      <c r="B14381" s="196" t="s">
        <v>1707</v>
      </c>
      <c r="C14381" s="197" t="s">
        <v>1558</v>
      </c>
      <c r="D14381" s="198" t="s">
        <v>337</v>
      </c>
      <c r="E14381" s="421">
        <v>113614</v>
      </c>
      <c r="F14381" s="413">
        <v>131.27000000000001</v>
      </c>
      <c r="G14381" s="414">
        <f t="shared" si="448"/>
        <v>865.49859069094225</v>
      </c>
      <c r="H14381" s="415">
        <f t="shared" si="449"/>
        <v>4.3274929534547111</v>
      </c>
    </row>
    <row r="14382" spans="1:8" ht="15" hidden="1" thickBot="1">
      <c r="A14382" s="409">
        <v>202207</v>
      </c>
      <c r="B14382" s="196" t="s">
        <v>1708</v>
      </c>
      <c r="C14382" s="197" t="s">
        <v>1558</v>
      </c>
      <c r="D14382" s="198" t="s">
        <v>337</v>
      </c>
      <c r="E14382" s="421">
        <v>127000</v>
      </c>
      <c r="F14382" s="413">
        <v>131.27000000000001</v>
      </c>
      <c r="G14382" s="414">
        <f t="shared" si="448"/>
        <v>967.47162337167663</v>
      </c>
      <c r="H14382" s="415">
        <f t="shared" si="449"/>
        <v>4.8373581168583835</v>
      </c>
    </row>
    <row r="14383" spans="1:8" ht="15" hidden="1" thickBot="1">
      <c r="A14383" s="409">
        <v>202207</v>
      </c>
      <c r="B14383" s="196" t="s">
        <v>1709</v>
      </c>
      <c r="C14383" s="197" t="s">
        <v>1558</v>
      </c>
      <c r="D14383" s="198" t="s">
        <v>337</v>
      </c>
      <c r="E14383" s="421">
        <v>127000</v>
      </c>
      <c r="F14383" s="413">
        <v>131.27000000000001</v>
      </c>
      <c r="G14383" s="414">
        <f t="shared" si="448"/>
        <v>967.47162337167663</v>
      </c>
      <c r="H14383" s="415">
        <f t="shared" si="449"/>
        <v>4.8373581168583835</v>
      </c>
    </row>
    <row r="14384" spans="1:8" ht="15" hidden="1" thickBot="1">
      <c r="A14384" s="409">
        <v>202207</v>
      </c>
      <c r="B14384" s="196" t="s">
        <v>1710</v>
      </c>
      <c r="C14384" s="197" t="s">
        <v>1558</v>
      </c>
      <c r="D14384" s="198" t="s">
        <v>339</v>
      </c>
      <c r="E14384" s="421">
        <v>635</v>
      </c>
      <c r="F14384" s="413">
        <v>131.27000000000001</v>
      </c>
      <c r="G14384" s="414">
        <f t="shared" si="448"/>
        <v>4.8373581168583835</v>
      </c>
      <c r="H14384" s="415">
        <f t="shared" si="449"/>
        <v>4.8373581168583835</v>
      </c>
    </row>
    <row r="14385" spans="1:8" ht="15" hidden="1" thickBot="1">
      <c r="A14385" s="409">
        <v>202207</v>
      </c>
      <c r="B14385" s="196" t="s">
        <v>1711</v>
      </c>
      <c r="C14385" s="197" t="s">
        <v>1558</v>
      </c>
      <c r="D14385" s="198" t="s">
        <v>337</v>
      </c>
      <c r="E14385" s="421">
        <v>127000</v>
      </c>
      <c r="F14385" s="413">
        <v>131.27000000000001</v>
      </c>
      <c r="G14385" s="414">
        <f t="shared" si="448"/>
        <v>967.47162337167663</v>
      </c>
      <c r="H14385" s="415">
        <f t="shared" si="449"/>
        <v>4.8373581168583835</v>
      </c>
    </row>
    <row r="14386" spans="1:8" ht="15" hidden="1" thickBot="1">
      <c r="A14386" s="409">
        <v>202207</v>
      </c>
      <c r="B14386" s="196" t="s">
        <v>1712</v>
      </c>
      <c r="C14386" s="197" t="s">
        <v>1558</v>
      </c>
      <c r="D14386" s="198" t="s">
        <v>337</v>
      </c>
      <c r="E14386" s="421">
        <v>127000</v>
      </c>
      <c r="F14386" s="413">
        <v>131.27000000000001</v>
      </c>
      <c r="G14386" s="414">
        <f t="shared" si="448"/>
        <v>967.47162337167663</v>
      </c>
      <c r="H14386" s="415">
        <f t="shared" si="449"/>
        <v>4.8373581168583835</v>
      </c>
    </row>
    <row r="14387" spans="1:8" ht="15" hidden="1" thickBot="1">
      <c r="A14387" s="409">
        <v>202207</v>
      </c>
      <c r="B14387" s="196" t="s">
        <v>1713</v>
      </c>
      <c r="C14387" s="197" t="s">
        <v>1558</v>
      </c>
      <c r="D14387" s="198" t="s">
        <v>339</v>
      </c>
      <c r="E14387" s="421">
        <v>635</v>
      </c>
      <c r="F14387" s="413">
        <v>131.27000000000001</v>
      </c>
      <c r="G14387" s="414">
        <f t="shared" si="448"/>
        <v>4.8373581168583835</v>
      </c>
      <c r="H14387" s="415">
        <f t="shared" si="449"/>
        <v>4.8373581168583835</v>
      </c>
    </row>
    <row r="14388" spans="1:8" ht="15" hidden="1" thickBot="1">
      <c r="A14388" s="409">
        <v>202207</v>
      </c>
      <c r="B14388" s="196" t="s">
        <v>1714</v>
      </c>
      <c r="C14388" s="197" t="s">
        <v>1558</v>
      </c>
      <c r="D14388" s="198" t="s">
        <v>337</v>
      </c>
      <c r="E14388" s="421">
        <v>127000</v>
      </c>
      <c r="F14388" s="413">
        <v>131.27000000000001</v>
      </c>
      <c r="G14388" s="414">
        <f t="shared" si="448"/>
        <v>967.47162337167663</v>
      </c>
      <c r="H14388" s="415">
        <f t="shared" si="449"/>
        <v>4.8373581168583835</v>
      </c>
    </row>
    <row r="14389" spans="1:8" ht="15" hidden="1" thickBot="1">
      <c r="A14389" s="409">
        <v>202207</v>
      </c>
      <c r="B14389" s="196" t="s">
        <v>1715</v>
      </c>
      <c r="C14389" s="197" t="s">
        <v>1558</v>
      </c>
      <c r="D14389" s="198" t="s">
        <v>339</v>
      </c>
      <c r="E14389" s="421">
        <v>635</v>
      </c>
      <c r="F14389" s="413">
        <v>131.27000000000001</v>
      </c>
      <c r="G14389" s="414">
        <f t="shared" si="448"/>
        <v>4.8373581168583835</v>
      </c>
      <c r="H14389" s="415">
        <f t="shared" si="449"/>
        <v>4.8373581168583835</v>
      </c>
    </row>
    <row r="14390" spans="1:8" ht="15" hidden="1" thickBot="1">
      <c r="A14390" s="409">
        <v>202207</v>
      </c>
      <c r="B14390" s="196" t="s">
        <v>20</v>
      </c>
      <c r="C14390" s="197" t="s">
        <v>1558</v>
      </c>
      <c r="D14390" s="198" t="s">
        <v>337</v>
      </c>
      <c r="E14390" s="421">
        <v>52400</v>
      </c>
      <c r="F14390" s="413">
        <v>131.27000000000001</v>
      </c>
      <c r="G14390" s="414">
        <f t="shared" si="448"/>
        <v>399.17726822579414</v>
      </c>
      <c r="H14390" s="415">
        <f t="shared" si="449"/>
        <v>1.9958863411289707</v>
      </c>
    </row>
    <row r="14391" spans="1:8" ht="15" hidden="1" thickBot="1">
      <c r="A14391" s="409">
        <v>202207</v>
      </c>
      <c r="B14391" s="196" t="s">
        <v>1716</v>
      </c>
      <c r="C14391" s="197" t="s">
        <v>2697</v>
      </c>
      <c r="D14391" s="198" t="s">
        <v>339</v>
      </c>
      <c r="E14391" s="421">
        <v>262</v>
      </c>
      <c r="F14391" s="413">
        <v>131.27000000000001</v>
      </c>
      <c r="G14391" s="414">
        <f t="shared" si="448"/>
        <v>1.9958863411289707</v>
      </c>
      <c r="H14391" s="415">
        <f t="shared" si="449"/>
        <v>1.9958863411289707</v>
      </c>
    </row>
    <row r="14392" spans="1:8" ht="15" hidden="1" thickBot="1">
      <c r="A14392" s="409">
        <v>202207</v>
      </c>
      <c r="B14392" s="196" t="s">
        <v>1717</v>
      </c>
      <c r="C14392" s="197" t="s">
        <v>1558</v>
      </c>
      <c r="D14392" s="198" t="s">
        <v>337</v>
      </c>
      <c r="E14392" s="421">
        <v>106448</v>
      </c>
      <c r="F14392" s="413">
        <v>131.27000000000001</v>
      </c>
      <c r="G14392" s="414">
        <f t="shared" si="448"/>
        <v>810.90881389502545</v>
      </c>
      <c r="H14392" s="415">
        <f t="shared" si="449"/>
        <v>4.0545440694751269</v>
      </c>
    </row>
    <row r="14393" spans="1:8" ht="15" hidden="1" thickBot="1">
      <c r="A14393" s="409">
        <v>202207</v>
      </c>
      <c r="B14393" s="196" t="s">
        <v>1718</v>
      </c>
      <c r="C14393" s="197" t="s">
        <v>1558</v>
      </c>
      <c r="D14393" s="198" t="s">
        <v>337</v>
      </c>
      <c r="E14393" s="421">
        <v>73698</v>
      </c>
      <c r="F14393" s="413">
        <v>131.27000000000001</v>
      </c>
      <c r="G14393" s="414">
        <f t="shared" si="448"/>
        <v>561.42302125390415</v>
      </c>
      <c r="H14393" s="415">
        <f t="shared" si="449"/>
        <v>2.8071151062695208</v>
      </c>
    </row>
    <row r="14394" spans="1:8" ht="15" hidden="1" thickBot="1">
      <c r="A14394" s="409">
        <v>202207</v>
      </c>
      <c r="B14394" s="196" t="s">
        <v>1719</v>
      </c>
      <c r="C14394" s="197" t="s">
        <v>1558</v>
      </c>
      <c r="D14394" s="198" t="s">
        <v>337</v>
      </c>
      <c r="E14394" s="421">
        <v>52400</v>
      </c>
      <c r="F14394" s="413">
        <v>131.27000000000001</v>
      </c>
      <c r="G14394" s="414">
        <f t="shared" si="448"/>
        <v>399.17726822579414</v>
      </c>
      <c r="H14394" s="415">
        <f t="shared" si="449"/>
        <v>1.9958863411289707</v>
      </c>
    </row>
    <row r="14395" spans="1:8" ht="15" hidden="1" thickBot="1">
      <c r="A14395" s="409">
        <v>202207</v>
      </c>
      <c r="B14395" s="196" t="s">
        <v>1720</v>
      </c>
      <c r="C14395" s="197" t="s">
        <v>1558</v>
      </c>
      <c r="D14395" s="198" t="s">
        <v>339</v>
      </c>
      <c r="E14395" s="421">
        <v>262</v>
      </c>
      <c r="F14395" s="413">
        <v>131.27000000000001</v>
      </c>
      <c r="G14395" s="414">
        <f t="shared" si="448"/>
        <v>1.9958863411289707</v>
      </c>
      <c r="H14395" s="415">
        <f t="shared" si="449"/>
        <v>1.9958863411289707</v>
      </c>
    </row>
    <row r="14396" spans="1:8" ht="15" hidden="1" thickBot="1">
      <c r="A14396" s="409">
        <v>202207</v>
      </c>
      <c r="B14396" s="196" t="s">
        <v>1721</v>
      </c>
      <c r="C14396" s="197" t="s">
        <v>1722</v>
      </c>
      <c r="D14396" s="198" t="s">
        <v>337</v>
      </c>
      <c r="E14396" s="421">
        <v>45684</v>
      </c>
      <c r="F14396" s="413">
        <v>131.27000000000001</v>
      </c>
      <c r="G14396" s="414">
        <f t="shared" si="448"/>
        <v>348.01554048906831</v>
      </c>
      <c r="H14396" s="415">
        <f t="shared" si="449"/>
        <v>1.7400777024453415</v>
      </c>
    </row>
    <row r="14397" spans="1:8" ht="15" hidden="1" thickBot="1">
      <c r="A14397" s="409">
        <v>202207</v>
      </c>
      <c r="B14397" s="196" t="s">
        <v>1723</v>
      </c>
      <c r="C14397" s="197" t="s">
        <v>1722</v>
      </c>
      <c r="D14397" s="198" t="s">
        <v>339</v>
      </c>
      <c r="E14397" s="421">
        <v>228</v>
      </c>
      <c r="F14397" s="413">
        <v>131.27000000000001</v>
      </c>
      <c r="G14397" s="414">
        <f t="shared" si="448"/>
        <v>1.7368781899900967</v>
      </c>
      <c r="H14397" s="415">
        <f t="shared" si="449"/>
        <v>1.7368781899900967</v>
      </c>
    </row>
    <row r="14398" spans="1:8" ht="15" hidden="1" thickBot="1">
      <c r="A14398" s="409">
        <v>202207</v>
      </c>
      <c r="B14398" s="196" t="s">
        <v>1724</v>
      </c>
      <c r="C14398" s="197" t="s">
        <v>1725</v>
      </c>
      <c r="D14398" s="198" t="s">
        <v>337</v>
      </c>
      <c r="E14398" s="421">
        <v>29745</v>
      </c>
      <c r="F14398" s="413">
        <v>131.27000000000001</v>
      </c>
      <c r="G14398" s="414">
        <f t="shared" si="448"/>
        <v>226.59404281252378</v>
      </c>
      <c r="H14398" s="415">
        <f t="shared" si="449"/>
        <v>1.132970214062619</v>
      </c>
    </row>
    <row r="14399" spans="1:8" ht="15" hidden="1" thickBot="1">
      <c r="A14399" s="409">
        <v>202207</v>
      </c>
      <c r="B14399" s="196" t="s">
        <v>1726</v>
      </c>
      <c r="C14399" s="197" t="s">
        <v>1727</v>
      </c>
      <c r="D14399" s="198" t="s">
        <v>337</v>
      </c>
      <c r="E14399" s="421">
        <v>56062</v>
      </c>
      <c r="F14399" s="413">
        <v>131.27000000000001</v>
      </c>
      <c r="G14399" s="414">
        <f t="shared" si="448"/>
        <v>427.07396968081054</v>
      </c>
      <c r="H14399" s="415">
        <f t="shared" si="449"/>
        <v>2.1353698484040526</v>
      </c>
    </row>
    <row r="14400" spans="1:8" ht="15" hidden="1" thickBot="1">
      <c r="A14400" s="409">
        <v>202207</v>
      </c>
      <c r="B14400" s="196" t="s">
        <v>1728</v>
      </c>
      <c r="C14400" s="197" t="s">
        <v>1495</v>
      </c>
      <c r="D14400" s="198" t="s">
        <v>337</v>
      </c>
      <c r="E14400" s="421">
        <v>5443</v>
      </c>
      <c r="F14400" s="413">
        <v>131.27000000000001</v>
      </c>
      <c r="G14400" s="414">
        <f t="shared" si="448"/>
        <v>41.464157842614455</v>
      </c>
      <c r="H14400" s="415">
        <f t="shared" si="449"/>
        <v>0.20732078921307229</v>
      </c>
    </row>
    <row r="14401" spans="1:8" ht="15" hidden="1" thickBot="1">
      <c r="A14401" s="409">
        <v>202207</v>
      </c>
      <c r="B14401" s="196" t="s">
        <v>1729</v>
      </c>
      <c r="C14401" s="197" t="s">
        <v>1495</v>
      </c>
      <c r="D14401" s="198" t="s">
        <v>339</v>
      </c>
      <c r="E14401" s="421">
        <v>27.2</v>
      </c>
      <c r="F14401" s="413">
        <v>131.27000000000001</v>
      </c>
      <c r="G14401" s="414">
        <f t="shared" si="448"/>
        <v>0.20720652091109923</v>
      </c>
      <c r="H14401" s="415">
        <f t="shared" si="449"/>
        <v>0.20720652091109923</v>
      </c>
    </row>
    <row r="14402" spans="1:8" ht="15" hidden="1" thickBot="1">
      <c r="A14402" s="409">
        <v>202207</v>
      </c>
      <c r="B14402" s="196" t="s">
        <v>1730</v>
      </c>
      <c r="C14402" s="197" t="s">
        <v>1731</v>
      </c>
      <c r="D14402" s="198" t="s">
        <v>337</v>
      </c>
      <c r="E14402" s="421">
        <v>114569</v>
      </c>
      <c r="F14402" s="413">
        <v>131.27000000000001</v>
      </c>
      <c r="G14402" s="414">
        <f t="shared" ref="G14402:G14465" si="450">+E14402/F14402</f>
        <v>872.77367258322533</v>
      </c>
      <c r="H14402" s="415">
        <f t="shared" ref="H14402:H14465" si="451">IF(D14402="TB",G14402/200,IF(D14402="LT",G14402,"VER"))</f>
        <v>4.3638683629161266</v>
      </c>
    </row>
    <row r="14403" spans="1:8" ht="15" hidden="1" thickBot="1">
      <c r="A14403" s="409">
        <v>202207</v>
      </c>
      <c r="B14403" s="196" t="s">
        <v>1732</v>
      </c>
      <c r="C14403" s="197" t="s">
        <v>2698</v>
      </c>
      <c r="D14403" s="198" t="s">
        <v>339</v>
      </c>
      <c r="E14403" s="421">
        <v>573</v>
      </c>
      <c r="F14403" s="413">
        <v>131.27000000000001</v>
      </c>
      <c r="G14403" s="414">
        <f t="shared" si="450"/>
        <v>4.3650491353698477</v>
      </c>
      <c r="H14403" s="415">
        <f t="shared" si="451"/>
        <v>4.3650491353698477</v>
      </c>
    </row>
    <row r="14404" spans="1:8" ht="15" hidden="1" thickBot="1">
      <c r="A14404" s="409">
        <v>202207</v>
      </c>
      <c r="B14404" s="196" t="s">
        <v>1733</v>
      </c>
      <c r="C14404" s="197" t="s">
        <v>1731</v>
      </c>
      <c r="D14404" s="198" t="s">
        <v>337</v>
      </c>
      <c r="E14404" s="421">
        <v>114569</v>
      </c>
      <c r="F14404" s="413">
        <v>131.27000000000001</v>
      </c>
      <c r="G14404" s="414">
        <f t="shared" si="450"/>
        <v>872.77367258322533</v>
      </c>
      <c r="H14404" s="415">
        <f t="shared" si="451"/>
        <v>4.3638683629161266</v>
      </c>
    </row>
    <row r="14405" spans="1:8" ht="15" hidden="1" thickBot="1">
      <c r="A14405" s="409">
        <v>202207</v>
      </c>
      <c r="B14405" s="196" t="s">
        <v>1734</v>
      </c>
      <c r="C14405" s="197" t="s">
        <v>2699</v>
      </c>
      <c r="D14405" s="198" t="s">
        <v>339</v>
      </c>
      <c r="E14405" s="421">
        <v>573</v>
      </c>
      <c r="F14405" s="413">
        <v>131.27000000000001</v>
      </c>
      <c r="G14405" s="414">
        <f t="shared" si="450"/>
        <v>4.3650491353698477</v>
      </c>
      <c r="H14405" s="415">
        <f t="shared" si="451"/>
        <v>4.3650491353698477</v>
      </c>
    </row>
    <row r="14406" spans="1:8" ht="15" hidden="1" thickBot="1">
      <c r="A14406" s="409">
        <v>202207</v>
      </c>
      <c r="B14406" s="196" t="s">
        <v>1735</v>
      </c>
      <c r="C14406" s="197" t="s">
        <v>1736</v>
      </c>
      <c r="D14406" s="198" t="s">
        <v>337</v>
      </c>
      <c r="E14406" s="421">
        <v>73111</v>
      </c>
      <c r="F14406" s="413">
        <v>131.27000000000001</v>
      </c>
      <c r="G14406" s="414">
        <f t="shared" si="450"/>
        <v>556.95132170335944</v>
      </c>
      <c r="H14406" s="415">
        <f t="shared" si="451"/>
        <v>2.7847566085167972</v>
      </c>
    </row>
    <row r="14407" spans="1:8" ht="15" hidden="1" thickBot="1">
      <c r="A14407" s="409">
        <v>202207</v>
      </c>
      <c r="B14407" s="196" t="s">
        <v>1737</v>
      </c>
      <c r="C14407" s="197" t="s">
        <v>1736</v>
      </c>
      <c r="D14407" s="198" t="s">
        <v>339</v>
      </c>
      <c r="E14407" s="421">
        <v>366</v>
      </c>
      <c r="F14407" s="413">
        <v>131.27000000000001</v>
      </c>
      <c r="G14407" s="414">
        <f t="shared" si="450"/>
        <v>2.7881465681419972</v>
      </c>
      <c r="H14407" s="415">
        <f t="shared" si="451"/>
        <v>2.7881465681419972</v>
      </c>
    </row>
    <row r="14408" spans="1:8" ht="15" hidden="1" thickBot="1">
      <c r="A14408" s="409">
        <v>202207</v>
      </c>
      <c r="B14408" s="196" t="s">
        <v>1738</v>
      </c>
      <c r="C14408" s="197" t="s">
        <v>1736</v>
      </c>
      <c r="D14408" s="198" t="s">
        <v>337</v>
      </c>
      <c r="E14408" s="421">
        <v>50238</v>
      </c>
      <c r="F14408" s="413">
        <v>131.27000000000001</v>
      </c>
      <c r="G14408" s="414">
        <f t="shared" si="450"/>
        <v>382.70739696808101</v>
      </c>
      <c r="H14408" s="415">
        <f t="shared" si="451"/>
        <v>1.9135369848404051</v>
      </c>
    </row>
    <row r="14409" spans="1:8" ht="15" hidden="1" thickBot="1">
      <c r="A14409" s="409">
        <v>202207</v>
      </c>
      <c r="B14409" s="196" t="s">
        <v>1739</v>
      </c>
      <c r="C14409" s="197" t="s">
        <v>1736</v>
      </c>
      <c r="D14409" s="198" t="s">
        <v>339</v>
      </c>
      <c r="E14409" s="421">
        <v>251</v>
      </c>
      <c r="F14409" s="413">
        <v>131.27000000000001</v>
      </c>
      <c r="G14409" s="414">
        <f t="shared" si="450"/>
        <v>1.9120895863487468</v>
      </c>
      <c r="H14409" s="415">
        <f t="shared" si="451"/>
        <v>1.9120895863487468</v>
      </c>
    </row>
    <row r="14410" spans="1:8" ht="15" hidden="1" thickBot="1">
      <c r="A14410" s="409">
        <v>202207</v>
      </c>
      <c r="B14410" s="196" t="s">
        <v>1740</v>
      </c>
      <c r="C14410" s="197" t="s">
        <v>1736</v>
      </c>
      <c r="D14410" s="198" t="s">
        <v>337</v>
      </c>
      <c r="E14410" s="421">
        <v>53420</v>
      </c>
      <c r="F14410" s="413">
        <v>131.27000000000001</v>
      </c>
      <c r="G14410" s="414">
        <f t="shared" si="450"/>
        <v>406.94751275996038</v>
      </c>
      <c r="H14410" s="415">
        <f t="shared" si="451"/>
        <v>2.0347375637998018</v>
      </c>
    </row>
    <row r="14411" spans="1:8" ht="15" hidden="1" thickBot="1">
      <c r="A14411" s="409">
        <v>202207</v>
      </c>
      <c r="B14411" s="196" t="s">
        <v>1741</v>
      </c>
      <c r="C14411" s="197" t="s">
        <v>1736</v>
      </c>
      <c r="D14411" s="198" t="s">
        <v>337</v>
      </c>
      <c r="E14411" s="421">
        <v>53418</v>
      </c>
      <c r="F14411" s="413">
        <v>131.27000000000001</v>
      </c>
      <c r="G14411" s="414">
        <f t="shared" si="450"/>
        <v>406.93227698636395</v>
      </c>
      <c r="H14411" s="415">
        <f t="shared" si="451"/>
        <v>2.0346613849318196</v>
      </c>
    </row>
    <row r="14412" spans="1:8" ht="15" hidden="1" thickBot="1">
      <c r="A14412" s="409">
        <v>202207</v>
      </c>
      <c r="B14412" s="196" t="s">
        <v>1742</v>
      </c>
      <c r="C14412" s="197" t="s">
        <v>1736</v>
      </c>
      <c r="D14412" s="198" t="s">
        <v>339</v>
      </c>
      <c r="E14412" s="421">
        <v>267</v>
      </c>
      <c r="F14412" s="413">
        <v>131.27000000000001</v>
      </c>
      <c r="G14412" s="414">
        <f t="shared" si="450"/>
        <v>2.0339757751199814</v>
      </c>
      <c r="H14412" s="415">
        <f t="shared" si="451"/>
        <v>2.0339757751199814</v>
      </c>
    </row>
    <row r="14413" spans="1:8" ht="15" hidden="1" thickBot="1">
      <c r="A14413" s="409">
        <v>202207</v>
      </c>
      <c r="B14413" s="196" t="s">
        <v>1743</v>
      </c>
      <c r="C14413" s="197" t="s">
        <v>2700</v>
      </c>
      <c r="D14413" s="198" t="s">
        <v>339</v>
      </c>
      <c r="E14413" s="421">
        <v>267</v>
      </c>
      <c r="F14413" s="413">
        <v>131.27000000000001</v>
      </c>
      <c r="G14413" s="414">
        <f t="shared" si="450"/>
        <v>2.0339757751199814</v>
      </c>
      <c r="H14413" s="415">
        <f t="shared" si="451"/>
        <v>2.0339757751199814</v>
      </c>
    </row>
    <row r="14414" spans="1:8" ht="15" hidden="1" thickBot="1">
      <c r="A14414" s="409">
        <v>202207</v>
      </c>
      <c r="B14414" s="196" t="s">
        <v>1744</v>
      </c>
      <c r="C14414" s="197" t="s">
        <v>1736</v>
      </c>
      <c r="D14414" s="198" t="s">
        <v>337</v>
      </c>
      <c r="E14414" s="421">
        <v>43907</v>
      </c>
      <c r="F14414" s="413">
        <v>131.27000000000001</v>
      </c>
      <c r="G14414" s="414">
        <f t="shared" si="450"/>
        <v>334.47855564866302</v>
      </c>
      <c r="H14414" s="415">
        <f t="shared" si="451"/>
        <v>1.672392778243315</v>
      </c>
    </row>
    <row r="14415" spans="1:8" ht="15" hidden="1" thickBot="1">
      <c r="A14415" s="409">
        <v>202207</v>
      </c>
      <c r="B14415" s="196" t="s">
        <v>1745</v>
      </c>
      <c r="C14415" s="197" t="s">
        <v>1736</v>
      </c>
      <c r="D14415" s="198" t="s">
        <v>339</v>
      </c>
      <c r="E14415" s="421">
        <v>219</v>
      </c>
      <c r="F14415" s="413">
        <v>131.27000000000001</v>
      </c>
      <c r="G14415" s="414">
        <f t="shared" si="450"/>
        <v>1.668317208806277</v>
      </c>
      <c r="H14415" s="415">
        <f t="shared" si="451"/>
        <v>1.668317208806277</v>
      </c>
    </row>
    <row r="14416" spans="1:8" ht="15" hidden="1" thickBot="1">
      <c r="A14416" s="409">
        <v>202207</v>
      </c>
      <c r="B14416" s="196" t="s">
        <v>1746</v>
      </c>
      <c r="C14416" s="197" t="s">
        <v>1736</v>
      </c>
      <c r="D14416" s="198" t="s">
        <v>337</v>
      </c>
      <c r="E14416" s="421">
        <v>44911</v>
      </c>
      <c r="F14416" s="413">
        <v>131.27000000000001</v>
      </c>
      <c r="G14416" s="414">
        <f t="shared" si="450"/>
        <v>342.12691399405804</v>
      </c>
      <c r="H14416" s="415">
        <f t="shared" si="451"/>
        <v>1.7106345699702903</v>
      </c>
    </row>
    <row r="14417" spans="1:8" ht="15" hidden="1" thickBot="1">
      <c r="A14417" s="409">
        <v>202207</v>
      </c>
      <c r="B14417" s="196" t="s">
        <v>1747</v>
      </c>
      <c r="C14417" s="197" t="s">
        <v>1736</v>
      </c>
      <c r="D14417" s="198" t="s">
        <v>337</v>
      </c>
      <c r="E14417" s="421">
        <v>45359</v>
      </c>
      <c r="F14417" s="413">
        <v>131.27000000000001</v>
      </c>
      <c r="G14417" s="414">
        <f t="shared" si="450"/>
        <v>345.5397272796526</v>
      </c>
      <c r="H14417" s="415">
        <f t="shared" si="451"/>
        <v>1.7276986363982629</v>
      </c>
    </row>
    <row r="14418" spans="1:8" ht="15" hidden="1" thickBot="1">
      <c r="A14418" s="409">
        <v>202207</v>
      </c>
      <c r="B14418" s="196" t="s">
        <v>1748</v>
      </c>
      <c r="C14418" s="197" t="s">
        <v>1736</v>
      </c>
      <c r="D14418" s="198" t="s">
        <v>337</v>
      </c>
      <c r="E14418" s="421">
        <v>45359</v>
      </c>
      <c r="F14418" s="413">
        <v>131.27000000000001</v>
      </c>
      <c r="G14418" s="414">
        <f t="shared" si="450"/>
        <v>345.5397272796526</v>
      </c>
      <c r="H14418" s="415">
        <f t="shared" si="451"/>
        <v>1.7276986363982629</v>
      </c>
    </row>
    <row r="14419" spans="1:8" ht="15" hidden="1" thickBot="1">
      <c r="A14419" s="409">
        <v>202207</v>
      </c>
      <c r="B14419" s="196" t="s">
        <v>1749</v>
      </c>
      <c r="C14419" s="197" t="s">
        <v>1736</v>
      </c>
      <c r="D14419" s="198" t="s">
        <v>337</v>
      </c>
      <c r="E14419" s="421">
        <v>45359</v>
      </c>
      <c r="F14419" s="413">
        <v>131.27000000000001</v>
      </c>
      <c r="G14419" s="414">
        <f t="shared" si="450"/>
        <v>345.5397272796526</v>
      </c>
      <c r="H14419" s="415">
        <f t="shared" si="451"/>
        <v>1.7276986363982629</v>
      </c>
    </row>
    <row r="14420" spans="1:8" ht="15" hidden="1" thickBot="1">
      <c r="A14420" s="409">
        <v>202207</v>
      </c>
      <c r="B14420" s="196" t="s">
        <v>1750</v>
      </c>
      <c r="C14420" s="197" t="s">
        <v>1736</v>
      </c>
      <c r="D14420" s="198" t="s">
        <v>337</v>
      </c>
      <c r="E14420" s="421">
        <v>53495</v>
      </c>
      <c r="F14420" s="413">
        <v>131.27000000000001</v>
      </c>
      <c r="G14420" s="414">
        <f t="shared" si="450"/>
        <v>407.51885426982551</v>
      </c>
      <c r="H14420" s="415">
        <f t="shared" si="451"/>
        <v>2.0375942713491275</v>
      </c>
    </row>
    <row r="14421" spans="1:8" ht="15" hidden="1" thickBot="1">
      <c r="A14421" s="409">
        <v>202207</v>
      </c>
      <c r="B14421" s="196" t="s">
        <v>1751</v>
      </c>
      <c r="C14421" s="197" t="s">
        <v>2701</v>
      </c>
      <c r="D14421" s="198" t="s">
        <v>339</v>
      </c>
      <c r="E14421" s="421">
        <v>267</v>
      </c>
      <c r="F14421" s="413">
        <v>131.27000000000001</v>
      </c>
      <c r="G14421" s="414">
        <f t="shared" si="450"/>
        <v>2.0339757751199814</v>
      </c>
      <c r="H14421" s="415">
        <f t="shared" si="451"/>
        <v>2.0339757751199814</v>
      </c>
    </row>
    <row r="14422" spans="1:8" ht="15" hidden="1" thickBot="1">
      <c r="A14422" s="409">
        <v>202207</v>
      </c>
      <c r="B14422" s="196" t="s">
        <v>1752</v>
      </c>
      <c r="C14422" s="197" t="s">
        <v>1736</v>
      </c>
      <c r="D14422" s="198" t="s">
        <v>337</v>
      </c>
      <c r="E14422" s="421">
        <v>53495</v>
      </c>
      <c r="F14422" s="413">
        <v>131.27000000000001</v>
      </c>
      <c r="G14422" s="414">
        <f t="shared" si="450"/>
        <v>407.51885426982551</v>
      </c>
      <c r="H14422" s="415">
        <f t="shared" si="451"/>
        <v>2.0375942713491275</v>
      </c>
    </row>
    <row r="14423" spans="1:8" ht="15" hidden="1" thickBot="1">
      <c r="A14423" s="409">
        <v>202207</v>
      </c>
      <c r="B14423" s="196" t="s">
        <v>1753</v>
      </c>
      <c r="C14423" s="197" t="s">
        <v>1736</v>
      </c>
      <c r="D14423" s="198" t="s">
        <v>339</v>
      </c>
      <c r="E14423" s="421">
        <v>267</v>
      </c>
      <c r="F14423" s="413">
        <v>131.27000000000001</v>
      </c>
      <c r="G14423" s="414">
        <f t="shared" si="450"/>
        <v>2.0339757751199814</v>
      </c>
      <c r="H14423" s="415">
        <f t="shared" si="451"/>
        <v>2.0339757751199814</v>
      </c>
    </row>
    <row r="14424" spans="1:8" ht="15" hidden="1" thickBot="1">
      <c r="A14424" s="409">
        <v>202207</v>
      </c>
      <c r="B14424" s="196" t="s">
        <v>1754</v>
      </c>
      <c r="C14424" s="197" t="s">
        <v>1736</v>
      </c>
      <c r="D14424" s="198" t="s">
        <v>337</v>
      </c>
      <c r="E14424" s="421">
        <v>60132</v>
      </c>
      <c r="F14424" s="413">
        <v>131.27000000000001</v>
      </c>
      <c r="G14424" s="414">
        <f t="shared" si="450"/>
        <v>458.07876894949339</v>
      </c>
      <c r="H14424" s="415">
        <f t="shared" si="451"/>
        <v>2.290393844747467</v>
      </c>
    </row>
    <row r="14425" spans="1:8" ht="15" hidden="1" thickBot="1">
      <c r="A14425" s="409">
        <v>202207</v>
      </c>
      <c r="B14425" s="196" t="s">
        <v>1755</v>
      </c>
      <c r="C14425" s="197" t="s">
        <v>1736</v>
      </c>
      <c r="D14425" s="198" t="s">
        <v>339</v>
      </c>
      <c r="E14425" s="421">
        <v>301</v>
      </c>
      <c r="F14425" s="413">
        <v>131.27000000000001</v>
      </c>
      <c r="G14425" s="414">
        <f t="shared" si="450"/>
        <v>2.2929839262588558</v>
      </c>
      <c r="H14425" s="415">
        <f t="shared" si="451"/>
        <v>2.2929839262588558</v>
      </c>
    </row>
    <row r="14426" spans="1:8" ht="15" hidden="1" thickBot="1">
      <c r="A14426" s="409">
        <v>202207</v>
      </c>
      <c r="B14426" s="196" t="s">
        <v>1756</v>
      </c>
      <c r="C14426" s="197" t="s">
        <v>1736</v>
      </c>
      <c r="D14426" s="198" t="s">
        <v>337</v>
      </c>
      <c r="E14426" s="421">
        <v>42622</v>
      </c>
      <c r="F14426" s="413">
        <v>131.27000000000001</v>
      </c>
      <c r="G14426" s="414">
        <f t="shared" si="450"/>
        <v>324.68957111297323</v>
      </c>
      <c r="H14426" s="415">
        <f t="shared" si="451"/>
        <v>1.6234478555648661</v>
      </c>
    </row>
    <row r="14427" spans="1:8" ht="15" hidden="1" thickBot="1">
      <c r="A14427" s="409">
        <v>202207</v>
      </c>
      <c r="B14427" s="196" t="s">
        <v>1757</v>
      </c>
      <c r="C14427" s="197" t="s">
        <v>1736</v>
      </c>
      <c r="D14427" s="198" t="s">
        <v>339</v>
      </c>
      <c r="E14427" s="421">
        <v>213</v>
      </c>
      <c r="F14427" s="413">
        <v>131.27000000000001</v>
      </c>
      <c r="G14427" s="414">
        <f t="shared" si="450"/>
        <v>1.6226098880170639</v>
      </c>
      <c r="H14427" s="415">
        <f t="shared" si="451"/>
        <v>1.6226098880170639</v>
      </c>
    </row>
    <row r="14428" spans="1:8" ht="15" hidden="1" thickBot="1">
      <c r="A14428" s="409">
        <v>202207</v>
      </c>
      <c r="B14428" s="196" t="s">
        <v>1758</v>
      </c>
      <c r="C14428" s="197" t="s">
        <v>1736</v>
      </c>
      <c r="D14428" s="198" t="s">
        <v>337</v>
      </c>
      <c r="E14428" s="421">
        <v>45197</v>
      </c>
      <c r="F14428" s="413">
        <v>131.27000000000001</v>
      </c>
      <c r="G14428" s="414">
        <f t="shared" si="450"/>
        <v>344.30562961834386</v>
      </c>
      <c r="H14428" s="415">
        <f t="shared" si="451"/>
        <v>1.7215281480917193</v>
      </c>
    </row>
    <row r="14429" spans="1:8" ht="15" hidden="1" thickBot="1">
      <c r="A14429" s="409">
        <v>202207</v>
      </c>
      <c r="B14429" s="196" t="s">
        <v>1759</v>
      </c>
      <c r="C14429" s="197" t="s">
        <v>1736</v>
      </c>
      <c r="D14429" s="198" t="s">
        <v>339</v>
      </c>
      <c r="E14429" s="421">
        <v>226</v>
      </c>
      <c r="F14429" s="413">
        <v>131.27000000000001</v>
      </c>
      <c r="G14429" s="414">
        <f t="shared" si="450"/>
        <v>1.7216424163936923</v>
      </c>
      <c r="H14429" s="415">
        <f t="shared" si="451"/>
        <v>1.7216424163936923</v>
      </c>
    </row>
    <row r="14430" spans="1:8" ht="15" hidden="1" thickBot="1">
      <c r="A14430" s="409">
        <v>202207</v>
      </c>
      <c r="B14430" s="196" t="s">
        <v>1760</v>
      </c>
      <c r="C14430" s="197" t="s">
        <v>1736</v>
      </c>
      <c r="D14430" s="198" t="s">
        <v>337</v>
      </c>
      <c r="E14430" s="421">
        <v>60132</v>
      </c>
      <c r="F14430" s="413">
        <v>131.27000000000001</v>
      </c>
      <c r="G14430" s="414">
        <f t="shared" si="450"/>
        <v>458.07876894949339</v>
      </c>
      <c r="H14430" s="415">
        <f t="shared" si="451"/>
        <v>2.290393844747467</v>
      </c>
    </row>
    <row r="14431" spans="1:8" ht="15" hidden="1" thickBot="1">
      <c r="A14431" s="409">
        <v>202207</v>
      </c>
      <c r="B14431" s="196" t="s">
        <v>1761</v>
      </c>
      <c r="C14431" s="197" t="s">
        <v>1736</v>
      </c>
      <c r="D14431" s="198" t="s">
        <v>337</v>
      </c>
      <c r="E14431" s="421">
        <v>76512</v>
      </c>
      <c r="F14431" s="413">
        <v>131.27000000000001</v>
      </c>
      <c r="G14431" s="414">
        <f t="shared" si="450"/>
        <v>582.85975470404503</v>
      </c>
      <c r="H14431" s="415">
        <f t="shared" si="451"/>
        <v>2.9142987735202253</v>
      </c>
    </row>
    <row r="14432" spans="1:8" ht="15" hidden="1" thickBot="1">
      <c r="A14432" s="409">
        <v>202207</v>
      </c>
      <c r="B14432" s="196" t="s">
        <v>1762</v>
      </c>
      <c r="C14432" s="197" t="s">
        <v>1736</v>
      </c>
      <c r="D14432" s="198" t="s">
        <v>339</v>
      </c>
      <c r="E14432" s="421">
        <v>383</v>
      </c>
      <c r="F14432" s="413">
        <v>131.27000000000001</v>
      </c>
      <c r="G14432" s="414">
        <f t="shared" si="450"/>
        <v>2.917650643711434</v>
      </c>
      <c r="H14432" s="415">
        <f t="shared" si="451"/>
        <v>2.917650643711434</v>
      </c>
    </row>
    <row r="14433" spans="1:8" ht="15" hidden="1" thickBot="1">
      <c r="A14433" s="409">
        <v>202207</v>
      </c>
      <c r="B14433" s="196" t="s">
        <v>1763</v>
      </c>
      <c r="C14433" s="197" t="s">
        <v>1736</v>
      </c>
      <c r="D14433" s="198" t="s">
        <v>337</v>
      </c>
      <c r="E14433" s="421">
        <v>87788</v>
      </c>
      <c r="F14433" s="413">
        <v>131.27000000000001</v>
      </c>
      <c r="G14433" s="414">
        <f t="shared" si="450"/>
        <v>668.75904624057284</v>
      </c>
      <c r="H14433" s="415">
        <f t="shared" si="451"/>
        <v>3.343795231202864</v>
      </c>
    </row>
    <row r="14434" spans="1:8" ht="15" hidden="1" thickBot="1">
      <c r="A14434" s="409">
        <v>202207</v>
      </c>
      <c r="B14434" s="196" t="s">
        <v>1764</v>
      </c>
      <c r="C14434" s="197" t="s">
        <v>1736</v>
      </c>
      <c r="D14434" s="198" t="s">
        <v>339</v>
      </c>
      <c r="E14434" s="421">
        <v>439</v>
      </c>
      <c r="F14434" s="413">
        <v>131.27000000000001</v>
      </c>
      <c r="G14434" s="414">
        <f t="shared" si="450"/>
        <v>3.3442523044107562</v>
      </c>
      <c r="H14434" s="415">
        <f t="shared" si="451"/>
        <v>3.3442523044107562</v>
      </c>
    </row>
    <row r="14435" spans="1:8" ht="15" hidden="1" thickBot="1">
      <c r="A14435" s="409">
        <v>202207</v>
      </c>
      <c r="B14435" s="196" t="s">
        <v>1765</v>
      </c>
      <c r="C14435" s="197" t="s">
        <v>1736</v>
      </c>
      <c r="D14435" s="198" t="s">
        <v>337</v>
      </c>
      <c r="E14435" s="421">
        <v>43957</v>
      </c>
      <c r="F14435" s="413">
        <v>131.27000000000001</v>
      </c>
      <c r="G14435" s="414">
        <f t="shared" si="450"/>
        <v>334.85944998857315</v>
      </c>
      <c r="H14435" s="415">
        <f t="shared" si="451"/>
        <v>1.6742972499428657</v>
      </c>
    </row>
    <row r="14436" spans="1:8" ht="15" hidden="1" thickBot="1">
      <c r="A14436" s="409">
        <v>202207</v>
      </c>
      <c r="B14436" s="196" t="s">
        <v>1766</v>
      </c>
      <c r="C14436" s="197" t="s">
        <v>1736</v>
      </c>
      <c r="D14436" s="198" t="s">
        <v>337</v>
      </c>
      <c r="E14436" s="421">
        <v>128947</v>
      </c>
      <c r="F14436" s="413">
        <v>131.27000000000001</v>
      </c>
      <c r="G14436" s="414">
        <f t="shared" si="450"/>
        <v>982.30364896777621</v>
      </c>
      <c r="H14436" s="415">
        <f t="shared" si="451"/>
        <v>4.9115182448388808</v>
      </c>
    </row>
    <row r="14437" spans="1:8" ht="15" hidden="1" thickBot="1">
      <c r="A14437" s="409">
        <v>202207</v>
      </c>
      <c r="B14437" s="196" t="s">
        <v>1767</v>
      </c>
      <c r="C14437" s="197" t="s">
        <v>1736</v>
      </c>
      <c r="D14437" s="198" t="s">
        <v>337</v>
      </c>
      <c r="E14437" s="421">
        <v>72481</v>
      </c>
      <c r="F14437" s="413">
        <v>131.27000000000001</v>
      </c>
      <c r="G14437" s="414">
        <f t="shared" si="450"/>
        <v>552.15205302049208</v>
      </c>
      <c r="H14437" s="415">
        <f t="shared" si="451"/>
        <v>2.7607602651024603</v>
      </c>
    </row>
    <row r="14438" spans="1:8" ht="15" hidden="1" thickBot="1">
      <c r="A14438" s="409">
        <v>202207</v>
      </c>
      <c r="B14438" s="196" t="s">
        <v>1768</v>
      </c>
      <c r="C14438" s="197" t="s">
        <v>1736</v>
      </c>
      <c r="D14438" s="198" t="s">
        <v>337</v>
      </c>
      <c r="E14438" s="421">
        <v>71656</v>
      </c>
      <c r="F14438" s="413">
        <v>131.27000000000001</v>
      </c>
      <c r="G14438" s="414">
        <f t="shared" si="450"/>
        <v>545.8672964119753</v>
      </c>
      <c r="H14438" s="415">
        <f t="shared" si="451"/>
        <v>2.7293364820598764</v>
      </c>
    </row>
    <row r="14439" spans="1:8" ht="15" hidden="1" thickBot="1">
      <c r="A14439" s="409">
        <v>202207</v>
      </c>
      <c r="B14439" s="196" t="s">
        <v>1769</v>
      </c>
      <c r="C14439" s="197" t="s">
        <v>1736</v>
      </c>
      <c r="D14439" s="198" t="s">
        <v>339</v>
      </c>
      <c r="E14439" s="421">
        <v>362</v>
      </c>
      <c r="F14439" s="413">
        <v>131.27000000000001</v>
      </c>
      <c r="G14439" s="414">
        <f t="shared" si="450"/>
        <v>2.7576750209491885</v>
      </c>
      <c r="H14439" s="415">
        <f t="shared" si="451"/>
        <v>2.7576750209491885</v>
      </c>
    </row>
    <row r="14440" spans="1:8" ht="15" hidden="1" thickBot="1">
      <c r="A14440" s="409">
        <v>202207</v>
      </c>
      <c r="B14440" s="196" t="s">
        <v>1770</v>
      </c>
      <c r="C14440" s="197" t="s">
        <v>2702</v>
      </c>
      <c r="D14440" s="198" t="s">
        <v>337</v>
      </c>
      <c r="E14440" s="421">
        <v>70965</v>
      </c>
      <c r="F14440" s="413">
        <v>131.27000000000001</v>
      </c>
      <c r="G14440" s="414">
        <f t="shared" si="450"/>
        <v>540.60333663441759</v>
      </c>
      <c r="H14440" s="415">
        <f t="shared" si="451"/>
        <v>2.7030166831720881</v>
      </c>
    </row>
    <row r="14441" spans="1:8" ht="15" hidden="1" thickBot="1">
      <c r="A14441" s="409">
        <v>202207</v>
      </c>
      <c r="B14441" s="196" t="s">
        <v>1771</v>
      </c>
      <c r="C14441" s="197" t="s">
        <v>2703</v>
      </c>
      <c r="D14441" s="198" t="s">
        <v>339</v>
      </c>
      <c r="E14441" s="421">
        <v>355</v>
      </c>
      <c r="F14441" s="413">
        <v>131.27000000000001</v>
      </c>
      <c r="G14441" s="414">
        <f t="shared" si="450"/>
        <v>2.7043498133617732</v>
      </c>
      <c r="H14441" s="415">
        <f t="shared" si="451"/>
        <v>2.7043498133617732</v>
      </c>
    </row>
    <row r="14442" spans="1:8" ht="15" hidden="1" thickBot="1">
      <c r="A14442" s="409">
        <v>202207</v>
      </c>
      <c r="B14442" s="196" t="s">
        <v>1772</v>
      </c>
      <c r="C14442" s="197" t="s">
        <v>1736</v>
      </c>
      <c r="D14442" s="198" t="s">
        <v>337</v>
      </c>
      <c r="E14442" s="421">
        <v>70965</v>
      </c>
      <c r="F14442" s="413">
        <v>131.27000000000001</v>
      </c>
      <c r="G14442" s="414">
        <f t="shared" si="450"/>
        <v>540.60333663441759</v>
      </c>
      <c r="H14442" s="415">
        <f t="shared" si="451"/>
        <v>2.7030166831720881</v>
      </c>
    </row>
    <row r="14443" spans="1:8" ht="15" hidden="1" thickBot="1">
      <c r="A14443" s="409">
        <v>202207</v>
      </c>
      <c r="B14443" s="196" t="s">
        <v>1773</v>
      </c>
      <c r="C14443" s="197" t="s">
        <v>1736</v>
      </c>
      <c r="D14443" s="198" t="s">
        <v>337</v>
      </c>
      <c r="E14443" s="421">
        <v>67559</v>
      </c>
      <c r="F14443" s="413">
        <v>131.27000000000001</v>
      </c>
      <c r="G14443" s="414">
        <f t="shared" si="450"/>
        <v>514.65681419974101</v>
      </c>
      <c r="H14443" s="415">
        <f t="shared" si="451"/>
        <v>2.5732840709987048</v>
      </c>
    </row>
    <row r="14444" spans="1:8" ht="15" hidden="1" thickBot="1">
      <c r="A14444" s="409">
        <v>202207</v>
      </c>
      <c r="B14444" s="196" t="s">
        <v>1774</v>
      </c>
      <c r="C14444" s="197" t="s">
        <v>1736</v>
      </c>
      <c r="D14444" s="198" t="s">
        <v>339</v>
      </c>
      <c r="E14444" s="421">
        <v>338</v>
      </c>
      <c r="F14444" s="413">
        <v>131.27000000000001</v>
      </c>
      <c r="G14444" s="414">
        <f t="shared" si="450"/>
        <v>2.5748457377923364</v>
      </c>
      <c r="H14444" s="415">
        <f t="shared" si="451"/>
        <v>2.5748457377923364</v>
      </c>
    </row>
    <row r="14445" spans="1:8" ht="15" hidden="1" thickBot="1">
      <c r="A14445" s="409">
        <v>202207</v>
      </c>
      <c r="B14445" s="196" t="s">
        <v>1775</v>
      </c>
      <c r="C14445" s="197" t="s">
        <v>1736</v>
      </c>
      <c r="D14445" s="198" t="s">
        <v>339</v>
      </c>
      <c r="E14445" s="421">
        <v>357</v>
      </c>
      <c r="F14445" s="413">
        <v>131.27000000000001</v>
      </c>
      <c r="G14445" s="414">
        <f t="shared" si="450"/>
        <v>2.7195855869581775</v>
      </c>
      <c r="H14445" s="415">
        <f t="shared" si="451"/>
        <v>2.7195855869581775</v>
      </c>
    </row>
    <row r="14446" spans="1:8" ht="15" hidden="1" thickBot="1">
      <c r="A14446" s="409">
        <v>202207</v>
      </c>
      <c r="B14446" s="196" t="s">
        <v>1776</v>
      </c>
      <c r="C14446" s="197" t="s">
        <v>1736</v>
      </c>
      <c r="D14446" s="198" t="s">
        <v>337</v>
      </c>
      <c r="E14446" s="421">
        <v>58942</v>
      </c>
      <c r="F14446" s="413">
        <v>131.27000000000001</v>
      </c>
      <c r="G14446" s="414">
        <f t="shared" si="450"/>
        <v>449.01348365963275</v>
      </c>
      <c r="H14446" s="415">
        <f t="shared" si="451"/>
        <v>2.2450674182981638</v>
      </c>
    </row>
    <row r="14447" spans="1:8" ht="15" hidden="1" thickBot="1">
      <c r="A14447" s="409">
        <v>202207</v>
      </c>
      <c r="B14447" s="196" t="s">
        <v>1777</v>
      </c>
      <c r="C14447" s="197" t="s">
        <v>1736</v>
      </c>
      <c r="D14447" s="198" t="s">
        <v>337</v>
      </c>
      <c r="E14447" s="421">
        <v>64831</v>
      </c>
      <c r="F14447" s="413">
        <v>131.27000000000001</v>
      </c>
      <c r="G14447" s="414">
        <f t="shared" si="450"/>
        <v>493.87521901424543</v>
      </c>
      <c r="H14447" s="415">
        <f t="shared" si="451"/>
        <v>2.4693760950712274</v>
      </c>
    </row>
    <row r="14448" spans="1:8" ht="15" hidden="1" thickBot="1">
      <c r="A14448" s="409">
        <v>202207</v>
      </c>
      <c r="B14448" s="196" t="s">
        <v>1778</v>
      </c>
      <c r="C14448" s="197" t="s">
        <v>2704</v>
      </c>
      <c r="D14448" s="198" t="s">
        <v>339</v>
      </c>
      <c r="E14448" s="421">
        <v>324</v>
      </c>
      <c r="F14448" s="413">
        <v>131.27000000000001</v>
      </c>
      <c r="G14448" s="414">
        <f t="shared" si="450"/>
        <v>2.4681953226175057</v>
      </c>
      <c r="H14448" s="415">
        <f t="shared" si="451"/>
        <v>2.4681953226175057</v>
      </c>
    </row>
    <row r="14449" spans="1:8" ht="15" hidden="1" thickBot="1">
      <c r="A14449" s="409">
        <v>202207</v>
      </c>
      <c r="B14449" s="196" t="s">
        <v>1779</v>
      </c>
      <c r="C14449" s="197" t="s">
        <v>2705</v>
      </c>
      <c r="D14449" s="198" t="s">
        <v>339</v>
      </c>
      <c r="E14449" s="421">
        <v>295</v>
      </c>
      <c r="F14449" s="413">
        <v>131.27000000000001</v>
      </c>
      <c r="G14449" s="414">
        <f t="shared" si="450"/>
        <v>2.2472766054696427</v>
      </c>
      <c r="H14449" s="415">
        <f t="shared" si="451"/>
        <v>2.2472766054696427</v>
      </c>
    </row>
    <row r="14450" spans="1:8" ht="15" hidden="1" thickBot="1">
      <c r="A14450" s="409">
        <v>202207</v>
      </c>
      <c r="B14450" s="196" t="s">
        <v>1780</v>
      </c>
      <c r="C14450" s="197" t="s">
        <v>1736</v>
      </c>
      <c r="D14450" s="198" t="s">
        <v>337</v>
      </c>
      <c r="E14450" s="421">
        <v>78809</v>
      </c>
      <c r="F14450" s="413">
        <v>131.27000000000001</v>
      </c>
      <c r="G14450" s="414">
        <f t="shared" si="450"/>
        <v>600.35804067951551</v>
      </c>
      <c r="H14450" s="415">
        <f t="shared" si="451"/>
        <v>3.0017902033975776</v>
      </c>
    </row>
    <row r="14451" spans="1:8" ht="15" hidden="1" thickBot="1">
      <c r="A14451" s="409">
        <v>202207</v>
      </c>
      <c r="B14451" s="196" t="s">
        <v>1781</v>
      </c>
      <c r="C14451" s="197" t="s">
        <v>1736</v>
      </c>
      <c r="D14451" s="198" t="s">
        <v>339</v>
      </c>
      <c r="E14451" s="421">
        <v>394</v>
      </c>
      <c r="F14451" s="413">
        <v>131.27000000000001</v>
      </c>
      <c r="G14451" s="414">
        <f t="shared" si="450"/>
        <v>3.0014473984916581</v>
      </c>
      <c r="H14451" s="415">
        <f t="shared" si="451"/>
        <v>3.0014473984916581</v>
      </c>
    </row>
    <row r="14452" spans="1:8" ht="15" hidden="1" thickBot="1">
      <c r="A14452" s="409">
        <v>202207</v>
      </c>
      <c r="B14452" s="196" t="s">
        <v>1782</v>
      </c>
      <c r="C14452" s="197" t="s">
        <v>1736</v>
      </c>
      <c r="D14452" s="198" t="s">
        <v>337</v>
      </c>
      <c r="E14452" s="421">
        <v>40656</v>
      </c>
      <c r="F14452" s="413">
        <v>131.27000000000001</v>
      </c>
      <c r="G14452" s="414">
        <f t="shared" si="450"/>
        <v>309.71280566770776</v>
      </c>
      <c r="H14452" s="415">
        <f t="shared" si="451"/>
        <v>1.5485640283385387</v>
      </c>
    </row>
    <row r="14453" spans="1:8" ht="15" hidden="1" thickBot="1">
      <c r="A14453" s="409">
        <v>202207</v>
      </c>
      <c r="B14453" s="196" t="s">
        <v>1783</v>
      </c>
      <c r="C14453" s="197" t="s">
        <v>1736</v>
      </c>
      <c r="D14453" s="198" t="s">
        <v>337</v>
      </c>
      <c r="E14453" s="421">
        <v>56520</v>
      </c>
      <c r="F14453" s="413">
        <v>131.27000000000001</v>
      </c>
      <c r="G14453" s="414">
        <f t="shared" si="450"/>
        <v>430.56296183438712</v>
      </c>
      <c r="H14453" s="415">
        <f t="shared" si="451"/>
        <v>2.1528148091719355</v>
      </c>
    </row>
    <row r="14454" spans="1:8" ht="15" hidden="1" thickBot="1">
      <c r="A14454" s="409">
        <v>202207</v>
      </c>
      <c r="B14454" s="196" t="s">
        <v>1784</v>
      </c>
      <c r="C14454" s="197" t="s">
        <v>1736</v>
      </c>
      <c r="D14454" s="198" t="s">
        <v>337</v>
      </c>
      <c r="E14454" s="421">
        <v>58577</v>
      </c>
      <c r="F14454" s="413">
        <v>131.27000000000001</v>
      </c>
      <c r="G14454" s="414">
        <f t="shared" si="450"/>
        <v>446.232954978289</v>
      </c>
      <c r="H14454" s="415">
        <f t="shared" si="451"/>
        <v>2.2311647748914449</v>
      </c>
    </row>
    <row r="14455" spans="1:8" ht="15" hidden="1" thickBot="1">
      <c r="A14455" s="409">
        <v>202207</v>
      </c>
      <c r="B14455" s="196" t="s">
        <v>1785</v>
      </c>
      <c r="C14455" s="197" t="s">
        <v>1736</v>
      </c>
      <c r="D14455" s="198" t="s">
        <v>337</v>
      </c>
      <c r="E14455" s="421">
        <v>56520</v>
      </c>
      <c r="F14455" s="413">
        <v>131.27000000000001</v>
      </c>
      <c r="G14455" s="414">
        <f t="shared" si="450"/>
        <v>430.56296183438712</v>
      </c>
      <c r="H14455" s="415">
        <f t="shared" si="451"/>
        <v>2.1528148091719355</v>
      </c>
    </row>
    <row r="14456" spans="1:8" ht="15" hidden="1" thickBot="1">
      <c r="A14456" s="409">
        <v>202207</v>
      </c>
      <c r="B14456" s="196" t="s">
        <v>1786</v>
      </c>
      <c r="C14456" s="197" t="s">
        <v>2706</v>
      </c>
      <c r="D14456" s="198" t="s">
        <v>339</v>
      </c>
      <c r="E14456" s="421">
        <v>283</v>
      </c>
      <c r="F14456" s="413">
        <v>131.27000000000001</v>
      </c>
      <c r="G14456" s="414">
        <f t="shared" si="450"/>
        <v>2.1558619638912164</v>
      </c>
      <c r="H14456" s="415">
        <f t="shared" si="451"/>
        <v>2.1558619638912164</v>
      </c>
    </row>
    <row r="14457" spans="1:8" ht="15" hidden="1" thickBot="1">
      <c r="A14457" s="409">
        <v>202207</v>
      </c>
      <c r="B14457" s="196" t="s">
        <v>1787</v>
      </c>
      <c r="C14457" s="197" t="s">
        <v>1736</v>
      </c>
      <c r="D14457" s="198" t="s">
        <v>337</v>
      </c>
      <c r="E14457" s="421">
        <v>56415</v>
      </c>
      <c r="F14457" s="413">
        <v>131.27000000000001</v>
      </c>
      <c r="G14457" s="414">
        <f t="shared" si="450"/>
        <v>429.76308372057588</v>
      </c>
      <c r="H14457" s="415">
        <f t="shared" si="451"/>
        <v>2.1488154186028794</v>
      </c>
    </row>
    <row r="14458" spans="1:8" ht="15" hidden="1" thickBot="1">
      <c r="A14458" s="409">
        <v>202207</v>
      </c>
      <c r="B14458" s="196" t="s">
        <v>1788</v>
      </c>
      <c r="C14458" s="197" t="s">
        <v>1736</v>
      </c>
      <c r="D14458" s="198" t="s">
        <v>337</v>
      </c>
      <c r="E14458" s="421">
        <v>32003</v>
      </c>
      <c r="F14458" s="413">
        <v>131.27000000000001</v>
      </c>
      <c r="G14458" s="414">
        <f t="shared" si="450"/>
        <v>243.7952312028643</v>
      </c>
      <c r="H14458" s="415">
        <f t="shared" si="451"/>
        <v>1.2189761560143215</v>
      </c>
    </row>
    <row r="14459" spans="1:8" ht="15" hidden="1" thickBot="1">
      <c r="A14459" s="409">
        <v>202207</v>
      </c>
      <c r="B14459" s="196" t="s">
        <v>1789</v>
      </c>
      <c r="C14459" s="197" t="s">
        <v>1736</v>
      </c>
      <c r="D14459" s="198" t="s">
        <v>337</v>
      </c>
      <c r="E14459" s="421">
        <v>50300</v>
      </c>
      <c r="F14459" s="413">
        <v>131.27000000000001</v>
      </c>
      <c r="G14459" s="414">
        <f t="shared" si="450"/>
        <v>383.17970594956955</v>
      </c>
      <c r="H14459" s="415">
        <f t="shared" si="451"/>
        <v>1.9158985297478477</v>
      </c>
    </row>
    <row r="14460" spans="1:8" ht="15" hidden="1" thickBot="1">
      <c r="A14460" s="409">
        <v>202207</v>
      </c>
      <c r="B14460" s="196" t="s">
        <v>1790</v>
      </c>
      <c r="C14460" s="197" t="s">
        <v>1736</v>
      </c>
      <c r="D14460" s="198" t="s">
        <v>339</v>
      </c>
      <c r="E14460" s="421">
        <v>251</v>
      </c>
      <c r="F14460" s="413">
        <v>131.27000000000001</v>
      </c>
      <c r="G14460" s="414">
        <f t="shared" si="450"/>
        <v>1.9120895863487468</v>
      </c>
      <c r="H14460" s="415">
        <f t="shared" si="451"/>
        <v>1.9120895863487468</v>
      </c>
    </row>
    <row r="14461" spans="1:8" ht="15" hidden="1" thickBot="1">
      <c r="A14461" s="409">
        <v>202207</v>
      </c>
      <c r="B14461" s="196" t="s">
        <v>1791</v>
      </c>
      <c r="C14461" s="197" t="s">
        <v>1736</v>
      </c>
      <c r="D14461" s="198" t="s">
        <v>337</v>
      </c>
      <c r="E14461" s="421">
        <v>61760</v>
      </c>
      <c r="F14461" s="413">
        <v>131.27000000000001</v>
      </c>
      <c r="G14461" s="414">
        <f t="shared" si="450"/>
        <v>470.48068865696649</v>
      </c>
      <c r="H14461" s="415">
        <f t="shared" si="451"/>
        <v>2.3524034432848326</v>
      </c>
    </row>
    <row r="14462" spans="1:8" ht="15" hidden="1" thickBot="1">
      <c r="A14462" s="409">
        <v>202207</v>
      </c>
      <c r="B14462" s="196" t="s">
        <v>1792</v>
      </c>
      <c r="C14462" s="197" t="s">
        <v>2707</v>
      </c>
      <c r="D14462" s="198" t="s">
        <v>339</v>
      </c>
      <c r="E14462" s="421">
        <v>309</v>
      </c>
      <c r="F14462" s="413">
        <v>131.27000000000001</v>
      </c>
      <c r="G14462" s="414">
        <f t="shared" si="450"/>
        <v>2.3539270206444729</v>
      </c>
      <c r="H14462" s="415">
        <f t="shared" si="451"/>
        <v>2.3539270206444729</v>
      </c>
    </row>
    <row r="14463" spans="1:8" ht="15" hidden="1" thickBot="1">
      <c r="A14463" s="409">
        <v>202207</v>
      </c>
      <c r="B14463" s="196" t="s">
        <v>1793</v>
      </c>
      <c r="C14463" s="197" t="s">
        <v>1736</v>
      </c>
      <c r="D14463" s="198" t="s">
        <v>337</v>
      </c>
      <c r="E14463" s="421">
        <v>56988</v>
      </c>
      <c r="F14463" s="413">
        <v>131.27000000000001</v>
      </c>
      <c r="G14463" s="414">
        <f t="shared" si="450"/>
        <v>434.12813285594575</v>
      </c>
      <c r="H14463" s="415">
        <f t="shared" si="451"/>
        <v>2.1706406642797287</v>
      </c>
    </row>
    <row r="14464" spans="1:8" ht="15" hidden="1" thickBot="1">
      <c r="A14464" s="409">
        <v>202207</v>
      </c>
      <c r="B14464" s="196" t="s">
        <v>1794</v>
      </c>
      <c r="C14464" s="197" t="s">
        <v>1736</v>
      </c>
      <c r="D14464" s="198" t="s">
        <v>339</v>
      </c>
      <c r="E14464" s="421">
        <v>285</v>
      </c>
      <c r="F14464" s="413">
        <v>131.27000000000001</v>
      </c>
      <c r="G14464" s="414">
        <f t="shared" si="450"/>
        <v>2.1710977374876208</v>
      </c>
      <c r="H14464" s="415">
        <f t="shared" si="451"/>
        <v>2.1710977374876208</v>
      </c>
    </row>
    <row r="14465" spans="1:8" ht="15" hidden="1" thickBot="1">
      <c r="A14465" s="409">
        <v>202207</v>
      </c>
      <c r="B14465" s="196" t="s">
        <v>1795</v>
      </c>
      <c r="C14465" s="197" t="s">
        <v>1736</v>
      </c>
      <c r="D14465" s="198" t="s">
        <v>337</v>
      </c>
      <c r="E14465" s="421">
        <v>13044</v>
      </c>
      <c r="F14465" s="413">
        <v>131.27000000000001</v>
      </c>
      <c r="G14465" s="414">
        <f t="shared" si="450"/>
        <v>99.367715395749215</v>
      </c>
      <c r="H14465" s="415">
        <f t="shared" si="451"/>
        <v>0.49683857697874606</v>
      </c>
    </row>
    <row r="14466" spans="1:8" ht="15" hidden="1" thickBot="1">
      <c r="A14466" s="409">
        <v>202207</v>
      </c>
      <c r="B14466" s="196" t="s">
        <v>1796</v>
      </c>
      <c r="C14466" s="197" t="s">
        <v>1736</v>
      </c>
      <c r="D14466" s="198" t="s">
        <v>339</v>
      </c>
      <c r="E14466" s="421">
        <v>65.209999999999994</v>
      </c>
      <c r="F14466" s="413">
        <v>131.27000000000001</v>
      </c>
      <c r="G14466" s="414">
        <f t="shared" ref="G14466:G14529" si="452">+E14466/F14466</f>
        <v>0.496762398110764</v>
      </c>
      <c r="H14466" s="415">
        <f t="shared" ref="H14466:H14529" si="453">IF(D14466="TB",G14466/200,IF(D14466="LT",G14466,"VER"))</f>
        <v>0.496762398110764</v>
      </c>
    </row>
    <row r="14467" spans="1:8" ht="15" hidden="1" thickBot="1">
      <c r="A14467" s="409">
        <v>202207</v>
      </c>
      <c r="B14467" s="196" t="s">
        <v>1797</v>
      </c>
      <c r="C14467" s="197" t="s">
        <v>1736</v>
      </c>
      <c r="D14467" s="198" t="s">
        <v>337</v>
      </c>
      <c r="E14467" s="421">
        <v>50676</v>
      </c>
      <c r="F14467" s="413">
        <v>131.27000000000001</v>
      </c>
      <c r="G14467" s="414">
        <f t="shared" si="452"/>
        <v>386.04403138569359</v>
      </c>
      <c r="H14467" s="415">
        <f t="shared" si="453"/>
        <v>1.9302201569284678</v>
      </c>
    </row>
    <row r="14468" spans="1:8" ht="15" hidden="1" thickBot="1">
      <c r="A14468" s="409">
        <v>202207</v>
      </c>
      <c r="B14468" s="196" t="s">
        <v>1798</v>
      </c>
      <c r="C14468" s="197" t="s">
        <v>1736</v>
      </c>
      <c r="D14468" s="198" t="s">
        <v>339</v>
      </c>
      <c r="E14468" s="421">
        <v>253</v>
      </c>
      <c r="F14468" s="413">
        <v>131.27000000000001</v>
      </c>
      <c r="G14468" s="414">
        <f t="shared" si="452"/>
        <v>1.927325359945151</v>
      </c>
      <c r="H14468" s="415">
        <f t="shared" si="453"/>
        <v>1.927325359945151</v>
      </c>
    </row>
    <row r="14469" spans="1:8" ht="15" hidden="1" thickBot="1">
      <c r="A14469" s="409">
        <v>202207</v>
      </c>
      <c r="B14469" s="196" t="s">
        <v>1799</v>
      </c>
      <c r="C14469" s="197" t="s">
        <v>1736</v>
      </c>
      <c r="D14469" s="198" t="s">
        <v>337</v>
      </c>
      <c r="E14469" s="421">
        <v>100289</v>
      </c>
      <c r="F14469" s="413">
        <v>131.27000000000001</v>
      </c>
      <c r="G14469" s="414">
        <f t="shared" si="452"/>
        <v>763.99024910489823</v>
      </c>
      <c r="H14469" s="415">
        <f t="shared" si="453"/>
        <v>3.8199512455244911</v>
      </c>
    </row>
    <row r="14470" spans="1:8" ht="15" hidden="1" thickBot="1">
      <c r="A14470" s="409">
        <v>202207</v>
      </c>
      <c r="B14470" s="196" t="s">
        <v>1800</v>
      </c>
      <c r="C14470" s="197" t="s">
        <v>1736</v>
      </c>
      <c r="D14470" s="198" t="s">
        <v>339</v>
      </c>
      <c r="E14470" s="421">
        <v>501</v>
      </c>
      <c r="F14470" s="413">
        <v>131.27000000000001</v>
      </c>
      <c r="G14470" s="414">
        <f t="shared" si="452"/>
        <v>3.8165612858992914</v>
      </c>
      <c r="H14470" s="415">
        <f t="shared" si="453"/>
        <v>3.8165612858992914</v>
      </c>
    </row>
    <row r="14471" spans="1:8" ht="15" hidden="1" thickBot="1">
      <c r="A14471" s="409">
        <v>202207</v>
      </c>
      <c r="B14471" s="196" t="s">
        <v>1801</v>
      </c>
      <c r="C14471" s="197" t="s">
        <v>1736</v>
      </c>
      <c r="D14471" s="198" t="s">
        <v>337</v>
      </c>
      <c r="E14471" s="421">
        <v>53418</v>
      </c>
      <c r="F14471" s="413">
        <v>131.27000000000001</v>
      </c>
      <c r="G14471" s="414">
        <f t="shared" si="452"/>
        <v>406.93227698636395</v>
      </c>
      <c r="H14471" s="415">
        <f t="shared" si="453"/>
        <v>2.0346613849318196</v>
      </c>
    </row>
    <row r="14472" spans="1:8" ht="15" hidden="1" thickBot="1">
      <c r="A14472" s="409">
        <v>202207</v>
      </c>
      <c r="B14472" s="196" t="s">
        <v>1802</v>
      </c>
      <c r="C14472" s="197" t="s">
        <v>1736</v>
      </c>
      <c r="D14472" s="198" t="s">
        <v>337</v>
      </c>
      <c r="E14472" s="421">
        <v>104652</v>
      </c>
      <c r="F14472" s="413">
        <v>131.27000000000001</v>
      </c>
      <c r="G14472" s="414">
        <f t="shared" si="452"/>
        <v>797.22708920545438</v>
      </c>
      <c r="H14472" s="415">
        <f t="shared" si="453"/>
        <v>3.986135446027272</v>
      </c>
    </row>
    <row r="14473" spans="1:8" ht="15" hidden="1" thickBot="1">
      <c r="A14473" s="409">
        <v>202207</v>
      </c>
      <c r="B14473" s="196" t="s">
        <v>1803</v>
      </c>
      <c r="C14473" s="197" t="s">
        <v>1736</v>
      </c>
      <c r="D14473" s="198" t="s">
        <v>337</v>
      </c>
      <c r="E14473" s="421">
        <v>57768</v>
      </c>
      <c r="F14473" s="413">
        <v>131.27000000000001</v>
      </c>
      <c r="G14473" s="414">
        <f t="shared" si="452"/>
        <v>440.07008455854344</v>
      </c>
      <c r="H14473" s="415">
        <f t="shared" si="453"/>
        <v>2.2003504227927171</v>
      </c>
    </row>
    <row r="14474" spans="1:8" ht="15" hidden="1" thickBot="1">
      <c r="A14474" s="409">
        <v>202207</v>
      </c>
      <c r="B14474" s="196" t="s">
        <v>1804</v>
      </c>
      <c r="C14474" s="197" t="s">
        <v>1736</v>
      </c>
      <c r="D14474" s="198" t="s">
        <v>337</v>
      </c>
      <c r="E14474" s="421">
        <v>57768</v>
      </c>
      <c r="F14474" s="413">
        <v>131.27000000000001</v>
      </c>
      <c r="G14474" s="414">
        <f t="shared" si="452"/>
        <v>440.07008455854344</v>
      </c>
      <c r="H14474" s="415">
        <f t="shared" si="453"/>
        <v>2.2003504227927171</v>
      </c>
    </row>
    <row r="14475" spans="1:8" ht="15" hidden="1" thickBot="1">
      <c r="A14475" s="409">
        <v>202207</v>
      </c>
      <c r="B14475" s="196" t="s">
        <v>1805</v>
      </c>
      <c r="C14475" s="197" t="s">
        <v>1736</v>
      </c>
      <c r="D14475" s="198" t="s">
        <v>339</v>
      </c>
      <c r="E14475" s="421">
        <v>289</v>
      </c>
      <c r="F14475" s="413">
        <v>131.27000000000001</v>
      </c>
      <c r="G14475" s="414">
        <f t="shared" si="452"/>
        <v>2.2015692846804296</v>
      </c>
      <c r="H14475" s="415">
        <f t="shared" si="453"/>
        <v>2.2015692846804296</v>
      </c>
    </row>
    <row r="14476" spans="1:8" ht="15" hidden="1" thickBot="1">
      <c r="A14476" s="409">
        <v>202207</v>
      </c>
      <c r="B14476" s="196" t="s">
        <v>1806</v>
      </c>
      <c r="C14476" s="197" t="s">
        <v>2708</v>
      </c>
      <c r="D14476" s="198" t="s">
        <v>339</v>
      </c>
      <c r="E14476" s="421">
        <v>289</v>
      </c>
      <c r="F14476" s="413">
        <v>131.27000000000001</v>
      </c>
      <c r="G14476" s="414">
        <f t="shared" si="452"/>
        <v>2.2015692846804296</v>
      </c>
      <c r="H14476" s="415">
        <f t="shared" si="453"/>
        <v>2.2015692846804296</v>
      </c>
    </row>
    <row r="14477" spans="1:8" ht="15" hidden="1" thickBot="1">
      <c r="A14477" s="409">
        <v>202207</v>
      </c>
      <c r="B14477" s="196" t="s">
        <v>1807</v>
      </c>
      <c r="C14477" s="197" t="s">
        <v>1736</v>
      </c>
      <c r="D14477" s="198" t="s">
        <v>337</v>
      </c>
      <c r="E14477" s="421">
        <v>36269</v>
      </c>
      <c r="F14477" s="413">
        <v>131.27000000000001</v>
      </c>
      <c r="G14477" s="414">
        <f t="shared" si="452"/>
        <v>276.29313628399478</v>
      </c>
      <c r="H14477" s="415">
        <f t="shared" si="453"/>
        <v>1.3814656814199739</v>
      </c>
    </row>
    <row r="14478" spans="1:8" ht="15" hidden="1" thickBot="1">
      <c r="A14478" s="409">
        <v>202207</v>
      </c>
      <c r="B14478" s="196" t="s">
        <v>1808</v>
      </c>
      <c r="C14478" s="197" t="s">
        <v>1736</v>
      </c>
      <c r="D14478" s="198" t="s">
        <v>339</v>
      </c>
      <c r="E14478" s="421">
        <v>181</v>
      </c>
      <c r="F14478" s="413">
        <v>131.27000000000001</v>
      </c>
      <c r="G14478" s="414">
        <f t="shared" si="452"/>
        <v>1.3788375104745942</v>
      </c>
      <c r="H14478" s="415">
        <f t="shared" si="453"/>
        <v>1.3788375104745942</v>
      </c>
    </row>
    <row r="14479" spans="1:8" ht="15" hidden="1" thickBot="1">
      <c r="A14479" s="409">
        <v>202207</v>
      </c>
      <c r="B14479" s="196" t="s">
        <v>1809</v>
      </c>
      <c r="C14479" s="197" t="s">
        <v>1736</v>
      </c>
      <c r="D14479" s="198" t="s">
        <v>337</v>
      </c>
      <c r="E14479" s="421">
        <v>57768</v>
      </c>
      <c r="F14479" s="413">
        <v>131.27000000000001</v>
      </c>
      <c r="G14479" s="414">
        <f t="shared" si="452"/>
        <v>440.07008455854344</v>
      </c>
      <c r="H14479" s="415">
        <f t="shared" si="453"/>
        <v>2.2003504227927171</v>
      </c>
    </row>
    <row r="14480" spans="1:8" ht="15" hidden="1" thickBot="1">
      <c r="A14480" s="409">
        <v>202207</v>
      </c>
      <c r="B14480" s="196" t="s">
        <v>1810</v>
      </c>
      <c r="C14480" s="197" t="s">
        <v>2709</v>
      </c>
      <c r="D14480" s="198" t="s">
        <v>337</v>
      </c>
      <c r="E14480" s="421">
        <v>57768</v>
      </c>
      <c r="F14480" s="413">
        <v>131.27000000000001</v>
      </c>
      <c r="G14480" s="414">
        <f t="shared" si="452"/>
        <v>440.07008455854344</v>
      </c>
      <c r="H14480" s="415">
        <f t="shared" si="453"/>
        <v>2.2003504227927171</v>
      </c>
    </row>
    <row r="14481" spans="1:8" ht="15" hidden="1" thickBot="1">
      <c r="A14481" s="409">
        <v>202207</v>
      </c>
      <c r="B14481" s="196" t="s">
        <v>1811</v>
      </c>
      <c r="C14481" s="197" t="s">
        <v>2710</v>
      </c>
      <c r="D14481" s="198" t="s">
        <v>339</v>
      </c>
      <c r="E14481" s="421">
        <v>289</v>
      </c>
      <c r="F14481" s="413">
        <v>131.27000000000001</v>
      </c>
      <c r="G14481" s="414">
        <f t="shared" si="452"/>
        <v>2.2015692846804296</v>
      </c>
      <c r="H14481" s="415">
        <f t="shared" si="453"/>
        <v>2.2015692846804296</v>
      </c>
    </row>
    <row r="14482" spans="1:8" ht="15" hidden="1" thickBot="1">
      <c r="A14482" s="409">
        <v>202207</v>
      </c>
      <c r="B14482" s="196" t="s">
        <v>1812</v>
      </c>
      <c r="C14482" s="197" t="s">
        <v>1736</v>
      </c>
      <c r="D14482" s="198" t="s">
        <v>337</v>
      </c>
      <c r="E14482" s="421">
        <v>77888</v>
      </c>
      <c r="F14482" s="413">
        <v>131.27000000000001</v>
      </c>
      <c r="G14482" s="414">
        <f t="shared" si="452"/>
        <v>593.34196693837123</v>
      </c>
      <c r="H14482" s="415">
        <f t="shared" si="453"/>
        <v>2.9667098346918563</v>
      </c>
    </row>
    <row r="14483" spans="1:8" ht="15" hidden="1" thickBot="1">
      <c r="A14483" s="409">
        <v>202207</v>
      </c>
      <c r="B14483" s="196" t="s">
        <v>1813</v>
      </c>
      <c r="C14483" s="197" t="s">
        <v>1736</v>
      </c>
      <c r="D14483" s="198" t="s">
        <v>339</v>
      </c>
      <c r="E14483" s="421">
        <v>389</v>
      </c>
      <c r="F14483" s="413">
        <v>131.27000000000001</v>
      </c>
      <c r="G14483" s="414">
        <f t="shared" si="452"/>
        <v>2.9633579645006471</v>
      </c>
      <c r="H14483" s="415">
        <f t="shared" si="453"/>
        <v>2.9633579645006471</v>
      </c>
    </row>
    <row r="14484" spans="1:8" ht="15" hidden="1" thickBot="1">
      <c r="A14484" s="409">
        <v>202207</v>
      </c>
      <c r="B14484" s="196" t="s">
        <v>1814</v>
      </c>
      <c r="C14484" s="197" t="s">
        <v>1736</v>
      </c>
      <c r="D14484" s="198" t="s">
        <v>337</v>
      </c>
      <c r="E14484" s="421">
        <v>114641</v>
      </c>
      <c r="F14484" s="413">
        <v>131.27000000000001</v>
      </c>
      <c r="G14484" s="414">
        <f t="shared" si="452"/>
        <v>873.32216043269591</v>
      </c>
      <c r="H14484" s="415">
        <f t="shared" si="453"/>
        <v>4.3666108021634793</v>
      </c>
    </row>
    <row r="14485" spans="1:8" ht="15" hidden="1" thickBot="1">
      <c r="A14485" s="409">
        <v>202207</v>
      </c>
      <c r="B14485" s="196" t="s">
        <v>1815</v>
      </c>
      <c r="C14485" s="197" t="s">
        <v>1736</v>
      </c>
      <c r="D14485" s="198" t="s">
        <v>339</v>
      </c>
      <c r="E14485" s="421">
        <v>573</v>
      </c>
      <c r="F14485" s="413">
        <v>131.27000000000001</v>
      </c>
      <c r="G14485" s="414">
        <f t="shared" si="452"/>
        <v>4.3650491353698477</v>
      </c>
      <c r="H14485" s="415">
        <f t="shared" si="453"/>
        <v>4.3650491353698477</v>
      </c>
    </row>
    <row r="14486" spans="1:8" ht="15" hidden="1" thickBot="1">
      <c r="A14486" s="409">
        <v>202207</v>
      </c>
      <c r="B14486" s="196" t="s">
        <v>1816</v>
      </c>
      <c r="C14486" s="197" t="s">
        <v>1736</v>
      </c>
      <c r="D14486" s="198" t="s">
        <v>337</v>
      </c>
      <c r="E14486" s="421">
        <v>41955</v>
      </c>
      <c r="F14486" s="413">
        <v>131.27000000000001</v>
      </c>
      <c r="G14486" s="414">
        <f t="shared" si="452"/>
        <v>319.60844061857239</v>
      </c>
      <c r="H14486" s="415">
        <f t="shared" si="453"/>
        <v>1.598042203092862</v>
      </c>
    </row>
    <row r="14487" spans="1:8" ht="15" hidden="1" thickBot="1">
      <c r="A14487" s="409">
        <v>202207</v>
      </c>
      <c r="B14487" s="196" t="s">
        <v>1817</v>
      </c>
      <c r="C14487" s="197" t="s">
        <v>1736</v>
      </c>
      <c r="D14487" s="198" t="s">
        <v>374</v>
      </c>
      <c r="E14487" s="421">
        <v>708.86</v>
      </c>
      <c r="F14487" s="413">
        <v>131.27000000000001</v>
      </c>
      <c r="G14487" s="414">
        <f t="shared" si="452"/>
        <v>5.400015235773596</v>
      </c>
      <c r="H14487" s="415" t="str">
        <f t="shared" si="453"/>
        <v>VER</v>
      </c>
    </row>
    <row r="14488" spans="1:8" ht="15" hidden="1" thickBot="1">
      <c r="A14488" s="409">
        <v>202207</v>
      </c>
      <c r="B14488" s="196" t="s">
        <v>1818</v>
      </c>
      <c r="C14488" s="197" t="s">
        <v>1736</v>
      </c>
      <c r="D14488" s="198" t="s">
        <v>337</v>
      </c>
      <c r="E14488" s="421">
        <v>65469</v>
      </c>
      <c r="F14488" s="413">
        <v>131.27000000000001</v>
      </c>
      <c r="G14488" s="414">
        <f t="shared" si="452"/>
        <v>498.7354307914984</v>
      </c>
      <c r="H14488" s="415">
        <f t="shared" si="453"/>
        <v>2.493677153957492</v>
      </c>
    </row>
    <row r="14489" spans="1:8" ht="15" hidden="1" thickBot="1">
      <c r="A14489" s="409">
        <v>202207</v>
      </c>
      <c r="B14489" s="196" t="s">
        <v>1819</v>
      </c>
      <c r="C14489" s="197" t="s">
        <v>2711</v>
      </c>
      <c r="D14489" s="198" t="s">
        <v>339</v>
      </c>
      <c r="E14489" s="421">
        <v>327</v>
      </c>
      <c r="F14489" s="413">
        <v>131.27000000000001</v>
      </c>
      <c r="G14489" s="414">
        <f t="shared" si="452"/>
        <v>2.4910489830121123</v>
      </c>
      <c r="H14489" s="415">
        <f t="shared" si="453"/>
        <v>2.4910489830121123</v>
      </c>
    </row>
    <row r="14490" spans="1:8" ht="15" hidden="1" thickBot="1">
      <c r="A14490" s="409">
        <v>202207</v>
      </c>
      <c r="B14490" s="196" t="s">
        <v>1820</v>
      </c>
      <c r="C14490" s="197" t="s">
        <v>1736</v>
      </c>
      <c r="D14490" s="198" t="s">
        <v>337</v>
      </c>
      <c r="E14490" s="421">
        <v>65469</v>
      </c>
      <c r="F14490" s="413">
        <v>131.27000000000001</v>
      </c>
      <c r="G14490" s="414">
        <f t="shared" si="452"/>
        <v>498.7354307914984</v>
      </c>
      <c r="H14490" s="415">
        <f t="shared" si="453"/>
        <v>2.493677153957492</v>
      </c>
    </row>
    <row r="14491" spans="1:8" ht="15" hidden="1" thickBot="1">
      <c r="A14491" s="409">
        <v>202207</v>
      </c>
      <c r="B14491" s="196" t="s">
        <v>1821</v>
      </c>
      <c r="C14491" s="197" t="s">
        <v>1736</v>
      </c>
      <c r="D14491" s="198" t="s">
        <v>337</v>
      </c>
      <c r="E14491" s="421">
        <v>65469</v>
      </c>
      <c r="F14491" s="413">
        <v>131.27000000000001</v>
      </c>
      <c r="G14491" s="414">
        <f t="shared" si="452"/>
        <v>498.7354307914984</v>
      </c>
      <c r="H14491" s="415">
        <f t="shared" si="453"/>
        <v>2.493677153957492</v>
      </c>
    </row>
    <row r="14492" spans="1:8" ht="15" hidden="1" thickBot="1">
      <c r="A14492" s="409">
        <v>202207</v>
      </c>
      <c r="B14492" s="196" t="s">
        <v>1822</v>
      </c>
      <c r="C14492" s="197" t="s">
        <v>1736</v>
      </c>
      <c r="D14492" s="198" t="s">
        <v>337</v>
      </c>
      <c r="E14492" s="421">
        <v>68439</v>
      </c>
      <c r="F14492" s="413">
        <v>131.27000000000001</v>
      </c>
      <c r="G14492" s="414">
        <f t="shared" si="452"/>
        <v>521.3605545821589</v>
      </c>
      <c r="H14492" s="415">
        <f t="shared" si="453"/>
        <v>2.6068027729107945</v>
      </c>
    </row>
    <row r="14493" spans="1:8" ht="15" hidden="1" thickBot="1">
      <c r="A14493" s="409">
        <v>202207</v>
      </c>
      <c r="B14493" s="196" t="s">
        <v>1823</v>
      </c>
      <c r="C14493" s="197" t="s">
        <v>2712</v>
      </c>
      <c r="D14493" s="198" t="s">
        <v>339</v>
      </c>
      <c r="E14493" s="421">
        <v>342</v>
      </c>
      <c r="F14493" s="413">
        <v>131.27000000000001</v>
      </c>
      <c r="G14493" s="414">
        <f t="shared" si="452"/>
        <v>2.6053172849851447</v>
      </c>
      <c r="H14493" s="415">
        <f t="shared" si="453"/>
        <v>2.6053172849851447</v>
      </c>
    </row>
    <row r="14494" spans="1:8" ht="15" hidden="1" thickBot="1">
      <c r="A14494" s="409">
        <v>202207</v>
      </c>
      <c r="B14494" s="196" t="s">
        <v>1824</v>
      </c>
      <c r="C14494" s="197" t="s">
        <v>1736</v>
      </c>
      <c r="D14494" s="198" t="s">
        <v>337</v>
      </c>
      <c r="E14494" s="421">
        <v>47996.01</v>
      </c>
      <c r="F14494" s="413">
        <v>131.27000000000001</v>
      </c>
      <c r="G14494" s="414">
        <f t="shared" si="452"/>
        <v>365.62817094537974</v>
      </c>
      <c r="H14494" s="415">
        <f t="shared" si="453"/>
        <v>1.8281408547268987</v>
      </c>
    </row>
    <row r="14495" spans="1:8" ht="15" hidden="1" thickBot="1">
      <c r="A14495" s="409">
        <v>202207</v>
      </c>
      <c r="B14495" s="196" t="s">
        <v>1825</v>
      </c>
      <c r="C14495" s="197" t="s">
        <v>2704</v>
      </c>
      <c r="D14495" s="198" t="s">
        <v>339</v>
      </c>
      <c r="E14495" s="421">
        <v>240</v>
      </c>
      <c r="F14495" s="413">
        <v>131.27000000000001</v>
      </c>
      <c r="G14495" s="414">
        <f t="shared" si="452"/>
        <v>1.8282928315685227</v>
      </c>
      <c r="H14495" s="415">
        <f t="shared" si="453"/>
        <v>1.8282928315685227</v>
      </c>
    </row>
    <row r="14496" spans="1:8" ht="15" hidden="1" thickBot="1">
      <c r="A14496" s="409">
        <v>202207</v>
      </c>
      <c r="B14496" s="196" t="s">
        <v>1826</v>
      </c>
      <c r="C14496" s="197" t="s">
        <v>1736</v>
      </c>
      <c r="D14496" s="198" t="s">
        <v>337</v>
      </c>
      <c r="E14496" s="421">
        <v>68693</v>
      </c>
      <c r="F14496" s="413">
        <v>131.27000000000001</v>
      </c>
      <c r="G14496" s="414">
        <f t="shared" si="452"/>
        <v>523.29549782890217</v>
      </c>
      <c r="H14496" s="415">
        <f t="shared" si="453"/>
        <v>2.6164774891445108</v>
      </c>
    </row>
    <row r="14497" spans="1:8" ht="15" hidden="1" thickBot="1">
      <c r="A14497" s="409">
        <v>202207</v>
      </c>
      <c r="B14497" s="196" t="s">
        <v>1827</v>
      </c>
      <c r="C14497" s="197" t="s">
        <v>1736</v>
      </c>
      <c r="D14497" s="198" t="s">
        <v>339</v>
      </c>
      <c r="E14497" s="421">
        <v>343</v>
      </c>
      <c r="F14497" s="413">
        <v>131.27000000000001</v>
      </c>
      <c r="G14497" s="414">
        <f t="shared" si="452"/>
        <v>2.6129351717833469</v>
      </c>
      <c r="H14497" s="415">
        <f t="shared" si="453"/>
        <v>2.6129351717833469</v>
      </c>
    </row>
    <row r="14498" spans="1:8" ht="15" hidden="1" thickBot="1">
      <c r="A14498" s="409">
        <v>202207</v>
      </c>
      <c r="B14498" s="196" t="s">
        <v>1828</v>
      </c>
      <c r="C14498" s="197" t="s">
        <v>1736</v>
      </c>
      <c r="D14498" s="198" t="s">
        <v>337</v>
      </c>
      <c r="E14498" s="421">
        <v>65469</v>
      </c>
      <c r="F14498" s="413">
        <v>131.27000000000001</v>
      </c>
      <c r="G14498" s="414">
        <f t="shared" si="452"/>
        <v>498.7354307914984</v>
      </c>
      <c r="H14498" s="415">
        <f t="shared" si="453"/>
        <v>2.493677153957492</v>
      </c>
    </row>
    <row r="14499" spans="1:8" ht="15" hidden="1" thickBot="1">
      <c r="A14499" s="409">
        <v>202207</v>
      </c>
      <c r="B14499" s="196" t="s">
        <v>1829</v>
      </c>
      <c r="C14499" s="197" t="s">
        <v>1736</v>
      </c>
      <c r="D14499" s="198" t="s">
        <v>339</v>
      </c>
      <c r="E14499" s="421">
        <v>327</v>
      </c>
      <c r="F14499" s="413">
        <v>131.27000000000001</v>
      </c>
      <c r="G14499" s="414">
        <f t="shared" si="452"/>
        <v>2.4910489830121123</v>
      </c>
      <c r="H14499" s="415">
        <f t="shared" si="453"/>
        <v>2.4910489830121123</v>
      </c>
    </row>
    <row r="14500" spans="1:8" ht="15" hidden="1" thickBot="1">
      <c r="A14500" s="409">
        <v>202207</v>
      </c>
      <c r="B14500" s="196" t="s">
        <v>1830</v>
      </c>
      <c r="C14500" s="197" t="s">
        <v>1736</v>
      </c>
      <c r="D14500" s="198" t="s">
        <v>337</v>
      </c>
      <c r="E14500" s="421">
        <v>68439</v>
      </c>
      <c r="F14500" s="413">
        <v>131.27000000000001</v>
      </c>
      <c r="G14500" s="414">
        <f t="shared" si="452"/>
        <v>521.3605545821589</v>
      </c>
      <c r="H14500" s="415">
        <f t="shared" si="453"/>
        <v>2.6068027729107945</v>
      </c>
    </row>
    <row r="14501" spans="1:8" ht="15" hidden="1" thickBot="1">
      <c r="A14501" s="409">
        <v>202207</v>
      </c>
      <c r="B14501" s="196" t="s">
        <v>1831</v>
      </c>
      <c r="C14501" s="197" t="s">
        <v>2713</v>
      </c>
      <c r="D14501" s="198" t="s">
        <v>339</v>
      </c>
      <c r="E14501" s="421">
        <v>342</v>
      </c>
      <c r="F14501" s="413">
        <v>131.27000000000001</v>
      </c>
      <c r="G14501" s="414">
        <f t="shared" si="452"/>
        <v>2.6053172849851447</v>
      </c>
      <c r="H14501" s="415">
        <f t="shared" si="453"/>
        <v>2.6053172849851447</v>
      </c>
    </row>
    <row r="14502" spans="1:8" ht="15" hidden="1" thickBot="1">
      <c r="A14502" s="409">
        <v>202207</v>
      </c>
      <c r="B14502" s="196" t="s">
        <v>1832</v>
      </c>
      <c r="C14502" s="197" t="s">
        <v>1736</v>
      </c>
      <c r="D14502" s="198" t="s">
        <v>337</v>
      </c>
      <c r="E14502" s="421">
        <v>92959</v>
      </c>
      <c r="F14502" s="413">
        <v>131.27000000000001</v>
      </c>
      <c r="G14502" s="414">
        <f t="shared" si="452"/>
        <v>708.15113887407631</v>
      </c>
      <c r="H14502" s="415">
        <f t="shared" si="453"/>
        <v>3.5407556943703815</v>
      </c>
    </row>
    <row r="14503" spans="1:8" ht="15" hidden="1" thickBot="1">
      <c r="A14503" s="409">
        <v>202207</v>
      </c>
      <c r="B14503" s="196" t="s">
        <v>1833</v>
      </c>
      <c r="C14503" s="197" t="s">
        <v>1736</v>
      </c>
      <c r="D14503" s="198" t="s">
        <v>339</v>
      </c>
      <c r="E14503" s="421">
        <v>465</v>
      </c>
      <c r="F14503" s="413">
        <v>131.27000000000001</v>
      </c>
      <c r="G14503" s="414">
        <f t="shared" si="452"/>
        <v>3.5423173611640126</v>
      </c>
      <c r="H14503" s="415">
        <f t="shared" si="453"/>
        <v>3.5423173611640126</v>
      </c>
    </row>
    <row r="14504" spans="1:8" ht="15" hidden="1" thickBot="1">
      <c r="A14504" s="409">
        <v>202207</v>
      </c>
      <c r="B14504" s="196" t="s">
        <v>1834</v>
      </c>
      <c r="C14504" s="197" t="s">
        <v>1736</v>
      </c>
      <c r="D14504" s="198" t="s">
        <v>337</v>
      </c>
      <c r="E14504" s="421">
        <v>102360</v>
      </c>
      <c r="F14504" s="413">
        <v>131.27000000000001</v>
      </c>
      <c r="G14504" s="414">
        <f t="shared" si="452"/>
        <v>779.766892663975</v>
      </c>
      <c r="H14504" s="415">
        <f t="shared" si="453"/>
        <v>3.8988344633198748</v>
      </c>
    </row>
    <row r="14505" spans="1:8" ht="15" hidden="1" thickBot="1">
      <c r="A14505" s="409">
        <v>202207</v>
      </c>
      <c r="B14505" s="196" t="s">
        <v>1835</v>
      </c>
      <c r="C14505" s="197" t="s">
        <v>2704</v>
      </c>
      <c r="D14505" s="198" t="s">
        <v>339</v>
      </c>
      <c r="E14505" s="421">
        <v>512</v>
      </c>
      <c r="F14505" s="413">
        <v>131.27000000000001</v>
      </c>
      <c r="G14505" s="414">
        <f t="shared" si="452"/>
        <v>3.9003580406795151</v>
      </c>
      <c r="H14505" s="415">
        <f t="shared" si="453"/>
        <v>3.9003580406795151</v>
      </c>
    </row>
    <row r="14506" spans="1:8" ht="15" hidden="1" thickBot="1">
      <c r="A14506" s="409">
        <v>202207</v>
      </c>
      <c r="B14506" s="196" t="s">
        <v>1836</v>
      </c>
      <c r="C14506" s="197" t="s">
        <v>1736</v>
      </c>
      <c r="D14506" s="198" t="s">
        <v>337</v>
      </c>
      <c r="E14506" s="421">
        <v>124458</v>
      </c>
      <c r="F14506" s="413">
        <v>131.27000000000001</v>
      </c>
      <c r="G14506" s="414">
        <f t="shared" si="452"/>
        <v>948.10695513064672</v>
      </c>
      <c r="H14506" s="415">
        <f t="shared" si="453"/>
        <v>4.7405347756532334</v>
      </c>
    </row>
    <row r="14507" spans="1:8" ht="15" hidden="1" thickBot="1">
      <c r="A14507" s="409">
        <v>202207</v>
      </c>
      <c r="B14507" s="196" t="s">
        <v>1837</v>
      </c>
      <c r="C14507" s="197" t="s">
        <v>1736</v>
      </c>
      <c r="D14507" s="198" t="s">
        <v>337</v>
      </c>
      <c r="E14507" s="421">
        <v>95273</v>
      </c>
      <c r="F14507" s="413">
        <v>131.27000000000001</v>
      </c>
      <c r="G14507" s="414">
        <f t="shared" si="452"/>
        <v>725.77892892511613</v>
      </c>
      <c r="H14507" s="415">
        <f t="shared" si="453"/>
        <v>3.6288946446255808</v>
      </c>
    </row>
    <row r="14508" spans="1:8" ht="15" hidden="1" thickBot="1">
      <c r="A14508" s="409">
        <v>202207</v>
      </c>
      <c r="B14508" s="196" t="s">
        <v>1838</v>
      </c>
      <c r="C14508" s="197" t="s">
        <v>2714</v>
      </c>
      <c r="D14508" s="198" t="s">
        <v>339</v>
      </c>
      <c r="E14508" s="421">
        <v>476</v>
      </c>
      <c r="F14508" s="413">
        <v>131.27000000000001</v>
      </c>
      <c r="G14508" s="414">
        <f t="shared" si="452"/>
        <v>3.6261141159442367</v>
      </c>
      <c r="H14508" s="415">
        <f t="shared" si="453"/>
        <v>3.6261141159442367</v>
      </c>
    </row>
    <row r="14509" spans="1:8" ht="15" hidden="1" thickBot="1">
      <c r="A14509" s="409">
        <v>202207</v>
      </c>
      <c r="B14509" s="196" t="s">
        <v>1839</v>
      </c>
      <c r="C14509" s="197" t="s">
        <v>1736</v>
      </c>
      <c r="D14509" s="198" t="s">
        <v>337</v>
      </c>
      <c r="E14509" s="421">
        <v>296946</v>
      </c>
      <c r="F14509" s="413">
        <v>131.27000000000001</v>
      </c>
      <c r="G14509" s="414">
        <f t="shared" si="452"/>
        <v>2262.101013178944</v>
      </c>
      <c r="H14509" s="415">
        <f t="shared" si="453"/>
        <v>11.31050506589472</v>
      </c>
    </row>
    <row r="14510" spans="1:8" ht="15" hidden="1" thickBot="1">
      <c r="A14510" s="409">
        <v>202207</v>
      </c>
      <c r="B14510" s="196" t="s">
        <v>1840</v>
      </c>
      <c r="C14510" s="197" t="s">
        <v>1736</v>
      </c>
      <c r="D14510" s="198" t="s">
        <v>337</v>
      </c>
      <c r="E14510" s="421">
        <v>75681</v>
      </c>
      <c r="F14510" s="413">
        <v>131.27000000000001</v>
      </c>
      <c r="G14510" s="414">
        <f t="shared" si="452"/>
        <v>576.52929077473902</v>
      </c>
      <c r="H14510" s="415">
        <f t="shared" si="453"/>
        <v>2.8826464538736953</v>
      </c>
    </row>
    <row r="14511" spans="1:8" ht="15" hidden="1" thickBot="1">
      <c r="A14511" s="409">
        <v>202207</v>
      </c>
      <c r="B14511" s="196" t="s">
        <v>1841</v>
      </c>
      <c r="C14511" s="197" t="s">
        <v>1736</v>
      </c>
      <c r="D14511" s="198" t="s">
        <v>337</v>
      </c>
      <c r="E14511" s="421">
        <v>53527</v>
      </c>
      <c r="F14511" s="413">
        <v>131.27000000000001</v>
      </c>
      <c r="G14511" s="414">
        <f t="shared" si="452"/>
        <v>407.76262664736799</v>
      </c>
      <c r="H14511" s="415">
        <f t="shared" si="453"/>
        <v>2.03881313323684</v>
      </c>
    </row>
    <row r="14512" spans="1:8" ht="15" hidden="1" thickBot="1">
      <c r="A14512" s="409">
        <v>202207</v>
      </c>
      <c r="B14512" s="196" t="s">
        <v>1842</v>
      </c>
      <c r="C14512" s="197" t="s">
        <v>1736</v>
      </c>
      <c r="D14512" s="198" t="s">
        <v>339</v>
      </c>
      <c r="E14512" s="421">
        <v>268</v>
      </c>
      <c r="F14512" s="413">
        <v>131.27000000000001</v>
      </c>
      <c r="G14512" s="414">
        <f t="shared" si="452"/>
        <v>2.0415936619181836</v>
      </c>
      <c r="H14512" s="415">
        <f t="shared" si="453"/>
        <v>2.0415936619181836</v>
      </c>
    </row>
    <row r="14513" spans="1:8" ht="15" hidden="1" thickBot="1">
      <c r="A14513" s="409">
        <v>202207</v>
      </c>
      <c r="B14513" s="196" t="s">
        <v>1843</v>
      </c>
      <c r="C14513" s="197" t="s">
        <v>2715</v>
      </c>
      <c r="D14513" s="198" t="s">
        <v>337</v>
      </c>
      <c r="E14513" s="421">
        <v>58469</v>
      </c>
      <c r="F14513" s="413">
        <v>131.27000000000001</v>
      </c>
      <c r="G14513" s="414">
        <f t="shared" si="452"/>
        <v>445.41022320408314</v>
      </c>
      <c r="H14513" s="415">
        <f t="shared" si="453"/>
        <v>2.2270511160204158</v>
      </c>
    </row>
    <row r="14514" spans="1:8" ht="15" hidden="1" thickBot="1">
      <c r="A14514" s="409">
        <v>202207</v>
      </c>
      <c r="B14514" s="196" t="s">
        <v>1844</v>
      </c>
      <c r="C14514" s="197" t="s">
        <v>1736</v>
      </c>
      <c r="D14514" s="198" t="s">
        <v>339</v>
      </c>
      <c r="E14514" s="421">
        <v>292</v>
      </c>
      <c r="F14514" s="413">
        <v>131.27000000000001</v>
      </c>
      <c r="G14514" s="414">
        <f t="shared" si="452"/>
        <v>2.2244229450750361</v>
      </c>
      <c r="H14514" s="415">
        <f t="shared" si="453"/>
        <v>2.2244229450750361</v>
      </c>
    </row>
    <row r="14515" spans="1:8" ht="15" hidden="1" thickBot="1">
      <c r="A14515" s="409">
        <v>202207</v>
      </c>
      <c r="B14515" s="196" t="s">
        <v>1845</v>
      </c>
      <c r="C14515" s="197" t="s">
        <v>1736</v>
      </c>
      <c r="D14515" s="198" t="s">
        <v>337</v>
      </c>
      <c r="E14515" s="421">
        <v>47383</v>
      </c>
      <c r="F14515" s="413">
        <v>131.27000000000001</v>
      </c>
      <c r="G14515" s="414">
        <f t="shared" si="452"/>
        <v>360.9583301592138</v>
      </c>
      <c r="H14515" s="415">
        <f t="shared" si="453"/>
        <v>1.8047916507960691</v>
      </c>
    </row>
    <row r="14516" spans="1:8" ht="15" hidden="1" thickBot="1">
      <c r="A14516" s="409">
        <v>202207</v>
      </c>
      <c r="B14516" s="196" t="s">
        <v>1846</v>
      </c>
      <c r="C14516" s="197" t="s">
        <v>1736</v>
      </c>
      <c r="D14516" s="198" t="s">
        <v>339</v>
      </c>
      <c r="E14516" s="421">
        <v>237</v>
      </c>
      <c r="F14516" s="413">
        <v>131.27000000000001</v>
      </c>
      <c r="G14516" s="414">
        <f t="shared" si="452"/>
        <v>1.8054391711739162</v>
      </c>
      <c r="H14516" s="415">
        <f t="shared" si="453"/>
        <v>1.8054391711739162</v>
      </c>
    </row>
    <row r="14517" spans="1:8" ht="15" hidden="1" thickBot="1">
      <c r="A14517" s="409">
        <v>202207</v>
      </c>
      <c r="B14517" s="196" t="s">
        <v>1847</v>
      </c>
      <c r="C14517" s="197" t="s">
        <v>1736</v>
      </c>
      <c r="D14517" s="198" t="s">
        <v>339</v>
      </c>
      <c r="E14517" s="421">
        <v>266</v>
      </c>
      <c r="F14517" s="413">
        <v>131.27000000000001</v>
      </c>
      <c r="G14517" s="414">
        <f t="shared" si="452"/>
        <v>2.0263578883217792</v>
      </c>
      <c r="H14517" s="415">
        <f t="shared" si="453"/>
        <v>2.0263578883217792</v>
      </c>
    </row>
    <row r="14518" spans="1:8" ht="15" hidden="1" thickBot="1">
      <c r="A14518" s="409">
        <v>202207</v>
      </c>
      <c r="B14518" s="196" t="s">
        <v>1848</v>
      </c>
      <c r="C14518" s="197" t="s">
        <v>1736</v>
      </c>
      <c r="D14518" s="198" t="s">
        <v>337</v>
      </c>
      <c r="E14518" s="421">
        <v>47383</v>
      </c>
      <c r="F14518" s="413">
        <v>131.27000000000001</v>
      </c>
      <c r="G14518" s="414">
        <f t="shared" si="452"/>
        <v>360.9583301592138</v>
      </c>
      <c r="H14518" s="415">
        <f t="shared" si="453"/>
        <v>1.8047916507960691</v>
      </c>
    </row>
    <row r="14519" spans="1:8" ht="15" hidden="1" thickBot="1">
      <c r="A14519" s="409">
        <v>202207</v>
      </c>
      <c r="B14519" s="196" t="s">
        <v>1849</v>
      </c>
      <c r="C14519" s="197" t="s">
        <v>2716</v>
      </c>
      <c r="D14519" s="198" t="s">
        <v>339</v>
      </c>
      <c r="E14519" s="421">
        <v>237</v>
      </c>
      <c r="F14519" s="413">
        <v>131.27000000000001</v>
      </c>
      <c r="G14519" s="414">
        <f t="shared" si="452"/>
        <v>1.8054391711739162</v>
      </c>
      <c r="H14519" s="415">
        <f t="shared" si="453"/>
        <v>1.8054391711739162</v>
      </c>
    </row>
    <row r="14520" spans="1:8" ht="15" hidden="1" thickBot="1">
      <c r="A14520" s="409">
        <v>202207</v>
      </c>
      <c r="B14520" s="196" t="s">
        <v>1850</v>
      </c>
      <c r="C14520" s="197" t="s">
        <v>1736</v>
      </c>
      <c r="D14520" s="198" t="s">
        <v>337</v>
      </c>
      <c r="E14520" s="421">
        <v>56794</v>
      </c>
      <c r="F14520" s="413">
        <v>131.27000000000001</v>
      </c>
      <c r="G14520" s="414">
        <f t="shared" si="452"/>
        <v>432.65026281709453</v>
      </c>
      <c r="H14520" s="415">
        <f t="shared" si="453"/>
        <v>2.1632513140854726</v>
      </c>
    </row>
    <row r="14521" spans="1:8" ht="15" hidden="1" thickBot="1">
      <c r="A14521" s="409">
        <v>202207</v>
      </c>
      <c r="B14521" s="196" t="s">
        <v>1851</v>
      </c>
      <c r="C14521" s="197" t="s">
        <v>1736</v>
      </c>
      <c r="D14521" s="198" t="s">
        <v>337</v>
      </c>
      <c r="E14521" s="421">
        <v>31766</v>
      </c>
      <c r="F14521" s="413">
        <v>131.27000000000001</v>
      </c>
      <c r="G14521" s="414">
        <f t="shared" si="452"/>
        <v>241.9897920316904</v>
      </c>
      <c r="H14521" s="415">
        <f t="shared" si="453"/>
        <v>1.2099489601584521</v>
      </c>
    </row>
    <row r="14522" spans="1:8" ht="15" hidden="1" thickBot="1">
      <c r="A14522" s="409">
        <v>202207</v>
      </c>
      <c r="B14522" s="196" t="s">
        <v>1852</v>
      </c>
      <c r="C14522" s="197" t="s">
        <v>1736</v>
      </c>
      <c r="D14522" s="198" t="s">
        <v>337</v>
      </c>
      <c r="E14522" s="421">
        <v>29575</v>
      </c>
      <c r="F14522" s="413">
        <v>131.27000000000001</v>
      </c>
      <c r="G14522" s="414">
        <f t="shared" si="452"/>
        <v>225.29900205682941</v>
      </c>
      <c r="H14522" s="415">
        <f t="shared" si="453"/>
        <v>1.1264950102841471</v>
      </c>
    </row>
    <row r="14523" spans="1:8" ht="15" hidden="1" thickBot="1">
      <c r="A14523" s="409">
        <v>202207</v>
      </c>
      <c r="B14523" s="196" t="s">
        <v>1853</v>
      </c>
      <c r="C14523" s="197" t="s">
        <v>1736</v>
      </c>
      <c r="D14523" s="198" t="s">
        <v>337</v>
      </c>
      <c r="E14523" s="421">
        <v>19332</v>
      </c>
      <c r="F14523" s="413">
        <v>131.27000000000001</v>
      </c>
      <c r="G14523" s="414">
        <f t="shared" si="452"/>
        <v>147.26898758284452</v>
      </c>
      <c r="H14523" s="415">
        <f t="shared" si="453"/>
        <v>0.73634493791422262</v>
      </c>
    </row>
    <row r="14524" spans="1:8" ht="15" hidden="1" thickBot="1">
      <c r="A14524" s="409">
        <v>202207</v>
      </c>
      <c r="B14524" s="196" t="s">
        <v>1854</v>
      </c>
      <c r="C14524" s="197" t="s">
        <v>1736</v>
      </c>
      <c r="D14524" s="198" t="s">
        <v>339</v>
      </c>
      <c r="E14524" s="421">
        <v>475</v>
      </c>
      <c r="F14524" s="413">
        <v>131.27000000000001</v>
      </c>
      <c r="G14524" s="414">
        <f t="shared" si="452"/>
        <v>3.6184962291460345</v>
      </c>
      <c r="H14524" s="415">
        <f t="shared" si="453"/>
        <v>3.6184962291460345</v>
      </c>
    </row>
    <row r="14525" spans="1:8" ht="15" hidden="1" thickBot="1">
      <c r="A14525" s="409">
        <v>202207</v>
      </c>
      <c r="B14525" s="196" t="s">
        <v>1855</v>
      </c>
      <c r="C14525" s="197" t="s">
        <v>1736</v>
      </c>
      <c r="D14525" s="198" t="s">
        <v>339</v>
      </c>
      <c r="E14525" s="421">
        <v>284</v>
      </c>
      <c r="F14525" s="413">
        <v>131.27000000000001</v>
      </c>
      <c r="G14525" s="414">
        <f t="shared" si="452"/>
        <v>2.1634798506894186</v>
      </c>
      <c r="H14525" s="415">
        <f t="shared" si="453"/>
        <v>2.1634798506894186</v>
      </c>
    </row>
    <row r="14526" spans="1:8" ht="15" hidden="1" thickBot="1">
      <c r="A14526" s="409">
        <v>202207</v>
      </c>
      <c r="B14526" s="196" t="s">
        <v>1856</v>
      </c>
      <c r="C14526" s="197" t="s">
        <v>1736</v>
      </c>
      <c r="D14526" s="198" t="s">
        <v>337</v>
      </c>
      <c r="E14526" s="421">
        <v>47383</v>
      </c>
      <c r="F14526" s="413">
        <v>131.27000000000001</v>
      </c>
      <c r="G14526" s="414">
        <f t="shared" si="452"/>
        <v>360.9583301592138</v>
      </c>
      <c r="H14526" s="415">
        <f t="shared" si="453"/>
        <v>1.8047916507960691</v>
      </c>
    </row>
    <row r="14527" spans="1:8" ht="15" hidden="1" thickBot="1">
      <c r="A14527" s="409">
        <v>202207</v>
      </c>
      <c r="B14527" s="196" t="s">
        <v>1857</v>
      </c>
      <c r="C14527" s="197" t="s">
        <v>1736</v>
      </c>
      <c r="D14527" s="198" t="s">
        <v>337</v>
      </c>
      <c r="E14527" s="421">
        <v>47383</v>
      </c>
      <c r="F14527" s="413">
        <v>131.27000000000001</v>
      </c>
      <c r="G14527" s="414">
        <f t="shared" si="452"/>
        <v>360.9583301592138</v>
      </c>
      <c r="H14527" s="415">
        <f t="shared" si="453"/>
        <v>1.8047916507960691</v>
      </c>
    </row>
    <row r="14528" spans="1:8" ht="15" hidden="1" thickBot="1">
      <c r="A14528" s="409">
        <v>202207</v>
      </c>
      <c r="B14528" s="196" t="s">
        <v>1858</v>
      </c>
      <c r="C14528" s="197" t="s">
        <v>1736</v>
      </c>
      <c r="D14528" s="198" t="s">
        <v>339</v>
      </c>
      <c r="E14528" s="421">
        <v>237</v>
      </c>
      <c r="F14528" s="413">
        <v>131.27000000000001</v>
      </c>
      <c r="G14528" s="414">
        <f t="shared" si="452"/>
        <v>1.8054391711739162</v>
      </c>
      <c r="H14528" s="415">
        <f t="shared" si="453"/>
        <v>1.8054391711739162</v>
      </c>
    </row>
    <row r="14529" spans="1:8" ht="15" hidden="1" thickBot="1">
      <c r="A14529" s="409">
        <v>202207</v>
      </c>
      <c r="B14529" s="196" t="s">
        <v>1859</v>
      </c>
      <c r="C14529" s="197" t="s">
        <v>2717</v>
      </c>
      <c r="D14529" s="198" t="s">
        <v>339</v>
      </c>
      <c r="E14529" s="421">
        <v>237</v>
      </c>
      <c r="F14529" s="413">
        <v>131.27000000000001</v>
      </c>
      <c r="G14529" s="414">
        <f t="shared" si="452"/>
        <v>1.8054391711739162</v>
      </c>
      <c r="H14529" s="415">
        <f t="shared" si="453"/>
        <v>1.8054391711739162</v>
      </c>
    </row>
    <row r="14530" spans="1:8" ht="15" hidden="1" thickBot="1">
      <c r="A14530" s="409">
        <v>202207</v>
      </c>
      <c r="B14530" s="196" t="s">
        <v>1860</v>
      </c>
      <c r="C14530" s="197" t="s">
        <v>1736</v>
      </c>
      <c r="D14530" s="198" t="s">
        <v>337</v>
      </c>
      <c r="E14530" s="421">
        <v>47383</v>
      </c>
      <c r="F14530" s="413">
        <v>131.27000000000001</v>
      </c>
      <c r="G14530" s="414">
        <f t="shared" ref="G14530:G14593" si="454">+E14530/F14530</f>
        <v>360.9583301592138</v>
      </c>
      <c r="H14530" s="415">
        <f t="shared" ref="H14530:H14593" si="455">IF(D14530="TB",G14530/200,IF(D14530="LT",G14530,"VER"))</f>
        <v>1.8047916507960691</v>
      </c>
    </row>
    <row r="14531" spans="1:8" ht="15" hidden="1" thickBot="1">
      <c r="A14531" s="409">
        <v>202207</v>
      </c>
      <c r="B14531" s="196" t="s">
        <v>1861</v>
      </c>
      <c r="C14531" s="197" t="s">
        <v>1736</v>
      </c>
      <c r="D14531" s="198" t="s">
        <v>337</v>
      </c>
      <c r="E14531" s="421">
        <v>39954</v>
      </c>
      <c r="F14531" s="413">
        <v>131.27000000000001</v>
      </c>
      <c r="G14531" s="414">
        <f t="shared" si="454"/>
        <v>304.36504913536982</v>
      </c>
      <c r="H14531" s="415">
        <f t="shared" si="455"/>
        <v>1.5218252456768491</v>
      </c>
    </row>
    <row r="14532" spans="1:8" ht="15" hidden="1" thickBot="1">
      <c r="A14532" s="409">
        <v>202207</v>
      </c>
      <c r="B14532" s="196" t="s">
        <v>1862</v>
      </c>
      <c r="C14532" s="197" t="s">
        <v>1736</v>
      </c>
      <c r="D14532" s="198" t="s">
        <v>337</v>
      </c>
      <c r="E14532" s="421">
        <v>47383</v>
      </c>
      <c r="F14532" s="413">
        <v>131.27000000000001</v>
      </c>
      <c r="G14532" s="414">
        <f t="shared" si="454"/>
        <v>360.9583301592138</v>
      </c>
      <c r="H14532" s="415">
        <f t="shared" si="455"/>
        <v>1.8047916507960691</v>
      </c>
    </row>
    <row r="14533" spans="1:8" ht="15" hidden="1" thickBot="1">
      <c r="A14533" s="409">
        <v>202207</v>
      </c>
      <c r="B14533" s="196" t="s">
        <v>1863</v>
      </c>
      <c r="C14533" s="197" t="s">
        <v>2718</v>
      </c>
      <c r="D14533" s="198" t="s">
        <v>339</v>
      </c>
      <c r="E14533" s="421">
        <v>237</v>
      </c>
      <c r="F14533" s="413">
        <v>131.27000000000001</v>
      </c>
      <c r="G14533" s="414">
        <f t="shared" si="454"/>
        <v>1.8054391711739162</v>
      </c>
      <c r="H14533" s="415">
        <f t="shared" si="455"/>
        <v>1.8054391711739162</v>
      </c>
    </row>
    <row r="14534" spans="1:8" ht="15" hidden="1" thickBot="1">
      <c r="A14534" s="409">
        <v>202207</v>
      </c>
      <c r="B14534" s="196" t="s">
        <v>1864</v>
      </c>
      <c r="C14534" s="197" t="s">
        <v>1736</v>
      </c>
      <c r="D14534" s="198" t="s">
        <v>337</v>
      </c>
      <c r="E14534" s="421">
        <v>47383</v>
      </c>
      <c r="F14534" s="413">
        <v>131.27000000000001</v>
      </c>
      <c r="G14534" s="414">
        <f t="shared" si="454"/>
        <v>360.9583301592138</v>
      </c>
      <c r="H14534" s="415">
        <f t="shared" si="455"/>
        <v>1.8047916507960691</v>
      </c>
    </row>
    <row r="14535" spans="1:8" ht="15" hidden="1" thickBot="1">
      <c r="A14535" s="409">
        <v>202207</v>
      </c>
      <c r="B14535" s="196" t="s">
        <v>1865</v>
      </c>
      <c r="C14535" s="197" t="s">
        <v>2772</v>
      </c>
      <c r="D14535" s="198" t="s">
        <v>350</v>
      </c>
      <c r="E14535" s="421">
        <v>0.01</v>
      </c>
      <c r="F14535" s="413">
        <v>131.27000000000001</v>
      </c>
      <c r="G14535" s="414">
        <f t="shared" si="454"/>
        <v>7.6178867982021789E-5</v>
      </c>
      <c r="H14535" s="415" t="str">
        <f t="shared" si="455"/>
        <v>VER</v>
      </c>
    </row>
    <row r="14536" spans="1:8" ht="15" hidden="1" thickBot="1">
      <c r="A14536" s="409">
        <v>202207</v>
      </c>
      <c r="B14536" s="196" t="s">
        <v>1866</v>
      </c>
      <c r="C14536" s="197" t="s">
        <v>1736</v>
      </c>
      <c r="D14536" s="198" t="s">
        <v>337</v>
      </c>
      <c r="E14536" s="421">
        <v>39729</v>
      </c>
      <c r="F14536" s="413">
        <v>131.27000000000001</v>
      </c>
      <c r="G14536" s="414">
        <f t="shared" si="454"/>
        <v>302.65102460577435</v>
      </c>
      <c r="H14536" s="415">
        <f t="shared" si="455"/>
        <v>1.5132551230288718</v>
      </c>
    </row>
    <row r="14537" spans="1:8" ht="15" hidden="1" thickBot="1">
      <c r="A14537" s="409">
        <v>202207</v>
      </c>
      <c r="B14537" s="196" t="s">
        <v>1867</v>
      </c>
      <c r="C14537" s="197" t="s">
        <v>2704</v>
      </c>
      <c r="D14537" s="198" t="s">
        <v>339</v>
      </c>
      <c r="E14537" s="421">
        <v>199</v>
      </c>
      <c r="F14537" s="413">
        <v>131.27000000000001</v>
      </c>
      <c r="G14537" s="414">
        <f t="shared" si="454"/>
        <v>1.5159594728422334</v>
      </c>
      <c r="H14537" s="415">
        <f t="shared" si="455"/>
        <v>1.5159594728422334</v>
      </c>
    </row>
    <row r="14538" spans="1:8" ht="15" hidden="1" thickBot="1">
      <c r="A14538" s="409">
        <v>202207</v>
      </c>
      <c r="B14538" s="196" t="s">
        <v>1868</v>
      </c>
      <c r="C14538" s="197" t="s">
        <v>1736</v>
      </c>
      <c r="D14538" s="198" t="s">
        <v>337</v>
      </c>
      <c r="E14538" s="421">
        <v>39729</v>
      </c>
      <c r="F14538" s="413">
        <v>131.27000000000001</v>
      </c>
      <c r="G14538" s="414">
        <f t="shared" si="454"/>
        <v>302.65102460577435</v>
      </c>
      <c r="H14538" s="415">
        <f t="shared" si="455"/>
        <v>1.5132551230288718</v>
      </c>
    </row>
    <row r="14539" spans="1:8" ht="15" hidden="1" thickBot="1">
      <c r="A14539" s="409">
        <v>202207</v>
      </c>
      <c r="B14539" s="196" t="s">
        <v>1869</v>
      </c>
      <c r="C14539" s="197" t="s">
        <v>1736</v>
      </c>
      <c r="D14539" s="198" t="s">
        <v>337</v>
      </c>
      <c r="E14539" s="421">
        <v>39729</v>
      </c>
      <c r="F14539" s="413">
        <v>131.27000000000001</v>
      </c>
      <c r="G14539" s="414">
        <f t="shared" si="454"/>
        <v>302.65102460577435</v>
      </c>
      <c r="H14539" s="415">
        <f t="shared" si="455"/>
        <v>1.5132551230288718</v>
      </c>
    </row>
    <row r="14540" spans="1:8" ht="15" hidden="1" thickBot="1">
      <c r="A14540" s="409">
        <v>202207</v>
      </c>
      <c r="B14540" s="196" t="s">
        <v>1870</v>
      </c>
      <c r="C14540" s="197" t="s">
        <v>1736</v>
      </c>
      <c r="D14540" s="198" t="s">
        <v>339</v>
      </c>
      <c r="E14540" s="421">
        <v>199</v>
      </c>
      <c r="F14540" s="413">
        <v>131.27000000000001</v>
      </c>
      <c r="G14540" s="414">
        <f t="shared" si="454"/>
        <v>1.5159594728422334</v>
      </c>
      <c r="H14540" s="415">
        <f t="shared" si="455"/>
        <v>1.5159594728422334</v>
      </c>
    </row>
    <row r="14541" spans="1:8" ht="15" hidden="1" thickBot="1">
      <c r="A14541" s="409">
        <v>202207</v>
      </c>
      <c r="B14541" s="196" t="s">
        <v>1871</v>
      </c>
      <c r="C14541" s="197" t="s">
        <v>1736</v>
      </c>
      <c r="D14541" s="198" t="s">
        <v>374</v>
      </c>
      <c r="E14541" s="421">
        <v>0.01</v>
      </c>
      <c r="F14541" s="413">
        <v>131.27000000000001</v>
      </c>
      <c r="G14541" s="414">
        <f t="shared" si="454"/>
        <v>7.6178867982021789E-5</v>
      </c>
      <c r="H14541" s="415" t="str">
        <f t="shared" si="455"/>
        <v>VER</v>
      </c>
    </row>
    <row r="14542" spans="1:8" ht="15" hidden="1" thickBot="1">
      <c r="A14542" s="409">
        <v>202207</v>
      </c>
      <c r="B14542" s="196" t="s">
        <v>1872</v>
      </c>
      <c r="C14542" s="197" t="s">
        <v>1736</v>
      </c>
      <c r="D14542" s="198" t="s">
        <v>337</v>
      </c>
      <c r="E14542" s="421">
        <v>47383</v>
      </c>
      <c r="F14542" s="413">
        <v>131.27000000000001</v>
      </c>
      <c r="G14542" s="414">
        <f t="shared" si="454"/>
        <v>360.9583301592138</v>
      </c>
      <c r="H14542" s="415">
        <f t="shared" si="455"/>
        <v>1.8047916507960691</v>
      </c>
    </row>
    <row r="14543" spans="1:8" ht="15" hidden="1" thickBot="1">
      <c r="A14543" s="409">
        <v>202207</v>
      </c>
      <c r="B14543" s="196" t="s">
        <v>1873</v>
      </c>
      <c r="C14543" s="197" t="s">
        <v>1736</v>
      </c>
      <c r="D14543" s="198" t="s">
        <v>339</v>
      </c>
      <c r="E14543" s="421">
        <v>237</v>
      </c>
      <c r="F14543" s="413">
        <v>131.27000000000001</v>
      </c>
      <c r="G14543" s="414">
        <f t="shared" si="454"/>
        <v>1.8054391711739162</v>
      </c>
      <c r="H14543" s="415">
        <f t="shared" si="455"/>
        <v>1.8054391711739162</v>
      </c>
    </row>
    <row r="14544" spans="1:8" ht="15" hidden="1" thickBot="1">
      <c r="A14544" s="409">
        <v>202207</v>
      </c>
      <c r="B14544" s="196" t="s">
        <v>1874</v>
      </c>
      <c r="C14544" s="197" t="s">
        <v>1736</v>
      </c>
      <c r="D14544" s="198" t="s">
        <v>337</v>
      </c>
      <c r="E14544" s="421">
        <v>39954</v>
      </c>
      <c r="F14544" s="413">
        <v>131.27000000000001</v>
      </c>
      <c r="G14544" s="414">
        <f t="shared" si="454"/>
        <v>304.36504913536982</v>
      </c>
      <c r="H14544" s="415">
        <f t="shared" si="455"/>
        <v>1.5218252456768491</v>
      </c>
    </row>
    <row r="14545" spans="1:8" ht="15" hidden="1" thickBot="1">
      <c r="A14545" s="409">
        <v>202207</v>
      </c>
      <c r="B14545" s="196" t="s">
        <v>1875</v>
      </c>
      <c r="C14545" s="197" t="s">
        <v>2719</v>
      </c>
      <c r="D14545" s="198" t="s">
        <v>337</v>
      </c>
      <c r="E14545" s="421">
        <v>47383</v>
      </c>
      <c r="F14545" s="413">
        <v>131.27000000000001</v>
      </c>
      <c r="G14545" s="414">
        <f t="shared" si="454"/>
        <v>360.9583301592138</v>
      </c>
      <c r="H14545" s="415">
        <f t="shared" si="455"/>
        <v>1.8047916507960691</v>
      </c>
    </row>
    <row r="14546" spans="1:8" ht="15" hidden="1" thickBot="1">
      <c r="A14546" s="409">
        <v>202207</v>
      </c>
      <c r="B14546" s="196" t="s">
        <v>1876</v>
      </c>
      <c r="C14546" s="197" t="s">
        <v>2720</v>
      </c>
      <c r="D14546" s="198" t="s">
        <v>339</v>
      </c>
      <c r="E14546" s="421">
        <v>237</v>
      </c>
      <c r="F14546" s="413">
        <v>131.27000000000001</v>
      </c>
      <c r="G14546" s="414">
        <f t="shared" si="454"/>
        <v>1.8054391711739162</v>
      </c>
      <c r="H14546" s="415">
        <f t="shared" si="455"/>
        <v>1.8054391711739162</v>
      </c>
    </row>
    <row r="14547" spans="1:8" ht="15" hidden="1" thickBot="1">
      <c r="A14547" s="409">
        <v>202207</v>
      </c>
      <c r="B14547" s="196" t="s">
        <v>1877</v>
      </c>
      <c r="C14547" s="197" t="s">
        <v>1736</v>
      </c>
      <c r="D14547" s="198" t="s">
        <v>337</v>
      </c>
      <c r="E14547" s="421">
        <v>44774</v>
      </c>
      <c r="F14547" s="413">
        <v>131.27000000000001</v>
      </c>
      <c r="G14547" s="414">
        <f t="shared" si="454"/>
        <v>341.08326350270431</v>
      </c>
      <c r="H14547" s="415">
        <f t="shared" si="455"/>
        <v>1.7054163175135215</v>
      </c>
    </row>
    <row r="14548" spans="1:8" ht="15" hidden="1" thickBot="1">
      <c r="A14548" s="409">
        <v>202207</v>
      </c>
      <c r="B14548" s="196" t="s">
        <v>1878</v>
      </c>
      <c r="C14548" s="197" t="s">
        <v>1736</v>
      </c>
      <c r="D14548" s="198" t="s">
        <v>339</v>
      </c>
      <c r="E14548" s="421">
        <v>224</v>
      </c>
      <c r="F14548" s="413">
        <v>131.27000000000001</v>
      </c>
      <c r="G14548" s="414">
        <f t="shared" si="454"/>
        <v>1.7064066427972879</v>
      </c>
      <c r="H14548" s="415">
        <f t="shared" si="455"/>
        <v>1.7064066427972879</v>
      </c>
    </row>
    <row r="14549" spans="1:8" ht="15" hidden="1" thickBot="1">
      <c r="A14549" s="409">
        <v>202207</v>
      </c>
      <c r="B14549" s="196" t="s">
        <v>1879</v>
      </c>
      <c r="C14549" s="197" t="s">
        <v>784</v>
      </c>
      <c r="D14549" s="198" t="s">
        <v>337</v>
      </c>
      <c r="E14549" s="421">
        <v>55872</v>
      </c>
      <c r="F14549" s="413">
        <v>131.27000000000001</v>
      </c>
      <c r="G14549" s="414">
        <f t="shared" si="454"/>
        <v>425.62657118915212</v>
      </c>
      <c r="H14549" s="415">
        <f t="shared" si="455"/>
        <v>2.1281328559457604</v>
      </c>
    </row>
    <row r="14550" spans="1:8" ht="15" hidden="1" thickBot="1">
      <c r="A14550" s="409">
        <v>202207</v>
      </c>
      <c r="B14550" s="196" t="s">
        <v>1880</v>
      </c>
      <c r="C14550" s="197" t="s">
        <v>784</v>
      </c>
      <c r="D14550" s="198" t="s">
        <v>337</v>
      </c>
      <c r="E14550" s="421">
        <v>75348</v>
      </c>
      <c r="F14550" s="413">
        <v>131.27000000000001</v>
      </c>
      <c r="G14550" s="414">
        <f t="shared" si="454"/>
        <v>573.9925344709377</v>
      </c>
      <c r="H14550" s="415">
        <f t="shared" si="455"/>
        <v>2.8699626723546885</v>
      </c>
    </row>
    <row r="14551" spans="1:8" ht="15" hidden="1" thickBot="1">
      <c r="A14551" s="409">
        <v>202207</v>
      </c>
      <c r="B14551" s="196" t="s">
        <v>1881</v>
      </c>
      <c r="C14551" s="197" t="s">
        <v>784</v>
      </c>
      <c r="D14551" s="198" t="s">
        <v>337</v>
      </c>
      <c r="E14551" s="421">
        <v>78593</v>
      </c>
      <c r="F14551" s="413">
        <v>131.27000000000001</v>
      </c>
      <c r="G14551" s="414">
        <f t="shared" si="454"/>
        <v>598.71257713110379</v>
      </c>
      <c r="H14551" s="415">
        <f t="shared" si="455"/>
        <v>2.993562885655519</v>
      </c>
    </row>
    <row r="14552" spans="1:8" ht="15" hidden="1" thickBot="1">
      <c r="A14552" s="409">
        <v>202207</v>
      </c>
      <c r="B14552" s="196" t="s">
        <v>1882</v>
      </c>
      <c r="C14552" s="197" t="s">
        <v>2721</v>
      </c>
      <c r="D14552" s="198" t="s">
        <v>339</v>
      </c>
      <c r="E14552" s="421">
        <v>393</v>
      </c>
      <c r="F14552" s="413">
        <v>131.27000000000001</v>
      </c>
      <c r="G14552" s="414">
        <f t="shared" si="454"/>
        <v>2.9938295116934559</v>
      </c>
      <c r="H14552" s="415">
        <f t="shared" si="455"/>
        <v>2.9938295116934559</v>
      </c>
    </row>
    <row r="14553" spans="1:8" ht="15" hidden="1" thickBot="1">
      <c r="A14553" s="409">
        <v>202207</v>
      </c>
      <c r="B14553" s="196" t="s">
        <v>1883</v>
      </c>
      <c r="C14553" s="197" t="s">
        <v>784</v>
      </c>
      <c r="D14553" s="198" t="s">
        <v>337</v>
      </c>
      <c r="E14553" s="421">
        <v>60886</v>
      </c>
      <c r="F14553" s="413">
        <v>131.27000000000001</v>
      </c>
      <c r="G14553" s="414">
        <f t="shared" si="454"/>
        <v>463.82265559533784</v>
      </c>
      <c r="H14553" s="415">
        <f t="shared" si="455"/>
        <v>2.319113277976689</v>
      </c>
    </row>
    <row r="14554" spans="1:8" ht="15" hidden="1" thickBot="1">
      <c r="A14554" s="409">
        <v>202207</v>
      </c>
      <c r="B14554" s="196" t="s">
        <v>1884</v>
      </c>
      <c r="C14554" s="197" t="s">
        <v>784</v>
      </c>
      <c r="D14554" s="198" t="s">
        <v>337</v>
      </c>
      <c r="E14554" s="421">
        <v>78593</v>
      </c>
      <c r="F14554" s="413">
        <v>131.27000000000001</v>
      </c>
      <c r="G14554" s="414">
        <f t="shared" si="454"/>
        <v>598.71257713110379</v>
      </c>
      <c r="H14554" s="415">
        <f t="shared" si="455"/>
        <v>2.993562885655519</v>
      </c>
    </row>
    <row r="14555" spans="1:8" ht="15" hidden="1" thickBot="1">
      <c r="A14555" s="409">
        <v>202207</v>
      </c>
      <c r="B14555" s="196" t="s">
        <v>1885</v>
      </c>
      <c r="C14555" s="197" t="s">
        <v>784</v>
      </c>
      <c r="D14555" s="198" t="s">
        <v>337</v>
      </c>
      <c r="E14555" s="421">
        <v>78593</v>
      </c>
      <c r="F14555" s="413">
        <v>131.27000000000001</v>
      </c>
      <c r="G14555" s="414">
        <f t="shared" si="454"/>
        <v>598.71257713110379</v>
      </c>
      <c r="H14555" s="415">
        <f t="shared" si="455"/>
        <v>2.993562885655519</v>
      </c>
    </row>
    <row r="14556" spans="1:8" ht="15" hidden="1" thickBot="1">
      <c r="A14556" s="409">
        <v>202207</v>
      </c>
      <c r="B14556" s="196" t="s">
        <v>1886</v>
      </c>
      <c r="C14556" s="197" t="s">
        <v>784</v>
      </c>
      <c r="D14556" s="198" t="s">
        <v>339</v>
      </c>
      <c r="E14556" s="421">
        <v>393</v>
      </c>
      <c r="F14556" s="413">
        <v>131.27000000000001</v>
      </c>
      <c r="G14556" s="414">
        <f t="shared" si="454"/>
        <v>2.9938295116934559</v>
      </c>
      <c r="H14556" s="415">
        <f t="shared" si="455"/>
        <v>2.9938295116934559</v>
      </c>
    </row>
    <row r="14557" spans="1:8" ht="15" hidden="1" thickBot="1">
      <c r="A14557" s="409">
        <v>202207</v>
      </c>
      <c r="B14557" s="196" t="s">
        <v>1887</v>
      </c>
      <c r="C14557" s="197" t="s">
        <v>784</v>
      </c>
      <c r="D14557" s="198" t="s">
        <v>337</v>
      </c>
      <c r="E14557" s="421">
        <v>84794</v>
      </c>
      <c r="F14557" s="413">
        <v>131.27000000000001</v>
      </c>
      <c r="G14557" s="414">
        <f t="shared" si="454"/>
        <v>645.95109316675553</v>
      </c>
      <c r="H14557" s="415">
        <f t="shared" si="455"/>
        <v>3.2297554658337777</v>
      </c>
    </row>
    <row r="14558" spans="1:8" ht="15" hidden="1" thickBot="1">
      <c r="A14558" s="409">
        <v>202207</v>
      </c>
      <c r="B14558" s="196" t="s">
        <v>1888</v>
      </c>
      <c r="C14558" s="197" t="s">
        <v>784</v>
      </c>
      <c r="D14558" s="198" t="s">
        <v>337</v>
      </c>
      <c r="E14558" s="421">
        <v>46705</v>
      </c>
      <c r="F14558" s="413">
        <v>131.27000000000001</v>
      </c>
      <c r="G14558" s="414">
        <f t="shared" si="454"/>
        <v>355.79340291003274</v>
      </c>
      <c r="H14558" s="415">
        <f t="shared" si="455"/>
        <v>1.7789670145501637</v>
      </c>
    </row>
    <row r="14559" spans="1:8" ht="15" hidden="1" thickBot="1">
      <c r="A14559" s="409">
        <v>202207</v>
      </c>
      <c r="B14559" s="196" t="s">
        <v>1889</v>
      </c>
      <c r="C14559" s="197" t="s">
        <v>1495</v>
      </c>
      <c r="D14559" s="198" t="s">
        <v>337</v>
      </c>
      <c r="E14559" s="421">
        <v>5443</v>
      </c>
      <c r="F14559" s="413">
        <v>131.27000000000001</v>
      </c>
      <c r="G14559" s="414">
        <f t="shared" si="454"/>
        <v>41.464157842614455</v>
      </c>
      <c r="H14559" s="415">
        <f t="shared" si="455"/>
        <v>0.20732078921307229</v>
      </c>
    </row>
    <row r="14560" spans="1:8" ht="15" hidden="1" thickBot="1">
      <c r="A14560" s="409">
        <v>202207</v>
      </c>
      <c r="B14560" s="196" t="s">
        <v>1890</v>
      </c>
      <c r="C14560" s="197" t="s">
        <v>1495</v>
      </c>
      <c r="D14560" s="198" t="s">
        <v>339</v>
      </c>
      <c r="E14560" s="421">
        <v>27.2</v>
      </c>
      <c r="F14560" s="413">
        <v>131.27000000000001</v>
      </c>
      <c r="G14560" s="414">
        <f t="shared" si="454"/>
        <v>0.20720652091109923</v>
      </c>
      <c r="H14560" s="415">
        <f t="shared" si="455"/>
        <v>0.20720652091109923</v>
      </c>
    </row>
    <row r="14561" spans="1:8" ht="15" hidden="1" thickBot="1">
      <c r="A14561" s="409">
        <v>202207</v>
      </c>
      <c r="B14561" s="196" t="s">
        <v>1891</v>
      </c>
      <c r="C14561" s="197" t="s">
        <v>1892</v>
      </c>
      <c r="D14561" s="198" t="s">
        <v>337</v>
      </c>
      <c r="E14561" s="421">
        <v>75886</v>
      </c>
      <c r="F14561" s="413">
        <v>131.27000000000001</v>
      </c>
      <c r="G14561" s="414">
        <f t="shared" si="454"/>
        <v>578.09095756837053</v>
      </c>
      <c r="H14561" s="415">
        <f t="shared" si="455"/>
        <v>2.8904547878418527</v>
      </c>
    </row>
    <row r="14562" spans="1:8" ht="15" hidden="1" thickBot="1">
      <c r="A14562" s="409">
        <v>202207</v>
      </c>
      <c r="B14562" s="196" t="s">
        <v>1893</v>
      </c>
      <c r="C14562" s="197" t="s">
        <v>1892</v>
      </c>
      <c r="D14562" s="198" t="s">
        <v>339</v>
      </c>
      <c r="E14562" s="421">
        <v>379</v>
      </c>
      <c r="F14562" s="413">
        <v>131.27000000000001</v>
      </c>
      <c r="G14562" s="414">
        <f t="shared" si="454"/>
        <v>2.8871790965186257</v>
      </c>
      <c r="H14562" s="415">
        <f t="shared" si="455"/>
        <v>2.8871790965186257</v>
      </c>
    </row>
    <row r="14563" spans="1:8" ht="15" hidden="1" thickBot="1">
      <c r="A14563" s="409">
        <v>202207</v>
      </c>
      <c r="B14563" s="196" t="s">
        <v>1894</v>
      </c>
      <c r="C14563" s="197" t="s">
        <v>1892</v>
      </c>
      <c r="D14563" s="198" t="s">
        <v>337</v>
      </c>
      <c r="E14563" s="421">
        <v>66572</v>
      </c>
      <c r="F14563" s="413">
        <v>131.27000000000001</v>
      </c>
      <c r="G14563" s="414">
        <f t="shared" si="454"/>
        <v>507.13795992991538</v>
      </c>
      <c r="H14563" s="415">
        <f t="shared" si="455"/>
        <v>2.5356897996495769</v>
      </c>
    </row>
    <row r="14564" spans="1:8" ht="15" hidden="1" thickBot="1">
      <c r="A14564" s="409">
        <v>202207</v>
      </c>
      <c r="B14564" s="196" t="s">
        <v>17</v>
      </c>
      <c r="C14564" s="197" t="s">
        <v>2722</v>
      </c>
      <c r="D14564" s="198" t="s">
        <v>337</v>
      </c>
      <c r="E14564" s="421">
        <v>99340</v>
      </c>
      <c r="F14564" s="413">
        <v>131.27000000000001</v>
      </c>
      <c r="G14564" s="414">
        <f t="shared" si="454"/>
        <v>756.76087453340438</v>
      </c>
      <c r="H14564" s="415">
        <f t="shared" si="455"/>
        <v>3.7838043726670221</v>
      </c>
    </row>
    <row r="14565" spans="1:8" ht="15" hidden="1" thickBot="1">
      <c r="A14565" s="409">
        <v>202207</v>
      </c>
      <c r="B14565" s="196" t="s">
        <v>1895</v>
      </c>
      <c r="C14565" s="197" t="s">
        <v>2723</v>
      </c>
      <c r="D14565" s="198" t="s">
        <v>339</v>
      </c>
      <c r="E14565" s="421">
        <v>497</v>
      </c>
      <c r="F14565" s="413">
        <v>131.27000000000001</v>
      </c>
      <c r="G14565" s="414">
        <f t="shared" si="454"/>
        <v>3.7860897387064827</v>
      </c>
      <c r="H14565" s="415">
        <f t="shared" si="455"/>
        <v>3.7860897387064827</v>
      </c>
    </row>
    <row r="14566" spans="1:8" ht="15" hidden="1" thickBot="1">
      <c r="A14566" s="409">
        <v>202207</v>
      </c>
      <c r="B14566" s="196" t="s">
        <v>1896</v>
      </c>
      <c r="C14566" s="197" t="s">
        <v>1892</v>
      </c>
      <c r="D14566" s="198" t="s">
        <v>337</v>
      </c>
      <c r="E14566" s="421">
        <v>84331</v>
      </c>
      <c r="F14566" s="413">
        <v>131.27000000000001</v>
      </c>
      <c r="G14566" s="414">
        <f t="shared" si="454"/>
        <v>642.42401157918789</v>
      </c>
      <c r="H14566" s="415">
        <f t="shared" si="455"/>
        <v>3.2121200578959392</v>
      </c>
    </row>
    <row r="14567" spans="1:8" ht="15" hidden="1" thickBot="1">
      <c r="A14567" s="409">
        <v>202207</v>
      </c>
      <c r="B14567" s="196" t="s">
        <v>1897</v>
      </c>
      <c r="C14567" s="197" t="s">
        <v>2724</v>
      </c>
      <c r="D14567" s="198" t="s">
        <v>339</v>
      </c>
      <c r="E14567" s="421">
        <v>422</v>
      </c>
      <c r="F14567" s="413">
        <v>131.27000000000001</v>
      </c>
      <c r="G14567" s="414">
        <f t="shared" si="454"/>
        <v>3.2147482288413194</v>
      </c>
      <c r="H14567" s="415">
        <f t="shared" si="455"/>
        <v>3.2147482288413194</v>
      </c>
    </row>
    <row r="14568" spans="1:8" ht="15" hidden="1" thickBot="1">
      <c r="A14568" s="409">
        <v>202207</v>
      </c>
      <c r="B14568" s="196" t="s">
        <v>1898</v>
      </c>
      <c r="C14568" s="197" t="s">
        <v>1892</v>
      </c>
      <c r="D14568" s="198" t="s">
        <v>339</v>
      </c>
      <c r="E14568" s="421">
        <v>348</v>
      </c>
      <c r="F14568" s="413">
        <v>131.27000000000001</v>
      </c>
      <c r="G14568" s="414">
        <f t="shared" si="454"/>
        <v>2.6510246057743578</v>
      </c>
      <c r="H14568" s="415">
        <f t="shared" si="455"/>
        <v>2.6510246057743578</v>
      </c>
    </row>
    <row r="14569" spans="1:8" ht="15" hidden="1" thickBot="1">
      <c r="A14569" s="409">
        <v>202207</v>
      </c>
      <c r="B14569" s="196" t="s">
        <v>1899</v>
      </c>
      <c r="C14569" s="197" t="s">
        <v>1892</v>
      </c>
      <c r="D14569" s="198" t="s">
        <v>337</v>
      </c>
      <c r="E14569" s="421">
        <v>52349</v>
      </c>
      <c r="F14569" s="413">
        <v>131.27000000000001</v>
      </c>
      <c r="G14569" s="414">
        <f t="shared" si="454"/>
        <v>398.78875599908582</v>
      </c>
      <c r="H14569" s="415">
        <f t="shared" si="455"/>
        <v>1.9939437799954292</v>
      </c>
    </row>
    <row r="14570" spans="1:8" ht="15" hidden="1" thickBot="1">
      <c r="A14570" s="409">
        <v>202207</v>
      </c>
      <c r="B14570" s="196" t="s">
        <v>1900</v>
      </c>
      <c r="C14570" s="197" t="s">
        <v>1892</v>
      </c>
      <c r="D14570" s="198" t="s">
        <v>337</v>
      </c>
      <c r="E14570" s="421">
        <v>73404</v>
      </c>
      <c r="F14570" s="413">
        <v>131.27000000000001</v>
      </c>
      <c r="G14570" s="414">
        <f t="shared" si="454"/>
        <v>559.18336253523273</v>
      </c>
      <c r="H14570" s="415">
        <f t="shared" si="455"/>
        <v>2.7959168126761638</v>
      </c>
    </row>
    <row r="14571" spans="1:8" ht="15" hidden="1" thickBot="1">
      <c r="A14571" s="409">
        <v>202207</v>
      </c>
      <c r="B14571" s="196" t="s">
        <v>1901</v>
      </c>
      <c r="C14571" s="197" t="s">
        <v>1892</v>
      </c>
      <c r="D14571" s="198" t="s">
        <v>339</v>
      </c>
      <c r="E14571" s="421">
        <v>367</v>
      </c>
      <c r="F14571" s="413">
        <v>131.27000000000001</v>
      </c>
      <c r="G14571" s="414">
        <f t="shared" si="454"/>
        <v>2.7957644549401994</v>
      </c>
      <c r="H14571" s="415">
        <f t="shared" si="455"/>
        <v>2.7957644549401994</v>
      </c>
    </row>
    <row r="14572" spans="1:8" ht="15" hidden="1" thickBot="1">
      <c r="A14572" s="409">
        <v>202207</v>
      </c>
      <c r="B14572" s="196" t="s">
        <v>1902</v>
      </c>
      <c r="C14572" s="197" t="s">
        <v>1892</v>
      </c>
      <c r="D14572" s="198" t="s">
        <v>337</v>
      </c>
      <c r="E14572" s="421">
        <v>65787</v>
      </c>
      <c r="F14572" s="413">
        <v>131.27000000000001</v>
      </c>
      <c r="G14572" s="414">
        <f t="shared" si="454"/>
        <v>501.1579187933267</v>
      </c>
      <c r="H14572" s="415">
        <f t="shared" si="455"/>
        <v>2.5057895939666337</v>
      </c>
    </row>
    <row r="14573" spans="1:8" ht="15" hidden="1" thickBot="1">
      <c r="A14573" s="409">
        <v>202207</v>
      </c>
      <c r="B14573" s="196" t="s">
        <v>1903</v>
      </c>
      <c r="C14573" s="197" t="s">
        <v>1892</v>
      </c>
      <c r="D14573" s="198" t="s">
        <v>337</v>
      </c>
      <c r="E14573" s="421">
        <v>71329</v>
      </c>
      <c r="F14573" s="413">
        <v>131.27000000000001</v>
      </c>
      <c r="G14573" s="414">
        <f t="shared" si="454"/>
        <v>543.37624742896321</v>
      </c>
      <c r="H14573" s="415">
        <f t="shared" si="455"/>
        <v>2.7168812371448161</v>
      </c>
    </row>
    <row r="14574" spans="1:8" ht="15" hidden="1" thickBot="1">
      <c r="A14574" s="409">
        <v>202207</v>
      </c>
      <c r="B14574" s="196" t="s">
        <v>1904</v>
      </c>
      <c r="C14574" s="197" t="s">
        <v>1892</v>
      </c>
      <c r="D14574" s="198" t="s">
        <v>337</v>
      </c>
      <c r="E14574" s="421">
        <v>57417</v>
      </c>
      <c r="F14574" s="413">
        <v>131.27000000000001</v>
      </c>
      <c r="G14574" s="414">
        <f t="shared" si="454"/>
        <v>437.39620629237447</v>
      </c>
      <c r="H14574" s="415">
        <f t="shared" si="455"/>
        <v>2.1869810314618725</v>
      </c>
    </row>
    <row r="14575" spans="1:8" ht="15" hidden="1" thickBot="1">
      <c r="A14575" s="409">
        <v>202207</v>
      </c>
      <c r="B14575" s="196" t="s">
        <v>1905</v>
      </c>
      <c r="C14575" s="197" t="s">
        <v>1892</v>
      </c>
      <c r="D14575" s="198" t="s">
        <v>337</v>
      </c>
      <c r="E14575" s="421">
        <v>96781</v>
      </c>
      <c r="F14575" s="413">
        <v>131.27000000000001</v>
      </c>
      <c r="G14575" s="414">
        <f t="shared" si="454"/>
        <v>737.26670221680502</v>
      </c>
      <c r="H14575" s="415">
        <f t="shared" si="455"/>
        <v>3.6863335110840252</v>
      </c>
    </row>
    <row r="14576" spans="1:8" ht="15" hidden="1" thickBot="1">
      <c r="A14576" s="409">
        <v>202207</v>
      </c>
      <c r="B14576" s="196" t="s">
        <v>1906</v>
      </c>
      <c r="C14576" s="197" t="s">
        <v>1892</v>
      </c>
      <c r="D14576" s="198" t="s">
        <v>337</v>
      </c>
      <c r="E14576" s="421">
        <v>64664</v>
      </c>
      <c r="F14576" s="413">
        <v>131.27000000000001</v>
      </c>
      <c r="G14576" s="414">
        <f t="shared" si="454"/>
        <v>492.60303191894565</v>
      </c>
      <c r="H14576" s="415">
        <f t="shared" si="455"/>
        <v>2.4630151595947281</v>
      </c>
    </row>
    <row r="14577" spans="1:8" ht="15" hidden="1" thickBot="1">
      <c r="A14577" s="409">
        <v>202207</v>
      </c>
      <c r="B14577" s="196" t="s">
        <v>1907</v>
      </c>
      <c r="C14577" s="197" t="s">
        <v>1892</v>
      </c>
      <c r="D14577" s="198" t="s">
        <v>337</v>
      </c>
      <c r="E14577" s="421">
        <v>73414</v>
      </c>
      <c r="F14577" s="413">
        <v>131.27000000000001</v>
      </c>
      <c r="G14577" s="414">
        <f t="shared" si="454"/>
        <v>559.25954140321471</v>
      </c>
      <c r="H14577" s="415">
        <f t="shared" si="455"/>
        <v>2.7962977070160737</v>
      </c>
    </row>
    <row r="14578" spans="1:8" ht="15" hidden="1" thickBot="1">
      <c r="A14578" s="409">
        <v>202207</v>
      </c>
      <c r="B14578" s="196" t="s">
        <v>1908</v>
      </c>
      <c r="C14578" s="197" t="s">
        <v>1892</v>
      </c>
      <c r="D14578" s="198" t="s">
        <v>339</v>
      </c>
      <c r="E14578" s="421">
        <v>367</v>
      </c>
      <c r="F14578" s="413">
        <v>131.27000000000001</v>
      </c>
      <c r="G14578" s="414">
        <f t="shared" si="454"/>
        <v>2.7957644549401994</v>
      </c>
      <c r="H14578" s="415">
        <f t="shared" si="455"/>
        <v>2.7957644549401994</v>
      </c>
    </row>
    <row r="14579" spans="1:8" ht="15" hidden="1" thickBot="1">
      <c r="A14579" s="409">
        <v>202207</v>
      </c>
      <c r="B14579" s="196" t="s">
        <v>1909</v>
      </c>
      <c r="C14579" s="197" t="s">
        <v>1892</v>
      </c>
      <c r="D14579" s="198" t="s">
        <v>337</v>
      </c>
      <c r="E14579" s="421">
        <v>68383</v>
      </c>
      <c r="F14579" s="413">
        <v>131.27000000000001</v>
      </c>
      <c r="G14579" s="414">
        <f t="shared" si="454"/>
        <v>520.93395292145954</v>
      </c>
      <c r="H14579" s="415">
        <f t="shared" si="455"/>
        <v>2.6046697646072978</v>
      </c>
    </row>
    <row r="14580" spans="1:8" ht="15" hidden="1" thickBot="1">
      <c r="A14580" s="409">
        <v>202207</v>
      </c>
      <c r="B14580" s="196" t="s">
        <v>1910</v>
      </c>
      <c r="C14580" s="197" t="s">
        <v>1892</v>
      </c>
      <c r="D14580" s="198" t="s">
        <v>339</v>
      </c>
      <c r="E14580" s="421">
        <v>342</v>
      </c>
      <c r="F14580" s="413">
        <v>131.27000000000001</v>
      </c>
      <c r="G14580" s="414">
        <f t="shared" si="454"/>
        <v>2.6053172849851447</v>
      </c>
      <c r="H14580" s="415">
        <f t="shared" si="455"/>
        <v>2.6053172849851447</v>
      </c>
    </row>
    <row r="14581" spans="1:8" ht="15" hidden="1" thickBot="1">
      <c r="A14581" s="409">
        <v>202207</v>
      </c>
      <c r="B14581" s="196" t="s">
        <v>1911</v>
      </c>
      <c r="C14581" s="197" t="s">
        <v>1892</v>
      </c>
      <c r="D14581" s="198" t="s">
        <v>337</v>
      </c>
      <c r="E14581" s="421">
        <v>68383</v>
      </c>
      <c r="F14581" s="413">
        <v>131.27000000000001</v>
      </c>
      <c r="G14581" s="414">
        <f t="shared" si="454"/>
        <v>520.93395292145954</v>
      </c>
      <c r="H14581" s="415">
        <f t="shared" si="455"/>
        <v>2.6046697646072978</v>
      </c>
    </row>
    <row r="14582" spans="1:8" ht="15" hidden="1" thickBot="1">
      <c r="A14582" s="409">
        <v>202207</v>
      </c>
      <c r="B14582" s="196" t="s">
        <v>1912</v>
      </c>
      <c r="C14582" s="197" t="s">
        <v>1892</v>
      </c>
      <c r="D14582" s="198" t="s">
        <v>339</v>
      </c>
      <c r="E14582" s="421">
        <v>342</v>
      </c>
      <c r="F14582" s="413">
        <v>131.27000000000001</v>
      </c>
      <c r="G14582" s="414">
        <f t="shared" si="454"/>
        <v>2.6053172849851447</v>
      </c>
      <c r="H14582" s="415">
        <f t="shared" si="455"/>
        <v>2.6053172849851447</v>
      </c>
    </row>
    <row r="14583" spans="1:8" ht="15" hidden="1" thickBot="1">
      <c r="A14583" s="409">
        <v>202207</v>
      </c>
      <c r="B14583" s="196" t="s">
        <v>1913</v>
      </c>
      <c r="C14583" s="197" t="s">
        <v>1892</v>
      </c>
      <c r="D14583" s="198" t="s">
        <v>339</v>
      </c>
      <c r="E14583" s="421">
        <v>323</v>
      </c>
      <c r="F14583" s="413">
        <v>131.27000000000001</v>
      </c>
      <c r="G14583" s="414">
        <f t="shared" si="454"/>
        <v>2.4605774358193035</v>
      </c>
      <c r="H14583" s="415">
        <f t="shared" si="455"/>
        <v>2.4605774358193035</v>
      </c>
    </row>
    <row r="14584" spans="1:8" ht="15" hidden="1" thickBot="1">
      <c r="A14584" s="409">
        <v>202207</v>
      </c>
      <c r="B14584" s="196" t="s">
        <v>1914</v>
      </c>
      <c r="C14584" s="197" t="s">
        <v>1892</v>
      </c>
      <c r="D14584" s="198" t="s">
        <v>337</v>
      </c>
      <c r="E14584" s="421">
        <v>114573</v>
      </c>
      <c r="F14584" s="413">
        <v>131.27000000000001</v>
      </c>
      <c r="G14584" s="414">
        <f t="shared" si="454"/>
        <v>872.80414413041819</v>
      </c>
      <c r="H14584" s="415">
        <f t="shared" si="455"/>
        <v>4.3640207206520909</v>
      </c>
    </row>
    <row r="14585" spans="1:8" ht="15" hidden="1" thickBot="1">
      <c r="A14585" s="409">
        <v>202207</v>
      </c>
      <c r="B14585" s="196" t="s">
        <v>1915</v>
      </c>
      <c r="C14585" s="197" t="s">
        <v>2725</v>
      </c>
      <c r="D14585" s="198" t="s">
        <v>339</v>
      </c>
      <c r="E14585" s="421">
        <v>573</v>
      </c>
      <c r="F14585" s="413">
        <v>131.27000000000001</v>
      </c>
      <c r="G14585" s="414">
        <f t="shared" si="454"/>
        <v>4.3650491353698477</v>
      </c>
      <c r="H14585" s="415">
        <f t="shared" si="455"/>
        <v>4.3650491353698477</v>
      </c>
    </row>
    <row r="14586" spans="1:8" ht="15" hidden="1" thickBot="1">
      <c r="A14586" s="409">
        <v>202207</v>
      </c>
      <c r="B14586" s="196" t="s">
        <v>1916</v>
      </c>
      <c r="C14586" s="197" t="s">
        <v>1892</v>
      </c>
      <c r="D14586" s="198" t="s">
        <v>337</v>
      </c>
      <c r="E14586" s="421">
        <v>96969</v>
      </c>
      <c r="F14586" s="413">
        <v>131.27000000000001</v>
      </c>
      <c r="G14586" s="414">
        <f t="shared" si="454"/>
        <v>738.69886493486706</v>
      </c>
      <c r="H14586" s="415">
        <f t="shared" si="455"/>
        <v>3.6934943246743352</v>
      </c>
    </row>
    <row r="14587" spans="1:8" ht="15" hidden="1" thickBot="1">
      <c r="A14587" s="409">
        <v>202207</v>
      </c>
      <c r="B14587" s="196" t="s">
        <v>1917</v>
      </c>
      <c r="C14587" s="197" t="s">
        <v>1892</v>
      </c>
      <c r="D14587" s="198" t="s">
        <v>337</v>
      </c>
      <c r="E14587" s="421">
        <v>97158</v>
      </c>
      <c r="F14587" s="413">
        <v>131.27000000000001</v>
      </c>
      <c r="G14587" s="414">
        <f t="shared" si="454"/>
        <v>740.13864553972724</v>
      </c>
      <c r="H14587" s="415">
        <f t="shared" si="455"/>
        <v>3.7006932276986362</v>
      </c>
    </row>
    <row r="14588" spans="1:8" ht="15" hidden="1" thickBot="1">
      <c r="A14588" s="409">
        <v>202207</v>
      </c>
      <c r="B14588" s="196" t="s">
        <v>1918</v>
      </c>
      <c r="C14588" s="197" t="s">
        <v>1892</v>
      </c>
      <c r="D14588" s="198" t="s">
        <v>339</v>
      </c>
      <c r="E14588" s="421">
        <v>485</v>
      </c>
      <c r="F14588" s="413">
        <v>131.27000000000001</v>
      </c>
      <c r="G14588" s="414">
        <f t="shared" si="454"/>
        <v>3.6946750971280564</v>
      </c>
      <c r="H14588" s="415">
        <f t="shared" si="455"/>
        <v>3.6946750971280564</v>
      </c>
    </row>
    <row r="14589" spans="1:8" ht="15" hidden="1" thickBot="1">
      <c r="A14589" s="409">
        <v>202207</v>
      </c>
      <c r="B14589" s="196" t="s">
        <v>1919</v>
      </c>
      <c r="C14589" s="197" t="s">
        <v>1892</v>
      </c>
      <c r="D14589" s="198" t="s">
        <v>337</v>
      </c>
      <c r="E14589" s="421">
        <v>111749</v>
      </c>
      <c r="F14589" s="413">
        <v>131.27000000000001</v>
      </c>
      <c r="G14589" s="414">
        <f t="shared" si="454"/>
        <v>851.29123181229522</v>
      </c>
      <c r="H14589" s="415">
        <f t="shared" si="455"/>
        <v>4.256456159061476</v>
      </c>
    </row>
    <row r="14590" spans="1:8" ht="15" hidden="1" thickBot="1">
      <c r="A14590" s="409">
        <v>202207</v>
      </c>
      <c r="B14590" s="196" t="s">
        <v>1920</v>
      </c>
      <c r="C14590" s="197" t="s">
        <v>1892</v>
      </c>
      <c r="D14590" s="198" t="s">
        <v>339</v>
      </c>
      <c r="E14590" s="421">
        <v>559</v>
      </c>
      <c r="F14590" s="413">
        <v>131.27000000000001</v>
      </c>
      <c r="G14590" s="414">
        <f t="shared" si="454"/>
        <v>4.258398720195018</v>
      </c>
      <c r="H14590" s="415">
        <f t="shared" si="455"/>
        <v>4.258398720195018</v>
      </c>
    </row>
    <row r="14591" spans="1:8" ht="15" hidden="1" thickBot="1">
      <c r="A14591" s="409">
        <v>202207</v>
      </c>
      <c r="B14591" s="196" t="s">
        <v>1921</v>
      </c>
      <c r="C14591" s="197" t="s">
        <v>1892</v>
      </c>
      <c r="D14591" s="198" t="s">
        <v>337</v>
      </c>
      <c r="E14591" s="421">
        <v>99307</v>
      </c>
      <c r="F14591" s="413">
        <v>131.27000000000001</v>
      </c>
      <c r="G14591" s="414">
        <f t="shared" si="454"/>
        <v>756.50948426906371</v>
      </c>
      <c r="H14591" s="415">
        <f t="shared" si="455"/>
        <v>3.7825474213453187</v>
      </c>
    </row>
    <row r="14592" spans="1:8" ht="15" hidden="1" thickBot="1">
      <c r="A14592" s="409">
        <v>202207</v>
      </c>
      <c r="B14592" s="196" t="s">
        <v>1922</v>
      </c>
      <c r="C14592" s="197" t="s">
        <v>1892</v>
      </c>
      <c r="D14592" s="198" t="s">
        <v>339</v>
      </c>
      <c r="E14592" s="421">
        <v>497</v>
      </c>
      <c r="F14592" s="413">
        <v>131.27000000000001</v>
      </c>
      <c r="G14592" s="414">
        <f t="shared" si="454"/>
        <v>3.7860897387064827</v>
      </c>
      <c r="H14592" s="415">
        <f t="shared" si="455"/>
        <v>3.7860897387064827</v>
      </c>
    </row>
    <row r="14593" spans="1:8" ht="15" hidden="1" thickBot="1">
      <c r="A14593" s="409">
        <v>202207</v>
      </c>
      <c r="B14593" s="196" t="s">
        <v>1923</v>
      </c>
      <c r="C14593" s="197" t="s">
        <v>1892</v>
      </c>
      <c r="D14593" s="198" t="s">
        <v>337</v>
      </c>
      <c r="E14593" s="421">
        <v>68926</v>
      </c>
      <c r="F14593" s="413">
        <v>131.27000000000001</v>
      </c>
      <c r="G14593" s="414">
        <f t="shared" si="454"/>
        <v>525.07046545288335</v>
      </c>
      <c r="H14593" s="415">
        <f t="shared" si="455"/>
        <v>2.6253523272644168</v>
      </c>
    </row>
    <row r="14594" spans="1:8" ht="15" hidden="1" thickBot="1">
      <c r="A14594" s="409">
        <v>202207</v>
      </c>
      <c r="B14594" s="196" t="s">
        <v>1924</v>
      </c>
      <c r="C14594" s="197" t="s">
        <v>1892</v>
      </c>
      <c r="D14594" s="198" t="s">
        <v>337</v>
      </c>
      <c r="E14594" s="421">
        <v>123361</v>
      </c>
      <c r="F14594" s="413">
        <v>131.27000000000001</v>
      </c>
      <c r="G14594" s="414">
        <f t="shared" ref="G14594:G14657" si="456">+E14594/F14594</f>
        <v>939.75013331301886</v>
      </c>
      <c r="H14594" s="415">
        <f t="shared" ref="H14594:H14657" si="457">IF(D14594="TB",G14594/200,IF(D14594="LT",G14594,"VER"))</f>
        <v>4.6987506665650942</v>
      </c>
    </row>
    <row r="14595" spans="1:8" ht="15" hidden="1" thickBot="1">
      <c r="A14595" s="409">
        <v>202207</v>
      </c>
      <c r="B14595" s="196" t="s">
        <v>1925</v>
      </c>
      <c r="C14595" s="197" t="s">
        <v>2726</v>
      </c>
      <c r="D14595" s="198" t="s">
        <v>339</v>
      </c>
      <c r="E14595" s="421">
        <v>617</v>
      </c>
      <c r="F14595" s="413">
        <v>131.27000000000001</v>
      </c>
      <c r="G14595" s="414">
        <f t="shared" si="456"/>
        <v>4.7002361544907441</v>
      </c>
      <c r="H14595" s="415">
        <f t="shared" si="457"/>
        <v>4.7002361544907441</v>
      </c>
    </row>
    <row r="14596" spans="1:8" ht="15" hidden="1" thickBot="1">
      <c r="A14596" s="409">
        <v>202207</v>
      </c>
      <c r="B14596" s="196" t="s">
        <v>1926</v>
      </c>
      <c r="C14596" s="197" t="s">
        <v>1892</v>
      </c>
      <c r="D14596" s="198" t="s">
        <v>337</v>
      </c>
      <c r="E14596" s="421">
        <v>116724</v>
      </c>
      <c r="F14596" s="413">
        <v>131.27000000000001</v>
      </c>
      <c r="G14596" s="414">
        <f t="shared" si="456"/>
        <v>889.19021863335104</v>
      </c>
      <c r="H14596" s="415">
        <f t="shared" si="457"/>
        <v>4.4459510931667552</v>
      </c>
    </row>
    <row r="14597" spans="1:8" ht="15" hidden="1" thickBot="1">
      <c r="A14597" s="409">
        <v>202207</v>
      </c>
      <c r="B14597" s="196" t="s">
        <v>1927</v>
      </c>
      <c r="C14597" s="197" t="s">
        <v>1892</v>
      </c>
      <c r="D14597" s="198" t="s">
        <v>339</v>
      </c>
      <c r="E14597" s="421">
        <v>584</v>
      </c>
      <c r="F14597" s="413">
        <v>131.27000000000001</v>
      </c>
      <c r="G14597" s="414">
        <f t="shared" si="456"/>
        <v>4.4488458901500723</v>
      </c>
      <c r="H14597" s="415">
        <f t="shared" si="457"/>
        <v>4.4488458901500723</v>
      </c>
    </row>
    <row r="14598" spans="1:8" ht="15" hidden="1" thickBot="1">
      <c r="A14598" s="409">
        <v>202207</v>
      </c>
      <c r="B14598" s="196" t="s">
        <v>1928</v>
      </c>
      <c r="C14598" s="197" t="s">
        <v>1892</v>
      </c>
      <c r="D14598" s="198" t="s">
        <v>337</v>
      </c>
      <c r="E14598" s="421">
        <v>97165</v>
      </c>
      <c r="F14598" s="413">
        <v>131.27000000000001</v>
      </c>
      <c r="G14598" s="414">
        <f t="shared" si="456"/>
        <v>740.1919707473146</v>
      </c>
      <c r="H14598" s="415">
        <f t="shared" si="457"/>
        <v>3.7009598537365731</v>
      </c>
    </row>
    <row r="14599" spans="1:8" ht="15" hidden="1" thickBot="1">
      <c r="A14599" s="409">
        <v>202207</v>
      </c>
      <c r="B14599" s="196" t="s">
        <v>1929</v>
      </c>
      <c r="C14599" s="197" t="s">
        <v>2727</v>
      </c>
      <c r="D14599" s="198" t="s">
        <v>339</v>
      </c>
      <c r="E14599" s="421">
        <v>486</v>
      </c>
      <c r="F14599" s="413">
        <v>131.27000000000001</v>
      </c>
      <c r="G14599" s="414">
        <f t="shared" si="456"/>
        <v>3.7022929839262586</v>
      </c>
      <c r="H14599" s="415">
        <f t="shared" si="457"/>
        <v>3.7022929839262586</v>
      </c>
    </row>
    <row r="14600" spans="1:8" ht="15" hidden="1" thickBot="1">
      <c r="A14600" s="409">
        <v>202207</v>
      </c>
      <c r="B14600" s="196" t="s">
        <v>1930</v>
      </c>
      <c r="C14600" s="197" t="s">
        <v>1892</v>
      </c>
      <c r="D14600" s="198" t="s">
        <v>339</v>
      </c>
      <c r="E14600" s="421">
        <v>345</v>
      </c>
      <c r="F14600" s="413">
        <v>131.27000000000001</v>
      </c>
      <c r="G14600" s="414">
        <f t="shared" si="456"/>
        <v>2.6281709453797513</v>
      </c>
      <c r="H14600" s="415">
        <f t="shared" si="457"/>
        <v>2.6281709453797513</v>
      </c>
    </row>
    <row r="14601" spans="1:8" ht="15" hidden="1" thickBot="1">
      <c r="A14601" s="409">
        <v>202207</v>
      </c>
      <c r="B14601" s="196" t="s">
        <v>1931</v>
      </c>
      <c r="C14601" s="197" t="s">
        <v>1892</v>
      </c>
      <c r="D14601" s="198" t="s">
        <v>337</v>
      </c>
      <c r="E14601" s="421">
        <v>89819</v>
      </c>
      <c r="F14601" s="413">
        <v>131.27000000000001</v>
      </c>
      <c r="G14601" s="414">
        <f t="shared" si="456"/>
        <v>684.23097432772147</v>
      </c>
      <c r="H14601" s="415">
        <f t="shared" si="457"/>
        <v>3.4211548716386075</v>
      </c>
    </row>
    <row r="14602" spans="1:8" ht="15" hidden="1" thickBot="1">
      <c r="A14602" s="409">
        <v>202207</v>
      </c>
      <c r="B14602" s="196" t="s">
        <v>1932</v>
      </c>
      <c r="C14602" s="197" t="s">
        <v>1892</v>
      </c>
      <c r="D14602" s="198" t="s">
        <v>339</v>
      </c>
      <c r="E14602" s="421">
        <v>449</v>
      </c>
      <c r="F14602" s="413">
        <v>131.27000000000001</v>
      </c>
      <c r="G14602" s="414">
        <f t="shared" si="456"/>
        <v>3.4204311723927781</v>
      </c>
      <c r="H14602" s="415">
        <f t="shared" si="457"/>
        <v>3.4204311723927781</v>
      </c>
    </row>
    <row r="14603" spans="1:8" ht="15" hidden="1" thickBot="1">
      <c r="A14603" s="409">
        <v>202207</v>
      </c>
      <c r="B14603" s="196" t="s">
        <v>1933</v>
      </c>
      <c r="C14603" s="197" t="s">
        <v>1892</v>
      </c>
      <c r="D14603" s="198" t="s">
        <v>337</v>
      </c>
      <c r="E14603" s="421">
        <v>89819</v>
      </c>
      <c r="F14603" s="413">
        <v>131.27000000000001</v>
      </c>
      <c r="G14603" s="414">
        <f t="shared" si="456"/>
        <v>684.23097432772147</v>
      </c>
      <c r="H14603" s="415">
        <f t="shared" si="457"/>
        <v>3.4211548716386075</v>
      </c>
    </row>
    <row r="14604" spans="1:8" ht="15" hidden="1" thickBot="1">
      <c r="A14604" s="409">
        <v>202207</v>
      </c>
      <c r="B14604" s="196" t="s">
        <v>1934</v>
      </c>
      <c r="C14604" s="197" t="s">
        <v>1892</v>
      </c>
      <c r="D14604" s="198" t="s">
        <v>337</v>
      </c>
      <c r="E14604" s="421">
        <v>96146</v>
      </c>
      <c r="F14604" s="413">
        <v>131.27000000000001</v>
      </c>
      <c r="G14604" s="414">
        <f t="shared" si="456"/>
        <v>732.42934409994666</v>
      </c>
      <c r="H14604" s="415">
        <f t="shared" si="457"/>
        <v>3.6621467204997331</v>
      </c>
    </row>
    <row r="14605" spans="1:8" ht="15" hidden="1" thickBot="1">
      <c r="A14605" s="409">
        <v>202207</v>
      </c>
      <c r="B14605" s="196" t="s">
        <v>1935</v>
      </c>
      <c r="C14605" s="197" t="s">
        <v>1892</v>
      </c>
      <c r="D14605" s="198" t="s">
        <v>339</v>
      </c>
      <c r="E14605" s="421">
        <v>481</v>
      </c>
      <c r="F14605" s="413">
        <v>131.27000000000001</v>
      </c>
      <c r="G14605" s="414">
        <f t="shared" si="456"/>
        <v>3.6642035499352477</v>
      </c>
      <c r="H14605" s="415">
        <f t="shared" si="457"/>
        <v>3.6642035499352477</v>
      </c>
    </row>
    <row r="14606" spans="1:8" ht="15" hidden="1" thickBot="1">
      <c r="A14606" s="409">
        <v>202207</v>
      </c>
      <c r="B14606" s="196" t="s">
        <v>1936</v>
      </c>
      <c r="C14606" s="197" t="s">
        <v>791</v>
      </c>
      <c r="D14606" s="198" t="s">
        <v>374</v>
      </c>
      <c r="E14606" s="421">
        <v>0.01</v>
      </c>
      <c r="F14606" s="413">
        <v>131.27000000000001</v>
      </c>
      <c r="G14606" s="414">
        <f t="shared" si="456"/>
        <v>7.6178867982021789E-5</v>
      </c>
      <c r="H14606" s="415" t="str">
        <f t="shared" si="457"/>
        <v>VER</v>
      </c>
    </row>
    <row r="14607" spans="1:8" ht="15" hidden="1" thickBot="1">
      <c r="A14607" s="409">
        <v>202207</v>
      </c>
      <c r="B14607" s="196" t="s">
        <v>1937</v>
      </c>
      <c r="C14607" s="197" t="s">
        <v>791</v>
      </c>
      <c r="D14607" s="198" t="s">
        <v>374</v>
      </c>
      <c r="E14607" s="421">
        <v>0.01</v>
      </c>
      <c r="F14607" s="413">
        <v>131.27000000000001</v>
      </c>
      <c r="G14607" s="414">
        <f t="shared" si="456"/>
        <v>7.6178867982021789E-5</v>
      </c>
      <c r="H14607" s="415" t="str">
        <f t="shared" si="457"/>
        <v>VER</v>
      </c>
    </row>
    <row r="14608" spans="1:8" ht="15" hidden="1" thickBot="1">
      <c r="A14608" s="409">
        <v>202207</v>
      </c>
      <c r="B14608" s="196" t="s">
        <v>1938</v>
      </c>
      <c r="C14608" s="197" t="s">
        <v>791</v>
      </c>
      <c r="D14608" s="198" t="s">
        <v>374</v>
      </c>
      <c r="E14608" s="421">
        <v>0.01</v>
      </c>
      <c r="F14608" s="413">
        <v>131.27000000000001</v>
      </c>
      <c r="G14608" s="414">
        <f t="shared" si="456"/>
        <v>7.6178867982021789E-5</v>
      </c>
      <c r="H14608" s="415" t="str">
        <f t="shared" si="457"/>
        <v>VER</v>
      </c>
    </row>
    <row r="14609" spans="1:8" ht="15" hidden="1" thickBot="1">
      <c r="A14609" s="409">
        <v>202207</v>
      </c>
      <c r="B14609" s="196" t="s">
        <v>1939</v>
      </c>
      <c r="C14609" s="197" t="s">
        <v>1940</v>
      </c>
      <c r="D14609" s="198" t="s">
        <v>374</v>
      </c>
      <c r="E14609" s="421">
        <v>0.01</v>
      </c>
      <c r="F14609" s="413">
        <v>131.27000000000001</v>
      </c>
      <c r="G14609" s="414">
        <f t="shared" si="456"/>
        <v>7.6178867982021789E-5</v>
      </c>
      <c r="H14609" s="415" t="str">
        <f t="shared" si="457"/>
        <v>VER</v>
      </c>
    </row>
    <row r="14610" spans="1:8" ht="15" hidden="1" thickBot="1">
      <c r="A14610" s="409">
        <v>202207</v>
      </c>
      <c r="B14610" s="196" t="s">
        <v>1941</v>
      </c>
      <c r="C14610" s="197" t="s">
        <v>1892</v>
      </c>
      <c r="D14610" s="198" t="s">
        <v>374</v>
      </c>
      <c r="E14610" s="421">
        <v>0.01</v>
      </c>
      <c r="F14610" s="413">
        <v>131.27000000000001</v>
      </c>
      <c r="G14610" s="414">
        <f t="shared" si="456"/>
        <v>7.6178867982021789E-5</v>
      </c>
      <c r="H14610" s="415" t="str">
        <f t="shared" si="457"/>
        <v>VER</v>
      </c>
    </row>
    <row r="14611" spans="1:8" ht="15" hidden="1" thickBot="1">
      <c r="A14611" s="409">
        <v>202207</v>
      </c>
      <c r="B14611" s="196" t="s">
        <v>1942</v>
      </c>
      <c r="C14611" s="197" t="s">
        <v>1892</v>
      </c>
      <c r="D14611" s="198" t="s">
        <v>337</v>
      </c>
      <c r="E14611" s="421">
        <v>86317</v>
      </c>
      <c r="F14611" s="413">
        <v>131.27000000000001</v>
      </c>
      <c r="G14611" s="414">
        <f t="shared" si="456"/>
        <v>657.55313476041738</v>
      </c>
      <c r="H14611" s="415">
        <f t="shared" si="457"/>
        <v>3.2877656738020868</v>
      </c>
    </row>
    <row r="14612" spans="1:8" ht="15" hidden="1" thickBot="1">
      <c r="A14612" s="409">
        <v>202207</v>
      </c>
      <c r="B14612" s="196" t="s">
        <v>1943</v>
      </c>
      <c r="C14612" s="197" t="s">
        <v>1892</v>
      </c>
      <c r="D14612" s="198" t="s">
        <v>339</v>
      </c>
      <c r="E14612" s="421">
        <v>432</v>
      </c>
      <c r="F14612" s="413">
        <v>131.27000000000001</v>
      </c>
      <c r="G14612" s="414">
        <f t="shared" si="456"/>
        <v>3.2909270968233408</v>
      </c>
      <c r="H14612" s="415">
        <f t="shared" si="457"/>
        <v>3.2909270968233408</v>
      </c>
    </row>
    <row r="14613" spans="1:8" ht="15" hidden="1" thickBot="1">
      <c r="A14613" s="409">
        <v>202207</v>
      </c>
      <c r="B14613" s="196" t="s">
        <v>1944</v>
      </c>
      <c r="C14613" s="197" t="s">
        <v>1892</v>
      </c>
      <c r="D14613" s="198" t="s">
        <v>337</v>
      </c>
      <c r="E14613" s="421">
        <v>92329</v>
      </c>
      <c r="F14613" s="413">
        <v>131.27000000000001</v>
      </c>
      <c r="G14613" s="414">
        <f t="shared" si="456"/>
        <v>703.35187019120895</v>
      </c>
      <c r="H14613" s="415">
        <f t="shared" si="457"/>
        <v>3.5167593509560446</v>
      </c>
    </row>
    <row r="14614" spans="1:8" ht="15" hidden="1" thickBot="1">
      <c r="A14614" s="409">
        <v>202207</v>
      </c>
      <c r="B14614" s="196" t="s">
        <v>1945</v>
      </c>
      <c r="C14614" s="197" t="s">
        <v>1892</v>
      </c>
      <c r="D14614" s="198" t="s">
        <v>337</v>
      </c>
      <c r="E14614" s="421">
        <v>84502</v>
      </c>
      <c r="F14614" s="413">
        <v>131.27000000000001</v>
      </c>
      <c r="G14614" s="414">
        <f t="shared" si="456"/>
        <v>643.72667022168048</v>
      </c>
      <c r="H14614" s="415">
        <f t="shared" si="457"/>
        <v>3.2186333511084024</v>
      </c>
    </row>
    <row r="14615" spans="1:8" ht="15" hidden="1" thickBot="1">
      <c r="A14615" s="409">
        <v>202207</v>
      </c>
      <c r="B14615" s="196" t="s">
        <v>1946</v>
      </c>
      <c r="C14615" s="197" t="s">
        <v>2728</v>
      </c>
      <c r="D14615" s="198" t="s">
        <v>339</v>
      </c>
      <c r="E14615" s="421">
        <v>422</v>
      </c>
      <c r="F14615" s="413">
        <v>131.27000000000001</v>
      </c>
      <c r="G14615" s="414">
        <f t="shared" si="456"/>
        <v>3.2147482288413194</v>
      </c>
      <c r="H14615" s="415">
        <f t="shared" si="457"/>
        <v>3.2147482288413194</v>
      </c>
    </row>
    <row r="14616" spans="1:8" ht="15" hidden="1" thickBot="1">
      <c r="A14616" s="409">
        <v>202207</v>
      </c>
      <c r="B14616" s="196" t="s">
        <v>1947</v>
      </c>
      <c r="C14616" s="197" t="s">
        <v>1892</v>
      </c>
      <c r="D14616" s="198" t="s">
        <v>337</v>
      </c>
      <c r="E14616" s="421">
        <v>61803</v>
      </c>
      <c r="F14616" s="413">
        <v>131.27000000000001</v>
      </c>
      <c r="G14616" s="414">
        <f t="shared" si="456"/>
        <v>470.8082577892892</v>
      </c>
      <c r="H14616" s="415">
        <f t="shared" si="457"/>
        <v>2.3540412889464459</v>
      </c>
    </row>
    <row r="14617" spans="1:8" ht="15" hidden="1" thickBot="1">
      <c r="A14617" s="409">
        <v>202207</v>
      </c>
      <c r="B14617" s="196" t="s">
        <v>1948</v>
      </c>
      <c r="C14617" s="197" t="s">
        <v>1892</v>
      </c>
      <c r="D14617" s="198" t="s">
        <v>337</v>
      </c>
      <c r="E14617" s="421">
        <v>61803</v>
      </c>
      <c r="F14617" s="413">
        <v>131.27000000000001</v>
      </c>
      <c r="G14617" s="414">
        <f t="shared" si="456"/>
        <v>470.8082577892892</v>
      </c>
      <c r="H14617" s="415">
        <f t="shared" si="457"/>
        <v>2.3540412889464459</v>
      </c>
    </row>
    <row r="14618" spans="1:8" ht="15" hidden="1" thickBot="1">
      <c r="A14618" s="409">
        <v>202207</v>
      </c>
      <c r="B14618" s="196" t="s">
        <v>1949</v>
      </c>
      <c r="C14618" s="197" t="s">
        <v>2729</v>
      </c>
      <c r="D14618" s="198" t="s">
        <v>339</v>
      </c>
      <c r="E14618" s="421">
        <v>309</v>
      </c>
      <c r="F14618" s="413">
        <v>131.27000000000001</v>
      </c>
      <c r="G14618" s="414">
        <f t="shared" si="456"/>
        <v>2.3539270206444729</v>
      </c>
      <c r="H14618" s="415">
        <f t="shared" si="457"/>
        <v>2.3539270206444729</v>
      </c>
    </row>
    <row r="14619" spans="1:8" ht="15" hidden="1" thickBot="1">
      <c r="A14619" s="409">
        <v>202207</v>
      </c>
      <c r="B14619" s="196" t="s">
        <v>1950</v>
      </c>
      <c r="C14619" s="197" t="s">
        <v>1892</v>
      </c>
      <c r="D14619" s="198" t="s">
        <v>337</v>
      </c>
      <c r="E14619" s="421">
        <v>61803</v>
      </c>
      <c r="F14619" s="413">
        <v>131.27000000000001</v>
      </c>
      <c r="G14619" s="414">
        <f t="shared" si="456"/>
        <v>470.8082577892892</v>
      </c>
      <c r="H14619" s="415">
        <f t="shared" si="457"/>
        <v>2.3540412889464459</v>
      </c>
    </row>
    <row r="14620" spans="1:8" ht="15" hidden="1" thickBot="1">
      <c r="A14620" s="409">
        <v>202207</v>
      </c>
      <c r="B14620" s="196" t="s">
        <v>1951</v>
      </c>
      <c r="C14620" s="197" t="s">
        <v>1892</v>
      </c>
      <c r="D14620" s="198" t="s">
        <v>337</v>
      </c>
      <c r="E14620" s="421">
        <v>61803</v>
      </c>
      <c r="F14620" s="413">
        <v>131.27000000000001</v>
      </c>
      <c r="G14620" s="414">
        <f t="shared" si="456"/>
        <v>470.8082577892892</v>
      </c>
      <c r="H14620" s="415">
        <f t="shared" si="457"/>
        <v>2.3540412889464459</v>
      </c>
    </row>
    <row r="14621" spans="1:8" ht="15" hidden="1" thickBot="1">
      <c r="A14621" s="409">
        <v>202207</v>
      </c>
      <c r="B14621" s="196" t="s">
        <v>1952</v>
      </c>
      <c r="C14621" s="197" t="s">
        <v>1892</v>
      </c>
      <c r="D14621" s="198" t="s">
        <v>337</v>
      </c>
      <c r="E14621" s="421">
        <v>97235</v>
      </c>
      <c r="F14621" s="413">
        <v>131.27000000000001</v>
      </c>
      <c r="G14621" s="414">
        <f t="shared" si="456"/>
        <v>740.7252228231888</v>
      </c>
      <c r="H14621" s="415">
        <f t="shared" si="457"/>
        <v>3.7036261141159441</v>
      </c>
    </row>
    <row r="14622" spans="1:8" ht="15" hidden="1" thickBot="1">
      <c r="A14622" s="409">
        <v>202207</v>
      </c>
      <c r="B14622" s="196" t="s">
        <v>1953</v>
      </c>
      <c r="C14622" s="197" t="s">
        <v>1892</v>
      </c>
      <c r="D14622" s="198" t="s">
        <v>339</v>
      </c>
      <c r="E14622" s="421">
        <v>486</v>
      </c>
      <c r="F14622" s="413">
        <v>131.27000000000001</v>
      </c>
      <c r="G14622" s="414">
        <f t="shared" si="456"/>
        <v>3.7022929839262586</v>
      </c>
      <c r="H14622" s="415">
        <f t="shared" si="457"/>
        <v>3.7022929839262586</v>
      </c>
    </row>
    <row r="14623" spans="1:8" ht="15" hidden="1" thickBot="1">
      <c r="A14623" s="409">
        <v>202207</v>
      </c>
      <c r="B14623" s="196" t="s">
        <v>1954</v>
      </c>
      <c r="C14623" s="197" t="s">
        <v>1955</v>
      </c>
      <c r="D14623" s="198" t="s">
        <v>337</v>
      </c>
      <c r="E14623" s="421">
        <v>112211</v>
      </c>
      <c r="F14623" s="413">
        <v>131.27000000000001</v>
      </c>
      <c r="G14623" s="414">
        <f t="shared" si="456"/>
        <v>854.81069551306462</v>
      </c>
      <c r="H14623" s="415">
        <f t="shared" si="457"/>
        <v>4.2740534775653227</v>
      </c>
    </row>
    <row r="14624" spans="1:8" ht="15" hidden="1" thickBot="1">
      <c r="A14624" s="409">
        <v>202207</v>
      </c>
      <c r="B14624" s="196" t="s">
        <v>1956</v>
      </c>
      <c r="C14624" s="197" t="s">
        <v>2730</v>
      </c>
      <c r="D14624" s="198" t="s">
        <v>337</v>
      </c>
      <c r="E14624" s="421">
        <v>119187</v>
      </c>
      <c r="F14624" s="413">
        <v>131.27000000000001</v>
      </c>
      <c r="G14624" s="414">
        <f t="shared" si="456"/>
        <v>907.953073817323</v>
      </c>
      <c r="H14624" s="415">
        <f t="shared" si="457"/>
        <v>4.5397653690866147</v>
      </c>
    </row>
    <row r="14625" spans="1:8" ht="15" hidden="1" thickBot="1">
      <c r="A14625" s="409">
        <v>202207</v>
      </c>
      <c r="B14625" s="196" t="s">
        <v>1957</v>
      </c>
      <c r="C14625" s="197" t="s">
        <v>2731</v>
      </c>
      <c r="D14625" s="198" t="s">
        <v>339</v>
      </c>
      <c r="E14625" s="421">
        <v>596</v>
      </c>
      <c r="F14625" s="413">
        <v>131.27000000000001</v>
      </c>
      <c r="G14625" s="414">
        <f t="shared" si="456"/>
        <v>4.5402605317284985</v>
      </c>
      <c r="H14625" s="415">
        <f t="shared" si="457"/>
        <v>4.5402605317284985</v>
      </c>
    </row>
    <row r="14626" spans="1:8" ht="15" hidden="1" thickBot="1">
      <c r="A14626" s="409">
        <v>202207</v>
      </c>
      <c r="B14626" s="196" t="s">
        <v>1958</v>
      </c>
      <c r="C14626" s="197" t="s">
        <v>1955</v>
      </c>
      <c r="D14626" s="198" t="s">
        <v>337</v>
      </c>
      <c r="E14626" s="421">
        <v>119187</v>
      </c>
      <c r="F14626" s="413">
        <v>131.27000000000001</v>
      </c>
      <c r="G14626" s="414">
        <f t="shared" si="456"/>
        <v>907.953073817323</v>
      </c>
      <c r="H14626" s="415">
        <f t="shared" si="457"/>
        <v>4.5397653690866147</v>
      </c>
    </row>
    <row r="14627" spans="1:8" ht="15" hidden="1" thickBot="1">
      <c r="A14627" s="409">
        <v>202207</v>
      </c>
      <c r="B14627" s="196" t="s">
        <v>1959</v>
      </c>
      <c r="C14627" s="197" t="s">
        <v>1955</v>
      </c>
      <c r="D14627" s="198" t="s">
        <v>337</v>
      </c>
      <c r="E14627" s="421">
        <v>114338</v>
      </c>
      <c r="F14627" s="413">
        <v>131.27000000000001</v>
      </c>
      <c r="G14627" s="414">
        <f t="shared" si="456"/>
        <v>871.01394073284064</v>
      </c>
      <c r="H14627" s="415">
        <f t="shared" si="457"/>
        <v>4.3550697036642028</v>
      </c>
    </row>
    <row r="14628" spans="1:8" ht="15" hidden="1" thickBot="1">
      <c r="A14628" s="409">
        <v>202207</v>
      </c>
      <c r="B14628" s="196" t="s">
        <v>1960</v>
      </c>
      <c r="C14628" s="197" t="s">
        <v>2732</v>
      </c>
      <c r="D14628" s="198" t="s">
        <v>339</v>
      </c>
      <c r="E14628" s="421">
        <v>572</v>
      </c>
      <c r="F14628" s="413">
        <v>131.27000000000001</v>
      </c>
      <c r="G14628" s="414">
        <f t="shared" si="456"/>
        <v>4.357431248571646</v>
      </c>
      <c r="H14628" s="415">
        <f t="shared" si="457"/>
        <v>4.357431248571646</v>
      </c>
    </row>
    <row r="14629" spans="1:8" ht="15" hidden="1" thickBot="1">
      <c r="A14629" s="409">
        <v>202207</v>
      </c>
      <c r="B14629" s="196" t="s">
        <v>1961</v>
      </c>
      <c r="C14629" s="197" t="s">
        <v>2618</v>
      </c>
      <c r="D14629" s="198" t="s">
        <v>337</v>
      </c>
      <c r="E14629" s="421">
        <v>121608</v>
      </c>
      <c r="F14629" s="413">
        <v>131.27000000000001</v>
      </c>
      <c r="G14629" s="414">
        <f t="shared" si="456"/>
        <v>926.39597775577045</v>
      </c>
      <c r="H14629" s="415">
        <f t="shared" si="457"/>
        <v>4.6319798887788526</v>
      </c>
    </row>
    <row r="14630" spans="1:8" ht="15" hidden="1" thickBot="1">
      <c r="A14630" s="409">
        <v>202207</v>
      </c>
      <c r="B14630" s="196" t="s">
        <v>1962</v>
      </c>
      <c r="C14630" s="197" t="s">
        <v>2618</v>
      </c>
      <c r="D14630" s="198" t="s">
        <v>350</v>
      </c>
      <c r="E14630" s="421">
        <v>0.01</v>
      </c>
      <c r="F14630" s="413">
        <v>131.27000000000001</v>
      </c>
      <c r="G14630" s="414">
        <f t="shared" si="456"/>
        <v>7.6178867982021789E-5</v>
      </c>
      <c r="H14630" s="415" t="str">
        <f t="shared" si="457"/>
        <v>VER</v>
      </c>
    </row>
    <row r="14631" spans="1:8" ht="15" hidden="1" thickBot="1">
      <c r="A14631" s="409">
        <v>202207</v>
      </c>
      <c r="B14631" s="196" t="s">
        <v>1963</v>
      </c>
      <c r="C14631" s="197" t="s">
        <v>1892</v>
      </c>
      <c r="D14631" s="198" t="s">
        <v>337</v>
      </c>
      <c r="E14631" s="421">
        <v>50817</v>
      </c>
      <c r="F14631" s="413">
        <v>131.27000000000001</v>
      </c>
      <c r="G14631" s="414">
        <f t="shared" si="456"/>
        <v>387.11815342424006</v>
      </c>
      <c r="H14631" s="415">
        <f t="shared" si="457"/>
        <v>1.9355907671212003</v>
      </c>
    </row>
    <row r="14632" spans="1:8" ht="15" hidden="1" thickBot="1">
      <c r="A14632" s="409">
        <v>202207</v>
      </c>
      <c r="B14632" s="196" t="s">
        <v>1964</v>
      </c>
      <c r="C14632" s="197" t="s">
        <v>1892</v>
      </c>
      <c r="D14632" s="198" t="s">
        <v>337</v>
      </c>
      <c r="E14632" s="421">
        <v>32003</v>
      </c>
      <c r="F14632" s="413">
        <v>131.27000000000001</v>
      </c>
      <c r="G14632" s="414">
        <f t="shared" si="456"/>
        <v>243.7952312028643</v>
      </c>
      <c r="H14632" s="415">
        <f t="shared" si="457"/>
        <v>1.2189761560143215</v>
      </c>
    </row>
    <row r="14633" spans="1:8" ht="15" hidden="1" thickBot="1">
      <c r="A14633" s="409">
        <v>202207</v>
      </c>
      <c r="B14633" s="196" t="s">
        <v>1965</v>
      </c>
      <c r="C14633" s="197" t="s">
        <v>1892</v>
      </c>
      <c r="D14633" s="198" t="s">
        <v>337</v>
      </c>
      <c r="E14633" s="421">
        <v>101376</v>
      </c>
      <c r="F14633" s="413">
        <v>131.27000000000001</v>
      </c>
      <c r="G14633" s="414">
        <f t="shared" si="456"/>
        <v>772.27089205454399</v>
      </c>
      <c r="H14633" s="415">
        <f t="shared" si="457"/>
        <v>3.8613544602727199</v>
      </c>
    </row>
    <row r="14634" spans="1:8" ht="15" hidden="1" thickBot="1">
      <c r="A14634" s="409">
        <v>202207</v>
      </c>
      <c r="B14634" s="196" t="s">
        <v>1966</v>
      </c>
      <c r="C14634" s="197" t="s">
        <v>1892</v>
      </c>
      <c r="D14634" s="198" t="s">
        <v>337</v>
      </c>
      <c r="E14634" s="421">
        <v>106728</v>
      </c>
      <c r="F14634" s="413">
        <v>131.27000000000001</v>
      </c>
      <c r="G14634" s="414">
        <f t="shared" si="456"/>
        <v>813.04182219852203</v>
      </c>
      <c r="H14634" s="415">
        <f t="shared" si="457"/>
        <v>4.0652091109926101</v>
      </c>
    </row>
    <row r="14635" spans="1:8" ht="15" hidden="1" thickBot="1">
      <c r="A14635" s="409">
        <v>202207</v>
      </c>
      <c r="B14635" s="196" t="s">
        <v>1967</v>
      </c>
      <c r="C14635" s="197" t="s">
        <v>2733</v>
      </c>
      <c r="D14635" s="198" t="s">
        <v>339</v>
      </c>
      <c r="E14635" s="421">
        <v>534</v>
      </c>
      <c r="F14635" s="413">
        <v>131.27000000000001</v>
      </c>
      <c r="G14635" s="414">
        <f t="shared" si="456"/>
        <v>4.0679515502399628</v>
      </c>
      <c r="H14635" s="415">
        <f t="shared" si="457"/>
        <v>4.0679515502399628</v>
      </c>
    </row>
    <row r="14636" spans="1:8" ht="15" hidden="1" thickBot="1">
      <c r="A14636" s="409">
        <v>202207</v>
      </c>
      <c r="B14636" s="196" t="s">
        <v>1968</v>
      </c>
      <c r="C14636" s="197" t="s">
        <v>1892</v>
      </c>
      <c r="D14636" s="198" t="s">
        <v>337</v>
      </c>
      <c r="E14636" s="421">
        <v>97035</v>
      </c>
      <c r="F14636" s="413">
        <v>131.27000000000001</v>
      </c>
      <c r="G14636" s="414">
        <f t="shared" si="456"/>
        <v>739.2016454635484</v>
      </c>
      <c r="H14636" s="415">
        <f t="shared" si="457"/>
        <v>3.6960082273177419</v>
      </c>
    </row>
    <row r="14637" spans="1:8" ht="15" hidden="1" thickBot="1">
      <c r="A14637" s="409">
        <v>202207</v>
      </c>
      <c r="B14637" s="196" t="s">
        <v>1969</v>
      </c>
      <c r="C14637" s="197" t="s">
        <v>1892</v>
      </c>
      <c r="D14637" s="198" t="s">
        <v>339</v>
      </c>
      <c r="E14637" s="421">
        <v>485</v>
      </c>
      <c r="F14637" s="413">
        <v>131.27000000000001</v>
      </c>
      <c r="G14637" s="414">
        <f t="shared" si="456"/>
        <v>3.6946750971280564</v>
      </c>
      <c r="H14637" s="415">
        <f t="shared" si="457"/>
        <v>3.6946750971280564</v>
      </c>
    </row>
    <row r="14638" spans="1:8" ht="15" hidden="1" thickBot="1">
      <c r="A14638" s="409">
        <v>202207</v>
      </c>
      <c r="B14638" s="196" t="s">
        <v>1970</v>
      </c>
      <c r="C14638" s="197" t="s">
        <v>1892</v>
      </c>
      <c r="D14638" s="198" t="s">
        <v>337</v>
      </c>
      <c r="E14638" s="421">
        <v>96877</v>
      </c>
      <c r="F14638" s="413">
        <v>131.27000000000001</v>
      </c>
      <c r="G14638" s="414">
        <f t="shared" si="456"/>
        <v>737.99801934943241</v>
      </c>
      <c r="H14638" s="415">
        <f t="shared" si="457"/>
        <v>3.6899900967471622</v>
      </c>
    </row>
    <row r="14639" spans="1:8" ht="15" hidden="1" thickBot="1">
      <c r="A14639" s="409">
        <v>202207</v>
      </c>
      <c r="B14639" s="196" t="s">
        <v>1971</v>
      </c>
      <c r="C14639" s="197" t="s">
        <v>2735</v>
      </c>
      <c r="D14639" s="198" t="s">
        <v>339</v>
      </c>
      <c r="E14639" s="421">
        <v>507</v>
      </c>
      <c r="F14639" s="413">
        <v>131.27000000000001</v>
      </c>
      <c r="G14639" s="414">
        <f t="shared" si="456"/>
        <v>3.8622686066885041</v>
      </c>
      <c r="H14639" s="415">
        <f t="shared" si="457"/>
        <v>3.8622686066885041</v>
      </c>
    </row>
    <row r="14640" spans="1:8" ht="15" hidden="1" thickBot="1">
      <c r="A14640" s="409">
        <v>202207</v>
      </c>
      <c r="B14640" s="196" t="s">
        <v>1972</v>
      </c>
      <c r="C14640" s="197" t="s">
        <v>1892</v>
      </c>
      <c r="D14640" s="198" t="s">
        <v>337</v>
      </c>
      <c r="E14640" s="421">
        <v>112074</v>
      </c>
      <c r="F14640" s="413">
        <v>131.27000000000001</v>
      </c>
      <c r="G14640" s="414">
        <f t="shared" si="456"/>
        <v>853.76704502171094</v>
      </c>
      <c r="H14640" s="415">
        <f t="shared" si="457"/>
        <v>4.2688352251085551</v>
      </c>
    </row>
    <row r="14641" spans="1:8" ht="15" hidden="1" thickBot="1">
      <c r="A14641" s="409">
        <v>202207</v>
      </c>
      <c r="B14641" s="196" t="s">
        <v>1973</v>
      </c>
      <c r="C14641" s="197" t="s">
        <v>2736</v>
      </c>
      <c r="D14641" s="198" t="s">
        <v>339</v>
      </c>
      <c r="E14641" s="421">
        <v>560</v>
      </c>
      <c r="F14641" s="413">
        <v>131.27000000000001</v>
      </c>
      <c r="G14641" s="414">
        <f t="shared" si="456"/>
        <v>4.2660166069932197</v>
      </c>
      <c r="H14641" s="415">
        <f t="shared" si="457"/>
        <v>4.2660166069932197</v>
      </c>
    </row>
    <row r="14642" spans="1:8" ht="15" hidden="1" thickBot="1">
      <c r="A14642" s="409">
        <v>202207</v>
      </c>
      <c r="B14642" s="196" t="s">
        <v>1974</v>
      </c>
      <c r="C14642" s="197" t="s">
        <v>1892</v>
      </c>
      <c r="D14642" s="198" t="s">
        <v>337</v>
      </c>
      <c r="E14642" s="421">
        <v>112074</v>
      </c>
      <c r="F14642" s="413">
        <v>131.27000000000001</v>
      </c>
      <c r="G14642" s="414">
        <f t="shared" si="456"/>
        <v>853.76704502171094</v>
      </c>
      <c r="H14642" s="415">
        <f t="shared" si="457"/>
        <v>4.2688352251085551</v>
      </c>
    </row>
    <row r="14643" spans="1:8" ht="15" hidden="1" thickBot="1">
      <c r="A14643" s="409">
        <v>202207</v>
      </c>
      <c r="B14643" s="196" t="s">
        <v>1975</v>
      </c>
      <c r="C14643" s="197" t="s">
        <v>1892</v>
      </c>
      <c r="D14643" s="198" t="s">
        <v>339</v>
      </c>
      <c r="E14643" s="421">
        <v>560</v>
      </c>
      <c r="F14643" s="413">
        <v>131.27000000000001</v>
      </c>
      <c r="G14643" s="414">
        <f t="shared" si="456"/>
        <v>4.2660166069932197</v>
      </c>
      <c r="H14643" s="415">
        <f t="shared" si="457"/>
        <v>4.2660166069932197</v>
      </c>
    </row>
    <row r="14644" spans="1:8" ht="15" hidden="1" thickBot="1">
      <c r="A14644" s="409">
        <v>202207</v>
      </c>
      <c r="B14644" s="196" t="s">
        <v>1976</v>
      </c>
      <c r="C14644" s="197" t="s">
        <v>1892</v>
      </c>
      <c r="D14644" s="198" t="s">
        <v>337</v>
      </c>
      <c r="E14644" s="421">
        <v>105974</v>
      </c>
      <c r="F14644" s="413">
        <v>131.27000000000001</v>
      </c>
      <c r="G14644" s="414">
        <f t="shared" si="456"/>
        <v>807.29793555267759</v>
      </c>
      <c r="H14644" s="415">
        <f t="shared" si="457"/>
        <v>4.0364896777633881</v>
      </c>
    </row>
    <row r="14645" spans="1:8" ht="15" hidden="1" thickBot="1">
      <c r="A14645" s="409">
        <v>202207</v>
      </c>
      <c r="B14645" s="196" t="s">
        <v>1977</v>
      </c>
      <c r="C14645" s="197" t="s">
        <v>2737</v>
      </c>
      <c r="D14645" s="198" t="s">
        <v>339</v>
      </c>
      <c r="E14645" s="421">
        <v>530</v>
      </c>
      <c r="F14645" s="413">
        <v>131.27000000000001</v>
      </c>
      <c r="G14645" s="414">
        <f t="shared" si="456"/>
        <v>4.037480003047154</v>
      </c>
      <c r="H14645" s="415">
        <f t="shared" si="457"/>
        <v>4.037480003047154</v>
      </c>
    </row>
    <row r="14646" spans="1:8" ht="15" hidden="1" thickBot="1">
      <c r="A14646" s="409">
        <v>202207</v>
      </c>
      <c r="B14646" s="196" t="s">
        <v>1978</v>
      </c>
      <c r="C14646" s="197" t="s">
        <v>2738</v>
      </c>
      <c r="D14646" s="198" t="s">
        <v>337</v>
      </c>
      <c r="E14646" s="421">
        <v>101376</v>
      </c>
      <c r="F14646" s="413">
        <v>131.27000000000001</v>
      </c>
      <c r="G14646" s="414">
        <f t="shared" si="456"/>
        <v>772.27089205454399</v>
      </c>
      <c r="H14646" s="415">
        <f t="shared" si="457"/>
        <v>3.8613544602727199</v>
      </c>
    </row>
    <row r="14647" spans="1:8" ht="15" hidden="1" thickBot="1">
      <c r="A14647" s="409">
        <v>202207</v>
      </c>
      <c r="B14647" s="196" t="s">
        <v>1979</v>
      </c>
      <c r="C14647" s="197" t="s">
        <v>2739</v>
      </c>
      <c r="D14647" s="198" t="s">
        <v>339</v>
      </c>
      <c r="E14647" s="421">
        <v>507</v>
      </c>
      <c r="F14647" s="413">
        <v>131.27000000000001</v>
      </c>
      <c r="G14647" s="414">
        <f t="shared" si="456"/>
        <v>3.8622686066885041</v>
      </c>
      <c r="H14647" s="415">
        <f t="shared" si="457"/>
        <v>3.8622686066885041</v>
      </c>
    </row>
    <row r="14648" spans="1:8" ht="15" hidden="1" thickBot="1">
      <c r="A14648" s="409">
        <v>202207</v>
      </c>
      <c r="B14648" s="196" t="s">
        <v>1980</v>
      </c>
      <c r="C14648" s="197" t="s">
        <v>1892</v>
      </c>
      <c r="D14648" s="198" t="s">
        <v>337</v>
      </c>
      <c r="E14648" s="421">
        <v>92112</v>
      </c>
      <c r="F14648" s="413">
        <v>131.27000000000001</v>
      </c>
      <c r="G14648" s="414">
        <f t="shared" si="456"/>
        <v>701.69878875599898</v>
      </c>
      <c r="H14648" s="415">
        <f t="shared" si="457"/>
        <v>3.5084939437799947</v>
      </c>
    </row>
    <row r="14649" spans="1:8" ht="15" hidden="1" thickBot="1">
      <c r="A14649" s="409">
        <v>202207</v>
      </c>
      <c r="B14649" s="196" t="s">
        <v>1981</v>
      </c>
      <c r="C14649" s="197" t="s">
        <v>1892</v>
      </c>
      <c r="D14649" s="198" t="s">
        <v>337</v>
      </c>
      <c r="E14649" s="421">
        <v>77458</v>
      </c>
      <c r="F14649" s="413">
        <v>131.27000000000001</v>
      </c>
      <c r="G14649" s="414">
        <f t="shared" si="456"/>
        <v>590.06627561514426</v>
      </c>
      <c r="H14649" s="415">
        <f t="shared" si="457"/>
        <v>2.9503313780757212</v>
      </c>
    </row>
    <row r="14650" spans="1:8" ht="15" hidden="1" thickBot="1">
      <c r="A14650" s="409">
        <v>202207</v>
      </c>
      <c r="B14650" s="196" t="s">
        <v>1982</v>
      </c>
      <c r="C14650" s="197" t="s">
        <v>2740</v>
      </c>
      <c r="D14650" s="198" t="s">
        <v>337</v>
      </c>
      <c r="E14650" s="421">
        <v>61803</v>
      </c>
      <c r="F14650" s="413">
        <v>131.27000000000001</v>
      </c>
      <c r="G14650" s="414">
        <f t="shared" si="456"/>
        <v>470.8082577892892</v>
      </c>
      <c r="H14650" s="415">
        <f t="shared" si="457"/>
        <v>2.3540412889464459</v>
      </c>
    </row>
    <row r="14651" spans="1:8" ht="15" hidden="1" thickBot="1">
      <c r="A14651" s="409">
        <v>202207</v>
      </c>
      <c r="B14651" s="196" t="s">
        <v>1983</v>
      </c>
      <c r="C14651" s="197" t="s">
        <v>2741</v>
      </c>
      <c r="D14651" s="198" t="s">
        <v>339</v>
      </c>
      <c r="E14651" s="421">
        <v>309</v>
      </c>
      <c r="F14651" s="413">
        <v>131.27000000000001</v>
      </c>
      <c r="G14651" s="414">
        <f t="shared" si="456"/>
        <v>2.3539270206444729</v>
      </c>
      <c r="H14651" s="415">
        <f t="shared" si="457"/>
        <v>2.3539270206444729</v>
      </c>
    </row>
    <row r="14652" spans="1:8" ht="15" hidden="1" thickBot="1">
      <c r="A14652" s="409">
        <v>202207</v>
      </c>
      <c r="B14652" s="196" t="s">
        <v>1984</v>
      </c>
      <c r="C14652" s="197" t="s">
        <v>1892</v>
      </c>
      <c r="D14652" s="198" t="s">
        <v>337</v>
      </c>
      <c r="E14652" s="421">
        <v>57570</v>
      </c>
      <c r="F14652" s="413">
        <v>131.27000000000001</v>
      </c>
      <c r="G14652" s="414">
        <f t="shared" si="456"/>
        <v>438.56174297249942</v>
      </c>
      <c r="H14652" s="415">
        <f t="shared" si="457"/>
        <v>2.1928087148624971</v>
      </c>
    </row>
    <row r="14653" spans="1:8" ht="15" hidden="1" thickBot="1">
      <c r="A14653" s="409">
        <v>202207</v>
      </c>
      <c r="B14653" s="196" t="s">
        <v>1985</v>
      </c>
      <c r="C14653" s="197" t="s">
        <v>1892</v>
      </c>
      <c r="D14653" s="198" t="s">
        <v>337</v>
      </c>
      <c r="E14653" s="421">
        <v>88201</v>
      </c>
      <c r="F14653" s="413">
        <v>131.27000000000001</v>
      </c>
      <c r="G14653" s="414">
        <f t="shared" si="456"/>
        <v>671.90523348823035</v>
      </c>
      <c r="H14653" s="415">
        <f t="shared" si="457"/>
        <v>3.3595261674411518</v>
      </c>
    </row>
    <row r="14654" spans="1:8" ht="15" hidden="1" thickBot="1">
      <c r="A14654" s="409">
        <v>202207</v>
      </c>
      <c r="B14654" s="196" t="s">
        <v>1986</v>
      </c>
      <c r="C14654" s="197" t="s">
        <v>1892</v>
      </c>
      <c r="D14654" s="198" t="s">
        <v>337</v>
      </c>
      <c r="E14654" s="421">
        <v>62149</v>
      </c>
      <c r="F14654" s="413">
        <v>131.27000000000001</v>
      </c>
      <c r="G14654" s="414">
        <f t="shared" si="456"/>
        <v>473.44404662146718</v>
      </c>
      <c r="H14654" s="415">
        <f t="shared" si="457"/>
        <v>2.3672202331073358</v>
      </c>
    </row>
    <row r="14655" spans="1:8" ht="15" hidden="1" thickBot="1">
      <c r="A14655" s="409">
        <v>202207</v>
      </c>
      <c r="B14655" s="196" t="s">
        <v>1987</v>
      </c>
      <c r="C14655" s="197" t="s">
        <v>1892</v>
      </c>
      <c r="D14655" s="198" t="s">
        <v>337</v>
      </c>
      <c r="E14655" s="421">
        <v>57570</v>
      </c>
      <c r="F14655" s="413">
        <v>131.27000000000001</v>
      </c>
      <c r="G14655" s="414">
        <f t="shared" si="456"/>
        <v>438.56174297249942</v>
      </c>
      <c r="H14655" s="415">
        <f t="shared" si="457"/>
        <v>2.1928087148624971</v>
      </c>
    </row>
    <row r="14656" spans="1:8" ht="15" hidden="1" thickBot="1">
      <c r="A14656" s="409">
        <v>202207</v>
      </c>
      <c r="B14656" s="196" t="s">
        <v>1988</v>
      </c>
      <c r="C14656" s="197" t="s">
        <v>2742</v>
      </c>
      <c r="D14656" s="198" t="s">
        <v>339</v>
      </c>
      <c r="E14656" s="421">
        <v>288</v>
      </c>
      <c r="F14656" s="413">
        <v>131.27000000000001</v>
      </c>
      <c r="G14656" s="414">
        <f t="shared" si="456"/>
        <v>2.1939513978822274</v>
      </c>
      <c r="H14656" s="415">
        <f t="shared" si="457"/>
        <v>2.1939513978822274</v>
      </c>
    </row>
    <row r="14657" spans="1:8" ht="15" hidden="1" thickBot="1">
      <c r="A14657" s="409">
        <v>202207</v>
      </c>
      <c r="B14657" s="196" t="s">
        <v>1989</v>
      </c>
      <c r="C14657" s="197" t="s">
        <v>1892</v>
      </c>
      <c r="D14657" s="198" t="s">
        <v>337</v>
      </c>
      <c r="E14657" s="421">
        <v>57570</v>
      </c>
      <c r="F14657" s="413">
        <v>131.27000000000001</v>
      </c>
      <c r="G14657" s="414">
        <f t="shared" si="456"/>
        <v>438.56174297249942</v>
      </c>
      <c r="H14657" s="415">
        <f t="shared" si="457"/>
        <v>2.1928087148624971</v>
      </c>
    </row>
    <row r="14658" spans="1:8" ht="15" hidden="1" thickBot="1">
      <c r="A14658" s="409">
        <v>202207</v>
      </c>
      <c r="B14658" s="196" t="s">
        <v>1990</v>
      </c>
      <c r="C14658" s="197" t="s">
        <v>1892</v>
      </c>
      <c r="D14658" s="198" t="s">
        <v>337</v>
      </c>
      <c r="E14658" s="421">
        <v>57570</v>
      </c>
      <c r="F14658" s="413">
        <v>131.27000000000001</v>
      </c>
      <c r="G14658" s="414">
        <f t="shared" ref="G14658:G14721" si="458">+E14658/F14658</f>
        <v>438.56174297249942</v>
      </c>
      <c r="H14658" s="415">
        <f t="shared" ref="H14658:H14721" si="459">IF(D14658="TB",G14658/200,IF(D14658="LT",G14658,"VER"))</f>
        <v>2.1928087148624971</v>
      </c>
    </row>
    <row r="14659" spans="1:8" ht="15" hidden="1" thickBot="1">
      <c r="A14659" s="409">
        <v>202207</v>
      </c>
      <c r="B14659" s="196" t="s">
        <v>1991</v>
      </c>
      <c r="C14659" s="197" t="s">
        <v>1892</v>
      </c>
      <c r="D14659" s="198" t="s">
        <v>339</v>
      </c>
      <c r="E14659" s="421">
        <v>288</v>
      </c>
      <c r="F14659" s="413">
        <v>131.27000000000001</v>
      </c>
      <c r="G14659" s="414">
        <f t="shared" si="458"/>
        <v>2.1939513978822274</v>
      </c>
      <c r="H14659" s="415">
        <f t="shared" si="459"/>
        <v>2.1939513978822274</v>
      </c>
    </row>
    <row r="14660" spans="1:8" ht="15" hidden="1" thickBot="1">
      <c r="A14660" s="409">
        <v>202207</v>
      </c>
      <c r="B14660" s="196" t="s">
        <v>1992</v>
      </c>
      <c r="C14660" s="197" t="s">
        <v>1892</v>
      </c>
      <c r="D14660" s="198" t="s">
        <v>337</v>
      </c>
      <c r="E14660" s="421">
        <v>60389</v>
      </c>
      <c r="F14660" s="413">
        <v>131.27000000000001</v>
      </c>
      <c r="G14660" s="414">
        <f t="shared" si="458"/>
        <v>460.03656585663134</v>
      </c>
      <c r="H14660" s="415">
        <f t="shared" si="459"/>
        <v>2.3001828292831568</v>
      </c>
    </row>
    <row r="14661" spans="1:8" ht="15" hidden="1" thickBot="1">
      <c r="A14661" s="409">
        <v>202207</v>
      </c>
      <c r="B14661" s="196" t="s">
        <v>1993</v>
      </c>
      <c r="C14661" s="197" t="s">
        <v>1892</v>
      </c>
      <c r="D14661" s="198" t="s">
        <v>337</v>
      </c>
      <c r="E14661" s="421">
        <v>83003</v>
      </c>
      <c r="F14661" s="413">
        <v>131.27000000000001</v>
      </c>
      <c r="G14661" s="414">
        <f t="shared" si="458"/>
        <v>632.30745791117545</v>
      </c>
      <c r="H14661" s="415">
        <f t="shared" si="459"/>
        <v>3.1615372895558771</v>
      </c>
    </row>
    <row r="14662" spans="1:8" ht="15" hidden="1" thickBot="1">
      <c r="A14662" s="409">
        <v>202207</v>
      </c>
      <c r="B14662" s="196" t="s">
        <v>1994</v>
      </c>
      <c r="C14662" s="197" t="s">
        <v>2743</v>
      </c>
      <c r="D14662" s="198" t="s">
        <v>339</v>
      </c>
      <c r="E14662" s="421">
        <v>415</v>
      </c>
      <c r="F14662" s="413">
        <v>131.27000000000001</v>
      </c>
      <c r="G14662" s="414">
        <f t="shared" si="458"/>
        <v>3.1614230212539041</v>
      </c>
      <c r="H14662" s="415">
        <f t="shared" si="459"/>
        <v>3.1614230212539041</v>
      </c>
    </row>
    <row r="14663" spans="1:8" ht="15" hidden="1" thickBot="1">
      <c r="A14663" s="409">
        <v>202207</v>
      </c>
      <c r="B14663" s="196" t="s">
        <v>1995</v>
      </c>
      <c r="C14663" s="197" t="s">
        <v>1892</v>
      </c>
      <c r="D14663" s="198" t="s">
        <v>337</v>
      </c>
      <c r="E14663" s="421">
        <v>57570</v>
      </c>
      <c r="F14663" s="413">
        <v>131.27000000000001</v>
      </c>
      <c r="G14663" s="414">
        <f t="shared" si="458"/>
        <v>438.56174297249942</v>
      </c>
      <c r="H14663" s="415">
        <f t="shared" si="459"/>
        <v>2.1928087148624971</v>
      </c>
    </row>
    <row r="14664" spans="1:8" ht="15" hidden="1" thickBot="1">
      <c r="A14664" s="409">
        <v>202207</v>
      </c>
      <c r="B14664" s="196" t="s">
        <v>1996</v>
      </c>
      <c r="C14664" s="197" t="s">
        <v>1892</v>
      </c>
      <c r="D14664" s="198" t="s">
        <v>337</v>
      </c>
      <c r="E14664" s="421">
        <v>69162</v>
      </c>
      <c r="F14664" s="413">
        <v>131.27000000000001</v>
      </c>
      <c r="G14664" s="414">
        <f t="shared" si="458"/>
        <v>526.86828673725904</v>
      </c>
      <c r="H14664" s="415">
        <f t="shared" si="459"/>
        <v>2.6343414336862954</v>
      </c>
    </row>
    <row r="14665" spans="1:8" ht="15" hidden="1" thickBot="1">
      <c r="A14665" s="409">
        <v>202207</v>
      </c>
      <c r="B14665" s="196" t="s">
        <v>1997</v>
      </c>
      <c r="C14665" s="197" t="s">
        <v>2744</v>
      </c>
      <c r="D14665" s="198" t="s">
        <v>339</v>
      </c>
      <c r="E14665" s="421">
        <v>288</v>
      </c>
      <c r="F14665" s="413">
        <v>131.27000000000001</v>
      </c>
      <c r="G14665" s="414">
        <f t="shared" si="458"/>
        <v>2.1939513978822274</v>
      </c>
      <c r="H14665" s="415">
        <f t="shared" si="459"/>
        <v>2.1939513978822274</v>
      </c>
    </row>
    <row r="14666" spans="1:8" ht="15" hidden="1" thickBot="1">
      <c r="A14666" s="409">
        <v>202207</v>
      </c>
      <c r="B14666" s="196" t="s">
        <v>1998</v>
      </c>
      <c r="C14666" s="197" t="s">
        <v>1892</v>
      </c>
      <c r="D14666" s="198" t="s">
        <v>337</v>
      </c>
      <c r="E14666" s="421">
        <v>84130</v>
      </c>
      <c r="F14666" s="413">
        <v>131.27000000000001</v>
      </c>
      <c r="G14666" s="414">
        <f t="shared" si="458"/>
        <v>640.89281633274925</v>
      </c>
      <c r="H14666" s="415">
        <f t="shared" si="459"/>
        <v>3.2044640816637462</v>
      </c>
    </row>
    <row r="14667" spans="1:8" ht="15" hidden="1" thickBot="1">
      <c r="A14667" s="409">
        <v>202207</v>
      </c>
      <c r="B14667" s="196" t="s">
        <v>1999</v>
      </c>
      <c r="C14667" s="197" t="s">
        <v>1892</v>
      </c>
      <c r="D14667" s="198" t="s">
        <v>337</v>
      </c>
      <c r="E14667" s="421">
        <v>133610</v>
      </c>
      <c r="F14667" s="413">
        <v>131.27000000000001</v>
      </c>
      <c r="G14667" s="414">
        <f t="shared" si="458"/>
        <v>1017.825855107793</v>
      </c>
      <c r="H14667" s="415">
        <f t="shared" si="459"/>
        <v>5.0891292755389648</v>
      </c>
    </row>
    <row r="14668" spans="1:8" ht="15" hidden="1" thickBot="1">
      <c r="A14668" s="409">
        <v>202207</v>
      </c>
      <c r="B14668" s="196" t="s">
        <v>2000</v>
      </c>
      <c r="C14668" s="197" t="s">
        <v>1892</v>
      </c>
      <c r="D14668" s="198" t="s">
        <v>339</v>
      </c>
      <c r="E14668" s="421">
        <v>668</v>
      </c>
      <c r="F14668" s="413">
        <v>131.27000000000001</v>
      </c>
      <c r="G14668" s="414">
        <f t="shared" si="458"/>
        <v>5.0887483811990553</v>
      </c>
      <c r="H14668" s="415">
        <f t="shared" si="459"/>
        <v>5.0887483811990553</v>
      </c>
    </row>
    <row r="14669" spans="1:8" ht="15" hidden="1" thickBot="1">
      <c r="A14669" s="409">
        <v>202207</v>
      </c>
      <c r="B14669" s="196" t="s">
        <v>2001</v>
      </c>
      <c r="C14669" s="197" t="s">
        <v>2745</v>
      </c>
      <c r="D14669" s="198" t="s">
        <v>337</v>
      </c>
      <c r="E14669" s="421">
        <v>75554</v>
      </c>
      <c r="F14669" s="413">
        <v>131.27000000000001</v>
      </c>
      <c r="G14669" s="414">
        <f t="shared" si="458"/>
        <v>575.56181915136733</v>
      </c>
      <c r="H14669" s="415">
        <f t="shared" si="459"/>
        <v>2.8778090957568367</v>
      </c>
    </row>
    <row r="14670" spans="1:8" ht="15" hidden="1" thickBot="1">
      <c r="A14670" s="409">
        <v>202207</v>
      </c>
      <c r="B14670" s="196" t="s">
        <v>2002</v>
      </c>
      <c r="C14670" s="197" t="s">
        <v>1892</v>
      </c>
      <c r="D14670" s="198" t="s">
        <v>337</v>
      </c>
      <c r="E14670" s="421">
        <v>60399</v>
      </c>
      <c r="F14670" s="413">
        <v>131.27000000000001</v>
      </c>
      <c r="G14670" s="414">
        <f t="shared" si="458"/>
        <v>460.11274472461338</v>
      </c>
      <c r="H14670" s="415">
        <f t="shared" si="459"/>
        <v>2.3005637236230667</v>
      </c>
    </row>
    <row r="14671" spans="1:8" ht="15" hidden="1" thickBot="1">
      <c r="A14671" s="409">
        <v>202207</v>
      </c>
      <c r="B14671" s="196" t="s">
        <v>2003</v>
      </c>
      <c r="C14671" s="197" t="s">
        <v>2739</v>
      </c>
      <c r="D14671" s="198" t="s">
        <v>339</v>
      </c>
      <c r="E14671" s="421">
        <v>378</v>
      </c>
      <c r="F14671" s="413">
        <v>131.27000000000001</v>
      </c>
      <c r="G14671" s="414">
        <f t="shared" si="458"/>
        <v>2.8795612097204235</v>
      </c>
      <c r="H14671" s="415">
        <f t="shared" si="459"/>
        <v>2.8795612097204235</v>
      </c>
    </row>
    <row r="14672" spans="1:8" ht="15" hidden="1" thickBot="1">
      <c r="A14672" s="409">
        <v>202207</v>
      </c>
      <c r="B14672" s="196" t="s">
        <v>2004</v>
      </c>
      <c r="C14672" s="197" t="s">
        <v>1892</v>
      </c>
      <c r="D14672" s="198" t="s">
        <v>337</v>
      </c>
      <c r="E14672" s="421">
        <v>87177</v>
      </c>
      <c r="F14672" s="413">
        <v>131.27000000000001</v>
      </c>
      <c r="G14672" s="414">
        <f t="shared" si="458"/>
        <v>664.10451740687131</v>
      </c>
      <c r="H14672" s="415">
        <f t="shared" si="459"/>
        <v>3.3205225870343567</v>
      </c>
    </row>
    <row r="14673" spans="1:8" ht="15" hidden="1" thickBot="1">
      <c r="A14673" s="409">
        <v>202207</v>
      </c>
      <c r="B14673" s="196" t="s">
        <v>2005</v>
      </c>
      <c r="C14673" s="197" t="s">
        <v>1892</v>
      </c>
      <c r="D14673" s="198" t="s">
        <v>339</v>
      </c>
      <c r="E14673" s="421">
        <v>436</v>
      </c>
      <c r="F14673" s="413">
        <v>131.27000000000001</v>
      </c>
      <c r="G14673" s="414">
        <f t="shared" si="458"/>
        <v>3.3213986440161496</v>
      </c>
      <c r="H14673" s="415">
        <f t="shared" si="459"/>
        <v>3.3213986440161496</v>
      </c>
    </row>
    <row r="14674" spans="1:8" ht="15" hidden="1" thickBot="1">
      <c r="A14674" s="409">
        <v>202207</v>
      </c>
      <c r="B14674" s="196" t="s">
        <v>2006</v>
      </c>
      <c r="C14674" s="197" t="s">
        <v>2746</v>
      </c>
      <c r="D14674" s="198" t="s">
        <v>337</v>
      </c>
      <c r="E14674" s="421">
        <v>106241</v>
      </c>
      <c r="F14674" s="413">
        <v>131.27000000000001</v>
      </c>
      <c r="G14674" s="414">
        <f t="shared" si="458"/>
        <v>809.33191132779757</v>
      </c>
      <c r="H14674" s="415">
        <f t="shared" si="459"/>
        <v>4.0466595566389882</v>
      </c>
    </row>
    <row r="14675" spans="1:8" ht="15" hidden="1" thickBot="1">
      <c r="A14675" s="409">
        <v>202207</v>
      </c>
      <c r="B14675" s="196" t="s">
        <v>2007</v>
      </c>
      <c r="C14675" s="197" t="s">
        <v>2747</v>
      </c>
      <c r="D14675" s="198" t="s">
        <v>339</v>
      </c>
      <c r="E14675" s="421">
        <v>531</v>
      </c>
      <c r="F14675" s="413">
        <v>131.27000000000001</v>
      </c>
      <c r="G14675" s="414">
        <f t="shared" si="458"/>
        <v>4.0450978898453567</v>
      </c>
      <c r="H14675" s="415">
        <f t="shared" si="459"/>
        <v>4.0450978898453567</v>
      </c>
    </row>
    <row r="14676" spans="1:8" ht="15" hidden="1" thickBot="1">
      <c r="A14676" s="409">
        <v>202207</v>
      </c>
      <c r="B14676" s="196" t="s">
        <v>2008</v>
      </c>
      <c r="C14676" s="197" t="s">
        <v>1892</v>
      </c>
      <c r="D14676" s="198" t="s">
        <v>337</v>
      </c>
      <c r="E14676" s="421">
        <v>114376</v>
      </c>
      <c r="F14676" s="413">
        <v>131.27000000000001</v>
      </c>
      <c r="G14676" s="414">
        <f t="shared" si="458"/>
        <v>871.3034204311723</v>
      </c>
      <c r="H14676" s="415">
        <f t="shared" si="459"/>
        <v>4.3565171021558617</v>
      </c>
    </row>
    <row r="14677" spans="1:8" ht="15" hidden="1" thickBot="1">
      <c r="A14677" s="409">
        <v>202207</v>
      </c>
      <c r="B14677" s="196" t="s">
        <v>2009</v>
      </c>
      <c r="C14677" s="197" t="s">
        <v>1892</v>
      </c>
      <c r="D14677" s="198" t="s">
        <v>339</v>
      </c>
      <c r="E14677" s="421">
        <v>572</v>
      </c>
      <c r="F14677" s="413">
        <v>131.27000000000001</v>
      </c>
      <c r="G14677" s="414">
        <f t="shared" si="458"/>
        <v>4.357431248571646</v>
      </c>
      <c r="H14677" s="415">
        <f t="shared" si="459"/>
        <v>4.357431248571646</v>
      </c>
    </row>
    <row r="14678" spans="1:8" ht="15" hidden="1" thickBot="1">
      <c r="A14678" s="409">
        <v>202207</v>
      </c>
      <c r="B14678" s="196" t="s">
        <v>2010</v>
      </c>
      <c r="C14678" s="197" t="s">
        <v>1892</v>
      </c>
      <c r="D14678" s="198" t="s">
        <v>337</v>
      </c>
      <c r="E14678" s="421">
        <v>109844</v>
      </c>
      <c r="F14678" s="413">
        <v>131.27000000000001</v>
      </c>
      <c r="G14678" s="414">
        <f t="shared" si="458"/>
        <v>836.77915746172005</v>
      </c>
      <c r="H14678" s="415">
        <f t="shared" si="459"/>
        <v>4.1838957873086002</v>
      </c>
    </row>
    <row r="14679" spans="1:8" ht="15" hidden="1" thickBot="1">
      <c r="A14679" s="409">
        <v>202207</v>
      </c>
      <c r="B14679" s="196" t="s">
        <v>2011</v>
      </c>
      <c r="C14679" s="197" t="s">
        <v>2748</v>
      </c>
      <c r="D14679" s="198" t="s">
        <v>339</v>
      </c>
      <c r="E14679" s="421">
        <v>549</v>
      </c>
      <c r="F14679" s="413">
        <v>131.27000000000001</v>
      </c>
      <c r="G14679" s="414">
        <f t="shared" si="458"/>
        <v>4.1822198522129961</v>
      </c>
      <c r="H14679" s="415">
        <f t="shared" si="459"/>
        <v>4.1822198522129961</v>
      </c>
    </row>
    <row r="14680" spans="1:8" ht="15" hidden="1" thickBot="1">
      <c r="A14680" s="409">
        <v>202207</v>
      </c>
      <c r="B14680" s="196" t="s">
        <v>2012</v>
      </c>
      <c r="C14680" s="197" t="s">
        <v>1892</v>
      </c>
      <c r="D14680" s="198" t="s">
        <v>337</v>
      </c>
      <c r="E14680" s="421">
        <v>87570.13</v>
      </c>
      <c r="F14680" s="413">
        <v>131.27000000000001</v>
      </c>
      <c r="G14680" s="414">
        <f t="shared" si="458"/>
        <v>667.09933724384859</v>
      </c>
      <c r="H14680" s="415">
        <f t="shared" si="459"/>
        <v>3.3354966862192428</v>
      </c>
    </row>
    <row r="14681" spans="1:8" ht="15" hidden="1" thickBot="1">
      <c r="A14681" s="409">
        <v>202207</v>
      </c>
      <c r="B14681" s="196" t="s">
        <v>2013</v>
      </c>
      <c r="C14681" s="197" t="s">
        <v>1892</v>
      </c>
      <c r="D14681" s="198" t="s">
        <v>339</v>
      </c>
      <c r="E14681" s="421">
        <v>438</v>
      </c>
      <c r="F14681" s="413">
        <v>131.27000000000001</v>
      </c>
      <c r="G14681" s="414">
        <f t="shared" si="458"/>
        <v>3.336634417612554</v>
      </c>
      <c r="H14681" s="415">
        <f t="shared" si="459"/>
        <v>3.336634417612554</v>
      </c>
    </row>
    <row r="14682" spans="1:8" ht="15" hidden="1" thickBot="1">
      <c r="A14682" s="409">
        <v>202207</v>
      </c>
      <c r="B14682" s="196" t="s">
        <v>2014</v>
      </c>
      <c r="C14682" s="197" t="s">
        <v>1892</v>
      </c>
      <c r="D14682" s="198" t="s">
        <v>337</v>
      </c>
      <c r="E14682" s="421">
        <v>106241</v>
      </c>
      <c r="F14682" s="413">
        <v>131.27000000000001</v>
      </c>
      <c r="G14682" s="414">
        <f t="shared" si="458"/>
        <v>809.33191132779757</v>
      </c>
      <c r="H14682" s="415">
        <f t="shared" si="459"/>
        <v>4.0466595566389882</v>
      </c>
    </row>
    <row r="14683" spans="1:8" ht="15" hidden="1" thickBot="1">
      <c r="A14683" s="409">
        <v>202207</v>
      </c>
      <c r="B14683" s="196" t="s">
        <v>2015</v>
      </c>
      <c r="C14683" s="197" t="s">
        <v>1892</v>
      </c>
      <c r="D14683" s="198" t="s">
        <v>339</v>
      </c>
      <c r="E14683" s="421">
        <v>531</v>
      </c>
      <c r="F14683" s="413">
        <v>131.27000000000001</v>
      </c>
      <c r="G14683" s="414">
        <f t="shared" si="458"/>
        <v>4.0450978898453567</v>
      </c>
      <c r="H14683" s="415">
        <f t="shared" si="459"/>
        <v>4.0450978898453567</v>
      </c>
    </row>
    <row r="14684" spans="1:8" ht="15" hidden="1" thickBot="1">
      <c r="A14684" s="409">
        <v>202207</v>
      </c>
      <c r="B14684" s="196" t="s">
        <v>2016</v>
      </c>
      <c r="C14684" s="197" t="s">
        <v>1892</v>
      </c>
      <c r="D14684" s="198" t="s">
        <v>337</v>
      </c>
      <c r="E14684" s="421">
        <v>116399</v>
      </c>
      <c r="F14684" s="413">
        <v>131.27000000000001</v>
      </c>
      <c r="G14684" s="414">
        <f t="shared" si="458"/>
        <v>886.71440542393532</v>
      </c>
      <c r="H14684" s="415">
        <f t="shared" si="459"/>
        <v>4.433572027119677</v>
      </c>
    </row>
    <row r="14685" spans="1:8" ht="15" hidden="1" thickBot="1">
      <c r="A14685" s="409">
        <v>202207</v>
      </c>
      <c r="B14685" s="196" t="s">
        <v>2017</v>
      </c>
      <c r="C14685" s="197" t="s">
        <v>2749</v>
      </c>
      <c r="D14685" s="198" t="s">
        <v>339</v>
      </c>
      <c r="E14685" s="421">
        <v>582</v>
      </c>
      <c r="F14685" s="413">
        <v>131.27000000000001</v>
      </c>
      <c r="G14685" s="414">
        <f t="shared" si="458"/>
        <v>4.4336101165536679</v>
      </c>
      <c r="H14685" s="415">
        <f t="shared" si="459"/>
        <v>4.4336101165536679</v>
      </c>
    </row>
    <row r="14686" spans="1:8" ht="15" hidden="1" thickBot="1">
      <c r="A14686" s="409">
        <v>202207</v>
      </c>
      <c r="B14686" s="196" t="s">
        <v>2018</v>
      </c>
      <c r="C14686" s="197" t="s">
        <v>791</v>
      </c>
      <c r="D14686" s="198" t="s">
        <v>337</v>
      </c>
      <c r="E14686" s="421">
        <v>85224</v>
      </c>
      <c r="F14686" s="413">
        <v>131.27000000000001</v>
      </c>
      <c r="G14686" s="414">
        <f t="shared" si="458"/>
        <v>649.22678448998238</v>
      </c>
      <c r="H14686" s="415">
        <f t="shared" si="459"/>
        <v>3.2461339224499119</v>
      </c>
    </row>
    <row r="14687" spans="1:8" ht="15" hidden="1" thickBot="1">
      <c r="A14687" s="409">
        <v>202207</v>
      </c>
      <c r="B14687" s="196" t="s">
        <v>2019</v>
      </c>
      <c r="C14687" s="197" t="s">
        <v>791</v>
      </c>
      <c r="D14687" s="198" t="s">
        <v>339</v>
      </c>
      <c r="E14687" s="421">
        <v>426</v>
      </c>
      <c r="F14687" s="413">
        <v>131.27000000000001</v>
      </c>
      <c r="G14687" s="414">
        <f t="shared" si="458"/>
        <v>3.2452197760341277</v>
      </c>
      <c r="H14687" s="415">
        <f t="shared" si="459"/>
        <v>3.2452197760341277</v>
      </c>
    </row>
    <row r="14688" spans="1:8" ht="15" hidden="1" thickBot="1">
      <c r="A14688" s="409">
        <v>202207</v>
      </c>
      <c r="B14688" s="196" t="s">
        <v>2020</v>
      </c>
      <c r="C14688" s="197" t="s">
        <v>2750</v>
      </c>
      <c r="D14688" s="198" t="s">
        <v>337</v>
      </c>
      <c r="E14688" s="421">
        <v>48854</v>
      </c>
      <c r="F14688" s="413">
        <v>131.27000000000001</v>
      </c>
      <c r="G14688" s="414">
        <f t="shared" si="458"/>
        <v>372.16424163936921</v>
      </c>
      <c r="H14688" s="415">
        <f t="shared" si="459"/>
        <v>1.860821208196846</v>
      </c>
    </row>
    <row r="14689" spans="1:8" ht="15" hidden="1" thickBot="1">
      <c r="A14689" s="409">
        <v>202207</v>
      </c>
      <c r="B14689" s="196" t="s">
        <v>2022</v>
      </c>
      <c r="C14689" s="197" t="s">
        <v>2021</v>
      </c>
      <c r="D14689" s="198" t="s">
        <v>339</v>
      </c>
      <c r="E14689" s="421">
        <v>244</v>
      </c>
      <c r="F14689" s="413">
        <v>131.27000000000001</v>
      </c>
      <c r="G14689" s="414">
        <f t="shared" si="458"/>
        <v>1.8587643787613315</v>
      </c>
      <c r="H14689" s="415">
        <f t="shared" si="459"/>
        <v>1.8587643787613315</v>
      </c>
    </row>
    <row r="14690" spans="1:8" ht="15" hidden="1" thickBot="1">
      <c r="A14690" s="409">
        <v>202207</v>
      </c>
      <c r="B14690" s="196" t="s">
        <v>2591</v>
      </c>
      <c r="C14690" s="197" t="s">
        <v>2021</v>
      </c>
      <c r="D14690" s="198" t="s">
        <v>339</v>
      </c>
      <c r="E14690" s="421">
        <v>244</v>
      </c>
      <c r="F14690" s="413">
        <v>131.27000000000001</v>
      </c>
      <c r="G14690" s="414">
        <f t="shared" si="458"/>
        <v>1.8587643787613315</v>
      </c>
      <c r="H14690" s="415">
        <f t="shared" si="459"/>
        <v>1.8587643787613315</v>
      </c>
    </row>
    <row r="14691" spans="1:8" ht="15" hidden="1" thickBot="1">
      <c r="A14691" s="409">
        <v>202207</v>
      </c>
      <c r="B14691" s="196" t="s">
        <v>2023</v>
      </c>
      <c r="C14691" s="197" t="s">
        <v>2021</v>
      </c>
      <c r="D14691" s="198" t="s">
        <v>337</v>
      </c>
      <c r="E14691" s="421">
        <v>53203</v>
      </c>
      <c r="F14691" s="413">
        <v>131.27000000000001</v>
      </c>
      <c r="G14691" s="414">
        <f t="shared" si="458"/>
        <v>405.29443132475046</v>
      </c>
      <c r="H14691" s="415">
        <f t="shared" si="459"/>
        <v>2.0264721566237522</v>
      </c>
    </row>
    <row r="14692" spans="1:8" ht="15" hidden="1" thickBot="1">
      <c r="A14692" s="409">
        <v>202207</v>
      </c>
      <c r="B14692" s="196" t="s">
        <v>2024</v>
      </c>
      <c r="C14692" s="197" t="s">
        <v>2773</v>
      </c>
      <c r="D14692" s="198" t="s">
        <v>339</v>
      </c>
      <c r="E14692" s="421">
        <v>266</v>
      </c>
      <c r="F14692" s="413">
        <v>131.27000000000001</v>
      </c>
      <c r="G14692" s="414">
        <f t="shared" si="458"/>
        <v>2.0263578883217792</v>
      </c>
      <c r="H14692" s="415">
        <f t="shared" si="459"/>
        <v>2.0263578883217792</v>
      </c>
    </row>
    <row r="14693" spans="1:8" ht="15" hidden="1" thickBot="1">
      <c r="A14693" s="409">
        <v>202207</v>
      </c>
      <c r="B14693" s="196" t="s">
        <v>2025</v>
      </c>
      <c r="C14693" s="197" t="s">
        <v>2021</v>
      </c>
      <c r="D14693" s="198" t="s">
        <v>337</v>
      </c>
      <c r="E14693" s="421">
        <v>41902</v>
      </c>
      <c r="F14693" s="413">
        <v>131.27000000000001</v>
      </c>
      <c r="G14693" s="414">
        <f t="shared" si="458"/>
        <v>319.20469261826764</v>
      </c>
      <c r="H14693" s="415">
        <f t="shared" si="459"/>
        <v>1.5960234630913381</v>
      </c>
    </row>
    <row r="14694" spans="1:8" ht="15" hidden="1" thickBot="1">
      <c r="A14694" s="409">
        <v>202207</v>
      </c>
      <c r="B14694" s="196" t="s">
        <v>2026</v>
      </c>
      <c r="C14694" s="197" t="s">
        <v>2021</v>
      </c>
      <c r="D14694" s="198" t="s">
        <v>337</v>
      </c>
      <c r="E14694" s="421">
        <v>48854</v>
      </c>
      <c r="F14694" s="413">
        <v>131.27000000000001</v>
      </c>
      <c r="G14694" s="414">
        <f t="shared" si="458"/>
        <v>372.16424163936921</v>
      </c>
      <c r="H14694" s="415">
        <f t="shared" si="459"/>
        <v>1.860821208196846</v>
      </c>
    </row>
    <row r="14695" spans="1:8" ht="15" hidden="1" thickBot="1">
      <c r="A14695" s="409">
        <v>202207</v>
      </c>
      <c r="B14695" s="196" t="s">
        <v>2027</v>
      </c>
      <c r="C14695" s="197" t="s">
        <v>2021</v>
      </c>
      <c r="D14695" s="198" t="s">
        <v>2028</v>
      </c>
      <c r="E14695" s="421">
        <v>5211</v>
      </c>
      <c r="F14695" s="413">
        <v>131.27000000000001</v>
      </c>
      <c r="G14695" s="414">
        <f t="shared" si="458"/>
        <v>39.69680810543155</v>
      </c>
      <c r="H14695" s="415" t="str">
        <f t="shared" si="459"/>
        <v>VER</v>
      </c>
    </row>
    <row r="14696" spans="1:8" ht="15" hidden="1" thickBot="1">
      <c r="A14696" s="409">
        <v>202207</v>
      </c>
      <c r="B14696" s="196" t="s">
        <v>2029</v>
      </c>
      <c r="C14696" s="197" t="s">
        <v>2021</v>
      </c>
      <c r="D14696" s="198" t="s">
        <v>339</v>
      </c>
      <c r="E14696" s="421">
        <v>244</v>
      </c>
      <c r="F14696" s="413">
        <v>131.27000000000001</v>
      </c>
      <c r="G14696" s="414">
        <f t="shared" si="458"/>
        <v>1.8587643787613315</v>
      </c>
      <c r="H14696" s="415">
        <f t="shared" si="459"/>
        <v>1.8587643787613315</v>
      </c>
    </row>
    <row r="14697" spans="1:8" ht="15" hidden="1" thickBot="1">
      <c r="A14697" s="409">
        <v>202207</v>
      </c>
      <c r="B14697" s="196" t="s">
        <v>2030</v>
      </c>
      <c r="C14697" s="197" t="s">
        <v>2021</v>
      </c>
      <c r="D14697" s="198" t="s">
        <v>337</v>
      </c>
      <c r="E14697" s="421">
        <v>48854</v>
      </c>
      <c r="F14697" s="413">
        <v>131.27000000000001</v>
      </c>
      <c r="G14697" s="414">
        <f t="shared" si="458"/>
        <v>372.16424163936921</v>
      </c>
      <c r="H14697" s="415">
        <f t="shared" si="459"/>
        <v>1.860821208196846</v>
      </c>
    </row>
    <row r="14698" spans="1:8" ht="15" hidden="1" thickBot="1">
      <c r="A14698" s="409">
        <v>202207</v>
      </c>
      <c r="B14698" s="196" t="s">
        <v>2031</v>
      </c>
      <c r="C14698" s="197" t="s">
        <v>2021</v>
      </c>
      <c r="D14698" s="198" t="s">
        <v>337</v>
      </c>
      <c r="E14698" s="421">
        <v>48854</v>
      </c>
      <c r="F14698" s="413">
        <v>131.27000000000001</v>
      </c>
      <c r="G14698" s="414">
        <f t="shared" si="458"/>
        <v>372.16424163936921</v>
      </c>
      <c r="H14698" s="415">
        <f t="shared" si="459"/>
        <v>1.860821208196846</v>
      </c>
    </row>
    <row r="14699" spans="1:8" ht="15" hidden="1" thickBot="1">
      <c r="A14699" s="409">
        <v>202207</v>
      </c>
      <c r="B14699" s="196" t="s">
        <v>2032</v>
      </c>
      <c r="C14699" s="197" t="s">
        <v>388</v>
      </c>
      <c r="D14699" s="198" t="s">
        <v>337</v>
      </c>
      <c r="E14699" s="421">
        <v>51102</v>
      </c>
      <c r="F14699" s="413">
        <v>131.27000000000001</v>
      </c>
      <c r="G14699" s="414">
        <f t="shared" si="458"/>
        <v>389.28925116172769</v>
      </c>
      <c r="H14699" s="415">
        <f t="shared" si="459"/>
        <v>1.9464462558086384</v>
      </c>
    </row>
    <row r="14700" spans="1:8" ht="15" hidden="1" thickBot="1">
      <c r="A14700" s="409">
        <v>202207</v>
      </c>
      <c r="B14700" s="196" t="s">
        <v>2033</v>
      </c>
      <c r="C14700" s="197" t="s">
        <v>2034</v>
      </c>
      <c r="D14700" s="198" t="s">
        <v>337</v>
      </c>
      <c r="E14700" s="421">
        <v>76532</v>
      </c>
      <c r="F14700" s="413">
        <v>131.27000000000001</v>
      </c>
      <c r="G14700" s="414">
        <f t="shared" si="458"/>
        <v>583.0121124400091</v>
      </c>
      <c r="H14700" s="415">
        <f t="shared" si="459"/>
        <v>2.9150605622000456</v>
      </c>
    </row>
    <row r="14701" spans="1:8" ht="15" hidden="1" thickBot="1">
      <c r="A14701" s="409">
        <v>202207</v>
      </c>
      <c r="B14701" s="196" t="s">
        <v>2035</v>
      </c>
      <c r="C14701" s="197" t="s">
        <v>2036</v>
      </c>
      <c r="D14701" s="198" t="s">
        <v>337</v>
      </c>
      <c r="E14701" s="421">
        <v>32529</v>
      </c>
      <c r="F14701" s="413">
        <v>131.27000000000001</v>
      </c>
      <c r="G14701" s="414">
        <f t="shared" si="458"/>
        <v>247.80223965871866</v>
      </c>
      <c r="H14701" s="415">
        <f t="shared" si="459"/>
        <v>1.2390111982935934</v>
      </c>
    </row>
    <row r="14702" spans="1:8" ht="15" hidden="1" thickBot="1">
      <c r="A14702" s="409">
        <v>202207</v>
      </c>
      <c r="B14702" s="196" t="s">
        <v>2037</v>
      </c>
      <c r="C14702" s="197" t="s">
        <v>2034</v>
      </c>
      <c r="D14702" s="198" t="s">
        <v>337</v>
      </c>
      <c r="E14702" s="421">
        <v>49398.01</v>
      </c>
      <c r="F14702" s="413">
        <v>131.27000000000001</v>
      </c>
      <c r="G14702" s="414">
        <f t="shared" si="458"/>
        <v>376.30844823645918</v>
      </c>
      <c r="H14702" s="415">
        <f t="shared" si="459"/>
        <v>1.881542241182296</v>
      </c>
    </row>
    <row r="14703" spans="1:8" ht="15" hidden="1" thickBot="1">
      <c r="A14703" s="409">
        <v>202207</v>
      </c>
      <c r="B14703" s="196" t="s">
        <v>2038</v>
      </c>
      <c r="C14703" s="197" t="s">
        <v>2034</v>
      </c>
      <c r="D14703" s="198" t="s">
        <v>339</v>
      </c>
      <c r="E14703" s="421">
        <v>247</v>
      </c>
      <c r="F14703" s="413">
        <v>131.27000000000001</v>
      </c>
      <c r="G14703" s="414">
        <f t="shared" si="458"/>
        <v>1.8816180391559381</v>
      </c>
      <c r="H14703" s="415">
        <f t="shared" si="459"/>
        <v>1.8816180391559381</v>
      </c>
    </row>
    <row r="14704" spans="1:8" ht="15" hidden="1" thickBot="1">
      <c r="A14704" s="409">
        <v>202207</v>
      </c>
      <c r="B14704" s="196" t="s">
        <v>2039</v>
      </c>
      <c r="C14704" s="197" t="s">
        <v>1355</v>
      </c>
      <c r="D14704" s="198" t="s">
        <v>337</v>
      </c>
      <c r="E14704" s="421">
        <v>51222</v>
      </c>
      <c r="F14704" s="413">
        <v>131.27000000000001</v>
      </c>
      <c r="G14704" s="414">
        <f t="shared" si="458"/>
        <v>390.20339757751196</v>
      </c>
      <c r="H14704" s="415">
        <f t="shared" si="459"/>
        <v>1.9510169878875598</v>
      </c>
    </row>
    <row r="14705" spans="1:8" ht="15" hidden="1" thickBot="1">
      <c r="A14705" s="409">
        <v>202207</v>
      </c>
      <c r="B14705" s="196" t="s">
        <v>2040</v>
      </c>
      <c r="C14705" s="197" t="s">
        <v>676</v>
      </c>
      <c r="D14705" s="198" t="s">
        <v>337</v>
      </c>
      <c r="E14705" s="421">
        <v>50074</v>
      </c>
      <c r="F14705" s="413">
        <v>131.27000000000001</v>
      </c>
      <c r="G14705" s="414">
        <f t="shared" si="458"/>
        <v>381.45806353317585</v>
      </c>
      <c r="H14705" s="415">
        <f t="shared" si="459"/>
        <v>1.9072903176658793</v>
      </c>
    </row>
    <row r="14706" spans="1:8" ht="15" hidden="1" thickBot="1">
      <c r="A14706" s="409">
        <v>202207</v>
      </c>
      <c r="B14706" s="196" t="s">
        <v>2041</v>
      </c>
      <c r="C14706" s="197" t="s">
        <v>676</v>
      </c>
      <c r="D14706" s="198" t="s">
        <v>337</v>
      </c>
      <c r="E14706" s="421">
        <v>45592</v>
      </c>
      <c r="F14706" s="413">
        <v>131.27000000000001</v>
      </c>
      <c r="G14706" s="414">
        <f t="shared" si="458"/>
        <v>347.31469490363372</v>
      </c>
      <c r="H14706" s="415">
        <f t="shared" si="459"/>
        <v>1.7365734745181687</v>
      </c>
    </row>
    <row r="14707" spans="1:8" ht="15" hidden="1" thickBot="1">
      <c r="A14707" s="409">
        <v>202207</v>
      </c>
      <c r="B14707" s="196" t="s">
        <v>2042</v>
      </c>
      <c r="C14707" s="197" t="s">
        <v>676</v>
      </c>
      <c r="D14707" s="198" t="s">
        <v>339</v>
      </c>
      <c r="E14707" s="421">
        <v>228</v>
      </c>
      <c r="F14707" s="413">
        <v>131.27000000000001</v>
      </c>
      <c r="G14707" s="414">
        <f t="shared" si="458"/>
        <v>1.7368781899900967</v>
      </c>
      <c r="H14707" s="415">
        <f t="shared" si="459"/>
        <v>1.7368781899900967</v>
      </c>
    </row>
    <row r="14708" spans="1:8" ht="15" hidden="1" thickBot="1">
      <c r="A14708" s="409">
        <v>202207</v>
      </c>
      <c r="B14708" s="196" t="s">
        <v>2043</v>
      </c>
      <c r="C14708" s="197" t="s">
        <v>676</v>
      </c>
      <c r="D14708" s="198" t="s">
        <v>339</v>
      </c>
      <c r="E14708" s="421">
        <v>250</v>
      </c>
      <c r="F14708" s="413">
        <v>131.27000000000001</v>
      </c>
      <c r="G14708" s="414">
        <f t="shared" si="458"/>
        <v>1.9044716995505446</v>
      </c>
      <c r="H14708" s="415">
        <f t="shared" si="459"/>
        <v>1.9044716995505446</v>
      </c>
    </row>
    <row r="14709" spans="1:8" ht="15" hidden="1" thickBot="1">
      <c r="A14709" s="409">
        <v>202207</v>
      </c>
      <c r="B14709" s="196" t="s">
        <v>2044</v>
      </c>
      <c r="C14709" s="197" t="s">
        <v>1505</v>
      </c>
      <c r="D14709" s="198" t="s">
        <v>337</v>
      </c>
      <c r="E14709" s="421">
        <v>56457</v>
      </c>
      <c r="F14709" s="413">
        <v>131.27000000000001</v>
      </c>
      <c r="G14709" s="414">
        <f t="shared" si="458"/>
        <v>430.08303496610034</v>
      </c>
      <c r="H14709" s="415">
        <f t="shared" si="459"/>
        <v>2.1504151748305018</v>
      </c>
    </row>
    <row r="14710" spans="1:8" ht="15" hidden="1" thickBot="1">
      <c r="A14710" s="409">
        <v>202207</v>
      </c>
      <c r="B14710" s="196" t="s">
        <v>2045</v>
      </c>
      <c r="C14710" s="197" t="s">
        <v>1505</v>
      </c>
      <c r="D14710" s="198" t="s">
        <v>339</v>
      </c>
      <c r="E14710" s="421">
        <v>282</v>
      </c>
      <c r="F14710" s="413">
        <v>131.27000000000001</v>
      </c>
      <c r="G14710" s="414">
        <f t="shared" si="458"/>
        <v>2.1482440770930142</v>
      </c>
      <c r="H14710" s="415">
        <f t="shared" si="459"/>
        <v>2.1482440770930142</v>
      </c>
    </row>
    <row r="14711" spans="1:8" ht="15" hidden="1" thickBot="1">
      <c r="A14711" s="409">
        <v>202207</v>
      </c>
      <c r="B14711" s="196" t="s">
        <v>2046</v>
      </c>
      <c r="C14711" s="197" t="s">
        <v>1344</v>
      </c>
      <c r="D14711" s="198" t="s">
        <v>337</v>
      </c>
      <c r="E14711" s="421">
        <v>16548</v>
      </c>
      <c r="F14711" s="413">
        <v>131.27000000000001</v>
      </c>
      <c r="G14711" s="414">
        <f t="shared" si="458"/>
        <v>126.06079073664965</v>
      </c>
      <c r="H14711" s="415">
        <f t="shared" si="459"/>
        <v>0.63030395368324821</v>
      </c>
    </row>
    <row r="14712" spans="1:8" ht="15" hidden="1" thickBot="1">
      <c r="A14712" s="409">
        <v>202207</v>
      </c>
      <c r="B14712" s="196" t="s">
        <v>2047</v>
      </c>
      <c r="C14712" s="197" t="s">
        <v>1344</v>
      </c>
      <c r="D14712" s="198" t="s">
        <v>339</v>
      </c>
      <c r="E14712" s="421">
        <v>82.7</v>
      </c>
      <c r="F14712" s="413">
        <v>131.27000000000001</v>
      </c>
      <c r="G14712" s="414">
        <f t="shared" si="458"/>
        <v>0.6299992382113202</v>
      </c>
      <c r="H14712" s="415">
        <f t="shared" si="459"/>
        <v>0.6299992382113202</v>
      </c>
    </row>
    <row r="14713" spans="1:8" ht="15" hidden="1" thickBot="1">
      <c r="A14713" s="409">
        <v>202207</v>
      </c>
      <c r="B14713" s="196" t="s">
        <v>2048</v>
      </c>
      <c r="C14713" s="197" t="s">
        <v>2049</v>
      </c>
      <c r="D14713" s="198" t="s">
        <v>2050</v>
      </c>
      <c r="E14713" s="421">
        <v>7305</v>
      </c>
      <c r="F14713" s="413">
        <v>131.27000000000001</v>
      </c>
      <c r="G14713" s="414">
        <f t="shared" si="458"/>
        <v>55.648663060866909</v>
      </c>
      <c r="H14713" s="415" t="str">
        <f t="shared" si="459"/>
        <v>VER</v>
      </c>
    </row>
    <row r="14714" spans="1:8" ht="15" hidden="1" thickBot="1">
      <c r="A14714" s="409">
        <v>202207</v>
      </c>
      <c r="B14714" s="196" t="s">
        <v>2051</v>
      </c>
      <c r="C14714" s="197" t="s">
        <v>1347</v>
      </c>
      <c r="D14714" s="198" t="s">
        <v>337</v>
      </c>
      <c r="E14714" s="421">
        <v>51812</v>
      </c>
      <c r="F14714" s="413">
        <v>131.27000000000001</v>
      </c>
      <c r="G14714" s="414">
        <f t="shared" si="458"/>
        <v>394.69795078845124</v>
      </c>
      <c r="H14714" s="415">
        <f t="shared" si="459"/>
        <v>1.9734897539422562</v>
      </c>
    </row>
    <row r="14715" spans="1:8" ht="15" hidden="1" thickBot="1">
      <c r="A14715" s="409">
        <v>202207</v>
      </c>
      <c r="B14715" s="196" t="s">
        <v>2052</v>
      </c>
      <c r="C14715" s="197" t="s">
        <v>1347</v>
      </c>
      <c r="D14715" s="198" t="s">
        <v>339</v>
      </c>
      <c r="E14715" s="421">
        <v>259</v>
      </c>
      <c r="F14715" s="413">
        <v>131.27000000000001</v>
      </c>
      <c r="G14715" s="414">
        <f t="shared" si="458"/>
        <v>1.9730326807343641</v>
      </c>
      <c r="H14715" s="415">
        <f t="shared" si="459"/>
        <v>1.9730326807343641</v>
      </c>
    </row>
    <row r="14716" spans="1:8" ht="15" hidden="1" thickBot="1">
      <c r="A14716" s="409">
        <v>202207</v>
      </c>
      <c r="B14716" s="196" t="s">
        <v>2053</v>
      </c>
      <c r="C14716" s="197" t="s">
        <v>2054</v>
      </c>
      <c r="D14716" s="198" t="s">
        <v>337</v>
      </c>
      <c r="E14716" s="421">
        <v>95008</v>
      </c>
      <c r="F14716" s="413">
        <v>131.27000000000001</v>
      </c>
      <c r="G14716" s="414">
        <f t="shared" si="458"/>
        <v>723.76018892359252</v>
      </c>
      <c r="H14716" s="415">
        <f t="shared" si="459"/>
        <v>3.6188009446179628</v>
      </c>
    </row>
    <row r="14717" spans="1:8" ht="15" hidden="1" thickBot="1">
      <c r="A14717" s="409">
        <v>202207</v>
      </c>
      <c r="B14717" s="196" t="s">
        <v>2055</v>
      </c>
      <c r="C14717" s="197" t="s">
        <v>2054</v>
      </c>
      <c r="D14717" s="198" t="s">
        <v>339</v>
      </c>
      <c r="E14717" s="421">
        <v>475</v>
      </c>
      <c r="F14717" s="413">
        <v>131.27000000000001</v>
      </c>
      <c r="G14717" s="414">
        <f t="shared" si="458"/>
        <v>3.6184962291460345</v>
      </c>
      <c r="H14717" s="415">
        <f t="shared" si="459"/>
        <v>3.6184962291460345</v>
      </c>
    </row>
    <row r="14718" spans="1:8" ht="15" hidden="1" thickBot="1">
      <c r="A14718" s="409">
        <v>202207</v>
      </c>
      <c r="B14718" s="196" t="s">
        <v>2056</v>
      </c>
      <c r="C14718" s="197" t="s">
        <v>2054</v>
      </c>
      <c r="D14718" s="198" t="s">
        <v>337</v>
      </c>
      <c r="E14718" s="421">
        <v>95008</v>
      </c>
      <c r="F14718" s="413">
        <v>131.27000000000001</v>
      </c>
      <c r="G14718" s="414">
        <f t="shared" si="458"/>
        <v>723.76018892359252</v>
      </c>
      <c r="H14718" s="415">
        <f t="shared" si="459"/>
        <v>3.6188009446179628</v>
      </c>
    </row>
    <row r="14719" spans="1:8" ht="15" hidden="1" thickBot="1">
      <c r="A14719" s="409">
        <v>202207</v>
      </c>
      <c r="B14719" s="196" t="s">
        <v>2057</v>
      </c>
      <c r="C14719" s="197" t="s">
        <v>2054</v>
      </c>
      <c r="D14719" s="198" t="s">
        <v>339</v>
      </c>
      <c r="E14719" s="421">
        <v>475</v>
      </c>
      <c r="F14719" s="413">
        <v>131.27000000000001</v>
      </c>
      <c r="G14719" s="414">
        <f t="shared" si="458"/>
        <v>3.6184962291460345</v>
      </c>
      <c r="H14719" s="415">
        <f t="shared" si="459"/>
        <v>3.6184962291460345</v>
      </c>
    </row>
    <row r="14720" spans="1:8" ht="15" hidden="1" thickBot="1">
      <c r="A14720" s="409">
        <v>202207</v>
      </c>
      <c r="B14720" s="196" t="s">
        <v>2058</v>
      </c>
      <c r="C14720" s="197" t="s">
        <v>2054</v>
      </c>
      <c r="D14720" s="198" t="s">
        <v>337</v>
      </c>
      <c r="E14720" s="421">
        <v>95008</v>
      </c>
      <c r="F14720" s="413">
        <v>131.27000000000001</v>
      </c>
      <c r="G14720" s="414">
        <f t="shared" si="458"/>
        <v>723.76018892359252</v>
      </c>
      <c r="H14720" s="415">
        <f t="shared" si="459"/>
        <v>3.6188009446179628</v>
      </c>
    </row>
    <row r="14721" spans="1:8" ht="15" hidden="1" thickBot="1">
      <c r="A14721" s="409">
        <v>202207</v>
      </c>
      <c r="B14721" s="196" t="s">
        <v>2059</v>
      </c>
      <c r="C14721" s="197" t="s">
        <v>2054</v>
      </c>
      <c r="D14721" s="198" t="s">
        <v>339</v>
      </c>
      <c r="E14721" s="421">
        <v>475</v>
      </c>
      <c r="F14721" s="413">
        <v>131.27000000000001</v>
      </c>
      <c r="G14721" s="414">
        <f t="shared" si="458"/>
        <v>3.6184962291460345</v>
      </c>
      <c r="H14721" s="415">
        <f t="shared" si="459"/>
        <v>3.6184962291460345</v>
      </c>
    </row>
    <row r="14722" spans="1:8" ht="15" hidden="1" thickBot="1">
      <c r="A14722" s="409">
        <v>202207</v>
      </c>
      <c r="B14722" s="196" t="s">
        <v>2060</v>
      </c>
      <c r="C14722" s="197" t="s">
        <v>2054</v>
      </c>
      <c r="D14722" s="198" t="s">
        <v>337</v>
      </c>
      <c r="E14722" s="421">
        <v>94790.99</v>
      </c>
      <c r="F14722" s="413">
        <v>131.27000000000001</v>
      </c>
      <c r="G14722" s="414">
        <f t="shared" ref="G14722:G14785" si="460">+E14722/F14722</f>
        <v>722.1070313095147</v>
      </c>
      <c r="H14722" s="415">
        <f t="shared" ref="H14722:H14785" si="461">IF(D14722="TB",G14722/200,IF(D14722="LT",G14722,"VER"))</f>
        <v>3.6105351565475736</v>
      </c>
    </row>
    <row r="14723" spans="1:8" ht="15" hidden="1" thickBot="1">
      <c r="A14723" s="409">
        <v>202207</v>
      </c>
      <c r="B14723" s="196" t="s">
        <v>2061</v>
      </c>
      <c r="C14723" s="197" t="s">
        <v>2054</v>
      </c>
      <c r="D14723" s="198" t="s">
        <v>339</v>
      </c>
      <c r="E14723" s="421">
        <v>473.95</v>
      </c>
      <c r="F14723" s="413">
        <v>131.27000000000001</v>
      </c>
      <c r="G14723" s="414">
        <f t="shared" si="460"/>
        <v>3.6104974480079224</v>
      </c>
      <c r="H14723" s="415">
        <f t="shared" si="461"/>
        <v>3.6104974480079224</v>
      </c>
    </row>
    <row r="14724" spans="1:8" ht="15" hidden="1" thickBot="1">
      <c r="A14724" s="409">
        <v>202207</v>
      </c>
      <c r="B14724" s="196" t="s">
        <v>2062</v>
      </c>
      <c r="C14724" s="197" t="s">
        <v>676</v>
      </c>
      <c r="D14724" s="198" t="s">
        <v>337</v>
      </c>
      <c r="E14724" s="421">
        <v>51287</v>
      </c>
      <c r="F14724" s="413">
        <v>131.27000000000001</v>
      </c>
      <c r="G14724" s="414">
        <f t="shared" si="460"/>
        <v>390.69856021939512</v>
      </c>
      <c r="H14724" s="415">
        <f t="shared" si="461"/>
        <v>1.9534928010969757</v>
      </c>
    </row>
    <row r="14725" spans="1:8" ht="15" hidden="1" thickBot="1">
      <c r="A14725" s="409">
        <v>202207</v>
      </c>
      <c r="B14725" s="196" t="s">
        <v>2063</v>
      </c>
      <c r="C14725" s="197" t="s">
        <v>676</v>
      </c>
      <c r="D14725" s="198" t="s">
        <v>339</v>
      </c>
      <c r="E14725" s="421">
        <v>256</v>
      </c>
      <c r="F14725" s="413">
        <v>131.27000000000001</v>
      </c>
      <c r="G14725" s="414">
        <f t="shared" si="460"/>
        <v>1.9501790203397575</v>
      </c>
      <c r="H14725" s="415">
        <f t="shared" si="461"/>
        <v>1.9501790203397575</v>
      </c>
    </row>
    <row r="14726" spans="1:8" ht="15" hidden="1" thickBot="1">
      <c r="A14726" s="409">
        <v>202207</v>
      </c>
      <c r="B14726" s="196" t="s">
        <v>2064</v>
      </c>
      <c r="C14726" s="197" t="s">
        <v>2064</v>
      </c>
      <c r="D14726" s="198" t="s">
        <v>339</v>
      </c>
      <c r="E14726" s="421">
        <v>0.01</v>
      </c>
      <c r="F14726" s="413">
        <v>131.27000000000001</v>
      </c>
      <c r="G14726" s="414">
        <f t="shared" si="460"/>
        <v>7.6178867982021789E-5</v>
      </c>
      <c r="H14726" s="415">
        <f t="shared" si="461"/>
        <v>7.6178867982021789E-5</v>
      </c>
    </row>
    <row r="14727" spans="1:8" ht="15" hidden="1" thickBot="1">
      <c r="A14727" s="409">
        <v>202207</v>
      </c>
      <c r="B14727" s="196" t="s">
        <v>2065</v>
      </c>
      <c r="C14727" s="197" t="s">
        <v>2066</v>
      </c>
      <c r="D14727" s="198" t="s">
        <v>337</v>
      </c>
      <c r="E14727" s="421">
        <v>25544</v>
      </c>
      <c r="F14727" s="413">
        <v>131.27000000000001</v>
      </c>
      <c r="G14727" s="414">
        <f t="shared" si="460"/>
        <v>194.59130037327643</v>
      </c>
      <c r="H14727" s="415">
        <f t="shared" si="461"/>
        <v>0.97295650186638216</v>
      </c>
    </row>
    <row r="14728" spans="1:8" ht="15" hidden="1" thickBot="1">
      <c r="A14728" s="409">
        <v>202207</v>
      </c>
      <c r="B14728" s="196" t="s">
        <v>2067</v>
      </c>
      <c r="C14728" s="197" t="s">
        <v>2066</v>
      </c>
      <c r="D14728" s="198" t="s">
        <v>339</v>
      </c>
      <c r="E14728" s="421">
        <v>128</v>
      </c>
      <c r="F14728" s="413">
        <v>131.27000000000001</v>
      </c>
      <c r="G14728" s="414">
        <f t="shared" si="460"/>
        <v>0.97508951016987877</v>
      </c>
      <c r="H14728" s="415">
        <f t="shared" si="461"/>
        <v>0.97508951016987877</v>
      </c>
    </row>
    <row r="14729" spans="1:8" ht="15" hidden="1" thickBot="1">
      <c r="A14729" s="409">
        <v>202207</v>
      </c>
      <c r="B14729" s="196" t="s">
        <v>2068</v>
      </c>
      <c r="C14729" s="197" t="s">
        <v>1410</v>
      </c>
      <c r="D14729" s="198" t="s">
        <v>337</v>
      </c>
      <c r="E14729" s="421">
        <v>32067</v>
      </c>
      <c r="F14729" s="413">
        <v>131.27000000000001</v>
      </c>
      <c r="G14729" s="414">
        <f t="shared" si="460"/>
        <v>244.28277595794924</v>
      </c>
      <c r="H14729" s="415">
        <f t="shared" si="461"/>
        <v>1.2214138797897462</v>
      </c>
    </row>
    <row r="14730" spans="1:8" ht="15" hidden="1" thickBot="1">
      <c r="A14730" s="409">
        <v>202207</v>
      </c>
      <c r="B14730" s="196" t="s">
        <v>2069</v>
      </c>
      <c r="C14730" s="197" t="s">
        <v>2753</v>
      </c>
      <c r="D14730" s="198" t="s">
        <v>339</v>
      </c>
      <c r="E14730" s="421">
        <v>160</v>
      </c>
      <c r="F14730" s="413">
        <v>131.27000000000001</v>
      </c>
      <c r="G14730" s="414">
        <f t="shared" si="460"/>
        <v>1.2188618877123485</v>
      </c>
      <c r="H14730" s="415">
        <f t="shared" si="461"/>
        <v>1.2188618877123485</v>
      </c>
    </row>
    <row r="14731" spans="1:8" ht="15" hidden="1" thickBot="1">
      <c r="A14731" s="409">
        <v>202207</v>
      </c>
      <c r="B14731" s="196" t="s">
        <v>2070</v>
      </c>
      <c r="C14731" s="197" t="s">
        <v>1410</v>
      </c>
      <c r="D14731" s="198" t="s">
        <v>337</v>
      </c>
      <c r="E14731" s="421">
        <v>32067</v>
      </c>
      <c r="F14731" s="413">
        <v>131.27000000000001</v>
      </c>
      <c r="G14731" s="414">
        <f t="shared" si="460"/>
        <v>244.28277595794924</v>
      </c>
      <c r="H14731" s="415">
        <f t="shared" si="461"/>
        <v>1.2214138797897462</v>
      </c>
    </row>
    <row r="14732" spans="1:8" ht="15" hidden="1" thickBot="1">
      <c r="A14732" s="409">
        <v>202207</v>
      </c>
      <c r="B14732" s="196" t="s">
        <v>2071</v>
      </c>
      <c r="C14732" s="197" t="s">
        <v>1410</v>
      </c>
      <c r="D14732" s="198" t="s">
        <v>339</v>
      </c>
      <c r="E14732" s="421">
        <v>160</v>
      </c>
      <c r="F14732" s="413">
        <v>131.27000000000001</v>
      </c>
      <c r="G14732" s="414">
        <f t="shared" si="460"/>
        <v>1.2188618877123485</v>
      </c>
      <c r="H14732" s="415">
        <f t="shared" si="461"/>
        <v>1.2188618877123485</v>
      </c>
    </row>
    <row r="14733" spans="1:8" ht="15" hidden="1" thickBot="1">
      <c r="A14733" s="409">
        <v>202207</v>
      </c>
      <c r="B14733" s="196" t="s">
        <v>2072</v>
      </c>
      <c r="C14733" s="197" t="s">
        <v>1410</v>
      </c>
      <c r="D14733" s="198" t="s">
        <v>374</v>
      </c>
      <c r="E14733" s="421">
        <v>0.01</v>
      </c>
      <c r="F14733" s="413">
        <v>131.27000000000001</v>
      </c>
      <c r="G14733" s="414">
        <f t="shared" si="460"/>
        <v>7.6178867982021789E-5</v>
      </c>
      <c r="H14733" s="415" t="str">
        <f t="shared" si="461"/>
        <v>VER</v>
      </c>
    </row>
    <row r="14734" spans="1:8" ht="15" hidden="1" thickBot="1">
      <c r="A14734" s="409">
        <v>202207</v>
      </c>
      <c r="B14734" s="196" t="s">
        <v>2073</v>
      </c>
      <c r="C14734" s="197" t="s">
        <v>1410</v>
      </c>
      <c r="D14734" s="198" t="s">
        <v>337</v>
      </c>
      <c r="E14734" s="421">
        <v>32067</v>
      </c>
      <c r="F14734" s="413">
        <v>131.27000000000001</v>
      </c>
      <c r="G14734" s="414">
        <f t="shared" si="460"/>
        <v>244.28277595794924</v>
      </c>
      <c r="H14734" s="415">
        <f t="shared" si="461"/>
        <v>1.2214138797897462</v>
      </c>
    </row>
    <row r="14735" spans="1:8" ht="15" hidden="1" thickBot="1">
      <c r="A14735" s="409">
        <v>202207</v>
      </c>
      <c r="B14735" s="196" t="s">
        <v>2074</v>
      </c>
      <c r="C14735" s="197" t="s">
        <v>1410</v>
      </c>
      <c r="D14735" s="198" t="s">
        <v>339</v>
      </c>
      <c r="E14735" s="421">
        <v>160</v>
      </c>
      <c r="F14735" s="413">
        <v>131.27000000000001</v>
      </c>
      <c r="G14735" s="414">
        <f t="shared" si="460"/>
        <v>1.2188618877123485</v>
      </c>
      <c r="H14735" s="415">
        <f t="shared" si="461"/>
        <v>1.2188618877123485</v>
      </c>
    </row>
    <row r="14736" spans="1:8" ht="15" hidden="1" thickBot="1">
      <c r="A14736" s="409">
        <v>202207</v>
      </c>
      <c r="B14736" s="196" t="s">
        <v>2075</v>
      </c>
      <c r="C14736" s="197" t="s">
        <v>1410</v>
      </c>
      <c r="D14736" s="198" t="s">
        <v>337</v>
      </c>
      <c r="E14736" s="421">
        <v>53095</v>
      </c>
      <c r="F14736" s="413">
        <v>131.27000000000001</v>
      </c>
      <c r="G14736" s="414">
        <f t="shared" si="460"/>
        <v>404.47169955054466</v>
      </c>
      <c r="H14736" s="415">
        <f t="shared" si="461"/>
        <v>2.0223584977527231</v>
      </c>
    </row>
    <row r="14737" spans="1:8" ht="15" hidden="1" thickBot="1">
      <c r="A14737" s="409">
        <v>202207</v>
      </c>
      <c r="B14737" s="196" t="s">
        <v>2076</v>
      </c>
      <c r="C14737" s="197" t="s">
        <v>1410</v>
      </c>
      <c r="D14737" s="198" t="s">
        <v>339</v>
      </c>
      <c r="E14737" s="421">
        <v>265</v>
      </c>
      <c r="F14737" s="413">
        <v>131.27000000000001</v>
      </c>
      <c r="G14737" s="414">
        <f t="shared" si="460"/>
        <v>2.018740001523577</v>
      </c>
      <c r="H14737" s="415">
        <f t="shared" si="461"/>
        <v>2.018740001523577</v>
      </c>
    </row>
    <row r="14738" spans="1:8" ht="15" hidden="1" thickBot="1">
      <c r="A14738" s="409">
        <v>202207</v>
      </c>
      <c r="B14738" s="196" t="s">
        <v>2077</v>
      </c>
      <c r="C14738" s="197" t="s">
        <v>1410</v>
      </c>
      <c r="D14738" s="198" t="s">
        <v>337</v>
      </c>
      <c r="E14738" s="421">
        <v>39972</v>
      </c>
      <c r="F14738" s="413">
        <v>131.27000000000001</v>
      </c>
      <c r="G14738" s="414">
        <f t="shared" si="460"/>
        <v>304.50217109773746</v>
      </c>
      <c r="H14738" s="415">
        <f t="shared" si="461"/>
        <v>1.5225108554886873</v>
      </c>
    </row>
    <row r="14739" spans="1:8" ht="15" hidden="1" thickBot="1">
      <c r="A14739" s="409">
        <v>202207</v>
      </c>
      <c r="B14739" s="196" t="s">
        <v>2078</v>
      </c>
      <c r="C14739" s="197" t="s">
        <v>1410</v>
      </c>
      <c r="D14739" s="198" t="s">
        <v>339</v>
      </c>
      <c r="E14739" s="421">
        <v>200</v>
      </c>
      <c r="F14739" s="413">
        <v>131.27000000000001</v>
      </c>
      <c r="G14739" s="414">
        <f t="shared" si="460"/>
        <v>1.5235773596404356</v>
      </c>
      <c r="H14739" s="415">
        <f t="shared" si="461"/>
        <v>1.5235773596404356</v>
      </c>
    </row>
    <row r="14740" spans="1:8" ht="15" hidden="1" thickBot="1">
      <c r="A14740" s="409">
        <v>202207</v>
      </c>
      <c r="B14740" s="196" t="s">
        <v>2079</v>
      </c>
      <c r="C14740" s="197" t="s">
        <v>1410</v>
      </c>
      <c r="D14740" s="198" t="s">
        <v>337</v>
      </c>
      <c r="E14740" s="421">
        <v>32472</v>
      </c>
      <c r="F14740" s="413">
        <v>131.27000000000001</v>
      </c>
      <c r="G14740" s="414">
        <f t="shared" si="460"/>
        <v>247.36802011122114</v>
      </c>
      <c r="H14740" s="415">
        <f t="shared" si="461"/>
        <v>1.2368401005561056</v>
      </c>
    </row>
    <row r="14741" spans="1:8" ht="15" hidden="1" thickBot="1">
      <c r="A14741" s="409">
        <v>202207</v>
      </c>
      <c r="B14741" s="196" t="s">
        <v>2080</v>
      </c>
      <c r="C14741" s="197" t="s">
        <v>1410</v>
      </c>
      <c r="D14741" s="198" t="s">
        <v>339</v>
      </c>
      <c r="E14741" s="421">
        <v>162</v>
      </c>
      <c r="F14741" s="413">
        <v>131.27000000000001</v>
      </c>
      <c r="G14741" s="414">
        <f t="shared" si="460"/>
        <v>1.2340976613087529</v>
      </c>
      <c r="H14741" s="415">
        <f t="shared" si="461"/>
        <v>1.2340976613087529</v>
      </c>
    </row>
    <row r="14742" spans="1:8" ht="15" hidden="1" thickBot="1">
      <c r="A14742" s="409">
        <v>202207</v>
      </c>
      <c r="B14742" s="196" t="s">
        <v>2081</v>
      </c>
      <c r="C14742" s="197" t="s">
        <v>1410</v>
      </c>
      <c r="D14742" s="198" t="s">
        <v>337</v>
      </c>
      <c r="E14742" s="421">
        <v>83573</v>
      </c>
      <c r="F14742" s="413">
        <v>131.27000000000001</v>
      </c>
      <c r="G14742" s="414">
        <f t="shared" si="460"/>
        <v>636.64965338615059</v>
      </c>
      <c r="H14742" s="415">
        <f t="shared" si="461"/>
        <v>3.1832482669307529</v>
      </c>
    </row>
    <row r="14743" spans="1:8" ht="15" hidden="1" thickBot="1">
      <c r="A14743" s="409">
        <v>202207</v>
      </c>
      <c r="B14743" s="196" t="s">
        <v>2082</v>
      </c>
      <c r="C14743" s="197" t="s">
        <v>1410</v>
      </c>
      <c r="D14743" s="198" t="s">
        <v>339</v>
      </c>
      <c r="E14743" s="421">
        <v>418</v>
      </c>
      <c r="F14743" s="413">
        <v>131.27000000000001</v>
      </c>
      <c r="G14743" s="414">
        <f t="shared" si="460"/>
        <v>3.1842766816485106</v>
      </c>
      <c r="H14743" s="415">
        <f t="shared" si="461"/>
        <v>3.1842766816485106</v>
      </c>
    </row>
    <row r="14744" spans="1:8" ht="15" hidden="1" thickBot="1">
      <c r="A14744" s="409">
        <v>202207</v>
      </c>
      <c r="B14744" s="196" t="s">
        <v>2083</v>
      </c>
      <c r="C14744" s="197" t="s">
        <v>2754</v>
      </c>
      <c r="D14744" s="198" t="s">
        <v>337</v>
      </c>
      <c r="E14744" s="421">
        <v>238584</v>
      </c>
      <c r="F14744" s="413">
        <v>131.27000000000001</v>
      </c>
      <c r="G14744" s="414">
        <f t="shared" si="460"/>
        <v>1817.5059038622685</v>
      </c>
      <c r="H14744" s="415">
        <f t="shared" si="461"/>
        <v>9.0875295193113423</v>
      </c>
    </row>
    <row r="14745" spans="1:8" ht="15" hidden="1" thickBot="1">
      <c r="A14745" s="409">
        <v>202207</v>
      </c>
      <c r="B14745" s="196" t="s">
        <v>2085</v>
      </c>
      <c r="C14745" s="197" t="s">
        <v>388</v>
      </c>
      <c r="D14745" s="198" t="s">
        <v>337</v>
      </c>
      <c r="E14745" s="421">
        <v>246024</v>
      </c>
      <c r="F14745" s="413">
        <v>131.27000000000001</v>
      </c>
      <c r="G14745" s="414">
        <f t="shared" si="460"/>
        <v>1874.1829816408926</v>
      </c>
      <c r="H14745" s="415">
        <f t="shared" si="461"/>
        <v>9.3709149082044636</v>
      </c>
    </row>
    <row r="14746" spans="1:8" ht="15" hidden="1" thickBot="1">
      <c r="A14746" s="409">
        <v>202207</v>
      </c>
      <c r="B14746" s="196" t="s">
        <v>2086</v>
      </c>
      <c r="C14746" s="197" t="s">
        <v>2774</v>
      </c>
      <c r="D14746" s="198" t="s">
        <v>337</v>
      </c>
      <c r="E14746" s="421">
        <v>238584</v>
      </c>
      <c r="F14746" s="413">
        <v>131.27000000000001</v>
      </c>
      <c r="G14746" s="414">
        <f t="shared" si="460"/>
        <v>1817.5059038622685</v>
      </c>
      <c r="H14746" s="415">
        <f t="shared" si="461"/>
        <v>9.0875295193113423</v>
      </c>
    </row>
    <row r="14747" spans="1:8" ht="15" hidden="1" thickBot="1">
      <c r="A14747" s="409">
        <v>202207</v>
      </c>
      <c r="B14747" s="196" t="s">
        <v>2088</v>
      </c>
      <c r="C14747" s="197" t="s">
        <v>2756</v>
      </c>
      <c r="D14747" s="198" t="s">
        <v>337</v>
      </c>
      <c r="E14747" s="421">
        <v>216045</v>
      </c>
      <c r="F14747" s="413">
        <v>131.27000000000001</v>
      </c>
      <c r="G14747" s="414">
        <f t="shared" si="460"/>
        <v>1645.8063533175896</v>
      </c>
      <c r="H14747" s="415">
        <f t="shared" si="461"/>
        <v>8.2290317665879478</v>
      </c>
    </row>
    <row r="14748" spans="1:8" ht="15" hidden="1" thickBot="1">
      <c r="A14748" s="409">
        <v>202207</v>
      </c>
      <c r="B14748" s="196" t="s">
        <v>2089</v>
      </c>
      <c r="C14748" s="197" t="s">
        <v>2090</v>
      </c>
      <c r="D14748" s="198" t="s">
        <v>337</v>
      </c>
      <c r="E14748" s="421">
        <v>189029</v>
      </c>
      <c r="F14748" s="413">
        <v>131.27000000000001</v>
      </c>
      <c r="G14748" s="414">
        <f t="shared" si="460"/>
        <v>1440.0015235773594</v>
      </c>
      <c r="H14748" s="415">
        <f t="shared" si="461"/>
        <v>7.2000076178867971</v>
      </c>
    </row>
    <row r="14749" spans="1:8" ht="15" hidden="1" thickBot="1">
      <c r="A14749" s="409">
        <v>202207</v>
      </c>
      <c r="B14749" s="196" t="s">
        <v>2091</v>
      </c>
      <c r="C14749" s="197" t="s">
        <v>1347</v>
      </c>
      <c r="D14749" s="198" t="s">
        <v>337</v>
      </c>
      <c r="E14749" s="421">
        <v>51812</v>
      </c>
      <c r="F14749" s="413">
        <v>131.27000000000001</v>
      </c>
      <c r="G14749" s="414">
        <f t="shared" si="460"/>
        <v>394.69795078845124</v>
      </c>
      <c r="H14749" s="415">
        <f t="shared" si="461"/>
        <v>1.9734897539422562</v>
      </c>
    </row>
    <row r="14750" spans="1:8" ht="15" hidden="1" thickBot="1">
      <c r="A14750" s="409">
        <v>202207</v>
      </c>
      <c r="B14750" s="196" t="s">
        <v>2092</v>
      </c>
      <c r="C14750" s="197" t="s">
        <v>1347</v>
      </c>
      <c r="D14750" s="198" t="s">
        <v>339</v>
      </c>
      <c r="E14750" s="421">
        <v>259</v>
      </c>
      <c r="F14750" s="413">
        <v>131.27000000000001</v>
      </c>
      <c r="G14750" s="414">
        <f t="shared" si="460"/>
        <v>1.9730326807343641</v>
      </c>
      <c r="H14750" s="415">
        <f t="shared" si="461"/>
        <v>1.9730326807343641</v>
      </c>
    </row>
    <row r="14751" spans="1:8" ht="15" hidden="1" thickBot="1">
      <c r="A14751" s="409">
        <v>202207</v>
      </c>
      <c r="B14751" s="196" t="s">
        <v>2093</v>
      </c>
      <c r="C14751" s="197" t="s">
        <v>2757</v>
      </c>
      <c r="D14751" s="198" t="s">
        <v>337</v>
      </c>
      <c r="E14751" s="421">
        <v>8602</v>
      </c>
      <c r="F14751" s="413">
        <v>131.27000000000001</v>
      </c>
      <c r="G14751" s="414">
        <f t="shared" si="460"/>
        <v>65.52906223813514</v>
      </c>
      <c r="H14751" s="415">
        <f t="shared" si="461"/>
        <v>0.32764531119067569</v>
      </c>
    </row>
    <row r="14752" spans="1:8" ht="15" hidden="1" thickBot="1">
      <c r="A14752" s="409">
        <v>202207</v>
      </c>
      <c r="B14752" s="196" t="s">
        <v>2095</v>
      </c>
      <c r="C14752" s="197" t="s">
        <v>676</v>
      </c>
      <c r="D14752" s="198" t="s">
        <v>337</v>
      </c>
      <c r="E14752" s="421">
        <v>50074</v>
      </c>
      <c r="F14752" s="413">
        <v>131.27000000000001</v>
      </c>
      <c r="G14752" s="414">
        <f t="shared" si="460"/>
        <v>381.45806353317585</v>
      </c>
      <c r="H14752" s="415">
        <f t="shared" si="461"/>
        <v>1.9072903176658793</v>
      </c>
    </row>
    <row r="14753" spans="1:8" ht="15" hidden="1" thickBot="1">
      <c r="A14753" s="409">
        <v>202207</v>
      </c>
      <c r="B14753" s="196" t="s">
        <v>2096</v>
      </c>
      <c r="C14753" s="197" t="s">
        <v>676</v>
      </c>
      <c r="D14753" s="198" t="s">
        <v>339</v>
      </c>
      <c r="E14753" s="421">
        <v>250</v>
      </c>
      <c r="F14753" s="413">
        <v>131.27000000000001</v>
      </c>
      <c r="G14753" s="414">
        <f t="shared" si="460"/>
        <v>1.9044716995505446</v>
      </c>
      <c r="H14753" s="415">
        <f t="shared" si="461"/>
        <v>1.9044716995505446</v>
      </c>
    </row>
    <row r="14754" spans="1:8" ht="15" hidden="1" thickBot="1">
      <c r="A14754" s="409">
        <v>202207</v>
      </c>
      <c r="B14754" s="196" t="s">
        <v>2097</v>
      </c>
      <c r="C14754" s="197" t="s">
        <v>2758</v>
      </c>
      <c r="D14754" s="198" t="s">
        <v>337</v>
      </c>
      <c r="E14754" s="421">
        <v>51287</v>
      </c>
      <c r="F14754" s="413">
        <v>131.27000000000001</v>
      </c>
      <c r="G14754" s="414">
        <f t="shared" si="460"/>
        <v>390.69856021939512</v>
      </c>
      <c r="H14754" s="415">
        <f t="shared" si="461"/>
        <v>1.9534928010969757</v>
      </c>
    </row>
    <row r="14755" spans="1:8" ht="15" hidden="1" thickBot="1">
      <c r="A14755" s="409">
        <v>202207</v>
      </c>
      <c r="B14755" s="196" t="s">
        <v>2098</v>
      </c>
      <c r="C14755" s="197" t="s">
        <v>676</v>
      </c>
      <c r="D14755" s="198" t="s">
        <v>339</v>
      </c>
      <c r="E14755" s="421">
        <v>256</v>
      </c>
      <c r="F14755" s="413">
        <v>131.27000000000001</v>
      </c>
      <c r="G14755" s="414">
        <f t="shared" si="460"/>
        <v>1.9501790203397575</v>
      </c>
      <c r="H14755" s="415">
        <f t="shared" si="461"/>
        <v>1.9501790203397575</v>
      </c>
    </row>
    <row r="14756" spans="1:8" ht="15" hidden="1" thickBot="1">
      <c r="A14756" s="409">
        <v>202207</v>
      </c>
      <c r="B14756" s="196" t="s">
        <v>2099</v>
      </c>
      <c r="C14756" s="197" t="s">
        <v>2100</v>
      </c>
      <c r="D14756" s="198" t="s">
        <v>374</v>
      </c>
      <c r="E14756" s="421">
        <v>2233</v>
      </c>
      <c r="F14756" s="413">
        <v>131.27000000000001</v>
      </c>
      <c r="G14756" s="414">
        <f t="shared" si="460"/>
        <v>17.010741220385462</v>
      </c>
      <c r="H14756" s="415" t="str">
        <f t="shared" si="461"/>
        <v>VER</v>
      </c>
    </row>
    <row r="14757" spans="1:8" ht="15" hidden="1" thickBot="1">
      <c r="A14757" s="409">
        <v>202207</v>
      </c>
      <c r="B14757" s="196" t="s">
        <v>2101</v>
      </c>
      <c r="C14757" s="197" t="s">
        <v>2102</v>
      </c>
      <c r="D14757" s="198" t="s">
        <v>374</v>
      </c>
      <c r="E14757" s="421">
        <v>20.010000000000002</v>
      </c>
      <c r="F14757" s="413">
        <v>131.27000000000001</v>
      </c>
      <c r="G14757" s="414">
        <f t="shared" si="460"/>
        <v>0.15243391483202559</v>
      </c>
      <c r="H14757" s="415" t="str">
        <f t="shared" si="461"/>
        <v>VER</v>
      </c>
    </row>
    <row r="14758" spans="1:8" ht="15" hidden="1" thickBot="1">
      <c r="A14758" s="409">
        <v>202207</v>
      </c>
      <c r="B14758" s="196" t="s">
        <v>2103</v>
      </c>
      <c r="C14758" s="197" t="s">
        <v>2102</v>
      </c>
      <c r="D14758" s="198" t="s">
        <v>337</v>
      </c>
      <c r="E14758" s="421">
        <v>8937</v>
      </c>
      <c r="F14758" s="413">
        <v>131.27000000000001</v>
      </c>
      <c r="G14758" s="414">
        <f t="shared" si="460"/>
        <v>68.081054315532867</v>
      </c>
      <c r="H14758" s="415">
        <f t="shared" si="461"/>
        <v>0.34040527157766431</v>
      </c>
    </row>
    <row r="14759" spans="1:8" ht="15" hidden="1" thickBot="1">
      <c r="A14759" s="409">
        <v>202207</v>
      </c>
      <c r="B14759" s="196" t="s">
        <v>2104</v>
      </c>
      <c r="C14759" s="197" t="s">
        <v>2102</v>
      </c>
      <c r="D14759" s="198" t="s">
        <v>339</v>
      </c>
      <c r="E14759" s="421">
        <v>44.64</v>
      </c>
      <c r="F14759" s="413">
        <v>131.27000000000001</v>
      </c>
      <c r="G14759" s="414">
        <f t="shared" si="460"/>
        <v>0.34006246667174522</v>
      </c>
      <c r="H14759" s="415">
        <f t="shared" si="461"/>
        <v>0.34006246667174522</v>
      </c>
    </row>
    <row r="14760" spans="1:8" ht="15" hidden="1" thickBot="1">
      <c r="A14760" s="409">
        <v>202207</v>
      </c>
      <c r="B14760" s="196" t="s">
        <v>2105</v>
      </c>
      <c r="C14760" s="197" t="s">
        <v>2102</v>
      </c>
      <c r="D14760" s="198" t="s">
        <v>337</v>
      </c>
      <c r="E14760" s="421">
        <v>17204</v>
      </c>
      <c r="F14760" s="413">
        <v>131.27000000000001</v>
      </c>
      <c r="G14760" s="414">
        <f t="shared" si="460"/>
        <v>131.05812447627028</v>
      </c>
      <c r="H14760" s="415">
        <f t="shared" si="461"/>
        <v>0.65529062238135138</v>
      </c>
    </row>
    <row r="14761" spans="1:8" ht="15" hidden="1" thickBot="1">
      <c r="A14761" s="409">
        <v>202207</v>
      </c>
      <c r="B14761" s="196" t="s">
        <v>2106</v>
      </c>
      <c r="C14761" s="197" t="s">
        <v>2102</v>
      </c>
      <c r="D14761" s="198" t="s">
        <v>381</v>
      </c>
      <c r="E14761" s="421">
        <v>2046</v>
      </c>
      <c r="F14761" s="413">
        <v>131.27000000000001</v>
      </c>
      <c r="G14761" s="414">
        <f t="shared" si="460"/>
        <v>15.586196389121657</v>
      </c>
      <c r="H14761" s="415" t="str">
        <f t="shared" si="461"/>
        <v>VER</v>
      </c>
    </row>
    <row r="14762" spans="1:8" ht="15" hidden="1" thickBot="1">
      <c r="A14762" s="409">
        <v>202207</v>
      </c>
      <c r="B14762" s="196" t="s">
        <v>2107</v>
      </c>
      <c r="C14762" s="197" t="s">
        <v>2102</v>
      </c>
      <c r="D14762" s="198" t="s">
        <v>337</v>
      </c>
      <c r="E14762" s="421">
        <v>17204</v>
      </c>
      <c r="F14762" s="413">
        <v>131.27000000000001</v>
      </c>
      <c r="G14762" s="414">
        <f t="shared" si="460"/>
        <v>131.05812447627028</v>
      </c>
      <c r="H14762" s="415">
        <f t="shared" si="461"/>
        <v>0.65529062238135138</v>
      </c>
    </row>
    <row r="14763" spans="1:8" ht="15" hidden="1" thickBot="1">
      <c r="A14763" s="409">
        <v>202207</v>
      </c>
      <c r="B14763" s="196" t="s">
        <v>2108</v>
      </c>
      <c r="C14763" s="197" t="s">
        <v>2759</v>
      </c>
      <c r="D14763" s="198" t="s">
        <v>339</v>
      </c>
      <c r="E14763" s="421">
        <v>85.98</v>
      </c>
      <c r="F14763" s="413">
        <v>131.27000000000001</v>
      </c>
      <c r="G14763" s="414">
        <f t="shared" si="460"/>
        <v>0.65498590690942327</v>
      </c>
      <c r="H14763" s="415">
        <f t="shared" si="461"/>
        <v>0.65498590690942327</v>
      </c>
    </row>
    <row r="14764" spans="1:8" ht="15" hidden="1" thickBot="1">
      <c r="A14764" s="409">
        <v>202207</v>
      </c>
      <c r="B14764" s="196" t="s">
        <v>2109</v>
      </c>
      <c r="C14764" s="197" t="s">
        <v>2102</v>
      </c>
      <c r="D14764" s="198" t="s">
        <v>337</v>
      </c>
      <c r="E14764" s="421">
        <v>17204</v>
      </c>
      <c r="F14764" s="413">
        <v>131.27000000000001</v>
      </c>
      <c r="G14764" s="414">
        <f t="shared" si="460"/>
        <v>131.05812447627028</v>
      </c>
      <c r="H14764" s="415">
        <f t="shared" si="461"/>
        <v>0.65529062238135138</v>
      </c>
    </row>
    <row r="14765" spans="1:8" ht="15" hidden="1" thickBot="1">
      <c r="A14765" s="409">
        <v>202207</v>
      </c>
      <c r="B14765" s="196" t="s">
        <v>2110</v>
      </c>
      <c r="C14765" s="197" t="s">
        <v>2102</v>
      </c>
      <c r="D14765" s="198" t="s">
        <v>337</v>
      </c>
      <c r="E14765" s="421">
        <v>17204</v>
      </c>
      <c r="F14765" s="413">
        <v>131.27000000000001</v>
      </c>
      <c r="G14765" s="414">
        <f t="shared" si="460"/>
        <v>131.05812447627028</v>
      </c>
      <c r="H14765" s="415">
        <f t="shared" si="461"/>
        <v>0.65529062238135138</v>
      </c>
    </row>
    <row r="14766" spans="1:8" ht="15" hidden="1" thickBot="1">
      <c r="A14766" s="409">
        <v>202207</v>
      </c>
      <c r="B14766" s="196" t="s">
        <v>2111</v>
      </c>
      <c r="C14766" s="197" t="s">
        <v>2102</v>
      </c>
      <c r="D14766" s="198" t="s">
        <v>337</v>
      </c>
      <c r="E14766" s="421">
        <v>17204</v>
      </c>
      <c r="F14766" s="413">
        <v>131.27000000000001</v>
      </c>
      <c r="G14766" s="414">
        <f t="shared" si="460"/>
        <v>131.05812447627028</v>
      </c>
      <c r="H14766" s="415">
        <f t="shared" si="461"/>
        <v>0.65529062238135138</v>
      </c>
    </row>
    <row r="14767" spans="1:8" ht="15" hidden="1" thickBot="1">
      <c r="A14767" s="409">
        <v>202207</v>
      </c>
      <c r="B14767" s="196" t="s">
        <v>2112</v>
      </c>
      <c r="C14767" s="197" t="s">
        <v>2102</v>
      </c>
      <c r="D14767" s="198" t="s">
        <v>337</v>
      </c>
      <c r="E14767" s="421">
        <v>192960</v>
      </c>
      <c r="F14767" s="413">
        <v>131.27000000000001</v>
      </c>
      <c r="G14767" s="414">
        <f t="shared" si="460"/>
        <v>1469.9474365810922</v>
      </c>
      <c r="H14767" s="415">
        <f t="shared" si="461"/>
        <v>7.3497371829054607</v>
      </c>
    </row>
    <row r="14768" spans="1:8" ht="15" hidden="1" thickBot="1">
      <c r="A14768" s="409">
        <v>202207</v>
      </c>
      <c r="B14768" s="196" t="s">
        <v>2113</v>
      </c>
      <c r="C14768" s="197" t="s">
        <v>2102</v>
      </c>
      <c r="D14768" s="198" t="s">
        <v>339</v>
      </c>
      <c r="E14768" s="421">
        <v>965</v>
      </c>
      <c r="F14768" s="413">
        <v>131.27000000000001</v>
      </c>
      <c r="G14768" s="414">
        <f t="shared" si="460"/>
        <v>7.3512607602651014</v>
      </c>
      <c r="H14768" s="415">
        <f t="shared" si="461"/>
        <v>7.3512607602651014</v>
      </c>
    </row>
    <row r="14769" spans="1:8" ht="15" hidden="1" thickBot="1">
      <c r="A14769" s="409">
        <v>202207</v>
      </c>
      <c r="B14769" s="196" t="s">
        <v>2114</v>
      </c>
      <c r="C14769" s="197" t="s">
        <v>2102</v>
      </c>
      <c r="D14769" s="198" t="s">
        <v>337</v>
      </c>
      <c r="E14769" s="421">
        <v>30200</v>
      </c>
      <c r="F14769" s="413">
        <v>131.27000000000001</v>
      </c>
      <c r="G14769" s="414">
        <f t="shared" si="460"/>
        <v>230.06018130570578</v>
      </c>
      <c r="H14769" s="415">
        <f t="shared" si="461"/>
        <v>1.150300906528529</v>
      </c>
    </row>
    <row r="14770" spans="1:8" ht="15" hidden="1" thickBot="1">
      <c r="A14770" s="409">
        <v>202207</v>
      </c>
      <c r="B14770" s="196" t="s">
        <v>2115</v>
      </c>
      <c r="C14770" s="197" t="s">
        <v>2102</v>
      </c>
      <c r="D14770" s="198" t="s">
        <v>339</v>
      </c>
      <c r="E14770" s="421">
        <v>151</v>
      </c>
      <c r="F14770" s="413">
        <v>131.27000000000001</v>
      </c>
      <c r="G14770" s="414">
        <f t="shared" si="460"/>
        <v>1.1503009065285288</v>
      </c>
      <c r="H14770" s="415">
        <f t="shared" si="461"/>
        <v>1.1503009065285288</v>
      </c>
    </row>
    <row r="14771" spans="1:8" ht="15" hidden="1" thickBot="1">
      <c r="A14771" s="409">
        <v>202207</v>
      </c>
      <c r="B14771" s="196" t="s">
        <v>2116</v>
      </c>
      <c r="C14771" s="197" t="s">
        <v>2102</v>
      </c>
      <c r="D14771" s="198" t="s">
        <v>337</v>
      </c>
      <c r="E14771" s="421">
        <v>22351</v>
      </c>
      <c r="F14771" s="413">
        <v>131.27000000000001</v>
      </c>
      <c r="G14771" s="414">
        <f t="shared" si="460"/>
        <v>170.2673878266169</v>
      </c>
      <c r="H14771" s="415">
        <f t="shared" si="461"/>
        <v>0.8513369391330845</v>
      </c>
    </row>
    <row r="14772" spans="1:8" ht="15" hidden="1" thickBot="1">
      <c r="A14772" s="409">
        <v>202207</v>
      </c>
      <c r="B14772" s="196" t="s">
        <v>2117</v>
      </c>
      <c r="C14772" s="197" t="s">
        <v>2102</v>
      </c>
      <c r="D14772" s="198" t="s">
        <v>339</v>
      </c>
      <c r="E14772" s="421">
        <v>112</v>
      </c>
      <c r="F14772" s="413">
        <v>131.27000000000001</v>
      </c>
      <c r="G14772" s="414">
        <f t="shared" si="460"/>
        <v>0.85320332139864397</v>
      </c>
      <c r="H14772" s="415">
        <f t="shared" si="461"/>
        <v>0.85320332139864397</v>
      </c>
    </row>
    <row r="14773" spans="1:8" ht="15" hidden="1" thickBot="1">
      <c r="A14773" s="409">
        <v>202207</v>
      </c>
      <c r="B14773" s="196" t="s">
        <v>2118</v>
      </c>
      <c r="C14773" s="197" t="s">
        <v>2102</v>
      </c>
      <c r="D14773" s="198" t="s">
        <v>337</v>
      </c>
      <c r="E14773" s="421">
        <v>110208</v>
      </c>
      <c r="F14773" s="413">
        <v>131.27000000000001</v>
      </c>
      <c r="G14773" s="414">
        <f t="shared" si="460"/>
        <v>839.55206825626567</v>
      </c>
      <c r="H14773" s="415">
        <f t="shared" si="461"/>
        <v>4.1977603412813282</v>
      </c>
    </row>
    <row r="14774" spans="1:8" ht="15" hidden="1" thickBot="1">
      <c r="A14774" s="409">
        <v>202207</v>
      </c>
      <c r="B14774" s="196" t="s">
        <v>2119</v>
      </c>
      <c r="C14774" s="197" t="s">
        <v>2102</v>
      </c>
      <c r="D14774" s="198" t="s">
        <v>337</v>
      </c>
      <c r="E14774" s="421">
        <v>110208</v>
      </c>
      <c r="F14774" s="413">
        <v>131.27000000000001</v>
      </c>
      <c r="G14774" s="414">
        <f t="shared" si="460"/>
        <v>839.55206825626567</v>
      </c>
      <c r="H14774" s="415">
        <f t="shared" si="461"/>
        <v>4.1977603412813282</v>
      </c>
    </row>
    <row r="14775" spans="1:8" ht="15" hidden="1" thickBot="1">
      <c r="A14775" s="409">
        <v>202207</v>
      </c>
      <c r="B14775" s="196" t="s">
        <v>2120</v>
      </c>
      <c r="C14775" s="197" t="s">
        <v>2102</v>
      </c>
      <c r="D14775" s="198" t="s">
        <v>374</v>
      </c>
      <c r="E14775" s="421">
        <v>696</v>
      </c>
      <c r="F14775" s="413">
        <v>131.27000000000001</v>
      </c>
      <c r="G14775" s="414">
        <f t="shared" si="460"/>
        <v>5.3020492115487157</v>
      </c>
      <c r="H14775" s="415" t="str">
        <f t="shared" si="461"/>
        <v>VER</v>
      </c>
    </row>
    <row r="14776" spans="1:8" ht="15" hidden="1" thickBot="1">
      <c r="A14776" s="409">
        <v>202207</v>
      </c>
      <c r="B14776" s="196" t="s">
        <v>2121</v>
      </c>
      <c r="C14776" s="197" t="s">
        <v>2102</v>
      </c>
      <c r="D14776" s="198" t="s">
        <v>374</v>
      </c>
      <c r="E14776" s="421">
        <v>0.01</v>
      </c>
      <c r="F14776" s="413">
        <v>131.27000000000001</v>
      </c>
      <c r="G14776" s="414">
        <f t="shared" si="460"/>
        <v>7.6178867982021789E-5</v>
      </c>
      <c r="H14776" s="415" t="str">
        <f t="shared" si="461"/>
        <v>VER</v>
      </c>
    </row>
    <row r="14777" spans="1:8" ht="15" hidden="1" thickBot="1">
      <c r="A14777" s="409">
        <v>202207</v>
      </c>
      <c r="B14777" s="196" t="s">
        <v>2122</v>
      </c>
      <c r="C14777" s="197" t="s">
        <v>1347</v>
      </c>
      <c r="D14777" s="198" t="s">
        <v>337</v>
      </c>
      <c r="E14777" s="421">
        <v>115505</v>
      </c>
      <c r="F14777" s="413">
        <v>131.27000000000001</v>
      </c>
      <c r="G14777" s="414">
        <f t="shared" si="460"/>
        <v>879.90401462634259</v>
      </c>
      <c r="H14777" s="415">
        <f t="shared" si="461"/>
        <v>4.399520073131713</v>
      </c>
    </row>
    <row r="14778" spans="1:8" ht="15" hidden="1" thickBot="1">
      <c r="A14778" s="409">
        <v>202207</v>
      </c>
      <c r="B14778" s="196" t="s">
        <v>2123</v>
      </c>
      <c r="C14778" s="197" t="s">
        <v>1347</v>
      </c>
      <c r="D14778" s="198" t="s">
        <v>339</v>
      </c>
      <c r="E14778" s="421">
        <v>577</v>
      </c>
      <c r="F14778" s="413">
        <v>131.27000000000001</v>
      </c>
      <c r="G14778" s="414">
        <f t="shared" si="460"/>
        <v>4.3955206825626565</v>
      </c>
      <c r="H14778" s="415">
        <f t="shared" si="461"/>
        <v>4.3955206825626565</v>
      </c>
    </row>
    <row r="14779" spans="1:8" ht="15" hidden="1" thickBot="1">
      <c r="A14779" s="409">
        <v>202207</v>
      </c>
      <c r="B14779" s="196" t="s">
        <v>2124</v>
      </c>
      <c r="C14779" s="197" t="s">
        <v>2125</v>
      </c>
      <c r="D14779" s="198" t="s">
        <v>374</v>
      </c>
      <c r="E14779" s="421">
        <v>2233</v>
      </c>
      <c r="F14779" s="413">
        <v>131.27000000000001</v>
      </c>
      <c r="G14779" s="414">
        <f t="shared" si="460"/>
        <v>17.010741220385462</v>
      </c>
      <c r="H14779" s="415" t="str">
        <f t="shared" si="461"/>
        <v>VER</v>
      </c>
    </row>
    <row r="14780" spans="1:8" ht="15" hidden="1" thickBot="1">
      <c r="A14780" s="409">
        <v>202207</v>
      </c>
      <c r="B14780" s="196" t="s">
        <v>2126</v>
      </c>
      <c r="C14780" s="197" t="s">
        <v>2127</v>
      </c>
      <c r="D14780" s="198" t="s">
        <v>337</v>
      </c>
      <c r="E14780" s="421">
        <v>46838</v>
      </c>
      <c r="F14780" s="413">
        <v>131.27000000000001</v>
      </c>
      <c r="G14780" s="414">
        <f t="shared" si="460"/>
        <v>356.80658185419361</v>
      </c>
      <c r="H14780" s="415">
        <f t="shared" si="461"/>
        <v>1.7840329092709681</v>
      </c>
    </row>
    <row r="14781" spans="1:8" ht="15" hidden="1" thickBot="1">
      <c r="A14781" s="409">
        <v>202207</v>
      </c>
      <c r="B14781" s="196" t="s">
        <v>2128</v>
      </c>
      <c r="C14781" s="197" t="s">
        <v>2127</v>
      </c>
      <c r="D14781" s="198" t="s">
        <v>339</v>
      </c>
      <c r="E14781" s="421">
        <v>234</v>
      </c>
      <c r="F14781" s="413">
        <v>131.27000000000001</v>
      </c>
      <c r="G14781" s="414">
        <f t="shared" si="460"/>
        <v>1.7825855107793096</v>
      </c>
      <c r="H14781" s="415">
        <f t="shared" si="461"/>
        <v>1.7825855107793096</v>
      </c>
    </row>
    <row r="14782" spans="1:8" ht="15" hidden="1" thickBot="1">
      <c r="A14782" s="409">
        <v>202207</v>
      </c>
      <c r="B14782" s="196" t="s">
        <v>2129</v>
      </c>
      <c r="C14782" s="197" t="s">
        <v>2760</v>
      </c>
      <c r="D14782" s="198" t="s">
        <v>337</v>
      </c>
      <c r="E14782" s="421">
        <v>95677</v>
      </c>
      <c r="F14782" s="413">
        <v>131.27000000000001</v>
      </c>
      <c r="G14782" s="414">
        <f t="shared" si="460"/>
        <v>728.85655519158979</v>
      </c>
      <c r="H14782" s="415">
        <f t="shared" si="461"/>
        <v>3.644282775957949</v>
      </c>
    </row>
    <row r="14783" spans="1:8" ht="15" hidden="1" thickBot="1">
      <c r="A14783" s="409">
        <v>202207</v>
      </c>
      <c r="B14783" s="196" t="s">
        <v>2130</v>
      </c>
      <c r="C14783" s="197" t="s">
        <v>2127</v>
      </c>
      <c r="D14783" s="198" t="s">
        <v>339</v>
      </c>
      <c r="E14783" s="421">
        <v>478</v>
      </c>
      <c r="F14783" s="413">
        <v>131.27000000000001</v>
      </c>
      <c r="G14783" s="414">
        <f t="shared" si="460"/>
        <v>3.6413498895406411</v>
      </c>
      <c r="H14783" s="415">
        <f t="shared" si="461"/>
        <v>3.6413498895406411</v>
      </c>
    </row>
    <row r="14784" spans="1:8" ht="15" hidden="1" thickBot="1">
      <c r="A14784" s="409">
        <v>202207</v>
      </c>
      <c r="B14784" s="196" t="s">
        <v>2131</v>
      </c>
      <c r="C14784" s="197" t="s">
        <v>791</v>
      </c>
      <c r="D14784" s="198" t="s">
        <v>337</v>
      </c>
      <c r="E14784" s="421">
        <v>90774</v>
      </c>
      <c r="F14784" s="413">
        <v>131.27000000000001</v>
      </c>
      <c r="G14784" s="414">
        <f t="shared" si="460"/>
        <v>691.50605622000455</v>
      </c>
      <c r="H14784" s="415">
        <f t="shared" si="461"/>
        <v>3.4575302811000226</v>
      </c>
    </row>
    <row r="14785" spans="1:8" ht="15" hidden="1" thickBot="1">
      <c r="A14785" s="409">
        <v>202207</v>
      </c>
      <c r="B14785" s="196" t="s">
        <v>2132</v>
      </c>
      <c r="C14785" s="197" t="s">
        <v>791</v>
      </c>
      <c r="D14785" s="198" t="s">
        <v>339</v>
      </c>
      <c r="E14785" s="421">
        <v>454</v>
      </c>
      <c r="F14785" s="413">
        <v>131.27000000000001</v>
      </c>
      <c r="G14785" s="414">
        <f t="shared" si="460"/>
        <v>3.458520606383789</v>
      </c>
      <c r="H14785" s="415">
        <f t="shared" si="461"/>
        <v>3.458520606383789</v>
      </c>
    </row>
    <row r="14786" spans="1:8" ht="15" hidden="1" thickBot="1">
      <c r="A14786" s="409">
        <v>202207</v>
      </c>
      <c r="B14786" s="196" t="s">
        <v>2133</v>
      </c>
      <c r="C14786" s="197" t="s">
        <v>791</v>
      </c>
      <c r="D14786" s="198" t="s">
        <v>337</v>
      </c>
      <c r="E14786" s="421">
        <v>93435</v>
      </c>
      <c r="F14786" s="413">
        <v>131.27000000000001</v>
      </c>
      <c r="G14786" s="414">
        <f t="shared" ref="G14786:G14849" si="462">+E14786/F14786</f>
        <v>711.77725299002054</v>
      </c>
      <c r="H14786" s="415">
        <f t="shared" ref="H14786:H14849" si="463">IF(D14786="TB",G14786/200,IF(D14786="LT",G14786,"VER"))</f>
        <v>3.5588862649501025</v>
      </c>
    </row>
    <row r="14787" spans="1:8" ht="15" hidden="1" thickBot="1">
      <c r="A14787" s="409">
        <v>202207</v>
      </c>
      <c r="B14787" s="196" t="s">
        <v>2134</v>
      </c>
      <c r="C14787" s="197" t="s">
        <v>2661</v>
      </c>
      <c r="D14787" s="198" t="s">
        <v>339</v>
      </c>
      <c r="E14787" s="421">
        <v>467</v>
      </c>
      <c r="F14787" s="413">
        <v>131.27000000000001</v>
      </c>
      <c r="G14787" s="414">
        <f t="shared" si="462"/>
        <v>3.557553134760417</v>
      </c>
      <c r="H14787" s="415">
        <f t="shared" si="463"/>
        <v>3.557553134760417</v>
      </c>
    </row>
    <row r="14788" spans="1:8" ht="15" hidden="1" thickBot="1">
      <c r="A14788" s="409">
        <v>202207</v>
      </c>
      <c r="B14788" s="196" t="s">
        <v>2135</v>
      </c>
      <c r="C14788" s="197" t="s">
        <v>2034</v>
      </c>
      <c r="D14788" s="198" t="s">
        <v>337</v>
      </c>
      <c r="E14788" s="421">
        <v>89329</v>
      </c>
      <c r="F14788" s="413">
        <v>131.27000000000001</v>
      </c>
      <c r="G14788" s="414">
        <f t="shared" si="462"/>
        <v>680.4982097966024</v>
      </c>
      <c r="H14788" s="415">
        <f t="shared" si="463"/>
        <v>3.4024910489830118</v>
      </c>
    </row>
    <row r="14789" spans="1:8" ht="15" hidden="1" thickBot="1">
      <c r="A14789" s="409">
        <v>202207</v>
      </c>
      <c r="B14789" s="196" t="s">
        <v>2136</v>
      </c>
      <c r="C14789" s="197" t="s">
        <v>2034</v>
      </c>
      <c r="D14789" s="198" t="s">
        <v>337</v>
      </c>
      <c r="E14789" s="421">
        <v>88575</v>
      </c>
      <c r="F14789" s="413">
        <v>131.27000000000001</v>
      </c>
      <c r="G14789" s="414">
        <f t="shared" si="462"/>
        <v>674.75432315075795</v>
      </c>
      <c r="H14789" s="415">
        <f t="shared" si="463"/>
        <v>3.3737716157537898</v>
      </c>
    </row>
    <row r="14790" spans="1:8" ht="15" hidden="1" thickBot="1">
      <c r="A14790" s="409">
        <v>202207</v>
      </c>
      <c r="B14790" s="196" t="s">
        <v>2593</v>
      </c>
      <c r="C14790" s="197" t="s">
        <v>2034</v>
      </c>
      <c r="D14790" s="198" t="s">
        <v>337</v>
      </c>
      <c r="E14790" s="421">
        <v>8602</v>
      </c>
      <c r="F14790" s="413">
        <v>131.27000000000001</v>
      </c>
      <c r="G14790" s="414">
        <f t="shared" si="462"/>
        <v>65.52906223813514</v>
      </c>
      <c r="H14790" s="415">
        <f t="shared" si="463"/>
        <v>0.32764531119067569</v>
      </c>
    </row>
    <row r="14791" spans="1:8" ht="15" hidden="1" thickBot="1">
      <c r="A14791" s="409">
        <v>202207</v>
      </c>
      <c r="B14791" s="196" t="s">
        <v>2594</v>
      </c>
      <c r="C14791" s="197" t="s">
        <v>2034</v>
      </c>
      <c r="D14791" s="198" t="s">
        <v>339</v>
      </c>
      <c r="E14791" s="421">
        <v>43.01</v>
      </c>
      <c r="F14791" s="413">
        <v>131.27000000000001</v>
      </c>
      <c r="G14791" s="414">
        <f t="shared" si="462"/>
        <v>0.32764531119067569</v>
      </c>
      <c r="H14791" s="415">
        <f t="shared" si="463"/>
        <v>0.32764531119067569</v>
      </c>
    </row>
    <row r="14792" spans="1:8" ht="15" hidden="1" thickBot="1">
      <c r="A14792" s="409">
        <v>202207</v>
      </c>
      <c r="B14792" s="196" t="s">
        <v>2137</v>
      </c>
      <c r="C14792" s="197" t="s">
        <v>2034</v>
      </c>
      <c r="D14792" s="198" t="s">
        <v>337</v>
      </c>
      <c r="E14792" s="421">
        <v>89329</v>
      </c>
      <c r="F14792" s="413">
        <v>131.27000000000001</v>
      </c>
      <c r="G14792" s="414">
        <f t="shared" si="462"/>
        <v>680.4982097966024</v>
      </c>
      <c r="H14792" s="415">
        <f t="shared" si="463"/>
        <v>3.4024910489830118</v>
      </c>
    </row>
    <row r="14793" spans="1:8" ht="15" hidden="1" thickBot="1">
      <c r="A14793" s="409">
        <v>202207</v>
      </c>
      <c r="B14793" s="196" t="s">
        <v>2138</v>
      </c>
      <c r="C14793" s="197" t="s">
        <v>2761</v>
      </c>
      <c r="D14793" s="198" t="s">
        <v>339</v>
      </c>
      <c r="E14793" s="421">
        <v>447</v>
      </c>
      <c r="F14793" s="413">
        <v>131.27000000000001</v>
      </c>
      <c r="G14793" s="414">
        <f t="shared" si="462"/>
        <v>3.4051953987963737</v>
      </c>
      <c r="H14793" s="415">
        <f t="shared" si="463"/>
        <v>3.4051953987963737</v>
      </c>
    </row>
    <row r="14794" spans="1:8" ht="15" hidden="1" thickBot="1">
      <c r="A14794" s="409">
        <v>202207</v>
      </c>
      <c r="B14794" s="196" t="s">
        <v>2139</v>
      </c>
      <c r="C14794" s="197" t="s">
        <v>2034</v>
      </c>
      <c r="D14794" s="198" t="s">
        <v>337</v>
      </c>
      <c r="E14794" s="421">
        <v>89329</v>
      </c>
      <c r="F14794" s="413">
        <v>131.27000000000001</v>
      </c>
      <c r="G14794" s="414">
        <f t="shared" si="462"/>
        <v>680.4982097966024</v>
      </c>
      <c r="H14794" s="415">
        <f t="shared" si="463"/>
        <v>3.4024910489830118</v>
      </c>
    </row>
    <row r="14795" spans="1:8" ht="15" hidden="1" thickBot="1">
      <c r="A14795" s="409">
        <v>202207</v>
      </c>
      <c r="B14795" s="196" t="s">
        <v>2140</v>
      </c>
      <c r="C14795" s="197" t="s">
        <v>2034</v>
      </c>
      <c r="D14795" s="198" t="s">
        <v>339</v>
      </c>
      <c r="E14795" s="421">
        <v>447</v>
      </c>
      <c r="F14795" s="413">
        <v>131.27000000000001</v>
      </c>
      <c r="G14795" s="414">
        <f t="shared" si="462"/>
        <v>3.4051953987963737</v>
      </c>
      <c r="H14795" s="415">
        <f t="shared" si="463"/>
        <v>3.4051953987963737</v>
      </c>
    </row>
    <row r="14796" spans="1:8" ht="15" hidden="1" thickBot="1">
      <c r="A14796" s="409">
        <v>202207</v>
      </c>
      <c r="B14796" s="196" t="s">
        <v>2141</v>
      </c>
      <c r="C14796" s="197" t="s">
        <v>2034</v>
      </c>
      <c r="D14796" s="198" t="s">
        <v>337</v>
      </c>
      <c r="E14796" s="421">
        <v>96905</v>
      </c>
      <c r="F14796" s="413">
        <v>131.27000000000001</v>
      </c>
      <c r="G14796" s="414">
        <f t="shared" si="462"/>
        <v>738.21132017978209</v>
      </c>
      <c r="H14796" s="415">
        <f t="shared" si="463"/>
        <v>3.6910566008989103</v>
      </c>
    </row>
    <row r="14797" spans="1:8" ht="15" hidden="1" thickBot="1">
      <c r="A14797" s="409">
        <v>202207</v>
      </c>
      <c r="B14797" s="196" t="s">
        <v>2142</v>
      </c>
      <c r="C14797" s="197" t="s">
        <v>2034</v>
      </c>
      <c r="D14797" s="198" t="s">
        <v>337</v>
      </c>
      <c r="E14797" s="421">
        <v>96169</v>
      </c>
      <c r="F14797" s="413">
        <v>131.27000000000001</v>
      </c>
      <c r="G14797" s="414">
        <f t="shared" si="462"/>
        <v>732.60455549630524</v>
      </c>
      <c r="H14797" s="415">
        <f t="shared" si="463"/>
        <v>3.663022777481526</v>
      </c>
    </row>
    <row r="14798" spans="1:8" ht="15" hidden="1" thickBot="1">
      <c r="A14798" s="409">
        <v>202207</v>
      </c>
      <c r="B14798" s="196" t="s">
        <v>2143</v>
      </c>
      <c r="C14798" s="197" t="s">
        <v>2034</v>
      </c>
      <c r="D14798" s="198" t="s">
        <v>339</v>
      </c>
      <c r="E14798" s="421">
        <v>481</v>
      </c>
      <c r="F14798" s="413">
        <v>131.27000000000001</v>
      </c>
      <c r="G14798" s="414">
        <f t="shared" si="462"/>
        <v>3.6642035499352477</v>
      </c>
      <c r="H14798" s="415">
        <f t="shared" si="463"/>
        <v>3.6642035499352477</v>
      </c>
    </row>
    <row r="14799" spans="1:8" ht="15" hidden="1" thickBot="1">
      <c r="A14799" s="409">
        <v>202207</v>
      </c>
      <c r="B14799" s="196" t="s">
        <v>2144</v>
      </c>
      <c r="C14799" s="197" t="s">
        <v>2034</v>
      </c>
      <c r="D14799" s="198" t="s">
        <v>337</v>
      </c>
      <c r="E14799" s="421">
        <v>84342</v>
      </c>
      <c r="F14799" s="413">
        <v>131.27000000000001</v>
      </c>
      <c r="G14799" s="414">
        <f t="shared" si="462"/>
        <v>642.50780833396811</v>
      </c>
      <c r="H14799" s="415">
        <f t="shared" si="463"/>
        <v>3.2125390416698405</v>
      </c>
    </row>
    <row r="14800" spans="1:8" ht="15" hidden="1" thickBot="1">
      <c r="A14800" s="409">
        <v>202207</v>
      </c>
      <c r="B14800" s="196" t="s">
        <v>2145</v>
      </c>
      <c r="C14800" s="197" t="s">
        <v>2034</v>
      </c>
      <c r="D14800" s="198" t="s">
        <v>339</v>
      </c>
      <c r="E14800" s="421">
        <v>422</v>
      </c>
      <c r="F14800" s="413">
        <v>131.27000000000001</v>
      </c>
      <c r="G14800" s="414">
        <f t="shared" si="462"/>
        <v>3.2147482288413194</v>
      </c>
      <c r="H14800" s="415">
        <f t="shared" si="463"/>
        <v>3.2147482288413194</v>
      </c>
    </row>
    <row r="14801" spans="1:8" ht="15" hidden="1" thickBot="1">
      <c r="A14801" s="409">
        <v>202207</v>
      </c>
      <c r="B14801" s="196" t="s">
        <v>2146</v>
      </c>
      <c r="C14801" s="197" t="s">
        <v>2034</v>
      </c>
      <c r="D14801" s="198" t="s">
        <v>337</v>
      </c>
      <c r="E14801" s="421">
        <v>84342</v>
      </c>
      <c r="F14801" s="413">
        <v>131.27000000000001</v>
      </c>
      <c r="G14801" s="414">
        <f t="shared" si="462"/>
        <v>642.50780833396811</v>
      </c>
      <c r="H14801" s="415">
        <f t="shared" si="463"/>
        <v>3.2125390416698405</v>
      </c>
    </row>
    <row r="14802" spans="1:8" ht="15" hidden="1" thickBot="1">
      <c r="A14802" s="409">
        <v>202207</v>
      </c>
      <c r="B14802" s="196" t="s">
        <v>2147</v>
      </c>
      <c r="C14802" s="197" t="s">
        <v>2034</v>
      </c>
      <c r="D14802" s="198" t="s">
        <v>337</v>
      </c>
      <c r="E14802" s="421">
        <v>84342</v>
      </c>
      <c r="F14802" s="413">
        <v>131.27000000000001</v>
      </c>
      <c r="G14802" s="414">
        <f t="shared" si="462"/>
        <v>642.50780833396811</v>
      </c>
      <c r="H14802" s="415">
        <f t="shared" si="463"/>
        <v>3.2125390416698405</v>
      </c>
    </row>
    <row r="14803" spans="1:8" ht="15" hidden="1" thickBot="1">
      <c r="A14803" s="409">
        <v>202207</v>
      </c>
      <c r="B14803" s="196" t="s">
        <v>2148</v>
      </c>
      <c r="C14803" s="197" t="s">
        <v>2761</v>
      </c>
      <c r="D14803" s="198" t="s">
        <v>339</v>
      </c>
      <c r="E14803" s="421">
        <v>422</v>
      </c>
      <c r="F14803" s="413">
        <v>131.27000000000001</v>
      </c>
      <c r="G14803" s="414">
        <f t="shared" si="462"/>
        <v>3.2147482288413194</v>
      </c>
      <c r="H14803" s="415">
        <f t="shared" si="463"/>
        <v>3.2147482288413194</v>
      </c>
    </row>
    <row r="14804" spans="1:8" ht="15" hidden="1" thickBot="1">
      <c r="A14804" s="409">
        <v>202207</v>
      </c>
      <c r="B14804" s="196" t="s">
        <v>2149</v>
      </c>
      <c r="C14804" s="197" t="s">
        <v>2034</v>
      </c>
      <c r="D14804" s="198" t="s">
        <v>337</v>
      </c>
      <c r="E14804" s="421">
        <v>55027</v>
      </c>
      <c r="F14804" s="413">
        <v>131.27000000000001</v>
      </c>
      <c r="G14804" s="414">
        <f t="shared" si="462"/>
        <v>419.18945684467127</v>
      </c>
      <c r="H14804" s="415">
        <f t="shared" si="463"/>
        <v>2.0959472842233562</v>
      </c>
    </row>
    <row r="14805" spans="1:8" ht="15" hidden="1" thickBot="1">
      <c r="A14805" s="409">
        <v>202207</v>
      </c>
      <c r="B14805" s="196" t="s">
        <v>2150</v>
      </c>
      <c r="C14805" s="197" t="s">
        <v>2034</v>
      </c>
      <c r="D14805" s="198" t="s">
        <v>337</v>
      </c>
      <c r="E14805" s="421">
        <v>75908</v>
      </c>
      <c r="F14805" s="413">
        <v>131.27000000000001</v>
      </c>
      <c r="G14805" s="414">
        <f t="shared" si="462"/>
        <v>578.25855107793097</v>
      </c>
      <c r="H14805" s="415">
        <f t="shared" si="463"/>
        <v>2.8912927553896548</v>
      </c>
    </row>
    <row r="14806" spans="1:8" ht="15" hidden="1" thickBot="1">
      <c r="A14806" s="409">
        <v>202207</v>
      </c>
      <c r="B14806" s="196" t="s">
        <v>2151</v>
      </c>
      <c r="C14806" s="197" t="s">
        <v>2034</v>
      </c>
      <c r="D14806" s="198" t="s">
        <v>339</v>
      </c>
      <c r="E14806" s="421">
        <v>380</v>
      </c>
      <c r="F14806" s="413">
        <v>131.27000000000001</v>
      </c>
      <c r="G14806" s="414">
        <f t="shared" si="462"/>
        <v>2.8947969833168279</v>
      </c>
      <c r="H14806" s="415">
        <f t="shared" si="463"/>
        <v>2.8947969833168279</v>
      </c>
    </row>
    <row r="14807" spans="1:8" ht="15" hidden="1" thickBot="1">
      <c r="A14807" s="409">
        <v>202207</v>
      </c>
      <c r="B14807" s="196" t="s">
        <v>2152</v>
      </c>
      <c r="C14807" s="197" t="s">
        <v>2034</v>
      </c>
      <c r="D14807" s="198" t="s">
        <v>339</v>
      </c>
      <c r="E14807" s="421">
        <v>275</v>
      </c>
      <c r="F14807" s="413">
        <v>131.27000000000001</v>
      </c>
      <c r="G14807" s="414">
        <f t="shared" si="462"/>
        <v>2.0949188695055989</v>
      </c>
      <c r="H14807" s="415">
        <f t="shared" si="463"/>
        <v>2.0949188695055989</v>
      </c>
    </row>
    <row r="14808" spans="1:8" ht="15" hidden="1" thickBot="1">
      <c r="A14808" s="409">
        <v>202207</v>
      </c>
      <c r="B14808" s="196" t="s">
        <v>2153</v>
      </c>
      <c r="C14808" s="197" t="s">
        <v>2034</v>
      </c>
      <c r="D14808" s="198" t="s">
        <v>337</v>
      </c>
      <c r="E14808" s="421">
        <v>55027</v>
      </c>
      <c r="F14808" s="413">
        <v>131.27000000000001</v>
      </c>
      <c r="G14808" s="414">
        <f t="shared" si="462"/>
        <v>419.18945684467127</v>
      </c>
      <c r="H14808" s="415">
        <f t="shared" si="463"/>
        <v>2.0959472842233562</v>
      </c>
    </row>
    <row r="14809" spans="1:8" ht="15" hidden="1" thickBot="1">
      <c r="A14809" s="409">
        <v>202207</v>
      </c>
      <c r="B14809" s="196" t="s">
        <v>2154</v>
      </c>
      <c r="C14809" s="197" t="s">
        <v>2775</v>
      </c>
      <c r="D14809" s="198" t="s">
        <v>337</v>
      </c>
      <c r="E14809" s="421">
        <v>55027</v>
      </c>
      <c r="F14809" s="413">
        <v>131.27000000000001</v>
      </c>
      <c r="G14809" s="414">
        <f t="shared" si="462"/>
        <v>419.18945684467127</v>
      </c>
      <c r="H14809" s="415">
        <f t="shared" si="463"/>
        <v>2.0959472842233562</v>
      </c>
    </row>
    <row r="14810" spans="1:8" ht="15" hidden="1" thickBot="1">
      <c r="A14810" s="409">
        <v>202207</v>
      </c>
      <c r="B14810" s="196" t="s">
        <v>2155</v>
      </c>
      <c r="C14810" s="197" t="s">
        <v>2775</v>
      </c>
      <c r="D14810" s="198" t="s">
        <v>350</v>
      </c>
      <c r="E14810" s="421">
        <v>0.01</v>
      </c>
      <c r="F14810" s="413">
        <v>131.27000000000001</v>
      </c>
      <c r="G14810" s="414">
        <f t="shared" si="462"/>
        <v>7.6178867982021789E-5</v>
      </c>
      <c r="H14810" s="415" t="str">
        <f t="shared" si="463"/>
        <v>VER</v>
      </c>
    </row>
    <row r="14811" spans="1:8" ht="15" hidden="1" thickBot="1">
      <c r="A14811" s="409">
        <v>202207</v>
      </c>
      <c r="B14811" s="196" t="s">
        <v>2156</v>
      </c>
      <c r="C14811" s="197" t="s">
        <v>2034</v>
      </c>
      <c r="D14811" s="198" t="s">
        <v>337</v>
      </c>
      <c r="E14811" s="421">
        <v>58291</v>
      </c>
      <c r="F14811" s="413">
        <v>131.27000000000001</v>
      </c>
      <c r="G14811" s="414">
        <f t="shared" si="462"/>
        <v>444.05423935400319</v>
      </c>
      <c r="H14811" s="415">
        <f t="shared" si="463"/>
        <v>2.2202711967700157</v>
      </c>
    </row>
    <row r="14812" spans="1:8" ht="15" hidden="1" thickBot="1">
      <c r="A14812" s="409">
        <v>202207</v>
      </c>
      <c r="B14812" s="196" t="s">
        <v>2157</v>
      </c>
      <c r="C14812" s="197" t="s">
        <v>2034</v>
      </c>
      <c r="D14812" s="198" t="s">
        <v>337</v>
      </c>
      <c r="E14812" s="421">
        <v>58291</v>
      </c>
      <c r="F14812" s="413">
        <v>131.27000000000001</v>
      </c>
      <c r="G14812" s="414">
        <f t="shared" si="462"/>
        <v>444.05423935400319</v>
      </c>
      <c r="H14812" s="415">
        <f t="shared" si="463"/>
        <v>2.2202711967700157</v>
      </c>
    </row>
    <row r="14813" spans="1:8" ht="15" hidden="1" thickBot="1">
      <c r="A14813" s="409">
        <v>202207</v>
      </c>
      <c r="B14813" s="196" t="s">
        <v>2158</v>
      </c>
      <c r="C14813" s="197" t="s">
        <v>2034</v>
      </c>
      <c r="D14813" s="198" t="s">
        <v>337</v>
      </c>
      <c r="E14813" s="421">
        <v>50426</v>
      </c>
      <c r="F14813" s="413">
        <v>131.27000000000001</v>
      </c>
      <c r="G14813" s="414">
        <f t="shared" si="462"/>
        <v>384.13955968614306</v>
      </c>
      <c r="H14813" s="415">
        <f t="shared" si="463"/>
        <v>1.9206977984307152</v>
      </c>
    </row>
    <row r="14814" spans="1:8" ht="15" hidden="1" thickBot="1">
      <c r="A14814" s="409">
        <v>202207</v>
      </c>
      <c r="B14814" s="196" t="s">
        <v>2159</v>
      </c>
      <c r="C14814" s="197" t="s">
        <v>2034</v>
      </c>
      <c r="D14814" s="198" t="s">
        <v>339</v>
      </c>
      <c r="E14814" s="421">
        <v>252</v>
      </c>
      <c r="F14814" s="413">
        <v>131.27000000000001</v>
      </c>
      <c r="G14814" s="414">
        <f t="shared" si="462"/>
        <v>1.9197074731469488</v>
      </c>
      <c r="H14814" s="415">
        <f t="shared" si="463"/>
        <v>1.9197074731469488</v>
      </c>
    </row>
    <row r="14815" spans="1:8" ht="15" hidden="1" thickBot="1">
      <c r="A14815" s="409">
        <v>202207</v>
      </c>
      <c r="B14815" s="196" t="s">
        <v>2160</v>
      </c>
      <c r="C14815" s="197" t="s">
        <v>2034</v>
      </c>
      <c r="D14815" s="198" t="s">
        <v>337</v>
      </c>
      <c r="E14815" s="421">
        <v>92552</v>
      </c>
      <c r="F14815" s="413">
        <v>131.27000000000001</v>
      </c>
      <c r="G14815" s="414">
        <f t="shared" si="462"/>
        <v>705.05065894720803</v>
      </c>
      <c r="H14815" s="415">
        <f t="shared" si="463"/>
        <v>3.5252532947360402</v>
      </c>
    </row>
    <row r="14816" spans="1:8" ht="15" hidden="1" thickBot="1">
      <c r="A14816" s="409">
        <v>202207</v>
      </c>
      <c r="B14816" s="196" t="s">
        <v>2161</v>
      </c>
      <c r="C14816" s="197" t="s">
        <v>2034</v>
      </c>
      <c r="D14816" s="198" t="s">
        <v>337</v>
      </c>
      <c r="E14816" s="421">
        <v>57417</v>
      </c>
      <c r="F14816" s="413">
        <v>131.27000000000001</v>
      </c>
      <c r="G14816" s="414">
        <f t="shared" si="462"/>
        <v>437.39620629237447</v>
      </c>
      <c r="H14816" s="415">
        <f t="shared" si="463"/>
        <v>2.1869810314618725</v>
      </c>
    </row>
    <row r="14817" spans="1:8" ht="15" hidden="1" thickBot="1">
      <c r="A14817" s="409">
        <v>202207</v>
      </c>
      <c r="B14817" s="196" t="s">
        <v>2162</v>
      </c>
      <c r="C14817" s="197" t="s">
        <v>2034</v>
      </c>
      <c r="D14817" s="198" t="s">
        <v>337</v>
      </c>
      <c r="E14817" s="421">
        <v>71939</v>
      </c>
      <c r="F14817" s="413">
        <v>131.27000000000001</v>
      </c>
      <c r="G14817" s="414">
        <f t="shared" si="462"/>
        <v>548.0231583758665</v>
      </c>
      <c r="H14817" s="415">
        <f t="shared" si="463"/>
        <v>2.7401157918793326</v>
      </c>
    </row>
    <row r="14818" spans="1:8" ht="15" hidden="1" thickBot="1">
      <c r="A14818" s="409">
        <v>202207</v>
      </c>
      <c r="B14818" s="196" t="s">
        <v>2163</v>
      </c>
      <c r="C14818" s="197" t="s">
        <v>2034</v>
      </c>
      <c r="D14818" s="198" t="s">
        <v>339</v>
      </c>
      <c r="E14818" s="421">
        <v>360</v>
      </c>
      <c r="F14818" s="413">
        <v>131.27000000000001</v>
      </c>
      <c r="G14818" s="414">
        <f t="shared" si="462"/>
        <v>2.7424392473527841</v>
      </c>
      <c r="H14818" s="415">
        <f t="shared" si="463"/>
        <v>2.7424392473527841</v>
      </c>
    </row>
    <row r="14819" spans="1:8" ht="15" hidden="1" thickBot="1">
      <c r="A14819" s="409">
        <v>202207</v>
      </c>
      <c r="B14819" s="196" t="s">
        <v>2164</v>
      </c>
      <c r="C14819" s="197" t="s">
        <v>2034</v>
      </c>
      <c r="D14819" s="198" t="s">
        <v>337</v>
      </c>
      <c r="E14819" s="421">
        <v>67111</v>
      </c>
      <c r="F14819" s="413">
        <v>131.27000000000001</v>
      </c>
      <c r="G14819" s="414">
        <f t="shared" si="462"/>
        <v>511.2440009141464</v>
      </c>
      <c r="H14819" s="415">
        <f t="shared" si="463"/>
        <v>2.556220004570732</v>
      </c>
    </row>
    <row r="14820" spans="1:8" ht="15" hidden="1" thickBot="1">
      <c r="A14820" s="409">
        <v>202207</v>
      </c>
      <c r="B14820" s="196" t="s">
        <v>2165</v>
      </c>
      <c r="C14820" s="197" t="s">
        <v>2034</v>
      </c>
      <c r="D14820" s="198" t="s">
        <v>337</v>
      </c>
      <c r="E14820" s="421">
        <v>50801</v>
      </c>
      <c r="F14820" s="413">
        <v>131.27000000000001</v>
      </c>
      <c r="G14820" s="414">
        <f t="shared" si="462"/>
        <v>386.99626723546885</v>
      </c>
      <c r="H14820" s="415">
        <f t="shared" si="463"/>
        <v>1.9349813361773442</v>
      </c>
    </row>
    <row r="14821" spans="1:8" ht="15" hidden="1" thickBot="1">
      <c r="A14821" s="409">
        <v>202207</v>
      </c>
      <c r="B14821" s="196" t="s">
        <v>2166</v>
      </c>
      <c r="C14821" s="197" t="s">
        <v>2034</v>
      </c>
      <c r="D14821" s="198" t="s">
        <v>337</v>
      </c>
      <c r="E14821" s="421">
        <v>52445</v>
      </c>
      <c r="F14821" s="413">
        <v>131.27000000000001</v>
      </c>
      <c r="G14821" s="414">
        <f t="shared" si="462"/>
        <v>399.52007313171322</v>
      </c>
      <c r="H14821" s="415">
        <f t="shared" si="463"/>
        <v>1.9976003656585661</v>
      </c>
    </row>
    <row r="14822" spans="1:8" ht="15" hidden="1" thickBot="1">
      <c r="A14822" s="409">
        <v>202207</v>
      </c>
      <c r="B14822" s="196" t="s">
        <v>2167</v>
      </c>
      <c r="C14822" s="197" t="s">
        <v>2034</v>
      </c>
      <c r="D14822" s="198" t="s">
        <v>337</v>
      </c>
      <c r="E14822" s="421">
        <v>105817</v>
      </c>
      <c r="F14822" s="413">
        <v>131.27000000000001</v>
      </c>
      <c r="G14822" s="414">
        <f t="shared" si="462"/>
        <v>806.10192732535984</v>
      </c>
      <c r="H14822" s="415">
        <f t="shared" si="463"/>
        <v>4.0305096366267996</v>
      </c>
    </row>
    <row r="14823" spans="1:8" ht="15" hidden="1" thickBot="1">
      <c r="A14823" s="409">
        <v>202207</v>
      </c>
      <c r="B14823" s="196" t="s">
        <v>2168</v>
      </c>
      <c r="C14823" s="197" t="s">
        <v>2034</v>
      </c>
      <c r="D14823" s="198" t="s">
        <v>339</v>
      </c>
      <c r="E14823" s="421">
        <v>529</v>
      </c>
      <c r="F14823" s="413">
        <v>131.27000000000001</v>
      </c>
      <c r="G14823" s="414">
        <f t="shared" si="462"/>
        <v>4.0298621162489523</v>
      </c>
      <c r="H14823" s="415">
        <f t="shared" si="463"/>
        <v>4.0298621162489523</v>
      </c>
    </row>
    <row r="14824" spans="1:8" ht="15" hidden="1" thickBot="1">
      <c r="A14824" s="409">
        <v>202207</v>
      </c>
      <c r="B14824" s="196" t="s">
        <v>2169</v>
      </c>
      <c r="C14824" s="197" t="s">
        <v>2034</v>
      </c>
      <c r="D14824" s="198" t="s">
        <v>337</v>
      </c>
      <c r="E14824" s="421">
        <v>88278</v>
      </c>
      <c r="F14824" s="413">
        <v>131.27000000000001</v>
      </c>
      <c r="G14824" s="414">
        <f t="shared" si="462"/>
        <v>672.49181077169192</v>
      </c>
      <c r="H14824" s="415">
        <f t="shared" si="463"/>
        <v>3.3624590538584598</v>
      </c>
    </row>
    <row r="14825" spans="1:8" ht="15" hidden="1" thickBot="1">
      <c r="A14825" s="409">
        <v>202207</v>
      </c>
      <c r="B14825" s="196" t="s">
        <v>2170</v>
      </c>
      <c r="C14825" s="197" t="s">
        <v>2034</v>
      </c>
      <c r="D14825" s="198" t="s">
        <v>339</v>
      </c>
      <c r="E14825" s="421">
        <v>441</v>
      </c>
      <c r="F14825" s="413">
        <v>131.27000000000001</v>
      </c>
      <c r="G14825" s="414">
        <f t="shared" si="462"/>
        <v>3.3594880780071605</v>
      </c>
      <c r="H14825" s="415">
        <f t="shared" si="463"/>
        <v>3.3594880780071605</v>
      </c>
    </row>
    <row r="14826" spans="1:8" ht="15" hidden="1" thickBot="1">
      <c r="A14826" s="409">
        <v>202207</v>
      </c>
      <c r="B14826" s="196" t="s">
        <v>2171</v>
      </c>
      <c r="C14826" s="197" t="s">
        <v>2034</v>
      </c>
      <c r="D14826" s="198" t="s">
        <v>337</v>
      </c>
      <c r="E14826" s="421">
        <v>84636</v>
      </c>
      <c r="F14826" s="413">
        <v>131.27000000000001</v>
      </c>
      <c r="G14826" s="414">
        <f t="shared" si="462"/>
        <v>644.74746705263954</v>
      </c>
      <c r="H14826" s="415">
        <f t="shared" si="463"/>
        <v>3.2237373352631975</v>
      </c>
    </row>
    <row r="14827" spans="1:8" ht="15" hidden="1" thickBot="1">
      <c r="A14827" s="409">
        <v>202207</v>
      </c>
      <c r="B14827" s="196" t="s">
        <v>2172</v>
      </c>
      <c r="C14827" s="197" t="s">
        <v>2034</v>
      </c>
      <c r="D14827" s="198" t="s">
        <v>339</v>
      </c>
      <c r="E14827" s="421">
        <v>423</v>
      </c>
      <c r="F14827" s="413">
        <v>131.27000000000001</v>
      </c>
      <c r="G14827" s="414">
        <f t="shared" si="462"/>
        <v>3.2223661156395211</v>
      </c>
      <c r="H14827" s="415">
        <f t="shared" si="463"/>
        <v>3.2223661156395211</v>
      </c>
    </row>
    <row r="14828" spans="1:8" ht="15" hidden="1" thickBot="1">
      <c r="A14828" s="409">
        <v>202207</v>
      </c>
      <c r="B14828" s="196" t="s">
        <v>2173</v>
      </c>
      <c r="C14828" s="197" t="s">
        <v>2034</v>
      </c>
      <c r="D14828" s="198" t="s">
        <v>337</v>
      </c>
      <c r="E14828" s="421">
        <v>66112</v>
      </c>
      <c r="F14828" s="413">
        <v>131.27000000000001</v>
      </c>
      <c r="G14828" s="414">
        <f t="shared" si="462"/>
        <v>503.63373200274242</v>
      </c>
      <c r="H14828" s="415">
        <f t="shared" si="463"/>
        <v>2.5181686600137123</v>
      </c>
    </row>
    <row r="14829" spans="1:8" ht="15" hidden="1" thickBot="1">
      <c r="A14829" s="409">
        <v>202207</v>
      </c>
      <c r="B14829" s="196" t="s">
        <v>2174</v>
      </c>
      <c r="C14829" s="197" t="s">
        <v>2034</v>
      </c>
      <c r="D14829" s="198" t="s">
        <v>337</v>
      </c>
      <c r="E14829" s="421">
        <v>45156</v>
      </c>
      <c r="F14829" s="413">
        <v>131.27000000000001</v>
      </c>
      <c r="G14829" s="414">
        <f t="shared" si="462"/>
        <v>343.99329625961758</v>
      </c>
      <c r="H14829" s="415">
        <f t="shared" si="463"/>
        <v>1.7199664812980879</v>
      </c>
    </row>
    <row r="14830" spans="1:8" ht="15" hidden="1" thickBot="1">
      <c r="A14830" s="409">
        <v>202207</v>
      </c>
      <c r="B14830" s="196" t="s">
        <v>2175</v>
      </c>
      <c r="C14830" s="197" t="s">
        <v>2034</v>
      </c>
      <c r="D14830" s="198" t="s">
        <v>337</v>
      </c>
      <c r="E14830" s="421">
        <v>63964</v>
      </c>
      <c r="F14830" s="413">
        <v>131.27000000000001</v>
      </c>
      <c r="G14830" s="414">
        <f t="shared" si="462"/>
        <v>487.27051116020414</v>
      </c>
      <c r="H14830" s="415">
        <f t="shared" si="463"/>
        <v>2.4363525558010206</v>
      </c>
    </row>
    <row r="14831" spans="1:8" ht="15" hidden="1" thickBot="1">
      <c r="A14831" s="409">
        <v>202207</v>
      </c>
      <c r="B14831" s="196" t="s">
        <v>2176</v>
      </c>
      <c r="C14831" s="197" t="s">
        <v>2034</v>
      </c>
      <c r="D14831" s="198" t="s">
        <v>337</v>
      </c>
      <c r="E14831" s="421">
        <v>63964</v>
      </c>
      <c r="F14831" s="413">
        <v>131.27000000000001</v>
      </c>
      <c r="G14831" s="414">
        <f t="shared" si="462"/>
        <v>487.27051116020414</v>
      </c>
      <c r="H14831" s="415">
        <f t="shared" si="463"/>
        <v>2.4363525558010206</v>
      </c>
    </row>
    <row r="14832" spans="1:8" ht="15" hidden="1" thickBot="1">
      <c r="A14832" s="409">
        <v>202207</v>
      </c>
      <c r="B14832" s="196" t="s">
        <v>2177</v>
      </c>
      <c r="C14832" s="197" t="s">
        <v>2034</v>
      </c>
      <c r="D14832" s="198" t="s">
        <v>337</v>
      </c>
      <c r="E14832" s="421">
        <v>75689</v>
      </c>
      <c r="F14832" s="413">
        <v>131.27000000000001</v>
      </c>
      <c r="G14832" s="414">
        <f t="shared" si="462"/>
        <v>576.59023386912463</v>
      </c>
      <c r="H14832" s="415">
        <f t="shared" si="463"/>
        <v>2.8829511693456231</v>
      </c>
    </row>
    <row r="14833" spans="1:8" ht="15" hidden="1" thickBot="1">
      <c r="A14833" s="409">
        <v>202207</v>
      </c>
      <c r="B14833" s="196" t="s">
        <v>2178</v>
      </c>
      <c r="C14833" s="197" t="s">
        <v>2034</v>
      </c>
      <c r="D14833" s="198" t="s">
        <v>339</v>
      </c>
      <c r="E14833" s="421">
        <v>378</v>
      </c>
      <c r="F14833" s="413">
        <v>131.27000000000001</v>
      </c>
      <c r="G14833" s="414">
        <f t="shared" si="462"/>
        <v>2.8795612097204235</v>
      </c>
      <c r="H14833" s="415">
        <f t="shared" si="463"/>
        <v>2.8795612097204235</v>
      </c>
    </row>
    <row r="14834" spans="1:8" ht="15" hidden="1" thickBot="1">
      <c r="A14834" s="409">
        <v>202207</v>
      </c>
      <c r="B14834" s="196" t="s">
        <v>2179</v>
      </c>
      <c r="C14834" s="197" t="s">
        <v>2775</v>
      </c>
      <c r="D14834" s="198" t="s">
        <v>337</v>
      </c>
      <c r="E14834" s="421">
        <v>108299</v>
      </c>
      <c r="F14834" s="413">
        <v>131.27000000000001</v>
      </c>
      <c r="G14834" s="414">
        <f t="shared" si="462"/>
        <v>825.00952235849763</v>
      </c>
      <c r="H14834" s="415">
        <f t="shared" si="463"/>
        <v>4.1250476117924881</v>
      </c>
    </row>
    <row r="14835" spans="1:8" ht="15" hidden="1" thickBot="1">
      <c r="A14835" s="409">
        <v>202207</v>
      </c>
      <c r="B14835" s="196" t="s">
        <v>2180</v>
      </c>
      <c r="C14835" s="197" t="s">
        <v>2775</v>
      </c>
      <c r="D14835" s="198" t="s">
        <v>339</v>
      </c>
      <c r="E14835" s="421">
        <v>541</v>
      </c>
      <c r="F14835" s="413">
        <v>131.27000000000001</v>
      </c>
      <c r="G14835" s="414">
        <f t="shared" si="462"/>
        <v>4.1212767578273786</v>
      </c>
      <c r="H14835" s="415">
        <f t="shared" si="463"/>
        <v>4.1212767578273786</v>
      </c>
    </row>
    <row r="14836" spans="1:8" ht="15" hidden="1" thickBot="1">
      <c r="A14836" s="409">
        <v>202207</v>
      </c>
      <c r="B14836" s="196" t="s">
        <v>2181</v>
      </c>
      <c r="C14836" s="197" t="s">
        <v>2034</v>
      </c>
      <c r="D14836" s="198" t="s">
        <v>337</v>
      </c>
      <c r="E14836" s="421">
        <v>72224</v>
      </c>
      <c r="F14836" s="413">
        <v>131.27000000000001</v>
      </c>
      <c r="G14836" s="414">
        <f t="shared" si="462"/>
        <v>550.19425611335407</v>
      </c>
      <c r="H14836" s="415">
        <f t="shared" si="463"/>
        <v>2.7509712805667705</v>
      </c>
    </row>
    <row r="14837" spans="1:8" ht="15" hidden="1" thickBot="1">
      <c r="A14837" s="409">
        <v>202207</v>
      </c>
      <c r="B14837" s="196" t="s">
        <v>2182</v>
      </c>
      <c r="C14837" s="197" t="s">
        <v>2034</v>
      </c>
      <c r="D14837" s="198" t="s">
        <v>337</v>
      </c>
      <c r="E14837" s="421">
        <v>78702</v>
      </c>
      <c r="F14837" s="413">
        <v>131.27000000000001</v>
      </c>
      <c r="G14837" s="414">
        <f t="shared" si="462"/>
        <v>599.54292679210778</v>
      </c>
      <c r="H14837" s="415">
        <f t="shared" si="463"/>
        <v>2.9977146339605389</v>
      </c>
    </row>
    <row r="14838" spans="1:8" ht="15" hidden="1" thickBot="1">
      <c r="A14838" s="409">
        <v>202207</v>
      </c>
      <c r="B14838" s="196" t="s">
        <v>2183</v>
      </c>
      <c r="C14838" s="197" t="s">
        <v>2034</v>
      </c>
      <c r="D14838" s="198" t="s">
        <v>337</v>
      </c>
      <c r="E14838" s="421">
        <v>78702</v>
      </c>
      <c r="F14838" s="413">
        <v>131.27000000000001</v>
      </c>
      <c r="G14838" s="414">
        <f t="shared" si="462"/>
        <v>599.54292679210778</v>
      </c>
      <c r="H14838" s="415">
        <f t="shared" si="463"/>
        <v>2.9977146339605389</v>
      </c>
    </row>
    <row r="14839" spans="1:8" ht="15" hidden="1" thickBot="1">
      <c r="A14839" s="409">
        <v>202207</v>
      </c>
      <c r="B14839" s="196" t="s">
        <v>2184</v>
      </c>
      <c r="C14839" s="197" t="s">
        <v>2034</v>
      </c>
      <c r="D14839" s="198" t="s">
        <v>339</v>
      </c>
      <c r="E14839" s="421">
        <v>361</v>
      </c>
      <c r="F14839" s="413">
        <v>131.27000000000001</v>
      </c>
      <c r="G14839" s="414">
        <f t="shared" si="462"/>
        <v>2.7500571341509863</v>
      </c>
      <c r="H14839" s="415">
        <f t="shared" si="463"/>
        <v>2.7500571341509863</v>
      </c>
    </row>
    <row r="14840" spans="1:8" ht="15" hidden="1" thickBot="1">
      <c r="A14840" s="409">
        <v>202207</v>
      </c>
      <c r="B14840" s="196" t="s">
        <v>2185</v>
      </c>
      <c r="C14840" s="197" t="s">
        <v>2034</v>
      </c>
      <c r="D14840" s="198" t="s">
        <v>337</v>
      </c>
      <c r="E14840" s="421">
        <v>78702</v>
      </c>
      <c r="F14840" s="413">
        <v>131.27000000000001</v>
      </c>
      <c r="G14840" s="414">
        <f t="shared" si="462"/>
        <v>599.54292679210778</v>
      </c>
      <c r="H14840" s="415">
        <f t="shared" si="463"/>
        <v>2.9977146339605389</v>
      </c>
    </row>
    <row r="14841" spans="1:8" ht="15" hidden="1" thickBot="1">
      <c r="A14841" s="409">
        <v>202207</v>
      </c>
      <c r="B14841" s="196" t="s">
        <v>2186</v>
      </c>
      <c r="C14841" s="197" t="s">
        <v>2034</v>
      </c>
      <c r="D14841" s="198" t="s">
        <v>337</v>
      </c>
      <c r="E14841" s="421">
        <v>78221</v>
      </c>
      <c r="F14841" s="413">
        <v>131.27000000000001</v>
      </c>
      <c r="G14841" s="414">
        <f t="shared" si="462"/>
        <v>595.87872324217255</v>
      </c>
      <c r="H14841" s="415">
        <f t="shared" si="463"/>
        <v>2.9793936162108627</v>
      </c>
    </row>
    <row r="14842" spans="1:8" ht="15" hidden="1" thickBot="1">
      <c r="A14842" s="409">
        <v>202207</v>
      </c>
      <c r="B14842" s="196" t="s">
        <v>2187</v>
      </c>
      <c r="C14842" s="197" t="s">
        <v>2034</v>
      </c>
      <c r="D14842" s="198" t="s">
        <v>337</v>
      </c>
      <c r="E14842" s="421">
        <v>74202</v>
      </c>
      <c r="F14842" s="413">
        <v>131.27000000000001</v>
      </c>
      <c r="G14842" s="414">
        <f t="shared" si="462"/>
        <v>565.26243620019807</v>
      </c>
      <c r="H14842" s="415">
        <f t="shared" si="463"/>
        <v>2.8263121810009904</v>
      </c>
    </row>
    <row r="14843" spans="1:8" ht="15" hidden="1" thickBot="1">
      <c r="A14843" s="409">
        <v>202207</v>
      </c>
      <c r="B14843" s="196" t="s">
        <v>2188</v>
      </c>
      <c r="C14843" s="197" t="s">
        <v>2034</v>
      </c>
      <c r="D14843" s="198" t="s">
        <v>339</v>
      </c>
      <c r="E14843" s="421">
        <v>371</v>
      </c>
      <c r="F14843" s="413">
        <v>131.27000000000001</v>
      </c>
      <c r="G14843" s="414">
        <f t="shared" si="462"/>
        <v>2.8262360021330082</v>
      </c>
      <c r="H14843" s="415">
        <f t="shared" si="463"/>
        <v>2.8262360021330082</v>
      </c>
    </row>
    <row r="14844" spans="1:8" ht="15" hidden="1" thickBot="1">
      <c r="A14844" s="409">
        <v>202207</v>
      </c>
      <c r="B14844" s="196" t="s">
        <v>2189</v>
      </c>
      <c r="C14844" s="197" t="s">
        <v>2034</v>
      </c>
      <c r="D14844" s="198" t="s">
        <v>337</v>
      </c>
      <c r="E14844" s="421">
        <v>68069</v>
      </c>
      <c r="F14844" s="413">
        <v>131.27000000000001</v>
      </c>
      <c r="G14844" s="414">
        <f t="shared" si="462"/>
        <v>518.54193646682404</v>
      </c>
      <c r="H14844" s="415">
        <f t="shared" si="463"/>
        <v>2.59270968233412</v>
      </c>
    </row>
    <row r="14845" spans="1:8" ht="15" hidden="1" thickBot="1">
      <c r="A14845" s="409">
        <v>202207</v>
      </c>
      <c r="B14845" s="196" t="s">
        <v>2190</v>
      </c>
      <c r="C14845" s="197" t="s">
        <v>2034</v>
      </c>
      <c r="D14845" s="198" t="s">
        <v>337</v>
      </c>
      <c r="E14845" s="421">
        <v>67482</v>
      </c>
      <c r="F14845" s="413">
        <v>131.27000000000001</v>
      </c>
      <c r="G14845" s="414">
        <f t="shared" si="462"/>
        <v>514.07023691627933</v>
      </c>
      <c r="H14845" s="415">
        <f t="shared" si="463"/>
        <v>2.5703511845813964</v>
      </c>
    </row>
    <row r="14846" spans="1:8" ht="15" hidden="1" thickBot="1">
      <c r="A14846" s="409">
        <v>202207</v>
      </c>
      <c r="B14846" s="196" t="s">
        <v>2191</v>
      </c>
      <c r="C14846" s="197" t="s">
        <v>2034</v>
      </c>
      <c r="D14846" s="198" t="s">
        <v>337</v>
      </c>
      <c r="E14846" s="421">
        <v>69252</v>
      </c>
      <c r="F14846" s="413">
        <v>131.27000000000001</v>
      </c>
      <c r="G14846" s="414">
        <f t="shared" si="462"/>
        <v>527.5538965490972</v>
      </c>
      <c r="H14846" s="415">
        <f t="shared" si="463"/>
        <v>2.6377694827454858</v>
      </c>
    </row>
    <row r="14847" spans="1:8" ht="15" hidden="1" thickBot="1">
      <c r="A14847" s="409">
        <v>202207</v>
      </c>
      <c r="B14847" s="196" t="s">
        <v>2192</v>
      </c>
      <c r="C14847" s="197" t="s">
        <v>2034</v>
      </c>
      <c r="D14847" s="198" t="s">
        <v>337</v>
      </c>
      <c r="E14847" s="421">
        <v>71743</v>
      </c>
      <c r="F14847" s="413">
        <v>131.27000000000001</v>
      </c>
      <c r="G14847" s="414">
        <f t="shared" si="462"/>
        <v>546.53005256341885</v>
      </c>
      <c r="H14847" s="415">
        <f t="shared" si="463"/>
        <v>2.7326502628170943</v>
      </c>
    </row>
    <row r="14848" spans="1:8" ht="15" hidden="1" thickBot="1">
      <c r="A14848" s="409">
        <v>202207</v>
      </c>
      <c r="B14848" s="196" t="s">
        <v>2193</v>
      </c>
      <c r="C14848" s="197" t="s">
        <v>2034</v>
      </c>
      <c r="D14848" s="198" t="s">
        <v>339</v>
      </c>
      <c r="E14848" s="421">
        <v>359</v>
      </c>
      <c r="F14848" s="413">
        <v>131.27000000000001</v>
      </c>
      <c r="G14848" s="414">
        <f t="shared" si="462"/>
        <v>2.7348213605545819</v>
      </c>
      <c r="H14848" s="415">
        <f t="shared" si="463"/>
        <v>2.7348213605545819</v>
      </c>
    </row>
    <row r="14849" spans="1:8" ht="15" hidden="1" thickBot="1">
      <c r="A14849" s="409">
        <v>202207</v>
      </c>
      <c r="B14849" s="196" t="s">
        <v>2194</v>
      </c>
      <c r="C14849" s="197" t="s">
        <v>2034</v>
      </c>
      <c r="D14849" s="198" t="s">
        <v>337</v>
      </c>
      <c r="E14849" s="421">
        <v>59554</v>
      </c>
      <c r="F14849" s="413">
        <v>131.27000000000001</v>
      </c>
      <c r="G14849" s="414">
        <f t="shared" si="462"/>
        <v>453.67563038013253</v>
      </c>
      <c r="H14849" s="415">
        <f t="shared" si="463"/>
        <v>2.2683781519006625</v>
      </c>
    </row>
    <row r="14850" spans="1:8" ht="15" hidden="1" thickBot="1">
      <c r="A14850" s="409">
        <v>202207</v>
      </c>
      <c r="B14850" s="196" t="s">
        <v>2195</v>
      </c>
      <c r="C14850" s="197" t="s">
        <v>2034</v>
      </c>
      <c r="D14850" s="198" t="s">
        <v>339</v>
      </c>
      <c r="E14850" s="421">
        <v>298</v>
      </c>
      <c r="F14850" s="413">
        <v>131.27000000000001</v>
      </c>
      <c r="G14850" s="414">
        <f t="shared" ref="G14850:G14913" si="464">+E14850/F14850</f>
        <v>2.2701302658642493</v>
      </c>
      <c r="H14850" s="415">
        <f t="shared" ref="H14850:H14913" si="465">IF(D14850="TB",G14850/200,IF(D14850="LT",G14850,"VER"))</f>
        <v>2.2701302658642493</v>
      </c>
    </row>
    <row r="14851" spans="1:8" ht="15" hidden="1" thickBot="1">
      <c r="A14851" s="409">
        <v>202207</v>
      </c>
      <c r="B14851" s="196" t="s">
        <v>2196</v>
      </c>
      <c r="C14851" s="197" t="s">
        <v>2034</v>
      </c>
      <c r="D14851" s="198" t="s">
        <v>337</v>
      </c>
      <c r="E14851" s="421">
        <v>63843</v>
      </c>
      <c r="F14851" s="413">
        <v>131.27000000000001</v>
      </c>
      <c r="G14851" s="414">
        <f t="shared" si="464"/>
        <v>486.34874685762168</v>
      </c>
      <c r="H14851" s="415">
        <f t="shared" si="465"/>
        <v>2.4317437342881085</v>
      </c>
    </row>
    <row r="14852" spans="1:8" ht="15" hidden="1" thickBot="1">
      <c r="A14852" s="409">
        <v>202207</v>
      </c>
      <c r="B14852" s="196" t="s">
        <v>2197</v>
      </c>
      <c r="C14852" s="197" t="s">
        <v>2034</v>
      </c>
      <c r="D14852" s="198" t="s">
        <v>337</v>
      </c>
      <c r="E14852" s="421">
        <v>64471</v>
      </c>
      <c r="F14852" s="413">
        <v>131.27000000000001</v>
      </c>
      <c r="G14852" s="414">
        <f t="shared" si="464"/>
        <v>491.13277976689261</v>
      </c>
      <c r="H14852" s="415">
        <f t="shared" si="465"/>
        <v>2.4556638988344632</v>
      </c>
    </row>
    <row r="14853" spans="1:8" ht="15" hidden="1" thickBot="1">
      <c r="A14853" s="409">
        <v>202207</v>
      </c>
      <c r="B14853" s="196" t="s">
        <v>2198</v>
      </c>
      <c r="C14853" s="197" t="s">
        <v>2034</v>
      </c>
      <c r="D14853" s="198" t="s">
        <v>337</v>
      </c>
      <c r="E14853" s="421">
        <v>59554</v>
      </c>
      <c r="F14853" s="413">
        <v>131.27000000000001</v>
      </c>
      <c r="G14853" s="414">
        <f t="shared" si="464"/>
        <v>453.67563038013253</v>
      </c>
      <c r="H14853" s="415">
        <f t="shared" si="465"/>
        <v>2.2683781519006625</v>
      </c>
    </row>
    <row r="14854" spans="1:8" ht="15" hidden="1" thickBot="1">
      <c r="A14854" s="409">
        <v>202207</v>
      </c>
      <c r="B14854" s="196" t="s">
        <v>2199</v>
      </c>
      <c r="C14854" s="197" t="s">
        <v>2034</v>
      </c>
      <c r="D14854" s="198" t="s">
        <v>339</v>
      </c>
      <c r="E14854" s="421">
        <v>298</v>
      </c>
      <c r="F14854" s="413">
        <v>131.27000000000001</v>
      </c>
      <c r="G14854" s="414">
        <f t="shared" si="464"/>
        <v>2.2701302658642493</v>
      </c>
      <c r="H14854" s="415">
        <f t="shared" si="465"/>
        <v>2.2701302658642493</v>
      </c>
    </row>
    <row r="14855" spans="1:8" ht="15" hidden="1" thickBot="1">
      <c r="A14855" s="409">
        <v>202207</v>
      </c>
      <c r="B14855" s="196" t="s">
        <v>2200</v>
      </c>
      <c r="C14855" s="197" t="s">
        <v>2034</v>
      </c>
      <c r="D14855" s="198" t="s">
        <v>337</v>
      </c>
      <c r="E14855" s="421">
        <v>59554</v>
      </c>
      <c r="F14855" s="413">
        <v>131.27000000000001</v>
      </c>
      <c r="G14855" s="414">
        <f t="shared" si="464"/>
        <v>453.67563038013253</v>
      </c>
      <c r="H14855" s="415">
        <f t="shared" si="465"/>
        <v>2.2683781519006625</v>
      </c>
    </row>
    <row r="14856" spans="1:8" ht="15" hidden="1" thickBot="1">
      <c r="A14856" s="409">
        <v>202207</v>
      </c>
      <c r="B14856" s="196" t="s">
        <v>2201</v>
      </c>
      <c r="C14856" s="197" t="s">
        <v>2034</v>
      </c>
      <c r="D14856" s="198" t="s">
        <v>339</v>
      </c>
      <c r="E14856" s="421">
        <v>298</v>
      </c>
      <c r="F14856" s="413">
        <v>131.27000000000001</v>
      </c>
      <c r="G14856" s="414">
        <f t="shared" si="464"/>
        <v>2.2701302658642493</v>
      </c>
      <c r="H14856" s="415">
        <f t="shared" si="465"/>
        <v>2.2701302658642493</v>
      </c>
    </row>
    <row r="14857" spans="1:8" ht="15" hidden="1" thickBot="1">
      <c r="A14857" s="409">
        <v>202207</v>
      </c>
      <c r="B14857" s="196" t="s">
        <v>2202</v>
      </c>
      <c r="C14857" s="197" t="s">
        <v>2034</v>
      </c>
      <c r="D14857" s="198" t="s">
        <v>337</v>
      </c>
      <c r="E14857" s="421">
        <v>63791</v>
      </c>
      <c r="F14857" s="413">
        <v>131.27000000000001</v>
      </c>
      <c r="G14857" s="414">
        <f t="shared" si="464"/>
        <v>485.95261674411512</v>
      </c>
      <c r="H14857" s="415">
        <f t="shared" si="465"/>
        <v>2.4297630837205757</v>
      </c>
    </row>
    <row r="14858" spans="1:8" ht="15" hidden="1" thickBot="1">
      <c r="A14858" s="409">
        <v>202207</v>
      </c>
      <c r="B14858" s="196" t="s">
        <v>2203</v>
      </c>
      <c r="C14858" s="197" t="s">
        <v>2034</v>
      </c>
      <c r="D14858" s="198" t="s">
        <v>337</v>
      </c>
      <c r="E14858" s="421">
        <v>85689</v>
      </c>
      <c r="F14858" s="413">
        <v>131.27000000000001</v>
      </c>
      <c r="G14858" s="414">
        <f t="shared" si="464"/>
        <v>652.76910185114639</v>
      </c>
      <c r="H14858" s="415">
        <f t="shared" si="465"/>
        <v>3.2638455092557321</v>
      </c>
    </row>
    <row r="14859" spans="1:8" ht="15" hidden="1" thickBot="1">
      <c r="A14859" s="409">
        <v>202207</v>
      </c>
      <c r="B14859" s="196" t="s">
        <v>2204</v>
      </c>
      <c r="C14859" s="197" t="s">
        <v>2034</v>
      </c>
      <c r="D14859" s="198" t="s">
        <v>339</v>
      </c>
      <c r="E14859" s="421">
        <v>428</v>
      </c>
      <c r="F14859" s="413">
        <v>131.27000000000001</v>
      </c>
      <c r="G14859" s="414">
        <f t="shared" si="464"/>
        <v>3.2604555496305321</v>
      </c>
      <c r="H14859" s="415">
        <f t="shared" si="465"/>
        <v>3.2604555496305321</v>
      </c>
    </row>
    <row r="14860" spans="1:8" ht="15" hidden="1" thickBot="1">
      <c r="A14860" s="409">
        <v>202207</v>
      </c>
      <c r="B14860" s="196" t="s">
        <v>2205</v>
      </c>
      <c r="C14860" s="197" t="s">
        <v>2034</v>
      </c>
      <c r="D14860" s="198" t="s">
        <v>337</v>
      </c>
      <c r="E14860" s="421">
        <v>96402</v>
      </c>
      <c r="F14860" s="413">
        <v>131.27000000000001</v>
      </c>
      <c r="G14860" s="414">
        <f t="shared" si="464"/>
        <v>734.37952312028642</v>
      </c>
      <c r="H14860" s="415">
        <f t="shared" si="465"/>
        <v>3.671897615601432</v>
      </c>
    </row>
    <row r="14861" spans="1:8" ht="15" hidden="1" thickBot="1">
      <c r="A14861" s="409">
        <v>202207</v>
      </c>
      <c r="B14861" s="196" t="s">
        <v>2206</v>
      </c>
      <c r="C14861" s="197" t="s">
        <v>2034</v>
      </c>
      <c r="D14861" s="198" t="s">
        <v>337</v>
      </c>
      <c r="E14861" s="421">
        <v>72487</v>
      </c>
      <c r="F14861" s="413">
        <v>131.27000000000001</v>
      </c>
      <c r="G14861" s="414">
        <f t="shared" si="464"/>
        <v>552.19776034128131</v>
      </c>
      <c r="H14861" s="415">
        <f t="shared" si="465"/>
        <v>2.7609888017064064</v>
      </c>
    </row>
    <row r="14862" spans="1:8" ht="15" hidden="1" thickBot="1">
      <c r="A14862" s="409">
        <v>202207</v>
      </c>
      <c r="B14862" s="196" t="s">
        <v>2207</v>
      </c>
      <c r="C14862" s="197" t="s">
        <v>2034</v>
      </c>
      <c r="D14862" s="198" t="s">
        <v>337</v>
      </c>
      <c r="E14862" s="421">
        <v>83789</v>
      </c>
      <c r="F14862" s="413">
        <v>131.27000000000001</v>
      </c>
      <c r="G14862" s="414">
        <f t="shared" si="464"/>
        <v>638.29511693456232</v>
      </c>
      <c r="H14862" s="415">
        <f t="shared" si="465"/>
        <v>3.1914755846728116</v>
      </c>
    </row>
    <row r="14863" spans="1:8" ht="15" hidden="1" thickBot="1">
      <c r="A14863" s="409">
        <v>202207</v>
      </c>
      <c r="B14863" s="196" t="s">
        <v>2208</v>
      </c>
      <c r="C14863" s="197" t="s">
        <v>2034</v>
      </c>
      <c r="D14863" s="198" t="s">
        <v>339</v>
      </c>
      <c r="E14863" s="421">
        <v>419</v>
      </c>
      <c r="F14863" s="413">
        <v>131.27000000000001</v>
      </c>
      <c r="G14863" s="414">
        <f t="shared" si="464"/>
        <v>3.1918945684467128</v>
      </c>
      <c r="H14863" s="415">
        <f t="shared" si="465"/>
        <v>3.1918945684467128</v>
      </c>
    </row>
    <row r="14864" spans="1:8" ht="15" hidden="1" thickBot="1">
      <c r="A14864" s="409">
        <v>202207</v>
      </c>
      <c r="B14864" s="196" t="s">
        <v>2209</v>
      </c>
      <c r="C14864" s="197" t="s">
        <v>2034</v>
      </c>
      <c r="D14864" s="198" t="s">
        <v>337</v>
      </c>
      <c r="E14864" s="421">
        <v>52044</v>
      </c>
      <c r="F14864" s="413">
        <v>131.27000000000001</v>
      </c>
      <c r="G14864" s="414">
        <f t="shared" si="464"/>
        <v>396.46530052563418</v>
      </c>
      <c r="H14864" s="415">
        <f t="shared" si="465"/>
        <v>1.9823265026281709</v>
      </c>
    </row>
    <row r="14865" spans="1:8" ht="15" hidden="1" thickBot="1">
      <c r="A14865" s="409">
        <v>202207</v>
      </c>
      <c r="B14865" s="196" t="s">
        <v>2210</v>
      </c>
      <c r="C14865" s="197" t="s">
        <v>2034</v>
      </c>
      <c r="D14865" s="198" t="s">
        <v>337</v>
      </c>
      <c r="E14865" s="421">
        <v>52044</v>
      </c>
      <c r="F14865" s="413">
        <v>131.27000000000001</v>
      </c>
      <c r="G14865" s="414">
        <f t="shared" si="464"/>
        <v>396.46530052563418</v>
      </c>
      <c r="H14865" s="415">
        <f t="shared" si="465"/>
        <v>1.9823265026281709</v>
      </c>
    </row>
    <row r="14866" spans="1:8" ht="15" hidden="1" thickBot="1">
      <c r="A14866" s="409">
        <v>202207</v>
      </c>
      <c r="B14866" s="196" t="s">
        <v>2211</v>
      </c>
      <c r="C14866" s="197" t="s">
        <v>2034</v>
      </c>
      <c r="D14866" s="198" t="s">
        <v>339</v>
      </c>
      <c r="E14866" s="421">
        <v>260</v>
      </c>
      <c r="F14866" s="413">
        <v>131.27000000000001</v>
      </c>
      <c r="G14866" s="414">
        <f t="shared" si="464"/>
        <v>1.9806505675325663</v>
      </c>
      <c r="H14866" s="415">
        <f t="shared" si="465"/>
        <v>1.9806505675325663</v>
      </c>
    </row>
    <row r="14867" spans="1:8" ht="15" hidden="1" thickBot="1">
      <c r="A14867" s="409">
        <v>202207</v>
      </c>
      <c r="B14867" s="196" t="s">
        <v>2212</v>
      </c>
      <c r="C14867" s="197" t="s">
        <v>2034</v>
      </c>
      <c r="D14867" s="198" t="s">
        <v>337</v>
      </c>
      <c r="E14867" s="421">
        <v>52044</v>
      </c>
      <c r="F14867" s="413">
        <v>131.27000000000001</v>
      </c>
      <c r="G14867" s="414">
        <f t="shared" si="464"/>
        <v>396.46530052563418</v>
      </c>
      <c r="H14867" s="415">
        <f t="shared" si="465"/>
        <v>1.9823265026281709</v>
      </c>
    </row>
    <row r="14868" spans="1:8" ht="15" hidden="1" thickBot="1">
      <c r="A14868" s="409">
        <v>202207</v>
      </c>
      <c r="B14868" s="196" t="s">
        <v>2213</v>
      </c>
      <c r="C14868" s="197" t="s">
        <v>2034</v>
      </c>
      <c r="D14868" s="198" t="s">
        <v>337</v>
      </c>
      <c r="E14868" s="421">
        <v>52044</v>
      </c>
      <c r="F14868" s="413">
        <v>131.27000000000001</v>
      </c>
      <c r="G14868" s="414">
        <f t="shared" si="464"/>
        <v>396.46530052563418</v>
      </c>
      <c r="H14868" s="415">
        <f t="shared" si="465"/>
        <v>1.9823265026281709</v>
      </c>
    </row>
    <row r="14869" spans="1:8" ht="15" hidden="1" thickBot="1">
      <c r="A14869" s="409">
        <v>202207</v>
      </c>
      <c r="B14869" s="196" t="s">
        <v>2214</v>
      </c>
      <c r="C14869" s="197" t="s">
        <v>2034</v>
      </c>
      <c r="D14869" s="198" t="s">
        <v>337</v>
      </c>
      <c r="E14869" s="421">
        <v>52044</v>
      </c>
      <c r="F14869" s="413">
        <v>131.27000000000001</v>
      </c>
      <c r="G14869" s="414">
        <f t="shared" si="464"/>
        <v>396.46530052563418</v>
      </c>
      <c r="H14869" s="415">
        <f t="shared" si="465"/>
        <v>1.9823265026281709</v>
      </c>
    </row>
    <row r="14870" spans="1:8" ht="15" hidden="1" thickBot="1">
      <c r="A14870" s="409">
        <v>202207</v>
      </c>
      <c r="B14870" s="196" t="s">
        <v>2215</v>
      </c>
      <c r="C14870" s="197" t="s">
        <v>2034</v>
      </c>
      <c r="D14870" s="198" t="s">
        <v>339</v>
      </c>
      <c r="E14870" s="421">
        <v>260</v>
      </c>
      <c r="F14870" s="413">
        <v>131.27000000000001</v>
      </c>
      <c r="G14870" s="414">
        <f t="shared" si="464"/>
        <v>1.9806505675325663</v>
      </c>
      <c r="H14870" s="415">
        <f t="shared" si="465"/>
        <v>1.9806505675325663</v>
      </c>
    </row>
    <row r="14871" spans="1:8" ht="15" hidden="1" thickBot="1">
      <c r="A14871" s="409">
        <v>202207</v>
      </c>
      <c r="B14871" s="196" t="s">
        <v>2216</v>
      </c>
      <c r="C14871" s="197" t="s">
        <v>2034</v>
      </c>
      <c r="D14871" s="198" t="s">
        <v>337</v>
      </c>
      <c r="E14871" s="421">
        <v>82223</v>
      </c>
      <c r="F14871" s="413">
        <v>131.27000000000001</v>
      </c>
      <c r="G14871" s="414">
        <f t="shared" si="464"/>
        <v>626.3655062085777</v>
      </c>
      <c r="H14871" s="415">
        <f t="shared" si="465"/>
        <v>3.1318275310428887</v>
      </c>
    </row>
    <row r="14872" spans="1:8" ht="15" hidden="1" thickBot="1">
      <c r="A14872" s="409">
        <v>202207</v>
      </c>
      <c r="B14872" s="196" t="s">
        <v>2217</v>
      </c>
      <c r="C14872" s="197" t="s">
        <v>2034</v>
      </c>
      <c r="D14872" s="198" t="s">
        <v>339</v>
      </c>
      <c r="E14872" s="421">
        <v>411</v>
      </c>
      <c r="F14872" s="413">
        <v>131.27000000000001</v>
      </c>
      <c r="G14872" s="414">
        <f t="shared" si="464"/>
        <v>3.1309514740610953</v>
      </c>
      <c r="H14872" s="415">
        <f t="shared" si="465"/>
        <v>3.1309514740610953</v>
      </c>
    </row>
    <row r="14873" spans="1:8" ht="15" hidden="1" thickBot="1">
      <c r="A14873" s="409">
        <v>202207</v>
      </c>
      <c r="B14873" s="196" t="s">
        <v>2218</v>
      </c>
      <c r="C14873" s="197" t="s">
        <v>2034</v>
      </c>
      <c r="D14873" s="198" t="s">
        <v>337</v>
      </c>
      <c r="E14873" s="421">
        <v>52044</v>
      </c>
      <c r="F14873" s="413">
        <v>131.27000000000001</v>
      </c>
      <c r="G14873" s="414">
        <f t="shared" si="464"/>
        <v>396.46530052563418</v>
      </c>
      <c r="H14873" s="415">
        <f t="shared" si="465"/>
        <v>1.9823265026281709</v>
      </c>
    </row>
    <row r="14874" spans="1:8" ht="15" hidden="1" thickBot="1">
      <c r="A14874" s="409">
        <v>202207</v>
      </c>
      <c r="B14874" s="196" t="s">
        <v>2219</v>
      </c>
      <c r="C14874" s="197" t="s">
        <v>2034</v>
      </c>
      <c r="D14874" s="198" t="s">
        <v>339</v>
      </c>
      <c r="E14874" s="421">
        <v>260</v>
      </c>
      <c r="F14874" s="413">
        <v>131.27000000000001</v>
      </c>
      <c r="G14874" s="414">
        <f t="shared" si="464"/>
        <v>1.9806505675325663</v>
      </c>
      <c r="H14874" s="415">
        <f t="shared" si="465"/>
        <v>1.9806505675325663</v>
      </c>
    </row>
    <row r="14875" spans="1:8" ht="15" hidden="1" thickBot="1">
      <c r="A14875" s="409">
        <v>202207</v>
      </c>
      <c r="B14875" s="196" t="s">
        <v>2220</v>
      </c>
      <c r="C14875" s="197" t="s">
        <v>2034</v>
      </c>
      <c r="D14875" s="198" t="s">
        <v>337</v>
      </c>
      <c r="E14875" s="421">
        <v>58661</v>
      </c>
      <c r="F14875" s="413">
        <v>131.27000000000001</v>
      </c>
      <c r="G14875" s="414">
        <f t="shared" si="464"/>
        <v>446.87285746933799</v>
      </c>
      <c r="H14875" s="415">
        <f t="shared" si="465"/>
        <v>2.2343642873466898</v>
      </c>
    </row>
    <row r="14876" spans="1:8" ht="15" hidden="1" thickBot="1">
      <c r="A14876" s="409">
        <v>202207</v>
      </c>
      <c r="B14876" s="196" t="s">
        <v>2221</v>
      </c>
      <c r="C14876" s="197" t="s">
        <v>2034</v>
      </c>
      <c r="D14876" s="198" t="s">
        <v>339</v>
      </c>
      <c r="E14876" s="421">
        <v>293</v>
      </c>
      <c r="F14876" s="413">
        <v>131.27000000000001</v>
      </c>
      <c r="G14876" s="414">
        <f t="shared" si="464"/>
        <v>2.2320408318732383</v>
      </c>
      <c r="H14876" s="415">
        <f t="shared" si="465"/>
        <v>2.2320408318732383</v>
      </c>
    </row>
    <row r="14877" spans="1:8" ht="15" hidden="1" thickBot="1">
      <c r="A14877" s="409">
        <v>202207</v>
      </c>
      <c r="B14877" s="196" t="s">
        <v>2222</v>
      </c>
      <c r="C14877" s="197" t="s">
        <v>2034</v>
      </c>
      <c r="D14877" s="198" t="s">
        <v>337</v>
      </c>
      <c r="E14877" s="421">
        <v>73105</v>
      </c>
      <c r="F14877" s="413">
        <v>131.27000000000001</v>
      </c>
      <c r="G14877" s="414">
        <f t="shared" si="464"/>
        <v>556.90561438257021</v>
      </c>
      <c r="H14877" s="415">
        <f t="shared" si="465"/>
        <v>2.7845280719128511</v>
      </c>
    </row>
    <row r="14878" spans="1:8" ht="15" hidden="1" thickBot="1">
      <c r="A14878" s="409">
        <v>202207</v>
      </c>
      <c r="B14878" s="196" t="s">
        <v>2223</v>
      </c>
      <c r="C14878" s="197" t="s">
        <v>2034</v>
      </c>
      <c r="D14878" s="198" t="s">
        <v>337</v>
      </c>
      <c r="E14878" s="421">
        <v>64031</v>
      </c>
      <c r="F14878" s="413">
        <v>131.27000000000001</v>
      </c>
      <c r="G14878" s="414">
        <f t="shared" si="464"/>
        <v>487.78090957568367</v>
      </c>
      <c r="H14878" s="415">
        <f t="shared" si="465"/>
        <v>2.4389045478784181</v>
      </c>
    </row>
    <row r="14879" spans="1:8" ht="15" hidden="1" thickBot="1">
      <c r="A14879" s="409">
        <v>202207</v>
      </c>
      <c r="B14879" s="196" t="s">
        <v>2224</v>
      </c>
      <c r="C14879" s="197" t="s">
        <v>2034</v>
      </c>
      <c r="D14879" s="198" t="s">
        <v>337</v>
      </c>
      <c r="E14879" s="421">
        <v>73270</v>
      </c>
      <c r="F14879" s="413">
        <v>131.27000000000001</v>
      </c>
      <c r="G14879" s="414">
        <f t="shared" si="464"/>
        <v>558.16256570427356</v>
      </c>
      <c r="H14879" s="415">
        <f t="shared" si="465"/>
        <v>2.7908128285213678</v>
      </c>
    </row>
    <row r="14880" spans="1:8" ht="15" hidden="1" thickBot="1">
      <c r="A14880" s="409">
        <v>202207</v>
      </c>
      <c r="B14880" s="196" t="s">
        <v>2225</v>
      </c>
      <c r="C14880" s="197" t="s">
        <v>2034</v>
      </c>
      <c r="D14880" s="198" t="s">
        <v>339</v>
      </c>
      <c r="E14880" s="421">
        <v>366</v>
      </c>
      <c r="F14880" s="413">
        <v>131.27000000000001</v>
      </c>
      <c r="G14880" s="414">
        <f t="shared" si="464"/>
        <v>2.7881465681419972</v>
      </c>
      <c r="H14880" s="415">
        <f t="shared" si="465"/>
        <v>2.7881465681419972</v>
      </c>
    </row>
    <row r="14881" spans="1:8" ht="15" hidden="1" thickBot="1">
      <c r="A14881" s="409">
        <v>202207</v>
      </c>
      <c r="B14881" s="196" t="s">
        <v>2226</v>
      </c>
      <c r="C14881" s="197" t="s">
        <v>2034</v>
      </c>
      <c r="D14881" s="198" t="s">
        <v>337</v>
      </c>
      <c r="E14881" s="421">
        <v>73534</v>
      </c>
      <c r="F14881" s="413">
        <v>131.27000000000001</v>
      </c>
      <c r="G14881" s="414">
        <f t="shared" si="464"/>
        <v>560.17368781899893</v>
      </c>
      <c r="H14881" s="415">
        <f t="shared" si="465"/>
        <v>2.8008684390949945</v>
      </c>
    </row>
    <row r="14882" spans="1:8" ht="15" hidden="1" thickBot="1">
      <c r="A14882" s="409">
        <v>202207</v>
      </c>
      <c r="B14882" s="196" t="s">
        <v>2227</v>
      </c>
      <c r="C14882" s="197" t="s">
        <v>2034</v>
      </c>
      <c r="D14882" s="198" t="s">
        <v>337</v>
      </c>
      <c r="E14882" s="421">
        <v>70136</v>
      </c>
      <c r="F14882" s="413">
        <v>131.27000000000001</v>
      </c>
      <c r="G14882" s="414">
        <f t="shared" si="464"/>
        <v>534.28810847870795</v>
      </c>
      <c r="H14882" s="415">
        <f t="shared" si="465"/>
        <v>2.6714405423935399</v>
      </c>
    </row>
    <row r="14883" spans="1:8" ht="15" hidden="1" thickBot="1">
      <c r="A14883" s="409">
        <v>202207</v>
      </c>
      <c r="B14883" s="196" t="s">
        <v>2228</v>
      </c>
      <c r="C14883" s="197" t="s">
        <v>2034</v>
      </c>
      <c r="D14883" s="198" t="s">
        <v>337</v>
      </c>
      <c r="E14883" s="421">
        <v>82692</v>
      </c>
      <c r="F14883" s="413">
        <v>131.27000000000001</v>
      </c>
      <c r="G14883" s="414">
        <f t="shared" si="464"/>
        <v>629.93829511693457</v>
      </c>
      <c r="H14883" s="415">
        <f t="shared" si="465"/>
        <v>3.1496914755846728</v>
      </c>
    </row>
    <row r="14884" spans="1:8" ht="15" hidden="1" thickBot="1">
      <c r="A14884" s="409">
        <v>202207</v>
      </c>
      <c r="B14884" s="196" t="s">
        <v>2229</v>
      </c>
      <c r="C14884" s="197" t="s">
        <v>2619</v>
      </c>
      <c r="D14884" s="198" t="s">
        <v>350</v>
      </c>
      <c r="E14884" s="421">
        <v>382.01</v>
      </c>
      <c r="F14884" s="413">
        <v>131.27000000000001</v>
      </c>
      <c r="G14884" s="414">
        <f t="shared" si="464"/>
        <v>2.910108935781214</v>
      </c>
      <c r="H14884" s="415" t="str">
        <f t="shared" si="465"/>
        <v>VER</v>
      </c>
    </row>
    <row r="14885" spans="1:8" ht="15" hidden="1" thickBot="1">
      <c r="A14885" s="409">
        <v>202207</v>
      </c>
      <c r="B14885" s="196" t="s">
        <v>2231</v>
      </c>
      <c r="C14885" s="197" t="s">
        <v>2034</v>
      </c>
      <c r="D14885" s="198" t="s">
        <v>2691</v>
      </c>
      <c r="E14885" s="421">
        <v>410.66</v>
      </c>
      <c r="F14885" s="413">
        <v>131.27000000000001</v>
      </c>
      <c r="G14885" s="414">
        <f t="shared" si="464"/>
        <v>3.1283613925497065</v>
      </c>
      <c r="H14885" s="415" t="str">
        <f t="shared" si="465"/>
        <v>VER</v>
      </c>
    </row>
    <row r="14886" spans="1:8" ht="15" hidden="1" thickBot="1">
      <c r="A14886" s="409">
        <v>202207</v>
      </c>
      <c r="B14886" s="196" t="s">
        <v>2232</v>
      </c>
      <c r="C14886" s="197" t="s">
        <v>2034</v>
      </c>
      <c r="D14886" s="198" t="s">
        <v>337</v>
      </c>
      <c r="E14886" s="421">
        <v>78380</v>
      </c>
      <c r="F14886" s="413">
        <v>131.27000000000001</v>
      </c>
      <c r="G14886" s="414">
        <f t="shared" si="464"/>
        <v>597.08996724308668</v>
      </c>
      <c r="H14886" s="415">
        <f t="shared" si="465"/>
        <v>2.9854498362154334</v>
      </c>
    </row>
    <row r="14887" spans="1:8" ht="15" hidden="1" thickBot="1">
      <c r="A14887" s="409">
        <v>202207</v>
      </c>
      <c r="B14887" s="196" t="s">
        <v>2233</v>
      </c>
      <c r="C14887" s="197" t="s">
        <v>2034</v>
      </c>
      <c r="D14887" s="198" t="s">
        <v>337</v>
      </c>
      <c r="E14887" s="421">
        <v>73381</v>
      </c>
      <c r="F14887" s="413">
        <v>131.27000000000001</v>
      </c>
      <c r="G14887" s="414">
        <f t="shared" si="464"/>
        <v>559.00815113887404</v>
      </c>
      <c r="H14887" s="415">
        <f t="shared" si="465"/>
        <v>2.7950407556943704</v>
      </c>
    </row>
    <row r="14888" spans="1:8" ht="15" hidden="1" thickBot="1">
      <c r="A14888" s="409">
        <v>202207</v>
      </c>
      <c r="B14888" s="196" t="s">
        <v>2234</v>
      </c>
      <c r="C14888" s="197" t="s">
        <v>2034</v>
      </c>
      <c r="D14888" s="198" t="s">
        <v>337</v>
      </c>
      <c r="E14888" s="421">
        <v>69541</v>
      </c>
      <c r="F14888" s="413">
        <v>131.27000000000001</v>
      </c>
      <c r="G14888" s="414">
        <f t="shared" si="464"/>
        <v>529.75546583377763</v>
      </c>
      <c r="H14888" s="415">
        <f t="shared" si="465"/>
        <v>2.6487773291688881</v>
      </c>
    </row>
    <row r="14889" spans="1:8" ht="15" hidden="1" thickBot="1">
      <c r="A14889" s="409">
        <v>202207</v>
      </c>
      <c r="B14889" s="196" t="s">
        <v>2235</v>
      </c>
      <c r="C14889" s="197" t="s">
        <v>2034</v>
      </c>
      <c r="D14889" s="198" t="s">
        <v>337</v>
      </c>
      <c r="E14889" s="421">
        <v>77644</v>
      </c>
      <c r="F14889" s="413">
        <v>131.27000000000001</v>
      </c>
      <c r="G14889" s="414">
        <f t="shared" si="464"/>
        <v>591.48320255960994</v>
      </c>
      <c r="H14889" s="415">
        <f t="shared" si="465"/>
        <v>2.9574160127980496</v>
      </c>
    </row>
    <row r="14890" spans="1:8" ht="15" hidden="1" thickBot="1">
      <c r="A14890" s="409">
        <v>202207</v>
      </c>
      <c r="B14890" s="196" t="s">
        <v>2236</v>
      </c>
      <c r="C14890" s="197" t="s">
        <v>791</v>
      </c>
      <c r="D14890" s="198" t="s">
        <v>337</v>
      </c>
      <c r="E14890" s="421">
        <v>56444</v>
      </c>
      <c r="F14890" s="413">
        <v>131.27000000000001</v>
      </c>
      <c r="G14890" s="414">
        <f t="shared" si="464"/>
        <v>429.98400243772375</v>
      </c>
      <c r="H14890" s="415">
        <f t="shared" si="465"/>
        <v>2.1499200121886188</v>
      </c>
    </row>
    <row r="14891" spans="1:8" ht="15" hidden="1" thickBot="1">
      <c r="A14891" s="409">
        <v>202207</v>
      </c>
      <c r="B14891" s="196" t="s">
        <v>2237</v>
      </c>
      <c r="C14891" s="197" t="s">
        <v>2034</v>
      </c>
      <c r="D14891" s="198" t="s">
        <v>339</v>
      </c>
      <c r="E14891" s="421">
        <v>388</v>
      </c>
      <c r="F14891" s="413">
        <v>131.27000000000001</v>
      </c>
      <c r="G14891" s="414">
        <f t="shared" si="464"/>
        <v>2.955740077702445</v>
      </c>
      <c r="H14891" s="415">
        <f t="shared" si="465"/>
        <v>2.955740077702445</v>
      </c>
    </row>
    <row r="14892" spans="1:8" ht="15" hidden="1" thickBot="1">
      <c r="A14892" s="409">
        <v>202207</v>
      </c>
      <c r="B14892" s="196" t="s">
        <v>2238</v>
      </c>
      <c r="C14892" s="197" t="s">
        <v>2034</v>
      </c>
      <c r="D14892" s="198" t="s">
        <v>337</v>
      </c>
      <c r="E14892" s="421">
        <v>53042.91</v>
      </c>
      <c r="F14892" s="413">
        <v>131.27000000000001</v>
      </c>
      <c r="G14892" s="414">
        <f t="shared" si="464"/>
        <v>404.0748838272263</v>
      </c>
      <c r="H14892" s="415">
        <f t="shared" si="465"/>
        <v>2.0203744191361315</v>
      </c>
    </row>
    <row r="14893" spans="1:8" ht="15" hidden="1" thickBot="1">
      <c r="A14893" s="409">
        <v>202207</v>
      </c>
      <c r="B14893" s="196" t="s">
        <v>2776</v>
      </c>
      <c r="C14893" s="197" t="s">
        <v>2777</v>
      </c>
      <c r="D14893" s="198" t="s">
        <v>339</v>
      </c>
      <c r="E14893" s="421">
        <v>265</v>
      </c>
      <c r="F14893" s="413">
        <v>131.27000000000001</v>
      </c>
      <c r="G14893" s="414">
        <f t="shared" si="464"/>
        <v>2.018740001523577</v>
      </c>
      <c r="H14893" s="415">
        <f t="shared" si="465"/>
        <v>2.018740001523577</v>
      </c>
    </row>
    <row r="14894" spans="1:8" ht="15" hidden="1" thickBot="1">
      <c r="A14894" s="409">
        <v>202207</v>
      </c>
      <c r="B14894" s="196" t="s">
        <v>2239</v>
      </c>
      <c r="C14894" s="197" t="s">
        <v>2034</v>
      </c>
      <c r="D14894" s="198" t="s">
        <v>337</v>
      </c>
      <c r="E14894" s="421">
        <v>53043</v>
      </c>
      <c r="F14894" s="413">
        <v>131.27000000000001</v>
      </c>
      <c r="G14894" s="414">
        <f t="shared" si="464"/>
        <v>404.07556943703815</v>
      </c>
      <c r="H14894" s="415">
        <f t="shared" si="465"/>
        <v>2.0203778471851908</v>
      </c>
    </row>
    <row r="14895" spans="1:8" ht="15" hidden="1" thickBot="1">
      <c r="A14895" s="409">
        <v>202207</v>
      </c>
      <c r="B14895" s="196" t="s">
        <v>2240</v>
      </c>
      <c r="C14895" s="197" t="s">
        <v>2034</v>
      </c>
      <c r="D14895" s="198" t="s">
        <v>339</v>
      </c>
      <c r="E14895" s="421">
        <v>265</v>
      </c>
      <c r="F14895" s="413">
        <v>131.27000000000001</v>
      </c>
      <c r="G14895" s="414">
        <f t="shared" si="464"/>
        <v>2.018740001523577</v>
      </c>
      <c r="H14895" s="415">
        <f t="shared" si="465"/>
        <v>2.018740001523577</v>
      </c>
    </row>
    <row r="14896" spans="1:8" ht="15" hidden="1" thickBot="1">
      <c r="A14896" s="409">
        <v>202207</v>
      </c>
      <c r="B14896" s="196" t="s">
        <v>2241</v>
      </c>
      <c r="C14896" s="197" t="s">
        <v>2034</v>
      </c>
      <c r="D14896" s="198" t="s">
        <v>337</v>
      </c>
      <c r="E14896" s="421">
        <v>116399</v>
      </c>
      <c r="F14896" s="413">
        <v>131.27000000000001</v>
      </c>
      <c r="G14896" s="414">
        <f t="shared" si="464"/>
        <v>886.71440542393532</v>
      </c>
      <c r="H14896" s="415">
        <f t="shared" si="465"/>
        <v>4.433572027119677</v>
      </c>
    </row>
    <row r="14897" spans="1:8" ht="15" hidden="1" thickBot="1">
      <c r="A14897" s="409">
        <v>202207</v>
      </c>
      <c r="B14897" s="196" t="s">
        <v>2242</v>
      </c>
      <c r="C14897" s="197" t="s">
        <v>2034</v>
      </c>
      <c r="D14897" s="198" t="s">
        <v>339</v>
      </c>
      <c r="E14897" s="421">
        <v>582</v>
      </c>
      <c r="F14897" s="413">
        <v>131.27000000000001</v>
      </c>
      <c r="G14897" s="414">
        <f t="shared" si="464"/>
        <v>4.4336101165536679</v>
      </c>
      <c r="H14897" s="415">
        <f t="shared" si="465"/>
        <v>4.4336101165536679</v>
      </c>
    </row>
    <row r="14898" spans="1:8" ht="15" hidden="1" thickBot="1">
      <c r="A14898" s="409">
        <v>202207</v>
      </c>
      <c r="B14898" s="196" t="s">
        <v>2243</v>
      </c>
      <c r="C14898" s="197" t="s">
        <v>2034</v>
      </c>
      <c r="D14898" s="198" t="s">
        <v>337</v>
      </c>
      <c r="E14898" s="421">
        <v>99475</v>
      </c>
      <c r="F14898" s="413">
        <v>131.27000000000001</v>
      </c>
      <c r="G14898" s="414">
        <f t="shared" si="464"/>
        <v>757.78928925116168</v>
      </c>
      <c r="H14898" s="415">
        <f t="shared" si="465"/>
        <v>3.7889464462558085</v>
      </c>
    </row>
    <row r="14899" spans="1:8" ht="15" hidden="1" thickBot="1">
      <c r="A14899" s="409">
        <v>202207</v>
      </c>
      <c r="B14899" s="196" t="s">
        <v>2244</v>
      </c>
      <c r="C14899" s="197" t="s">
        <v>2034</v>
      </c>
      <c r="D14899" s="198" t="s">
        <v>337</v>
      </c>
      <c r="E14899" s="421">
        <v>78380</v>
      </c>
      <c r="F14899" s="413">
        <v>131.27000000000001</v>
      </c>
      <c r="G14899" s="414">
        <f t="shared" si="464"/>
        <v>597.08996724308668</v>
      </c>
      <c r="H14899" s="415">
        <f t="shared" si="465"/>
        <v>2.9854498362154334</v>
      </c>
    </row>
    <row r="14900" spans="1:8" ht="15" hidden="1" thickBot="1">
      <c r="A14900" s="409">
        <v>202207</v>
      </c>
      <c r="B14900" s="196" t="s">
        <v>2245</v>
      </c>
      <c r="C14900" s="197" t="s">
        <v>2034</v>
      </c>
      <c r="D14900" s="198" t="s">
        <v>337</v>
      </c>
      <c r="E14900" s="421">
        <v>86270</v>
      </c>
      <c r="F14900" s="413">
        <v>131.27000000000001</v>
      </c>
      <c r="G14900" s="414">
        <f t="shared" si="464"/>
        <v>657.19509408090187</v>
      </c>
      <c r="H14900" s="415">
        <f t="shared" si="465"/>
        <v>3.2859754704045092</v>
      </c>
    </row>
    <row r="14901" spans="1:8" ht="15" hidden="1" thickBot="1">
      <c r="A14901" s="409">
        <v>202207</v>
      </c>
      <c r="B14901" s="196" t="s">
        <v>2246</v>
      </c>
      <c r="C14901" s="197" t="s">
        <v>2034</v>
      </c>
      <c r="D14901" s="198" t="s">
        <v>339</v>
      </c>
      <c r="E14901" s="421">
        <v>431</v>
      </c>
      <c r="F14901" s="413">
        <v>131.27000000000001</v>
      </c>
      <c r="G14901" s="414">
        <f t="shared" si="464"/>
        <v>3.2833092100251386</v>
      </c>
      <c r="H14901" s="415">
        <f t="shared" si="465"/>
        <v>3.2833092100251386</v>
      </c>
    </row>
    <row r="14902" spans="1:8" ht="15" hidden="1" thickBot="1">
      <c r="A14902" s="409">
        <v>202207</v>
      </c>
      <c r="B14902" s="196" t="s">
        <v>2247</v>
      </c>
      <c r="C14902" s="197" t="s">
        <v>2034</v>
      </c>
      <c r="D14902" s="198" t="s">
        <v>337</v>
      </c>
      <c r="E14902" s="421">
        <v>80918</v>
      </c>
      <c r="F14902" s="413">
        <v>131.27000000000001</v>
      </c>
      <c r="G14902" s="414">
        <f t="shared" si="464"/>
        <v>616.42416393692383</v>
      </c>
      <c r="H14902" s="415">
        <f t="shared" si="465"/>
        <v>3.082120819684619</v>
      </c>
    </row>
    <row r="14903" spans="1:8" ht="15" hidden="1" thickBot="1">
      <c r="A14903" s="409">
        <v>202207</v>
      </c>
      <c r="B14903" s="196" t="s">
        <v>2248</v>
      </c>
      <c r="C14903" s="197" t="s">
        <v>2249</v>
      </c>
      <c r="D14903" s="198" t="s">
        <v>337</v>
      </c>
      <c r="E14903" s="421">
        <v>39050</v>
      </c>
      <c r="F14903" s="413">
        <v>131.27000000000001</v>
      </c>
      <c r="G14903" s="414">
        <f t="shared" si="464"/>
        <v>297.47847946979505</v>
      </c>
      <c r="H14903" s="415">
        <f t="shared" si="465"/>
        <v>1.4873923973489753</v>
      </c>
    </row>
    <row r="14904" spans="1:8" ht="15" hidden="1" thickBot="1">
      <c r="A14904" s="409">
        <v>202207</v>
      </c>
      <c r="B14904" s="196" t="s">
        <v>2250</v>
      </c>
      <c r="C14904" s="197" t="s">
        <v>2251</v>
      </c>
      <c r="D14904" s="198" t="s">
        <v>337</v>
      </c>
      <c r="E14904" s="421">
        <v>8078</v>
      </c>
      <c r="F14904" s="413">
        <v>131.27000000000001</v>
      </c>
      <c r="G14904" s="414">
        <f t="shared" si="464"/>
        <v>61.537289555877194</v>
      </c>
      <c r="H14904" s="415">
        <f t="shared" si="465"/>
        <v>0.30768644777938597</v>
      </c>
    </row>
    <row r="14905" spans="1:8" ht="15" hidden="1" thickBot="1">
      <c r="A14905" s="409">
        <v>202207</v>
      </c>
      <c r="B14905" s="196" t="s">
        <v>2252</v>
      </c>
      <c r="C14905" s="197" t="s">
        <v>2251</v>
      </c>
      <c r="D14905" s="198" t="s">
        <v>374</v>
      </c>
      <c r="E14905" s="421">
        <v>0.01</v>
      </c>
      <c r="F14905" s="413">
        <v>131.27000000000001</v>
      </c>
      <c r="G14905" s="414">
        <f t="shared" si="464"/>
        <v>7.6178867982021789E-5</v>
      </c>
      <c r="H14905" s="415" t="str">
        <f t="shared" si="465"/>
        <v>VER</v>
      </c>
    </row>
    <row r="14906" spans="1:8" ht="15" hidden="1" thickBot="1">
      <c r="A14906" s="409">
        <v>202207</v>
      </c>
      <c r="B14906" s="196" t="s">
        <v>2253</v>
      </c>
      <c r="C14906" s="197" t="s">
        <v>791</v>
      </c>
      <c r="D14906" s="198" t="s">
        <v>337</v>
      </c>
      <c r="E14906" s="421">
        <v>91323</v>
      </c>
      <c r="F14906" s="413">
        <v>131.27000000000001</v>
      </c>
      <c r="G14906" s="414">
        <f t="shared" si="464"/>
        <v>695.68827607221749</v>
      </c>
      <c r="H14906" s="415">
        <f t="shared" si="465"/>
        <v>3.4784413803610876</v>
      </c>
    </row>
    <row r="14907" spans="1:8" ht="15" hidden="1" thickBot="1">
      <c r="A14907" s="409">
        <v>202207</v>
      </c>
      <c r="B14907" s="196" t="s">
        <v>2254</v>
      </c>
      <c r="C14907" s="197" t="s">
        <v>791</v>
      </c>
      <c r="D14907" s="198" t="s">
        <v>337</v>
      </c>
      <c r="E14907" s="421">
        <v>128977</v>
      </c>
      <c r="F14907" s="413">
        <v>131.27000000000001</v>
      </c>
      <c r="G14907" s="414">
        <f t="shared" si="464"/>
        <v>982.53218557172238</v>
      </c>
      <c r="H14907" s="415">
        <f t="shared" si="465"/>
        <v>4.912660927858612</v>
      </c>
    </row>
    <row r="14908" spans="1:8" ht="15" hidden="1" thickBot="1">
      <c r="A14908" s="409">
        <v>202207</v>
      </c>
      <c r="B14908" s="196" t="s">
        <v>2255</v>
      </c>
      <c r="C14908" s="197" t="s">
        <v>791</v>
      </c>
      <c r="D14908" s="198" t="s">
        <v>337</v>
      </c>
      <c r="E14908" s="421">
        <v>60739</v>
      </c>
      <c r="F14908" s="413">
        <v>131.27000000000001</v>
      </c>
      <c r="G14908" s="414">
        <f t="shared" si="464"/>
        <v>462.70282623600212</v>
      </c>
      <c r="H14908" s="415">
        <f t="shared" si="465"/>
        <v>2.3135141311800105</v>
      </c>
    </row>
    <row r="14909" spans="1:8" ht="15" hidden="1" thickBot="1">
      <c r="A14909" s="409">
        <v>202207</v>
      </c>
      <c r="B14909" s="196" t="s">
        <v>2256</v>
      </c>
      <c r="C14909" s="197" t="s">
        <v>791</v>
      </c>
      <c r="D14909" s="198" t="s">
        <v>337</v>
      </c>
      <c r="E14909" s="421">
        <v>91647</v>
      </c>
      <c r="F14909" s="413">
        <v>131.27000000000001</v>
      </c>
      <c r="G14909" s="414">
        <f t="shared" si="464"/>
        <v>698.15647139483497</v>
      </c>
      <c r="H14909" s="415">
        <f t="shared" si="465"/>
        <v>3.4907823569741749</v>
      </c>
    </row>
    <row r="14910" spans="1:8" ht="15" hidden="1" thickBot="1">
      <c r="A14910" s="409">
        <v>202207</v>
      </c>
      <c r="B14910" s="196" t="s">
        <v>2257</v>
      </c>
      <c r="C14910" s="197" t="s">
        <v>791</v>
      </c>
      <c r="D14910" s="198" t="s">
        <v>337</v>
      </c>
      <c r="E14910" s="421">
        <v>98037</v>
      </c>
      <c r="F14910" s="413">
        <v>131.27000000000001</v>
      </c>
      <c r="G14910" s="414">
        <f t="shared" si="464"/>
        <v>746.83476803534688</v>
      </c>
      <c r="H14910" s="415">
        <f t="shared" si="465"/>
        <v>3.7341738401767346</v>
      </c>
    </row>
    <row r="14911" spans="1:8" ht="15" hidden="1" thickBot="1">
      <c r="A14911" s="409">
        <v>202207</v>
      </c>
      <c r="B14911" s="196" t="s">
        <v>2258</v>
      </c>
      <c r="C14911" s="197" t="s">
        <v>791</v>
      </c>
      <c r="D14911" s="198" t="s">
        <v>337</v>
      </c>
      <c r="E14911" s="421">
        <v>98037</v>
      </c>
      <c r="F14911" s="413">
        <v>131.27000000000001</v>
      </c>
      <c r="G14911" s="414">
        <f t="shared" si="464"/>
        <v>746.83476803534688</v>
      </c>
      <c r="H14911" s="415">
        <f t="shared" si="465"/>
        <v>3.7341738401767346</v>
      </c>
    </row>
    <row r="14912" spans="1:8" ht="15" hidden="1" thickBot="1">
      <c r="A14912" s="409">
        <v>202207</v>
      </c>
      <c r="B14912" s="196" t="s">
        <v>2259</v>
      </c>
      <c r="C14912" s="197" t="s">
        <v>791</v>
      </c>
      <c r="D14912" s="198" t="s">
        <v>337</v>
      </c>
      <c r="E14912" s="421">
        <v>98037</v>
      </c>
      <c r="F14912" s="413">
        <v>131.27000000000001</v>
      </c>
      <c r="G14912" s="414">
        <f t="shared" si="464"/>
        <v>746.83476803534688</v>
      </c>
      <c r="H14912" s="415">
        <f t="shared" si="465"/>
        <v>3.7341738401767346</v>
      </c>
    </row>
    <row r="14913" spans="1:8" ht="15" hidden="1" thickBot="1">
      <c r="A14913" s="409">
        <v>202207</v>
      </c>
      <c r="B14913" s="196" t="s">
        <v>2260</v>
      </c>
      <c r="C14913" s="197" t="s">
        <v>791</v>
      </c>
      <c r="D14913" s="198" t="s">
        <v>339</v>
      </c>
      <c r="E14913" s="421">
        <v>490</v>
      </c>
      <c r="F14913" s="413">
        <v>131.27000000000001</v>
      </c>
      <c r="G14913" s="414">
        <f t="shared" si="464"/>
        <v>3.7327645311190674</v>
      </c>
      <c r="H14913" s="415">
        <f t="shared" si="465"/>
        <v>3.7327645311190674</v>
      </c>
    </row>
    <row r="14914" spans="1:8" ht="15" hidden="1" thickBot="1">
      <c r="A14914" s="409">
        <v>202207</v>
      </c>
      <c r="B14914" s="196" t="s">
        <v>2261</v>
      </c>
      <c r="C14914" s="197" t="s">
        <v>791</v>
      </c>
      <c r="D14914" s="198" t="s">
        <v>337</v>
      </c>
      <c r="E14914" s="421">
        <v>98037</v>
      </c>
      <c r="F14914" s="413">
        <v>131.27000000000001</v>
      </c>
      <c r="G14914" s="414">
        <f t="shared" ref="G14914:G14977" si="466">+E14914/F14914</f>
        <v>746.83476803534688</v>
      </c>
      <c r="H14914" s="415">
        <f t="shared" ref="H14914:H14977" si="467">IF(D14914="TB",G14914/200,IF(D14914="LT",G14914,"VER"))</f>
        <v>3.7341738401767346</v>
      </c>
    </row>
    <row r="14915" spans="1:8" ht="15" hidden="1" thickBot="1">
      <c r="A14915" s="409">
        <v>202207</v>
      </c>
      <c r="B14915" s="196" t="s">
        <v>2262</v>
      </c>
      <c r="C14915" s="197" t="s">
        <v>791</v>
      </c>
      <c r="D14915" s="198" t="s">
        <v>337</v>
      </c>
      <c r="E14915" s="421">
        <v>140998</v>
      </c>
      <c r="F14915" s="413">
        <v>131.27000000000001</v>
      </c>
      <c r="G14915" s="414">
        <f t="shared" si="466"/>
        <v>1074.1068027729107</v>
      </c>
      <c r="H14915" s="415">
        <f t="shared" si="467"/>
        <v>5.3705340138645532</v>
      </c>
    </row>
    <row r="14916" spans="1:8" ht="15" hidden="1" thickBot="1">
      <c r="A14916" s="409">
        <v>202207</v>
      </c>
      <c r="B14916" s="196" t="s">
        <v>2263</v>
      </c>
      <c r="C14916" s="197" t="s">
        <v>791</v>
      </c>
      <c r="D14916" s="198" t="s">
        <v>339</v>
      </c>
      <c r="E14916" s="421">
        <v>705</v>
      </c>
      <c r="F14916" s="413">
        <v>131.27000000000001</v>
      </c>
      <c r="G14916" s="414">
        <f t="shared" si="466"/>
        <v>5.3706101927325358</v>
      </c>
      <c r="H14916" s="415">
        <f t="shared" si="467"/>
        <v>5.3706101927325358</v>
      </c>
    </row>
    <row r="14917" spans="1:8" ht="15" hidden="1" thickBot="1">
      <c r="A14917" s="409">
        <v>202207</v>
      </c>
      <c r="B14917" s="196" t="s">
        <v>2264</v>
      </c>
      <c r="C14917" s="197" t="s">
        <v>791</v>
      </c>
      <c r="D14917" s="198" t="s">
        <v>337</v>
      </c>
      <c r="E14917" s="421">
        <v>53495</v>
      </c>
      <c r="F14917" s="413">
        <v>131.27000000000001</v>
      </c>
      <c r="G14917" s="414">
        <f t="shared" si="466"/>
        <v>407.51885426982551</v>
      </c>
      <c r="H14917" s="415">
        <f t="shared" si="467"/>
        <v>2.0375942713491275</v>
      </c>
    </row>
    <row r="14918" spans="1:8" ht="15" hidden="1" thickBot="1">
      <c r="A14918" s="409">
        <v>202207</v>
      </c>
      <c r="B14918" s="196" t="s">
        <v>2265</v>
      </c>
      <c r="C14918" s="197" t="s">
        <v>791</v>
      </c>
      <c r="D14918" s="198" t="s">
        <v>339</v>
      </c>
      <c r="E14918" s="421">
        <v>267</v>
      </c>
      <c r="F14918" s="413">
        <v>131.27000000000001</v>
      </c>
      <c r="G14918" s="414">
        <f t="shared" si="466"/>
        <v>2.0339757751199814</v>
      </c>
      <c r="H14918" s="415">
        <f t="shared" si="467"/>
        <v>2.0339757751199814</v>
      </c>
    </row>
    <row r="14919" spans="1:8" ht="15" hidden="1" thickBot="1">
      <c r="A14919" s="409">
        <v>202207</v>
      </c>
      <c r="B14919" s="196" t="s">
        <v>2266</v>
      </c>
      <c r="C14919" s="197" t="s">
        <v>791</v>
      </c>
      <c r="D14919" s="198" t="s">
        <v>337</v>
      </c>
      <c r="E14919" s="421">
        <v>91397</v>
      </c>
      <c r="F14919" s="413">
        <v>131.27000000000001</v>
      </c>
      <c r="G14919" s="414">
        <f t="shared" si="466"/>
        <v>696.25199969528444</v>
      </c>
      <c r="H14919" s="415">
        <f t="shared" si="467"/>
        <v>3.4812599984764221</v>
      </c>
    </row>
    <row r="14920" spans="1:8" ht="15" hidden="1" thickBot="1">
      <c r="A14920" s="409">
        <v>202207</v>
      </c>
      <c r="B14920" s="196" t="s">
        <v>2267</v>
      </c>
      <c r="C14920" s="197" t="s">
        <v>791</v>
      </c>
      <c r="D14920" s="198" t="s">
        <v>339</v>
      </c>
      <c r="E14920" s="421">
        <v>457</v>
      </c>
      <c r="F14920" s="413">
        <v>131.27000000000001</v>
      </c>
      <c r="G14920" s="414">
        <f t="shared" si="466"/>
        <v>3.4813742667783956</v>
      </c>
      <c r="H14920" s="415">
        <f t="shared" si="467"/>
        <v>3.4813742667783956</v>
      </c>
    </row>
    <row r="14921" spans="1:8" ht="15" hidden="1" thickBot="1">
      <c r="A14921" s="409">
        <v>202207</v>
      </c>
      <c r="B14921" s="196" t="s">
        <v>2268</v>
      </c>
      <c r="C14921" s="197" t="s">
        <v>791</v>
      </c>
      <c r="D14921" s="198" t="s">
        <v>337</v>
      </c>
      <c r="E14921" s="421">
        <v>90421</v>
      </c>
      <c r="F14921" s="413">
        <v>131.27000000000001</v>
      </c>
      <c r="G14921" s="414">
        <f t="shared" si="466"/>
        <v>688.81694218023915</v>
      </c>
      <c r="H14921" s="415">
        <f t="shared" si="467"/>
        <v>3.4440847109011958</v>
      </c>
    </row>
    <row r="14922" spans="1:8" ht="15" hidden="1" thickBot="1">
      <c r="A14922" s="409">
        <v>202207</v>
      </c>
      <c r="B14922" s="196" t="s">
        <v>2269</v>
      </c>
      <c r="C14922" s="197" t="s">
        <v>2034</v>
      </c>
      <c r="D14922" s="198" t="s">
        <v>337</v>
      </c>
      <c r="E14922" s="421">
        <v>101140</v>
      </c>
      <c r="F14922" s="413">
        <v>131.27000000000001</v>
      </c>
      <c r="G14922" s="414">
        <f t="shared" si="466"/>
        <v>770.47307077016831</v>
      </c>
      <c r="H14922" s="415">
        <f t="shared" si="467"/>
        <v>3.8523653538508413</v>
      </c>
    </row>
    <row r="14923" spans="1:8" ht="15" hidden="1" thickBot="1">
      <c r="A14923" s="409">
        <v>202207</v>
      </c>
      <c r="B14923" s="196" t="s">
        <v>2270</v>
      </c>
      <c r="C14923" s="197" t="s">
        <v>791</v>
      </c>
      <c r="D14923" s="198" t="s">
        <v>337</v>
      </c>
      <c r="E14923" s="421">
        <v>87028</v>
      </c>
      <c r="F14923" s="413">
        <v>131.27000000000001</v>
      </c>
      <c r="G14923" s="414">
        <f t="shared" si="466"/>
        <v>662.96945227393917</v>
      </c>
      <c r="H14923" s="415">
        <f t="shared" si="467"/>
        <v>3.314847261369696</v>
      </c>
    </row>
    <row r="14924" spans="1:8" ht="15" hidden="1" thickBot="1">
      <c r="A14924" s="409">
        <v>202207</v>
      </c>
      <c r="B14924" s="196" t="s">
        <v>2271</v>
      </c>
      <c r="C14924" s="197" t="s">
        <v>791</v>
      </c>
      <c r="D14924" s="198" t="s">
        <v>337</v>
      </c>
      <c r="E14924" s="421">
        <v>87075</v>
      </c>
      <c r="F14924" s="413">
        <v>131.27000000000001</v>
      </c>
      <c r="G14924" s="414">
        <f t="shared" si="466"/>
        <v>663.32749295345468</v>
      </c>
      <c r="H14924" s="415">
        <f t="shared" si="467"/>
        <v>3.3166374647672736</v>
      </c>
    </row>
    <row r="14925" spans="1:8" ht="15" hidden="1" thickBot="1">
      <c r="A14925" s="409">
        <v>202207</v>
      </c>
      <c r="B14925" s="196" t="s">
        <v>2272</v>
      </c>
      <c r="C14925" s="197" t="s">
        <v>791</v>
      </c>
      <c r="D14925" s="198" t="s">
        <v>337</v>
      </c>
      <c r="E14925" s="421">
        <v>123203</v>
      </c>
      <c r="F14925" s="413">
        <v>131.27000000000001</v>
      </c>
      <c r="G14925" s="414">
        <f t="shared" si="466"/>
        <v>938.54650719890299</v>
      </c>
      <c r="H14925" s="415">
        <f t="shared" si="467"/>
        <v>4.6927325359945149</v>
      </c>
    </row>
    <row r="14926" spans="1:8" ht="15" hidden="1" thickBot="1">
      <c r="A14926" s="409">
        <v>202207</v>
      </c>
      <c r="B14926" s="196" t="s">
        <v>2273</v>
      </c>
      <c r="C14926" s="197" t="s">
        <v>791</v>
      </c>
      <c r="D14926" s="198" t="s">
        <v>337</v>
      </c>
      <c r="E14926" s="421">
        <v>98037</v>
      </c>
      <c r="F14926" s="413">
        <v>131.27000000000001</v>
      </c>
      <c r="G14926" s="414">
        <f t="shared" si="466"/>
        <v>746.83476803534688</v>
      </c>
      <c r="H14926" s="415">
        <f t="shared" si="467"/>
        <v>3.7341738401767346</v>
      </c>
    </row>
    <row r="14927" spans="1:8" ht="15" hidden="1" thickBot="1">
      <c r="A14927" s="409">
        <v>202207</v>
      </c>
      <c r="B14927" s="196" t="s">
        <v>2274</v>
      </c>
      <c r="C14927" s="197" t="s">
        <v>791</v>
      </c>
      <c r="D14927" s="198" t="s">
        <v>339</v>
      </c>
      <c r="E14927" s="421">
        <v>490</v>
      </c>
      <c r="F14927" s="413">
        <v>131.27000000000001</v>
      </c>
      <c r="G14927" s="414">
        <f t="shared" si="466"/>
        <v>3.7327645311190674</v>
      </c>
      <c r="H14927" s="415">
        <f t="shared" si="467"/>
        <v>3.7327645311190674</v>
      </c>
    </row>
    <row r="14928" spans="1:8" ht="15" hidden="1" thickBot="1">
      <c r="A14928" s="409">
        <v>202207</v>
      </c>
      <c r="B14928" s="196" t="s">
        <v>2275</v>
      </c>
      <c r="C14928" s="197" t="s">
        <v>791</v>
      </c>
      <c r="D14928" s="198" t="s">
        <v>337</v>
      </c>
      <c r="E14928" s="421">
        <v>74263</v>
      </c>
      <c r="F14928" s="413">
        <v>131.27000000000001</v>
      </c>
      <c r="G14928" s="414">
        <f t="shared" si="466"/>
        <v>565.72712729488831</v>
      </c>
      <c r="H14928" s="415">
        <f t="shared" si="467"/>
        <v>2.8286356364744414</v>
      </c>
    </row>
    <row r="14929" spans="1:8" ht="15" hidden="1" thickBot="1">
      <c r="A14929" s="409">
        <v>202207</v>
      </c>
      <c r="B14929" s="196" t="s">
        <v>2276</v>
      </c>
      <c r="C14929" s="197" t="s">
        <v>791</v>
      </c>
      <c r="D14929" s="198" t="s">
        <v>337</v>
      </c>
      <c r="E14929" s="421">
        <v>114012</v>
      </c>
      <c r="F14929" s="413">
        <v>131.27000000000001</v>
      </c>
      <c r="G14929" s="414">
        <f t="shared" si="466"/>
        <v>868.53050963662668</v>
      </c>
      <c r="H14929" s="415">
        <f t="shared" si="467"/>
        <v>4.3426525481831337</v>
      </c>
    </row>
    <row r="14930" spans="1:8" ht="15" hidden="1" thickBot="1">
      <c r="A14930" s="409">
        <v>202207</v>
      </c>
      <c r="B14930" s="196" t="s">
        <v>2277</v>
      </c>
      <c r="C14930" s="197" t="s">
        <v>791</v>
      </c>
      <c r="D14930" s="198" t="s">
        <v>337</v>
      </c>
      <c r="E14930" s="421">
        <v>114012</v>
      </c>
      <c r="F14930" s="413">
        <v>131.27000000000001</v>
      </c>
      <c r="G14930" s="414">
        <f t="shared" si="466"/>
        <v>868.53050963662668</v>
      </c>
      <c r="H14930" s="415">
        <f t="shared" si="467"/>
        <v>4.3426525481831337</v>
      </c>
    </row>
    <row r="14931" spans="1:8" ht="15" hidden="1" thickBot="1">
      <c r="A14931" s="409">
        <v>202207</v>
      </c>
      <c r="B14931" s="196" t="s">
        <v>2278</v>
      </c>
      <c r="C14931" s="197" t="s">
        <v>791</v>
      </c>
      <c r="D14931" s="198" t="s">
        <v>337</v>
      </c>
      <c r="E14931" s="421">
        <v>65537</v>
      </c>
      <c r="F14931" s="413">
        <v>131.27000000000001</v>
      </c>
      <c r="G14931" s="414">
        <f t="shared" si="466"/>
        <v>499.25344709377617</v>
      </c>
      <c r="H14931" s="415">
        <f t="shared" si="467"/>
        <v>2.4962672354688809</v>
      </c>
    </row>
    <row r="14932" spans="1:8" ht="15" hidden="1" thickBot="1">
      <c r="A14932" s="409">
        <v>202207</v>
      </c>
      <c r="B14932" s="196" t="s">
        <v>2279</v>
      </c>
      <c r="C14932" s="197" t="s">
        <v>791</v>
      </c>
      <c r="D14932" s="198" t="s">
        <v>339</v>
      </c>
      <c r="E14932" s="421">
        <v>328</v>
      </c>
      <c r="F14932" s="413">
        <v>131.27000000000001</v>
      </c>
      <c r="G14932" s="414">
        <f t="shared" si="466"/>
        <v>2.4986668698103145</v>
      </c>
      <c r="H14932" s="415">
        <f t="shared" si="467"/>
        <v>2.4986668698103145</v>
      </c>
    </row>
    <row r="14933" spans="1:8" ht="15" hidden="1" thickBot="1">
      <c r="A14933" s="409">
        <v>202207</v>
      </c>
      <c r="B14933" s="196" t="s">
        <v>2280</v>
      </c>
      <c r="C14933" s="197" t="s">
        <v>791</v>
      </c>
      <c r="D14933" s="198" t="s">
        <v>339</v>
      </c>
      <c r="E14933" s="421">
        <v>371</v>
      </c>
      <c r="F14933" s="413">
        <v>131.27000000000001</v>
      </c>
      <c r="G14933" s="414">
        <f t="shared" si="466"/>
        <v>2.8262360021330082</v>
      </c>
      <c r="H14933" s="415">
        <f t="shared" si="467"/>
        <v>2.8262360021330082</v>
      </c>
    </row>
    <row r="14934" spans="1:8" ht="15" hidden="1" thickBot="1">
      <c r="A14934" s="409">
        <v>202207</v>
      </c>
      <c r="B14934" s="196" t="s">
        <v>2281</v>
      </c>
      <c r="C14934" s="197" t="s">
        <v>791</v>
      </c>
      <c r="D14934" s="198" t="s">
        <v>337</v>
      </c>
      <c r="E14934" s="421">
        <v>128516</v>
      </c>
      <c r="F14934" s="413">
        <v>131.27000000000001</v>
      </c>
      <c r="G14934" s="414">
        <f t="shared" si="466"/>
        <v>979.02033975775112</v>
      </c>
      <c r="H14934" s="415">
        <f t="shared" si="467"/>
        <v>4.8951016987887552</v>
      </c>
    </row>
    <row r="14935" spans="1:8" ht="15" hidden="1" thickBot="1">
      <c r="A14935" s="409">
        <v>202207</v>
      </c>
      <c r="B14935" s="196" t="s">
        <v>2282</v>
      </c>
      <c r="C14935" s="197" t="s">
        <v>791</v>
      </c>
      <c r="D14935" s="198" t="s">
        <v>337</v>
      </c>
      <c r="E14935" s="421">
        <v>128516</v>
      </c>
      <c r="F14935" s="413">
        <v>131.27000000000001</v>
      </c>
      <c r="G14935" s="414">
        <f t="shared" si="466"/>
        <v>979.02033975775112</v>
      </c>
      <c r="H14935" s="415">
        <f t="shared" si="467"/>
        <v>4.8951016987887552</v>
      </c>
    </row>
    <row r="14936" spans="1:8" ht="15" hidden="1" thickBot="1">
      <c r="A14936" s="409">
        <v>202207</v>
      </c>
      <c r="B14936" s="196" t="s">
        <v>2283</v>
      </c>
      <c r="C14936" s="197" t="s">
        <v>791</v>
      </c>
      <c r="D14936" s="198" t="s">
        <v>337</v>
      </c>
      <c r="E14936" s="421">
        <v>123203</v>
      </c>
      <c r="F14936" s="413">
        <v>131.27000000000001</v>
      </c>
      <c r="G14936" s="414">
        <f t="shared" si="466"/>
        <v>938.54650719890299</v>
      </c>
      <c r="H14936" s="415">
        <f t="shared" si="467"/>
        <v>4.6927325359945149</v>
      </c>
    </row>
    <row r="14937" spans="1:8" ht="15" hidden="1" thickBot="1">
      <c r="A14937" s="409">
        <v>202207</v>
      </c>
      <c r="B14937" s="196" t="s">
        <v>2284</v>
      </c>
      <c r="C14937" s="197" t="s">
        <v>791</v>
      </c>
      <c r="D14937" s="198" t="s">
        <v>337</v>
      </c>
      <c r="E14937" s="421">
        <v>123203</v>
      </c>
      <c r="F14937" s="413">
        <v>131.27000000000001</v>
      </c>
      <c r="G14937" s="414">
        <f t="shared" si="466"/>
        <v>938.54650719890299</v>
      </c>
      <c r="H14937" s="415">
        <f t="shared" si="467"/>
        <v>4.6927325359945149</v>
      </c>
    </row>
    <row r="14938" spans="1:8" ht="15" hidden="1" thickBot="1">
      <c r="A14938" s="409">
        <v>202207</v>
      </c>
      <c r="B14938" s="196" t="s">
        <v>2285</v>
      </c>
      <c r="C14938" s="197" t="s">
        <v>791</v>
      </c>
      <c r="D14938" s="198" t="s">
        <v>337</v>
      </c>
      <c r="E14938" s="421">
        <v>123203</v>
      </c>
      <c r="F14938" s="413">
        <v>131.27000000000001</v>
      </c>
      <c r="G14938" s="414">
        <f t="shared" si="466"/>
        <v>938.54650719890299</v>
      </c>
      <c r="H14938" s="415">
        <f t="shared" si="467"/>
        <v>4.6927325359945149</v>
      </c>
    </row>
    <row r="14939" spans="1:8" ht="15" hidden="1" thickBot="1">
      <c r="A14939" s="409">
        <v>202207</v>
      </c>
      <c r="B14939" s="196" t="s">
        <v>2286</v>
      </c>
      <c r="C14939" s="197" t="s">
        <v>791</v>
      </c>
      <c r="D14939" s="198" t="s">
        <v>339</v>
      </c>
      <c r="E14939" s="421">
        <v>616</v>
      </c>
      <c r="F14939" s="413">
        <v>131.27000000000001</v>
      </c>
      <c r="G14939" s="414">
        <f t="shared" si="466"/>
        <v>4.6926182676925414</v>
      </c>
      <c r="H14939" s="415">
        <f t="shared" si="467"/>
        <v>4.6926182676925414</v>
      </c>
    </row>
    <row r="14940" spans="1:8" ht="15" hidden="1" thickBot="1">
      <c r="A14940" s="409">
        <v>202207</v>
      </c>
      <c r="B14940" s="196" t="s">
        <v>2287</v>
      </c>
      <c r="C14940" s="197" t="s">
        <v>791</v>
      </c>
      <c r="D14940" s="198" t="s">
        <v>337</v>
      </c>
      <c r="E14940" s="421">
        <v>123203</v>
      </c>
      <c r="F14940" s="413">
        <v>131.27000000000001</v>
      </c>
      <c r="G14940" s="414">
        <f t="shared" si="466"/>
        <v>938.54650719890299</v>
      </c>
      <c r="H14940" s="415">
        <f t="shared" si="467"/>
        <v>4.6927325359945149</v>
      </c>
    </row>
    <row r="14941" spans="1:8" ht="15" hidden="1" thickBot="1">
      <c r="A14941" s="409">
        <v>202207</v>
      </c>
      <c r="B14941" s="196" t="s">
        <v>2288</v>
      </c>
      <c r="C14941" s="197" t="s">
        <v>791</v>
      </c>
      <c r="D14941" s="198" t="s">
        <v>337</v>
      </c>
      <c r="E14941" s="421">
        <v>123203</v>
      </c>
      <c r="F14941" s="413">
        <v>131.27000000000001</v>
      </c>
      <c r="G14941" s="414">
        <f t="shared" si="466"/>
        <v>938.54650719890299</v>
      </c>
      <c r="H14941" s="415">
        <f t="shared" si="467"/>
        <v>4.6927325359945149</v>
      </c>
    </row>
    <row r="14942" spans="1:8" ht="15" hidden="1" thickBot="1">
      <c r="A14942" s="409">
        <v>202207</v>
      </c>
      <c r="B14942" s="196" t="s">
        <v>2289</v>
      </c>
      <c r="C14942" s="197" t="s">
        <v>791</v>
      </c>
      <c r="D14942" s="198" t="s">
        <v>337</v>
      </c>
      <c r="E14942" s="421">
        <v>123203</v>
      </c>
      <c r="F14942" s="413">
        <v>131.27000000000001</v>
      </c>
      <c r="G14942" s="414">
        <f t="shared" si="466"/>
        <v>938.54650719890299</v>
      </c>
      <c r="H14942" s="415">
        <f t="shared" si="467"/>
        <v>4.6927325359945149</v>
      </c>
    </row>
    <row r="14943" spans="1:8" ht="15" hidden="1" thickBot="1">
      <c r="A14943" s="409">
        <v>202207</v>
      </c>
      <c r="B14943" s="196" t="s">
        <v>2290</v>
      </c>
      <c r="C14943" s="197" t="s">
        <v>791</v>
      </c>
      <c r="D14943" s="198" t="s">
        <v>337</v>
      </c>
      <c r="E14943" s="421">
        <v>123203</v>
      </c>
      <c r="F14943" s="413">
        <v>131.27000000000001</v>
      </c>
      <c r="G14943" s="414">
        <f t="shared" si="466"/>
        <v>938.54650719890299</v>
      </c>
      <c r="H14943" s="415">
        <f t="shared" si="467"/>
        <v>4.6927325359945149</v>
      </c>
    </row>
    <row r="14944" spans="1:8" ht="15" hidden="1" thickBot="1">
      <c r="A14944" s="409">
        <v>202207</v>
      </c>
      <c r="B14944" s="196" t="s">
        <v>2291</v>
      </c>
      <c r="C14944" s="197" t="s">
        <v>791</v>
      </c>
      <c r="D14944" s="198" t="s">
        <v>339</v>
      </c>
      <c r="E14944" s="421">
        <v>616</v>
      </c>
      <c r="F14944" s="413">
        <v>131.27000000000001</v>
      </c>
      <c r="G14944" s="414">
        <f t="shared" si="466"/>
        <v>4.6926182676925414</v>
      </c>
      <c r="H14944" s="415">
        <f t="shared" si="467"/>
        <v>4.6926182676925414</v>
      </c>
    </row>
    <row r="14945" spans="1:8" ht="15" hidden="1" thickBot="1">
      <c r="A14945" s="409">
        <v>202207</v>
      </c>
      <c r="B14945" s="196" t="s">
        <v>2292</v>
      </c>
      <c r="C14945" s="197" t="s">
        <v>791</v>
      </c>
      <c r="D14945" s="198" t="s">
        <v>337</v>
      </c>
      <c r="E14945" s="421">
        <v>107849</v>
      </c>
      <c r="F14945" s="413">
        <v>131.27000000000001</v>
      </c>
      <c r="G14945" s="414">
        <f t="shared" si="466"/>
        <v>821.58147329930671</v>
      </c>
      <c r="H14945" s="415">
        <f t="shared" si="467"/>
        <v>4.1079073664965335</v>
      </c>
    </row>
    <row r="14946" spans="1:8" ht="15" hidden="1" thickBot="1">
      <c r="A14946" s="409">
        <v>202207</v>
      </c>
      <c r="B14946" s="196" t="s">
        <v>2293</v>
      </c>
      <c r="C14946" s="197" t="s">
        <v>791</v>
      </c>
      <c r="D14946" s="198" t="s">
        <v>337</v>
      </c>
      <c r="E14946" s="421">
        <v>107197</v>
      </c>
      <c r="F14946" s="413">
        <v>131.27000000000001</v>
      </c>
      <c r="G14946" s="414">
        <f t="shared" si="466"/>
        <v>816.6146111068789</v>
      </c>
      <c r="H14946" s="415">
        <f t="shared" si="467"/>
        <v>4.0830730555343946</v>
      </c>
    </row>
    <row r="14947" spans="1:8" ht="15" hidden="1" thickBot="1">
      <c r="A14947" s="409">
        <v>202207</v>
      </c>
      <c r="B14947" s="196" t="s">
        <v>2294</v>
      </c>
      <c r="C14947" s="197" t="s">
        <v>791</v>
      </c>
      <c r="D14947" s="198" t="s">
        <v>339</v>
      </c>
      <c r="E14947" s="421">
        <v>536</v>
      </c>
      <c r="F14947" s="413">
        <v>131.27000000000001</v>
      </c>
      <c r="G14947" s="414">
        <f t="shared" si="466"/>
        <v>4.0831873238363672</v>
      </c>
      <c r="H14947" s="415">
        <f t="shared" si="467"/>
        <v>4.0831873238363672</v>
      </c>
    </row>
    <row r="14948" spans="1:8" ht="15" hidden="1" thickBot="1">
      <c r="A14948" s="409">
        <v>202207</v>
      </c>
      <c r="B14948" s="196" t="s">
        <v>2295</v>
      </c>
      <c r="C14948" s="197" t="s">
        <v>791</v>
      </c>
      <c r="D14948" s="198" t="s">
        <v>337</v>
      </c>
      <c r="E14948" s="421">
        <v>107302</v>
      </c>
      <c r="F14948" s="413">
        <v>131.27000000000001</v>
      </c>
      <c r="G14948" s="414">
        <f t="shared" si="466"/>
        <v>817.41448922069014</v>
      </c>
      <c r="H14948" s="415">
        <f t="shared" si="467"/>
        <v>4.0870724461034511</v>
      </c>
    </row>
    <row r="14949" spans="1:8" ht="15" hidden="1" thickBot="1">
      <c r="A14949" s="409">
        <v>202207</v>
      </c>
      <c r="B14949" s="196" t="s">
        <v>2296</v>
      </c>
      <c r="C14949" s="197" t="s">
        <v>791</v>
      </c>
      <c r="D14949" s="198" t="s">
        <v>339</v>
      </c>
      <c r="E14949" s="421">
        <v>536</v>
      </c>
      <c r="F14949" s="413">
        <v>131.27000000000001</v>
      </c>
      <c r="G14949" s="414">
        <f t="shared" si="466"/>
        <v>4.0831873238363672</v>
      </c>
      <c r="H14949" s="415">
        <f t="shared" si="467"/>
        <v>4.0831873238363672</v>
      </c>
    </row>
    <row r="14950" spans="1:8" ht="15" hidden="1" thickBot="1">
      <c r="A14950" s="409">
        <v>202207</v>
      </c>
      <c r="B14950" s="196" t="s">
        <v>2297</v>
      </c>
      <c r="C14950" s="197" t="s">
        <v>791</v>
      </c>
      <c r="D14950" s="198" t="s">
        <v>337</v>
      </c>
      <c r="E14950" s="421">
        <v>124127</v>
      </c>
      <c r="F14950" s="413">
        <v>131.27000000000001</v>
      </c>
      <c r="G14950" s="414">
        <f t="shared" si="466"/>
        <v>945.58543460044177</v>
      </c>
      <c r="H14950" s="415">
        <f t="shared" si="467"/>
        <v>4.7279271730022092</v>
      </c>
    </row>
    <row r="14951" spans="1:8" ht="15" hidden="1" thickBot="1">
      <c r="A14951" s="409">
        <v>202207</v>
      </c>
      <c r="B14951" s="196" t="s">
        <v>2298</v>
      </c>
      <c r="C14951" s="197" t="s">
        <v>791</v>
      </c>
      <c r="D14951" s="198" t="s">
        <v>350</v>
      </c>
      <c r="E14951" s="421">
        <v>118725.46</v>
      </c>
      <c r="F14951" s="413">
        <v>131.27000000000001</v>
      </c>
      <c r="G14951" s="414">
        <f t="shared" si="466"/>
        <v>904.43711434448085</v>
      </c>
      <c r="H14951" s="415" t="str">
        <f t="shared" si="467"/>
        <v>VER</v>
      </c>
    </row>
    <row r="14952" spans="1:8" ht="15" hidden="1" thickBot="1">
      <c r="A14952" s="409">
        <v>202207</v>
      </c>
      <c r="B14952" s="196" t="s">
        <v>2299</v>
      </c>
      <c r="C14952" s="197" t="s">
        <v>791</v>
      </c>
      <c r="D14952" s="198" t="s">
        <v>337</v>
      </c>
      <c r="E14952" s="421">
        <v>124127</v>
      </c>
      <c r="F14952" s="413">
        <v>131.27000000000001</v>
      </c>
      <c r="G14952" s="414">
        <f t="shared" si="466"/>
        <v>945.58543460044177</v>
      </c>
      <c r="H14952" s="415">
        <f t="shared" si="467"/>
        <v>4.7279271730022092</v>
      </c>
    </row>
    <row r="14953" spans="1:8" ht="15" hidden="1" thickBot="1">
      <c r="A14953" s="409">
        <v>202207</v>
      </c>
      <c r="B14953" s="196" t="s">
        <v>2300</v>
      </c>
      <c r="C14953" s="197" t="s">
        <v>791</v>
      </c>
      <c r="D14953" s="198" t="s">
        <v>339</v>
      </c>
      <c r="E14953" s="421">
        <v>621</v>
      </c>
      <c r="F14953" s="413">
        <v>131.27000000000001</v>
      </c>
      <c r="G14953" s="414">
        <f t="shared" si="466"/>
        <v>4.7307077016835528</v>
      </c>
      <c r="H14953" s="415">
        <f t="shared" si="467"/>
        <v>4.7307077016835528</v>
      </c>
    </row>
    <row r="14954" spans="1:8" ht="15" hidden="1" thickBot="1">
      <c r="A14954" s="409">
        <v>202207</v>
      </c>
      <c r="B14954" s="196" t="s">
        <v>2301</v>
      </c>
      <c r="C14954" s="197" t="s">
        <v>791</v>
      </c>
      <c r="D14954" s="198" t="s">
        <v>337</v>
      </c>
      <c r="E14954" s="421">
        <v>86740</v>
      </c>
      <c r="F14954" s="413">
        <v>131.27000000000001</v>
      </c>
      <c r="G14954" s="414">
        <f t="shared" si="466"/>
        <v>660.77550087605698</v>
      </c>
      <c r="H14954" s="415">
        <f t="shared" si="467"/>
        <v>3.303877504380285</v>
      </c>
    </row>
    <row r="14955" spans="1:8" ht="15" hidden="1" thickBot="1">
      <c r="A14955" s="409">
        <v>202207</v>
      </c>
      <c r="B14955" s="196" t="s">
        <v>2302</v>
      </c>
      <c r="C14955" s="197" t="s">
        <v>791</v>
      </c>
      <c r="D14955" s="198" t="s">
        <v>337</v>
      </c>
      <c r="E14955" s="421">
        <v>123203</v>
      </c>
      <c r="F14955" s="413">
        <v>131.27000000000001</v>
      </c>
      <c r="G14955" s="414">
        <f t="shared" si="466"/>
        <v>938.54650719890299</v>
      </c>
      <c r="H14955" s="415">
        <f t="shared" si="467"/>
        <v>4.6927325359945149</v>
      </c>
    </row>
    <row r="14956" spans="1:8" ht="15" hidden="1" thickBot="1">
      <c r="A14956" s="409">
        <v>202207</v>
      </c>
      <c r="B14956" s="196" t="s">
        <v>2303</v>
      </c>
      <c r="C14956" s="197" t="s">
        <v>2661</v>
      </c>
      <c r="D14956" s="198" t="s">
        <v>339</v>
      </c>
      <c r="E14956" s="421">
        <v>616</v>
      </c>
      <c r="F14956" s="413">
        <v>131.27000000000001</v>
      </c>
      <c r="G14956" s="414">
        <f t="shared" si="466"/>
        <v>4.6926182676925414</v>
      </c>
      <c r="H14956" s="415">
        <f t="shared" si="467"/>
        <v>4.6926182676925414</v>
      </c>
    </row>
    <row r="14957" spans="1:8" ht="15" hidden="1" thickBot="1">
      <c r="A14957" s="409">
        <v>202207</v>
      </c>
      <c r="B14957" s="196" t="s">
        <v>2304</v>
      </c>
      <c r="C14957" s="197" t="s">
        <v>791</v>
      </c>
      <c r="D14957" s="198" t="s">
        <v>337</v>
      </c>
      <c r="E14957" s="421">
        <v>107302</v>
      </c>
      <c r="F14957" s="413">
        <v>131.27000000000001</v>
      </c>
      <c r="G14957" s="414">
        <f t="shared" si="466"/>
        <v>817.41448922069014</v>
      </c>
      <c r="H14957" s="415">
        <f t="shared" si="467"/>
        <v>4.0870724461034511</v>
      </c>
    </row>
    <row r="14958" spans="1:8" ht="15" hidden="1" thickBot="1">
      <c r="A14958" s="409">
        <v>202207</v>
      </c>
      <c r="B14958" s="196" t="s">
        <v>2305</v>
      </c>
      <c r="C14958" s="197" t="s">
        <v>2661</v>
      </c>
      <c r="D14958" s="198" t="s">
        <v>339</v>
      </c>
      <c r="E14958" s="421">
        <v>536</v>
      </c>
      <c r="F14958" s="413">
        <v>131.27000000000001</v>
      </c>
      <c r="G14958" s="414">
        <f t="shared" si="466"/>
        <v>4.0831873238363672</v>
      </c>
      <c r="H14958" s="415">
        <f t="shared" si="467"/>
        <v>4.0831873238363672</v>
      </c>
    </row>
    <row r="14959" spans="1:8" ht="15" hidden="1" thickBot="1">
      <c r="A14959" s="409">
        <v>202207</v>
      </c>
      <c r="B14959" s="196" t="s">
        <v>2306</v>
      </c>
      <c r="C14959" s="197" t="s">
        <v>791</v>
      </c>
      <c r="D14959" s="198" t="s">
        <v>337</v>
      </c>
      <c r="E14959" s="421">
        <v>107197</v>
      </c>
      <c r="F14959" s="413">
        <v>131.27000000000001</v>
      </c>
      <c r="G14959" s="414">
        <f t="shared" si="466"/>
        <v>816.6146111068789</v>
      </c>
      <c r="H14959" s="415">
        <f t="shared" si="467"/>
        <v>4.0830730555343946</v>
      </c>
    </row>
    <row r="14960" spans="1:8" ht="15" hidden="1" thickBot="1">
      <c r="A14960" s="409">
        <v>202207</v>
      </c>
      <c r="B14960" s="196" t="s">
        <v>2307</v>
      </c>
      <c r="C14960" s="197" t="s">
        <v>791</v>
      </c>
      <c r="D14960" s="198" t="s">
        <v>339</v>
      </c>
      <c r="E14960" s="421">
        <v>536</v>
      </c>
      <c r="F14960" s="413">
        <v>131.27000000000001</v>
      </c>
      <c r="G14960" s="414">
        <f t="shared" si="466"/>
        <v>4.0831873238363672</v>
      </c>
      <c r="H14960" s="415">
        <f t="shared" si="467"/>
        <v>4.0831873238363672</v>
      </c>
    </row>
    <row r="14961" spans="1:8" ht="15" hidden="1" thickBot="1">
      <c r="A14961" s="409">
        <v>202207</v>
      </c>
      <c r="B14961" s="196" t="s">
        <v>2308</v>
      </c>
      <c r="C14961" s="197" t="s">
        <v>791</v>
      </c>
      <c r="D14961" s="198" t="s">
        <v>339</v>
      </c>
      <c r="E14961" s="421">
        <v>434</v>
      </c>
      <c r="F14961" s="413">
        <v>131.27000000000001</v>
      </c>
      <c r="G14961" s="414">
        <f t="shared" si="466"/>
        <v>3.3061628704197452</v>
      </c>
      <c r="H14961" s="415">
        <f t="shared" si="467"/>
        <v>3.3061628704197452</v>
      </c>
    </row>
    <row r="14962" spans="1:8" ht="15" hidden="1" thickBot="1">
      <c r="A14962" s="409">
        <v>202207</v>
      </c>
      <c r="B14962" s="196" t="s">
        <v>2309</v>
      </c>
      <c r="C14962" s="197" t="s">
        <v>791</v>
      </c>
      <c r="D14962" s="198" t="s">
        <v>337</v>
      </c>
      <c r="E14962" s="421">
        <v>115446</v>
      </c>
      <c r="F14962" s="413">
        <v>131.27000000000001</v>
      </c>
      <c r="G14962" s="414">
        <f t="shared" si="466"/>
        <v>879.45455930524861</v>
      </c>
      <c r="H14962" s="415">
        <f t="shared" si="467"/>
        <v>4.3972727965262433</v>
      </c>
    </row>
    <row r="14963" spans="1:8" ht="15" hidden="1" thickBot="1">
      <c r="A14963" s="409">
        <v>202207</v>
      </c>
      <c r="B14963" s="196" t="s">
        <v>2310</v>
      </c>
      <c r="C14963" s="197" t="s">
        <v>791</v>
      </c>
      <c r="D14963" s="198" t="s">
        <v>337</v>
      </c>
      <c r="E14963" s="421">
        <v>57664</v>
      </c>
      <c r="F14963" s="413">
        <v>131.27000000000001</v>
      </c>
      <c r="G14963" s="414">
        <f t="shared" si="466"/>
        <v>439.27782433153038</v>
      </c>
      <c r="H14963" s="415">
        <f t="shared" si="467"/>
        <v>2.1963891216576519</v>
      </c>
    </row>
    <row r="14964" spans="1:8" ht="15" hidden="1" thickBot="1">
      <c r="A14964" s="409">
        <v>202207</v>
      </c>
      <c r="B14964" s="196" t="s">
        <v>2311</v>
      </c>
      <c r="C14964" s="197" t="s">
        <v>791</v>
      </c>
      <c r="D14964" s="198" t="s">
        <v>339</v>
      </c>
      <c r="E14964" s="421">
        <v>288</v>
      </c>
      <c r="F14964" s="413">
        <v>131.27000000000001</v>
      </c>
      <c r="G14964" s="414">
        <f t="shared" si="466"/>
        <v>2.1939513978822274</v>
      </c>
      <c r="H14964" s="415">
        <f t="shared" si="467"/>
        <v>2.1939513978822274</v>
      </c>
    </row>
    <row r="14965" spans="1:8" ht="15" hidden="1" thickBot="1">
      <c r="A14965" s="409">
        <v>202207</v>
      </c>
      <c r="B14965" s="196" t="s">
        <v>2312</v>
      </c>
      <c r="C14965" s="197" t="s">
        <v>791</v>
      </c>
      <c r="D14965" s="198" t="s">
        <v>337</v>
      </c>
      <c r="E14965" s="421">
        <v>109339</v>
      </c>
      <c r="F14965" s="413">
        <v>131.27000000000001</v>
      </c>
      <c r="G14965" s="414">
        <f t="shared" si="466"/>
        <v>832.932124628628</v>
      </c>
      <c r="H14965" s="415">
        <f t="shared" si="467"/>
        <v>4.1646606231431402</v>
      </c>
    </row>
    <row r="14966" spans="1:8" ht="15" hidden="1" thickBot="1">
      <c r="A14966" s="409">
        <v>202207</v>
      </c>
      <c r="B14966" s="196" t="s">
        <v>2313</v>
      </c>
      <c r="C14966" s="197" t="s">
        <v>791</v>
      </c>
      <c r="D14966" s="198" t="s">
        <v>339</v>
      </c>
      <c r="E14966" s="421">
        <v>547</v>
      </c>
      <c r="F14966" s="413">
        <v>131.27000000000001</v>
      </c>
      <c r="G14966" s="414">
        <f t="shared" si="466"/>
        <v>4.1669840786165917</v>
      </c>
      <c r="H14966" s="415">
        <f t="shared" si="467"/>
        <v>4.1669840786165917</v>
      </c>
    </row>
    <row r="14967" spans="1:8" ht="15" hidden="1" thickBot="1">
      <c r="A14967" s="409">
        <v>202207</v>
      </c>
      <c r="B14967" s="196" t="s">
        <v>2314</v>
      </c>
      <c r="C14967" s="197" t="s">
        <v>791</v>
      </c>
      <c r="D14967" s="198" t="s">
        <v>337</v>
      </c>
      <c r="E14967" s="421">
        <v>145804</v>
      </c>
      <c r="F14967" s="413">
        <v>131.27000000000001</v>
      </c>
      <c r="G14967" s="414">
        <f t="shared" si="466"/>
        <v>1110.7183667250704</v>
      </c>
      <c r="H14967" s="415">
        <f t="shared" si="467"/>
        <v>5.5535918336253518</v>
      </c>
    </row>
    <row r="14968" spans="1:8" ht="15" hidden="1" thickBot="1">
      <c r="A14968" s="409">
        <v>202207</v>
      </c>
      <c r="B14968" s="196" t="s">
        <v>2315</v>
      </c>
      <c r="C14968" s="197" t="s">
        <v>791</v>
      </c>
      <c r="D14968" s="198" t="s">
        <v>337</v>
      </c>
      <c r="E14968" s="421">
        <v>145804</v>
      </c>
      <c r="F14968" s="413">
        <v>131.27000000000001</v>
      </c>
      <c r="G14968" s="414">
        <f t="shared" si="466"/>
        <v>1110.7183667250704</v>
      </c>
      <c r="H14968" s="415">
        <f t="shared" si="467"/>
        <v>5.5535918336253518</v>
      </c>
    </row>
    <row r="14969" spans="1:8" ht="15" hidden="1" thickBot="1">
      <c r="A14969" s="409">
        <v>202207</v>
      </c>
      <c r="B14969" s="196" t="s">
        <v>2316</v>
      </c>
      <c r="C14969" s="197" t="s">
        <v>791</v>
      </c>
      <c r="D14969" s="198" t="s">
        <v>337</v>
      </c>
      <c r="E14969" s="421">
        <v>65516</v>
      </c>
      <c r="F14969" s="413">
        <v>131.27000000000001</v>
      </c>
      <c r="G14969" s="414">
        <f t="shared" si="466"/>
        <v>499.09347147101391</v>
      </c>
      <c r="H14969" s="415">
        <f t="shared" si="467"/>
        <v>2.4954673573550696</v>
      </c>
    </row>
    <row r="14970" spans="1:8" ht="15" hidden="1" thickBot="1">
      <c r="A14970" s="409">
        <v>202207</v>
      </c>
      <c r="B14970" s="196" t="s">
        <v>2317</v>
      </c>
      <c r="C14970" s="197" t="s">
        <v>791</v>
      </c>
      <c r="D14970" s="198" t="s">
        <v>337</v>
      </c>
      <c r="E14970" s="421">
        <v>80290</v>
      </c>
      <c r="F14970" s="413">
        <v>131.27000000000001</v>
      </c>
      <c r="G14970" s="414">
        <f t="shared" si="466"/>
        <v>611.64013102765284</v>
      </c>
      <c r="H14970" s="415">
        <f t="shared" si="467"/>
        <v>3.0582006551382643</v>
      </c>
    </row>
    <row r="14971" spans="1:8" ht="15" hidden="1" thickBot="1">
      <c r="A14971" s="409">
        <v>202207</v>
      </c>
      <c r="B14971" s="196" t="s">
        <v>2318</v>
      </c>
      <c r="C14971" s="197" t="s">
        <v>791</v>
      </c>
      <c r="D14971" s="198" t="s">
        <v>337</v>
      </c>
      <c r="E14971" s="421">
        <v>98103</v>
      </c>
      <c r="F14971" s="413">
        <v>131.27000000000001</v>
      </c>
      <c r="G14971" s="414">
        <f t="shared" si="466"/>
        <v>747.33754856402822</v>
      </c>
      <c r="H14971" s="415">
        <f t="shared" si="467"/>
        <v>3.7366877428201413</v>
      </c>
    </row>
    <row r="14972" spans="1:8" ht="15" hidden="1" thickBot="1">
      <c r="A14972" s="409">
        <v>202207</v>
      </c>
      <c r="B14972" s="196" t="s">
        <v>2319</v>
      </c>
      <c r="C14972" s="197" t="s">
        <v>791</v>
      </c>
      <c r="D14972" s="198" t="s">
        <v>337</v>
      </c>
      <c r="E14972" s="421">
        <v>11802</v>
      </c>
      <c r="F14972" s="413">
        <v>131.27000000000001</v>
      </c>
      <c r="G14972" s="414">
        <f t="shared" si="466"/>
        <v>89.906299992382102</v>
      </c>
      <c r="H14972" s="415">
        <f t="shared" si="467"/>
        <v>0.4495314999619105</v>
      </c>
    </row>
    <row r="14973" spans="1:8" ht="15" hidden="1" thickBot="1">
      <c r="A14973" s="409">
        <v>202207</v>
      </c>
      <c r="B14973" s="196" t="s">
        <v>2320</v>
      </c>
      <c r="C14973" s="197" t="s">
        <v>791</v>
      </c>
      <c r="D14973" s="198" t="s">
        <v>337</v>
      </c>
      <c r="E14973" s="421">
        <v>146436</v>
      </c>
      <c r="F14973" s="413">
        <v>131.27000000000001</v>
      </c>
      <c r="G14973" s="414">
        <f t="shared" si="466"/>
        <v>1115.5328711815341</v>
      </c>
      <c r="H14973" s="415">
        <f t="shared" si="467"/>
        <v>5.5776643559076708</v>
      </c>
    </row>
    <row r="14974" spans="1:8" ht="15" hidden="1" thickBot="1">
      <c r="A14974" s="409">
        <v>202207</v>
      </c>
      <c r="B14974" s="196" t="s">
        <v>2321</v>
      </c>
      <c r="C14974" s="197" t="s">
        <v>791</v>
      </c>
      <c r="D14974" s="198" t="s">
        <v>337</v>
      </c>
      <c r="E14974" s="421">
        <v>84120</v>
      </c>
      <c r="F14974" s="413">
        <v>131.27000000000001</v>
      </c>
      <c r="G14974" s="414">
        <f t="shared" si="466"/>
        <v>640.81663746476727</v>
      </c>
      <c r="H14974" s="415">
        <f t="shared" si="467"/>
        <v>3.2040831873238362</v>
      </c>
    </row>
    <row r="14975" spans="1:8" ht="15" hidden="1" thickBot="1">
      <c r="A14975" s="409">
        <v>202207</v>
      </c>
      <c r="B14975" s="196" t="s">
        <v>2322</v>
      </c>
      <c r="C14975" s="197" t="s">
        <v>791</v>
      </c>
      <c r="D14975" s="198" t="s">
        <v>337</v>
      </c>
      <c r="E14975" s="421">
        <v>69882</v>
      </c>
      <c r="F14975" s="413">
        <v>131.27000000000001</v>
      </c>
      <c r="G14975" s="414">
        <f t="shared" si="466"/>
        <v>532.35316523196457</v>
      </c>
      <c r="H14975" s="415">
        <f t="shared" si="467"/>
        <v>2.6617658261598227</v>
      </c>
    </row>
    <row r="14976" spans="1:8" ht="15" hidden="1" thickBot="1">
      <c r="A14976" s="409">
        <v>202207</v>
      </c>
      <c r="B14976" s="196" t="s">
        <v>2323</v>
      </c>
      <c r="C14976" s="197" t="s">
        <v>791</v>
      </c>
      <c r="D14976" s="198" t="s">
        <v>337</v>
      </c>
      <c r="E14976" s="421">
        <v>61971</v>
      </c>
      <c r="F14976" s="413">
        <v>131.27000000000001</v>
      </c>
      <c r="G14976" s="414">
        <f t="shared" si="466"/>
        <v>472.08806277138717</v>
      </c>
      <c r="H14976" s="415">
        <f t="shared" si="467"/>
        <v>2.3604403138569356</v>
      </c>
    </row>
    <row r="14977" spans="1:8" ht="15" hidden="1" thickBot="1">
      <c r="A14977" s="409">
        <v>202207</v>
      </c>
      <c r="B14977" s="196" t="s">
        <v>2324</v>
      </c>
      <c r="C14977" s="197" t="s">
        <v>791</v>
      </c>
      <c r="D14977" s="198" t="s">
        <v>337</v>
      </c>
      <c r="E14977" s="421">
        <v>108116</v>
      </c>
      <c r="F14977" s="413">
        <v>131.27000000000001</v>
      </c>
      <c r="G14977" s="414">
        <f t="shared" si="466"/>
        <v>823.61544907442669</v>
      </c>
      <c r="H14977" s="415">
        <f t="shared" si="467"/>
        <v>4.1180772453721337</v>
      </c>
    </row>
    <row r="14978" spans="1:8" ht="15" hidden="1" thickBot="1">
      <c r="A14978" s="409">
        <v>202207</v>
      </c>
      <c r="B14978" s="196" t="s">
        <v>2325</v>
      </c>
      <c r="C14978" s="197" t="s">
        <v>791</v>
      </c>
      <c r="D14978" s="198" t="s">
        <v>339</v>
      </c>
      <c r="E14978" s="421">
        <v>541</v>
      </c>
      <c r="F14978" s="413">
        <v>131.27000000000001</v>
      </c>
      <c r="G14978" s="414">
        <f t="shared" ref="G14978:G15041" si="468">+E14978/F14978</f>
        <v>4.1212767578273786</v>
      </c>
      <c r="H14978" s="415">
        <f t="shared" ref="H14978:H15041" si="469">IF(D14978="TB",G14978/200,IF(D14978="LT",G14978,"VER"))</f>
        <v>4.1212767578273786</v>
      </c>
    </row>
    <row r="14979" spans="1:8" ht="15" hidden="1" thickBot="1">
      <c r="A14979" s="409">
        <v>202207</v>
      </c>
      <c r="B14979" s="196" t="s">
        <v>2326</v>
      </c>
      <c r="C14979" s="197" t="s">
        <v>791</v>
      </c>
      <c r="D14979" s="198" t="s">
        <v>337</v>
      </c>
      <c r="E14979" s="421">
        <v>108116</v>
      </c>
      <c r="F14979" s="413">
        <v>131.27000000000001</v>
      </c>
      <c r="G14979" s="414">
        <f t="shared" si="468"/>
        <v>823.61544907442669</v>
      </c>
      <c r="H14979" s="415">
        <f t="shared" si="469"/>
        <v>4.1180772453721337</v>
      </c>
    </row>
    <row r="14980" spans="1:8" ht="15" hidden="1" thickBot="1">
      <c r="A14980" s="409">
        <v>202207</v>
      </c>
      <c r="B14980" s="196" t="s">
        <v>2327</v>
      </c>
      <c r="C14980" s="197" t="s">
        <v>791</v>
      </c>
      <c r="D14980" s="198" t="s">
        <v>339</v>
      </c>
      <c r="E14980" s="421">
        <v>541</v>
      </c>
      <c r="F14980" s="413">
        <v>131.27000000000001</v>
      </c>
      <c r="G14980" s="414">
        <f t="shared" si="468"/>
        <v>4.1212767578273786</v>
      </c>
      <c r="H14980" s="415">
        <f t="shared" si="469"/>
        <v>4.1212767578273786</v>
      </c>
    </row>
    <row r="14981" spans="1:8" ht="15" hidden="1" thickBot="1">
      <c r="A14981" s="409">
        <v>202207</v>
      </c>
      <c r="B14981" s="196" t="s">
        <v>2328</v>
      </c>
      <c r="C14981" s="197" t="s">
        <v>791</v>
      </c>
      <c r="D14981" s="198" t="s">
        <v>337</v>
      </c>
      <c r="E14981" s="421">
        <v>84077</v>
      </c>
      <c r="F14981" s="413">
        <v>131.27000000000001</v>
      </c>
      <c r="G14981" s="414">
        <f t="shared" si="468"/>
        <v>640.4890683324445</v>
      </c>
      <c r="H14981" s="415">
        <f t="shared" si="469"/>
        <v>3.2024453416622225</v>
      </c>
    </row>
    <row r="14982" spans="1:8" ht="15" hidden="1" thickBot="1">
      <c r="A14982" s="409">
        <v>202207</v>
      </c>
      <c r="B14982" s="196" t="s">
        <v>2329</v>
      </c>
      <c r="C14982" s="197" t="s">
        <v>791</v>
      </c>
      <c r="D14982" s="198" t="s">
        <v>339</v>
      </c>
      <c r="E14982" s="421">
        <v>421</v>
      </c>
      <c r="F14982" s="413">
        <v>131.27000000000001</v>
      </c>
      <c r="G14982" s="414">
        <f t="shared" si="468"/>
        <v>3.2071303420431172</v>
      </c>
      <c r="H14982" s="415">
        <f t="shared" si="469"/>
        <v>3.2071303420431172</v>
      </c>
    </row>
    <row r="14983" spans="1:8" ht="15" hidden="1" thickBot="1">
      <c r="A14983" s="409">
        <v>202207</v>
      </c>
      <c r="B14983" s="196" t="s">
        <v>2330</v>
      </c>
      <c r="C14983" s="197" t="s">
        <v>791</v>
      </c>
      <c r="D14983" s="198" t="s">
        <v>337</v>
      </c>
      <c r="E14983" s="421">
        <v>80014</v>
      </c>
      <c r="F14983" s="413">
        <v>131.27000000000001</v>
      </c>
      <c r="G14983" s="414">
        <f t="shared" si="468"/>
        <v>609.53759427134912</v>
      </c>
      <c r="H14983" s="415">
        <f t="shared" si="469"/>
        <v>3.0476879713567455</v>
      </c>
    </row>
    <row r="14984" spans="1:8" ht="15" hidden="1" thickBot="1">
      <c r="A14984" s="409">
        <v>202207</v>
      </c>
      <c r="B14984" s="196" t="s">
        <v>2331</v>
      </c>
      <c r="C14984" s="197" t="s">
        <v>791</v>
      </c>
      <c r="D14984" s="198" t="s">
        <v>337</v>
      </c>
      <c r="E14984" s="421">
        <v>84077</v>
      </c>
      <c r="F14984" s="413">
        <v>131.27000000000001</v>
      </c>
      <c r="G14984" s="414">
        <f t="shared" si="468"/>
        <v>640.4890683324445</v>
      </c>
      <c r="H14984" s="415">
        <f t="shared" si="469"/>
        <v>3.2024453416622225</v>
      </c>
    </row>
    <row r="14985" spans="1:8" ht="15" hidden="1" thickBot="1">
      <c r="A14985" s="409">
        <v>202207</v>
      </c>
      <c r="B14985" s="196" t="s">
        <v>2332</v>
      </c>
      <c r="C14985" s="197" t="s">
        <v>791</v>
      </c>
      <c r="D14985" s="198" t="s">
        <v>339</v>
      </c>
      <c r="E14985" s="421">
        <v>420</v>
      </c>
      <c r="F14985" s="413">
        <v>131.27000000000001</v>
      </c>
      <c r="G14985" s="414">
        <f t="shared" si="468"/>
        <v>3.199512455244915</v>
      </c>
      <c r="H14985" s="415">
        <f t="shared" si="469"/>
        <v>3.199512455244915</v>
      </c>
    </row>
    <row r="14986" spans="1:8" ht="15" hidden="1" thickBot="1">
      <c r="A14986" s="409">
        <v>202207</v>
      </c>
      <c r="B14986" s="196" t="s">
        <v>2333</v>
      </c>
      <c r="C14986" s="197" t="s">
        <v>791</v>
      </c>
      <c r="D14986" s="198" t="s">
        <v>337</v>
      </c>
      <c r="E14986" s="421">
        <v>84329</v>
      </c>
      <c r="F14986" s="413">
        <v>131.27000000000001</v>
      </c>
      <c r="G14986" s="414">
        <f t="shared" si="468"/>
        <v>642.40877580559152</v>
      </c>
      <c r="H14986" s="415">
        <f t="shared" si="469"/>
        <v>3.2120438790279575</v>
      </c>
    </row>
    <row r="14987" spans="1:8" ht="15" hidden="1" thickBot="1">
      <c r="A14987" s="409">
        <v>202207</v>
      </c>
      <c r="B14987" s="196" t="s">
        <v>2334</v>
      </c>
      <c r="C14987" s="197" t="s">
        <v>791</v>
      </c>
      <c r="D14987" s="198" t="s">
        <v>337</v>
      </c>
      <c r="E14987" s="421">
        <v>84077</v>
      </c>
      <c r="F14987" s="413">
        <v>131.27000000000001</v>
      </c>
      <c r="G14987" s="414">
        <f t="shared" si="468"/>
        <v>640.4890683324445</v>
      </c>
      <c r="H14987" s="415">
        <f t="shared" si="469"/>
        <v>3.2024453416622225</v>
      </c>
    </row>
    <row r="14988" spans="1:8" ht="15" hidden="1" thickBot="1">
      <c r="A14988" s="409">
        <v>202207</v>
      </c>
      <c r="B14988" s="196" t="s">
        <v>2335</v>
      </c>
      <c r="C14988" s="197" t="s">
        <v>791</v>
      </c>
      <c r="D14988" s="198" t="s">
        <v>337</v>
      </c>
      <c r="E14988" s="421">
        <v>85302</v>
      </c>
      <c r="F14988" s="413">
        <v>131.27000000000001</v>
      </c>
      <c r="G14988" s="414">
        <f t="shared" si="468"/>
        <v>649.82097966024219</v>
      </c>
      <c r="H14988" s="415">
        <f t="shared" si="469"/>
        <v>3.2491048983012107</v>
      </c>
    </row>
    <row r="14989" spans="1:8" ht="15" hidden="1" thickBot="1">
      <c r="A14989" s="409">
        <v>202207</v>
      </c>
      <c r="B14989" s="196" t="s">
        <v>2336</v>
      </c>
      <c r="C14989" s="197" t="s">
        <v>791</v>
      </c>
      <c r="D14989" s="198" t="s">
        <v>337</v>
      </c>
      <c r="E14989" s="421">
        <v>109279</v>
      </c>
      <c r="F14989" s="413">
        <v>131.27000000000001</v>
      </c>
      <c r="G14989" s="414">
        <f t="shared" si="468"/>
        <v>832.47505142073578</v>
      </c>
      <c r="H14989" s="415">
        <f t="shared" si="469"/>
        <v>4.1623752571036787</v>
      </c>
    </row>
    <row r="14990" spans="1:8" ht="15" hidden="1" thickBot="1">
      <c r="A14990" s="409">
        <v>202207</v>
      </c>
      <c r="B14990" s="196" t="s">
        <v>2337</v>
      </c>
      <c r="C14990" s="197" t="s">
        <v>791</v>
      </c>
      <c r="D14990" s="198" t="s">
        <v>337</v>
      </c>
      <c r="E14990" s="421">
        <v>19471</v>
      </c>
      <c r="F14990" s="413">
        <v>131.27000000000001</v>
      </c>
      <c r="G14990" s="414">
        <f t="shared" si="468"/>
        <v>148.32787384779462</v>
      </c>
      <c r="H14990" s="415">
        <f t="shared" si="469"/>
        <v>0.74163936923897311</v>
      </c>
    </row>
    <row r="14991" spans="1:8" ht="15" hidden="1" thickBot="1">
      <c r="A14991" s="409">
        <v>202207</v>
      </c>
      <c r="B14991" s="196" t="s">
        <v>2338</v>
      </c>
      <c r="C14991" s="197" t="s">
        <v>791</v>
      </c>
      <c r="D14991" s="198" t="s">
        <v>337</v>
      </c>
      <c r="E14991" s="421">
        <v>84120</v>
      </c>
      <c r="F14991" s="413">
        <v>131.27000000000001</v>
      </c>
      <c r="G14991" s="414">
        <f t="shared" si="468"/>
        <v>640.81663746476727</v>
      </c>
      <c r="H14991" s="415">
        <f t="shared" si="469"/>
        <v>3.2040831873238362</v>
      </c>
    </row>
    <row r="14992" spans="1:8" ht="15" hidden="1" thickBot="1">
      <c r="A14992" s="409">
        <v>202207</v>
      </c>
      <c r="B14992" s="196" t="s">
        <v>2339</v>
      </c>
      <c r="C14992" s="197" t="s">
        <v>791</v>
      </c>
      <c r="D14992" s="198" t="s">
        <v>337</v>
      </c>
      <c r="E14992" s="421">
        <v>80488</v>
      </c>
      <c r="F14992" s="413">
        <v>131.27000000000001</v>
      </c>
      <c r="G14992" s="414">
        <f t="shared" si="468"/>
        <v>613.14847261369687</v>
      </c>
      <c r="H14992" s="415">
        <f t="shared" si="469"/>
        <v>3.0657423630684844</v>
      </c>
    </row>
    <row r="14993" spans="1:8" ht="15" hidden="1" thickBot="1">
      <c r="A14993" s="409">
        <v>202207</v>
      </c>
      <c r="B14993" s="196" t="s">
        <v>2340</v>
      </c>
      <c r="C14993" s="197" t="s">
        <v>791</v>
      </c>
      <c r="D14993" s="198" t="s">
        <v>337</v>
      </c>
      <c r="E14993" s="421">
        <v>77188</v>
      </c>
      <c r="F14993" s="413">
        <v>131.27000000000001</v>
      </c>
      <c r="G14993" s="414">
        <f t="shared" si="468"/>
        <v>588.00944617962978</v>
      </c>
      <c r="H14993" s="415">
        <f t="shared" si="469"/>
        <v>2.9400472308981489</v>
      </c>
    </row>
    <row r="14994" spans="1:8" ht="15" hidden="1" thickBot="1">
      <c r="A14994" s="409">
        <v>202207</v>
      </c>
      <c r="B14994" s="196" t="s">
        <v>2341</v>
      </c>
      <c r="C14994" s="197" t="s">
        <v>791</v>
      </c>
      <c r="D14994" s="198" t="s">
        <v>337</v>
      </c>
      <c r="E14994" s="421">
        <v>17210</v>
      </c>
      <c r="F14994" s="413">
        <v>131.27000000000001</v>
      </c>
      <c r="G14994" s="414">
        <f t="shared" si="468"/>
        <v>131.10383179705948</v>
      </c>
      <c r="H14994" s="415">
        <f t="shared" si="469"/>
        <v>0.65551915898529745</v>
      </c>
    </row>
    <row r="14995" spans="1:8" ht="15" hidden="1" thickBot="1">
      <c r="A14995" s="409">
        <v>202207</v>
      </c>
      <c r="B14995" s="196" t="s">
        <v>2342</v>
      </c>
      <c r="C14995" s="197" t="s">
        <v>791</v>
      </c>
      <c r="D14995" s="198" t="s">
        <v>337</v>
      </c>
      <c r="E14995" s="421">
        <v>82310</v>
      </c>
      <c r="F14995" s="413">
        <v>131.27000000000001</v>
      </c>
      <c r="G14995" s="414">
        <f t="shared" si="468"/>
        <v>627.02826236002124</v>
      </c>
      <c r="H14995" s="415">
        <f t="shared" si="469"/>
        <v>3.1351413118001061</v>
      </c>
    </row>
    <row r="14996" spans="1:8" ht="15" hidden="1" thickBot="1">
      <c r="A14996" s="409">
        <v>202207</v>
      </c>
      <c r="B14996" s="196" t="s">
        <v>2343</v>
      </c>
      <c r="C14996" s="197" t="s">
        <v>791</v>
      </c>
      <c r="D14996" s="198" t="s">
        <v>337</v>
      </c>
      <c r="E14996" s="421">
        <v>80368</v>
      </c>
      <c r="F14996" s="413">
        <v>131.27000000000001</v>
      </c>
      <c r="G14996" s="414">
        <f t="shared" si="468"/>
        <v>612.23432619791265</v>
      </c>
      <c r="H14996" s="415">
        <f t="shared" si="469"/>
        <v>3.0611716309895631</v>
      </c>
    </row>
    <row r="14997" spans="1:8" ht="15" hidden="1" thickBot="1">
      <c r="A14997" s="409">
        <v>202207</v>
      </c>
      <c r="B14997" s="196" t="s">
        <v>2344</v>
      </c>
      <c r="C14997" s="197" t="s">
        <v>791</v>
      </c>
      <c r="D14997" s="198" t="s">
        <v>339</v>
      </c>
      <c r="E14997" s="421">
        <v>402</v>
      </c>
      <c r="F14997" s="413">
        <v>131.27000000000001</v>
      </c>
      <c r="G14997" s="414">
        <f t="shared" si="468"/>
        <v>3.0623904928772756</v>
      </c>
      <c r="H14997" s="415">
        <f t="shared" si="469"/>
        <v>3.0623904928772756</v>
      </c>
    </row>
    <row r="14998" spans="1:8" ht="15" hidden="1" thickBot="1">
      <c r="A14998" s="409">
        <v>202207</v>
      </c>
      <c r="B14998" s="196" t="s">
        <v>2345</v>
      </c>
      <c r="C14998" s="197" t="s">
        <v>791</v>
      </c>
      <c r="D14998" s="198" t="s">
        <v>337</v>
      </c>
      <c r="E14998" s="421">
        <v>128666</v>
      </c>
      <c r="F14998" s="413">
        <v>131.27000000000001</v>
      </c>
      <c r="G14998" s="414">
        <f t="shared" si="468"/>
        <v>980.1630227774815</v>
      </c>
      <c r="H14998" s="415">
        <f t="shared" si="469"/>
        <v>4.9008151138874076</v>
      </c>
    </row>
    <row r="14999" spans="1:8" ht="15" hidden="1" thickBot="1">
      <c r="A14999" s="409">
        <v>202207</v>
      </c>
      <c r="B14999" s="196" t="s">
        <v>2346</v>
      </c>
      <c r="C14999" s="197" t="s">
        <v>791</v>
      </c>
      <c r="D14999" s="198" t="s">
        <v>339</v>
      </c>
      <c r="E14999" s="421">
        <v>643</v>
      </c>
      <c r="F14999" s="413">
        <v>131.27000000000001</v>
      </c>
      <c r="G14999" s="414">
        <f t="shared" si="468"/>
        <v>4.898301211244001</v>
      </c>
      <c r="H14999" s="415">
        <f t="shared" si="469"/>
        <v>4.898301211244001</v>
      </c>
    </row>
    <row r="15000" spans="1:8" ht="15" hidden="1" thickBot="1">
      <c r="A15000" s="409">
        <v>202207</v>
      </c>
      <c r="B15000" s="196" t="s">
        <v>2347</v>
      </c>
      <c r="C15000" s="197" t="s">
        <v>791</v>
      </c>
      <c r="D15000" s="198" t="s">
        <v>337</v>
      </c>
      <c r="E15000" s="421">
        <v>91647</v>
      </c>
      <c r="F15000" s="413">
        <v>131.27000000000001</v>
      </c>
      <c r="G15000" s="414">
        <f t="shared" si="468"/>
        <v>698.15647139483497</v>
      </c>
      <c r="H15000" s="415">
        <f t="shared" si="469"/>
        <v>3.4907823569741749</v>
      </c>
    </row>
    <row r="15001" spans="1:8" ht="15" hidden="1" thickBot="1">
      <c r="A15001" s="409">
        <v>202207</v>
      </c>
      <c r="B15001" s="196" t="s">
        <v>2348</v>
      </c>
      <c r="C15001" s="197" t="s">
        <v>791</v>
      </c>
      <c r="D15001" s="198" t="s">
        <v>337</v>
      </c>
      <c r="E15001" s="421">
        <v>85489</v>
      </c>
      <c r="F15001" s="413">
        <v>131.27000000000001</v>
      </c>
      <c r="G15001" s="414">
        <f t="shared" si="468"/>
        <v>651.24552449150599</v>
      </c>
      <c r="H15001" s="415">
        <f t="shared" si="469"/>
        <v>3.2562276224575299</v>
      </c>
    </row>
    <row r="15002" spans="1:8" ht="15" hidden="1" thickBot="1">
      <c r="A15002" s="409">
        <v>202207</v>
      </c>
      <c r="B15002" s="196" t="s">
        <v>2349</v>
      </c>
      <c r="C15002" s="197" t="s">
        <v>791</v>
      </c>
      <c r="D15002" s="198" t="s">
        <v>337</v>
      </c>
      <c r="E15002" s="421">
        <v>96566</v>
      </c>
      <c r="F15002" s="413">
        <v>131.27000000000001</v>
      </c>
      <c r="G15002" s="414">
        <f t="shared" si="468"/>
        <v>735.62885655519153</v>
      </c>
      <c r="H15002" s="415">
        <f t="shared" si="469"/>
        <v>3.6781442827759578</v>
      </c>
    </row>
    <row r="15003" spans="1:8" ht="15" hidden="1" thickBot="1">
      <c r="A15003" s="409">
        <v>202207</v>
      </c>
      <c r="B15003" s="196" t="s">
        <v>2350</v>
      </c>
      <c r="C15003" s="197" t="s">
        <v>791</v>
      </c>
      <c r="D15003" s="198" t="s">
        <v>337</v>
      </c>
      <c r="E15003" s="421">
        <v>43741</v>
      </c>
      <c r="F15003" s="413">
        <v>131.27000000000001</v>
      </c>
      <c r="G15003" s="414">
        <f t="shared" si="468"/>
        <v>333.21398644016148</v>
      </c>
      <c r="H15003" s="415">
        <f t="shared" si="469"/>
        <v>1.6660699322008075</v>
      </c>
    </row>
    <row r="15004" spans="1:8" ht="15" hidden="1" thickBot="1">
      <c r="A15004" s="409">
        <v>202207</v>
      </c>
      <c r="B15004" s="196" t="s">
        <v>2351</v>
      </c>
      <c r="C15004" s="197" t="s">
        <v>791</v>
      </c>
      <c r="D15004" s="198" t="s">
        <v>339</v>
      </c>
      <c r="E15004" s="421">
        <v>219</v>
      </c>
      <c r="F15004" s="413">
        <v>131.27000000000001</v>
      </c>
      <c r="G15004" s="414">
        <f t="shared" si="468"/>
        <v>1.668317208806277</v>
      </c>
      <c r="H15004" s="415">
        <f t="shared" si="469"/>
        <v>1.668317208806277</v>
      </c>
    </row>
    <row r="15005" spans="1:8" ht="15" hidden="1" thickBot="1">
      <c r="A15005" s="409">
        <v>202207</v>
      </c>
      <c r="B15005" s="196" t="s">
        <v>2352</v>
      </c>
      <c r="C15005" s="197" t="s">
        <v>791</v>
      </c>
      <c r="D15005" s="198" t="s">
        <v>337</v>
      </c>
      <c r="E15005" s="421">
        <v>102507</v>
      </c>
      <c r="F15005" s="413">
        <v>131.27000000000001</v>
      </c>
      <c r="G15005" s="414">
        <f t="shared" si="468"/>
        <v>780.88672202331065</v>
      </c>
      <c r="H15005" s="415">
        <f t="shared" si="469"/>
        <v>3.9044336101165533</v>
      </c>
    </row>
    <row r="15006" spans="1:8" ht="15" hidden="1" thickBot="1">
      <c r="A15006" s="409">
        <v>202207</v>
      </c>
      <c r="B15006" s="196" t="s">
        <v>2353</v>
      </c>
      <c r="C15006" s="197" t="s">
        <v>791</v>
      </c>
      <c r="D15006" s="198" t="s">
        <v>339</v>
      </c>
      <c r="E15006" s="421">
        <v>513</v>
      </c>
      <c r="F15006" s="413">
        <v>131.27000000000001</v>
      </c>
      <c r="G15006" s="414">
        <f t="shared" si="468"/>
        <v>3.9079759274777173</v>
      </c>
      <c r="H15006" s="415">
        <f t="shared" si="469"/>
        <v>3.9079759274777173</v>
      </c>
    </row>
    <row r="15007" spans="1:8" ht="15" hidden="1" thickBot="1">
      <c r="A15007" s="409">
        <v>202207</v>
      </c>
      <c r="B15007" s="196" t="s">
        <v>2354</v>
      </c>
      <c r="C15007" s="197" t="s">
        <v>791</v>
      </c>
      <c r="D15007" s="198" t="s">
        <v>337</v>
      </c>
      <c r="E15007" s="421">
        <v>91862</v>
      </c>
      <c r="F15007" s="413">
        <v>131.27000000000001</v>
      </c>
      <c r="G15007" s="414">
        <f t="shared" si="468"/>
        <v>699.79431705644845</v>
      </c>
      <c r="H15007" s="415">
        <f t="shared" si="469"/>
        <v>3.4989715852822423</v>
      </c>
    </row>
    <row r="15008" spans="1:8" ht="15" hidden="1" thickBot="1">
      <c r="A15008" s="409">
        <v>202207</v>
      </c>
      <c r="B15008" s="196" t="s">
        <v>2595</v>
      </c>
      <c r="C15008" s="197" t="s">
        <v>791</v>
      </c>
      <c r="D15008" s="198" t="s">
        <v>337</v>
      </c>
      <c r="E15008" s="421">
        <v>125780</v>
      </c>
      <c r="F15008" s="413">
        <v>131.27000000000001</v>
      </c>
      <c r="G15008" s="414">
        <f t="shared" si="468"/>
        <v>958.17780147786993</v>
      </c>
      <c r="H15008" s="415">
        <f t="shared" si="469"/>
        <v>4.7908890073893495</v>
      </c>
    </row>
    <row r="15009" spans="1:8" ht="15" hidden="1" thickBot="1">
      <c r="A15009" s="409">
        <v>202207</v>
      </c>
      <c r="B15009" s="196" t="s">
        <v>2596</v>
      </c>
      <c r="C15009" s="197" t="s">
        <v>791</v>
      </c>
      <c r="D15009" s="198" t="s">
        <v>339</v>
      </c>
      <c r="E15009" s="421">
        <v>629</v>
      </c>
      <c r="F15009" s="413">
        <v>131.27000000000001</v>
      </c>
      <c r="G15009" s="414">
        <f t="shared" si="468"/>
        <v>4.7916507960691703</v>
      </c>
      <c r="H15009" s="415">
        <f t="shared" si="469"/>
        <v>4.7916507960691703</v>
      </c>
    </row>
    <row r="15010" spans="1:8" ht="15" hidden="1" thickBot="1">
      <c r="A15010" s="409">
        <v>202207</v>
      </c>
      <c r="B15010" s="196" t="s">
        <v>2355</v>
      </c>
      <c r="C15010" s="197" t="s">
        <v>791</v>
      </c>
      <c r="D15010" s="198" t="s">
        <v>337</v>
      </c>
      <c r="E15010" s="421">
        <v>93808</v>
      </c>
      <c r="F15010" s="413">
        <v>131.27000000000001</v>
      </c>
      <c r="G15010" s="414">
        <f t="shared" si="468"/>
        <v>714.6187247657499</v>
      </c>
      <c r="H15010" s="415">
        <f t="shared" si="469"/>
        <v>3.5730936238287496</v>
      </c>
    </row>
    <row r="15011" spans="1:8" ht="15" hidden="1" thickBot="1">
      <c r="A15011" s="409">
        <v>202207</v>
      </c>
      <c r="B15011" s="196" t="s">
        <v>2356</v>
      </c>
      <c r="C15011" s="197" t="s">
        <v>791</v>
      </c>
      <c r="D15011" s="198" t="s">
        <v>339</v>
      </c>
      <c r="E15011" s="421">
        <v>469</v>
      </c>
      <c r="F15011" s="413">
        <v>131.27000000000001</v>
      </c>
      <c r="G15011" s="414">
        <f t="shared" si="468"/>
        <v>3.5727889083568214</v>
      </c>
      <c r="H15011" s="415">
        <f t="shared" si="469"/>
        <v>3.5727889083568214</v>
      </c>
    </row>
    <row r="15012" spans="1:8" ht="15" hidden="1" thickBot="1">
      <c r="A15012" s="409">
        <v>202207</v>
      </c>
      <c r="B15012" s="196" t="s">
        <v>2357</v>
      </c>
      <c r="C15012" s="197" t="s">
        <v>791</v>
      </c>
      <c r="D15012" s="198" t="s">
        <v>337</v>
      </c>
      <c r="E15012" s="421">
        <v>114727</v>
      </c>
      <c r="F15012" s="413">
        <v>131.27000000000001</v>
      </c>
      <c r="G15012" s="414">
        <f t="shared" si="468"/>
        <v>873.97729869734133</v>
      </c>
      <c r="H15012" s="415">
        <f t="shared" si="469"/>
        <v>4.3698864934867068</v>
      </c>
    </row>
    <row r="15013" spans="1:8" ht="15" hidden="1" thickBot="1">
      <c r="A15013" s="409">
        <v>202207</v>
      </c>
      <c r="B15013" s="196" t="s">
        <v>2358</v>
      </c>
      <c r="C15013" s="197" t="s">
        <v>791</v>
      </c>
      <c r="D15013" s="198" t="s">
        <v>337</v>
      </c>
      <c r="E15013" s="421">
        <v>114727</v>
      </c>
      <c r="F15013" s="413">
        <v>131.27000000000001</v>
      </c>
      <c r="G15013" s="414">
        <f t="shared" si="468"/>
        <v>873.97729869734133</v>
      </c>
      <c r="H15013" s="415">
        <f t="shared" si="469"/>
        <v>4.3698864934867068</v>
      </c>
    </row>
    <row r="15014" spans="1:8" ht="15" hidden="1" thickBot="1">
      <c r="A15014" s="409">
        <v>202207</v>
      </c>
      <c r="B15014" s="196" t="s">
        <v>2359</v>
      </c>
      <c r="C15014" s="197" t="s">
        <v>791</v>
      </c>
      <c r="D15014" s="198" t="s">
        <v>337</v>
      </c>
      <c r="E15014" s="421">
        <v>114727</v>
      </c>
      <c r="F15014" s="413">
        <v>131.27000000000001</v>
      </c>
      <c r="G15014" s="414">
        <f t="shared" si="468"/>
        <v>873.97729869734133</v>
      </c>
      <c r="H15014" s="415">
        <f t="shared" si="469"/>
        <v>4.3698864934867068</v>
      </c>
    </row>
    <row r="15015" spans="1:8" ht="15" hidden="1" thickBot="1">
      <c r="A15015" s="409">
        <v>202207</v>
      </c>
      <c r="B15015" s="196" t="s">
        <v>2360</v>
      </c>
      <c r="C15015" s="197" t="s">
        <v>791</v>
      </c>
      <c r="D15015" s="198" t="s">
        <v>337</v>
      </c>
      <c r="E15015" s="421">
        <v>114759</v>
      </c>
      <c r="F15015" s="413">
        <v>131.27000000000001</v>
      </c>
      <c r="G15015" s="414">
        <f t="shared" si="468"/>
        <v>874.22107107488375</v>
      </c>
      <c r="H15015" s="415">
        <f t="shared" si="469"/>
        <v>4.3711053553744188</v>
      </c>
    </row>
    <row r="15016" spans="1:8" ht="15" hidden="1" thickBot="1">
      <c r="A15016" s="409">
        <v>202207</v>
      </c>
      <c r="B15016" s="196" t="s">
        <v>2621</v>
      </c>
      <c r="C15016" s="197" t="s">
        <v>791</v>
      </c>
      <c r="D15016" s="198" t="s">
        <v>337</v>
      </c>
      <c r="E15016" s="421">
        <v>119507</v>
      </c>
      <c r="F15016" s="413">
        <v>131.27000000000001</v>
      </c>
      <c r="G15016" s="414">
        <f t="shared" si="468"/>
        <v>910.39079759274773</v>
      </c>
      <c r="H15016" s="415">
        <f t="shared" si="469"/>
        <v>4.5519539879637385</v>
      </c>
    </row>
    <row r="15017" spans="1:8" ht="15" hidden="1" thickBot="1">
      <c r="A15017" s="409">
        <v>202207</v>
      </c>
      <c r="B15017" s="196" t="s">
        <v>2622</v>
      </c>
      <c r="C15017" s="197" t="s">
        <v>791</v>
      </c>
      <c r="D15017" s="198" t="s">
        <v>339</v>
      </c>
      <c r="E15017" s="421">
        <v>598</v>
      </c>
      <c r="F15017" s="413">
        <v>131.27000000000001</v>
      </c>
      <c r="G15017" s="414">
        <f t="shared" si="468"/>
        <v>4.5554963053249029</v>
      </c>
      <c r="H15017" s="415">
        <f t="shared" si="469"/>
        <v>4.5554963053249029</v>
      </c>
    </row>
    <row r="15018" spans="1:8" ht="15" hidden="1" thickBot="1">
      <c r="A15018" s="409">
        <v>202207</v>
      </c>
      <c r="B15018" s="196" t="s">
        <v>2361</v>
      </c>
      <c r="C15018" s="197" t="s">
        <v>791</v>
      </c>
      <c r="D15018" s="198" t="s">
        <v>337</v>
      </c>
      <c r="E15018" s="421">
        <v>81162</v>
      </c>
      <c r="F15018" s="413">
        <v>131.27000000000001</v>
      </c>
      <c r="G15018" s="414">
        <f t="shared" si="468"/>
        <v>618.28292831568513</v>
      </c>
      <c r="H15018" s="415">
        <f t="shared" si="469"/>
        <v>3.0914146415784258</v>
      </c>
    </row>
    <row r="15019" spans="1:8" ht="15" hidden="1" thickBot="1">
      <c r="A15019" s="409">
        <v>202207</v>
      </c>
      <c r="B15019" s="196" t="s">
        <v>2362</v>
      </c>
      <c r="C15019" s="197" t="s">
        <v>791</v>
      </c>
      <c r="D15019" s="198" t="s">
        <v>339</v>
      </c>
      <c r="E15019" s="421">
        <v>406</v>
      </c>
      <c r="F15019" s="413">
        <v>131.27000000000001</v>
      </c>
      <c r="G15019" s="414">
        <f t="shared" si="468"/>
        <v>3.0928620400700844</v>
      </c>
      <c r="H15019" s="415">
        <f t="shared" si="469"/>
        <v>3.0928620400700844</v>
      </c>
    </row>
    <row r="15020" spans="1:8" ht="15" hidden="1" thickBot="1">
      <c r="A15020" s="409">
        <v>202207</v>
      </c>
      <c r="B15020" s="196" t="s">
        <v>2363</v>
      </c>
      <c r="C15020" s="197" t="s">
        <v>791</v>
      </c>
      <c r="D15020" s="198" t="s">
        <v>337</v>
      </c>
      <c r="E15020" s="421">
        <v>70094</v>
      </c>
      <c r="F15020" s="413">
        <v>131.27000000000001</v>
      </c>
      <c r="G15020" s="414">
        <f t="shared" si="468"/>
        <v>533.96815723318343</v>
      </c>
      <c r="H15020" s="415">
        <f t="shared" si="469"/>
        <v>2.669840786165917</v>
      </c>
    </row>
    <row r="15021" spans="1:8" ht="15" hidden="1" thickBot="1">
      <c r="A15021" s="409">
        <v>202207</v>
      </c>
      <c r="B15021" s="196" t="s">
        <v>2364</v>
      </c>
      <c r="C15021" s="197" t="s">
        <v>791</v>
      </c>
      <c r="D15021" s="198" t="s">
        <v>337</v>
      </c>
      <c r="E15021" s="421">
        <v>77084</v>
      </c>
      <c r="F15021" s="413">
        <v>131.27000000000001</v>
      </c>
      <c r="G15021" s="414">
        <f t="shared" si="468"/>
        <v>587.21718595261666</v>
      </c>
      <c r="H15021" s="415">
        <f t="shared" si="469"/>
        <v>2.9360859297630832</v>
      </c>
    </row>
    <row r="15022" spans="1:8" ht="15" hidden="1" thickBot="1">
      <c r="A15022" s="409">
        <v>202207</v>
      </c>
      <c r="B15022" s="196" t="s">
        <v>2365</v>
      </c>
      <c r="C15022" s="197" t="s">
        <v>791</v>
      </c>
      <c r="D15022" s="198" t="s">
        <v>337</v>
      </c>
      <c r="E15022" s="421">
        <v>129575</v>
      </c>
      <c r="F15022" s="413">
        <v>131.27000000000001</v>
      </c>
      <c r="G15022" s="414">
        <f t="shared" si="468"/>
        <v>987.0876818770472</v>
      </c>
      <c r="H15022" s="415">
        <f t="shared" si="469"/>
        <v>4.9354384093852364</v>
      </c>
    </row>
    <row r="15023" spans="1:8" ht="15" hidden="1" thickBot="1">
      <c r="A15023" s="409">
        <v>202207</v>
      </c>
      <c r="B15023" s="196" t="s">
        <v>2366</v>
      </c>
      <c r="C15023" s="197" t="s">
        <v>2661</v>
      </c>
      <c r="D15023" s="198" t="s">
        <v>339</v>
      </c>
      <c r="E15023" s="421">
        <v>648</v>
      </c>
      <c r="F15023" s="413">
        <v>131.27000000000001</v>
      </c>
      <c r="G15023" s="414">
        <f t="shared" si="468"/>
        <v>4.9363906452350115</v>
      </c>
      <c r="H15023" s="415">
        <f t="shared" si="469"/>
        <v>4.9363906452350115</v>
      </c>
    </row>
    <row r="15024" spans="1:8" ht="15" hidden="1" thickBot="1">
      <c r="A15024" s="409">
        <v>202207</v>
      </c>
      <c r="B15024" s="196" t="s">
        <v>2367</v>
      </c>
      <c r="C15024" s="197" t="s">
        <v>791</v>
      </c>
      <c r="D15024" s="198" t="s">
        <v>337</v>
      </c>
      <c r="E15024" s="421">
        <v>128503</v>
      </c>
      <c r="F15024" s="413">
        <v>131.27000000000001</v>
      </c>
      <c r="G15024" s="414">
        <f t="shared" si="468"/>
        <v>978.92130722937452</v>
      </c>
      <c r="H15024" s="415">
        <f t="shared" si="469"/>
        <v>4.8946065361468722</v>
      </c>
    </row>
    <row r="15025" spans="1:8" ht="15" hidden="1" thickBot="1">
      <c r="A15025" s="409">
        <v>202207</v>
      </c>
      <c r="B15025" s="196" t="s">
        <v>2368</v>
      </c>
      <c r="C15025" s="197" t="s">
        <v>791</v>
      </c>
      <c r="D15025" s="198" t="s">
        <v>337</v>
      </c>
      <c r="E15025" s="421">
        <v>129575</v>
      </c>
      <c r="F15025" s="413">
        <v>131.27000000000001</v>
      </c>
      <c r="G15025" s="414">
        <f t="shared" si="468"/>
        <v>987.0876818770472</v>
      </c>
      <c r="H15025" s="415">
        <f t="shared" si="469"/>
        <v>4.9354384093852364</v>
      </c>
    </row>
    <row r="15026" spans="1:8" ht="15" hidden="1" thickBot="1">
      <c r="A15026" s="409">
        <v>202207</v>
      </c>
      <c r="B15026" s="196" t="s">
        <v>2369</v>
      </c>
      <c r="C15026" s="197" t="s">
        <v>791</v>
      </c>
      <c r="D15026" s="198" t="s">
        <v>339</v>
      </c>
      <c r="E15026" s="421">
        <v>648</v>
      </c>
      <c r="F15026" s="413">
        <v>131.27000000000001</v>
      </c>
      <c r="G15026" s="414">
        <f t="shared" si="468"/>
        <v>4.9363906452350115</v>
      </c>
      <c r="H15026" s="415">
        <f t="shared" si="469"/>
        <v>4.9363906452350115</v>
      </c>
    </row>
    <row r="15027" spans="1:8" ht="15" hidden="1" thickBot="1">
      <c r="A15027" s="409">
        <v>202207</v>
      </c>
      <c r="B15027" s="196" t="s">
        <v>2370</v>
      </c>
      <c r="C15027" s="197" t="s">
        <v>791</v>
      </c>
      <c r="D15027" s="198" t="s">
        <v>337</v>
      </c>
      <c r="E15027" s="421">
        <v>129575</v>
      </c>
      <c r="F15027" s="413">
        <v>131.27000000000001</v>
      </c>
      <c r="G15027" s="414">
        <f t="shared" si="468"/>
        <v>987.0876818770472</v>
      </c>
      <c r="H15027" s="415">
        <f t="shared" si="469"/>
        <v>4.9354384093852364</v>
      </c>
    </row>
    <row r="15028" spans="1:8" ht="15" hidden="1" thickBot="1">
      <c r="A15028" s="409">
        <v>202207</v>
      </c>
      <c r="B15028" s="196" t="s">
        <v>2371</v>
      </c>
      <c r="C15028" s="197" t="s">
        <v>791</v>
      </c>
      <c r="D15028" s="198" t="s">
        <v>339</v>
      </c>
      <c r="E15028" s="421">
        <v>648</v>
      </c>
      <c r="F15028" s="413">
        <v>131.27000000000001</v>
      </c>
      <c r="G15028" s="414">
        <f t="shared" si="468"/>
        <v>4.9363906452350115</v>
      </c>
      <c r="H15028" s="415">
        <f t="shared" si="469"/>
        <v>4.9363906452350115</v>
      </c>
    </row>
    <row r="15029" spans="1:8" ht="15" hidden="1" thickBot="1">
      <c r="A15029" s="409">
        <v>202207</v>
      </c>
      <c r="B15029" s="196" t="s">
        <v>2372</v>
      </c>
      <c r="C15029" s="197" t="s">
        <v>791</v>
      </c>
      <c r="D15029" s="198" t="s">
        <v>337</v>
      </c>
      <c r="E15029" s="421">
        <v>140540</v>
      </c>
      <c r="F15029" s="413">
        <v>131.27000000000001</v>
      </c>
      <c r="G15029" s="414">
        <f t="shared" si="468"/>
        <v>1070.617810619334</v>
      </c>
      <c r="H15029" s="415">
        <f t="shared" si="469"/>
        <v>5.3530890530966699</v>
      </c>
    </row>
    <row r="15030" spans="1:8" ht="15" hidden="1" thickBot="1">
      <c r="A15030" s="409">
        <v>202207</v>
      </c>
      <c r="B15030" s="196" t="s">
        <v>2373</v>
      </c>
      <c r="C15030" s="197" t="s">
        <v>791</v>
      </c>
      <c r="D15030" s="198" t="s">
        <v>339</v>
      </c>
      <c r="E15030" s="421">
        <v>703</v>
      </c>
      <c r="F15030" s="413">
        <v>131.27000000000001</v>
      </c>
      <c r="G15030" s="414">
        <f t="shared" si="468"/>
        <v>5.3553744191361314</v>
      </c>
      <c r="H15030" s="415">
        <f t="shared" si="469"/>
        <v>5.3553744191361314</v>
      </c>
    </row>
    <row r="15031" spans="1:8" ht="15" hidden="1" thickBot="1">
      <c r="A15031" s="409">
        <v>202207</v>
      </c>
      <c r="B15031" s="196" t="s">
        <v>2374</v>
      </c>
      <c r="C15031" s="197" t="s">
        <v>791</v>
      </c>
      <c r="D15031" s="198" t="s">
        <v>337</v>
      </c>
      <c r="E15031" s="421">
        <v>101445</v>
      </c>
      <c r="F15031" s="413">
        <v>131.27000000000001</v>
      </c>
      <c r="G15031" s="414">
        <f t="shared" si="468"/>
        <v>772.79652624361995</v>
      </c>
      <c r="H15031" s="415">
        <f t="shared" si="469"/>
        <v>3.8639826312180996</v>
      </c>
    </row>
    <row r="15032" spans="1:8" ht="15" hidden="1" thickBot="1">
      <c r="A15032" s="409">
        <v>202207</v>
      </c>
      <c r="B15032" s="196" t="s">
        <v>2375</v>
      </c>
      <c r="C15032" s="197" t="s">
        <v>791</v>
      </c>
      <c r="D15032" s="198" t="s">
        <v>339</v>
      </c>
      <c r="E15032" s="421">
        <v>507</v>
      </c>
      <c r="F15032" s="413">
        <v>131.27000000000001</v>
      </c>
      <c r="G15032" s="414">
        <f t="shared" si="468"/>
        <v>3.8622686066885041</v>
      </c>
      <c r="H15032" s="415">
        <f t="shared" si="469"/>
        <v>3.8622686066885041</v>
      </c>
    </row>
    <row r="15033" spans="1:8" ht="15" hidden="1" thickBot="1">
      <c r="A15033" s="409">
        <v>202207</v>
      </c>
      <c r="B15033" s="196" t="s">
        <v>2376</v>
      </c>
      <c r="C15033" s="197" t="s">
        <v>791</v>
      </c>
      <c r="D15033" s="198" t="s">
        <v>337</v>
      </c>
      <c r="E15033" s="421">
        <v>128503</v>
      </c>
      <c r="F15033" s="413">
        <v>131.27000000000001</v>
      </c>
      <c r="G15033" s="414">
        <f t="shared" si="468"/>
        <v>978.92130722937452</v>
      </c>
      <c r="H15033" s="415">
        <f t="shared" si="469"/>
        <v>4.8946065361468722</v>
      </c>
    </row>
    <row r="15034" spans="1:8" ht="15" hidden="1" thickBot="1">
      <c r="A15034" s="409">
        <v>202207</v>
      </c>
      <c r="B15034" s="196" t="s">
        <v>2377</v>
      </c>
      <c r="C15034" s="197" t="s">
        <v>791</v>
      </c>
      <c r="D15034" s="198" t="s">
        <v>339</v>
      </c>
      <c r="E15034" s="421">
        <v>643</v>
      </c>
      <c r="F15034" s="413">
        <v>131.27000000000001</v>
      </c>
      <c r="G15034" s="414">
        <f t="shared" si="468"/>
        <v>4.898301211244001</v>
      </c>
      <c r="H15034" s="415">
        <f t="shared" si="469"/>
        <v>4.898301211244001</v>
      </c>
    </row>
    <row r="15035" spans="1:8" ht="15" hidden="1" thickBot="1">
      <c r="A15035" s="409">
        <v>202207</v>
      </c>
      <c r="B15035" s="196" t="s">
        <v>2378</v>
      </c>
      <c r="C15035" s="197" t="s">
        <v>791</v>
      </c>
      <c r="D15035" s="198" t="s">
        <v>337</v>
      </c>
      <c r="E15035" s="421">
        <v>128111</v>
      </c>
      <c r="F15035" s="413">
        <v>131.27000000000001</v>
      </c>
      <c r="G15035" s="414">
        <f t="shared" si="468"/>
        <v>975.93509560447922</v>
      </c>
      <c r="H15035" s="415">
        <f t="shared" si="469"/>
        <v>4.8796754780223957</v>
      </c>
    </row>
    <row r="15036" spans="1:8" ht="15" hidden="1" thickBot="1">
      <c r="A15036" s="409">
        <v>202207</v>
      </c>
      <c r="B15036" s="196" t="s">
        <v>2379</v>
      </c>
      <c r="C15036" s="197" t="s">
        <v>791</v>
      </c>
      <c r="D15036" s="198" t="s">
        <v>337</v>
      </c>
      <c r="E15036" s="421">
        <v>128503</v>
      </c>
      <c r="F15036" s="413">
        <v>131.27000000000001</v>
      </c>
      <c r="G15036" s="414">
        <f t="shared" si="468"/>
        <v>978.92130722937452</v>
      </c>
      <c r="H15036" s="415">
        <f t="shared" si="469"/>
        <v>4.8946065361468722</v>
      </c>
    </row>
    <row r="15037" spans="1:8" ht="15" hidden="1" thickBot="1">
      <c r="A15037" s="409">
        <v>202207</v>
      </c>
      <c r="B15037" s="196" t="s">
        <v>2380</v>
      </c>
      <c r="C15037" s="197" t="s">
        <v>791</v>
      </c>
      <c r="D15037" s="198" t="s">
        <v>339</v>
      </c>
      <c r="E15037" s="421">
        <v>643</v>
      </c>
      <c r="F15037" s="413">
        <v>131.27000000000001</v>
      </c>
      <c r="G15037" s="414">
        <f t="shared" si="468"/>
        <v>4.898301211244001</v>
      </c>
      <c r="H15037" s="415">
        <f t="shared" si="469"/>
        <v>4.898301211244001</v>
      </c>
    </row>
    <row r="15038" spans="1:8" ht="15" hidden="1" thickBot="1">
      <c r="A15038" s="409">
        <v>202207</v>
      </c>
      <c r="B15038" s="196" t="s">
        <v>2381</v>
      </c>
      <c r="C15038" s="197" t="s">
        <v>791</v>
      </c>
      <c r="D15038" s="198" t="s">
        <v>337</v>
      </c>
      <c r="E15038" s="421">
        <v>128503</v>
      </c>
      <c r="F15038" s="413">
        <v>131.27000000000001</v>
      </c>
      <c r="G15038" s="414">
        <f t="shared" si="468"/>
        <v>978.92130722937452</v>
      </c>
      <c r="H15038" s="415">
        <f t="shared" si="469"/>
        <v>4.8946065361468722</v>
      </c>
    </row>
    <row r="15039" spans="1:8" ht="15" hidden="1" thickBot="1">
      <c r="A15039" s="409">
        <v>202207</v>
      </c>
      <c r="B15039" s="196" t="s">
        <v>2382</v>
      </c>
      <c r="C15039" s="197" t="s">
        <v>791</v>
      </c>
      <c r="D15039" s="198" t="s">
        <v>339</v>
      </c>
      <c r="E15039" s="421">
        <v>643</v>
      </c>
      <c r="F15039" s="413">
        <v>131.27000000000001</v>
      </c>
      <c r="G15039" s="414">
        <f t="shared" si="468"/>
        <v>4.898301211244001</v>
      </c>
      <c r="H15039" s="415">
        <f t="shared" si="469"/>
        <v>4.898301211244001</v>
      </c>
    </row>
    <row r="15040" spans="1:8" ht="15" hidden="1" thickBot="1">
      <c r="A15040" s="409">
        <v>202207</v>
      </c>
      <c r="B15040" s="196" t="s">
        <v>2383</v>
      </c>
      <c r="C15040" s="197" t="s">
        <v>791</v>
      </c>
      <c r="D15040" s="198" t="s">
        <v>337</v>
      </c>
      <c r="E15040" s="421">
        <v>92502</v>
      </c>
      <c r="F15040" s="413">
        <v>131.27000000000001</v>
      </c>
      <c r="G15040" s="414">
        <f t="shared" si="468"/>
        <v>704.66976460729791</v>
      </c>
      <c r="H15040" s="415">
        <f t="shared" si="469"/>
        <v>3.5233488230364896</v>
      </c>
    </row>
    <row r="15041" spans="1:8" ht="15" hidden="1" thickBot="1">
      <c r="A15041" s="409">
        <v>202207</v>
      </c>
      <c r="B15041" s="196" t="s">
        <v>2384</v>
      </c>
      <c r="C15041" s="197" t="s">
        <v>791</v>
      </c>
      <c r="D15041" s="198" t="s">
        <v>337</v>
      </c>
      <c r="E15041" s="421">
        <v>110637</v>
      </c>
      <c r="F15041" s="413">
        <v>131.27000000000001</v>
      </c>
      <c r="G15041" s="414">
        <f t="shared" si="468"/>
        <v>842.82014169269439</v>
      </c>
      <c r="H15041" s="415">
        <f t="shared" si="469"/>
        <v>4.2141007084634721</v>
      </c>
    </row>
    <row r="15042" spans="1:8" ht="15" hidden="1" thickBot="1">
      <c r="A15042" s="409">
        <v>202207</v>
      </c>
      <c r="B15042" s="196" t="s">
        <v>2385</v>
      </c>
      <c r="C15042" s="197" t="s">
        <v>791</v>
      </c>
      <c r="D15042" s="198" t="s">
        <v>339</v>
      </c>
      <c r="E15042" s="421">
        <v>553</v>
      </c>
      <c r="F15042" s="413">
        <v>131.27000000000001</v>
      </c>
      <c r="G15042" s="414">
        <f t="shared" ref="G15042:G15105" si="470">+E15042/F15042</f>
        <v>4.2126913994058048</v>
      </c>
      <c r="H15042" s="415">
        <f t="shared" ref="H15042:H15105" si="471">IF(D15042="TB",G15042/200,IF(D15042="LT",G15042,"VER"))</f>
        <v>4.2126913994058048</v>
      </c>
    </row>
    <row r="15043" spans="1:8" ht="15" hidden="1" thickBot="1">
      <c r="A15043" s="409">
        <v>202207</v>
      </c>
      <c r="B15043" s="196" t="s">
        <v>2386</v>
      </c>
      <c r="C15043" s="197" t="s">
        <v>791</v>
      </c>
      <c r="D15043" s="198" t="s">
        <v>337</v>
      </c>
      <c r="E15043" s="421">
        <v>95943</v>
      </c>
      <c r="F15043" s="413">
        <v>131.27000000000001</v>
      </c>
      <c r="G15043" s="414">
        <f t="shared" si="470"/>
        <v>730.88291307991153</v>
      </c>
      <c r="H15043" s="415">
        <f t="shared" si="471"/>
        <v>3.6544145653995574</v>
      </c>
    </row>
    <row r="15044" spans="1:8" ht="15" hidden="1" thickBot="1">
      <c r="A15044" s="409">
        <v>202207</v>
      </c>
      <c r="B15044" s="196" t="s">
        <v>2387</v>
      </c>
      <c r="C15044" s="197" t="s">
        <v>2661</v>
      </c>
      <c r="D15044" s="198" t="s">
        <v>339</v>
      </c>
      <c r="E15044" s="421">
        <v>480</v>
      </c>
      <c r="F15044" s="413">
        <v>131.27000000000001</v>
      </c>
      <c r="G15044" s="414">
        <f t="shared" si="470"/>
        <v>3.6565856631370455</v>
      </c>
      <c r="H15044" s="415">
        <f t="shared" si="471"/>
        <v>3.6565856631370455</v>
      </c>
    </row>
    <row r="15045" spans="1:8" ht="15" hidden="1" thickBot="1">
      <c r="A15045" s="409">
        <v>202207</v>
      </c>
      <c r="B15045" s="196" t="s">
        <v>2388</v>
      </c>
      <c r="C15045" s="197" t="s">
        <v>791</v>
      </c>
      <c r="D15045" s="198" t="s">
        <v>337</v>
      </c>
      <c r="E15045" s="421">
        <v>95943</v>
      </c>
      <c r="F15045" s="413">
        <v>131.27000000000001</v>
      </c>
      <c r="G15045" s="414">
        <f t="shared" si="470"/>
        <v>730.88291307991153</v>
      </c>
      <c r="H15045" s="415">
        <f t="shared" si="471"/>
        <v>3.6544145653995574</v>
      </c>
    </row>
    <row r="15046" spans="1:8" ht="15" hidden="1" thickBot="1">
      <c r="A15046" s="409">
        <v>202207</v>
      </c>
      <c r="B15046" s="196" t="s">
        <v>2389</v>
      </c>
      <c r="C15046" s="197" t="s">
        <v>791</v>
      </c>
      <c r="D15046" s="198" t="s">
        <v>339</v>
      </c>
      <c r="E15046" s="421">
        <v>480</v>
      </c>
      <c r="F15046" s="413">
        <v>131.27000000000001</v>
      </c>
      <c r="G15046" s="414">
        <f t="shared" si="470"/>
        <v>3.6565856631370455</v>
      </c>
      <c r="H15046" s="415">
        <f t="shared" si="471"/>
        <v>3.6565856631370455</v>
      </c>
    </row>
    <row r="15047" spans="1:8" ht="15" hidden="1" thickBot="1">
      <c r="A15047" s="409">
        <v>202207</v>
      </c>
      <c r="B15047" s="196" t="s">
        <v>2390</v>
      </c>
      <c r="C15047" s="197" t="s">
        <v>791</v>
      </c>
      <c r="D15047" s="198" t="s">
        <v>337</v>
      </c>
      <c r="E15047" s="421">
        <v>61163</v>
      </c>
      <c r="F15047" s="413">
        <v>131.27000000000001</v>
      </c>
      <c r="G15047" s="414">
        <f t="shared" si="470"/>
        <v>465.9328102384398</v>
      </c>
      <c r="H15047" s="415">
        <f t="shared" si="471"/>
        <v>2.3296640511921991</v>
      </c>
    </row>
    <row r="15048" spans="1:8" ht="15" hidden="1" thickBot="1">
      <c r="A15048" s="409">
        <v>202207</v>
      </c>
      <c r="B15048" s="196" t="s">
        <v>2391</v>
      </c>
      <c r="C15048" s="197" t="s">
        <v>791</v>
      </c>
      <c r="D15048" s="198" t="s">
        <v>339</v>
      </c>
      <c r="E15048" s="421">
        <v>306</v>
      </c>
      <c r="F15048" s="413">
        <v>131.27000000000001</v>
      </c>
      <c r="G15048" s="414">
        <f t="shared" si="470"/>
        <v>2.3310733602498663</v>
      </c>
      <c r="H15048" s="415">
        <f t="shared" si="471"/>
        <v>2.3310733602498663</v>
      </c>
    </row>
    <row r="15049" spans="1:8" ht="15" hidden="1" thickBot="1">
      <c r="A15049" s="409">
        <v>202207</v>
      </c>
      <c r="B15049" s="196" t="s">
        <v>2392</v>
      </c>
      <c r="C15049" s="197" t="s">
        <v>791</v>
      </c>
      <c r="D15049" s="198" t="s">
        <v>337</v>
      </c>
      <c r="E15049" s="421">
        <v>89508</v>
      </c>
      <c r="F15049" s="413">
        <v>131.27000000000001</v>
      </c>
      <c r="G15049" s="414">
        <f t="shared" si="470"/>
        <v>681.86181153348059</v>
      </c>
      <c r="H15049" s="415">
        <f t="shared" si="471"/>
        <v>3.4093090576674028</v>
      </c>
    </row>
    <row r="15050" spans="1:8" ht="15" hidden="1" thickBot="1">
      <c r="A15050" s="409">
        <v>202207</v>
      </c>
      <c r="B15050" s="196" t="s">
        <v>2393</v>
      </c>
      <c r="C15050" s="197" t="s">
        <v>791</v>
      </c>
      <c r="D15050" s="198" t="s">
        <v>337</v>
      </c>
      <c r="E15050" s="421">
        <v>99667</v>
      </c>
      <c r="F15050" s="413">
        <v>131.27000000000001</v>
      </c>
      <c r="G15050" s="414">
        <f t="shared" si="470"/>
        <v>759.25192351641647</v>
      </c>
      <c r="H15050" s="415">
        <f t="shared" si="471"/>
        <v>3.7962596175820824</v>
      </c>
    </row>
    <row r="15051" spans="1:8" ht="15" hidden="1" thickBot="1">
      <c r="A15051" s="409">
        <v>202207</v>
      </c>
      <c r="B15051" s="196" t="s">
        <v>2394</v>
      </c>
      <c r="C15051" s="197" t="s">
        <v>791</v>
      </c>
      <c r="D15051" s="198" t="s">
        <v>339</v>
      </c>
      <c r="E15051" s="421">
        <v>498</v>
      </c>
      <c r="F15051" s="413">
        <v>131.27000000000001</v>
      </c>
      <c r="G15051" s="414">
        <f t="shared" si="470"/>
        <v>3.7937076255046849</v>
      </c>
      <c r="H15051" s="415">
        <f t="shared" si="471"/>
        <v>3.7937076255046849</v>
      </c>
    </row>
    <row r="15052" spans="1:8" ht="15" hidden="1" thickBot="1">
      <c r="A15052" s="409">
        <v>202207</v>
      </c>
      <c r="B15052" s="196" t="s">
        <v>2395</v>
      </c>
      <c r="C15052" s="197" t="s">
        <v>791</v>
      </c>
      <c r="D15052" s="198" t="s">
        <v>337</v>
      </c>
      <c r="E15052" s="421">
        <v>107492</v>
      </c>
      <c r="F15052" s="413">
        <v>131.27000000000001</v>
      </c>
      <c r="G15052" s="414">
        <f t="shared" si="470"/>
        <v>818.86188771234856</v>
      </c>
      <c r="H15052" s="415">
        <f t="shared" si="471"/>
        <v>4.0943094385617425</v>
      </c>
    </row>
    <row r="15053" spans="1:8" ht="15" hidden="1" thickBot="1">
      <c r="A15053" s="409">
        <v>202207</v>
      </c>
      <c r="B15053" s="196" t="s">
        <v>2396</v>
      </c>
      <c r="C15053" s="197" t="s">
        <v>791</v>
      </c>
      <c r="D15053" s="198" t="s">
        <v>339</v>
      </c>
      <c r="E15053" s="421">
        <v>537</v>
      </c>
      <c r="F15053" s="413">
        <v>131.27000000000001</v>
      </c>
      <c r="G15053" s="414">
        <f t="shared" si="470"/>
        <v>4.0908052106345698</v>
      </c>
      <c r="H15053" s="415">
        <f t="shared" si="471"/>
        <v>4.0908052106345698</v>
      </c>
    </row>
    <row r="15054" spans="1:8" ht="15" hidden="1" thickBot="1">
      <c r="A15054" s="409">
        <v>202207</v>
      </c>
      <c r="B15054" s="196" t="s">
        <v>2397</v>
      </c>
      <c r="C15054" s="197" t="s">
        <v>791</v>
      </c>
      <c r="D15054" s="198" t="s">
        <v>337</v>
      </c>
      <c r="E15054" s="421">
        <v>58537</v>
      </c>
      <c r="F15054" s="413">
        <v>131.27000000000001</v>
      </c>
      <c r="G15054" s="414">
        <f t="shared" si="470"/>
        <v>445.92823950636091</v>
      </c>
      <c r="H15054" s="415">
        <f t="shared" si="471"/>
        <v>2.2296411975318047</v>
      </c>
    </row>
    <row r="15055" spans="1:8" ht="15" hidden="1" thickBot="1">
      <c r="A15055" s="409">
        <v>202207</v>
      </c>
      <c r="B15055" s="196" t="s">
        <v>2398</v>
      </c>
      <c r="C15055" s="197" t="s">
        <v>791</v>
      </c>
      <c r="D15055" s="198" t="s">
        <v>339</v>
      </c>
      <c r="E15055" s="421">
        <v>293</v>
      </c>
      <c r="F15055" s="413">
        <v>131.27000000000001</v>
      </c>
      <c r="G15055" s="414">
        <f t="shared" si="470"/>
        <v>2.2320408318732383</v>
      </c>
      <c r="H15055" s="415">
        <f t="shared" si="471"/>
        <v>2.2320408318732383</v>
      </c>
    </row>
    <row r="15056" spans="1:8" ht="15" hidden="1" thickBot="1">
      <c r="A15056" s="409">
        <v>202207</v>
      </c>
      <c r="B15056" s="196" t="s">
        <v>2399</v>
      </c>
      <c r="C15056" s="197" t="s">
        <v>791</v>
      </c>
      <c r="D15056" s="198" t="s">
        <v>337</v>
      </c>
      <c r="E15056" s="421">
        <v>88804</v>
      </c>
      <c r="F15056" s="413">
        <v>131.27000000000001</v>
      </c>
      <c r="G15056" s="414">
        <f t="shared" si="470"/>
        <v>676.49881922754628</v>
      </c>
      <c r="H15056" s="415">
        <f t="shared" si="471"/>
        <v>3.3824940961377314</v>
      </c>
    </row>
    <row r="15057" spans="1:8" ht="15" hidden="1" thickBot="1">
      <c r="A15057" s="409">
        <v>202207</v>
      </c>
      <c r="B15057" s="196" t="s">
        <v>2400</v>
      </c>
      <c r="C15057" s="197" t="s">
        <v>791</v>
      </c>
      <c r="D15057" s="198" t="s">
        <v>339</v>
      </c>
      <c r="E15057" s="421">
        <v>444</v>
      </c>
      <c r="F15057" s="413">
        <v>131.27000000000001</v>
      </c>
      <c r="G15057" s="414">
        <f t="shared" si="470"/>
        <v>3.3823417384017671</v>
      </c>
      <c r="H15057" s="415">
        <f t="shared" si="471"/>
        <v>3.3823417384017671</v>
      </c>
    </row>
    <row r="15058" spans="1:8" ht="15" hidden="1" thickBot="1">
      <c r="A15058" s="409">
        <v>202207</v>
      </c>
      <c r="B15058" s="196" t="s">
        <v>2401</v>
      </c>
      <c r="C15058" s="197" t="s">
        <v>791</v>
      </c>
      <c r="D15058" s="198" t="s">
        <v>337</v>
      </c>
      <c r="E15058" s="421">
        <v>143209</v>
      </c>
      <c r="F15058" s="413">
        <v>131.27000000000001</v>
      </c>
      <c r="G15058" s="414">
        <f t="shared" si="470"/>
        <v>1090.9499504837356</v>
      </c>
      <c r="H15058" s="415">
        <f t="shared" si="471"/>
        <v>5.4547497524186781</v>
      </c>
    </row>
    <row r="15059" spans="1:8" ht="15" hidden="1" thickBot="1">
      <c r="A15059" s="409">
        <v>202207</v>
      </c>
      <c r="B15059" s="196" t="s">
        <v>2402</v>
      </c>
      <c r="C15059" s="197" t="s">
        <v>791</v>
      </c>
      <c r="D15059" s="198" t="s">
        <v>339</v>
      </c>
      <c r="E15059" s="421">
        <v>716</v>
      </c>
      <c r="F15059" s="413">
        <v>131.27000000000001</v>
      </c>
      <c r="G15059" s="414">
        <f t="shared" si="470"/>
        <v>5.4544069475127595</v>
      </c>
      <c r="H15059" s="415">
        <f t="shared" si="471"/>
        <v>5.4544069475127595</v>
      </c>
    </row>
    <row r="15060" spans="1:8" ht="15" hidden="1" thickBot="1">
      <c r="A15060" s="409">
        <v>202207</v>
      </c>
      <c r="B15060" s="196" t="s">
        <v>2403</v>
      </c>
      <c r="C15060" s="197" t="s">
        <v>791</v>
      </c>
      <c r="D15060" s="198" t="s">
        <v>337</v>
      </c>
      <c r="E15060" s="421">
        <v>109110</v>
      </c>
      <c r="F15060" s="413">
        <v>131.27000000000001</v>
      </c>
      <c r="G15060" s="414">
        <f t="shared" si="470"/>
        <v>831.18762855183968</v>
      </c>
      <c r="H15060" s="415">
        <f t="shared" si="471"/>
        <v>4.1559381427591982</v>
      </c>
    </row>
    <row r="15061" spans="1:8" ht="15" hidden="1" thickBot="1">
      <c r="A15061" s="409">
        <v>202207</v>
      </c>
      <c r="B15061" s="196" t="s">
        <v>2404</v>
      </c>
      <c r="C15061" s="197" t="s">
        <v>791</v>
      </c>
      <c r="D15061" s="198" t="s">
        <v>339</v>
      </c>
      <c r="E15061" s="421">
        <v>546</v>
      </c>
      <c r="F15061" s="413">
        <v>131.27000000000001</v>
      </c>
      <c r="G15061" s="414">
        <f t="shared" si="470"/>
        <v>4.1593661918183891</v>
      </c>
      <c r="H15061" s="415">
        <f t="shared" si="471"/>
        <v>4.1593661918183891</v>
      </c>
    </row>
    <row r="15062" spans="1:8" ht="15" hidden="1" thickBot="1">
      <c r="A15062" s="409">
        <v>202207</v>
      </c>
      <c r="B15062" s="196" t="s">
        <v>2405</v>
      </c>
      <c r="C15062" s="197" t="s">
        <v>791</v>
      </c>
      <c r="D15062" s="198" t="s">
        <v>337</v>
      </c>
      <c r="E15062" s="421">
        <v>92914</v>
      </c>
      <c r="F15062" s="413">
        <v>131.27000000000001</v>
      </c>
      <c r="G15062" s="414">
        <f t="shared" si="470"/>
        <v>707.80833396815717</v>
      </c>
      <c r="H15062" s="415">
        <f t="shared" si="471"/>
        <v>3.5390416698407861</v>
      </c>
    </row>
    <row r="15063" spans="1:8" ht="15" hidden="1" thickBot="1">
      <c r="A15063" s="409">
        <v>202207</v>
      </c>
      <c r="B15063" s="196" t="s">
        <v>2406</v>
      </c>
      <c r="C15063" s="197" t="s">
        <v>791</v>
      </c>
      <c r="D15063" s="198" t="s">
        <v>339</v>
      </c>
      <c r="E15063" s="421">
        <v>465</v>
      </c>
      <c r="F15063" s="413">
        <v>131.27000000000001</v>
      </c>
      <c r="G15063" s="414">
        <f t="shared" si="470"/>
        <v>3.5423173611640126</v>
      </c>
      <c r="H15063" s="415">
        <f t="shared" si="471"/>
        <v>3.5423173611640126</v>
      </c>
    </row>
    <row r="15064" spans="1:8" ht="15" hidden="1" thickBot="1">
      <c r="A15064" s="409">
        <v>202207</v>
      </c>
      <c r="B15064" s="196" t="s">
        <v>2407</v>
      </c>
      <c r="C15064" s="197" t="s">
        <v>791</v>
      </c>
      <c r="D15064" s="198" t="s">
        <v>337</v>
      </c>
      <c r="E15064" s="421">
        <v>143209</v>
      </c>
      <c r="F15064" s="413">
        <v>131.27000000000001</v>
      </c>
      <c r="G15064" s="414">
        <f t="shared" si="470"/>
        <v>1090.9499504837356</v>
      </c>
      <c r="H15064" s="415">
        <f t="shared" si="471"/>
        <v>5.4547497524186781</v>
      </c>
    </row>
    <row r="15065" spans="1:8" ht="15" hidden="1" thickBot="1">
      <c r="A15065" s="409">
        <v>202207</v>
      </c>
      <c r="B15065" s="196" t="s">
        <v>2408</v>
      </c>
      <c r="C15065" s="197" t="s">
        <v>791</v>
      </c>
      <c r="D15065" s="198" t="s">
        <v>339</v>
      </c>
      <c r="E15065" s="421">
        <v>716</v>
      </c>
      <c r="F15065" s="413">
        <v>131.27000000000001</v>
      </c>
      <c r="G15065" s="414">
        <f t="shared" si="470"/>
        <v>5.4544069475127595</v>
      </c>
      <c r="H15065" s="415">
        <f t="shared" si="471"/>
        <v>5.4544069475127595</v>
      </c>
    </row>
    <row r="15066" spans="1:8" ht="15" hidden="1" thickBot="1">
      <c r="A15066" s="409">
        <v>202207</v>
      </c>
      <c r="B15066" s="196" t="s">
        <v>2409</v>
      </c>
      <c r="C15066" s="197" t="s">
        <v>791</v>
      </c>
      <c r="D15066" s="198" t="s">
        <v>337</v>
      </c>
      <c r="E15066" s="421">
        <v>90255</v>
      </c>
      <c r="F15066" s="413">
        <v>131.27000000000001</v>
      </c>
      <c r="G15066" s="414">
        <f t="shared" si="470"/>
        <v>687.55237297173755</v>
      </c>
      <c r="H15066" s="415">
        <f t="shared" si="471"/>
        <v>3.4377618648586878</v>
      </c>
    </row>
    <row r="15067" spans="1:8" ht="15" hidden="1" thickBot="1">
      <c r="A15067" s="409">
        <v>202207</v>
      </c>
      <c r="B15067" s="196" t="s">
        <v>2410</v>
      </c>
      <c r="C15067" s="197" t="s">
        <v>791</v>
      </c>
      <c r="D15067" s="198" t="s">
        <v>337</v>
      </c>
      <c r="E15067" s="421">
        <v>106703</v>
      </c>
      <c r="F15067" s="413">
        <v>131.27000000000001</v>
      </c>
      <c r="G15067" s="414">
        <f t="shared" si="470"/>
        <v>812.85137502856696</v>
      </c>
      <c r="H15067" s="415">
        <f t="shared" si="471"/>
        <v>4.064256875142835</v>
      </c>
    </row>
    <row r="15068" spans="1:8" ht="15" hidden="1" thickBot="1">
      <c r="A15068" s="409">
        <v>202207</v>
      </c>
      <c r="B15068" s="196" t="s">
        <v>2411</v>
      </c>
      <c r="C15068" s="197" t="s">
        <v>791</v>
      </c>
      <c r="D15068" s="198" t="s">
        <v>337</v>
      </c>
      <c r="E15068" s="421">
        <v>69443</v>
      </c>
      <c r="F15068" s="413">
        <v>131.27000000000001</v>
      </c>
      <c r="G15068" s="414">
        <f t="shared" si="470"/>
        <v>529.00891292755387</v>
      </c>
      <c r="H15068" s="415">
        <f t="shared" si="471"/>
        <v>2.6450445646377694</v>
      </c>
    </row>
    <row r="15069" spans="1:8" ht="15" hidden="1" thickBot="1">
      <c r="A15069" s="409">
        <v>202207</v>
      </c>
      <c r="B15069" s="196" t="s">
        <v>2412</v>
      </c>
      <c r="C15069" s="197" t="s">
        <v>791</v>
      </c>
      <c r="D15069" s="198" t="s">
        <v>339</v>
      </c>
      <c r="E15069" s="421">
        <v>347</v>
      </c>
      <c r="F15069" s="413">
        <v>131.27000000000001</v>
      </c>
      <c r="G15069" s="414">
        <f t="shared" si="470"/>
        <v>2.6434067189761556</v>
      </c>
      <c r="H15069" s="415">
        <f t="shared" si="471"/>
        <v>2.6434067189761556</v>
      </c>
    </row>
    <row r="15070" spans="1:8" ht="15" hidden="1" thickBot="1">
      <c r="A15070" s="409">
        <v>202207</v>
      </c>
      <c r="B15070" s="196" t="s">
        <v>2413</v>
      </c>
      <c r="C15070" s="197" t="s">
        <v>791</v>
      </c>
      <c r="D15070" s="198" t="s">
        <v>337</v>
      </c>
      <c r="E15070" s="421">
        <v>89911</v>
      </c>
      <c r="F15070" s="413">
        <v>131.27000000000001</v>
      </c>
      <c r="G15070" s="414">
        <f t="shared" si="470"/>
        <v>684.931819913156</v>
      </c>
      <c r="H15070" s="415">
        <f t="shared" si="471"/>
        <v>3.4246590995657802</v>
      </c>
    </row>
    <row r="15071" spans="1:8" ht="15" hidden="1" thickBot="1">
      <c r="A15071" s="409">
        <v>202207</v>
      </c>
      <c r="B15071" s="196" t="s">
        <v>2414</v>
      </c>
      <c r="C15071" s="197" t="s">
        <v>791</v>
      </c>
      <c r="D15071" s="198" t="s">
        <v>337</v>
      </c>
      <c r="E15071" s="421">
        <v>99759</v>
      </c>
      <c r="F15071" s="413">
        <v>131.27000000000001</v>
      </c>
      <c r="G15071" s="414">
        <f t="shared" si="470"/>
        <v>759.95276910185112</v>
      </c>
      <c r="H15071" s="415">
        <f t="shared" si="471"/>
        <v>3.7997638455092555</v>
      </c>
    </row>
    <row r="15072" spans="1:8" ht="15" hidden="1" thickBot="1">
      <c r="A15072" s="409">
        <v>202207</v>
      </c>
      <c r="B15072" s="196" t="s">
        <v>2415</v>
      </c>
      <c r="C15072" s="197" t="s">
        <v>791</v>
      </c>
      <c r="D15072" s="198" t="s">
        <v>337</v>
      </c>
      <c r="E15072" s="421">
        <v>131599</v>
      </c>
      <c r="F15072" s="413">
        <v>131.27000000000001</v>
      </c>
      <c r="G15072" s="414">
        <f t="shared" si="470"/>
        <v>1002.5062847566085</v>
      </c>
      <c r="H15072" s="415">
        <f t="shared" si="471"/>
        <v>5.0125314237830425</v>
      </c>
    </row>
    <row r="15073" spans="1:8" ht="15" hidden="1" thickBot="1">
      <c r="A15073" s="409">
        <v>202207</v>
      </c>
      <c r="B15073" s="196" t="s">
        <v>2416</v>
      </c>
      <c r="C15073" s="197" t="s">
        <v>2417</v>
      </c>
      <c r="D15073" s="198" t="s">
        <v>381</v>
      </c>
      <c r="E15073" s="421">
        <v>2729</v>
      </c>
      <c r="F15073" s="413">
        <v>131.27000000000001</v>
      </c>
      <c r="G15073" s="414">
        <f t="shared" si="470"/>
        <v>20.789213072293744</v>
      </c>
      <c r="H15073" s="415" t="str">
        <f t="shared" si="471"/>
        <v>VER</v>
      </c>
    </row>
    <row r="15074" spans="1:8" ht="15" hidden="1" thickBot="1">
      <c r="A15074" s="409">
        <v>202207</v>
      </c>
      <c r="B15074" s="196" t="s">
        <v>2418</v>
      </c>
      <c r="C15074" s="197" t="s">
        <v>2417</v>
      </c>
      <c r="D15074" s="198" t="s">
        <v>337</v>
      </c>
      <c r="E15074" s="421">
        <v>24031</v>
      </c>
      <c r="F15074" s="413">
        <v>131.27000000000001</v>
      </c>
      <c r="G15074" s="414">
        <f t="shared" si="470"/>
        <v>183.06543764759655</v>
      </c>
      <c r="H15074" s="415">
        <f t="shared" si="471"/>
        <v>0.91532718823798276</v>
      </c>
    </row>
    <row r="15075" spans="1:8" ht="15" hidden="1" thickBot="1">
      <c r="A15075" s="409">
        <v>202207</v>
      </c>
      <c r="B15075" s="196" t="s">
        <v>2419</v>
      </c>
      <c r="C15075" s="197" t="s">
        <v>2420</v>
      </c>
      <c r="D15075" s="198" t="s">
        <v>337</v>
      </c>
      <c r="E15075" s="421">
        <v>25200</v>
      </c>
      <c r="F15075" s="413">
        <v>131.27000000000001</v>
      </c>
      <c r="G15075" s="414">
        <f t="shared" si="470"/>
        <v>191.97074731469488</v>
      </c>
      <c r="H15075" s="415">
        <f t="shared" si="471"/>
        <v>0.95985373657347439</v>
      </c>
    </row>
    <row r="15076" spans="1:8" ht="15" hidden="1" thickBot="1">
      <c r="A15076" s="409">
        <v>202207</v>
      </c>
      <c r="B15076" s="196" t="s">
        <v>2421</v>
      </c>
      <c r="C15076" s="197" t="s">
        <v>2420</v>
      </c>
      <c r="D15076" s="198" t="s">
        <v>339</v>
      </c>
      <c r="E15076" s="421">
        <v>126</v>
      </c>
      <c r="F15076" s="413">
        <v>131.27000000000001</v>
      </c>
      <c r="G15076" s="414">
        <f t="shared" si="470"/>
        <v>0.95985373657347439</v>
      </c>
      <c r="H15076" s="415">
        <f t="shared" si="471"/>
        <v>0.95985373657347439</v>
      </c>
    </row>
    <row r="15077" spans="1:8" ht="15" hidden="1" thickBot="1">
      <c r="A15077" s="409">
        <v>202207</v>
      </c>
      <c r="B15077" s="196" t="s">
        <v>2422</v>
      </c>
      <c r="C15077" s="197" t="s">
        <v>2417</v>
      </c>
      <c r="D15077" s="198" t="s">
        <v>337</v>
      </c>
      <c r="E15077" s="421">
        <v>53878</v>
      </c>
      <c r="F15077" s="413">
        <v>131.27000000000001</v>
      </c>
      <c r="G15077" s="414">
        <f t="shared" si="470"/>
        <v>410.43650491353696</v>
      </c>
      <c r="H15077" s="415">
        <f t="shared" si="471"/>
        <v>2.052182524567685</v>
      </c>
    </row>
    <row r="15078" spans="1:8" ht="15" hidden="1" thickBot="1">
      <c r="A15078" s="409">
        <v>202207</v>
      </c>
      <c r="B15078" s="196" t="s">
        <v>2423</v>
      </c>
      <c r="C15078" s="197" t="s">
        <v>2417</v>
      </c>
      <c r="D15078" s="198" t="s">
        <v>339</v>
      </c>
      <c r="E15078" s="421">
        <v>269</v>
      </c>
      <c r="F15078" s="413">
        <v>131.27000000000001</v>
      </c>
      <c r="G15078" s="414">
        <f t="shared" si="470"/>
        <v>2.0492115487163858</v>
      </c>
      <c r="H15078" s="415">
        <f t="shared" si="471"/>
        <v>2.0492115487163858</v>
      </c>
    </row>
    <row r="15079" spans="1:8" ht="15" hidden="1" thickBot="1">
      <c r="A15079" s="409">
        <v>202207</v>
      </c>
      <c r="B15079" s="196" t="s">
        <v>2424</v>
      </c>
      <c r="C15079" s="197" t="s">
        <v>2417</v>
      </c>
      <c r="D15079" s="198" t="s">
        <v>337</v>
      </c>
      <c r="E15079" s="421">
        <v>24625</v>
      </c>
      <c r="F15079" s="413">
        <v>131.27000000000001</v>
      </c>
      <c r="G15079" s="414">
        <f t="shared" si="470"/>
        <v>187.59046240572863</v>
      </c>
      <c r="H15079" s="415">
        <f t="shared" si="471"/>
        <v>0.93795231202864315</v>
      </c>
    </row>
    <row r="15080" spans="1:8" ht="15" hidden="1" thickBot="1">
      <c r="A15080" s="409">
        <v>202207</v>
      </c>
      <c r="B15080" s="196" t="s">
        <v>2425</v>
      </c>
      <c r="C15080" s="197" t="s">
        <v>2417</v>
      </c>
      <c r="D15080" s="198" t="s">
        <v>339</v>
      </c>
      <c r="E15080" s="421">
        <v>123</v>
      </c>
      <c r="F15080" s="413">
        <v>131.27000000000001</v>
      </c>
      <c r="G15080" s="414">
        <f t="shared" si="470"/>
        <v>0.93700007617886794</v>
      </c>
      <c r="H15080" s="415">
        <f t="shared" si="471"/>
        <v>0.93700007617886794</v>
      </c>
    </row>
    <row r="15081" spans="1:8" ht="15" hidden="1" thickBot="1">
      <c r="A15081" s="409">
        <v>202207</v>
      </c>
      <c r="B15081" s="196" t="s">
        <v>2426</v>
      </c>
      <c r="C15081" s="197" t="s">
        <v>2417</v>
      </c>
      <c r="D15081" s="198" t="s">
        <v>337</v>
      </c>
      <c r="E15081" s="421">
        <v>24953</v>
      </c>
      <c r="F15081" s="413">
        <v>131.27000000000001</v>
      </c>
      <c r="G15081" s="414">
        <f t="shared" si="470"/>
        <v>190.08912927553894</v>
      </c>
      <c r="H15081" s="415">
        <f t="shared" si="471"/>
        <v>0.95044564637769469</v>
      </c>
    </row>
    <row r="15082" spans="1:8" ht="15" hidden="1" thickBot="1">
      <c r="A15082" s="409">
        <v>202207</v>
      </c>
      <c r="B15082" s="196" t="s">
        <v>2427</v>
      </c>
      <c r="C15082" s="197" t="s">
        <v>2417</v>
      </c>
      <c r="D15082" s="198" t="s">
        <v>337</v>
      </c>
      <c r="E15082" s="421">
        <v>24953</v>
      </c>
      <c r="F15082" s="413">
        <v>131.27000000000001</v>
      </c>
      <c r="G15082" s="414">
        <f t="shared" si="470"/>
        <v>190.08912927553894</v>
      </c>
      <c r="H15082" s="415">
        <f t="shared" si="471"/>
        <v>0.95044564637769469</v>
      </c>
    </row>
    <row r="15083" spans="1:8" ht="15" hidden="1" thickBot="1">
      <c r="A15083" s="409">
        <v>202207</v>
      </c>
      <c r="B15083" s="196" t="s">
        <v>2428</v>
      </c>
      <c r="C15083" s="197" t="s">
        <v>2762</v>
      </c>
      <c r="D15083" s="198" t="s">
        <v>339</v>
      </c>
      <c r="E15083" s="421">
        <v>125</v>
      </c>
      <c r="F15083" s="413">
        <v>131.27000000000001</v>
      </c>
      <c r="G15083" s="414">
        <f t="shared" si="470"/>
        <v>0.95223584977527231</v>
      </c>
      <c r="H15083" s="415">
        <f t="shared" si="471"/>
        <v>0.95223584977527231</v>
      </c>
    </row>
    <row r="15084" spans="1:8" ht="15" hidden="1" thickBot="1">
      <c r="A15084" s="409">
        <v>202207</v>
      </c>
      <c r="B15084" s="196" t="s">
        <v>2429</v>
      </c>
      <c r="C15084" s="197" t="s">
        <v>2417</v>
      </c>
      <c r="D15084" s="198" t="s">
        <v>337</v>
      </c>
      <c r="E15084" s="421">
        <v>62134</v>
      </c>
      <c r="F15084" s="413">
        <v>131.27000000000001</v>
      </c>
      <c r="G15084" s="414">
        <f t="shared" si="470"/>
        <v>473.32977831949415</v>
      </c>
      <c r="H15084" s="415">
        <f t="shared" si="471"/>
        <v>2.3666488915974706</v>
      </c>
    </row>
    <row r="15085" spans="1:8" ht="15" hidden="1" thickBot="1">
      <c r="A15085" s="409">
        <v>202207</v>
      </c>
      <c r="B15085" s="196" t="s">
        <v>2430</v>
      </c>
      <c r="C15085" s="197" t="s">
        <v>2417</v>
      </c>
      <c r="D15085" s="198" t="s">
        <v>339</v>
      </c>
      <c r="E15085" s="421">
        <v>311</v>
      </c>
      <c r="F15085" s="413">
        <v>131.27000000000001</v>
      </c>
      <c r="G15085" s="414">
        <f t="shared" si="470"/>
        <v>2.3691627942408773</v>
      </c>
      <c r="H15085" s="415">
        <f t="shared" si="471"/>
        <v>2.3691627942408773</v>
      </c>
    </row>
    <row r="15086" spans="1:8" ht="15" hidden="1" thickBot="1">
      <c r="A15086" s="409">
        <v>202207</v>
      </c>
      <c r="B15086" s="196" t="s">
        <v>2431</v>
      </c>
      <c r="C15086" s="197" t="s">
        <v>2417</v>
      </c>
      <c r="D15086" s="198" t="s">
        <v>337</v>
      </c>
      <c r="E15086" s="421">
        <v>66570</v>
      </c>
      <c r="F15086" s="413">
        <v>131.27000000000001</v>
      </c>
      <c r="G15086" s="414">
        <f t="shared" si="470"/>
        <v>507.12272415631901</v>
      </c>
      <c r="H15086" s="415">
        <f t="shared" si="471"/>
        <v>2.5356136207815951</v>
      </c>
    </row>
    <row r="15087" spans="1:8" ht="15" hidden="1" thickBot="1">
      <c r="A15087" s="409">
        <v>202207</v>
      </c>
      <c r="B15087" s="196" t="s">
        <v>2432</v>
      </c>
      <c r="C15087" s="197" t="s">
        <v>2417</v>
      </c>
      <c r="D15087" s="198" t="s">
        <v>339</v>
      </c>
      <c r="E15087" s="421">
        <v>333</v>
      </c>
      <c r="F15087" s="413">
        <v>131.27000000000001</v>
      </c>
      <c r="G15087" s="414">
        <f t="shared" si="470"/>
        <v>2.5367563038013254</v>
      </c>
      <c r="H15087" s="415">
        <f t="shared" si="471"/>
        <v>2.5367563038013254</v>
      </c>
    </row>
    <row r="15088" spans="1:8" ht="15" hidden="1" thickBot="1">
      <c r="A15088" s="409">
        <v>202207</v>
      </c>
      <c r="B15088" s="196" t="s">
        <v>2433</v>
      </c>
      <c r="C15088" s="197" t="s">
        <v>2417</v>
      </c>
      <c r="D15088" s="198" t="s">
        <v>337</v>
      </c>
      <c r="E15088" s="421">
        <v>64699</v>
      </c>
      <c r="F15088" s="413">
        <v>131.27000000000001</v>
      </c>
      <c r="G15088" s="414">
        <f t="shared" si="470"/>
        <v>492.86965795688275</v>
      </c>
      <c r="H15088" s="415">
        <f t="shared" si="471"/>
        <v>2.4643482897844136</v>
      </c>
    </row>
    <row r="15089" spans="1:8" ht="15" hidden="1" thickBot="1">
      <c r="A15089" s="409">
        <v>202207</v>
      </c>
      <c r="B15089" s="196" t="s">
        <v>2434</v>
      </c>
      <c r="C15089" s="197" t="s">
        <v>2417</v>
      </c>
      <c r="D15089" s="198" t="s">
        <v>337</v>
      </c>
      <c r="E15089" s="421">
        <v>55999</v>
      </c>
      <c r="F15089" s="413">
        <v>131.27000000000001</v>
      </c>
      <c r="G15089" s="414">
        <f t="shared" si="470"/>
        <v>426.59404281252375</v>
      </c>
      <c r="H15089" s="415">
        <f t="shared" si="471"/>
        <v>2.1329702140626186</v>
      </c>
    </row>
    <row r="15090" spans="1:8" ht="15" hidden="1" thickBot="1">
      <c r="A15090" s="409">
        <v>202207</v>
      </c>
      <c r="B15090" s="196" t="s">
        <v>2435</v>
      </c>
      <c r="C15090" s="197" t="s">
        <v>2417</v>
      </c>
      <c r="D15090" s="198" t="s">
        <v>337</v>
      </c>
      <c r="E15090" s="421">
        <v>95594</v>
      </c>
      <c r="F15090" s="413">
        <v>131.27000000000001</v>
      </c>
      <c r="G15090" s="414">
        <f t="shared" si="470"/>
        <v>728.22427058733899</v>
      </c>
      <c r="H15090" s="415">
        <f t="shared" si="471"/>
        <v>3.641121352936695</v>
      </c>
    </row>
    <row r="15091" spans="1:8" ht="15" hidden="1" thickBot="1">
      <c r="A15091" s="409">
        <v>202207</v>
      </c>
      <c r="B15091" s="196" t="s">
        <v>2436</v>
      </c>
      <c r="C15091" s="197" t="s">
        <v>2417</v>
      </c>
      <c r="D15091" s="198" t="s">
        <v>339</v>
      </c>
      <c r="E15091" s="421">
        <v>478</v>
      </c>
      <c r="F15091" s="413">
        <v>131.27000000000001</v>
      </c>
      <c r="G15091" s="414">
        <f t="shared" si="470"/>
        <v>3.6413498895406411</v>
      </c>
      <c r="H15091" s="415">
        <f t="shared" si="471"/>
        <v>3.6413498895406411</v>
      </c>
    </row>
    <row r="15092" spans="1:8" ht="15" hidden="1" thickBot="1">
      <c r="A15092" s="409">
        <v>202207</v>
      </c>
      <c r="B15092" s="196" t="s">
        <v>2437</v>
      </c>
      <c r="C15092" s="197" t="s">
        <v>2417</v>
      </c>
      <c r="D15092" s="198" t="s">
        <v>337</v>
      </c>
      <c r="E15092" s="421">
        <v>24953</v>
      </c>
      <c r="F15092" s="413">
        <v>131.27000000000001</v>
      </c>
      <c r="G15092" s="414">
        <f t="shared" si="470"/>
        <v>190.08912927553894</v>
      </c>
      <c r="H15092" s="415">
        <f t="shared" si="471"/>
        <v>0.95044564637769469</v>
      </c>
    </row>
    <row r="15093" spans="1:8" ht="15" hidden="1" thickBot="1">
      <c r="A15093" s="409">
        <v>202207</v>
      </c>
      <c r="B15093" s="196" t="s">
        <v>2438</v>
      </c>
      <c r="C15093" s="197" t="s">
        <v>2762</v>
      </c>
      <c r="D15093" s="198" t="s">
        <v>339</v>
      </c>
      <c r="E15093" s="421">
        <v>125</v>
      </c>
      <c r="F15093" s="413">
        <v>131.27000000000001</v>
      </c>
      <c r="G15093" s="414">
        <f t="shared" si="470"/>
        <v>0.95223584977527231</v>
      </c>
      <c r="H15093" s="415">
        <f t="shared" si="471"/>
        <v>0.95223584977527231</v>
      </c>
    </row>
    <row r="15094" spans="1:8" ht="15" hidden="1" thickBot="1">
      <c r="A15094" s="409">
        <v>202207</v>
      </c>
      <c r="B15094" s="196" t="s">
        <v>2439</v>
      </c>
      <c r="C15094" s="197" t="s">
        <v>2417</v>
      </c>
      <c r="D15094" s="198" t="s">
        <v>337</v>
      </c>
      <c r="E15094" s="421">
        <v>55372</v>
      </c>
      <c r="F15094" s="413">
        <v>131.27000000000001</v>
      </c>
      <c r="G15094" s="414">
        <f t="shared" si="470"/>
        <v>421.81762779005101</v>
      </c>
      <c r="H15094" s="415">
        <f t="shared" si="471"/>
        <v>2.1090881389502552</v>
      </c>
    </row>
    <row r="15095" spans="1:8" ht="15" hidden="1" thickBot="1">
      <c r="A15095" s="409">
        <v>202207</v>
      </c>
      <c r="B15095" s="196" t="s">
        <v>2440</v>
      </c>
      <c r="C15095" s="197" t="s">
        <v>2417</v>
      </c>
      <c r="D15095" s="198" t="s">
        <v>339</v>
      </c>
      <c r="E15095" s="421">
        <v>277</v>
      </c>
      <c r="F15095" s="413">
        <v>131.27000000000001</v>
      </c>
      <c r="G15095" s="414">
        <f t="shared" si="470"/>
        <v>2.1101546431020033</v>
      </c>
      <c r="H15095" s="415">
        <f t="shared" si="471"/>
        <v>2.1101546431020033</v>
      </c>
    </row>
    <row r="15096" spans="1:8" ht="15" hidden="1" thickBot="1">
      <c r="A15096" s="409">
        <v>202207</v>
      </c>
      <c r="B15096" s="196" t="s">
        <v>2441</v>
      </c>
      <c r="C15096" s="197" t="s">
        <v>2417</v>
      </c>
      <c r="D15096" s="198" t="s">
        <v>339</v>
      </c>
      <c r="E15096" s="421">
        <v>327</v>
      </c>
      <c r="F15096" s="413">
        <v>131.27000000000001</v>
      </c>
      <c r="G15096" s="414">
        <f t="shared" si="470"/>
        <v>2.4910489830121123</v>
      </c>
      <c r="H15096" s="415">
        <f t="shared" si="471"/>
        <v>2.4910489830121123</v>
      </c>
    </row>
    <row r="15097" spans="1:8" ht="15" hidden="1" thickBot="1">
      <c r="A15097" s="409">
        <v>202207</v>
      </c>
      <c r="B15097" s="196" t="s">
        <v>2442</v>
      </c>
      <c r="C15097" s="197" t="s">
        <v>2762</v>
      </c>
      <c r="D15097" s="198" t="s">
        <v>339</v>
      </c>
      <c r="E15097" s="421">
        <v>327</v>
      </c>
      <c r="F15097" s="413">
        <v>131.27000000000001</v>
      </c>
      <c r="G15097" s="414">
        <f t="shared" si="470"/>
        <v>2.4910489830121123</v>
      </c>
      <c r="H15097" s="415">
        <f t="shared" si="471"/>
        <v>2.4910489830121123</v>
      </c>
    </row>
    <row r="15098" spans="1:8" ht="15" hidden="1" thickBot="1">
      <c r="A15098" s="409">
        <v>202207</v>
      </c>
      <c r="B15098" s="196" t="s">
        <v>2443</v>
      </c>
      <c r="C15098" s="197" t="s">
        <v>2417</v>
      </c>
      <c r="D15098" s="198" t="s">
        <v>337</v>
      </c>
      <c r="E15098" s="421">
        <v>65380</v>
      </c>
      <c r="F15098" s="413">
        <v>131.27000000000001</v>
      </c>
      <c r="G15098" s="414">
        <f t="shared" si="470"/>
        <v>498.05743886645843</v>
      </c>
      <c r="H15098" s="415">
        <f t="shared" si="471"/>
        <v>2.490287194332292</v>
      </c>
    </row>
    <row r="15099" spans="1:8" ht="15" hidden="1" thickBot="1">
      <c r="A15099" s="409">
        <v>202207</v>
      </c>
      <c r="B15099" s="196" t="s">
        <v>2444</v>
      </c>
      <c r="C15099" s="197" t="s">
        <v>2417</v>
      </c>
      <c r="D15099" s="198" t="s">
        <v>339</v>
      </c>
      <c r="E15099" s="421">
        <v>327</v>
      </c>
      <c r="F15099" s="413">
        <v>131.27000000000001</v>
      </c>
      <c r="G15099" s="414">
        <f t="shared" si="470"/>
        <v>2.4910489830121123</v>
      </c>
      <c r="H15099" s="415">
        <f t="shared" si="471"/>
        <v>2.4910489830121123</v>
      </c>
    </row>
    <row r="15100" spans="1:8" ht="15" hidden="1" thickBot="1">
      <c r="A15100" s="409">
        <v>202207</v>
      </c>
      <c r="B15100" s="196" t="s">
        <v>2445</v>
      </c>
      <c r="C15100" s="197" t="s">
        <v>2417</v>
      </c>
      <c r="D15100" s="198" t="s">
        <v>337</v>
      </c>
      <c r="E15100" s="421">
        <v>46838</v>
      </c>
      <c r="F15100" s="413">
        <v>131.27000000000001</v>
      </c>
      <c r="G15100" s="414">
        <f t="shared" si="470"/>
        <v>356.80658185419361</v>
      </c>
      <c r="H15100" s="415">
        <f t="shared" si="471"/>
        <v>1.7840329092709681</v>
      </c>
    </row>
    <row r="15101" spans="1:8" ht="15" hidden="1" thickBot="1">
      <c r="A15101" s="409">
        <v>202207</v>
      </c>
      <c r="B15101" s="196" t="s">
        <v>2446</v>
      </c>
      <c r="C15101" s="197" t="s">
        <v>2417</v>
      </c>
      <c r="D15101" s="198" t="s">
        <v>339</v>
      </c>
      <c r="E15101" s="421">
        <v>234</v>
      </c>
      <c r="F15101" s="413">
        <v>131.27000000000001</v>
      </c>
      <c r="G15101" s="414">
        <f t="shared" si="470"/>
        <v>1.7825855107793096</v>
      </c>
      <c r="H15101" s="415">
        <f t="shared" si="471"/>
        <v>1.7825855107793096</v>
      </c>
    </row>
    <row r="15102" spans="1:8" ht="15" hidden="1" thickBot="1">
      <c r="A15102" s="409">
        <v>202207</v>
      </c>
      <c r="B15102" s="196" t="s">
        <v>2447</v>
      </c>
      <c r="C15102" s="197" t="s">
        <v>2417</v>
      </c>
      <c r="D15102" s="198" t="s">
        <v>337</v>
      </c>
      <c r="E15102" s="421">
        <v>46838</v>
      </c>
      <c r="F15102" s="413">
        <v>131.27000000000001</v>
      </c>
      <c r="G15102" s="414">
        <f t="shared" si="470"/>
        <v>356.80658185419361</v>
      </c>
      <c r="H15102" s="415">
        <f t="shared" si="471"/>
        <v>1.7840329092709681</v>
      </c>
    </row>
    <row r="15103" spans="1:8" ht="15" hidden="1" thickBot="1">
      <c r="A15103" s="409">
        <v>202207</v>
      </c>
      <c r="B15103" s="196" t="s">
        <v>2448</v>
      </c>
      <c r="C15103" s="197" t="s">
        <v>2417</v>
      </c>
      <c r="D15103" s="198" t="s">
        <v>339</v>
      </c>
      <c r="E15103" s="421">
        <v>234</v>
      </c>
      <c r="F15103" s="413">
        <v>131.27000000000001</v>
      </c>
      <c r="G15103" s="414">
        <f t="shared" si="470"/>
        <v>1.7825855107793096</v>
      </c>
      <c r="H15103" s="415">
        <f t="shared" si="471"/>
        <v>1.7825855107793096</v>
      </c>
    </row>
    <row r="15104" spans="1:8" ht="15" hidden="1" thickBot="1">
      <c r="A15104" s="409">
        <v>202207</v>
      </c>
      <c r="B15104" s="196" t="s">
        <v>2449</v>
      </c>
      <c r="C15104" s="197" t="s">
        <v>2417</v>
      </c>
      <c r="D15104" s="198" t="s">
        <v>337</v>
      </c>
      <c r="E15104" s="421">
        <v>72595</v>
      </c>
      <c r="F15104" s="413">
        <v>131.27000000000001</v>
      </c>
      <c r="G15104" s="414">
        <f t="shared" si="470"/>
        <v>553.02049211548717</v>
      </c>
      <c r="H15104" s="415">
        <f t="shared" si="471"/>
        <v>2.7651024605774359</v>
      </c>
    </row>
    <row r="15105" spans="1:8" ht="15" hidden="1" thickBot="1">
      <c r="A15105" s="409">
        <v>202207</v>
      </c>
      <c r="B15105" s="196" t="s">
        <v>2450</v>
      </c>
      <c r="C15105" s="197" t="s">
        <v>2417</v>
      </c>
      <c r="D15105" s="198" t="s">
        <v>339</v>
      </c>
      <c r="E15105" s="421">
        <v>363</v>
      </c>
      <c r="F15105" s="413">
        <v>131.27000000000001</v>
      </c>
      <c r="G15105" s="414">
        <f t="shared" si="470"/>
        <v>2.7652929077473907</v>
      </c>
      <c r="H15105" s="415">
        <f t="shared" si="471"/>
        <v>2.7652929077473907</v>
      </c>
    </row>
    <row r="15106" spans="1:8" ht="15" hidden="1" thickBot="1">
      <c r="A15106" s="409">
        <v>202207</v>
      </c>
      <c r="B15106" s="196" t="s">
        <v>2451</v>
      </c>
      <c r="C15106" s="197" t="s">
        <v>2417</v>
      </c>
      <c r="D15106" s="198" t="s">
        <v>337</v>
      </c>
      <c r="E15106" s="421">
        <v>78529</v>
      </c>
      <c r="F15106" s="413">
        <v>131.27000000000001</v>
      </c>
      <c r="G15106" s="414">
        <f t="shared" ref="G15106:G15169" si="472">+E15106/F15106</f>
        <v>598.22503237601882</v>
      </c>
      <c r="H15106" s="415">
        <f t="shared" ref="H15106:H15169" si="473">IF(D15106="TB",G15106/200,IF(D15106="LT",G15106,"VER"))</f>
        <v>2.991125161880094</v>
      </c>
    </row>
    <row r="15107" spans="1:8" ht="15" hidden="1" thickBot="1">
      <c r="A15107" s="409">
        <v>202207</v>
      </c>
      <c r="B15107" s="196" t="s">
        <v>2452</v>
      </c>
      <c r="C15107" s="197" t="s">
        <v>2417</v>
      </c>
      <c r="D15107" s="198" t="s">
        <v>339</v>
      </c>
      <c r="E15107" s="421">
        <v>393</v>
      </c>
      <c r="F15107" s="413">
        <v>131.27000000000001</v>
      </c>
      <c r="G15107" s="414">
        <f t="shared" si="472"/>
        <v>2.9938295116934559</v>
      </c>
      <c r="H15107" s="415">
        <f t="shared" si="473"/>
        <v>2.9938295116934559</v>
      </c>
    </row>
    <row r="15108" spans="1:8" ht="15" hidden="1" thickBot="1">
      <c r="A15108" s="409">
        <v>202207</v>
      </c>
      <c r="B15108" s="196" t="s">
        <v>2453</v>
      </c>
      <c r="C15108" s="197" t="s">
        <v>2417</v>
      </c>
      <c r="D15108" s="198" t="s">
        <v>337</v>
      </c>
      <c r="E15108" s="421">
        <v>80997</v>
      </c>
      <c r="F15108" s="413">
        <v>131.27000000000001</v>
      </c>
      <c r="G15108" s="414">
        <f t="shared" si="472"/>
        <v>617.02597699398177</v>
      </c>
      <c r="H15108" s="415">
        <f t="shared" si="473"/>
        <v>3.0851298849699087</v>
      </c>
    </row>
    <row r="15109" spans="1:8" ht="15" hidden="1" thickBot="1">
      <c r="A15109" s="409">
        <v>202207</v>
      </c>
      <c r="B15109" s="196" t="s">
        <v>2454</v>
      </c>
      <c r="C15109" s="197" t="s">
        <v>2763</v>
      </c>
      <c r="D15109" s="198" t="s">
        <v>339</v>
      </c>
      <c r="E15109" s="421">
        <v>405</v>
      </c>
      <c r="F15109" s="413">
        <v>131.27000000000001</v>
      </c>
      <c r="G15109" s="414">
        <f t="shared" si="472"/>
        <v>3.0852441532718822</v>
      </c>
      <c r="H15109" s="415">
        <f t="shared" si="473"/>
        <v>3.0852441532718822</v>
      </c>
    </row>
    <row r="15110" spans="1:8" ht="15" hidden="1" thickBot="1">
      <c r="A15110" s="409">
        <v>202207</v>
      </c>
      <c r="B15110" s="196" t="s">
        <v>2455</v>
      </c>
      <c r="C15110" s="197" t="s">
        <v>2417</v>
      </c>
      <c r="D15110" s="198" t="s">
        <v>337</v>
      </c>
      <c r="E15110" s="421">
        <v>64945</v>
      </c>
      <c r="F15110" s="413">
        <v>131.27000000000001</v>
      </c>
      <c r="G15110" s="414">
        <f t="shared" si="472"/>
        <v>494.74365810924047</v>
      </c>
      <c r="H15110" s="415">
        <f t="shared" si="473"/>
        <v>2.4737182905462025</v>
      </c>
    </row>
    <row r="15111" spans="1:8" ht="15" hidden="1" thickBot="1">
      <c r="A15111" s="409">
        <v>202207</v>
      </c>
      <c r="B15111" s="196" t="s">
        <v>2456</v>
      </c>
      <c r="C15111" s="197" t="s">
        <v>2417</v>
      </c>
      <c r="D15111" s="198" t="s">
        <v>339</v>
      </c>
      <c r="E15111" s="421">
        <v>325</v>
      </c>
      <c r="F15111" s="413">
        <v>131.27000000000001</v>
      </c>
      <c r="G15111" s="414">
        <f t="shared" si="472"/>
        <v>2.4758132094157079</v>
      </c>
      <c r="H15111" s="415">
        <f t="shared" si="473"/>
        <v>2.4758132094157079</v>
      </c>
    </row>
    <row r="15112" spans="1:8" ht="15" hidden="1" thickBot="1">
      <c r="A15112" s="409">
        <v>202207</v>
      </c>
      <c r="B15112" s="196" t="s">
        <v>2457</v>
      </c>
      <c r="C15112" s="197" t="s">
        <v>2417</v>
      </c>
      <c r="D15112" s="198" t="s">
        <v>337</v>
      </c>
      <c r="E15112" s="421">
        <v>46838</v>
      </c>
      <c r="F15112" s="413">
        <v>131.27000000000001</v>
      </c>
      <c r="G15112" s="414">
        <f t="shared" si="472"/>
        <v>356.80658185419361</v>
      </c>
      <c r="H15112" s="415">
        <f t="shared" si="473"/>
        <v>1.7840329092709681</v>
      </c>
    </row>
    <row r="15113" spans="1:8" ht="15" hidden="1" thickBot="1">
      <c r="A15113" s="409">
        <v>202207</v>
      </c>
      <c r="B15113" s="196" t="s">
        <v>2458</v>
      </c>
      <c r="C15113" s="197" t="s">
        <v>2417</v>
      </c>
      <c r="D15113" s="198" t="s">
        <v>337</v>
      </c>
      <c r="E15113" s="421">
        <v>97637</v>
      </c>
      <c r="F15113" s="413">
        <v>131.27000000000001</v>
      </c>
      <c r="G15113" s="414">
        <f t="shared" si="472"/>
        <v>743.78761331606609</v>
      </c>
      <c r="H15113" s="415">
        <f t="shared" si="473"/>
        <v>3.7189380665803302</v>
      </c>
    </row>
    <row r="15114" spans="1:8" ht="15" hidden="1" thickBot="1">
      <c r="A15114" s="409">
        <v>202207</v>
      </c>
      <c r="B15114" s="196" t="s">
        <v>2459</v>
      </c>
      <c r="C15114" s="197" t="s">
        <v>2417</v>
      </c>
      <c r="D15114" s="198" t="s">
        <v>339</v>
      </c>
      <c r="E15114" s="421">
        <v>488</v>
      </c>
      <c r="F15114" s="413">
        <v>131.27000000000001</v>
      </c>
      <c r="G15114" s="414">
        <f t="shared" si="472"/>
        <v>3.717528757522663</v>
      </c>
      <c r="H15114" s="415">
        <f t="shared" si="473"/>
        <v>3.717528757522663</v>
      </c>
    </row>
    <row r="15115" spans="1:8" ht="15" hidden="1" thickBot="1">
      <c r="A15115" s="409">
        <v>202207</v>
      </c>
      <c r="B15115" s="196" t="s">
        <v>2460</v>
      </c>
      <c r="C15115" s="197" t="s">
        <v>2417</v>
      </c>
      <c r="D15115" s="198" t="s">
        <v>374</v>
      </c>
      <c r="E15115" s="421">
        <v>0.01</v>
      </c>
      <c r="F15115" s="413">
        <v>131.27000000000001</v>
      </c>
      <c r="G15115" s="414">
        <f t="shared" si="472"/>
        <v>7.6178867982021789E-5</v>
      </c>
      <c r="H15115" s="415" t="str">
        <f t="shared" si="473"/>
        <v>VER</v>
      </c>
    </row>
    <row r="15116" spans="1:8" ht="15" hidden="1" thickBot="1">
      <c r="A15116" s="409">
        <v>202207</v>
      </c>
      <c r="B15116" s="196" t="s">
        <v>2461</v>
      </c>
      <c r="C15116" s="197" t="s">
        <v>2417</v>
      </c>
      <c r="D15116" s="198" t="s">
        <v>337</v>
      </c>
      <c r="E15116" s="421">
        <v>74357</v>
      </c>
      <c r="F15116" s="413">
        <v>131.27000000000001</v>
      </c>
      <c r="G15116" s="414">
        <f t="shared" si="472"/>
        <v>566.44320865391933</v>
      </c>
      <c r="H15116" s="415">
        <f t="shared" si="473"/>
        <v>2.8322160432695966</v>
      </c>
    </row>
    <row r="15117" spans="1:8" ht="15" hidden="1" thickBot="1">
      <c r="A15117" s="409">
        <v>202207</v>
      </c>
      <c r="B15117" s="196" t="s">
        <v>2462</v>
      </c>
      <c r="C15117" s="197" t="s">
        <v>2417</v>
      </c>
      <c r="D15117" s="198" t="s">
        <v>337</v>
      </c>
      <c r="E15117" s="421">
        <v>43159</v>
      </c>
      <c r="F15117" s="413">
        <v>131.27000000000001</v>
      </c>
      <c r="G15117" s="414">
        <f t="shared" si="472"/>
        <v>328.78037632360781</v>
      </c>
      <c r="H15117" s="415">
        <f t="shared" si="473"/>
        <v>1.6439018816180391</v>
      </c>
    </row>
    <row r="15118" spans="1:8" ht="15" hidden="1" thickBot="1">
      <c r="A15118" s="409">
        <v>202207</v>
      </c>
      <c r="B15118" s="196" t="s">
        <v>2463</v>
      </c>
      <c r="C15118" s="197" t="s">
        <v>2417</v>
      </c>
      <c r="D15118" s="198" t="s">
        <v>339</v>
      </c>
      <c r="E15118" s="421">
        <v>216</v>
      </c>
      <c r="F15118" s="413">
        <v>131.27000000000001</v>
      </c>
      <c r="G15118" s="414">
        <f t="shared" si="472"/>
        <v>1.6454635484116704</v>
      </c>
      <c r="H15118" s="415">
        <f t="shared" si="473"/>
        <v>1.6454635484116704</v>
      </c>
    </row>
    <row r="15119" spans="1:8" ht="15" hidden="1" thickBot="1">
      <c r="A15119" s="409">
        <v>202207</v>
      </c>
      <c r="B15119" s="196" t="s">
        <v>2464</v>
      </c>
      <c r="C15119" s="197" t="s">
        <v>2417</v>
      </c>
      <c r="D15119" s="198" t="s">
        <v>337</v>
      </c>
      <c r="E15119" s="421">
        <v>41528</v>
      </c>
      <c r="F15119" s="413">
        <v>131.27000000000001</v>
      </c>
      <c r="G15119" s="414">
        <f t="shared" si="472"/>
        <v>316.35560295574004</v>
      </c>
      <c r="H15119" s="415">
        <f t="shared" si="473"/>
        <v>1.5817780147787002</v>
      </c>
    </row>
    <row r="15120" spans="1:8" ht="15" hidden="1" thickBot="1">
      <c r="A15120" s="409">
        <v>202207</v>
      </c>
      <c r="B15120" s="196" t="s">
        <v>2465</v>
      </c>
      <c r="C15120" s="197" t="s">
        <v>2417</v>
      </c>
      <c r="D15120" s="198" t="s">
        <v>337</v>
      </c>
      <c r="E15120" s="421">
        <v>84190</v>
      </c>
      <c r="F15120" s="413">
        <v>131.27000000000001</v>
      </c>
      <c r="G15120" s="414">
        <f t="shared" si="472"/>
        <v>641.34988954064136</v>
      </c>
      <c r="H15120" s="415">
        <f t="shared" si="473"/>
        <v>3.2067494477032068</v>
      </c>
    </row>
    <row r="15121" spans="1:8" ht="15" hidden="1" thickBot="1">
      <c r="A15121" s="409">
        <v>202207</v>
      </c>
      <c r="B15121" s="196" t="s">
        <v>2466</v>
      </c>
      <c r="C15121" s="197" t="s">
        <v>2417</v>
      </c>
      <c r="D15121" s="198" t="s">
        <v>337</v>
      </c>
      <c r="E15121" s="421">
        <v>97848</v>
      </c>
      <c r="F15121" s="413">
        <v>131.27000000000001</v>
      </c>
      <c r="G15121" s="414">
        <f t="shared" si="472"/>
        <v>745.39498743048671</v>
      </c>
      <c r="H15121" s="415">
        <f t="shared" si="473"/>
        <v>3.7269749371524337</v>
      </c>
    </row>
    <row r="15122" spans="1:8" ht="15" hidden="1" thickBot="1">
      <c r="A15122" s="409">
        <v>202207</v>
      </c>
      <c r="B15122" s="196" t="s">
        <v>2467</v>
      </c>
      <c r="C15122" s="197" t="s">
        <v>2764</v>
      </c>
      <c r="D15122" s="198" t="s">
        <v>339</v>
      </c>
      <c r="E15122" s="421">
        <v>489</v>
      </c>
      <c r="F15122" s="413">
        <v>131.27000000000001</v>
      </c>
      <c r="G15122" s="414">
        <f t="shared" si="472"/>
        <v>3.7251466443208652</v>
      </c>
      <c r="H15122" s="415">
        <f t="shared" si="473"/>
        <v>3.7251466443208652</v>
      </c>
    </row>
    <row r="15123" spans="1:8" ht="15" hidden="1" thickBot="1">
      <c r="A15123" s="409">
        <v>202207</v>
      </c>
      <c r="B15123" s="196" t="s">
        <v>2468</v>
      </c>
      <c r="C15123" s="197" t="s">
        <v>2417</v>
      </c>
      <c r="D15123" s="198" t="s">
        <v>337</v>
      </c>
      <c r="E15123" s="421">
        <v>25353</v>
      </c>
      <c r="F15123" s="413">
        <v>131.27000000000001</v>
      </c>
      <c r="G15123" s="414">
        <f t="shared" si="472"/>
        <v>193.13628399481982</v>
      </c>
      <c r="H15123" s="415">
        <f t="shared" si="473"/>
        <v>0.96568141997409906</v>
      </c>
    </row>
    <row r="15124" spans="1:8" ht="15" hidden="1" thickBot="1">
      <c r="A15124" s="409">
        <v>202207</v>
      </c>
      <c r="B15124" s="196" t="s">
        <v>2469</v>
      </c>
      <c r="C15124" s="197" t="s">
        <v>2417</v>
      </c>
      <c r="D15124" s="198" t="s">
        <v>339</v>
      </c>
      <c r="E15124" s="421">
        <v>143</v>
      </c>
      <c r="F15124" s="413">
        <v>131.27000000000001</v>
      </c>
      <c r="G15124" s="414">
        <f t="shared" si="472"/>
        <v>1.0893578121429115</v>
      </c>
      <c r="H15124" s="415">
        <f t="shared" si="473"/>
        <v>1.0893578121429115</v>
      </c>
    </row>
    <row r="15125" spans="1:8" ht="15" hidden="1" thickBot="1">
      <c r="A15125" s="409">
        <v>202207</v>
      </c>
      <c r="B15125" s="196" t="s">
        <v>2470</v>
      </c>
      <c r="C15125" s="197" t="s">
        <v>2417</v>
      </c>
      <c r="D15125" s="198" t="s">
        <v>337</v>
      </c>
      <c r="E15125" s="421">
        <v>24325</v>
      </c>
      <c r="F15125" s="413">
        <v>131.27000000000001</v>
      </c>
      <c r="G15125" s="414">
        <f t="shared" si="472"/>
        <v>185.30509636626797</v>
      </c>
      <c r="H15125" s="415">
        <f t="shared" si="473"/>
        <v>0.92652548183133987</v>
      </c>
    </row>
    <row r="15126" spans="1:8" ht="15" hidden="1" thickBot="1">
      <c r="A15126" s="409">
        <v>202207</v>
      </c>
      <c r="B15126" s="196" t="s">
        <v>2471</v>
      </c>
      <c r="C15126" s="197" t="s">
        <v>2417</v>
      </c>
      <c r="D15126" s="198" t="s">
        <v>339</v>
      </c>
      <c r="E15126" s="421">
        <v>122</v>
      </c>
      <c r="F15126" s="413">
        <v>131.27000000000001</v>
      </c>
      <c r="G15126" s="414">
        <f t="shared" si="472"/>
        <v>0.92938218938066575</v>
      </c>
      <c r="H15126" s="415">
        <f t="shared" si="473"/>
        <v>0.92938218938066575</v>
      </c>
    </row>
    <row r="15127" spans="1:8" ht="15" hidden="1" thickBot="1">
      <c r="A15127" s="409">
        <v>202207</v>
      </c>
      <c r="B15127" s="196" t="s">
        <v>2472</v>
      </c>
      <c r="C15127" s="197" t="s">
        <v>2417</v>
      </c>
      <c r="D15127" s="198" t="s">
        <v>337</v>
      </c>
      <c r="E15127" s="421">
        <v>116516</v>
      </c>
      <c r="F15127" s="413">
        <v>131.27000000000001</v>
      </c>
      <c r="G15127" s="414">
        <f t="shared" si="472"/>
        <v>887.60569817932503</v>
      </c>
      <c r="H15127" s="415">
        <f t="shared" si="473"/>
        <v>4.4380284908966248</v>
      </c>
    </row>
    <row r="15128" spans="1:8" ht="15" hidden="1" thickBot="1">
      <c r="A15128" s="409">
        <v>202207</v>
      </c>
      <c r="B15128" s="196" t="s">
        <v>2473</v>
      </c>
      <c r="C15128" s="197" t="s">
        <v>2417</v>
      </c>
      <c r="D15128" s="198" t="s">
        <v>337</v>
      </c>
      <c r="E15128" s="421">
        <v>41998</v>
      </c>
      <c r="F15128" s="413">
        <v>131.27000000000001</v>
      </c>
      <c r="G15128" s="414">
        <f t="shared" si="472"/>
        <v>319.9360097508951</v>
      </c>
      <c r="H15128" s="415">
        <f t="shared" si="473"/>
        <v>1.5996800487544756</v>
      </c>
    </row>
    <row r="15129" spans="1:8" ht="15" hidden="1" thickBot="1">
      <c r="A15129" s="409">
        <v>202207</v>
      </c>
      <c r="B15129" s="196" t="s">
        <v>2474</v>
      </c>
      <c r="C15129" s="197" t="s">
        <v>2417</v>
      </c>
      <c r="D15129" s="198" t="s">
        <v>339</v>
      </c>
      <c r="E15129" s="421">
        <v>210</v>
      </c>
      <c r="F15129" s="413">
        <v>131.27000000000001</v>
      </c>
      <c r="G15129" s="414">
        <f t="shared" si="472"/>
        <v>1.5997562276224575</v>
      </c>
      <c r="H15129" s="415">
        <f t="shared" si="473"/>
        <v>1.5997562276224575</v>
      </c>
    </row>
    <row r="15130" spans="1:8" ht="15" hidden="1" thickBot="1">
      <c r="A15130" s="409">
        <v>202207</v>
      </c>
      <c r="B15130" s="196" t="s">
        <v>2475</v>
      </c>
      <c r="C15130" s="197" t="s">
        <v>2417</v>
      </c>
      <c r="D15130" s="198" t="s">
        <v>337</v>
      </c>
      <c r="E15130" s="421">
        <v>94396</v>
      </c>
      <c r="F15130" s="413">
        <v>131.27000000000001</v>
      </c>
      <c r="G15130" s="414">
        <f t="shared" si="472"/>
        <v>719.09804220309286</v>
      </c>
      <c r="H15130" s="415">
        <f t="shared" si="473"/>
        <v>3.5954902110154645</v>
      </c>
    </row>
    <row r="15131" spans="1:8" ht="15" hidden="1" thickBot="1">
      <c r="A15131" s="409">
        <v>202207</v>
      </c>
      <c r="B15131" s="196" t="s">
        <v>2476</v>
      </c>
      <c r="C15131" s="197" t="s">
        <v>2765</v>
      </c>
      <c r="D15131" s="198" t="s">
        <v>339</v>
      </c>
      <c r="E15131" s="421">
        <v>472</v>
      </c>
      <c r="F15131" s="413">
        <v>131.27000000000001</v>
      </c>
      <c r="G15131" s="414">
        <f t="shared" si="472"/>
        <v>3.595642568751428</v>
      </c>
      <c r="H15131" s="415">
        <f t="shared" si="473"/>
        <v>3.595642568751428</v>
      </c>
    </row>
    <row r="15132" spans="1:8" ht="15" hidden="1" thickBot="1">
      <c r="A15132" s="409">
        <v>202207</v>
      </c>
      <c r="B15132" s="196" t="s">
        <v>2477</v>
      </c>
      <c r="C15132" s="197" t="s">
        <v>2417</v>
      </c>
      <c r="D15132" s="198" t="s">
        <v>337</v>
      </c>
      <c r="E15132" s="421">
        <v>63734</v>
      </c>
      <c r="F15132" s="413">
        <v>131.27000000000001</v>
      </c>
      <c r="G15132" s="414">
        <f t="shared" si="472"/>
        <v>485.51839719661763</v>
      </c>
      <c r="H15132" s="415">
        <f t="shared" si="473"/>
        <v>2.4275919859830881</v>
      </c>
    </row>
    <row r="15133" spans="1:8" ht="15" hidden="1" thickBot="1">
      <c r="A15133" s="409">
        <v>202207</v>
      </c>
      <c r="B15133" s="196" t="s">
        <v>2478</v>
      </c>
      <c r="C15133" s="197" t="s">
        <v>2479</v>
      </c>
      <c r="D15133" s="198" t="s">
        <v>337</v>
      </c>
      <c r="E15133" s="421">
        <v>138423</v>
      </c>
      <c r="F15133" s="413">
        <v>131.27000000000001</v>
      </c>
      <c r="G15133" s="414">
        <f t="shared" si="472"/>
        <v>1054.4907442675401</v>
      </c>
      <c r="H15133" s="415">
        <f t="shared" si="473"/>
        <v>5.2724537213377003</v>
      </c>
    </row>
    <row r="15134" spans="1:8" ht="15" hidden="1" thickBot="1">
      <c r="A15134" s="409">
        <v>202207</v>
      </c>
      <c r="B15134" s="196" t="s">
        <v>2480</v>
      </c>
      <c r="C15134" s="197" t="s">
        <v>676</v>
      </c>
      <c r="D15134" s="198" t="s">
        <v>337</v>
      </c>
      <c r="E15134" s="421">
        <v>48744</v>
      </c>
      <c r="F15134" s="413">
        <v>131.27000000000001</v>
      </c>
      <c r="G15134" s="414">
        <f t="shared" si="472"/>
        <v>371.32627409156697</v>
      </c>
      <c r="H15134" s="415">
        <f t="shared" si="473"/>
        <v>1.8566313704578348</v>
      </c>
    </row>
    <row r="15135" spans="1:8" ht="15" hidden="1" thickBot="1">
      <c r="A15135" s="409">
        <v>202207</v>
      </c>
      <c r="B15135" s="196" t="s">
        <v>2481</v>
      </c>
      <c r="C15135" s="197" t="s">
        <v>676</v>
      </c>
      <c r="D15135" s="198" t="s">
        <v>339</v>
      </c>
      <c r="E15135" s="421">
        <v>244</v>
      </c>
      <c r="F15135" s="413">
        <v>131.27000000000001</v>
      </c>
      <c r="G15135" s="414">
        <f t="shared" si="472"/>
        <v>1.8587643787613315</v>
      </c>
      <c r="H15135" s="415">
        <f t="shared" si="473"/>
        <v>1.8587643787613315</v>
      </c>
    </row>
    <row r="15136" spans="1:8" ht="15" hidden="1" thickBot="1">
      <c r="A15136" s="409">
        <v>202207</v>
      </c>
      <c r="B15136" s="196" t="s">
        <v>2482</v>
      </c>
      <c r="C15136" s="197" t="s">
        <v>2483</v>
      </c>
      <c r="D15136" s="198" t="s">
        <v>337</v>
      </c>
      <c r="E15136" s="421">
        <v>128400</v>
      </c>
      <c r="F15136" s="413">
        <v>131.27000000000001</v>
      </c>
      <c r="G15136" s="414">
        <f t="shared" si="472"/>
        <v>978.13666488915965</v>
      </c>
      <c r="H15136" s="415">
        <f t="shared" si="473"/>
        <v>4.8906833244457983</v>
      </c>
    </row>
    <row r="15137" spans="1:8" ht="15" hidden="1" thickBot="1">
      <c r="A15137" s="409">
        <v>202207</v>
      </c>
      <c r="B15137" s="196" t="s">
        <v>2484</v>
      </c>
      <c r="C15137" s="197" t="s">
        <v>2483</v>
      </c>
      <c r="D15137" s="198" t="s">
        <v>337</v>
      </c>
      <c r="E15137" s="421">
        <v>128400</v>
      </c>
      <c r="F15137" s="413">
        <v>131.27000000000001</v>
      </c>
      <c r="G15137" s="414">
        <f t="shared" si="472"/>
        <v>978.13666488915965</v>
      </c>
      <c r="H15137" s="415">
        <f t="shared" si="473"/>
        <v>4.8906833244457983</v>
      </c>
    </row>
    <row r="15138" spans="1:8" ht="15" hidden="1" thickBot="1">
      <c r="A15138" s="409">
        <v>202207</v>
      </c>
      <c r="B15138" s="196" t="s">
        <v>2485</v>
      </c>
      <c r="C15138" s="197" t="s">
        <v>2483</v>
      </c>
      <c r="D15138" s="198" t="s">
        <v>337</v>
      </c>
      <c r="E15138" s="421">
        <v>90822</v>
      </c>
      <c r="F15138" s="413">
        <v>131.27000000000001</v>
      </c>
      <c r="G15138" s="414">
        <f t="shared" si="472"/>
        <v>691.87171478631819</v>
      </c>
      <c r="H15138" s="415">
        <f t="shared" si="473"/>
        <v>3.4593585739315911</v>
      </c>
    </row>
    <row r="15139" spans="1:8" ht="15" hidden="1" thickBot="1">
      <c r="A15139" s="409">
        <v>202207</v>
      </c>
      <c r="B15139" s="196" t="s">
        <v>2486</v>
      </c>
      <c r="C15139" s="197" t="s">
        <v>2487</v>
      </c>
      <c r="D15139" s="198" t="s">
        <v>337</v>
      </c>
      <c r="E15139" s="421">
        <v>46938</v>
      </c>
      <c r="F15139" s="413">
        <v>131.27000000000001</v>
      </c>
      <c r="G15139" s="414">
        <f t="shared" si="472"/>
        <v>357.56837053401381</v>
      </c>
      <c r="H15139" s="415">
        <f t="shared" si="473"/>
        <v>1.787841852670069</v>
      </c>
    </row>
    <row r="15140" spans="1:8" ht="15" hidden="1" thickBot="1">
      <c r="A15140" s="409">
        <v>202207</v>
      </c>
      <c r="B15140" s="196" t="s">
        <v>2488</v>
      </c>
      <c r="C15140" s="197" t="s">
        <v>2487</v>
      </c>
      <c r="D15140" s="198" t="s">
        <v>339</v>
      </c>
      <c r="E15140" s="421">
        <v>235</v>
      </c>
      <c r="F15140" s="413">
        <v>131.27000000000001</v>
      </c>
      <c r="G15140" s="414">
        <f t="shared" si="472"/>
        <v>1.7902033975775118</v>
      </c>
      <c r="H15140" s="415">
        <f t="shared" si="473"/>
        <v>1.7902033975775118</v>
      </c>
    </row>
    <row r="15141" spans="1:8" ht="15" hidden="1" thickBot="1">
      <c r="A15141" s="409">
        <v>202207</v>
      </c>
      <c r="B15141" s="196" t="s">
        <v>2489</v>
      </c>
      <c r="C15141" s="197" t="s">
        <v>2487</v>
      </c>
      <c r="D15141" s="198" t="s">
        <v>337</v>
      </c>
      <c r="E15141" s="421">
        <v>63624</v>
      </c>
      <c r="F15141" s="413">
        <v>131.27000000000001</v>
      </c>
      <c r="G15141" s="414">
        <f t="shared" si="472"/>
        <v>484.68042964881539</v>
      </c>
      <c r="H15141" s="415">
        <f t="shared" si="473"/>
        <v>2.4234021482440768</v>
      </c>
    </row>
    <row r="15142" spans="1:8" ht="15" hidden="1" thickBot="1">
      <c r="A15142" s="409">
        <v>202207</v>
      </c>
      <c r="B15142" s="196" t="s">
        <v>2490</v>
      </c>
      <c r="C15142" s="197" t="s">
        <v>2487</v>
      </c>
      <c r="D15142" s="198" t="s">
        <v>337</v>
      </c>
      <c r="E15142" s="421">
        <v>34572</v>
      </c>
      <c r="F15142" s="413">
        <v>131.27000000000001</v>
      </c>
      <c r="G15142" s="414">
        <f t="shared" si="472"/>
        <v>263.36558238744573</v>
      </c>
      <c r="H15142" s="415">
        <f t="shared" si="473"/>
        <v>1.3168279119372286</v>
      </c>
    </row>
    <row r="15143" spans="1:8" ht="15" hidden="1" thickBot="1">
      <c r="A15143" s="409">
        <v>202207</v>
      </c>
      <c r="B15143" s="196" t="s">
        <v>2491</v>
      </c>
      <c r="C15143" s="197" t="s">
        <v>2487</v>
      </c>
      <c r="D15143" s="198" t="s">
        <v>337</v>
      </c>
      <c r="E15143" s="421">
        <v>34572</v>
      </c>
      <c r="F15143" s="413">
        <v>131.27000000000001</v>
      </c>
      <c r="G15143" s="414">
        <f t="shared" si="472"/>
        <v>263.36558238744573</v>
      </c>
      <c r="H15143" s="415">
        <f t="shared" si="473"/>
        <v>1.3168279119372286</v>
      </c>
    </row>
    <row r="15144" spans="1:8" ht="15" hidden="1" thickBot="1">
      <c r="A15144" s="409">
        <v>202207</v>
      </c>
      <c r="B15144" s="196" t="s">
        <v>2492</v>
      </c>
      <c r="C15144" s="197" t="s">
        <v>2487</v>
      </c>
      <c r="D15144" s="198" t="s">
        <v>339</v>
      </c>
      <c r="E15144" s="421">
        <v>173</v>
      </c>
      <c r="F15144" s="413">
        <v>131.27000000000001</v>
      </c>
      <c r="G15144" s="414">
        <f t="shared" si="472"/>
        <v>1.3178944160889767</v>
      </c>
      <c r="H15144" s="415">
        <f t="shared" si="473"/>
        <v>1.3178944160889767</v>
      </c>
    </row>
    <row r="15145" spans="1:8" ht="15" hidden="1" thickBot="1">
      <c r="A15145" s="409">
        <v>202207</v>
      </c>
      <c r="B15145" s="196" t="s">
        <v>2493</v>
      </c>
      <c r="C15145" s="197" t="s">
        <v>2487</v>
      </c>
      <c r="D15145" s="198" t="s">
        <v>337</v>
      </c>
      <c r="E15145" s="421">
        <v>34572</v>
      </c>
      <c r="F15145" s="413">
        <v>131.27000000000001</v>
      </c>
      <c r="G15145" s="414">
        <f t="shared" si="472"/>
        <v>263.36558238744573</v>
      </c>
      <c r="H15145" s="415">
        <f t="shared" si="473"/>
        <v>1.3168279119372286</v>
      </c>
    </row>
    <row r="15146" spans="1:8" ht="15" hidden="1" thickBot="1">
      <c r="A15146" s="409">
        <v>202207</v>
      </c>
      <c r="B15146" s="196" t="s">
        <v>2494</v>
      </c>
      <c r="C15146" s="197" t="s">
        <v>2487</v>
      </c>
      <c r="D15146" s="198" t="s">
        <v>374</v>
      </c>
      <c r="E15146" s="421">
        <v>132</v>
      </c>
      <c r="F15146" s="413">
        <v>131.27000000000001</v>
      </c>
      <c r="G15146" s="414">
        <f t="shared" si="472"/>
        <v>1.0055610573626874</v>
      </c>
      <c r="H15146" s="415" t="str">
        <f t="shared" si="473"/>
        <v>VER</v>
      </c>
    </row>
    <row r="15147" spans="1:8" ht="15" hidden="1" thickBot="1">
      <c r="A15147" s="409">
        <v>202207</v>
      </c>
      <c r="B15147" s="196" t="s">
        <v>2495</v>
      </c>
      <c r="C15147" s="197" t="s">
        <v>2487</v>
      </c>
      <c r="D15147" s="198" t="s">
        <v>337</v>
      </c>
      <c r="E15147" s="421">
        <v>34572</v>
      </c>
      <c r="F15147" s="413">
        <v>131.27000000000001</v>
      </c>
      <c r="G15147" s="414">
        <f t="shared" si="472"/>
        <v>263.36558238744573</v>
      </c>
      <c r="H15147" s="415">
        <f t="shared" si="473"/>
        <v>1.3168279119372286</v>
      </c>
    </row>
    <row r="15148" spans="1:8" ht="15" hidden="1" thickBot="1">
      <c r="A15148" s="409">
        <v>202207</v>
      </c>
      <c r="B15148" s="196" t="s">
        <v>2496</v>
      </c>
      <c r="C15148" s="197" t="s">
        <v>2487</v>
      </c>
      <c r="D15148" s="198" t="s">
        <v>339</v>
      </c>
      <c r="E15148" s="421">
        <v>173</v>
      </c>
      <c r="F15148" s="413">
        <v>131.27000000000001</v>
      </c>
      <c r="G15148" s="414">
        <f t="shared" si="472"/>
        <v>1.3178944160889767</v>
      </c>
      <c r="H15148" s="415">
        <f t="shared" si="473"/>
        <v>1.3178944160889767</v>
      </c>
    </row>
    <row r="15149" spans="1:8" ht="15" hidden="1" thickBot="1">
      <c r="A15149" s="409">
        <v>202207</v>
      </c>
      <c r="B15149" s="196" t="s">
        <v>2497</v>
      </c>
      <c r="C15149" s="197" t="s">
        <v>2487</v>
      </c>
      <c r="D15149" s="198" t="s">
        <v>374</v>
      </c>
      <c r="E15149" s="421">
        <v>114</v>
      </c>
      <c r="F15149" s="413">
        <v>131.27000000000001</v>
      </c>
      <c r="G15149" s="414">
        <f t="shared" si="472"/>
        <v>0.86843909499504834</v>
      </c>
      <c r="H15149" s="415" t="str">
        <f t="shared" si="473"/>
        <v>VER</v>
      </c>
    </row>
    <row r="15150" spans="1:8" ht="15" hidden="1" thickBot="1">
      <c r="A15150" s="409">
        <v>202207</v>
      </c>
      <c r="B15150" s="196" t="s">
        <v>2498</v>
      </c>
      <c r="C15150" s="197" t="s">
        <v>2487</v>
      </c>
      <c r="D15150" s="198" t="s">
        <v>374</v>
      </c>
      <c r="E15150" s="421">
        <v>114</v>
      </c>
      <c r="F15150" s="413">
        <v>131.27000000000001</v>
      </c>
      <c r="G15150" s="414">
        <f t="shared" si="472"/>
        <v>0.86843909499504834</v>
      </c>
      <c r="H15150" s="415" t="str">
        <f t="shared" si="473"/>
        <v>VER</v>
      </c>
    </row>
    <row r="15151" spans="1:8" ht="15" hidden="1" thickBot="1">
      <c r="A15151" s="409">
        <v>202207</v>
      </c>
      <c r="B15151" s="196" t="s">
        <v>2499</v>
      </c>
      <c r="C15151" s="197" t="s">
        <v>2487</v>
      </c>
      <c r="D15151" s="198" t="s">
        <v>337</v>
      </c>
      <c r="E15151" s="421">
        <v>34572</v>
      </c>
      <c r="F15151" s="413">
        <v>131.27000000000001</v>
      </c>
      <c r="G15151" s="414">
        <f t="shared" si="472"/>
        <v>263.36558238744573</v>
      </c>
      <c r="H15151" s="415">
        <f t="shared" si="473"/>
        <v>1.3168279119372286</v>
      </c>
    </row>
    <row r="15152" spans="1:8" ht="15" hidden="1" thickBot="1">
      <c r="A15152" s="409">
        <v>202207</v>
      </c>
      <c r="B15152" s="196" t="s">
        <v>2500</v>
      </c>
      <c r="C15152" s="197" t="s">
        <v>2487</v>
      </c>
      <c r="D15152" s="198" t="s">
        <v>350</v>
      </c>
      <c r="E15152" s="421">
        <v>0.01</v>
      </c>
      <c r="F15152" s="413">
        <v>131.27000000000001</v>
      </c>
      <c r="G15152" s="414">
        <f t="shared" si="472"/>
        <v>7.6178867982021789E-5</v>
      </c>
      <c r="H15152" s="415" t="str">
        <f t="shared" si="473"/>
        <v>VER</v>
      </c>
    </row>
    <row r="15153" spans="1:8" ht="15" hidden="1" thickBot="1">
      <c r="A15153" s="409">
        <v>202207</v>
      </c>
      <c r="B15153" s="196" t="s">
        <v>2501</v>
      </c>
      <c r="C15153" s="197" t="s">
        <v>2487</v>
      </c>
      <c r="D15153" s="198" t="s">
        <v>337</v>
      </c>
      <c r="E15153" s="421">
        <v>46938</v>
      </c>
      <c r="F15153" s="413">
        <v>131.27000000000001</v>
      </c>
      <c r="G15153" s="414">
        <f t="shared" si="472"/>
        <v>357.56837053401381</v>
      </c>
      <c r="H15153" s="415">
        <f t="shared" si="473"/>
        <v>1.787841852670069</v>
      </c>
    </row>
    <row r="15154" spans="1:8" ht="15" hidden="1" thickBot="1">
      <c r="A15154" s="409">
        <v>202207</v>
      </c>
      <c r="B15154" s="196" t="s">
        <v>2502</v>
      </c>
      <c r="C15154" s="197" t="s">
        <v>2487</v>
      </c>
      <c r="D15154" s="198" t="s">
        <v>339</v>
      </c>
      <c r="E15154" s="421">
        <v>235</v>
      </c>
      <c r="F15154" s="413">
        <v>131.27000000000001</v>
      </c>
      <c r="G15154" s="414">
        <f t="shared" si="472"/>
        <v>1.7902033975775118</v>
      </c>
      <c r="H15154" s="415">
        <f t="shared" si="473"/>
        <v>1.7902033975775118</v>
      </c>
    </row>
    <row r="15155" spans="1:8" ht="15" hidden="1" thickBot="1">
      <c r="A15155" s="409">
        <v>202207</v>
      </c>
      <c r="B15155" s="196" t="s">
        <v>2503</v>
      </c>
      <c r="C15155" s="197" t="s">
        <v>2487</v>
      </c>
      <c r="D15155" s="198" t="s">
        <v>374</v>
      </c>
      <c r="E15155" s="421">
        <v>0.01</v>
      </c>
      <c r="F15155" s="413">
        <v>131.27000000000001</v>
      </c>
      <c r="G15155" s="414">
        <f t="shared" si="472"/>
        <v>7.6178867982021789E-5</v>
      </c>
      <c r="H15155" s="415" t="str">
        <f t="shared" si="473"/>
        <v>VER</v>
      </c>
    </row>
    <row r="15156" spans="1:8" ht="15" hidden="1" thickBot="1">
      <c r="A15156" s="409">
        <v>202207</v>
      </c>
      <c r="B15156" s="196" t="s">
        <v>2504</v>
      </c>
      <c r="C15156" s="197" t="s">
        <v>2487</v>
      </c>
      <c r="D15156" s="198" t="s">
        <v>374</v>
      </c>
      <c r="E15156" s="421">
        <v>114</v>
      </c>
      <c r="F15156" s="413">
        <v>131.27000000000001</v>
      </c>
      <c r="G15156" s="414">
        <f t="shared" si="472"/>
        <v>0.86843909499504834</v>
      </c>
      <c r="H15156" s="415" t="str">
        <f t="shared" si="473"/>
        <v>VER</v>
      </c>
    </row>
    <row r="15157" spans="1:8" ht="15" hidden="1" thickBot="1">
      <c r="A15157" s="409">
        <v>202207</v>
      </c>
      <c r="B15157" s="196" t="s">
        <v>2505</v>
      </c>
      <c r="C15157" s="197" t="s">
        <v>2505</v>
      </c>
      <c r="D15157" s="198" t="s">
        <v>339</v>
      </c>
      <c r="E15157" s="421">
        <v>0.01</v>
      </c>
      <c r="F15157" s="413">
        <v>131.27000000000001</v>
      </c>
      <c r="G15157" s="414">
        <f t="shared" si="472"/>
        <v>7.6178867982021789E-5</v>
      </c>
      <c r="H15157" s="415">
        <f t="shared" si="473"/>
        <v>7.6178867982021789E-5</v>
      </c>
    </row>
    <row r="15158" spans="1:8" ht="15" hidden="1" thickBot="1">
      <c r="A15158" s="409">
        <v>202207</v>
      </c>
      <c r="B15158" s="196" t="s">
        <v>2506</v>
      </c>
      <c r="C15158" s="197" t="s">
        <v>2506</v>
      </c>
      <c r="D15158" s="198" t="s">
        <v>339</v>
      </c>
      <c r="E15158" s="421">
        <v>0.01</v>
      </c>
      <c r="F15158" s="413">
        <v>131.27000000000001</v>
      </c>
      <c r="G15158" s="414">
        <f t="shared" si="472"/>
        <v>7.6178867982021789E-5</v>
      </c>
      <c r="H15158" s="415">
        <f t="shared" si="473"/>
        <v>7.6178867982021789E-5</v>
      </c>
    </row>
    <row r="15159" spans="1:8" ht="15" hidden="1" thickBot="1">
      <c r="A15159" s="409">
        <v>202207</v>
      </c>
      <c r="B15159" s="196" t="s">
        <v>2507</v>
      </c>
      <c r="C15159" s="197" t="s">
        <v>2507</v>
      </c>
      <c r="D15159" s="198" t="s">
        <v>339</v>
      </c>
      <c r="E15159" s="421">
        <v>0.01</v>
      </c>
      <c r="F15159" s="413">
        <v>131.27000000000001</v>
      </c>
      <c r="G15159" s="414">
        <f t="shared" si="472"/>
        <v>7.6178867982021789E-5</v>
      </c>
      <c r="H15159" s="415">
        <f t="shared" si="473"/>
        <v>7.6178867982021789E-5</v>
      </c>
    </row>
    <row r="15160" spans="1:8" ht="15" hidden="1" thickBot="1">
      <c r="A15160" s="409">
        <v>202207</v>
      </c>
      <c r="B15160" s="196" t="s">
        <v>2508</v>
      </c>
      <c r="C15160" s="197" t="s">
        <v>2508</v>
      </c>
      <c r="D15160" s="198" t="s">
        <v>339</v>
      </c>
      <c r="E15160" s="421">
        <v>0.01</v>
      </c>
      <c r="F15160" s="413">
        <v>131.27000000000001</v>
      </c>
      <c r="G15160" s="414">
        <f t="shared" si="472"/>
        <v>7.6178867982021789E-5</v>
      </c>
      <c r="H15160" s="415">
        <f t="shared" si="473"/>
        <v>7.6178867982021789E-5</v>
      </c>
    </row>
    <row r="15161" spans="1:8" ht="15" hidden="1" thickBot="1">
      <c r="A15161" s="409">
        <v>202207</v>
      </c>
      <c r="B15161" s="196" t="s">
        <v>2509</v>
      </c>
      <c r="C15161" s="197" t="s">
        <v>2509</v>
      </c>
      <c r="D15161" s="198" t="s">
        <v>339</v>
      </c>
      <c r="E15161" s="421">
        <v>0.01</v>
      </c>
      <c r="F15161" s="413">
        <v>131.27000000000001</v>
      </c>
      <c r="G15161" s="414">
        <f t="shared" si="472"/>
        <v>7.6178867982021789E-5</v>
      </c>
      <c r="H15161" s="415">
        <f t="shared" si="473"/>
        <v>7.6178867982021789E-5</v>
      </c>
    </row>
    <row r="15162" spans="1:8" ht="15" hidden="1" thickBot="1">
      <c r="A15162" s="409">
        <v>202207</v>
      </c>
      <c r="B15162" s="196" t="s">
        <v>2510</v>
      </c>
      <c r="C15162" s="197" t="s">
        <v>2510</v>
      </c>
      <c r="D15162" s="198" t="s">
        <v>339</v>
      </c>
      <c r="E15162" s="421">
        <v>0.01</v>
      </c>
      <c r="F15162" s="413">
        <v>131.27000000000001</v>
      </c>
      <c r="G15162" s="414">
        <f t="shared" si="472"/>
        <v>7.6178867982021789E-5</v>
      </c>
      <c r="H15162" s="415">
        <f t="shared" si="473"/>
        <v>7.6178867982021789E-5</v>
      </c>
    </row>
    <row r="15163" spans="1:8" ht="15" hidden="1" thickBot="1">
      <c r="A15163" s="409">
        <v>202207</v>
      </c>
      <c r="B15163" s="196" t="s">
        <v>2511</v>
      </c>
      <c r="C15163" s="197" t="s">
        <v>2512</v>
      </c>
      <c r="D15163" s="198" t="s">
        <v>337</v>
      </c>
      <c r="E15163" s="421">
        <v>48494</v>
      </c>
      <c r="F15163" s="413">
        <v>131.27000000000001</v>
      </c>
      <c r="G15163" s="414">
        <f t="shared" si="472"/>
        <v>369.42180239201645</v>
      </c>
      <c r="H15163" s="415">
        <f t="shared" si="473"/>
        <v>1.8471090119600821</v>
      </c>
    </row>
    <row r="15164" spans="1:8" ht="15" hidden="1" thickBot="1">
      <c r="A15164" s="409">
        <v>202207</v>
      </c>
      <c r="B15164" s="196" t="s">
        <v>2513</v>
      </c>
      <c r="C15164" s="197" t="s">
        <v>2512</v>
      </c>
      <c r="D15164" s="198" t="s">
        <v>337</v>
      </c>
      <c r="E15164" s="421">
        <v>57627</v>
      </c>
      <c r="F15164" s="413">
        <v>131.27000000000001</v>
      </c>
      <c r="G15164" s="414">
        <f t="shared" si="472"/>
        <v>438.99596251999691</v>
      </c>
      <c r="H15164" s="415">
        <f t="shared" si="473"/>
        <v>2.1949798125999846</v>
      </c>
    </row>
    <row r="15165" spans="1:8" ht="15" hidden="1" thickBot="1">
      <c r="A15165" s="409">
        <v>202207</v>
      </c>
      <c r="B15165" s="196" t="s">
        <v>2514</v>
      </c>
      <c r="C15165" s="197" t="s">
        <v>2512</v>
      </c>
      <c r="D15165" s="198" t="s">
        <v>339</v>
      </c>
      <c r="E15165" s="421">
        <v>288</v>
      </c>
      <c r="F15165" s="413">
        <v>131.27000000000001</v>
      </c>
      <c r="G15165" s="414">
        <f t="shared" si="472"/>
        <v>2.1939513978822274</v>
      </c>
      <c r="H15165" s="415">
        <f t="shared" si="473"/>
        <v>2.1939513978822274</v>
      </c>
    </row>
    <row r="15166" spans="1:8" ht="15" hidden="1" thickBot="1">
      <c r="A15166" s="409">
        <v>202207</v>
      </c>
      <c r="B15166" s="196" t="s">
        <v>2515</v>
      </c>
      <c r="C15166" s="197" t="s">
        <v>2512</v>
      </c>
      <c r="D15166" s="198" t="s">
        <v>337</v>
      </c>
      <c r="E15166" s="421">
        <v>60985</v>
      </c>
      <c r="F15166" s="413">
        <v>131.27000000000001</v>
      </c>
      <c r="G15166" s="414">
        <f t="shared" si="472"/>
        <v>464.57682638835985</v>
      </c>
      <c r="H15166" s="415">
        <f t="shared" si="473"/>
        <v>2.3228841319417994</v>
      </c>
    </row>
    <row r="15167" spans="1:8" ht="15" hidden="1" thickBot="1">
      <c r="A15167" s="409">
        <v>202207</v>
      </c>
      <c r="B15167" s="196" t="s">
        <v>2516</v>
      </c>
      <c r="C15167" s="197" t="s">
        <v>2512</v>
      </c>
      <c r="D15167" s="198" t="s">
        <v>339</v>
      </c>
      <c r="E15167" s="421">
        <v>305</v>
      </c>
      <c r="F15167" s="413">
        <v>131.27000000000001</v>
      </c>
      <c r="G15167" s="414">
        <f t="shared" si="472"/>
        <v>2.3234554734516641</v>
      </c>
      <c r="H15167" s="415">
        <f t="shared" si="473"/>
        <v>2.3234554734516641</v>
      </c>
    </row>
    <row r="15168" spans="1:8" ht="15" hidden="1" thickBot="1">
      <c r="A15168" s="409">
        <v>202207</v>
      </c>
      <c r="B15168" s="196" t="s">
        <v>2517</v>
      </c>
      <c r="C15168" s="197" t="s">
        <v>2512</v>
      </c>
      <c r="D15168" s="198" t="s">
        <v>337</v>
      </c>
      <c r="E15168" s="421">
        <v>44718</v>
      </c>
      <c r="F15168" s="413">
        <v>131.27000000000001</v>
      </c>
      <c r="G15168" s="414">
        <f t="shared" si="472"/>
        <v>340.65666184200501</v>
      </c>
      <c r="H15168" s="415">
        <f t="shared" si="473"/>
        <v>1.703283309210025</v>
      </c>
    </row>
    <row r="15169" spans="1:8" ht="15" hidden="1" thickBot="1">
      <c r="A15169" s="409">
        <v>202207</v>
      </c>
      <c r="B15169" s="196" t="s">
        <v>2518</v>
      </c>
      <c r="C15169" s="197" t="s">
        <v>412</v>
      </c>
      <c r="D15169" s="198" t="s">
        <v>337</v>
      </c>
      <c r="E15169" s="421">
        <v>45178</v>
      </c>
      <c r="F15169" s="413">
        <v>131.27000000000001</v>
      </c>
      <c r="G15169" s="414">
        <f t="shared" si="472"/>
        <v>344.16088976917803</v>
      </c>
      <c r="H15169" s="415">
        <f t="shared" si="473"/>
        <v>1.7208044488458902</v>
      </c>
    </row>
    <row r="15170" spans="1:8" ht="15" hidden="1" thickBot="1">
      <c r="A15170" s="409">
        <v>202207</v>
      </c>
      <c r="B15170" s="196" t="s">
        <v>2519</v>
      </c>
      <c r="C15170" s="197" t="s">
        <v>412</v>
      </c>
      <c r="D15170" s="198" t="s">
        <v>337</v>
      </c>
      <c r="E15170" s="421">
        <v>51063</v>
      </c>
      <c r="F15170" s="413">
        <v>131.27000000000001</v>
      </c>
      <c r="G15170" s="414">
        <f t="shared" ref="G15170:G15233" si="474">+E15170/F15170</f>
        <v>388.99215357659784</v>
      </c>
      <c r="H15170" s="415">
        <f t="shared" ref="H15170:H15233" si="475">IF(D15170="TB",G15170/200,IF(D15170="LT",G15170,"VER"))</f>
        <v>1.9449607678829892</v>
      </c>
    </row>
    <row r="15171" spans="1:8" ht="15" hidden="1" thickBot="1">
      <c r="A15171" s="409">
        <v>202207</v>
      </c>
      <c r="B15171" s="196" t="s">
        <v>2520</v>
      </c>
      <c r="C15171" s="197" t="s">
        <v>2521</v>
      </c>
      <c r="D15171" s="198" t="s">
        <v>374</v>
      </c>
      <c r="E15171" s="421">
        <v>620</v>
      </c>
      <c r="F15171" s="413">
        <v>131.27000000000001</v>
      </c>
      <c r="G15171" s="414">
        <f t="shared" si="474"/>
        <v>4.7230898148853502</v>
      </c>
      <c r="H15171" s="415" t="str">
        <f t="shared" si="475"/>
        <v>VER</v>
      </c>
    </row>
    <row r="15172" spans="1:8" ht="15" hidden="1" thickBot="1">
      <c r="A15172" s="409">
        <v>202207</v>
      </c>
      <c r="B15172" s="196" t="s">
        <v>2522</v>
      </c>
      <c r="C15172" s="197" t="s">
        <v>2249</v>
      </c>
      <c r="D15172" s="198" t="s">
        <v>337</v>
      </c>
      <c r="E15172" s="421">
        <v>39050</v>
      </c>
      <c r="F15172" s="413">
        <v>131.27000000000001</v>
      </c>
      <c r="G15172" s="414">
        <f t="shared" si="474"/>
        <v>297.47847946979505</v>
      </c>
      <c r="H15172" s="415">
        <f t="shared" si="475"/>
        <v>1.4873923973489753</v>
      </c>
    </row>
    <row r="15173" spans="1:8" ht="15" hidden="1" thickBot="1">
      <c r="A15173" s="409">
        <v>202207</v>
      </c>
      <c r="B15173" s="196" t="s">
        <v>2523</v>
      </c>
      <c r="C15173" s="197" t="s">
        <v>2249</v>
      </c>
      <c r="D15173" s="198" t="s">
        <v>339</v>
      </c>
      <c r="E15173" s="421">
        <v>195</v>
      </c>
      <c r="F15173" s="413">
        <v>131.27000000000001</v>
      </c>
      <c r="G15173" s="414">
        <f t="shared" si="474"/>
        <v>1.4854879256494247</v>
      </c>
      <c r="H15173" s="415">
        <f t="shared" si="475"/>
        <v>1.4854879256494247</v>
      </c>
    </row>
    <row r="15174" spans="1:8" ht="15" hidden="1" thickBot="1">
      <c r="A15174" s="409">
        <v>202207</v>
      </c>
      <c r="B15174" s="196" t="s">
        <v>2524</v>
      </c>
      <c r="C15174" s="197" t="s">
        <v>2525</v>
      </c>
      <c r="D15174" s="198" t="s">
        <v>337</v>
      </c>
      <c r="E15174" s="421">
        <v>36763</v>
      </c>
      <c r="F15174" s="413">
        <v>131.27000000000001</v>
      </c>
      <c r="G15174" s="414">
        <f t="shared" si="474"/>
        <v>280.05637236230666</v>
      </c>
      <c r="H15174" s="415">
        <f t="shared" si="475"/>
        <v>1.4002818618115334</v>
      </c>
    </row>
    <row r="15175" spans="1:8" ht="15" hidden="1" thickBot="1">
      <c r="A15175" s="409">
        <v>202207</v>
      </c>
      <c r="B15175" s="196" t="s">
        <v>2526</v>
      </c>
      <c r="C15175" s="197" t="s">
        <v>2527</v>
      </c>
      <c r="D15175" s="198" t="s">
        <v>339</v>
      </c>
      <c r="E15175" s="421">
        <v>792.85</v>
      </c>
      <c r="F15175" s="413">
        <v>131.27000000000001</v>
      </c>
      <c r="G15175" s="414">
        <f t="shared" si="474"/>
        <v>6.0398415479545973</v>
      </c>
      <c r="H15175" s="415">
        <f t="shared" si="475"/>
        <v>6.0398415479545973</v>
      </c>
    </row>
    <row r="15176" spans="1:8" ht="15" hidden="1" thickBot="1">
      <c r="A15176" s="409">
        <v>202207</v>
      </c>
      <c r="B15176" s="196" t="s">
        <v>2528</v>
      </c>
      <c r="C15176" s="197" t="s">
        <v>2527</v>
      </c>
      <c r="D15176" s="198" t="s">
        <v>339</v>
      </c>
      <c r="E15176" s="421">
        <v>847.8</v>
      </c>
      <c r="F15176" s="413">
        <v>131.27000000000001</v>
      </c>
      <c r="G15176" s="414">
        <f t="shared" si="474"/>
        <v>6.4584444275158059</v>
      </c>
      <c r="H15176" s="415">
        <f t="shared" si="475"/>
        <v>6.4584444275158059</v>
      </c>
    </row>
    <row r="15177" spans="1:8" ht="15" hidden="1" thickBot="1">
      <c r="A15177" s="409">
        <v>202207</v>
      </c>
      <c r="B15177" s="196" t="s">
        <v>2529</v>
      </c>
      <c r="C15177" s="197" t="s">
        <v>2527</v>
      </c>
      <c r="D15177" s="198" t="s">
        <v>339</v>
      </c>
      <c r="E15177" s="421">
        <v>1</v>
      </c>
      <c r="F15177" s="413">
        <v>131.27000000000001</v>
      </c>
      <c r="G15177" s="414">
        <f t="shared" si="474"/>
        <v>7.6178867982021779E-3</v>
      </c>
      <c r="H15177" s="415">
        <f t="shared" si="475"/>
        <v>7.6178867982021779E-3</v>
      </c>
    </row>
    <row r="15178" spans="1:8" ht="15" hidden="1" thickBot="1">
      <c r="A15178" s="409">
        <v>202207</v>
      </c>
      <c r="B15178" s="196" t="s">
        <v>2530</v>
      </c>
      <c r="C15178" s="197" t="s">
        <v>2527</v>
      </c>
      <c r="D15178" s="198" t="s">
        <v>339</v>
      </c>
      <c r="E15178" s="421">
        <v>1</v>
      </c>
      <c r="F15178" s="413">
        <v>131.27000000000001</v>
      </c>
      <c r="G15178" s="414">
        <f t="shared" si="474"/>
        <v>7.6178867982021779E-3</v>
      </c>
      <c r="H15178" s="415">
        <f t="shared" si="475"/>
        <v>7.6178867982021779E-3</v>
      </c>
    </row>
    <row r="15179" spans="1:8" ht="15" hidden="1" thickBot="1">
      <c r="A15179" s="409">
        <v>202207</v>
      </c>
      <c r="B15179" s="196" t="s">
        <v>2531</v>
      </c>
      <c r="C15179" s="197" t="s">
        <v>2527</v>
      </c>
      <c r="D15179" s="198" t="s">
        <v>339</v>
      </c>
      <c r="E15179" s="421">
        <v>957.7</v>
      </c>
      <c r="F15179" s="413">
        <v>131.27000000000001</v>
      </c>
      <c r="G15179" s="414">
        <f t="shared" si="474"/>
        <v>7.295650186638226</v>
      </c>
      <c r="H15179" s="415">
        <f t="shared" si="475"/>
        <v>7.295650186638226</v>
      </c>
    </row>
    <row r="15180" spans="1:8" ht="15" hidden="1" thickBot="1">
      <c r="A15180" s="409">
        <v>202207</v>
      </c>
      <c r="B15180" s="196" t="s">
        <v>2532</v>
      </c>
      <c r="C15180" s="197" t="s">
        <v>2527</v>
      </c>
      <c r="D15180" s="198" t="s">
        <v>339</v>
      </c>
      <c r="E15180" s="421">
        <v>1884</v>
      </c>
      <c r="F15180" s="413">
        <v>131.27000000000001</v>
      </c>
      <c r="G15180" s="414">
        <f t="shared" si="474"/>
        <v>14.352098727812903</v>
      </c>
      <c r="H15180" s="415">
        <f t="shared" si="475"/>
        <v>14.352098727812903</v>
      </c>
    </row>
    <row r="15181" spans="1:8" ht="15" hidden="1" thickBot="1">
      <c r="A15181" s="409">
        <v>202207</v>
      </c>
      <c r="B15181" s="196" t="s">
        <v>2533</v>
      </c>
      <c r="C15181" s="197" t="s">
        <v>2527</v>
      </c>
      <c r="D15181" s="198" t="s">
        <v>339</v>
      </c>
      <c r="E15181" s="421">
        <v>1962.5</v>
      </c>
      <c r="F15181" s="413">
        <v>131.27000000000001</v>
      </c>
      <c r="G15181" s="414">
        <f t="shared" si="474"/>
        <v>14.950102841471775</v>
      </c>
      <c r="H15181" s="415">
        <f t="shared" si="475"/>
        <v>14.950102841471775</v>
      </c>
    </row>
    <row r="15182" spans="1:8" ht="15" hidden="1" thickBot="1">
      <c r="A15182" s="409">
        <v>202207</v>
      </c>
      <c r="B15182" s="196" t="s">
        <v>2534</v>
      </c>
      <c r="C15182" s="197" t="s">
        <v>2527</v>
      </c>
      <c r="D15182" s="198" t="s">
        <v>339</v>
      </c>
      <c r="E15182" s="421">
        <v>2355</v>
      </c>
      <c r="F15182" s="413">
        <v>131.27000000000001</v>
      </c>
      <c r="G15182" s="414">
        <f t="shared" si="474"/>
        <v>17.94012340976613</v>
      </c>
      <c r="H15182" s="415">
        <f t="shared" si="475"/>
        <v>17.94012340976613</v>
      </c>
    </row>
    <row r="15183" spans="1:8" ht="15" hidden="1" thickBot="1">
      <c r="A15183" s="409">
        <v>202207</v>
      </c>
      <c r="B15183" s="196" t="s">
        <v>2535</v>
      </c>
      <c r="C15183" s="197" t="s">
        <v>2527</v>
      </c>
      <c r="D15183" s="198" t="s">
        <v>2536</v>
      </c>
      <c r="E15183" s="421">
        <v>1</v>
      </c>
      <c r="F15183" s="413">
        <v>131.27000000000001</v>
      </c>
      <c r="G15183" s="414">
        <f t="shared" si="474"/>
        <v>7.6178867982021779E-3</v>
      </c>
      <c r="H15183" s="415" t="str">
        <f t="shared" si="475"/>
        <v>VER</v>
      </c>
    </row>
    <row r="15184" spans="1:8" ht="15" hidden="1" thickBot="1">
      <c r="A15184" s="409">
        <v>202207</v>
      </c>
      <c r="B15184" s="196" t="s">
        <v>2537</v>
      </c>
      <c r="C15184" s="197" t="s">
        <v>2527</v>
      </c>
      <c r="D15184" s="198" t="s">
        <v>2536</v>
      </c>
      <c r="E15184" s="421">
        <v>1</v>
      </c>
      <c r="F15184" s="413">
        <v>131.27000000000001</v>
      </c>
      <c r="G15184" s="414">
        <f t="shared" si="474"/>
        <v>7.6178867982021779E-3</v>
      </c>
      <c r="H15184" s="415" t="str">
        <f t="shared" si="475"/>
        <v>VER</v>
      </c>
    </row>
    <row r="15185" spans="1:8" ht="15" hidden="1" thickBot="1">
      <c r="A15185" s="409">
        <v>202207</v>
      </c>
      <c r="B15185" s="196" t="s">
        <v>2538</v>
      </c>
      <c r="C15185" s="197" t="s">
        <v>2527</v>
      </c>
      <c r="D15185" s="198" t="s">
        <v>381</v>
      </c>
      <c r="E15185" s="421">
        <v>78105.649999999994</v>
      </c>
      <c r="F15185" s="413">
        <v>131.27000000000001</v>
      </c>
      <c r="G15185" s="414">
        <f t="shared" si="474"/>
        <v>594.99999999999989</v>
      </c>
      <c r="H15185" s="415" t="str">
        <f t="shared" si="475"/>
        <v>VER</v>
      </c>
    </row>
    <row r="15186" spans="1:8" ht="15" hidden="1" thickBot="1">
      <c r="A15186" s="409">
        <v>202207</v>
      </c>
      <c r="B15186" s="196" t="s">
        <v>2539</v>
      </c>
      <c r="C15186" s="197" t="s">
        <v>2527</v>
      </c>
      <c r="D15186" s="198" t="s">
        <v>381</v>
      </c>
      <c r="E15186" s="421">
        <v>132582.70000000001</v>
      </c>
      <c r="F15186" s="413">
        <v>131.27000000000001</v>
      </c>
      <c r="G15186" s="414">
        <f t="shared" si="474"/>
        <v>1010</v>
      </c>
      <c r="H15186" s="415" t="str">
        <f t="shared" si="475"/>
        <v>VER</v>
      </c>
    </row>
    <row r="15187" spans="1:8" ht="15" hidden="1" thickBot="1">
      <c r="A15187" s="409">
        <v>202207</v>
      </c>
      <c r="B15187" s="196" t="s">
        <v>2540</v>
      </c>
      <c r="C15187" s="197" t="s">
        <v>2527</v>
      </c>
      <c r="D15187" s="198" t="s">
        <v>337</v>
      </c>
      <c r="E15187" s="421">
        <v>1417716</v>
      </c>
      <c r="F15187" s="413">
        <v>131.27000000000001</v>
      </c>
      <c r="G15187" s="414">
        <f t="shared" si="474"/>
        <v>10800</v>
      </c>
      <c r="H15187" s="415">
        <f t="shared" si="475"/>
        <v>54</v>
      </c>
    </row>
    <row r="15188" spans="1:8" ht="15" hidden="1" thickBot="1">
      <c r="A15188" s="409">
        <v>202207</v>
      </c>
      <c r="B15188" s="196" t="s">
        <v>2541</v>
      </c>
      <c r="C15188" s="197" t="s">
        <v>2527</v>
      </c>
      <c r="D15188" s="198" t="s">
        <v>381</v>
      </c>
      <c r="E15188" s="421">
        <v>13.13</v>
      </c>
      <c r="F15188" s="413">
        <v>131.27000000000001</v>
      </c>
      <c r="G15188" s="414">
        <f t="shared" si="474"/>
        <v>0.10002285366039461</v>
      </c>
      <c r="H15188" s="415" t="str">
        <f t="shared" si="475"/>
        <v>VER</v>
      </c>
    </row>
    <row r="15189" spans="1:8" ht="15" hidden="1" thickBot="1">
      <c r="A15189" s="409">
        <v>202207</v>
      </c>
      <c r="B15189" s="196" t="s">
        <v>2542</v>
      </c>
      <c r="C15189" s="197" t="s">
        <v>2527</v>
      </c>
      <c r="D15189" s="198" t="s">
        <v>374</v>
      </c>
      <c r="E15189" s="421">
        <v>9188.9</v>
      </c>
      <c r="F15189" s="413">
        <v>131.27000000000001</v>
      </c>
      <c r="G15189" s="414">
        <f t="shared" si="474"/>
        <v>69.999999999999986</v>
      </c>
      <c r="H15189" s="415" t="str">
        <f t="shared" si="475"/>
        <v>VER</v>
      </c>
    </row>
    <row r="15190" spans="1:8" ht="15" hidden="1" thickBot="1">
      <c r="A15190" s="409">
        <v>202207</v>
      </c>
      <c r="B15190" s="196" t="s">
        <v>2543</v>
      </c>
      <c r="C15190" s="197" t="s">
        <v>2527</v>
      </c>
      <c r="D15190" s="198" t="s">
        <v>374</v>
      </c>
      <c r="E15190" s="421">
        <v>19690.5</v>
      </c>
      <c r="F15190" s="413">
        <v>131.27000000000001</v>
      </c>
      <c r="G15190" s="414">
        <f t="shared" si="474"/>
        <v>150</v>
      </c>
      <c r="H15190" s="415" t="str">
        <f t="shared" si="475"/>
        <v>VER</v>
      </c>
    </row>
    <row r="15191" spans="1:8" ht="15" hidden="1" thickBot="1">
      <c r="A15191" s="409">
        <v>202207</v>
      </c>
      <c r="B15191" s="196" t="s">
        <v>2544</v>
      </c>
      <c r="C15191" s="197" t="s">
        <v>2527</v>
      </c>
      <c r="D15191" s="198" t="s">
        <v>374</v>
      </c>
      <c r="E15191" s="421">
        <v>31504.799999999999</v>
      </c>
      <c r="F15191" s="413">
        <v>131.27000000000001</v>
      </c>
      <c r="G15191" s="414">
        <f t="shared" si="474"/>
        <v>239.99999999999997</v>
      </c>
      <c r="H15191" s="415" t="str">
        <f t="shared" si="475"/>
        <v>VER</v>
      </c>
    </row>
    <row r="15192" spans="1:8" ht="15" hidden="1" thickBot="1">
      <c r="A15192" s="409">
        <v>202207</v>
      </c>
      <c r="B15192" s="196" t="s">
        <v>2545</v>
      </c>
      <c r="C15192" s="197" t="s">
        <v>2527</v>
      </c>
      <c r="D15192" s="198" t="s">
        <v>381</v>
      </c>
      <c r="E15192" s="421">
        <v>137833.5</v>
      </c>
      <c r="F15192" s="413">
        <v>131.27000000000001</v>
      </c>
      <c r="G15192" s="414">
        <f t="shared" si="474"/>
        <v>1050</v>
      </c>
      <c r="H15192" s="415" t="str">
        <f t="shared" si="475"/>
        <v>VER</v>
      </c>
    </row>
    <row r="15193" spans="1:8" ht="15" hidden="1" thickBot="1">
      <c r="A15193" s="409">
        <v>202207</v>
      </c>
      <c r="B15193" s="196" t="s">
        <v>2546</v>
      </c>
      <c r="C15193" s="197" t="s">
        <v>2527</v>
      </c>
      <c r="D15193" s="198" t="s">
        <v>374</v>
      </c>
      <c r="E15193" s="421">
        <v>8007.47</v>
      </c>
      <c r="F15193" s="413">
        <v>131.27000000000001</v>
      </c>
      <c r="G15193" s="414">
        <f t="shared" si="474"/>
        <v>61</v>
      </c>
      <c r="H15193" s="415" t="str">
        <f t="shared" si="475"/>
        <v>VER</v>
      </c>
    </row>
    <row r="15194" spans="1:8" ht="15" hidden="1" thickBot="1">
      <c r="A15194" s="409">
        <v>202207</v>
      </c>
      <c r="B15194" s="196" t="s">
        <v>2547</v>
      </c>
      <c r="C15194" s="197" t="s">
        <v>2527</v>
      </c>
      <c r="D15194" s="198" t="s">
        <v>374</v>
      </c>
      <c r="E15194" s="421">
        <v>15752.4</v>
      </c>
      <c r="F15194" s="413">
        <v>131.27000000000001</v>
      </c>
      <c r="G15194" s="414">
        <f t="shared" si="474"/>
        <v>119.99999999999999</v>
      </c>
      <c r="H15194" s="415" t="str">
        <f t="shared" si="475"/>
        <v>VER</v>
      </c>
    </row>
    <row r="15195" spans="1:8" ht="15" hidden="1" thickBot="1">
      <c r="A15195" s="409">
        <v>202207</v>
      </c>
      <c r="B15195" s="196" t="s">
        <v>2548</v>
      </c>
      <c r="C15195" s="197" t="s">
        <v>2527</v>
      </c>
      <c r="D15195" s="198" t="s">
        <v>374</v>
      </c>
      <c r="E15195" s="421">
        <v>16408.75</v>
      </c>
      <c r="F15195" s="413">
        <v>131.27000000000001</v>
      </c>
      <c r="G15195" s="414">
        <f t="shared" si="474"/>
        <v>124.99999999999999</v>
      </c>
      <c r="H15195" s="415" t="str">
        <f t="shared" si="475"/>
        <v>VER</v>
      </c>
    </row>
    <row r="15196" spans="1:8" ht="15" hidden="1" thickBot="1">
      <c r="A15196" s="409">
        <v>202207</v>
      </c>
      <c r="B15196" s="196" t="s">
        <v>2549</v>
      </c>
      <c r="C15196" s="197" t="s">
        <v>2527</v>
      </c>
      <c r="D15196" s="198" t="s">
        <v>374</v>
      </c>
      <c r="E15196" s="421">
        <v>19690.5</v>
      </c>
      <c r="F15196" s="413">
        <v>131.27000000000001</v>
      </c>
      <c r="G15196" s="414">
        <f t="shared" si="474"/>
        <v>150</v>
      </c>
      <c r="H15196" s="415" t="str">
        <f t="shared" si="475"/>
        <v>VER</v>
      </c>
    </row>
    <row r="15197" spans="1:8" ht="15" hidden="1" thickBot="1">
      <c r="A15197" s="409">
        <v>202207</v>
      </c>
      <c r="B15197" s="196" t="s">
        <v>2550</v>
      </c>
      <c r="C15197" s="197" t="s">
        <v>676</v>
      </c>
      <c r="D15197" s="198" t="s">
        <v>337</v>
      </c>
      <c r="E15197" s="421">
        <v>48744</v>
      </c>
      <c r="F15197" s="413">
        <v>131.27000000000001</v>
      </c>
      <c r="G15197" s="414">
        <f t="shared" si="474"/>
        <v>371.32627409156697</v>
      </c>
      <c r="H15197" s="415">
        <f t="shared" si="475"/>
        <v>1.8566313704578348</v>
      </c>
    </row>
    <row r="15198" spans="1:8" ht="15" hidden="1" thickBot="1">
      <c r="A15198" s="409">
        <v>202207</v>
      </c>
      <c r="B15198" s="196" t="s">
        <v>2551</v>
      </c>
      <c r="C15198" s="197" t="s">
        <v>676</v>
      </c>
      <c r="D15198" s="198" t="s">
        <v>337</v>
      </c>
      <c r="E15198" s="421">
        <v>48744</v>
      </c>
      <c r="F15198" s="413">
        <v>131.27000000000001</v>
      </c>
      <c r="G15198" s="414">
        <f t="shared" si="474"/>
        <v>371.32627409156697</v>
      </c>
      <c r="H15198" s="415">
        <f t="shared" si="475"/>
        <v>1.8566313704578348</v>
      </c>
    </row>
    <row r="15199" spans="1:8" ht="15" hidden="1" thickBot="1">
      <c r="A15199" s="409">
        <v>202207</v>
      </c>
      <c r="B15199" s="196" t="s">
        <v>2552</v>
      </c>
      <c r="C15199" s="197" t="s">
        <v>676</v>
      </c>
      <c r="D15199" s="198" t="s">
        <v>339</v>
      </c>
      <c r="E15199" s="421">
        <v>244</v>
      </c>
      <c r="F15199" s="413">
        <v>131.27000000000001</v>
      </c>
      <c r="G15199" s="414">
        <f t="shared" si="474"/>
        <v>1.8587643787613315</v>
      </c>
      <c r="H15199" s="415">
        <f t="shared" si="475"/>
        <v>1.8587643787613315</v>
      </c>
    </row>
    <row r="15200" spans="1:8" ht="15" hidden="1" thickBot="1">
      <c r="A15200" s="409">
        <v>202207</v>
      </c>
      <c r="B15200" s="196" t="s">
        <v>2553</v>
      </c>
      <c r="C15200" s="197" t="s">
        <v>676</v>
      </c>
      <c r="D15200" s="198" t="s">
        <v>337</v>
      </c>
      <c r="E15200" s="421">
        <v>48744</v>
      </c>
      <c r="F15200" s="413">
        <v>131.27000000000001</v>
      </c>
      <c r="G15200" s="414">
        <f t="shared" si="474"/>
        <v>371.32627409156697</v>
      </c>
      <c r="H15200" s="415">
        <f t="shared" si="475"/>
        <v>1.8566313704578348</v>
      </c>
    </row>
    <row r="15201" spans="1:8" ht="15" hidden="1" thickBot="1">
      <c r="A15201" s="409">
        <v>202207</v>
      </c>
      <c r="B15201" s="196" t="s">
        <v>2554</v>
      </c>
      <c r="C15201" s="197" t="s">
        <v>676</v>
      </c>
      <c r="D15201" s="198" t="s">
        <v>339</v>
      </c>
      <c r="E15201" s="421">
        <v>244</v>
      </c>
      <c r="F15201" s="413">
        <v>131.27000000000001</v>
      </c>
      <c r="G15201" s="414">
        <f t="shared" si="474"/>
        <v>1.8587643787613315</v>
      </c>
      <c r="H15201" s="415">
        <f t="shared" si="475"/>
        <v>1.8587643787613315</v>
      </c>
    </row>
    <row r="15202" spans="1:8" ht="15" hidden="1" thickBot="1">
      <c r="A15202" s="409">
        <v>202207</v>
      </c>
      <c r="B15202" s="196" t="s">
        <v>2555</v>
      </c>
      <c r="C15202" s="197" t="s">
        <v>676</v>
      </c>
      <c r="D15202" s="198" t="s">
        <v>339</v>
      </c>
      <c r="E15202" s="421">
        <v>244</v>
      </c>
      <c r="F15202" s="413">
        <v>131.27000000000001</v>
      </c>
      <c r="G15202" s="414">
        <f t="shared" si="474"/>
        <v>1.8587643787613315</v>
      </c>
      <c r="H15202" s="415">
        <f t="shared" si="475"/>
        <v>1.8587643787613315</v>
      </c>
    </row>
    <row r="15203" spans="1:8" ht="15" hidden="1" thickBot="1">
      <c r="A15203" s="409">
        <v>202207</v>
      </c>
      <c r="B15203" s="196" t="s">
        <v>2556</v>
      </c>
      <c r="C15203" s="197" t="s">
        <v>2054</v>
      </c>
      <c r="D15203" s="198" t="s">
        <v>337</v>
      </c>
      <c r="E15203" s="421">
        <v>95008</v>
      </c>
      <c r="F15203" s="413">
        <v>131.27000000000001</v>
      </c>
      <c r="G15203" s="414">
        <f t="shared" si="474"/>
        <v>723.76018892359252</v>
      </c>
      <c r="H15203" s="415">
        <f t="shared" si="475"/>
        <v>3.6188009446179628</v>
      </c>
    </row>
    <row r="15204" spans="1:8" ht="15" hidden="1" thickBot="1">
      <c r="A15204" s="409">
        <v>202207</v>
      </c>
      <c r="B15204" s="196" t="s">
        <v>2557</v>
      </c>
      <c r="C15204" s="197" t="s">
        <v>2054</v>
      </c>
      <c r="D15204" s="198" t="s">
        <v>339</v>
      </c>
      <c r="E15204" s="421">
        <v>475</v>
      </c>
      <c r="F15204" s="413">
        <v>131.27000000000001</v>
      </c>
      <c r="G15204" s="414">
        <f t="shared" si="474"/>
        <v>3.6184962291460345</v>
      </c>
      <c r="H15204" s="415">
        <f t="shared" si="475"/>
        <v>3.6184962291460345</v>
      </c>
    </row>
    <row r="15205" spans="1:8" ht="15" hidden="1" thickBot="1">
      <c r="A15205" s="409">
        <v>202207</v>
      </c>
      <c r="B15205" s="196" t="s">
        <v>2558</v>
      </c>
      <c r="C15205" s="197" t="s">
        <v>2054</v>
      </c>
      <c r="D15205" s="198" t="s">
        <v>337</v>
      </c>
      <c r="E15205" s="421">
        <v>95008</v>
      </c>
      <c r="F15205" s="413">
        <v>131.27000000000001</v>
      </c>
      <c r="G15205" s="414">
        <f t="shared" si="474"/>
        <v>723.76018892359252</v>
      </c>
      <c r="H15205" s="415">
        <f t="shared" si="475"/>
        <v>3.6188009446179628</v>
      </c>
    </row>
    <row r="15206" spans="1:8" ht="15" hidden="1" thickBot="1">
      <c r="A15206" s="409">
        <v>202207</v>
      </c>
      <c r="B15206" s="196" t="s">
        <v>2559</v>
      </c>
      <c r="C15206" s="197" t="s">
        <v>2054</v>
      </c>
      <c r="D15206" s="198" t="s">
        <v>339</v>
      </c>
      <c r="E15206" s="421">
        <v>475</v>
      </c>
      <c r="F15206" s="413">
        <v>131.27000000000001</v>
      </c>
      <c r="G15206" s="414">
        <f t="shared" si="474"/>
        <v>3.6184962291460345</v>
      </c>
      <c r="H15206" s="415">
        <f t="shared" si="475"/>
        <v>3.6184962291460345</v>
      </c>
    </row>
    <row r="15207" spans="1:8" ht="15" hidden="1" thickBot="1">
      <c r="A15207" s="409">
        <v>202207</v>
      </c>
      <c r="B15207" s="196" t="s">
        <v>2560</v>
      </c>
      <c r="C15207" s="197" t="s">
        <v>676</v>
      </c>
      <c r="D15207" s="198" t="s">
        <v>337</v>
      </c>
      <c r="E15207" s="421">
        <v>45979</v>
      </c>
      <c r="F15207" s="413">
        <v>131.27000000000001</v>
      </c>
      <c r="G15207" s="414">
        <f t="shared" si="474"/>
        <v>350.26281709453792</v>
      </c>
      <c r="H15207" s="415">
        <f t="shared" si="475"/>
        <v>1.7513140854726896</v>
      </c>
    </row>
    <row r="15208" spans="1:8" ht="15" hidden="1" thickBot="1">
      <c r="A15208" s="409">
        <v>202207</v>
      </c>
      <c r="B15208" s="196" t="s">
        <v>2561</v>
      </c>
      <c r="C15208" s="197" t="s">
        <v>676</v>
      </c>
      <c r="D15208" s="198" t="s">
        <v>337</v>
      </c>
      <c r="E15208" s="421">
        <v>45979</v>
      </c>
      <c r="F15208" s="413">
        <v>131.27000000000001</v>
      </c>
      <c r="G15208" s="414">
        <f t="shared" si="474"/>
        <v>350.26281709453792</v>
      </c>
      <c r="H15208" s="415">
        <f t="shared" si="475"/>
        <v>1.7513140854726896</v>
      </c>
    </row>
    <row r="15209" spans="1:8" ht="15" hidden="1" thickBot="1">
      <c r="A15209" s="409">
        <v>202207</v>
      </c>
      <c r="B15209" s="196" t="s">
        <v>2562</v>
      </c>
      <c r="C15209" s="197" t="s">
        <v>676</v>
      </c>
      <c r="D15209" s="198" t="s">
        <v>339</v>
      </c>
      <c r="E15209" s="421">
        <v>230</v>
      </c>
      <c r="F15209" s="413">
        <v>131.27000000000001</v>
      </c>
      <c r="G15209" s="414">
        <f t="shared" si="474"/>
        <v>1.7521139635865011</v>
      </c>
      <c r="H15209" s="415">
        <f t="shared" si="475"/>
        <v>1.7521139635865011</v>
      </c>
    </row>
    <row r="15210" spans="1:8" ht="15" hidden="1" thickBot="1">
      <c r="A15210" s="409">
        <v>202207</v>
      </c>
      <c r="B15210" s="196" t="s">
        <v>2563</v>
      </c>
      <c r="C15210" s="197" t="s">
        <v>676</v>
      </c>
      <c r="D15210" s="198" t="s">
        <v>337</v>
      </c>
      <c r="E15210" s="421">
        <v>50071</v>
      </c>
      <c r="F15210" s="413">
        <v>131.27000000000001</v>
      </c>
      <c r="G15210" s="414">
        <f t="shared" si="474"/>
        <v>381.43520987278129</v>
      </c>
      <c r="H15210" s="415">
        <f t="shared" si="475"/>
        <v>1.9071760493639065</v>
      </c>
    </row>
    <row r="15211" spans="1:8" ht="15" hidden="1" thickBot="1">
      <c r="A15211" s="409">
        <v>202207</v>
      </c>
      <c r="B15211" s="196" t="s">
        <v>2564</v>
      </c>
      <c r="C15211" s="197" t="s">
        <v>676</v>
      </c>
      <c r="D15211" s="198" t="s">
        <v>339</v>
      </c>
      <c r="E15211" s="421">
        <v>250</v>
      </c>
      <c r="F15211" s="413">
        <v>131.27000000000001</v>
      </c>
      <c r="G15211" s="414">
        <f t="shared" si="474"/>
        <v>1.9044716995505446</v>
      </c>
      <c r="H15211" s="415">
        <f t="shared" si="475"/>
        <v>1.9044716995505446</v>
      </c>
    </row>
    <row r="15212" spans="1:8" ht="15" hidden="1" thickBot="1">
      <c r="A15212" s="409">
        <v>202207</v>
      </c>
      <c r="B15212" s="196" t="s">
        <v>2565</v>
      </c>
      <c r="C15212" s="197" t="s">
        <v>676</v>
      </c>
      <c r="D15212" s="198" t="s">
        <v>339</v>
      </c>
      <c r="E15212" s="421">
        <v>230</v>
      </c>
      <c r="F15212" s="413">
        <v>131.27000000000001</v>
      </c>
      <c r="G15212" s="414">
        <f t="shared" si="474"/>
        <v>1.7521139635865011</v>
      </c>
      <c r="H15212" s="415">
        <f t="shared" si="475"/>
        <v>1.7521139635865011</v>
      </c>
    </row>
    <row r="15213" spans="1:8" ht="15" hidden="1" thickBot="1">
      <c r="A15213" s="409">
        <v>202207</v>
      </c>
      <c r="B15213" s="196" t="s">
        <v>2566</v>
      </c>
      <c r="C15213" s="197" t="s">
        <v>676</v>
      </c>
      <c r="D15213" s="198" t="s">
        <v>337</v>
      </c>
      <c r="E15213" s="421">
        <v>41998</v>
      </c>
      <c r="F15213" s="413">
        <v>131.27000000000001</v>
      </c>
      <c r="G15213" s="414">
        <f t="shared" si="474"/>
        <v>319.9360097508951</v>
      </c>
      <c r="H15213" s="415">
        <f t="shared" si="475"/>
        <v>1.5996800487544756</v>
      </c>
    </row>
    <row r="15214" spans="1:8" ht="15" hidden="1" thickBot="1">
      <c r="A15214" s="409">
        <v>202207</v>
      </c>
      <c r="B15214" s="196" t="s">
        <v>2567</v>
      </c>
      <c r="C15214" s="197" t="s">
        <v>676</v>
      </c>
      <c r="D15214" s="198" t="s">
        <v>339</v>
      </c>
      <c r="E15214" s="421">
        <v>210</v>
      </c>
      <c r="F15214" s="413">
        <v>131.27000000000001</v>
      </c>
      <c r="G15214" s="414">
        <f t="shared" si="474"/>
        <v>1.5997562276224575</v>
      </c>
      <c r="H15214" s="415">
        <f t="shared" si="475"/>
        <v>1.5997562276224575</v>
      </c>
    </row>
    <row r="15215" spans="1:8" ht="15" hidden="1" thickBot="1">
      <c r="A15215" s="409">
        <v>202207</v>
      </c>
      <c r="B15215" s="196" t="s">
        <v>2568</v>
      </c>
      <c r="C15215" s="197" t="s">
        <v>1347</v>
      </c>
      <c r="D15215" s="198" t="s">
        <v>337</v>
      </c>
      <c r="E15215" s="421">
        <v>51812</v>
      </c>
      <c r="F15215" s="413">
        <v>131.27000000000001</v>
      </c>
      <c r="G15215" s="414">
        <f t="shared" si="474"/>
        <v>394.69795078845124</v>
      </c>
      <c r="H15215" s="415">
        <f t="shared" si="475"/>
        <v>1.9734897539422562</v>
      </c>
    </row>
    <row r="15216" spans="1:8" ht="15" hidden="1" thickBot="1">
      <c r="A15216" s="409">
        <v>202207</v>
      </c>
      <c r="B15216" s="196" t="s">
        <v>2569</v>
      </c>
      <c r="C15216" s="197" t="s">
        <v>1347</v>
      </c>
      <c r="D15216" s="198" t="s">
        <v>339</v>
      </c>
      <c r="E15216" s="421">
        <v>259</v>
      </c>
      <c r="F15216" s="413">
        <v>131.27000000000001</v>
      </c>
      <c r="G15216" s="414">
        <f t="shared" si="474"/>
        <v>1.9730326807343641</v>
      </c>
      <c r="H15216" s="415">
        <f t="shared" si="475"/>
        <v>1.9730326807343641</v>
      </c>
    </row>
    <row r="15217" spans="1:8" ht="15" hidden="1" thickBot="1">
      <c r="A15217" s="409">
        <v>202207</v>
      </c>
      <c r="B15217" s="196" t="s">
        <v>2570</v>
      </c>
      <c r="C15217" s="197" t="s">
        <v>1347</v>
      </c>
      <c r="D15217" s="198" t="s">
        <v>337</v>
      </c>
      <c r="E15217" s="421">
        <v>51812</v>
      </c>
      <c r="F15217" s="413">
        <v>131.27000000000001</v>
      </c>
      <c r="G15217" s="414">
        <f t="shared" si="474"/>
        <v>394.69795078845124</v>
      </c>
      <c r="H15217" s="415">
        <f t="shared" si="475"/>
        <v>1.9734897539422562</v>
      </c>
    </row>
    <row r="15218" spans="1:8" ht="15" hidden="1" thickBot="1">
      <c r="A15218" s="409">
        <v>202207</v>
      </c>
      <c r="B15218" s="196" t="s">
        <v>2571</v>
      </c>
      <c r="C15218" s="197" t="s">
        <v>1347</v>
      </c>
      <c r="D15218" s="198" t="s">
        <v>339</v>
      </c>
      <c r="E15218" s="421">
        <v>259</v>
      </c>
      <c r="F15218" s="413">
        <v>131.27000000000001</v>
      </c>
      <c r="G15218" s="414">
        <f t="shared" si="474"/>
        <v>1.9730326807343641</v>
      </c>
      <c r="H15218" s="415">
        <f t="shared" si="475"/>
        <v>1.9730326807343641</v>
      </c>
    </row>
    <row r="15219" spans="1:8" ht="15" hidden="1" thickBot="1">
      <c r="A15219" s="409">
        <v>202207</v>
      </c>
      <c r="B15219" s="196" t="s">
        <v>2572</v>
      </c>
      <c r="C15219" s="197" t="s">
        <v>1347</v>
      </c>
      <c r="D15219" s="198" t="s">
        <v>337</v>
      </c>
      <c r="E15219" s="421">
        <v>51812</v>
      </c>
      <c r="F15219" s="413">
        <v>131.27000000000001</v>
      </c>
      <c r="G15219" s="414">
        <f t="shared" si="474"/>
        <v>394.69795078845124</v>
      </c>
      <c r="H15219" s="415">
        <f t="shared" si="475"/>
        <v>1.9734897539422562</v>
      </c>
    </row>
    <row r="15220" spans="1:8" ht="15" hidden="1" thickBot="1">
      <c r="A15220" s="409">
        <v>202207</v>
      </c>
      <c r="B15220" s="196" t="s">
        <v>2573</v>
      </c>
      <c r="C15220" s="197" t="s">
        <v>1347</v>
      </c>
      <c r="D15220" s="198" t="s">
        <v>339</v>
      </c>
      <c r="E15220" s="421">
        <v>259</v>
      </c>
      <c r="F15220" s="413">
        <v>131.27000000000001</v>
      </c>
      <c r="G15220" s="414">
        <f t="shared" si="474"/>
        <v>1.9730326807343641</v>
      </c>
      <c r="H15220" s="415">
        <f t="shared" si="475"/>
        <v>1.9730326807343641</v>
      </c>
    </row>
    <row r="15221" spans="1:8" ht="15" hidden="1" thickBot="1">
      <c r="A15221" s="409">
        <v>202207</v>
      </c>
      <c r="B15221" s="196" t="s">
        <v>2574</v>
      </c>
      <c r="C15221" s="197" t="s">
        <v>2054</v>
      </c>
      <c r="D15221" s="198" t="s">
        <v>337</v>
      </c>
      <c r="E15221" s="421">
        <v>95008</v>
      </c>
      <c r="F15221" s="413">
        <v>131.27000000000001</v>
      </c>
      <c r="G15221" s="414">
        <f t="shared" si="474"/>
        <v>723.76018892359252</v>
      </c>
      <c r="H15221" s="415">
        <f t="shared" si="475"/>
        <v>3.6188009446179628</v>
      </c>
    </row>
    <row r="15222" spans="1:8" ht="15" hidden="1" thickBot="1">
      <c r="A15222" s="409">
        <v>202207</v>
      </c>
      <c r="B15222" s="196" t="s">
        <v>2575</v>
      </c>
      <c r="C15222" s="197" t="s">
        <v>2054</v>
      </c>
      <c r="D15222" s="198" t="s">
        <v>339</v>
      </c>
      <c r="E15222" s="421">
        <v>475</v>
      </c>
      <c r="F15222" s="413">
        <v>131.27000000000001</v>
      </c>
      <c r="G15222" s="414">
        <f t="shared" si="474"/>
        <v>3.6184962291460345</v>
      </c>
      <c r="H15222" s="415">
        <f t="shared" si="475"/>
        <v>3.6184962291460345</v>
      </c>
    </row>
    <row r="15223" spans="1:8" ht="15" hidden="1" thickBot="1">
      <c r="A15223" s="409">
        <v>202207</v>
      </c>
      <c r="B15223" s="196" t="s">
        <v>2576</v>
      </c>
      <c r="C15223" s="197" t="s">
        <v>2249</v>
      </c>
      <c r="D15223" s="198" t="s">
        <v>337</v>
      </c>
      <c r="E15223" s="421">
        <v>39050</v>
      </c>
      <c r="F15223" s="413">
        <v>131.27000000000001</v>
      </c>
      <c r="G15223" s="414">
        <f t="shared" si="474"/>
        <v>297.47847946979505</v>
      </c>
      <c r="H15223" s="415">
        <f t="shared" si="475"/>
        <v>1.4873923973489753</v>
      </c>
    </row>
    <row r="15224" spans="1:8" ht="15" hidden="1" thickBot="1">
      <c r="A15224" s="409">
        <v>202207</v>
      </c>
      <c r="B15224" s="196" t="s">
        <v>2577</v>
      </c>
      <c r="C15224" s="197" t="s">
        <v>2054</v>
      </c>
      <c r="D15224" s="198" t="s">
        <v>337</v>
      </c>
      <c r="E15224" s="421">
        <v>95008</v>
      </c>
      <c r="F15224" s="413">
        <v>131.27000000000001</v>
      </c>
      <c r="G15224" s="414">
        <f t="shared" si="474"/>
        <v>723.76018892359252</v>
      </c>
      <c r="H15224" s="415">
        <f t="shared" si="475"/>
        <v>3.6188009446179628</v>
      </c>
    </row>
    <row r="15225" spans="1:8" ht="15" hidden="1" thickBot="1">
      <c r="A15225" s="409">
        <v>202207</v>
      </c>
      <c r="B15225" s="196" t="s">
        <v>2578</v>
      </c>
      <c r="C15225" s="197" t="s">
        <v>1347</v>
      </c>
      <c r="D15225" s="198" t="s">
        <v>337</v>
      </c>
      <c r="E15225" s="421">
        <v>51812</v>
      </c>
      <c r="F15225" s="413">
        <v>131.27000000000001</v>
      </c>
      <c r="G15225" s="414">
        <f t="shared" si="474"/>
        <v>394.69795078845124</v>
      </c>
      <c r="H15225" s="415">
        <f t="shared" si="475"/>
        <v>1.9734897539422562</v>
      </c>
    </row>
    <row r="15226" spans="1:8" ht="15" hidden="1" thickBot="1">
      <c r="A15226" s="409">
        <v>202207</v>
      </c>
      <c r="B15226" s="196" t="s">
        <v>2579</v>
      </c>
      <c r="C15226" s="197" t="s">
        <v>1347</v>
      </c>
      <c r="D15226" s="198" t="s">
        <v>339</v>
      </c>
      <c r="E15226" s="421">
        <v>259</v>
      </c>
      <c r="F15226" s="413">
        <v>131.27000000000001</v>
      </c>
      <c r="G15226" s="414">
        <f t="shared" si="474"/>
        <v>1.9730326807343641</v>
      </c>
      <c r="H15226" s="415">
        <f t="shared" si="475"/>
        <v>1.9730326807343641</v>
      </c>
    </row>
    <row r="15227" spans="1:8" ht="15" hidden="1" thickBot="1">
      <c r="A15227" s="409">
        <v>202207</v>
      </c>
      <c r="B15227" s="196" t="s">
        <v>2580</v>
      </c>
      <c r="C15227" s="197" t="s">
        <v>1347</v>
      </c>
      <c r="D15227" s="198" t="s">
        <v>337</v>
      </c>
      <c r="E15227" s="421">
        <v>51812</v>
      </c>
      <c r="F15227" s="413">
        <v>131.27000000000001</v>
      </c>
      <c r="G15227" s="414">
        <f t="shared" si="474"/>
        <v>394.69795078845124</v>
      </c>
      <c r="H15227" s="415">
        <f t="shared" si="475"/>
        <v>1.9734897539422562</v>
      </c>
    </row>
    <row r="15228" spans="1:8" ht="15" hidden="1" thickBot="1">
      <c r="A15228" s="409">
        <v>202207</v>
      </c>
      <c r="B15228" s="196" t="s">
        <v>2581</v>
      </c>
      <c r="C15228" s="197" t="s">
        <v>1347</v>
      </c>
      <c r="D15228" s="198" t="s">
        <v>339</v>
      </c>
      <c r="E15228" s="421">
        <v>259</v>
      </c>
      <c r="F15228" s="413">
        <v>131.27000000000001</v>
      </c>
      <c r="G15228" s="414">
        <f t="shared" si="474"/>
        <v>1.9730326807343641</v>
      </c>
      <c r="H15228" s="415">
        <f t="shared" si="475"/>
        <v>1.9730326807343641</v>
      </c>
    </row>
    <row r="15229" spans="1:8" ht="15" hidden="1" thickBot="1">
      <c r="A15229" s="409">
        <v>202207</v>
      </c>
      <c r="B15229" s="196" t="s">
        <v>2582</v>
      </c>
      <c r="C15229" s="197" t="s">
        <v>1347</v>
      </c>
      <c r="D15229" s="198" t="s">
        <v>337</v>
      </c>
      <c r="E15229" s="421">
        <v>113506</v>
      </c>
      <c r="F15229" s="413">
        <v>131.27000000000001</v>
      </c>
      <c r="G15229" s="414">
        <f t="shared" si="474"/>
        <v>864.67585891673639</v>
      </c>
      <c r="H15229" s="415">
        <f t="shared" si="475"/>
        <v>4.323379294583682</v>
      </c>
    </row>
    <row r="15230" spans="1:8" ht="15" hidden="1" thickBot="1">
      <c r="A15230" s="409">
        <v>202207</v>
      </c>
      <c r="B15230" s="196" t="s">
        <v>2583</v>
      </c>
      <c r="C15230" s="197" t="s">
        <v>1347</v>
      </c>
      <c r="D15230" s="198" t="s">
        <v>339</v>
      </c>
      <c r="E15230" s="421">
        <v>568</v>
      </c>
      <c r="F15230" s="413">
        <v>131.27000000000001</v>
      </c>
      <c r="G15230" s="414">
        <f t="shared" si="474"/>
        <v>4.3269597013788372</v>
      </c>
      <c r="H15230" s="415">
        <f t="shared" si="475"/>
        <v>4.3269597013788372</v>
      </c>
    </row>
    <row r="15231" spans="1:8" ht="15" hidden="1" thickBot="1">
      <c r="A15231" s="409">
        <v>202208</v>
      </c>
      <c r="B15231" s="196" t="s">
        <v>335</v>
      </c>
      <c r="C15231" s="197" t="s">
        <v>336</v>
      </c>
      <c r="D15231" s="198" t="s">
        <v>337</v>
      </c>
      <c r="E15231" s="421">
        <v>71414</v>
      </c>
      <c r="F15231" s="413">
        <v>138.72999999999999</v>
      </c>
      <c r="G15231" s="414">
        <f t="shared" si="474"/>
        <v>514.76969653283356</v>
      </c>
      <c r="H15231" s="415">
        <f t="shared" si="475"/>
        <v>2.5738484826641677</v>
      </c>
    </row>
    <row r="15232" spans="1:8" ht="15" hidden="1" thickBot="1">
      <c r="A15232" s="409">
        <v>202208</v>
      </c>
      <c r="B15232" s="196" t="s">
        <v>338</v>
      </c>
      <c r="C15232" s="197" t="s">
        <v>336</v>
      </c>
      <c r="D15232" s="198" t="s">
        <v>339</v>
      </c>
      <c r="E15232" s="421">
        <v>357</v>
      </c>
      <c r="F15232" s="413">
        <v>138.72999999999999</v>
      </c>
      <c r="G15232" s="414">
        <f t="shared" si="474"/>
        <v>2.5733439054278096</v>
      </c>
      <c r="H15232" s="415">
        <f t="shared" si="475"/>
        <v>2.5733439054278096</v>
      </c>
    </row>
    <row r="15233" spans="1:8" ht="15" hidden="1" thickBot="1">
      <c r="A15233" s="409">
        <v>202208</v>
      </c>
      <c r="B15233" s="196" t="s">
        <v>340</v>
      </c>
      <c r="C15233" s="197" t="s">
        <v>336</v>
      </c>
      <c r="D15233" s="198" t="s">
        <v>337</v>
      </c>
      <c r="E15233" s="421">
        <v>71599</v>
      </c>
      <c r="F15233" s="413">
        <v>138.72999999999999</v>
      </c>
      <c r="G15233" s="414">
        <f t="shared" si="474"/>
        <v>516.10322208606647</v>
      </c>
      <c r="H15233" s="415">
        <f t="shared" si="475"/>
        <v>2.5805161104303322</v>
      </c>
    </row>
    <row r="15234" spans="1:8" ht="15" hidden="1" thickBot="1">
      <c r="A15234" s="409">
        <v>202208</v>
      </c>
      <c r="B15234" s="196" t="s">
        <v>341</v>
      </c>
      <c r="C15234" s="197" t="s">
        <v>336</v>
      </c>
      <c r="D15234" s="198" t="s">
        <v>337</v>
      </c>
      <c r="E15234" s="421">
        <v>92524</v>
      </c>
      <c r="F15234" s="413">
        <v>138.72999999999999</v>
      </c>
      <c r="G15234" s="414">
        <f t="shared" ref="G15234:G15297" si="476">+E15234/F15234</f>
        <v>666.93577452605791</v>
      </c>
      <c r="H15234" s="415">
        <f t="shared" ref="H15234:H15297" si="477">IF(D15234="TB",G15234/200,IF(D15234="LT",G15234,"VER"))</f>
        <v>3.3346788726302896</v>
      </c>
    </row>
    <row r="15235" spans="1:8" ht="15" hidden="1" thickBot="1">
      <c r="A15235" s="409">
        <v>202208</v>
      </c>
      <c r="B15235" s="196" t="s">
        <v>342</v>
      </c>
      <c r="C15235" s="197" t="s">
        <v>2623</v>
      </c>
      <c r="D15235" s="198" t="s">
        <v>339</v>
      </c>
      <c r="E15235" s="421">
        <v>463</v>
      </c>
      <c r="F15235" s="413">
        <v>138.72999999999999</v>
      </c>
      <c r="G15235" s="414">
        <f t="shared" si="476"/>
        <v>3.3374180061990919</v>
      </c>
      <c r="H15235" s="415">
        <f t="shared" si="477"/>
        <v>3.3374180061990919</v>
      </c>
    </row>
    <row r="15236" spans="1:8" ht="15" hidden="1" thickBot="1">
      <c r="A15236" s="409">
        <v>202208</v>
      </c>
      <c r="B15236" s="196" t="s">
        <v>343</v>
      </c>
      <c r="C15236" s="197" t="s">
        <v>336</v>
      </c>
      <c r="D15236" s="198" t="s">
        <v>337</v>
      </c>
      <c r="E15236" s="421">
        <v>92524</v>
      </c>
      <c r="F15236" s="413">
        <v>138.72999999999999</v>
      </c>
      <c r="G15236" s="414">
        <f t="shared" si="476"/>
        <v>666.93577452605791</v>
      </c>
      <c r="H15236" s="415">
        <f t="shared" si="477"/>
        <v>3.3346788726302896</v>
      </c>
    </row>
    <row r="15237" spans="1:8" ht="15" hidden="1" thickBot="1">
      <c r="A15237" s="409">
        <v>202208</v>
      </c>
      <c r="B15237" s="196" t="s">
        <v>344</v>
      </c>
      <c r="C15237" s="197" t="s">
        <v>336</v>
      </c>
      <c r="D15237" s="198" t="s">
        <v>337</v>
      </c>
      <c r="E15237" s="421">
        <v>66859</v>
      </c>
      <c r="F15237" s="413">
        <v>138.72999999999999</v>
      </c>
      <c r="G15237" s="414">
        <f t="shared" si="476"/>
        <v>481.93613493836955</v>
      </c>
      <c r="H15237" s="415">
        <f t="shared" si="477"/>
        <v>2.4096806746918475</v>
      </c>
    </row>
    <row r="15238" spans="1:8" ht="15" hidden="1" thickBot="1">
      <c r="A15238" s="409">
        <v>202208</v>
      </c>
      <c r="B15238" s="196" t="s">
        <v>345</v>
      </c>
      <c r="C15238" s="197" t="s">
        <v>336</v>
      </c>
      <c r="D15238" s="198" t="s">
        <v>339</v>
      </c>
      <c r="E15238" s="421">
        <v>334</v>
      </c>
      <c r="F15238" s="413">
        <v>138.72999999999999</v>
      </c>
      <c r="G15238" s="414">
        <f t="shared" si="476"/>
        <v>2.4075542420529086</v>
      </c>
      <c r="H15238" s="415">
        <f t="shared" si="477"/>
        <v>2.4075542420529086</v>
      </c>
    </row>
    <row r="15239" spans="1:8" ht="15" hidden="1" thickBot="1">
      <c r="A15239" s="409">
        <v>202208</v>
      </c>
      <c r="B15239" s="196" t="s">
        <v>346</v>
      </c>
      <c r="C15239" s="197" t="s">
        <v>336</v>
      </c>
      <c r="D15239" s="198" t="s">
        <v>337</v>
      </c>
      <c r="E15239" s="421">
        <v>85049</v>
      </c>
      <c r="F15239" s="413">
        <v>138.72999999999999</v>
      </c>
      <c r="G15239" s="414">
        <f t="shared" si="476"/>
        <v>613.05413392921503</v>
      </c>
      <c r="H15239" s="415">
        <f t="shared" si="477"/>
        <v>3.065270669646075</v>
      </c>
    </row>
    <row r="15240" spans="1:8" ht="15" hidden="1" thickBot="1">
      <c r="A15240" s="409">
        <v>202208</v>
      </c>
      <c r="B15240" s="196" t="s">
        <v>347</v>
      </c>
      <c r="C15240" s="197" t="s">
        <v>336</v>
      </c>
      <c r="D15240" s="198" t="s">
        <v>337</v>
      </c>
      <c r="E15240" s="421">
        <v>66859</v>
      </c>
      <c r="F15240" s="413">
        <v>138.72999999999999</v>
      </c>
      <c r="G15240" s="414">
        <f t="shared" si="476"/>
        <v>481.93613493836955</v>
      </c>
      <c r="H15240" s="415">
        <f t="shared" si="477"/>
        <v>2.4096806746918475</v>
      </c>
    </row>
    <row r="15241" spans="1:8" ht="15" hidden="1" thickBot="1">
      <c r="A15241" s="409">
        <v>202208</v>
      </c>
      <c r="B15241" s="196" t="s">
        <v>348</v>
      </c>
      <c r="C15241" s="197" t="s">
        <v>336</v>
      </c>
      <c r="D15241" s="198" t="s">
        <v>337</v>
      </c>
      <c r="E15241" s="421">
        <v>92524</v>
      </c>
      <c r="F15241" s="413">
        <v>138.72999999999999</v>
      </c>
      <c r="G15241" s="414">
        <f t="shared" si="476"/>
        <v>666.93577452605791</v>
      </c>
      <c r="H15241" s="415">
        <f t="shared" si="477"/>
        <v>3.3346788726302896</v>
      </c>
    </row>
    <row r="15242" spans="1:8" ht="15" hidden="1" thickBot="1">
      <c r="A15242" s="409">
        <v>202208</v>
      </c>
      <c r="B15242" s="196" t="s">
        <v>349</v>
      </c>
      <c r="C15242" s="197" t="s">
        <v>336</v>
      </c>
      <c r="D15242" s="198" t="s">
        <v>350</v>
      </c>
      <c r="E15242" s="421">
        <v>0.01</v>
      </c>
      <c r="F15242" s="413">
        <v>138.72999999999999</v>
      </c>
      <c r="G15242" s="414">
        <f t="shared" si="476"/>
        <v>7.2082462336913442E-5</v>
      </c>
      <c r="H15242" s="415" t="str">
        <f t="shared" si="477"/>
        <v>VER</v>
      </c>
    </row>
    <row r="15243" spans="1:8" ht="15" hidden="1" thickBot="1">
      <c r="A15243" s="409">
        <v>202208</v>
      </c>
      <c r="B15243" s="196" t="s">
        <v>351</v>
      </c>
      <c r="C15243" s="197" t="s">
        <v>336</v>
      </c>
      <c r="D15243" s="198" t="s">
        <v>337</v>
      </c>
      <c r="E15243" s="421">
        <v>71044</v>
      </c>
      <c r="F15243" s="413">
        <v>138.72999999999999</v>
      </c>
      <c r="G15243" s="414">
        <f t="shared" si="476"/>
        <v>512.10264542636776</v>
      </c>
      <c r="H15243" s="415">
        <f t="shared" si="477"/>
        <v>2.5605132271318389</v>
      </c>
    </row>
    <row r="15244" spans="1:8" ht="15" hidden="1" thickBot="1">
      <c r="A15244" s="409">
        <v>202208</v>
      </c>
      <c r="B15244" s="196" t="s">
        <v>352</v>
      </c>
      <c r="C15244" s="197" t="s">
        <v>336</v>
      </c>
      <c r="D15244" s="198" t="s">
        <v>339</v>
      </c>
      <c r="E15244" s="421">
        <v>355</v>
      </c>
      <c r="F15244" s="413">
        <v>138.72999999999999</v>
      </c>
      <c r="G15244" s="414">
        <f t="shared" si="476"/>
        <v>2.5589274129604269</v>
      </c>
      <c r="H15244" s="415">
        <f t="shared" si="477"/>
        <v>2.5589274129604269</v>
      </c>
    </row>
    <row r="15245" spans="1:8" ht="15" hidden="1" thickBot="1">
      <c r="A15245" s="409">
        <v>202208</v>
      </c>
      <c r="B15245" s="196" t="s">
        <v>353</v>
      </c>
      <c r="C15245" s="197" t="s">
        <v>354</v>
      </c>
      <c r="D15245" s="198" t="s">
        <v>337</v>
      </c>
      <c r="E15245" s="421">
        <v>71044</v>
      </c>
      <c r="F15245" s="413">
        <v>138.72999999999999</v>
      </c>
      <c r="G15245" s="414">
        <f t="shared" si="476"/>
        <v>512.10264542636776</v>
      </c>
      <c r="H15245" s="415">
        <f t="shared" si="477"/>
        <v>2.5605132271318389</v>
      </c>
    </row>
    <row r="15246" spans="1:8" ht="15" hidden="1" thickBot="1">
      <c r="A15246" s="409">
        <v>202208</v>
      </c>
      <c r="B15246" s="196" t="s">
        <v>355</v>
      </c>
      <c r="C15246" s="197" t="s">
        <v>336</v>
      </c>
      <c r="D15246" s="198" t="s">
        <v>337</v>
      </c>
      <c r="E15246" s="421">
        <v>71451</v>
      </c>
      <c r="F15246" s="413">
        <v>138.72999999999999</v>
      </c>
      <c r="G15246" s="414">
        <f t="shared" si="476"/>
        <v>515.03640164348019</v>
      </c>
      <c r="H15246" s="415">
        <f t="shared" si="477"/>
        <v>2.5751820082174008</v>
      </c>
    </row>
    <row r="15247" spans="1:8" ht="15" hidden="1" thickBot="1">
      <c r="A15247" s="409">
        <v>202208</v>
      </c>
      <c r="B15247" s="196" t="s">
        <v>356</v>
      </c>
      <c r="C15247" s="197" t="s">
        <v>336</v>
      </c>
      <c r="D15247" s="198" t="s">
        <v>337</v>
      </c>
      <c r="E15247" s="421">
        <v>71451</v>
      </c>
      <c r="F15247" s="413">
        <v>138.72999999999999</v>
      </c>
      <c r="G15247" s="414">
        <f t="shared" si="476"/>
        <v>515.03640164348019</v>
      </c>
      <c r="H15247" s="415">
        <f t="shared" si="477"/>
        <v>2.5751820082174008</v>
      </c>
    </row>
    <row r="15248" spans="1:8" ht="15" hidden="1" thickBot="1">
      <c r="A15248" s="409">
        <v>202208</v>
      </c>
      <c r="B15248" s="196" t="s">
        <v>357</v>
      </c>
      <c r="C15248" s="197" t="s">
        <v>336</v>
      </c>
      <c r="D15248" s="198" t="s">
        <v>337</v>
      </c>
      <c r="E15248" s="421">
        <v>106992</v>
      </c>
      <c r="F15248" s="413">
        <v>138.72999999999999</v>
      </c>
      <c r="G15248" s="414">
        <f t="shared" si="476"/>
        <v>771.22468103510425</v>
      </c>
      <c r="H15248" s="415">
        <f t="shared" si="477"/>
        <v>3.8561234051755213</v>
      </c>
    </row>
    <row r="15249" spans="1:8" ht="15" hidden="1" thickBot="1">
      <c r="A15249" s="409">
        <v>202208</v>
      </c>
      <c r="B15249" s="196" t="s">
        <v>358</v>
      </c>
      <c r="C15249" s="197" t="s">
        <v>336</v>
      </c>
      <c r="D15249" s="198" t="s">
        <v>337</v>
      </c>
      <c r="E15249" s="421">
        <v>72522</v>
      </c>
      <c r="F15249" s="413">
        <v>138.72999999999999</v>
      </c>
      <c r="G15249" s="414">
        <f t="shared" si="476"/>
        <v>522.75643335976361</v>
      </c>
      <c r="H15249" s="415">
        <f t="shared" si="477"/>
        <v>2.6137821667988179</v>
      </c>
    </row>
    <row r="15250" spans="1:8" ht="15" hidden="1" thickBot="1">
      <c r="A15250" s="409">
        <v>202208</v>
      </c>
      <c r="B15250" s="196" t="s">
        <v>359</v>
      </c>
      <c r="C15250" s="197" t="s">
        <v>2624</v>
      </c>
      <c r="D15250" s="198" t="s">
        <v>339</v>
      </c>
      <c r="E15250" s="421">
        <v>363</v>
      </c>
      <c r="F15250" s="413">
        <v>138.72999999999999</v>
      </c>
      <c r="G15250" s="414">
        <f t="shared" si="476"/>
        <v>2.6165933828299575</v>
      </c>
      <c r="H15250" s="415">
        <f t="shared" si="477"/>
        <v>2.6165933828299575</v>
      </c>
    </row>
    <row r="15251" spans="1:8" ht="15" hidden="1" thickBot="1">
      <c r="A15251" s="409">
        <v>202208</v>
      </c>
      <c r="B15251" s="196" t="s">
        <v>360</v>
      </c>
      <c r="C15251" s="197" t="s">
        <v>336</v>
      </c>
      <c r="D15251" s="198" t="s">
        <v>337</v>
      </c>
      <c r="E15251" s="421">
        <v>126567</v>
      </c>
      <c r="F15251" s="413">
        <v>138.72999999999999</v>
      </c>
      <c r="G15251" s="414">
        <f t="shared" si="476"/>
        <v>912.32610105961226</v>
      </c>
      <c r="H15251" s="415">
        <f t="shared" si="477"/>
        <v>4.5616305052980612</v>
      </c>
    </row>
    <row r="15252" spans="1:8" ht="15" hidden="1" thickBot="1">
      <c r="A15252" s="409">
        <v>202208</v>
      </c>
      <c r="B15252" s="196" t="s">
        <v>361</v>
      </c>
      <c r="C15252" s="197" t="s">
        <v>336</v>
      </c>
      <c r="D15252" s="198" t="s">
        <v>337</v>
      </c>
      <c r="E15252" s="421">
        <v>126567</v>
      </c>
      <c r="F15252" s="413">
        <v>138.72999999999999</v>
      </c>
      <c r="G15252" s="414">
        <f t="shared" si="476"/>
        <v>912.32610105961226</v>
      </c>
      <c r="H15252" s="415">
        <f t="shared" si="477"/>
        <v>4.5616305052980612</v>
      </c>
    </row>
    <row r="15253" spans="1:8" ht="15" hidden="1" thickBot="1">
      <c r="A15253" s="409">
        <v>202208</v>
      </c>
      <c r="B15253" s="196" t="s">
        <v>362</v>
      </c>
      <c r="C15253" s="197" t="s">
        <v>2625</v>
      </c>
      <c r="D15253" s="198" t="s">
        <v>339</v>
      </c>
      <c r="E15253" s="421">
        <v>633</v>
      </c>
      <c r="F15253" s="413">
        <v>138.72999999999999</v>
      </c>
      <c r="G15253" s="414">
        <f t="shared" si="476"/>
        <v>4.5628198659266204</v>
      </c>
      <c r="H15253" s="415">
        <f t="shared" si="477"/>
        <v>4.5628198659266204</v>
      </c>
    </row>
    <row r="15254" spans="1:8" ht="15" hidden="1" thickBot="1">
      <c r="A15254" s="409">
        <v>202208</v>
      </c>
      <c r="B15254" s="196" t="s">
        <v>363</v>
      </c>
      <c r="C15254" s="197" t="s">
        <v>336</v>
      </c>
      <c r="D15254" s="198" t="s">
        <v>337</v>
      </c>
      <c r="E15254" s="421">
        <v>126567</v>
      </c>
      <c r="F15254" s="413">
        <v>138.72999999999999</v>
      </c>
      <c r="G15254" s="414">
        <f t="shared" si="476"/>
        <v>912.32610105961226</v>
      </c>
      <c r="H15254" s="415">
        <f t="shared" si="477"/>
        <v>4.5616305052980612</v>
      </c>
    </row>
    <row r="15255" spans="1:8" ht="15" hidden="1" thickBot="1">
      <c r="A15255" s="409">
        <v>202208</v>
      </c>
      <c r="B15255" s="196" t="s">
        <v>364</v>
      </c>
      <c r="C15255" s="197" t="s">
        <v>336</v>
      </c>
      <c r="D15255" s="198" t="s">
        <v>337</v>
      </c>
      <c r="E15255" s="421">
        <v>126567</v>
      </c>
      <c r="F15255" s="413">
        <v>138.72999999999999</v>
      </c>
      <c r="G15255" s="414">
        <f t="shared" si="476"/>
        <v>912.32610105961226</v>
      </c>
      <c r="H15255" s="415">
        <f t="shared" si="477"/>
        <v>4.5616305052980612</v>
      </c>
    </row>
    <row r="15256" spans="1:8" ht="15" hidden="1" thickBot="1">
      <c r="A15256" s="409">
        <v>202208</v>
      </c>
      <c r="B15256" s="196" t="s">
        <v>365</v>
      </c>
      <c r="C15256" s="197" t="s">
        <v>2626</v>
      </c>
      <c r="D15256" s="198" t="s">
        <v>337</v>
      </c>
      <c r="E15256" s="421">
        <v>126627</v>
      </c>
      <c r="F15256" s="413">
        <v>138.72999999999999</v>
      </c>
      <c r="G15256" s="414">
        <f t="shared" si="476"/>
        <v>912.75859583363376</v>
      </c>
      <c r="H15256" s="415">
        <f t="shared" si="477"/>
        <v>4.5637929791681691</v>
      </c>
    </row>
    <row r="15257" spans="1:8" ht="15" hidden="1" thickBot="1">
      <c r="A15257" s="409">
        <v>202208</v>
      </c>
      <c r="B15257" s="196" t="s">
        <v>366</v>
      </c>
      <c r="C15257" s="197" t="s">
        <v>2627</v>
      </c>
      <c r="D15257" s="198" t="s">
        <v>339</v>
      </c>
      <c r="E15257" s="421">
        <v>633</v>
      </c>
      <c r="F15257" s="413">
        <v>138.72999999999999</v>
      </c>
      <c r="G15257" s="414">
        <f t="shared" si="476"/>
        <v>4.5628198659266204</v>
      </c>
      <c r="H15257" s="415">
        <f t="shared" si="477"/>
        <v>4.5628198659266204</v>
      </c>
    </row>
    <row r="15258" spans="1:8" ht="15" hidden="1" thickBot="1">
      <c r="A15258" s="409">
        <v>202208</v>
      </c>
      <c r="B15258" s="196" t="s">
        <v>367</v>
      </c>
      <c r="C15258" s="197" t="s">
        <v>336</v>
      </c>
      <c r="D15258" s="198" t="s">
        <v>337</v>
      </c>
      <c r="E15258" s="421">
        <v>71122</v>
      </c>
      <c r="F15258" s="413">
        <v>138.72999999999999</v>
      </c>
      <c r="G15258" s="414">
        <f t="shared" si="476"/>
        <v>512.66488863259576</v>
      </c>
      <c r="H15258" s="415">
        <f t="shared" si="477"/>
        <v>2.5633244431629789</v>
      </c>
    </row>
    <row r="15259" spans="1:8" ht="15" hidden="1" thickBot="1">
      <c r="A15259" s="409">
        <v>202208</v>
      </c>
      <c r="B15259" s="196" t="s">
        <v>368</v>
      </c>
      <c r="C15259" s="197" t="s">
        <v>336</v>
      </c>
      <c r="D15259" s="198" t="s">
        <v>339</v>
      </c>
      <c r="E15259" s="421">
        <v>356</v>
      </c>
      <c r="F15259" s="413">
        <v>138.72999999999999</v>
      </c>
      <c r="G15259" s="414">
        <f t="shared" si="476"/>
        <v>2.5661356591941185</v>
      </c>
      <c r="H15259" s="415">
        <f t="shared" si="477"/>
        <v>2.5661356591941185</v>
      </c>
    </row>
    <row r="15260" spans="1:8" ht="15" hidden="1" thickBot="1">
      <c r="A15260" s="409">
        <v>202208</v>
      </c>
      <c r="B15260" s="196" t="s">
        <v>369</v>
      </c>
      <c r="C15260" s="197" t="s">
        <v>2628</v>
      </c>
      <c r="D15260" s="198" t="s">
        <v>337</v>
      </c>
      <c r="E15260" s="421">
        <v>126567</v>
      </c>
      <c r="F15260" s="413">
        <v>138.72999999999999</v>
      </c>
      <c r="G15260" s="414">
        <f t="shared" si="476"/>
        <v>912.32610105961226</v>
      </c>
      <c r="H15260" s="415">
        <f t="shared" si="477"/>
        <v>4.5616305052980612</v>
      </c>
    </row>
    <row r="15261" spans="1:8" ht="15" hidden="1" thickBot="1">
      <c r="A15261" s="409">
        <v>202208</v>
      </c>
      <c r="B15261" s="196" t="s">
        <v>370</v>
      </c>
      <c r="C15261" s="197" t="s">
        <v>2629</v>
      </c>
      <c r="D15261" s="198" t="s">
        <v>339</v>
      </c>
      <c r="E15261" s="421">
        <v>633</v>
      </c>
      <c r="F15261" s="413">
        <v>138.72999999999999</v>
      </c>
      <c r="G15261" s="414">
        <f t="shared" si="476"/>
        <v>4.5628198659266204</v>
      </c>
      <c r="H15261" s="415">
        <f t="shared" si="477"/>
        <v>4.5628198659266204</v>
      </c>
    </row>
    <row r="15262" spans="1:8" ht="15" hidden="1" thickBot="1">
      <c r="A15262" s="409">
        <v>202208</v>
      </c>
      <c r="B15262" s="196" t="s">
        <v>2766</v>
      </c>
      <c r="C15262" s="197" t="s">
        <v>2767</v>
      </c>
      <c r="D15262" s="198" t="s">
        <v>337</v>
      </c>
      <c r="E15262" s="421">
        <v>78757</v>
      </c>
      <c r="F15262" s="413">
        <v>138.72999999999999</v>
      </c>
      <c r="G15262" s="414">
        <f t="shared" si="476"/>
        <v>567.69984862682918</v>
      </c>
      <c r="H15262" s="415">
        <f t="shared" si="477"/>
        <v>2.8384992431341458</v>
      </c>
    </row>
    <row r="15263" spans="1:8" ht="15" hidden="1" thickBot="1">
      <c r="A15263" s="409">
        <v>202208</v>
      </c>
      <c r="B15263" s="196" t="s">
        <v>2768</v>
      </c>
      <c r="C15263" s="197" t="s">
        <v>2769</v>
      </c>
      <c r="D15263" s="198" t="s">
        <v>339</v>
      </c>
      <c r="E15263" s="421">
        <v>394</v>
      </c>
      <c r="F15263" s="413">
        <v>138.72999999999999</v>
      </c>
      <c r="G15263" s="414">
        <f t="shared" si="476"/>
        <v>2.8400490160743894</v>
      </c>
      <c r="H15263" s="415">
        <f t="shared" si="477"/>
        <v>2.8400490160743894</v>
      </c>
    </row>
    <row r="15264" spans="1:8" ht="15" hidden="1" thickBot="1">
      <c r="A15264" s="409">
        <v>202208</v>
      </c>
      <c r="B15264" s="196" t="s">
        <v>371</v>
      </c>
      <c r="C15264" s="197" t="s">
        <v>336</v>
      </c>
      <c r="D15264" s="198" t="s">
        <v>337</v>
      </c>
      <c r="E15264" s="421">
        <v>68699</v>
      </c>
      <c r="F15264" s="413">
        <v>138.72999999999999</v>
      </c>
      <c r="G15264" s="414">
        <f t="shared" si="476"/>
        <v>495.19930800836158</v>
      </c>
      <c r="H15264" s="415">
        <f t="shared" si="477"/>
        <v>2.475996540041808</v>
      </c>
    </row>
    <row r="15265" spans="1:8" ht="15" hidden="1" thickBot="1">
      <c r="A15265" s="409">
        <v>202208</v>
      </c>
      <c r="B15265" s="196" t="s">
        <v>372</v>
      </c>
      <c r="C15265" s="197" t="s">
        <v>2630</v>
      </c>
      <c r="D15265" s="198" t="s">
        <v>339</v>
      </c>
      <c r="E15265" s="421">
        <v>343</v>
      </c>
      <c r="F15265" s="413">
        <v>138.72999999999999</v>
      </c>
      <c r="G15265" s="414">
        <f t="shared" si="476"/>
        <v>2.4724284581561307</v>
      </c>
      <c r="H15265" s="415">
        <f t="shared" si="477"/>
        <v>2.4724284581561307</v>
      </c>
    </row>
    <row r="15266" spans="1:8" ht="15" hidden="1" thickBot="1">
      <c r="A15266" s="409">
        <v>202208</v>
      </c>
      <c r="B15266" s="196" t="s">
        <v>373</v>
      </c>
      <c r="C15266" s="197" t="s">
        <v>336</v>
      </c>
      <c r="D15266" s="198" t="s">
        <v>374</v>
      </c>
      <c r="E15266" s="421">
        <v>0.01</v>
      </c>
      <c r="F15266" s="413">
        <v>138.72999999999999</v>
      </c>
      <c r="G15266" s="414">
        <f t="shared" si="476"/>
        <v>7.2082462336913442E-5</v>
      </c>
      <c r="H15266" s="415" t="str">
        <f t="shared" si="477"/>
        <v>VER</v>
      </c>
    </row>
    <row r="15267" spans="1:8" ht="15" hidden="1" thickBot="1">
      <c r="A15267" s="409">
        <v>202208</v>
      </c>
      <c r="B15267" s="196" t="s">
        <v>375</v>
      </c>
      <c r="C15267" s="197" t="s">
        <v>336</v>
      </c>
      <c r="D15267" s="198" t="s">
        <v>374</v>
      </c>
      <c r="E15267" s="421">
        <v>0.01</v>
      </c>
      <c r="F15267" s="413">
        <v>138.72999999999999</v>
      </c>
      <c r="G15267" s="414">
        <f t="shared" si="476"/>
        <v>7.2082462336913442E-5</v>
      </c>
      <c r="H15267" s="415" t="str">
        <f t="shared" si="477"/>
        <v>VER</v>
      </c>
    </row>
    <row r="15268" spans="1:8" ht="15" hidden="1" thickBot="1">
      <c r="A15268" s="409">
        <v>202208</v>
      </c>
      <c r="B15268" s="196" t="s">
        <v>376</v>
      </c>
      <c r="C15268" s="197" t="s">
        <v>336</v>
      </c>
      <c r="D15268" s="198" t="s">
        <v>337</v>
      </c>
      <c r="E15268" s="421">
        <v>69804</v>
      </c>
      <c r="F15268" s="413">
        <v>138.72999999999999</v>
      </c>
      <c r="G15268" s="414">
        <f t="shared" si="476"/>
        <v>503.16442009659056</v>
      </c>
      <c r="H15268" s="415">
        <f t="shared" si="477"/>
        <v>2.5158221004829526</v>
      </c>
    </row>
    <row r="15269" spans="1:8" ht="15" hidden="1" thickBot="1">
      <c r="A15269" s="409">
        <v>202208</v>
      </c>
      <c r="B15269" s="196" t="s">
        <v>377</v>
      </c>
      <c r="C15269" s="197" t="s">
        <v>378</v>
      </c>
      <c r="D15269" s="198" t="s">
        <v>339</v>
      </c>
      <c r="E15269" s="421">
        <v>93.71</v>
      </c>
      <c r="F15269" s="413">
        <v>138.72999999999999</v>
      </c>
      <c r="G15269" s="414">
        <f t="shared" si="476"/>
        <v>0.67548475455921575</v>
      </c>
      <c r="H15269" s="415">
        <f t="shared" si="477"/>
        <v>0.67548475455921575</v>
      </c>
    </row>
    <row r="15270" spans="1:8" ht="15" hidden="1" thickBot="1">
      <c r="A15270" s="409">
        <v>202208</v>
      </c>
      <c r="B15270" s="196" t="s">
        <v>379</v>
      </c>
      <c r="C15270" s="197" t="s">
        <v>378</v>
      </c>
      <c r="D15270" s="198" t="s">
        <v>337</v>
      </c>
      <c r="E15270" s="421">
        <v>24009</v>
      </c>
      <c r="F15270" s="413">
        <v>138.72999999999999</v>
      </c>
      <c r="G15270" s="414">
        <f t="shared" si="476"/>
        <v>173.06278382469546</v>
      </c>
      <c r="H15270" s="415">
        <f t="shared" si="477"/>
        <v>0.86531391912347733</v>
      </c>
    </row>
    <row r="15271" spans="1:8" ht="15" hidden="1" thickBot="1">
      <c r="A15271" s="409">
        <v>202208</v>
      </c>
      <c r="B15271" s="196" t="s">
        <v>380</v>
      </c>
      <c r="C15271" s="197" t="s">
        <v>378</v>
      </c>
      <c r="D15271" s="198" t="s">
        <v>381</v>
      </c>
      <c r="E15271" s="421">
        <v>2727</v>
      </c>
      <c r="F15271" s="413">
        <v>138.72999999999999</v>
      </c>
      <c r="G15271" s="414">
        <f t="shared" si="476"/>
        <v>19.656887479276293</v>
      </c>
      <c r="H15271" s="415" t="str">
        <f t="shared" si="477"/>
        <v>VER</v>
      </c>
    </row>
    <row r="15272" spans="1:8" ht="15" hidden="1" thickBot="1">
      <c r="A15272" s="409">
        <v>202208</v>
      </c>
      <c r="B15272" s="196" t="s">
        <v>382</v>
      </c>
      <c r="C15272" s="197" t="s">
        <v>378</v>
      </c>
      <c r="D15272" s="198" t="s">
        <v>339</v>
      </c>
      <c r="E15272" s="421">
        <v>120</v>
      </c>
      <c r="F15272" s="413">
        <v>138.72999999999999</v>
      </c>
      <c r="G15272" s="414">
        <f t="shared" si="476"/>
        <v>0.86498954804296124</v>
      </c>
      <c r="H15272" s="415">
        <f t="shared" si="477"/>
        <v>0.86498954804296124</v>
      </c>
    </row>
    <row r="15273" spans="1:8" ht="15" hidden="1" thickBot="1">
      <c r="A15273" s="409">
        <v>202208</v>
      </c>
      <c r="B15273" s="196" t="s">
        <v>383</v>
      </c>
      <c r="C15273" s="197" t="s">
        <v>378</v>
      </c>
      <c r="D15273" s="198" t="s">
        <v>381</v>
      </c>
      <c r="E15273" s="421">
        <v>4095</v>
      </c>
      <c r="F15273" s="413">
        <v>138.72999999999999</v>
      </c>
      <c r="G15273" s="414">
        <f t="shared" si="476"/>
        <v>29.517768326966053</v>
      </c>
      <c r="H15273" s="415" t="str">
        <f t="shared" si="477"/>
        <v>VER</v>
      </c>
    </row>
    <row r="15274" spans="1:8" ht="15" hidden="1" thickBot="1">
      <c r="A15274" s="409">
        <v>202208</v>
      </c>
      <c r="B15274" s="196" t="s">
        <v>384</v>
      </c>
      <c r="C15274" s="197" t="s">
        <v>385</v>
      </c>
      <c r="D15274" s="198" t="s">
        <v>337</v>
      </c>
      <c r="E15274" s="421">
        <v>107857</v>
      </c>
      <c r="F15274" s="413">
        <v>138.72999999999999</v>
      </c>
      <c r="G15274" s="414">
        <f t="shared" si="476"/>
        <v>777.45981402724726</v>
      </c>
      <c r="H15274" s="415">
        <f t="shared" si="477"/>
        <v>3.8872990701362364</v>
      </c>
    </row>
    <row r="15275" spans="1:8" ht="15" hidden="1" thickBot="1">
      <c r="A15275" s="409">
        <v>202208</v>
      </c>
      <c r="B15275" s="196" t="s">
        <v>386</v>
      </c>
      <c r="C15275" s="197" t="s">
        <v>385</v>
      </c>
      <c r="D15275" s="198" t="s">
        <v>337</v>
      </c>
      <c r="E15275" s="421">
        <v>175356</v>
      </c>
      <c r="F15275" s="413">
        <v>138.72999999999999</v>
      </c>
      <c r="G15275" s="414">
        <f t="shared" si="476"/>
        <v>1264.0092265551791</v>
      </c>
      <c r="H15275" s="415">
        <f t="shared" si="477"/>
        <v>6.3200461327758957</v>
      </c>
    </row>
    <row r="15276" spans="1:8" ht="15" hidden="1" thickBot="1">
      <c r="A15276" s="409">
        <v>202208</v>
      </c>
      <c r="B15276" s="196" t="s">
        <v>387</v>
      </c>
      <c r="C15276" s="197" t="s">
        <v>388</v>
      </c>
      <c r="D15276" s="198" t="s">
        <v>339</v>
      </c>
      <c r="E15276" s="421">
        <v>345</v>
      </c>
      <c r="F15276" s="413">
        <v>138.72999999999999</v>
      </c>
      <c r="G15276" s="414">
        <f t="shared" si="476"/>
        <v>2.4868449506235133</v>
      </c>
      <c r="H15276" s="415">
        <f t="shared" si="477"/>
        <v>2.4868449506235133</v>
      </c>
    </row>
    <row r="15277" spans="1:8" ht="15" hidden="1" thickBot="1">
      <c r="A15277" s="409">
        <v>202208</v>
      </c>
      <c r="B15277" s="196" t="s">
        <v>389</v>
      </c>
      <c r="C15277" s="197" t="s">
        <v>388</v>
      </c>
      <c r="D15277" s="198" t="s">
        <v>339</v>
      </c>
      <c r="E15277" s="421">
        <v>345</v>
      </c>
      <c r="F15277" s="413">
        <v>138.72999999999999</v>
      </c>
      <c r="G15277" s="414">
        <f t="shared" si="476"/>
        <v>2.4868449506235133</v>
      </c>
      <c r="H15277" s="415">
        <f t="shared" si="477"/>
        <v>2.4868449506235133</v>
      </c>
    </row>
    <row r="15278" spans="1:8" ht="15" hidden="1" thickBot="1">
      <c r="A15278" s="409">
        <v>202208</v>
      </c>
      <c r="B15278" s="196" t="s">
        <v>390</v>
      </c>
      <c r="C15278" s="197" t="s">
        <v>391</v>
      </c>
      <c r="D15278" s="198" t="s">
        <v>337</v>
      </c>
      <c r="E15278" s="421">
        <v>26274</v>
      </c>
      <c r="F15278" s="413">
        <v>138.72999999999999</v>
      </c>
      <c r="G15278" s="414">
        <f t="shared" si="476"/>
        <v>189.38946154400637</v>
      </c>
      <c r="H15278" s="415">
        <f t="shared" si="477"/>
        <v>0.94694730772003188</v>
      </c>
    </row>
    <row r="15279" spans="1:8" ht="15" hidden="1" thickBot="1">
      <c r="A15279" s="409">
        <v>202208</v>
      </c>
      <c r="B15279" s="196" t="s">
        <v>392</v>
      </c>
      <c r="C15279" s="197" t="s">
        <v>391</v>
      </c>
      <c r="D15279" s="198" t="s">
        <v>337</v>
      </c>
      <c r="E15279" s="421">
        <v>0.01</v>
      </c>
      <c r="F15279" s="413">
        <v>138.72999999999999</v>
      </c>
      <c r="G15279" s="414">
        <f t="shared" si="476"/>
        <v>7.2082462336913442E-5</v>
      </c>
      <c r="H15279" s="415">
        <f t="shared" si="477"/>
        <v>3.6041231168456721E-7</v>
      </c>
    </row>
    <row r="15280" spans="1:8" ht="15" hidden="1" thickBot="1">
      <c r="A15280" s="409">
        <v>202208</v>
      </c>
      <c r="B15280" s="196" t="s">
        <v>393</v>
      </c>
      <c r="C15280" s="197" t="s">
        <v>391</v>
      </c>
      <c r="D15280" s="198" t="s">
        <v>339</v>
      </c>
      <c r="E15280" s="421">
        <v>0.01</v>
      </c>
      <c r="F15280" s="413">
        <v>138.72999999999999</v>
      </c>
      <c r="G15280" s="414">
        <f t="shared" si="476"/>
        <v>7.2082462336913442E-5</v>
      </c>
      <c r="H15280" s="415">
        <f t="shared" si="477"/>
        <v>7.2082462336913442E-5</v>
      </c>
    </row>
    <row r="15281" spans="1:8" ht="15" hidden="1" thickBot="1">
      <c r="A15281" s="409">
        <v>202208</v>
      </c>
      <c r="B15281" s="196" t="s">
        <v>394</v>
      </c>
      <c r="C15281" s="197" t="s">
        <v>391</v>
      </c>
      <c r="D15281" s="198" t="s">
        <v>337</v>
      </c>
      <c r="E15281" s="421">
        <v>52383</v>
      </c>
      <c r="F15281" s="413">
        <v>138.72999999999999</v>
      </c>
      <c r="G15281" s="414">
        <f t="shared" si="476"/>
        <v>377.58956245945365</v>
      </c>
      <c r="H15281" s="415">
        <f t="shared" si="477"/>
        <v>1.8879478122972682</v>
      </c>
    </row>
    <row r="15282" spans="1:8" ht="15" hidden="1" thickBot="1">
      <c r="A15282" s="409">
        <v>202208</v>
      </c>
      <c r="B15282" s="196" t="s">
        <v>395</v>
      </c>
      <c r="C15282" s="197" t="s">
        <v>2631</v>
      </c>
      <c r="D15282" s="198" t="s">
        <v>339</v>
      </c>
      <c r="E15282" s="421">
        <v>262</v>
      </c>
      <c r="F15282" s="413">
        <v>138.72999999999999</v>
      </c>
      <c r="G15282" s="414">
        <f t="shared" si="476"/>
        <v>1.8885605132271319</v>
      </c>
      <c r="H15282" s="415">
        <f t="shared" si="477"/>
        <v>1.8885605132271319</v>
      </c>
    </row>
    <row r="15283" spans="1:8" ht="15" hidden="1" thickBot="1">
      <c r="A15283" s="409">
        <v>202208</v>
      </c>
      <c r="B15283" s="196" t="s">
        <v>396</v>
      </c>
      <c r="C15283" s="197" t="s">
        <v>391</v>
      </c>
      <c r="D15283" s="198" t="s">
        <v>337</v>
      </c>
      <c r="E15283" s="421">
        <v>52383</v>
      </c>
      <c r="F15283" s="413">
        <v>138.72999999999999</v>
      </c>
      <c r="G15283" s="414">
        <f t="shared" si="476"/>
        <v>377.58956245945365</v>
      </c>
      <c r="H15283" s="415">
        <f t="shared" si="477"/>
        <v>1.8879478122972682</v>
      </c>
    </row>
    <row r="15284" spans="1:8" ht="15" hidden="1" thickBot="1">
      <c r="A15284" s="409">
        <v>202208</v>
      </c>
      <c r="B15284" s="196" t="s">
        <v>397</v>
      </c>
      <c r="C15284" s="197" t="s">
        <v>391</v>
      </c>
      <c r="D15284" s="198" t="s">
        <v>339</v>
      </c>
      <c r="E15284" s="421">
        <v>262</v>
      </c>
      <c r="F15284" s="413">
        <v>138.72999999999999</v>
      </c>
      <c r="G15284" s="414">
        <f t="shared" si="476"/>
        <v>1.8885605132271319</v>
      </c>
      <c r="H15284" s="415">
        <f t="shared" si="477"/>
        <v>1.8885605132271319</v>
      </c>
    </row>
    <row r="15285" spans="1:8" ht="15" hidden="1" thickBot="1">
      <c r="A15285" s="409">
        <v>202208</v>
      </c>
      <c r="B15285" s="196" t="s">
        <v>398</v>
      </c>
      <c r="C15285" s="197" t="s">
        <v>391</v>
      </c>
      <c r="D15285" s="198" t="s">
        <v>337</v>
      </c>
      <c r="E15285" s="421">
        <v>52383</v>
      </c>
      <c r="F15285" s="413">
        <v>138.72999999999999</v>
      </c>
      <c r="G15285" s="414">
        <f t="shared" si="476"/>
        <v>377.58956245945365</v>
      </c>
      <c r="H15285" s="415">
        <f t="shared" si="477"/>
        <v>1.8879478122972682</v>
      </c>
    </row>
    <row r="15286" spans="1:8" ht="15" hidden="1" thickBot="1">
      <c r="A15286" s="409">
        <v>202208</v>
      </c>
      <c r="B15286" s="196" t="s">
        <v>399</v>
      </c>
      <c r="C15286" s="197" t="s">
        <v>391</v>
      </c>
      <c r="D15286" s="198" t="s">
        <v>337</v>
      </c>
      <c r="E15286" s="421">
        <v>64800</v>
      </c>
      <c r="F15286" s="413">
        <v>138.72999999999999</v>
      </c>
      <c r="G15286" s="414">
        <f t="shared" si="476"/>
        <v>467.09435594319905</v>
      </c>
      <c r="H15286" s="415">
        <f t="shared" si="477"/>
        <v>2.3354717797159954</v>
      </c>
    </row>
    <row r="15287" spans="1:8" ht="15" hidden="1" thickBot="1">
      <c r="A15287" s="409">
        <v>202208</v>
      </c>
      <c r="B15287" s="196" t="s">
        <v>400</v>
      </c>
      <c r="C15287" s="197" t="s">
        <v>391</v>
      </c>
      <c r="D15287" s="198" t="s">
        <v>337</v>
      </c>
      <c r="E15287" s="421">
        <v>64800</v>
      </c>
      <c r="F15287" s="413">
        <v>138.72999999999999</v>
      </c>
      <c r="G15287" s="414">
        <f t="shared" si="476"/>
        <v>467.09435594319905</v>
      </c>
      <c r="H15287" s="415">
        <f t="shared" si="477"/>
        <v>2.3354717797159954</v>
      </c>
    </row>
    <row r="15288" spans="1:8" ht="15" hidden="1" thickBot="1">
      <c r="A15288" s="409">
        <v>202208</v>
      </c>
      <c r="B15288" s="196" t="s">
        <v>401</v>
      </c>
      <c r="C15288" s="197" t="s">
        <v>391</v>
      </c>
      <c r="D15288" s="198" t="s">
        <v>339</v>
      </c>
      <c r="E15288" s="421">
        <v>324</v>
      </c>
      <c r="F15288" s="413">
        <v>138.72999999999999</v>
      </c>
      <c r="G15288" s="414">
        <f t="shared" si="476"/>
        <v>2.3354717797159954</v>
      </c>
      <c r="H15288" s="415">
        <f t="shared" si="477"/>
        <v>2.3354717797159954</v>
      </c>
    </row>
    <row r="15289" spans="1:8" ht="15" hidden="1" thickBot="1">
      <c r="A15289" s="409">
        <v>202208</v>
      </c>
      <c r="B15289" s="196" t="s">
        <v>402</v>
      </c>
      <c r="C15289" s="197" t="s">
        <v>391</v>
      </c>
      <c r="D15289" s="198" t="s">
        <v>337</v>
      </c>
      <c r="E15289" s="421">
        <v>64800</v>
      </c>
      <c r="F15289" s="413">
        <v>138.72999999999999</v>
      </c>
      <c r="G15289" s="414">
        <f t="shared" si="476"/>
        <v>467.09435594319905</v>
      </c>
      <c r="H15289" s="415">
        <f t="shared" si="477"/>
        <v>2.3354717797159954</v>
      </c>
    </row>
    <row r="15290" spans="1:8" ht="15" hidden="1" thickBot="1">
      <c r="A15290" s="409">
        <v>202208</v>
      </c>
      <c r="B15290" s="196" t="s">
        <v>403</v>
      </c>
      <c r="C15290" s="197" t="s">
        <v>391</v>
      </c>
      <c r="D15290" s="198" t="s">
        <v>337</v>
      </c>
      <c r="E15290" s="421">
        <v>64800</v>
      </c>
      <c r="F15290" s="413">
        <v>138.72999999999999</v>
      </c>
      <c r="G15290" s="414">
        <f t="shared" si="476"/>
        <v>467.09435594319905</v>
      </c>
      <c r="H15290" s="415">
        <f t="shared" si="477"/>
        <v>2.3354717797159954</v>
      </c>
    </row>
    <row r="15291" spans="1:8" ht="15" hidden="1" thickBot="1">
      <c r="A15291" s="409">
        <v>202208</v>
      </c>
      <c r="B15291" s="196" t="s">
        <v>404</v>
      </c>
      <c r="C15291" s="197" t="s">
        <v>391</v>
      </c>
      <c r="D15291" s="198" t="s">
        <v>339</v>
      </c>
      <c r="E15291" s="421">
        <v>324</v>
      </c>
      <c r="F15291" s="413">
        <v>138.72999999999999</v>
      </c>
      <c r="G15291" s="414">
        <f t="shared" si="476"/>
        <v>2.3354717797159954</v>
      </c>
      <c r="H15291" s="415">
        <f t="shared" si="477"/>
        <v>2.3354717797159954</v>
      </c>
    </row>
    <row r="15292" spans="1:8" ht="15" hidden="1" thickBot="1">
      <c r="A15292" s="409">
        <v>202208</v>
      </c>
      <c r="B15292" s="196" t="s">
        <v>405</v>
      </c>
      <c r="C15292" s="197" t="s">
        <v>391</v>
      </c>
      <c r="D15292" s="198" t="s">
        <v>337</v>
      </c>
      <c r="E15292" s="421">
        <v>64800</v>
      </c>
      <c r="F15292" s="413">
        <v>138.72999999999999</v>
      </c>
      <c r="G15292" s="414">
        <f t="shared" si="476"/>
        <v>467.09435594319905</v>
      </c>
      <c r="H15292" s="415">
        <f t="shared" si="477"/>
        <v>2.3354717797159954</v>
      </c>
    </row>
    <row r="15293" spans="1:8" ht="15" hidden="1" thickBot="1">
      <c r="A15293" s="409">
        <v>202208</v>
      </c>
      <c r="B15293" s="196" t="s">
        <v>406</v>
      </c>
      <c r="C15293" s="197" t="s">
        <v>391</v>
      </c>
      <c r="D15293" s="198" t="s">
        <v>339</v>
      </c>
      <c r="E15293" s="421">
        <v>324</v>
      </c>
      <c r="F15293" s="413">
        <v>138.72999999999999</v>
      </c>
      <c r="G15293" s="414">
        <f t="shared" si="476"/>
        <v>2.3354717797159954</v>
      </c>
      <c r="H15293" s="415">
        <f t="shared" si="477"/>
        <v>2.3354717797159954</v>
      </c>
    </row>
    <row r="15294" spans="1:8" ht="15" hidden="1" thickBot="1">
      <c r="A15294" s="409">
        <v>202208</v>
      </c>
      <c r="B15294" s="196" t="s">
        <v>407</v>
      </c>
      <c r="C15294" s="197" t="s">
        <v>391</v>
      </c>
      <c r="D15294" s="198" t="s">
        <v>337</v>
      </c>
      <c r="E15294" s="421">
        <v>52383</v>
      </c>
      <c r="F15294" s="413">
        <v>138.72999999999999</v>
      </c>
      <c r="G15294" s="414">
        <f t="shared" si="476"/>
        <v>377.58956245945365</v>
      </c>
      <c r="H15294" s="415">
        <f t="shared" si="477"/>
        <v>1.8879478122972682</v>
      </c>
    </row>
    <row r="15295" spans="1:8" ht="15" hidden="1" thickBot="1">
      <c r="A15295" s="409">
        <v>202208</v>
      </c>
      <c r="B15295" s="196" t="s">
        <v>408</v>
      </c>
      <c r="C15295" s="197" t="s">
        <v>2632</v>
      </c>
      <c r="D15295" s="198" t="s">
        <v>339</v>
      </c>
      <c r="E15295" s="421">
        <v>262</v>
      </c>
      <c r="F15295" s="413">
        <v>138.72999999999999</v>
      </c>
      <c r="G15295" s="414">
        <f t="shared" si="476"/>
        <v>1.8885605132271319</v>
      </c>
      <c r="H15295" s="415">
        <f t="shared" si="477"/>
        <v>1.8885605132271319</v>
      </c>
    </row>
    <row r="15296" spans="1:8" ht="15" hidden="1" thickBot="1">
      <c r="A15296" s="409">
        <v>202208</v>
      </c>
      <c r="B15296" s="196" t="s">
        <v>409</v>
      </c>
      <c r="C15296" s="197" t="s">
        <v>391</v>
      </c>
      <c r="D15296" s="198" t="s">
        <v>337</v>
      </c>
      <c r="E15296" s="421">
        <v>52383</v>
      </c>
      <c r="F15296" s="413">
        <v>138.72999999999999</v>
      </c>
      <c r="G15296" s="414">
        <f t="shared" si="476"/>
        <v>377.58956245945365</v>
      </c>
      <c r="H15296" s="415">
        <f t="shared" si="477"/>
        <v>1.8879478122972682</v>
      </c>
    </row>
    <row r="15297" spans="1:8" ht="15" hidden="1" thickBot="1">
      <c r="A15297" s="409">
        <v>202208</v>
      </c>
      <c r="B15297" s="196" t="s">
        <v>410</v>
      </c>
      <c r="C15297" s="197" t="s">
        <v>391</v>
      </c>
      <c r="D15297" s="198" t="s">
        <v>350</v>
      </c>
      <c r="E15297" s="421">
        <v>0.01</v>
      </c>
      <c r="F15297" s="413">
        <v>138.72999999999999</v>
      </c>
      <c r="G15297" s="414">
        <f t="shared" si="476"/>
        <v>7.2082462336913442E-5</v>
      </c>
      <c r="H15297" s="415" t="str">
        <f t="shared" si="477"/>
        <v>VER</v>
      </c>
    </row>
    <row r="15298" spans="1:8" ht="15" hidden="1" thickBot="1">
      <c r="A15298" s="409">
        <v>202208</v>
      </c>
      <c r="B15298" s="196" t="s">
        <v>2778</v>
      </c>
      <c r="C15298" s="197" t="s">
        <v>2779</v>
      </c>
      <c r="D15298" s="198" t="s">
        <v>337</v>
      </c>
      <c r="E15298" s="421">
        <v>4302.01</v>
      </c>
      <c r="F15298" s="413">
        <v>138.72999999999999</v>
      </c>
      <c r="G15298" s="414">
        <f t="shared" ref="G15298:G15361" si="478">+E15298/F15298</f>
        <v>31.009947379802497</v>
      </c>
      <c r="H15298" s="415">
        <f t="shared" ref="H15298:H15361" si="479">IF(D15298="TB",G15298/200,IF(D15298="LT",G15298,"VER"))</f>
        <v>0.1550497368990125</v>
      </c>
    </row>
    <row r="15299" spans="1:8" ht="15" hidden="1" thickBot="1">
      <c r="A15299" s="409">
        <v>202208</v>
      </c>
      <c r="B15299" s="196" t="s">
        <v>2780</v>
      </c>
      <c r="C15299" s="197" t="s">
        <v>2781</v>
      </c>
      <c r="D15299" s="198" t="s">
        <v>339</v>
      </c>
      <c r="E15299" s="421">
        <v>21.51</v>
      </c>
      <c r="F15299" s="413">
        <v>138.72999999999999</v>
      </c>
      <c r="G15299" s="414">
        <f t="shared" si="478"/>
        <v>0.15504937648670081</v>
      </c>
      <c r="H15299" s="415">
        <f t="shared" si="479"/>
        <v>0.15504937648670081</v>
      </c>
    </row>
    <row r="15300" spans="1:8" ht="15" hidden="1" thickBot="1">
      <c r="A15300" s="409">
        <v>202208</v>
      </c>
      <c r="B15300" s="196" t="s">
        <v>411</v>
      </c>
      <c r="C15300" s="197" t="s">
        <v>412</v>
      </c>
      <c r="D15300" s="198" t="s">
        <v>374</v>
      </c>
      <c r="E15300" s="421">
        <v>0.01</v>
      </c>
      <c r="F15300" s="413">
        <v>138.72999999999999</v>
      </c>
      <c r="G15300" s="414">
        <f t="shared" si="478"/>
        <v>7.2082462336913442E-5</v>
      </c>
      <c r="H15300" s="415" t="str">
        <f t="shared" si="479"/>
        <v>VER</v>
      </c>
    </row>
    <row r="15301" spans="1:8" ht="15" hidden="1" thickBot="1">
      <c r="A15301" s="409">
        <v>202208</v>
      </c>
      <c r="B15301" s="196" t="s">
        <v>413</v>
      </c>
      <c r="C15301" s="197" t="s">
        <v>412</v>
      </c>
      <c r="D15301" s="198" t="s">
        <v>337</v>
      </c>
      <c r="E15301" s="421">
        <v>15970</v>
      </c>
      <c r="F15301" s="413">
        <v>138.72999999999999</v>
      </c>
      <c r="G15301" s="414">
        <f t="shared" si="478"/>
        <v>115.11569235205076</v>
      </c>
      <c r="H15301" s="415">
        <f t="shared" si="479"/>
        <v>0.57557846176025373</v>
      </c>
    </row>
    <row r="15302" spans="1:8" ht="15" hidden="1" thickBot="1">
      <c r="A15302" s="409">
        <v>202208</v>
      </c>
      <c r="B15302" s="196" t="s">
        <v>414</v>
      </c>
      <c r="C15302" s="197" t="s">
        <v>412</v>
      </c>
      <c r="D15302" s="198" t="s">
        <v>337</v>
      </c>
      <c r="E15302" s="421">
        <v>23144</v>
      </c>
      <c r="F15302" s="413">
        <v>138.72999999999999</v>
      </c>
      <c r="G15302" s="414">
        <f t="shared" si="478"/>
        <v>166.82765083255245</v>
      </c>
      <c r="H15302" s="415">
        <f t="shared" si="479"/>
        <v>0.83413825416276222</v>
      </c>
    </row>
    <row r="15303" spans="1:8" ht="15" hidden="1" thickBot="1">
      <c r="A15303" s="409">
        <v>202208</v>
      </c>
      <c r="B15303" s="196" t="s">
        <v>415</v>
      </c>
      <c r="C15303" s="197" t="s">
        <v>412</v>
      </c>
      <c r="D15303" s="198" t="s">
        <v>339</v>
      </c>
      <c r="E15303" s="421">
        <v>116</v>
      </c>
      <c r="F15303" s="413">
        <v>138.72999999999999</v>
      </c>
      <c r="G15303" s="414">
        <f t="shared" si="478"/>
        <v>0.83615656310819586</v>
      </c>
      <c r="H15303" s="415">
        <f t="shared" si="479"/>
        <v>0.83615656310819586</v>
      </c>
    </row>
    <row r="15304" spans="1:8" ht="15" hidden="1" thickBot="1">
      <c r="A15304" s="409">
        <v>202208</v>
      </c>
      <c r="B15304" s="196" t="s">
        <v>416</v>
      </c>
      <c r="C15304" s="197" t="s">
        <v>412</v>
      </c>
      <c r="D15304" s="198" t="s">
        <v>339</v>
      </c>
      <c r="E15304" s="421">
        <v>203</v>
      </c>
      <c r="F15304" s="413">
        <v>138.72999999999999</v>
      </c>
      <c r="G15304" s="414">
        <f t="shared" si="478"/>
        <v>1.4632739854393426</v>
      </c>
      <c r="H15304" s="415">
        <f t="shared" si="479"/>
        <v>1.4632739854393426</v>
      </c>
    </row>
    <row r="15305" spans="1:8" ht="15" hidden="1" thickBot="1">
      <c r="A15305" s="409">
        <v>202208</v>
      </c>
      <c r="B15305" s="196" t="s">
        <v>417</v>
      </c>
      <c r="C15305" s="197" t="s">
        <v>412</v>
      </c>
      <c r="D15305" s="198" t="s">
        <v>337</v>
      </c>
      <c r="E15305" s="421">
        <v>22214</v>
      </c>
      <c r="F15305" s="413">
        <v>138.72999999999999</v>
      </c>
      <c r="G15305" s="414">
        <f t="shared" si="478"/>
        <v>160.1239818352195</v>
      </c>
      <c r="H15305" s="415">
        <f t="shared" si="479"/>
        <v>0.80061990917609749</v>
      </c>
    </row>
    <row r="15306" spans="1:8" ht="15" hidden="1" thickBot="1">
      <c r="A15306" s="409">
        <v>202208</v>
      </c>
      <c r="B15306" s="196" t="s">
        <v>418</v>
      </c>
      <c r="C15306" s="197" t="s">
        <v>412</v>
      </c>
      <c r="D15306" s="198" t="s">
        <v>339</v>
      </c>
      <c r="E15306" s="421">
        <v>203</v>
      </c>
      <c r="F15306" s="413">
        <v>138.72999999999999</v>
      </c>
      <c r="G15306" s="414">
        <f t="shared" si="478"/>
        <v>1.4632739854393426</v>
      </c>
      <c r="H15306" s="415">
        <f t="shared" si="479"/>
        <v>1.4632739854393426</v>
      </c>
    </row>
    <row r="15307" spans="1:8" ht="15" hidden="1" thickBot="1">
      <c r="A15307" s="409">
        <v>202208</v>
      </c>
      <c r="B15307" s="196" t="s">
        <v>419</v>
      </c>
      <c r="C15307" s="197" t="s">
        <v>412</v>
      </c>
      <c r="D15307" s="198" t="s">
        <v>337</v>
      </c>
      <c r="E15307" s="421">
        <v>60100</v>
      </c>
      <c r="F15307" s="413">
        <v>138.72999999999999</v>
      </c>
      <c r="G15307" s="414">
        <f t="shared" si="478"/>
        <v>433.21559864484976</v>
      </c>
      <c r="H15307" s="415">
        <f t="shared" si="479"/>
        <v>2.1660779932242487</v>
      </c>
    </row>
    <row r="15308" spans="1:8" ht="15" hidden="1" thickBot="1">
      <c r="A15308" s="409">
        <v>202208</v>
      </c>
      <c r="B15308" s="196" t="s">
        <v>420</v>
      </c>
      <c r="C15308" s="197" t="s">
        <v>412</v>
      </c>
      <c r="D15308" s="198" t="s">
        <v>337</v>
      </c>
      <c r="E15308" s="421">
        <v>30217</v>
      </c>
      <c r="F15308" s="413">
        <v>138.72999999999999</v>
      </c>
      <c r="G15308" s="414">
        <f t="shared" si="478"/>
        <v>217.81157644345132</v>
      </c>
      <c r="H15308" s="415">
        <f t="shared" si="479"/>
        <v>1.0890578822172565</v>
      </c>
    </row>
    <row r="15309" spans="1:8" ht="15" hidden="1" thickBot="1">
      <c r="A15309" s="409">
        <v>202208</v>
      </c>
      <c r="B15309" s="196" t="s">
        <v>421</v>
      </c>
      <c r="C15309" s="197" t="s">
        <v>412</v>
      </c>
      <c r="D15309" s="198" t="s">
        <v>337</v>
      </c>
      <c r="E15309" s="421">
        <v>40659</v>
      </c>
      <c r="F15309" s="413">
        <v>138.72999999999999</v>
      </c>
      <c r="G15309" s="414">
        <f t="shared" si="478"/>
        <v>293.08008361565635</v>
      </c>
      <c r="H15309" s="415">
        <f t="shared" si="479"/>
        <v>1.4654004180782818</v>
      </c>
    </row>
    <row r="15310" spans="1:8" ht="15" hidden="1" thickBot="1">
      <c r="A15310" s="409">
        <v>202208</v>
      </c>
      <c r="B15310" s="196" t="s">
        <v>422</v>
      </c>
      <c r="C15310" s="197" t="s">
        <v>412</v>
      </c>
      <c r="D15310" s="198" t="s">
        <v>337</v>
      </c>
      <c r="E15310" s="421">
        <v>66301</v>
      </c>
      <c r="F15310" s="413">
        <v>138.72999999999999</v>
      </c>
      <c r="G15310" s="414">
        <f t="shared" si="478"/>
        <v>477.91393353996978</v>
      </c>
      <c r="H15310" s="415">
        <f t="shared" si="479"/>
        <v>2.389569667699849</v>
      </c>
    </row>
    <row r="15311" spans="1:8" ht="15" hidden="1" thickBot="1">
      <c r="A15311" s="409">
        <v>202208</v>
      </c>
      <c r="B15311" s="196" t="s">
        <v>423</v>
      </c>
      <c r="C15311" s="197" t="s">
        <v>412</v>
      </c>
      <c r="D15311" s="198" t="s">
        <v>339</v>
      </c>
      <c r="E15311" s="421">
        <v>331</v>
      </c>
      <c r="F15311" s="413">
        <v>138.72999999999999</v>
      </c>
      <c r="G15311" s="414">
        <f t="shared" si="478"/>
        <v>2.3859295033518348</v>
      </c>
      <c r="H15311" s="415">
        <f t="shared" si="479"/>
        <v>2.3859295033518348</v>
      </c>
    </row>
    <row r="15312" spans="1:8" ht="15" hidden="1" thickBot="1">
      <c r="A15312" s="409">
        <v>202208</v>
      </c>
      <c r="B15312" s="196" t="s">
        <v>424</v>
      </c>
      <c r="C15312" s="197" t="s">
        <v>412</v>
      </c>
      <c r="D15312" s="198" t="s">
        <v>337</v>
      </c>
      <c r="E15312" s="421">
        <v>49801</v>
      </c>
      <c r="F15312" s="413">
        <v>138.72999999999999</v>
      </c>
      <c r="G15312" s="414">
        <f t="shared" si="478"/>
        <v>358.97787068406257</v>
      </c>
      <c r="H15312" s="415">
        <f t="shared" si="479"/>
        <v>1.7948893534203127</v>
      </c>
    </row>
    <row r="15313" spans="1:8" ht="15" hidden="1" thickBot="1">
      <c r="A15313" s="409">
        <v>202208</v>
      </c>
      <c r="B15313" s="196" t="s">
        <v>425</v>
      </c>
      <c r="C15313" s="197" t="s">
        <v>412</v>
      </c>
      <c r="D15313" s="198" t="s">
        <v>337</v>
      </c>
      <c r="E15313" s="421">
        <v>54138</v>
      </c>
      <c r="F15313" s="413">
        <v>138.72999999999999</v>
      </c>
      <c r="G15313" s="414">
        <f t="shared" si="478"/>
        <v>390.24003459958197</v>
      </c>
      <c r="H15313" s="415">
        <f t="shared" si="479"/>
        <v>1.9512001729979098</v>
      </c>
    </row>
    <row r="15314" spans="1:8" ht="15" hidden="1" thickBot="1">
      <c r="A15314" s="409">
        <v>202208</v>
      </c>
      <c r="B15314" s="196" t="s">
        <v>426</v>
      </c>
      <c r="C15314" s="197" t="s">
        <v>2633</v>
      </c>
      <c r="D15314" s="198" t="s">
        <v>337</v>
      </c>
      <c r="E15314" s="421">
        <v>49269</v>
      </c>
      <c r="F15314" s="413">
        <v>138.72999999999999</v>
      </c>
      <c r="G15314" s="414">
        <f t="shared" si="478"/>
        <v>355.14308368773879</v>
      </c>
      <c r="H15314" s="415">
        <f t="shared" si="479"/>
        <v>1.7757154184386941</v>
      </c>
    </row>
    <row r="15315" spans="1:8" ht="15" hidden="1" thickBot="1">
      <c r="A15315" s="409">
        <v>202208</v>
      </c>
      <c r="B15315" s="196" t="s">
        <v>427</v>
      </c>
      <c r="C15315" s="197" t="s">
        <v>2634</v>
      </c>
      <c r="D15315" s="198" t="s">
        <v>339</v>
      </c>
      <c r="E15315" s="421">
        <v>246</v>
      </c>
      <c r="F15315" s="413">
        <v>138.72999999999999</v>
      </c>
      <c r="G15315" s="414">
        <f t="shared" si="478"/>
        <v>1.7732285734880704</v>
      </c>
      <c r="H15315" s="415">
        <f t="shared" si="479"/>
        <v>1.7732285734880704</v>
      </c>
    </row>
    <row r="15316" spans="1:8" ht="15" hidden="1" thickBot="1">
      <c r="A15316" s="409">
        <v>202208</v>
      </c>
      <c r="B15316" s="196" t="s">
        <v>428</v>
      </c>
      <c r="C15316" s="197" t="s">
        <v>412</v>
      </c>
      <c r="D15316" s="198" t="s">
        <v>337</v>
      </c>
      <c r="E15316" s="421">
        <v>49801</v>
      </c>
      <c r="F15316" s="413">
        <v>138.72999999999999</v>
      </c>
      <c r="G15316" s="414">
        <f t="shared" si="478"/>
        <v>358.97787068406257</v>
      </c>
      <c r="H15316" s="415">
        <f t="shared" si="479"/>
        <v>1.7948893534203127</v>
      </c>
    </row>
    <row r="15317" spans="1:8" ht="15" hidden="1" thickBot="1">
      <c r="A15317" s="409">
        <v>202208</v>
      </c>
      <c r="B15317" s="196" t="s">
        <v>429</v>
      </c>
      <c r="C15317" s="197" t="s">
        <v>412</v>
      </c>
      <c r="D15317" s="198" t="s">
        <v>337</v>
      </c>
      <c r="E15317" s="421">
        <v>49801</v>
      </c>
      <c r="F15317" s="413">
        <v>138.72999999999999</v>
      </c>
      <c r="G15317" s="414">
        <f t="shared" si="478"/>
        <v>358.97787068406257</v>
      </c>
      <c r="H15317" s="415">
        <f t="shared" si="479"/>
        <v>1.7948893534203127</v>
      </c>
    </row>
    <row r="15318" spans="1:8" ht="15" hidden="1" thickBot="1">
      <c r="A15318" s="409">
        <v>202208</v>
      </c>
      <c r="B15318" s="196" t="s">
        <v>430</v>
      </c>
      <c r="C15318" s="197" t="s">
        <v>2635</v>
      </c>
      <c r="D15318" s="198" t="s">
        <v>339</v>
      </c>
      <c r="E15318" s="421">
        <v>249</v>
      </c>
      <c r="F15318" s="413">
        <v>138.72999999999999</v>
      </c>
      <c r="G15318" s="414">
        <f t="shared" si="478"/>
        <v>1.7948533121891446</v>
      </c>
      <c r="H15318" s="415">
        <f t="shared" si="479"/>
        <v>1.7948533121891446</v>
      </c>
    </row>
    <row r="15319" spans="1:8" ht="15" hidden="1" thickBot="1">
      <c r="A15319" s="409">
        <v>202208</v>
      </c>
      <c r="B15319" s="196" t="s">
        <v>431</v>
      </c>
      <c r="C15319" s="197" t="s">
        <v>412</v>
      </c>
      <c r="D15319" s="198" t="s">
        <v>337</v>
      </c>
      <c r="E15319" s="421">
        <v>49801</v>
      </c>
      <c r="F15319" s="413">
        <v>138.72999999999999</v>
      </c>
      <c r="G15319" s="414">
        <f t="shared" si="478"/>
        <v>358.97787068406257</v>
      </c>
      <c r="H15319" s="415">
        <f t="shared" si="479"/>
        <v>1.7948893534203127</v>
      </c>
    </row>
    <row r="15320" spans="1:8" ht="15" hidden="1" thickBot="1">
      <c r="A15320" s="409">
        <v>202208</v>
      </c>
      <c r="B15320" s="196" t="s">
        <v>432</v>
      </c>
      <c r="C15320" s="197" t="s">
        <v>412</v>
      </c>
      <c r="D15320" s="198" t="s">
        <v>337</v>
      </c>
      <c r="E15320" s="421">
        <v>49801</v>
      </c>
      <c r="F15320" s="413">
        <v>138.72999999999999</v>
      </c>
      <c r="G15320" s="414">
        <f t="shared" si="478"/>
        <v>358.97787068406257</v>
      </c>
      <c r="H15320" s="415">
        <f t="shared" si="479"/>
        <v>1.7948893534203127</v>
      </c>
    </row>
    <row r="15321" spans="1:8" ht="15" hidden="1" thickBot="1">
      <c r="A15321" s="409">
        <v>202208</v>
      </c>
      <c r="B15321" s="196" t="s">
        <v>433</v>
      </c>
      <c r="C15321" s="197" t="s">
        <v>412</v>
      </c>
      <c r="D15321" s="198" t="s">
        <v>339</v>
      </c>
      <c r="E15321" s="421">
        <v>19.899999999999999</v>
      </c>
      <c r="F15321" s="413">
        <v>138.72999999999999</v>
      </c>
      <c r="G15321" s="414">
        <f t="shared" si="478"/>
        <v>0.14344410005045771</v>
      </c>
      <c r="H15321" s="415">
        <f t="shared" si="479"/>
        <v>0.14344410005045771</v>
      </c>
    </row>
    <row r="15322" spans="1:8" ht="15" hidden="1" thickBot="1">
      <c r="A15322" s="409">
        <v>202208</v>
      </c>
      <c r="B15322" s="196" t="s">
        <v>434</v>
      </c>
      <c r="C15322" s="197" t="s">
        <v>412</v>
      </c>
      <c r="D15322" s="198" t="s">
        <v>337</v>
      </c>
      <c r="E15322" s="421">
        <v>43131</v>
      </c>
      <c r="F15322" s="413">
        <v>138.72999999999999</v>
      </c>
      <c r="G15322" s="414">
        <f t="shared" si="478"/>
        <v>310.89886830534135</v>
      </c>
      <c r="H15322" s="415">
        <f t="shared" si="479"/>
        <v>1.5544943415267067</v>
      </c>
    </row>
    <row r="15323" spans="1:8" ht="15" hidden="1" thickBot="1">
      <c r="A15323" s="409">
        <v>202208</v>
      </c>
      <c r="B15323" s="196" t="s">
        <v>435</v>
      </c>
      <c r="C15323" s="197" t="s">
        <v>412</v>
      </c>
      <c r="D15323" s="198" t="s">
        <v>339</v>
      </c>
      <c r="E15323" s="421">
        <v>216</v>
      </c>
      <c r="F15323" s="413">
        <v>138.72999999999999</v>
      </c>
      <c r="G15323" s="414">
        <f t="shared" si="478"/>
        <v>1.5569811864773302</v>
      </c>
      <c r="H15323" s="415">
        <f t="shared" si="479"/>
        <v>1.5569811864773302</v>
      </c>
    </row>
    <row r="15324" spans="1:8" ht="15" hidden="1" thickBot="1">
      <c r="A15324" s="409">
        <v>202208</v>
      </c>
      <c r="B15324" s="196" t="s">
        <v>436</v>
      </c>
      <c r="C15324" s="197" t="s">
        <v>412</v>
      </c>
      <c r="D15324" s="198" t="s">
        <v>337</v>
      </c>
      <c r="E15324" s="421">
        <v>65314</v>
      </c>
      <c r="F15324" s="413">
        <v>138.72999999999999</v>
      </c>
      <c r="G15324" s="414">
        <f t="shared" si="478"/>
        <v>470.79939450731638</v>
      </c>
      <c r="H15324" s="415">
        <f t="shared" si="479"/>
        <v>2.3539969725365819</v>
      </c>
    </row>
    <row r="15325" spans="1:8" ht="15" hidden="1" thickBot="1">
      <c r="A15325" s="409">
        <v>202208</v>
      </c>
      <c r="B15325" s="196" t="s">
        <v>437</v>
      </c>
      <c r="C15325" s="197" t="s">
        <v>412</v>
      </c>
      <c r="D15325" s="198" t="s">
        <v>339</v>
      </c>
      <c r="E15325" s="421">
        <v>327</v>
      </c>
      <c r="F15325" s="413">
        <v>138.72999999999999</v>
      </c>
      <c r="G15325" s="414">
        <f t="shared" si="478"/>
        <v>2.3570965184170691</v>
      </c>
      <c r="H15325" s="415">
        <f t="shared" si="479"/>
        <v>2.3570965184170691</v>
      </c>
    </row>
    <row r="15326" spans="1:8" ht="15" hidden="1" thickBot="1">
      <c r="A15326" s="409">
        <v>202208</v>
      </c>
      <c r="B15326" s="196" t="s">
        <v>438</v>
      </c>
      <c r="C15326" s="197" t="s">
        <v>412</v>
      </c>
      <c r="D15326" s="198" t="s">
        <v>337</v>
      </c>
      <c r="E15326" s="421">
        <v>62372</v>
      </c>
      <c r="F15326" s="413">
        <v>138.72999999999999</v>
      </c>
      <c r="G15326" s="414">
        <f t="shared" si="478"/>
        <v>449.59273408779649</v>
      </c>
      <c r="H15326" s="415">
        <f t="shared" si="479"/>
        <v>2.2479636704389825</v>
      </c>
    </row>
    <row r="15327" spans="1:8" ht="15" hidden="1" thickBot="1">
      <c r="A15327" s="409">
        <v>202208</v>
      </c>
      <c r="B15327" s="196" t="s">
        <v>439</v>
      </c>
      <c r="C15327" s="197" t="s">
        <v>412</v>
      </c>
      <c r="D15327" s="198" t="s">
        <v>339</v>
      </c>
      <c r="E15327" s="421">
        <v>312</v>
      </c>
      <c r="F15327" s="413">
        <v>138.72999999999999</v>
      </c>
      <c r="G15327" s="414">
        <f t="shared" si="478"/>
        <v>2.2489728249116991</v>
      </c>
      <c r="H15327" s="415">
        <f t="shared" si="479"/>
        <v>2.2489728249116991</v>
      </c>
    </row>
    <row r="15328" spans="1:8" ht="15" hidden="1" thickBot="1">
      <c r="A15328" s="409">
        <v>202208</v>
      </c>
      <c r="B15328" s="196" t="s">
        <v>440</v>
      </c>
      <c r="C15328" s="197" t="s">
        <v>412</v>
      </c>
      <c r="D15328" s="198" t="s">
        <v>337</v>
      </c>
      <c r="E15328" s="421">
        <v>43131</v>
      </c>
      <c r="F15328" s="413">
        <v>138.72999999999999</v>
      </c>
      <c r="G15328" s="414">
        <f t="shared" si="478"/>
        <v>310.89886830534135</v>
      </c>
      <c r="H15328" s="415">
        <f t="shared" si="479"/>
        <v>1.5544943415267067</v>
      </c>
    </row>
    <row r="15329" spans="1:8" ht="15" hidden="1" thickBot="1">
      <c r="A15329" s="409">
        <v>202208</v>
      </c>
      <c r="B15329" s="196" t="s">
        <v>441</v>
      </c>
      <c r="C15329" s="197" t="s">
        <v>412</v>
      </c>
      <c r="D15329" s="198" t="s">
        <v>339</v>
      </c>
      <c r="E15329" s="421">
        <v>216</v>
      </c>
      <c r="F15329" s="413">
        <v>138.72999999999999</v>
      </c>
      <c r="G15329" s="414">
        <f t="shared" si="478"/>
        <v>1.5569811864773302</v>
      </c>
      <c r="H15329" s="415">
        <f t="shared" si="479"/>
        <v>1.5569811864773302</v>
      </c>
    </row>
    <row r="15330" spans="1:8" ht="15" hidden="1" thickBot="1">
      <c r="A15330" s="409">
        <v>202208</v>
      </c>
      <c r="B15330" s="196" t="s">
        <v>442</v>
      </c>
      <c r="C15330" s="197" t="s">
        <v>412</v>
      </c>
      <c r="D15330" s="198" t="s">
        <v>337</v>
      </c>
      <c r="E15330" s="421">
        <v>72927</v>
      </c>
      <c r="F15330" s="413">
        <v>138.72999999999999</v>
      </c>
      <c r="G15330" s="414">
        <f t="shared" si="478"/>
        <v>525.67577308440855</v>
      </c>
      <c r="H15330" s="415">
        <f t="shared" si="479"/>
        <v>2.6283788654220426</v>
      </c>
    </row>
    <row r="15331" spans="1:8" ht="15" hidden="1" thickBot="1">
      <c r="A15331" s="409">
        <v>202208</v>
      </c>
      <c r="B15331" s="196" t="s">
        <v>443</v>
      </c>
      <c r="C15331" s="197" t="s">
        <v>2636</v>
      </c>
      <c r="D15331" s="198" t="s">
        <v>339</v>
      </c>
      <c r="E15331" s="421">
        <v>365</v>
      </c>
      <c r="F15331" s="413">
        <v>138.72999999999999</v>
      </c>
      <c r="G15331" s="414">
        <f t="shared" si="478"/>
        <v>2.6310098752973405</v>
      </c>
      <c r="H15331" s="415">
        <f t="shared" si="479"/>
        <v>2.6310098752973405</v>
      </c>
    </row>
    <row r="15332" spans="1:8" ht="15" hidden="1" thickBot="1">
      <c r="A15332" s="409">
        <v>202208</v>
      </c>
      <c r="B15332" s="196" t="s">
        <v>444</v>
      </c>
      <c r="C15332" s="197" t="s">
        <v>412</v>
      </c>
      <c r="D15332" s="198" t="s">
        <v>337</v>
      </c>
      <c r="E15332" s="421">
        <v>59193</v>
      </c>
      <c r="F15332" s="413">
        <v>138.72999999999999</v>
      </c>
      <c r="G15332" s="414">
        <f t="shared" si="478"/>
        <v>426.67771931089169</v>
      </c>
      <c r="H15332" s="415">
        <f t="shared" si="479"/>
        <v>2.1333885965544583</v>
      </c>
    </row>
    <row r="15333" spans="1:8" ht="15" hidden="1" thickBot="1">
      <c r="A15333" s="409">
        <v>202208</v>
      </c>
      <c r="B15333" s="196" t="s">
        <v>445</v>
      </c>
      <c r="C15333" s="197" t="s">
        <v>412</v>
      </c>
      <c r="D15333" s="198" t="s">
        <v>339</v>
      </c>
      <c r="E15333" s="421">
        <v>296</v>
      </c>
      <c r="F15333" s="413">
        <v>138.72999999999999</v>
      </c>
      <c r="G15333" s="414">
        <f t="shared" si="478"/>
        <v>2.1336408851726376</v>
      </c>
      <c r="H15333" s="415">
        <f t="shared" si="479"/>
        <v>2.1336408851726376</v>
      </c>
    </row>
    <row r="15334" spans="1:8" ht="15" hidden="1" thickBot="1">
      <c r="A15334" s="409">
        <v>202208</v>
      </c>
      <c r="B15334" s="196" t="s">
        <v>446</v>
      </c>
      <c r="C15334" s="197" t="s">
        <v>412</v>
      </c>
      <c r="D15334" s="198" t="s">
        <v>337</v>
      </c>
      <c r="E15334" s="421">
        <v>47194</v>
      </c>
      <c r="F15334" s="413">
        <v>138.72999999999999</v>
      </c>
      <c r="G15334" s="414">
        <f t="shared" si="478"/>
        <v>340.18597275282929</v>
      </c>
      <c r="H15334" s="415">
        <f t="shared" si="479"/>
        <v>1.7009298637641463</v>
      </c>
    </row>
    <row r="15335" spans="1:8" ht="15" hidden="1" thickBot="1">
      <c r="A15335" s="409">
        <v>202208</v>
      </c>
      <c r="B15335" s="196" t="s">
        <v>447</v>
      </c>
      <c r="C15335" s="197" t="s">
        <v>412</v>
      </c>
      <c r="D15335" s="198" t="s">
        <v>337</v>
      </c>
      <c r="E15335" s="421">
        <v>47099</v>
      </c>
      <c r="F15335" s="413">
        <v>138.72999999999999</v>
      </c>
      <c r="G15335" s="414">
        <f t="shared" si="478"/>
        <v>339.50118936062859</v>
      </c>
      <c r="H15335" s="415">
        <f t="shared" si="479"/>
        <v>1.697505946803143</v>
      </c>
    </row>
    <row r="15336" spans="1:8" ht="15" hidden="1" thickBot="1">
      <c r="A15336" s="409">
        <v>202208</v>
      </c>
      <c r="B15336" s="196" t="s">
        <v>448</v>
      </c>
      <c r="C15336" s="197" t="s">
        <v>412</v>
      </c>
      <c r="D15336" s="198" t="s">
        <v>337</v>
      </c>
      <c r="E15336" s="421">
        <v>77820</v>
      </c>
      <c r="F15336" s="413">
        <v>138.72999999999999</v>
      </c>
      <c r="G15336" s="414">
        <f t="shared" si="478"/>
        <v>560.9457219058603</v>
      </c>
      <c r="H15336" s="415">
        <f t="shared" si="479"/>
        <v>2.8047286095293016</v>
      </c>
    </row>
    <row r="15337" spans="1:8" ht="15" hidden="1" thickBot="1">
      <c r="A15337" s="409">
        <v>202208</v>
      </c>
      <c r="B15337" s="196" t="s">
        <v>449</v>
      </c>
      <c r="C15337" s="197" t="s">
        <v>412</v>
      </c>
      <c r="D15337" s="198" t="s">
        <v>339</v>
      </c>
      <c r="E15337" s="421">
        <v>236</v>
      </c>
      <c r="F15337" s="413">
        <v>138.72999999999999</v>
      </c>
      <c r="G15337" s="414">
        <f t="shared" si="478"/>
        <v>1.701146111151157</v>
      </c>
      <c r="H15337" s="415">
        <f t="shared" si="479"/>
        <v>1.701146111151157</v>
      </c>
    </row>
    <row r="15338" spans="1:8" ht="15" hidden="1" thickBot="1">
      <c r="A15338" s="409">
        <v>202208</v>
      </c>
      <c r="B15338" s="196" t="s">
        <v>450</v>
      </c>
      <c r="C15338" s="197" t="s">
        <v>412</v>
      </c>
      <c r="D15338" s="198" t="s">
        <v>337</v>
      </c>
      <c r="E15338" s="421">
        <v>37352</v>
      </c>
      <c r="F15338" s="413">
        <v>138.72999999999999</v>
      </c>
      <c r="G15338" s="414">
        <f t="shared" si="478"/>
        <v>269.24241332083903</v>
      </c>
      <c r="H15338" s="415">
        <f t="shared" si="479"/>
        <v>1.3462120666041952</v>
      </c>
    </row>
    <row r="15339" spans="1:8" ht="15" hidden="1" thickBot="1">
      <c r="A15339" s="409">
        <v>202208</v>
      </c>
      <c r="B15339" s="196" t="s">
        <v>451</v>
      </c>
      <c r="C15339" s="197" t="s">
        <v>412</v>
      </c>
      <c r="D15339" s="198" t="s">
        <v>337</v>
      </c>
      <c r="E15339" s="421">
        <v>43098</v>
      </c>
      <c r="F15339" s="413">
        <v>138.72999999999999</v>
      </c>
      <c r="G15339" s="414">
        <f t="shared" si="478"/>
        <v>310.66099617962954</v>
      </c>
      <c r="H15339" s="415">
        <f t="shared" si="479"/>
        <v>1.5533049808981476</v>
      </c>
    </row>
    <row r="15340" spans="1:8" ht="15" hidden="1" thickBot="1">
      <c r="A15340" s="409">
        <v>202208</v>
      </c>
      <c r="B15340" s="196" t="s">
        <v>452</v>
      </c>
      <c r="C15340" s="197" t="s">
        <v>412</v>
      </c>
      <c r="D15340" s="198" t="s">
        <v>337</v>
      </c>
      <c r="E15340" s="421">
        <v>36164</v>
      </c>
      <c r="F15340" s="413">
        <v>138.72999999999999</v>
      </c>
      <c r="G15340" s="414">
        <f t="shared" si="478"/>
        <v>260.67901679521373</v>
      </c>
      <c r="H15340" s="415">
        <f t="shared" si="479"/>
        <v>1.3033950839760686</v>
      </c>
    </row>
    <row r="15341" spans="1:8" ht="15" hidden="1" thickBot="1">
      <c r="A15341" s="409">
        <v>202208</v>
      </c>
      <c r="B15341" s="196" t="s">
        <v>453</v>
      </c>
      <c r="C15341" s="197" t="s">
        <v>412</v>
      </c>
      <c r="D15341" s="198" t="s">
        <v>337</v>
      </c>
      <c r="E15341" s="421">
        <v>60794</v>
      </c>
      <c r="F15341" s="413">
        <v>138.72999999999999</v>
      </c>
      <c r="G15341" s="414">
        <f t="shared" si="478"/>
        <v>438.21812153103156</v>
      </c>
      <c r="H15341" s="415">
        <f t="shared" si="479"/>
        <v>2.1910906076551577</v>
      </c>
    </row>
    <row r="15342" spans="1:8" ht="15" hidden="1" thickBot="1">
      <c r="A15342" s="409">
        <v>202208</v>
      </c>
      <c r="B15342" s="196" t="s">
        <v>454</v>
      </c>
      <c r="C15342" s="197" t="s">
        <v>412</v>
      </c>
      <c r="D15342" s="198" t="s">
        <v>337</v>
      </c>
      <c r="E15342" s="421">
        <v>60794</v>
      </c>
      <c r="F15342" s="413">
        <v>138.72999999999999</v>
      </c>
      <c r="G15342" s="414">
        <f t="shared" si="478"/>
        <v>438.21812153103156</v>
      </c>
      <c r="H15342" s="415">
        <f t="shared" si="479"/>
        <v>2.1910906076551577</v>
      </c>
    </row>
    <row r="15343" spans="1:8" ht="15" hidden="1" thickBot="1">
      <c r="A15343" s="409">
        <v>202208</v>
      </c>
      <c r="B15343" s="196" t="s">
        <v>455</v>
      </c>
      <c r="C15343" s="197" t="s">
        <v>412</v>
      </c>
      <c r="D15343" s="198" t="s">
        <v>337</v>
      </c>
      <c r="E15343" s="421">
        <v>67964</v>
      </c>
      <c r="F15343" s="413">
        <v>138.72999999999999</v>
      </c>
      <c r="G15343" s="414">
        <f t="shared" si="478"/>
        <v>489.90124702659847</v>
      </c>
      <c r="H15343" s="415">
        <f t="shared" si="479"/>
        <v>2.4495062351329921</v>
      </c>
    </row>
    <row r="15344" spans="1:8" ht="15" hidden="1" thickBot="1">
      <c r="A15344" s="409">
        <v>202208</v>
      </c>
      <c r="B15344" s="196" t="s">
        <v>456</v>
      </c>
      <c r="C15344" s="197" t="s">
        <v>412</v>
      </c>
      <c r="D15344" s="198" t="s">
        <v>339</v>
      </c>
      <c r="E15344" s="421">
        <v>340</v>
      </c>
      <c r="F15344" s="413">
        <v>138.72999999999999</v>
      </c>
      <c r="G15344" s="414">
        <f t="shared" si="478"/>
        <v>2.4508037194550569</v>
      </c>
      <c r="H15344" s="415">
        <f t="shared" si="479"/>
        <v>2.4508037194550569</v>
      </c>
    </row>
    <row r="15345" spans="1:8" ht="15" hidden="1" thickBot="1">
      <c r="A15345" s="409">
        <v>202208</v>
      </c>
      <c r="B15345" s="196" t="s">
        <v>457</v>
      </c>
      <c r="C15345" s="197" t="s">
        <v>412</v>
      </c>
      <c r="D15345" s="198" t="s">
        <v>339</v>
      </c>
      <c r="E15345" s="421">
        <v>304</v>
      </c>
      <c r="F15345" s="413">
        <v>138.72999999999999</v>
      </c>
      <c r="G15345" s="414">
        <f t="shared" si="478"/>
        <v>2.1913068550421686</v>
      </c>
      <c r="H15345" s="415">
        <f t="shared" si="479"/>
        <v>2.1913068550421686</v>
      </c>
    </row>
    <row r="15346" spans="1:8" ht="15" hidden="1" thickBot="1">
      <c r="A15346" s="409">
        <v>202208</v>
      </c>
      <c r="B15346" s="196" t="s">
        <v>458</v>
      </c>
      <c r="C15346" s="197" t="s">
        <v>412</v>
      </c>
      <c r="D15346" s="198" t="s">
        <v>337</v>
      </c>
      <c r="E15346" s="421">
        <v>49801</v>
      </c>
      <c r="F15346" s="413">
        <v>138.72999999999999</v>
      </c>
      <c r="G15346" s="414">
        <f t="shared" si="478"/>
        <v>358.97787068406257</v>
      </c>
      <c r="H15346" s="415">
        <f t="shared" si="479"/>
        <v>1.7948893534203127</v>
      </c>
    </row>
    <row r="15347" spans="1:8" ht="15" hidden="1" thickBot="1">
      <c r="A15347" s="409">
        <v>202208</v>
      </c>
      <c r="B15347" s="196" t="s">
        <v>459</v>
      </c>
      <c r="C15347" s="197" t="s">
        <v>412</v>
      </c>
      <c r="D15347" s="198" t="s">
        <v>339</v>
      </c>
      <c r="E15347" s="421">
        <v>249</v>
      </c>
      <c r="F15347" s="413">
        <v>138.72999999999999</v>
      </c>
      <c r="G15347" s="414">
        <f t="shared" si="478"/>
        <v>1.7948533121891446</v>
      </c>
      <c r="H15347" s="415">
        <f t="shared" si="479"/>
        <v>1.7948533121891446</v>
      </c>
    </row>
    <row r="15348" spans="1:8" ht="15" hidden="1" thickBot="1">
      <c r="A15348" s="409">
        <v>202208</v>
      </c>
      <c r="B15348" s="196" t="s">
        <v>460</v>
      </c>
      <c r="C15348" s="197" t="s">
        <v>412</v>
      </c>
      <c r="D15348" s="198" t="s">
        <v>337</v>
      </c>
      <c r="E15348" s="421">
        <v>50477</v>
      </c>
      <c r="F15348" s="413">
        <v>138.72999999999999</v>
      </c>
      <c r="G15348" s="414">
        <f t="shared" si="478"/>
        <v>363.85064513803792</v>
      </c>
      <c r="H15348" s="415">
        <f t="shared" si="479"/>
        <v>1.8192532256901897</v>
      </c>
    </row>
    <row r="15349" spans="1:8" ht="15" hidden="1" thickBot="1">
      <c r="A15349" s="409">
        <v>202208</v>
      </c>
      <c r="B15349" s="196" t="s">
        <v>461</v>
      </c>
      <c r="C15349" s="197" t="s">
        <v>412</v>
      </c>
      <c r="D15349" s="198" t="s">
        <v>337</v>
      </c>
      <c r="E15349" s="421">
        <v>93931</v>
      </c>
      <c r="F15349" s="413">
        <v>138.72999999999999</v>
      </c>
      <c r="G15349" s="414">
        <f t="shared" si="478"/>
        <v>677.07777697686163</v>
      </c>
      <c r="H15349" s="415">
        <f t="shared" si="479"/>
        <v>3.3853888848843083</v>
      </c>
    </row>
    <row r="15350" spans="1:8" ht="15" hidden="1" thickBot="1">
      <c r="A15350" s="409">
        <v>202208</v>
      </c>
      <c r="B15350" s="196" t="s">
        <v>462</v>
      </c>
      <c r="C15350" s="197" t="s">
        <v>412</v>
      </c>
      <c r="D15350" s="198" t="s">
        <v>337</v>
      </c>
      <c r="E15350" s="421">
        <v>35541</v>
      </c>
      <c r="F15350" s="413">
        <v>138.72999999999999</v>
      </c>
      <c r="G15350" s="414">
        <f t="shared" si="478"/>
        <v>256.18827939162406</v>
      </c>
      <c r="H15350" s="415">
        <f t="shared" si="479"/>
        <v>1.2809413969581203</v>
      </c>
    </row>
    <row r="15351" spans="1:8" ht="15" hidden="1" thickBot="1">
      <c r="A15351" s="409">
        <v>202208</v>
      </c>
      <c r="B15351" s="196" t="s">
        <v>463</v>
      </c>
      <c r="C15351" s="197" t="s">
        <v>412</v>
      </c>
      <c r="D15351" s="198" t="s">
        <v>339</v>
      </c>
      <c r="E15351" s="421">
        <v>178</v>
      </c>
      <c r="F15351" s="413">
        <v>138.72999999999999</v>
      </c>
      <c r="G15351" s="414">
        <f t="shared" si="478"/>
        <v>1.2830678295970592</v>
      </c>
      <c r="H15351" s="415">
        <f t="shared" si="479"/>
        <v>1.2830678295970592</v>
      </c>
    </row>
    <row r="15352" spans="1:8" ht="15" hidden="1" thickBot="1">
      <c r="A15352" s="409">
        <v>202208</v>
      </c>
      <c r="B15352" s="196" t="s">
        <v>464</v>
      </c>
      <c r="C15352" s="197" t="s">
        <v>412</v>
      </c>
      <c r="D15352" s="198" t="s">
        <v>337</v>
      </c>
      <c r="E15352" s="421">
        <v>9073</v>
      </c>
      <c r="F15352" s="413">
        <v>138.72999999999999</v>
      </c>
      <c r="G15352" s="414">
        <f t="shared" si="478"/>
        <v>65.400418078281561</v>
      </c>
      <c r="H15352" s="415">
        <f t="shared" si="479"/>
        <v>0.32700209039140782</v>
      </c>
    </row>
    <row r="15353" spans="1:8" ht="15" hidden="1" thickBot="1">
      <c r="A15353" s="409">
        <v>202208</v>
      </c>
      <c r="B15353" s="196" t="s">
        <v>465</v>
      </c>
      <c r="C15353" s="197" t="s">
        <v>412</v>
      </c>
      <c r="D15353" s="198" t="s">
        <v>337</v>
      </c>
      <c r="E15353" s="421">
        <v>53841</v>
      </c>
      <c r="F15353" s="413">
        <v>138.72999999999999</v>
      </c>
      <c r="G15353" s="414">
        <f t="shared" si="478"/>
        <v>388.09918546817562</v>
      </c>
      <c r="H15353" s="415">
        <f t="shared" si="479"/>
        <v>1.9404959273408782</v>
      </c>
    </row>
    <row r="15354" spans="1:8" ht="15" hidden="1" thickBot="1">
      <c r="A15354" s="409">
        <v>202208</v>
      </c>
      <c r="B15354" s="196" t="s">
        <v>466</v>
      </c>
      <c r="C15354" s="197" t="s">
        <v>412</v>
      </c>
      <c r="D15354" s="198" t="s">
        <v>339</v>
      </c>
      <c r="E15354" s="421">
        <v>269</v>
      </c>
      <c r="F15354" s="413">
        <v>138.72999999999999</v>
      </c>
      <c r="G15354" s="414">
        <f t="shared" si="478"/>
        <v>1.9390182368629714</v>
      </c>
      <c r="H15354" s="415">
        <f t="shared" si="479"/>
        <v>1.9390182368629714</v>
      </c>
    </row>
    <row r="15355" spans="1:8" ht="15" hidden="1" thickBot="1">
      <c r="A15355" s="409">
        <v>202208</v>
      </c>
      <c r="B15355" s="196" t="s">
        <v>467</v>
      </c>
      <c r="C15355" s="197" t="s">
        <v>412</v>
      </c>
      <c r="D15355" s="198" t="s">
        <v>337</v>
      </c>
      <c r="E15355" s="421">
        <v>54233</v>
      </c>
      <c r="F15355" s="413">
        <v>138.72999999999999</v>
      </c>
      <c r="G15355" s="414">
        <f t="shared" si="478"/>
        <v>390.92481799178262</v>
      </c>
      <c r="H15355" s="415">
        <f t="shared" si="479"/>
        <v>1.9546240899589131</v>
      </c>
    </row>
    <row r="15356" spans="1:8" ht="15" hidden="1" thickBot="1">
      <c r="A15356" s="409">
        <v>202208</v>
      </c>
      <c r="B15356" s="196" t="s">
        <v>468</v>
      </c>
      <c r="C15356" s="197" t="s">
        <v>2637</v>
      </c>
      <c r="D15356" s="198" t="s">
        <v>339</v>
      </c>
      <c r="E15356" s="421">
        <v>271</v>
      </c>
      <c r="F15356" s="413">
        <v>138.72999999999999</v>
      </c>
      <c r="G15356" s="414">
        <f t="shared" si="478"/>
        <v>1.953434729330354</v>
      </c>
      <c r="H15356" s="415">
        <f t="shared" si="479"/>
        <v>1.953434729330354</v>
      </c>
    </row>
    <row r="15357" spans="1:8" ht="15" hidden="1" thickBot="1">
      <c r="A15357" s="409">
        <v>202208</v>
      </c>
      <c r="B15357" s="196" t="s">
        <v>469</v>
      </c>
      <c r="C15357" s="197" t="s">
        <v>412</v>
      </c>
      <c r="D15357" s="198" t="s">
        <v>337</v>
      </c>
      <c r="E15357" s="421">
        <v>54233</v>
      </c>
      <c r="F15357" s="413">
        <v>138.72999999999999</v>
      </c>
      <c r="G15357" s="414">
        <f t="shared" si="478"/>
        <v>390.92481799178262</v>
      </c>
      <c r="H15357" s="415">
        <f t="shared" si="479"/>
        <v>1.9546240899589131</v>
      </c>
    </row>
    <row r="15358" spans="1:8" ht="15" hidden="1" thickBot="1">
      <c r="A15358" s="409">
        <v>202208</v>
      </c>
      <c r="B15358" s="196" t="s">
        <v>470</v>
      </c>
      <c r="C15358" s="197" t="s">
        <v>412</v>
      </c>
      <c r="D15358" s="198" t="s">
        <v>337</v>
      </c>
      <c r="E15358" s="421">
        <v>76612</v>
      </c>
      <c r="F15358" s="413">
        <v>138.72999999999999</v>
      </c>
      <c r="G15358" s="414">
        <f t="shared" si="478"/>
        <v>552.23816045556123</v>
      </c>
      <c r="H15358" s="415">
        <f t="shared" si="479"/>
        <v>2.761190802277806</v>
      </c>
    </row>
    <row r="15359" spans="1:8" ht="15" hidden="1" thickBot="1">
      <c r="A15359" s="409">
        <v>202208</v>
      </c>
      <c r="B15359" s="196" t="s">
        <v>471</v>
      </c>
      <c r="C15359" s="197" t="s">
        <v>2638</v>
      </c>
      <c r="D15359" s="198" t="s">
        <v>339</v>
      </c>
      <c r="E15359" s="421">
        <v>383</v>
      </c>
      <c r="F15359" s="413">
        <v>138.72999999999999</v>
      </c>
      <c r="G15359" s="414">
        <f t="shared" si="478"/>
        <v>2.7607583075037847</v>
      </c>
      <c r="H15359" s="415">
        <f t="shared" si="479"/>
        <v>2.7607583075037847</v>
      </c>
    </row>
    <row r="15360" spans="1:8" ht="15" hidden="1" thickBot="1">
      <c r="A15360" s="409">
        <v>202208</v>
      </c>
      <c r="B15360" s="196" t="s">
        <v>472</v>
      </c>
      <c r="C15360" s="197" t="s">
        <v>412</v>
      </c>
      <c r="D15360" s="198" t="s">
        <v>337</v>
      </c>
      <c r="E15360" s="421">
        <v>56816</v>
      </c>
      <c r="F15360" s="413">
        <v>138.72999999999999</v>
      </c>
      <c r="G15360" s="414">
        <f t="shared" si="478"/>
        <v>409.54371801340739</v>
      </c>
      <c r="H15360" s="415">
        <f t="shared" si="479"/>
        <v>2.0477185900670367</v>
      </c>
    </row>
    <row r="15361" spans="1:8" ht="15" hidden="1" thickBot="1">
      <c r="A15361" s="409">
        <v>202208</v>
      </c>
      <c r="B15361" s="196" t="s">
        <v>473</v>
      </c>
      <c r="C15361" s="197" t="s">
        <v>2638</v>
      </c>
      <c r="D15361" s="198" t="s">
        <v>339</v>
      </c>
      <c r="E15361" s="421">
        <v>284</v>
      </c>
      <c r="F15361" s="413">
        <v>138.72999999999999</v>
      </c>
      <c r="G15361" s="414">
        <f t="shared" si="478"/>
        <v>2.0471419303683414</v>
      </c>
      <c r="H15361" s="415">
        <f t="shared" si="479"/>
        <v>2.0471419303683414</v>
      </c>
    </row>
    <row r="15362" spans="1:8" ht="15" hidden="1" thickBot="1">
      <c r="A15362" s="409">
        <v>202208</v>
      </c>
      <c r="B15362" s="196" t="s">
        <v>474</v>
      </c>
      <c r="C15362" s="197" t="s">
        <v>412</v>
      </c>
      <c r="D15362" s="198" t="s">
        <v>337</v>
      </c>
      <c r="E15362" s="421">
        <v>45998</v>
      </c>
      <c r="F15362" s="413">
        <v>138.72999999999999</v>
      </c>
      <c r="G15362" s="414">
        <f t="shared" ref="G15362:G15425" si="480">+E15362/F15362</f>
        <v>331.56491025733442</v>
      </c>
      <c r="H15362" s="415">
        <f t="shared" ref="H15362:H15425" si="481">IF(D15362="TB",G15362/200,IF(D15362="LT",G15362,"VER"))</f>
        <v>1.6578245512866721</v>
      </c>
    </row>
    <row r="15363" spans="1:8" ht="15" hidden="1" thickBot="1">
      <c r="A15363" s="409">
        <v>202208</v>
      </c>
      <c r="B15363" s="196" t="s">
        <v>475</v>
      </c>
      <c r="C15363" s="197" t="s">
        <v>412</v>
      </c>
      <c r="D15363" s="198" t="s">
        <v>339</v>
      </c>
      <c r="E15363" s="421">
        <v>230</v>
      </c>
      <c r="F15363" s="413">
        <v>138.72999999999999</v>
      </c>
      <c r="G15363" s="414">
        <f t="shared" si="480"/>
        <v>1.6578966337490091</v>
      </c>
      <c r="H15363" s="415">
        <f t="shared" si="481"/>
        <v>1.6578966337490091</v>
      </c>
    </row>
    <row r="15364" spans="1:8" ht="15" hidden="1" thickBot="1">
      <c r="A15364" s="409">
        <v>202208</v>
      </c>
      <c r="B15364" s="196" t="s">
        <v>476</v>
      </c>
      <c r="C15364" s="197" t="s">
        <v>412</v>
      </c>
      <c r="D15364" s="198" t="s">
        <v>337</v>
      </c>
      <c r="E15364" s="421">
        <v>76109</v>
      </c>
      <c r="F15364" s="413">
        <v>138.72999999999999</v>
      </c>
      <c r="G15364" s="414">
        <f t="shared" si="480"/>
        <v>548.61241260001441</v>
      </c>
      <c r="H15364" s="415">
        <f t="shared" si="481"/>
        <v>2.7430620630000719</v>
      </c>
    </row>
    <row r="15365" spans="1:8" ht="15" hidden="1" thickBot="1">
      <c r="A15365" s="409">
        <v>202208</v>
      </c>
      <c r="B15365" s="196" t="s">
        <v>477</v>
      </c>
      <c r="C15365" s="197" t="s">
        <v>412</v>
      </c>
      <c r="D15365" s="198" t="s">
        <v>337</v>
      </c>
      <c r="E15365" s="421">
        <v>71123</v>
      </c>
      <c r="F15365" s="413">
        <v>138.72999999999999</v>
      </c>
      <c r="G15365" s="414">
        <f t="shared" si="480"/>
        <v>512.67209687882939</v>
      </c>
      <c r="H15365" s="415">
        <f t="shared" si="481"/>
        <v>2.5633604843941469</v>
      </c>
    </row>
    <row r="15366" spans="1:8" ht="15" hidden="1" thickBot="1">
      <c r="A15366" s="409">
        <v>202208</v>
      </c>
      <c r="B15366" s="196" t="s">
        <v>478</v>
      </c>
      <c r="C15366" s="197" t="s">
        <v>412</v>
      </c>
      <c r="D15366" s="198" t="s">
        <v>339</v>
      </c>
      <c r="E15366" s="421">
        <v>356</v>
      </c>
      <c r="F15366" s="413">
        <v>138.72999999999999</v>
      </c>
      <c r="G15366" s="414">
        <f t="shared" si="480"/>
        <v>2.5661356591941185</v>
      </c>
      <c r="H15366" s="415">
        <f t="shared" si="481"/>
        <v>2.5661356591941185</v>
      </c>
    </row>
    <row r="15367" spans="1:8" ht="15" hidden="1" thickBot="1">
      <c r="A15367" s="409">
        <v>202208</v>
      </c>
      <c r="B15367" s="196" t="s">
        <v>2600</v>
      </c>
      <c r="C15367" s="197" t="s">
        <v>412</v>
      </c>
      <c r="D15367" s="198" t="s">
        <v>337</v>
      </c>
      <c r="E15367" s="421">
        <v>66556</v>
      </c>
      <c r="F15367" s="413">
        <v>138.72999999999999</v>
      </c>
      <c r="G15367" s="414">
        <f t="shared" si="480"/>
        <v>479.75203632956107</v>
      </c>
      <c r="H15367" s="415">
        <f t="shared" si="481"/>
        <v>2.3987601816478055</v>
      </c>
    </row>
    <row r="15368" spans="1:8" ht="15" hidden="1" thickBot="1">
      <c r="A15368" s="409">
        <v>202208</v>
      </c>
      <c r="B15368" s="196" t="s">
        <v>2601</v>
      </c>
      <c r="C15368" s="197" t="s">
        <v>412</v>
      </c>
      <c r="D15368" s="198" t="s">
        <v>339</v>
      </c>
      <c r="E15368" s="421">
        <v>333</v>
      </c>
      <c r="F15368" s="413">
        <v>138.72999999999999</v>
      </c>
      <c r="G15368" s="414">
        <f t="shared" si="480"/>
        <v>2.4003459958192175</v>
      </c>
      <c r="H15368" s="415">
        <f t="shared" si="481"/>
        <v>2.4003459958192175</v>
      </c>
    </row>
    <row r="15369" spans="1:8" ht="15" hidden="1" thickBot="1">
      <c r="A15369" s="409">
        <v>202208</v>
      </c>
      <c r="B15369" s="196" t="s">
        <v>479</v>
      </c>
      <c r="C15369" s="197" t="s">
        <v>480</v>
      </c>
      <c r="D15369" s="198" t="s">
        <v>337</v>
      </c>
      <c r="E15369" s="421">
        <v>13526</v>
      </c>
      <c r="F15369" s="413">
        <v>138.72999999999999</v>
      </c>
      <c r="G15369" s="414">
        <f t="shared" si="480"/>
        <v>97.498738556909117</v>
      </c>
      <c r="H15369" s="415">
        <f t="shared" si="481"/>
        <v>0.48749369278454557</v>
      </c>
    </row>
    <row r="15370" spans="1:8" ht="15" hidden="1" thickBot="1">
      <c r="A15370" s="409">
        <v>202208</v>
      </c>
      <c r="B15370" s="196" t="s">
        <v>481</v>
      </c>
      <c r="C15370" s="197" t="s">
        <v>480</v>
      </c>
      <c r="D15370" s="198" t="s">
        <v>374</v>
      </c>
      <c r="E15370" s="421">
        <v>41.18</v>
      </c>
      <c r="F15370" s="413">
        <v>138.72999999999999</v>
      </c>
      <c r="G15370" s="414">
        <f t="shared" si="480"/>
        <v>0.29683557990340953</v>
      </c>
      <c r="H15370" s="415" t="str">
        <f t="shared" si="481"/>
        <v>VER</v>
      </c>
    </row>
    <row r="15371" spans="1:8" ht="15" hidden="1" thickBot="1">
      <c r="A15371" s="409">
        <v>202208</v>
      </c>
      <c r="B15371" s="196" t="s">
        <v>482</v>
      </c>
      <c r="C15371" s="197" t="s">
        <v>480</v>
      </c>
      <c r="D15371" s="198" t="s">
        <v>374</v>
      </c>
      <c r="E15371" s="421">
        <v>0.01</v>
      </c>
      <c r="F15371" s="413">
        <v>138.72999999999999</v>
      </c>
      <c r="G15371" s="414">
        <f t="shared" si="480"/>
        <v>7.2082462336913442E-5</v>
      </c>
      <c r="H15371" s="415" t="str">
        <f t="shared" si="481"/>
        <v>VER</v>
      </c>
    </row>
    <row r="15372" spans="1:8" ht="15" hidden="1" thickBot="1">
      <c r="A15372" s="409">
        <v>202208</v>
      </c>
      <c r="B15372" s="196" t="s">
        <v>483</v>
      </c>
      <c r="C15372" s="197" t="s">
        <v>480</v>
      </c>
      <c r="D15372" s="198" t="s">
        <v>374</v>
      </c>
      <c r="E15372" s="421">
        <v>0.01</v>
      </c>
      <c r="F15372" s="413">
        <v>138.72999999999999</v>
      </c>
      <c r="G15372" s="414">
        <f t="shared" si="480"/>
        <v>7.2082462336913442E-5</v>
      </c>
      <c r="H15372" s="415" t="str">
        <f t="shared" si="481"/>
        <v>VER</v>
      </c>
    </row>
    <row r="15373" spans="1:8" ht="15" hidden="1" thickBot="1">
      <c r="A15373" s="409">
        <v>202208</v>
      </c>
      <c r="B15373" s="196" t="s">
        <v>484</v>
      </c>
      <c r="C15373" s="197" t="s">
        <v>480</v>
      </c>
      <c r="D15373" s="198" t="s">
        <v>374</v>
      </c>
      <c r="E15373" s="421">
        <v>0.01</v>
      </c>
      <c r="F15373" s="413">
        <v>138.72999999999999</v>
      </c>
      <c r="G15373" s="414">
        <f t="shared" si="480"/>
        <v>7.2082462336913442E-5</v>
      </c>
      <c r="H15373" s="415" t="str">
        <f t="shared" si="481"/>
        <v>VER</v>
      </c>
    </row>
    <row r="15374" spans="1:8" ht="15" hidden="1" thickBot="1">
      <c r="A15374" s="409">
        <v>202208</v>
      </c>
      <c r="B15374" s="196" t="s">
        <v>485</v>
      </c>
      <c r="C15374" s="197" t="s">
        <v>480</v>
      </c>
      <c r="D15374" s="198" t="s">
        <v>374</v>
      </c>
      <c r="E15374" s="421">
        <v>0.01</v>
      </c>
      <c r="F15374" s="413">
        <v>138.72999999999999</v>
      </c>
      <c r="G15374" s="414">
        <f t="shared" si="480"/>
        <v>7.2082462336913442E-5</v>
      </c>
      <c r="H15374" s="415" t="str">
        <f t="shared" si="481"/>
        <v>VER</v>
      </c>
    </row>
    <row r="15375" spans="1:8" ht="15" hidden="1" thickBot="1">
      <c r="A15375" s="409">
        <v>202208</v>
      </c>
      <c r="B15375" s="196" t="s">
        <v>486</v>
      </c>
      <c r="C15375" s="197" t="s">
        <v>480</v>
      </c>
      <c r="D15375" s="198" t="s">
        <v>374</v>
      </c>
      <c r="E15375" s="421">
        <v>0.01</v>
      </c>
      <c r="F15375" s="413">
        <v>138.72999999999999</v>
      </c>
      <c r="G15375" s="414">
        <f t="shared" si="480"/>
        <v>7.2082462336913442E-5</v>
      </c>
      <c r="H15375" s="415" t="str">
        <f t="shared" si="481"/>
        <v>VER</v>
      </c>
    </row>
    <row r="15376" spans="1:8" ht="15" hidden="1" thickBot="1">
      <c r="A15376" s="409">
        <v>202208</v>
      </c>
      <c r="B15376" s="196" t="s">
        <v>487</v>
      </c>
      <c r="C15376" s="197" t="s">
        <v>480</v>
      </c>
      <c r="D15376" s="198" t="s">
        <v>374</v>
      </c>
      <c r="E15376" s="421">
        <v>0.01</v>
      </c>
      <c r="F15376" s="413">
        <v>138.72999999999999</v>
      </c>
      <c r="G15376" s="414">
        <f t="shared" si="480"/>
        <v>7.2082462336913442E-5</v>
      </c>
      <c r="H15376" s="415" t="str">
        <f t="shared" si="481"/>
        <v>VER</v>
      </c>
    </row>
    <row r="15377" spans="1:8" ht="15" hidden="1" thickBot="1">
      <c r="A15377" s="409">
        <v>202208</v>
      </c>
      <c r="B15377" s="196" t="s">
        <v>488</v>
      </c>
      <c r="C15377" s="197" t="s">
        <v>480</v>
      </c>
      <c r="D15377" s="198" t="s">
        <v>374</v>
      </c>
      <c r="E15377" s="421">
        <v>0.01</v>
      </c>
      <c r="F15377" s="413">
        <v>138.72999999999999</v>
      </c>
      <c r="G15377" s="414">
        <f t="shared" si="480"/>
        <v>7.2082462336913442E-5</v>
      </c>
      <c r="H15377" s="415" t="str">
        <f t="shared" si="481"/>
        <v>VER</v>
      </c>
    </row>
    <row r="15378" spans="1:8" ht="15" hidden="1" thickBot="1">
      <c r="A15378" s="409">
        <v>202208</v>
      </c>
      <c r="B15378" s="196" t="s">
        <v>489</v>
      </c>
      <c r="C15378" s="197" t="s">
        <v>480</v>
      </c>
      <c r="D15378" s="198" t="s">
        <v>374</v>
      </c>
      <c r="E15378" s="421">
        <v>0.01</v>
      </c>
      <c r="F15378" s="413">
        <v>138.72999999999999</v>
      </c>
      <c r="G15378" s="414">
        <f t="shared" si="480"/>
        <v>7.2082462336913442E-5</v>
      </c>
      <c r="H15378" s="415" t="str">
        <f t="shared" si="481"/>
        <v>VER</v>
      </c>
    </row>
    <row r="15379" spans="1:8" ht="15" hidden="1" thickBot="1">
      <c r="A15379" s="409">
        <v>202208</v>
      </c>
      <c r="B15379" s="196" t="s">
        <v>319</v>
      </c>
      <c r="C15379" s="197" t="s">
        <v>480</v>
      </c>
      <c r="D15379" s="198" t="s">
        <v>337</v>
      </c>
      <c r="E15379" s="421">
        <v>12068</v>
      </c>
      <c r="F15379" s="413">
        <v>138.72999999999999</v>
      </c>
      <c r="G15379" s="414">
        <f t="shared" si="480"/>
        <v>86.989115548187129</v>
      </c>
      <c r="H15379" s="415">
        <f t="shared" si="481"/>
        <v>0.43494557774093567</v>
      </c>
    </row>
    <row r="15380" spans="1:8" ht="15" hidden="1" thickBot="1">
      <c r="A15380" s="409">
        <v>202208</v>
      </c>
      <c r="B15380" s="196" t="s">
        <v>490</v>
      </c>
      <c r="C15380" s="197" t="s">
        <v>480</v>
      </c>
      <c r="D15380" s="198" t="s">
        <v>337</v>
      </c>
      <c r="E15380" s="421">
        <v>12068</v>
      </c>
      <c r="F15380" s="413">
        <v>138.72999999999999</v>
      </c>
      <c r="G15380" s="414">
        <f t="shared" si="480"/>
        <v>86.989115548187129</v>
      </c>
      <c r="H15380" s="415">
        <f t="shared" si="481"/>
        <v>0.43494557774093567</v>
      </c>
    </row>
    <row r="15381" spans="1:8" ht="15" hidden="1" thickBot="1">
      <c r="A15381" s="409">
        <v>202208</v>
      </c>
      <c r="B15381" s="196" t="s">
        <v>491</v>
      </c>
      <c r="C15381" s="197" t="s">
        <v>480</v>
      </c>
      <c r="D15381" s="198" t="s">
        <v>339</v>
      </c>
      <c r="E15381" s="421">
        <v>60.34</v>
      </c>
      <c r="F15381" s="413">
        <v>138.72999999999999</v>
      </c>
      <c r="G15381" s="414">
        <f t="shared" si="480"/>
        <v>0.43494557774093567</v>
      </c>
      <c r="H15381" s="415">
        <f t="shared" si="481"/>
        <v>0.43494557774093567</v>
      </c>
    </row>
    <row r="15382" spans="1:8" ht="15" hidden="1" thickBot="1">
      <c r="A15382" s="409">
        <v>202208</v>
      </c>
      <c r="B15382" s="196" t="s">
        <v>492</v>
      </c>
      <c r="C15382" s="197" t="s">
        <v>480</v>
      </c>
      <c r="D15382" s="198" t="s">
        <v>337</v>
      </c>
      <c r="E15382" s="421">
        <v>12068</v>
      </c>
      <c r="F15382" s="413">
        <v>138.72999999999999</v>
      </c>
      <c r="G15382" s="414">
        <f t="shared" si="480"/>
        <v>86.989115548187129</v>
      </c>
      <c r="H15382" s="415">
        <f t="shared" si="481"/>
        <v>0.43494557774093567</v>
      </c>
    </row>
    <row r="15383" spans="1:8" ht="15" hidden="1" thickBot="1">
      <c r="A15383" s="409">
        <v>202208</v>
      </c>
      <c r="B15383" s="196" t="s">
        <v>493</v>
      </c>
      <c r="C15383" s="197" t="s">
        <v>480</v>
      </c>
      <c r="D15383" s="198" t="s">
        <v>337</v>
      </c>
      <c r="E15383" s="421">
        <v>12068</v>
      </c>
      <c r="F15383" s="413">
        <v>138.72999999999999</v>
      </c>
      <c r="G15383" s="414">
        <f t="shared" si="480"/>
        <v>86.989115548187129</v>
      </c>
      <c r="H15383" s="415">
        <f t="shared" si="481"/>
        <v>0.43494557774093567</v>
      </c>
    </row>
    <row r="15384" spans="1:8" ht="15" hidden="1" thickBot="1">
      <c r="A15384" s="409">
        <v>202208</v>
      </c>
      <c r="B15384" s="196" t="s">
        <v>494</v>
      </c>
      <c r="C15384" s="197" t="s">
        <v>480</v>
      </c>
      <c r="D15384" s="198" t="s">
        <v>337</v>
      </c>
      <c r="E15384" s="421">
        <v>12068</v>
      </c>
      <c r="F15384" s="413">
        <v>138.72999999999999</v>
      </c>
      <c r="G15384" s="414">
        <f t="shared" si="480"/>
        <v>86.989115548187129</v>
      </c>
      <c r="H15384" s="415">
        <f t="shared" si="481"/>
        <v>0.43494557774093567</v>
      </c>
    </row>
    <row r="15385" spans="1:8" ht="15" hidden="1" thickBot="1">
      <c r="A15385" s="409">
        <v>202208</v>
      </c>
      <c r="B15385" s="196" t="s">
        <v>495</v>
      </c>
      <c r="C15385" s="197" t="s">
        <v>480</v>
      </c>
      <c r="D15385" s="198" t="s">
        <v>339</v>
      </c>
      <c r="E15385" s="421">
        <v>60.34</v>
      </c>
      <c r="F15385" s="413">
        <v>138.72999999999999</v>
      </c>
      <c r="G15385" s="414">
        <f t="shared" si="480"/>
        <v>0.43494557774093567</v>
      </c>
      <c r="H15385" s="415">
        <f t="shared" si="481"/>
        <v>0.43494557774093567</v>
      </c>
    </row>
    <row r="15386" spans="1:8" ht="15" hidden="1" thickBot="1">
      <c r="A15386" s="409">
        <v>202208</v>
      </c>
      <c r="B15386" s="196" t="s">
        <v>496</v>
      </c>
      <c r="C15386" s="197" t="s">
        <v>480</v>
      </c>
      <c r="D15386" s="198" t="s">
        <v>337</v>
      </c>
      <c r="E15386" s="421">
        <v>12068</v>
      </c>
      <c r="F15386" s="413">
        <v>138.72999999999999</v>
      </c>
      <c r="G15386" s="414">
        <f t="shared" si="480"/>
        <v>86.989115548187129</v>
      </c>
      <c r="H15386" s="415">
        <f t="shared" si="481"/>
        <v>0.43494557774093567</v>
      </c>
    </row>
    <row r="15387" spans="1:8" ht="15" hidden="1" thickBot="1">
      <c r="A15387" s="409">
        <v>202208</v>
      </c>
      <c r="B15387" s="196" t="s">
        <v>497</v>
      </c>
      <c r="C15387" s="197" t="s">
        <v>480</v>
      </c>
      <c r="D15387" s="198" t="s">
        <v>339</v>
      </c>
      <c r="E15387" s="421">
        <v>60.34</v>
      </c>
      <c r="F15387" s="413">
        <v>138.72999999999999</v>
      </c>
      <c r="G15387" s="414">
        <f t="shared" si="480"/>
        <v>0.43494557774093567</v>
      </c>
      <c r="H15387" s="415">
        <f t="shared" si="481"/>
        <v>0.43494557774093567</v>
      </c>
    </row>
    <row r="15388" spans="1:8" ht="15" hidden="1" thickBot="1">
      <c r="A15388" s="409">
        <v>202208</v>
      </c>
      <c r="B15388" s="196" t="s">
        <v>498</v>
      </c>
      <c r="C15388" s="197" t="s">
        <v>480</v>
      </c>
      <c r="D15388" s="198" t="s">
        <v>374</v>
      </c>
      <c r="E15388" s="421">
        <v>234</v>
      </c>
      <c r="F15388" s="413">
        <v>138.72999999999999</v>
      </c>
      <c r="G15388" s="414">
        <f t="shared" si="480"/>
        <v>1.6867296186837744</v>
      </c>
      <c r="H15388" s="415" t="str">
        <f t="shared" si="481"/>
        <v>VER</v>
      </c>
    </row>
    <row r="15389" spans="1:8" ht="15" hidden="1" thickBot="1">
      <c r="A15389" s="409">
        <v>202208</v>
      </c>
      <c r="B15389" s="196" t="s">
        <v>499</v>
      </c>
      <c r="C15389" s="197" t="s">
        <v>480</v>
      </c>
      <c r="D15389" s="198" t="s">
        <v>337</v>
      </c>
      <c r="E15389" s="421">
        <v>27675</v>
      </c>
      <c r="F15389" s="413">
        <v>138.72999999999999</v>
      </c>
      <c r="G15389" s="414">
        <f t="shared" si="480"/>
        <v>199.48821451740793</v>
      </c>
      <c r="H15389" s="415">
        <f t="shared" si="481"/>
        <v>0.99744107258703962</v>
      </c>
    </row>
    <row r="15390" spans="1:8" ht="15" hidden="1" thickBot="1">
      <c r="A15390" s="409">
        <v>202208</v>
      </c>
      <c r="B15390" s="196" t="s">
        <v>500</v>
      </c>
      <c r="C15390" s="197" t="s">
        <v>480</v>
      </c>
      <c r="D15390" s="198" t="s">
        <v>339</v>
      </c>
      <c r="E15390" s="421">
        <v>138</v>
      </c>
      <c r="F15390" s="413">
        <v>138.72999999999999</v>
      </c>
      <c r="G15390" s="414">
        <f t="shared" si="480"/>
        <v>0.99473798024940541</v>
      </c>
      <c r="H15390" s="415">
        <f t="shared" si="481"/>
        <v>0.99473798024940541</v>
      </c>
    </row>
    <row r="15391" spans="1:8" ht="15" hidden="1" thickBot="1">
      <c r="A15391" s="409">
        <v>202208</v>
      </c>
      <c r="B15391" s="196" t="s">
        <v>501</v>
      </c>
      <c r="C15391" s="197" t="s">
        <v>480</v>
      </c>
      <c r="D15391" s="198" t="s">
        <v>337</v>
      </c>
      <c r="E15391" s="421">
        <v>25838</v>
      </c>
      <c r="F15391" s="413">
        <v>138.72999999999999</v>
      </c>
      <c r="G15391" s="414">
        <f t="shared" si="480"/>
        <v>186.24666618611693</v>
      </c>
      <c r="H15391" s="415">
        <f t="shared" si="481"/>
        <v>0.93123333093058458</v>
      </c>
    </row>
    <row r="15392" spans="1:8" ht="15" hidden="1" thickBot="1">
      <c r="A15392" s="409">
        <v>202208</v>
      </c>
      <c r="B15392" s="196" t="s">
        <v>321</v>
      </c>
      <c r="C15392" s="197" t="s">
        <v>480</v>
      </c>
      <c r="D15392" s="198" t="s">
        <v>337</v>
      </c>
      <c r="E15392" s="421">
        <v>22335</v>
      </c>
      <c r="F15392" s="413">
        <v>138.72999999999999</v>
      </c>
      <c r="G15392" s="414">
        <f t="shared" si="480"/>
        <v>160.99617962949617</v>
      </c>
      <c r="H15392" s="415">
        <f t="shared" si="481"/>
        <v>0.80498089814748086</v>
      </c>
    </row>
    <row r="15393" spans="1:8" ht="15" hidden="1" thickBot="1">
      <c r="A15393" s="409">
        <v>202208</v>
      </c>
      <c r="B15393" s="196" t="s">
        <v>502</v>
      </c>
      <c r="C15393" s="197" t="s">
        <v>480</v>
      </c>
      <c r="D15393" s="198" t="s">
        <v>339</v>
      </c>
      <c r="E15393" s="421">
        <v>112</v>
      </c>
      <c r="F15393" s="413">
        <v>138.72999999999999</v>
      </c>
      <c r="G15393" s="414">
        <f t="shared" si="480"/>
        <v>0.80732357817343048</v>
      </c>
      <c r="H15393" s="415">
        <f t="shared" si="481"/>
        <v>0.80732357817343048</v>
      </c>
    </row>
    <row r="15394" spans="1:8" ht="15" hidden="1" thickBot="1">
      <c r="A15394" s="409">
        <v>202208</v>
      </c>
      <c r="B15394" s="196" t="s">
        <v>503</v>
      </c>
      <c r="C15394" s="197" t="s">
        <v>480</v>
      </c>
      <c r="D15394" s="198" t="s">
        <v>339</v>
      </c>
      <c r="E15394" s="421">
        <v>47.38</v>
      </c>
      <c r="F15394" s="413">
        <v>138.72999999999999</v>
      </c>
      <c r="G15394" s="414">
        <f t="shared" si="480"/>
        <v>0.34152670655229589</v>
      </c>
      <c r="H15394" s="415">
        <f t="shared" si="481"/>
        <v>0.34152670655229589</v>
      </c>
    </row>
    <row r="15395" spans="1:8" ht="15" hidden="1" thickBot="1">
      <c r="A15395" s="409">
        <v>202208</v>
      </c>
      <c r="B15395" s="196" t="s">
        <v>504</v>
      </c>
      <c r="C15395" s="197" t="s">
        <v>480</v>
      </c>
      <c r="D15395" s="198" t="s">
        <v>339</v>
      </c>
      <c r="E15395" s="421">
        <v>47.38</v>
      </c>
      <c r="F15395" s="413">
        <v>138.72999999999999</v>
      </c>
      <c r="G15395" s="414">
        <f t="shared" si="480"/>
        <v>0.34152670655229589</v>
      </c>
      <c r="H15395" s="415">
        <f t="shared" si="481"/>
        <v>0.34152670655229589</v>
      </c>
    </row>
    <row r="15396" spans="1:8" ht="15" hidden="1" thickBot="1">
      <c r="A15396" s="409">
        <v>202208</v>
      </c>
      <c r="B15396" s="196" t="s">
        <v>505</v>
      </c>
      <c r="C15396" s="197" t="s">
        <v>480</v>
      </c>
      <c r="D15396" s="198" t="s">
        <v>339</v>
      </c>
      <c r="E15396" s="421">
        <v>187</v>
      </c>
      <c r="F15396" s="413">
        <v>138.72999999999999</v>
      </c>
      <c r="G15396" s="414">
        <f t="shared" si="480"/>
        <v>1.3479420457002813</v>
      </c>
      <c r="H15396" s="415">
        <f t="shared" si="481"/>
        <v>1.3479420457002813</v>
      </c>
    </row>
    <row r="15397" spans="1:8" ht="15" hidden="1" thickBot="1">
      <c r="A15397" s="409">
        <v>202208</v>
      </c>
      <c r="B15397" s="196" t="s">
        <v>506</v>
      </c>
      <c r="C15397" s="197" t="s">
        <v>480</v>
      </c>
      <c r="D15397" s="198" t="s">
        <v>337</v>
      </c>
      <c r="E15397" s="421">
        <v>21615</v>
      </c>
      <c r="F15397" s="413">
        <v>138.72999999999999</v>
      </c>
      <c r="G15397" s="414">
        <f t="shared" si="480"/>
        <v>155.8062423412384</v>
      </c>
      <c r="H15397" s="415">
        <f t="shared" si="481"/>
        <v>0.77903121170619205</v>
      </c>
    </row>
    <row r="15398" spans="1:8" ht="15" hidden="1" thickBot="1">
      <c r="A15398" s="409">
        <v>202208</v>
      </c>
      <c r="B15398" s="196" t="s">
        <v>507</v>
      </c>
      <c r="C15398" s="197" t="s">
        <v>480</v>
      </c>
      <c r="D15398" s="198" t="s">
        <v>339</v>
      </c>
      <c r="E15398" s="421">
        <v>108</v>
      </c>
      <c r="F15398" s="413">
        <v>138.72999999999999</v>
      </c>
      <c r="G15398" s="414">
        <f t="shared" si="480"/>
        <v>0.7784905932386651</v>
      </c>
      <c r="H15398" s="415">
        <f t="shared" si="481"/>
        <v>0.7784905932386651</v>
      </c>
    </row>
    <row r="15399" spans="1:8" ht="15" hidden="1" thickBot="1">
      <c r="A15399" s="409">
        <v>202208</v>
      </c>
      <c r="B15399" s="196" t="s">
        <v>508</v>
      </c>
      <c r="C15399" s="197" t="s">
        <v>480</v>
      </c>
      <c r="D15399" s="198" t="s">
        <v>337</v>
      </c>
      <c r="E15399" s="421">
        <v>28401</v>
      </c>
      <c r="F15399" s="413">
        <v>138.72999999999999</v>
      </c>
      <c r="G15399" s="414">
        <f t="shared" si="480"/>
        <v>204.72140128306785</v>
      </c>
      <c r="H15399" s="415">
        <f t="shared" si="481"/>
        <v>1.0236070064153393</v>
      </c>
    </row>
    <row r="15400" spans="1:8" ht="15" hidden="1" thickBot="1">
      <c r="A15400" s="409">
        <v>202208</v>
      </c>
      <c r="B15400" s="196" t="s">
        <v>509</v>
      </c>
      <c r="C15400" s="197" t="s">
        <v>480</v>
      </c>
      <c r="D15400" s="198" t="s">
        <v>339</v>
      </c>
      <c r="E15400" s="421">
        <v>142</v>
      </c>
      <c r="F15400" s="413">
        <v>138.72999999999999</v>
      </c>
      <c r="G15400" s="414">
        <f t="shared" si="480"/>
        <v>1.0235709651841707</v>
      </c>
      <c r="H15400" s="415">
        <f t="shared" si="481"/>
        <v>1.0235709651841707</v>
      </c>
    </row>
    <row r="15401" spans="1:8" ht="15" hidden="1" thickBot="1">
      <c r="A15401" s="409">
        <v>202208</v>
      </c>
      <c r="B15401" s="196" t="s">
        <v>510</v>
      </c>
      <c r="C15401" s="197" t="s">
        <v>480</v>
      </c>
      <c r="D15401" s="198" t="s">
        <v>339</v>
      </c>
      <c r="E15401" s="421">
        <v>111</v>
      </c>
      <c r="F15401" s="413">
        <v>138.72999999999999</v>
      </c>
      <c r="G15401" s="414">
        <f t="shared" si="480"/>
        <v>0.80011533193973916</v>
      </c>
      <c r="H15401" s="415">
        <f t="shared" si="481"/>
        <v>0.80011533193973916</v>
      </c>
    </row>
    <row r="15402" spans="1:8" ht="15" hidden="1" thickBot="1">
      <c r="A15402" s="409">
        <v>202208</v>
      </c>
      <c r="B15402" s="196" t="s">
        <v>511</v>
      </c>
      <c r="C15402" s="197" t="s">
        <v>480</v>
      </c>
      <c r="D15402" s="198" t="s">
        <v>337</v>
      </c>
      <c r="E15402" s="421">
        <v>52176</v>
      </c>
      <c r="F15402" s="413">
        <v>138.72999999999999</v>
      </c>
      <c r="G15402" s="414">
        <f t="shared" si="480"/>
        <v>376.09745548907955</v>
      </c>
      <c r="H15402" s="415">
        <f t="shared" si="481"/>
        <v>1.8804872774453978</v>
      </c>
    </row>
    <row r="15403" spans="1:8" ht="15" hidden="1" thickBot="1">
      <c r="A15403" s="409">
        <v>202208</v>
      </c>
      <c r="B15403" s="196" t="s">
        <v>512</v>
      </c>
      <c r="C15403" s="197" t="s">
        <v>480</v>
      </c>
      <c r="D15403" s="198" t="s">
        <v>337</v>
      </c>
      <c r="E15403" s="421">
        <v>54310</v>
      </c>
      <c r="F15403" s="413">
        <v>138.72999999999999</v>
      </c>
      <c r="G15403" s="414">
        <f t="shared" si="480"/>
        <v>391.47985295177688</v>
      </c>
      <c r="H15403" s="415">
        <f t="shared" si="481"/>
        <v>1.9573992647588845</v>
      </c>
    </row>
    <row r="15404" spans="1:8" ht="15" hidden="1" thickBot="1">
      <c r="A15404" s="409">
        <v>202208</v>
      </c>
      <c r="B15404" s="196" t="s">
        <v>513</v>
      </c>
      <c r="C15404" s="197" t="s">
        <v>480</v>
      </c>
      <c r="D15404" s="198" t="s">
        <v>339</v>
      </c>
      <c r="E15404" s="421">
        <v>271</v>
      </c>
      <c r="F15404" s="413">
        <v>138.72999999999999</v>
      </c>
      <c r="G15404" s="414">
        <f t="shared" si="480"/>
        <v>1.953434729330354</v>
      </c>
      <c r="H15404" s="415">
        <f t="shared" si="481"/>
        <v>1.953434729330354</v>
      </c>
    </row>
    <row r="15405" spans="1:8" ht="15" hidden="1" thickBot="1">
      <c r="A15405" s="409">
        <v>202208</v>
      </c>
      <c r="B15405" s="196" t="s">
        <v>514</v>
      </c>
      <c r="C15405" s="197" t="s">
        <v>480</v>
      </c>
      <c r="D15405" s="198" t="s">
        <v>337</v>
      </c>
      <c r="E15405" s="421">
        <v>37481</v>
      </c>
      <c r="F15405" s="413">
        <v>138.72999999999999</v>
      </c>
      <c r="G15405" s="414">
        <f t="shared" si="480"/>
        <v>270.17227708498524</v>
      </c>
      <c r="H15405" s="415">
        <f t="shared" si="481"/>
        <v>1.3508613854249263</v>
      </c>
    </row>
    <row r="15406" spans="1:8" ht="15" hidden="1" thickBot="1">
      <c r="A15406" s="409">
        <v>202208</v>
      </c>
      <c r="B15406" s="196" t="s">
        <v>515</v>
      </c>
      <c r="C15406" s="197" t="s">
        <v>480</v>
      </c>
      <c r="D15406" s="198" t="s">
        <v>339</v>
      </c>
      <c r="E15406" s="421">
        <v>187</v>
      </c>
      <c r="F15406" s="413">
        <v>138.72999999999999</v>
      </c>
      <c r="G15406" s="414">
        <f t="shared" si="480"/>
        <v>1.3479420457002813</v>
      </c>
      <c r="H15406" s="415">
        <f t="shared" si="481"/>
        <v>1.3479420457002813</v>
      </c>
    </row>
    <row r="15407" spans="1:8" ht="15" hidden="1" thickBot="1">
      <c r="A15407" s="409">
        <v>202208</v>
      </c>
      <c r="B15407" s="196" t="s">
        <v>516</v>
      </c>
      <c r="C15407" s="197" t="s">
        <v>480</v>
      </c>
      <c r="D15407" s="198" t="s">
        <v>337</v>
      </c>
      <c r="E15407" s="421">
        <v>34031</v>
      </c>
      <c r="F15407" s="413">
        <v>138.72999999999999</v>
      </c>
      <c r="G15407" s="414">
        <f t="shared" si="480"/>
        <v>245.30382757875012</v>
      </c>
      <c r="H15407" s="415">
        <f t="shared" si="481"/>
        <v>1.2265191378937506</v>
      </c>
    </row>
    <row r="15408" spans="1:8" ht="15" hidden="1" thickBot="1">
      <c r="A15408" s="409">
        <v>202208</v>
      </c>
      <c r="B15408" s="196" t="s">
        <v>517</v>
      </c>
      <c r="C15408" s="197" t="s">
        <v>480</v>
      </c>
      <c r="D15408" s="198" t="s">
        <v>339</v>
      </c>
      <c r="E15408" s="421">
        <v>170</v>
      </c>
      <c r="F15408" s="413">
        <v>138.72999999999999</v>
      </c>
      <c r="G15408" s="414">
        <f t="shared" si="480"/>
        <v>1.2254018597275285</v>
      </c>
      <c r="H15408" s="415">
        <f t="shared" si="481"/>
        <v>1.2254018597275285</v>
      </c>
    </row>
    <row r="15409" spans="1:8" ht="15" hidden="1" thickBot="1">
      <c r="A15409" s="409">
        <v>202208</v>
      </c>
      <c r="B15409" s="196" t="s">
        <v>518</v>
      </c>
      <c r="C15409" s="197" t="s">
        <v>480</v>
      </c>
      <c r="D15409" s="198" t="s">
        <v>337</v>
      </c>
      <c r="E15409" s="421">
        <v>36345</v>
      </c>
      <c r="F15409" s="413">
        <v>138.72999999999999</v>
      </c>
      <c r="G15409" s="414">
        <f t="shared" si="480"/>
        <v>261.98370936351188</v>
      </c>
      <c r="H15409" s="415">
        <f t="shared" si="481"/>
        <v>1.3099185468175594</v>
      </c>
    </row>
    <row r="15410" spans="1:8" ht="15" hidden="1" thickBot="1">
      <c r="A15410" s="409">
        <v>202208</v>
      </c>
      <c r="B15410" s="196" t="s">
        <v>519</v>
      </c>
      <c r="C15410" s="197" t="s">
        <v>480</v>
      </c>
      <c r="D15410" s="198" t="s">
        <v>339</v>
      </c>
      <c r="E15410" s="421">
        <v>182</v>
      </c>
      <c r="F15410" s="413">
        <v>138.72999999999999</v>
      </c>
      <c r="G15410" s="414">
        <f t="shared" si="480"/>
        <v>1.3119008145318245</v>
      </c>
      <c r="H15410" s="415">
        <f t="shared" si="481"/>
        <v>1.3119008145318245</v>
      </c>
    </row>
    <row r="15411" spans="1:8" ht="15" hidden="1" thickBot="1">
      <c r="A15411" s="409">
        <v>202208</v>
      </c>
      <c r="B15411" s="196" t="s">
        <v>520</v>
      </c>
      <c r="C15411" s="197" t="s">
        <v>480</v>
      </c>
      <c r="D15411" s="198" t="s">
        <v>337</v>
      </c>
      <c r="E15411" s="421">
        <v>20375</v>
      </c>
      <c r="F15411" s="413">
        <v>138.72999999999999</v>
      </c>
      <c r="G15411" s="414">
        <f t="shared" si="480"/>
        <v>146.86801701146112</v>
      </c>
      <c r="H15411" s="415">
        <f t="shared" si="481"/>
        <v>0.73434008505730564</v>
      </c>
    </row>
    <row r="15412" spans="1:8" ht="15" hidden="1" thickBot="1">
      <c r="A15412" s="409">
        <v>202208</v>
      </c>
      <c r="B15412" s="196" t="s">
        <v>521</v>
      </c>
      <c r="C15412" s="197" t="s">
        <v>480</v>
      </c>
      <c r="D15412" s="198" t="s">
        <v>339</v>
      </c>
      <c r="E15412" s="421">
        <v>102</v>
      </c>
      <c r="F15412" s="413">
        <v>138.72999999999999</v>
      </c>
      <c r="G15412" s="414">
        <f t="shared" si="480"/>
        <v>0.73524111583651708</v>
      </c>
      <c r="H15412" s="415">
        <f t="shared" si="481"/>
        <v>0.73524111583651708</v>
      </c>
    </row>
    <row r="15413" spans="1:8" ht="15" hidden="1" thickBot="1">
      <c r="A15413" s="409">
        <v>202208</v>
      </c>
      <c r="B15413" s="196" t="s">
        <v>522</v>
      </c>
      <c r="C15413" s="197" t="s">
        <v>480</v>
      </c>
      <c r="D15413" s="198" t="s">
        <v>337</v>
      </c>
      <c r="E15413" s="421">
        <v>22264</v>
      </c>
      <c r="F15413" s="413">
        <v>138.72999999999999</v>
      </c>
      <c r="G15413" s="414">
        <f t="shared" si="480"/>
        <v>160.48439414690407</v>
      </c>
      <c r="H15413" s="415">
        <f t="shared" si="481"/>
        <v>0.80242197073452037</v>
      </c>
    </row>
    <row r="15414" spans="1:8" ht="15" hidden="1" thickBot="1">
      <c r="A15414" s="409">
        <v>202208</v>
      </c>
      <c r="B15414" s="196" t="s">
        <v>523</v>
      </c>
      <c r="C15414" s="197" t="s">
        <v>480</v>
      </c>
      <c r="D15414" s="198" t="s">
        <v>337</v>
      </c>
      <c r="E15414" s="421">
        <v>9743</v>
      </c>
      <c r="F15414" s="413">
        <v>138.72999999999999</v>
      </c>
      <c r="G15414" s="414">
        <f t="shared" si="480"/>
        <v>70.229943054854758</v>
      </c>
      <c r="H15414" s="415">
        <f t="shared" si="481"/>
        <v>0.3511497152742738</v>
      </c>
    </row>
    <row r="15415" spans="1:8" ht="15" hidden="1" thickBot="1">
      <c r="A15415" s="409">
        <v>202208</v>
      </c>
      <c r="B15415" s="196" t="s">
        <v>524</v>
      </c>
      <c r="C15415" s="197" t="s">
        <v>480</v>
      </c>
      <c r="D15415" s="198" t="s">
        <v>339</v>
      </c>
      <c r="E15415" s="421">
        <v>48.7</v>
      </c>
      <c r="F15415" s="413">
        <v>138.72999999999999</v>
      </c>
      <c r="G15415" s="414">
        <f t="shared" si="480"/>
        <v>0.35104159158076842</v>
      </c>
      <c r="H15415" s="415">
        <f t="shared" si="481"/>
        <v>0.35104159158076842</v>
      </c>
    </row>
    <row r="15416" spans="1:8" ht="15" hidden="1" thickBot="1">
      <c r="A15416" s="409">
        <v>202208</v>
      </c>
      <c r="B15416" s="196" t="s">
        <v>525</v>
      </c>
      <c r="C15416" s="197" t="s">
        <v>480</v>
      </c>
      <c r="D15416" s="198" t="s">
        <v>337</v>
      </c>
      <c r="E15416" s="421">
        <v>28552</v>
      </c>
      <c r="F15416" s="413">
        <v>138.72999999999999</v>
      </c>
      <c r="G15416" s="414">
        <f t="shared" si="480"/>
        <v>205.80984646435525</v>
      </c>
      <c r="H15416" s="415">
        <f t="shared" si="481"/>
        <v>1.0290492323217761</v>
      </c>
    </row>
    <row r="15417" spans="1:8" ht="15" hidden="1" thickBot="1">
      <c r="A15417" s="409">
        <v>202208</v>
      </c>
      <c r="B15417" s="196" t="s">
        <v>526</v>
      </c>
      <c r="C15417" s="197" t="s">
        <v>480</v>
      </c>
      <c r="D15417" s="198" t="s">
        <v>339</v>
      </c>
      <c r="E15417" s="421">
        <v>143</v>
      </c>
      <c r="F15417" s="413">
        <v>138.72999999999999</v>
      </c>
      <c r="G15417" s="414">
        <f t="shared" si="480"/>
        <v>1.0307792114178622</v>
      </c>
      <c r="H15417" s="415">
        <f t="shared" si="481"/>
        <v>1.0307792114178622</v>
      </c>
    </row>
    <row r="15418" spans="1:8" ht="15" hidden="1" thickBot="1">
      <c r="A15418" s="409">
        <v>202208</v>
      </c>
      <c r="B15418" s="196" t="s">
        <v>527</v>
      </c>
      <c r="C15418" s="197" t="s">
        <v>480</v>
      </c>
      <c r="D15418" s="198" t="s">
        <v>337</v>
      </c>
      <c r="E15418" s="421">
        <v>28161</v>
      </c>
      <c r="F15418" s="413">
        <v>138.72999999999999</v>
      </c>
      <c r="G15418" s="414">
        <f t="shared" si="480"/>
        <v>202.99142218698194</v>
      </c>
      <c r="H15418" s="415">
        <f t="shared" si="481"/>
        <v>1.0149571109349096</v>
      </c>
    </row>
    <row r="15419" spans="1:8" ht="15" hidden="1" thickBot="1">
      <c r="A15419" s="409">
        <v>202208</v>
      </c>
      <c r="B15419" s="196" t="s">
        <v>528</v>
      </c>
      <c r="C15419" s="197" t="s">
        <v>480</v>
      </c>
      <c r="D15419" s="198" t="s">
        <v>339</v>
      </c>
      <c r="E15419" s="421">
        <v>141</v>
      </c>
      <c r="F15419" s="413">
        <v>138.72999999999999</v>
      </c>
      <c r="G15419" s="414">
        <f t="shared" si="480"/>
        <v>1.0163627189504794</v>
      </c>
      <c r="H15419" s="415">
        <f t="shared" si="481"/>
        <v>1.0163627189504794</v>
      </c>
    </row>
    <row r="15420" spans="1:8" ht="15" hidden="1" thickBot="1">
      <c r="A15420" s="409">
        <v>202208</v>
      </c>
      <c r="B15420" s="196" t="s">
        <v>529</v>
      </c>
      <c r="C15420" s="197" t="s">
        <v>480</v>
      </c>
      <c r="D15420" s="198" t="s">
        <v>337</v>
      </c>
      <c r="E15420" s="421">
        <v>50742</v>
      </c>
      <c r="F15420" s="413">
        <v>138.72999999999999</v>
      </c>
      <c r="G15420" s="414">
        <f t="shared" si="480"/>
        <v>365.76083038996615</v>
      </c>
      <c r="H15420" s="415">
        <f t="shared" si="481"/>
        <v>1.8288041519498308</v>
      </c>
    </row>
    <row r="15421" spans="1:8" ht="15" hidden="1" thickBot="1">
      <c r="A15421" s="409">
        <v>202208</v>
      </c>
      <c r="B15421" s="196" t="s">
        <v>530</v>
      </c>
      <c r="C15421" s="197" t="s">
        <v>480</v>
      </c>
      <c r="D15421" s="198" t="s">
        <v>337</v>
      </c>
      <c r="E15421" s="421">
        <v>0.01</v>
      </c>
      <c r="F15421" s="413">
        <v>138.72999999999999</v>
      </c>
      <c r="G15421" s="414">
        <f t="shared" si="480"/>
        <v>7.2082462336913442E-5</v>
      </c>
      <c r="H15421" s="415">
        <f t="shared" si="481"/>
        <v>3.6041231168456721E-7</v>
      </c>
    </row>
    <row r="15422" spans="1:8" ht="15" hidden="1" thickBot="1">
      <c r="A15422" s="409">
        <v>202208</v>
      </c>
      <c r="B15422" s="196" t="s">
        <v>531</v>
      </c>
      <c r="C15422" s="197" t="s">
        <v>480</v>
      </c>
      <c r="D15422" s="198" t="s">
        <v>339</v>
      </c>
      <c r="E15422" s="421">
        <v>0.01</v>
      </c>
      <c r="F15422" s="413">
        <v>138.72999999999999</v>
      </c>
      <c r="G15422" s="414">
        <f t="shared" si="480"/>
        <v>7.2082462336913442E-5</v>
      </c>
      <c r="H15422" s="415">
        <f t="shared" si="481"/>
        <v>7.2082462336913442E-5</v>
      </c>
    </row>
    <row r="15423" spans="1:8" ht="15" hidden="1" thickBot="1">
      <c r="A15423" s="409">
        <v>202208</v>
      </c>
      <c r="B15423" s="196" t="s">
        <v>532</v>
      </c>
      <c r="C15423" s="197" t="s">
        <v>480</v>
      </c>
      <c r="D15423" s="198" t="s">
        <v>337</v>
      </c>
      <c r="E15423" s="421">
        <v>45056</v>
      </c>
      <c r="F15423" s="413">
        <v>138.72999999999999</v>
      </c>
      <c r="G15423" s="414">
        <f t="shared" si="480"/>
        <v>324.77474230519715</v>
      </c>
      <c r="H15423" s="415">
        <f t="shared" si="481"/>
        <v>1.6238737115259858</v>
      </c>
    </row>
    <row r="15424" spans="1:8" ht="15" hidden="1" thickBot="1">
      <c r="A15424" s="409">
        <v>202208</v>
      </c>
      <c r="B15424" s="196" t="s">
        <v>533</v>
      </c>
      <c r="C15424" s="197" t="s">
        <v>480</v>
      </c>
      <c r="D15424" s="198" t="s">
        <v>337</v>
      </c>
      <c r="E15424" s="421">
        <v>55162</v>
      </c>
      <c r="F15424" s="413">
        <v>138.72999999999999</v>
      </c>
      <c r="G15424" s="414">
        <f t="shared" si="480"/>
        <v>397.62127874288188</v>
      </c>
      <c r="H15424" s="415">
        <f t="shared" si="481"/>
        <v>1.9881063937144094</v>
      </c>
    </row>
    <row r="15425" spans="1:8" ht="15" hidden="1" thickBot="1">
      <c r="A15425" s="409">
        <v>202208</v>
      </c>
      <c r="B15425" s="196" t="s">
        <v>534</v>
      </c>
      <c r="C15425" s="197" t="s">
        <v>480</v>
      </c>
      <c r="D15425" s="198" t="s">
        <v>339</v>
      </c>
      <c r="E15425" s="421">
        <v>276</v>
      </c>
      <c r="F15425" s="413">
        <v>138.72999999999999</v>
      </c>
      <c r="G15425" s="414">
        <f t="shared" si="480"/>
        <v>1.9894759604988108</v>
      </c>
      <c r="H15425" s="415">
        <f t="shared" si="481"/>
        <v>1.9894759604988108</v>
      </c>
    </row>
    <row r="15426" spans="1:8" ht="15" hidden="1" thickBot="1">
      <c r="A15426" s="409">
        <v>202208</v>
      </c>
      <c r="B15426" s="196" t="s">
        <v>535</v>
      </c>
      <c r="C15426" s="197" t="s">
        <v>480</v>
      </c>
      <c r="D15426" s="198" t="s">
        <v>337</v>
      </c>
      <c r="E15426" s="421">
        <v>69412</v>
      </c>
      <c r="F15426" s="413">
        <v>138.72999999999999</v>
      </c>
      <c r="G15426" s="414">
        <f t="shared" ref="G15426:G15489" si="482">+E15426/F15426</f>
        <v>500.33878757298351</v>
      </c>
      <c r="H15426" s="415">
        <f t="shared" ref="H15426:H15489" si="483">IF(D15426="TB",G15426/200,IF(D15426="LT",G15426,"VER"))</f>
        <v>2.5016939378649177</v>
      </c>
    </row>
    <row r="15427" spans="1:8" ht="15" hidden="1" thickBot="1">
      <c r="A15427" s="409">
        <v>202208</v>
      </c>
      <c r="B15427" s="196" t="s">
        <v>536</v>
      </c>
      <c r="C15427" s="197" t="s">
        <v>480</v>
      </c>
      <c r="D15427" s="198" t="s">
        <v>337</v>
      </c>
      <c r="E15427" s="421">
        <v>93810</v>
      </c>
      <c r="F15427" s="413">
        <v>138.72999999999999</v>
      </c>
      <c r="G15427" s="414">
        <f t="shared" si="482"/>
        <v>676.20557918258498</v>
      </c>
      <c r="H15427" s="415">
        <f t="shared" si="483"/>
        <v>3.3810278959129247</v>
      </c>
    </row>
    <row r="15428" spans="1:8" ht="15" hidden="1" thickBot="1">
      <c r="A15428" s="409">
        <v>202208</v>
      </c>
      <c r="B15428" s="196" t="s">
        <v>537</v>
      </c>
      <c r="C15428" s="197" t="s">
        <v>480</v>
      </c>
      <c r="D15428" s="198" t="s">
        <v>337</v>
      </c>
      <c r="E15428" s="421">
        <v>100555</v>
      </c>
      <c r="F15428" s="413">
        <v>138.72999999999999</v>
      </c>
      <c r="G15428" s="414">
        <f t="shared" si="482"/>
        <v>724.82520002883302</v>
      </c>
      <c r="H15428" s="415">
        <f t="shared" si="483"/>
        <v>3.6241260001441651</v>
      </c>
    </row>
    <row r="15429" spans="1:8" ht="15" hidden="1" thickBot="1">
      <c r="A15429" s="409">
        <v>202208</v>
      </c>
      <c r="B15429" s="196" t="s">
        <v>538</v>
      </c>
      <c r="C15429" s="197" t="s">
        <v>480</v>
      </c>
      <c r="D15429" s="198" t="s">
        <v>339</v>
      </c>
      <c r="E15429" s="421">
        <v>503</v>
      </c>
      <c r="F15429" s="413">
        <v>138.72999999999999</v>
      </c>
      <c r="G15429" s="414">
        <f t="shared" si="482"/>
        <v>3.6257478555467459</v>
      </c>
      <c r="H15429" s="415">
        <f t="shared" si="483"/>
        <v>3.6257478555467459</v>
      </c>
    </row>
    <row r="15430" spans="1:8" ht="15" hidden="1" thickBot="1">
      <c r="A15430" s="409">
        <v>202208</v>
      </c>
      <c r="B15430" s="196" t="s">
        <v>539</v>
      </c>
      <c r="C15430" s="197" t="s">
        <v>480</v>
      </c>
      <c r="D15430" s="198" t="s">
        <v>337</v>
      </c>
      <c r="E15430" s="421">
        <v>103270</v>
      </c>
      <c r="F15430" s="413">
        <v>138.72999999999999</v>
      </c>
      <c r="G15430" s="414">
        <f t="shared" si="482"/>
        <v>744.39558855330506</v>
      </c>
      <c r="H15430" s="415">
        <f t="shared" si="483"/>
        <v>3.7219779427665252</v>
      </c>
    </row>
    <row r="15431" spans="1:8" ht="15" hidden="1" thickBot="1">
      <c r="A15431" s="409">
        <v>202208</v>
      </c>
      <c r="B15431" s="196" t="s">
        <v>540</v>
      </c>
      <c r="C15431" s="197" t="s">
        <v>480</v>
      </c>
      <c r="D15431" s="198" t="s">
        <v>337</v>
      </c>
      <c r="E15431" s="421">
        <v>94567</v>
      </c>
      <c r="F15431" s="413">
        <v>138.72999999999999</v>
      </c>
      <c r="G15431" s="414">
        <f t="shared" si="482"/>
        <v>681.66222158148923</v>
      </c>
      <c r="H15431" s="415">
        <f t="shared" si="483"/>
        <v>3.408311107907446</v>
      </c>
    </row>
    <row r="15432" spans="1:8" ht="15" hidden="1" thickBot="1">
      <c r="A15432" s="409">
        <v>202208</v>
      </c>
      <c r="B15432" s="196" t="s">
        <v>541</v>
      </c>
      <c r="C15432" s="197" t="s">
        <v>480</v>
      </c>
      <c r="D15432" s="198" t="s">
        <v>337</v>
      </c>
      <c r="E15432" s="421">
        <v>97302</v>
      </c>
      <c r="F15432" s="413">
        <v>138.72999999999999</v>
      </c>
      <c r="G15432" s="414">
        <f t="shared" si="482"/>
        <v>701.37677503063514</v>
      </c>
      <c r="H15432" s="415">
        <f t="shared" si="483"/>
        <v>3.5068838751531759</v>
      </c>
    </row>
    <row r="15433" spans="1:8" ht="15" hidden="1" thickBot="1">
      <c r="A15433" s="409">
        <v>202208</v>
      </c>
      <c r="B15433" s="196" t="s">
        <v>542</v>
      </c>
      <c r="C15433" s="197" t="s">
        <v>480</v>
      </c>
      <c r="D15433" s="198" t="s">
        <v>337</v>
      </c>
      <c r="E15433" s="421">
        <v>74512</v>
      </c>
      <c r="F15433" s="413">
        <v>138.72999999999999</v>
      </c>
      <c r="G15433" s="414">
        <f t="shared" si="482"/>
        <v>537.10084336480941</v>
      </c>
      <c r="H15433" s="415">
        <f t="shared" si="483"/>
        <v>2.6855042168240471</v>
      </c>
    </row>
    <row r="15434" spans="1:8" ht="15" hidden="1" thickBot="1">
      <c r="A15434" s="409">
        <v>202208</v>
      </c>
      <c r="B15434" s="196" t="s">
        <v>543</v>
      </c>
      <c r="C15434" s="197" t="s">
        <v>480</v>
      </c>
      <c r="D15434" s="198" t="s">
        <v>337</v>
      </c>
      <c r="E15434" s="421">
        <v>133500</v>
      </c>
      <c r="F15434" s="413">
        <v>138.72999999999999</v>
      </c>
      <c r="G15434" s="414">
        <f t="shared" si="482"/>
        <v>962.30087219779432</v>
      </c>
      <c r="H15434" s="415">
        <f t="shared" si="483"/>
        <v>4.8115043609889714</v>
      </c>
    </row>
    <row r="15435" spans="1:8" ht="15" hidden="1" thickBot="1">
      <c r="A15435" s="409">
        <v>202208</v>
      </c>
      <c r="B15435" s="196" t="s">
        <v>544</v>
      </c>
      <c r="C15435" s="197" t="s">
        <v>480</v>
      </c>
      <c r="D15435" s="198" t="s">
        <v>337</v>
      </c>
      <c r="E15435" s="421">
        <v>88614</v>
      </c>
      <c r="F15435" s="413">
        <v>138.72999999999999</v>
      </c>
      <c r="G15435" s="414">
        <f t="shared" si="482"/>
        <v>638.75153175232469</v>
      </c>
      <c r="H15435" s="415">
        <f t="shared" si="483"/>
        <v>3.1937576587616237</v>
      </c>
    </row>
    <row r="15436" spans="1:8" ht="15" hidden="1" thickBot="1">
      <c r="A15436" s="409">
        <v>202208</v>
      </c>
      <c r="B15436" s="196" t="s">
        <v>545</v>
      </c>
      <c r="C15436" s="197" t="s">
        <v>480</v>
      </c>
      <c r="D15436" s="198" t="s">
        <v>339</v>
      </c>
      <c r="E15436" s="421">
        <v>443</v>
      </c>
      <c r="F15436" s="413">
        <v>138.72999999999999</v>
      </c>
      <c r="G15436" s="414">
        <f t="shared" si="482"/>
        <v>3.1932530815252651</v>
      </c>
      <c r="H15436" s="415">
        <f t="shared" si="483"/>
        <v>3.1932530815252651</v>
      </c>
    </row>
    <row r="15437" spans="1:8" ht="15" hidden="1" thickBot="1">
      <c r="A15437" s="409">
        <v>202208</v>
      </c>
      <c r="B15437" s="196" t="s">
        <v>546</v>
      </c>
      <c r="C15437" s="197" t="s">
        <v>480</v>
      </c>
      <c r="D15437" s="198" t="s">
        <v>337</v>
      </c>
      <c r="E15437" s="421">
        <v>88614</v>
      </c>
      <c r="F15437" s="413">
        <v>138.72999999999999</v>
      </c>
      <c r="G15437" s="414">
        <f t="shared" si="482"/>
        <v>638.75153175232469</v>
      </c>
      <c r="H15437" s="415">
        <f t="shared" si="483"/>
        <v>3.1937576587616237</v>
      </c>
    </row>
    <row r="15438" spans="1:8" ht="15" hidden="1" thickBot="1">
      <c r="A15438" s="409">
        <v>202208</v>
      </c>
      <c r="B15438" s="196" t="s">
        <v>547</v>
      </c>
      <c r="C15438" s="197" t="s">
        <v>480</v>
      </c>
      <c r="D15438" s="198" t="s">
        <v>339</v>
      </c>
      <c r="E15438" s="421">
        <v>443</v>
      </c>
      <c r="F15438" s="413">
        <v>138.72999999999999</v>
      </c>
      <c r="G15438" s="414">
        <f t="shared" si="482"/>
        <v>3.1932530815252651</v>
      </c>
      <c r="H15438" s="415">
        <f t="shared" si="483"/>
        <v>3.1932530815252651</v>
      </c>
    </row>
    <row r="15439" spans="1:8" ht="15" hidden="1" thickBot="1">
      <c r="A15439" s="409">
        <v>202208</v>
      </c>
      <c r="B15439" s="196" t="s">
        <v>548</v>
      </c>
      <c r="C15439" s="197" t="s">
        <v>480</v>
      </c>
      <c r="D15439" s="198" t="s">
        <v>339</v>
      </c>
      <c r="E15439" s="421">
        <v>486</v>
      </c>
      <c r="F15439" s="413">
        <v>138.72999999999999</v>
      </c>
      <c r="G15439" s="414">
        <f t="shared" si="482"/>
        <v>3.5032076695739929</v>
      </c>
      <c r="H15439" s="415">
        <f t="shared" si="483"/>
        <v>3.5032076695739929</v>
      </c>
    </row>
    <row r="15440" spans="1:8" ht="15" hidden="1" thickBot="1">
      <c r="A15440" s="409">
        <v>202208</v>
      </c>
      <c r="B15440" s="196" t="s">
        <v>549</v>
      </c>
      <c r="C15440" s="197" t="s">
        <v>480</v>
      </c>
      <c r="D15440" s="198" t="s">
        <v>337</v>
      </c>
      <c r="E15440" s="421">
        <v>88614</v>
      </c>
      <c r="F15440" s="413">
        <v>138.72999999999999</v>
      </c>
      <c r="G15440" s="414">
        <f t="shared" si="482"/>
        <v>638.75153175232469</v>
      </c>
      <c r="H15440" s="415">
        <f t="shared" si="483"/>
        <v>3.1937576587616237</v>
      </c>
    </row>
    <row r="15441" spans="1:8" ht="15" hidden="1" thickBot="1">
      <c r="A15441" s="409">
        <v>202208</v>
      </c>
      <c r="B15441" s="196" t="s">
        <v>550</v>
      </c>
      <c r="C15441" s="197" t="s">
        <v>480</v>
      </c>
      <c r="D15441" s="198" t="s">
        <v>337</v>
      </c>
      <c r="E15441" s="421">
        <v>97302</v>
      </c>
      <c r="F15441" s="413">
        <v>138.72999999999999</v>
      </c>
      <c r="G15441" s="414">
        <f t="shared" si="482"/>
        <v>701.37677503063514</v>
      </c>
      <c r="H15441" s="415">
        <f t="shared" si="483"/>
        <v>3.5068838751531759</v>
      </c>
    </row>
    <row r="15442" spans="1:8" ht="15" hidden="1" thickBot="1">
      <c r="A15442" s="409">
        <v>202208</v>
      </c>
      <c r="B15442" s="196" t="s">
        <v>551</v>
      </c>
      <c r="C15442" s="197" t="s">
        <v>480</v>
      </c>
      <c r="D15442" s="198" t="s">
        <v>339</v>
      </c>
      <c r="E15442" s="421">
        <v>486</v>
      </c>
      <c r="F15442" s="413">
        <v>138.72999999999999</v>
      </c>
      <c r="G15442" s="414">
        <f t="shared" si="482"/>
        <v>3.5032076695739929</v>
      </c>
      <c r="H15442" s="415">
        <f t="shared" si="483"/>
        <v>3.5032076695739929</v>
      </c>
    </row>
    <row r="15443" spans="1:8" ht="15" hidden="1" thickBot="1">
      <c r="A15443" s="409">
        <v>202208</v>
      </c>
      <c r="B15443" s="196" t="s">
        <v>552</v>
      </c>
      <c r="C15443" s="197" t="s">
        <v>480</v>
      </c>
      <c r="D15443" s="198" t="s">
        <v>337</v>
      </c>
      <c r="E15443" s="421">
        <v>98290</v>
      </c>
      <c r="F15443" s="413">
        <v>138.72999999999999</v>
      </c>
      <c r="G15443" s="414">
        <f t="shared" si="482"/>
        <v>708.49852230952217</v>
      </c>
      <c r="H15443" s="415">
        <f t="shared" si="483"/>
        <v>3.542492611547611</v>
      </c>
    </row>
    <row r="15444" spans="1:8" ht="15" hidden="1" thickBot="1">
      <c r="A15444" s="409">
        <v>202208</v>
      </c>
      <c r="B15444" s="196" t="s">
        <v>553</v>
      </c>
      <c r="C15444" s="197" t="s">
        <v>480</v>
      </c>
      <c r="D15444" s="198" t="s">
        <v>339</v>
      </c>
      <c r="E15444" s="421">
        <v>491</v>
      </c>
      <c r="F15444" s="413">
        <v>138.72999999999999</v>
      </c>
      <c r="G15444" s="414">
        <f t="shared" si="482"/>
        <v>3.5392489007424497</v>
      </c>
      <c r="H15444" s="415">
        <f t="shared" si="483"/>
        <v>3.5392489007424497</v>
      </c>
    </row>
    <row r="15445" spans="1:8" ht="15" hidden="1" thickBot="1">
      <c r="A15445" s="409">
        <v>202208</v>
      </c>
      <c r="B15445" s="196" t="s">
        <v>554</v>
      </c>
      <c r="C15445" s="197" t="s">
        <v>480</v>
      </c>
      <c r="D15445" s="198" t="s">
        <v>337</v>
      </c>
      <c r="E15445" s="421">
        <v>98290</v>
      </c>
      <c r="F15445" s="413">
        <v>138.72999999999999</v>
      </c>
      <c r="G15445" s="414">
        <f t="shared" si="482"/>
        <v>708.49852230952217</v>
      </c>
      <c r="H15445" s="415">
        <f t="shared" si="483"/>
        <v>3.542492611547611</v>
      </c>
    </row>
    <row r="15446" spans="1:8" ht="15" hidden="1" thickBot="1">
      <c r="A15446" s="409">
        <v>202208</v>
      </c>
      <c r="B15446" s="196" t="s">
        <v>555</v>
      </c>
      <c r="C15446" s="197" t="s">
        <v>480</v>
      </c>
      <c r="D15446" s="198" t="s">
        <v>339</v>
      </c>
      <c r="E15446" s="421">
        <v>491</v>
      </c>
      <c r="F15446" s="413">
        <v>138.72999999999999</v>
      </c>
      <c r="G15446" s="414">
        <f t="shared" si="482"/>
        <v>3.5392489007424497</v>
      </c>
      <c r="H15446" s="415">
        <f t="shared" si="483"/>
        <v>3.5392489007424497</v>
      </c>
    </row>
    <row r="15447" spans="1:8" ht="15" hidden="1" thickBot="1">
      <c r="A15447" s="409">
        <v>202208</v>
      </c>
      <c r="B15447" s="196" t="s">
        <v>556</v>
      </c>
      <c r="C15447" s="197" t="s">
        <v>480</v>
      </c>
      <c r="D15447" s="198" t="s">
        <v>337</v>
      </c>
      <c r="E15447" s="421">
        <v>95997</v>
      </c>
      <c r="F15447" s="413">
        <v>138.72999999999999</v>
      </c>
      <c r="G15447" s="414">
        <f t="shared" si="482"/>
        <v>691.97001369566794</v>
      </c>
      <c r="H15447" s="415">
        <f t="shared" si="483"/>
        <v>3.4598500684783398</v>
      </c>
    </row>
    <row r="15448" spans="1:8" ht="15" hidden="1" thickBot="1">
      <c r="A15448" s="409">
        <v>202208</v>
      </c>
      <c r="B15448" s="196" t="s">
        <v>557</v>
      </c>
      <c r="C15448" s="197" t="s">
        <v>480</v>
      </c>
      <c r="D15448" s="198" t="s">
        <v>337</v>
      </c>
      <c r="E15448" s="421">
        <v>110839</v>
      </c>
      <c r="F15448" s="413">
        <v>138.72999999999999</v>
      </c>
      <c r="G15448" s="414">
        <f t="shared" si="482"/>
        <v>798.95480429611484</v>
      </c>
      <c r="H15448" s="415">
        <f t="shared" si="483"/>
        <v>3.9947740214805743</v>
      </c>
    </row>
    <row r="15449" spans="1:8" ht="15" hidden="1" thickBot="1">
      <c r="A15449" s="409">
        <v>202208</v>
      </c>
      <c r="B15449" s="196" t="s">
        <v>558</v>
      </c>
      <c r="C15449" s="197" t="s">
        <v>480</v>
      </c>
      <c r="D15449" s="198" t="s">
        <v>339</v>
      </c>
      <c r="E15449" s="421">
        <v>554</v>
      </c>
      <c r="F15449" s="413">
        <v>138.72999999999999</v>
      </c>
      <c r="G15449" s="414">
        <f t="shared" si="482"/>
        <v>3.9933684134650043</v>
      </c>
      <c r="H15449" s="415">
        <f t="shared" si="483"/>
        <v>3.9933684134650043</v>
      </c>
    </row>
    <row r="15450" spans="1:8" ht="15" hidden="1" thickBot="1">
      <c r="A15450" s="409">
        <v>202208</v>
      </c>
      <c r="B15450" s="196" t="s">
        <v>559</v>
      </c>
      <c r="C15450" s="197" t="s">
        <v>480</v>
      </c>
      <c r="D15450" s="198" t="s">
        <v>337</v>
      </c>
      <c r="E15450" s="421">
        <v>58367</v>
      </c>
      <c r="F15450" s="413">
        <v>138.72999999999999</v>
      </c>
      <c r="G15450" s="414">
        <f t="shared" si="482"/>
        <v>420.72370792186263</v>
      </c>
      <c r="H15450" s="415">
        <f t="shared" si="483"/>
        <v>2.1036185396093132</v>
      </c>
    </row>
    <row r="15451" spans="1:8" ht="15" hidden="1" thickBot="1">
      <c r="A15451" s="409">
        <v>202208</v>
      </c>
      <c r="B15451" s="196" t="s">
        <v>560</v>
      </c>
      <c r="C15451" s="197" t="s">
        <v>480</v>
      </c>
      <c r="D15451" s="198" t="s">
        <v>339</v>
      </c>
      <c r="E15451" s="421">
        <v>292</v>
      </c>
      <c r="F15451" s="413">
        <v>138.72999999999999</v>
      </c>
      <c r="G15451" s="414">
        <f t="shared" si="482"/>
        <v>2.1048079002378723</v>
      </c>
      <c r="H15451" s="415">
        <f t="shared" si="483"/>
        <v>2.1048079002378723</v>
      </c>
    </row>
    <row r="15452" spans="1:8" ht="15" hidden="1" thickBot="1">
      <c r="A15452" s="409">
        <v>202208</v>
      </c>
      <c r="B15452" s="196" t="s">
        <v>2609</v>
      </c>
      <c r="C15452" s="197" t="s">
        <v>480</v>
      </c>
      <c r="D15452" s="198" t="s">
        <v>337</v>
      </c>
      <c r="E15452" s="421">
        <v>92219</v>
      </c>
      <c r="F15452" s="413">
        <v>138.72999999999999</v>
      </c>
      <c r="G15452" s="414">
        <f t="shared" si="482"/>
        <v>664.737259424782</v>
      </c>
      <c r="H15452" s="415">
        <f t="shared" si="483"/>
        <v>3.3236862971239098</v>
      </c>
    </row>
    <row r="15453" spans="1:8" ht="15" hidden="1" thickBot="1">
      <c r="A15453" s="409">
        <v>202208</v>
      </c>
      <c r="B15453" s="196" t="s">
        <v>2610</v>
      </c>
      <c r="C15453" s="197" t="s">
        <v>480</v>
      </c>
      <c r="D15453" s="198" t="s">
        <v>339</v>
      </c>
      <c r="E15453" s="421">
        <v>461</v>
      </c>
      <c r="F15453" s="413">
        <v>138.72999999999999</v>
      </c>
      <c r="G15453" s="414">
        <f t="shared" si="482"/>
        <v>3.3230015137317093</v>
      </c>
      <c r="H15453" s="415">
        <f t="shared" si="483"/>
        <v>3.3230015137317093</v>
      </c>
    </row>
    <row r="15454" spans="1:8" ht="15" hidden="1" thickBot="1">
      <c r="A15454" s="409">
        <v>202208</v>
      </c>
      <c r="B15454" s="196" t="s">
        <v>561</v>
      </c>
      <c r="C15454" s="197" t="s">
        <v>480</v>
      </c>
      <c r="D15454" s="198" t="s">
        <v>337</v>
      </c>
      <c r="E15454" s="421">
        <v>58367</v>
      </c>
      <c r="F15454" s="413">
        <v>138.72999999999999</v>
      </c>
      <c r="G15454" s="414">
        <f t="shared" si="482"/>
        <v>420.72370792186263</v>
      </c>
      <c r="H15454" s="415">
        <f t="shared" si="483"/>
        <v>2.1036185396093132</v>
      </c>
    </row>
    <row r="15455" spans="1:8" ht="15" hidden="1" thickBot="1">
      <c r="A15455" s="409">
        <v>202208</v>
      </c>
      <c r="B15455" s="196" t="s">
        <v>562</v>
      </c>
      <c r="C15455" s="197" t="s">
        <v>480</v>
      </c>
      <c r="D15455" s="198" t="s">
        <v>339</v>
      </c>
      <c r="E15455" s="421">
        <v>292</v>
      </c>
      <c r="F15455" s="413">
        <v>138.72999999999999</v>
      </c>
      <c r="G15455" s="414">
        <f t="shared" si="482"/>
        <v>2.1048079002378723</v>
      </c>
      <c r="H15455" s="415">
        <f t="shared" si="483"/>
        <v>2.1048079002378723</v>
      </c>
    </row>
    <row r="15456" spans="1:8" ht="15" hidden="1" thickBot="1">
      <c r="A15456" s="409">
        <v>202208</v>
      </c>
      <c r="B15456" s="196" t="s">
        <v>563</v>
      </c>
      <c r="C15456" s="197" t="s">
        <v>480</v>
      </c>
      <c r="D15456" s="198" t="s">
        <v>337</v>
      </c>
      <c r="E15456" s="421">
        <v>58367</v>
      </c>
      <c r="F15456" s="413">
        <v>138.72999999999999</v>
      </c>
      <c r="G15456" s="414">
        <f t="shared" si="482"/>
        <v>420.72370792186263</v>
      </c>
      <c r="H15456" s="415">
        <f t="shared" si="483"/>
        <v>2.1036185396093132</v>
      </c>
    </row>
    <row r="15457" spans="1:8" ht="15" hidden="1" thickBot="1">
      <c r="A15457" s="409">
        <v>202208</v>
      </c>
      <c r="B15457" s="196" t="s">
        <v>564</v>
      </c>
      <c r="C15457" s="197" t="s">
        <v>480</v>
      </c>
      <c r="D15457" s="198" t="s">
        <v>337</v>
      </c>
      <c r="E15457" s="421">
        <v>58367</v>
      </c>
      <c r="F15457" s="413">
        <v>138.72999999999999</v>
      </c>
      <c r="G15457" s="414">
        <f t="shared" si="482"/>
        <v>420.72370792186263</v>
      </c>
      <c r="H15457" s="415">
        <f t="shared" si="483"/>
        <v>2.1036185396093132</v>
      </c>
    </row>
    <row r="15458" spans="1:8" ht="15" hidden="1" thickBot="1">
      <c r="A15458" s="409">
        <v>202208</v>
      </c>
      <c r="B15458" s="196" t="s">
        <v>565</v>
      </c>
      <c r="C15458" s="197" t="s">
        <v>480</v>
      </c>
      <c r="D15458" s="198" t="s">
        <v>339</v>
      </c>
      <c r="E15458" s="421">
        <v>292</v>
      </c>
      <c r="F15458" s="413">
        <v>138.72999999999999</v>
      </c>
      <c r="G15458" s="414">
        <f t="shared" si="482"/>
        <v>2.1048079002378723</v>
      </c>
      <c r="H15458" s="415">
        <f t="shared" si="483"/>
        <v>2.1048079002378723</v>
      </c>
    </row>
    <row r="15459" spans="1:8" ht="15" hidden="1" thickBot="1">
      <c r="A15459" s="409">
        <v>202208</v>
      </c>
      <c r="B15459" s="196" t="s">
        <v>566</v>
      </c>
      <c r="C15459" s="197" t="s">
        <v>480</v>
      </c>
      <c r="D15459" s="198" t="s">
        <v>337</v>
      </c>
      <c r="E15459" s="421">
        <v>80762</v>
      </c>
      <c r="F15459" s="413">
        <v>138.72999999999999</v>
      </c>
      <c r="G15459" s="414">
        <f t="shared" si="482"/>
        <v>582.15238232538024</v>
      </c>
      <c r="H15459" s="415">
        <f t="shared" si="483"/>
        <v>2.910761911626901</v>
      </c>
    </row>
    <row r="15460" spans="1:8" ht="15" hidden="1" thickBot="1">
      <c r="A15460" s="409">
        <v>202208</v>
      </c>
      <c r="B15460" s="196" t="s">
        <v>567</v>
      </c>
      <c r="C15460" s="197" t="s">
        <v>480</v>
      </c>
      <c r="D15460" s="198" t="s">
        <v>339</v>
      </c>
      <c r="E15460" s="421">
        <v>404</v>
      </c>
      <c r="F15460" s="413">
        <v>138.72999999999999</v>
      </c>
      <c r="G15460" s="414">
        <f t="shared" si="482"/>
        <v>2.9121314784113026</v>
      </c>
      <c r="H15460" s="415">
        <f t="shared" si="483"/>
        <v>2.9121314784113026</v>
      </c>
    </row>
    <row r="15461" spans="1:8" ht="15" hidden="1" thickBot="1">
      <c r="A15461" s="409">
        <v>202208</v>
      </c>
      <c r="B15461" s="196" t="s">
        <v>568</v>
      </c>
      <c r="C15461" s="197" t="s">
        <v>480</v>
      </c>
      <c r="D15461" s="198" t="s">
        <v>337</v>
      </c>
      <c r="E15461" s="421">
        <v>58367</v>
      </c>
      <c r="F15461" s="413">
        <v>138.72999999999999</v>
      </c>
      <c r="G15461" s="414">
        <f t="shared" si="482"/>
        <v>420.72370792186263</v>
      </c>
      <c r="H15461" s="415">
        <f t="shared" si="483"/>
        <v>2.1036185396093132</v>
      </c>
    </row>
    <row r="15462" spans="1:8" ht="15" hidden="1" thickBot="1">
      <c r="A15462" s="409">
        <v>202208</v>
      </c>
      <c r="B15462" s="196" t="s">
        <v>569</v>
      </c>
      <c r="C15462" s="197" t="s">
        <v>480</v>
      </c>
      <c r="D15462" s="198" t="s">
        <v>339</v>
      </c>
      <c r="E15462" s="421">
        <v>292</v>
      </c>
      <c r="F15462" s="413">
        <v>138.72999999999999</v>
      </c>
      <c r="G15462" s="414">
        <f t="shared" si="482"/>
        <v>2.1048079002378723</v>
      </c>
      <c r="H15462" s="415">
        <f t="shared" si="483"/>
        <v>2.1048079002378723</v>
      </c>
    </row>
    <row r="15463" spans="1:8" ht="15" hidden="1" thickBot="1">
      <c r="A15463" s="409">
        <v>202208</v>
      </c>
      <c r="B15463" s="196" t="s">
        <v>570</v>
      </c>
      <c r="C15463" s="197" t="s">
        <v>480</v>
      </c>
      <c r="D15463" s="198" t="s">
        <v>337</v>
      </c>
      <c r="E15463" s="421">
        <v>117552</v>
      </c>
      <c r="F15463" s="413">
        <v>138.72999999999999</v>
      </c>
      <c r="G15463" s="414">
        <f t="shared" si="482"/>
        <v>847.34376126288475</v>
      </c>
      <c r="H15463" s="415">
        <f t="shared" si="483"/>
        <v>4.2367188063144239</v>
      </c>
    </row>
    <row r="15464" spans="1:8" ht="15" hidden="1" thickBot="1">
      <c r="A15464" s="409">
        <v>202208</v>
      </c>
      <c r="B15464" s="196" t="s">
        <v>571</v>
      </c>
      <c r="C15464" s="197" t="s">
        <v>480</v>
      </c>
      <c r="D15464" s="198" t="s">
        <v>339</v>
      </c>
      <c r="E15464" s="421">
        <v>588</v>
      </c>
      <c r="F15464" s="413">
        <v>138.72999999999999</v>
      </c>
      <c r="G15464" s="414">
        <f t="shared" si="482"/>
        <v>4.23844878541051</v>
      </c>
      <c r="H15464" s="415">
        <f t="shared" si="483"/>
        <v>4.23844878541051</v>
      </c>
    </row>
    <row r="15465" spans="1:8" ht="15" hidden="1" thickBot="1">
      <c r="A15465" s="409">
        <v>202208</v>
      </c>
      <c r="B15465" s="196" t="s">
        <v>572</v>
      </c>
      <c r="C15465" s="197" t="s">
        <v>573</v>
      </c>
      <c r="D15465" s="198" t="s">
        <v>337</v>
      </c>
      <c r="E15465" s="421">
        <v>117454</v>
      </c>
      <c r="F15465" s="413">
        <v>138.72999999999999</v>
      </c>
      <c r="G15465" s="414">
        <f t="shared" si="482"/>
        <v>846.6373531319831</v>
      </c>
      <c r="H15465" s="415">
        <f t="shared" si="483"/>
        <v>4.2331867656599158</v>
      </c>
    </row>
    <row r="15466" spans="1:8" ht="15" hidden="1" thickBot="1">
      <c r="A15466" s="409">
        <v>202208</v>
      </c>
      <c r="B15466" s="196" t="s">
        <v>574</v>
      </c>
      <c r="C15466" s="197" t="s">
        <v>480</v>
      </c>
      <c r="D15466" s="198" t="s">
        <v>337</v>
      </c>
      <c r="E15466" s="421">
        <v>35183</v>
      </c>
      <c r="F15466" s="413">
        <v>138.72999999999999</v>
      </c>
      <c r="G15466" s="414">
        <f t="shared" si="482"/>
        <v>253.60772723996254</v>
      </c>
      <c r="H15466" s="415">
        <f t="shared" si="483"/>
        <v>1.2680386361998126</v>
      </c>
    </row>
    <row r="15467" spans="1:8" ht="15" hidden="1" thickBot="1">
      <c r="A15467" s="409">
        <v>202208</v>
      </c>
      <c r="B15467" s="196" t="s">
        <v>575</v>
      </c>
      <c r="C15467" s="197" t="s">
        <v>480</v>
      </c>
      <c r="D15467" s="198" t="s">
        <v>337</v>
      </c>
      <c r="E15467" s="421">
        <v>0.01</v>
      </c>
      <c r="F15467" s="413">
        <v>138.72999999999999</v>
      </c>
      <c r="G15467" s="414">
        <f t="shared" si="482"/>
        <v>7.2082462336913442E-5</v>
      </c>
      <c r="H15467" s="415">
        <f t="shared" si="483"/>
        <v>3.6041231168456721E-7</v>
      </c>
    </row>
    <row r="15468" spans="1:8" ht="15" hidden="1" thickBot="1">
      <c r="A15468" s="409">
        <v>202208</v>
      </c>
      <c r="B15468" s="196" t="s">
        <v>576</v>
      </c>
      <c r="C15468" s="197" t="s">
        <v>480</v>
      </c>
      <c r="D15468" s="198" t="s">
        <v>339</v>
      </c>
      <c r="E15468" s="421">
        <v>0.01</v>
      </c>
      <c r="F15468" s="413">
        <v>138.72999999999999</v>
      </c>
      <c r="G15468" s="414">
        <f t="shared" si="482"/>
        <v>7.2082462336913442E-5</v>
      </c>
      <c r="H15468" s="415">
        <f t="shared" si="483"/>
        <v>7.2082462336913442E-5</v>
      </c>
    </row>
    <row r="15469" spans="1:8" ht="15" hidden="1" thickBot="1">
      <c r="A15469" s="409">
        <v>202208</v>
      </c>
      <c r="B15469" s="196" t="s">
        <v>577</v>
      </c>
      <c r="C15469" s="197" t="s">
        <v>480</v>
      </c>
      <c r="D15469" s="198" t="s">
        <v>337</v>
      </c>
      <c r="E15469" s="421">
        <v>151706</v>
      </c>
      <c r="F15469" s="413">
        <v>138.72999999999999</v>
      </c>
      <c r="G15469" s="414">
        <f t="shared" si="482"/>
        <v>1093.534203128379</v>
      </c>
      <c r="H15469" s="415">
        <f t="shared" si="483"/>
        <v>5.4676710156418951</v>
      </c>
    </row>
    <row r="15470" spans="1:8" ht="15" hidden="1" thickBot="1">
      <c r="A15470" s="409">
        <v>202208</v>
      </c>
      <c r="B15470" s="196" t="s">
        <v>578</v>
      </c>
      <c r="C15470" s="197" t="s">
        <v>480</v>
      </c>
      <c r="D15470" s="198" t="s">
        <v>339</v>
      </c>
      <c r="E15470" s="421">
        <v>759</v>
      </c>
      <c r="F15470" s="413">
        <v>138.72999999999999</v>
      </c>
      <c r="G15470" s="414">
        <f t="shared" si="482"/>
        <v>5.4710588913717295</v>
      </c>
      <c r="H15470" s="415">
        <f t="shared" si="483"/>
        <v>5.4710588913717295</v>
      </c>
    </row>
    <row r="15471" spans="1:8" ht="15" hidden="1" thickBot="1">
      <c r="A15471" s="409">
        <v>202208</v>
      </c>
      <c r="B15471" s="196" t="s">
        <v>579</v>
      </c>
      <c r="C15471" s="197" t="s">
        <v>480</v>
      </c>
      <c r="D15471" s="198" t="s">
        <v>337</v>
      </c>
      <c r="E15471" s="421">
        <v>151706</v>
      </c>
      <c r="F15471" s="413">
        <v>138.72999999999999</v>
      </c>
      <c r="G15471" s="414">
        <f t="shared" si="482"/>
        <v>1093.534203128379</v>
      </c>
      <c r="H15471" s="415">
        <f t="shared" si="483"/>
        <v>5.4676710156418951</v>
      </c>
    </row>
    <row r="15472" spans="1:8" ht="15" hidden="1" thickBot="1">
      <c r="A15472" s="409">
        <v>202208</v>
      </c>
      <c r="B15472" s="196" t="s">
        <v>580</v>
      </c>
      <c r="C15472" s="197" t="s">
        <v>480</v>
      </c>
      <c r="D15472" s="198" t="s">
        <v>339</v>
      </c>
      <c r="E15472" s="421">
        <v>759</v>
      </c>
      <c r="F15472" s="413">
        <v>138.72999999999999</v>
      </c>
      <c r="G15472" s="414">
        <f t="shared" si="482"/>
        <v>5.4710588913717295</v>
      </c>
      <c r="H15472" s="415">
        <f t="shared" si="483"/>
        <v>5.4710588913717295</v>
      </c>
    </row>
    <row r="15473" spans="1:8" ht="15" hidden="1" thickBot="1">
      <c r="A15473" s="409">
        <v>202208</v>
      </c>
      <c r="B15473" s="196" t="s">
        <v>581</v>
      </c>
      <c r="C15473" s="197" t="s">
        <v>480</v>
      </c>
      <c r="D15473" s="198" t="s">
        <v>337</v>
      </c>
      <c r="E15473" s="421">
        <v>121366</v>
      </c>
      <c r="F15473" s="413">
        <v>138.72999999999999</v>
      </c>
      <c r="G15473" s="414">
        <f t="shared" si="482"/>
        <v>874.83601239818358</v>
      </c>
      <c r="H15473" s="415">
        <f t="shared" si="483"/>
        <v>4.3741800619909181</v>
      </c>
    </row>
    <row r="15474" spans="1:8" ht="15" hidden="1" thickBot="1">
      <c r="A15474" s="409">
        <v>202208</v>
      </c>
      <c r="B15474" s="196" t="s">
        <v>582</v>
      </c>
      <c r="C15474" s="197" t="s">
        <v>480</v>
      </c>
      <c r="D15474" s="198" t="s">
        <v>339</v>
      </c>
      <c r="E15474" s="421">
        <v>607</v>
      </c>
      <c r="F15474" s="413">
        <v>138.72999999999999</v>
      </c>
      <c r="G15474" s="414">
        <f t="shared" si="482"/>
        <v>4.3754054638506457</v>
      </c>
      <c r="H15474" s="415">
        <f t="shared" si="483"/>
        <v>4.3754054638506457</v>
      </c>
    </row>
    <row r="15475" spans="1:8" ht="15" hidden="1" thickBot="1">
      <c r="A15475" s="409">
        <v>202208</v>
      </c>
      <c r="B15475" s="196" t="s">
        <v>583</v>
      </c>
      <c r="C15475" s="197" t="s">
        <v>480</v>
      </c>
      <c r="D15475" s="198" t="s">
        <v>337</v>
      </c>
      <c r="E15475" s="421">
        <v>121366</v>
      </c>
      <c r="F15475" s="413">
        <v>138.72999999999999</v>
      </c>
      <c r="G15475" s="414">
        <f t="shared" si="482"/>
        <v>874.83601239818358</v>
      </c>
      <c r="H15475" s="415">
        <f t="shared" si="483"/>
        <v>4.3741800619909181</v>
      </c>
    </row>
    <row r="15476" spans="1:8" ht="15" hidden="1" thickBot="1">
      <c r="A15476" s="409">
        <v>202208</v>
      </c>
      <c r="B15476" s="196" t="s">
        <v>2611</v>
      </c>
      <c r="C15476" s="197" t="s">
        <v>480</v>
      </c>
      <c r="D15476" s="198" t="s">
        <v>337</v>
      </c>
      <c r="E15476" s="421">
        <v>102533</v>
      </c>
      <c r="F15476" s="413">
        <v>138.72999999999999</v>
      </c>
      <c r="G15476" s="414">
        <f t="shared" si="482"/>
        <v>739.08311107907457</v>
      </c>
      <c r="H15476" s="415">
        <f t="shared" si="483"/>
        <v>3.6954155553953729</v>
      </c>
    </row>
    <row r="15477" spans="1:8" ht="15" hidden="1" thickBot="1">
      <c r="A15477" s="409">
        <v>202208</v>
      </c>
      <c r="B15477" s="196" t="s">
        <v>2612</v>
      </c>
      <c r="C15477" s="197" t="s">
        <v>480</v>
      </c>
      <c r="D15477" s="198" t="s">
        <v>339</v>
      </c>
      <c r="E15477" s="421">
        <v>513</v>
      </c>
      <c r="F15477" s="413">
        <v>138.72999999999999</v>
      </c>
      <c r="G15477" s="414">
        <f t="shared" si="482"/>
        <v>3.6978303178836591</v>
      </c>
      <c r="H15477" s="415">
        <f t="shared" si="483"/>
        <v>3.6978303178836591</v>
      </c>
    </row>
    <row r="15478" spans="1:8" ht="15" hidden="1" thickBot="1">
      <c r="A15478" s="409">
        <v>202208</v>
      </c>
      <c r="B15478" s="196" t="s">
        <v>584</v>
      </c>
      <c r="C15478" s="197" t="s">
        <v>480</v>
      </c>
      <c r="D15478" s="198" t="s">
        <v>337</v>
      </c>
      <c r="E15478" s="421">
        <v>35183</v>
      </c>
      <c r="F15478" s="413">
        <v>138.72999999999999</v>
      </c>
      <c r="G15478" s="414">
        <f t="shared" si="482"/>
        <v>253.60772723996254</v>
      </c>
      <c r="H15478" s="415">
        <f t="shared" si="483"/>
        <v>1.2680386361998126</v>
      </c>
    </row>
    <row r="15479" spans="1:8" ht="15" hidden="1" thickBot="1">
      <c r="A15479" s="409">
        <v>202208</v>
      </c>
      <c r="B15479" s="196" t="s">
        <v>585</v>
      </c>
      <c r="C15479" s="197" t="s">
        <v>480</v>
      </c>
      <c r="D15479" s="198" t="s">
        <v>339</v>
      </c>
      <c r="E15479" s="421">
        <v>176</v>
      </c>
      <c r="F15479" s="413">
        <v>138.72999999999999</v>
      </c>
      <c r="G15479" s="414">
        <f t="shared" si="482"/>
        <v>1.2686513371296764</v>
      </c>
      <c r="H15479" s="415">
        <f t="shared" si="483"/>
        <v>1.2686513371296764</v>
      </c>
    </row>
    <row r="15480" spans="1:8" ht="15" hidden="1" thickBot="1">
      <c r="A15480" s="409">
        <v>202208</v>
      </c>
      <c r="B15480" s="196" t="s">
        <v>586</v>
      </c>
      <c r="C15480" s="197" t="s">
        <v>480</v>
      </c>
      <c r="D15480" s="198" t="s">
        <v>337</v>
      </c>
      <c r="E15480" s="421">
        <v>121366</v>
      </c>
      <c r="F15480" s="413">
        <v>138.72999999999999</v>
      </c>
      <c r="G15480" s="414">
        <f t="shared" si="482"/>
        <v>874.83601239818358</v>
      </c>
      <c r="H15480" s="415">
        <f t="shared" si="483"/>
        <v>4.3741800619909181</v>
      </c>
    </row>
    <row r="15481" spans="1:8" ht="15" hidden="1" thickBot="1">
      <c r="A15481" s="409">
        <v>202208</v>
      </c>
      <c r="B15481" s="196" t="s">
        <v>587</v>
      </c>
      <c r="C15481" s="197" t="s">
        <v>480</v>
      </c>
      <c r="D15481" s="198" t="s">
        <v>339</v>
      </c>
      <c r="E15481" s="421">
        <v>607</v>
      </c>
      <c r="F15481" s="413">
        <v>138.72999999999999</v>
      </c>
      <c r="G15481" s="414">
        <f t="shared" si="482"/>
        <v>4.3754054638506457</v>
      </c>
      <c r="H15481" s="415">
        <f t="shared" si="483"/>
        <v>4.3754054638506457</v>
      </c>
    </row>
    <row r="15482" spans="1:8" ht="15" hidden="1" thickBot="1">
      <c r="A15482" s="409">
        <v>202208</v>
      </c>
      <c r="B15482" s="196" t="s">
        <v>588</v>
      </c>
      <c r="C15482" s="197" t="s">
        <v>480</v>
      </c>
      <c r="D15482" s="198" t="s">
        <v>337</v>
      </c>
      <c r="E15482" s="421">
        <v>121366</v>
      </c>
      <c r="F15482" s="413">
        <v>138.72999999999999</v>
      </c>
      <c r="G15482" s="414">
        <f t="shared" si="482"/>
        <v>874.83601239818358</v>
      </c>
      <c r="H15482" s="415">
        <f t="shared" si="483"/>
        <v>4.3741800619909181</v>
      </c>
    </row>
    <row r="15483" spans="1:8" ht="15" hidden="1" thickBot="1">
      <c r="A15483" s="409">
        <v>202208</v>
      </c>
      <c r="B15483" s="196" t="s">
        <v>589</v>
      </c>
      <c r="C15483" s="197" t="s">
        <v>480</v>
      </c>
      <c r="D15483" s="198" t="s">
        <v>339</v>
      </c>
      <c r="E15483" s="421">
        <v>607</v>
      </c>
      <c r="F15483" s="413">
        <v>138.72999999999999</v>
      </c>
      <c r="G15483" s="414">
        <f t="shared" si="482"/>
        <v>4.3754054638506457</v>
      </c>
      <c r="H15483" s="415">
        <f t="shared" si="483"/>
        <v>4.3754054638506457</v>
      </c>
    </row>
    <row r="15484" spans="1:8" ht="15" hidden="1" thickBot="1">
      <c r="A15484" s="409">
        <v>202208</v>
      </c>
      <c r="B15484" s="196" t="s">
        <v>590</v>
      </c>
      <c r="C15484" s="197" t="s">
        <v>480</v>
      </c>
      <c r="D15484" s="198" t="s">
        <v>337</v>
      </c>
      <c r="E15484" s="421">
        <v>79502</v>
      </c>
      <c r="F15484" s="413">
        <v>138.72999999999999</v>
      </c>
      <c r="G15484" s="414">
        <f t="shared" si="482"/>
        <v>573.06999207092917</v>
      </c>
      <c r="H15484" s="415">
        <f t="shared" si="483"/>
        <v>2.8653499603546457</v>
      </c>
    </row>
    <row r="15485" spans="1:8" ht="15" hidden="1" thickBot="1">
      <c r="A15485" s="409">
        <v>202208</v>
      </c>
      <c r="B15485" s="196" t="s">
        <v>591</v>
      </c>
      <c r="C15485" s="197" t="s">
        <v>480</v>
      </c>
      <c r="D15485" s="198" t="s">
        <v>337</v>
      </c>
      <c r="E15485" s="421">
        <v>121366</v>
      </c>
      <c r="F15485" s="413">
        <v>138.72999999999999</v>
      </c>
      <c r="G15485" s="414">
        <f t="shared" si="482"/>
        <v>874.83601239818358</v>
      </c>
      <c r="H15485" s="415">
        <f t="shared" si="483"/>
        <v>4.3741800619909181</v>
      </c>
    </row>
    <row r="15486" spans="1:8" ht="15" hidden="1" thickBot="1">
      <c r="A15486" s="409">
        <v>202208</v>
      </c>
      <c r="B15486" s="196" t="s">
        <v>592</v>
      </c>
      <c r="C15486" s="197" t="s">
        <v>480</v>
      </c>
      <c r="D15486" s="198" t="s">
        <v>339</v>
      </c>
      <c r="E15486" s="421">
        <v>607</v>
      </c>
      <c r="F15486" s="413">
        <v>138.72999999999999</v>
      </c>
      <c r="G15486" s="414">
        <f t="shared" si="482"/>
        <v>4.3754054638506457</v>
      </c>
      <c r="H15486" s="415">
        <f t="shared" si="483"/>
        <v>4.3754054638506457</v>
      </c>
    </row>
    <row r="15487" spans="1:8" ht="15" hidden="1" thickBot="1">
      <c r="A15487" s="409">
        <v>202208</v>
      </c>
      <c r="B15487" s="196" t="s">
        <v>593</v>
      </c>
      <c r="C15487" s="197" t="s">
        <v>480</v>
      </c>
      <c r="D15487" s="198" t="s">
        <v>337</v>
      </c>
      <c r="E15487" s="421">
        <v>87606</v>
      </c>
      <c r="F15487" s="413">
        <v>138.72999999999999</v>
      </c>
      <c r="G15487" s="414">
        <f t="shared" si="482"/>
        <v>631.48561954876379</v>
      </c>
      <c r="H15487" s="415">
        <f t="shared" si="483"/>
        <v>3.1574280977438192</v>
      </c>
    </row>
    <row r="15488" spans="1:8" ht="15" hidden="1" thickBot="1">
      <c r="A15488" s="409">
        <v>202208</v>
      </c>
      <c r="B15488" s="196" t="s">
        <v>594</v>
      </c>
      <c r="C15488" s="197" t="s">
        <v>480</v>
      </c>
      <c r="D15488" s="198" t="s">
        <v>337</v>
      </c>
      <c r="E15488" s="421">
        <v>89201</v>
      </c>
      <c r="F15488" s="413">
        <v>138.72999999999999</v>
      </c>
      <c r="G15488" s="414">
        <f t="shared" si="482"/>
        <v>642.98277229150153</v>
      </c>
      <c r="H15488" s="415">
        <f t="shared" si="483"/>
        <v>3.2149138614575077</v>
      </c>
    </row>
    <row r="15489" spans="1:8" ht="15" hidden="1" thickBot="1">
      <c r="A15489" s="409">
        <v>202208</v>
      </c>
      <c r="B15489" s="196" t="s">
        <v>595</v>
      </c>
      <c r="C15489" s="197" t="s">
        <v>480</v>
      </c>
      <c r="D15489" s="198" t="s">
        <v>339</v>
      </c>
      <c r="E15489" s="421">
        <v>446</v>
      </c>
      <c r="F15489" s="413">
        <v>138.72999999999999</v>
      </c>
      <c r="G15489" s="414">
        <f t="shared" si="482"/>
        <v>3.2148778202263393</v>
      </c>
      <c r="H15489" s="415">
        <f t="shared" si="483"/>
        <v>3.2148778202263393</v>
      </c>
    </row>
    <row r="15490" spans="1:8" ht="15" hidden="1" thickBot="1">
      <c r="A15490" s="409">
        <v>202208</v>
      </c>
      <c r="B15490" s="196" t="s">
        <v>596</v>
      </c>
      <c r="C15490" s="197" t="s">
        <v>480</v>
      </c>
      <c r="D15490" s="198" t="s">
        <v>337</v>
      </c>
      <c r="E15490" s="421">
        <v>87606</v>
      </c>
      <c r="F15490" s="413">
        <v>138.72999999999999</v>
      </c>
      <c r="G15490" s="414">
        <f t="shared" ref="G15490:G15553" si="484">+E15490/F15490</f>
        <v>631.48561954876379</v>
      </c>
      <c r="H15490" s="415">
        <f t="shared" ref="H15490:H15553" si="485">IF(D15490="TB",G15490/200,IF(D15490="LT",G15490,"VER"))</f>
        <v>3.1574280977438192</v>
      </c>
    </row>
    <row r="15491" spans="1:8" ht="15" hidden="1" thickBot="1">
      <c r="A15491" s="409">
        <v>202208</v>
      </c>
      <c r="B15491" s="196" t="s">
        <v>597</v>
      </c>
      <c r="C15491" s="197" t="s">
        <v>480</v>
      </c>
      <c r="D15491" s="198" t="s">
        <v>339</v>
      </c>
      <c r="E15491" s="421">
        <v>438</v>
      </c>
      <c r="F15491" s="413">
        <v>138.72999999999999</v>
      </c>
      <c r="G15491" s="414">
        <f t="shared" si="484"/>
        <v>3.1572118503568083</v>
      </c>
      <c r="H15491" s="415">
        <f t="shared" si="485"/>
        <v>3.1572118503568083</v>
      </c>
    </row>
    <row r="15492" spans="1:8" ht="15" hidden="1" thickBot="1">
      <c r="A15492" s="409">
        <v>202208</v>
      </c>
      <c r="B15492" s="196" t="s">
        <v>598</v>
      </c>
      <c r="C15492" s="197" t="s">
        <v>480</v>
      </c>
      <c r="D15492" s="198" t="s">
        <v>337</v>
      </c>
      <c r="E15492" s="421">
        <v>87606</v>
      </c>
      <c r="F15492" s="413">
        <v>138.72999999999999</v>
      </c>
      <c r="G15492" s="414">
        <f t="shared" si="484"/>
        <v>631.48561954876379</v>
      </c>
      <c r="H15492" s="415">
        <f t="shared" si="485"/>
        <v>3.1574280977438192</v>
      </c>
    </row>
    <row r="15493" spans="1:8" ht="15" hidden="1" thickBot="1">
      <c r="A15493" s="409">
        <v>202208</v>
      </c>
      <c r="B15493" s="196" t="s">
        <v>599</v>
      </c>
      <c r="C15493" s="197" t="s">
        <v>480</v>
      </c>
      <c r="D15493" s="198" t="s">
        <v>337</v>
      </c>
      <c r="E15493" s="421">
        <v>87606</v>
      </c>
      <c r="F15493" s="413">
        <v>138.72999999999999</v>
      </c>
      <c r="G15493" s="414">
        <f t="shared" si="484"/>
        <v>631.48561954876379</v>
      </c>
      <c r="H15493" s="415">
        <f t="shared" si="485"/>
        <v>3.1574280977438192</v>
      </c>
    </row>
    <row r="15494" spans="1:8" ht="15" hidden="1" thickBot="1">
      <c r="A15494" s="409">
        <v>202208</v>
      </c>
      <c r="B15494" s="196" t="s">
        <v>600</v>
      </c>
      <c r="C15494" s="197" t="s">
        <v>480</v>
      </c>
      <c r="D15494" s="198" t="s">
        <v>337</v>
      </c>
      <c r="E15494" s="421">
        <v>121366</v>
      </c>
      <c r="F15494" s="413">
        <v>138.72999999999999</v>
      </c>
      <c r="G15494" s="414">
        <f t="shared" si="484"/>
        <v>874.83601239818358</v>
      </c>
      <c r="H15494" s="415">
        <f t="shared" si="485"/>
        <v>4.3741800619909181</v>
      </c>
    </row>
    <row r="15495" spans="1:8" ht="15" hidden="1" thickBot="1">
      <c r="A15495" s="409">
        <v>202208</v>
      </c>
      <c r="B15495" s="196" t="s">
        <v>601</v>
      </c>
      <c r="C15495" s="197" t="s">
        <v>480</v>
      </c>
      <c r="D15495" s="198" t="s">
        <v>339</v>
      </c>
      <c r="E15495" s="421">
        <v>607</v>
      </c>
      <c r="F15495" s="413">
        <v>138.72999999999999</v>
      </c>
      <c r="G15495" s="414">
        <f t="shared" si="484"/>
        <v>4.3754054638506457</v>
      </c>
      <c r="H15495" s="415">
        <f t="shared" si="485"/>
        <v>4.3754054638506457</v>
      </c>
    </row>
    <row r="15496" spans="1:8" ht="15" hidden="1" thickBot="1">
      <c r="A15496" s="409">
        <v>202208</v>
      </c>
      <c r="B15496" s="196" t="s">
        <v>602</v>
      </c>
      <c r="C15496" s="197" t="s">
        <v>480</v>
      </c>
      <c r="D15496" s="198" t="s">
        <v>337</v>
      </c>
      <c r="E15496" s="421">
        <v>70854</v>
      </c>
      <c r="F15496" s="413">
        <v>138.72999999999999</v>
      </c>
      <c r="G15496" s="414">
        <f t="shared" si="484"/>
        <v>510.73307864196647</v>
      </c>
      <c r="H15496" s="415">
        <f t="shared" si="485"/>
        <v>2.5536653932098323</v>
      </c>
    </row>
    <row r="15497" spans="1:8" ht="15" hidden="1" thickBot="1">
      <c r="A15497" s="409">
        <v>202208</v>
      </c>
      <c r="B15497" s="196" t="s">
        <v>603</v>
      </c>
      <c r="C15497" s="197" t="s">
        <v>480</v>
      </c>
      <c r="D15497" s="198" t="s">
        <v>337</v>
      </c>
      <c r="E15497" s="421">
        <v>151706</v>
      </c>
      <c r="F15497" s="413">
        <v>138.72999999999999</v>
      </c>
      <c r="G15497" s="414">
        <f t="shared" si="484"/>
        <v>1093.534203128379</v>
      </c>
      <c r="H15497" s="415">
        <f t="shared" si="485"/>
        <v>5.4676710156418951</v>
      </c>
    </row>
    <row r="15498" spans="1:8" ht="15" hidden="1" thickBot="1">
      <c r="A15498" s="409">
        <v>202208</v>
      </c>
      <c r="B15498" s="196" t="s">
        <v>604</v>
      </c>
      <c r="C15498" s="197" t="s">
        <v>480</v>
      </c>
      <c r="D15498" s="198" t="s">
        <v>339</v>
      </c>
      <c r="E15498" s="421">
        <v>759</v>
      </c>
      <c r="F15498" s="413">
        <v>138.72999999999999</v>
      </c>
      <c r="G15498" s="414">
        <f t="shared" si="484"/>
        <v>5.4710588913717295</v>
      </c>
      <c r="H15498" s="415">
        <f t="shared" si="485"/>
        <v>5.4710588913717295</v>
      </c>
    </row>
    <row r="15499" spans="1:8" ht="15" hidden="1" thickBot="1">
      <c r="A15499" s="409">
        <v>202208</v>
      </c>
      <c r="B15499" s="196" t="s">
        <v>605</v>
      </c>
      <c r="C15499" s="197" t="s">
        <v>480</v>
      </c>
      <c r="D15499" s="198" t="s">
        <v>337</v>
      </c>
      <c r="E15499" s="421">
        <v>75834</v>
      </c>
      <c r="F15499" s="413">
        <v>138.72999999999999</v>
      </c>
      <c r="G15499" s="414">
        <f t="shared" si="484"/>
        <v>546.63014488574936</v>
      </c>
      <c r="H15499" s="415">
        <f t="shared" si="485"/>
        <v>2.733150724428747</v>
      </c>
    </row>
    <row r="15500" spans="1:8" ht="15" hidden="1" thickBot="1">
      <c r="A15500" s="409">
        <v>202208</v>
      </c>
      <c r="B15500" s="196" t="s">
        <v>606</v>
      </c>
      <c r="C15500" s="197" t="s">
        <v>480</v>
      </c>
      <c r="D15500" s="198" t="s">
        <v>337</v>
      </c>
      <c r="E15500" s="421">
        <v>109800</v>
      </c>
      <c r="F15500" s="413">
        <v>138.72999999999999</v>
      </c>
      <c r="G15500" s="414">
        <f t="shared" si="484"/>
        <v>791.46543645930956</v>
      </c>
      <c r="H15500" s="415">
        <f t="shared" si="485"/>
        <v>3.9573271822965479</v>
      </c>
    </row>
    <row r="15501" spans="1:8" ht="15" hidden="1" thickBot="1">
      <c r="A15501" s="409">
        <v>202208</v>
      </c>
      <c r="B15501" s="196" t="s">
        <v>607</v>
      </c>
      <c r="C15501" s="197" t="s">
        <v>480</v>
      </c>
      <c r="D15501" s="198" t="s">
        <v>339</v>
      </c>
      <c r="E15501" s="421">
        <v>549</v>
      </c>
      <c r="F15501" s="413">
        <v>138.72999999999999</v>
      </c>
      <c r="G15501" s="414">
        <f t="shared" si="484"/>
        <v>3.9573271822965475</v>
      </c>
      <c r="H15501" s="415">
        <f t="shared" si="485"/>
        <v>3.9573271822965475</v>
      </c>
    </row>
    <row r="15502" spans="1:8" ht="15" hidden="1" thickBot="1">
      <c r="A15502" s="409">
        <v>202208</v>
      </c>
      <c r="B15502" s="196" t="s">
        <v>608</v>
      </c>
      <c r="C15502" s="197" t="s">
        <v>480</v>
      </c>
      <c r="D15502" s="198" t="s">
        <v>337</v>
      </c>
      <c r="E15502" s="421">
        <v>49364</v>
      </c>
      <c r="F15502" s="413">
        <v>138.72999999999999</v>
      </c>
      <c r="G15502" s="414">
        <f t="shared" si="484"/>
        <v>355.82786707993949</v>
      </c>
      <c r="H15502" s="415">
        <f t="shared" si="485"/>
        <v>1.7791393353996974</v>
      </c>
    </row>
    <row r="15503" spans="1:8" ht="15" hidden="1" thickBot="1">
      <c r="A15503" s="409">
        <v>202208</v>
      </c>
      <c r="B15503" s="196" t="s">
        <v>609</v>
      </c>
      <c r="C15503" s="197" t="s">
        <v>480</v>
      </c>
      <c r="D15503" s="198" t="s">
        <v>337</v>
      </c>
      <c r="E15503" s="421">
        <v>49364</v>
      </c>
      <c r="F15503" s="413">
        <v>138.72999999999999</v>
      </c>
      <c r="G15503" s="414">
        <f t="shared" si="484"/>
        <v>355.82786707993949</v>
      </c>
      <c r="H15503" s="415">
        <f t="shared" si="485"/>
        <v>1.7791393353996974</v>
      </c>
    </row>
    <row r="15504" spans="1:8" ht="15" hidden="1" thickBot="1">
      <c r="A15504" s="409">
        <v>202208</v>
      </c>
      <c r="B15504" s="196" t="s">
        <v>610</v>
      </c>
      <c r="C15504" s="197" t="s">
        <v>480</v>
      </c>
      <c r="D15504" s="198" t="s">
        <v>337</v>
      </c>
      <c r="E15504" s="421">
        <v>49364</v>
      </c>
      <c r="F15504" s="413">
        <v>138.72999999999999</v>
      </c>
      <c r="G15504" s="414">
        <f t="shared" si="484"/>
        <v>355.82786707993949</v>
      </c>
      <c r="H15504" s="415">
        <f t="shared" si="485"/>
        <v>1.7791393353996974</v>
      </c>
    </row>
    <row r="15505" spans="1:8" ht="15" hidden="1" thickBot="1">
      <c r="A15505" s="409">
        <v>202208</v>
      </c>
      <c r="B15505" s="196" t="s">
        <v>611</v>
      </c>
      <c r="C15505" s="197" t="s">
        <v>3</v>
      </c>
      <c r="D15505" s="198" t="s">
        <v>350</v>
      </c>
      <c r="E15505" s="421">
        <v>43662.87</v>
      </c>
      <c r="F15505" s="413">
        <v>138.72999999999999</v>
      </c>
      <c r="G15505" s="414">
        <f t="shared" si="484"/>
        <v>314.73271822965478</v>
      </c>
      <c r="H15505" s="415" t="str">
        <f t="shared" si="485"/>
        <v>VER</v>
      </c>
    </row>
    <row r="15506" spans="1:8" ht="15" hidden="1" thickBot="1">
      <c r="A15506" s="409">
        <v>202208</v>
      </c>
      <c r="B15506" s="196" t="s">
        <v>612</v>
      </c>
      <c r="C15506" s="197" t="s">
        <v>480</v>
      </c>
      <c r="D15506" s="198" t="s">
        <v>339</v>
      </c>
      <c r="E15506" s="421">
        <v>247</v>
      </c>
      <c r="F15506" s="413">
        <v>138.72999999999999</v>
      </c>
      <c r="G15506" s="414">
        <f t="shared" si="484"/>
        <v>1.7804368197217619</v>
      </c>
      <c r="H15506" s="415">
        <f t="shared" si="485"/>
        <v>1.7804368197217619</v>
      </c>
    </row>
    <row r="15507" spans="1:8" ht="15" hidden="1" thickBot="1">
      <c r="A15507" s="409">
        <v>202208</v>
      </c>
      <c r="B15507" s="196" t="s">
        <v>613</v>
      </c>
      <c r="C15507" s="197" t="s">
        <v>480</v>
      </c>
      <c r="D15507" s="198" t="s">
        <v>337</v>
      </c>
      <c r="E15507" s="421">
        <v>49364</v>
      </c>
      <c r="F15507" s="413">
        <v>138.72999999999999</v>
      </c>
      <c r="G15507" s="414">
        <f t="shared" si="484"/>
        <v>355.82786707993949</v>
      </c>
      <c r="H15507" s="415">
        <f t="shared" si="485"/>
        <v>1.7791393353996974</v>
      </c>
    </row>
    <row r="15508" spans="1:8" ht="15" hidden="1" thickBot="1">
      <c r="A15508" s="409">
        <v>202208</v>
      </c>
      <c r="B15508" s="196" t="s">
        <v>614</v>
      </c>
      <c r="C15508" s="197" t="s">
        <v>480</v>
      </c>
      <c r="D15508" s="198" t="s">
        <v>337</v>
      </c>
      <c r="E15508" s="421">
        <v>49364</v>
      </c>
      <c r="F15508" s="413">
        <v>138.72999999999999</v>
      </c>
      <c r="G15508" s="414">
        <f t="shared" si="484"/>
        <v>355.82786707993949</v>
      </c>
      <c r="H15508" s="415">
        <f t="shared" si="485"/>
        <v>1.7791393353996974</v>
      </c>
    </row>
    <row r="15509" spans="1:8" ht="15" hidden="1" thickBot="1">
      <c r="A15509" s="409">
        <v>202208</v>
      </c>
      <c r="B15509" s="196" t="s">
        <v>615</v>
      </c>
      <c r="C15509" s="197" t="s">
        <v>480</v>
      </c>
      <c r="D15509" s="198" t="s">
        <v>339</v>
      </c>
      <c r="E15509" s="421">
        <v>23.34</v>
      </c>
      <c r="F15509" s="413">
        <v>138.72999999999999</v>
      </c>
      <c r="G15509" s="414">
        <f t="shared" si="484"/>
        <v>0.16824046709435594</v>
      </c>
      <c r="H15509" s="415">
        <f t="shared" si="485"/>
        <v>0.16824046709435594</v>
      </c>
    </row>
    <row r="15510" spans="1:8" ht="15" hidden="1" thickBot="1">
      <c r="A15510" s="409">
        <v>202208</v>
      </c>
      <c r="B15510" s="196" t="s">
        <v>616</v>
      </c>
      <c r="C15510" s="197" t="s">
        <v>480</v>
      </c>
      <c r="D15510" s="198" t="s">
        <v>337</v>
      </c>
      <c r="E15510" s="421">
        <v>48207</v>
      </c>
      <c r="F15510" s="413">
        <v>138.72999999999999</v>
      </c>
      <c r="G15510" s="414">
        <f t="shared" si="484"/>
        <v>347.48792618755857</v>
      </c>
      <c r="H15510" s="415">
        <f t="shared" si="485"/>
        <v>1.7374396309377929</v>
      </c>
    </row>
    <row r="15511" spans="1:8" ht="15" hidden="1" thickBot="1">
      <c r="A15511" s="409">
        <v>202208</v>
      </c>
      <c r="B15511" s="196" t="s">
        <v>617</v>
      </c>
      <c r="C15511" s="197" t="s">
        <v>480</v>
      </c>
      <c r="D15511" s="198" t="s">
        <v>337</v>
      </c>
      <c r="E15511" s="421">
        <v>68749</v>
      </c>
      <c r="F15511" s="413">
        <v>138.72999999999999</v>
      </c>
      <c r="G15511" s="414">
        <f t="shared" si="484"/>
        <v>495.55972032004615</v>
      </c>
      <c r="H15511" s="415">
        <f t="shared" si="485"/>
        <v>2.4777986016002309</v>
      </c>
    </row>
    <row r="15512" spans="1:8" ht="15" hidden="1" thickBot="1">
      <c r="A15512" s="409">
        <v>202208</v>
      </c>
      <c r="B15512" s="196" t="s">
        <v>618</v>
      </c>
      <c r="C15512" s="197" t="s">
        <v>480</v>
      </c>
      <c r="D15512" s="198" t="s">
        <v>337</v>
      </c>
      <c r="E15512" s="421">
        <v>86571</v>
      </c>
      <c r="F15512" s="413">
        <v>138.72999999999999</v>
      </c>
      <c r="G15512" s="414">
        <f t="shared" si="484"/>
        <v>624.02508469689326</v>
      </c>
      <c r="H15512" s="415">
        <f t="shared" si="485"/>
        <v>3.1201254234844664</v>
      </c>
    </row>
    <row r="15513" spans="1:8" ht="15" hidden="1" thickBot="1">
      <c r="A15513" s="409">
        <v>202208</v>
      </c>
      <c r="B15513" s="196" t="s">
        <v>619</v>
      </c>
      <c r="C15513" s="197" t="s">
        <v>480</v>
      </c>
      <c r="D15513" s="198" t="s">
        <v>337</v>
      </c>
      <c r="E15513" s="421">
        <v>49364</v>
      </c>
      <c r="F15513" s="413">
        <v>138.72999999999999</v>
      </c>
      <c r="G15513" s="414">
        <f t="shared" si="484"/>
        <v>355.82786707993949</v>
      </c>
      <c r="H15513" s="415">
        <f t="shared" si="485"/>
        <v>1.7791393353996974</v>
      </c>
    </row>
    <row r="15514" spans="1:8" ht="15" hidden="1" thickBot="1">
      <c r="A15514" s="409">
        <v>202208</v>
      </c>
      <c r="B15514" s="196" t="s">
        <v>620</v>
      </c>
      <c r="C15514" s="197" t="s">
        <v>480</v>
      </c>
      <c r="D15514" s="198" t="s">
        <v>339</v>
      </c>
      <c r="E15514" s="421">
        <v>247</v>
      </c>
      <c r="F15514" s="413">
        <v>138.72999999999999</v>
      </c>
      <c r="G15514" s="414">
        <f t="shared" si="484"/>
        <v>1.7804368197217619</v>
      </c>
      <c r="H15514" s="415">
        <f t="shared" si="485"/>
        <v>1.7804368197217619</v>
      </c>
    </row>
    <row r="15515" spans="1:8" ht="15" hidden="1" thickBot="1">
      <c r="A15515" s="409">
        <v>202208</v>
      </c>
      <c r="B15515" s="196" t="s">
        <v>621</v>
      </c>
      <c r="C15515" s="197" t="s">
        <v>480</v>
      </c>
      <c r="D15515" s="198" t="s">
        <v>337</v>
      </c>
      <c r="E15515" s="421">
        <v>99072</v>
      </c>
      <c r="F15515" s="413">
        <v>138.72999999999999</v>
      </c>
      <c r="G15515" s="414">
        <f t="shared" si="484"/>
        <v>714.13537086426879</v>
      </c>
      <c r="H15515" s="415">
        <f t="shared" si="485"/>
        <v>3.5706768543213441</v>
      </c>
    </row>
    <row r="15516" spans="1:8" ht="15" hidden="1" thickBot="1">
      <c r="A15516" s="409">
        <v>202208</v>
      </c>
      <c r="B15516" s="196" t="s">
        <v>622</v>
      </c>
      <c r="C15516" s="197" t="s">
        <v>480</v>
      </c>
      <c r="D15516" s="198" t="s">
        <v>339</v>
      </c>
      <c r="E15516" s="421">
        <v>495</v>
      </c>
      <c r="F15516" s="413">
        <v>138.72999999999999</v>
      </c>
      <c r="G15516" s="414">
        <f t="shared" si="484"/>
        <v>3.568081885677215</v>
      </c>
      <c r="H15516" s="415">
        <f t="shared" si="485"/>
        <v>3.568081885677215</v>
      </c>
    </row>
    <row r="15517" spans="1:8" ht="15" hidden="1" thickBot="1">
      <c r="A15517" s="409">
        <v>202208</v>
      </c>
      <c r="B15517" s="196" t="s">
        <v>623</v>
      </c>
      <c r="C15517" s="197" t="s">
        <v>480</v>
      </c>
      <c r="D15517" s="198" t="s">
        <v>624</v>
      </c>
      <c r="E15517" s="421">
        <v>82682</v>
      </c>
      <c r="F15517" s="413">
        <v>138.72999999999999</v>
      </c>
      <c r="G15517" s="414">
        <f t="shared" si="484"/>
        <v>595.99221509406766</v>
      </c>
      <c r="H15517" s="415" t="str">
        <f t="shared" si="485"/>
        <v>VER</v>
      </c>
    </row>
    <row r="15518" spans="1:8" ht="15" hidden="1" thickBot="1">
      <c r="A15518" s="409">
        <v>202208</v>
      </c>
      <c r="B15518" s="196" t="s">
        <v>625</v>
      </c>
      <c r="C15518" s="197" t="s">
        <v>480</v>
      </c>
      <c r="D15518" s="198" t="s">
        <v>337</v>
      </c>
      <c r="E15518" s="421">
        <v>79502</v>
      </c>
      <c r="F15518" s="413">
        <v>138.72999999999999</v>
      </c>
      <c r="G15518" s="414">
        <f t="shared" si="484"/>
        <v>573.06999207092917</v>
      </c>
      <c r="H15518" s="415">
        <f t="shared" si="485"/>
        <v>2.8653499603546457</v>
      </c>
    </row>
    <row r="15519" spans="1:8" ht="15" hidden="1" thickBot="1">
      <c r="A15519" s="409">
        <v>202208</v>
      </c>
      <c r="B15519" s="196" t="s">
        <v>626</v>
      </c>
      <c r="C15519" s="197" t="s">
        <v>480</v>
      </c>
      <c r="D15519" s="198" t="s">
        <v>339</v>
      </c>
      <c r="E15519" s="421">
        <v>397</v>
      </c>
      <c r="F15519" s="413">
        <v>138.72999999999999</v>
      </c>
      <c r="G15519" s="414">
        <f t="shared" si="484"/>
        <v>2.8616737547754632</v>
      </c>
      <c r="H15519" s="415">
        <f t="shared" si="485"/>
        <v>2.8616737547754632</v>
      </c>
    </row>
    <row r="15520" spans="1:8" ht="15" hidden="1" thickBot="1">
      <c r="A15520" s="409">
        <v>202208</v>
      </c>
      <c r="B15520" s="196" t="s">
        <v>627</v>
      </c>
      <c r="C15520" s="197" t="s">
        <v>480</v>
      </c>
      <c r="D15520" s="198" t="s">
        <v>337</v>
      </c>
      <c r="E15520" s="421">
        <v>79502</v>
      </c>
      <c r="F15520" s="413">
        <v>138.72999999999999</v>
      </c>
      <c r="G15520" s="414">
        <f t="shared" si="484"/>
        <v>573.06999207092917</v>
      </c>
      <c r="H15520" s="415">
        <f t="shared" si="485"/>
        <v>2.8653499603546457</v>
      </c>
    </row>
    <row r="15521" spans="1:8" ht="15" hidden="1" thickBot="1">
      <c r="A15521" s="409">
        <v>202208</v>
      </c>
      <c r="B15521" s="196" t="s">
        <v>628</v>
      </c>
      <c r="C15521" s="197" t="s">
        <v>480</v>
      </c>
      <c r="D15521" s="198" t="s">
        <v>339</v>
      </c>
      <c r="E15521" s="421">
        <v>397</v>
      </c>
      <c r="F15521" s="413">
        <v>138.72999999999999</v>
      </c>
      <c r="G15521" s="414">
        <f t="shared" si="484"/>
        <v>2.8616737547754632</v>
      </c>
      <c r="H15521" s="415">
        <f t="shared" si="485"/>
        <v>2.8616737547754632</v>
      </c>
    </row>
    <row r="15522" spans="1:8" ht="15" hidden="1" thickBot="1">
      <c r="A15522" s="409">
        <v>202208</v>
      </c>
      <c r="B15522" s="196" t="s">
        <v>629</v>
      </c>
      <c r="C15522" s="197" t="s">
        <v>480</v>
      </c>
      <c r="D15522" s="198" t="s">
        <v>337</v>
      </c>
      <c r="E15522" s="421">
        <v>120879</v>
      </c>
      <c r="F15522" s="413">
        <v>138.72999999999999</v>
      </c>
      <c r="G15522" s="414">
        <f t="shared" si="484"/>
        <v>871.32559648237589</v>
      </c>
      <c r="H15522" s="415">
        <f t="shared" si="485"/>
        <v>4.3566279824118794</v>
      </c>
    </row>
    <row r="15523" spans="1:8" ht="15" hidden="1" thickBot="1">
      <c r="A15523" s="409">
        <v>202208</v>
      </c>
      <c r="B15523" s="196" t="s">
        <v>630</v>
      </c>
      <c r="C15523" s="197" t="s">
        <v>480</v>
      </c>
      <c r="D15523" s="198" t="s">
        <v>337</v>
      </c>
      <c r="E15523" s="421">
        <v>97829</v>
      </c>
      <c r="F15523" s="413">
        <v>138.72999999999999</v>
      </c>
      <c r="G15523" s="414">
        <f t="shared" si="484"/>
        <v>705.17552079579048</v>
      </c>
      <c r="H15523" s="415">
        <f t="shared" si="485"/>
        <v>3.5258776039789526</v>
      </c>
    </row>
    <row r="15524" spans="1:8" ht="15" hidden="1" thickBot="1">
      <c r="A15524" s="409">
        <v>202208</v>
      </c>
      <c r="B15524" s="196" t="s">
        <v>631</v>
      </c>
      <c r="C15524" s="197" t="s">
        <v>480</v>
      </c>
      <c r="D15524" s="198" t="s">
        <v>339</v>
      </c>
      <c r="E15524" s="421">
        <v>489</v>
      </c>
      <c r="F15524" s="413">
        <v>138.72999999999999</v>
      </c>
      <c r="G15524" s="414">
        <f t="shared" si="484"/>
        <v>3.5248324082750671</v>
      </c>
      <c r="H15524" s="415">
        <f t="shared" si="485"/>
        <v>3.5248324082750671</v>
      </c>
    </row>
    <row r="15525" spans="1:8" ht="15" hidden="1" thickBot="1">
      <c r="A15525" s="409">
        <v>202208</v>
      </c>
      <c r="B15525" s="196" t="s">
        <v>632</v>
      </c>
      <c r="C15525" s="197" t="s">
        <v>480</v>
      </c>
      <c r="D15525" s="198" t="s">
        <v>337</v>
      </c>
      <c r="E15525" s="421">
        <v>121366</v>
      </c>
      <c r="F15525" s="413">
        <v>138.72999999999999</v>
      </c>
      <c r="G15525" s="414">
        <f t="shared" si="484"/>
        <v>874.83601239818358</v>
      </c>
      <c r="H15525" s="415">
        <f t="shared" si="485"/>
        <v>4.3741800619909181</v>
      </c>
    </row>
    <row r="15526" spans="1:8" ht="15" hidden="1" thickBot="1">
      <c r="A15526" s="409">
        <v>202208</v>
      </c>
      <c r="B15526" s="196" t="s">
        <v>633</v>
      </c>
      <c r="C15526" s="197" t="s">
        <v>480</v>
      </c>
      <c r="D15526" s="198" t="s">
        <v>339</v>
      </c>
      <c r="E15526" s="421">
        <v>607</v>
      </c>
      <c r="F15526" s="413">
        <v>138.72999999999999</v>
      </c>
      <c r="G15526" s="414">
        <f t="shared" si="484"/>
        <v>4.3754054638506457</v>
      </c>
      <c r="H15526" s="415">
        <f t="shared" si="485"/>
        <v>4.3754054638506457</v>
      </c>
    </row>
    <row r="15527" spans="1:8" ht="15" hidden="1" thickBot="1">
      <c r="A15527" s="409">
        <v>202208</v>
      </c>
      <c r="B15527" s="196" t="s">
        <v>634</v>
      </c>
      <c r="C15527" s="197" t="s">
        <v>480</v>
      </c>
      <c r="D15527" s="198" t="s">
        <v>337</v>
      </c>
      <c r="E15527" s="421">
        <v>79502</v>
      </c>
      <c r="F15527" s="413">
        <v>138.72999999999999</v>
      </c>
      <c r="G15527" s="414">
        <f t="shared" si="484"/>
        <v>573.06999207092917</v>
      </c>
      <c r="H15527" s="415">
        <f t="shared" si="485"/>
        <v>2.8653499603546457</v>
      </c>
    </row>
    <row r="15528" spans="1:8" ht="15" hidden="1" thickBot="1">
      <c r="A15528" s="409">
        <v>202208</v>
      </c>
      <c r="B15528" s="196" t="s">
        <v>635</v>
      </c>
      <c r="C15528" s="197" t="s">
        <v>480</v>
      </c>
      <c r="D15528" s="198" t="s">
        <v>339</v>
      </c>
      <c r="E15528" s="421">
        <v>397</v>
      </c>
      <c r="F15528" s="413">
        <v>138.72999999999999</v>
      </c>
      <c r="G15528" s="414">
        <f t="shared" si="484"/>
        <v>2.8616737547754632</v>
      </c>
      <c r="H15528" s="415">
        <f t="shared" si="485"/>
        <v>2.8616737547754632</v>
      </c>
    </row>
    <row r="15529" spans="1:8" ht="15" hidden="1" thickBot="1">
      <c r="A15529" s="409">
        <v>202208</v>
      </c>
      <c r="B15529" s="196" t="s">
        <v>636</v>
      </c>
      <c r="C15529" s="197" t="s">
        <v>480</v>
      </c>
      <c r="D15529" s="198" t="s">
        <v>337</v>
      </c>
      <c r="E15529" s="421">
        <v>79502</v>
      </c>
      <c r="F15529" s="413">
        <v>138.72999999999999</v>
      </c>
      <c r="G15529" s="414">
        <f t="shared" si="484"/>
        <v>573.06999207092917</v>
      </c>
      <c r="H15529" s="415">
        <f t="shared" si="485"/>
        <v>2.8653499603546457</v>
      </c>
    </row>
    <row r="15530" spans="1:8" ht="15" hidden="1" thickBot="1">
      <c r="A15530" s="409">
        <v>202208</v>
      </c>
      <c r="B15530" s="196" t="s">
        <v>637</v>
      </c>
      <c r="C15530" s="197" t="s">
        <v>480</v>
      </c>
      <c r="D15530" s="198" t="s">
        <v>337</v>
      </c>
      <c r="E15530" s="421">
        <v>58930</v>
      </c>
      <c r="F15530" s="413">
        <v>138.72999999999999</v>
      </c>
      <c r="G15530" s="414">
        <f t="shared" si="484"/>
        <v>424.7819505514309</v>
      </c>
      <c r="H15530" s="415">
        <f t="shared" si="485"/>
        <v>2.1239097527571547</v>
      </c>
    </row>
    <row r="15531" spans="1:8" ht="15" hidden="1" thickBot="1">
      <c r="A15531" s="409">
        <v>202208</v>
      </c>
      <c r="B15531" s="196" t="s">
        <v>638</v>
      </c>
      <c r="C15531" s="197" t="s">
        <v>480</v>
      </c>
      <c r="D15531" s="198" t="s">
        <v>337</v>
      </c>
      <c r="E15531" s="421">
        <v>43630</v>
      </c>
      <c r="F15531" s="413">
        <v>138.72999999999999</v>
      </c>
      <c r="G15531" s="414">
        <f t="shared" si="484"/>
        <v>314.49578317595331</v>
      </c>
      <c r="H15531" s="415">
        <f t="shared" si="485"/>
        <v>1.5724789158797665</v>
      </c>
    </row>
    <row r="15532" spans="1:8" ht="15" hidden="1" thickBot="1">
      <c r="A15532" s="409">
        <v>202208</v>
      </c>
      <c r="B15532" s="196" t="s">
        <v>639</v>
      </c>
      <c r="C15532" s="197" t="s">
        <v>480</v>
      </c>
      <c r="D15532" s="198" t="s">
        <v>339</v>
      </c>
      <c r="E15532" s="421">
        <v>218</v>
      </c>
      <c r="F15532" s="413">
        <v>138.72999999999999</v>
      </c>
      <c r="G15532" s="414">
        <f t="shared" si="484"/>
        <v>1.5713976789447128</v>
      </c>
      <c r="H15532" s="415">
        <f t="shared" si="485"/>
        <v>1.5713976789447128</v>
      </c>
    </row>
    <row r="15533" spans="1:8" ht="15" hidden="1" thickBot="1">
      <c r="A15533" s="409">
        <v>202208</v>
      </c>
      <c r="B15533" s="196" t="s">
        <v>640</v>
      </c>
      <c r="C15533" s="197" t="s">
        <v>480</v>
      </c>
      <c r="D15533" s="198" t="s">
        <v>337</v>
      </c>
      <c r="E15533" s="421">
        <v>71317</v>
      </c>
      <c r="F15533" s="413">
        <v>138.72999999999999</v>
      </c>
      <c r="G15533" s="414">
        <f t="shared" si="484"/>
        <v>514.07049664816554</v>
      </c>
      <c r="H15533" s="415">
        <f t="shared" si="485"/>
        <v>2.5703524832408275</v>
      </c>
    </row>
    <row r="15534" spans="1:8" ht="15" hidden="1" thickBot="1">
      <c r="A15534" s="409">
        <v>202208</v>
      </c>
      <c r="B15534" s="196" t="s">
        <v>641</v>
      </c>
      <c r="C15534" s="197" t="s">
        <v>480</v>
      </c>
      <c r="D15534" s="198" t="s">
        <v>337</v>
      </c>
      <c r="E15534" s="421">
        <v>71317</v>
      </c>
      <c r="F15534" s="413">
        <v>138.72999999999999</v>
      </c>
      <c r="G15534" s="414">
        <f t="shared" si="484"/>
        <v>514.07049664816554</v>
      </c>
      <c r="H15534" s="415">
        <f t="shared" si="485"/>
        <v>2.5703524832408275</v>
      </c>
    </row>
    <row r="15535" spans="1:8" ht="15" hidden="1" thickBot="1">
      <c r="A15535" s="409">
        <v>202208</v>
      </c>
      <c r="B15535" s="196" t="s">
        <v>642</v>
      </c>
      <c r="C15535" s="197" t="s">
        <v>480</v>
      </c>
      <c r="D15535" s="198" t="s">
        <v>337</v>
      </c>
      <c r="E15535" s="421">
        <v>71317</v>
      </c>
      <c r="F15535" s="413">
        <v>138.72999999999999</v>
      </c>
      <c r="G15535" s="414">
        <f t="shared" si="484"/>
        <v>514.07049664816554</v>
      </c>
      <c r="H15535" s="415">
        <f t="shared" si="485"/>
        <v>2.5703524832408275</v>
      </c>
    </row>
    <row r="15536" spans="1:8" ht="15" hidden="1" thickBot="1">
      <c r="A15536" s="409">
        <v>202208</v>
      </c>
      <c r="B15536" s="196" t="s">
        <v>643</v>
      </c>
      <c r="C15536" s="197" t="s">
        <v>480</v>
      </c>
      <c r="D15536" s="198" t="s">
        <v>339</v>
      </c>
      <c r="E15536" s="421">
        <v>357</v>
      </c>
      <c r="F15536" s="413">
        <v>138.72999999999999</v>
      </c>
      <c r="G15536" s="414">
        <f t="shared" si="484"/>
        <v>2.5733439054278096</v>
      </c>
      <c r="H15536" s="415">
        <f t="shared" si="485"/>
        <v>2.5733439054278096</v>
      </c>
    </row>
    <row r="15537" spans="1:8" ht="15" hidden="1" thickBot="1">
      <c r="A15537" s="409">
        <v>202208</v>
      </c>
      <c r="B15537" s="196" t="s">
        <v>644</v>
      </c>
      <c r="C15537" s="197" t="s">
        <v>480</v>
      </c>
      <c r="D15537" s="198" t="s">
        <v>337</v>
      </c>
      <c r="E15537" s="421">
        <v>71317</v>
      </c>
      <c r="F15537" s="413">
        <v>138.72999999999999</v>
      </c>
      <c r="G15537" s="414">
        <f t="shared" si="484"/>
        <v>514.07049664816554</v>
      </c>
      <c r="H15537" s="415">
        <f t="shared" si="485"/>
        <v>2.5703524832408275</v>
      </c>
    </row>
    <row r="15538" spans="1:8" ht="15" hidden="1" thickBot="1">
      <c r="A15538" s="409">
        <v>202208</v>
      </c>
      <c r="B15538" s="196" t="s">
        <v>645</v>
      </c>
      <c r="C15538" s="197" t="s">
        <v>480</v>
      </c>
      <c r="D15538" s="198" t="s">
        <v>337</v>
      </c>
      <c r="E15538" s="421">
        <v>71317</v>
      </c>
      <c r="F15538" s="413">
        <v>138.72999999999999</v>
      </c>
      <c r="G15538" s="414">
        <f t="shared" si="484"/>
        <v>514.07049664816554</v>
      </c>
      <c r="H15538" s="415">
        <f t="shared" si="485"/>
        <v>2.5703524832408275</v>
      </c>
    </row>
    <row r="15539" spans="1:8" ht="15" hidden="1" thickBot="1">
      <c r="A15539" s="409">
        <v>202208</v>
      </c>
      <c r="B15539" s="196" t="s">
        <v>646</v>
      </c>
      <c r="C15539" s="197" t="s">
        <v>480</v>
      </c>
      <c r="D15539" s="198" t="s">
        <v>337</v>
      </c>
      <c r="E15539" s="421">
        <v>45056</v>
      </c>
      <c r="F15539" s="413">
        <v>138.72999999999999</v>
      </c>
      <c r="G15539" s="414">
        <f t="shared" si="484"/>
        <v>324.77474230519715</v>
      </c>
      <c r="H15539" s="415">
        <f t="shared" si="485"/>
        <v>1.6238737115259858</v>
      </c>
    </row>
    <row r="15540" spans="1:8" ht="15" hidden="1" thickBot="1">
      <c r="A15540" s="409">
        <v>202208</v>
      </c>
      <c r="B15540" s="196" t="s">
        <v>647</v>
      </c>
      <c r="C15540" s="197" t="s">
        <v>480</v>
      </c>
      <c r="D15540" s="198" t="s">
        <v>337</v>
      </c>
      <c r="E15540" s="421">
        <v>65012</v>
      </c>
      <c r="F15540" s="413">
        <v>138.72999999999999</v>
      </c>
      <c r="G15540" s="414">
        <f t="shared" si="484"/>
        <v>468.62250414474164</v>
      </c>
      <c r="H15540" s="415">
        <f t="shared" si="485"/>
        <v>2.3431125207237082</v>
      </c>
    </row>
    <row r="15541" spans="1:8" ht="15" hidden="1" thickBot="1">
      <c r="A15541" s="409">
        <v>202208</v>
      </c>
      <c r="B15541" s="196" t="s">
        <v>648</v>
      </c>
      <c r="C15541" s="197" t="s">
        <v>480</v>
      </c>
      <c r="D15541" s="198" t="s">
        <v>339</v>
      </c>
      <c r="E15541" s="421">
        <v>225</v>
      </c>
      <c r="F15541" s="413">
        <v>138.72999999999999</v>
      </c>
      <c r="G15541" s="414">
        <f t="shared" si="484"/>
        <v>1.6218554025805523</v>
      </c>
      <c r="H15541" s="415">
        <f t="shared" si="485"/>
        <v>1.6218554025805523</v>
      </c>
    </row>
    <row r="15542" spans="1:8" ht="15" hidden="1" thickBot="1">
      <c r="A15542" s="409">
        <v>202208</v>
      </c>
      <c r="B15542" s="196" t="s">
        <v>649</v>
      </c>
      <c r="C15542" s="197" t="s">
        <v>480</v>
      </c>
      <c r="D15542" s="198" t="s">
        <v>337</v>
      </c>
      <c r="E15542" s="421">
        <v>45056</v>
      </c>
      <c r="F15542" s="413">
        <v>138.72999999999999</v>
      </c>
      <c r="G15542" s="414">
        <f t="shared" si="484"/>
        <v>324.77474230519715</v>
      </c>
      <c r="H15542" s="415">
        <f t="shared" si="485"/>
        <v>1.6238737115259858</v>
      </c>
    </row>
    <row r="15543" spans="1:8" ht="15" hidden="1" thickBot="1">
      <c r="A15543" s="409">
        <v>202208</v>
      </c>
      <c r="B15543" s="196" t="s">
        <v>650</v>
      </c>
      <c r="C15543" s="197" t="s">
        <v>480</v>
      </c>
      <c r="D15543" s="198" t="s">
        <v>337</v>
      </c>
      <c r="E15543" s="421">
        <v>42124</v>
      </c>
      <c r="F15543" s="413">
        <v>138.72999999999999</v>
      </c>
      <c r="G15543" s="414">
        <f t="shared" si="484"/>
        <v>303.64016434801414</v>
      </c>
      <c r="H15543" s="415">
        <f t="shared" si="485"/>
        <v>1.5182008217400706</v>
      </c>
    </row>
    <row r="15544" spans="1:8" ht="15" hidden="1" thickBot="1">
      <c r="A15544" s="409">
        <v>202208</v>
      </c>
      <c r="B15544" s="196" t="s">
        <v>651</v>
      </c>
      <c r="C15544" s="197" t="s">
        <v>480</v>
      </c>
      <c r="D15544" s="198" t="s">
        <v>339</v>
      </c>
      <c r="E15544" s="421">
        <v>211</v>
      </c>
      <c r="F15544" s="413">
        <v>138.72999999999999</v>
      </c>
      <c r="G15544" s="414">
        <f t="shared" si="484"/>
        <v>1.5209399553088734</v>
      </c>
      <c r="H15544" s="415">
        <f t="shared" si="485"/>
        <v>1.5209399553088734</v>
      </c>
    </row>
    <row r="15545" spans="1:8" ht="15" hidden="1" thickBot="1">
      <c r="A15545" s="409">
        <v>202208</v>
      </c>
      <c r="B15545" s="196" t="s">
        <v>652</v>
      </c>
      <c r="C15545" s="197" t="s">
        <v>480</v>
      </c>
      <c r="D15545" s="198" t="s">
        <v>337</v>
      </c>
      <c r="E15545" s="421">
        <v>101070</v>
      </c>
      <c r="F15545" s="413">
        <v>138.72999999999999</v>
      </c>
      <c r="G15545" s="414">
        <f t="shared" si="484"/>
        <v>728.5374468391841</v>
      </c>
      <c r="H15545" s="415">
        <f t="shared" si="485"/>
        <v>3.6426872341959204</v>
      </c>
    </row>
    <row r="15546" spans="1:8" ht="15" hidden="1" thickBot="1">
      <c r="A15546" s="409">
        <v>202208</v>
      </c>
      <c r="B15546" s="196" t="s">
        <v>653</v>
      </c>
      <c r="C15546" s="197" t="s">
        <v>480</v>
      </c>
      <c r="D15546" s="198" t="s">
        <v>339</v>
      </c>
      <c r="E15546" s="421">
        <v>505</v>
      </c>
      <c r="F15546" s="413">
        <v>138.72999999999999</v>
      </c>
      <c r="G15546" s="414">
        <f t="shared" si="484"/>
        <v>3.6401643480141286</v>
      </c>
      <c r="H15546" s="415">
        <f t="shared" si="485"/>
        <v>3.6401643480141286</v>
      </c>
    </row>
    <row r="15547" spans="1:8" ht="15" hidden="1" thickBot="1">
      <c r="A15547" s="409">
        <v>202208</v>
      </c>
      <c r="B15547" s="196" t="s">
        <v>654</v>
      </c>
      <c r="C15547" s="197" t="s">
        <v>480</v>
      </c>
      <c r="D15547" s="198" t="s">
        <v>337</v>
      </c>
      <c r="E15547" s="421">
        <v>101070</v>
      </c>
      <c r="F15547" s="413">
        <v>138.72999999999999</v>
      </c>
      <c r="G15547" s="414">
        <f t="shared" si="484"/>
        <v>728.5374468391841</v>
      </c>
      <c r="H15547" s="415">
        <f t="shared" si="485"/>
        <v>3.6426872341959204</v>
      </c>
    </row>
    <row r="15548" spans="1:8" ht="15" hidden="1" thickBot="1">
      <c r="A15548" s="409">
        <v>202208</v>
      </c>
      <c r="B15548" s="196" t="s">
        <v>655</v>
      </c>
      <c r="C15548" s="197" t="s">
        <v>480</v>
      </c>
      <c r="D15548" s="198" t="s">
        <v>337</v>
      </c>
      <c r="E15548" s="421">
        <v>45056</v>
      </c>
      <c r="F15548" s="413">
        <v>138.72999999999999</v>
      </c>
      <c r="G15548" s="414">
        <f t="shared" si="484"/>
        <v>324.77474230519715</v>
      </c>
      <c r="H15548" s="415">
        <f t="shared" si="485"/>
        <v>1.6238737115259858</v>
      </c>
    </row>
    <row r="15549" spans="1:8" ht="15" hidden="1" thickBot="1">
      <c r="A15549" s="409">
        <v>202208</v>
      </c>
      <c r="B15549" s="196" t="s">
        <v>656</v>
      </c>
      <c r="C15549" s="197" t="s">
        <v>480</v>
      </c>
      <c r="D15549" s="198" t="s">
        <v>339</v>
      </c>
      <c r="E15549" s="421">
        <v>225</v>
      </c>
      <c r="F15549" s="413">
        <v>138.72999999999999</v>
      </c>
      <c r="G15549" s="414">
        <f t="shared" si="484"/>
        <v>1.6218554025805523</v>
      </c>
      <c r="H15549" s="415">
        <f t="shared" si="485"/>
        <v>1.6218554025805523</v>
      </c>
    </row>
    <row r="15550" spans="1:8" ht="15" hidden="1" thickBot="1">
      <c r="A15550" s="409">
        <v>202208</v>
      </c>
      <c r="B15550" s="196" t="s">
        <v>657</v>
      </c>
      <c r="C15550" s="197" t="s">
        <v>480</v>
      </c>
      <c r="D15550" s="198" t="s">
        <v>337</v>
      </c>
      <c r="E15550" s="421">
        <v>102841</v>
      </c>
      <c r="F15550" s="413">
        <v>138.72999999999999</v>
      </c>
      <c r="G15550" s="414">
        <f t="shared" si="484"/>
        <v>741.30325091905149</v>
      </c>
      <c r="H15550" s="415">
        <f t="shared" si="485"/>
        <v>3.7065162545952575</v>
      </c>
    </row>
    <row r="15551" spans="1:8" ht="15" hidden="1" thickBot="1">
      <c r="A15551" s="409">
        <v>202208</v>
      </c>
      <c r="B15551" s="196" t="s">
        <v>658</v>
      </c>
      <c r="C15551" s="197" t="s">
        <v>480</v>
      </c>
      <c r="D15551" s="198" t="s">
        <v>339</v>
      </c>
      <c r="E15551" s="421">
        <v>514</v>
      </c>
      <c r="F15551" s="413">
        <v>138.72999999999999</v>
      </c>
      <c r="G15551" s="414">
        <f t="shared" si="484"/>
        <v>3.7050385641173507</v>
      </c>
      <c r="H15551" s="415">
        <f t="shared" si="485"/>
        <v>3.7050385641173507</v>
      </c>
    </row>
    <row r="15552" spans="1:8" ht="15" hidden="1" thickBot="1">
      <c r="A15552" s="409">
        <v>202208</v>
      </c>
      <c r="B15552" s="196" t="s">
        <v>659</v>
      </c>
      <c r="C15552" s="197" t="s">
        <v>480</v>
      </c>
      <c r="D15552" s="198" t="s">
        <v>337</v>
      </c>
      <c r="E15552" s="421">
        <v>89381</v>
      </c>
      <c r="F15552" s="413">
        <v>138.72999999999999</v>
      </c>
      <c r="G15552" s="414">
        <f t="shared" si="484"/>
        <v>644.28025661356594</v>
      </c>
      <c r="H15552" s="415">
        <f t="shared" si="485"/>
        <v>3.2214012830678298</v>
      </c>
    </row>
    <row r="15553" spans="1:8" ht="15" hidden="1" thickBot="1">
      <c r="A15553" s="409">
        <v>202208</v>
      </c>
      <c r="B15553" s="196" t="s">
        <v>660</v>
      </c>
      <c r="C15553" s="197" t="s">
        <v>480</v>
      </c>
      <c r="D15553" s="198" t="s">
        <v>381</v>
      </c>
      <c r="E15553" s="421">
        <v>9264</v>
      </c>
      <c r="F15553" s="413">
        <v>138.72999999999999</v>
      </c>
      <c r="G15553" s="414">
        <f t="shared" si="484"/>
        <v>66.777193108916606</v>
      </c>
      <c r="H15553" s="415" t="str">
        <f t="shared" si="485"/>
        <v>VER</v>
      </c>
    </row>
    <row r="15554" spans="1:8" ht="15" hidden="1" thickBot="1">
      <c r="A15554" s="409">
        <v>202208</v>
      </c>
      <c r="B15554" s="196" t="s">
        <v>661</v>
      </c>
      <c r="C15554" s="197" t="s">
        <v>480</v>
      </c>
      <c r="D15554" s="198" t="s">
        <v>337</v>
      </c>
      <c r="E15554" s="421">
        <v>102841</v>
      </c>
      <c r="F15554" s="413">
        <v>138.72999999999999</v>
      </c>
      <c r="G15554" s="414">
        <f t="shared" ref="G15554:G15617" si="486">+E15554/F15554</f>
        <v>741.30325091905149</v>
      </c>
      <c r="H15554" s="415">
        <f t="shared" ref="H15554:H15617" si="487">IF(D15554="TB",G15554/200,IF(D15554="LT",G15554,"VER"))</f>
        <v>3.7065162545952575</v>
      </c>
    </row>
    <row r="15555" spans="1:8" ht="15" hidden="1" thickBot="1">
      <c r="A15555" s="409">
        <v>202208</v>
      </c>
      <c r="B15555" s="196" t="s">
        <v>662</v>
      </c>
      <c r="C15555" s="197" t="s">
        <v>480</v>
      </c>
      <c r="D15555" s="198" t="s">
        <v>339</v>
      </c>
      <c r="E15555" s="421">
        <v>514</v>
      </c>
      <c r="F15555" s="413">
        <v>138.72999999999999</v>
      </c>
      <c r="G15555" s="414">
        <f t="shared" si="486"/>
        <v>3.7050385641173507</v>
      </c>
      <c r="H15555" s="415">
        <f t="shared" si="487"/>
        <v>3.7050385641173507</v>
      </c>
    </row>
    <row r="15556" spans="1:8" ht="15" hidden="1" thickBot="1">
      <c r="A15556" s="409">
        <v>202208</v>
      </c>
      <c r="B15556" s="196" t="s">
        <v>663</v>
      </c>
      <c r="C15556" s="197" t="s">
        <v>480</v>
      </c>
      <c r="D15556" s="198" t="s">
        <v>337</v>
      </c>
      <c r="E15556" s="421">
        <v>102841</v>
      </c>
      <c r="F15556" s="413">
        <v>138.72999999999999</v>
      </c>
      <c r="G15556" s="414">
        <f t="shared" si="486"/>
        <v>741.30325091905149</v>
      </c>
      <c r="H15556" s="415">
        <f t="shared" si="487"/>
        <v>3.7065162545952575</v>
      </c>
    </row>
    <row r="15557" spans="1:8" ht="15" hidden="1" thickBot="1">
      <c r="A15557" s="409">
        <v>202208</v>
      </c>
      <c r="B15557" s="196" t="s">
        <v>664</v>
      </c>
      <c r="C15557" s="197" t="s">
        <v>480</v>
      </c>
      <c r="D15557" s="198" t="s">
        <v>337</v>
      </c>
      <c r="E15557" s="421">
        <v>93457</v>
      </c>
      <c r="F15557" s="413">
        <v>138.72999999999999</v>
      </c>
      <c r="G15557" s="414">
        <f t="shared" si="486"/>
        <v>673.66106826209193</v>
      </c>
      <c r="H15557" s="415">
        <f t="shared" si="487"/>
        <v>3.3683053413104598</v>
      </c>
    </row>
    <row r="15558" spans="1:8" ht="15" hidden="1" thickBot="1">
      <c r="A15558" s="409">
        <v>202208</v>
      </c>
      <c r="B15558" s="196" t="s">
        <v>665</v>
      </c>
      <c r="C15558" s="197" t="s">
        <v>480</v>
      </c>
      <c r="D15558" s="198" t="s">
        <v>339</v>
      </c>
      <c r="E15558" s="421">
        <v>467</v>
      </c>
      <c r="F15558" s="413">
        <v>138.72999999999999</v>
      </c>
      <c r="G15558" s="414">
        <f t="shared" si="486"/>
        <v>3.3662509911338572</v>
      </c>
      <c r="H15558" s="415">
        <f t="shared" si="487"/>
        <v>3.3662509911338572</v>
      </c>
    </row>
    <row r="15559" spans="1:8" ht="15" hidden="1" thickBot="1">
      <c r="A15559" s="409">
        <v>202208</v>
      </c>
      <c r="B15559" s="196" t="s">
        <v>666</v>
      </c>
      <c r="C15559" s="197" t="s">
        <v>480</v>
      </c>
      <c r="D15559" s="198" t="s">
        <v>337</v>
      </c>
      <c r="E15559" s="421">
        <v>102841</v>
      </c>
      <c r="F15559" s="413">
        <v>138.72999999999999</v>
      </c>
      <c r="G15559" s="414">
        <f t="shared" si="486"/>
        <v>741.30325091905149</v>
      </c>
      <c r="H15559" s="415">
        <f t="shared" si="487"/>
        <v>3.7065162545952575</v>
      </c>
    </row>
    <row r="15560" spans="1:8" ht="15" hidden="1" thickBot="1">
      <c r="A15560" s="409">
        <v>202208</v>
      </c>
      <c r="B15560" s="196" t="s">
        <v>667</v>
      </c>
      <c r="C15560" s="197" t="s">
        <v>480</v>
      </c>
      <c r="D15560" s="198" t="s">
        <v>350</v>
      </c>
      <c r="E15560" s="421">
        <v>0.01</v>
      </c>
      <c r="F15560" s="413">
        <v>138.72999999999999</v>
      </c>
      <c r="G15560" s="414">
        <f t="shared" si="486"/>
        <v>7.2082462336913442E-5</v>
      </c>
      <c r="H15560" s="415" t="str">
        <f t="shared" si="487"/>
        <v>VER</v>
      </c>
    </row>
    <row r="15561" spans="1:8" ht="15" hidden="1" thickBot="1">
      <c r="A15561" s="409">
        <v>202208</v>
      </c>
      <c r="B15561" s="196" t="s">
        <v>668</v>
      </c>
      <c r="C15561" s="197" t="s">
        <v>480</v>
      </c>
      <c r="D15561" s="198" t="s">
        <v>337</v>
      </c>
      <c r="E15561" s="421">
        <v>78951</v>
      </c>
      <c r="F15561" s="413">
        <v>138.72999999999999</v>
      </c>
      <c r="G15561" s="414">
        <f t="shared" si="486"/>
        <v>569.09824839616522</v>
      </c>
      <c r="H15561" s="415">
        <f t="shared" si="487"/>
        <v>2.845491241980826</v>
      </c>
    </row>
    <row r="15562" spans="1:8" ht="15" hidden="1" thickBot="1">
      <c r="A15562" s="409">
        <v>202208</v>
      </c>
      <c r="B15562" s="196" t="s">
        <v>669</v>
      </c>
      <c r="C15562" s="197" t="s">
        <v>480</v>
      </c>
      <c r="D15562" s="198" t="s">
        <v>339</v>
      </c>
      <c r="E15562" s="421">
        <v>395</v>
      </c>
      <c r="F15562" s="413">
        <v>138.72999999999999</v>
      </c>
      <c r="G15562" s="414">
        <f t="shared" si="486"/>
        <v>2.8472572623080805</v>
      </c>
      <c r="H15562" s="415">
        <f t="shared" si="487"/>
        <v>2.8472572623080805</v>
      </c>
    </row>
    <row r="15563" spans="1:8" ht="15" hidden="1" thickBot="1">
      <c r="A15563" s="409">
        <v>202208</v>
      </c>
      <c r="B15563" s="196" t="s">
        <v>670</v>
      </c>
      <c r="C15563" s="197" t="s">
        <v>480</v>
      </c>
      <c r="D15563" s="198" t="s">
        <v>337</v>
      </c>
      <c r="E15563" s="421">
        <v>78951</v>
      </c>
      <c r="F15563" s="413">
        <v>138.72999999999999</v>
      </c>
      <c r="G15563" s="414">
        <f t="shared" si="486"/>
        <v>569.09824839616522</v>
      </c>
      <c r="H15563" s="415">
        <f t="shared" si="487"/>
        <v>2.845491241980826</v>
      </c>
    </row>
    <row r="15564" spans="1:8" ht="15" hidden="1" thickBot="1">
      <c r="A15564" s="409">
        <v>202208</v>
      </c>
      <c r="B15564" s="196" t="s">
        <v>671</v>
      </c>
      <c r="C15564" s="197" t="s">
        <v>672</v>
      </c>
      <c r="D15564" s="198" t="s">
        <v>374</v>
      </c>
      <c r="E15564" s="421">
        <v>648</v>
      </c>
      <c r="F15564" s="413">
        <v>138.72999999999999</v>
      </c>
      <c r="G15564" s="414">
        <f t="shared" si="486"/>
        <v>4.6709435594319908</v>
      </c>
      <c r="H15564" s="415" t="str">
        <f t="shared" si="487"/>
        <v>VER</v>
      </c>
    </row>
    <row r="15565" spans="1:8" ht="15" hidden="1" thickBot="1">
      <c r="A15565" s="409">
        <v>202208</v>
      </c>
      <c r="B15565" s="196" t="s">
        <v>673</v>
      </c>
      <c r="C15565" s="197" t="s">
        <v>674</v>
      </c>
      <c r="D15565" s="198" t="s">
        <v>374</v>
      </c>
      <c r="E15565" s="421">
        <v>22.5</v>
      </c>
      <c r="F15565" s="413">
        <v>138.72999999999999</v>
      </c>
      <c r="G15565" s="414">
        <f t="shared" si="486"/>
        <v>0.16218554025805523</v>
      </c>
      <c r="H15565" s="415" t="str">
        <f t="shared" si="487"/>
        <v>VER</v>
      </c>
    </row>
    <row r="15566" spans="1:8" ht="15" hidden="1" thickBot="1">
      <c r="A15566" s="409">
        <v>202208</v>
      </c>
      <c r="B15566" s="196" t="s">
        <v>675</v>
      </c>
      <c r="C15566" s="197" t="s">
        <v>676</v>
      </c>
      <c r="D15566" s="198" t="s">
        <v>337</v>
      </c>
      <c r="E15566" s="421">
        <v>51777</v>
      </c>
      <c r="F15566" s="413">
        <v>138.72999999999999</v>
      </c>
      <c r="G15566" s="414">
        <f t="shared" si="486"/>
        <v>373.22136524183668</v>
      </c>
      <c r="H15566" s="415">
        <f t="shared" si="487"/>
        <v>1.8661068262091833</v>
      </c>
    </row>
    <row r="15567" spans="1:8" ht="15" hidden="1" thickBot="1">
      <c r="A15567" s="409">
        <v>202208</v>
      </c>
      <c r="B15567" s="196" t="s">
        <v>677</v>
      </c>
      <c r="C15567" s="197" t="s">
        <v>2639</v>
      </c>
      <c r="D15567" s="198" t="s">
        <v>339</v>
      </c>
      <c r="E15567" s="421">
        <v>259</v>
      </c>
      <c r="F15567" s="413">
        <v>138.72999999999999</v>
      </c>
      <c r="G15567" s="414">
        <f t="shared" si="486"/>
        <v>1.866935774526058</v>
      </c>
      <c r="H15567" s="415">
        <f t="shared" si="487"/>
        <v>1.866935774526058</v>
      </c>
    </row>
    <row r="15568" spans="1:8" ht="15" hidden="1" thickBot="1">
      <c r="A15568" s="409">
        <v>202208</v>
      </c>
      <c r="B15568" s="196" t="s">
        <v>678</v>
      </c>
      <c r="C15568" s="197" t="s">
        <v>679</v>
      </c>
      <c r="D15568" s="198" t="s">
        <v>337</v>
      </c>
      <c r="E15568" s="421">
        <v>36869</v>
      </c>
      <c r="F15568" s="413">
        <v>138.72999999999999</v>
      </c>
      <c r="G15568" s="414">
        <f t="shared" si="486"/>
        <v>265.76083038996615</v>
      </c>
      <c r="H15568" s="415">
        <f t="shared" si="487"/>
        <v>1.3288041519498308</v>
      </c>
    </row>
    <row r="15569" spans="1:8" ht="15" hidden="1" thickBot="1">
      <c r="A15569" s="409">
        <v>202208</v>
      </c>
      <c r="B15569" s="196" t="s">
        <v>680</v>
      </c>
      <c r="C15569" s="197" t="s">
        <v>679</v>
      </c>
      <c r="D15569" s="198" t="s">
        <v>339</v>
      </c>
      <c r="E15569" s="421">
        <v>184</v>
      </c>
      <c r="F15569" s="413">
        <v>138.72999999999999</v>
      </c>
      <c r="G15569" s="414">
        <f t="shared" si="486"/>
        <v>1.3263173069992071</v>
      </c>
      <c r="H15569" s="415">
        <f t="shared" si="487"/>
        <v>1.3263173069992071</v>
      </c>
    </row>
    <row r="15570" spans="1:8" ht="15" hidden="1" thickBot="1">
      <c r="A15570" s="409">
        <v>202208</v>
      </c>
      <c r="B15570" s="196" t="s">
        <v>681</v>
      </c>
      <c r="C15570" s="197" t="s">
        <v>388</v>
      </c>
      <c r="D15570" s="198" t="s">
        <v>337</v>
      </c>
      <c r="E15570" s="421">
        <v>107604</v>
      </c>
      <c r="F15570" s="413">
        <v>138.72999999999999</v>
      </c>
      <c r="G15570" s="414">
        <f t="shared" si="486"/>
        <v>775.63612773012335</v>
      </c>
      <c r="H15570" s="415">
        <f t="shared" si="487"/>
        <v>3.8781806386506168</v>
      </c>
    </row>
    <row r="15571" spans="1:8" ht="15" hidden="1" thickBot="1">
      <c r="A15571" s="409">
        <v>202208</v>
      </c>
      <c r="B15571" s="196" t="s">
        <v>682</v>
      </c>
      <c r="C15571" s="197" t="s">
        <v>388</v>
      </c>
      <c r="D15571" s="198" t="s">
        <v>339</v>
      </c>
      <c r="E15571" s="421">
        <v>538</v>
      </c>
      <c r="F15571" s="413">
        <v>138.72999999999999</v>
      </c>
      <c r="G15571" s="414">
        <f t="shared" si="486"/>
        <v>3.8780364737259427</v>
      </c>
      <c r="H15571" s="415">
        <f t="shared" si="487"/>
        <v>3.8780364737259427</v>
      </c>
    </row>
    <row r="15572" spans="1:8" ht="15" hidden="1" thickBot="1">
      <c r="A15572" s="409">
        <v>202208</v>
      </c>
      <c r="B15572" s="196" t="s">
        <v>683</v>
      </c>
      <c r="C15572" s="197" t="s">
        <v>388</v>
      </c>
      <c r="D15572" s="198" t="s">
        <v>337</v>
      </c>
      <c r="E15572" s="421">
        <v>107604</v>
      </c>
      <c r="F15572" s="413">
        <v>138.72999999999999</v>
      </c>
      <c r="G15572" s="414">
        <f t="shared" si="486"/>
        <v>775.63612773012335</v>
      </c>
      <c r="H15572" s="415">
        <f t="shared" si="487"/>
        <v>3.8781806386506168</v>
      </c>
    </row>
    <row r="15573" spans="1:8" ht="15" hidden="1" thickBot="1">
      <c r="A15573" s="409">
        <v>202208</v>
      </c>
      <c r="B15573" s="196" t="s">
        <v>684</v>
      </c>
      <c r="C15573" s="197" t="s">
        <v>388</v>
      </c>
      <c r="D15573" s="198" t="s">
        <v>339</v>
      </c>
      <c r="E15573" s="421">
        <v>576</v>
      </c>
      <c r="F15573" s="413">
        <v>138.72999999999999</v>
      </c>
      <c r="G15573" s="414">
        <f t="shared" si="486"/>
        <v>4.1519498306062141</v>
      </c>
      <c r="H15573" s="415">
        <f t="shared" si="487"/>
        <v>4.1519498306062141</v>
      </c>
    </row>
    <row r="15574" spans="1:8" ht="15" hidden="1" thickBot="1">
      <c r="A15574" s="409">
        <v>202208</v>
      </c>
      <c r="B15574" s="196" t="s">
        <v>685</v>
      </c>
      <c r="C15574" s="197" t="s">
        <v>388</v>
      </c>
      <c r="D15574" s="198" t="s">
        <v>339</v>
      </c>
      <c r="E15574" s="421">
        <v>576</v>
      </c>
      <c r="F15574" s="413">
        <v>138.72999999999999</v>
      </c>
      <c r="G15574" s="414">
        <f t="shared" si="486"/>
        <v>4.1519498306062141</v>
      </c>
      <c r="H15574" s="415">
        <f t="shared" si="487"/>
        <v>4.1519498306062141</v>
      </c>
    </row>
    <row r="15575" spans="1:8" ht="15" hidden="1" thickBot="1">
      <c r="A15575" s="409">
        <v>202208</v>
      </c>
      <c r="B15575" s="196" t="s">
        <v>686</v>
      </c>
      <c r="C15575" s="197" t="s">
        <v>388</v>
      </c>
      <c r="D15575" s="198" t="s">
        <v>339</v>
      </c>
      <c r="E15575" s="421">
        <v>291</v>
      </c>
      <c r="F15575" s="413">
        <v>138.72999999999999</v>
      </c>
      <c r="G15575" s="414">
        <f t="shared" si="486"/>
        <v>2.0975996540041808</v>
      </c>
      <c r="H15575" s="415">
        <f t="shared" si="487"/>
        <v>2.0975996540041808</v>
      </c>
    </row>
    <row r="15576" spans="1:8" ht="15" hidden="1" thickBot="1">
      <c r="A15576" s="409">
        <v>202208</v>
      </c>
      <c r="B15576" s="196" t="s">
        <v>687</v>
      </c>
      <c r="C15576" s="197" t="s">
        <v>388</v>
      </c>
      <c r="D15576" s="198" t="s">
        <v>337</v>
      </c>
      <c r="E15576" s="421">
        <v>91700</v>
      </c>
      <c r="F15576" s="413">
        <v>138.72999999999999</v>
      </c>
      <c r="G15576" s="414">
        <f t="shared" si="486"/>
        <v>660.99617962949617</v>
      </c>
      <c r="H15576" s="415">
        <f t="shared" si="487"/>
        <v>3.3049808981474809</v>
      </c>
    </row>
    <row r="15577" spans="1:8" ht="15" hidden="1" thickBot="1">
      <c r="A15577" s="409">
        <v>202208</v>
      </c>
      <c r="B15577" s="196" t="s">
        <v>688</v>
      </c>
      <c r="C15577" s="197" t="s">
        <v>2640</v>
      </c>
      <c r="D15577" s="198" t="s">
        <v>339</v>
      </c>
      <c r="E15577" s="421">
        <v>458</v>
      </c>
      <c r="F15577" s="413">
        <v>138.72999999999999</v>
      </c>
      <c r="G15577" s="414">
        <f t="shared" si="486"/>
        <v>3.3013767750306351</v>
      </c>
      <c r="H15577" s="415">
        <f t="shared" si="487"/>
        <v>3.3013767750306351</v>
      </c>
    </row>
    <row r="15578" spans="1:8" ht="15" hidden="1" thickBot="1">
      <c r="A15578" s="409">
        <v>202208</v>
      </c>
      <c r="B15578" s="196" t="s">
        <v>689</v>
      </c>
      <c r="C15578" s="197" t="s">
        <v>388</v>
      </c>
      <c r="D15578" s="198" t="s">
        <v>337</v>
      </c>
      <c r="E15578" s="421">
        <v>82441</v>
      </c>
      <c r="F15578" s="413">
        <v>138.72999999999999</v>
      </c>
      <c r="G15578" s="414">
        <f t="shared" si="486"/>
        <v>594.255027751748</v>
      </c>
      <c r="H15578" s="415">
        <f t="shared" si="487"/>
        <v>2.9712751387587399</v>
      </c>
    </row>
    <row r="15579" spans="1:8" ht="15" hidden="1" thickBot="1">
      <c r="A15579" s="409">
        <v>202208</v>
      </c>
      <c r="B15579" s="196" t="s">
        <v>690</v>
      </c>
      <c r="C15579" s="197" t="s">
        <v>2641</v>
      </c>
      <c r="D15579" s="198" t="s">
        <v>339</v>
      </c>
      <c r="E15579" s="421">
        <v>412</v>
      </c>
      <c r="F15579" s="413">
        <v>138.72999999999999</v>
      </c>
      <c r="G15579" s="414">
        <f t="shared" si="486"/>
        <v>2.9697974482808336</v>
      </c>
      <c r="H15579" s="415">
        <f t="shared" si="487"/>
        <v>2.9697974482808336</v>
      </c>
    </row>
    <row r="15580" spans="1:8" ht="15" hidden="1" thickBot="1">
      <c r="A15580" s="409">
        <v>202208</v>
      </c>
      <c r="B15580" s="196" t="s">
        <v>691</v>
      </c>
      <c r="C15580" s="197" t="s">
        <v>388</v>
      </c>
      <c r="D15580" s="198" t="s">
        <v>337</v>
      </c>
      <c r="E15580" s="421">
        <v>98812</v>
      </c>
      <c r="F15580" s="413">
        <v>138.72999999999999</v>
      </c>
      <c r="G15580" s="414">
        <f t="shared" si="486"/>
        <v>712.26122684350901</v>
      </c>
      <c r="H15580" s="415">
        <f t="shared" si="487"/>
        <v>3.5613061342175452</v>
      </c>
    </row>
    <row r="15581" spans="1:8" ht="15" hidden="1" thickBot="1">
      <c r="A15581" s="409">
        <v>202208</v>
      </c>
      <c r="B15581" s="196" t="s">
        <v>692</v>
      </c>
      <c r="C15581" s="197" t="s">
        <v>388</v>
      </c>
      <c r="D15581" s="198" t="s">
        <v>339</v>
      </c>
      <c r="E15581" s="421">
        <v>374</v>
      </c>
      <c r="F15581" s="413">
        <v>138.72999999999999</v>
      </c>
      <c r="G15581" s="414">
        <f t="shared" si="486"/>
        <v>2.6958840914005626</v>
      </c>
      <c r="H15581" s="415">
        <f t="shared" si="487"/>
        <v>2.6958840914005626</v>
      </c>
    </row>
    <row r="15582" spans="1:8" ht="15" hidden="1" thickBot="1">
      <c r="A15582" s="409">
        <v>202208</v>
      </c>
      <c r="B15582" s="196" t="s">
        <v>693</v>
      </c>
      <c r="C15582" s="197" t="s">
        <v>388</v>
      </c>
      <c r="D15582" s="198" t="s">
        <v>337</v>
      </c>
      <c r="E15582" s="421">
        <v>18613</v>
      </c>
      <c r="F15582" s="413">
        <v>138.72999999999999</v>
      </c>
      <c r="G15582" s="414">
        <f t="shared" si="486"/>
        <v>134.16708714769698</v>
      </c>
      <c r="H15582" s="415">
        <f t="shared" si="487"/>
        <v>0.67083543573848492</v>
      </c>
    </row>
    <row r="15583" spans="1:8" ht="15" hidden="1" thickBot="1">
      <c r="A15583" s="409">
        <v>202208</v>
      </c>
      <c r="B15583" s="196" t="s">
        <v>694</v>
      </c>
      <c r="C15583" s="197" t="s">
        <v>388</v>
      </c>
      <c r="D15583" s="198" t="s">
        <v>339</v>
      </c>
      <c r="E15583" s="421">
        <v>93.02</v>
      </c>
      <c r="F15583" s="413">
        <v>138.72999999999999</v>
      </c>
      <c r="G15583" s="414">
        <f t="shared" si="486"/>
        <v>0.67051106465796873</v>
      </c>
      <c r="H15583" s="415">
        <f t="shared" si="487"/>
        <v>0.67051106465796873</v>
      </c>
    </row>
    <row r="15584" spans="1:8" ht="15" hidden="1" thickBot="1">
      <c r="A15584" s="409">
        <v>202208</v>
      </c>
      <c r="B15584" s="196" t="s">
        <v>695</v>
      </c>
      <c r="C15584" s="197" t="s">
        <v>388</v>
      </c>
      <c r="D15584" s="198" t="s">
        <v>337</v>
      </c>
      <c r="E15584" s="421">
        <v>65765</v>
      </c>
      <c r="F15584" s="413">
        <v>138.72999999999999</v>
      </c>
      <c r="G15584" s="414">
        <f t="shared" si="486"/>
        <v>474.0503135587112</v>
      </c>
      <c r="H15584" s="415">
        <f t="shared" si="487"/>
        <v>2.3702515677935558</v>
      </c>
    </row>
    <row r="15585" spans="1:8" ht="15" hidden="1" thickBot="1">
      <c r="A15585" s="409">
        <v>202208</v>
      </c>
      <c r="B15585" s="196" t="s">
        <v>696</v>
      </c>
      <c r="C15585" s="197" t="s">
        <v>388</v>
      </c>
      <c r="D15585" s="198" t="s">
        <v>339</v>
      </c>
      <c r="E15585" s="421">
        <v>374</v>
      </c>
      <c r="F15585" s="413">
        <v>138.72999999999999</v>
      </c>
      <c r="G15585" s="414">
        <f t="shared" si="486"/>
        <v>2.6958840914005626</v>
      </c>
      <c r="H15585" s="415">
        <f t="shared" si="487"/>
        <v>2.6958840914005626</v>
      </c>
    </row>
    <row r="15586" spans="1:8" ht="15" hidden="1" thickBot="1">
      <c r="A15586" s="409">
        <v>202208</v>
      </c>
      <c r="B15586" s="196" t="s">
        <v>697</v>
      </c>
      <c r="C15586" s="197" t="s">
        <v>388</v>
      </c>
      <c r="D15586" s="198" t="s">
        <v>337</v>
      </c>
      <c r="E15586" s="421">
        <v>67589</v>
      </c>
      <c r="F15586" s="413">
        <v>138.72999999999999</v>
      </c>
      <c r="G15586" s="414">
        <f t="shared" si="486"/>
        <v>487.19815468896422</v>
      </c>
      <c r="H15586" s="415">
        <f t="shared" si="487"/>
        <v>2.435990773444821</v>
      </c>
    </row>
    <row r="15587" spans="1:8" ht="15" hidden="1" thickBot="1">
      <c r="A15587" s="409">
        <v>202208</v>
      </c>
      <c r="B15587" s="196" t="s">
        <v>698</v>
      </c>
      <c r="C15587" s="197" t="s">
        <v>388</v>
      </c>
      <c r="D15587" s="198" t="s">
        <v>337</v>
      </c>
      <c r="E15587" s="421">
        <v>110126</v>
      </c>
      <c r="F15587" s="413">
        <v>138.72999999999999</v>
      </c>
      <c r="G15587" s="414">
        <f t="shared" si="486"/>
        <v>793.81532473149286</v>
      </c>
      <c r="H15587" s="415">
        <f t="shared" si="487"/>
        <v>3.9690766236574642</v>
      </c>
    </row>
    <row r="15588" spans="1:8" ht="15" hidden="1" thickBot="1">
      <c r="A15588" s="409">
        <v>202208</v>
      </c>
      <c r="B15588" s="196" t="s">
        <v>699</v>
      </c>
      <c r="C15588" s="197" t="s">
        <v>388</v>
      </c>
      <c r="D15588" s="198" t="s">
        <v>339</v>
      </c>
      <c r="E15588" s="421">
        <v>551</v>
      </c>
      <c r="F15588" s="413">
        <v>138.72999999999999</v>
      </c>
      <c r="G15588" s="414">
        <f t="shared" si="486"/>
        <v>3.9717436747639301</v>
      </c>
      <c r="H15588" s="415">
        <f t="shared" si="487"/>
        <v>3.9717436747639301</v>
      </c>
    </row>
    <row r="15589" spans="1:8" ht="15" hidden="1" thickBot="1">
      <c r="A15589" s="409">
        <v>202208</v>
      </c>
      <c r="B15589" s="196" t="s">
        <v>700</v>
      </c>
      <c r="C15589" s="197" t="s">
        <v>388</v>
      </c>
      <c r="D15589" s="198" t="s">
        <v>337</v>
      </c>
      <c r="E15589" s="421">
        <v>67984</v>
      </c>
      <c r="F15589" s="413">
        <v>138.72999999999999</v>
      </c>
      <c r="G15589" s="414">
        <f t="shared" si="486"/>
        <v>490.04541195127229</v>
      </c>
      <c r="H15589" s="415">
        <f t="shared" si="487"/>
        <v>2.4502270597563616</v>
      </c>
    </row>
    <row r="15590" spans="1:8" ht="15" hidden="1" thickBot="1">
      <c r="A15590" s="409">
        <v>202208</v>
      </c>
      <c r="B15590" s="196" t="s">
        <v>701</v>
      </c>
      <c r="C15590" s="197" t="s">
        <v>388</v>
      </c>
      <c r="D15590" s="198" t="s">
        <v>337</v>
      </c>
      <c r="E15590" s="421">
        <v>103217</v>
      </c>
      <c r="F15590" s="413">
        <v>138.72999999999999</v>
      </c>
      <c r="G15590" s="414">
        <f t="shared" si="486"/>
        <v>744.01355150291943</v>
      </c>
      <c r="H15590" s="415">
        <f t="shared" si="487"/>
        <v>3.7200677575145971</v>
      </c>
    </row>
    <row r="15591" spans="1:8" ht="15" hidden="1" thickBot="1">
      <c r="A15591" s="409">
        <v>202208</v>
      </c>
      <c r="B15591" s="196" t="s">
        <v>702</v>
      </c>
      <c r="C15591" s="197" t="s">
        <v>388</v>
      </c>
      <c r="D15591" s="198" t="s">
        <v>339</v>
      </c>
      <c r="E15591" s="421">
        <v>516</v>
      </c>
      <c r="F15591" s="413">
        <v>138.72999999999999</v>
      </c>
      <c r="G15591" s="414">
        <f t="shared" si="486"/>
        <v>3.7194550565847333</v>
      </c>
      <c r="H15591" s="415">
        <f t="shared" si="487"/>
        <v>3.7194550565847333</v>
      </c>
    </row>
    <row r="15592" spans="1:8" ht="15" hidden="1" thickBot="1">
      <c r="A15592" s="409">
        <v>202208</v>
      </c>
      <c r="B15592" s="196" t="s">
        <v>703</v>
      </c>
      <c r="C15592" s="197" t="s">
        <v>388</v>
      </c>
      <c r="D15592" s="198" t="s">
        <v>337</v>
      </c>
      <c r="E15592" s="421">
        <v>93617</v>
      </c>
      <c r="F15592" s="413">
        <v>138.72999999999999</v>
      </c>
      <c r="G15592" s="414">
        <f t="shared" si="486"/>
        <v>674.81438765948246</v>
      </c>
      <c r="H15592" s="415">
        <f t="shared" si="487"/>
        <v>3.3740719382974125</v>
      </c>
    </row>
    <row r="15593" spans="1:8" ht="15" hidden="1" thickBot="1">
      <c r="A15593" s="409">
        <v>202208</v>
      </c>
      <c r="B15593" s="196" t="s">
        <v>704</v>
      </c>
      <c r="C15593" s="197" t="s">
        <v>388</v>
      </c>
      <c r="D15593" s="198" t="s">
        <v>337</v>
      </c>
      <c r="E15593" s="421">
        <v>74183</v>
      </c>
      <c r="F15593" s="413">
        <v>138.72999999999999</v>
      </c>
      <c r="G15593" s="414">
        <f t="shared" si="486"/>
        <v>534.72933035392498</v>
      </c>
      <c r="H15593" s="415">
        <f t="shared" si="487"/>
        <v>2.6736466517696247</v>
      </c>
    </row>
    <row r="15594" spans="1:8" ht="15" hidden="1" thickBot="1">
      <c r="A15594" s="409">
        <v>202208</v>
      </c>
      <c r="B15594" s="196" t="s">
        <v>705</v>
      </c>
      <c r="C15594" s="197" t="s">
        <v>388</v>
      </c>
      <c r="D15594" s="198" t="s">
        <v>339</v>
      </c>
      <c r="E15594" s="421">
        <v>371</v>
      </c>
      <c r="F15594" s="413">
        <v>138.72999999999999</v>
      </c>
      <c r="G15594" s="414">
        <f t="shared" si="486"/>
        <v>2.6742593526994884</v>
      </c>
      <c r="H15594" s="415">
        <f t="shared" si="487"/>
        <v>2.6742593526994884</v>
      </c>
    </row>
    <row r="15595" spans="1:8" ht="15" hidden="1" thickBot="1">
      <c r="A15595" s="409">
        <v>202208</v>
      </c>
      <c r="B15595" s="196" t="s">
        <v>706</v>
      </c>
      <c r="C15595" s="197" t="s">
        <v>388</v>
      </c>
      <c r="D15595" s="198" t="s">
        <v>337</v>
      </c>
      <c r="E15595" s="421">
        <v>395034</v>
      </c>
      <c r="F15595" s="413">
        <v>138.72999999999999</v>
      </c>
      <c r="G15595" s="414">
        <f t="shared" si="486"/>
        <v>2847.5023426800262</v>
      </c>
      <c r="H15595" s="415">
        <f t="shared" si="487"/>
        <v>14.237511713400131</v>
      </c>
    </row>
    <row r="15596" spans="1:8" ht="15" hidden="1" thickBot="1">
      <c r="A15596" s="409">
        <v>202208</v>
      </c>
      <c r="B15596" s="196" t="s">
        <v>707</v>
      </c>
      <c r="C15596" s="197" t="s">
        <v>388</v>
      </c>
      <c r="D15596" s="198" t="s">
        <v>337</v>
      </c>
      <c r="E15596" s="421">
        <v>93752</v>
      </c>
      <c r="F15596" s="413">
        <v>138.72999999999999</v>
      </c>
      <c r="G15596" s="414">
        <f t="shared" si="486"/>
        <v>675.78750090103085</v>
      </c>
      <c r="H15596" s="415">
        <f t="shared" si="487"/>
        <v>3.3789375045051542</v>
      </c>
    </row>
    <row r="15597" spans="1:8" ht="15" hidden="1" thickBot="1">
      <c r="A15597" s="409">
        <v>202208</v>
      </c>
      <c r="B15597" s="196" t="s">
        <v>708</v>
      </c>
      <c r="C15597" s="197" t="s">
        <v>388</v>
      </c>
      <c r="D15597" s="198" t="s">
        <v>339</v>
      </c>
      <c r="E15597" s="421">
        <v>469</v>
      </c>
      <c r="F15597" s="413">
        <v>138.72999999999999</v>
      </c>
      <c r="G15597" s="414">
        <f t="shared" si="486"/>
        <v>3.3806674836012403</v>
      </c>
      <c r="H15597" s="415">
        <f t="shared" si="487"/>
        <v>3.3806674836012403</v>
      </c>
    </row>
    <row r="15598" spans="1:8" ht="15" hidden="1" thickBot="1">
      <c r="A15598" s="409">
        <v>202208</v>
      </c>
      <c r="B15598" s="196" t="s">
        <v>709</v>
      </c>
      <c r="C15598" s="197" t="s">
        <v>388</v>
      </c>
      <c r="D15598" s="198" t="s">
        <v>337</v>
      </c>
      <c r="E15598" s="421">
        <v>82441</v>
      </c>
      <c r="F15598" s="413">
        <v>138.72999999999999</v>
      </c>
      <c r="G15598" s="414">
        <f t="shared" si="486"/>
        <v>594.255027751748</v>
      </c>
      <c r="H15598" s="415">
        <f t="shared" si="487"/>
        <v>2.9712751387587399</v>
      </c>
    </row>
    <row r="15599" spans="1:8" ht="15" hidden="1" thickBot="1">
      <c r="A15599" s="409">
        <v>202208</v>
      </c>
      <c r="B15599" s="196" t="s">
        <v>710</v>
      </c>
      <c r="C15599" s="197" t="s">
        <v>2642</v>
      </c>
      <c r="D15599" s="198" t="s">
        <v>339</v>
      </c>
      <c r="E15599" s="421">
        <v>412</v>
      </c>
      <c r="F15599" s="413">
        <v>138.72999999999999</v>
      </c>
      <c r="G15599" s="414">
        <f t="shared" si="486"/>
        <v>2.9697974482808336</v>
      </c>
      <c r="H15599" s="415">
        <f t="shared" si="487"/>
        <v>2.9697974482808336</v>
      </c>
    </row>
    <row r="15600" spans="1:8" ht="15" hidden="1" thickBot="1">
      <c r="A15600" s="409">
        <v>202208</v>
      </c>
      <c r="B15600" s="196" t="s">
        <v>711</v>
      </c>
      <c r="C15600" s="197" t="s">
        <v>388</v>
      </c>
      <c r="D15600" s="198" t="s">
        <v>337</v>
      </c>
      <c r="E15600" s="421">
        <v>115497</v>
      </c>
      <c r="F15600" s="413">
        <v>138.72999999999999</v>
      </c>
      <c r="G15600" s="414">
        <f t="shared" si="486"/>
        <v>832.53081525264906</v>
      </c>
      <c r="H15600" s="415">
        <f t="shared" si="487"/>
        <v>4.1626540762632454</v>
      </c>
    </row>
    <row r="15601" spans="1:8" ht="15" hidden="1" thickBot="1">
      <c r="A15601" s="409">
        <v>202208</v>
      </c>
      <c r="B15601" s="196" t="s">
        <v>712</v>
      </c>
      <c r="C15601" s="197" t="s">
        <v>388</v>
      </c>
      <c r="D15601" s="198" t="s">
        <v>339</v>
      </c>
      <c r="E15601" s="421">
        <v>577</v>
      </c>
      <c r="F15601" s="413">
        <v>138.72999999999999</v>
      </c>
      <c r="G15601" s="414">
        <f t="shared" si="486"/>
        <v>4.1591580768399048</v>
      </c>
      <c r="H15601" s="415">
        <f t="shared" si="487"/>
        <v>4.1591580768399048</v>
      </c>
    </row>
    <row r="15602" spans="1:8" ht="15" hidden="1" thickBot="1">
      <c r="A15602" s="409">
        <v>202208</v>
      </c>
      <c r="B15602" s="196" t="s">
        <v>713</v>
      </c>
      <c r="C15602" s="197" t="s">
        <v>388</v>
      </c>
      <c r="D15602" s="198" t="s">
        <v>374</v>
      </c>
      <c r="E15602" s="421">
        <v>0.01</v>
      </c>
      <c r="F15602" s="413">
        <v>138.72999999999999</v>
      </c>
      <c r="G15602" s="414">
        <f t="shared" si="486"/>
        <v>7.2082462336913442E-5</v>
      </c>
      <c r="H15602" s="415" t="str">
        <f t="shared" si="487"/>
        <v>VER</v>
      </c>
    </row>
    <row r="15603" spans="1:8" ht="15" hidden="1" thickBot="1">
      <c r="A15603" s="409">
        <v>202208</v>
      </c>
      <c r="B15603" s="196" t="s">
        <v>714</v>
      </c>
      <c r="C15603" s="197" t="s">
        <v>388</v>
      </c>
      <c r="D15603" s="198" t="s">
        <v>374</v>
      </c>
      <c r="E15603" s="421">
        <v>0.01</v>
      </c>
      <c r="F15603" s="413">
        <v>138.72999999999999</v>
      </c>
      <c r="G15603" s="414">
        <f t="shared" si="486"/>
        <v>7.2082462336913442E-5</v>
      </c>
      <c r="H15603" s="415" t="str">
        <f t="shared" si="487"/>
        <v>VER</v>
      </c>
    </row>
    <row r="15604" spans="1:8" ht="15" hidden="1" thickBot="1">
      <c r="A15604" s="409">
        <v>202208</v>
      </c>
      <c r="B15604" s="196" t="s">
        <v>715</v>
      </c>
      <c r="C15604" s="197" t="s">
        <v>388</v>
      </c>
      <c r="D15604" s="198" t="s">
        <v>374</v>
      </c>
      <c r="E15604" s="421">
        <v>0.01</v>
      </c>
      <c r="F15604" s="413">
        <v>138.72999999999999</v>
      </c>
      <c r="G15604" s="414">
        <f t="shared" si="486"/>
        <v>7.2082462336913442E-5</v>
      </c>
      <c r="H15604" s="415" t="str">
        <f t="shared" si="487"/>
        <v>VER</v>
      </c>
    </row>
    <row r="15605" spans="1:8" ht="15" hidden="1" thickBot="1">
      <c r="A15605" s="409">
        <v>202208</v>
      </c>
      <c r="B15605" s="196" t="s">
        <v>716</v>
      </c>
      <c r="C15605" s="197" t="s">
        <v>388</v>
      </c>
      <c r="D15605" s="198" t="s">
        <v>374</v>
      </c>
      <c r="E15605" s="421">
        <v>0.01</v>
      </c>
      <c r="F15605" s="413">
        <v>138.72999999999999</v>
      </c>
      <c r="G15605" s="414">
        <f t="shared" si="486"/>
        <v>7.2082462336913442E-5</v>
      </c>
      <c r="H15605" s="415" t="str">
        <f t="shared" si="487"/>
        <v>VER</v>
      </c>
    </row>
    <row r="15606" spans="1:8" ht="15" hidden="1" thickBot="1">
      <c r="A15606" s="409">
        <v>202208</v>
      </c>
      <c r="B15606" s="196" t="s">
        <v>717</v>
      </c>
      <c r="C15606" s="197" t="s">
        <v>388</v>
      </c>
      <c r="D15606" s="198" t="s">
        <v>337</v>
      </c>
      <c r="E15606" s="421">
        <v>79920</v>
      </c>
      <c r="F15606" s="413">
        <v>138.72999999999999</v>
      </c>
      <c r="G15606" s="414">
        <f t="shared" si="486"/>
        <v>576.08303899661212</v>
      </c>
      <c r="H15606" s="415">
        <f t="shared" si="487"/>
        <v>2.8804151949830605</v>
      </c>
    </row>
    <row r="15607" spans="1:8" ht="15" hidden="1" thickBot="1">
      <c r="A15607" s="409">
        <v>202208</v>
      </c>
      <c r="B15607" s="196" t="s">
        <v>718</v>
      </c>
      <c r="C15607" s="197" t="s">
        <v>388</v>
      </c>
      <c r="D15607" s="198" t="s">
        <v>339</v>
      </c>
      <c r="E15607" s="421">
        <v>400</v>
      </c>
      <c r="F15607" s="413">
        <v>138.72999999999999</v>
      </c>
      <c r="G15607" s="414">
        <f t="shared" si="486"/>
        <v>2.8832984934765373</v>
      </c>
      <c r="H15607" s="415">
        <f t="shared" si="487"/>
        <v>2.8832984934765373</v>
      </c>
    </row>
    <row r="15608" spans="1:8" ht="15" hidden="1" thickBot="1">
      <c r="A15608" s="409">
        <v>202208</v>
      </c>
      <c r="B15608" s="196" t="s">
        <v>719</v>
      </c>
      <c r="C15608" s="197" t="s">
        <v>388</v>
      </c>
      <c r="D15608" s="198" t="s">
        <v>337</v>
      </c>
      <c r="E15608" s="421">
        <v>253785</v>
      </c>
      <c r="F15608" s="413">
        <v>138.72999999999999</v>
      </c>
      <c r="G15608" s="414">
        <f t="shared" si="486"/>
        <v>1829.3447704173575</v>
      </c>
      <c r="H15608" s="415">
        <f t="shared" si="487"/>
        <v>9.1467238520867866</v>
      </c>
    </row>
    <row r="15609" spans="1:8" ht="15" hidden="1" thickBot="1">
      <c r="A15609" s="409">
        <v>202208</v>
      </c>
      <c r="B15609" s="196" t="s">
        <v>720</v>
      </c>
      <c r="C15609" s="197" t="s">
        <v>388</v>
      </c>
      <c r="D15609" s="198" t="s">
        <v>339</v>
      </c>
      <c r="E15609" s="421">
        <v>1269</v>
      </c>
      <c r="F15609" s="413">
        <v>138.72999999999999</v>
      </c>
      <c r="G15609" s="414">
        <f t="shared" si="486"/>
        <v>9.1472644705543154</v>
      </c>
      <c r="H15609" s="415">
        <f t="shared" si="487"/>
        <v>9.1472644705543154</v>
      </c>
    </row>
    <row r="15610" spans="1:8" ht="15" hidden="1" thickBot="1">
      <c r="A15610" s="409">
        <v>202208</v>
      </c>
      <c r="B15610" s="196" t="s">
        <v>721</v>
      </c>
      <c r="C15610" s="197" t="s">
        <v>388</v>
      </c>
      <c r="D15610" s="198" t="s">
        <v>337</v>
      </c>
      <c r="E15610" s="421">
        <v>97663</v>
      </c>
      <c r="F15610" s="413">
        <v>138.72999999999999</v>
      </c>
      <c r="G15610" s="414">
        <f t="shared" si="486"/>
        <v>703.9789519209977</v>
      </c>
      <c r="H15610" s="415">
        <f t="shared" si="487"/>
        <v>3.5198947596049885</v>
      </c>
    </row>
    <row r="15611" spans="1:8" ht="15" hidden="1" thickBot="1">
      <c r="A15611" s="409">
        <v>202208</v>
      </c>
      <c r="B15611" s="196" t="s">
        <v>722</v>
      </c>
      <c r="C15611" s="197" t="s">
        <v>388</v>
      </c>
      <c r="D15611" s="198" t="s">
        <v>339</v>
      </c>
      <c r="E15611" s="421">
        <v>488</v>
      </c>
      <c r="F15611" s="413">
        <v>138.72999999999999</v>
      </c>
      <c r="G15611" s="414">
        <f t="shared" si="486"/>
        <v>3.5176241620413755</v>
      </c>
      <c r="H15611" s="415">
        <f t="shared" si="487"/>
        <v>3.5176241620413755</v>
      </c>
    </row>
    <row r="15612" spans="1:8" ht="15" hidden="1" thickBot="1">
      <c r="A15612" s="409">
        <v>202208</v>
      </c>
      <c r="B15612" s="196" t="s">
        <v>723</v>
      </c>
      <c r="C15612" s="197" t="s">
        <v>388</v>
      </c>
      <c r="D15612" s="198" t="s">
        <v>337</v>
      </c>
      <c r="E15612" s="421">
        <v>67102</v>
      </c>
      <c r="F15612" s="413">
        <v>138.72999999999999</v>
      </c>
      <c r="G15612" s="414">
        <f t="shared" si="486"/>
        <v>483.68773877315652</v>
      </c>
      <c r="H15612" s="415">
        <f t="shared" si="487"/>
        <v>2.4184386938657827</v>
      </c>
    </row>
    <row r="15613" spans="1:8" ht="15" hidden="1" thickBot="1">
      <c r="A15613" s="409">
        <v>202208</v>
      </c>
      <c r="B15613" s="196" t="s">
        <v>724</v>
      </c>
      <c r="C15613" s="197" t="s">
        <v>388</v>
      </c>
      <c r="D15613" s="198" t="s">
        <v>337</v>
      </c>
      <c r="E15613" s="421">
        <v>105368</v>
      </c>
      <c r="F15613" s="413">
        <v>138.72999999999999</v>
      </c>
      <c r="G15613" s="414">
        <f t="shared" si="486"/>
        <v>759.51848915158951</v>
      </c>
      <c r="H15613" s="415">
        <f t="shared" si="487"/>
        <v>3.7975924457579477</v>
      </c>
    </row>
    <row r="15614" spans="1:8" ht="15" hidden="1" thickBot="1">
      <c r="A15614" s="409">
        <v>202208</v>
      </c>
      <c r="B15614" s="196" t="s">
        <v>725</v>
      </c>
      <c r="C15614" s="197" t="s">
        <v>2643</v>
      </c>
      <c r="D15614" s="198" t="s">
        <v>339</v>
      </c>
      <c r="E15614" s="421">
        <v>527</v>
      </c>
      <c r="F15614" s="413">
        <v>138.72999999999999</v>
      </c>
      <c r="G15614" s="414">
        <f t="shared" si="486"/>
        <v>3.798745765155338</v>
      </c>
      <c r="H15614" s="415">
        <f t="shared" si="487"/>
        <v>3.798745765155338</v>
      </c>
    </row>
    <row r="15615" spans="1:8" ht="15" hidden="1" thickBot="1">
      <c r="A15615" s="409">
        <v>202208</v>
      </c>
      <c r="B15615" s="196" t="s">
        <v>726</v>
      </c>
      <c r="C15615" s="197" t="s">
        <v>388</v>
      </c>
      <c r="D15615" s="198" t="s">
        <v>337</v>
      </c>
      <c r="E15615" s="421">
        <v>97663</v>
      </c>
      <c r="F15615" s="413">
        <v>138.72999999999999</v>
      </c>
      <c r="G15615" s="414">
        <f t="shared" si="486"/>
        <v>703.9789519209977</v>
      </c>
      <c r="H15615" s="415">
        <f t="shared" si="487"/>
        <v>3.5198947596049885</v>
      </c>
    </row>
    <row r="15616" spans="1:8" ht="15" hidden="1" thickBot="1">
      <c r="A15616" s="409">
        <v>202208</v>
      </c>
      <c r="B15616" s="196" t="s">
        <v>727</v>
      </c>
      <c r="C15616" s="197" t="s">
        <v>2644</v>
      </c>
      <c r="D15616" s="198" t="s">
        <v>339</v>
      </c>
      <c r="E15616" s="421">
        <v>488</v>
      </c>
      <c r="F15616" s="413">
        <v>138.72999999999999</v>
      </c>
      <c r="G15616" s="414">
        <f t="shared" si="486"/>
        <v>3.5176241620413755</v>
      </c>
      <c r="H15616" s="415">
        <f t="shared" si="487"/>
        <v>3.5176241620413755</v>
      </c>
    </row>
    <row r="15617" spans="1:8" ht="15" hidden="1" thickBot="1">
      <c r="A15617" s="409">
        <v>202208</v>
      </c>
      <c r="B15617" s="196" t="s">
        <v>728</v>
      </c>
      <c r="C15617" s="197" t="s">
        <v>388</v>
      </c>
      <c r="D15617" s="198" t="s">
        <v>337</v>
      </c>
      <c r="E15617" s="421">
        <v>97663</v>
      </c>
      <c r="F15617" s="413">
        <v>138.72999999999999</v>
      </c>
      <c r="G15617" s="414">
        <f t="shared" si="486"/>
        <v>703.9789519209977</v>
      </c>
      <c r="H15617" s="415">
        <f t="shared" si="487"/>
        <v>3.5198947596049885</v>
      </c>
    </row>
    <row r="15618" spans="1:8" ht="15" hidden="1" thickBot="1">
      <c r="A15618" s="409">
        <v>202208</v>
      </c>
      <c r="B15618" s="196" t="s">
        <v>729</v>
      </c>
      <c r="C15618" s="197" t="s">
        <v>388</v>
      </c>
      <c r="D15618" s="198" t="s">
        <v>337</v>
      </c>
      <c r="E15618" s="421">
        <v>96715</v>
      </c>
      <c r="F15618" s="413">
        <v>138.72999999999999</v>
      </c>
      <c r="G15618" s="414">
        <f t="shared" ref="G15618:G15681" si="488">+E15618/F15618</f>
        <v>697.14553449145831</v>
      </c>
      <c r="H15618" s="415">
        <f t="shared" ref="H15618:H15681" si="489">IF(D15618="TB",G15618/200,IF(D15618="LT",G15618,"VER"))</f>
        <v>3.4857276724572914</v>
      </c>
    </row>
    <row r="15619" spans="1:8" ht="15" hidden="1" thickBot="1">
      <c r="A15619" s="409">
        <v>202208</v>
      </c>
      <c r="B15619" s="196" t="s">
        <v>730</v>
      </c>
      <c r="C15619" s="197" t="s">
        <v>388</v>
      </c>
      <c r="D15619" s="198" t="s">
        <v>337</v>
      </c>
      <c r="E15619" s="421">
        <v>67986</v>
      </c>
      <c r="F15619" s="413">
        <v>138.72999999999999</v>
      </c>
      <c r="G15619" s="414">
        <f t="shared" si="488"/>
        <v>490.05982844373966</v>
      </c>
      <c r="H15619" s="415">
        <f t="shared" si="489"/>
        <v>2.4502991422186984</v>
      </c>
    </row>
    <row r="15620" spans="1:8" ht="15" hidden="1" thickBot="1">
      <c r="A15620" s="409">
        <v>202208</v>
      </c>
      <c r="B15620" s="196" t="s">
        <v>731</v>
      </c>
      <c r="C15620" s="197" t="s">
        <v>388</v>
      </c>
      <c r="D15620" s="198" t="s">
        <v>339</v>
      </c>
      <c r="E15620" s="421">
        <v>340</v>
      </c>
      <c r="F15620" s="413">
        <v>138.72999999999999</v>
      </c>
      <c r="G15620" s="414">
        <f t="shared" si="488"/>
        <v>2.4508037194550569</v>
      </c>
      <c r="H15620" s="415">
        <f t="shared" si="489"/>
        <v>2.4508037194550569</v>
      </c>
    </row>
    <row r="15621" spans="1:8" ht="15" hidden="1" thickBot="1">
      <c r="A15621" s="409">
        <v>202208</v>
      </c>
      <c r="B15621" s="196" t="s">
        <v>732</v>
      </c>
      <c r="C15621" s="197" t="s">
        <v>2645</v>
      </c>
      <c r="D15621" s="198" t="s">
        <v>337</v>
      </c>
      <c r="E15621" s="421">
        <v>96715</v>
      </c>
      <c r="F15621" s="413">
        <v>138.72999999999999</v>
      </c>
      <c r="G15621" s="414">
        <f t="shared" si="488"/>
        <v>697.14553449145831</v>
      </c>
      <c r="H15621" s="415">
        <f t="shared" si="489"/>
        <v>3.4857276724572914</v>
      </c>
    </row>
    <row r="15622" spans="1:8" ht="15" hidden="1" thickBot="1">
      <c r="A15622" s="409">
        <v>202208</v>
      </c>
      <c r="B15622" s="196" t="s">
        <v>733</v>
      </c>
      <c r="C15622" s="197" t="s">
        <v>2646</v>
      </c>
      <c r="D15622" s="198" t="s">
        <v>339</v>
      </c>
      <c r="E15622" s="421">
        <v>484</v>
      </c>
      <c r="F15622" s="413">
        <v>138.72999999999999</v>
      </c>
      <c r="G15622" s="414">
        <f t="shared" si="488"/>
        <v>3.4887911771066102</v>
      </c>
      <c r="H15622" s="415">
        <f t="shared" si="489"/>
        <v>3.4887911771066102</v>
      </c>
    </row>
    <row r="15623" spans="1:8" ht="15" hidden="1" thickBot="1">
      <c r="A15623" s="409">
        <v>202208</v>
      </c>
      <c r="B15623" s="196" t="s">
        <v>734</v>
      </c>
      <c r="C15623" s="197" t="s">
        <v>388</v>
      </c>
      <c r="D15623" s="198" t="s">
        <v>337</v>
      </c>
      <c r="E15623" s="421">
        <v>60309</v>
      </c>
      <c r="F15623" s="413">
        <v>138.72999999999999</v>
      </c>
      <c r="G15623" s="414">
        <f t="shared" si="488"/>
        <v>434.72212210769123</v>
      </c>
      <c r="H15623" s="415">
        <f t="shared" si="489"/>
        <v>2.1736106105384563</v>
      </c>
    </row>
    <row r="15624" spans="1:8" ht="15" hidden="1" thickBot="1">
      <c r="A15624" s="409">
        <v>202208</v>
      </c>
      <c r="B15624" s="196" t="s">
        <v>735</v>
      </c>
      <c r="C15624" s="197" t="s">
        <v>388</v>
      </c>
      <c r="D15624" s="198" t="s">
        <v>339</v>
      </c>
      <c r="E15624" s="421">
        <v>302</v>
      </c>
      <c r="F15624" s="413">
        <v>138.72999999999999</v>
      </c>
      <c r="G15624" s="414">
        <f t="shared" si="488"/>
        <v>2.1768903625747855</v>
      </c>
      <c r="H15624" s="415">
        <f t="shared" si="489"/>
        <v>2.1768903625747855</v>
      </c>
    </row>
    <row r="15625" spans="1:8" ht="15" hidden="1" thickBot="1">
      <c r="A15625" s="409">
        <v>202208</v>
      </c>
      <c r="B15625" s="196" t="s">
        <v>736</v>
      </c>
      <c r="C15625" s="197" t="s">
        <v>388</v>
      </c>
      <c r="D15625" s="198" t="s">
        <v>337</v>
      </c>
      <c r="E15625" s="421">
        <v>103217</v>
      </c>
      <c r="F15625" s="413">
        <v>138.72999999999999</v>
      </c>
      <c r="G15625" s="414">
        <f t="shared" si="488"/>
        <v>744.01355150291943</v>
      </c>
      <c r="H15625" s="415">
        <f t="shared" si="489"/>
        <v>3.7200677575145971</v>
      </c>
    </row>
    <row r="15626" spans="1:8" ht="15" hidden="1" thickBot="1">
      <c r="A15626" s="409">
        <v>202208</v>
      </c>
      <c r="B15626" s="196" t="s">
        <v>18</v>
      </c>
      <c r="C15626" s="197" t="s">
        <v>388</v>
      </c>
      <c r="D15626" s="198" t="s">
        <v>337</v>
      </c>
      <c r="E15626" s="421">
        <v>62561</v>
      </c>
      <c r="F15626" s="413">
        <v>138.72999999999999</v>
      </c>
      <c r="G15626" s="414">
        <f t="shared" si="488"/>
        <v>450.95509262596414</v>
      </c>
      <c r="H15626" s="415">
        <f t="shared" si="489"/>
        <v>2.2547754631298207</v>
      </c>
    </row>
    <row r="15627" spans="1:8" ht="15" hidden="1" thickBot="1">
      <c r="A15627" s="409">
        <v>202208</v>
      </c>
      <c r="B15627" s="196" t="s">
        <v>2647</v>
      </c>
      <c r="C15627" s="197" t="s">
        <v>2648</v>
      </c>
      <c r="D15627" s="198" t="s">
        <v>337</v>
      </c>
      <c r="E15627" s="421">
        <v>131506</v>
      </c>
      <c r="F15627" s="413">
        <v>138.72999999999999</v>
      </c>
      <c r="G15627" s="414">
        <f t="shared" si="488"/>
        <v>947.92762920781377</v>
      </c>
      <c r="H15627" s="415">
        <f t="shared" si="489"/>
        <v>4.7396381460390691</v>
      </c>
    </row>
    <row r="15628" spans="1:8" ht="15" hidden="1" thickBot="1">
      <c r="A15628" s="409">
        <v>202208</v>
      </c>
      <c r="B15628" s="196" t="s">
        <v>2649</v>
      </c>
      <c r="C15628" s="197" t="s">
        <v>2650</v>
      </c>
      <c r="D15628" s="198" t="s">
        <v>339</v>
      </c>
      <c r="E15628" s="421">
        <v>658</v>
      </c>
      <c r="F15628" s="413">
        <v>138.72999999999999</v>
      </c>
      <c r="G15628" s="414">
        <f t="shared" si="488"/>
        <v>4.7430260217689035</v>
      </c>
      <c r="H15628" s="415">
        <f t="shared" si="489"/>
        <v>4.7430260217689035</v>
      </c>
    </row>
    <row r="15629" spans="1:8" ht="15" hidden="1" thickBot="1">
      <c r="A15629" s="409">
        <v>202208</v>
      </c>
      <c r="B15629" s="196" t="s">
        <v>737</v>
      </c>
      <c r="C15629" s="197" t="s">
        <v>2651</v>
      </c>
      <c r="D15629" s="198" t="s">
        <v>339</v>
      </c>
      <c r="E15629" s="421">
        <v>313</v>
      </c>
      <c r="F15629" s="413">
        <v>138.72999999999999</v>
      </c>
      <c r="G15629" s="414">
        <f t="shared" si="488"/>
        <v>2.2561810711453907</v>
      </c>
      <c r="H15629" s="415">
        <f t="shared" si="489"/>
        <v>2.2561810711453907</v>
      </c>
    </row>
    <row r="15630" spans="1:8" ht="15" hidden="1" thickBot="1">
      <c r="A15630" s="409">
        <v>202208</v>
      </c>
      <c r="B15630" s="196" t="s">
        <v>19</v>
      </c>
      <c r="C15630" s="197" t="s">
        <v>2782</v>
      </c>
      <c r="D15630" s="198" t="s">
        <v>374</v>
      </c>
      <c r="E15630" s="421"/>
      <c r="F15630" s="413">
        <v>138.72999999999999</v>
      </c>
      <c r="G15630" s="414">
        <f t="shared" si="488"/>
        <v>0</v>
      </c>
      <c r="H15630" s="415" t="str">
        <f t="shared" si="489"/>
        <v>VER</v>
      </c>
    </row>
    <row r="15631" spans="1:8" ht="15" hidden="1" thickBot="1">
      <c r="A15631" s="409">
        <v>202208</v>
      </c>
      <c r="B15631" s="196" t="s">
        <v>738</v>
      </c>
      <c r="C15631" s="197" t="s">
        <v>388</v>
      </c>
      <c r="D15631" s="198" t="s">
        <v>337</v>
      </c>
      <c r="E15631" s="421">
        <v>86499</v>
      </c>
      <c r="F15631" s="413">
        <v>138.72999999999999</v>
      </c>
      <c r="G15631" s="414">
        <f t="shared" si="488"/>
        <v>623.5060909680675</v>
      </c>
      <c r="H15631" s="415">
        <f t="shared" si="489"/>
        <v>3.1175304548403373</v>
      </c>
    </row>
    <row r="15632" spans="1:8" ht="15" hidden="1" thickBot="1">
      <c r="A15632" s="409">
        <v>202208</v>
      </c>
      <c r="B15632" s="196" t="s">
        <v>739</v>
      </c>
      <c r="C15632" s="197" t="s">
        <v>388</v>
      </c>
      <c r="D15632" s="198" t="s">
        <v>337</v>
      </c>
      <c r="E15632" s="421">
        <v>86894</v>
      </c>
      <c r="F15632" s="413">
        <v>138.72999999999999</v>
      </c>
      <c r="G15632" s="414">
        <f t="shared" si="488"/>
        <v>626.35334823037556</v>
      </c>
      <c r="H15632" s="415">
        <f t="shared" si="489"/>
        <v>3.1317667411518779</v>
      </c>
    </row>
    <row r="15633" spans="1:8" ht="15" hidden="1" thickBot="1">
      <c r="A15633" s="409">
        <v>202208</v>
      </c>
      <c r="B15633" s="196" t="s">
        <v>740</v>
      </c>
      <c r="C15633" s="197" t="s">
        <v>388</v>
      </c>
      <c r="D15633" s="198" t="s">
        <v>337</v>
      </c>
      <c r="E15633" s="421">
        <v>86894</v>
      </c>
      <c r="F15633" s="413">
        <v>138.72999999999999</v>
      </c>
      <c r="G15633" s="414">
        <f t="shared" si="488"/>
        <v>626.35334823037556</v>
      </c>
      <c r="H15633" s="415">
        <f t="shared" si="489"/>
        <v>3.1317667411518779</v>
      </c>
    </row>
    <row r="15634" spans="1:8" ht="15" hidden="1" thickBot="1">
      <c r="A15634" s="409">
        <v>202208</v>
      </c>
      <c r="B15634" s="196" t="s">
        <v>741</v>
      </c>
      <c r="C15634" s="197" t="s">
        <v>388</v>
      </c>
      <c r="D15634" s="198" t="s">
        <v>337</v>
      </c>
      <c r="E15634" s="421">
        <v>77336</v>
      </c>
      <c r="F15634" s="413">
        <v>138.72999999999999</v>
      </c>
      <c r="G15634" s="414">
        <f t="shared" si="488"/>
        <v>557.45693072875372</v>
      </c>
      <c r="H15634" s="415">
        <f t="shared" si="489"/>
        <v>2.7872846536437685</v>
      </c>
    </row>
    <row r="15635" spans="1:8" ht="15" hidden="1" thickBot="1">
      <c r="A15635" s="409">
        <v>202208</v>
      </c>
      <c r="B15635" s="196" t="s">
        <v>742</v>
      </c>
      <c r="C15635" s="197" t="s">
        <v>388</v>
      </c>
      <c r="D15635" s="198" t="s">
        <v>337</v>
      </c>
      <c r="E15635" s="421">
        <v>95076</v>
      </c>
      <c r="F15635" s="413">
        <v>138.72999999999999</v>
      </c>
      <c r="G15635" s="414">
        <f t="shared" si="488"/>
        <v>685.33121891443818</v>
      </c>
      <c r="H15635" s="415">
        <f t="shared" si="489"/>
        <v>3.4266560945721909</v>
      </c>
    </row>
    <row r="15636" spans="1:8" ht="15" hidden="1" thickBot="1">
      <c r="A15636" s="409">
        <v>202208</v>
      </c>
      <c r="B15636" s="196" t="s">
        <v>743</v>
      </c>
      <c r="C15636" s="197" t="s">
        <v>388</v>
      </c>
      <c r="D15636" s="198" t="s">
        <v>339</v>
      </c>
      <c r="E15636" s="421">
        <v>475</v>
      </c>
      <c r="F15636" s="413">
        <v>138.72999999999999</v>
      </c>
      <c r="G15636" s="414">
        <f t="shared" si="488"/>
        <v>3.4239169610033882</v>
      </c>
      <c r="H15636" s="415">
        <f t="shared" si="489"/>
        <v>3.4239169610033882</v>
      </c>
    </row>
    <row r="15637" spans="1:8" ht="15" hidden="1" thickBot="1">
      <c r="A15637" s="409">
        <v>202208</v>
      </c>
      <c r="B15637" s="196" t="s">
        <v>744</v>
      </c>
      <c r="C15637" s="197" t="s">
        <v>388</v>
      </c>
      <c r="D15637" s="198" t="s">
        <v>337</v>
      </c>
      <c r="E15637" s="421">
        <v>107964</v>
      </c>
      <c r="F15637" s="413">
        <v>138.72999999999999</v>
      </c>
      <c r="G15637" s="414">
        <f t="shared" si="488"/>
        <v>778.23109637425216</v>
      </c>
      <c r="H15637" s="415">
        <f t="shared" si="489"/>
        <v>3.8911554818712606</v>
      </c>
    </row>
    <row r="15638" spans="1:8" ht="15" hidden="1" thickBot="1">
      <c r="A15638" s="409">
        <v>202208</v>
      </c>
      <c r="B15638" s="196" t="s">
        <v>745</v>
      </c>
      <c r="C15638" s="197" t="s">
        <v>2652</v>
      </c>
      <c r="D15638" s="198" t="s">
        <v>339</v>
      </c>
      <c r="E15638" s="421">
        <v>540</v>
      </c>
      <c r="F15638" s="413">
        <v>138.72999999999999</v>
      </c>
      <c r="G15638" s="414">
        <f t="shared" si="488"/>
        <v>3.8924529661933254</v>
      </c>
      <c r="H15638" s="415">
        <f t="shared" si="489"/>
        <v>3.8924529661933254</v>
      </c>
    </row>
    <row r="15639" spans="1:8" ht="15" hidden="1" thickBot="1">
      <c r="A15639" s="409">
        <v>202208</v>
      </c>
      <c r="B15639" s="196" t="s">
        <v>746</v>
      </c>
      <c r="C15639" s="197" t="s">
        <v>388</v>
      </c>
      <c r="D15639" s="198" t="s">
        <v>337</v>
      </c>
      <c r="E15639" s="421">
        <v>57201</v>
      </c>
      <c r="F15639" s="413">
        <v>138.72999999999999</v>
      </c>
      <c r="G15639" s="414">
        <f t="shared" si="488"/>
        <v>412.31889281337851</v>
      </c>
      <c r="H15639" s="415">
        <f t="shared" si="489"/>
        <v>2.0615944640668924</v>
      </c>
    </row>
    <row r="15640" spans="1:8" ht="15" hidden="1" thickBot="1">
      <c r="A15640" s="409">
        <v>202208</v>
      </c>
      <c r="B15640" s="196" t="s">
        <v>747</v>
      </c>
      <c r="C15640" s="197" t="s">
        <v>2642</v>
      </c>
      <c r="D15640" s="198" t="s">
        <v>339</v>
      </c>
      <c r="E15640" s="421">
        <v>286</v>
      </c>
      <c r="F15640" s="413">
        <v>138.72999999999999</v>
      </c>
      <c r="G15640" s="414">
        <f t="shared" si="488"/>
        <v>2.0615584228357244</v>
      </c>
      <c r="H15640" s="415">
        <f t="shared" si="489"/>
        <v>2.0615584228357244</v>
      </c>
    </row>
    <row r="15641" spans="1:8" ht="15" hidden="1" thickBot="1">
      <c r="A15641" s="409">
        <v>202208</v>
      </c>
      <c r="B15641" s="196" t="s">
        <v>748</v>
      </c>
      <c r="C15641" s="197" t="s">
        <v>388</v>
      </c>
      <c r="D15641" s="198" t="s">
        <v>337</v>
      </c>
      <c r="E15641" s="421">
        <v>111187</v>
      </c>
      <c r="F15641" s="413">
        <v>138.72999999999999</v>
      </c>
      <c r="G15641" s="414">
        <f t="shared" si="488"/>
        <v>801.4632739854394</v>
      </c>
      <c r="H15641" s="415">
        <f t="shared" si="489"/>
        <v>4.0073163699271968</v>
      </c>
    </row>
    <row r="15642" spans="1:8" ht="15" hidden="1" thickBot="1">
      <c r="A15642" s="409">
        <v>202208</v>
      </c>
      <c r="B15642" s="196" t="s">
        <v>749</v>
      </c>
      <c r="C15642" s="197" t="s">
        <v>388</v>
      </c>
      <c r="D15642" s="198" t="s">
        <v>339</v>
      </c>
      <c r="E15642" s="421">
        <v>556</v>
      </c>
      <c r="F15642" s="413">
        <v>138.72999999999999</v>
      </c>
      <c r="G15642" s="414">
        <f t="shared" si="488"/>
        <v>4.0077849059323869</v>
      </c>
      <c r="H15642" s="415">
        <f t="shared" si="489"/>
        <v>4.0077849059323869</v>
      </c>
    </row>
    <row r="15643" spans="1:8" ht="15" hidden="1" thickBot="1">
      <c r="A15643" s="409">
        <v>202208</v>
      </c>
      <c r="B15643" s="196" t="s">
        <v>750</v>
      </c>
      <c r="C15643" s="197" t="s">
        <v>388</v>
      </c>
      <c r="D15643" s="198" t="s">
        <v>337</v>
      </c>
      <c r="E15643" s="421">
        <v>115425</v>
      </c>
      <c r="F15643" s="413">
        <v>138.72999999999999</v>
      </c>
      <c r="G15643" s="414">
        <f t="shared" si="488"/>
        <v>832.0118215238233</v>
      </c>
      <c r="H15643" s="415">
        <f t="shared" si="489"/>
        <v>4.1600591076191167</v>
      </c>
    </row>
    <row r="15644" spans="1:8" ht="15" hidden="1" thickBot="1">
      <c r="A15644" s="409">
        <v>202208</v>
      </c>
      <c r="B15644" s="196" t="s">
        <v>751</v>
      </c>
      <c r="C15644" s="197" t="s">
        <v>388</v>
      </c>
      <c r="D15644" s="198" t="s">
        <v>337</v>
      </c>
      <c r="E15644" s="421">
        <v>112921</v>
      </c>
      <c r="F15644" s="413">
        <v>138.72999999999999</v>
      </c>
      <c r="G15644" s="414">
        <f t="shared" si="488"/>
        <v>813.96237295466017</v>
      </c>
      <c r="H15644" s="415">
        <f t="shared" si="489"/>
        <v>4.0698118647733006</v>
      </c>
    </row>
    <row r="15645" spans="1:8" ht="15" hidden="1" thickBot="1">
      <c r="A15645" s="409">
        <v>202208</v>
      </c>
      <c r="B15645" s="196" t="s">
        <v>752</v>
      </c>
      <c r="C15645" s="197" t="s">
        <v>388</v>
      </c>
      <c r="D15645" s="198" t="s">
        <v>339</v>
      </c>
      <c r="E15645" s="421">
        <v>565</v>
      </c>
      <c r="F15645" s="413">
        <v>138.72999999999999</v>
      </c>
      <c r="G15645" s="414">
        <f t="shared" si="488"/>
        <v>4.072659122035609</v>
      </c>
      <c r="H15645" s="415">
        <f t="shared" si="489"/>
        <v>4.072659122035609</v>
      </c>
    </row>
    <row r="15646" spans="1:8" ht="15" hidden="1" thickBot="1">
      <c r="A15646" s="409">
        <v>202208</v>
      </c>
      <c r="B15646" s="196" t="s">
        <v>753</v>
      </c>
      <c r="C15646" s="197" t="s">
        <v>388</v>
      </c>
      <c r="D15646" s="198" t="s">
        <v>337</v>
      </c>
      <c r="E15646" s="421">
        <v>93648</v>
      </c>
      <c r="F15646" s="413">
        <v>138.72999999999999</v>
      </c>
      <c r="G15646" s="414">
        <f t="shared" si="488"/>
        <v>675.03784329272696</v>
      </c>
      <c r="H15646" s="415">
        <f t="shared" si="489"/>
        <v>3.3751892164636348</v>
      </c>
    </row>
    <row r="15647" spans="1:8" ht="15" hidden="1" thickBot="1">
      <c r="A15647" s="409">
        <v>202208</v>
      </c>
      <c r="B15647" s="196" t="s">
        <v>754</v>
      </c>
      <c r="C15647" s="197" t="s">
        <v>388</v>
      </c>
      <c r="D15647" s="198" t="s">
        <v>339</v>
      </c>
      <c r="E15647" s="421">
        <v>468</v>
      </c>
      <c r="F15647" s="413">
        <v>138.72999999999999</v>
      </c>
      <c r="G15647" s="414">
        <f t="shared" si="488"/>
        <v>3.3734592373675487</v>
      </c>
      <c r="H15647" s="415">
        <f t="shared" si="489"/>
        <v>3.3734592373675487</v>
      </c>
    </row>
    <row r="15648" spans="1:8" ht="15" hidden="1" thickBot="1">
      <c r="A15648" s="409">
        <v>202208</v>
      </c>
      <c r="B15648" s="196" t="s">
        <v>755</v>
      </c>
      <c r="C15648" s="197" t="s">
        <v>388</v>
      </c>
      <c r="D15648" s="198" t="s">
        <v>337</v>
      </c>
      <c r="E15648" s="421">
        <v>86499</v>
      </c>
      <c r="F15648" s="413">
        <v>138.72999999999999</v>
      </c>
      <c r="G15648" s="414">
        <f t="shared" si="488"/>
        <v>623.5060909680675</v>
      </c>
      <c r="H15648" s="415">
        <f t="shared" si="489"/>
        <v>3.1175304548403373</v>
      </c>
    </row>
    <row r="15649" spans="1:8" ht="15" hidden="1" thickBot="1">
      <c r="A15649" s="409">
        <v>202208</v>
      </c>
      <c r="B15649" s="196" t="s">
        <v>756</v>
      </c>
      <c r="C15649" s="197" t="s">
        <v>388</v>
      </c>
      <c r="D15649" s="198" t="s">
        <v>339</v>
      </c>
      <c r="E15649" s="421">
        <v>432</v>
      </c>
      <c r="F15649" s="413">
        <v>138.72999999999999</v>
      </c>
      <c r="G15649" s="414">
        <f t="shared" si="488"/>
        <v>3.1139623729546604</v>
      </c>
      <c r="H15649" s="415">
        <f t="shared" si="489"/>
        <v>3.1139623729546604</v>
      </c>
    </row>
    <row r="15650" spans="1:8" ht="15" hidden="1" thickBot="1">
      <c r="A15650" s="409">
        <v>202208</v>
      </c>
      <c r="B15650" s="196" t="s">
        <v>2653</v>
      </c>
      <c r="C15650" s="197" t="s">
        <v>2654</v>
      </c>
      <c r="D15650" s="198" t="s">
        <v>337</v>
      </c>
      <c r="E15650" s="421">
        <v>86499</v>
      </c>
      <c r="F15650" s="413">
        <v>138.72999999999999</v>
      </c>
      <c r="G15650" s="414">
        <f t="shared" si="488"/>
        <v>623.5060909680675</v>
      </c>
      <c r="H15650" s="415">
        <f t="shared" si="489"/>
        <v>3.1175304548403373</v>
      </c>
    </row>
    <row r="15651" spans="1:8" ht="15" hidden="1" thickBot="1">
      <c r="A15651" s="409">
        <v>202208</v>
      </c>
      <c r="B15651" s="196" t="s">
        <v>2655</v>
      </c>
      <c r="C15651" s="197" t="s">
        <v>2656</v>
      </c>
      <c r="D15651" s="198" t="s">
        <v>339</v>
      </c>
      <c r="E15651" s="421">
        <v>432</v>
      </c>
      <c r="F15651" s="413">
        <v>138.72999999999999</v>
      </c>
      <c r="G15651" s="414">
        <f t="shared" si="488"/>
        <v>3.1139623729546604</v>
      </c>
      <c r="H15651" s="415">
        <f t="shared" si="489"/>
        <v>3.1139623729546604</v>
      </c>
    </row>
    <row r="15652" spans="1:8" ht="15" hidden="1" thickBot="1">
      <c r="A15652" s="409">
        <v>202208</v>
      </c>
      <c r="B15652" s="196" t="s">
        <v>757</v>
      </c>
      <c r="C15652" s="197" t="s">
        <v>2657</v>
      </c>
      <c r="D15652" s="198" t="s">
        <v>374</v>
      </c>
      <c r="E15652" s="421">
        <v>125</v>
      </c>
      <c r="F15652" s="413">
        <v>138.72999999999999</v>
      </c>
      <c r="G15652" s="414">
        <f t="shared" si="488"/>
        <v>0.90103077921141794</v>
      </c>
      <c r="H15652" s="415" t="str">
        <f t="shared" si="489"/>
        <v>VER</v>
      </c>
    </row>
    <row r="15653" spans="1:8" ht="15" hidden="1" thickBot="1">
      <c r="A15653" s="409">
        <v>202208</v>
      </c>
      <c r="B15653" s="196" t="s">
        <v>758</v>
      </c>
      <c r="C15653" s="197" t="s">
        <v>388</v>
      </c>
      <c r="D15653" s="198" t="s">
        <v>337</v>
      </c>
      <c r="E15653" s="421">
        <v>5860</v>
      </c>
      <c r="F15653" s="413">
        <v>138.72999999999999</v>
      </c>
      <c r="G15653" s="414">
        <f t="shared" si="488"/>
        <v>42.240322929431272</v>
      </c>
      <c r="H15653" s="415">
        <f t="shared" si="489"/>
        <v>0.21120161464715637</v>
      </c>
    </row>
    <row r="15654" spans="1:8" ht="15" hidden="1" thickBot="1">
      <c r="A15654" s="409">
        <v>202208</v>
      </c>
      <c r="B15654" s="196" t="s">
        <v>759</v>
      </c>
      <c r="C15654" s="197" t="s">
        <v>388</v>
      </c>
      <c r="D15654" s="198" t="s">
        <v>337</v>
      </c>
      <c r="E15654" s="421">
        <v>67984</v>
      </c>
      <c r="F15654" s="413">
        <v>138.72999999999999</v>
      </c>
      <c r="G15654" s="414">
        <f t="shared" si="488"/>
        <v>490.04541195127229</v>
      </c>
      <c r="H15654" s="415">
        <f t="shared" si="489"/>
        <v>2.4502270597563616</v>
      </c>
    </row>
    <row r="15655" spans="1:8" ht="15" hidden="1" thickBot="1">
      <c r="A15655" s="409">
        <v>202208</v>
      </c>
      <c r="B15655" s="196" t="s">
        <v>760</v>
      </c>
      <c r="C15655" s="197" t="s">
        <v>388</v>
      </c>
      <c r="D15655" s="198" t="s">
        <v>337</v>
      </c>
      <c r="E15655" s="421">
        <v>67984</v>
      </c>
      <c r="F15655" s="413">
        <v>138.72999999999999</v>
      </c>
      <c r="G15655" s="414">
        <f t="shared" si="488"/>
        <v>490.04541195127229</v>
      </c>
      <c r="H15655" s="415">
        <f t="shared" si="489"/>
        <v>2.4502270597563616</v>
      </c>
    </row>
    <row r="15656" spans="1:8" ht="15" hidden="1" thickBot="1">
      <c r="A15656" s="409">
        <v>202208</v>
      </c>
      <c r="B15656" s="196" t="s">
        <v>761</v>
      </c>
      <c r="C15656" s="197" t="s">
        <v>388</v>
      </c>
      <c r="D15656" s="198" t="s">
        <v>337</v>
      </c>
      <c r="E15656" s="421">
        <v>97663</v>
      </c>
      <c r="F15656" s="413">
        <v>138.72999999999999</v>
      </c>
      <c r="G15656" s="414">
        <f t="shared" si="488"/>
        <v>703.9789519209977</v>
      </c>
      <c r="H15656" s="415">
        <f t="shared" si="489"/>
        <v>3.5198947596049885</v>
      </c>
    </row>
    <row r="15657" spans="1:8" ht="15" hidden="1" thickBot="1">
      <c r="A15657" s="409">
        <v>202208</v>
      </c>
      <c r="B15657" s="196" t="s">
        <v>762</v>
      </c>
      <c r="C15657" s="197" t="s">
        <v>388</v>
      </c>
      <c r="D15657" s="198" t="s">
        <v>337</v>
      </c>
      <c r="E15657" s="421">
        <v>66681</v>
      </c>
      <c r="F15657" s="413">
        <v>138.72999999999999</v>
      </c>
      <c r="G15657" s="414">
        <f t="shared" si="488"/>
        <v>480.65306710877246</v>
      </c>
      <c r="H15657" s="415">
        <f t="shared" si="489"/>
        <v>2.4032653355438622</v>
      </c>
    </row>
    <row r="15658" spans="1:8" ht="15" hidden="1" thickBot="1">
      <c r="A15658" s="409">
        <v>202208</v>
      </c>
      <c r="B15658" s="196" t="s">
        <v>763</v>
      </c>
      <c r="C15658" s="197" t="s">
        <v>388</v>
      </c>
      <c r="D15658" s="198" t="s">
        <v>337</v>
      </c>
      <c r="E15658" s="421">
        <v>54485</v>
      </c>
      <c r="F15658" s="413">
        <v>138.72999999999999</v>
      </c>
      <c r="G15658" s="414">
        <f t="shared" si="488"/>
        <v>392.74129604267284</v>
      </c>
      <c r="H15658" s="415">
        <f t="shared" si="489"/>
        <v>1.9637064802133641</v>
      </c>
    </row>
    <row r="15659" spans="1:8" ht="15" hidden="1" thickBot="1">
      <c r="A15659" s="409">
        <v>202208</v>
      </c>
      <c r="B15659" s="196" t="s">
        <v>764</v>
      </c>
      <c r="C15659" s="197" t="s">
        <v>388</v>
      </c>
      <c r="D15659" s="198" t="s">
        <v>339</v>
      </c>
      <c r="E15659" s="421">
        <v>554</v>
      </c>
      <c r="F15659" s="413">
        <v>138.72999999999999</v>
      </c>
      <c r="G15659" s="414">
        <f t="shared" si="488"/>
        <v>3.9933684134650043</v>
      </c>
      <c r="H15659" s="415">
        <f t="shared" si="489"/>
        <v>3.9933684134650043</v>
      </c>
    </row>
    <row r="15660" spans="1:8" ht="15" hidden="1" thickBot="1">
      <c r="A15660" s="409">
        <v>202208</v>
      </c>
      <c r="B15660" s="196" t="s">
        <v>765</v>
      </c>
      <c r="C15660" s="197" t="s">
        <v>388</v>
      </c>
      <c r="D15660" s="198" t="s">
        <v>337</v>
      </c>
      <c r="E15660" s="421">
        <v>54485</v>
      </c>
      <c r="F15660" s="413">
        <v>138.72999999999999</v>
      </c>
      <c r="G15660" s="414">
        <f t="shared" si="488"/>
        <v>392.74129604267284</v>
      </c>
      <c r="H15660" s="415">
        <f t="shared" si="489"/>
        <v>1.9637064802133641</v>
      </c>
    </row>
    <row r="15661" spans="1:8" ht="15" hidden="1" thickBot="1">
      <c r="A15661" s="409">
        <v>202208</v>
      </c>
      <c r="B15661" s="196" t="s">
        <v>766</v>
      </c>
      <c r="C15661" s="197" t="s">
        <v>388</v>
      </c>
      <c r="D15661" s="198" t="s">
        <v>337</v>
      </c>
      <c r="E15661" s="421">
        <v>66681</v>
      </c>
      <c r="F15661" s="413">
        <v>138.72999999999999</v>
      </c>
      <c r="G15661" s="414">
        <f t="shared" si="488"/>
        <v>480.65306710877246</v>
      </c>
      <c r="H15661" s="415">
        <f t="shared" si="489"/>
        <v>2.4032653355438622</v>
      </c>
    </row>
    <row r="15662" spans="1:8" ht="15" hidden="1" thickBot="1">
      <c r="A15662" s="409">
        <v>202208</v>
      </c>
      <c r="B15662" s="196" t="s">
        <v>767</v>
      </c>
      <c r="C15662" s="197" t="s">
        <v>388</v>
      </c>
      <c r="D15662" s="198" t="s">
        <v>339</v>
      </c>
      <c r="E15662" s="421">
        <v>333</v>
      </c>
      <c r="F15662" s="413">
        <v>138.72999999999999</v>
      </c>
      <c r="G15662" s="414">
        <f t="shared" si="488"/>
        <v>2.4003459958192175</v>
      </c>
      <c r="H15662" s="415">
        <f t="shared" si="489"/>
        <v>2.4003459958192175</v>
      </c>
    </row>
    <row r="15663" spans="1:8" ht="15" hidden="1" thickBot="1">
      <c r="A15663" s="409">
        <v>202208</v>
      </c>
      <c r="B15663" s="196" t="s">
        <v>768</v>
      </c>
      <c r="C15663" s="197" t="s">
        <v>388</v>
      </c>
      <c r="D15663" s="198" t="s">
        <v>337</v>
      </c>
      <c r="E15663" s="421">
        <v>66681</v>
      </c>
      <c r="F15663" s="413">
        <v>138.72999999999999</v>
      </c>
      <c r="G15663" s="414">
        <f t="shared" si="488"/>
        <v>480.65306710877246</v>
      </c>
      <c r="H15663" s="415">
        <f t="shared" si="489"/>
        <v>2.4032653355438622</v>
      </c>
    </row>
    <row r="15664" spans="1:8" ht="15" hidden="1" thickBot="1">
      <c r="A15664" s="409">
        <v>202208</v>
      </c>
      <c r="B15664" s="196" t="s">
        <v>769</v>
      </c>
      <c r="C15664" s="197" t="s">
        <v>388</v>
      </c>
      <c r="D15664" s="198" t="s">
        <v>337</v>
      </c>
      <c r="E15664" s="421">
        <v>66681</v>
      </c>
      <c r="F15664" s="413">
        <v>138.72999999999999</v>
      </c>
      <c r="G15664" s="414">
        <f t="shared" si="488"/>
        <v>480.65306710877246</v>
      </c>
      <c r="H15664" s="415">
        <f t="shared" si="489"/>
        <v>2.4032653355438622</v>
      </c>
    </row>
    <row r="15665" spans="1:8" ht="15" hidden="1" thickBot="1">
      <c r="A15665" s="409">
        <v>202208</v>
      </c>
      <c r="B15665" s="196" t="s">
        <v>770</v>
      </c>
      <c r="C15665" s="197" t="s">
        <v>388</v>
      </c>
      <c r="D15665" s="198" t="s">
        <v>339</v>
      </c>
      <c r="E15665" s="421">
        <v>333</v>
      </c>
      <c r="F15665" s="413">
        <v>138.72999999999999</v>
      </c>
      <c r="G15665" s="414">
        <f t="shared" si="488"/>
        <v>2.4003459958192175</v>
      </c>
      <c r="H15665" s="415">
        <f t="shared" si="489"/>
        <v>2.4003459958192175</v>
      </c>
    </row>
    <row r="15666" spans="1:8" ht="15" hidden="1" thickBot="1">
      <c r="A15666" s="409">
        <v>202208</v>
      </c>
      <c r="B15666" s="196" t="s">
        <v>771</v>
      </c>
      <c r="C15666" s="197" t="s">
        <v>388</v>
      </c>
      <c r="D15666" s="198" t="s">
        <v>337</v>
      </c>
      <c r="E15666" s="421">
        <v>66681</v>
      </c>
      <c r="F15666" s="413">
        <v>138.72999999999999</v>
      </c>
      <c r="G15666" s="414">
        <f t="shared" si="488"/>
        <v>480.65306710877246</v>
      </c>
      <c r="H15666" s="415">
        <f t="shared" si="489"/>
        <v>2.4032653355438622</v>
      </c>
    </row>
    <row r="15667" spans="1:8" ht="15" hidden="1" thickBot="1">
      <c r="A15667" s="409">
        <v>202208</v>
      </c>
      <c r="B15667" s="196" t="s">
        <v>772</v>
      </c>
      <c r="C15667" s="197" t="s">
        <v>2658</v>
      </c>
      <c r="D15667" s="198" t="s">
        <v>339</v>
      </c>
      <c r="E15667" s="421">
        <v>333</v>
      </c>
      <c r="F15667" s="413">
        <v>138.72999999999999</v>
      </c>
      <c r="G15667" s="414">
        <f t="shared" si="488"/>
        <v>2.4003459958192175</v>
      </c>
      <c r="H15667" s="415">
        <f t="shared" si="489"/>
        <v>2.4003459958192175</v>
      </c>
    </row>
    <row r="15668" spans="1:8" ht="15" hidden="1" thickBot="1">
      <c r="A15668" s="409">
        <v>202208</v>
      </c>
      <c r="B15668" s="196" t="s">
        <v>773</v>
      </c>
      <c r="C15668" s="197" t="s">
        <v>388</v>
      </c>
      <c r="D15668" s="198" t="s">
        <v>337</v>
      </c>
      <c r="E15668" s="421">
        <v>66681</v>
      </c>
      <c r="F15668" s="413">
        <v>138.72999999999999</v>
      </c>
      <c r="G15668" s="414">
        <f t="shared" si="488"/>
        <v>480.65306710877246</v>
      </c>
      <c r="H15668" s="415">
        <f t="shared" si="489"/>
        <v>2.4032653355438622</v>
      </c>
    </row>
    <row r="15669" spans="1:8" ht="15" hidden="1" thickBot="1">
      <c r="A15669" s="409">
        <v>202208</v>
      </c>
      <c r="B15669" s="196" t="s">
        <v>774</v>
      </c>
      <c r="C15669" s="197" t="s">
        <v>2642</v>
      </c>
      <c r="D15669" s="198" t="s">
        <v>339</v>
      </c>
      <c r="E15669" s="421">
        <v>333</v>
      </c>
      <c r="F15669" s="413">
        <v>138.72999999999999</v>
      </c>
      <c r="G15669" s="414">
        <f t="shared" si="488"/>
        <v>2.4003459958192175</v>
      </c>
      <c r="H15669" s="415">
        <f t="shared" si="489"/>
        <v>2.4003459958192175</v>
      </c>
    </row>
    <row r="15670" spans="1:8" ht="15" hidden="1" thickBot="1">
      <c r="A15670" s="409">
        <v>202208</v>
      </c>
      <c r="B15670" s="196" t="s">
        <v>775</v>
      </c>
      <c r="C15670" s="197" t="s">
        <v>2659</v>
      </c>
      <c r="D15670" s="198" t="s">
        <v>337</v>
      </c>
      <c r="E15670" s="421">
        <v>40428</v>
      </c>
      <c r="F15670" s="413">
        <v>138.72999999999999</v>
      </c>
      <c r="G15670" s="414">
        <f t="shared" si="488"/>
        <v>291.41497873567363</v>
      </c>
      <c r="H15670" s="415">
        <f t="shared" si="489"/>
        <v>1.4570748936783682</v>
      </c>
    </row>
    <row r="15671" spans="1:8" ht="15" hidden="1" thickBot="1">
      <c r="A15671" s="409">
        <v>202208</v>
      </c>
      <c r="B15671" s="196" t="s">
        <v>776</v>
      </c>
      <c r="C15671" s="197" t="s">
        <v>388</v>
      </c>
      <c r="D15671" s="198" t="s">
        <v>339</v>
      </c>
      <c r="E15671" s="421">
        <v>229</v>
      </c>
      <c r="F15671" s="413">
        <v>138.72999999999999</v>
      </c>
      <c r="G15671" s="414">
        <f t="shared" si="488"/>
        <v>1.6506883875153175</v>
      </c>
      <c r="H15671" s="415">
        <f t="shared" si="489"/>
        <v>1.6506883875153175</v>
      </c>
    </row>
    <row r="15672" spans="1:8" ht="15" hidden="1" thickBot="1">
      <c r="A15672" s="409">
        <v>202208</v>
      </c>
      <c r="B15672" s="196" t="s">
        <v>777</v>
      </c>
      <c r="C15672" s="197" t="s">
        <v>388</v>
      </c>
      <c r="D15672" s="198" t="s">
        <v>337</v>
      </c>
      <c r="E15672" s="421">
        <v>66681</v>
      </c>
      <c r="F15672" s="413">
        <v>138.72999999999999</v>
      </c>
      <c r="G15672" s="414">
        <f t="shared" si="488"/>
        <v>480.65306710877246</v>
      </c>
      <c r="H15672" s="415">
        <f t="shared" si="489"/>
        <v>2.4032653355438622</v>
      </c>
    </row>
    <row r="15673" spans="1:8" ht="15" hidden="1" thickBot="1">
      <c r="A15673" s="409">
        <v>202208</v>
      </c>
      <c r="B15673" s="196" t="s">
        <v>778</v>
      </c>
      <c r="C15673" s="197" t="s">
        <v>388</v>
      </c>
      <c r="D15673" s="198" t="s">
        <v>339</v>
      </c>
      <c r="E15673" s="421">
        <v>333</v>
      </c>
      <c r="F15673" s="413">
        <v>138.72999999999999</v>
      </c>
      <c r="G15673" s="414">
        <f t="shared" si="488"/>
        <v>2.4003459958192175</v>
      </c>
      <c r="H15673" s="415">
        <f t="shared" si="489"/>
        <v>2.4003459958192175</v>
      </c>
    </row>
    <row r="15674" spans="1:8" ht="15" hidden="1" thickBot="1">
      <c r="A15674" s="409">
        <v>202208</v>
      </c>
      <c r="B15674" s="196" t="s">
        <v>779</v>
      </c>
      <c r="C15674" s="197" t="s">
        <v>388</v>
      </c>
      <c r="D15674" s="198" t="s">
        <v>337</v>
      </c>
      <c r="E15674" s="421">
        <v>53291</v>
      </c>
      <c r="F15674" s="413">
        <v>138.72999999999999</v>
      </c>
      <c r="G15674" s="414">
        <f t="shared" si="488"/>
        <v>384.13465003964541</v>
      </c>
      <c r="H15674" s="415">
        <f t="shared" si="489"/>
        <v>1.9206732501982271</v>
      </c>
    </row>
    <row r="15675" spans="1:8" ht="15" hidden="1" thickBot="1">
      <c r="A15675" s="409">
        <v>202208</v>
      </c>
      <c r="B15675" s="196" t="s">
        <v>780</v>
      </c>
      <c r="C15675" s="197" t="s">
        <v>388</v>
      </c>
      <c r="D15675" s="198" t="s">
        <v>339</v>
      </c>
      <c r="E15675" s="421">
        <v>266</v>
      </c>
      <c r="F15675" s="413">
        <v>138.72999999999999</v>
      </c>
      <c r="G15675" s="414">
        <f t="shared" si="488"/>
        <v>1.9173934981618974</v>
      </c>
      <c r="H15675" s="415">
        <f t="shared" si="489"/>
        <v>1.9173934981618974</v>
      </c>
    </row>
    <row r="15676" spans="1:8" ht="15" hidden="1" thickBot="1">
      <c r="A15676" s="409">
        <v>202208</v>
      </c>
      <c r="B15676" s="196" t="s">
        <v>781</v>
      </c>
      <c r="C15676" s="197" t="s">
        <v>388</v>
      </c>
      <c r="D15676" s="198" t="s">
        <v>337</v>
      </c>
      <c r="E15676" s="421">
        <v>53291</v>
      </c>
      <c r="F15676" s="413">
        <v>138.72999999999999</v>
      </c>
      <c r="G15676" s="414">
        <f t="shared" si="488"/>
        <v>384.13465003964541</v>
      </c>
      <c r="H15676" s="415">
        <f t="shared" si="489"/>
        <v>1.9206732501982271</v>
      </c>
    </row>
    <row r="15677" spans="1:8" ht="15" hidden="1" thickBot="1">
      <c r="A15677" s="409">
        <v>202208</v>
      </c>
      <c r="B15677" s="196" t="s">
        <v>782</v>
      </c>
      <c r="C15677" s="197" t="s">
        <v>388</v>
      </c>
      <c r="D15677" s="198" t="s">
        <v>339</v>
      </c>
      <c r="E15677" s="421">
        <v>266</v>
      </c>
      <c r="F15677" s="413">
        <v>138.72999999999999</v>
      </c>
      <c r="G15677" s="414">
        <f t="shared" si="488"/>
        <v>1.9173934981618974</v>
      </c>
      <c r="H15677" s="415">
        <f t="shared" si="489"/>
        <v>1.9173934981618974</v>
      </c>
    </row>
    <row r="15678" spans="1:8" ht="15" hidden="1" thickBot="1">
      <c r="A15678" s="409">
        <v>202208</v>
      </c>
      <c r="B15678" s="196" t="s">
        <v>783</v>
      </c>
      <c r="C15678" s="197" t="s">
        <v>784</v>
      </c>
      <c r="D15678" s="198" t="s">
        <v>337</v>
      </c>
      <c r="E15678" s="421">
        <v>81793</v>
      </c>
      <c r="F15678" s="413">
        <v>138.72999999999999</v>
      </c>
      <c r="G15678" s="414">
        <f t="shared" si="488"/>
        <v>589.58408419231603</v>
      </c>
      <c r="H15678" s="415">
        <f t="shared" si="489"/>
        <v>2.9479204209615801</v>
      </c>
    </row>
    <row r="15679" spans="1:8" ht="15" hidden="1" thickBot="1">
      <c r="A15679" s="409">
        <v>202208</v>
      </c>
      <c r="B15679" s="196" t="s">
        <v>785</v>
      </c>
      <c r="C15679" s="197" t="s">
        <v>786</v>
      </c>
      <c r="D15679" s="198" t="s">
        <v>337</v>
      </c>
      <c r="E15679" s="421">
        <v>166704</v>
      </c>
      <c r="F15679" s="413">
        <v>138.72999999999999</v>
      </c>
      <c r="G15679" s="414">
        <f t="shared" si="488"/>
        <v>1201.6434801412818</v>
      </c>
      <c r="H15679" s="415">
        <f t="shared" si="489"/>
        <v>6.0082174007064086</v>
      </c>
    </row>
    <row r="15680" spans="1:8" ht="15" hidden="1" thickBot="1">
      <c r="A15680" s="409">
        <v>202208</v>
      </c>
      <c r="B15680" s="196" t="s">
        <v>787</v>
      </c>
      <c r="C15680" s="197" t="s">
        <v>786</v>
      </c>
      <c r="D15680" s="198" t="s">
        <v>339</v>
      </c>
      <c r="E15680" s="421">
        <v>834</v>
      </c>
      <c r="F15680" s="413">
        <v>138.72999999999999</v>
      </c>
      <c r="G15680" s="414">
        <f t="shared" si="488"/>
        <v>6.0116773588985808</v>
      </c>
      <c r="H15680" s="415">
        <f t="shared" si="489"/>
        <v>6.0116773588985808</v>
      </c>
    </row>
    <row r="15681" spans="1:8" ht="15" hidden="1" thickBot="1">
      <c r="A15681" s="409">
        <v>202208</v>
      </c>
      <c r="B15681" s="196" t="s">
        <v>788</v>
      </c>
      <c r="C15681" s="197" t="s">
        <v>789</v>
      </c>
      <c r="D15681" s="198" t="s">
        <v>337</v>
      </c>
      <c r="E15681" s="421">
        <v>74340</v>
      </c>
      <c r="F15681" s="413">
        <v>138.72999999999999</v>
      </c>
      <c r="G15681" s="414">
        <f t="shared" si="488"/>
        <v>535.8610250126145</v>
      </c>
      <c r="H15681" s="415">
        <f t="shared" si="489"/>
        <v>2.6793051250630726</v>
      </c>
    </row>
    <row r="15682" spans="1:8" ht="15" hidden="1" thickBot="1">
      <c r="A15682" s="409">
        <v>202208</v>
      </c>
      <c r="B15682" s="196" t="s">
        <v>790</v>
      </c>
      <c r="C15682" s="197" t="s">
        <v>791</v>
      </c>
      <c r="D15682" s="198" t="s">
        <v>339</v>
      </c>
      <c r="E15682" s="421">
        <v>0.01</v>
      </c>
      <c r="F15682" s="413">
        <v>138.72999999999999</v>
      </c>
      <c r="G15682" s="414">
        <f t="shared" ref="G15682:G15745" si="490">+E15682/F15682</f>
        <v>7.2082462336913442E-5</v>
      </c>
      <c r="H15682" s="415">
        <f t="shared" ref="H15682:H15745" si="491">IF(D15682="TB",G15682/200,IF(D15682="LT",G15682,"VER"))</f>
        <v>7.2082462336913442E-5</v>
      </c>
    </row>
    <row r="15683" spans="1:8" ht="15" hidden="1" thickBot="1">
      <c r="A15683" s="409">
        <v>202208</v>
      </c>
      <c r="B15683" s="196" t="s">
        <v>792</v>
      </c>
      <c r="C15683" s="197" t="s">
        <v>791</v>
      </c>
      <c r="D15683" s="198" t="s">
        <v>337</v>
      </c>
      <c r="E15683" s="421">
        <v>188462</v>
      </c>
      <c r="F15683" s="413">
        <v>138.72999999999999</v>
      </c>
      <c r="G15683" s="414">
        <f t="shared" si="490"/>
        <v>1358.4805016939379</v>
      </c>
      <c r="H15683" s="415">
        <f t="shared" si="491"/>
        <v>6.7924025084696895</v>
      </c>
    </row>
    <row r="15684" spans="1:8" ht="15" hidden="1" thickBot="1">
      <c r="A15684" s="409">
        <v>202208</v>
      </c>
      <c r="B15684" s="196" t="s">
        <v>793</v>
      </c>
      <c r="C15684" s="197" t="s">
        <v>791</v>
      </c>
      <c r="D15684" s="198" t="s">
        <v>337</v>
      </c>
      <c r="E15684" s="421">
        <v>121380</v>
      </c>
      <c r="F15684" s="413">
        <v>138.72999999999999</v>
      </c>
      <c r="G15684" s="414">
        <f t="shared" si="490"/>
        <v>874.93692784545522</v>
      </c>
      <c r="H15684" s="415">
        <f t="shared" si="491"/>
        <v>4.3746846392272758</v>
      </c>
    </row>
    <row r="15685" spans="1:8" ht="15" hidden="1" thickBot="1">
      <c r="A15685" s="409">
        <v>202208</v>
      </c>
      <c r="B15685" s="196" t="s">
        <v>794</v>
      </c>
      <c r="C15685" s="197" t="s">
        <v>791</v>
      </c>
      <c r="D15685" s="198" t="s">
        <v>339</v>
      </c>
      <c r="E15685" s="421">
        <v>607</v>
      </c>
      <c r="F15685" s="413">
        <v>138.72999999999999</v>
      </c>
      <c r="G15685" s="414">
        <f t="shared" si="490"/>
        <v>4.3754054638506457</v>
      </c>
      <c r="H15685" s="415">
        <f t="shared" si="491"/>
        <v>4.3754054638506457</v>
      </c>
    </row>
    <row r="15686" spans="1:8" ht="15" hidden="1" thickBot="1">
      <c r="A15686" s="409">
        <v>202208</v>
      </c>
      <c r="B15686" s="196" t="s">
        <v>795</v>
      </c>
      <c r="C15686" s="197" t="s">
        <v>791</v>
      </c>
      <c r="D15686" s="198" t="s">
        <v>337</v>
      </c>
      <c r="E15686" s="421">
        <v>124915</v>
      </c>
      <c r="F15686" s="413">
        <v>138.72999999999999</v>
      </c>
      <c r="G15686" s="414">
        <f t="shared" si="490"/>
        <v>900.41807828155413</v>
      </c>
      <c r="H15686" s="415">
        <f t="shared" si="491"/>
        <v>4.502090391407771</v>
      </c>
    </row>
    <row r="15687" spans="1:8" ht="15" hidden="1" thickBot="1">
      <c r="A15687" s="409">
        <v>202208</v>
      </c>
      <c r="B15687" s="196" t="s">
        <v>796</v>
      </c>
      <c r="C15687" s="197" t="s">
        <v>791</v>
      </c>
      <c r="D15687" s="198" t="s">
        <v>337</v>
      </c>
      <c r="E15687" s="421">
        <v>55725</v>
      </c>
      <c r="F15687" s="413">
        <v>138.72999999999999</v>
      </c>
      <c r="G15687" s="414">
        <f t="shared" si="490"/>
        <v>401.6795213724501</v>
      </c>
      <c r="H15687" s="415">
        <f t="shared" si="491"/>
        <v>2.0083976068622507</v>
      </c>
    </row>
    <row r="15688" spans="1:8" ht="15" hidden="1" thickBot="1">
      <c r="A15688" s="409">
        <v>202208</v>
      </c>
      <c r="B15688" s="196" t="s">
        <v>797</v>
      </c>
      <c r="C15688" s="197" t="s">
        <v>791</v>
      </c>
      <c r="D15688" s="198" t="s">
        <v>339</v>
      </c>
      <c r="E15688" s="421">
        <v>279</v>
      </c>
      <c r="F15688" s="413">
        <v>138.72999999999999</v>
      </c>
      <c r="G15688" s="414">
        <f t="shared" si="490"/>
        <v>2.011100699199885</v>
      </c>
      <c r="H15688" s="415">
        <f t="shared" si="491"/>
        <v>2.011100699199885</v>
      </c>
    </row>
    <row r="15689" spans="1:8" ht="15" hidden="1" thickBot="1">
      <c r="A15689" s="409">
        <v>202208</v>
      </c>
      <c r="B15689" s="196" t="s">
        <v>798</v>
      </c>
      <c r="C15689" s="197" t="s">
        <v>791</v>
      </c>
      <c r="D15689" s="198" t="s">
        <v>337</v>
      </c>
      <c r="E15689" s="421">
        <v>98969</v>
      </c>
      <c r="F15689" s="413">
        <v>138.72999999999999</v>
      </c>
      <c r="G15689" s="414">
        <f t="shared" si="490"/>
        <v>713.39292150219853</v>
      </c>
      <c r="H15689" s="415">
        <f t="shared" si="491"/>
        <v>3.5669646075109926</v>
      </c>
    </row>
    <row r="15690" spans="1:8" ht="15" hidden="1" thickBot="1">
      <c r="A15690" s="409">
        <v>202208</v>
      </c>
      <c r="B15690" s="196" t="s">
        <v>799</v>
      </c>
      <c r="C15690" s="197" t="s">
        <v>791</v>
      </c>
      <c r="D15690" s="198" t="s">
        <v>337</v>
      </c>
      <c r="E15690" s="421">
        <v>67672</v>
      </c>
      <c r="F15690" s="413">
        <v>138.72999999999999</v>
      </c>
      <c r="G15690" s="414">
        <f t="shared" si="490"/>
        <v>487.79643912636061</v>
      </c>
      <c r="H15690" s="415">
        <f t="shared" si="491"/>
        <v>2.438982195631803</v>
      </c>
    </row>
    <row r="15691" spans="1:8" ht="15" hidden="1" thickBot="1">
      <c r="A15691" s="409">
        <v>202208</v>
      </c>
      <c r="B15691" s="196" t="s">
        <v>800</v>
      </c>
      <c r="C15691" s="197" t="s">
        <v>791</v>
      </c>
      <c r="D15691" s="198" t="s">
        <v>339</v>
      </c>
      <c r="E15691" s="421">
        <v>746</v>
      </c>
      <c r="F15691" s="413">
        <v>138.72999999999999</v>
      </c>
      <c r="G15691" s="414">
        <f t="shared" si="490"/>
        <v>5.3773516903337422</v>
      </c>
      <c r="H15691" s="415">
        <f t="shared" si="491"/>
        <v>5.3773516903337422</v>
      </c>
    </row>
    <row r="15692" spans="1:8" ht="15" hidden="1" thickBot="1">
      <c r="A15692" s="409">
        <v>202208</v>
      </c>
      <c r="B15692" s="196" t="s">
        <v>801</v>
      </c>
      <c r="C15692" s="197" t="s">
        <v>791</v>
      </c>
      <c r="D15692" s="198" t="s">
        <v>337</v>
      </c>
      <c r="E15692" s="421">
        <v>54266</v>
      </c>
      <c r="F15692" s="413">
        <v>138.72999999999999</v>
      </c>
      <c r="G15692" s="414">
        <f t="shared" si="490"/>
        <v>391.16269011749444</v>
      </c>
      <c r="H15692" s="415">
        <f t="shared" si="491"/>
        <v>1.9558134505874722</v>
      </c>
    </row>
    <row r="15693" spans="1:8" ht="15" hidden="1" thickBot="1">
      <c r="A15693" s="409">
        <v>202208</v>
      </c>
      <c r="B15693" s="196" t="s">
        <v>802</v>
      </c>
      <c r="C15693" s="197" t="s">
        <v>791</v>
      </c>
      <c r="D15693" s="198" t="s">
        <v>339</v>
      </c>
      <c r="E15693" s="421">
        <v>652</v>
      </c>
      <c r="F15693" s="413">
        <v>138.72999999999999</v>
      </c>
      <c r="G15693" s="414">
        <f t="shared" si="490"/>
        <v>4.6997765443667561</v>
      </c>
      <c r="H15693" s="415">
        <f t="shared" si="491"/>
        <v>4.6997765443667561</v>
      </c>
    </row>
    <row r="15694" spans="1:8" ht="15" hidden="1" thickBot="1">
      <c r="A15694" s="409">
        <v>202208</v>
      </c>
      <c r="B15694" s="196" t="s">
        <v>803</v>
      </c>
      <c r="C15694" s="197" t="s">
        <v>791</v>
      </c>
      <c r="D15694" s="198" t="s">
        <v>337</v>
      </c>
      <c r="E15694" s="421">
        <v>54266</v>
      </c>
      <c r="F15694" s="413">
        <v>138.72999999999999</v>
      </c>
      <c r="G15694" s="414">
        <f t="shared" si="490"/>
        <v>391.16269011749444</v>
      </c>
      <c r="H15694" s="415">
        <f t="shared" si="491"/>
        <v>1.9558134505874722</v>
      </c>
    </row>
    <row r="15695" spans="1:8" ht="15" hidden="1" thickBot="1">
      <c r="A15695" s="409">
        <v>202208</v>
      </c>
      <c r="B15695" s="196" t="s">
        <v>804</v>
      </c>
      <c r="C15695" s="197" t="s">
        <v>791</v>
      </c>
      <c r="D15695" s="198" t="s">
        <v>339</v>
      </c>
      <c r="E15695" s="421">
        <v>652</v>
      </c>
      <c r="F15695" s="413">
        <v>138.72999999999999</v>
      </c>
      <c r="G15695" s="414">
        <f t="shared" si="490"/>
        <v>4.6997765443667561</v>
      </c>
      <c r="H15695" s="415">
        <f t="shared" si="491"/>
        <v>4.6997765443667561</v>
      </c>
    </row>
    <row r="15696" spans="1:8" ht="15" hidden="1" thickBot="1">
      <c r="A15696" s="409">
        <v>202208</v>
      </c>
      <c r="B15696" s="196" t="s">
        <v>805</v>
      </c>
      <c r="C15696" s="197" t="s">
        <v>791</v>
      </c>
      <c r="D15696" s="198" t="s">
        <v>337</v>
      </c>
      <c r="E15696" s="421">
        <v>71865</v>
      </c>
      <c r="F15696" s="413">
        <v>138.72999999999999</v>
      </c>
      <c r="G15696" s="414">
        <f t="shared" si="490"/>
        <v>518.02061558422838</v>
      </c>
      <c r="H15696" s="415">
        <f t="shared" si="491"/>
        <v>2.590103077921142</v>
      </c>
    </row>
    <row r="15697" spans="1:8" ht="15" hidden="1" thickBot="1">
      <c r="A15697" s="409">
        <v>202208</v>
      </c>
      <c r="B15697" s="196" t="s">
        <v>806</v>
      </c>
      <c r="C15697" s="197" t="s">
        <v>791</v>
      </c>
      <c r="D15697" s="198" t="s">
        <v>337</v>
      </c>
      <c r="E15697" s="421">
        <v>96293</v>
      </c>
      <c r="F15697" s="413">
        <v>138.72999999999999</v>
      </c>
      <c r="G15697" s="414">
        <f t="shared" si="490"/>
        <v>694.1036545808405</v>
      </c>
      <c r="H15697" s="415">
        <f t="shared" si="491"/>
        <v>3.4705182729042026</v>
      </c>
    </row>
    <row r="15698" spans="1:8" ht="15" hidden="1" thickBot="1">
      <c r="A15698" s="409">
        <v>202208</v>
      </c>
      <c r="B15698" s="196" t="s">
        <v>807</v>
      </c>
      <c r="C15698" s="197" t="s">
        <v>791</v>
      </c>
      <c r="D15698" s="198" t="s">
        <v>337</v>
      </c>
      <c r="E15698" s="421">
        <v>53393</v>
      </c>
      <c r="F15698" s="413">
        <v>138.72999999999999</v>
      </c>
      <c r="G15698" s="414">
        <f t="shared" si="490"/>
        <v>384.86989115548192</v>
      </c>
      <c r="H15698" s="415">
        <f t="shared" si="491"/>
        <v>1.9243494557774097</v>
      </c>
    </row>
    <row r="15699" spans="1:8" ht="15" hidden="1" thickBot="1">
      <c r="A15699" s="409">
        <v>202208</v>
      </c>
      <c r="B15699" s="196" t="s">
        <v>808</v>
      </c>
      <c r="C15699" s="197" t="s">
        <v>791</v>
      </c>
      <c r="D15699" s="198" t="s">
        <v>339</v>
      </c>
      <c r="E15699" s="421">
        <v>704</v>
      </c>
      <c r="F15699" s="413">
        <v>138.72999999999999</v>
      </c>
      <c r="G15699" s="414">
        <f t="shared" si="490"/>
        <v>5.0746053485187055</v>
      </c>
      <c r="H15699" s="415">
        <f t="shared" si="491"/>
        <v>5.0746053485187055</v>
      </c>
    </row>
    <row r="15700" spans="1:8" ht="15" hidden="1" thickBot="1">
      <c r="A15700" s="409">
        <v>202208</v>
      </c>
      <c r="B15700" s="196" t="s">
        <v>809</v>
      </c>
      <c r="C15700" s="197" t="s">
        <v>791</v>
      </c>
      <c r="D15700" s="198" t="s">
        <v>337</v>
      </c>
      <c r="E15700" s="421">
        <v>100472</v>
      </c>
      <c r="F15700" s="413">
        <v>138.72999999999999</v>
      </c>
      <c r="G15700" s="414">
        <f t="shared" si="490"/>
        <v>724.22691559143664</v>
      </c>
      <c r="H15700" s="415">
        <f t="shared" si="491"/>
        <v>3.6211345779571831</v>
      </c>
    </row>
    <row r="15701" spans="1:8" ht="15" hidden="1" thickBot="1">
      <c r="A15701" s="409">
        <v>202208</v>
      </c>
      <c r="B15701" s="196" t="s">
        <v>810</v>
      </c>
      <c r="C15701" s="197" t="s">
        <v>791</v>
      </c>
      <c r="D15701" s="198" t="s">
        <v>339</v>
      </c>
      <c r="E15701" s="421">
        <v>878</v>
      </c>
      <c r="F15701" s="413">
        <v>138.72999999999999</v>
      </c>
      <c r="G15701" s="414">
        <f t="shared" si="490"/>
        <v>6.3288401931809997</v>
      </c>
      <c r="H15701" s="415">
        <f t="shared" si="491"/>
        <v>6.3288401931809997</v>
      </c>
    </row>
    <row r="15702" spans="1:8" ht="15" hidden="1" thickBot="1">
      <c r="A15702" s="409">
        <v>202208</v>
      </c>
      <c r="B15702" s="196" t="s">
        <v>811</v>
      </c>
      <c r="C15702" s="197" t="s">
        <v>791</v>
      </c>
      <c r="D15702" s="198" t="s">
        <v>337</v>
      </c>
      <c r="E15702" s="421">
        <v>99628</v>
      </c>
      <c r="F15702" s="413">
        <v>138.72999999999999</v>
      </c>
      <c r="G15702" s="414">
        <f t="shared" si="490"/>
        <v>718.14315577020113</v>
      </c>
      <c r="H15702" s="415">
        <f t="shared" si="491"/>
        <v>3.5907157788510058</v>
      </c>
    </row>
    <row r="15703" spans="1:8" ht="15" hidden="1" thickBot="1">
      <c r="A15703" s="409">
        <v>202208</v>
      </c>
      <c r="B15703" s="196" t="s">
        <v>812</v>
      </c>
      <c r="C15703" s="197" t="s">
        <v>791</v>
      </c>
      <c r="D15703" s="198" t="s">
        <v>337</v>
      </c>
      <c r="E15703" s="421">
        <v>94902</v>
      </c>
      <c r="F15703" s="413">
        <v>138.72999999999999</v>
      </c>
      <c r="G15703" s="414">
        <f t="shared" si="490"/>
        <v>684.0769840697759</v>
      </c>
      <c r="H15703" s="415">
        <f t="shared" si="491"/>
        <v>3.4203849203488796</v>
      </c>
    </row>
    <row r="15704" spans="1:8" ht="15" hidden="1" thickBot="1">
      <c r="A15704" s="409">
        <v>202208</v>
      </c>
      <c r="B15704" s="196" t="s">
        <v>813</v>
      </c>
      <c r="C15704" s="197" t="s">
        <v>791</v>
      </c>
      <c r="D15704" s="198" t="s">
        <v>337</v>
      </c>
      <c r="E15704" s="421">
        <v>108948</v>
      </c>
      <c r="F15704" s="413">
        <v>138.72999999999999</v>
      </c>
      <c r="G15704" s="414">
        <f t="shared" si="490"/>
        <v>785.32401066820444</v>
      </c>
      <c r="H15704" s="415">
        <f t="shared" si="491"/>
        <v>3.926620053341022</v>
      </c>
    </row>
    <row r="15705" spans="1:8" ht="15" hidden="1" thickBot="1">
      <c r="A15705" s="409">
        <v>202208</v>
      </c>
      <c r="B15705" s="196" t="s">
        <v>814</v>
      </c>
      <c r="C15705" s="197" t="s">
        <v>791</v>
      </c>
      <c r="D15705" s="198" t="s">
        <v>337</v>
      </c>
      <c r="E15705" s="421">
        <v>108948</v>
      </c>
      <c r="F15705" s="413">
        <v>138.72999999999999</v>
      </c>
      <c r="G15705" s="414">
        <f t="shared" si="490"/>
        <v>785.32401066820444</v>
      </c>
      <c r="H15705" s="415">
        <f t="shared" si="491"/>
        <v>3.926620053341022</v>
      </c>
    </row>
    <row r="15706" spans="1:8" ht="15" hidden="1" thickBot="1">
      <c r="A15706" s="409">
        <v>202208</v>
      </c>
      <c r="B15706" s="196" t="s">
        <v>815</v>
      </c>
      <c r="C15706" s="197" t="s">
        <v>791</v>
      </c>
      <c r="D15706" s="198" t="s">
        <v>337</v>
      </c>
      <c r="E15706" s="421">
        <v>113245</v>
      </c>
      <c r="F15706" s="413">
        <v>138.72999999999999</v>
      </c>
      <c r="G15706" s="414">
        <f t="shared" si="490"/>
        <v>816.29784473437621</v>
      </c>
      <c r="H15706" s="415">
        <f t="shared" si="491"/>
        <v>4.0814892236718814</v>
      </c>
    </row>
    <row r="15707" spans="1:8" ht="15" hidden="1" thickBot="1">
      <c r="A15707" s="409">
        <v>202208</v>
      </c>
      <c r="B15707" s="196" t="s">
        <v>816</v>
      </c>
      <c r="C15707" s="197" t="s">
        <v>791</v>
      </c>
      <c r="D15707" s="198" t="s">
        <v>339</v>
      </c>
      <c r="E15707" s="421">
        <v>566</v>
      </c>
      <c r="F15707" s="413">
        <v>138.72999999999999</v>
      </c>
      <c r="G15707" s="414">
        <f t="shared" si="490"/>
        <v>4.0798673682693005</v>
      </c>
      <c r="H15707" s="415">
        <f t="shared" si="491"/>
        <v>4.0798673682693005</v>
      </c>
    </row>
    <row r="15708" spans="1:8" ht="15" hidden="1" thickBot="1">
      <c r="A15708" s="409">
        <v>202208</v>
      </c>
      <c r="B15708" s="196" t="s">
        <v>817</v>
      </c>
      <c r="C15708" s="197" t="s">
        <v>791</v>
      </c>
      <c r="D15708" s="198" t="s">
        <v>337</v>
      </c>
      <c r="E15708" s="421">
        <v>108948</v>
      </c>
      <c r="F15708" s="413">
        <v>138.72999999999999</v>
      </c>
      <c r="G15708" s="414">
        <f t="shared" si="490"/>
        <v>785.32401066820444</v>
      </c>
      <c r="H15708" s="415">
        <f t="shared" si="491"/>
        <v>3.926620053341022</v>
      </c>
    </row>
    <row r="15709" spans="1:8" ht="15" hidden="1" thickBot="1">
      <c r="A15709" s="409">
        <v>202208</v>
      </c>
      <c r="B15709" s="196" t="s">
        <v>2770</v>
      </c>
      <c r="C15709" s="197" t="s">
        <v>2661</v>
      </c>
      <c r="D15709" s="198" t="s">
        <v>339</v>
      </c>
      <c r="E15709" s="421">
        <v>0.01</v>
      </c>
      <c r="F15709" s="413">
        <v>138.72999999999999</v>
      </c>
      <c r="G15709" s="414">
        <f t="shared" si="490"/>
        <v>7.2082462336913442E-5</v>
      </c>
      <c r="H15709" s="415">
        <f t="shared" si="491"/>
        <v>7.2082462336913442E-5</v>
      </c>
    </row>
    <row r="15710" spans="1:8" ht="15" hidden="1" thickBot="1">
      <c r="A15710" s="409">
        <v>202208</v>
      </c>
      <c r="B15710" s="196" t="s">
        <v>818</v>
      </c>
      <c r="C15710" s="197" t="s">
        <v>791</v>
      </c>
      <c r="D15710" s="198" t="s">
        <v>337</v>
      </c>
      <c r="E15710" s="421">
        <v>108862</v>
      </c>
      <c r="F15710" s="413">
        <v>138.72999999999999</v>
      </c>
      <c r="G15710" s="414">
        <f t="shared" si="490"/>
        <v>784.70410149210704</v>
      </c>
      <c r="H15710" s="415">
        <f t="shared" si="491"/>
        <v>3.9235205074605353</v>
      </c>
    </row>
    <row r="15711" spans="1:8" ht="15" hidden="1" thickBot="1">
      <c r="A15711" s="409">
        <v>202208</v>
      </c>
      <c r="B15711" s="196" t="s">
        <v>819</v>
      </c>
      <c r="C15711" s="197" t="s">
        <v>791</v>
      </c>
      <c r="D15711" s="198" t="s">
        <v>337</v>
      </c>
      <c r="E15711" s="421">
        <v>114313</v>
      </c>
      <c r="F15711" s="413">
        <v>138.72999999999999</v>
      </c>
      <c r="G15711" s="414">
        <f t="shared" si="490"/>
        <v>823.99625171195851</v>
      </c>
      <c r="H15711" s="415">
        <f t="shared" si="491"/>
        <v>4.1199812585597924</v>
      </c>
    </row>
    <row r="15712" spans="1:8" ht="15" hidden="1" thickBot="1">
      <c r="A15712" s="409">
        <v>202208</v>
      </c>
      <c r="B15712" s="196" t="s">
        <v>820</v>
      </c>
      <c r="C15712" s="197" t="s">
        <v>791</v>
      </c>
      <c r="D15712" s="198" t="s">
        <v>339</v>
      </c>
      <c r="E15712" s="421">
        <v>572</v>
      </c>
      <c r="F15712" s="413">
        <v>138.72999999999999</v>
      </c>
      <c r="G15712" s="414">
        <f t="shared" si="490"/>
        <v>4.1231168456714489</v>
      </c>
      <c r="H15712" s="415">
        <f t="shared" si="491"/>
        <v>4.1231168456714489</v>
      </c>
    </row>
    <row r="15713" spans="1:8" ht="15" hidden="1" thickBot="1">
      <c r="A15713" s="409">
        <v>202208</v>
      </c>
      <c r="B15713" s="196" t="s">
        <v>821</v>
      </c>
      <c r="C15713" s="197" t="s">
        <v>791</v>
      </c>
      <c r="D15713" s="198" t="s">
        <v>337</v>
      </c>
      <c r="E15713" s="421">
        <v>109669</v>
      </c>
      <c r="F15713" s="413">
        <v>138.72999999999999</v>
      </c>
      <c r="G15713" s="414">
        <f t="shared" si="490"/>
        <v>790.52115620269592</v>
      </c>
      <c r="H15713" s="415">
        <f t="shared" si="491"/>
        <v>3.9526057810134798</v>
      </c>
    </row>
    <row r="15714" spans="1:8" ht="15" hidden="1" thickBot="1">
      <c r="A15714" s="409">
        <v>202208</v>
      </c>
      <c r="B15714" s="196" t="s">
        <v>822</v>
      </c>
      <c r="C15714" s="197" t="s">
        <v>791</v>
      </c>
      <c r="D15714" s="198" t="s">
        <v>337</v>
      </c>
      <c r="E15714" s="421">
        <v>118199</v>
      </c>
      <c r="F15714" s="413">
        <v>138.72999999999999</v>
      </c>
      <c r="G15714" s="414">
        <f t="shared" si="490"/>
        <v>852.0074965760831</v>
      </c>
      <c r="H15714" s="415">
        <f t="shared" si="491"/>
        <v>4.2600374828804153</v>
      </c>
    </row>
    <row r="15715" spans="1:8" ht="15" hidden="1" thickBot="1">
      <c r="A15715" s="409">
        <v>202208</v>
      </c>
      <c r="B15715" s="196" t="s">
        <v>823</v>
      </c>
      <c r="C15715" s="197" t="s">
        <v>791</v>
      </c>
      <c r="D15715" s="198" t="s">
        <v>339</v>
      </c>
      <c r="E15715" s="421">
        <v>591</v>
      </c>
      <c r="F15715" s="413">
        <v>138.72999999999999</v>
      </c>
      <c r="G15715" s="414">
        <f t="shared" si="490"/>
        <v>4.2600735241115837</v>
      </c>
      <c r="H15715" s="415">
        <f t="shared" si="491"/>
        <v>4.2600735241115837</v>
      </c>
    </row>
    <row r="15716" spans="1:8" ht="15" hidden="1" thickBot="1">
      <c r="A15716" s="409">
        <v>202208</v>
      </c>
      <c r="B15716" s="196" t="s">
        <v>824</v>
      </c>
      <c r="C15716" s="197" t="s">
        <v>791</v>
      </c>
      <c r="D15716" s="198" t="s">
        <v>337</v>
      </c>
      <c r="E15716" s="421">
        <v>101706</v>
      </c>
      <c r="F15716" s="413">
        <v>138.72999999999999</v>
      </c>
      <c r="G15716" s="414">
        <f t="shared" si="490"/>
        <v>733.12189144381182</v>
      </c>
      <c r="H15716" s="415">
        <f t="shared" si="491"/>
        <v>3.665609457219059</v>
      </c>
    </row>
    <row r="15717" spans="1:8" ht="15" hidden="1" thickBot="1">
      <c r="A15717" s="409">
        <v>202208</v>
      </c>
      <c r="B15717" s="196" t="s">
        <v>825</v>
      </c>
      <c r="C15717" s="197" t="s">
        <v>791</v>
      </c>
      <c r="D15717" s="198" t="s">
        <v>337</v>
      </c>
      <c r="E15717" s="421">
        <v>100974</v>
      </c>
      <c r="F15717" s="413">
        <v>138.72999999999999</v>
      </c>
      <c r="G15717" s="414">
        <f t="shared" si="490"/>
        <v>727.84545520074971</v>
      </c>
      <c r="H15717" s="415">
        <f t="shared" si="491"/>
        <v>3.6392272760037487</v>
      </c>
    </row>
    <row r="15718" spans="1:8" ht="15" hidden="1" thickBot="1">
      <c r="A15718" s="409">
        <v>202208</v>
      </c>
      <c r="B15718" s="196" t="s">
        <v>826</v>
      </c>
      <c r="C15718" s="197" t="s">
        <v>791</v>
      </c>
      <c r="D15718" s="198" t="s">
        <v>337</v>
      </c>
      <c r="E15718" s="421">
        <v>109310</v>
      </c>
      <c r="F15718" s="413">
        <v>138.72999999999999</v>
      </c>
      <c r="G15718" s="414">
        <f t="shared" si="490"/>
        <v>787.93339580480074</v>
      </c>
      <c r="H15718" s="415">
        <f t="shared" si="491"/>
        <v>3.9396669790240035</v>
      </c>
    </row>
    <row r="15719" spans="1:8" ht="15" hidden="1" thickBot="1">
      <c r="A15719" s="409">
        <v>202208</v>
      </c>
      <c r="B15719" s="196" t="s">
        <v>827</v>
      </c>
      <c r="C15719" s="197" t="s">
        <v>791</v>
      </c>
      <c r="D15719" s="198" t="s">
        <v>339</v>
      </c>
      <c r="E15719" s="421">
        <v>547</v>
      </c>
      <c r="F15719" s="413">
        <v>138.72999999999999</v>
      </c>
      <c r="G15719" s="414">
        <f t="shared" si="490"/>
        <v>3.9429106898291648</v>
      </c>
      <c r="H15719" s="415">
        <f t="shared" si="491"/>
        <v>3.9429106898291648</v>
      </c>
    </row>
    <row r="15720" spans="1:8" ht="15" hidden="1" thickBot="1">
      <c r="A15720" s="409">
        <v>202208</v>
      </c>
      <c r="B15720" s="196" t="s">
        <v>828</v>
      </c>
      <c r="C15720" s="197" t="s">
        <v>791</v>
      </c>
      <c r="D15720" s="198" t="s">
        <v>337</v>
      </c>
      <c r="E15720" s="421">
        <v>95160</v>
      </c>
      <c r="F15720" s="413">
        <v>138.72999999999999</v>
      </c>
      <c r="G15720" s="414">
        <f t="shared" si="490"/>
        <v>685.9367115980682</v>
      </c>
      <c r="H15720" s="415">
        <f t="shared" si="491"/>
        <v>3.4296835579903409</v>
      </c>
    </row>
    <row r="15721" spans="1:8" ht="15" hidden="1" thickBot="1">
      <c r="A15721" s="409">
        <v>202208</v>
      </c>
      <c r="B15721" s="196" t="s">
        <v>829</v>
      </c>
      <c r="C15721" s="197" t="s">
        <v>791</v>
      </c>
      <c r="D15721" s="198" t="s">
        <v>337</v>
      </c>
      <c r="E15721" s="421">
        <v>95160</v>
      </c>
      <c r="F15721" s="413">
        <v>138.72999999999999</v>
      </c>
      <c r="G15721" s="414">
        <f t="shared" si="490"/>
        <v>685.9367115980682</v>
      </c>
      <c r="H15721" s="415">
        <f t="shared" si="491"/>
        <v>3.4296835579903409</v>
      </c>
    </row>
    <row r="15722" spans="1:8" ht="15" hidden="1" thickBot="1">
      <c r="A15722" s="409">
        <v>202208</v>
      </c>
      <c r="B15722" s="196" t="s">
        <v>830</v>
      </c>
      <c r="C15722" s="197" t="s">
        <v>791</v>
      </c>
      <c r="D15722" s="198" t="s">
        <v>339</v>
      </c>
      <c r="E15722" s="421">
        <v>476</v>
      </c>
      <c r="F15722" s="413">
        <v>138.72999999999999</v>
      </c>
      <c r="G15722" s="414">
        <f t="shared" si="490"/>
        <v>3.4311252072370793</v>
      </c>
      <c r="H15722" s="415">
        <f t="shared" si="491"/>
        <v>3.4311252072370793</v>
      </c>
    </row>
    <row r="15723" spans="1:8" ht="15" hidden="1" thickBot="1">
      <c r="A15723" s="409">
        <v>202208</v>
      </c>
      <c r="B15723" s="196" t="s">
        <v>831</v>
      </c>
      <c r="C15723" s="197" t="s">
        <v>791</v>
      </c>
      <c r="D15723" s="198" t="s">
        <v>337</v>
      </c>
      <c r="E15723" s="421">
        <v>113669</v>
      </c>
      <c r="F15723" s="413">
        <v>138.72999999999999</v>
      </c>
      <c r="G15723" s="414">
        <f t="shared" si="490"/>
        <v>819.35414113746128</v>
      </c>
      <c r="H15723" s="415">
        <f t="shared" si="491"/>
        <v>4.0967707056873062</v>
      </c>
    </row>
    <row r="15724" spans="1:8" ht="15" hidden="1" thickBot="1">
      <c r="A15724" s="409">
        <v>202208</v>
      </c>
      <c r="B15724" s="196" t="s">
        <v>832</v>
      </c>
      <c r="C15724" s="197" t="s">
        <v>791</v>
      </c>
      <c r="D15724" s="198" t="s">
        <v>337</v>
      </c>
      <c r="E15724" s="421">
        <v>112154</v>
      </c>
      <c r="F15724" s="413">
        <v>138.72999999999999</v>
      </c>
      <c r="G15724" s="414">
        <f t="shared" si="490"/>
        <v>808.43364809341892</v>
      </c>
      <c r="H15724" s="415">
        <f t="shared" si="491"/>
        <v>4.0421682404670944</v>
      </c>
    </row>
    <row r="15725" spans="1:8" ht="15" hidden="1" thickBot="1">
      <c r="A15725" s="409">
        <v>202208</v>
      </c>
      <c r="B15725" s="196" t="s">
        <v>833</v>
      </c>
      <c r="C15725" s="197" t="s">
        <v>791</v>
      </c>
      <c r="D15725" s="198" t="s">
        <v>339</v>
      </c>
      <c r="E15725" s="421">
        <v>561</v>
      </c>
      <c r="F15725" s="413">
        <v>138.72999999999999</v>
      </c>
      <c r="G15725" s="414">
        <f t="shared" si="490"/>
        <v>4.0438261371008437</v>
      </c>
      <c r="H15725" s="415">
        <f t="shared" si="491"/>
        <v>4.0438261371008437</v>
      </c>
    </row>
    <row r="15726" spans="1:8" ht="15" hidden="1" thickBot="1">
      <c r="A15726" s="409">
        <v>202208</v>
      </c>
      <c r="B15726" s="196" t="s">
        <v>834</v>
      </c>
      <c r="C15726" s="197" t="s">
        <v>791</v>
      </c>
      <c r="D15726" s="198" t="s">
        <v>337</v>
      </c>
      <c r="E15726" s="421">
        <v>114205</v>
      </c>
      <c r="F15726" s="413">
        <v>138.72999999999999</v>
      </c>
      <c r="G15726" s="414">
        <f t="shared" si="490"/>
        <v>823.21776111871986</v>
      </c>
      <c r="H15726" s="415">
        <f t="shared" si="491"/>
        <v>4.1160888055935994</v>
      </c>
    </row>
    <row r="15727" spans="1:8" ht="15" hidden="1" thickBot="1">
      <c r="A15727" s="409">
        <v>202208</v>
      </c>
      <c r="B15727" s="196" t="s">
        <v>835</v>
      </c>
      <c r="C15727" s="197" t="s">
        <v>791</v>
      </c>
      <c r="D15727" s="198" t="s">
        <v>339</v>
      </c>
      <c r="E15727" s="421">
        <v>571</v>
      </c>
      <c r="F15727" s="413">
        <v>138.72999999999999</v>
      </c>
      <c r="G15727" s="414">
        <f t="shared" si="490"/>
        <v>4.1159085994377573</v>
      </c>
      <c r="H15727" s="415">
        <f t="shared" si="491"/>
        <v>4.1159085994377573</v>
      </c>
    </row>
    <row r="15728" spans="1:8" ht="15" hidden="1" thickBot="1">
      <c r="A15728" s="409">
        <v>202208</v>
      </c>
      <c r="B15728" s="196" t="s">
        <v>836</v>
      </c>
      <c r="C15728" s="197" t="s">
        <v>791</v>
      </c>
      <c r="D15728" s="198" t="s">
        <v>337</v>
      </c>
      <c r="E15728" s="421">
        <v>76252</v>
      </c>
      <c r="F15728" s="413">
        <v>138.72999999999999</v>
      </c>
      <c r="G15728" s="414">
        <f t="shared" si="490"/>
        <v>549.6431918114323</v>
      </c>
      <c r="H15728" s="415">
        <f t="shared" si="491"/>
        <v>2.7482159590571613</v>
      </c>
    </row>
    <row r="15729" spans="1:8" ht="15" hidden="1" thickBot="1">
      <c r="A15729" s="409">
        <v>202208</v>
      </c>
      <c r="B15729" s="196" t="s">
        <v>837</v>
      </c>
      <c r="C15729" s="197" t="s">
        <v>791</v>
      </c>
      <c r="D15729" s="198" t="s">
        <v>337</v>
      </c>
      <c r="E15729" s="421">
        <v>158350</v>
      </c>
      <c r="F15729" s="413">
        <v>138.72999999999999</v>
      </c>
      <c r="G15729" s="414">
        <f t="shared" si="490"/>
        <v>1141.4257911050242</v>
      </c>
      <c r="H15729" s="415">
        <f t="shared" si="491"/>
        <v>5.7071289555251212</v>
      </c>
    </row>
    <row r="15730" spans="1:8" ht="15" hidden="1" thickBot="1">
      <c r="A15730" s="409">
        <v>202208</v>
      </c>
      <c r="B15730" s="196" t="s">
        <v>838</v>
      </c>
      <c r="C15730" s="197" t="s">
        <v>791</v>
      </c>
      <c r="D15730" s="198" t="s">
        <v>337</v>
      </c>
      <c r="E15730" s="421">
        <v>113051</v>
      </c>
      <c r="F15730" s="413">
        <v>138.72999999999999</v>
      </c>
      <c r="G15730" s="414">
        <f t="shared" si="490"/>
        <v>814.89944496504006</v>
      </c>
      <c r="H15730" s="415">
        <f t="shared" si="491"/>
        <v>4.0744972248252003</v>
      </c>
    </row>
    <row r="15731" spans="1:8" ht="15" hidden="1" thickBot="1">
      <c r="A15731" s="409">
        <v>202208</v>
      </c>
      <c r="B15731" s="196" t="s">
        <v>839</v>
      </c>
      <c r="C15731" s="197" t="s">
        <v>791</v>
      </c>
      <c r="D15731" s="198" t="s">
        <v>339</v>
      </c>
      <c r="E15731" s="421">
        <v>565</v>
      </c>
      <c r="F15731" s="413">
        <v>138.72999999999999</v>
      </c>
      <c r="G15731" s="414">
        <f t="shared" si="490"/>
        <v>4.072659122035609</v>
      </c>
      <c r="H15731" s="415">
        <f t="shared" si="491"/>
        <v>4.072659122035609</v>
      </c>
    </row>
    <row r="15732" spans="1:8" ht="15" hidden="1" thickBot="1">
      <c r="A15732" s="409">
        <v>202208</v>
      </c>
      <c r="B15732" s="196" t="s">
        <v>840</v>
      </c>
      <c r="C15732" s="197" t="s">
        <v>791</v>
      </c>
      <c r="D15732" s="198" t="s">
        <v>337</v>
      </c>
      <c r="E15732" s="421">
        <v>115180</v>
      </c>
      <c r="F15732" s="413">
        <v>138.72999999999999</v>
      </c>
      <c r="G15732" s="414">
        <f t="shared" si="490"/>
        <v>830.24580119656889</v>
      </c>
      <c r="H15732" s="415">
        <f t="shared" si="491"/>
        <v>4.1512290059828443</v>
      </c>
    </row>
    <row r="15733" spans="1:8" ht="15" hidden="1" thickBot="1">
      <c r="A15733" s="409">
        <v>202208</v>
      </c>
      <c r="B15733" s="196" t="s">
        <v>841</v>
      </c>
      <c r="C15733" s="197" t="s">
        <v>791</v>
      </c>
      <c r="D15733" s="198" t="s">
        <v>339</v>
      </c>
      <c r="E15733" s="421">
        <v>576</v>
      </c>
      <c r="F15733" s="413">
        <v>138.72999999999999</v>
      </c>
      <c r="G15733" s="414">
        <f t="shared" si="490"/>
        <v>4.1519498306062141</v>
      </c>
      <c r="H15733" s="415">
        <f t="shared" si="491"/>
        <v>4.1519498306062141</v>
      </c>
    </row>
    <row r="15734" spans="1:8" ht="15" hidden="1" thickBot="1">
      <c r="A15734" s="409">
        <v>202208</v>
      </c>
      <c r="B15734" s="196" t="s">
        <v>842</v>
      </c>
      <c r="C15734" s="197" t="s">
        <v>791</v>
      </c>
      <c r="D15734" s="198" t="s">
        <v>337</v>
      </c>
      <c r="E15734" s="421">
        <v>112361</v>
      </c>
      <c r="F15734" s="413">
        <v>138.72999999999999</v>
      </c>
      <c r="G15734" s="414">
        <f t="shared" si="490"/>
        <v>809.92575506379308</v>
      </c>
      <c r="H15734" s="415">
        <f t="shared" si="491"/>
        <v>4.0496287753189657</v>
      </c>
    </row>
    <row r="15735" spans="1:8" ht="15" hidden="1" thickBot="1">
      <c r="A15735" s="409">
        <v>202208</v>
      </c>
      <c r="B15735" s="196" t="s">
        <v>843</v>
      </c>
      <c r="C15735" s="197" t="s">
        <v>2660</v>
      </c>
      <c r="D15735" s="198" t="s">
        <v>339</v>
      </c>
      <c r="E15735" s="421">
        <v>562</v>
      </c>
      <c r="F15735" s="413">
        <v>138.72999999999999</v>
      </c>
      <c r="G15735" s="414">
        <f t="shared" si="490"/>
        <v>4.0510343833345352</v>
      </c>
      <c r="H15735" s="415">
        <f t="shared" si="491"/>
        <v>4.0510343833345352</v>
      </c>
    </row>
    <row r="15736" spans="1:8" ht="15" hidden="1" thickBot="1">
      <c r="A15736" s="409">
        <v>202208</v>
      </c>
      <c r="B15736" s="196" t="s">
        <v>844</v>
      </c>
      <c r="C15736" s="197" t="s">
        <v>791</v>
      </c>
      <c r="D15736" s="198" t="s">
        <v>337</v>
      </c>
      <c r="E15736" s="421">
        <v>135822</v>
      </c>
      <c r="F15736" s="413">
        <v>138.72999999999999</v>
      </c>
      <c r="G15736" s="414">
        <f t="shared" si="490"/>
        <v>979.03841995242567</v>
      </c>
      <c r="H15736" s="415">
        <f t="shared" si="491"/>
        <v>4.8951920997621281</v>
      </c>
    </row>
    <row r="15737" spans="1:8" ht="15" hidden="1" thickBot="1">
      <c r="A15737" s="409">
        <v>202208</v>
      </c>
      <c r="B15737" s="196" t="s">
        <v>845</v>
      </c>
      <c r="C15737" s="197" t="s">
        <v>791</v>
      </c>
      <c r="D15737" s="198" t="s">
        <v>337</v>
      </c>
      <c r="E15737" s="421">
        <v>152036</v>
      </c>
      <c r="F15737" s="413">
        <v>138.72999999999999</v>
      </c>
      <c r="G15737" s="414">
        <f t="shared" si="490"/>
        <v>1095.912924385497</v>
      </c>
      <c r="H15737" s="415">
        <f t="shared" si="491"/>
        <v>5.4795646219274854</v>
      </c>
    </row>
    <row r="15738" spans="1:8" ht="15" hidden="1" thickBot="1">
      <c r="A15738" s="409">
        <v>202208</v>
      </c>
      <c r="B15738" s="196" t="s">
        <v>846</v>
      </c>
      <c r="C15738" s="197" t="s">
        <v>791</v>
      </c>
      <c r="D15738" s="198" t="s">
        <v>339</v>
      </c>
      <c r="E15738" s="421">
        <v>760</v>
      </c>
      <c r="F15738" s="413">
        <v>138.72999999999999</v>
      </c>
      <c r="G15738" s="414">
        <f t="shared" si="490"/>
        <v>5.4782671376054211</v>
      </c>
      <c r="H15738" s="415">
        <f t="shared" si="491"/>
        <v>5.4782671376054211</v>
      </c>
    </row>
    <row r="15739" spans="1:8" ht="15" hidden="1" thickBot="1">
      <c r="A15739" s="409">
        <v>202208</v>
      </c>
      <c r="B15739" s="196" t="s">
        <v>847</v>
      </c>
      <c r="C15739" s="197" t="s">
        <v>791</v>
      </c>
      <c r="D15739" s="198" t="s">
        <v>337</v>
      </c>
      <c r="E15739" s="421">
        <v>158350</v>
      </c>
      <c r="F15739" s="413">
        <v>138.72999999999999</v>
      </c>
      <c r="G15739" s="414">
        <f t="shared" si="490"/>
        <v>1141.4257911050242</v>
      </c>
      <c r="H15739" s="415">
        <f t="shared" si="491"/>
        <v>5.7071289555251212</v>
      </c>
    </row>
    <row r="15740" spans="1:8" ht="15" hidden="1" thickBot="1">
      <c r="A15740" s="409">
        <v>202208</v>
      </c>
      <c r="B15740" s="196" t="s">
        <v>848</v>
      </c>
      <c r="C15740" s="197" t="s">
        <v>791</v>
      </c>
      <c r="D15740" s="198" t="s">
        <v>337</v>
      </c>
      <c r="E15740" s="421">
        <v>97809</v>
      </c>
      <c r="F15740" s="413">
        <v>138.72999999999999</v>
      </c>
      <c r="G15740" s="414">
        <f t="shared" si="490"/>
        <v>705.0313558711166</v>
      </c>
      <c r="H15740" s="415">
        <f t="shared" si="491"/>
        <v>3.5251567793555831</v>
      </c>
    </row>
    <row r="15741" spans="1:8" ht="15" hidden="1" thickBot="1">
      <c r="A15741" s="409">
        <v>202208</v>
      </c>
      <c r="B15741" s="196" t="s">
        <v>849</v>
      </c>
      <c r="C15741" s="197" t="s">
        <v>791</v>
      </c>
      <c r="D15741" s="198" t="s">
        <v>337</v>
      </c>
      <c r="E15741" s="421">
        <v>97641</v>
      </c>
      <c r="F15741" s="413">
        <v>138.72999999999999</v>
      </c>
      <c r="G15741" s="414">
        <f t="shared" si="490"/>
        <v>703.82037050385645</v>
      </c>
      <c r="H15741" s="415">
        <f t="shared" si="491"/>
        <v>3.5191018525192823</v>
      </c>
    </row>
    <row r="15742" spans="1:8" ht="15" hidden="1" thickBot="1">
      <c r="A15742" s="409">
        <v>202208</v>
      </c>
      <c r="B15742" s="196" t="s">
        <v>850</v>
      </c>
      <c r="C15742" s="197" t="s">
        <v>791</v>
      </c>
      <c r="D15742" s="198" t="s">
        <v>339</v>
      </c>
      <c r="E15742" s="421">
        <v>488</v>
      </c>
      <c r="F15742" s="413">
        <v>138.72999999999999</v>
      </c>
      <c r="G15742" s="414">
        <f t="shared" si="490"/>
        <v>3.5176241620413755</v>
      </c>
      <c r="H15742" s="415">
        <f t="shared" si="491"/>
        <v>3.5176241620413755</v>
      </c>
    </row>
    <row r="15743" spans="1:8" ht="15" hidden="1" thickBot="1">
      <c r="A15743" s="409">
        <v>202208</v>
      </c>
      <c r="B15743" s="196" t="s">
        <v>851</v>
      </c>
      <c r="C15743" s="197" t="s">
        <v>791</v>
      </c>
      <c r="D15743" s="198" t="s">
        <v>339</v>
      </c>
      <c r="E15743" s="421">
        <v>489</v>
      </c>
      <c r="F15743" s="413">
        <v>138.72999999999999</v>
      </c>
      <c r="G15743" s="414">
        <f t="shared" si="490"/>
        <v>3.5248324082750671</v>
      </c>
      <c r="H15743" s="415">
        <f t="shared" si="491"/>
        <v>3.5248324082750671</v>
      </c>
    </row>
    <row r="15744" spans="1:8" ht="15" hidden="1" thickBot="1">
      <c r="A15744" s="409">
        <v>202208</v>
      </c>
      <c r="B15744" s="196" t="s">
        <v>852</v>
      </c>
      <c r="C15744" s="197" t="s">
        <v>791</v>
      </c>
      <c r="D15744" s="198" t="s">
        <v>337</v>
      </c>
      <c r="E15744" s="421">
        <v>157086</v>
      </c>
      <c r="F15744" s="413">
        <v>138.72999999999999</v>
      </c>
      <c r="G15744" s="414">
        <f t="shared" si="490"/>
        <v>1132.3145678656383</v>
      </c>
      <c r="H15744" s="415">
        <f t="shared" si="491"/>
        <v>5.6615728393281914</v>
      </c>
    </row>
    <row r="15745" spans="1:8" ht="15" hidden="1" thickBot="1">
      <c r="A15745" s="409">
        <v>202208</v>
      </c>
      <c r="B15745" s="196" t="s">
        <v>853</v>
      </c>
      <c r="C15745" s="197" t="s">
        <v>791</v>
      </c>
      <c r="D15745" s="198" t="s">
        <v>339</v>
      </c>
      <c r="E15745" s="421">
        <v>785</v>
      </c>
      <c r="F15745" s="413">
        <v>138.72999999999999</v>
      </c>
      <c r="G15745" s="414">
        <f t="shared" si="490"/>
        <v>5.6584732934477042</v>
      </c>
      <c r="H15745" s="415">
        <f t="shared" si="491"/>
        <v>5.6584732934477042</v>
      </c>
    </row>
    <row r="15746" spans="1:8" ht="15" hidden="1" thickBot="1">
      <c r="A15746" s="409">
        <v>202208</v>
      </c>
      <c r="B15746" s="196" t="s">
        <v>854</v>
      </c>
      <c r="C15746" s="197" t="s">
        <v>791</v>
      </c>
      <c r="D15746" s="198" t="s">
        <v>337</v>
      </c>
      <c r="E15746" s="421">
        <v>115786</v>
      </c>
      <c r="F15746" s="413">
        <v>138.72999999999999</v>
      </c>
      <c r="G15746" s="414">
        <f t="shared" ref="G15746:G15809" si="492">+E15746/F15746</f>
        <v>834.61399841418586</v>
      </c>
      <c r="H15746" s="415">
        <f t="shared" ref="H15746:H15809" si="493">IF(D15746="TB",G15746/200,IF(D15746="LT",G15746,"VER"))</f>
        <v>4.1730699920709293</v>
      </c>
    </row>
    <row r="15747" spans="1:8" ht="15" hidden="1" thickBot="1">
      <c r="A15747" s="409">
        <v>202208</v>
      </c>
      <c r="B15747" s="196" t="s">
        <v>855</v>
      </c>
      <c r="C15747" s="197" t="s">
        <v>791</v>
      </c>
      <c r="D15747" s="198" t="s">
        <v>339</v>
      </c>
      <c r="E15747" s="421">
        <v>579</v>
      </c>
      <c r="F15747" s="413">
        <v>138.72999999999999</v>
      </c>
      <c r="G15747" s="414">
        <f t="shared" si="492"/>
        <v>4.1735745693072879</v>
      </c>
      <c r="H15747" s="415">
        <f t="shared" si="493"/>
        <v>4.1735745693072879</v>
      </c>
    </row>
    <row r="15748" spans="1:8" ht="15" hidden="1" thickBot="1">
      <c r="A15748" s="409">
        <v>202208</v>
      </c>
      <c r="B15748" s="196" t="s">
        <v>856</v>
      </c>
      <c r="C15748" s="197" t="s">
        <v>791</v>
      </c>
      <c r="D15748" s="198" t="s">
        <v>337</v>
      </c>
      <c r="E15748" s="421">
        <v>111040</v>
      </c>
      <c r="F15748" s="413">
        <v>138.72999999999999</v>
      </c>
      <c r="G15748" s="414">
        <f t="shared" si="492"/>
        <v>800.40366178908675</v>
      </c>
      <c r="H15748" s="415">
        <f t="shared" si="493"/>
        <v>4.0020183089454342</v>
      </c>
    </row>
    <row r="15749" spans="1:8" ht="15" hidden="1" thickBot="1">
      <c r="A15749" s="409">
        <v>202208</v>
      </c>
      <c r="B15749" s="196" t="s">
        <v>857</v>
      </c>
      <c r="C15749" s="197" t="s">
        <v>791</v>
      </c>
      <c r="D15749" s="198" t="s">
        <v>339</v>
      </c>
      <c r="E15749" s="421">
        <v>555</v>
      </c>
      <c r="F15749" s="413">
        <v>138.72999999999999</v>
      </c>
      <c r="G15749" s="414">
        <f t="shared" si="492"/>
        <v>4.0005766596986954</v>
      </c>
      <c r="H15749" s="415">
        <f t="shared" si="493"/>
        <v>4.0005766596986954</v>
      </c>
    </row>
    <row r="15750" spans="1:8" ht="15" hidden="1" thickBot="1">
      <c r="A15750" s="409">
        <v>202208</v>
      </c>
      <c r="B15750" s="196" t="s">
        <v>858</v>
      </c>
      <c r="C15750" s="197" t="s">
        <v>791</v>
      </c>
      <c r="D15750" s="198" t="s">
        <v>337</v>
      </c>
      <c r="E15750" s="421">
        <v>99407</v>
      </c>
      <c r="F15750" s="413">
        <v>138.72999999999999</v>
      </c>
      <c r="G15750" s="414">
        <f t="shared" si="492"/>
        <v>716.55013335255535</v>
      </c>
      <c r="H15750" s="415">
        <f t="shared" si="493"/>
        <v>3.5827506667627769</v>
      </c>
    </row>
    <row r="15751" spans="1:8" ht="15" hidden="1" thickBot="1">
      <c r="A15751" s="409">
        <v>202208</v>
      </c>
      <c r="B15751" s="196" t="s">
        <v>859</v>
      </c>
      <c r="C15751" s="197" t="s">
        <v>791</v>
      </c>
      <c r="D15751" s="198" t="s">
        <v>339</v>
      </c>
      <c r="E15751" s="421">
        <v>497</v>
      </c>
      <c r="F15751" s="413">
        <v>138.72999999999999</v>
      </c>
      <c r="G15751" s="414">
        <f t="shared" si="492"/>
        <v>3.5824983781445976</v>
      </c>
      <c r="H15751" s="415">
        <f t="shared" si="493"/>
        <v>3.5824983781445976</v>
      </c>
    </row>
    <row r="15752" spans="1:8" ht="15" hidden="1" thickBot="1">
      <c r="A15752" s="409">
        <v>202208</v>
      </c>
      <c r="B15752" s="196" t="s">
        <v>860</v>
      </c>
      <c r="C15752" s="197" t="s">
        <v>791</v>
      </c>
      <c r="D15752" s="198" t="s">
        <v>337</v>
      </c>
      <c r="E15752" s="421">
        <v>103414</v>
      </c>
      <c r="F15752" s="413">
        <v>138.72999999999999</v>
      </c>
      <c r="G15752" s="414">
        <f t="shared" si="492"/>
        <v>745.43357601095659</v>
      </c>
      <c r="H15752" s="415">
        <f t="shared" si="493"/>
        <v>3.7271678800547829</v>
      </c>
    </row>
    <row r="15753" spans="1:8" ht="15" hidden="1" thickBot="1">
      <c r="A15753" s="409">
        <v>202208</v>
      </c>
      <c r="B15753" s="196" t="s">
        <v>861</v>
      </c>
      <c r="C15753" s="197" t="s">
        <v>791</v>
      </c>
      <c r="D15753" s="198" t="s">
        <v>339</v>
      </c>
      <c r="E15753" s="421">
        <v>517</v>
      </c>
      <c r="F15753" s="413">
        <v>138.72999999999999</v>
      </c>
      <c r="G15753" s="414">
        <f t="shared" si="492"/>
        <v>3.7266633028184244</v>
      </c>
      <c r="H15753" s="415">
        <f t="shared" si="493"/>
        <v>3.7266633028184244</v>
      </c>
    </row>
    <row r="15754" spans="1:8" ht="15" hidden="1" thickBot="1">
      <c r="A15754" s="409">
        <v>202208</v>
      </c>
      <c r="B15754" s="196" t="s">
        <v>862</v>
      </c>
      <c r="C15754" s="197" t="s">
        <v>791</v>
      </c>
      <c r="D15754" s="198" t="s">
        <v>337</v>
      </c>
      <c r="E15754" s="421">
        <v>94561</v>
      </c>
      <c r="F15754" s="413">
        <v>138.72999999999999</v>
      </c>
      <c r="G15754" s="414">
        <f t="shared" si="492"/>
        <v>681.61897210408711</v>
      </c>
      <c r="H15754" s="415">
        <f t="shared" si="493"/>
        <v>3.4080948605204355</v>
      </c>
    </row>
    <row r="15755" spans="1:8" ht="15" hidden="1" thickBot="1">
      <c r="A15755" s="409">
        <v>202208</v>
      </c>
      <c r="B15755" s="196" t="s">
        <v>863</v>
      </c>
      <c r="C15755" s="197" t="s">
        <v>791</v>
      </c>
      <c r="D15755" s="198" t="s">
        <v>337</v>
      </c>
      <c r="E15755" s="421">
        <v>99246</v>
      </c>
      <c r="F15755" s="413">
        <v>138.72999999999999</v>
      </c>
      <c r="G15755" s="414">
        <f t="shared" si="492"/>
        <v>715.38960570893107</v>
      </c>
      <c r="H15755" s="415">
        <f t="shared" si="493"/>
        <v>3.5769480285446553</v>
      </c>
    </row>
    <row r="15756" spans="1:8" ht="15" hidden="1" thickBot="1">
      <c r="A15756" s="409">
        <v>202208</v>
      </c>
      <c r="B15756" s="196" t="s">
        <v>864</v>
      </c>
      <c r="C15756" s="197" t="s">
        <v>791</v>
      </c>
      <c r="D15756" s="198" t="s">
        <v>337</v>
      </c>
      <c r="E15756" s="421">
        <v>98457</v>
      </c>
      <c r="F15756" s="413">
        <v>138.72999999999999</v>
      </c>
      <c r="G15756" s="414">
        <f t="shared" si="492"/>
        <v>709.70229943054858</v>
      </c>
      <c r="H15756" s="415">
        <f t="shared" si="493"/>
        <v>3.5485114971527429</v>
      </c>
    </row>
    <row r="15757" spans="1:8" ht="15" hidden="1" thickBot="1">
      <c r="A15757" s="409">
        <v>202208</v>
      </c>
      <c r="B15757" s="196" t="s">
        <v>865</v>
      </c>
      <c r="C15757" s="197" t="s">
        <v>791</v>
      </c>
      <c r="D15757" s="198" t="s">
        <v>337</v>
      </c>
      <c r="E15757" s="421">
        <v>91784</v>
      </c>
      <c r="F15757" s="413">
        <v>138.72999999999999</v>
      </c>
      <c r="G15757" s="414">
        <f t="shared" si="492"/>
        <v>661.6016723131263</v>
      </c>
      <c r="H15757" s="415">
        <f t="shared" si="493"/>
        <v>3.3080083615656317</v>
      </c>
    </row>
    <row r="15758" spans="1:8" ht="15" hidden="1" thickBot="1">
      <c r="A15758" s="409">
        <v>202208</v>
      </c>
      <c r="B15758" s="196" t="s">
        <v>866</v>
      </c>
      <c r="C15758" s="197" t="s">
        <v>791</v>
      </c>
      <c r="D15758" s="198" t="s">
        <v>339</v>
      </c>
      <c r="E15758" s="421">
        <v>459</v>
      </c>
      <c r="F15758" s="413">
        <v>138.72999999999999</v>
      </c>
      <c r="G15758" s="414">
        <f t="shared" si="492"/>
        <v>3.3085850212643266</v>
      </c>
      <c r="H15758" s="415">
        <f t="shared" si="493"/>
        <v>3.3085850212643266</v>
      </c>
    </row>
    <row r="15759" spans="1:8" ht="15" hidden="1" thickBot="1">
      <c r="A15759" s="409">
        <v>202208</v>
      </c>
      <c r="B15759" s="196" t="s">
        <v>867</v>
      </c>
      <c r="C15759" s="197" t="s">
        <v>791</v>
      </c>
      <c r="D15759" s="198" t="s">
        <v>337</v>
      </c>
      <c r="E15759" s="421">
        <v>87785</v>
      </c>
      <c r="F15759" s="413">
        <v>138.72999999999999</v>
      </c>
      <c r="G15759" s="414">
        <f t="shared" si="492"/>
        <v>632.77589562459457</v>
      </c>
      <c r="H15759" s="415">
        <f t="shared" si="493"/>
        <v>3.1638794781229729</v>
      </c>
    </row>
    <row r="15760" spans="1:8" ht="15" hidden="1" thickBot="1">
      <c r="A15760" s="409">
        <v>202208</v>
      </c>
      <c r="B15760" s="196" t="s">
        <v>868</v>
      </c>
      <c r="C15760" s="197" t="s">
        <v>791</v>
      </c>
      <c r="D15760" s="198" t="s">
        <v>337</v>
      </c>
      <c r="E15760" s="421">
        <v>88693</v>
      </c>
      <c r="F15760" s="413">
        <v>138.72999999999999</v>
      </c>
      <c r="G15760" s="414">
        <f t="shared" si="492"/>
        <v>639.32098320478633</v>
      </c>
      <c r="H15760" s="415">
        <f t="shared" si="493"/>
        <v>3.1966049160239316</v>
      </c>
    </row>
    <row r="15761" spans="1:8" ht="15" hidden="1" thickBot="1">
      <c r="A15761" s="409">
        <v>202208</v>
      </c>
      <c r="B15761" s="196" t="s">
        <v>869</v>
      </c>
      <c r="C15761" s="197" t="s">
        <v>791</v>
      </c>
      <c r="D15761" s="198" t="s">
        <v>337</v>
      </c>
      <c r="E15761" s="421">
        <v>102458</v>
      </c>
      <c r="F15761" s="413">
        <v>138.72999999999999</v>
      </c>
      <c r="G15761" s="414">
        <f t="shared" si="492"/>
        <v>738.54249261154769</v>
      </c>
      <c r="H15761" s="415">
        <f t="shared" si="493"/>
        <v>3.6927124630577386</v>
      </c>
    </row>
    <row r="15762" spans="1:8" ht="15" hidden="1" thickBot="1">
      <c r="A15762" s="409">
        <v>202208</v>
      </c>
      <c r="B15762" s="196" t="s">
        <v>870</v>
      </c>
      <c r="C15762" s="197" t="s">
        <v>791</v>
      </c>
      <c r="D15762" s="198" t="s">
        <v>337</v>
      </c>
      <c r="E15762" s="421">
        <v>106742</v>
      </c>
      <c r="F15762" s="413">
        <v>138.72999999999999</v>
      </c>
      <c r="G15762" s="414">
        <f t="shared" si="492"/>
        <v>769.42261947668135</v>
      </c>
      <c r="H15762" s="415">
        <f t="shared" si="493"/>
        <v>3.8471130973834069</v>
      </c>
    </row>
    <row r="15763" spans="1:8" ht="15" hidden="1" thickBot="1">
      <c r="A15763" s="409">
        <v>202208</v>
      </c>
      <c r="B15763" s="196" t="s">
        <v>871</v>
      </c>
      <c r="C15763" s="197" t="s">
        <v>791</v>
      </c>
      <c r="D15763" s="198" t="s">
        <v>339</v>
      </c>
      <c r="E15763" s="421">
        <v>534</v>
      </c>
      <c r="F15763" s="413">
        <v>138.72999999999999</v>
      </c>
      <c r="G15763" s="414">
        <f t="shared" si="492"/>
        <v>3.8492034887911775</v>
      </c>
      <c r="H15763" s="415">
        <f t="shared" si="493"/>
        <v>3.8492034887911775</v>
      </c>
    </row>
    <row r="15764" spans="1:8" ht="15" hidden="1" thickBot="1">
      <c r="A15764" s="409">
        <v>202208</v>
      </c>
      <c r="B15764" s="196" t="s">
        <v>872</v>
      </c>
      <c r="C15764" s="197" t="s">
        <v>791</v>
      </c>
      <c r="D15764" s="198" t="s">
        <v>337</v>
      </c>
      <c r="E15764" s="421">
        <v>113120</v>
      </c>
      <c r="F15764" s="413">
        <v>138.72999999999999</v>
      </c>
      <c r="G15764" s="414">
        <f t="shared" si="492"/>
        <v>815.39681395516482</v>
      </c>
      <c r="H15764" s="415">
        <f t="shared" si="493"/>
        <v>4.0769840697758237</v>
      </c>
    </row>
    <row r="15765" spans="1:8" ht="15" hidden="1" thickBot="1">
      <c r="A15765" s="409">
        <v>202208</v>
      </c>
      <c r="B15765" s="196" t="s">
        <v>873</v>
      </c>
      <c r="C15765" s="197" t="s">
        <v>791</v>
      </c>
      <c r="D15765" s="198" t="s">
        <v>339</v>
      </c>
      <c r="E15765" s="421">
        <v>566</v>
      </c>
      <c r="F15765" s="413">
        <v>138.72999999999999</v>
      </c>
      <c r="G15765" s="414">
        <f t="shared" si="492"/>
        <v>4.0798673682693005</v>
      </c>
      <c r="H15765" s="415">
        <f t="shared" si="493"/>
        <v>4.0798673682693005</v>
      </c>
    </row>
    <row r="15766" spans="1:8" ht="15" hidden="1" thickBot="1">
      <c r="A15766" s="409">
        <v>202208</v>
      </c>
      <c r="B15766" s="196" t="s">
        <v>874</v>
      </c>
      <c r="C15766" s="197" t="s">
        <v>791</v>
      </c>
      <c r="D15766" s="198" t="s">
        <v>337</v>
      </c>
      <c r="E15766" s="421">
        <v>154561</v>
      </c>
      <c r="F15766" s="413">
        <v>138.72999999999999</v>
      </c>
      <c r="G15766" s="414">
        <f t="shared" si="492"/>
        <v>1114.1137461255678</v>
      </c>
      <c r="H15766" s="415">
        <f t="shared" si="493"/>
        <v>5.5705687306278389</v>
      </c>
    </row>
    <row r="15767" spans="1:8" ht="15" hidden="1" thickBot="1">
      <c r="A15767" s="409">
        <v>202208</v>
      </c>
      <c r="B15767" s="196" t="s">
        <v>875</v>
      </c>
      <c r="C15767" s="197" t="s">
        <v>791</v>
      </c>
      <c r="D15767" s="198" t="s">
        <v>337</v>
      </c>
      <c r="E15767" s="421">
        <v>74294</v>
      </c>
      <c r="F15767" s="413">
        <v>138.72999999999999</v>
      </c>
      <c r="G15767" s="414">
        <f t="shared" si="492"/>
        <v>535.52944568586463</v>
      </c>
      <c r="H15767" s="415">
        <f t="shared" si="493"/>
        <v>2.6776472284293233</v>
      </c>
    </row>
    <row r="15768" spans="1:8" ht="15" hidden="1" thickBot="1">
      <c r="A15768" s="409">
        <v>202208</v>
      </c>
      <c r="B15768" s="196" t="s">
        <v>876</v>
      </c>
      <c r="C15768" s="197" t="s">
        <v>791</v>
      </c>
      <c r="D15768" s="198" t="s">
        <v>339</v>
      </c>
      <c r="E15768" s="421">
        <v>371</v>
      </c>
      <c r="F15768" s="413">
        <v>138.72999999999999</v>
      </c>
      <c r="G15768" s="414">
        <f t="shared" si="492"/>
        <v>2.6742593526994884</v>
      </c>
      <c r="H15768" s="415">
        <f t="shared" si="493"/>
        <v>2.6742593526994884</v>
      </c>
    </row>
    <row r="15769" spans="1:8" ht="15" hidden="1" thickBot="1">
      <c r="A15769" s="409">
        <v>202208</v>
      </c>
      <c r="B15769" s="196" t="s">
        <v>877</v>
      </c>
      <c r="C15769" s="197" t="s">
        <v>791</v>
      </c>
      <c r="D15769" s="198" t="s">
        <v>337</v>
      </c>
      <c r="E15769" s="421">
        <v>75852</v>
      </c>
      <c r="F15769" s="413">
        <v>138.72999999999999</v>
      </c>
      <c r="G15769" s="414">
        <f t="shared" si="492"/>
        <v>546.75989331795574</v>
      </c>
      <c r="H15769" s="415">
        <f t="shared" si="493"/>
        <v>2.7337994665897787</v>
      </c>
    </row>
    <row r="15770" spans="1:8" ht="15" hidden="1" thickBot="1">
      <c r="A15770" s="409">
        <v>202208</v>
      </c>
      <c r="B15770" s="196" t="s">
        <v>878</v>
      </c>
      <c r="C15770" s="197" t="s">
        <v>791</v>
      </c>
      <c r="D15770" s="198" t="s">
        <v>337</v>
      </c>
      <c r="E15770" s="421">
        <v>63975</v>
      </c>
      <c r="F15770" s="413">
        <v>138.72999999999999</v>
      </c>
      <c r="G15770" s="414">
        <f t="shared" si="492"/>
        <v>461.14755280040367</v>
      </c>
      <c r="H15770" s="415">
        <f t="shared" si="493"/>
        <v>2.3057377640020182</v>
      </c>
    </row>
    <row r="15771" spans="1:8" ht="15" hidden="1" thickBot="1">
      <c r="A15771" s="409">
        <v>202208</v>
      </c>
      <c r="B15771" s="196" t="s">
        <v>879</v>
      </c>
      <c r="C15771" s="197" t="s">
        <v>791</v>
      </c>
      <c r="D15771" s="198" t="s">
        <v>339</v>
      </c>
      <c r="E15771" s="421">
        <v>320</v>
      </c>
      <c r="F15771" s="413">
        <v>138.72999999999999</v>
      </c>
      <c r="G15771" s="414">
        <f t="shared" si="492"/>
        <v>2.3066387947812297</v>
      </c>
      <c r="H15771" s="415">
        <f t="shared" si="493"/>
        <v>2.3066387947812297</v>
      </c>
    </row>
    <row r="15772" spans="1:8" ht="15" hidden="1" thickBot="1">
      <c r="A15772" s="409">
        <v>202208</v>
      </c>
      <c r="B15772" s="196" t="s">
        <v>880</v>
      </c>
      <c r="C15772" s="197" t="s">
        <v>791</v>
      </c>
      <c r="D15772" s="198" t="s">
        <v>337</v>
      </c>
      <c r="E15772" s="421">
        <v>75467</v>
      </c>
      <c r="F15772" s="413">
        <v>138.72999999999999</v>
      </c>
      <c r="G15772" s="414">
        <f t="shared" si="492"/>
        <v>543.98471851798456</v>
      </c>
      <c r="H15772" s="415">
        <f t="shared" si="493"/>
        <v>2.719923592589923</v>
      </c>
    </row>
    <row r="15773" spans="1:8" ht="15" hidden="1" thickBot="1">
      <c r="A15773" s="409">
        <v>202208</v>
      </c>
      <c r="B15773" s="196" t="s">
        <v>881</v>
      </c>
      <c r="C15773" s="197" t="s">
        <v>791</v>
      </c>
      <c r="D15773" s="198" t="s">
        <v>339</v>
      </c>
      <c r="E15773" s="421">
        <v>377</v>
      </c>
      <c r="F15773" s="413">
        <v>138.72999999999999</v>
      </c>
      <c r="G15773" s="414">
        <f t="shared" si="492"/>
        <v>2.7175088301016364</v>
      </c>
      <c r="H15773" s="415">
        <f t="shared" si="493"/>
        <v>2.7175088301016364</v>
      </c>
    </row>
    <row r="15774" spans="1:8" ht="15" hidden="1" thickBot="1">
      <c r="A15774" s="409">
        <v>202208</v>
      </c>
      <c r="B15774" s="196" t="s">
        <v>882</v>
      </c>
      <c r="C15774" s="197" t="s">
        <v>791</v>
      </c>
      <c r="D15774" s="198" t="s">
        <v>337</v>
      </c>
      <c r="E15774" s="421">
        <v>112705</v>
      </c>
      <c r="F15774" s="413">
        <v>138.72999999999999</v>
      </c>
      <c r="G15774" s="414">
        <f t="shared" si="492"/>
        <v>812.40539176818288</v>
      </c>
      <c r="H15774" s="415">
        <f t="shared" si="493"/>
        <v>4.0620269588409146</v>
      </c>
    </row>
    <row r="15775" spans="1:8" ht="15" hidden="1" thickBot="1">
      <c r="A15775" s="409">
        <v>202208</v>
      </c>
      <c r="B15775" s="196" t="s">
        <v>883</v>
      </c>
      <c r="C15775" s="197" t="s">
        <v>791</v>
      </c>
      <c r="D15775" s="198" t="s">
        <v>339</v>
      </c>
      <c r="E15775" s="421">
        <v>563</v>
      </c>
      <c r="F15775" s="413">
        <v>138.72999999999999</v>
      </c>
      <c r="G15775" s="414">
        <f t="shared" si="492"/>
        <v>4.0582426295682268</v>
      </c>
      <c r="H15775" s="415">
        <f t="shared" si="493"/>
        <v>4.0582426295682268</v>
      </c>
    </row>
    <row r="15776" spans="1:8" ht="15" hidden="1" thickBot="1">
      <c r="A15776" s="409">
        <v>202208</v>
      </c>
      <c r="B15776" s="196" t="s">
        <v>884</v>
      </c>
      <c r="C15776" s="197" t="s">
        <v>791</v>
      </c>
      <c r="D15776" s="198" t="s">
        <v>337</v>
      </c>
      <c r="E15776" s="421">
        <v>114205</v>
      </c>
      <c r="F15776" s="413">
        <v>138.72999999999999</v>
      </c>
      <c r="G15776" s="414">
        <f t="shared" si="492"/>
        <v>823.21776111871986</v>
      </c>
      <c r="H15776" s="415">
        <f t="shared" si="493"/>
        <v>4.1160888055935994</v>
      </c>
    </row>
    <row r="15777" spans="1:8" ht="15" hidden="1" thickBot="1">
      <c r="A15777" s="409">
        <v>202208</v>
      </c>
      <c r="B15777" s="196" t="s">
        <v>885</v>
      </c>
      <c r="C15777" s="197" t="s">
        <v>791</v>
      </c>
      <c r="D15777" s="198" t="s">
        <v>339</v>
      </c>
      <c r="E15777" s="421">
        <v>571</v>
      </c>
      <c r="F15777" s="413">
        <v>138.72999999999999</v>
      </c>
      <c r="G15777" s="414">
        <f t="shared" si="492"/>
        <v>4.1159085994377573</v>
      </c>
      <c r="H15777" s="415">
        <f t="shared" si="493"/>
        <v>4.1159085994377573</v>
      </c>
    </row>
    <row r="15778" spans="1:8" ht="15" hidden="1" thickBot="1">
      <c r="A15778" s="409">
        <v>202208</v>
      </c>
      <c r="B15778" s="196" t="s">
        <v>886</v>
      </c>
      <c r="C15778" s="197" t="s">
        <v>791</v>
      </c>
      <c r="D15778" s="198" t="s">
        <v>337</v>
      </c>
      <c r="E15778" s="421">
        <v>75866</v>
      </c>
      <c r="F15778" s="413">
        <v>138.72999999999999</v>
      </c>
      <c r="G15778" s="414">
        <f t="shared" si="492"/>
        <v>546.86080876522749</v>
      </c>
      <c r="H15778" s="415">
        <f t="shared" si="493"/>
        <v>2.7343040438261372</v>
      </c>
    </row>
    <row r="15779" spans="1:8" ht="15" hidden="1" thickBot="1">
      <c r="A15779" s="409">
        <v>202208</v>
      </c>
      <c r="B15779" s="196" t="s">
        <v>887</v>
      </c>
      <c r="C15779" s="197" t="s">
        <v>791</v>
      </c>
      <c r="D15779" s="198" t="s">
        <v>339</v>
      </c>
      <c r="E15779" s="421">
        <v>379</v>
      </c>
      <c r="F15779" s="413">
        <v>138.72999999999999</v>
      </c>
      <c r="G15779" s="414">
        <f t="shared" si="492"/>
        <v>2.731925322569019</v>
      </c>
      <c r="H15779" s="415">
        <f t="shared" si="493"/>
        <v>2.731925322569019</v>
      </c>
    </row>
    <row r="15780" spans="1:8" ht="15" hidden="1" thickBot="1">
      <c r="A15780" s="409">
        <v>202208</v>
      </c>
      <c r="B15780" s="196" t="s">
        <v>888</v>
      </c>
      <c r="C15780" s="197" t="s">
        <v>791</v>
      </c>
      <c r="D15780" s="198" t="s">
        <v>337</v>
      </c>
      <c r="E15780" s="421">
        <v>89095</v>
      </c>
      <c r="F15780" s="413">
        <v>138.72999999999999</v>
      </c>
      <c r="G15780" s="414">
        <f t="shared" si="492"/>
        <v>642.21869819073027</v>
      </c>
      <c r="H15780" s="415">
        <f t="shared" si="493"/>
        <v>3.2110934909536515</v>
      </c>
    </row>
    <row r="15781" spans="1:8" ht="15" hidden="1" thickBot="1">
      <c r="A15781" s="409">
        <v>202208</v>
      </c>
      <c r="B15781" s="196" t="s">
        <v>889</v>
      </c>
      <c r="C15781" s="197" t="s">
        <v>791</v>
      </c>
      <c r="D15781" s="198" t="s">
        <v>337</v>
      </c>
      <c r="E15781" s="421">
        <v>113051</v>
      </c>
      <c r="F15781" s="413">
        <v>138.72999999999999</v>
      </c>
      <c r="G15781" s="414">
        <f t="shared" si="492"/>
        <v>814.89944496504006</v>
      </c>
      <c r="H15781" s="415">
        <f t="shared" si="493"/>
        <v>4.0744972248252003</v>
      </c>
    </row>
    <row r="15782" spans="1:8" ht="15" hidden="1" thickBot="1">
      <c r="A15782" s="409">
        <v>202208</v>
      </c>
      <c r="B15782" s="196" t="s">
        <v>890</v>
      </c>
      <c r="C15782" s="197" t="s">
        <v>791</v>
      </c>
      <c r="D15782" s="198" t="s">
        <v>339</v>
      </c>
      <c r="E15782" s="421">
        <v>565</v>
      </c>
      <c r="F15782" s="413">
        <v>138.72999999999999</v>
      </c>
      <c r="G15782" s="414">
        <f t="shared" si="492"/>
        <v>4.072659122035609</v>
      </c>
      <c r="H15782" s="415">
        <f t="shared" si="493"/>
        <v>4.072659122035609</v>
      </c>
    </row>
    <row r="15783" spans="1:8" ht="15" hidden="1" thickBot="1">
      <c r="A15783" s="409">
        <v>202208</v>
      </c>
      <c r="B15783" s="196" t="s">
        <v>891</v>
      </c>
      <c r="C15783" s="197" t="s">
        <v>791</v>
      </c>
      <c r="D15783" s="198" t="s">
        <v>337</v>
      </c>
      <c r="E15783" s="421">
        <v>89702</v>
      </c>
      <c r="F15783" s="413">
        <v>138.72999999999999</v>
      </c>
      <c r="G15783" s="414">
        <f t="shared" si="492"/>
        <v>646.59410365458086</v>
      </c>
      <c r="H15783" s="415">
        <f t="shared" si="493"/>
        <v>3.2329705182729045</v>
      </c>
    </row>
    <row r="15784" spans="1:8" ht="15" hidden="1" thickBot="1">
      <c r="A15784" s="409">
        <v>202208</v>
      </c>
      <c r="B15784" s="196" t="s">
        <v>892</v>
      </c>
      <c r="C15784" s="197" t="s">
        <v>791</v>
      </c>
      <c r="D15784" s="198" t="s">
        <v>337</v>
      </c>
      <c r="E15784" s="421">
        <v>91971</v>
      </c>
      <c r="F15784" s="413">
        <v>138.72999999999999</v>
      </c>
      <c r="G15784" s="414">
        <f t="shared" si="492"/>
        <v>662.94961435882658</v>
      </c>
      <c r="H15784" s="415">
        <f t="shared" si="493"/>
        <v>3.3147480717941331</v>
      </c>
    </row>
    <row r="15785" spans="1:8" ht="15" hidden="1" thickBot="1">
      <c r="A15785" s="409">
        <v>202208</v>
      </c>
      <c r="B15785" s="196" t="s">
        <v>893</v>
      </c>
      <c r="C15785" s="197" t="s">
        <v>791</v>
      </c>
      <c r="D15785" s="198" t="s">
        <v>337</v>
      </c>
      <c r="E15785" s="421">
        <v>80599</v>
      </c>
      <c r="F15785" s="413">
        <v>138.72999999999999</v>
      </c>
      <c r="G15785" s="414">
        <f t="shared" si="492"/>
        <v>580.97743818928859</v>
      </c>
      <c r="H15785" s="415">
        <f t="shared" si="493"/>
        <v>2.9048871909464431</v>
      </c>
    </row>
    <row r="15786" spans="1:8" ht="15" hidden="1" thickBot="1">
      <c r="A15786" s="409">
        <v>202208</v>
      </c>
      <c r="B15786" s="196" t="s">
        <v>894</v>
      </c>
      <c r="C15786" s="197" t="s">
        <v>791</v>
      </c>
      <c r="D15786" s="198" t="s">
        <v>337</v>
      </c>
      <c r="E15786" s="421">
        <v>127164</v>
      </c>
      <c r="F15786" s="413">
        <v>138.72999999999999</v>
      </c>
      <c r="G15786" s="414">
        <f t="shared" si="492"/>
        <v>916.62942406112597</v>
      </c>
      <c r="H15786" s="415">
        <f t="shared" si="493"/>
        <v>4.5831471203056298</v>
      </c>
    </row>
    <row r="15787" spans="1:8" ht="15" hidden="1" thickBot="1">
      <c r="A15787" s="409">
        <v>202208</v>
      </c>
      <c r="B15787" s="196" t="s">
        <v>895</v>
      </c>
      <c r="C15787" s="197" t="s">
        <v>791</v>
      </c>
      <c r="D15787" s="198" t="s">
        <v>337</v>
      </c>
      <c r="E15787" s="421">
        <v>81765</v>
      </c>
      <c r="F15787" s="413">
        <v>138.72999999999999</v>
      </c>
      <c r="G15787" s="414">
        <f t="shared" si="492"/>
        <v>589.38225329777265</v>
      </c>
      <c r="H15787" s="415">
        <f t="shared" si="493"/>
        <v>2.946911266488863</v>
      </c>
    </row>
    <row r="15788" spans="1:8" ht="15" hidden="1" thickBot="1">
      <c r="A15788" s="409">
        <v>202208</v>
      </c>
      <c r="B15788" s="196" t="s">
        <v>896</v>
      </c>
      <c r="C15788" s="197" t="s">
        <v>791</v>
      </c>
      <c r="D15788" s="198" t="s">
        <v>337</v>
      </c>
      <c r="E15788" s="421">
        <v>124908</v>
      </c>
      <c r="F15788" s="413">
        <v>138.72999999999999</v>
      </c>
      <c r="G15788" s="414">
        <f t="shared" si="492"/>
        <v>900.36762055791837</v>
      </c>
      <c r="H15788" s="415">
        <f t="shared" si="493"/>
        <v>4.5018381027895922</v>
      </c>
    </row>
    <row r="15789" spans="1:8" ht="15" hidden="1" thickBot="1">
      <c r="A15789" s="409">
        <v>202208</v>
      </c>
      <c r="B15789" s="196" t="s">
        <v>897</v>
      </c>
      <c r="C15789" s="197" t="s">
        <v>791</v>
      </c>
      <c r="D15789" s="198" t="s">
        <v>337</v>
      </c>
      <c r="E15789" s="421">
        <v>112705</v>
      </c>
      <c r="F15789" s="413">
        <v>138.72999999999999</v>
      </c>
      <c r="G15789" s="414">
        <f t="shared" si="492"/>
        <v>812.40539176818288</v>
      </c>
      <c r="H15789" s="415">
        <f t="shared" si="493"/>
        <v>4.0620269588409146</v>
      </c>
    </row>
    <row r="15790" spans="1:8" ht="15" hidden="1" thickBot="1">
      <c r="A15790" s="409">
        <v>202208</v>
      </c>
      <c r="B15790" s="196" t="s">
        <v>898</v>
      </c>
      <c r="C15790" s="197" t="s">
        <v>791</v>
      </c>
      <c r="D15790" s="198" t="s">
        <v>339</v>
      </c>
      <c r="E15790" s="421">
        <v>563</v>
      </c>
      <c r="F15790" s="413">
        <v>138.72999999999999</v>
      </c>
      <c r="G15790" s="414">
        <f t="shared" si="492"/>
        <v>4.0582426295682268</v>
      </c>
      <c r="H15790" s="415">
        <f t="shared" si="493"/>
        <v>4.0582426295682268</v>
      </c>
    </row>
    <row r="15791" spans="1:8" ht="15" hidden="1" thickBot="1">
      <c r="A15791" s="409">
        <v>202208</v>
      </c>
      <c r="B15791" s="196" t="s">
        <v>899</v>
      </c>
      <c r="C15791" s="197" t="s">
        <v>791</v>
      </c>
      <c r="D15791" s="198" t="s">
        <v>337</v>
      </c>
      <c r="E15791" s="421">
        <v>109457</v>
      </c>
      <c r="F15791" s="413">
        <v>138.72999999999999</v>
      </c>
      <c r="G15791" s="414">
        <f t="shared" si="492"/>
        <v>788.99300800115338</v>
      </c>
      <c r="H15791" s="415">
        <f t="shared" si="493"/>
        <v>3.944965040005767</v>
      </c>
    </row>
    <row r="15792" spans="1:8" ht="15" hidden="1" thickBot="1">
      <c r="A15792" s="409">
        <v>202208</v>
      </c>
      <c r="B15792" s="196" t="s">
        <v>900</v>
      </c>
      <c r="C15792" s="197" t="s">
        <v>791</v>
      </c>
      <c r="D15792" s="198" t="s">
        <v>339</v>
      </c>
      <c r="E15792" s="421">
        <v>547</v>
      </c>
      <c r="F15792" s="413">
        <v>138.72999999999999</v>
      </c>
      <c r="G15792" s="414">
        <f t="shared" si="492"/>
        <v>3.9429106898291648</v>
      </c>
      <c r="H15792" s="415">
        <f t="shared" si="493"/>
        <v>3.9429106898291648</v>
      </c>
    </row>
    <row r="15793" spans="1:8" ht="15" hidden="1" thickBot="1">
      <c r="A15793" s="409">
        <v>202208</v>
      </c>
      <c r="B15793" s="196" t="s">
        <v>901</v>
      </c>
      <c r="C15793" s="197" t="s">
        <v>791</v>
      </c>
      <c r="D15793" s="198" t="s">
        <v>337</v>
      </c>
      <c r="E15793" s="421">
        <v>96108</v>
      </c>
      <c r="F15793" s="413">
        <v>138.72999999999999</v>
      </c>
      <c r="G15793" s="414">
        <f t="shared" si="492"/>
        <v>692.7701290276076</v>
      </c>
      <c r="H15793" s="415">
        <f t="shared" si="493"/>
        <v>3.463850645138038</v>
      </c>
    </row>
    <row r="15794" spans="1:8" ht="15" hidden="1" thickBot="1">
      <c r="A15794" s="409">
        <v>202208</v>
      </c>
      <c r="B15794" s="196" t="s">
        <v>902</v>
      </c>
      <c r="C15794" s="197" t="s">
        <v>791</v>
      </c>
      <c r="D15794" s="198" t="s">
        <v>337</v>
      </c>
      <c r="E15794" s="421">
        <v>93185</v>
      </c>
      <c r="F15794" s="413">
        <v>138.72999999999999</v>
      </c>
      <c r="G15794" s="414">
        <f t="shared" si="492"/>
        <v>671.70042528652789</v>
      </c>
      <c r="H15794" s="415">
        <f t="shared" si="493"/>
        <v>3.3585021264326396</v>
      </c>
    </row>
    <row r="15795" spans="1:8" ht="15" hidden="1" thickBot="1">
      <c r="A15795" s="409">
        <v>202208</v>
      </c>
      <c r="B15795" s="196" t="s">
        <v>903</v>
      </c>
      <c r="C15795" s="197" t="s">
        <v>791</v>
      </c>
      <c r="D15795" s="198" t="s">
        <v>339</v>
      </c>
      <c r="E15795" s="421">
        <v>466</v>
      </c>
      <c r="F15795" s="413">
        <v>138.72999999999999</v>
      </c>
      <c r="G15795" s="414">
        <f t="shared" si="492"/>
        <v>3.3590427449001661</v>
      </c>
      <c r="H15795" s="415">
        <f t="shared" si="493"/>
        <v>3.3590427449001661</v>
      </c>
    </row>
    <row r="15796" spans="1:8" ht="15" hidden="1" thickBot="1">
      <c r="A15796" s="409">
        <v>202208</v>
      </c>
      <c r="B15796" s="196" t="s">
        <v>904</v>
      </c>
      <c r="C15796" s="197" t="s">
        <v>791</v>
      </c>
      <c r="D15796" s="198" t="s">
        <v>337</v>
      </c>
      <c r="E15796" s="421">
        <v>105048</v>
      </c>
      <c r="F15796" s="413">
        <v>138.72999999999999</v>
      </c>
      <c r="G15796" s="414">
        <f t="shared" si="492"/>
        <v>757.21185035680821</v>
      </c>
      <c r="H15796" s="415">
        <f t="shared" si="493"/>
        <v>3.786059251784041</v>
      </c>
    </row>
    <row r="15797" spans="1:8" ht="15" hidden="1" thickBot="1">
      <c r="A15797" s="409">
        <v>202208</v>
      </c>
      <c r="B15797" s="196" t="s">
        <v>905</v>
      </c>
      <c r="C15797" s="197" t="s">
        <v>791</v>
      </c>
      <c r="D15797" s="198" t="s">
        <v>339</v>
      </c>
      <c r="E15797" s="421">
        <v>525</v>
      </c>
      <c r="F15797" s="413">
        <v>138.72999999999999</v>
      </c>
      <c r="G15797" s="414">
        <f t="shared" si="492"/>
        <v>3.7843292726879554</v>
      </c>
      <c r="H15797" s="415">
        <f t="shared" si="493"/>
        <v>3.7843292726879554</v>
      </c>
    </row>
    <row r="15798" spans="1:8" ht="15" hidden="1" thickBot="1">
      <c r="A15798" s="409">
        <v>202208</v>
      </c>
      <c r="B15798" s="196" t="s">
        <v>906</v>
      </c>
      <c r="C15798" s="197" t="s">
        <v>791</v>
      </c>
      <c r="D15798" s="198" t="s">
        <v>337</v>
      </c>
      <c r="E15798" s="421">
        <v>95258</v>
      </c>
      <c r="F15798" s="413">
        <v>138.72999999999999</v>
      </c>
      <c r="G15798" s="414">
        <f t="shared" si="492"/>
        <v>686.64311972896996</v>
      </c>
      <c r="H15798" s="415">
        <f t="shared" si="493"/>
        <v>3.4332155986448498</v>
      </c>
    </row>
    <row r="15799" spans="1:8" ht="15" hidden="1" thickBot="1">
      <c r="A15799" s="409">
        <v>202208</v>
      </c>
      <c r="B15799" s="196" t="s">
        <v>907</v>
      </c>
      <c r="C15799" s="197" t="s">
        <v>791</v>
      </c>
      <c r="D15799" s="198" t="s">
        <v>337</v>
      </c>
      <c r="E15799" s="421">
        <v>119909</v>
      </c>
      <c r="F15799" s="413">
        <v>138.72999999999999</v>
      </c>
      <c r="G15799" s="414">
        <f t="shared" si="492"/>
        <v>864.33359763569536</v>
      </c>
      <c r="H15799" s="415">
        <f t="shared" si="493"/>
        <v>4.3216679881784765</v>
      </c>
    </row>
    <row r="15800" spans="1:8" ht="15" hidden="1" thickBot="1">
      <c r="A15800" s="409">
        <v>202208</v>
      </c>
      <c r="B15800" s="196" t="s">
        <v>908</v>
      </c>
      <c r="C15800" s="197" t="s">
        <v>791</v>
      </c>
      <c r="D15800" s="198" t="s">
        <v>337</v>
      </c>
      <c r="E15800" s="421">
        <v>106592</v>
      </c>
      <c r="F15800" s="413">
        <v>138.72999999999999</v>
      </c>
      <c r="G15800" s="414">
        <f t="shared" si="492"/>
        <v>768.34138254162769</v>
      </c>
      <c r="H15800" s="415">
        <f t="shared" si="493"/>
        <v>3.8417069127081387</v>
      </c>
    </row>
    <row r="15801" spans="1:8" ht="15" hidden="1" thickBot="1">
      <c r="A15801" s="409">
        <v>202208</v>
      </c>
      <c r="B15801" s="196" t="s">
        <v>909</v>
      </c>
      <c r="C15801" s="197" t="s">
        <v>791</v>
      </c>
      <c r="D15801" s="198" t="s">
        <v>337</v>
      </c>
      <c r="E15801" s="421">
        <v>89337</v>
      </c>
      <c r="F15801" s="413">
        <v>138.72999999999999</v>
      </c>
      <c r="G15801" s="414">
        <f t="shared" si="492"/>
        <v>643.96309377928355</v>
      </c>
      <c r="H15801" s="415">
        <f t="shared" si="493"/>
        <v>3.2198154688964178</v>
      </c>
    </row>
    <row r="15802" spans="1:8" ht="15" hidden="1" thickBot="1">
      <c r="A15802" s="409">
        <v>202208</v>
      </c>
      <c r="B15802" s="196" t="s">
        <v>910</v>
      </c>
      <c r="C15802" s="197" t="s">
        <v>791</v>
      </c>
      <c r="D15802" s="198" t="s">
        <v>337</v>
      </c>
      <c r="E15802" s="421">
        <v>90429</v>
      </c>
      <c r="F15802" s="413">
        <v>138.72999999999999</v>
      </c>
      <c r="G15802" s="414">
        <f t="shared" si="492"/>
        <v>651.83449866647447</v>
      </c>
      <c r="H15802" s="415">
        <f t="shared" si="493"/>
        <v>3.2591724933323722</v>
      </c>
    </row>
    <row r="15803" spans="1:8" ht="15" hidden="1" thickBot="1">
      <c r="A15803" s="409">
        <v>202208</v>
      </c>
      <c r="B15803" s="196" t="s">
        <v>911</v>
      </c>
      <c r="C15803" s="197" t="s">
        <v>791</v>
      </c>
      <c r="D15803" s="198" t="s">
        <v>337</v>
      </c>
      <c r="E15803" s="421">
        <v>90487</v>
      </c>
      <c r="F15803" s="413">
        <v>138.72999999999999</v>
      </c>
      <c r="G15803" s="414">
        <f t="shared" si="492"/>
        <v>652.2525769480286</v>
      </c>
      <c r="H15803" s="415">
        <f t="shared" si="493"/>
        <v>3.2612628847401428</v>
      </c>
    </row>
    <row r="15804" spans="1:8" ht="15" hidden="1" thickBot="1">
      <c r="A15804" s="409">
        <v>202208</v>
      </c>
      <c r="B15804" s="196" t="s">
        <v>912</v>
      </c>
      <c r="C15804" s="197" t="s">
        <v>791</v>
      </c>
      <c r="D15804" s="198" t="s">
        <v>337</v>
      </c>
      <c r="E15804" s="421">
        <v>93531</v>
      </c>
      <c r="F15804" s="413">
        <v>138.72999999999999</v>
      </c>
      <c r="G15804" s="414">
        <f t="shared" si="492"/>
        <v>674.19447848338507</v>
      </c>
      <c r="H15804" s="415">
        <f t="shared" si="493"/>
        <v>3.3709723924169253</v>
      </c>
    </row>
    <row r="15805" spans="1:8" ht="15" hidden="1" thickBot="1">
      <c r="A15805" s="409">
        <v>202208</v>
      </c>
      <c r="B15805" s="196" t="s">
        <v>913</v>
      </c>
      <c r="C15805" s="197" t="s">
        <v>791</v>
      </c>
      <c r="D15805" s="198" t="s">
        <v>337</v>
      </c>
      <c r="E15805" s="421">
        <v>93531</v>
      </c>
      <c r="F15805" s="413">
        <v>138.72999999999999</v>
      </c>
      <c r="G15805" s="414">
        <f t="shared" si="492"/>
        <v>674.19447848338507</v>
      </c>
      <c r="H15805" s="415">
        <f t="shared" si="493"/>
        <v>3.3709723924169253</v>
      </c>
    </row>
    <row r="15806" spans="1:8" ht="15" hidden="1" thickBot="1">
      <c r="A15806" s="409">
        <v>202208</v>
      </c>
      <c r="B15806" s="196" t="s">
        <v>914</v>
      </c>
      <c r="C15806" s="197" t="s">
        <v>791</v>
      </c>
      <c r="D15806" s="198" t="s">
        <v>339</v>
      </c>
      <c r="E15806" s="421">
        <v>452</v>
      </c>
      <c r="F15806" s="413">
        <v>138.72999999999999</v>
      </c>
      <c r="G15806" s="414">
        <f t="shared" si="492"/>
        <v>3.2581272976284872</v>
      </c>
      <c r="H15806" s="415">
        <f t="shared" si="493"/>
        <v>3.2581272976284872</v>
      </c>
    </row>
    <row r="15807" spans="1:8" ht="15" hidden="1" thickBot="1">
      <c r="A15807" s="409">
        <v>202208</v>
      </c>
      <c r="B15807" s="196" t="s">
        <v>915</v>
      </c>
      <c r="C15807" s="197" t="s">
        <v>791</v>
      </c>
      <c r="D15807" s="198" t="s">
        <v>337</v>
      </c>
      <c r="E15807" s="421">
        <v>73001</v>
      </c>
      <c r="F15807" s="413">
        <v>138.72999999999999</v>
      </c>
      <c r="G15807" s="414">
        <f t="shared" si="492"/>
        <v>526.2091833057018</v>
      </c>
      <c r="H15807" s="415">
        <f t="shared" si="493"/>
        <v>2.6310459165285089</v>
      </c>
    </row>
    <row r="15808" spans="1:8" ht="15" hidden="1" thickBot="1">
      <c r="A15808" s="409">
        <v>202208</v>
      </c>
      <c r="B15808" s="196" t="s">
        <v>916</v>
      </c>
      <c r="C15808" s="197" t="s">
        <v>791</v>
      </c>
      <c r="D15808" s="198" t="s">
        <v>337</v>
      </c>
      <c r="E15808" s="421">
        <v>73001</v>
      </c>
      <c r="F15808" s="413">
        <v>138.72999999999999</v>
      </c>
      <c r="G15808" s="414">
        <f t="shared" si="492"/>
        <v>526.2091833057018</v>
      </c>
      <c r="H15808" s="415">
        <f t="shared" si="493"/>
        <v>2.6310459165285089</v>
      </c>
    </row>
    <row r="15809" spans="1:8" ht="15" hidden="1" thickBot="1">
      <c r="A15809" s="409">
        <v>202208</v>
      </c>
      <c r="B15809" s="196" t="s">
        <v>917</v>
      </c>
      <c r="C15809" s="197" t="s">
        <v>791</v>
      </c>
      <c r="D15809" s="198" t="s">
        <v>337</v>
      </c>
      <c r="E15809" s="421">
        <v>73001</v>
      </c>
      <c r="F15809" s="413">
        <v>138.72999999999999</v>
      </c>
      <c r="G15809" s="414">
        <f t="shared" si="492"/>
        <v>526.2091833057018</v>
      </c>
      <c r="H15809" s="415">
        <f t="shared" si="493"/>
        <v>2.6310459165285089</v>
      </c>
    </row>
    <row r="15810" spans="1:8" ht="15" hidden="1" thickBot="1">
      <c r="A15810" s="409">
        <v>202208</v>
      </c>
      <c r="B15810" s="196" t="s">
        <v>918</v>
      </c>
      <c r="C15810" s="197" t="s">
        <v>791</v>
      </c>
      <c r="D15810" s="198" t="s">
        <v>337</v>
      </c>
      <c r="E15810" s="421">
        <v>73001</v>
      </c>
      <c r="F15810" s="413">
        <v>138.72999999999999</v>
      </c>
      <c r="G15810" s="414">
        <f t="shared" ref="G15810:G15873" si="494">+E15810/F15810</f>
        <v>526.2091833057018</v>
      </c>
      <c r="H15810" s="415">
        <f t="shared" ref="H15810:H15873" si="495">IF(D15810="TB",G15810/200,IF(D15810="LT",G15810,"VER"))</f>
        <v>2.6310459165285089</v>
      </c>
    </row>
    <row r="15811" spans="1:8" ht="15" hidden="1" thickBot="1">
      <c r="A15811" s="409">
        <v>202208</v>
      </c>
      <c r="B15811" s="196" t="s">
        <v>919</v>
      </c>
      <c r="C15811" s="197" t="s">
        <v>791</v>
      </c>
      <c r="D15811" s="198" t="s">
        <v>337</v>
      </c>
      <c r="E15811" s="421">
        <v>71839</v>
      </c>
      <c r="F15811" s="413">
        <v>138.72999999999999</v>
      </c>
      <c r="G15811" s="414">
        <f t="shared" si="494"/>
        <v>517.83320118215238</v>
      </c>
      <c r="H15811" s="415">
        <f t="shared" si="495"/>
        <v>2.5891660059107617</v>
      </c>
    </row>
    <row r="15812" spans="1:8" ht="15" hidden="1" thickBot="1">
      <c r="A15812" s="409">
        <v>202208</v>
      </c>
      <c r="B15812" s="196" t="s">
        <v>920</v>
      </c>
      <c r="C15812" s="197" t="s">
        <v>791</v>
      </c>
      <c r="D15812" s="198" t="s">
        <v>337</v>
      </c>
      <c r="E15812" s="421">
        <v>93531</v>
      </c>
      <c r="F15812" s="413">
        <v>138.72999999999999</v>
      </c>
      <c r="G15812" s="414">
        <f t="shared" si="494"/>
        <v>674.19447848338507</v>
      </c>
      <c r="H15812" s="415">
        <f t="shared" si="495"/>
        <v>3.3709723924169253</v>
      </c>
    </row>
    <row r="15813" spans="1:8" ht="15" hidden="1" thickBot="1">
      <c r="A15813" s="409">
        <v>202208</v>
      </c>
      <c r="B15813" s="196" t="s">
        <v>921</v>
      </c>
      <c r="C15813" s="197" t="s">
        <v>791</v>
      </c>
      <c r="D15813" s="198" t="s">
        <v>337</v>
      </c>
      <c r="E15813" s="421">
        <v>90487</v>
      </c>
      <c r="F15813" s="413">
        <v>138.72999999999999</v>
      </c>
      <c r="G15813" s="414">
        <f t="shared" si="494"/>
        <v>652.2525769480286</v>
      </c>
      <c r="H15813" s="415">
        <f t="shared" si="495"/>
        <v>3.2612628847401428</v>
      </c>
    </row>
    <row r="15814" spans="1:8" ht="15" hidden="1" thickBot="1">
      <c r="A15814" s="409">
        <v>202208</v>
      </c>
      <c r="B15814" s="196" t="s">
        <v>922</v>
      </c>
      <c r="C15814" s="197" t="s">
        <v>791</v>
      </c>
      <c r="D15814" s="198" t="s">
        <v>337</v>
      </c>
      <c r="E15814" s="421">
        <v>97811</v>
      </c>
      <c r="F15814" s="413">
        <v>138.72999999999999</v>
      </c>
      <c r="G15814" s="414">
        <f t="shared" si="494"/>
        <v>705.04577236358398</v>
      </c>
      <c r="H15814" s="415">
        <f t="shared" si="495"/>
        <v>3.5252288618179199</v>
      </c>
    </row>
    <row r="15815" spans="1:8" ht="15" hidden="1" thickBot="1">
      <c r="A15815" s="409">
        <v>202208</v>
      </c>
      <c r="B15815" s="196" t="s">
        <v>923</v>
      </c>
      <c r="C15815" s="197" t="s">
        <v>791</v>
      </c>
      <c r="D15815" s="198" t="s">
        <v>337</v>
      </c>
      <c r="E15815" s="421">
        <v>115009</v>
      </c>
      <c r="F15815" s="413">
        <v>138.72999999999999</v>
      </c>
      <c r="G15815" s="414">
        <f t="shared" si="494"/>
        <v>829.01319109060773</v>
      </c>
      <c r="H15815" s="415">
        <f t="shared" si="495"/>
        <v>4.1450659554530382</v>
      </c>
    </row>
    <row r="15816" spans="1:8" ht="15" hidden="1" thickBot="1">
      <c r="A15816" s="409">
        <v>202208</v>
      </c>
      <c r="B15816" s="196" t="s">
        <v>924</v>
      </c>
      <c r="C15816" s="197" t="s">
        <v>791</v>
      </c>
      <c r="D15816" s="198" t="s">
        <v>337</v>
      </c>
      <c r="E15816" s="421">
        <v>93270</v>
      </c>
      <c r="F15816" s="413">
        <v>138.72999999999999</v>
      </c>
      <c r="G15816" s="414">
        <f t="shared" si="494"/>
        <v>672.31312621639165</v>
      </c>
      <c r="H15816" s="415">
        <f t="shared" si="495"/>
        <v>3.3615656310819584</v>
      </c>
    </row>
    <row r="15817" spans="1:8" ht="15" hidden="1" thickBot="1">
      <c r="A15817" s="409">
        <v>202208</v>
      </c>
      <c r="B15817" s="196" t="s">
        <v>925</v>
      </c>
      <c r="C15817" s="197" t="s">
        <v>791</v>
      </c>
      <c r="D15817" s="198" t="s">
        <v>339</v>
      </c>
      <c r="E15817" s="421">
        <v>466</v>
      </c>
      <c r="F15817" s="413">
        <v>138.72999999999999</v>
      </c>
      <c r="G15817" s="414">
        <f t="shared" si="494"/>
        <v>3.3590427449001661</v>
      </c>
      <c r="H15817" s="415">
        <f t="shared" si="495"/>
        <v>3.3590427449001661</v>
      </c>
    </row>
    <row r="15818" spans="1:8" ht="15" hidden="1" thickBot="1">
      <c r="A15818" s="409">
        <v>202208</v>
      </c>
      <c r="B15818" s="196" t="s">
        <v>926</v>
      </c>
      <c r="C15818" s="197" t="s">
        <v>791</v>
      </c>
      <c r="D15818" s="198" t="s">
        <v>337</v>
      </c>
      <c r="E15818" s="421">
        <v>94947</v>
      </c>
      <c r="F15818" s="413">
        <v>138.72999999999999</v>
      </c>
      <c r="G15818" s="414">
        <f t="shared" si="494"/>
        <v>684.40135515029203</v>
      </c>
      <c r="H15818" s="415">
        <f t="shared" si="495"/>
        <v>3.4220067757514601</v>
      </c>
    </row>
    <row r="15819" spans="1:8" ht="15" hidden="1" thickBot="1">
      <c r="A15819" s="409">
        <v>202208</v>
      </c>
      <c r="B15819" s="196" t="s">
        <v>927</v>
      </c>
      <c r="C15819" s="197" t="s">
        <v>791</v>
      </c>
      <c r="D15819" s="198" t="s">
        <v>339</v>
      </c>
      <c r="E15819" s="421">
        <v>627</v>
      </c>
      <c r="F15819" s="413">
        <v>138.72999999999999</v>
      </c>
      <c r="G15819" s="414">
        <f t="shared" si="494"/>
        <v>4.519570388524472</v>
      </c>
      <c r="H15819" s="415">
        <f t="shared" si="495"/>
        <v>4.519570388524472</v>
      </c>
    </row>
    <row r="15820" spans="1:8" ht="15" hidden="1" thickBot="1">
      <c r="A15820" s="409">
        <v>202208</v>
      </c>
      <c r="B15820" s="196" t="s">
        <v>928</v>
      </c>
      <c r="C15820" s="197" t="s">
        <v>791</v>
      </c>
      <c r="D15820" s="198" t="s">
        <v>337</v>
      </c>
      <c r="E15820" s="421">
        <v>101901</v>
      </c>
      <c r="F15820" s="413">
        <v>138.72999999999999</v>
      </c>
      <c r="G15820" s="414">
        <f t="shared" si="494"/>
        <v>734.5274994593816</v>
      </c>
      <c r="H15820" s="415">
        <f t="shared" si="495"/>
        <v>3.672637497296908</v>
      </c>
    </row>
    <row r="15821" spans="1:8" ht="15" hidden="1" thickBot="1">
      <c r="A15821" s="409">
        <v>202208</v>
      </c>
      <c r="B15821" s="196" t="s">
        <v>929</v>
      </c>
      <c r="C15821" s="197" t="s">
        <v>791</v>
      </c>
      <c r="D15821" s="198" t="s">
        <v>339</v>
      </c>
      <c r="E15821" s="421">
        <v>509</v>
      </c>
      <c r="F15821" s="413">
        <v>138.72999999999999</v>
      </c>
      <c r="G15821" s="414">
        <f t="shared" si="494"/>
        <v>3.6689973329488939</v>
      </c>
      <c r="H15821" s="415">
        <f t="shared" si="495"/>
        <v>3.6689973329488939</v>
      </c>
    </row>
    <row r="15822" spans="1:8" ht="15" hidden="1" thickBot="1">
      <c r="A15822" s="409">
        <v>202208</v>
      </c>
      <c r="B15822" s="196" t="s">
        <v>930</v>
      </c>
      <c r="C15822" s="197" t="s">
        <v>791</v>
      </c>
      <c r="D15822" s="198" t="s">
        <v>337</v>
      </c>
      <c r="E15822" s="421">
        <v>70307</v>
      </c>
      <c r="F15822" s="413">
        <v>138.72999999999999</v>
      </c>
      <c r="G15822" s="414">
        <f t="shared" si="494"/>
        <v>506.79016795213727</v>
      </c>
      <c r="H15822" s="415">
        <f t="shared" si="495"/>
        <v>2.5339508397606862</v>
      </c>
    </row>
    <row r="15823" spans="1:8" ht="15" hidden="1" thickBot="1">
      <c r="A15823" s="409">
        <v>202208</v>
      </c>
      <c r="B15823" s="196" t="s">
        <v>931</v>
      </c>
      <c r="C15823" s="197" t="s">
        <v>791</v>
      </c>
      <c r="D15823" s="198" t="s">
        <v>337</v>
      </c>
      <c r="E15823" s="421">
        <v>130880</v>
      </c>
      <c r="F15823" s="413">
        <v>138.72999999999999</v>
      </c>
      <c r="G15823" s="414">
        <f t="shared" si="494"/>
        <v>943.41526706552304</v>
      </c>
      <c r="H15823" s="415">
        <f t="shared" si="495"/>
        <v>4.7170763353276151</v>
      </c>
    </row>
    <row r="15824" spans="1:8" ht="15" hidden="1" thickBot="1">
      <c r="A15824" s="409">
        <v>202208</v>
      </c>
      <c r="B15824" s="196" t="s">
        <v>932</v>
      </c>
      <c r="C15824" s="197" t="s">
        <v>791</v>
      </c>
      <c r="D15824" s="198" t="s">
        <v>339</v>
      </c>
      <c r="E15824" s="421">
        <v>654</v>
      </c>
      <c r="F15824" s="413">
        <v>138.72999999999999</v>
      </c>
      <c r="G15824" s="414">
        <f t="shared" si="494"/>
        <v>4.7141930368341383</v>
      </c>
      <c r="H15824" s="415">
        <f t="shared" si="495"/>
        <v>4.7141930368341383</v>
      </c>
    </row>
    <row r="15825" spans="1:8" ht="15" hidden="1" thickBot="1">
      <c r="A15825" s="409">
        <v>202208</v>
      </c>
      <c r="B15825" s="196" t="s">
        <v>933</v>
      </c>
      <c r="C15825" s="197" t="s">
        <v>791</v>
      </c>
      <c r="D15825" s="198" t="s">
        <v>337</v>
      </c>
      <c r="E15825" s="421">
        <v>124501</v>
      </c>
      <c r="F15825" s="413">
        <v>138.72999999999999</v>
      </c>
      <c r="G15825" s="414">
        <f t="shared" si="494"/>
        <v>897.43386434080594</v>
      </c>
      <c r="H15825" s="415">
        <f t="shared" si="495"/>
        <v>4.4871693217040294</v>
      </c>
    </row>
    <row r="15826" spans="1:8" ht="15" hidden="1" thickBot="1">
      <c r="A15826" s="409">
        <v>202208</v>
      </c>
      <c r="B15826" s="196" t="s">
        <v>934</v>
      </c>
      <c r="C15826" s="197" t="s">
        <v>791</v>
      </c>
      <c r="D15826" s="198" t="s">
        <v>337</v>
      </c>
      <c r="E15826" s="421">
        <v>111449</v>
      </c>
      <c r="F15826" s="413">
        <v>138.72999999999999</v>
      </c>
      <c r="G15826" s="414">
        <f t="shared" si="494"/>
        <v>803.35183449866656</v>
      </c>
      <c r="H15826" s="415">
        <f t="shared" si="495"/>
        <v>4.0167591724933329</v>
      </c>
    </row>
    <row r="15827" spans="1:8" ht="15" hidden="1" thickBot="1">
      <c r="A15827" s="409">
        <v>202208</v>
      </c>
      <c r="B15827" s="196" t="s">
        <v>935</v>
      </c>
      <c r="C15827" s="197" t="s">
        <v>791</v>
      </c>
      <c r="D15827" s="198" t="s">
        <v>339</v>
      </c>
      <c r="E15827" s="421">
        <v>557</v>
      </c>
      <c r="F15827" s="413">
        <v>138.72999999999999</v>
      </c>
      <c r="G15827" s="414">
        <f t="shared" si="494"/>
        <v>4.0149931521660784</v>
      </c>
      <c r="H15827" s="415">
        <f t="shared" si="495"/>
        <v>4.0149931521660784</v>
      </c>
    </row>
    <row r="15828" spans="1:8" ht="15" hidden="1" thickBot="1">
      <c r="A15828" s="409">
        <v>202208</v>
      </c>
      <c r="B15828" s="196" t="s">
        <v>936</v>
      </c>
      <c r="C15828" s="197" t="s">
        <v>791</v>
      </c>
      <c r="D15828" s="198" t="s">
        <v>337</v>
      </c>
      <c r="E15828" s="421">
        <v>92545</v>
      </c>
      <c r="F15828" s="413">
        <v>138.72999999999999</v>
      </c>
      <c r="G15828" s="414">
        <f t="shared" si="494"/>
        <v>667.08714769696542</v>
      </c>
      <c r="H15828" s="415">
        <f t="shared" si="495"/>
        <v>3.335435738484827</v>
      </c>
    </row>
    <row r="15829" spans="1:8" ht="15" hidden="1" thickBot="1">
      <c r="A15829" s="409">
        <v>202208</v>
      </c>
      <c r="B15829" s="196" t="s">
        <v>937</v>
      </c>
      <c r="C15829" s="197" t="s">
        <v>791</v>
      </c>
      <c r="D15829" s="198" t="s">
        <v>339</v>
      </c>
      <c r="E15829" s="421">
        <v>463</v>
      </c>
      <c r="F15829" s="413">
        <v>138.72999999999999</v>
      </c>
      <c r="G15829" s="414">
        <f t="shared" si="494"/>
        <v>3.3374180061990919</v>
      </c>
      <c r="H15829" s="415">
        <f t="shared" si="495"/>
        <v>3.3374180061990919</v>
      </c>
    </row>
    <row r="15830" spans="1:8" ht="15" hidden="1" thickBot="1">
      <c r="A15830" s="409">
        <v>202208</v>
      </c>
      <c r="B15830" s="196" t="s">
        <v>938</v>
      </c>
      <c r="C15830" s="197" t="s">
        <v>791</v>
      </c>
      <c r="D15830" s="198" t="s">
        <v>337</v>
      </c>
      <c r="E15830" s="421">
        <v>113859</v>
      </c>
      <c r="F15830" s="413">
        <v>138.72999999999999</v>
      </c>
      <c r="G15830" s="414">
        <f t="shared" si="494"/>
        <v>820.72370792186268</v>
      </c>
      <c r="H15830" s="415">
        <f t="shared" si="495"/>
        <v>4.1036185396093137</v>
      </c>
    </row>
    <row r="15831" spans="1:8" ht="15" hidden="1" thickBot="1">
      <c r="A15831" s="409">
        <v>202208</v>
      </c>
      <c r="B15831" s="196" t="s">
        <v>939</v>
      </c>
      <c r="C15831" s="197" t="s">
        <v>791</v>
      </c>
      <c r="D15831" s="198" t="s">
        <v>339</v>
      </c>
      <c r="E15831" s="421">
        <v>569</v>
      </c>
      <c r="F15831" s="413">
        <v>138.72999999999999</v>
      </c>
      <c r="G15831" s="414">
        <f t="shared" si="494"/>
        <v>4.1014921069703743</v>
      </c>
      <c r="H15831" s="415">
        <f t="shared" si="495"/>
        <v>4.1014921069703743</v>
      </c>
    </row>
    <row r="15832" spans="1:8" ht="15" hidden="1" thickBot="1">
      <c r="A15832" s="409">
        <v>202208</v>
      </c>
      <c r="B15832" s="196" t="s">
        <v>940</v>
      </c>
      <c r="C15832" s="197" t="s">
        <v>791</v>
      </c>
      <c r="D15832" s="198" t="s">
        <v>337</v>
      </c>
      <c r="E15832" s="421">
        <v>82531</v>
      </c>
      <c r="F15832" s="413">
        <v>138.72999999999999</v>
      </c>
      <c r="G15832" s="414">
        <f t="shared" si="494"/>
        <v>594.90376991278026</v>
      </c>
      <c r="H15832" s="415">
        <f t="shared" si="495"/>
        <v>2.9745188495639012</v>
      </c>
    </row>
    <row r="15833" spans="1:8" ht="15" hidden="1" thickBot="1">
      <c r="A15833" s="409">
        <v>202208</v>
      </c>
      <c r="B15833" s="196" t="s">
        <v>941</v>
      </c>
      <c r="C15833" s="197" t="s">
        <v>791</v>
      </c>
      <c r="D15833" s="198" t="s">
        <v>337</v>
      </c>
      <c r="E15833" s="421">
        <v>123232</v>
      </c>
      <c r="F15833" s="413">
        <v>138.72999999999999</v>
      </c>
      <c r="G15833" s="414">
        <f t="shared" si="494"/>
        <v>888.28659987025162</v>
      </c>
      <c r="H15833" s="415">
        <f t="shared" si="495"/>
        <v>4.4414329993512585</v>
      </c>
    </row>
    <row r="15834" spans="1:8" ht="15" hidden="1" thickBot="1">
      <c r="A15834" s="409">
        <v>202208</v>
      </c>
      <c r="B15834" s="196" t="s">
        <v>942</v>
      </c>
      <c r="C15834" s="197" t="s">
        <v>791</v>
      </c>
      <c r="D15834" s="198" t="s">
        <v>337</v>
      </c>
      <c r="E15834" s="421">
        <v>106084</v>
      </c>
      <c r="F15834" s="413">
        <v>138.72999999999999</v>
      </c>
      <c r="G15834" s="414">
        <f t="shared" si="494"/>
        <v>764.67959345491249</v>
      </c>
      <c r="H15834" s="415">
        <f t="shared" si="495"/>
        <v>3.8233979672745626</v>
      </c>
    </row>
    <row r="15835" spans="1:8" ht="15" hidden="1" thickBot="1">
      <c r="A15835" s="409">
        <v>202208</v>
      </c>
      <c r="B15835" s="196" t="s">
        <v>943</v>
      </c>
      <c r="C15835" s="197" t="s">
        <v>791</v>
      </c>
      <c r="D15835" s="198" t="s">
        <v>337</v>
      </c>
      <c r="E15835" s="421">
        <v>108799</v>
      </c>
      <c r="F15835" s="413">
        <v>138.72999999999999</v>
      </c>
      <c r="G15835" s="414">
        <f t="shared" si="494"/>
        <v>784.24998197938453</v>
      </c>
      <c r="H15835" s="415">
        <f t="shared" si="495"/>
        <v>3.9212499098969227</v>
      </c>
    </row>
    <row r="15836" spans="1:8" ht="15" hidden="1" thickBot="1">
      <c r="A15836" s="409">
        <v>202208</v>
      </c>
      <c r="B15836" s="196" t="s">
        <v>944</v>
      </c>
      <c r="C15836" s="197" t="s">
        <v>791</v>
      </c>
      <c r="D15836" s="198" t="s">
        <v>337</v>
      </c>
      <c r="E15836" s="421">
        <v>108744</v>
      </c>
      <c r="F15836" s="413">
        <v>138.72999999999999</v>
      </c>
      <c r="G15836" s="414">
        <f t="shared" si="494"/>
        <v>783.85352843653141</v>
      </c>
      <c r="H15836" s="415">
        <f t="shared" si="495"/>
        <v>3.9192676421826569</v>
      </c>
    </row>
    <row r="15837" spans="1:8" ht="15" hidden="1" thickBot="1">
      <c r="A15837" s="409">
        <v>202208</v>
      </c>
      <c r="B15837" s="196" t="s">
        <v>945</v>
      </c>
      <c r="C15837" s="197" t="s">
        <v>791</v>
      </c>
      <c r="D15837" s="198" t="s">
        <v>337</v>
      </c>
      <c r="E15837" s="421">
        <v>103313</v>
      </c>
      <c r="F15837" s="413">
        <v>138.72999999999999</v>
      </c>
      <c r="G15837" s="414">
        <f t="shared" si="494"/>
        <v>744.70554314135381</v>
      </c>
      <c r="H15837" s="415">
        <f t="shared" si="495"/>
        <v>3.7235277157067692</v>
      </c>
    </row>
    <row r="15838" spans="1:8" ht="15" hidden="1" thickBot="1">
      <c r="A15838" s="409">
        <v>202208</v>
      </c>
      <c r="B15838" s="196" t="s">
        <v>946</v>
      </c>
      <c r="C15838" s="197" t="s">
        <v>791</v>
      </c>
      <c r="D15838" s="198" t="s">
        <v>337</v>
      </c>
      <c r="E15838" s="421">
        <v>79989</v>
      </c>
      <c r="F15838" s="413">
        <v>138.72999999999999</v>
      </c>
      <c r="G15838" s="414">
        <f t="shared" si="494"/>
        <v>576.58040798673687</v>
      </c>
      <c r="H15838" s="415">
        <f t="shared" si="495"/>
        <v>2.8829020399336844</v>
      </c>
    </row>
    <row r="15839" spans="1:8" ht="15" hidden="1" thickBot="1">
      <c r="A15839" s="409">
        <v>202208</v>
      </c>
      <c r="B15839" s="196" t="s">
        <v>947</v>
      </c>
      <c r="C15839" s="197" t="s">
        <v>791</v>
      </c>
      <c r="D15839" s="198" t="s">
        <v>339</v>
      </c>
      <c r="E15839" s="421">
        <v>544</v>
      </c>
      <c r="F15839" s="413">
        <v>138.72999999999999</v>
      </c>
      <c r="G15839" s="414">
        <f t="shared" si="494"/>
        <v>3.9212859511280906</v>
      </c>
      <c r="H15839" s="415">
        <f t="shared" si="495"/>
        <v>3.9212859511280906</v>
      </c>
    </row>
    <row r="15840" spans="1:8" ht="15" hidden="1" thickBot="1">
      <c r="A15840" s="409">
        <v>202208</v>
      </c>
      <c r="B15840" s="196" t="s">
        <v>948</v>
      </c>
      <c r="C15840" s="197" t="s">
        <v>791</v>
      </c>
      <c r="D15840" s="198" t="s">
        <v>337</v>
      </c>
      <c r="E15840" s="421">
        <v>79836</v>
      </c>
      <c r="F15840" s="413">
        <v>138.72999999999999</v>
      </c>
      <c r="G15840" s="414">
        <f t="shared" si="494"/>
        <v>575.4775463129821</v>
      </c>
      <c r="H15840" s="415">
        <f t="shared" si="495"/>
        <v>2.8773877315649106</v>
      </c>
    </row>
    <row r="15841" spans="1:8" ht="15" hidden="1" thickBot="1">
      <c r="A15841" s="409">
        <v>202208</v>
      </c>
      <c r="B15841" s="196" t="s">
        <v>949</v>
      </c>
      <c r="C15841" s="197" t="s">
        <v>791</v>
      </c>
      <c r="D15841" s="198" t="s">
        <v>337</v>
      </c>
      <c r="E15841" s="421">
        <v>79808</v>
      </c>
      <c r="F15841" s="413">
        <v>138.72999999999999</v>
      </c>
      <c r="G15841" s="414">
        <f t="shared" si="494"/>
        <v>575.27571541843872</v>
      </c>
      <c r="H15841" s="415">
        <f t="shared" si="495"/>
        <v>2.8763785770921935</v>
      </c>
    </row>
    <row r="15842" spans="1:8" ht="15" hidden="1" thickBot="1">
      <c r="A15842" s="409">
        <v>202208</v>
      </c>
      <c r="B15842" s="196" t="s">
        <v>950</v>
      </c>
      <c r="C15842" s="197" t="s">
        <v>791</v>
      </c>
      <c r="D15842" s="198" t="s">
        <v>337</v>
      </c>
      <c r="E15842" s="421">
        <v>79808</v>
      </c>
      <c r="F15842" s="413">
        <v>138.72999999999999</v>
      </c>
      <c r="G15842" s="414">
        <f t="shared" si="494"/>
        <v>575.27571541843872</v>
      </c>
      <c r="H15842" s="415">
        <f t="shared" si="495"/>
        <v>2.8763785770921935</v>
      </c>
    </row>
    <row r="15843" spans="1:8" ht="15" hidden="1" thickBot="1">
      <c r="A15843" s="409">
        <v>202208</v>
      </c>
      <c r="B15843" s="196" t="s">
        <v>951</v>
      </c>
      <c r="C15843" s="197" t="s">
        <v>791</v>
      </c>
      <c r="D15843" s="198" t="s">
        <v>337</v>
      </c>
      <c r="E15843" s="421">
        <v>108799</v>
      </c>
      <c r="F15843" s="413">
        <v>138.72999999999999</v>
      </c>
      <c r="G15843" s="414">
        <f t="shared" si="494"/>
        <v>784.24998197938453</v>
      </c>
      <c r="H15843" s="415">
        <f t="shared" si="495"/>
        <v>3.9212499098969227</v>
      </c>
    </row>
    <row r="15844" spans="1:8" ht="15" hidden="1" thickBot="1">
      <c r="A15844" s="409">
        <v>202208</v>
      </c>
      <c r="B15844" s="196" t="s">
        <v>952</v>
      </c>
      <c r="C15844" s="197" t="s">
        <v>791</v>
      </c>
      <c r="D15844" s="198" t="s">
        <v>337</v>
      </c>
      <c r="E15844" s="421">
        <v>108744</v>
      </c>
      <c r="F15844" s="413">
        <v>138.72999999999999</v>
      </c>
      <c r="G15844" s="414">
        <f t="shared" si="494"/>
        <v>783.85352843653141</v>
      </c>
      <c r="H15844" s="415">
        <f t="shared" si="495"/>
        <v>3.9192676421826569</v>
      </c>
    </row>
    <row r="15845" spans="1:8" ht="15" hidden="1" thickBot="1">
      <c r="A15845" s="409">
        <v>202208</v>
      </c>
      <c r="B15845" s="196" t="s">
        <v>953</v>
      </c>
      <c r="C15845" s="197" t="s">
        <v>791</v>
      </c>
      <c r="D15845" s="198" t="s">
        <v>337</v>
      </c>
      <c r="E15845" s="421">
        <v>116366</v>
      </c>
      <c r="F15845" s="413">
        <v>138.72999999999999</v>
      </c>
      <c r="G15845" s="414">
        <f t="shared" si="494"/>
        <v>838.79478122972682</v>
      </c>
      <c r="H15845" s="415">
        <f t="shared" si="495"/>
        <v>4.1939739061486341</v>
      </c>
    </row>
    <row r="15846" spans="1:8" ht="15" hidden="1" thickBot="1">
      <c r="A15846" s="409">
        <v>202208</v>
      </c>
      <c r="B15846" s="196" t="s">
        <v>954</v>
      </c>
      <c r="C15846" s="197" t="s">
        <v>791</v>
      </c>
      <c r="D15846" s="198" t="s">
        <v>337</v>
      </c>
      <c r="E15846" s="421">
        <v>136189</v>
      </c>
      <c r="F15846" s="413">
        <v>138.72999999999999</v>
      </c>
      <c r="G15846" s="414">
        <f t="shared" si="494"/>
        <v>981.68384632019036</v>
      </c>
      <c r="H15846" s="415">
        <f t="shared" si="495"/>
        <v>4.9084192316009521</v>
      </c>
    </row>
    <row r="15847" spans="1:8" ht="15" hidden="1" thickBot="1">
      <c r="A15847" s="409">
        <v>202208</v>
      </c>
      <c r="B15847" s="196" t="s">
        <v>955</v>
      </c>
      <c r="C15847" s="197" t="s">
        <v>791</v>
      </c>
      <c r="D15847" s="198" t="s">
        <v>337</v>
      </c>
      <c r="E15847" s="421">
        <v>122050</v>
      </c>
      <c r="F15847" s="413">
        <v>138.72999999999999</v>
      </c>
      <c r="G15847" s="414">
        <f t="shared" si="494"/>
        <v>879.76645282202844</v>
      </c>
      <c r="H15847" s="415">
        <f t="shared" si="495"/>
        <v>4.3988322641101423</v>
      </c>
    </row>
    <row r="15848" spans="1:8" ht="15" hidden="1" thickBot="1">
      <c r="A15848" s="409">
        <v>202208</v>
      </c>
      <c r="B15848" s="196" t="s">
        <v>956</v>
      </c>
      <c r="C15848" s="197" t="s">
        <v>791</v>
      </c>
      <c r="D15848" s="198" t="s">
        <v>337</v>
      </c>
      <c r="E15848" s="421">
        <v>86194</v>
      </c>
      <c r="F15848" s="413">
        <v>138.72999999999999</v>
      </c>
      <c r="G15848" s="414">
        <f t="shared" si="494"/>
        <v>621.30757586679169</v>
      </c>
      <c r="H15848" s="415">
        <f t="shared" si="495"/>
        <v>3.1065378793339584</v>
      </c>
    </row>
    <row r="15849" spans="1:8" ht="15" hidden="1" thickBot="1">
      <c r="A15849" s="409">
        <v>202208</v>
      </c>
      <c r="B15849" s="196" t="s">
        <v>957</v>
      </c>
      <c r="C15849" s="197" t="s">
        <v>791</v>
      </c>
      <c r="D15849" s="198" t="s">
        <v>337</v>
      </c>
      <c r="E15849" s="421">
        <v>103541</v>
      </c>
      <c r="F15849" s="413">
        <v>138.72999999999999</v>
      </c>
      <c r="G15849" s="414">
        <f t="shared" si="494"/>
        <v>746.34902328263536</v>
      </c>
      <c r="H15849" s="415">
        <f t="shared" si="495"/>
        <v>3.731745116413177</v>
      </c>
    </row>
    <row r="15850" spans="1:8" ht="15" hidden="1" thickBot="1">
      <c r="A15850" s="409">
        <v>202208</v>
      </c>
      <c r="B15850" s="196" t="s">
        <v>958</v>
      </c>
      <c r="C15850" s="197" t="s">
        <v>791</v>
      </c>
      <c r="D15850" s="198" t="s">
        <v>337</v>
      </c>
      <c r="E15850" s="421">
        <v>135474</v>
      </c>
      <c r="F15850" s="413">
        <v>138.72999999999999</v>
      </c>
      <c r="G15850" s="414">
        <f t="shared" si="494"/>
        <v>976.52995026310111</v>
      </c>
      <c r="H15850" s="415">
        <f t="shared" si="495"/>
        <v>4.8826497513155056</v>
      </c>
    </row>
    <row r="15851" spans="1:8" ht="15" hidden="1" thickBot="1">
      <c r="A15851" s="409">
        <v>202208</v>
      </c>
      <c r="B15851" s="196" t="s">
        <v>959</v>
      </c>
      <c r="C15851" s="197" t="s">
        <v>791</v>
      </c>
      <c r="D15851" s="198" t="s">
        <v>337</v>
      </c>
      <c r="E15851" s="421">
        <v>105213</v>
      </c>
      <c r="F15851" s="413">
        <v>138.72999999999999</v>
      </c>
      <c r="G15851" s="414">
        <f t="shared" si="494"/>
        <v>758.40121098536736</v>
      </c>
      <c r="H15851" s="415">
        <f t="shared" si="495"/>
        <v>3.7920060549268366</v>
      </c>
    </row>
    <row r="15852" spans="1:8" ht="15" hidden="1" thickBot="1">
      <c r="A15852" s="409">
        <v>202208</v>
      </c>
      <c r="B15852" s="196" t="s">
        <v>960</v>
      </c>
      <c r="C15852" s="197" t="s">
        <v>791</v>
      </c>
      <c r="D15852" s="198" t="s">
        <v>337</v>
      </c>
      <c r="E15852" s="421">
        <v>107028</v>
      </c>
      <c r="F15852" s="413">
        <v>138.72999999999999</v>
      </c>
      <c r="G15852" s="414">
        <f t="shared" si="494"/>
        <v>771.48417789951714</v>
      </c>
      <c r="H15852" s="415">
        <f t="shared" si="495"/>
        <v>3.8574208894975857</v>
      </c>
    </row>
    <row r="15853" spans="1:8" ht="15" hidden="1" thickBot="1">
      <c r="A15853" s="409">
        <v>202208</v>
      </c>
      <c r="B15853" s="196" t="s">
        <v>961</v>
      </c>
      <c r="C15853" s="197" t="s">
        <v>791</v>
      </c>
      <c r="D15853" s="198" t="s">
        <v>337</v>
      </c>
      <c r="E15853" s="421">
        <v>112452</v>
      </c>
      <c r="F15853" s="413">
        <v>138.72999999999999</v>
      </c>
      <c r="G15853" s="414">
        <f t="shared" si="494"/>
        <v>810.58170547105897</v>
      </c>
      <c r="H15853" s="415">
        <f t="shared" si="495"/>
        <v>4.0529085273552949</v>
      </c>
    </row>
    <row r="15854" spans="1:8" ht="15" hidden="1" thickBot="1">
      <c r="A15854" s="409">
        <v>202208</v>
      </c>
      <c r="B15854" s="196" t="s">
        <v>962</v>
      </c>
      <c r="C15854" s="197" t="s">
        <v>791</v>
      </c>
      <c r="D15854" s="198" t="s">
        <v>339</v>
      </c>
      <c r="E15854" s="421">
        <v>562</v>
      </c>
      <c r="F15854" s="413">
        <v>138.72999999999999</v>
      </c>
      <c r="G15854" s="414">
        <f t="shared" si="494"/>
        <v>4.0510343833345352</v>
      </c>
      <c r="H15854" s="415">
        <f t="shared" si="495"/>
        <v>4.0510343833345352</v>
      </c>
    </row>
    <row r="15855" spans="1:8" ht="15" hidden="1" thickBot="1">
      <c r="A15855" s="409">
        <v>202208</v>
      </c>
      <c r="B15855" s="196" t="s">
        <v>963</v>
      </c>
      <c r="C15855" s="197" t="s">
        <v>791</v>
      </c>
      <c r="D15855" s="198" t="s">
        <v>337</v>
      </c>
      <c r="E15855" s="421">
        <v>111965</v>
      </c>
      <c r="F15855" s="413">
        <v>138.72999999999999</v>
      </c>
      <c r="G15855" s="414">
        <f t="shared" si="494"/>
        <v>807.07128955525127</v>
      </c>
      <c r="H15855" s="415">
        <f t="shared" si="495"/>
        <v>4.0353564477762562</v>
      </c>
    </row>
    <row r="15856" spans="1:8" ht="15" hidden="1" thickBot="1">
      <c r="A15856" s="409">
        <v>202208</v>
      </c>
      <c r="B15856" s="196" t="s">
        <v>964</v>
      </c>
      <c r="C15856" s="197" t="s">
        <v>791</v>
      </c>
      <c r="D15856" s="198" t="s">
        <v>337</v>
      </c>
      <c r="E15856" s="421">
        <v>111965</v>
      </c>
      <c r="F15856" s="413">
        <v>138.72999999999999</v>
      </c>
      <c r="G15856" s="414">
        <f t="shared" si="494"/>
        <v>807.07128955525127</v>
      </c>
      <c r="H15856" s="415">
        <f t="shared" si="495"/>
        <v>4.0353564477762562</v>
      </c>
    </row>
    <row r="15857" spans="1:8" ht="15" hidden="1" thickBot="1">
      <c r="A15857" s="409">
        <v>202208</v>
      </c>
      <c r="B15857" s="196" t="s">
        <v>965</v>
      </c>
      <c r="C15857" s="197" t="s">
        <v>791</v>
      </c>
      <c r="D15857" s="198" t="s">
        <v>337</v>
      </c>
      <c r="E15857" s="421">
        <v>111965</v>
      </c>
      <c r="F15857" s="413">
        <v>138.72999999999999</v>
      </c>
      <c r="G15857" s="414">
        <f t="shared" si="494"/>
        <v>807.07128955525127</v>
      </c>
      <c r="H15857" s="415">
        <f t="shared" si="495"/>
        <v>4.0353564477762562</v>
      </c>
    </row>
    <row r="15858" spans="1:8" ht="15" hidden="1" thickBot="1">
      <c r="A15858" s="409">
        <v>202208</v>
      </c>
      <c r="B15858" s="196" t="s">
        <v>966</v>
      </c>
      <c r="C15858" s="197" t="s">
        <v>791</v>
      </c>
      <c r="D15858" s="198" t="s">
        <v>337</v>
      </c>
      <c r="E15858" s="421">
        <v>97364</v>
      </c>
      <c r="F15858" s="413">
        <v>138.72999999999999</v>
      </c>
      <c r="G15858" s="414">
        <f t="shared" si="494"/>
        <v>701.82368629712391</v>
      </c>
      <c r="H15858" s="415">
        <f t="shared" si="495"/>
        <v>3.5091184314856196</v>
      </c>
    </row>
    <row r="15859" spans="1:8" ht="15" hidden="1" thickBot="1">
      <c r="A15859" s="409">
        <v>202208</v>
      </c>
      <c r="B15859" s="196" t="s">
        <v>967</v>
      </c>
      <c r="C15859" s="197" t="s">
        <v>791</v>
      </c>
      <c r="D15859" s="198" t="s">
        <v>339</v>
      </c>
      <c r="E15859" s="421">
        <v>487</v>
      </c>
      <c r="F15859" s="413">
        <v>138.72999999999999</v>
      </c>
      <c r="G15859" s="414">
        <f t="shared" si="494"/>
        <v>3.5104159158076844</v>
      </c>
      <c r="H15859" s="415">
        <f t="shared" si="495"/>
        <v>3.5104159158076844</v>
      </c>
    </row>
    <row r="15860" spans="1:8" ht="15" hidden="1" thickBot="1">
      <c r="A15860" s="409">
        <v>202208</v>
      </c>
      <c r="B15860" s="196" t="s">
        <v>968</v>
      </c>
      <c r="C15860" s="197" t="s">
        <v>791</v>
      </c>
      <c r="D15860" s="198" t="s">
        <v>337</v>
      </c>
      <c r="E15860" s="421">
        <v>124908</v>
      </c>
      <c r="F15860" s="413">
        <v>138.72999999999999</v>
      </c>
      <c r="G15860" s="414">
        <f t="shared" si="494"/>
        <v>900.36762055791837</v>
      </c>
      <c r="H15860" s="415">
        <f t="shared" si="495"/>
        <v>4.5018381027895922</v>
      </c>
    </row>
    <row r="15861" spans="1:8" ht="15" hidden="1" thickBot="1">
      <c r="A15861" s="409">
        <v>202208</v>
      </c>
      <c r="B15861" s="196" t="s">
        <v>969</v>
      </c>
      <c r="C15861" s="197" t="s">
        <v>791</v>
      </c>
      <c r="D15861" s="198" t="s">
        <v>337</v>
      </c>
      <c r="E15861" s="421">
        <v>114225</v>
      </c>
      <c r="F15861" s="413">
        <v>138.72999999999999</v>
      </c>
      <c r="G15861" s="414">
        <f t="shared" si="494"/>
        <v>823.36192604339374</v>
      </c>
      <c r="H15861" s="415">
        <f t="shared" si="495"/>
        <v>4.1168096302169683</v>
      </c>
    </row>
    <row r="15862" spans="1:8" ht="15" hidden="1" thickBot="1">
      <c r="A15862" s="409">
        <v>202208</v>
      </c>
      <c r="B15862" s="196" t="s">
        <v>970</v>
      </c>
      <c r="C15862" s="197" t="s">
        <v>791</v>
      </c>
      <c r="D15862" s="198" t="s">
        <v>339</v>
      </c>
      <c r="E15862" s="421">
        <v>439</v>
      </c>
      <c r="F15862" s="413">
        <v>138.72999999999999</v>
      </c>
      <c r="G15862" s="414">
        <f t="shared" si="494"/>
        <v>3.1644200965904998</v>
      </c>
      <c r="H15862" s="415">
        <f t="shared" si="495"/>
        <v>3.1644200965904998</v>
      </c>
    </row>
    <row r="15863" spans="1:8" ht="15" hidden="1" thickBot="1">
      <c r="A15863" s="409">
        <v>202208</v>
      </c>
      <c r="B15863" s="196" t="s">
        <v>971</v>
      </c>
      <c r="C15863" s="197" t="s">
        <v>791</v>
      </c>
      <c r="D15863" s="198" t="s">
        <v>337</v>
      </c>
      <c r="E15863" s="421">
        <v>89167</v>
      </c>
      <c r="F15863" s="413">
        <v>138.72999999999999</v>
      </c>
      <c r="G15863" s="414">
        <f t="shared" si="494"/>
        <v>642.73769191955603</v>
      </c>
      <c r="H15863" s="415">
        <f t="shared" si="495"/>
        <v>3.2136884595977802</v>
      </c>
    </row>
    <row r="15864" spans="1:8" ht="15" hidden="1" thickBot="1">
      <c r="A15864" s="409">
        <v>202208</v>
      </c>
      <c r="B15864" s="196" t="s">
        <v>972</v>
      </c>
      <c r="C15864" s="197" t="s">
        <v>791</v>
      </c>
      <c r="D15864" s="198" t="s">
        <v>339</v>
      </c>
      <c r="E15864" s="421">
        <v>446</v>
      </c>
      <c r="F15864" s="413">
        <v>138.72999999999999</v>
      </c>
      <c r="G15864" s="414">
        <f t="shared" si="494"/>
        <v>3.2148778202263393</v>
      </c>
      <c r="H15864" s="415">
        <f t="shared" si="495"/>
        <v>3.2148778202263393</v>
      </c>
    </row>
    <row r="15865" spans="1:8" ht="15" hidden="1" thickBot="1">
      <c r="A15865" s="409">
        <v>202208</v>
      </c>
      <c r="B15865" s="196" t="s">
        <v>973</v>
      </c>
      <c r="C15865" s="197" t="s">
        <v>791</v>
      </c>
      <c r="D15865" s="198" t="s">
        <v>337</v>
      </c>
      <c r="E15865" s="421">
        <v>120587</v>
      </c>
      <c r="F15865" s="413">
        <v>138.72999999999999</v>
      </c>
      <c r="G15865" s="414">
        <f t="shared" si="494"/>
        <v>869.22078858213808</v>
      </c>
      <c r="H15865" s="415">
        <f t="shared" si="495"/>
        <v>4.3461039429106902</v>
      </c>
    </row>
    <row r="15866" spans="1:8" ht="15" hidden="1" thickBot="1">
      <c r="A15866" s="409">
        <v>202208</v>
      </c>
      <c r="B15866" s="196" t="s">
        <v>974</v>
      </c>
      <c r="C15866" s="197" t="s">
        <v>791</v>
      </c>
      <c r="D15866" s="198" t="s">
        <v>339</v>
      </c>
      <c r="E15866" s="421">
        <v>603</v>
      </c>
      <c r="F15866" s="413">
        <v>138.72999999999999</v>
      </c>
      <c r="G15866" s="414">
        <f t="shared" si="494"/>
        <v>4.3465724789158804</v>
      </c>
      <c r="H15866" s="415">
        <f t="shared" si="495"/>
        <v>4.3465724789158804</v>
      </c>
    </row>
    <row r="15867" spans="1:8" ht="15" hidden="1" thickBot="1">
      <c r="A15867" s="409">
        <v>202208</v>
      </c>
      <c r="B15867" s="196" t="s">
        <v>975</v>
      </c>
      <c r="C15867" s="197" t="s">
        <v>791</v>
      </c>
      <c r="D15867" s="198" t="s">
        <v>337</v>
      </c>
      <c r="E15867" s="421">
        <v>105751</v>
      </c>
      <c r="F15867" s="413">
        <v>138.72999999999999</v>
      </c>
      <c r="G15867" s="414">
        <f t="shared" si="494"/>
        <v>762.27924745909331</v>
      </c>
      <c r="H15867" s="415">
        <f t="shared" si="495"/>
        <v>3.8113962372954666</v>
      </c>
    </row>
    <row r="15868" spans="1:8" ht="15" hidden="1" thickBot="1">
      <c r="A15868" s="409">
        <v>202208</v>
      </c>
      <c r="B15868" s="196" t="s">
        <v>976</v>
      </c>
      <c r="C15868" s="197" t="s">
        <v>791</v>
      </c>
      <c r="D15868" s="198" t="s">
        <v>339</v>
      </c>
      <c r="E15868" s="421">
        <v>529</v>
      </c>
      <c r="F15868" s="413">
        <v>138.72999999999999</v>
      </c>
      <c r="G15868" s="414">
        <f t="shared" si="494"/>
        <v>3.8131622576227207</v>
      </c>
      <c r="H15868" s="415">
        <f t="shared" si="495"/>
        <v>3.8131622576227207</v>
      </c>
    </row>
    <row r="15869" spans="1:8" ht="15" hidden="1" thickBot="1">
      <c r="A15869" s="409">
        <v>202208</v>
      </c>
      <c r="B15869" s="196" t="s">
        <v>977</v>
      </c>
      <c r="C15869" s="197" t="s">
        <v>791</v>
      </c>
      <c r="D15869" s="198" t="s">
        <v>337</v>
      </c>
      <c r="E15869" s="421">
        <v>105757</v>
      </c>
      <c r="F15869" s="413">
        <v>138.72999999999999</v>
      </c>
      <c r="G15869" s="414">
        <f t="shared" si="494"/>
        <v>762.32249693649544</v>
      </c>
      <c r="H15869" s="415">
        <f t="shared" si="495"/>
        <v>3.811612484682477</v>
      </c>
    </row>
    <row r="15870" spans="1:8" ht="15" hidden="1" thickBot="1">
      <c r="A15870" s="409">
        <v>202208</v>
      </c>
      <c r="B15870" s="196" t="s">
        <v>978</v>
      </c>
      <c r="C15870" s="197" t="s">
        <v>791</v>
      </c>
      <c r="D15870" s="198" t="s">
        <v>339</v>
      </c>
      <c r="E15870" s="421">
        <v>529</v>
      </c>
      <c r="F15870" s="413">
        <v>138.72999999999999</v>
      </c>
      <c r="G15870" s="414">
        <f t="shared" si="494"/>
        <v>3.8131622576227207</v>
      </c>
      <c r="H15870" s="415">
        <f t="shared" si="495"/>
        <v>3.8131622576227207</v>
      </c>
    </row>
    <row r="15871" spans="1:8" ht="15" hidden="1" thickBot="1">
      <c r="A15871" s="409">
        <v>202208</v>
      </c>
      <c r="B15871" s="196" t="s">
        <v>979</v>
      </c>
      <c r="C15871" s="197" t="s">
        <v>791</v>
      </c>
      <c r="D15871" s="198" t="s">
        <v>337</v>
      </c>
      <c r="E15871" s="421">
        <v>105757</v>
      </c>
      <c r="F15871" s="413">
        <v>138.72999999999999</v>
      </c>
      <c r="G15871" s="414">
        <f t="shared" si="494"/>
        <v>762.32249693649544</v>
      </c>
      <c r="H15871" s="415">
        <f t="shared" si="495"/>
        <v>3.811612484682477</v>
      </c>
    </row>
    <row r="15872" spans="1:8" ht="15" hidden="1" thickBot="1">
      <c r="A15872" s="409">
        <v>202208</v>
      </c>
      <c r="B15872" s="196" t="s">
        <v>980</v>
      </c>
      <c r="C15872" s="197" t="s">
        <v>791</v>
      </c>
      <c r="D15872" s="198" t="s">
        <v>339</v>
      </c>
      <c r="E15872" s="421">
        <v>529</v>
      </c>
      <c r="F15872" s="413">
        <v>138.72999999999999</v>
      </c>
      <c r="G15872" s="414">
        <f t="shared" si="494"/>
        <v>3.8131622576227207</v>
      </c>
      <c r="H15872" s="415">
        <f t="shared" si="495"/>
        <v>3.8131622576227207</v>
      </c>
    </row>
    <row r="15873" spans="1:8" ht="15" hidden="1" thickBot="1">
      <c r="A15873" s="409">
        <v>202208</v>
      </c>
      <c r="B15873" s="196" t="s">
        <v>981</v>
      </c>
      <c r="C15873" s="197" t="s">
        <v>791</v>
      </c>
      <c r="D15873" s="198" t="s">
        <v>337</v>
      </c>
      <c r="E15873" s="421">
        <v>105757</v>
      </c>
      <c r="F15873" s="413">
        <v>138.72999999999999</v>
      </c>
      <c r="G15873" s="414">
        <f t="shared" si="494"/>
        <v>762.32249693649544</v>
      </c>
      <c r="H15873" s="415">
        <f t="shared" si="495"/>
        <v>3.811612484682477</v>
      </c>
    </row>
    <row r="15874" spans="1:8" ht="15" hidden="1" thickBot="1">
      <c r="A15874" s="409">
        <v>202208</v>
      </c>
      <c r="B15874" s="196" t="s">
        <v>982</v>
      </c>
      <c r="C15874" s="197" t="s">
        <v>791</v>
      </c>
      <c r="D15874" s="198" t="s">
        <v>337</v>
      </c>
      <c r="E15874" s="421">
        <v>96097</v>
      </c>
      <c r="F15874" s="413">
        <v>138.72999999999999</v>
      </c>
      <c r="G15874" s="414">
        <f t="shared" ref="G15874:G15937" si="496">+E15874/F15874</f>
        <v>692.69083831903708</v>
      </c>
      <c r="H15874" s="415">
        <f t="shared" ref="H15874:H15937" si="497">IF(D15874="TB",G15874/200,IF(D15874="LT",G15874,"VER"))</f>
        <v>3.4634541915951855</v>
      </c>
    </row>
    <row r="15875" spans="1:8" ht="15" hidden="1" thickBot="1">
      <c r="A15875" s="409">
        <v>202208</v>
      </c>
      <c r="B15875" s="196" t="s">
        <v>983</v>
      </c>
      <c r="C15875" s="197" t="s">
        <v>791</v>
      </c>
      <c r="D15875" s="198" t="s">
        <v>337</v>
      </c>
      <c r="E15875" s="421">
        <v>96097</v>
      </c>
      <c r="F15875" s="413">
        <v>138.72999999999999</v>
      </c>
      <c r="G15875" s="414">
        <f t="shared" si="496"/>
        <v>692.69083831903708</v>
      </c>
      <c r="H15875" s="415">
        <f t="shared" si="497"/>
        <v>3.4634541915951855</v>
      </c>
    </row>
    <row r="15876" spans="1:8" ht="15" hidden="1" thickBot="1">
      <c r="A15876" s="409">
        <v>202208</v>
      </c>
      <c r="B15876" s="196" t="s">
        <v>984</v>
      </c>
      <c r="C15876" s="197" t="s">
        <v>791</v>
      </c>
      <c r="D15876" s="198" t="s">
        <v>339</v>
      </c>
      <c r="E15876" s="421">
        <v>480</v>
      </c>
      <c r="F15876" s="413">
        <v>138.72999999999999</v>
      </c>
      <c r="G15876" s="414">
        <f t="shared" si="496"/>
        <v>3.459958192171845</v>
      </c>
      <c r="H15876" s="415">
        <f t="shared" si="497"/>
        <v>3.459958192171845</v>
      </c>
    </row>
    <row r="15877" spans="1:8" ht="15" hidden="1" thickBot="1">
      <c r="A15877" s="409">
        <v>202208</v>
      </c>
      <c r="B15877" s="196" t="s">
        <v>985</v>
      </c>
      <c r="C15877" s="197" t="s">
        <v>791</v>
      </c>
      <c r="D15877" s="198" t="s">
        <v>337</v>
      </c>
      <c r="E15877" s="421">
        <v>96097</v>
      </c>
      <c r="F15877" s="413">
        <v>138.72999999999999</v>
      </c>
      <c r="G15877" s="414">
        <f t="shared" si="496"/>
        <v>692.69083831903708</v>
      </c>
      <c r="H15877" s="415">
        <f t="shared" si="497"/>
        <v>3.4634541915951855</v>
      </c>
    </row>
    <row r="15878" spans="1:8" ht="15" hidden="1" thickBot="1">
      <c r="A15878" s="409">
        <v>202208</v>
      </c>
      <c r="B15878" s="196" t="s">
        <v>986</v>
      </c>
      <c r="C15878" s="197" t="s">
        <v>791</v>
      </c>
      <c r="D15878" s="198" t="s">
        <v>339</v>
      </c>
      <c r="E15878" s="421">
        <v>480</v>
      </c>
      <c r="F15878" s="413">
        <v>138.72999999999999</v>
      </c>
      <c r="G15878" s="414">
        <f t="shared" si="496"/>
        <v>3.459958192171845</v>
      </c>
      <c r="H15878" s="415">
        <f t="shared" si="497"/>
        <v>3.459958192171845</v>
      </c>
    </row>
    <row r="15879" spans="1:8" ht="15" hidden="1" thickBot="1">
      <c r="A15879" s="409">
        <v>202208</v>
      </c>
      <c r="B15879" s="196" t="s">
        <v>987</v>
      </c>
      <c r="C15879" s="197" t="s">
        <v>791</v>
      </c>
      <c r="D15879" s="198" t="s">
        <v>339</v>
      </c>
      <c r="E15879" s="421">
        <v>529</v>
      </c>
      <c r="F15879" s="413">
        <v>138.72999999999999</v>
      </c>
      <c r="G15879" s="414">
        <f t="shared" si="496"/>
        <v>3.8131622576227207</v>
      </c>
      <c r="H15879" s="415">
        <f t="shared" si="497"/>
        <v>3.8131622576227207</v>
      </c>
    </row>
    <row r="15880" spans="1:8" ht="15" hidden="1" thickBot="1">
      <c r="A15880" s="409">
        <v>202208</v>
      </c>
      <c r="B15880" s="196" t="s">
        <v>988</v>
      </c>
      <c r="C15880" s="197" t="s">
        <v>791</v>
      </c>
      <c r="D15880" s="198" t="s">
        <v>337</v>
      </c>
      <c r="E15880" s="421">
        <v>85194</v>
      </c>
      <c r="F15880" s="413">
        <v>138.72999999999999</v>
      </c>
      <c r="G15880" s="414">
        <f t="shared" si="496"/>
        <v>614.0993296331003</v>
      </c>
      <c r="H15880" s="415">
        <f t="shared" si="497"/>
        <v>3.0704966481655016</v>
      </c>
    </row>
    <row r="15881" spans="1:8" ht="15" hidden="1" thickBot="1">
      <c r="A15881" s="409">
        <v>202208</v>
      </c>
      <c r="B15881" s="196" t="s">
        <v>989</v>
      </c>
      <c r="C15881" s="197" t="s">
        <v>791</v>
      </c>
      <c r="D15881" s="198" t="s">
        <v>337</v>
      </c>
      <c r="E15881" s="421">
        <v>85194</v>
      </c>
      <c r="F15881" s="413">
        <v>138.72999999999999</v>
      </c>
      <c r="G15881" s="414">
        <f t="shared" si="496"/>
        <v>614.0993296331003</v>
      </c>
      <c r="H15881" s="415">
        <f t="shared" si="497"/>
        <v>3.0704966481655016</v>
      </c>
    </row>
    <row r="15882" spans="1:8" ht="15" hidden="1" thickBot="1">
      <c r="A15882" s="409">
        <v>202208</v>
      </c>
      <c r="B15882" s="196" t="s">
        <v>990</v>
      </c>
      <c r="C15882" s="197" t="s">
        <v>791</v>
      </c>
      <c r="D15882" s="198" t="s">
        <v>337</v>
      </c>
      <c r="E15882" s="421">
        <v>85194</v>
      </c>
      <c r="F15882" s="413">
        <v>138.72999999999999</v>
      </c>
      <c r="G15882" s="414">
        <f t="shared" si="496"/>
        <v>614.0993296331003</v>
      </c>
      <c r="H15882" s="415">
        <f t="shared" si="497"/>
        <v>3.0704966481655016</v>
      </c>
    </row>
    <row r="15883" spans="1:8" ht="15" hidden="1" thickBot="1">
      <c r="A15883" s="409">
        <v>202208</v>
      </c>
      <c r="B15883" s="196" t="s">
        <v>991</v>
      </c>
      <c r="C15883" s="197" t="s">
        <v>791</v>
      </c>
      <c r="D15883" s="198" t="s">
        <v>337</v>
      </c>
      <c r="E15883" s="421">
        <v>96097</v>
      </c>
      <c r="F15883" s="413">
        <v>138.72999999999999</v>
      </c>
      <c r="G15883" s="414">
        <f t="shared" si="496"/>
        <v>692.69083831903708</v>
      </c>
      <c r="H15883" s="415">
        <f t="shared" si="497"/>
        <v>3.4634541915951855</v>
      </c>
    </row>
    <row r="15884" spans="1:8" ht="15" hidden="1" thickBot="1">
      <c r="A15884" s="409">
        <v>202208</v>
      </c>
      <c r="B15884" s="196" t="s">
        <v>992</v>
      </c>
      <c r="C15884" s="197" t="s">
        <v>791</v>
      </c>
      <c r="D15884" s="198" t="s">
        <v>339</v>
      </c>
      <c r="E15884" s="421">
        <v>480</v>
      </c>
      <c r="F15884" s="413">
        <v>138.72999999999999</v>
      </c>
      <c r="G15884" s="414">
        <f t="shared" si="496"/>
        <v>3.459958192171845</v>
      </c>
      <c r="H15884" s="415">
        <f t="shared" si="497"/>
        <v>3.459958192171845</v>
      </c>
    </row>
    <row r="15885" spans="1:8" ht="15" hidden="1" thickBot="1">
      <c r="A15885" s="409">
        <v>202208</v>
      </c>
      <c r="B15885" s="196" t="s">
        <v>993</v>
      </c>
      <c r="C15885" s="197" t="s">
        <v>791</v>
      </c>
      <c r="D15885" s="198" t="s">
        <v>337</v>
      </c>
      <c r="E15885" s="421">
        <v>96836</v>
      </c>
      <c r="F15885" s="413">
        <v>138.72999999999999</v>
      </c>
      <c r="G15885" s="414">
        <f t="shared" si="496"/>
        <v>698.01773228573495</v>
      </c>
      <c r="H15885" s="415">
        <f t="shared" si="497"/>
        <v>3.4900886614286746</v>
      </c>
    </row>
    <row r="15886" spans="1:8" ht="15" hidden="1" thickBot="1">
      <c r="A15886" s="409">
        <v>202208</v>
      </c>
      <c r="B15886" s="196" t="s">
        <v>994</v>
      </c>
      <c r="C15886" s="197" t="s">
        <v>791</v>
      </c>
      <c r="D15886" s="198" t="s">
        <v>337</v>
      </c>
      <c r="E15886" s="421">
        <v>96097</v>
      </c>
      <c r="F15886" s="413">
        <v>138.72999999999999</v>
      </c>
      <c r="G15886" s="414">
        <f t="shared" si="496"/>
        <v>692.69083831903708</v>
      </c>
      <c r="H15886" s="415">
        <f t="shared" si="497"/>
        <v>3.4634541915951855</v>
      </c>
    </row>
    <row r="15887" spans="1:8" ht="15" hidden="1" thickBot="1">
      <c r="A15887" s="409">
        <v>202208</v>
      </c>
      <c r="B15887" s="196" t="s">
        <v>995</v>
      </c>
      <c r="C15887" s="197" t="s">
        <v>791</v>
      </c>
      <c r="D15887" s="198" t="s">
        <v>339</v>
      </c>
      <c r="E15887" s="421">
        <v>480</v>
      </c>
      <c r="F15887" s="413">
        <v>138.72999999999999</v>
      </c>
      <c r="G15887" s="414">
        <f t="shared" si="496"/>
        <v>3.459958192171845</v>
      </c>
      <c r="H15887" s="415">
        <f t="shared" si="497"/>
        <v>3.459958192171845</v>
      </c>
    </row>
    <row r="15888" spans="1:8" ht="15" hidden="1" thickBot="1">
      <c r="A15888" s="409">
        <v>202208</v>
      </c>
      <c r="B15888" s="196" t="s">
        <v>996</v>
      </c>
      <c r="C15888" s="197" t="s">
        <v>791</v>
      </c>
      <c r="D15888" s="198" t="s">
        <v>337</v>
      </c>
      <c r="E15888" s="421">
        <v>105757</v>
      </c>
      <c r="F15888" s="413">
        <v>138.72999999999999</v>
      </c>
      <c r="G15888" s="414">
        <f t="shared" si="496"/>
        <v>762.32249693649544</v>
      </c>
      <c r="H15888" s="415">
        <f t="shared" si="497"/>
        <v>3.811612484682477</v>
      </c>
    </row>
    <row r="15889" spans="1:8" ht="15" hidden="1" thickBot="1">
      <c r="A15889" s="409">
        <v>202208</v>
      </c>
      <c r="B15889" s="196" t="s">
        <v>997</v>
      </c>
      <c r="C15889" s="197" t="s">
        <v>791</v>
      </c>
      <c r="D15889" s="198" t="s">
        <v>339</v>
      </c>
      <c r="E15889" s="421">
        <v>529</v>
      </c>
      <c r="F15889" s="413">
        <v>138.72999999999999</v>
      </c>
      <c r="G15889" s="414">
        <f t="shared" si="496"/>
        <v>3.8131622576227207</v>
      </c>
      <c r="H15889" s="415">
        <f t="shared" si="497"/>
        <v>3.8131622576227207</v>
      </c>
    </row>
    <row r="15890" spans="1:8" ht="15" hidden="1" thickBot="1">
      <c r="A15890" s="409">
        <v>202208</v>
      </c>
      <c r="B15890" s="196" t="s">
        <v>998</v>
      </c>
      <c r="C15890" s="197" t="s">
        <v>791</v>
      </c>
      <c r="D15890" s="198" t="s">
        <v>337</v>
      </c>
      <c r="E15890" s="421">
        <v>96097</v>
      </c>
      <c r="F15890" s="413">
        <v>138.72999999999999</v>
      </c>
      <c r="G15890" s="414">
        <f t="shared" si="496"/>
        <v>692.69083831903708</v>
      </c>
      <c r="H15890" s="415">
        <f t="shared" si="497"/>
        <v>3.4634541915951855</v>
      </c>
    </row>
    <row r="15891" spans="1:8" ht="15" hidden="1" thickBot="1">
      <c r="A15891" s="409">
        <v>202208</v>
      </c>
      <c r="B15891" s="196" t="s">
        <v>999</v>
      </c>
      <c r="C15891" s="197" t="s">
        <v>791</v>
      </c>
      <c r="D15891" s="198" t="s">
        <v>337</v>
      </c>
      <c r="E15891" s="421">
        <v>97201</v>
      </c>
      <c r="F15891" s="413">
        <v>138.72999999999999</v>
      </c>
      <c r="G15891" s="414">
        <f t="shared" si="496"/>
        <v>700.64874216103226</v>
      </c>
      <c r="H15891" s="415">
        <f t="shared" si="497"/>
        <v>3.5032437108051613</v>
      </c>
    </row>
    <row r="15892" spans="1:8" ht="15" hidden="1" thickBot="1">
      <c r="A15892" s="409">
        <v>202208</v>
      </c>
      <c r="B15892" s="196" t="s">
        <v>1000</v>
      </c>
      <c r="C15892" s="197" t="s">
        <v>791</v>
      </c>
      <c r="D15892" s="198" t="s">
        <v>337</v>
      </c>
      <c r="E15892" s="421">
        <v>97425</v>
      </c>
      <c r="F15892" s="413">
        <v>138.72999999999999</v>
      </c>
      <c r="G15892" s="414">
        <f t="shared" si="496"/>
        <v>702.26338931737916</v>
      </c>
      <c r="H15892" s="415">
        <f t="shared" si="497"/>
        <v>3.5113169465868959</v>
      </c>
    </row>
    <row r="15893" spans="1:8" ht="15" hidden="1" thickBot="1">
      <c r="A15893" s="409">
        <v>202208</v>
      </c>
      <c r="B15893" s="196" t="s">
        <v>1001</v>
      </c>
      <c r="C15893" s="197" t="s">
        <v>791</v>
      </c>
      <c r="D15893" s="198" t="s">
        <v>337</v>
      </c>
      <c r="E15893" s="421">
        <v>114165</v>
      </c>
      <c r="F15893" s="413">
        <v>138.72999999999999</v>
      </c>
      <c r="G15893" s="414">
        <f t="shared" si="496"/>
        <v>822.92943126937223</v>
      </c>
      <c r="H15893" s="415">
        <f t="shared" si="497"/>
        <v>4.1146471563468614</v>
      </c>
    </row>
    <row r="15894" spans="1:8" ht="15" hidden="1" thickBot="1">
      <c r="A15894" s="409">
        <v>202208</v>
      </c>
      <c r="B15894" s="196" t="s">
        <v>1002</v>
      </c>
      <c r="C15894" s="197" t="s">
        <v>791</v>
      </c>
      <c r="D15894" s="198" t="s">
        <v>337</v>
      </c>
      <c r="E15894" s="421">
        <v>105893</v>
      </c>
      <c r="F15894" s="413">
        <v>138.72999999999999</v>
      </c>
      <c r="G15894" s="414">
        <f t="shared" si="496"/>
        <v>763.30281842427746</v>
      </c>
      <c r="H15894" s="415">
        <f t="shared" si="497"/>
        <v>3.8165140921213871</v>
      </c>
    </row>
    <row r="15895" spans="1:8" ht="15" hidden="1" thickBot="1">
      <c r="A15895" s="409">
        <v>202208</v>
      </c>
      <c r="B15895" s="196" t="s">
        <v>1003</v>
      </c>
      <c r="C15895" s="197" t="s">
        <v>791</v>
      </c>
      <c r="D15895" s="198" t="s">
        <v>339</v>
      </c>
      <c r="E15895" s="421">
        <v>529</v>
      </c>
      <c r="F15895" s="413">
        <v>138.72999999999999</v>
      </c>
      <c r="G15895" s="414">
        <f t="shared" si="496"/>
        <v>3.8131622576227207</v>
      </c>
      <c r="H15895" s="415">
        <f t="shared" si="497"/>
        <v>3.8131622576227207</v>
      </c>
    </row>
    <row r="15896" spans="1:8" ht="15" hidden="1" thickBot="1">
      <c r="A15896" s="409">
        <v>202208</v>
      </c>
      <c r="B15896" s="196" t="s">
        <v>1004</v>
      </c>
      <c r="C15896" s="197" t="s">
        <v>791</v>
      </c>
      <c r="D15896" s="198" t="s">
        <v>337</v>
      </c>
      <c r="E15896" s="421">
        <v>119542</v>
      </c>
      <c r="F15896" s="413">
        <v>138.72999999999999</v>
      </c>
      <c r="G15896" s="414">
        <f t="shared" si="496"/>
        <v>861.68817126793056</v>
      </c>
      <c r="H15896" s="415">
        <f t="shared" si="497"/>
        <v>4.3084408563396526</v>
      </c>
    </row>
    <row r="15897" spans="1:8" ht="15" hidden="1" thickBot="1">
      <c r="A15897" s="409">
        <v>202208</v>
      </c>
      <c r="B15897" s="196" t="s">
        <v>1005</v>
      </c>
      <c r="C15897" s="197" t="s">
        <v>791</v>
      </c>
      <c r="D15897" s="198" t="s">
        <v>337</v>
      </c>
      <c r="E15897" s="421">
        <v>87887</v>
      </c>
      <c r="F15897" s="413">
        <v>138.72999999999999</v>
      </c>
      <c r="G15897" s="414">
        <f t="shared" si="496"/>
        <v>633.51113674043108</v>
      </c>
      <c r="H15897" s="415">
        <f t="shared" si="497"/>
        <v>3.1675556837021555</v>
      </c>
    </row>
    <row r="15898" spans="1:8" ht="15" hidden="1" thickBot="1">
      <c r="A15898" s="409">
        <v>202208</v>
      </c>
      <c r="B15898" s="196" t="s">
        <v>1006</v>
      </c>
      <c r="C15898" s="197" t="s">
        <v>791</v>
      </c>
      <c r="D15898" s="198" t="s">
        <v>337</v>
      </c>
      <c r="E15898" s="421">
        <v>95437</v>
      </c>
      <c r="F15898" s="413">
        <v>138.72999999999999</v>
      </c>
      <c r="G15898" s="414">
        <f t="shared" si="496"/>
        <v>687.93339580480074</v>
      </c>
      <c r="H15898" s="415">
        <f t="shared" si="497"/>
        <v>3.4396669790240035</v>
      </c>
    </row>
    <row r="15899" spans="1:8" ht="15" hidden="1" thickBot="1">
      <c r="A15899" s="409">
        <v>202208</v>
      </c>
      <c r="B15899" s="196" t="s">
        <v>1007</v>
      </c>
      <c r="C15899" s="197" t="s">
        <v>791</v>
      </c>
      <c r="D15899" s="198" t="s">
        <v>339</v>
      </c>
      <c r="E15899" s="421">
        <v>477</v>
      </c>
      <c r="F15899" s="413">
        <v>138.72999999999999</v>
      </c>
      <c r="G15899" s="414">
        <f t="shared" si="496"/>
        <v>3.4383334534707708</v>
      </c>
      <c r="H15899" s="415">
        <f t="shared" si="497"/>
        <v>3.4383334534707708</v>
      </c>
    </row>
    <row r="15900" spans="1:8" ht="15" hidden="1" thickBot="1">
      <c r="A15900" s="409">
        <v>202208</v>
      </c>
      <c r="B15900" s="196" t="s">
        <v>1008</v>
      </c>
      <c r="C15900" s="197" t="s">
        <v>791</v>
      </c>
      <c r="D15900" s="198" t="s">
        <v>337</v>
      </c>
      <c r="E15900" s="421">
        <v>87425</v>
      </c>
      <c r="F15900" s="413">
        <v>138.72999999999999</v>
      </c>
      <c r="G15900" s="414">
        <f t="shared" si="496"/>
        <v>630.18092698046564</v>
      </c>
      <c r="H15900" s="415">
        <f t="shared" si="497"/>
        <v>3.1509046349023282</v>
      </c>
    </row>
    <row r="15901" spans="1:8" ht="15" hidden="1" thickBot="1">
      <c r="A15901" s="409">
        <v>202208</v>
      </c>
      <c r="B15901" s="196" t="s">
        <v>1009</v>
      </c>
      <c r="C15901" s="197" t="s">
        <v>791</v>
      </c>
      <c r="D15901" s="198" t="s">
        <v>337</v>
      </c>
      <c r="E15901" s="421">
        <v>87425</v>
      </c>
      <c r="F15901" s="413">
        <v>138.72999999999999</v>
      </c>
      <c r="G15901" s="414">
        <f t="shared" si="496"/>
        <v>630.18092698046564</v>
      </c>
      <c r="H15901" s="415">
        <f t="shared" si="497"/>
        <v>3.1509046349023282</v>
      </c>
    </row>
    <row r="15902" spans="1:8" ht="15" hidden="1" thickBot="1">
      <c r="A15902" s="409">
        <v>202208</v>
      </c>
      <c r="B15902" s="196" t="s">
        <v>1010</v>
      </c>
      <c r="C15902" s="197" t="s">
        <v>791</v>
      </c>
      <c r="D15902" s="198" t="s">
        <v>337</v>
      </c>
      <c r="E15902" s="421">
        <v>87425</v>
      </c>
      <c r="F15902" s="413">
        <v>138.72999999999999</v>
      </c>
      <c r="G15902" s="414">
        <f t="shared" si="496"/>
        <v>630.18092698046564</v>
      </c>
      <c r="H15902" s="415">
        <f t="shared" si="497"/>
        <v>3.1509046349023282</v>
      </c>
    </row>
    <row r="15903" spans="1:8" ht="15" hidden="1" thickBot="1">
      <c r="A15903" s="409">
        <v>202208</v>
      </c>
      <c r="B15903" s="196" t="s">
        <v>1011</v>
      </c>
      <c r="C15903" s="197" t="s">
        <v>791</v>
      </c>
      <c r="D15903" s="198" t="s">
        <v>339</v>
      </c>
      <c r="E15903" s="421">
        <v>437</v>
      </c>
      <c r="F15903" s="413">
        <v>138.72999999999999</v>
      </c>
      <c r="G15903" s="414">
        <f t="shared" si="496"/>
        <v>3.1500036041231172</v>
      </c>
      <c r="H15903" s="415">
        <f t="shared" si="497"/>
        <v>3.1500036041231172</v>
      </c>
    </row>
    <row r="15904" spans="1:8" ht="15" hidden="1" thickBot="1">
      <c r="A15904" s="409">
        <v>202208</v>
      </c>
      <c r="B15904" s="196" t="s">
        <v>1012</v>
      </c>
      <c r="C15904" s="197" t="s">
        <v>791</v>
      </c>
      <c r="D15904" s="198" t="s">
        <v>337</v>
      </c>
      <c r="E15904" s="421">
        <v>41663</v>
      </c>
      <c r="F15904" s="413">
        <v>138.72999999999999</v>
      </c>
      <c r="G15904" s="414">
        <f t="shared" si="496"/>
        <v>300.31716283428244</v>
      </c>
      <c r="H15904" s="415">
        <f t="shared" si="497"/>
        <v>1.5015858141714122</v>
      </c>
    </row>
    <row r="15905" spans="1:8" ht="15" hidden="1" thickBot="1">
      <c r="A15905" s="409">
        <v>202208</v>
      </c>
      <c r="B15905" s="196" t="s">
        <v>1013</v>
      </c>
      <c r="C15905" s="197" t="s">
        <v>791</v>
      </c>
      <c r="D15905" s="198" t="s">
        <v>337</v>
      </c>
      <c r="E15905" s="421">
        <v>41663</v>
      </c>
      <c r="F15905" s="413">
        <v>138.72999999999999</v>
      </c>
      <c r="G15905" s="414">
        <f t="shared" si="496"/>
        <v>300.31716283428244</v>
      </c>
      <c r="H15905" s="415">
        <f t="shared" si="497"/>
        <v>1.5015858141714122</v>
      </c>
    </row>
    <row r="15906" spans="1:8" ht="15" hidden="1" thickBot="1">
      <c r="A15906" s="409">
        <v>202208</v>
      </c>
      <c r="B15906" s="196" t="s">
        <v>1014</v>
      </c>
      <c r="C15906" s="197" t="s">
        <v>791</v>
      </c>
      <c r="D15906" s="198" t="s">
        <v>337</v>
      </c>
      <c r="E15906" s="421">
        <v>41825</v>
      </c>
      <c r="F15906" s="413">
        <v>138.72999999999999</v>
      </c>
      <c r="G15906" s="414">
        <f t="shared" si="496"/>
        <v>301.48489872414046</v>
      </c>
      <c r="H15906" s="415">
        <f t="shared" si="497"/>
        <v>1.5074244936207024</v>
      </c>
    </row>
    <row r="15907" spans="1:8" ht="15" hidden="1" thickBot="1">
      <c r="A15907" s="409">
        <v>202208</v>
      </c>
      <c r="B15907" s="196" t="s">
        <v>1015</v>
      </c>
      <c r="C15907" s="197" t="s">
        <v>791</v>
      </c>
      <c r="D15907" s="198" t="s">
        <v>337</v>
      </c>
      <c r="E15907" s="421">
        <v>87425</v>
      </c>
      <c r="F15907" s="413">
        <v>138.72999999999999</v>
      </c>
      <c r="G15907" s="414">
        <f t="shared" si="496"/>
        <v>630.18092698046564</v>
      </c>
      <c r="H15907" s="415">
        <f t="shared" si="497"/>
        <v>3.1509046349023282</v>
      </c>
    </row>
    <row r="15908" spans="1:8" ht="15" hidden="1" thickBot="1">
      <c r="A15908" s="409">
        <v>202208</v>
      </c>
      <c r="B15908" s="196" t="s">
        <v>1016</v>
      </c>
      <c r="C15908" s="197" t="s">
        <v>791</v>
      </c>
      <c r="D15908" s="198" t="s">
        <v>337</v>
      </c>
      <c r="E15908" s="421">
        <v>87425</v>
      </c>
      <c r="F15908" s="413">
        <v>138.72999999999999</v>
      </c>
      <c r="G15908" s="414">
        <f t="shared" si="496"/>
        <v>630.18092698046564</v>
      </c>
      <c r="H15908" s="415">
        <f t="shared" si="497"/>
        <v>3.1509046349023282</v>
      </c>
    </row>
    <row r="15909" spans="1:8" ht="15" hidden="1" thickBot="1">
      <c r="A15909" s="409">
        <v>202208</v>
      </c>
      <c r="B15909" s="196" t="s">
        <v>1017</v>
      </c>
      <c r="C15909" s="197" t="s">
        <v>791</v>
      </c>
      <c r="D15909" s="198" t="s">
        <v>337</v>
      </c>
      <c r="E15909" s="421">
        <v>87425</v>
      </c>
      <c r="F15909" s="413">
        <v>138.72999999999999</v>
      </c>
      <c r="G15909" s="414">
        <f t="shared" si="496"/>
        <v>630.18092698046564</v>
      </c>
      <c r="H15909" s="415">
        <f t="shared" si="497"/>
        <v>3.1509046349023282</v>
      </c>
    </row>
    <row r="15910" spans="1:8" ht="15" hidden="1" thickBot="1">
      <c r="A15910" s="409">
        <v>202208</v>
      </c>
      <c r="B15910" s="196" t="s">
        <v>1018</v>
      </c>
      <c r="C15910" s="197" t="s">
        <v>791</v>
      </c>
      <c r="D15910" s="198" t="s">
        <v>337</v>
      </c>
      <c r="E15910" s="421">
        <v>87425</v>
      </c>
      <c r="F15910" s="413">
        <v>138.72999999999999</v>
      </c>
      <c r="G15910" s="414">
        <f t="shared" si="496"/>
        <v>630.18092698046564</v>
      </c>
      <c r="H15910" s="415">
        <f t="shared" si="497"/>
        <v>3.1509046349023282</v>
      </c>
    </row>
    <row r="15911" spans="1:8" ht="15" hidden="1" thickBot="1">
      <c r="A15911" s="409">
        <v>202208</v>
      </c>
      <c r="B15911" s="196" t="s">
        <v>1019</v>
      </c>
      <c r="C15911" s="197" t="s">
        <v>791</v>
      </c>
      <c r="D15911" s="198" t="s">
        <v>337</v>
      </c>
      <c r="E15911" s="421">
        <v>95261</v>
      </c>
      <c r="F15911" s="413">
        <v>138.72999999999999</v>
      </c>
      <c r="G15911" s="414">
        <f t="shared" si="496"/>
        <v>686.66474446767108</v>
      </c>
      <c r="H15911" s="415">
        <f t="shared" si="497"/>
        <v>3.4333237223383555</v>
      </c>
    </row>
    <row r="15912" spans="1:8" ht="15" hidden="1" thickBot="1">
      <c r="A15912" s="409">
        <v>202208</v>
      </c>
      <c r="B15912" s="196" t="s">
        <v>1020</v>
      </c>
      <c r="C15912" s="197" t="s">
        <v>791</v>
      </c>
      <c r="D15912" s="198" t="s">
        <v>337</v>
      </c>
      <c r="E15912" s="421">
        <v>92080</v>
      </c>
      <c r="F15912" s="413">
        <v>138.72999999999999</v>
      </c>
      <c r="G15912" s="414">
        <f t="shared" si="496"/>
        <v>663.73531319829885</v>
      </c>
      <c r="H15912" s="415">
        <f t="shared" si="497"/>
        <v>3.3186765659914941</v>
      </c>
    </row>
    <row r="15913" spans="1:8" ht="15" hidden="1" thickBot="1">
      <c r="A15913" s="409">
        <v>202208</v>
      </c>
      <c r="B15913" s="196" t="s">
        <v>1021</v>
      </c>
      <c r="C15913" s="197" t="s">
        <v>791</v>
      </c>
      <c r="D15913" s="198" t="s">
        <v>337</v>
      </c>
      <c r="E15913" s="421">
        <v>95888</v>
      </c>
      <c r="F15913" s="413">
        <v>138.72999999999999</v>
      </c>
      <c r="G15913" s="414">
        <f t="shared" si="496"/>
        <v>691.18431485619556</v>
      </c>
      <c r="H15913" s="415">
        <f t="shared" si="497"/>
        <v>3.4559215742809779</v>
      </c>
    </row>
    <row r="15914" spans="1:8" ht="15" hidden="1" thickBot="1">
      <c r="A15914" s="409">
        <v>202208</v>
      </c>
      <c r="B15914" s="196" t="s">
        <v>1022</v>
      </c>
      <c r="C15914" s="197" t="s">
        <v>791</v>
      </c>
      <c r="D15914" s="198" t="s">
        <v>337</v>
      </c>
      <c r="E15914" s="421">
        <v>95888</v>
      </c>
      <c r="F15914" s="413">
        <v>138.72999999999999</v>
      </c>
      <c r="G15914" s="414">
        <f t="shared" si="496"/>
        <v>691.18431485619556</v>
      </c>
      <c r="H15914" s="415">
        <f t="shared" si="497"/>
        <v>3.4559215742809779</v>
      </c>
    </row>
    <row r="15915" spans="1:8" ht="15" hidden="1" thickBot="1">
      <c r="A15915" s="409">
        <v>202208</v>
      </c>
      <c r="B15915" s="196" t="s">
        <v>1023</v>
      </c>
      <c r="C15915" s="197" t="s">
        <v>791</v>
      </c>
      <c r="D15915" s="198" t="s">
        <v>337</v>
      </c>
      <c r="E15915" s="421">
        <v>77717</v>
      </c>
      <c r="F15915" s="413">
        <v>138.72999999999999</v>
      </c>
      <c r="G15915" s="414">
        <f t="shared" si="496"/>
        <v>560.20327254379015</v>
      </c>
      <c r="H15915" s="415">
        <f t="shared" si="497"/>
        <v>2.8010163627189506</v>
      </c>
    </row>
    <row r="15916" spans="1:8" ht="15" hidden="1" thickBot="1">
      <c r="A15916" s="409">
        <v>202208</v>
      </c>
      <c r="B15916" s="196" t="s">
        <v>1024</v>
      </c>
      <c r="C15916" s="197" t="s">
        <v>791</v>
      </c>
      <c r="D15916" s="198" t="s">
        <v>337</v>
      </c>
      <c r="E15916" s="421">
        <v>77717</v>
      </c>
      <c r="F15916" s="413">
        <v>138.72999999999999</v>
      </c>
      <c r="G15916" s="414">
        <f t="shared" si="496"/>
        <v>560.20327254379015</v>
      </c>
      <c r="H15916" s="415">
        <f t="shared" si="497"/>
        <v>2.8010163627189506</v>
      </c>
    </row>
    <row r="15917" spans="1:8" ht="15" hidden="1" thickBot="1">
      <c r="A15917" s="409">
        <v>202208</v>
      </c>
      <c r="B15917" s="196" t="s">
        <v>1025</v>
      </c>
      <c r="C15917" s="197" t="s">
        <v>791</v>
      </c>
      <c r="D15917" s="198" t="s">
        <v>337</v>
      </c>
      <c r="E15917" s="421">
        <v>77717</v>
      </c>
      <c r="F15917" s="413">
        <v>138.72999999999999</v>
      </c>
      <c r="G15917" s="414">
        <f t="shared" si="496"/>
        <v>560.20327254379015</v>
      </c>
      <c r="H15917" s="415">
        <f t="shared" si="497"/>
        <v>2.8010163627189506</v>
      </c>
    </row>
    <row r="15918" spans="1:8" ht="15" hidden="1" thickBot="1">
      <c r="A15918" s="409">
        <v>202208</v>
      </c>
      <c r="B15918" s="196" t="s">
        <v>1026</v>
      </c>
      <c r="C15918" s="197" t="s">
        <v>791</v>
      </c>
      <c r="D15918" s="198" t="s">
        <v>337</v>
      </c>
      <c r="E15918" s="421">
        <v>95888</v>
      </c>
      <c r="F15918" s="413">
        <v>138.72999999999999</v>
      </c>
      <c r="G15918" s="414">
        <f t="shared" si="496"/>
        <v>691.18431485619556</v>
      </c>
      <c r="H15918" s="415">
        <f t="shared" si="497"/>
        <v>3.4559215742809779</v>
      </c>
    </row>
    <row r="15919" spans="1:8" ht="15" hidden="1" thickBot="1">
      <c r="A15919" s="409">
        <v>202208</v>
      </c>
      <c r="B15919" s="196" t="s">
        <v>1027</v>
      </c>
      <c r="C15919" s="197" t="s">
        <v>791</v>
      </c>
      <c r="D15919" s="198" t="s">
        <v>337</v>
      </c>
      <c r="E15919" s="421">
        <v>95888</v>
      </c>
      <c r="F15919" s="413">
        <v>138.72999999999999</v>
      </c>
      <c r="G15919" s="414">
        <f t="shared" si="496"/>
        <v>691.18431485619556</v>
      </c>
      <c r="H15919" s="415">
        <f t="shared" si="497"/>
        <v>3.4559215742809779</v>
      </c>
    </row>
    <row r="15920" spans="1:8" ht="15" hidden="1" thickBot="1">
      <c r="A15920" s="409">
        <v>202208</v>
      </c>
      <c r="B15920" s="196" t="s">
        <v>1028</v>
      </c>
      <c r="C15920" s="197" t="s">
        <v>791</v>
      </c>
      <c r="D15920" s="198" t="s">
        <v>337</v>
      </c>
      <c r="E15920" s="421">
        <v>92080</v>
      </c>
      <c r="F15920" s="413">
        <v>138.72999999999999</v>
      </c>
      <c r="G15920" s="414">
        <f t="shared" si="496"/>
        <v>663.73531319829885</v>
      </c>
      <c r="H15920" s="415">
        <f t="shared" si="497"/>
        <v>3.3186765659914941</v>
      </c>
    </row>
    <row r="15921" spans="1:8" ht="15" hidden="1" thickBot="1">
      <c r="A15921" s="409">
        <v>202208</v>
      </c>
      <c r="B15921" s="196" t="s">
        <v>1029</v>
      </c>
      <c r="C15921" s="197" t="s">
        <v>791</v>
      </c>
      <c r="D15921" s="198" t="s">
        <v>337</v>
      </c>
      <c r="E15921" s="421">
        <v>115841</v>
      </c>
      <c r="F15921" s="413">
        <v>138.72999999999999</v>
      </c>
      <c r="G15921" s="414">
        <f t="shared" si="496"/>
        <v>835.01045195703887</v>
      </c>
      <c r="H15921" s="415">
        <f t="shared" si="497"/>
        <v>4.1750522597851942</v>
      </c>
    </row>
    <row r="15922" spans="1:8" ht="15" hidden="1" thickBot="1">
      <c r="A15922" s="409">
        <v>202208</v>
      </c>
      <c r="B15922" s="196" t="s">
        <v>1030</v>
      </c>
      <c r="C15922" s="197" t="s">
        <v>791</v>
      </c>
      <c r="D15922" s="198" t="s">
        <v>339</v>
      </c>
      <c r="E15922" s="421">
        <v>579</v>
      </c>
      <c r="F15922" s="413">
        <v>138.72999999999999</v>
      </c>
      <c r="G15922" s="414">
        <f t="shared" si="496"/>
        <v>4.1735745693072879</v>
      </c>
      <c r="H15922" s="415">
        <f t="shared" si="497"/>
        <v>4.1735745693072879</v>
      </c>
    </row>
    <row r="15923" spans="1:8" ht="15" hidden="1" thickBot="1">
      <c r="A15923" s="409">
        <v>202208</v>
      </c>
      <c r="B15923" s="196" t="s">
        <v>1031</v>
      </c>
      <c r="C15923" s="197" t="s">
        <v>791</v>
      </c>
      <c r="D15923" s="198" t="s">
        <v>337</v>
      </c>
      <c r="E15923" s="421">
        <v>117846</v>
      </c>
      <c r="F15923" s="413">
        <v>138.72999999999999</v>
      </c>
      <c r="G15923" s="414">
        <f t="shared" si="496"/>
        <v>849.46298565559005</v>
      </c>
      <c r="H15923" s="415">
        <f t="shared" si="497"/>
        <v>4.2473149282779499</v>
      </c>
    </row>
    <row r="15924" spans="1:8" ht="15" hidden="1" thickBot="1">
      <c r="A15924" s="409">
        <v>202208</v>
      </c>
      <c r="B15924" s="196" t="s">
        <v>1032</v>
      </c>
      <c r="C15924" s="197" t="s">
        <v>791</v>
      </c>
      <c r="D15924" s="198" t="s">
        <v>337</v>
      </c>
      <c r="E15924" s="421">
        <v>95437</v>
      </c>
      <c r="F15924" s="413">
        <v>138.72999999999999</v>
      </c>
      <c r="G15924" s="414">
        <f t="shared" si="496"/>
        <v>687.93339580480074</v>
      </c>
      <c r="H15924" s="415">
        <f t="shared" si="497"/>
        <v>3.4396669790240035</v>
      </c>
    </row>
    <row r="15925" spans="1:8" ht="15" hidden="1" thickBot="1">
      <c r="A15925" s="409">
        <v>202208</v>
      </c>
      <c r="B15925" s="196" t="s">
        <v>1033</v>
      </c>
      <c r="C15925" s="197" t="s">
        <v>791</v>
      </c>
      <c r="D15925" s="198" t="s">
        <v>339</v>
      </c>
      <c r="E15925" s="421">
        <v>477</v>
      </c>
      <c r="F15925" s="413">
        <v>138.72999999999999</v>
      </c>
      <c r="G15925" s="414">
        <f t="shared" si="496"/>
        <v>3.4383334534707708</v>
      </c>
      <c r="H15925" s="415">
        <f t="shared" si="497"/>
        <v>3.4383334534707708</v>
      </c>
    </row>
    <row r="15926" spans="1:8" ht="15" hidden="1" thickBot="1">
      <c r="A15926" s="409">
        <v>202208</v>
      </c>
      <c r="B15926" s="196" t="s">
        <v>1034</v>
      </c>
      <c r="C15926" s="197" t="s">
        <v>791</v>
      </c>
      <c r="D15926" s="198" t="s">
        <v>337</v>
      </c>
      <c r="E15926" s="421">
        <v>152036</v>
      </c>
      <c r="F15926" s="413">
        <v>138.72999999999999</v>
      </c>
      <c r="G15926" s="414">
        <f t="shared" si="496"/>
        <v>1095.912924385497</v>
      </c>
      <c r="H15926" s="415">
        <f t="shared" si="497"/>
        <v>5.4795646219274854</v>
      </c>
    </row>
    <row r="15927" spans="1:8" ht="15" hidden="1" thickBot="1">
      <c r="A15927" s="409">
        <v>202208</v>
      </c>
      <c r="B15927" s="196" t="s">
        <v>1035</v>
      </c>
      <c r="C15927" s="197" t="s">
        <v>791</v>
      </c>
      <c r="D15927" s="198" t="s">
        <v>337</v>
      </c>
      <c r="E15927" s="421">
        <v>106084</v>
      </c>
      <c r="F15927" s="413">
        <v>138.72999999999999</v>
      </c>
      <c r="G15927" s="414">
        <f t="shared" si="496"/>
        <v>764.67959345491249</v>
      </c>
      <c r="H15927" s="415">
        <f t="shared" si="497"/>
        <v>3.8233979672745626</v>
      </c>
    </row>
    <row r="15928" spans="1:8" ht="15" hidden="1" thickBot="1">
      <c r="A15928" s="409">
        <v>202208</v>
      </c>
      <c r="B15928" s="196" t="s">
        <v>1036</v>
      </c>
      <c r="C15928" s="197" t="s">
        <v>791</v>
      </c>
      <c r="D15928" s="198" t="s">
        <v>337</v>
      </c>
      <c r="E15928" s="421">
        <v>87425</v>
      </c>
      <c r="F15928" s="413">
        <v>138.72999999999999</v>
      </c>
      <c r="G15928" s="414">
        <f t="shared" si="496"/>
        <v>630.18092698046564</v>
      </c>
      <c r="H15928" s="415">
        <f t="shared" si="497"/>
        <v>3.1509046349023282</v>
      </c>
    </row>
    <row r="15929" spans="1:8" ht="15" hidden="1" thickBot="1">
      <c r="A15929" s="409">
        <v>202208</v>
      </c>
      <c r="B15929" s="196" t="s">
        <v>1037</v>
      </c>
      <c r="C15929" s="197" t="s">
        <v>791</v>
      </c>
      <c r="D15929" s="198" t="s">
        <v>339</v>
      </c>
      <c r="E15929" s="421">
        <v>437</v>
      </c>
      <c r="F15929" s="413">
        <v>138.72999999999999</v>
      </c>
      <c r="G15929" s="414">
        <f t="shared" si="496"/>
        <v>3.1500036041231172</v>
      </c>
      <c r="H15929" s="415">
        <f t="shared" si="497"/>
        <v>3.1500036041231172</v>
      </c>
    </row>
    <row r="15930" spans="1:8" ht="15" hidden="1" thickBot="1">
      <c r="A15930" s="409">
        <v>202208</v>
      </c>
      <c r="B15930" s="196" t="s">
        <v>1038</v>
      </c>
      <c r="C15930" s="197" t="s">
        <v>791</v>
      </c>
      <c r="D15930" s="198" t="s">
        <v>337</v>
      </c>
      <c r="E15930" s="421">
        <v>112594</v>
      </c>
      <c r="F15930" s="413">
        <v>138.72999999999999</v>
      </c>
      <c r="G15930" s="414">
        <f t="shared" si="496"/>
        <v>811.60527643624312</v>
      </c>
      <c r="H15930" s="415">
        <f t="shared" si="497"/>
        <v>4.0580263821812155</v>
      </c>
    </row>
    <row r="15931" spans="1:8" ht="15" hidden="1" thickBot="1">
      <c r="A15931" s="409">
        <v>202208</v>
      </c>
      <c r="B15931" s="196" t="s">
        <v>1039</v>
      </c>
      <c r="C15931" s="197" t="s">
        <v>791</v>
      </c>
      <c r="D15931" s="198" t="s">
        <v>339</v>
      </c>
      <c r="E15931" s="421">
        <v>560</v>
      </c>
      <c r="F15931" s="413">
        <v>138.72999999999999</v>
      </c>
      <c r="G15931" s="414">
        <f t="shared" si="496"/>
        <v>4.0366178908671522</v>
      </c>
      <c r="H15931" s="415">
        <f t="shared" si="497"/>
        <v>4.0366178908671522</v>
      </c>
    </row>
    <row r="15932" spans="1:8" ht="15" hidden="1" thickBot="1">
      <c r="A15932" s="409">
        <v>202208</v>
      </c>
      <c r="B15932" s="196" t="s">
        <v>1040</v>
      </c>
      <c r="C15932" s="197" t="s">
        <v>791</v>
      </c>
      <c r="D15932" s="198" t="s">
        <v>337</v>
      </c>
      <c r="E15932" s="421">
        <v>94669</v>
      </c>
      <c r="F15932" s="413">
        <v>138.72999999999999</v>
      </c>
      <c r="G15932" s="414">
        <f t="shared" si="496"/>
        <v>682.39746269732575</v>
      </c>
      <c r="H15932" s="415">
        <f t="shared" si="497"/>
        <v>3.4119873134866285</v>
      </c>
    </row>
    <row r="15933" spans="1:8" ht="15" hidden="1" thickBot="1">
      <c r="A15933" s="409">
        <v>202208</v>
      </c>
      <c r="B15933" s="196" t="s">
        <v>1041</v>
      </c>
      <c r="C15933" s="197" t="s">
        <v>791</v>
      </c>
      <c r="D15933" s="198" t="s">
        <v>339</v>
      </c>
      <c r="E15933" s="421">
        <v>473</v>
      </c>
      <c r="F15933" s="413">
        <v>138.72999999999999</v>
      </c>
      <c r="G15933" s="414">
        <f t="shared" si="496"/>
        <v>3.4095004685360055</v>
      </c>
      <c r="H15933" s="415">
        <f t="shared" si="497"/>
        <v>3.4095004685360055</v>
      </c>
    </row>
    <row r="15934" spans="1:8" ht="15" hidden="1" thickBot="1">
      <c r="A15934" s="409">
        <v>202208</v>
      </c>
      <c r="B15934" s="196" t="s">
        <v>1042</v>
      </c>
      <c r="C15934" s="197" t="s">
        <v>791</v>
      </c>
      <c r="D15934" s="198" t="s">
        <v>337</v>
      </c>
      <c r="E15934" s="421">
        <v>116781</v>
      </c>
      <c r="F15934" s="413">
        <v>138.72999999999999</v>
      </c>
      <c r="G15934" s="414">
        <f t="shared" si="496"/>
        <v>841.78620341670876</v>
      </c>
      <c r="H15934" s="415">
        <f t="shared" si="497"/>
        <v>4.2089310170835441</v>
      </c>
    </row>
    <row r="15935" spans="1:8" ht="15" hidden="1" thickBot="1">
      <c r="A15935" s="409">
        <v>202208</v>
      </c>
      <c r="B15935" s="196" t="s">
        <v>1043</v>
      </c>
      <c r="C15935" s="197" t="s">
        <v>791</v>
      </c>
      <c r="D15935" s="198" t="s">
        <v>339</v>
      </c>
      <c r="E15935" s="421">
        <v>584</v>
      </c>
      <c r="F15935" s="413">
        <v>138.72999999999999</v>
      </c>
      <c r="G15935" s="414">
        <f t="shared" si="496"/>
        <v>4.2096158004757447</v>
      </c>
      <c r="H15935" s="415">
        <f t="shared" si="497"/>
        <v>4.2096158004757447</v>
      </c>
    </row>
    <row r="15936" spans="1:8" ht="15" hidden="1" thickBot="1">
      <c r="A15936" s="409">
        <v>202208</v>
      </c>
      <c r="B15936" s="196" t="s">
        <v>1044</v>
      </c>
      <c r="C15936" s="197" t="s">
        <v>791</v>
      </c>
      <c r="D15936" s="198" t="s">
        <v>337</v>
      </c>
      <c r="E15936" s="421">
        <v>134462</v>
      </c>
      <c r="F15936" s="413">
        <v>138.72999999999999</v>
      </c>
      <c r="G15936" s="414">
        <f t="shared" si="496"/>
        <v>969.23520507460546</v>
      </c>
      <c r="H15936" s="415">
        <f t="shared" si="497"/>
        <v>4.8461760253730271</v>
      </c>
    </row>
    <row r="15937" spans="1:8" ht="15" hidden="1" thickBot="1">
      <c r="A15937" s="409">
        <v>202208</v>
      </c>
      <c r="B15937" s="196" t="s">
        <v>1045</v>
      </c>
      <c r="C15937" s="197" t="s">
        <v>791</v>
      </c>
      <c r="D15937" s="198" t="s">
        <v>339</v>
      </c>
      <c r="E15937" s="421">
        <v>672</v>
      </c>
      <c r="F15937" s="413">
        <v>138.72999999999999</v>
      </c>
      <c r="G15937" s="414">
        <f t="shared" si="496"/>
        <v>4.8439414690405824</v>
      </c>
      <c r="H15937" s="415">
        <f t="shared" si="497"/>
        <v>4.8439414690405824</v>
      </c>
    </row>
    <row r="15938" spans="1:8" ht="15" hidden="1" thickBot="1">
      <c r="A15938" s="409">
        <v>202208</v>
      </c>
      <c r="B15938" s="196" t="s">
        <v>1046</v>
      </c>
      <c r="C15938" s="197" t="s">
        <v>791</v>
      </c>
      <c r="D15938" s="198" t="s">
        <v>337</v>
      </c>
      <c r="E15938" s="421">
        <v>140950</v>
      </c>
      <c r="F15938" s="413">
        <v>138.72999999999999</v>
      </c>
      <c r="G15938" s="414">
        <f t="shared" ref="G15938:G16001" si="498">+E15938/F15938</f>
        <v>1016.0023066387948</v>
      </c>
      <c r="H15938" s="415">
        <f t="shared" ref="H15938:H16001" si="499">IF(D15938="TB",G15938/200,IF(D15938="LT",G15938,"VER"))</f>
        <v>5.0800115331939741</v>
      </c>
    </row>
    <row r="15939" spans="1:8" ht="15" hidden="1" thickBot="1">
      <c r="A15939" s="409">
        <v>202208</v>
      </c>
      <c r="B15939" s="196" t="s">
        <v>1047</v>
      </c>
      <c r="C15939" s="197" t="s">
        <v>791</v>
      </c>
      <c r="D15939" s="198" t="s">
        <v>337</v>
      </c>
      <c r="E15939" s="421">
        <v>112154</v>
      </c>
      <c r="F15939" s="413">
        <v>138.72999999999999</v>
      </c>
      <c r="G15939" s="414">
        <f t="shared" si="498"/>
        <v>808.43364809341892</v>
      </c>
      <c r="H15939" s="415">
        <f t="shared" si="499"/>
        <v>4.0421682404670944</v>
      </c>
    </row>
    <row r="15940" spans="1:8" ht="15" hidden="1" thickBot="1">
      <c r="A15940" s="409">
        <v>202208</v>
      </c>
      <c r="B15940" s="196" t="s">
        <v>1048</v>
      </c>
      <c r="C15940" s="197" t="s">
        <v>791</v>
      </c>
      <c r="D15940" s="198" t="s">
        <v>339</v>
      </c>
      <c r="E15940" s="421">
        <v>561</v>
      </c>
      <c r="F15940" s="413">
        <v>138.72999999999999</v>
      </c>
      <c r="G15940" s="414">
        <f t="shared" si="498"/>
        <v>4.0438261371008437</v>
      </c>
      <c r="H15940" s="415">
        <f t="shared" si="499"/>
        <v>4.0438261371008437</v>
      </c>
    </row>
    <row r="15941" spans="1:8" ht="15" hidden="1" thickBot="1">
      <c r="A15941" s="409">
        <v>202208</v>
      </c>
      <c r="B15941" s="196" t="s">
        <v>1049</v>
      </c>
      <c r="C15941" s="197" t="s">
        <v>791</v>
      </c>
      <c r="D15941" s="198" t="s">
        <v>337</v>
      </c>
      <c r="E15941" s="421">
        <v>104520</v>
      </c>
      <c r="F15941" s="413">
        <v>138.72999999999999</v>
      </c>
      <c r="G15941" s="414">
        <f t="shared" si="498"/>
        <v>753.40589634541925</v>
      </c>
      <c r="H15941" s="415">
        <f t="shared" si="499"/>
        <v>3.7670294817270964</v>
      </c>
    </row>
    <row r="15942" spans="1:8" ht="15" hidden="1" thickBot="1">
      <c r="A15942" s="409">
        <v>202208</v>
      </c>
      <c r="B15942" s="196" t="s">
        <v>1050</v>
      </c>
      <c r="C15942" s="197" t="s">
        <v>791</v>
      </c>
      <c r="D15942" s="198" t="s">
        <v>337</v>
      </c>
      <c r="E15942" s="421">
        <v>130638</v>
      </c>
      <c r="F15942" s="413">
        <v>138.72999999999999</v>
      </c>
      <c r="G15942" s="414">
        <f t="shared" si="498"/>
        <v>941.67087147696975</v>
      </c>
      <c r="H15942" s="415">
        <f t="shared" si="499"/>
        <v>4.7083543573848488</v>
      </c>
    </row>
    <row r="15943" spans="1:8" ht="15" hidden="1" thickBot="1">
      <c r="A15943" s="409">
        <v>202208</v>
      </c>
      <c r="B15943" s="196" t="s">
        <v>1051</v>
      </c>
      <c r="C15943" s="197" t="s">
        <v>791</v>
      </c>
      <c r="D15943" s="198" t="s">
        <v>337</v>
      </c>
      <c r="E15943" s="421">
        <v>73828</v>
      </c>
      <c r="F15943" s="413">
        <v>138.72999999999999</v>
      </c>
      <c r="G15943" s="414">
        <f t="shared" si="498"/>
        <v>532.17040294096455</v>
      </c>
      <c r="H15943" s="415">
        <f t="shared" si="499"/>
        <v>2.6608520147048229</v>
      </c>
    </row>
    <row r="15944" spans="1:8" ht="15" hidden="1" thickBot="1">
      <c r="A15944" s="409">
        <v>202208</v>
      </c>
      <c r="B15944" s="196" t="s">
        <v>1052</v>
      </c>
      <c r="C15944" s="197" t="s">
        <v>791</v>
      </c>
      <c r="D15944" s="198" t="s">
        <v>337</v>
      </c>
      <c r="E15944" s="421">
        <v>109054</v>
      </c>
      <c r="F15944" s="413">
        <v>138.72999999999999</v>
      </c>
      <c r="G15944" s="414">
        <f t="shared" si="498"/>
        <v>786.08808476897582</v>
      </c>
      <c r="H15944" s="415">
        <f t="shared" si="499"/>
        <v>3.9304404238448791</v>
      </c>
    </row>
    <row r="15945" spans="1:8" ht="15" hidden="1" thickBot="1">
      <c r="A15945" s="409">
        <v>202208</v>
      </c>
      <c r="B15945" s="196" t="s">
        <v>1053</v>
      </c>
      <c r="C15945" s="197" t="s">
        <v>791</v>
      </c>
      <c r="D15945" s="198" t="s">
        <v>339</v>
      </c>
      <c r="E15945" s="421">
        <v>545</v>
      </c>
      <c r="F15945" s="413">
        <v>138.72999999999999</v>
      </c>
      <c r="G15945" s="414">
        <f t="shared" si="498"/>
        <v>3.9284941973617822</v>
      </c>
      <c r="H15945" s="415">
        <f t="shared" si="499"/>
        <v>3.9284941973617822</v>
      </c>
    </row>
    <row r="15946" spans="1:8" ht="15" hidden="1" thickBot="1">
      <c r="A15946" s="409">
        <v>202208</v>
      </c>
      <c r="B15946" s="196" t="s">
        <v>1054</v>
      </c>
      <c r="C15946" s="197" t="s">
        <v>791</v>
      </c>
      <c r="D15946" s="198" t="s">
        <v>339</v>
      </c>
      <c r="E15946" s="421">
        <v>653</v>
      </c>
      <c r="F15946" s="413">
        <v>138.72999999999999</v>
      </c>
      <c r="G15946" s="414">
        <f t="shared" si="498"/>
        <v>4.7069847906004476</v>
      </c>
      <c r="H15946" s="415">
        <f t="shared" si="499"/>
        <v>4.7069847906004476</v>
      </c>
    </row>
    <row r="15947" spans="1:8" ht="15" hidden="1" thickBot="1">
      <c r="A15947" s="409">
        <v>202208</v>
      </c>
      <c r="B15947" s="196" t="s">
        <v>1055</v>
      </c>
      <c r="C15947" s="197" t="s">
        <v>791</v>
      </c>
      <c r="D15947" s="198" t="s">
        <v>337</v>
      </c>
      <c r="E15947" s="421">
        <v>119674.65</v>
      </c>
      <c r="F15947" s="413">
        <v>138.72999999999999</v>
      </c>
      <c r="G15947" s="414">
        <f t="shared" si="498"/>
        <v>862.64434513082972</v>
      </c>
      <c r="H15947" s="415">
        <f t="shared" si="499"/>
        <v>4.3132217256541487</v>
      </c>
    </row>
    <row r="15948" spans="1:8" ht="15" hidden="1" thickBot="1">
      <c r="A15948" s="409">
        <v>202208</v>
      </c>
      <c r="B15948" s="196" t="s">
        <v>1056</v>
      </c>
      <c r="C15948" s="197" t="s">
        <v>791</v>
      </c>
      <c r="D15948" s="198" t="s">
        <v>337</v>
      </c>
      <c r="E15948" s="421">
        <v>140273</v>
      </c>
      <c r="F15948" s="413">
        <v>138.72999999999999</v>
      </c>
      <c r="G15948" s="414">
        <f t="shared" si="498"/>
        <v>1011.1223239385859</v>
      </c>
      <c r="H15948" s="415">
        <f t="shared" si="499"/>
        <v>5.0556116196929288</v>
      </c>
    </row>
    <row r="15949" spans="1:8" ht="15" hidden="1" thickBot="1">
      <c r="A15949" s="409">
        <v>202208</v>
      </c>
      <c r="B15949" s="196" t="s">
        <v>1057</v>
      </c>
      <c r="C15949" s="197" t="s">
        <v>791</v>
      </c>
      <c r="D15949" s="198" t="s">
        <v>337</v>
      </c>
      <c r="E15949" s="421">
        <v>140273</v>
      </c>
      <c r="F15949" s="413">
        <v>138.72999999999999</v>
      </c>
      <c r="G15949" s="414">
        <f t="shared" si="498"/>
        <v>1011.1223239385859</v>
      </c>
      <c r="H15949" s="415">
        <f t="shared" si="499"/>
        <v>5.0556116196929288</v>
      </c>
    </row>
    <row r="15950" spans="1:8" ht="15" hidden="1" thickBot="1">
      <c r="A15950" s="409">
        <v>202208</v>
      </c>
      <c r="B15950" s="196" t="s">
        <v>1058</v>
      </c>
      <c r="C15950" s="197" t="s">
        <v>791</v>
      </c>
      <c r="D15950" s="198" t="s">
        <v>337</v>
      </c>
      <c r="E15950" s="421">
        <v>114889</v>
      </c>
      <c r="F15950" s="413">
        <v>138.72999999999999</v>
      </c>
      <c r="G15950" s="414">
        <f t="shared" si="498"/>
        <v>828.14820154256472</v>
      </c>
      <c r="H15950" s="415">
        <f t="shared" si="499"/>
        <v>4.1407410077128235</v>
      </c>
    </row>
    <row r="15951" spans="1:8" ht="15" hidden="1" thickBot="1">
      <c r="A15951" s="409">
        <v>202208</v>
      </c>
      <c r="B15951" s="196" t="s">
        <v>1059</v>
      </c>
      <c r="C15951" s="197" t="s">
        <v>791</v>
      </c>
      <c r="D15951" s="198" t="s">
        <v>339</v>
      </c>
      <c r="E15951" s="421">
        <v>574</v>
      </c>
      <c r="F15951" s="413">
        <v>138.72999999999999</v>
      </c>
      <c r="G15951" s="414">
        <f t="shared" si="498"/>
        <v>4.1375333381388311</v>
      </c>
      <c r="H15951" s="415">
        <f t="shared" si="499"/>
        <v>4.1375333381388311</v>
      </c>
    </row>
    <row r="15952" spans="1:8" ht="15" hidden="1" thickBot="1">
      <c r="A15952" s="409">
        <v>202208</v>
      </c>
      <c r="B15952" s="196" t="s">
        <v>1060</v>
      </c>
      <c r="C15952" s="197" t="s">
        <v>791</v>
      </c>
      <c r="D15952" s="198" t="s">
        <v>337</v>
      </c>
      <c r="E15952" s="421">
        <v>119542</v>
      </c>
      <c r="F15952" s="413">
        <v>138.72999999999999</v>
      </c>
      <c r="G15952" s="414">
        <f t="shared" si="498"/>
        <v>861.68817126793056</v>
      </c>
      <c r="H15952" s="415">
        <f t="shared" si="499"/>
        <v>4.3084408563396526</v>
      </c>
    </row>
    <row r="15953" spans="1:8" ht="15" hidden="1" thickBot="1">
      <c r="A15953" s="409">
        <v>202208</v>
      </c>
      <c r="B15953" s="196" t="s">
        <v>1061</v>
      </c>
      <c r="C15953" s="197" t="s">
        <v>791</v>
      </c>
      <c r="D15953" s="198" t="s">
        <v>337</v>
      </c>
      <c r="E15953" s="421">
        <v>103889</v>
      </c>
      <c r="F15953" s="413">
        <v>138.72999999999999</v>
      </c>
      <c r="G15953" s="414">
        <f t="shared" si="498"/>
        <v>748.85749297196003</v>
      </c>
      <c r="H15953" s="415">
        <f t="shared" si="499"/>
        <v>3.7442874648598004</v>
      </c>
    </row>
    <row r="15954" spans="1:8" ht="15" hidden="1" thickBot="1">
      <c r="A15954" s="409">
        <v>202208</v>
      </c>
      <c r="B15954" s="196" t="s">
        <v>1062</v>
      </c>
      <c r="C15954" s="197" t="s">
        <v>791</v>
      </c>
      <c r="D15954" s="198" t="s">
        <v>337</v>
      </c>
      <c r="E15954" s="421">
        <v>112179</v>
      </c>
      <c r="F15954" s="413">
        <v>138.72999999999999</v>
      </c>
      <c r="G15954" s="414">
        <f t="shared" si="498"/>
        <v>808.61385424926118</v>
      </c>
      <c r="H15954" s="415">
        <f t="shared" si="499"/>
        <v>4.0430692712463063</v>
      </c>
    </row>
    <row r="15955" spans="1:8" ht="15" hidden="1" thickBot="1">
      <c r="A15955" s="409">
        <v>202208</v>
      </c>
      <c r="B15955" s="196" t="s">
        <v>1063</v>
      </c>
      <c r="C15955" s="197" t="s">
        <v>791</v>
      </c>
      <c r="D15955" s="198" t="s">
        <v>337</v>
      </c>
      <c r="E15955" s="421">
        <v>94609</v>
      </c>
      <c r="F15955" s="413">
        <v>138.72999999999999</v>
      </c>
      <c r="G15955" s="414">
        <f t="shared" si="498"/>
        <v>681.96496792330436</v>
      </c>
      <c r="H15955" s="415">
        <f t="shared" si="499"/>
        <v>3.4098248396165216</v>
      </c>
    </row>
    <row r="15956" spans="1:8" ht="15" hidden="1" thickBot="1">
      <c r="A15956" s="409">
        <v>202208</v>
      </c>
      <c r="B15956" s="196" t="s">
        <v>1064</v>
      </c>
      <c r="C15956" s="197" t="s">
        <v>791</v>
      </c>
      <c r="D15956" s="198" t="s">
        <v>339</v>
      </c>
      <c r="E15956" s="421">
        <v>473</v>
      </c>
      <c r="F15956" s="413">
        <v>138.72999999999999</v>
      </c>
      <c r="G15956" s="414">
        <f t="shared" si="498"/>
        <v>3.4095004685360055</v>
      </c>
      <c r="H15956" s="415">
        <f t="shared" si="499"/>
        <v>3.4095004685360055</v>
      </c>
    </row>
    <row r="15957" spans="1:8" ht="15" hidden="1" thickBot="1">
      <c r="A15957" s="409">
        <v>202208</v>
      </c>
      <c r="B15957" s="196" t="s">
        <v>1065</v>
      </c>
      <c r="C15957" s="197" t="s">
        <v>791</v>
      </c>
      <c r="D15957" s="198" t="s">
        <v>337</v>
      </c>
      <c r="E15957" s="421">
        <v>89338</v>
      </c>
      <c r="F15957" s="413">
        <v>138.72999999999999</v>
      </c>
      <c r="G15957" s="414">
        <f t="shared" si="498"/>
        <v>643.97030202551719</v>
      </c>
      <c r="H15957" s="415">
        <f t="shared" si="499"/>
        <v>3.2198515101275857</v>
      </c>
    </row>
    <row r="15958" spans="1:8" ht="15" hidden="1" thickBot="1">
      <c r="A15958" s="409">
        <v>202208</v>
      </c>
      <c r="B15958" s="196" t="s">
        <v>1066</v>
      </c>
      <c r="C15958" s="197" t="s">
        <v>791</v>
      </c>
      <c r="D15958" s="198" t="s">
        <v>339</v>
      </c>
      <c r="E15958" s="421">
        <v>447</v>
      </c>
      <c r="F15958" s="413">
        <v>138.72999999999999</v>
      </c>
      <c r="G15958" s="414">
        <f t="shared" si="498"/>
        <v>3.2220860664600304</v>
      </c>
      <c r="H15958" s="415">
        <f t="shared" si="499"/>
        <v>3.2220860664600304</v>
      </c>
    </row>
    <row r="15959" spans="1:8" ht="15" hidden="1" thickBot="1">
      <c r="A15959" s="409">
        <v>202208</v>
      </c>
      <c r="B15959" s="196" t="s">
        <v>1067</v>
      </c>
      <c r="C15959" s="197" t="s">
        <v>791</v>
      </c>
      <c r="D15959" s="198" t="s">
        <v>337</v>
      </c>
      <c r="E15959" s="421">
        <v>111847.31</v>
      </c>
      <c r="F15959" s="413">
        <v>138.72999999999999</v>
      </c>
      <c r="G15959" s="414">
        <f t="shared" si="498"/>
        <v>806.22295105600813</v>
      </c>
      <c r="H15959" s="415">
        <f t="shared" si="499"/>
        <v>4.0311147552800408</v>
      </c>
    </row>
    <row r="15960" spans="1:8" ht="15" hidden="1" thickBot="1">
      <c r="A15960" s="409">
        <v>202208</v>
      </c>
      <c r="B15960" s="196" t="s">
        <v>1068</v>
      </c>
      <c r="C15960" s="197" t="s">
        <v>2661</v>
      </c>
      <c r="D15960" s="198" t="s">
        <v>339</v>
      </c>
      <c r="E15960" s="421">
        <v>559</v>
      </c>
      <c r="F15960" s="413">
        <v>138.72999999999999</v>
      </c>
      <c r="G15960" s="414">
        <f t="shared" si="498"/>
        <v>4.0294096446334606</v>
      </c>
      <c r="H15960" s="415">
        <f t="shared" si="499"/>
        <v>4.0294096446334606</v>
      </c>
    </row>
    <row r="15961" spans="1:8" ht="15" hidden="1" thickBot="1">
      <c r="A15961" s="409">
        <v>202208</v>
      </c>
      <c r="B15961" s="196" t="s">
        <v>1069</v>
      </c>
      <c r="C15961" s="197" t="s">
        <v>791</v>
      </c>
      <c r="D15961" s="198" t="s">
        <v>337</v>
      </c>
      <c r="E15961" s="421">
        <v>87800</v>
      </c>
      <c r="F15961" s="413">
        <v>138.72999999999999</v>
      </c>
      <c r="G15961" s="414">
        <f t="shared" si="498"/>
        <v>632.88401931809994</v>
      </c>
      <c r="H15961" s="415">
        <f t="shared" si="499"/>
        <v>3.1644200965904998</v>
      </c>
    </row>
    <row r="15962" spans="1:8" ht="15" hidden="1" thickBot="1">
      <c r="A15962" s="409">
        <v>202208</v>
      </c>
      <c r="B15962" s="196" t="s">
        <v>1070</v>
      </c>
      <c r="C15962" s="197" t="s">
        <v>791</v>
      </c>
      <c r="D15962" s="198" t="s">
        <v>337</v>
      </c>
      <c r="E15962" s="421">
        <v>119812</v>
      </c>
      <c r="F15962" s="413">
        <v>138.72999999999999</v>
      </c>
      <c r="G15962" s="414">
        <f t="shared" si="498"/>
        <v>863.63439775102722</v>
      </c>
      <c r="H15962" s="415">
        <f t="shared" si="499"/>
        <v>4.318171988755136</v>
      </c>
    </row>
    <row r="15963" spans="1:8" ht="15" hidden="1" thickBot="1">
      <c r="A15963" s="409">
        <v>202208</v>
      </c>
      <c r="B15963" s="196" t="s">
        <v>1071</v>
      </c>
      <c r="C15963" s="197" t="s">
        <v>791</v>
      </c>
      <c r="D15963" s="198" t="s">
        <v>339</v>
      </c>
      <c r="E15963" s="421">
        <v>599</v>
      </c>
      <c r="F15963" s="413">
        <v>138.72999999999999</v>
      </c>
      <c r="G15963" s="414">
        <f t="shared" si="498"/>
        <v>4.3177394939811151</v>
      </c>
      <c r="H15963" s="415">
        <f t="shared" si="499"/>
        <v>4.3177394939811151</v>
      </c>
    </row>
    <row r="15964" spans="1:8" ht="15" hidden="1" thickBot="1">
      <c r="A15964" s="409">
        <v>202208</v>
      </c>
      <c r="B15964" s="196" t="s">
        <v>1072</v>
      </c>
      <c r="C15964" s="197" t="s">
        <v>791</v>
      </c>
      <c r="D15964" s="198" t="s">
        <v>337</v>
      </c>
      <c r="E15964" s="421">
        <v>99245</v>
      </c>
      <c r="F15964" s="413">
        <v>138.72999999999999</v>
      </c>
      <c r="G15964" s="414">
        <f t="shared" si="498"/>
        <v>715.38239746269733</v>
      </c>
      <c r="H15964" s="415">
        <f t="shared" si="499"/>
        <v>3.5769119873134865</v>
      </c>
    </row>
    <row r="15965" spans="1:8" ht="15" hidden="1" thickBot="1">
      <c r="A15965" s="409">
        <v>202208</v>
      </c>
      <c r="B15965" s="196" t="s">
        <v>1073</v>
      </c>
      <c r="C15965" s="197" t="s">
        <v>791</v>
      </c>
      <c r="D15965" s="198" t="s">
        <v>337</v>
      </c>
      <c r="E15965" s="421">
        <v>122971</v>
      </c>
      <c r="F15965" s="413">
        <v>138.72999999999999</v>
      </c>
      <c r="G15965" s="414">
        <f t="shared" si="498"/>
        <v>886.4052476032582</v>
      </c>
      <c r="H15965" s="415">
        <f t="shared" si="499"/>
        <v>4.4320262380162907</v>
      </c>
    </row>
    <row r="15966" spans="1:8" ht="15" hidden="1" thickBot="1">
      <c r="A15966" s="409">
        <v>202208</v>
      </c>
      <c r="B15966" s="196" t="s">
        <v>1074</v>
      </c>
      <c r="C15966" s="197" t="s">
        <v>791</v>
      </c>
      <c r="D15966" s="198" t="s">
        <v>337</v>
      </c>
      <c r="E15966" s="421">
        <v>124522</v>
      </c>
      <c r="F15966" s="413">
        <v>138.72999999999999</v>
      </c>
      <c r="G15966" s="414">
        <f t="shared" si="498"/>
        <v>897.58523751171344</v>
      </c>
      <c r="H15966" s="415">
        <f t="shared" si="499"/>
        <v>4.4879261875585676</v>
      </c>
    </row>
    <row r="15967" spans="1:8" ht="15" hidden="1" thickBot="1">
      <c r="A15967" s="409">
        <v>202208</v>
      </c>
      <c r="B15967" s="196" t="s">
        <v>1075</v>
      </c>
      <c r="C15967" s="197" t="s">
        <v>791</v>
      </c>
      <c r="D15967" s="198" t="s">
        <v>337</v>
      </c>
      <c r="E15967" s="421">
        <v>124522</v>
      </c>
      <c r="F15967" s="413">
        <v>138.72999999999999</v>
      </c>
      <c r="G15967" s="414">
        <f t="shared" si="498"/>
        <v>897.58523751171344</v>
      </c>
      <c r="H15967" s="415">
        <f t="shared" si="499"/>
        <v>4.4879261875585676</v>
      </c>
    </row>
    <row r="15968" spans="1:8" ht="15" hidden="1" thickBot="1">
      <c r="A15968" s="409">
        <v>202208</v>
      </c>
      <c r="B15968" s="196" t="s">
        <v>1076</v>
      </c>
      <c r="C15968" s="197" t="s">
        <v>791</v>
      </c>
      <c r="D15968" s="198" t="s">
        <v>337</v>
      </c>
      <c r="E15968" s="421">
        <v>124522</v>
      </c>
      <c r="F15968" s="413">
        <v>138.72999999999999</v>
      </c>
      <c r="G15968" s="414">
        <f t="shared" si="498"/>
        <v>897.58523751171344</v>
      </c>
      <c r="H15968" s="415">
        <f t="shared" si="499"/>
        <v>4.4879261875585676</v>
      </c>
    </row>
    <row r="15969" spans="1:8" ht="15" hidden="1" thickBot="1">
      <c r="A15969" s="409">
        <v>202208</v>
      </c>
      <c r="B15969" s="196" t="s">
        <v>1077</v>
      </c>
      <c r="C15969" s="197" t="s">
        <v>791</v>
      </c>
      <c r="D15969" s="198" t="s">
        <v>337</v>
      </c>
      <c r="E15969" s="421">
        <v>87858</v>
      </c>
      <c r="F15969" s="413">
        <v>138.72999999999999</v>
      </c>
      <c r="G15969" s="414">
        <f t="shared" si="498"/>
        <v>633.30209759965408</v>
      </c>
      <c r="H15969" s="415">
        <f t="shared" si="499"/>
        <v>3.1665104879982704</v>
      </c>
    </row>
    <row r="15970" spans="1:8" ht="15" hidden="1" thickBot="1">
      <c r="A15970" s="409">
        <v>202208</v>
      </c>
      <c r="B15970" s="196" t="s">
        <v>1078</v>
      </c>
      <c r="C15970" s="197" t="s">
        <v>791</v>
      </c>
      <c r="D15970" s="198" t="s">
        <v>337</v>
      </c>
      <c r="E15970" s="421">
        <v>87858</v>
      </c>
      <c r="F15970" s="413">
        <v>138.72999999999999</v>
      </c>
      <c r="G15970" s="414">
        <f t="shared" si="498"/>
        <v>633.30209759965408</v>
      </c>
      <c r="H15970" s="415">
        <f t="shared" si="499"/>
        <v>3.1665104879982704</v>
      </c>
    </row>
    <row r="15971" spans="1:8" ht="15" hidden="1" thickBot="1">
      <c r="A15971" s="409">
        <v>202208</v>
      </c>
      <c r="B15971" s="196" t="s">
        <v>1079</v>
      </c>
      <c r="C15971" s="197" t="s">
        <v>791</v>
      </c>
      <c r="D15971" s="198" t="s">
        <v>337</v>
      </c>
      <c r="E15971" s="421">
        <v>87858</v>
      </c>
      <c r="F15971" s="413">
        <v>138.72999999999999</v>
      </c>
      <c r="G15971" s="414">
        <f t="shared" si="498"/>
        <v>633.30209759965408</v>
      </c>
      <c r="H15971" s="415">
        <f t="shared" si="499"/>
        <v>3.1665104879982704</v>
      </c>
    </row>
    <row r="15972" spans="1:8" ht="15" hidden="1" thickBot="1">
      <c r="A15972" s="409">
        <v>202208</v>
      </c>
      <c r="B15972" s="196" t="s">
        <v>1080</v>
      </c>
      <c r="C15972" s="197" t="s">
        <v>791</v>
      </c>
      <c r="D15972" s="198" t="s">
        <v>337</v>
      </c>
      <c r="E15972" s="421">
        <v>124522</v>
      </c>
      <c r="F15972" s="413">
        <v>138.72999999999999</v>
      </c>
      <c r="G15972" s="414">
        <f t="shared" si="498"/>
        <v>897.58523751171344</v>
      </c>
      <c r="H15972" s="415">
        <f t="shared" si="499"/>
        <v>4.4879261875585676</v>
      </c>
    </row>
    <row r="15973" spans="1:8" ht="15" hidden="1" thickBot="1">
      <c r="A15973" s="409">
        <v>202208</v>
      </c>
      <c r="B15973" s="196" t="s">
        <v>1081</v>
      </c>
      <c r="C15973" s="197" t="s">
        <v>791</v>
      </c>
      <c r="D15973" s="198" t="s">
        <v>337</v>
      </c>
      <c r="E15973" s="421">
        <v>87858</v>
      </c>
      <c r="F15973" s="413">
        <v>138.72999999999999</v>
      </c>
      <c r="G15973" s="414">
        <f t="shared" si="498"/>
        <v>633.30209759965408</v>
      </c>
      <c r="H15973" s="415">
        <f t="shared" si="499"/>
        <v>3.1665104879982704</v>
      </c>
    </row>
    <row r="15974" spans="1:8" ht="15" hidden="1" thickBot="1">
      <c r="A15974" s="409">
        <v>202208</v>
      </c>
      <c r="B15974" s="196" t="s">
        <v>1082</v>
      </c>
      <c r="C15974" s="197" t="s">
        <v>791</v>
      </c>
      <c r="D15974" s="198" t="s">
        <v>337</v>
      </c>
      <c r="E15974" s="421">
        <v>124522</v>
      </c>
      <c r="F15974" s="413">
        <v>138.72999999999999</v>
      </c>
      <c r="G15974" s="414">
        <f t="shared" si="498"/>
        <v>897.58523751171344</v>
      </c>
      <c r="H15974" s="415">
        <f t="shared" si="499"/>
        <v>4.4879261875585676</v>
      </c>
    </row>
    <row r="15975" spans="1:8" ht="15" hidden="1" thickBot="1">
      <c r="A15975" s="409">
        <v>202208</v>
      </c>
      <c r="B15975" s="196" t="s">
        <v>1083</v>
      </c>
      <c r="C15975" s="197" t="s">
        <v>791</v>
      </c>
      <c r="D15975" s="198" t="s">
        <v>337</v>
      </c>
      <c r="E15975" s="421">
        <v>116145</v>
      </c>
      <c r="F15975" s="413">
        <v>138.72999999999999</v>
      </c>
      <c r="G15975" s="414">
        <f t="shared" si="498"/>
        <v>837.20175881208104</v>
      </c>
      <c r="H15975" s="415">
        <f t="shared" si="499"/>
        <v>4.1860087940604052</v>
      </c>
    </row>
    <row r="15976" spans="1:8" ht="15" hidden="1" thickBot="1">
      <c r="A15976" s="409">
        <v>202208</v>
      </c>
      <c r="B15976" s="196" t="s">
        <v>1084</v>
      </c>
      <c r="C15976" s="197" t="s">
        <v>791</v>
      </c>
      <c r="D15976" s="198" t="s">
        <v>337</v>
      </c>
      <c r="E15976" s="421">
        <v>111035</v>
      </c>
      <c r="F15976" s="413">
        <v>138.72999999999999</v>
      </c>
      <c r="G15976" s="414">
        <f t="shared" si="498"/>
        <v>800.36762055791837</v>
      </c>
      <c r="H15976" s="415">
        <f t="shared" si="499"/>
        <v>4.0018381027895922</v>
      </c>
    </row>
    <row r="15977" spans="1:8" ht="15" hidden="1" thickBot="1">
      <c r="A15977" s="409">
        <v>202208</v>
      </c>
      <c r="B15977" s="196" t="s">
        <v>1085</v>
      </c>
      <c r="C15977" s="197" t="s">
        <v>791</v>
      </c>
      <c r="D15977" s="198" t="s">
        <v>337</v>
      </c>
      <c r="E15977" s="421">
        <v>70671</v>
      </c>
      <c r="F15977" s="413">
        <v>138.72999999999999</v>
      </c>
      <c r="G15977" s="414">
        <f t="shared" si="498"/>
        <v>509.41396958120094</v>
      </c>
      <c r="H15977" s="415">
        <f t="shared" si="499"/>
        <v>2.5470698479060045</v>
      </c>
    </row>
    <row r="15978" spans="1:8" ht="15" hidden="1" thickBot="1">
      <c r="A15978" s="409">
        <v>202208</v>
      </c>
      <c r="B15978" s="196" t="s">
        <v>1086</v>
      </c>
      <c r="C15978" s="197" t="s">
        <v>791</v>
      </c>
      <c r="D15978" s="198" t="s">
        <v>337</v>
      </c>
      <c r="E15978" s="421">
        <v>107810</v>
      </c>
      <c r="F15978" s="413">
        <v>138.72999999999999</v>
      </c>
      <c r="G15978" s="414">
        <f t="shared" si="498"/>
        <v>777.12102645426376</v>
      </c>
      <c r="H15978" s="415">
        <f t="shared" si="499"/>
        <v>3.8856051322713188</v>
      </c>
    </row>
    <row r="15979" spans="1:8" ht="15" hidden="1" thickBot="1">
      <c r="A15979" s="409">
        <v>202208</v>
      </c>
      <c r="B15979" s="196" t="s">
        <v>1087</v>
      </c>
      <c r="C15979" s="197" t="s">
        <v>791</v>
      </c>
      <c r="D15979" s="198" t="s">
        <v>337</v>
      </c>
      <c r="E15979" s="421">
        <v>119943</v>
      </c>
      <c r="F15979" s="413">
        <v>138.72999999999999</v>
      </c>
      <c r="G15979" s="414">
        <f t="shared" si="498"/>
        <v>864.57867800764086</v>
      </c>
      <c r="H15979" s="415">
        <f t="shared" si="499"/>
        <v>4.3228933900382041</v>
      </c>
    </row>
    <row r="15980" spans="1:8" ht="15" hidden="1" thickBot="1">
      <c r="A15980" s="409">
        <v>202208</v>
      </c>
      <c r="B15980" s="196" t="s">
        <v>1088</v>
      </c>
      <c r="C15980" s="197" t="s">
        <v>791</v>
      </c>
      <c r="D15980" s="198" t="s">
        <v>339</v>
      </c>
      <c r="E15980" s="421">
        <v>600</v>
      </c>
      <c r="F15980" s="413">
        <v>138.72999999999999</v>
      </c>
      <c r="G15980" s="414">
        <f t="shared" si="498"/>
        <v>4.3249477402148058</v>
      </c>
      <c r="H15980" s="415">
        <f t="shared" si="499"/>
        <v>4.3249477402148058</v>
      </c>
    </row>
    <row r="15981" spans="1:8" ht="15" hidden="1" thickBot="1">
      <c r="A15981" s="409">
        <v>202208</v>
      </c>
      <c r="B15981" s="196" t="s">
        <v>1089</v>
      </c>
      <c r="C15981" s="197" t="s">
        <v>791</v>
      </c>
      <c r="D15981" s="198" t="s">
        <v>337</v>
      </c>
      <c r="E15981" s="421">
        <v>81069</v>
      </c>
      <c r="F15981" s="413">
        <v>138.72999999999999</v>
      </c>
      <c r="G15981" s="414">
        <f t="shared" si="498"/>
        <v>584.36531391912354</v>
      </c>
      <c r="H15981" s="415">
        <f t="shared" si="499"/>
        <v>2.9218265695956176</v>
      </c>
    </row>
    <row r="15982" spans="1:8" ht="15" hidden="1" thickBot="1">
      <c r="A15982" s="409">
        <v>202208</v>
      </c>
      <c r="B15982" s="196" t="s">
        <v>1090</v>
      </c>
      <c r="C15982" s="197" t="s">
        <v>791</v>
      </c>
      <c r="D15982" s="198" t="s">
        <v>337</v>
      </c>
      <c r="E15982" s="421">
        <v>84798</v>
      </c>
      <c r="F15982" s="413">
        <v>138.72999999999999</v>
      </c>
      <c r="G15982" s="414">
        <f t="shared" si="498"/>
        <v>611.24486412455849</v>
      </c>
      <c r="H15982" s="415">
        <f t="shared" si="499"/>
        <v>3.0562243206227926</v>
      </c>
    </row>
    <row r="15983" spans="1:8" ht="15" hidden="1" thickBot="1">
      <c r="A15983" s="409">
        <v>202208</v>
      </c>
      <c r="B15983" s="196" t="s">
        <v>1091</v>
      </c>
      <c r="C15983" s="197" t="s">
        <v>791</v>
      </c>
      <c r="D15983" s="198" t="s">
        <v>337</v>
      </c>
      <c r="E15983" s="421">
        <v>107891</v>
      </c>
      <c r="F15983" s="413">
        <v>138.72999999999999</v>
      </c>
      <c r="G15983" s="414">
        <f t="shared" si="498"/>
        <v>777.70489439919277</v>
      </c>
      <c r="H15983" s="415">
        <f t="shared" si="499"/>
        <v>3.888524471995964</v>
      </c>
    </row>
    <row r="15984" spans="1:8" ht="15" hidden="1" thickBot="1">
      <c r="A15984" s="409">
        <v>202208</v>
      </c>
      <c r="B15984" s="196" t="s">
        <v>1092</v>
      </c>
      <c r="C15984" s="197" t="s">
        <v>791</v>
      </c>
      <c r="D15984" s="198" t="s">
        <v>339</v>
      </c>
      <c r="E15984" s="421">
        <v>539</v>
      </c>
      <c r="F15984" s="413">
        <v>138.72999999999999</v>
      </c>
      <c r="G15984" s="414">
        <f t="shared" si="498"/>
        <v>3.8852447199596343</v>
      </c>
      <c r="H15984" s="415">
        <f t="shared" si="499"/>
        <v>3.8852447199596343</v>
      </c>
    </row>
    <row r="15985" spans="1:8" ht="15" hidden="1" thickBot="1">
      <c r="A15985" s="409">
        <v>202208</v>
      </c>
      <c r="B15985" s="196" t="s">
        <v>1093</v>
      </c>
      <c r="C15985" s="197" t="s">
        <v>791</v>
      </c>
      <c r="D15985" s="198" t="s">
        <v>337</v>
      </c>
      <c r="E15985" s="421">
        <v>105358</v>
      </c>
      <c r="F15985" s="413">
        <v>138.72999999999999</v>
      </c>
      <c r="G15985" s="414">
        <f t="shared" si="498"/>
        <v>759.44640668925251</v>
      </c>
      <c r="H15985" s="415">
        <f t="shared" si="499"/>
        <v>3.7972320334462624</v>
      </c>
    </row>
    <row r="15986" spans="1:8" ht="15" hidden="1" thickBot="1">
      <c r="A15986" s="409">
        <v>202208</v>
      </c>
      <c r="B15986" s="196" t="s">
        <v>1094</v>
      </c>
      <c r="C15986" s="197" t="s">
        <v>791</v>
      </c>
      <c r="D15986" s="198" t="s">
        <v>339</v>
      </c>
      <c r="E15986" s="421">
        <v>527</v>
      </c>
      <c r="F15986" s="413">
        <v>138.72999999999999</v>
      </c>
      <c r="G15986" s="414">
        <f t="shared" si="498"/>
        <v>3.798745765155338</v>
      </c>
      <c r="H15986" s="415">
        <f t="shared" si="499"/>
        <v>3.798745765155338</v>
      </c>
    </row>
    <row r="15987" spans="1:8" ht="15" hidden="1" thickBot="1">
      <c r="A15987" s="409">
        <v>202208</v>
      </c>
      <c r="B15987" s="196" t="s">
        <v>1095</v>
      </c>
      <c r="C15987" s="197" t="s">
        <v>791</v>
      </c>
      <c r="D15987" s="198" t="s">
        <v>337</v>
      </c>
      <c r="E15987" s="421">
        <v>84173</v>
      </c>
      <c r="F15987" s="413">
        <v>138.72999999999999</v>
      </c>
      <c r="G15987" s="414">
        <f t="shared" si="498"/>
        <v>606.73971022850139</v>
      </c>
      <c r="H15987" s="415">
        <f t="shared" si="499"/>
        <v>3.033698551142507</v>
      </c>
    </row>
    <row r="15988" spans="1:8" ht="15" hidden="1" thickBot="1">
      <c r="A15988" s="409">
        <v>202208</v>
      </c>
      <c r="B15988" s="196" t="s">
        <v>1096</v>
      </c>
      <c r="C15988" s="197" t="s">
        <v>791</v>
      </c>
      <c r="D15988" s="198" t="s">
        <v>339</v>
      </c>
      <c r="E15988" s="421">
        <v>421</v>
      </c>
      <c r="F15988" s="413">
        <v>138.72999999999999</v>
      </c>
      <c r="G15988" s="414">
        <f t="shared" si="498"/>
        <v>3.0346716643840557</v>
      </c>
      <c r="H15988" s="415">
        <f t="shared" si="499"/>
        <v>3.0346716643840557</v>
      </c>
    </row>
    <row r="15989" spans="1:8" ht="15" hidden="1" thickBot="1">
      <c r="A15989" s="409">
        <v>202208</v>
      </c>
      <c r="B15989" s="196" t="s">
        <v>1097</v>
      </c>
      <c r="C15989" s="197" t="s">
        <v>791</v>
      </c>
      <c r="D15989" s="198" t="s">
        <v>337</v>
      </c>
      <c r="E15989" s="421">
        <v>86075</v>
      </c>
      <c r="F15989" s="413">
        <v>138.72999999999999</v>
      </c>
      <c r="G15989" s="414">
        <f t="shared" si="498"/>
        <v>620.44979456498243</v>
      </c>
      <c r="H15989" s="415">
        <f t="shared" si="499"/>
        <v>3.1022489728249121</v>
      </c>
    </row>
    <row r="15990" spans="1:8" ht="15" hidden="1" thickBot="1">
      <c r="A15990" s="409">
        <v>202208</v>
      </c>
      <c r="B15990" s="196" t="s">
        <v>1098</v>
      </c>
      <c r="C15990" s="197" t="s">
        <v>791</v>
      </c>
      <c r="D15990" s="198" t="s">
        <v>337</v>
      </c>
      <c r="E15990" s="421">
        <v>106498</v>
      </c>
      <c r="F15990" s="413">
        <v>138.72999999999999</v>
      </c>
      <c r="G15990" s="414">
        <f t="shared" si="498"/>
        <v>767.66380739566068</v>
      </c>
      <c r="H15990" s="415">
        <f t="shared" si="499"/>
        <v>3.8383190369783033</v>
      </c>
    </row>
    <row r="15991" spans="1:8" ht="15" hidden="1" thickBot="1">
      <c r="A15991" s="409">
        <v>202208</v>
      </c>
      <c r="B15991" s="196" t="s">
        <v>1099</v>
      </c>
      <c r="C15991" s="197" t="s">
        <v>791</v>
      </c>
      <c r="D15991" s="198" t="s">
        <v>337</v>
      </c>
      <c r="E15991" s="421">
        <v>116914</v>
      </c>
      <c r="F15991" s="413">
        <v>138.72999999999999</v>
      </c>
      <c r="G15991" s="414">
        <f t="shared" si="498"/>
        <v>842.74490016578977</v>
      </c>
      <c r="H15991" s="415">
        <f t="shared" si="499"/>
        <v>4.213724500828949</v>
      </c>
    </row>
    <row r="15992" spans="1:8" ht="15" hidden="1" thickBot="1">
      <c r="A15992" s="409">
        <v>202208</v>
      </c>
      <c r="B15992" s="196" t="s">
        <v>1100</v>
      </c>
      <c r="C15992" s="197" t="s">
        <v>791</v>
      </c>
      <c r="D15992" s="198" t="s">
        <v>337</v>
      </c>
      <c r="E15992" s="421">
        <v>87884</v>
      </c>
      <c r="F15992" s="413">
        <v>138.72999999999999</v>
      </c>
      <c r="G15992" s="414">
        <f t="shared" si="498"/>
        <v>633.48951200173008</v>
      </c>
      <c r="H15992" s="415">
        <f t="shared" si="499"/>
        <v>3.1674475600086502</v>
      </c>
    </row>
    <row r="15993" spans="1:8" ht="15" hidden="1" thickBot="1">
      <c r="A15993" s="409">
        <v>202208</v>
      </c>
      <c r="B15993" s="196" t="s">
        <v>1101</v>
      </c>
      <c r="C15993" s="197" t="s">
        <v>791</v>
      </c>
      <c r="D15993" s="198" t="s">
        <v>337</v>
      </c>
      <c r="E15993" s="421">
        <v>119992</v>
      </c>
      <c r="F15993" s="413">
        <v>138.72999999999999</v>
      </c>
      <c r="G15993" s="414">
        <f t="shared" si="498"/>
        <v>864.93188207309163</v>
      </c>
      <c r="H15993" s="415">
        <f t="shared" si="499"/>
        <v>4.3246594103654585</v>
      </c>
    </row>
    <row r="15994" spans="1:8" ht="15" hidden="1" thickBot="1">
      <c r="A15994" s="409">
        <v>202208</v>
      </c>
      <c r="B15994" s="196" t="s">
        <v>1102</v>
      </c>
      <c r="C15994" s="197" t="s">
        <v>791</v>
      </c>
      <c r="D15994" s="198" t="s">
        <v>337</v>
      </c>
      <c r="E15994" s="421">
        <v>109719</v>
      </c>
      <c r="F15994" s="413">
        <v>138.72999999999999</v>
      </c>
      <c r="G15994" s="414">
        <f t="shared" si="498"/>
        <v>790.88156851438055</v>
      </c>
      <c r="H15994" s="415">
        <f t="shared" si="499"/>
        <v>3.9544078425719027</v>
      </c>
    </row>
    <row r="15995" spans="1:8" ht="15" hidden="1" thickBot="1">
      <c r="A15995" s="409">
        <v>202208</v>
      </c>
      <c r="B15995" s="196" t="s">
        <v>1103</v>
      </c>
      <c r="C15995" s="197" t="s">
        <v>791</v>
      </c>
      <c r="D15995" s="198" t="s">
        <v>337</v>
      </c>
      <c r="E15995" s="421">
        <v>105169</v>
      </c>
      <c r="F15995" s="413">
        <v>138.72999999999999</v>
      </c>
      <c r="G15995" s="414">
        <f t="shared" si="498"/>
        <v>758.08404815108486</v>
      </c>
      <c r="H15995" s="415">
        <f t="shared" si="499"/>
        <v>3.7904202407554242</v>
      </c>
    </row>
    <row r="15996" spans="1:8" ht="15" hidden="1" thickBot="1">
      <c r="A15996" s="409">
        <v>202208</v>
      </c>
      <c r="B15996" s="196" t="s">
        <v>1104</v>
      </c>
      <c r="C15996" s="197" t="s">
        <v>791</v>
      </c>
      <c r="D15996" s="198" t="s">
        <v>337</v>
      </c>
      <c r="E15996" s="421">
        <v>102455</v>
      </c>
      <c r="F15996" s="413">
        <v>138.72999999999999</v>
      </c>
      <c r="G15996" s="414">
        <f t="shared" si="498"/>
        <v>738.52086787284657</v>
      </c>
      <c r="H15996" s="415">
        <f t="shared" si="499"/>
        <v>3.6926043393642329</v>
      </c>
    </row>
    <row r="15997" spans="1:8" ht="15" hidden="1" thickBot="1">
      <c r="A15997" s="409">
        <v>202208</v>
      </c>
      <c r="B15997" s="196" t="s">
        <v>1105</v>
      </c>
      <c r="C15997" s="197" t="s">
        <v>791</v>
      </c>
      <c r="D15997" s="198" t="s">
        <v>337</v>
      </c>
      <c r="E15997" s="421">
        <v>51123</v>
      </c>
      <c r="F15997" s="413">
        <v>138.72999999999999</v>
      </c>
      <c r="G15997" s="414">
        <f t="shared" si="498"/>
        <v>368.50717220500258</v>
      </c>
      <c r="H15997" s="415">
        <f t="shared" si="499"/>
        <v>1.8425358610250129</v>
      </c>
    </row>
    <row r="15998" spans="1:8" ht="15" hidden="1" thickBot="1">
      <c r="A15998" s="409">
        <v>202208</v>
      </c>
      <c r="B15998" s="196" t="s">
        <v>1106</v>
      </c>
      <c r="C15998" s="197" t="s">
        <v>791</v>
      </c>
      <c r="D15998" s="198" t="s">
        <v>339</v>
      </c>
      <c r="E15998" s="421">
        <v>256</v>
      </c>
      <c r="F15998" s="413">
        <v>138.72999999999999</v>
      </c>
      <c r="G15998" s="414">
        <f t="shared" si="498"/>
        <v>1.845311035824984</v>
      </c>
      <c r="H15998" s="415">
        <f t="shared" si="499"/>
        <v>1.845311035824984</v>
      </c>
    </row>
    <row r="15999" spans="1:8" ht="15" hidden="1" thickBot="1">
      <c r="A15999" s="409">
        <v>202208</v>
      </c>
      <c r="B15999" s="196" t="s">
        <v>1107</v>
      </c>
      <c r="C15999" s="197" t="s">
        <v>791</v>
      </c>
      <c r="D15999" s="198" t="s">
        <v>337</v>
      </c>
      <c r="E15999" s="421">
        <v>109610</v>
      </c>
      <c r="F15999" s="413">
        <v>138.72999999999999</v>
      </c>
      <c r="G15999" s="414">
        <f t="shared" si="498"/>
        <v>790.09586967490816</v>
      </c>
      <c r="H15999" s="415">
        <f t="shared" si="499"/>
        <v>3.9504793483745408</v>
      </c>
    </row>
    <row r="16000" spans="1:8" ht="15" hidden="1" thickBot="1">
      <c r="A16000" s="409">
        <v>202208</v>
      </c>
      <c r="B16000" s="196" t="s">
        <v>1108</v>
      </c>
      <c r="C16000" s="197" t="s">
        <v>791</v>
      </c>
      <c r="D16000" s="198" t="s">
        <v>339</v>
      </c>
      <c r="E16000" s="421">
        <v>548</v>
      </c>
      <c r="F16000" s="413">
        <v>138.72999999999999</v>
      </c>
      <c r="G16000" s="414">
        <f t="shared" si="498"/>
        <v>3.9501189360628564</v>
      </c>
      <c r="H16000" s="415">
        <f t="shared" si="499"/>
        <v>3.9501189360628564</v>
      </c>
    </row>
    <row r="16001" spans="1:8" ht="15" hidden="1" thickBot="1">
      <c r="A16001" s="409">
        <v>202208</v>
      </c>
      <c r="B16001" s="196" t="s">
        <v>1109</v>
      </c>
      <c r="C16001" s="197" t="s">
        <v>791</v>
      </c>
      <c r="D16001" s="198" t="s">
        <v>337</v>
      </c>
      <c r="E16001" s="421">
        <v>128293</v>
      </c>
      <c r="F16001" s="413">
        <v>138.72999999999999</v>
      </c>
      <c r="G16001" s="414">
        <f t="shared" si="498"/>
        <v>924.76753405896352</v>
      </c>
      <c r="H16001" s="415">
        <f t="shared" si="499"/>
        <v>4.6238376702948178</v>
      </c>
    </row>
    <row r="16002" spans="1:8" ht="15" hidden="1" thickBot="1">
      <c r="A16002" s="409">
        <v>202208</v>
      </c>
      <c r="B16002" s="196" t="s">
        <v>1110</v>
      </c>
      <c r="C16002" s="197" t="s">
        <v>791</v>
      </c>
      <c r="D16002" s="198" t="s">
        <v>339</v>
      </c>
      <c r="E16002" s="421">
        <v>641</v>
      </c>
      <c r="F16002" s="413">
        <v>138.72999999999999</v>
      </c>
      <c r="G16002" s="414">
        <f t="shared" ref="G16002:G16065" si="500">+E16002/F16002</f>
        <v>4.6204858357961509</v>
      </c>
      <c r="H16002" s="415">
        <f t="shared" ref="H16002:H16065" si="501">IF(D16002="TB",G16002/200,IF(D16002="LT",G16002,"VER"))</f>
        <v>4.6204858357961509</v>
      </c>
    </row>
    <row r="16003" spans="1:8" ht="15" hidden="1" thickBot="1">
      <c r="A16003" s="409">
        <v>202208</v>
      </c>
      <c r="B16003" s="196" t="s">
        <v>1111</v>
      </c>
      <c r="C16003" s="197" t="s">
        <v>791</v>
      </c>
      <c r="D16003" s="198" t="s">
        <v>337</v>
      </c>
      <c r="E16003" s="421">
        <v>101400</v>
      </c>
      <c r="F16003" s="413">
        <v>138.72999999999999</v>
      </c>
      <c r="G16003" s="414">
        <f t="shared" si="500"/>
        <v>730.91616809630227</v>
      </c>
      <c r="H16003" s="415">
        <f t="shared" si="501"/>
        <v>3.6545808404815112</v>
      </c>
    </row>
    <row r="16004" spans="1:8" ht="15" hidden="1" thickBot="1">
      <c r="A16004" s="409">
        <v>202208</v>
      </c>
      <c r="B16004" s="196" t="s">
        <v>1112</v>
      </c>
      <c r="C16004" s="197" t="s">
        <v>791</v>
      </c>
      <c r="D16004" s="198" t="s">
        <v>339</v>
      </c>
      <c r="E16004" s="421">
        <v>507</v>
      </c>
      <c r="F16004" s="413">
        <v>138.72999999999999</v>
      </c>
      <c r="G16004" s="414">
        <f t="shared" si="500"/>
        <v>3.6545808404815112</v>
      </c>
      <c r="H16004" s="415">
        <f t="shared" si="501"/>
        <v>3.6545808404815112</v>
      </c>
    </row>
    <row r="16005" spans="1:8" ht="15" hidden="1" thickBot="1">
      <c r="A16005" s="409">
        <v>202208</v>
      </c>
      <c r="B16005" s="196" t="s">
        <v>1113</v>
      </c>
      <c r="C16005" s="197" t="s">
        <v>791</v>
      </c>
      <c r="D16005" s="198" t="s">
        <v>337</v>
      </c>
      <c r="E16005" s="421">
        <v>75667</v>
      </c>
      <c r="F16005" s="413">
        <v>138.72999999999999</v>
      </c>
      <c r="G16005" s="414">
        <f t="shared" si="500"/>
        <v>545.42636776472284</v>
      </c>
      <c r="H16005" s="415">
        <f t="shared" si="501"/>
        <v>2.7271318388236141</v>
      </c>
    </row>
    <row r="16006" spans="1:8" ht="15" hidden="1" thickBot="1">
      <c r="A16006" s="409">
        <v>202208</v>
      </c>
      <c r="B16006" s="196" t="s">
        <v>1114</v>
      </c>
      <c r="C16006" s="197" t="s">
        <v>791</v>
      </c>
      <c r="D16006" s="198" t="s">
        <v>339</v>
      </c>
      <c r="E16006" s="421">
        <v>378</v>
      </c>
      <c r="F16006" s="413">
        <v>138.72999999999999</v>
      </c>
      <c r="G16006" s="414">
        <f t="shared" si="500"/>
        <v>2.7247170763353279</v>
      </c>
      <c r="H16006" s="415">
        <f t="shared" si="501"/>
        <v>2.7247170763353279</v>
      </c>
    </row>
    <row r="16007" spans="1:8" ht="15" hidden="1" thickBot="1">
      <c r="A16007" s="409">
        <v>202208</v>
      </c>
      <c r="B16007" s="196" t="s">
        <v>1115</v>
      </c>
      <c r="C16007" s="197" t="s">
        <v>791</v>
      </c>
      <c r="D16007" s="198" t="s">
        <v>337</v>
      </c>
      <c r="E16007" s="421">
        <v>94549</v>
      </c>
      <c r="F16007" s="413">
        <v>138.72999999999999</v>
      </c>
      <c r="G16007" s="414">
        <f t="shared" si="500"/>
        <v>681.53247314928285</v>
      </c>
      <c r="H16007" s="415">
        <f t="shared" si="501"/>
        <v>3.4076623657464142</v>
      </c>
    </row>
    <row r="16008" spans="1:8" ht="15" hidden="1" thickBot="1">
      <c r="A16008" s="409">
        <v>202208</v>
      </c>
      <c r="B16008" s="196" t="s">
        <v>1116</v>
      </c>
      <c r="C16008" s="197" t="s">
        <v>791</v>
      </c>
      <c r="D16008" s="198" t="s">
        <v>337</v>
      </c>
      <c r="E16008" s="421">
        <v>101749</v>
      </c>
      <c r="F16008" s="413">
        <v>138.72999999999999</v>
      </c>
      <c r="G16008" s="414">
        <f t="shared" si="500"/>
        <v>733.43184603186046</v>
      </c>
      <c r="H16008" s="415">
        <f t="shared" si="501"/>
        <v>3.6671592301593021</v>
      </c>
    </row>
    <row r="16009" spans="1:8" ht="15" hidden="1" thickBot="1">
      <c r="A16009" s="409">
        <v>202208</v>
      </c>
      <c r="B16009" s="196" t="s">
        <v>1117</v>
      </c>
      <c r="C16009" s="197" t="s">
        <v>791</v>
      </c>
      <c r="D16009" s="198" t="s">
        <v>339</v>
      </c>
      <c r="E16009" s="421">
        <v>509</v>
      </c>
      <c r="F16009" s="413">
        <v>138.72999999999999</v>
      </c>
      <c r="G16009" s="414">
        <f t="shared" si="500"/>
        <v>3.6689973329488939</v>
      </c>
      <c r="H16009" s="415">
        <f t="shared" si="501"/>
        <v>3.6689973329488939</v>
      </c>
    </row>
    <row r="16010" spans="1:8" ht="15" hidden="1" thickBot="1">
      <c r="A16010" s="409">
        <v>202208</v>
      </c>
      <c r="B16010" s="196" t="s">
        <v>1118</v>
      </c>
      <c r="C16010" s="197" t="s">
        <v>791</v>
      </c>
      <c r="D16010" s="198" t="s">
        <v>339</v>
      </c>
      <c r="E16010" s="421">
        <v>473</v>
      </c>
      <c r="F16010" s="413">
        <v>138.72999999999999</v>
      </c>
      <c r="G16010" s="414">
        <f t="shared" si="500"/>
        <v>3.4095004685360055</v>
      </c>
      <c r="H16010" s="415">
        <f t="shared" si="501"/>
        <v>3.4095004685360055</v>
      </c>
    </row>
    <row r="16011" spans="1:8" ht="15" hidden="1" thickBot="1">
      <c r="A16011" s="409">
        <v>202208</v>
      </c>
      <c r="B16011" s="196" t="s">
        <v>1119</v>
      </c>
      <c r="C16011" s="197" t="s">
        <v>791</v>
      </c>
      <c r="D16011" s="198" t="s">
        <v>337</v>
      </c>
      <c r="E16011" s="421">
        <v>53772</v>
      </c>
      <c r="F16011" s="413">
        <v>138.72999999999999</v>
      </c>
      <c r="G16011" s="414">
        <f t="shared" si="500"/>
        <v>387.60181647805092</v>
      </c>
      <c r="H16011" s="415">
        <f t="shared" si="501"/>
        <v>1.9380090823902547</v>
      </c>
    </row>
    <row r="16012" spans="1:8" ht="15" hidden="1" thickBot="1">
      <c r="A16012" s="409">
        <v>202208</v>
      </c>
      <c r="B16012" s="196" t="s">
        <v>1120</v>
      </c>
      <c r="C16012" s="197" t="s">
        <v>791</v>
      </c>
      <c r="D16012" s="198" t="s">
        <v>339</v>
      </c>
      <c r="E16012" s="421">
        <v>269</v>
      </c>
      <c r="F16012" s="413">
        <v>138.72999999999999</v>
      </c>
      <c r="G16012" s="414">
        <f t="shared" si="500"/>
        <v>1.9390182368629714</v>
      </c>
      <c r="H16012" s="415">
        <f t="shared" si="501"/>
        <v>1.9390182368629714</v>
      </c>
    </row>
    <row r="16013" spans="1:8" ht="15" hidden="1" thickBot="1">
      <c r="A16013" s="409">
        <v>202208</v>
      </c>
      <c r="B16013" s="196" t="s">
        <v>1121</v>
      </c>
      <c r="C16013" s="197" t="s">
        <v>791</v>
      </c>
      <c r="D16013" s="198" t="s">
        <v>337</v>
      </c>
      <c r="E16013" s="421">
        <v>101418</v>
      </c>
      <c r="F16013" s="413">
        <v>138.72999999999999</v>
      </c>
      <c r="G16013" s="414">
        <f t="shared" si="500"/>
        <v>731.04591652850866</v>
      </c>
      <c r="H16013" s="415">
        <f t="shared" si="501"/>
        <v>3.6552295826425434</v>
      </c>
    </row>
    <row r="16014" spans="1:8" ht="15" hidden="1" thickBot="1">
      <c r="A16014" s="409">
        <v>202208</v>
      </c>
      <c r="B16014" s="196" t="s">
        <v>1122</v>
      </c>
      <c r="C16014" s="197" t="s">
        <v>791</v>
      </c>
      <c r="D16014" s="198" t="s">
        <v>339</v>
      </c>
      <c r="E16014" s="421">
        <v>507</v>
      </c>
      <c r="F16014" s="413">
        <v>138.72999999999999</v>
      </c>
      <c r="G16014" s="414">
        <f t="shared" si="500"/>
        <v>3.6545808404815112</v>
      </c>
      <c r="H16014" s="415">
        <f t="shared" si="501"/>
        <v>3.6545808404815112</v>
      </c>
    </row>
    <row r="16015" spans="1:8" ht="15" hidden="1" thickBot="1">
      <c r="A16015" s="409">
        <v>202208</v>
      </c>
      <c r="B16015" s="196" t="s">
        <v>1123</v>
      </c>
      <c r="C16015" s="197" t="s">
        <v>791</v>
      </c>
      <c r="D16015" s="198" t="s">
        <v>337</v>
      </c>
      <c r="E16015" s="421">
        <v>77293</v>
      </c>
      <c r="F16015" s="413">
        <v>138.72999999999999</v>
      </c>
      <c r="G16015" s="414">
        <f t="shared" si="500"/>
        <v>557.14697614070496</v>
      </c>
      <c r="H16015" s="415">
        <f t="shared" si="501"/>
        <v>2.7857348807035249</v>
      </c>
    </row>
    <row r="16016" spans="1:8" ht="15" hidden="1" thickBot="1">
      <c r="A16016" s="409">
        <v>202208</v>
      </c>
      <c r="B16016" s="196" t="s">
        <v>1124</v>
      </c>
      <c r="C16016" s="197" t="s">
        <v>791</v>
      </c>
      <c r="D16016" s="198" t="s">
        <v>339</v>
      </c>
      <c r="E16016" s="421">
        <v>386</v>
      </c>
      <c r="F16016" s="413">
        <v>138.72999999999999</v>
      </c>
      <c r="G16016" s="414">
        <f t="shared" si="500"/>
        <v>2.7823830462048584</v>
      </c>
      <c r="H16016" s="415">
        <f t="shared" si="501"/>
        <v>2.7823830462048584</v>
      </c>
    </row>
    <row r="16017" spans="1:8" ht="15" hidden="1" thickBot="1">
      <c r="A16017" s="409">
        <v>202208</v>
      </c>
      <c r="B16017" s="196" t="s">
        <v>1125</v>
      </c>
      <c r="C16017" s="197" t="s">
        <v>791</v>
      </c>
      <c r="D16017" s="198" t="s">
        <v>337</v>
      </c>
      <c r="E16017" s="421">
        <v>98760</v>
      </c>
      <c r="F16017" s="413">
        <v>138.72999999999999</v>
      </c>
      <c r="G16017" s="414">
        <f t="shared" si="500"/>
        <v>711.88639803935712</v>
      </c>
      <c r="H16017" s="415">
        <f t="shared" si="501"/>
        <v>3.5594319901967855</v>
      </c>
    </row>
    <row r="16018" spans="1:8" ht="15" hidden="1" thickBot="1">
      <c r="A16018" s="409">
        <v>202208</v>
      </c>
      <c r="B16018" s="196" t="s">
        <v>1126</v>
      </c>
      <c r="C16018" s="197" t="s">
        <v>791</v>
      </c>
      <c r="D16018" s="198" t="s">
        <v>339</v>
      </c>
      <c r="E16018" s="421">
        <v>494</v>
      </c>
      <c r="F16018" s="413">
        <v>138.72999999999999</v>
      </c>
      <c r="G16018" s="414">
        <f t="shared" si="500"/>
        <v>3.5608736394435239</v>
      </c>
      <c r="H16018" s="415">
        <f t="shared" si="501"/>
        <v>3.5608736394435239</v>
      </c>
    </row>
    <row r="16019" spans="1:8" ht="15" hidden="1" thickBot="1">
      <c r="A16019" s="409">
        <v>202208</v>
      </c>
      <c r="B16019" s="196" t="s">
        <v>1127</v>
      </c>
      <c r="C16019" s="197" t="s">
        <v>791</v>
      </c>
      <c r="D16019" s="198" t="s">
        <v>337</v>
      </c>
      <c r="E16019" s="421">
        <v>97760</v>
      </c>
      <c r="F16019" s="413">
        <v>138.72999999999999</v>
      </c>
      <c r="G16019" s="414">
        <f t="shared" si="500"/>
        <v>704.67815180566572</v>
      </c>
      <c r="H16019" s="415">
        <f t="shared" si="501"/>
        <v>3.5233907590283287</v>
      </c>
    </row>
    <row r="16020" spans="1:8" ht="15" hidden="1" thickBot="1">
      <c r="A16020" s="409">
        <v>202208</v>
      </c>
      <c r="B16020" s="196" t="s">
        <v>1128</v>
      </c>
      <c r="C16020" s="197" t="s">
        <v>791</v>
      </c>
      <c r="D16020" s="198" t="s">
        <v>339</v>
      </c>
      <c r="E16020" s="421">
        <v>489</v>
      </c>
      <c r="F16020" s="413">
        <v>138.72999999999999</v>
      </c>
      <c r="G16020" s="414">
        <f t="shared" si="500"/>
        <v>3.5248324082750671</v>
      </c>
      <c r="H16020" s="415">
        <f t="shared" si="501"/>
        <v>3.5248324082750671</v>
      </c>
    </row>
    <row r="16021" spans="1:8" ht="15" hidden="1" thickBot="1">
      <c r="A16021" s="409">
        <v>202208</v>
      </c>
      <c r="B16021" s="196" t="s">
        <v>2584</v>
      </c>
      <c r="C16021" s="197" t="s">
        <v>791</v>
      </c>
      <c r="D16021" s="198" t="s">
        <v>337</v>
      </c>
      <c r="E16021" s="421">
        <v>110601</v>
      </c>
      <c r="F16021" s="413">
        <v>138.72999999999999</v>
      </c>
      <c r="G16021" s="414">
        <f t="shared" si="500"/>
        <v>797.23924169249631</v>
      </c>
      <c r="H16021" s="415">
        <f t="shared" si="501"/>
        <v>3.9861962084624816</v>
      </c>
    </row>
    <row r="16022" spans="1:8" ht="15" hidden="1" thickBot="1">
      <c r="A16022" s="409">
        <v>202208</v>
      </c>
      <c r="B16022" s="196" t="s">
        <v>2585</v>
      </c>
      <c r="C16022" s="197" t="s">
        <v>791</v>
      </c>
      <c r="D16022" s="198" t="s">
        <v>339</v>
      </c>
      <c r="E16022" s="421">
        <v>553</v>
      </c>
      <c r="F16022" s="413">
        <v>138.72999999999999</v>
      </c>
      <c r="G16022" s="414">
        <f t="shared" si="500"/>
        <v>3.9861601672313127</v>
      </c>
      <c r="H16022" s="415">
        <f t="shared" si="501"/>
        <v>3.9861601672313127</v>
      </c>
    </row>
    <row r="16023" spans="1:8" ht="15" hidden="1" thickBot="1">
      <c r="A16023" s="409">
        <v>202208</v>
      </c>
      <c r="B16023" s="196" t="s">
        <v>1129</v>
      </c>
      <c r="C16023" s="197" t="s">
        <v>791</v>
      </c>
      <c r="D16023" s="198" t="s">
        <v>337</v>
      </c>
      <c r="E16023" s="421">
        <v>108931</v>
      </c>
      <c r="F16023" s="413">
        <v>138.72999999999999</v>
      </c>
      <c r="G16023" s="414">
        <f t="shared" si="500"/>
        <v>785.20147048223168</v>
      </c>
      <c r="H16023" s="415">
        <f t="shared" si="501"/>
        <v>3.9260073524111583</v>
      </c>
    </row>
    <row r="16024" spans="1:8" ht="15" hidden="1" thickBot="1">
      <c r="A16024" s="409">
        <v>202208</v>
      </c>
      <c r="B16024" s="196" t="s">
        <v>1130</v>
      </c>
      <c r="C16024" s="197" t="s">
        <v>791</v>
      </c>
      <c r="D16024" s="198" t="s">
        <v>337</v>
      </c>
      <c r="E16024" s="421">
        <v>110601</v>
      </c>
      <c r="F16024" s="413">
        <v>138.72999999999999</v>
      </c>
      <c r="G16024" s="414">
        <f t="shared" si="500"/>
        <v>797.23924169249631</v>
      </c>
      <c r="H16024" s="415">
        <f t="shared" si="501"/>
        <v>3.9861962084624816</v>
      </c>
    </row>
    <row r="16025" spans="1:8" ht="15" hidden="1" thickBot="1">
      <c r="A16025" s="409">
        <v>202208</v>
      </c>
      <c r="B16025" s="196" t="s">
        <v>1131</v>
      </c>
      <c r="C16025" s="197" t="s">
        <v>791</v>
      </c>
      <c r="D16025" s="198" t="s">
        <v>339</v>
      </c>
      <c r="E16025" s="421">
        <v>553</v>
      </c>
      <c r="F16025" s="413">
        <v>138.72999999999999</v>
      </c>
      <c r="G16025" s="414">
        <f t="shared" si="500"/>
        <v>3.9861601672313127</v>
      </c>
      <c r="H16025" s="415">
        <f t="shared" si="501"/>
        <v>3.9861601672313127</v>
      </c>
    </row>
    <row r="16026" spans="1:8" ht="15" hidden="1" thickBot="1">
      <c r="A16026" s="409">
        <v>202208</v>
      </c>
      <c r="B16026" s="196" t="s">
        <v>1132</v>
      </c>
      <c r="C16026" s="197" t="s">
        <v>791</v>
      </c>
      <c r="D16026" s="198" t="s">
        <v>337</v>
      </c>
      <c r="E16026" s="421">
        <v>110601</v>
      </c>
      <c r="F16026" s="413">
        <v>138.72999999999999</v>
      </c>
      <c r="G16026" s="414">
        <f t="shared" si="500"/>
        <v>797.23924169249631</v>
      </c>
      <c r="H16026" s="415">
        <f t="shared" si="501"/>
        <v>3.9861962084624816</v>
      </c>
    </row>
    <row r="16027" spans="1:8" ht="15" hidden="1" thickBot="1">
      <c r="A16027" s="409">
        <v>202208</v>
      </c>
      <c r="B16027" s="196" t="s">
        <v>1133</v>
      </c>
      <c r="C16027" s="197" t="s">
        <v>791</v>
      </c>
      <c r="D16027" s="198" t="s">
        <v>339</v>
      </c>
      <c r="E16027" s="421">
        <v>553</v>
      </c>
      <c r="F16027" s="413">
        <v>138.72999999999999</v>
      </c>
      <c r="G16027" s="414">
        <f t="shared" si="500"/>
        <v>3.9861601672313127</v>
      </c>
      <c r="H16027" s="415">
        <f t="shared" si="501"/>
        <v>3.9861601672313127</v>
      </c>
    </row>
    <row r="16028" spans="1:8" ht="15" hidden="1" thickBot="1">
      <c r="A16028" s="409">
        <v>202208</v>
      </c>
      <c r="B16028" s="196" t="s">
        <v>1134</v>
      </c>
      <c r="C16028" s="197" t="s">
        <v>791</v>
      </c>
      <c r="D16028" s="198" t="s">
        <v>337</v>
      </c>
      <c r="E16028" s="421">
        <v>108931</v>
      </c>
      <c r="F16028" s="413">
        <v>138.72999999999999</v>
      </c>
      <c r="G16028" s="414">
        <f t="shared" si="500"/>
        <v>785.20147048223168</v>
      </c>
      <c r="H16028" s="415">
        <f t="shared" si="501"/>
        <v>3.9260073524111583</v>
      </c>
    </row>
    <row r="16029" spans="1:8" ht="15" hidden="1" thickBot="1">
      <c r="A16029" s="409">
        <v>202208</v>
      </c>
      <c r="B16029" s="196" t="s">
        <v>1135</v>
      </c>
      <c r="C16029" s="197" t="s">
        <v>791</v>
      </c>
      <c r="D16029" s="198" t="s">
        <v>337</v>
      </c>
      <c r="E16029" s="421">
        <v>100927</v>
      </c>
      <c r="F16029" s="413">
        <v>138.72999999999999</v>
      </c>
      <c r="G16029" s="414">
        <f t="shared" si="500"/>
        <v>727.50666762776621</v>
      </c>
      <c r="H16029" s="415">
        <f t="shared" si="501"/>
        <v>3.6375333381388311</v>
      </c>
    </row>
    <row r="16030" spans="1:8" ht="15" hidden="1" thickBot="1">
      <c r="A16030" s="409">
        <v>202208</v>
      </c>
      <c r="B16030" s="196" t="s">
        <v>1136</v>
      </c>
      <c r="C16030" s="197" t="s">
        <v>791</v>
      </c>
      <c r="D16030" s="198" t="s">
        <v>339</v>
      </c>
      <c r="E16030" s="421">
        <v>505</v>
      </c>
      <c r="F16030" s="413">
        <v>138.72999999999999</v>
      </c>
      <c r="G16030" s="414">
        <f t="shared" si="500"/>
        <v>3.6401643480141286</v>
      </c>
      <c r="H16030" s="415">
        <f t="shared" si="501"/>
        <v>3.6401643480141286</v>
      </c>
    </row>
    <row r="16031" spans="1:8" ht="15" hidden="1" thickBot="1">
      <c r="A16031" s="409">
        <v>202208</v>
      </c>
      <c r="B16031" s="196" t="s">
        <v>1137</v>
      </c>
      <c r="C16031" s="197" t="s">
        <v>791</v>
      </c>
      <c r="D16031" s="198" t="s">
        <v>337</v>
      </c>
      <c r="E16031" s="421">
        <v>114179</v>
      </c>
      <c r="F16031" s="413">
        <v>138.72999999999999</v>
      </c>
      <c r="G16031" s="414">
        <f t="shared" si="500"/>
        <v>823.03034671664386</v>
      </c>
      <c r="H16031" s="415">
        <f t="shared" si="501"/>
        <v>4.1151517335832191</v>
      </c>
    </row>
    <row r="16032" spans="1:8" ht="15" hidden="1" thickBot="1">
      <c r="A16032" s="409">
        <v>202208</v>
      </c>
      <c r="B16032" s="196" t="s">
        <v>1138</v>
      </c>
      <c r="C16032" s="197" t="s">
        <v>791</v>
      </c>
      <c r="D16032" s="198" t="s">
        <v>339</v>
      </c>
      <c r="E16032" s="421">
        <v>571</v>
      </c>
      <c r="F16032" s="413">
        <v>138.72999999999999</v>
      </c>
      <c r="G16032" s="414">
        <f t="shared" si="500"/>
        <v>4.1159085994377573</v>
      </c>
      <c r="H16032" s="415">
        <f t="shared" si="501"/>
        <v>4.1159085994377573</v>
      </c>
    </row>
    <row r="16033" spans="1:8" ht="15" hidden="1" thickBot="1">
      <c r="A16033" s="409">
        <v>202208</v>
      </c>
      <c r="B16033" s="196" t="s">
        <v>1139</v>
      </c>
      <c r="C16033" s="197" t="s">
        <v>791</v>
      </c>
      <c r="D16033" s="198" t="s">
        <v>337</v>
      </c>
      <c r="E16033" s="421">
        <v>119549</v>
      </c>
      <c r="F16033" s="413">
        <v>138.72999999999999</v>
      </c>
      <c r="G16033" s="414">
        <f t="shared" si="500"/>
        <v>861.73862899156643</v>
      </c>
      <c r="H16033" s="415">
        <f t="shared" si="501"/>
        <v>4.3086931449578323</v>
      </c>
    </row>
    <row r="16034" spans="1:8" ht="15" hidden="1" thickBot="1">
      <c r="A16034" s="409">
        <v>202208</v>
      </c>
      <c r="B16034" s="196" t="s">
        <v>1140</v>
      </c>
      <c r="C16034" s="197" t="s">
        <v>791</v>
      </c>
      <c r="D16034" s="198" t="s">
        <v>339</v>
      </c>
      <c r="E16034" s="421">
        <v>598</v>
      </c>
      <c r="F16034" s="413">
        <v>138.72999999999999</v>
      </c>
      <c r="G16034" s="414">
        <f t="shared" si="500"/>
        <v>4.3105312477474236</v>
      </c>
      <c r="H16034" s="415">
        <f t="shared" si="501"/>
        <v>4.3105312477474236</v>
      </c>
    </row>
    <row r="16035" spans="1:8" ht="15" hidden="1" thickBot="1">
      <c r="A16035" s="409">
        <v>202208</v>
      </c>
      <c r="B16035" s="196" t="s">
        <v>1141</v>
      </c>
      <c r="C16035" s="197" t="s">
        <v>791</v>
      </c>
      <c r="D16035" s="198" t="s">
        <v>337</v>
      </c>
      <c r="E16035" s="421">
        <v>124367</v>
      </c>
      <c r="F16035" s="413">
        <v>138.72999999999999</v>
      </c>
      <c r="G16035" s="414">
        <f t="shared" si="500"/>
        <v>896.46795934549129</v>
      </c>
      <c r="H16035" s="415">
        <f t="shared" si="501"/>
        <v>4.4823397967274561</v>
      </c>
    </row>
    <row r="16036" spans="1:8" ht="15" hidden="1" thickBot="1">
      <c r="A16036" s="409">
        <v>202208</v>
      </c>
      <c r="B16036" s="196" t="s">
        <v>1142</v>
      </c>
      <c r="C16036" s="197" t="s">
        <v>791</v>
      </c>
      <c r="D16036" s="198" t="s">
        <v>339</v>
      </c>
      <c r="E16036" s="421">
        <v>622</v>
      </c>
      <c r="F16036" s="413">
        <v>138.72999999999999</v>
      </c>
      <c r="G16036" s="414">
        <f t="shared" si="500"/>
        <v>4.4835291573560152</v>
      </c>
      <c r="H16036" s="415">
        <f t="shared" si="501"/>
        <v>4.4835291573560152</v>
      </c>
    </row>
    <row r="16037" spans="1:8" ht="15" hidden="1" thickBot="1">
      <c r="A16037" s="409">
        <v>202208</v>
      </c>
      <c r="B16037" s="196" t="s">
        <v>1143</v>
      </c>
      <c r="C16037" s="197" t="s">
        <v>791</v>
      </c>
      <c r="D16037" s="198" t="s">
        <v>337</v>
      </c>
      <c r="E16037" s="421">
        <v>101660</v>
      </c>
      <c r="F16037" s="413">
        <v>138.72999999999999</v>
      </c>
      <c r="G16037" s="414">
        <f t="shared" si="500"/>
        <v>732.79031211706194</v>
      </c>
      <c r="H16037" s="415">
        <f t="shared" si="501"/>
        <v>3.6639515605853097</v>
      </c>
    </row>
    <row r="16038" spans="1:8" ht="15" hidden="1" thickBot="1">
      <c r="A16038" s="409">
        <v>202208</v>
      </c>
      <c r="B16038" s="196" t="s">
        <v>1144</v>
      </c>
      <c r="C16038" s="197" t="s">
        <v>791</v>
      </c>
      <c r="D16038" s="198" t="s">
        <v>339</v>
      </c>
      <c r="E16038" s="421">
        <v>508</v>
      </c>
      <c r="F16038" s="413">
        <v>138.72999999999999</v>
      </c>
      <c r="G16038" s="414">
        <f t="shared" si="500"/>
        <v>3.6617890867152023</v>
      </c>
      <c r="H16038" s="415">
        <f t="shared" si="501"/>
        <v>3.6617890867152023</v>
      </c>
    </row>
    <row r="16039" spans="1:8" ht="15" hidden="1" thickBot="1">
      <c r="A16039" s="409">
        <v>202208</v>
      </c>
      <c r="B16039" s="196" t="s">
        <v>1145</v>
      </c>
      <c r="C16039" s="197" t="s">
        <v>791</v>
      </c>
      <c r="D16039" s="198" t="s">
        <v>337</v>
      </c>
      <c r="E16039" s="421">
        <v>107460</v>
      </c>
      <c r="F16039" s="413">
        <v>138.72999999999999</v>
      </c>
      <c r="G16039" s="414">
        <f t="shared" si="500"/>
        <v>774.59814027247171</v>
      </c>
      <c r="H16039" s="415">
        <f t="shared" si="501"/>
        <v>3.8729907013623586</v>
      </c>
    </row>
    <row r="16040" spans="1:8" ht="15" hidden="1" thickBot="1">
      <c r="A16040" s="409">
        <v>202208</v>
      </c>
      <c r="B16040" s="196" t="s">
        <v>1146</v>
      </c>
      <c r="C16040" s="197" t="s">
        <v>791</v>
      </c>
      <c r="D16040" s="198" t="s">
        <v>337</v>
      </c>
      <c r="E16040" s="421">
        <v>116749</v>
      </c>
      <c r="F16040" s="413">
        <v>138.72999999999999</v>
      </c>
      <c r="G16040" s="414">
        <f t="shared" si="500"/>
        <v>841.55553953723063</v>
      </c>
      <c r="H16040" s="415">
        <f t="shared" si="501"/>
        <v>4.2077776976861534</v>
      </c>
    </row>
    <row r="16041" spans="1:8" ht="15" hidden="1" thickBot="1">
      <c r="A16041" s="409">
        <v>202208</v>
      </c>
      <c r="B16041" s="196" t="s">
        <v>1147</v>
      </c>
      <c r="C16041" s="197" t="s">
        <v>791</v>
      </c>
      <c r="D16041" s="198" t="s">
        <v>339</v>
      </c>
      <c r="E16041" s="421">
        <v>584</v>
      </c>
      <c r="F16041" s="413">
        <v>138.72999999999999</v>
      </c>
      <c r="G16041" s="414">
        <f t="shared" si="500"/>
        <v>4.2096158004757447</v>
      </c>
      <c r="H16041" s="415">
        <f t="shared" si="501"/>
        <v>4.2096158004757447</v>
      </c>
    </row>
    <row r="16042" spans="1:8" ht="15" hidden="1" thickBot="1">
      <c r="A16042" s="409">
        <v>202208</v>
      </c>
      <c r="B16042" s="196" t="s">
        <v>1148</v>
      </c>
      <c r="C16042" s="197" t="s">
        <v>791</v>
      </c>
      <c r="D16042" s="198" t="s">
        <v>339</v>
      </c>
      <c r="E16042" s="421">
        <v>537</v>
      </c>
      <c r="F16042" s="413">
        <v>138.72999999999999</v>
      </c>
      <c r="G16042" s="414">
        <f t="shared" si="500"/>
        <v>3.8708282274922516</v>
      </c>
      <c r="H16042" s="415">
        <f t="shared" si="501"/>
        <v>3.8708282274922516</v>
      </c>
    </row>
    <row r="16043" spans="1:8" ht="15" hidden="1" thickBot="1">
      <c r="A16043" s="409">
        <v>202208</v>
      </c>
      <c r="B16043" s="196" t="s">
        <v>1149</v>
      </c>
      <c r="C16043" s="197" t="s">
        <v>791</v>
      </c>
      <c r="D16043" s="198" t="s">
        <v>337</v>
      </c>
      <c r="E16043" s="421">
        <v>116329</v>
      </c>
      <c r="F16043" s="413">
        <v>138.72999999999999</v>
      </c>
      <c r="G16043" s="414">
        <f t="shared" si="500"/>
        <v>838.52807611908031</v>
      </c>
      <c r="H16043" s="415">
        <f t="shared" si="501"/>
        <v>4.1926403805954013</v>
      </c>
    </row>
    <row r="16044" spans="1:8" ht="15" hidden="1" thickBot="1">
      <c r="A16044" s="409">
        <v>202208</v>
      </c>
      <c r="B16044" s="196" t="s">
        <v>1150</v>
      </c>
      <c r="C16044" s="197" t="s">
        <v>791</v>
      </c>
      <c r="D16044" s="198" t="s">
        <v>337</v>
      </c>
      <c r="E16044" s="421">
        <v>115601</v>
      </c>
      <c r="F16044" s="413">
        <v>138.72999999999999</v>
      </c>
      <c r="G16044" s="414">
        <f t="shared" si="500"/>
        <v>833.28047286095295</v>
      </c>
      <c r="H16044" s="415">
        <f t="shared" si="501"/>
        <v>4.1664023643047647</v>
      </c>
    </row>
    <row r="16045" spans="1:8" ht="15" hidden="1" thickBot="1">
      <c r="A16045" s="409">
        <v>202208</v>
      </c>
      <c r="B16045" s="196" t="s">
        <v>1151</v>
      </c>
      <c r="C16045" s="197" t="s">
        <v>791</v>
      </c>
      <c r="D16045" s="198" t="s">
        <v>339</v>
      </c>
      <c r="E16045" s="421">
        <v>582</v>
      </c>
      <c r="F16045" s="413">
        <v>138.72999999999999</v>
      </c>
      <c r="G16045" s="414">
        <f t="shared" si="500"/>
        <v>4.1951993080083616</v>
      </c>
      <c r="H16045" s="415">
        <f t="shared" si="501"/>
        <v>4.1951993080083616</v>
      </c>
    </row>
    <row r="16046" spans="1:8" ht="15" hidden="1" thickBot="1">
      <c r="A16046" s="409">
        <v>202208</v>
      </c>
      <c r="B16046" s="196" t="s">
        <v>1152</v>
      </c>
      <c r="C16046" s="197" t="s">
        <v>791</v>
      </c>
      <c r="D16046" s="198" t="s">
        <v>337</v>
      </c>
      <c r="E16046" s="421">
        <v>112727</v>
      </c>
      <c r="F16046" s="413">
        <v>138.72999999999999</v>
      </c>
      <c r="G16046" s="414">
        <f t="shared" si="500"/>
        <v>812.56397318532402</v>
      </c>
      <c r="H16046" s="415">
        <f t="shared" si="501"/>
        <v>4.0628198659266204</v>
      </c>
    </row>
    <row r="16047" spans="1:8" ht="15" hidden="1" thickBot="1">
      <c r="A16047" s="409">
        <v>202208</v>
      </c>
      <c r="B16047" s="196" t="s">
        <v>1153</v>
      </c>
      <c r="C16047" s="197" t="s">
        <v>2661</v>
      </c>
      <c r="D16047" s="198" t="s">
        <v>339</v>
      </c>
      <c r="E16047" s="421">
        <v>564</v>
      </c>
      <c r="F16047" s="413">
        <v>138.72999999999999</v>
      </c>
      <c r="G16047" s="414">
        <f t="shared" si="500"/>
        <v>4.0654508758019174</v>
      </c>
      <c r="H16047" s="415">
        <f t="shared" si="501"/>
        <v>4.0654508758019174</v>
      </c>
    </row>
    <row r="16048" spans="1:8" ht="15" hidden="1" thickBot="1">
      <c r="A16048" s="409">
        <v>202208</v>
      </c>
      <c r="B16048" s="196" t="s">
        <v>2662</v>
      </c>
      <c r="C16048" s="197" t="s">
        <v>2663</v>
      </c>
      <c r="D16048" s="198" t="s">
        <v>337</v>
      </c>
      <c r="E16048" s="421">
        <v>88996</v>
      </c>
      <c r="F16048" s="413">
        <v>138.72999999999999</v>
      </c>
      <c r="G16048" s="414">
        <f t="shared" si="500"/>
        <v>641.50508181359476</v>
      </c>
      <c r="H16048" s="415">
        <f t="shared" si="501"/>
        <v>3.2075254090679737</v>
      </c>
    </row>
    <row r="16049" spans="1:8" ht="15" hidden="1" thickBot="1">
      <c r="A16049" s="409">
        <v>202208</v>
      </c>
      <c r="B16049" s="196" t="s">
        <v>2664</v>
      </c>
      <c r="C16049" s="197" t="s">
        <v>2665</v>
      </c>
      <c r="D16049" s="198" t="s">
        <v>339</v>
      </c>
      <c r="E16049" s="421">
        <v>445</v>
      </c>
      <c r="F16049" s="413">
        <v>138.72999999999999</v>
      </c>
      <c r="G16049" s="414">
        <f t="shared" si="500"/>
        <v>3.2076695739926477</v>
      </c>
      <c r="H16049" s="415">
        <f t="shared" si="501"/>
        <v>3.2076695739926477</v>
      </c>
    </row>
    <row r="16050" spans="1:8" ht="15" hidden="1" thickBot="1">
      <c r="A16050" s="409">
        <v>202208</v>
      </c>
      <c r="B16050" s="196" t="s">
        <v>1154</v>
      </c>
      <c r="C16050" s="197" t="s">
        <v>791</v>
      </c>
      <c r="D16050" s="198" t="s">
        <v>337</v>
      </c>
      <c r="E16050" s="421">
        <v>101936</v>
      </c>
      <c r="F16050" s="413">
        <v>138.72999999999999</v>
      </c>
      <c r="G16050" s="414">
        <f t="shared" si="500"/>
        <v>734.77978807756074</v>
      </c>
      <c r="H16050" s="415">
        <f t="shared" si="501"/>
        <v>3.6738989403878035</v>
      </c>
    </row>
    <row r="16051" spans="1:8" ht="15" hidden="1" thickBot="1">
      <c r="A16051" s="409">
        <v>202208</v>
      </c>
      <c r="B16051" s="196" t="s">
        <v>1155</v>
      </c>
      <c r="C16051" s="197" t="s">
        <v>791</v>
      </c>
      <c r="D16051" s="198" t="s">
        <v>339</v>
      </c>
      <c r="E16051" s="421">
        <v>510</v>
      </c>
      <c r="F16051" s="413">
        <v>138.72999999999999</v>
      </c>
      <c r="G16051" s="414">
        <f t="shared" si="500"/>
        <v>3.6762055791825849</v>
      </c>
      <c r="H16051" s="415">
        <f t="shared" si="501"/>
        <v>3.6762055791825849</v>
      </c>
    </row>
    <row r="16052" spans="1:8" ht="15" hidden="1" thickBot="1">
      <c r="A16052" s="409">
        <v>202208</v>
      </c>
      <c r="B16052" s="196" t="s">
        <v>1156</v>
      </c>
      <c r="C16052" s="197" t="s">
        <v>791</v>
      </c>
      <c r="D16052" s="198" t="s">
        <v>337</v>
      </c>
      <c r="E16052" s="421">
        <v>101009</v>
      </c>
      <c r="F16052" s="413">
        <v>138.72999999999999</v>
      </c>
      <c r="G16052" s="414">
        <f t="shared" si="500"/>
        <v>728.09774381892896</v>
      </c>
      <c r="H16052" s="415">
        <f t="shared" si="501"/>
        <v>3.6404887190946447</v>
      </c>
    </row>
    <row r="16053" spans="1:8" ht="15" hidden="1" thickBot="1">
      <c r="A16053" s="409">
        <v>202208</v>
      </c>
      <c r="B16053" s="196" t="s">
        <v>1157</v>
      </c>
      <c r="C16053" s="197" t="s">
        <v>791</v>
      </c>
      <c r="D16053" s="198" t="s">
        <v>339</v>
      </c>
      <c r="E16053" s="421">
        <v>505</v>
      </c>
      <c r="F16053" s="413">
        <v>138.72999999999999</v>
      </c>
      <c r="G16053" s="414">
        <f t="shared" si="500"/>
        <v>3.6401643480141286</v>
      </c>
      <c r="H16053" s="415">
        <f t="shared" si="501"/>
        <v>3.6401643480141286</v>
      </c>
    </row>
    <row r="16054" spans="1:8" ht="15" hidden="1" thickBot="1">
      <c r="A16054" s="409">
        <v>202208</v>
      </c>
      <c r="B16054" s="196" t="s">
        <v>1158</v>
      </c>
      <c r="C16054" s="197" t="s">
        <v>791</v>
      </c>
      <c r="D16054" s="198" t="s">
        <v>337</v>
      </c>
      <c r="E16054" s="421">
        <v>101293</v>
      </c>
      <c r="F16054" s="413">
        <v>138.72999999999999</v>
      </c>
      <c r="G16054" s="414">
        <f t="shared" si="500"/>
        <v>730.14488574929726</v>
      </c>
      <c r="H16054" s="415">
        <f t="shared" si="501"/>
        <v>3.6507244287464862</v>
      </c>
    </row>
    <row r="16055" spans="1:8" ht="15" hidden="1" thickBot="1">
      <c r="A16055" s="409">
        <v>202208</v>
      </c>
      <c r="B16055" s="196" t="s">
        <v>1159</v>
      </c>
      <c r="C16055" s="197" t="s">
        <v>791</v>
      </c>
      <c r="D16055" s="198" t="s">
        <v>337</v>
      </c>
      <c r="E16055" s="421">
        <v>95260</v>
      </c>
      <c r="F16055" s="413">
        <v>138.72999999999999</v>
      </c>
      <c r="G16055" s="414">
        <f t="shared" si="500"/>
        <v>686.65753622143734</v>
      </c>
      <c r="H16055" s="415">
        <f t="shared" si="501"/>
        <v>3.4332876811071866</v>
      </c>
    </row>
    <row r="16056" spans="1:8" ht="15" hidden="1" thickBot="1">
      <c r="A16056" s="409">
        <v>202208</v>
      </c>
      <c r="B16056" s="196" t="s">
        <v>1160</v>
      </c>
      <c r="C16056" s="197" t="s">
        <v>791</v>
      </c>
      <c r="D16056" s="198" t="s">
        <v>339</v>
      </c>
      <c r="E16056" s="421">
        <v>476</v>
      </c>
      <c r="F16056" s="413">
        <v>138.72999999999999</v>
      </c>
      <c r="G16056" s="414">
        <f t="shared" si="500"/>
        <v>3.4311252072370793</v>
      </c>
      <c r="H16056" s="415">
        <f t="shared" si="501"/>
        <v>3.4311252072370793</v>
      </c>
    </row>
    <row r="16057" spans="1:8" ht="15" hidden="1" thickBot="1">
      <c r="A16057" s="409">
        <v>202208</v>
      </c>
      <c r="B16057" s="196" t="s">
        <v>1161</v>
      </c>
      <c r="C16057" s="197" t="s">
        <v>791</v>
      </c>
      <c r="D16057" s="198" t="s">
        <v>337</v>
      </c>
      <c r="E16057" s="421">
        <v>115618</v>
      </c>
      <c r="F16057" s="413">
        <v>138.72999999999999</v>
      </c>
      <c r="G16057" s="414">
        <f t="shared" si="500"/>
        <v>833.40301304692571</v>
      </c>
      <c r="H16057" s="415">
        <f t="shared" si="501"/>
        <v>4.1670150652346285</v>
      </c>
    </row>
    <row r="16058" spans="1:8" ht="15" hidden="1" thickBot="1">
      <c r="A16058" s="409">
        <v>202208</v>
      </c>
      <c r="B16058" s="196" t="s">
        <v>1162</v>
      </c>
      <c r="C16058" s="197" t="s">
        <v>791</v>
      </c>
      <c r="D16058" s="198" t="s">
        <v>339</v>
      </c>
      <c r="E16058" s="421">
        <v>578</v>
      </c>
      <c r="F16058" s="413">
        <v>138.72999999999999</v>
      </c>
      <c r="G16058" s="414">
        <f t="shared" si="500"/>
        <v>4.1663663230735963</v>
      </c>
      <c r="H16058" s="415">
        <f t="shared" si="501"/>
        <v>4.1663663230735963</v>
      </c>
    </row>
    <row r="16059" spans="1:8" ht="15" hidden="1" thickBot="1">
      <c r="A16059" s="409">
        <v>202208</v>
      </c>
      <c r="B16059" s="196" t="s">
        <v>1163</v>
      </c>
      <c r="C16059" s="197" t="s">
        <v>791</v>
      </c>
      <c r="D16059" s="198" t="s">
        <v>337</v>
      </c>
      <c r="E16059" s="421">
        <v>124774</v>
      </c>
      <c r="F16059" s="413">
        <v>138.72999999999999</v>
      </c>
      <c r="G16059" s="414">
        <f t="shared" si="500"/>
        <v>899.40171556260373</v>
      </c>
      <c r="H16059" s="415">
        <f t="shared" si="501"/>
        <v>4.4970085778130189</v>
      </c>
    </row>
    <row r="16060" spans="1:8" ht="15" hidden="1" thickBot="1">
      <c r="A16060" s="409">
        <v>202208</v>
      </c>
      <c r="B16060" s="196" t="s">
        <v>1164</v>
      </c>
      <c r="C16060" s="197" t="s">
        <v>791</v>
      </c>
      <c r="D16060" s="198" t="s">
        <v>337</v>
      </c>
      <c r="E16060" s="421">
        <v>101398</v>
      </c>
      <c r="F16060" s="413">
        <v>138.72999999999999</v>
      </c>
      <c r="G16060" s="414">
        <f t="shared" si="500"/>
        <v>730.9017516038349</v>
      </c>
      <c r="H16060" s="415">
        <f t="shared" si="501"/>
        <v>3.6545087580191744</v>
      </c>
    </row>
    <row r="16061" spans="1:8" ht="15" hidden="1" thickBot="1">
      <c r="A16061" s="409">
        <v>202208</v>
      </c>
      <c r="B16061" s="196" t="s">
        <v>1165</v>
      </c>
      <c r="C16061" s="197" t="s">
        <v>791</v>
      </c>
      <c r="D16061" s="198" t="s">
        <v>339</v>
      </c>
      <c r="E16061" s="421">
        <v>507</v>
      </c>
      <c r="F16061" s="413">
        <v>138.72999999999999</v>
      </c>
      <c r="G16061" s="414">
        <f t="shared" si="500"/>
        <v>3.6545808404815112</v>
      </c>
      <c r="H16061" s="415">
        <f t="shared" si="501"/>
        <v>3.6545808404815112</v>
      </c>
    </row>
    <row r="16062" spans="1:8" ht="15" hidden="1" thickBot="1">
      <c r="A16062" s="409">
        <v>202208</v>
      </c>
      <c r="B16062" s="196" t="s">
        <v>1166</v>
      </c>
      <c r="C16062" s="197" t="s">
        <v>791</v>
      </c>
      <c r="D16062" s="198" t="s">
        <v>337</v>
      </c>
      <c r="E16062" s="421">
        <v>87738</v>
      </c>
      <c r="F16062" s="413">
        <v>138.72999999999999</v>
      </c>
      <c r="G16062" s="414">
        <f t="shared" si="500"/>
        <v>632.43710805161106</v>
      </c>
      <c r="H16062" s="415">
        <f t="shared" si="501"/>
        <v>3.1621855402580552</v>
      </c>
    </row>
    <row r="16063" spans="1:8" ht="15" hidden="1" thickBot="1">
      <c r="A16063" s="409">
        <v>202208</v>
      </c>
      <c r="B16063" s="196" t="s">
        <v>1167</v>
      </c>
      <c r="C16063" s="197" t="s">
        <v>791</v>
      </c>
      <c r="D16063" s="198" t="s">
        <v>337</v>
      </c>
      <c r="E16063" s="421">
        <v>84955</v>
      </c>
      <c r="F16063" s="413">
        <v>138.72999999999999</v>
      </c>
      <c r="G16063" s="414">
        <f t="shared" si="500"/>
        <v>612.37655878324813</v>
      </c>
      <c r="H16063" s="415">
        <f t="shared" si="501"/>
        <v>3.0618827939162405</v>
      </c>
    </row>
    <row r="16064" spans="1:8" ht="15" hidden="1" thickBot="1">
      <c r="A16064" s="409">
        <v>202208</v>
      </c>
      <c r="B16064" s="196" t="s">
        <v>1168</v>
      </c>
      <c r="C16064" s="197" t="s">
        <v>791</v>
      </c>
      <c r="D16064" s="198" t="s">
        <v>337</v>
      </c>
      <c r="E16064" s="421">
        <v>118185</v>
      </c>
      <c r="F16064" s="413">
        <v>138.72999999999999</v>
      </c>
      <c r="G16064" s="414">
        <f t="shared" si="500"/>
        <v>851.90658112881147</v>
      </c>
      <c r="H16064" s="415">
        <f t="shared" si="501"/>
        <v>4.2595329056440576</v>
      </c>
    </row>
    <row r="16065" spans="1:8" ht="15" hidden="1" thickBot="1">
      <c r="A16065" s="409">
        <v>202208</v>
      </c>
      <c r="B16065" s="196" t="s">
        <v>1169</v>
      </c>
      <c r="C16065" s="197" t="s">
        <v>791</v>
      </c>
      <c r="D16065" s="198" t="s">
        <v>339</v>
      </c>
      <c r="E16065" s="421">
        <v>591</v>
      </c>
      <c r="F16065" s="413">
        <v>138.72999999999999</v>
      </c>
      <c r="G16065" s="414">
        <f t="shared" si="500"/>
        <v>4.2600735241115837</v>
      </c>
      <c r="H16065" s="415">
        <f t="shared" si="501"/>
        <v>4.2600735241115837</v>
      </c>
    </row>
    <row r="16066" spans="1:8" ht="15" hidden="1" thickBot="1">
      <c r="A16066" s="409">
        <v>202208</v>
      </c>
      <c r="B16066" s="196" t="s">
        <v>1170</v>
      </c>
      <c r="C16066" s="197" t="s">
        <v>791</v>
      </c>
      <c r="D16066" s="198" t="s">
        <v>337</v>
      </c>
      <c r="E16066" s="421">
        <v>98929</v>
      </c>
      <c r="F16066" s="413">
        <v>138.72999999999999</v>
      </c>
      <c r="G16066" s="414">
        <f t="shared" ref="G16066:G16129" si="502">+E16066/F16066</f>
        <v>713.1045916528509</v>
      </c>
      <c r="H16066" s="415">
        <f t="shared" ref="H16066:H16129" si="503">IF(D16066="TB",G16066/200,IF(D16066="LT",G16066,"VER"))</f>
        <v>3.5655229582642547</v>
      </c>
    </row>
    <row r="16067" spans="1:8" ht="15" hidden="1" thickBot="1">
      <c r="A16067" s="409">
        <v>202208</v>
      </c>
      <c r="B16067" s="196" t="s">
        <v>1171</v>
      </c>
      <c r="C16067" s="197" t="s">
        <v>791</v>
      </c>
      <c r="D16067" s="198" t="s">
        <v>337</v>
      </c>
      <c r="E16067" s="421">
        <v>104194</v>
      </c>
      <c r="F16067" s="413">
        <v>138.72999999999999</v>
      </c>
      <c r="G16067" s="414">
        <f t="shared" si="502"/>
        <v>751.05600807323583</v>
      </c>
      <c r="H16067" s="415">
        <f t="shared" si="503"/>
        <v>3.7552800403661792</v>
      </c>
    </row>
    <row r="16068" spans="1:8" ht="15" hidden="1" thickBot="1">
      <c r="A16068" s="409">
        <v>202208</v>
      </c>
      <c r="B16068" s="196" t="s">
        <v>1172</v>
      </c>
      <c r="C16068" s="197" t="s">
        <v>791</v>
      </c>
      <c r="D16068" s="198" t="s">
        <v>339</v>
      </c>
      <c r="E16068" s="421">
        <v>521</v>
      </c>
      <c r="F16068" s="413">
        <v>138.72999999999999</v>
      </c>
      <c r="G16068" s="414">
        <f t="shared" si="502"/>
        <v>3.7554962877531901</v>
      </c>
      <c r="H16068" s="415">
        <f t="shared" si="503"/>
        <v>3.7554962877531901</v>
      </c>
    </row>
    <row r="16069" spans="1:8" ht="15" hidden="1" thickBot="1">
      <c r="A16069" s="409">
        <v>202208</v>
      </c>
      <c r="B16069" s="196" t="s">
        <v>1173</v>
      </c>
      <c r="C16069" s="197" t="s">
        <v>791</v>
      </c>
      <c r="D16069" s="198" t="s">
        <v>339</v>
      </c>
      <c r="E16069" s="421">
        <v>495</v>
      </c>
      <c r="F16069" s="413">
        <v>138.72999999999999</v>
      </c>
      <c r="G16069" s="414">
        <f t="shared" si="502"/>
        <v>3.568081885677215</v>
      </c>
      <c r="H16069" s="415">
        <f t="shared" si="503"/>
        <v>3.568081885677215</v>
      </c>
    </row>
    <row r="16070" spans="1:8" ht="15" hidden="1" thickBot="1">
      <c r="A16070" s="409">
        <v>202208</v>
      </c>
      <c r="B16070" s="196" t="s">
        <v>1174</v>
      </c>
      <c r="C16070" s="197" t="s">
        <v>791</v>
      </c>
      <c r="D16070" s="198" t="s">
        <v>337</v>
      </c>
      <c r="E16070" s="421">
        <v>116300</v>
      </c>
      <c r="F16070" s="413">
        <v>138.72999999999999</v>
      </c>
      <c r="G16070" s="414">
        <f t="shared" si="502"/>
        <v>838.31903697830319</v>
      </c>
      <c r="H16070" s="415">
        <f t="shared" si="503"/>
        <v>4.1915951848915158</v>
      </c>
    </row>
    <row r="16071" spans="1:8" ht="15" hidden="1" thickBot="1">
      <c r="A16071" s="409">
        <v>202208</v>
      </c>
      <c r="B16071" s="196" t="s">
        <v>1175</v>
      </c>
      <c r="C16071" s="197" t="s">
        <v>791</v>
      </c>
      <c r="D16071" s="198" t="s">
        <v>337</v>
      </c>
      <c r="E16071" s="421">
        <v>99375</v>
      </c>
      <c r="F16071" s="413">
        <v>138.72999999999999</v>
      </c>
      <c r="G16071" s="414">
        <f t="shared" si="502"/>
        <v>716.31946947307722</v>
      </c>
      <c r="H16071" s="415">
        <f t="shared" si="503"/>
        <v>3.5815973473653862</v>
      </c>
    </row>
    <row r="16072" spans="1:8" ht="15" hidden="1" thickBot="1">
      <c r="A16072" s="409">
        <v>202208</v>
      </c>
      <c r="B16072" s="196" t="s">
        <v>1176</v>
      </c>
      <c r="C16072" s="197" t="s">
        <v>791</v>
      </c>
      <c r="D16072" s="198" t="s">
        <v>337</v>
      </c>
      <c r="E16072" s="421">
        <v>114673</v>
      </c>
      <c r="F16072" s="413">
        <v>138.72999999999999</v>
      </c>
      <c r="G16072" s="414">
        <f t="shared" si="502"/>
        <v>826.59122035608743</v>
      </c>
      <c r="H16072" s="415">
        <f t="shared" si="503"/>
        <v>4.1329561017804375</v>
      </c>
    </row>
    <row r="16073" spans="1:8" ht="15" hidden="1" thickBot="1">
      <c r="A16073" s="409">
        <v>202208</v>
      </c>
      <c r="B16073" s="196" t="s">
        <v>1177</v>
      </c>
      <c r="C16073" s="197" t="s">
        <v>791</v>
      </c>
      <c r="D16073" s="198" t="s">
        <v>337</v>
      </c>
      <c r="E16073" s="421">
        <v>87695</v>
      </c>
      <c r="F16073" s="413">
        <v>138.72999999999999</v>
      </c>
      <c r="G16073" s="414">
        <f t="shared" si="502"/>
        <v>632.12715346356231</v>
      </c>
      <c r="H16073" s="415">
        <f t="shared" si="503"/>
        <v>3.1606357673178116</v>
      </c>
    </row>
    <row r="16074" spans="1:8" ht="15" hidden="1" thickBot="1">
      <c r="A16074" s="409">
        <v>202208</v>
      </c>
      <c r="B16074" s="196" t="s">
        <v>1178</v>
      </c>
      <c r="C16074" s="197" t="s">
        <v>791</v>
      </c>
      <c r="D16074" s="198" t="s">
        <v>339</v>
      </c>
      <c r="E16074" s="421">
        <v>438</v>
      </c>
      <c r="F16074" s="413">
        <v>138.72999999999999</v>
      </c>
      <c r="G16074" s="414">
        <f t="shared" si="502"/>
        <v>3.1572118503568083</v>
      </c>
      <c r="H16074" s="415">
        <f t="shared" si="503"/>
        <v>3.1572118503568083</v>
      </c>
    </row>
    <row r="16075" spans="1:8" ht="15" hidden="1" thickBot="1">
      <c r="A16075" s="409">
        <v>202208</v>
      </c>
      <c r="B16075" s="196" t="s">
        <v>1179</v>
      </c>
      <c r="C16075" s="197" t="s">
        <v>791</v>
      </c>
      <c r="D16075" s="198" t="s">
        <v>339</v>
      </c>
      <c r="E16075" s="421">
        <v>573</v>
      </c>
      <c r="F16075" s="413">
        <v>138.72999999999999</v>
      </c>
      <c r="G16075" s="414">
        <f t="shared" si="502"/>
        <v>4.1303250919051395</v>
      </c>
      <c r="H16075" s="415">
        <f t="shared" si="503"/>
        <v>4.1303250919051395</v>
      </c>
    </row>
    <row r="16076" spans="1:8" ht="15" hidden="1" thickBot="1">
      <c r="A16076" s="409">
        <v>202208</v>
      </c>
      <c r="B16076" s="196" t="s">
        <v>1180</v>
      </c>
      <c r="C16076" s="197" t="s">
        <v>791</v>
      </c>
      <c r="D16076" s="198" t="s">
        <v>337</v>
      </c>
      <c r="E16076" s="421">
        <v>136438</v>
      </c>
      <c r="F16076" s="413">
        <v>138.72999999999999</v>
      </c>
      <c r="G16076" s="414">
        <f t="shared" si="502"/>
        <v>983.47869963237952</v>
      </c>
      <c r="H16076" s="415">
        <f t="shared" si="503"/>
        <v>4.9173934981618972</v>
      </c>
    </row>
    <row r="16077" spans="1:8" ht="15" hidden="1" thickBot="1">
      <c r="A16077" s="409">
        <v>202208</v>
      </c>
      <c r="B16077" s="196" t="s">
        <v>1181</v>
      </c>
      <c r="C16077" s="197" t="s">
        <v>791</v>
      </c>
      <c r="D16077" s="198" t="s">
        <v>339</v>
      </c>
      <c r="E16077" s="421">
        <v>682</v>
      </c>
      <c r="F16077" s="413">
        <v>138.72999999999999</v>
      </c>
      <c r="G16077" s="414">
        <f t="shared" si="502"/>
        <v>4.916023931377496</v>
      </c>
      <c r="H16077" s="415">
        <f t="shared" si="503"/>
        <v>4.916023931377496</v>
      </c>
    </row>
    <row r="16078" spans="1:8" ht="15" hidden="1" thickBot="1">
      <c r="A16078" s="409">
        <v>202208</v>
      </c>
      <c r="B16078" s="196" t="s">
        <v>1182</v>
      </c>
      <c r="C16078" s="197" t="s">
        <v>791</v>
      </c>
      <c r="D16078" s="198" t="s">
        <v>337</v>
      </c>
      <c r="E16078" s="421">
        <v>106084</v>
      </c>
      <c r="F16078" s="413">
        <v>138.72999999999999</v>
      </c>
      <c r="G16078" s="414">
        <f t="shared" si="502"/>
        <v>764.67959345491249</v>
      </c>
      <c r="H16078" s="415">
        <f t="shared" si="503"/>
        <v>3.8233979672745626</v>
      </c>
    </row>
    <row r="16079" spans="1:8" ht="15" hidden="1" thickBot="1">
      <c r="A16079" s="409">
        <v>202208</v>
      </c>
      <c r="B16079" s="196" t="s">
        <v>1183</v>
      </c>
      <c r="C16079" s="197" t="s">
        <v>791</v>
      </c>
      <c r="D16079" s="198" t="s">
        <v>339</v>
      </c>
      <c r="E16079" s="421">
        <v>530</v>
      </c>
      <c r="F16079" s="413">
        <v>138.72999999999999</v>
      </c>
      <c r="G16079" s="414">
        <f t="shared" si="502"/>
        <v>3.8203705038564122</v>
      </c>
      <c r="H16079" s="415">
        <f t="shared" si="503"/>
        <v>3.8203705038564122</v>
      </c>
    </row>
    <row r="16080" spans="1:8" ht="15" hidden="1" thickBot="1">
      <c r="A16080" s="409">
        <v>202208</v>
      </c>
      <c r="B16080" s="196" t="s">
        <v>2613</v>
      </c>
      <c r="C16080" s="197" t="s">
        <v>791</v>
      </c>
      <c r="D16080" s="198" t="s">
        <v>337</v>
      </c>
      <c r="E16080" s="421">
        <v>102935</v>
      </c>
      <c r="F16080" s="413">
        <v>138.72999999999999</v>
      </c>
      <c r="G16080" s="414">
        <f t="shared" si="502"/>
        <v>741.98082606501839</v>
      </c>
      <c r="H16080" s="415">
        <f t="shared" si="503"/>
        <v>3.7099041303250919</v>
      </c>
    </row>
    <row r="16081" spans="1:8" ht="15" hidden="1" thickBot="1">
      <c r="A16081" s="409">
        <v>202208</v>
      </c>
      <c r="B16081" s="196" t="s">
        <v>2614</v>
      </c>
      <c r="C16081" s="197" t="s">
        <v>791</v>
      </c>
      <c r="D16081" s="198" t="s">
        <v>339</v>
      </c>
      <c r="E16081" s="421">
        <v>515</v>
      </c>
      <c r="F16081" s="413">
        <v>138.72999999999999</v>
      </c>
      <c r="G16081" s="414">
        <f t="shared" si="502"/>
        <v>3.7122468103510418</v>
      </c>
      <c r="H16081" s="415">
        <f t="shared" si="503"/>
        <v>3.7122468103510418</v>
      </c>
    </row>
    <row r="16082" spans="1:8" ht="15" hidden="1" thickBot="1">
      <c r="A16082" s="409">
        <v>202208</v>
      </c>
      <c r="B16082" s="196" t="s">
        <v>1184</v>
      </c>
      <c r="C16082" s="197" t="s">
        <v>791</v>
      </c>
      <c r="D16082" s="198" t="s">
        <v>337</v>
      </c>
      <c r="E16082" s="421">
        <v>126554</v>
      </c>
      <c r="F16082" s="413">
        <v>138.72999999999999</v>
      </c>
      <c r="G16082" s="414">
        <f t="shared" si="502"/>
        <v>912.23239385857426</v>
      </c>
      <c r="H16082" s="415">
        <f t="shared" si="503"/>
        <v>4.5611619692928711</v>
      </c>
    </row>
    <row r="16083" spans="1:8" ht="15" hidden="1" thickBot="1">
      <c r="A16083" s="409">
        <v>202208</v>
      </c>
      <c r="B16083" s="196" t="s">
        <v>1185</v>
      </c>
      <c r="C16083" s="197" t="s">
        <v>791</v>
      </c>
      <c r="D16083" s="198" t="s">
        <v>339</v>
      </c>
      <c r="E16083" s="421">
        <v>633</v>
      </c>
      <c r="F16083" s="413">
        <v>138.72999999999999</v>
      </c>
      <c r="G16083" s="414">
        <f t="shared" si="502"/>
        <v>4.5628198659266204</v>
      </c>
      <c r="H16083" s="415">
        <f t="shared" si="503"/>
        <v>4.5628198659266204</v>
      </c>
    </row>
    <row r="16084" spans="1:8" ht="15" hidden="1" thickBot="1">
      <c r="A16084" s="409">
        <v>202208</v>
      </c>
      <c r="B16084" s="196" t="s">
        <v>2615</v>
      </c>
      <c r="C16084" s="197" t="s">
        <v>791</v>
      </c>
      <c r="D16084" s="198" t="s">
        <v>337</v>
      </c>
      <c r="E16084" s="421">
        <v>108706</v>
      </c>
      <c r="F16084" s="413">
        <v>138.72999999999999</v>
      </c>
      <c r="G16084" s="414">
        <f t="shared" si="502"/>
        <v>783.57961507965115</v>
      </c>
      <c r="H16084" s="415">
        <f t="shared" si="503"/>
        <v>3.9178980753982557</v>
      </c>
    </row>
    <row r="16085" spans="1:8" ht="15" hidden="1" thickBot="1">
      <c r="A16085" s="409">
        <v>202208</v>
      </c>
      <c r="B16085" s="196" t="s">
        <v>2616</v>
      </c>
      <c r="C16085" s="197" t="s">
        <v>791</v>
      </c>
      <c r="D16085" s="198" t="s">
        <v>339</v>
      </c>
      <c r="E16085" s="421">
        <v>544</v>
      </c>
      <c r="F16085" s="413">
        <v>138.72999999999999</v>
      </c>
      <c r="G16085" s="414">
        <f t="shared" si="502"/>
        <v>3.9212859511280906</v>
      </c>
      <c r="H16085" s="415">
        <f t="shared" si="503"/>
        <v>3.9212859511280906</v>
      </c>
    </row>
    <row r="16086" spans="1:8" ht="15" hidden="1" thickBot="1">
      <c r="A16086" s="409">
        <v>202208</v>
      </c>
      <c r="B16086" s="196" t="s">
        <v>2602</v>
      </c>
      <c r="C16086" s="197" t="s">
        <v>791</v>
      </c>
      <c r="D16086" s="198" t="s">
        <v>337</v>
      </c>
      <c r="E16086" s="421">
        <v>130259</v>
      </c>
      <c r="F16086" s="413">
        <v>138.72999999999999</v>
      </c>
      <c r="G16086" s="414">
        <f t="shared" si="502"/>
        <v>938.9389461544007</v>
      </c>
      <c r="H16086" s="415">
        <f t="shared" si="503"/>
        <v>4.6946947307720031</v>
      </c>
    </row>
    <row r="16087" spans="1:8" ht="15" hidden="1" thickBot="1">
      <c r="A16087" s="409">
        <v>202208</v>
      </c>
      <c r="B16087" s="196" t="s">
        <v>2603</v>
      </c>
      <c r="C16087" s="197" t="s">
        <v>791</v>
      </c>
      <c r="D16087" s="198" t="s">
        <v>339</v>
      </c>
      <c r="E16087" s="421">
        <v>651</v>
      </c>
      <c r="F16087" s="413">
        <v>138.72999999999999</v>
      </c>
      <c r="G16087" s="414">
        <f t="shared" si="502"/>
        <v>4.6925682981330645</v>
      </c>
      <c r="H16087" s="415">
        <f t="shared" si="503"/>
        <v>4.6925682981330645</v>
      </c>
    </row>
    <row r="16088" spans="1:8" ht="15" hidden="1" thickBot="1">
      <c r="A16088" s="409">
        <v>202208</v>
      </c>
      <c r="B16088" s="196" t="s">
        <v>1186</v>
      </c>
      <c r="C16088" s="197" t="s">
        <v>791</v>
      </c>
      <c r="D16088" s="198" t="s">
        <v>337</v>
      </c>
      <c r="E16088" s="421">
        <v>149644</v>
      </c>
      <c r="F16088" s="413">
        <v>138.72999999999999</v>
      </c>
      <c r="G16088" s="414">
        <f t="shared" si="502"/>
        <v>1078.6707993945074</v>
      </c>
      <c r="H16088" s="415">
        <f t="shared" si="503"/>
        <v>5.3933539969725368</v>
      </c>
    </row>
    <row r="16089" spans="1:8" ht="15" hidden="1" thickBot="1">
      <c r="A16089" s="409">
        <v>202208</v>
      </c>
      <c r="B16089" s="196" t="s">
        <v>1187</v>
      </c>
      <c r="C16089" s="197" t="s">
        <v>791</v>
      </c>
      <c r="D16089" s="198" t="s">
        <v>337</v>
      </c>
      <c r="E16089" s="421">
        <v>76694</v>
      </c>
      <c r="F16089" s="413">
        <v>138.72999999999999</v>
      </c>
      <c r="G16089" s="414">
        <f t="shared" si="502"/>
        <v>552.82923664672387</v>
      </c>
      <c r="H16089" s="415">
        <f t="shared" si="503"/>
        <v>2.7641461832336192</v>
      </c>
    </row>
    <row r="16090" spans="1:8" ht="15" hidden="1" thickBot="1">
      <c r="A16090" s="409">
        <v>202208</v>
      </c>
      <c r="B16090" s="196" t="s">
        <v>1188</v>
      </c>
      <c r="C16090" s="197" t="s">
        <v>791</v>
      </c>
      <c r="D16090" s="198" t="s">
        <v>339</v>
      </c>
      <c r="E16090" s="421">
        <v>383</v>
      </c>
      <c r="F16090" s="413">
        <v>138.72999999999999</v>
      </c>
      <c r="G16090" s="414">
        <f t="shared" si="502"/>
        <v>2.7607583075037847</v>
      </c>
      <c r="H16090" s="415">
        <f t="shared" si="503"/>
        <v>2.7607583075037847</v>
      </c>
    </row>
    <row r="16091" spans="1:8" ht="15" hidden="1" thickBot="1">
      <c r="A16091" s="409">
        <v>202208</v>
      </c>
      <c r="B16091" s="196" t="s">
        <v>1189</v>
      </c>
      <c r="C16091" s="197" t="s">
        <v>791</v>
      </c>
      <c r="D16091" s="198" t="s">
        <v>337</v>
      </c>
      <c r="E16091" s="421">
        <v>87169</v>
      </c>
      <c r="F16091" s="413">
        <v>138.72999999999999</v>
      </c>
      <c r="G16091" s="414">
        <f t="shared" si="502"/>
        <v>628.33561594464072</v>
      </c>
      <c r="H16091" s="415">
        <f t="shared" si="503"/>
        <v>3.1416780797232038</v>
      </c>
    </row>
    <row r="16092" spans="1:8" ht="15" hidden="1" thickBot="1">
      <c r="A16092" s="409">
        <v>202208</v>
      </c>
      <c r="B16092" s="196" t="s">
        <v>1190</v>
      </c>
      <c r="C16092" s="197" t="s">
        <v>791</v>
      </c>
      <c r="D16092" s="198" t="s">
        <v>339</v>
      </c>
      <c r="E16092" s="421">
        <v>436</v>
      </c>
      <c r="F16092" s="413">
        <v>138.72999999999999</v>
      </c>
      <c r="G16092" s="414">
        <f t="shared" si="502"/>
        <v>3.1427953578894257</v>
      </c>
      <c r="H16092" s="415">
        <f t="shared" si="503"/>
        <v>3.1427953578894257</v>
      </c>
    </row>
    <row r="16093" spans="1:8" ht="15" hidden="1" thickBot="1">
      <c r="A16093" s="409">
        <v>202208</v>
      </c>
      <c r="B16093" s="196" t="s">
        <v>1191</v>
      </c>
      <c r="C16093" s="197" t="s">
        <v>791</v>
      </c>
      <c r="D16093" s="198" t="s">
        <v>339</v>
      </c>
      <c r="E16093" s="421">
        <v>0.01</v>
      </c>
      <c r="F16093" s="413">
        <v>138.72999999999999</v>
      </c>
      <c r="G16093" s="414">
        <f t="shared" si="502"/>
        <v>7.2082462336913442E-5</v>
      </c>
      <c r="H16093" s="415">
        <f t="shared" si="503"/>
        <v>7.2082462336913442E-5</v>
      </c>
    </row>
    <row r="16094" spans="1:8" ht="15" hidden="1" thickBot="1">
      <c r="A16094" s="409">
        <v>202208</v>
      </c>
      <c r="B16094" s="196" t="s">
        <v>1192</v>
      </c>
      <c r="C16094" s="197" t="s">
        <v>791</v>
      </c>
      <c r="D16094" s="198" t="s">
        <v>337</v>
      </c>
      <c r="E16094" s="421">
        <v>92451</v>
      </c>
      <c r="F16094" s="413">
        <v>138.72999999999999</v>
      </c>
      <c r="G16094" s="414">
        <f t="shared" si="502"/>
        <v>666.4095725509984</v>
      </c>
      <c r="H16094" s="415">
        <f t="shared" si="503"/>
        <v>3.3320478627549921</v>
      </c>
    </row>
    <row r="16095" spans="1:8" ht="15" hidden="1" thickBot="1">
      <c r="A16095" s="409">
        <v>202208</v>
      </c>
      <c r="B16095" s="196" t="s">
        <v>1193</v>
      </c>
      <c r="C16095" s="197" t="s">
        <v>791</v>
      </c>
      <c r="D16095" s="198" t="s">
        <v>339</v>
      </c>
      <c r="E16095" s="421">
        <v>462</v>
      </c>
      <c r="F16095" s="413">
        <v>138.72999999999999</v>
      </c>
      <c r="G16095" s="414">
        <f t="shared" si="502"/>
        <v>3.3302097599654008</v>
      </c>
      <c r="H16095" s="415">
        <f t="shared" si="503"/>
        <v>3.3302097599654008</v>
      </c>
    </row>
    <row r="16096" spans="1:8" ht="15" hidden="1" thickBot="1">
      <c r="A16096" s="409">
        <v>202208</v>
      </c>
      <c r="B16096" s="196" t="s">
        <v>1194</v>
      </c>
      <c r="C16096" s="197" t="s">
        <v>791</v>
      </c>
      <c r="D16096" s="198" t="s">
        <v>337</v>
      </c>
      <c r="E16096" s="421">
        <v>110257</v>
      </c>
      <c r="F16096" s="413">
        <v>138.72999999999999</v>
      </c>
      <c r="G16096" s="414">
        <f t="shared" si="502"/>
        <v>794.7596049881065</v>
      </c>
      <c r="H16096" s="415">
        <f t="shared" si="503"/>
        <v>3.9737980249405327</v>
      </c>
    </row>
    <row r="16097" spans="1:8" ht="15" hidden="1" thickBot="1">
      <c r="A16097" s="409">
        <v>202208</v>
      </c>
      <c r="B16097" s="196" t="s">
        <v>1195</v>
      </c>
      <c r="C16097" s="197" t="s">
        <v>791</v>
      </c>
      <c r="D16097" s="198" t="s">
        <v>339</v>
      </c>
      <c r="E16097" s="421">
        <v>551</v>
      </c>
      <c r="F16097" s="413">
        <v>138.72999999999999</v>
      </c>
      <c r="G16097" s="414">
        <f t="shared" si="502"/>
        <v>3.9717436747639301</v>
      </c>
      <c r="H16097" s="415">
        <f t="shared" si="503"/>
        <v>3.9717436747639301</v>
      </c>
    </row>
    <row r="16098" spans="1:8" ht="15" hidden="1" thickBot="1">
      <c r="A16098" s="409">
        <v>202208</v>
      </c>
      <c r="B16098" s="196" t="s">
        <v>1196</v>
      </c>
      <c r="C16098" s="197" t="s">
        <v>791</v>
      </c>
      <c r="D16098" s="198" t="s">
        <v>337</v>
      </c>
      <c r="E16098" s="421">
        <v>69875</v>
      </c>
      <c r="F16098" s="413">
        <v>138.72999999999999</v>
      </c>
      <c r="G16098" s="414">
        <f t="shared" si="502"/>
        <v>503.67620557918264</v>
      </c>
      <c r="H16098" s="415">
        <f t="shared" si="503"/>
        <v>2.5183810278959133</v>
      </c>
    </row>
    <row r="16099" spans="1:8" ht="15" hidden="1" thickBot="1">
      <c r="A16099" s="409">
        <v>202208</v>
      </c>
      <c r="B16099" s="196" t="s">
        <v>1197</v>
      </c>
      <c r="C16099" s="197" t="s">
        <v>791</v>
      </c>
      <c r="D16099" s="198" t="s">
        <v>339</v>
      </c>
      <c r="E16099" s="421">
        <v>349</v>
      </c>
      <c r="F16099" s="413">
        <v>138.72999999999999</v>
      </c>
      <c r="G16099" s="414">
        <f t="shared" si="502"/>
        <v>2.515677935558279</v>
      </c>
      <c r="H16099" s="415">
        <f t="shared" si="503"/>
        <v>2.515677935558279</v>
      </c>
    </row>
    <row r="16100" spans="1:8" ht="15" hidden="1" thickBot="1">
      <c r="A16100" s="409">
        <v>202208</v>
      </c>
      <c r="B16100" s="196" t="s">
        <v>1198</v>
      </c>
      <c r="C16100" s="197" t="s">
        <v>791</v>
      </c>
      <c r="D16100" s="198" t="s">
        <v>337</v>
      </c>
      <c r="E16100" s="421">
        <v>92351</v>
      </c>
      <c r="F16100" s="413">
        <v>138.72999999999999</v>
      </c>
      <c r="G16100" s="414">
        <f t="shared" si="502"/>
        <v>665.68874792762927</v>
      </c>
      <c r="H16100" s="415">
        <f t="shared" si="503"/>
        <v>3.3284437396381463</v>
      </c>
    </row>
    <row r="16101" spans="1:8" ht="15" hidden="1" thickBot="1">
      <c r="A16101" s="409">
        <v>202208</v>
      </c>
      <c r="B16101" s="196" t="s">
        <v>1199</v>
      </c>
      <c r="C16101" s="197" t="s">
        <v>791</v>
      </c>
      <c r="D16101" s="198" t="s">
        <v>339</v>
      </c>
      <c r="E16101" s="421">
        <v>462</v>
      </c>
      <c r="F16101" s="413">
        <v>138.72999999999999</v>
      </c>
      <c r="G16101" s="414">
        <f t="shared" si="502"/>
        <v>3.3302097599654008</v>
      </c>
      <c r="H16101" s="415">
        <f t="shared" si="503"/>
        <v>3.3302097599654008</v>
      </c>
    </row>
    <row r="16102" spans="1:8" ht="15" hidden="1" thickBot="1">
      <c r="A16102" s="409">
        <v>202208</v>
      </c>
      <c r="B16102" s="196" t="s">
        <v>1200</v>
      </c>
      <c r="C16102" s="197" t="s">
        <v>791</v>
      </c>
      <c r="D16102" s="198" t="s">
        <v>337</v>
      </c>
      <c r="E16102" s="421">
        <v>123872</v>
      </c>
      <c r="F16102" s="413">
        <v>138.72999999999999</v>
      </c>
      <c r="G16102" s="414">
        <f t="shared" si="502"/>
        <v>892.89987745981409</v>
      </c>
      <c r="H16102" s="415">
        <f t="shared" si="503"/>
        <v>4.4644993872990701</v>
      </c>
    </row>
    <row r="16103" spans="1:8" ht="15" hidden="1" thickBot="1">
      <c r="A16103" s="409">
        <v>202208</v>
      </c>
      <c r="B16103" s="196" t="s">
        <v>1201</v>
      </c>
      <c r="C16103" s="197" t="s">
        <v>791</v>
      </c>
      <c r="D16103" s="198" t="s">
        <v>339</v>
      </c>
      <c r="E16103" s="421">
        <v>619</v>
      </c>
      <c r="F16103" s="413">
        <v>138.72999999999999</v>
      </c>
      <c r="G16103" s="414">
        <f t="shared" si="502"/>
        <v>4.4619044186549415</v>
      </c>
      <c r="H16103" s="415">
        <f t="shared" si="503"/>
        <v>4.4619044186549415</v>
      </c>
    </row>
    <row r="16104" spans="1:8" ht="15" hidden="1" thickBot="1">
      <c r="A16104" s="409">
        <v>202208</v>
      </c>
      <c r="B16104" s="196" t="s">
        <v>1202</v>
      </c>
      <c r="C16104" s="197" t="s">
        <v>791</v>
      </c>
      <c r="D16104" s="198" t="s">
        <v>337</v>
      </c>
      <c r="E16104" s="421">
        <v>104321</v>
      </c>
      <c r="F16104" s="413">
        <v>138.72999999999999</v>
      </c>
      <c r="G16104" s="414">
        <f t="shared" si="502"/>
        <v>751.9714553449146</v>
      </c>
      <c r="H16104" s="415">
        <f t="shared" si="503"/>
        <v>3.7598572767245728</v>
      </c>
    </row>
    <row r="16105" spans="1:8" ht="15" hidden="1" thickBot="1">
      <c r="A16105" s="409">
        <v>202208</v>
      </c>
      <c r="B16105" s="196" t="s">
        <v>1203</v>
      </c>
      <c r="C16105" s="197" t="s">
        <v>791</v>
      </c>
      <c r="D16105" s="198" t="s">
        <v>339</v>
      </c>
      <c r="E16105" s="421">
        <v>522</v>
      </c>
      <c r="F16105" s="413">
        <v>138.72999999999999</v>
      </c>
      <c r="G16105" s="414">
        <f t="shared" si="502"/>
        <v>3.7627045339868812</v>
      </c>
      <c r="H16105" s="415">
        <f t="shared" si="503"/>
        <v>3.7627045339868812</v>
      </c>
    </row>
    <row r="16106" spans="1:8" ht="15" hidden="1" thickBot="1">
      <c r="A16106" s="409">
        <v>202208</v>
      </c>
      <c r="B16106" s="196" t="s">
        <v>1204</v>
      </c>
      <c r="C16106" s="197" t="s">
        <v>791</v>
      </c>
      <c r="D16106" s="198" t="s">
        <v>337</v>
      </c>
      <c r="E16106" s="421">
        <v>67680</v>
      </c>
      <c r="F16106" s="413">
        <v>138.72999999999999</v>
      </c>
      <c r="G16106" s="414">
        <f t="shared" si="502"/>
        <v>487.85410509623011</v>
      </c>
      <c r="H16106" s="415">
        <f t="shared" si="503"/>
        <v>2.4392705254811506</v>
      </c>
    </row>
    <row r="16107" spans="1:8" ht="15" hidden="1" thickBot="1">
      <c r="A16107" s="409">
        <v>202208</v>
      </c>
      <c r="B16107" s="196" t="s">
        <v>1205</v>
      </c>
      <c r="C16107" s="197" t="s">
        <v>791</v>
      </c>
      <c r="D16107" s="198" t="s">
        <v>339</v>
      </c>
      <c r="E16107" s="421">
        <v>338</v>
      </c>
      <c r="F16107" s="413">
        <v>138.72999999999999</v>
      </c>
      <c r="G16107" s="414">
        <f t="shared" si="502"/>
        <v>2.4363872269876743</v>
      </c>
      <c r="H16107" s="415">
        <f t="shared" si="503"/>
        <v>2.4363872269876743</v>
      </c>
    </row>
    <row r="16108" spans="1:8" ht="15" hidden="1" thickBot="1">
      <c r="A16108" s="409">
        <v>202208</v>
      </c>
      <c r="B16108" s="196" t="s">
        <v>1206</v>
      </c>
      <c r="C16108" s="197" t="s">
        <v>791</v>
      </c>
      <c r="D16108" s="198" t="s">
        <v>337</v>
      </c>
      <c r="E16108" s="421">
        <v>102838</v>
      </c>
      <c r="F16108" s="413">
        <v>138.72999999999999</v>
      </c>
      <c r="G16108" s="414">
        <f t="shared" si="502"/>
        <v>741.28162618035037</v>
      </c>
      <c r="H16108" s="415">
        <f t="shared" si="503"/>
        <v>3.7064081309017518</v>
      </c>
    </row>
    <row r="16109" spans="1:8" ht="15" hidden="1" thickBot="1">
      <c r="A16109" s="409">
        <v>202208</v>
      </c>
      <c r="B16109" s="196" t="s">
        <v>1207</v>
      </c>
      <c r="C16109" s="197" t="s">
        <v>791</v>
      </c>
      <c r="D16109" s="198" t="s">
        <v>339</v>
      </c>
      <c r="E16109" s="421">
        <v>514</v>
      </c>
      <c r="F16109" s="413">
        <v>138.72999999999999</v>
      </c>
      <c r="G16109" s="414">
        <f t="shared" si="502"/>
        <v>3.7050385641173507</v>
      </c>
      <c r="H16109" s="415">
        <f t="shared" si="503"/>
        <v>3.7050385641173507</v>
      </c>
    </row>
    <row r="16110" spans="1:8" ht="15" hidden="1" thickBot="1">
      <c r="A16110" s="409">
        <v>202208</v>
      </c>
      <c r="B16110" s="196" t="s">
        <v>1208</v>
      </c>
      <c r="C16110" s="197" t="s">
        <v>791</v>
      </c>
      <c r="D16110" s="198" t="s">
        <v>337</v>
      </c>
      <c r="E16110" s="421">
        <v>96202</v>
      </c>
      <c r="F16110" s="413">
        <v>138.72999999999999</v>
      </c>
      <c r="G16110" s="414">
        <f t="shared" si="502"/>
        <v>693.44770417357461</v>
      </c>
      <c r="H16110" s="415">
        <f t="shared" si="503"/>
        <v>3.4672385208678729</v>
      </c>
    </row>
    <row r="16111" spans="1:8" ht="15" hidden="1" thickBot="1">
      <c r="A16111" s="409">
        <v>202208</v>
      </c>
      <c r="B16111" s="196" t="s">
        <v>1209</v>
      </c>
      <c r="C16111" s="197" t="s">
        <v>791</v>
      </c>
      <c r="D16111" s="198" t="s">
        <v>337</v>
      </c>
      <c r="E16111" s="421">
        <v>89368</v>
      </c>
      <c r="F16111" s="413">
        <v>138.72999999999999</v>
      </c>
      <c r="G16111" s="414">
        <f t="shared" si="502"/>
        <v>644.18654941252794</v>
      </c>
      <c r="H16111" s="415">
        <f t="shared" si="503"/>
        <v>3.2209327470626397</v>
      </c>
    </row>
    <row r="16112" spans="1:8" ht="15" hidden="1" thickBot="1">
      <c r="A16112" s="409">
        <v>202208</v>
      </c>
      <c r="B16112" s="196" t="s">
        <v>1210</v>
      </c>
      <c r="C16112" s="197" t="s">
        <v>791</v>
      </c>
      <c r="D16112" s="198" t="s">
        <v>339</v>
      </c>
      <c r="E16112" s="421">
        <v>447</v>
      </c>
      <c r="F16112" s="413">
        <v>138.72999999999999</v>
      </c>
      <c r="G16112" s="414">
        <f t="shared" si="502"/>
        <v>3.2220860664600304</v>
      </c>
      <c r="H16112" s="415">
        <f t="shared" si="503"/>
        <v>3.2220860664600304</v>
      </c>
    </row>
    <row r="16113" spans="1:8" ht="15" hidden="1" thickBot="1">
      <c r="A16113" s="409">
        <v>202208</v>
      </c>
      <c r="B16113" s="196" t="s">
        <v>1211</v>
      </c>
      <c r="C16113" s="197" t="s">
        <v>791</v>
      </c>
      <c r="D16113" s="198" t="s">
        <v>337</v>
      </c>
      <c r="E16113" s="421">
        <v>136438</v>
      </c>
      <c r="F16113" s="413">
        <v>138.72999999999999</v>
      </c>
      <c r="G16113" s="414">
        <f t="shared" si="502"/>
        <v>983.47869963237952</v>
      </c>
      <c r="H16113" s="415">
        <f t="shared" si="503"/>
        <v>4.9173934981618972</v>
      </c>
    </row>
    <row r="16114" spans="1:8" ht="15" hidden="1" thickBot="1">
      <c r="A16114" s="409">
        <v>202208</v>
      </c>
      <c r="B16114" s="196" t="s">
        <v>1212</v>
      </c>
      <c r="C16114" s="197" t="s">
        <v>791</v>
      </c>
      <c r="D16114" s="198" t="s">
        <v>339</v>
      </c>
      <c r="E16114" s="421">
        <v>682</v>
      </c>
      <c r="F16114" s="413">
        <v>138.72999999999999</v>
      </c>
      <c r="G16114" s="414">
        <f t="shared" si="502"/>
        <v>4.916023931377496</v>
      </c>
      <c r="H16114" s="415">
        <f t="shared" si="503"/>
        <v>4.916023931377496</v>
      </c>
    </row>
    <row r="16115" spans="1:8" ht="15" hidden="1" thickBot="1">
      <c r="A16115" s="409">
        <v>202208</v>
      </c>
      <c r="B16115" s="196" t="s">
        <v>1213</v>
      </c>
      <c r="C16115" s="197" t="s">
        <v>791</v>
      </c>
      <c r="D16115" s="198" t="s">
        <v>337</v>
      </c>
      <c r="E16115" s="421">
        <v>114490</v>
      </c>
      <c r="F16115" s="413">
        <v>138.72999999999999</v>
      </c>
      <c r="G16115" s="414">
        <f t="shared" si="502"/>
        <v>825.27211129532191</v>
      </c>
      <c r="H16115" s="415">
        <f t="shared" si="503"/>
        <v>4.1263605564766097</v>
      </c>
    </row>
    <row r="16116" spans="1:8" ht="15" hidden="1" thickBot="1">
      <c r="A16116" s="409">
        <v>202208</v>
      </c>
      <c r="B16116" s="196" t="s">
        <v>1214</v>
      </c>
      <c r="C16116" s="197" t="s">
        <v>791</v>
      </c>
      <c r="D16116" s="198" t="s">
        <v>339</v>
      </c>
      <c r="E16116" s="421">
        <v>572</v>
      </c>
      <c r="F16116" s="413">
        <v>138.72999999999999</v>
      </c>
      <c r="G16116" s="414">
        <f t="shared" si="502"/>
        <v>4.1231168456714489</v>
      </c>
      <c r="H16116" s="415">
        <f t="shared" si="503"/>
        <v>4.1231168456714489</v>
      </c>
    </row>
    <row r="16117" spans="1:8" ht="15" hidden="1" thickBot="1">
      <c r="A16117" s="409">
        <v>202208</v>
      </c>
      <c r="B16117" s="196" t="s">
        <v>1215</v>
      </c>
      <c r="C16117" s="197" t="s">
        <v>791</v>
      </c>
      <c r="D16117" s="198" t="s">
        <v>337</v>
      </c>
      <c r="E16117" s="421">
        <v>113358</v>
      </c>
      <c r="F16117" s="413">
        <v>138.72999999999999</v>
      </c>
      <c r="G16117" s="414">
        <f t="shared" si="502"/>
        <v>817.11237655878335</v>
      </c>
      <c r="H16117" s="415">
        <f t="shared" si="503"/>
        <v>4.0855618827939164</v>
      </c>
    </row>
    <row r="16118" spans="1:8" ht="15" hidden="1" thickBot="1">
      <c r="A16118" s="409">
        <v>202208</v>
      </c>
      <c r="B16118" s="196" t="s">
        <v>1216</v>
      </c>
      <c r="C16118" s="197" t="s">
        <v>791</v>
      </c>
      <c r="D16118" s="198" t="s">
        <v>339</v>
      </c>
      <c r="E16118" s="421">
        <v>567</v>
      </c>
      <c r="F16118" s="413">
        <v>138.72999999999999</v>
      </c>
      <c r="G16118" s="414">
        <f t="shared" si="502"/>
        <v>4.0870756145029921</v>
      </c>
      <c r="H16118" s="415">
        <f t="shared" si="503"/>
        <v>4.0870756145029921</v>
      </c>
    </row>
    <row r="16119" spans="1:8" ht="15" hidden="1" thickBot="1">
      <c r="A16119" s="409">
        <v>202208</v>
      </c>
      <c r="B16119" s="196" t="s">
        <v>1217</v>
      </c>
      <c r="C16119" s="197" t="s">
        <v>791</v>
      </c>
      <c r="D16119" s="198" t="s">
        <v>337</v>
      </c>
      <c r="E16119" s="421">
        <v>120314</v>
      </c>
      <c r="F16119" s="413">
        <v>138.72999999999999</v>
      </c>
      <c r="G16119" s="414">
        <f t="shared" si="502"/>
        <v>867.2529373603403</v>
      </c>
      <c r="H16119" s="415">
        <f t="shared" si="503"/>
        <v>4.3362646868017016</v>
      </c>
    </row>
    <row r="16120" spans="1:8" ht="15" hidden="1" thickBot="1">
      <c r="A16120" s="409">
        <v>202208</v>
      </c>
      <c r="B16120" s="196" t="s">
        <v>1218</v>
      </c>
      <c r="C16120" s="197" t="s">
        <v>791</v>
      </c>
      <c r="D16120" s="198" t="s">
        <v>337</v>
      </c>
      <c r="E16120" s="421">
        <v>92003</v>
      </c>
      <c r="F16120" s="413">
        <v>138.72999999999999</v>
      </c>
      <c r="G16120" s="414">
        <f t="shared" si="502"/>
        <v>663.18027823830471</v>
      </c>
      <c r="H16120" s="415">
        <f t="shared" si="503"/>
        <v>3.3159013911915234</v>
      </c>
    </row>
    <row r="16121" spans="1:8" ht="15" hidden="1" thickBot="1">
      <c r="A16121" s="409">
        <v>202208</v>
      </c>
      <c r="B16121" s="196" t="s">
        <v>1219</v>
      </c>
      <c r="C16121" s="197" t="s">
        <v>791</v>
      </c>
      <c r="D16121" s="198" t="s">
        <v>337</v>
      </c>
      <c r="E16121" s="421">
        <v>102400</v>
      </c>
      <c r="F16121" s="413">
        <v>138.72999999999999</v>
      </c>
      <c r="G16121" s="414">
        <f t="shared" si="502"/>
        <v>738.12441432999356</v>
      </c>
      <c r="H16121" s="415">
        <f t="shared" si="503"/>
        <v>3.6906220716499676</v>
      </c>
    </row>
    <row r="16122" spans="1:8" ht="15" hidden="1" thickBot="1">
      <c r="A16122" s="409">
        <v>202208</v>
      </c>
      <c r="B16122" s="196" t="s">
        <v>1220</v>
      </c>
      <c r="C16122" s="197" t="s">
        <v>791</v>
      </c>
      <c r="D16122" s="198" t="s">
        <v>339</v>
      </c>
      <c r="E16122" s="421">
        <v>512</v>
      </c>
      <c r="F16122" s="413">
        <v>138.72999999999999</v>
      </c>
      <c r="G16122" s="414">
        <f t="shared" si="502"/>
        <v>3.690622071649968</v>
      </c>
      <c r="H16122" s="415">
        <f t="shared" si="503"/>
        <v>3.690622071649968</v>
      </c>
    </row>
    <row r="16123" spans="1:8" ht="15" hidden="1" thickBot="1">
      <c r="A16123" s="409">
        <v>202208</v>
      </c>
      <c r="B16123" s="196" t="s">
        <v>1221</v>
      </c>
      <c r="C16123" s="197" t="s">
        <v>791</v>
      </c>
      <c r="D16123" s="198" t="s">
        <v>337</v>
      </c>
      <c r="E16123" s="421">
        <v>82470</v>
      </c>
      <c r="F16123" s="413">
        <v>138.72999999999999</v>
      </c>
      <c r="G16123" s="414">
        <f t="shared" si="502"/>
        <v>594.46406689252512</v>
      </c>
      <c r="H16123" s="415">
        <f t="shared" si="503"/>
        <v>2.9723203344626254</v>
      </c>
    </row>
    <row r="16124" spans="1:8" ht="15" hidden="1" thickBot="1">
      <c r="A16124" s="409">
        <v>202208</v>
      </c>
      <c r="B16124" s="196" t="s">
        <v>1222</v>
      </c>
      <c r="C16124" s="197" t="s">
        <v>791</v>
      </c>
      <c r="D16124" s="198" t="s">
        <v>339</v>
      </c>
      <c r="E16124" s="421">
        <v>412</v>
      </c>
      <c r="F16124" s="413">
        <v>138.72999999999999</v>
      </c>
      <c r="G16124" s="414">
        <f t="shared" si="502"/>
        <v>2.9697974482808336</v>
      </c>
      <c r="H16124" s="415">
        <f t="shared" si="503"/>
        <v>2.9697974482808336</v>
      </c>
    </row>
    <row r="16125" spans="1:8" ht="15" hidden="1" thickBot="1">
      <c r="A16125" s="409">
        <v>202208</v>
      </c>
      <c r="B16125" s="196" t="s">
        <v>1223</v>
      </c>
      <c r="C16125" s="197" t="s">
        <v>791</v>
      </c>
      <c r="D16125" s="198" t="s">
        <v>337</v>
      </c>
      <c r="E16125" s="421">
        <v>98710</v>
      </c>
      <c r="F16125" s="413">
        <v>138.72999999999999</v>
      </c>
      <c r="G16125" s="414">
        <f t="shared" si="502"/>
        <v>711.52598572767249</v>
      </c>
      <c r="H16125" s="415">
        <f t="shared" si="503"/>
        <v>3.5576299286383626</v>
      </c>
    </row>
    <row r="16126" spans="1:8" ht="15" hidden="1" thickBot="1">
      <c r="A16126" s="409">
        <v>202208</v>
      </c>
      <c r="B16126" s="196" t="s">
        <v>1224</v>
      </c>
      <c r="C16126" s="197" t="s">
        <v>791</v>
      </c>
      <c r="D16126" s="198" t="s">
        <v>339</v>
      </c>
      <c r="E16126" s="421">
        <v>494</v>
      </c>
      <c r="F16126" s="413">
        <v>138.72999999999999</v>
      </c>
      <c r="G16126" s="414">
        <f t="shared" si="502"/>
        <v>3.5608736394435239</v>
      </c>
      <c r="H16126" s="415">
        <f t="shared" si="503"/>
        <v>3.5608736394435239</v>
      </c>
    </row>
    <row r="16127" spans="1:8" ht="15" hidden="1" thickBot="1">
      <c r="A16127" s="409">
        <v>202208</v>
      </c>
      <c r="B16127" s="196" t="s">
        <v>1225</v>
      </c>
      <c r="C16127" s="197" t="s">
        <v>791</v>
      </c>
      <c r="D16127" s="198" t="s">
        <v>337</v>
      </c>
      <c r="E16127" s="421">
        <v>107279</v>
      </c>
      <c r="F16127" s="413">
        <v>138.72999999999999</v>
      </c>
      <c r="G16127" s="414">
        <f t="shared" si="502"/>
        <v>773.29344770417367</v>
      </c>
      <c r="H16127" s="415">
        <f t="shared" si="503"/>
        <v>3.8664672385208685</v>
      </c>
    </row>
    <row r="16128" spans="1:8" ht="15" hidden="1" thickBot="1">
      <c r="A16128" s="409">
        <v>202208</v>
      </c>
      <c r="B16128" s="196" t="s">
        <v>1226</v>
      </c>
      <c r="C16128" s="197" t="s">
        <v>791</v>
      </c>
      <c r="D16128" s="198" t="s">
        <v>339</v>
      </c>
      <c r="E16128" s="421">
        <v>536</v>
      </c>
      <c r="F16128" s="413">
        <v>138.72999999999999</v>
      </c>
      <c r="G16128" s="414">
        <f t="shared" si="502"/>
        <v>3.8636199812585601</v>
      </c>
      <c r="H16128" s="415">
        <f t="shared" si="503"/>
        <v>3.8636199812585601</v>
      </c>
    </row>
    <row r="16129" spans="1:8" ht="15" hidden="1" thickBot="1">
      <c r="A16129" s="409">
        <v>202208</v>
      </c>
      <c r="B16129" s="196" t="s">
        <v>1227</v>
      </c>
      <c r="C16129" s="197" t="s">
        <v>791</v>
      </c>
      <c r="D16129" s="198" t="s">
        <v>337</v>
      </c>
      <c r="E16129" s="421">
        <v>129410</v>
      </c>
      <c r="F16129" s="413">
        <v>138.72999999999999</v>
      </c>
      <c r="G16129" s="414">
        <f t="shared" si="502"/>
        <v>932.8191451019967</v>
      </c>
      <c r="H16129" s="415">
        <f t="shared" si="503"/>
        <v>4.6640957255099833</v>
      </c>
    </row>
    <row r="16130" spans="1:8" ht="15" hidden="1" thickBot="1">
      <c r="A16130" s="409">
        <v>202208</v>
      </c>
      <c r="B16130" s="196" t="s">
        <v>1228</v>
      </c>
      <c r="C16130" s="197" t="s">
        <v>2661</v>
      </c>
      <c r="D16130" s="198" t="s">
        <v>339</v>
      </c>
      <c r="E16130" s="421">
        <v>647</v>
      </c>
      <c r="F16130" s="413">
        <v>138.72999999999999</v>
      </c>
      <c r="G16130" s="414">
        <f t="shared" ref="G16130:G16193" si="504">+E16130/F16130</f>
        <v>4.6637353131982993</v>
      </c>
      <c r="H16130" s="415">
        <f t="shared" ref="H16130:H16193" si="505">IF(D16130="TB",G16130/200,IF(D16130="LT",G16130,"VER"))</f>
        <v>4.6637353131982993</v>
      </c>
    </row>
    <row r="16131" spans="1:8" ht="15" hidden="1" thickBot="1">
      <c r="A16131" s="409">
        <v>202208</v>
      </c>
      <c r="B16131" s="196" t="s">
        <v>1229</v>
      </c>
      <c r="C16131" s="197" t="s">
        <v>791</v>
      </c>
      <c r="D16131" s="198" t="s">
        <v>337</v>
      </c>
      <c r="E16131" s="421">
        <v>114735</v>
      </c>
      <c r="F16131" s="413">
        <v>138.72999999999999</v>
      </c>
      <c r="G16131" s="414">
        <f t="shared" si="504"/>
        <v>827.03813162257632</v>
      </c>
      <c r="H16131" s="415">
        <f t="shared" si="505"/>
        <v>4.1351906581128812</v>
      </c>
    </row>
    <row r="16132" spans="1:8" ht="15" hidden="1" thickBot="1">
      <c r="A16132" s="409">
        <v>202208</v>
      </c>
      <c r="B16132" s="196" t="s">
        <v>1230</v>
      </c>
      <c r="C16132" s="197" t="s">
        <v>791</v>
      </c>
      <c r="D16132" s="198" t="s">
        <v>339</v>
      </c>
      <c r="E16132" s="421">
        <v>574</v>
      </c>
      <c r="F16132" s="413">
        <v>138.72999999999999</v>
      </c>
      <c r="G16132" s="414">
        <f t="shared" si="504"/>
        <v>4.1375333381388311</v>
      </c>
      <c r="H16132" s="415">
        <f t="shared" si="505"/>
        <v>4.1375333381388311</v>
      </c>
    </row>
    <row r="16133" spans="1:8" ht="15" hidden="1" thickBot="1">
      <c r="A16133" s="409">
        <v>202208</v>
      </c>
      <c r="B16133" s="196" t="s">
        <v>1231</v>
      </c>
      <c r="C16133" s="197" t="s">
        <v>791</v>
      </c>
      <c r="D16133" s="198" t="s">
        <v>337</v>
      </c>
      <c r="E16133" s="421">
        <v>111118</v>
      </c>
      <c r="F16133" s="413">
        <v>138.72999999999999</v>
      </c>
      <c r="G16133" s="414">
        <f t="shared" si="504"/>
        <v>800.96590499531465</v>
      </c>
      <c r="H16133" s="415">
        <f t="shared" si="505"/>
        <v>4.0048295249765733</v>
      </c>
    </row>
    <row r="16134" spans="1:8" ht="15" hidden="1" thickBot="1">
      <c r="A16134" s="409">
        <v>202208</v>
      </c>
      <c r="B16134" s="196" t="s">
        <v>1232</v>
      </c>
      <c r="C16134" s="197" t="s">
        <v>791</v>
      </c>
      <c r="D16134" s="198" t="s">
        <v>337</v>
      </c>
      <c r="E16134" s="421">
        <v>99653</v>
      </c>
      <c r="F16134" s="413">
        <v>138.72999999999999</v>
      </c>
      <c r="G16134" s="414">
        <f t="shared" si="504"/>
        <v>718.32336192604339</v>
      </c>
      <c r="H16134" s="415">
        <f t="shared" si="505"/>
        <v>3.5916168096302168</v>
      </c>
    </row>
    <row r="16135" spans="1:8" ht="15" hidden="1" thickBot="1">
      <c r="A16135" s="409">
        <v>202208</v>
      </c>
      <c r="B16135" s="196" t="s">
        <v>1233</v>
      </c>
      <c r="C16135" s="197" t="s">
        <v>791</v>
      </c>
      <c r="D16135" s="198" t="s">
        <v>339</v>
      </c>
      <c r="E16135" s="421">
        <v>498</v>
      </c>
      <c r="F16135" s="413">
        <v>138.72999999999999</v>
      </c>
      <c r="G16135" s="414">
        <f t="shared" si="504"/>
        <v>3.5897066243782891</v>
      </c>
      <c r="H16135" s="415">
        <f t="shared" si="505"/>
        <v>3.5897066243782891</v>
      </c>
    </row>
    <row r="16136" spans="1:8" ht="15" hidden="1" thickBot="1">
      <c r="A16136" s="409">
        <v>202208</v>
      </c>
      <c r="B16136" s="196" t="s">
        <v>1234</v>
      </c>
      <c r="C16136" s="197" t="s">
        <v>791</v>
      </c>
      <c r="D16136" s="198" t="s">
        <v>337</v>
      </c>
      <c r="E16136" s="421">
        <v>107121</v>
      </c>
      <c r="F16136" s="413">
        <v>138.72999999999999</v>
      </c>
      <c r="G16136" s="414">
        <f t="shared" si="504"/>
        <v>772.1545447992504</v>
      </c>
      <c r="H16136" s="415">
        <f t="shared" si="505"/>
        <v>3.8607727239962522</v>
      </c>
    </row>
    <row r="16137" spans="1:8" ht="15" hidden="1" thickBot="1">
      <c r="A16137" s="409">
        <v>202208</v>
      </c>
      <c r="B16137" s="196" t="s">
        <v>1235</v>
      </c>
      <c r="C16137" s="197" t="s">
        <v>791</v>
      </c>
      <c r="D16137" s="198" t="s">
        <v>337</v>
      </c>
      <c r="E16137" s="421">
        <v>102793</v>
      </c>
      <c r="F16137" s="413">
        <v>138.72999999999999</v>
      </c>
      <c r="G16137" s="414">
        <f t="shared" si="504"/>
        <v>740.95725509983424</v>
      </c>
      <c r="H16137" s="415">
        <f t="shared" si="505"/>
        <v>3.7047862754991714</v>
      </c>
    </row>
    <row r="16138" spans="1:8" ht="15" hidden="1" thickBot="1">
      <c r="A16138" s="409">
        <v>202208</v>
      </c>
      <c r="B16138" s="196" t="s">
        <v>1236</v>
      </c>
      <c r="C16138" s="197" t="s">
        <v>791</v>
      </c>
      <c r="D16138" s="198" t="s">
        <v>339</v>
      </c>
      <c r="E16138" s="421">
        <v>514</v>
      </c>
      <c r="F16138" s="413">
        <v>138.72999999999999</v>
      </c>
      <c r="G16138" s="414">
        <f t="shared" si="504"/>
        <v>3.7050385641173507</v>
      </c>
      <c r="H16138" s="415">
        <f t="shared" si="505"/>
        <v>3.7050385641173507</v>
      </c>
    </row>
    <row r="16139" spans="1:8" ht="15" hidden="1" thickBot="1">
      <c r="A16139" s="409">
        <v>202208</v>
      </c>
      <c r="B16139" s="196" t="s">
        <v>1237</v>
      </c>
      <c r="C16139" s="197" t="s">
        <v>791</v>
      </c>
      <c r="D16139" s="198" t="s">
        <v>337</v>
      </c>
      <c r="E16139" s="421">
        <v>102998</v>
      </c>
      <c r="F16139" s="413">
        <v>138.72999999999999</v>
      </c>
      <c r="G16139" s="414">
        <f t="shared" si="504"/>
        <v>742.43494557774102</v>
      </c>
      <c r="H16139" s="415">
        <f t="shared" si="505"/>
        <v>3.712174727888705</v>
      </c>
    </row>
    <row r="16140" spans="1:8" ht="15" hidden="1" thickBot="1">
      <c r="A16140" s="409">
        <v>202208</v>
      </c>
      <c r="B16140" s="196" t="s">
        <v>1238</v>
      </c>
      <c r="C16140" s="197" t="s">
        <v>791</v>
      </c>
      <c r="D16140" s="198" t="s">
        <v>339</v>
      </c>
      <c r="E16140" s="421">
        <v>515</v>
      </c>
      <c r="F16140" s="413">
        <v>138.72999999999999</v>
      </c>
      <c r="G16140" s="414">
        <f t="shared" si="504"/>
        <v>3.7122468103510418</v>
      </c>
      <c r="H16140" s="415">
        <f t="shared" si="505"/>
        <v>3.7122468103510418</v>
      </c>
    </row>
    <row r="16141" spans="1:8" ht="15" hidden="1" thickBot="1">
      <c r="A16141" s="409">
        <v>202208</v>
      </c>
      <c r="B16141" s="196" t="s">
        <v>1239</v>
      </c>
      <c r="C16141" s="197" t="s">
        <v>791</v>
      </c>
      <c r="D16141" s="198" t="s">
        <v>337</v>
      </c>
      <c r="E16141" s="421">
        <v>93970</v>
      </c>
      <c r="F16141" s="413">
        <v>138.72999999999999</v>
      </c>
      <c r="G16141" s="414">
        <f t="shared" si="504"/>
        <v>677.35889857997552</v>
      </c>
      <c r="H16141" s="415">
        <f t="shared" si="505"/>
        <v>3.3867944928998774</v>
      </c>
    </row>
    <row r="16142" spans="1:8" ht="15" hidden="1" thickBot="1">
      <c r="A16142" s="409">
        <v>202208</v>
      </c>
      <c r="B16142" s="196" t="s">
        <v>1240</v>
      </c>
      <c r="C16142" s="197" t="s">
        <v>791</v>
      </c>
      <c r="D16142" s="198" t="s">
        <v>339</v>
      </c>
      <c r="E16142" s="421">
        <v>470</v>
      </c>
      <c r="F16142" s="413">
        <v>138.72999999999999</v>
      </c>
      <c r="G16142" s="414">
        <f t="shared" si="504"/>
        <v>3.3878757298349313</v>
      </c>
      <c r="H16142" s="415">
        <f t="shared" si="505"/>
        <v>3.3878757298349313</v>
      </c>
    </row>
    <row r="16143" spans="1:8" ht="15" hidden="1" thickBot="1">
      <c r="A16143" s="409">
        <v>202208</v>
      </c>
      <c r="B16143" s="196" t="s">
        <v>1241</v>
      </c>
      <c r="C16143" s="197" t="s">
        <v>791</v>
      </c>
      <c r="D16143" s="198" t="s">
        <v>337</v>
      </c>
      <c r="E16143" s="421">
        <v>92638</v>
      </c>
      <c r="F16143" s="413">
        <v>138.72999999999999</v>
      </c>
      <c r="G16143" s="414">
        <f t="shared" si="504"/>
        <v>667.75751459669868</v>
      </c>
      <c r="H16143" s="415">
        <f t="shared" si="505"/>
        <v>3.3387875729834935</v>
      </c>
    </row>
    <row r="16144" spans="1:8" ht="15" hidden="1" thickBot="1">
      <c r="A16144" s="409">
        <v>202208</v>
      </c>
      <c r="B16144" s="196" t="s">
        <v>1242</v>
      </c>
      <c r="C16144" s="197" t="s">
        <v>791</v>
      </c>
      <c r="D16144" s="198" t="s">
        <v>337</v>
      </c>
      <c r="E16144" s="421">
        <v>112681</v>
      </c>
      <c r="F16144" s="413">
        <v>138.72999999999999</v>
      </c>
      <c r="G16144" s="414">
        <f t="shared" si="504"/>
        <v>812.23239385857426</v>
      </c>
      <c r="H16144" s="415">
        <f t="shared" si="505"/>
        <v>4.0611619692928711</v>
      </c>
    </row>
    <row r="16145" spans="1:8" ht="15" hidden="1" thickBot="1">
      <c r="A16145" s="409">
        <v>202208</v>
      </c>
      <c r="B16145" s="196" t="s">
        <v>1243</v>
      </c>
      <c r="C16145" s="197" t="s">
        <v>791</v>
      </c>
      <c r="D16145" s="198" t="s">
        <v>339</v>
      </c>
      <c r="E16145" s="421">
        <v>563</v>
      </c>
      <c r="F16145" s="413">
        <v>138.72999999999999</v>
      </c>
      <c r="G16145" s="414">
        <f t="shared" si="504"/>
        <v>4.0582426295682268</v>
      </c>
      <c r="H16145" s="415">
        <f t="shared" si="505"/>
        <v>4.0582426295682268</v>
      </c>
    </row>
    <row r="16146" spans="1:8" ht="15" hidden="1" thickBot="1">
      <c r="A16146" s="409">
        <v>202208</v>
      </c>
      <c r="B16146" s="196" t="s">
        <v>1244</v>
      </c>
      <c r="C16146" s="197" t="s">
        <v>791</v>
      </c>
      <c r="D16146" s="198" t="s">
        <v>337</v>
      </c>
      <c r="E16146" s="421">
        <v>101908</v>
      </c>
      <c r="F16146" s="413">
        <v>138.72999999999999</v>
      </c>
      <c r="G16146" s="414">
        <f t="shared" si="504"/>
        <v>734.57795718301747</v>
      </c>
      <c r="H16146" s="415">
        <f t="shared" si="505"/>
        <v>3.6728897859150873</v>
      </c>
    </row>
    <row r="16147" spans="1:8" ht="15" hidden="1" thickBot="1">
      <c r="A16147" s="409">
        <v>202208</v>
      </c>
      <c r="B16147" s="196" t="s">
        <v>1245</v>
      </c>
      <c r="C16147" s="197" t="s">
        <v>791</v>
      </c>
      <c r="D16147" s="198" t="s">
        <v>337</v>
      </c>
      <c r="E16147" s="421">
        <v>118151</v>
      </c>
      <c r="F16147" s="413">
        <v>138.72999999999999</v>
      </c>
      <c r="G16147" s="414">
        <f t="shared" si="504"/>
        <v>851.66150075686596</v>
      </c>
      <c r="H16147" s="415">
        <f t="shared" si="505"/>
        <v>4.2583075037843301</v>
      </c>
    </row>
    <row r="16148" spans="1:8" ht="15" hidden="1" thickBot="1">
      <c r="A16148" s="409">
        <v>202208</v>
      </c>
      <c r="B16148" s="196" t="s">
        <v>1246</v>
      </c>
      <c r="C16148" s="197" t="s">
        <v>791</v>
      </c>
      <c r="D16148" s="198" t="s">
        <v>339</v>
      </c>
      <c r="E16148" s="421">
        <v>591</v>
      </c>
      <c r="F16148" s="413">
        <v>138.72999999999999</v>
      </c>
      <c r="G16148" s="414">
        <f t="shared" si="504"/>
        <v>4.2600735241115837</v>
      </c>
      <c r="H16148" s="415">
        <f t="shared" si="505"/>
        <v>4.2600735241115837</v>
      </c>
    </row>
    <row r="16149" spans="1:8" ht="15" hidden="1" thickBot="1">
      <c r="A16149" s="409">
        <v>202208</v>
      </c>
      <c r="B16149" s="196" t="s">
        <v>1247</v>
      </c>
      <c r="C16149" s="197" t="s">
        <v>791</v>
      </c>
      <c r="D16149" s="198" t="s">
        <v>337</v>
      </c>
      <c r="E16149" s="421">
        <v>98595</v>
      </c>
      <c r="F16149" s="413">
        <v>138.72999999999999</v>
      </c>
      <c r="G16149" s="414">
        <f t="shared" si="504"/>
        <v>710.69703741079798</v>
      </c>
      <c r="H16149" s="415">
        <f t="shared" si="505"/>
        <v>3.5534851870539899</v>
      </c>
    </row>
    <row r="16150" spans="1:8" ht="15" hidden="1" thickBot="1">
      <c r="A16150" s="409">
        <v>202208</v>
      </c>
      <c r="B16150" s="196" t="s">
        <v>1248</v>
      </c>
      <c r="C16150" s="197" t="s">
        <v>791</v>
      </c>
      <c r="D16150" s="198" t="s">
        <v>339</v>
      </c>
      <c r="E16150" s="421">
        <v>493</v>
      </c>
      <c r="F16150" s="413">
        <v>138.72999999999999</v>
      </c>
      <c r="G16150" s="414">
        <f t="shared" si="504"/>
        <v>3.5536653932098323</v>
      </c>
      <c r="H16150" s="415">
        <f t="shared" si="505"/>
        <v>3.5536653932098323</v>
      </c>
    </row>
    <row r="16151" spans="1:8" ht="15" hidden="1" thickBot="1">
      <c r="A16151" s="409">
        <v>202208</v>
      </c>
      <c r="B16151" s="196" t="s">
        <v>1249</v>
      </c>
      <c r="C16151" s="197" t="s">
        <v>791</v>
      </c>
      <c r="D16151" s="198" t="s">
        <v>337</v>
      </c>
      <c r="E16151" s="421">
        <v>97751</v>
      </c>
      <c r="F16151" s="413">
        <v>138.72999999999999</v>
      </c>
      <c r="G16151" s="414">
        <f t="shared" si="504"/>
        <v>704.61327758956247</v>
      </c>
      <c r="H16151" s="415">
        <f t="shared" si="505"/>
        <v>3.5230663879478126</v>
      </c>
    </row>
    <row r="16152" spans="1:8" ht="15" hidden="1" thickBot="1">
      <c r="A16152" s="409">
        <v>202208</v>
      </c>
      <c r="B16152" s="196" t="s">
        <v>1250</v>
      </c>
      <c r="C16152" s="197" t="s">
        <v>791</v>
      </c>
      <c r="D16152" s="198" t="s">
        <v>339</v>
      </c>
      <c r="E16152" s="421">
        <v>489</v>
      </c>
      <c r="F16152" s="413">
        <v>138.72999999999999</v>
      </c>
      <c r="G16152" s="414">
        <f t="shared" si="504"/>
        <v>3.5248324082750671</v>
      </c>
      <c r="H16152" s="415">
        <f t="shared" si="505"/>
        <v>3.5248324082750671</v>
      </c>
    </row>
    <row r="16153" spans="1:8" ht="15" hidden="1" thickBot="1">
      <c r="A16153" s="409">
        <v>202208</v>
      </c>
      <c r="B16153" s="196" t="s">
        <v>1251</v>
      </c>
      <c r="C16153" s="197" t="s">
        <v>791</v>
      </c>
      <c r="D16153" s="198" t="s">
        <v>337</v>
      </c>
      <c r="E16153" s="421">
        <v>84246</v>
      </c>
      <c r="F16153" s="413">
        <v>138.72999999999999</v>
      </c>
      <c r="G16153" s="414">
        <f t="shared" si="504"/>
        <v>607.2659122035609</v>
      </c>
      <c r="H16153" s="415">
        <f t="shared" si="505"/>
        <v>3.0363295610178045</v>
      </c>
    </row>
    <row r="16154" spans="1:8" ht="15" hidden="1" thickBot="1">
      <c r="A16154" s="409">
        <v>202208</v>
      </c>
      <c r="B16154" s="196" t="s">
        <v>1252</v>
      </c>
      <c r="C16154" s="197" t="s">
        <v>791</v>
      </c>
      <c r="D16154" s="198" t="s">
        <v>339</v>
      </c>
      <c r="E16154" s="421">
        <v>421</v>
      </c>
      <c r="F16154" s="413">
        <v>138.72999999999999</v>
      </c>
      <c r="G16154" s="414">
        <f t="shared" si="504"/>
        <v>3.0346716643840557</v>
      </c>
      <c r="H16154" s="415">
        <f t="shared" si="505"/>
        <v>3.0346716643840557</v>
      </c>
    </row>
    <row r="16155" spans="1:8" ht="15" hidden="1" thickBot="1">
      <c r="A16155" s="409">
        <v>202208</v>
      </c>
      <c r="B16155" s="196" t="s">
        <v>1253</v>
      </c>
      <c r="C16155" s="197" t="s">
        <v>791</v>
      </c>
      <c r="D16155" s="198" t="s">
        <v>337</v>
      </c>
      <c r="E16155" s="421">
        <v>105573</v>
      </c>
      <c r="F16155" s="413">
        <v>138.72999999999999</v>
      </c>
      <c r="G16155" s="414">
        <f t="shared" si="504"/>
        <v>760.99617962949617</v>
      </c>
      <c r="H16155" s="415">
        <f t="shared" si="505"/>
        <v>3.8049808981474809</v>
      </c>
    </row>
    <row r="16156" spans="1:8" ht="15" hidden="1" thickBot="1">
      <c r="A16156" s="409">
        <v>202208</v>
      </c>
      <c r="B16156" s="196" t="s">
        <v>1254</v>
      </c>
      <c r="C16156" s="197" t="s">
        <v>791</v>
      </c>
      <c r="D16156" s="198" t="s">
        <v>339</v>
      </c>
      <c r="E16156" s="421">
        <v>528</v>
      </c>
      <c r="F16156" s="413">
        <v>138.72999999999999</v>
      </c>
      <c r="G16156" s="414">
        <f t="shared" si="504"/>
        <v>3.8059540113890291</v>
      </c>
      <c r="H16156" s="415">
        <f t="shared" si="505"/>
        <v>3.8059540113890291</v>
      </c>
    </row>
    <row r="16157" spans="1:8" ht="15" hidden="1" thickBot="1">
      <c r="A16157" s="409">
        <v>202208</v>
      </c>
      <c r="B16157" s="196" t="s">
        <v>1255</v>
      </c>
      <c r="C16157" s="197" t="s">
        <v>791</v>
      </c>
      <c r="D16157" s="198" t="s">
        <v>337</v>
      </c>
      <c r="E16157" s="421">
        <v>125317</v>
      </c>
      <c r="F16157" s="413">
        <v>138.72999999999999</v>
      </c>
      <c r="G16157" s="414">
        <f t="shared" si="504"/>
        <v>903.31579326749807</v>
      </c>
      <c r="H16157" s="415">
        <f t="shared" si="505"/>
        <v>4.51657896633749</v>
      </c>
    </row>
    <row r="16158" spans="1:8" ht="15" hidden="1" thickBot="1">
      <c r="A16158" s="409">
        <v>202208</v>
      </c>
      <c r="B16158" s="196" t="s">
        <v>1256</v>
      </c>
      <c r="C16158" s="197" t="s">
        <v>791</v>
      </c>
      <c r="D16158" s="198" t="s">
        <v>339</v>
      </c>
      <c r="E16158" s="421">
        <v>627</v>
      </c>
      <c r="F16158" s="413">
        <v>138.72999999999999</v>
      </c>
      <c r="G16158" s="414">
        <f t="shared" si="504"/>
        <v>4.519570388524472</v>
      </c>
      <c r="H16158" s="415">
        <f t="shared" si="505"/>
        <v>4.519570388524472</v>
      </c>
    </row>
    <row r="16159" spans="1:8" ht="15" hidden="1" thickBot="1">
      <c r="A16159" s="409">
        <v>202208</v>
      </c>
      <c r="B16159" s="196" t="s">
        <v>1257</v>
      </c>
      <c r="C16159" s="197" t="s">
        <v>791</v>
      </c>
      <c r="D16159" s="198" t="s">
        <v>337</v>
      </c>
      <c r="E16159" s="421">
        <v>107304</v>
      </c>
      <c r="F16159" s="413">
        <v>138.72999999999999</v>
      </c>
      <c r="G16159" s="414">
        <f t="shared" si="504"/>
        <v>773.47365386001593</v>
      </c>
      <c r="H16159" s="415">
        <f t="shared" si="505"/>
        <v>3.8673682693000795</v>
      </c>
    </row>
    <row r="16160" spans="1:8" ht="15" hidden="1" thickBot="1">
      <c r="A16160" s="409">
        <v>202208</v>
      </c>
      <c r="B16160" s="196" t="s">
        <v>1258</v>
      </c>
      <c r="C16160" s="197" t="s">
        <v>791</v>
      </c>
      <c r="D16160" s="198" t="s">
        <v>337</v>
      </c>
      <c r="E16160" s="421">
        <v>119307</v>
      </c>
      <c r="F16160" s="413">
        <v>138.72999999999999</v>
      </c>
      <c r="G16160" s="414">
        <f t="shared" si="504"/>
        <v>859.99423340301314</v>
      </c>
      <c r="H16160" s="415">
        <f t="shared" si="505"/>
        <v>4.299971167015066</v>
      </c>
    </row>
    <row r="16161" spans="1:8" ht="15" hidden="1" thickBot="1">
      <c r="A16161" s="409">
        <v>202208</v>
      </c>
      <c r="B16161" s="196" t="s">
        <v>1259</v>
      </c>
      <c r="C16161" s="197" t="s">
        <v>791</v>
      </c>
      <c r="D16161" s="198" t="s">
        <v>339</v>
      </c>
      <c r="E16161" s="421">
        <v>597</v>
      </c>
      <c r="F16161" s="413">
        <v>138.72999999999999</v>
      </c>
      <c r="G16161" s="414">
        <f t="shared" si="504"/>
        <v>4.303323001513732</v>
      </c>
      <c r="H16161" s="415">
        <f t="shared" si="505"/>
        <v>4.303323001513732</v>
      </c>
    </row>
    <row r="16162" spans="1:8" ht="15" hidden="1" thickBot="1">
      <c r="A16162" s="409">
        <v>202208</v>
      </c>
      <c r="B16162" s="196" t="s">
        <v>1260</v>
      </c>
      <c r="C16162" s="197" t="s">
        <v>791</v>
      </c>
      <c r="D16162" s="198" t="s">
        <v>337</v>
      </c>
      <c r="E16162" s="421">
        <v>107547</v>
      </c>
      <c r="F16162" s="413">
        <v>138.72999999999999</v>
      </c>
      <c r="G16162" s="414">
        <f t="shared" si="504"/>
        <v>775.22525769480296</v>
      </c>
      <c r="H16162" s="415">
        <f t="shared" si="505"/>
        <v>3.8761262884740146</v>
      </c>
    </row>
    <row r="16163" spans="1:8" ht="15" hidden="1" thickBot="1">
      <c r="A16163" s="409">
        <v>202208</v>
      </c>
      <c r="B16163" s="196" t="s">
        <v>1261</v>
      </c>
      <c r="C16163" s="197" t="s">
        <v>791</v>
      </c>
      <c r="D16163" s="198" t="s">
        <v>337</v>
      </c>
      <c r="E16163" s="421">
        <v>120724</v>
      </c>
      <c r="F16163" s="413">
        <v>138.72999999999999</v>
      </c>
      <c r="G16163" s="414">
        <f t="shared" si="504"/>
        <v>870.20831831615374</v>
      </c>
      <c r="H16163" s="415">
        <f t="shared" si="505"/>
        <v>4.3510415915807688</v>
      </c>
    </row>
    <row r="16164" spans="1:8" ht="15" hidden="1" thickBot="1">
      <c r="A16164" s="409">
        <v>202208</v>
      </c>
      <c r="B16164" s="196" t="s">
        <v>1262</v>
      </c>
      <c r="C16164" s="197" t="s">
        <v>791</v>
      </c>
      <c r="D16164" s="198" t="s">
        <v>339</v>
      </c>
      <c r="E16164" s="421">
        <v>604</v>
      </c>
      <c r="F16164" s="413">
        <v>138.72999999999999</v>
      </c>
      <c r="G16164" s="414">
        <f t="shared" si="504"/>
        <v>4.353780725149571</v>
      </c>
      <c r="H16164" s="415">
        <f t="shared" si="505"/>
        <v>4.353780725149571</v>
      </c>
    </row>
    <row r="16165" spans="1:8" ht="15" hidden="1" thickBot="1">
      <c r="A16165" s="409">
        <v>202208</v>
      </c>
      <c r="B16165" s="196" t="s">
        <v>1263</v>
      </c>
      <c r="C16165" s="197" t="s">
        <v>791</v>
      </c>
      <c r="D16165" s="198" t="s">
        <v>337</v>
      </c>
      <c r="E16165" s="421">
        <v>104916</v>
      </c>
      <c r="F16165" s="413">
        <v>138.72999999999999</v>
      </c>
      <c r="G16165" s="414">
        <f t="shared" si="504"/>
        <v>756.26036185396094</v>
      </c>
      <c r="H16165" s="415">
        <f t="shared" si="505"/>
        <v>3.7813018092698045</v>
      </c>
    </row>
    <row r="16166" spans="1:8" ht="15" hidden="1" thickBot="1">
      <c r="A16166" s="409">
        <v>202208</v>
      </c>
      <c r="B16166" s="196" t="s">
        <v>1264</v>
      </c>
      <c r="C16166" s="197" t="s">
        <v>791</v>
      </c>
      <c r="D16166" s="198" t="s">
        <v>339</v>
      </c>
      <c r="E16166" s="421">
        <v>525</v>
      </c>
      <c r="F16166" s="413">
        <v>138.72999999999999</v>
      </c>
      <c r="G16166" s="414">
        <f t="shared" si="504"/>
        <v>3.7843292726879554</v>
      </c>
      <c r="H16166" s="415">
        <f t="shared" si="505"/>
        <v>3.7843292726879554</v>
      </c>
    </row>
    <row r="16167" spans="1:8" ht="15" hidden="1" thickBot="1">
      <c r="A16167" s="409">
        <v>202208</v>
      </c>
      <c r="B16167" s="196" t="s">
        <v>1265</v>
      </c>
      <c r="C16167" s="197" t="s">
        <v>791</v>
      </c>
      <c r="D16167" s="198" t="s">
        <v>337</v>
      </c>
      <c r="E16167" s="421">
        <v>123680</v>
      </c>
      <c r="F16167" s="413">
        <v>138.72999999999999</v>
      </c>
      <c r="G16167" s="414">
        <f t="shared" si="504"/>
        <v>891.51589418294532</v>
      </c>
      <c r="H16167" s="415">
        <f t="shared" si="505"/>
        <v>4.4575794709147267</v>
      </c>
    </row>
    <row r="16168" spans="1:8" ht="15" hidden="1" thickBot="1">
      <c r="A16168" s="409">
        <v>202208</v>
      </c>
      <c r="B16168" s="196" t="s">
        <v>1266</v>
      </c>
      <c r="C16168" s="197" t="s">
        <v>2661</v>
      </c>
      <c r="D16168" s="198" t="s">
        <v>339</v>
      </c>
      <c r="E16168" s="421">
        <v>618</v>
      </c>
      <c r="F16168" s="413">
        <v>138.72999999999999</v>
      </c>
      <c r="G16168" s="414">
        <f t="shared" si="504"/>
        <v>4.4546961724212499</v>
      </c>
      <c r="H16168" s="415">
        <f t="shared" si="505"/>
        <v>4.4546961724212499</v>
      </c>
    </row>
    <row r="16169" spans="1:8" ht="15" hidden="1" thickBot="1">
      <c r="A16169" s="409">
        <v>202208</v>
      </c>
      <c r="B16169" s="196" t="s">
        <v>1267</v>
      </c>
      <c r="C16169" s="197" t="s">
        <v>791</v>
      </c>
      <c r="D16169" s="198" t="s">
        <v>337</v>
      </c>
      <c r="E16169" s="421">
        <v>12239</v>
      </c>
      <c r="F16169" s="413">
        <v>138.72999999999999</v>
      </c>
      <c r="G16169" s="414">
        <f t="shared" si="504"/>
        <v>88.221725654148358</v>
      </c>
      <c r="H16169" s="415">
        <f t="shared" si="505"/>
        <v>0.44110862827074176</v>
      </c>
    </row>
    <row r="16170" spans="1:8" ht="15" hidden="1" thickBot="1">
      <c r="A16170" s="409">
        <v>202208</v>
      </c>
      <c r="B16170" s="196" t="s">
        <v>1268</v>
      </c>
      <c r="C16170" s="197" t="s">
        <v>791</v>
      </c>
      <c r="D16170" s="198" t="s">
        <v>339</v>
      </c>
      <c r="E16170" s="421">
        <v>61.14</v>
      </c>
      <c r="F16170" s="413">
        <v>138.72999999999999</v>
      </c>
      <c r="G16170" s="414">
        <f t="shared" si="504"/>
        <v>0.44071217472788876</v>
      </c>
      <c r="H16170" s="415">
        <f t="shared" si="505"/>
        <v>0.44071217472788876</v>
      </c>
    </row>
    <row r="16171" spans="1:8" ht="15" hidden="1" thickBot="1">
      <c r="A16171" s="409">
        <v>202208</v>
      </c>
      <c r="B16171" s="196" t="s">
        <v>1269</v>
      </c>
      <c r="C16171" s="197" t="s">
        <v>791</v>
      </c>
      <c r="D16171" s="198" t="s">
        <v>337</v>
      </c>
      <c r="E16171" s="421">
        <v>15633</v>
      </c>
      <c r="F16171" s="413">
        <v>138.72999999999999</v>
      </c>
      <c r="G16171" s="414">
        <f t="shared" si="504"/>
        <v>112.68651337129677</v>
      </c>
      <c r="H16171" s="415">
        <f t="shared" si="505"/>
        <v>0.5634325668564838</v>
      </c>
    </row>
    <row r="16172" spans="1:8" ht="15" hidden="1" thickBot="1">
      <c r="A16172" s="409">
        <v>202208</v>
      </c>
      <c r="B16172" s="196" t="s">
        <v>1270</v>
      </c>
      <c r="C16172" s="197" t="s">
        <v>791</v>
      </c>
      <c r="D16172" s="198" t="s">
        <v>339</v>
      </c>
      <c r="E16172" s="421">
        <v>78.08</v>
      </c>
      <c r="F16172" s="413">
        <v>138.72999999999999</v>
      </c>
      <c r="G16172" s="414">
        <f t="shared" si="504"/>
        <v>0.56281986592662003</v>
      </c>
      <c r="H16172" s="415">
        <f t="shared" si="505"/>
        <v>0.56281986592662003</v>
      </c>
    </row>
    <row r="16173" spans="1:8" ht="15" hidden="1" thickBot="1">
      <c r="A16173" s="409">
        <v>202208</v>
      </c>
      <c r="B16173" s="196" t="s">
        <v>1271</v>
      </c>
      <c r="C16173" s="197" t="s">
        <v>791</v>
      </c>
      <c r="D16173" s="198" t="s">
        <v>337</v>
      </c>
      <c r="E16173" s="421">
        <v>97606.95</v>
      </c>
      <c r="F16173" s="413">
        <v>138.72999999999999</v>
      </c>
      <c r="G16173" s="414">
        <f t="shared" si="504"/>
        <v>703.57492971959925</v>
      </c>
      <c r="H16173" s="415">
        <f t="shared" si="505"/>
        <v>3.5178746485979961</v>
      </c>
    </row>
    <row r="16174" spans="1:8" ht="15" hidden="1" thickBot="1">
      <c r="A16174" s="409">
        <v>202208</v>
      </c>
      <c r="B16174" s="196" t="s">
        <v>1272</v>
      </c>
      <c r="C16174" s="197" t="s">
        <v>791</v>
      </c>
      <c r="D16174" s="198" t="s">
        <v>339</v>
      </c>
      <c r="E16174" s="421">
        <v>488</v>
      </c>
      <c r="F16174" s="413">
        <v>138.72999999999999</v>
      </c>
      <c r="G16174" s="414">
        <f t="shared" si="504"/>
        <v>3.5176241620413755</v>
      </c>
      <c r="H16174" s="415">
        <f t="shared" si="505"/>
        <v>3.5176241620413755</v>
      </c>
    </row>
    <row r="16175" spans="1:8" ht="15" hidden="1" thickBot="1">
      <c r="A16175" s="409">
        <v>202208</v>
      </c>
      <c r="B16175" s="196" t="s">
        <v>1273</v>
      </c>
      <c r="C16175" s="197" t="s">
        <v>791</v>
      </c>
      <c r="D16175" s="198" t="s">
        <v>374</v>
      </c>
      <c r="E16175" s="421">
        <v>0.01</v>
      </c>
      <c r="F16175" s="413">
        <v>138.72999999999999</v>
      </c>
      <c r="G16175" s="414">
        <f t="shared" si="504"/>
        <v>7.2082462336913442E-5</v>
      </c>
      <c r="H16175" s="415" t="str">
        <f t="shared" si="505"/>
        <v>VER</v>
      </c>
    </row>
    <row r="16176" spans="1:8" ht="15" hidden="1" thickBot="1">
      <c r="A16176" s="409">
        <v>202208</v>
      </c>
      <c r="B16176" s="196" t="s">
        <v>1274</v>
      </c>
      <c r="C16176" s="197" t="s">
        <v>791</v>
      </c>
      <c r="D16176" s="198" t="s">
        <v>374</v>
      </c>
      <c r="E16176" s="421">
        <v>0.01</v>
      </c>
      <c r="F16176" s="413">
        <v>138.72999999999999</v>
      </c>
      <c r="G16176" s="414">
        <f t="shared" si="504"/>
        <v>7.2082462336913442E-5</v>
      </c>
      <c r="H16176" s="415" t="str">
        <f t="shared" si="505"/>
        <v>VER</v>
      </c>
    </row>
    <row r="16177" spans="1:8" ht="15" hidden="1" thickBot="1">
      <c r="A16177" s="409">
        <v>202208</v>
      </c>
      <c r="B16177" s="196" t="s">
        <v>1275</v>
      </c>
      <c r="C16177" s="197" t="s">
        <v>791</v>
      </c>
      <c r="D16177" s="198" t="s">
        <v>374</v>
      </c>
      <c r="E16177" s="421">
        <v>0.01</v>
      </c>
      <c r="F16177" s="413">
        <v>138.72999999999999</v>
      </c>
      <c r="G16177" s="414">
        <f t="shared" si="504"/>
        <v>7.2082462336913442E-5</v>
      </c>
      <c r="H16177" s="415" t="str">
        <f t="shared" si="505"/>
        <v>VER</v>
      </c>
    </row>
    <row r="16178" spans="1:8" ht="15" hidden="1" thickBot="1">
      <c r="A16178" s="409">
        <v>202208</v>
      </c>
      <c r="B16178" s="196" t="s">
        <v>1276</v>
      </c>
      <c r="C16178" s="197" t="s">
        <v>791</v>
      </c>
      <c r="D16178" s="198" t="s">
        <v>374</v>
      </c>
      <c r="E16178" s="421">
        <v>0.01</v>
      </c>
      <c r="F16178" s="413">
        <v>138.72999999999999</v>
      </c>
      <c r="G16178" s="414">
        <f t="shared" si="504"/>
        <v>7.2082462336913442E-5</v>
      </c>
      <c r="H16178" s="415" t="str">
        <f t="shared" si="505"/>
        <v>VER</v>
      </c>
    </row>
    <row r="16179" spans="1:8" ht="15" hidden="1" thickBot="1">
      <c r="A16179" s="409">
        <v>202208</v>
      </c>
      <c r="B16179" s="196" t="s">
        <v>1277</v>
      </c>
      <c r="C16179" s="197" t="s">
        <v>791</v>
      </c>
      <c r="D16179" s="198" t="s">
        <v>374</v>
      </c>
      <c r="E16179" s="421">
        <v>0.01</v>
      </c>
      <c r="F16179" s="413">
        <v>138.72999999999999</v>
      </c>
      <c r="G16179" s="414">
        <f t="shared" si="504"/>
        <v>7.2082462336913442E-5</v>
      </c>
      <c r="H16179" s="415" t="str">
        <f t="shared" si="505"/>
        <v>VER</v>
      </c>
    </row>
    <row r="16180" spans="1:8" ht="15" hidden="1" thickBot="1">
      <c r="A16180" s="409">
        <v>202208</v>
      </c>
      <c r="B16180" s="196" t="s">
        <v>1278</v>
      </c>
      <c r="C16180" s="197" t="s">
        <v>791</v>
      </c>
      <c r="D16180" s="198" t="s">
        <v>374</v>
      </c>
      <c r="E16180" s="421">
        <v>0.01</v>
      </c>
      <c r="F16180" s="413">
        <v>138.72999999999999</v>
      </c>
      <c r="G16180" s="414">
        <f t="shared" si="504"/>
        <v>7.2082462336913442E-5</v>
      </c>
      <c r="H16180" s="415" t="str">
        <f t="shared" si="505"/>
        <v>VER</v>
      </c>
    </row>
    <row r="16181" spans="1:8" ht="15" hidden="1" thickBot="1">
      <c r="A16181" s="409">
        <v>202208</v>
      </c>
      <c r="B16181" s="196" t="s">
        <v>1279</v>
      </c>
      <c r="C16181" s="197" t="s">
        <v>791</v>
      </c>
      <c r="D16181" s="198" t="s">
        <v>374</v>
      </c>
      <c r="E16181" s="421">
        <v>0.01</v>
      </c>
      <c r="F16181" s="413">
        <v>138.72999999999999</v>
      </c>
      <c r="G16181" s="414">
        <f t="shared" si="504"/>
        <v>7.2082462336913442E-5</v>
      </c>
      <c r="H16181" s="415" t="str">
        <f t="shared" si="505"/>
        <v>VER</v>
      </c>
    </row>
    <row r="16182" spans="1:8" ht="15" hidden="1" thickBot="1">
      <c r="A16182" s="409">
        <v>202208</v>
      </c>
      <c r="B16182" s="196" t="s">
        <v>1280</v>
      </c>
      <c r="C16182" s="197" t="s">
        <v>791</v>
      </c>
      <c r="D16182" s="198" t="s">
        <v>374</v>
      </c>
      <c r="E16182" s="421">
        <v>0.01</v>
      </c>
      <c r="F16182" s="413">
        <v>138.72999999999999</v>
      </c>
      <c r="G16182" s="414">
        <f t="shared" si="504"/>
        <v>7.2082462336913442E-5</v>
      </c>
      <c r="H16182" s="415" t="str">
        <f t="shared" si="505"/>
        <v>VER</v>
      </c>
    </row>
    <row r="16183" spans="1:8" ht="15" hidden="1" thickBot="1">
      <c r="A16183" s="409">
        <v>202208</v>
      </c>
      <c r="B16183" s="196" t="s">
        <v>1281</v>
      </c>
      <c r="C16183" s="197" t="s">
        <v>791</v>
      </c>
      <c r="D16183" s="198" t="s">
        <v>374</v>
      </c>
      <c r="E16183" s="421">
        <v>0.01</v>
      </c>
      <c r="F16183" s="413">
        <v>138.72999999999999</v>
      </c>
      <c r="G16183" s="414">
        <f t="shared" si="504"/>
        <v>7.2082462336913442E-5</v>
      </c>
      <c r="H16183" s="415" t="str">
        <f t="shared" si="505"/>
        <v>VER</v>
      </c>
    </row>
    <row r="16184" spans="1:8" ht="15" hidden="1" thickBot="1">
      <c r="A16184" s="409">
        <v>202208</v>
      </c>
      <c r="B16184" s="196" t="s">
        <v>1282</v>
      </c>
      <c r="C16184" s="197" t="s">
        <v>791</v>
      </c>
      <c r="D16184" s="198" t="s">
        <v>374</v>
      </c>
      <c r="E16184" s="421">
        <v>0.01</v>
      </c>
      <c r="F16184" s="413">
        <v>138.72999999999999</v>
      </c>
      <c r="G16184" s="414">
        <f t="shared" si="504"/>
        <v>7.2082462336913442E-5</v>
      </c>
      <c r="H16184" s="415" t="str">
        <f t="shared" si="505"/>
        <v>VER</v>
      </c>
    </row>
    <row r="16185" spans="1:8" ht="15" hidden="1" thickBot="1">
      <c r="A16185" s="409">
        <v>202208</v>
      </c>
      <c r="B16185" s="196" t="s">
        <v>1283</v>
      </c>
      <c r="C16185" s="197" t="s">
        <v>791</v>
      </c>
      <c r="D16185" s="198" t="s">
        <v>374</v>
      </c>
      <c r="E16185" s="421">
        <v>0.01</v>
      </c>
      <c r="F16185" s="413">
        <v>138.72999999999999</v>
      </c>
      <c r="G16185" s="414">
        <f t="shared" si="504"/>
        <v>7.2082462336913442E-5</v>
      </c>
      <c r="H16185" s="415" t="str">
        <f t="shared" si="505"/>
        <v>VER</v>
      </c>
    </row>
    <row r="16186" spans="1:8" ht="15" hidden="1" thickBot="1">
      <c r="A16186" s="409">
        <v>202208</v>
      </c>
      <c r="B16186" s="196" t="s">
        <v>1284</v>
      </c>
      <c r="C16186" s="197" t="s">
        <v>791</v>
      </c>
      <c r="D16186" s="198" t="s">
        <v>374</v>
      </c>
      <c r="E16186" s="421">
        <v>0.01</v>
      </c>
      <c r="F16186" s="413">
        <v>138.72999999999999</v>
      </c>
      <c r="G16186" s="414">
        <f t="shared" si="504"/>
        <v>7.2082462336913442E-5</v>
      </c>
      <c r="H16186" s="415" t="str">
        <f t="shared" si="505"/>
        <v>VER</v>
      </c>
    </row>
    <row r="16187" spans="1:8" ht="15" hidden="1" thickBot="1">
      <c r="A16187" s="409">
        <v>202208</v>
      </c>
      <c r="B16187" s="196" t="s">
        <v>1285</v>
      </c>
      <c r="C16187" s="197" t="s">
        <v>791</v>
      </c>
      <c r="D16187" s="198" t="s">
        <v>374</v>
      </c>
      <c r="E16187" s="421">
        <v>0.01</v>
      </c>
      <c r="F16187" s="413">
        <v>138.72999999999999</v>
      </c>
      <c r="G16187" s="414">
        <f t="shared" si="504"/>
        <v>7.2082462336913442E-5</v>
      </c>
      <c r="H16187" s="415" t="str">
        <f t="shared" si="505"/>
        <v>VER</v>
      </c>
    </row>
    <row r="16188" spans="1:8" ht="15" hidden="1" thickBot="1">
      <c r="A16188" s="409">
        <v>202208</v>
      </c>
      <c r="B16188" s="196" t="s">
        <v>1286</v>
      </c>
      <c r="C16188" s="197" t="s">
        <v>791</v>
      </c>
      <c r="D16188" s="198" t="s">
        <v>374</v>
      </c>
      <c r="E16188" s="421">
        <v>0.01</v>
      </c>
      <c r="F16188" s="413">
        <v>138.72999999999999</v>
      </c>
      <c r="G16188" s="414">
        <f t="shared" si="504"/>
        <v>7.2082462336913442E-5</v>
      </c>
      <c r="H16188" s="415" t="str">
        <f t="shared" si="505"/>
        <v>VER</v>
      </c>
    </row>
    <row r="16189" spans="1:8" ht="15" hidden="1" thickBot="1">
      <c r="A16189" s="409">
        <v>202208</v>
      </c>
      <c r="B16189" s="196" t="s">
        <v>1287</v>
      </c>
      <c r="C16189" s="197" t="s">
        <v>791</v>
      </c>
      <c r="D16189" s="198" t="s">
        <v>337</v>
      </c>
      <c r="E16189" s="421">
        <v>111712</v>
      </c>
      <c r="F16189" s="413">
        <v>138.72999999999999</v>
      </c>
      <c r="G16189" s="414">
        <f t="shared" si="504"/>
        <v>805.24760325812736</v>
      </c>
      <c r="H16189" s="415">
        <f t="shared" si="505"/>
        <v>4.0262380162906366</v>
      </c>
    </row>
    <row r="16190" spans="1:8" ht="15" hidden="1" thickBot="1">
      <c r="A16190" s="409">
        <v>202208</v>
      </c>
      <c r="B16190" s="196" t="s">
        <v>1288</v>
      </c>
      <c r="C16190" s="197" t="s">
        <v>2661</v>
      </c>
      <c r="D16190" s="198" t="s">
        <v>339</v>
      </c>
      <c r="E16190" s="421">
        <v>559</v>
      </c>
      <c r="F16190" s="413">
        <v>138.72999999999999</v>
      </c>
      <c r="G16190" s="414">
        <f t="shared" si="504"/>
        <v>4.0294096446334606</v>
      </c>
      <c r="H16190" s="415">
        <f t="shared" si="505"/>
        <v>4.0294096446334606</v>
      </c>
    </row>
    <row r="16191" spans="1:8" ht="15" hidden="1" thickBot="1">
      <c r="A16191" s="409">
        <v>202208</v>
      </c>
      <c r="B16191" s="196" t="s">
        <v>1289</v>
      </c>
      <c r="C16191" s="197" t="s">
        <v>2666</v>
      </c>
      <c r="D16191" s="198" t="s">
        <v>337</v>
      </c>
      <c r="E16191" s="421">
        <v>63814</v>
      </c>
      <c r="F16191" s="413">
        <v>138.72999999999999</v>
      </c>
      <c r="G16191" s="414">
        <f t="shared" si="504"/>
        <v>459.9870251567794</v>
      </c>
      <c r="H16191" s="415">
        <f t="shared" si="505"/>
        <v>2.2999351257838971</v>
      </c>
    </row>
    <row r="16192" spans="1:8" ht="15" hidden="1" thickBot="1">
      <c r="A16192" s="409">
        <v>202208</v>
      </c>
      <c r="B16192" s="196" t="s">
        <v>1290</v>
      </c>
      <c r="C16192" s="197" t="s">
        <v>791</v>
      </c>
      <c r="D16192" s="198" t="s">
        <v>339</v>
      </c>
      <c r="E16192" s="421">
        <v>319</v>
      </c>
      <c r="F16192" s="413">
        <v>138.72999999999999</v>
      </c>
      <c r="G16192" s="414">
        <f t="shared" si="504"/>
        <v>2.2994305485475386</v>
      </c>
      <c r="H16192" s="415">
        <f t="shared" si="505"/>
        <v>2.2994305485475386</v>
      </c>
    </row>
    <row r="16193" spans="1:8" ht="15" hidden="1" thickBot="1">
      <c r="A16193" s="409">
        <v>202208</v>
      </c>
      <c r="B16193" s="196" t="s">
        <v>1291</v>
      </c>
      <c r="C16193" s="197" t="s">
        <v>791</v>
      </c>
      <c r="D16193" s="198" t="s">
        <v>337</v>
      </c>
      <c r="E16193" s="421">
        <v>66368</v>
      </c>
      <c r="F16193" s="413">
        <v>138.72999999999999</v>
      </c>
      <c r="G16193" s="414">
        <f t="shared" si="504"/>
        <v>478.3968860376271</v>
      </c>
      <c r="H16193" s="415">
        <f t="shared" si="505"/>
        <v>2.3919844301881357</v>
      </c>
    </row>
    <row r="16194" spans="1:8" ht="15" hidden="1" thickBot="1">
      <c r="A16194" s="409">
        <v>202208</v>
      </c>
      <c r="B16194" s="196" t="s">
        <v>1292</v>
      </c>
      <c r="C16194" s="197" t="s">
        <v>2667</v>
      </c>
      <c r="D16194" s="198" t="s">
        <v>339</v>
      </c>
      <c r="E16194" s="421">
        <v>332</v>
      </c>
      <c r="F16194" s="413">
        <v>138.72999999999999</v>
      </c>
      <c r="G16194" s="414">
        <f t="shared" ref="G16194:G16257" si="506">+E16194/F16194</f>
        <v>2.3931377495855259</v>
      </c>
      <c r="H16194" s="415">
        <f t="shared" ref="H16194:H16257" si="507">IF(D16194="TB",G16194/200,IF(D16194="LT",G16194,"VER"))</f>
        <v>2.3931377495855259</v>
      </c>
    </row>
    <row r="16195" spans="1:8" ht="15" hidden="1" thickBot="1">
      <c r="A16195" s="409">
        <v>202208</v>
      </c>
      <c r="B16195" s="196" t="s">
        <v>1293</v>
      </c>
      <c r="C16195" s="197" t="s">
        <v>791</v>
      </c>
      <c r="D16195" s="198" t="s">
        <v>337</v>
      </c>
      <c r="E16195" s="421">
        <v>113939</v>
      </c>
      <c r="F16195" s="413">
        <v>138.72999999999999</v>
      </c>
      <c r="G16195" s="414">
        <f t="shared" si="506"/>
        <v>821.30036762055795</v>
      </c>
      <c r="H16195" s="415">
        <f t="shared" si="507"/>
        <v>4.1065018381027896</v>
      </c>
    </row>
    <row r="16196" spans="1:8" ht="15" hidden="1" thickBot="1">
      <c r="A16196" s="409">
        <v>202208</v>
      </c>
      <c r="B16196" s="196" t="s">
        <v>1294</v>
      </c>
      <c r="C16196" s="197" t="s">
        <v>791</v>
      </c>
      <c r="D16196" s="198" t="s">
        <v>339</v>
      </c>
      <c r="E16196" s="421">
        <v>570</v>
      </c>
      <c r="F16196" s="413">
        <v>138.72999999999999</v>
      </c>
      <c r="G16196" s="414">
        <f t="shared" si="506"/>
        <v>4.1087003532040658</v>
      </c>
      <c r="H16196" s="415">
        <f t="shared" si="507"/>
        <v>4.1087003532040658</v>
      </c>
    </row>
    <row r="16197" spans="1:8" ht="15" hidden="1" thickBot="1">
      <c r="A16197" s="409">
        <v>202208</v>
      </c>
      <c r="B16197" s="196" t="s">
        <v>1295</v>
      </c>
      <c r="C16197" s="197" t="s">
        <v>791</v>
      </c>
      <c r="D16197" s="198" t="s">
        <v>337</v>
      </c>
      <c r="E16197" s="421">
        <v>89154</v>
      </c>
      <c r="F16197" s="413">
        <v>138.72999999999999</v>
      </c>
      <c r="G16197" s="414">
        <f t="shared" si="506"/>
        <v>642.64398471851803</v>
      </c>
      <c r="H16197" s="415">
        <f t="shared" si="507"/>
        <v>3.21321992359259</v>
      </c>
    </row>
    <row r="16198" spans="1:8" ht="15" hidden="1" thickBot="1">
      <c r="A16198" s="409">
        <v>202208</v>
      </c>
      <c r="B16198" s="196" t="s">
        <v>1296</v>
      </c>
      <c r="C16198" s="197" t="s">
        <v>791</v>
      </c>
      <c r="D16198" s="198" t="s">
        <v>337</v>
      </c>
      <c r="E16198" s="421">
        <v>87237</v>
      </c>
      <c r="F16198" s="413">
        <v>138.72999999999999</v>
      </c>
      <c r="G16198" s="414">
        <f t="shared" si="506"/>
        <v>628.82577668853173</v>
      </c>
      <c r="H16198" s="415">
        <f t="shared" si="507"/>
        <v>3.1441288834426588</v>
      </c>
    </row>
    <row r="16199" spans="1:8" ht="15" hidden="1" thickBot="1">
      <c r="A16199" s="409">
        <v>202208</v>
      </c>
      <c r="B16199" s="196" t="s">
        <v>1297</v>
      </c>
      <c r="C16199" s="197" t="s">
        <v>791</v>
      </c>
      <c r="D16199" s="198" t="s">
        <v>337</v>
      </c>
      <c r="E16199" s="421">
        <v>76004</v>
      </c>
      <c r="F16199" s="413">
        <v>138.72999999999999</v>
      </c>
      <c r="G16199" s="414">
        <f t="shared" si="506"/>
        <v>547.85554674547689</v>
      </c>
      <c r="H16199" s="415">
        <f t="shared" si="507"/>
        <v>2.7392777337273846</v>
      </c>
    </row>
    <row r="16200" spans="1:8" ht="15" hidden="1" thickBot="1">
      <c r="A16200" s="409">
        <v>202208</v>
      </c>
      <c r="B16200" s="196" t="s">
        <v>1298</v>
      </c>
      <c r="C16200" s="197" t="s">
        <v>791</v>
      </c>
      <c r="D16200" s="198" t="s">
        <v>337</v>
      </c>
      <c r="E16200" s="421">
        <v>105878</v>
      </c>
      <c r="F16200" s="413">
        <v>138.72999999999999</v>
      </c>
      <c r="G16200" s="414">
        <f t="shared" si="506"/>
        <v>763.19469473077208</v>
      </c>
      <c r="H16200" s="415">
        <f t="shared" si="507"/>
        <v>3.8159734736538606</v>
      </c>
    </row>
    <row r="16201" spans="1:8" ht="15" hidden="1" thickBot="1">
      <c r="A16201" s="409">
        <v>202208</v>
      </c>
      <c r="B16201" s="196" t="s">
        <v>1299</v>
      </c>
      <c r="C16201" s="197" t="s">
        <v>791</v>
      </c>
      <c r="D16201" s="198" t="s">
        <v>337</v>
      </c>
      <c r="E16201" s="421">
        <v>100260</v>
      </c>
      <c r="F16201" s="413">
        <v>138.72999999999999</v>
      </c>
      <c r="G16201" s="414">
        <f t="shared" si="506"/>
        <v>722.6987673898941</v>
      </c>
      <c r="H16201" s="415">
        <f t="shared" si="507"/>
        <v>3.6134938369494707</v>
      </c>
    </row>
    <row r="16202" spans="1:8" ht="15" hidden="1" thickBot="1">
      <c r="A16202" s="409">
        <v>202208</v>
      </c>
      <c r="B16202" s="196" t="s">
        <v>1300</v>
      </c>
      <c r="C16202" s="197" t="s">
        <v>791</v>
      </c>
      <c r="D16202" s="198" t="s">
        <v>337</v>
      </c>
      <c r="E16202" s="421">
        <v>95570</v>
      </c>
      <c r="F16202" s="413">
        <v>138.72999999999999</v>
      </c>
      <c r="G16202" s="414">
        <f t="shared" si="506"/>
        <v>688.89209255388164</v>
      </c>
      <c r="H16202" s="415">
        <f t="shared" si="507"/>
        <v>3.444460462769408</v>
      </c>
    </row>
    <row r="16203" spans="1:8" ht="15" hidden="1" thickBot="1">
      <c r="A16203" s="409">
        <v>202208</v>
      </c>
      <c r="B16203" s="196" t="s">
        <v>1301</v>
      </c>
      <c r="C16203" s="197" t="s">
        <v>791</v>
      </c>
      <c r="D16203" s="198" t="s">
        <v>337</v>
      </c>
      <c r="E16203" s="421">
        <v>134141</v>
      </c>
      <c r="F16203" s="413">
        <v>138.72999999999999</v>
      </c>
      <c r="G16203" s="414">
        <f t="shared" si="506"/>
        <v>966.92135803359054</v>
      </c>
      <c r="H16203" s="415">
        <f t="shared" si="507"/>
        <v>4.8346067901679524</v>
      </c>
    </row>
    <row r="16204" spans="1:8" ht="15" hidden="1" thickBot="1">
      <c r="A16204" s="409">
        <v>202208</v>
      </c>
      <c r="B16204" s="196" t="s">
        <v>1302</v>
      </c>
      <c r="C16204" s="197" t="s">
        <v>791</v>
      </c>
      <c r="D16204" s="198" t="s">
        <v>337</v>
      </c>
      <c r="E16204" s="421">
        <v>105907</v>
      </c>
      <c r="F16204" s="413">
        <v>138.72999999999999</v>
      </c>
      <c r="G16204" s="414">
        <f t="shared" si="506"/>
        <v>763.40373387154909</v>
      </c>
      <c r="H16204" s="415">
        <f t="shared" si="507"/>
        <v>3.8170186693577453</v>
      </c>
    </row>
    <row r="16205" spans="1:8" ht="15" hidden="1" thickBot="1">
      <c r="A16205" s="409">
        <v>202208</v>
      </c>
      <c r="B16205" s="196" t="s">
        <v>1303</v>
      </c>
      <c r="C16205" s="197" t="s">
        <v>791</v>
      </c>
      <c r="D16205" s="198" t="s">
        <v>337</v>
      </c>
      <c r="E16205" s="421">
        <v>130692</v>
      </c>
      <c r="F16205" s="413">
        <v>138.72999999999999</v>
      </c>
      <c r="G16205" s="414">
        <f t="shared" si="506"/>
        <v>942.06011677358902</v>
      </c>
      <c r="H16205" s="415">
        <f t="shared" si="507"/>
        <v>4.7103005838679453</v>
      </c>
    </row>
    <row r="16206" spans="1:8" ht="15" hidden="1" thickBot="1">
      <c r="A16206" s="409">
        <v>202208</v>
      </c>
      <c r="B16206" s="196" t="s">
        <v>1304</v>
      </c>
      <c r="C16206" s="197" t="s">
        <v>791</v>
      </c>
      <c r="D16206" s="198" t="s">
        <v>337</v>
      </c>
      <c r="E16206" s="421">
        <v>120206</v>
      </c>
      <c r="F16206" s="413">
        <v>138.72999999999999</v>
      </c>
      <c r="G16206" s="414">
        <f t="shared" si="506"/>
        <v>866.47444676710165</v>
      </c>
      <c r="H16206" s="415">
        <f t="shared" si="507"/>
        <v>4.3323722338355086</v>
      </c>
    </row>
    <row r="16207" spans="1:8" ht="15" hidden="1" thickBot="1">
      <c r="A16207" s="409">
        <v>202208</v>
      </c>
      <c r="B16207" s="196" t="s">
        <v>1305</v>
      </c>
      <c r="C16207" s="197" t="s">
        <v>791</v>
      </c>
      <c r="D16207" s="198" t="s">
        <v>337</v>
      </c>
      <c r="E16207" s="421">
        <v>97860</v>
      </c>
      <c r="F16207" s="413">
        <v>138.72999999999999</v>
      </c>
      <c r="G16207" s="414">
        <f t="shared" si="506"/>
        <v>705.39897642903486</v>
      </c>
      <c r="H16207" s="415">
        <f t="shared" si="507"/>
        <v>3.5269948821451744</v>
      </c>
    </row>
    <row r="16208" spans="1:8" ht="15" hidden="1" thickBot="1">
      <c r="A16208" s="409">
        <v>202208</v>
      </c>
      <c r="B16208" s="196" t="s">
        <v>1306</v>
      </c>
      <c r="C16208" s="197" t="s">
        <v>791</v>
      </c>
      <c r="D16208" s="198" t="s">
        <v>337</v>
      </c>
      <c r="E16208" s="421">
        <v>87061</v>
      </c>
      <c r="F16208" s="413">
        <v>138.72999999999999</v>
      </c>
      <c r="G16208" s="414">
        <f t="shared" si="506"/>
        <v>627.55712535140208</v>
      </c>
      <c r="H16208" s="415">
        <f t="shared" si="507"/>
        <v>3.1377856267570103</v>
      </c>
    </row>
    <row r="16209" spans="1:8" ht="15" hidden="1" thickBot="1">
      <c r="A16209" s="409">
        <v>202208</v>
      </c>
      <c r="B16209" s="196" t="s">
        <v>1307</v>
      </c>
      <c r="C16209" s="197" t="s">
        <v>791</v>
      </c>
      <c r="D16209" s="198" t="s">
        <v>337</v>
      </c>
      <c r="E16209" s="421">
        <v>119981</v>
      </c>
      <c r="F16209" s="413">
        <v>138.72999999999999</v>
      </c>
      <c r="G16209" s="414">
        <f t="shared" si="506"/>
        <v>864.85259136452112</v>
      </c>
      <c r="H16209" s="415">
        <f t="shared" si="507"/>
        <v>4.3242629568226052</v>
      </c>
    </row>
    <row r="16210" spans="1:8" ht="15" hidden="1" thickBot="1">
      <c r="A16210" s="409">
        <v>202208</v>
      </c>
      <c r="B16210" s="196" t="s">
        <v>1308</v>
      </c>
      <c r="C16210" s="197" t="s">
        <v>791</v>
      </c>
      <c r="D16210" s="198" t="s">
        <v>337</v>
      </c>
      <c r="E16210" s="421">
        <v>105744</v>
      </c>
      <c r="F16210" s="413">
        <v>138.72999999999999</v>
      </c>
      <c r="G16210" s="414">
        <f t="shared" si="506"/>
        <v>762.22878973545744</v>
      </c>
      <c r="H16210" s="415">
        <f t="shared" si="507"/>
        <v>3.8111439486772873</v>
      </c>
    </row>
    <row r="16211" spans="1:8" ht="15" hidden="1" thickBot="1">
      <c r="A16211" s="409">
        <v>202208</v>
      </c>
      <c r="B16211" s="196" t="s">
        <v>1309</v>
      </c>
      <c r="C16211" s="197" t="s">
        <v>791</v>
      </c>
      <c r="D16211" s="198" t="s">
        <v>337</v>
      </c>
      <c r="E16211" s="421">
        <v>119981</v>
      </c>
      <c r="F16211" s="413">
        <v>138.72999999999999</v>
      </c>
      <c r="G16211" s="414">
        <f t="shared" si="506"/>
        <v>864.85259136452112</v>
      </c>
      <c r="H16211" s="415">
        <f t="shared" si="507"/>
        <v>4.3242629568226052</v>
      </c>
    </row>
    <row r="16212" spans="1:8" ht="15" hidden="1" thickBot="1">
      <c r="A16212" s="409">
        <v>202208</v>
      </c>
      <c r="B16212" s="196" t="s">
        <v>1310</v>
      </c>
      <c r="C16212" s="197" t="s">
        <v>791</v>
      </c>
      <c r="D16212" s="198" t="s">
        <v>337</v>
      </c>
      <c r="E16212" s="421">
        <v>116477</v>
      </c>
      <c r="F16212" s="413">
        <v>138.72999999999999</v>
      </c>
      <c r="G16212" s="414">
        <f t="shared" si="506"/>
        <v>839.59489656166659</v>
      </c>
      <c r="H16212" s="415">
        <f t="shared" si="507"/>
        <v>4.1979744828083332</v>
      </c>
    </row>
    <row r="16213" spans="1:8" ht="15" hidden="1" thickBot="1">
      <c r="A16213" s="409">
        <v>202208</v>
      </c>
      <c r="B16213" s="196" t="s">
        <v>1311</v>
      </c>
      <c r="C16213" s="197" t="s">
        <v>791</v>
      </c>
      <c r="D16213" s="198" t="s">
        <v>337</v>
      </c>
      <c r="E16213" s="421">
        <v>114828</v>
      </c>
      <c r="F16213" s="413">
        <v>138.72999999999999</v>
      </c>
      <c r="G16213" s="414">
        <f t="shared" si="506"/>
        <v>827.70849852230958</v>
      </c>
      <c r="H16213" s="415">
        <f t="shared" si="507"/>
        <v>4.1385424926115482</v>
      </c>
    </row>
    <row r="16214" spans="1:8" ht="15" hidden="1" thickBot="1">
      <c r="A16214" s="409">
        <v>202208</v>
      </c>
      <c r="B16214" s="196" t="s">
        <v>1312</v>
      </c>
      <c r="C16214" s="197" t="s">
        <v>791</v>
      </c>
      <c r="D16214" s="198" t="s">
        <v>337</v>
      </c>
      <c r="E16214" s="421">
        <v>116188</v>
      </c>
      <c r="F16214" s="413">
        <v>138.72999999999999</v>
      </c>
      <c r="G16214" s="414">
        <f t="shared" si="506"/>
        <v>837.51171340012979</v>
      </c>
      <c r="H16214" s="415">
        <f t="shared" si="507"/>
        <v>4.1875585670006492</v>
      </c>
    </row>
    <row r="16215" spans="1:8" ht="15" hidden="1" thickBot="1">
      <c r="A16215" s="409">
        <v>202208</v>
      </c>
      <c r="B16215" s="196" t="s">
        <v>1313</v>
      </c>
      <c r="C16215" s="197" t="s">
        <v>791</v>
      </c>
      <c r="D16215" s="198" t="s">
        <v>337</v>
      </c>
      <c r="E16215" s="421">
        <v>89457</v>
      </c>
      <c r="F16215" s="413">
        <v>138.72999999999999</v>
      </c>
      <c r="G16215" s="414">
        <f t="shared" si="506"/>
        <v>644.82808332732645</v>
      </c>
      <c r="H16215" s="415">
        <f t="shared" si="507"/>
        <v>3.2241404166366321</v>
      </c>
    </row>
    <row r="16216" spans="1:8" ht="15" hidden="1" thickBot="1">
      <c r="A16216" s="409">
        <v>202208</v>
      </c>
      <c r="B16216" s="196" t="s">
        <v>1314</v>
      </c>
      <c r="C16216" s="197" t="s">
        <v>791</v>
      </c>
      <c r="D16216" s="198" t="s">
        <v>337</v>
      </c>
      <c r="E16216" s="421">
        <v>119617</v>
      </c>
      <c r="F16216" s="413">
        <v>138.72999999999999</v>
      </c>
      <c r="G16216" s="414">
        <f t="shared" si="506"/>
        <v>862.22878973545744</v>
      </c>
      <c r="H16216" s="415">
        <f t="shared" si="507"/>
        <v>4.3111439486772873</v>
      </c>
    </row>
    <row r="16217" spans="1:8" ht="15" hidden="1" thickBot="1">
      <c r="A16217" s="409">
        <v>202208</v>
      </c>
      <c r="B16217" s="196" t="s">
        <v>1315</v>
      </c>
      <c r="C16217" s="197" t="s">
        <v>791</v>
      </c>
      <c r="D16217" s="198" t="s">
        <v>337</v>
      </c>
      <c r="E16217" s="421">
        <v>76815</v>
      </c>
      <c r="F16217" s="413">
        <v>138.72999999999999</v>
      </c>
      <c r="G16217" s="414">
        <f t="shared" si="506"/>
        <v>553.70143444100052</v>
      </c>
      <c r="H16217" s="415">
        <f t="shared" si="507"/>
        <v>2.7685071722050028</v>
      </c>
    </row>
    <row r="16218" spans="1:8" ht="15" hidden="1" thickBot="1">
      <c r="A16218" s="409">
        <v>202208</v>
      </c>
      <c r="B16218" s="196" t="s">
        <v>1316</v>
      </c>
      <c r="C16218" s="197" t="s">
        <v>791</v>
      </c>
      <c r="D16218" s="198" t="s">
        <v>337</v>
      </c>
      <c r="E16218" s="421">
        <v>125317</v>
      </c>
      <c r="F16218" s="413">
        <v>138.72999999999999</v>
      </c>
      <c r="G16218" s="414">
        <f t="shared" si="506"/>
        <v>903.31579326749807</v>
      </c>
      <c r="H16218" s="415">
        <f t="shared" si="507"/>
        <v>4.51657896633749</v>
      </c>
    </row>
    <row r="16219" spans="1:8" ht="15" hidden="1" thickBot="1">
      <c r="A16219" s="409">
        <v>202208</v>
      </c>
      <c r="B16219" s="196" t="s">
        <v>1317</v>
      </c>
      <c r="C16219" s="197" t="s">
        <v>791</v>
      </c>
      <c r="D16219" s="198" t="s">
        <v>337</v>
      </c>
      <c r="E16219" s="421">
        <v>110140</v>
      </c>
      <c r="F16219" s="413">
        <v>138.72999999999999</v>
      </c>
      <c r="G16219" s="414">
        <f t="shared" si="506"/>
        <v>793.91624017876461</v>
      </c>
      <c r="H16219" s="415">
        <f t="shared" si="507"/>
        <v>3.9695812008938232</v>
      </c>
    </row>
    <row r="16220" spans="1:8" ht="15" hidden="1" thickBot="1">
      <c r="A16220" s="409">
        <v>202208</v>
      </c>
      <c r="B16220" s="196" t="s">
        <v>1318</v>
      </c>
      <c r="C16220" s="197" t="s">
        <v>791</v>
      </c>
      <c r="D16220" s="198" t="s">
        <v>337</v>
      </c>
      <c r="E16220" s="421">
        <v>88408</v>
      </c>
      <c r="F16220" s="413">
        <v>138.72999999999999</v>
      </c>
      <c r="G16220" s="414">
        <f t="shared" si="506"/>
        <v>637.26663302818429</v>
      </c>
      <c r="H16220" s="415">
        <f t="shared" si="507"/>
        <v>3.1863331651409212</v>
      </c>
    </row>
    <row r="16221" spans="1:8" ht="15" hidden="1" thickBot="1">
      <c r="A16221" s="409">
        <v>202208</v>
      </c>
      <c r="B16221" s="196" t="s">
        <v>1319</v>
      </c>
      <c r="C16221" s="197" t="s">
        <v>791</v>
      </c>
      <c r="D16221" s="198" t="s">
        <v>337</v>
      </c>
      <c r="E16221" s="421">
        <v>94496</v>
      </c>
      <c r="F16221" s="413">
        <v>138.72999999999999</v>
      </c>
      <c r="G16221" s="414">
        <f t="shared" si="506"/>
        <v>681.15043609889722</v>
      </c>
      <c r="H16221" s="415">
        <f t="shared" si="507"/>
        <v>3.4057521804944861</v>
      </c>
    </row>
    <row r="16222" spans="1:8" ht="15" hidden="1" thickBot="1">
      <c r="A16222" s="409">
        <v>202208</v>
      </c>
      <c r="B16222" s="196" t="s">
        <v>1320</v>
      </c>
      <c r="C16222" s="197" t="s">
        <v>791</v>
      </c>
      <c r="D16222" s="198" t="s">
        <v>337</v>
      </c>
      <c r="E16222" s="421">
        <v>103541</v>
      </c>
      <c r="F16222" s="413">
        <v>138.72999999999999</v>
      </c>
      <c r="G16222" s="414">
        <f t="shared" si="506"/>
        <v>746.34902328263536</v>
      </c>
      <c r="H16222" s="415">
        <f t="shared" si="507"/>
        <v>3.731745116413177</v>
      </c>
    </row>
    <row r="16223" spans="1:8" ht="15" hidden="1" thickBot="1">
      <c r="A16223" s="409">
        <v>202208</v>
      </c>
      <c r="B16223" s="196" t="s">
        <v>1321</v>
      </c>
      <c r="C16223" s="197" t="s">
        <v>791</v>
      </c>
      <c r="D16223" s="198" t="s">
        <v>337</v>
      </c>
      <c r="E16223" s="421">
        <v>108059</v>
      </c>
      <c r="F16223" s="413">
        <v>138.72999999999999</v>
      </c>
      <c r="G16223" s="414">
        <f t="shared" si="506"/>
        <v>778.91587976645292</v>
      </c>
      <c r="H16223" s="415">
        <f t="shared" si="507"/>
        <v>3.8945793988322648</v>
      </c>
    </row>
    <row r="16224" spans="1:8" ht="15" hidden="1" thickBot="1">
      <c r="A16224" s="409">
        <v>202208</v>
      </c>
      <c r="B16224" s="196" t="s">
        <v>1322</v>
      </c>
      <c r="C16224" s="197" t="s">
        <v>791</v>
      </c>
      <c r="D16224" s="198" t="s">
        <v>337</v>
      </c>
      <c r="E16224" s="421">
        <v>120937</v>
      </c>
      <c r="F16224" s="413">
        <v>138.72999999999999</v>
      </c>
      <c r="G16224" s="414">
        <f t="shared" si="506"/>
        <v>871.74367476393002</v>
      </c>
      <c r="H16224" s="415">
        <f t="shared" si="507"/>
        <v>4.3587183738196504</v>
      </c>
    </row>
    <row r="16225" spans="1:8" ht="15" hidden="1" thickBot="1">
      <c r="A16225" s="409">
        <v>202208</v>
      </c>
      <c r="B16225" s="196" t="s">
        <v>1323</v>
      </c>
      <c r="C16225" s="197" t="s">
        <v>791</v>
      </c>
      <c r="D16225" s="198" t="s">
        <v>337</v>
      </c>
      <c r="E16225" s="421">
        <v>74672</v>
      </c>
      <c r="F16225" s="413">
        <v>138.72999999999999</v>
      </c>
      <c r="G16225" s="414">
        <f t="shared" si="506"/>
        <v>538.25416276219994</v>
      </c>
      <c r="H16225" s="415">
        <f t="shared" si="507"/>
        <v>2.6912708138109998</v>
      </c>
    </row>
    <row r="16226" spans="1:8" ht="15" hidden="1" thickBot="1">
      <c r="A16226" s="409">
        <v>202208</v>
      </c>
      <c r="B16226" s="196" t="s">
        <v>1324</v>
      </c>
      <c r="C16226" s="197" t="s">
        <v>791</v>
      </c>
      <c r="D16226" s="198" t="s">
        <v>337</v>
      </c>
      <c r="E16226" s="421">
        <v>77865</v>
      </c>
      <c r="F16226" s="413">
        <v>138.72999999999999</v>
      </c>
      <c r="G16226" s="414">
        <f t="shared" si="506"/>
        <v>561.27009298637643</v>
      </c>
      <c r="H16226" s="415">
        <f t="shared" si="507"/>
        <v>2.806350464931882</v>
      </c>
    </row>
    <row r="16227" spans="1:8" ht="15" hidden="1" thickBot="1">
      <c r="A16227" s="409">
        <v>202208</v>
      </c>
      <c r="B16227" s="196" t="s">
        <v>1325</v>
      </c>
      <c r="C16227" s="197" t="s">
        <v>791</v>
      </c>
      <c r="D16227" s="198" t="s">
        <v>337</v>
      </c>
      <c r="E16227" s="421">
        <v>121625</v>
      </c>
      <c r="F16227" s="413">
        <v>138.72999999999999</v>
      </c>
      <c r="G16227" s="414">
        <f t="shared" si="506"/>
        <v>876.70294817270963</v>
      </c>
      <c r="H16227" s="415">
        <f t="shared" si="507"/>
        <v>4.3835147408635482</v>
      </c>
    </row>
    <row r="16228" spans="1:8" ht="15" hidden="1" thickBot="1">
      <c r="A16228" s="409">
        <v>202208</v>
      </c>
      <c r="B16228" s="196" t="s">
        <v>1326</v>
      </c>
      <c r="C16228" s="197" t="s">
        <v>791</v>
      </c>
      <c r="D16228" s="198" t="s">
        <v>337</v>
      </c>
      <c r="E16228" s="421">
        <v>59922</v>
      </c>
      <c r="F16228" s="413">
        <v>138.72999999999999</v>
      </c>
      <c r="G16228" s="414">
        <f t="shared" si="506"/>
        <v>431.93253081525268</v>
      </c>
      <c r="H16228" s="415">
        <f t="shared" si="507"/>
        <v>2.1596626540762633</v>
      </c>
    </row>
    <row r="16229" spans="1:8" ht="15" hidden="1" thickBot="1">
      <c r="A16229" s="409">
        <v>202208</v>
      </c>
      <c r="B16229" s="196" t="s">
        <v>1327</v>
      </c>
      <c r="C16229" s="197" t="s">
        <v>791</v>
      </c>
      <c r="D16229" s="198" t="s">
        <v>337</v>
      </c>
      <c r="E16229" s="421">
        <v>98188</v>
      </c>
      <c r="F16229" s="413">
        <v>138.72999999999999</v>
      </c>
      <c r="G16229" s="414">
        <f t="shared" si="506"/>
        <v>707.76328119368566</v>
      </c>
      <c r="H16229" s="415">
        <f t="shared" si="507"/>
        <v>3.5388164059684284</v>
      </c>
    </row>
    <row r="16230" spans="1:8" ht="15" hidden="1" thickBot="1">
      <c r="A16230" s="409">
        <v>202208</v>
      </c>
      <c r="B16230" s="196" t="s">
        <v>1328</v>
      </c>
      <c r="C16230" s="197" t="s">
        <v>791</v>
      </c>
      <c r="D16230" s="198" t="s">
        <v>337</v>
      </c>
      <c r="E16230" s="421">
        <v>101709</v>
      </c>
      <c r="F16230" s="413">
        <v>138.72999999999999</v>
      </c>
      <c r="G16230" s="414">
        <f t="shared" si="506"/>
        <v>733.14351618251283</v>
      </c>
      <c r="H16230" s="415">
        <f t="shared" si="507"/>
        <v>3.6657175809125642</v>
      </c>
    </row>
    <row r="16231" spans="1:8" ht="15" hidden="1" thickBot="1">
      <c r="A16231" s="409">
        <v>202208</v>
      </c>
      <c r="B16231" s="196" t="s">
        <v>1329</v>
      </c>
      <c r="C16231" s="197" t="s">
        <v>791</v>
      </c>
      <c r="D16231" s="198" t="s">
        <v>337</v>
      </c>
      <c r="E16231" s="421">
        <v>105573</v>
      </c>
      <c r="F16231" s="413">
        <v>138.72999999999999</v>
      </c>
      <c r="G16231" s="414">
        <f t="shared" si="506"/>
        <v>760.99617962949617</v>
      </c>
      <c r="H16231" s="415">
        <f t="shared" si="507"/>
        <v>3.8049808981474809</v>
      </c>
    </row>
    <row r="16232" spans="1:8" ht="15" hidden="1" thickBot="1">
      <c r="A16232" s="409">
        <v>202208</v>
      </c>
      <c r="B16232" s="196" t="s">
        <v>1330</v>
      </c>
      <c r="C16232" s="197" t="s">
        <v>791</v>
      </c>
      <c r="D16232" s="198" t="s">
        <v>337</v>
      </c>
      <c r="E16232" s="421">
        <v>112681</v>
      </c>
      <c r="F16232" s="413">
        <v>138.72999999999999</v>
      </c>
      <c r="G16232" s="414">
        <f t="shared" si="506"/>
        <v>812.23239385857426</v>
      </c>
      <c r="H16232" s="415">
        <f t="shared" si="507"/>
        <v>4.0611619692928711</v>
      </c>
    </row>
    <row r="16233" spans="1:8" ht="15" hidden="1" thickBot="1">
      <c r="A16233" s="409">
        <v>202208</v>
      </c>
      <c r="B16233" s="196" t="s">
        <v>1331</v>
      </c>
      <c r="C16233" s="197" t="s">
        <v>791</v>
      </c>
      <c r="D16233" s="198" t="s">
        <v>337</v>
      </c>
      <c r="E16233" s="421">
        <v>101472</v>
      </c>
      <c r="F16233" s="413">
        <v>138.72999999999999</v>
      </c>
      <c r="G16233" s="414">
        <f t="shared" si="506"/>
        <v>731.43516182512803</v>
      </c>
      <c r="H16233" s="415">
        <f t="shared" si="507"/>
        <v>3.6571758091256403</v>
      </c>
    </row>
    <row r="16234" spans="1:8" ht="15" hidden="1" thickBot="1">
      <c r="A16234" s="409">
        <v>202208</v>
      </c>
      <c r="B16234" s="196" t="s">
        <v>1332</v>
      </c>
      <c r="C16234" s="197" t="s">
        <v>791</v>
      </c>
      <c r="D16234" s="198" t="s">
        <v>337</v>
      </c>
      <c r="E16234" s="421">
        <v>88456</v>
      </c>
      <c r="F16234" s="413">
        <v>138.72999999999999</v>
      </c>
      <c r="G16234" s="414">
        <f t="shared" si="506"/>
        <v>637.61262884740142</v>
      </c>
      <c r="H16234" s="415">
        <f t="shared" si="507"/>
        <v>3.1880631442370073</v>
      </c>
    </row>
    <row r="16235" spans="1:8" ht="15" hidden="1" thickBot="1">
      <c r="A16235" s="409">
        <v>202208</v>
      </c>
      <c r="B16235" s="196" t="s">
        <v>1333</v>
      </c>
      <c r="C16235" s="197" t="s">
        <v>791</v>
      </c>
      <c r="D16235" s="198" t="s">
        <v>337</v>
      </c>
      <c r="E16235" s="421">
        <v>125317</v>
      </c>
      <c r="F16235" s="413">
        <v>138.72999999999999</v>
      </c>
      <c r="G16235" s="414">
        <f t="shared" si="506"/>
        <v>903.31579326749807</v>
      </c>
      <c r="H16235" s="415">
        <f t="shared" si="507"/>
        <v>4.51657896633749</v>
      </c>
    </row>
    <row r="16236" spans="1:8" ht="15" hidden="1" thickBot="1">
      <c r="A16236" s="409">
        <v>202208</v>
      </c>
      <c r="B16236" s="196" t="s">
        <v>1334</v>
      </c>
      <c r="C16236" s="197" t="s">
        <v>791</v>
      </c>
      <c r="D16236" s="198" t="s">
        <v>337</v>
      </c>
      <c r="E16236" s="421">
        <v>131931</v>
      </c>
      <c r="F16236" s="413">
        <v>138.72999999999999</v>
      </c>
      <c r="G16236" s="414">
        <f t="shared" si="506"/>
        <v>950.99113385713258</v>
      </c>
      <c r="H16236" s="415">
        <f t="shared" si="507"/>
        <v>4.7549556692856632</v>
      </c>
    </row>
    <row r="16237" spans="1:8" ht="15" hidden="1" thickBot="1">
      <c r="A16237" s="409">
        <v>202208</v>
      </c>
      <c r="B16237" s="196" t="s">
        <v>1335</v>
      </c>
      <c r="C16237" s="197" t="s">
        <v>1336</v>
      </c>
      <c r="D16237" s="198" t="s">
        <v>337</v>
      </c>
      <c r="E16237" s="421">
        <v>48284</v>
      </c>
      <c r="F16237" s="413">
        <v>138.72999999999999</v>
      </c>
      <c r="G16237" s="414">
        <f t="shared" si="506"/>
        <v>348.04296114755283</v>
      </c>
      <c r="H16237" s="415">
        <f t="shared" si="507"/>
        <v>1.7402148057377642</v>
      </c>
    </row>
    <row r="16238" spans="1:8" ht="15" hidden="1" thickBot="1">
      <c r="A16238" s="409">
        <v>202208</v>
      </c>
      <c r="B16238" s="196" t="s">
        <v>1337</v>
      </c>
      <c r="C16238" s="197" t="s">
        <v>674</v>
      </c>
      <c r="D16238" s="198" t="s">
        <v>337</v>
      </c>
      <c r="E16238" s="421">
        <v>178100</v>
      </c>
      <c r="F16238" s="413">
        <v>138.72999999999999</v>
      </c>
      <c r="G16238" s="414">
        <f t="shared" si="506"/>
        <v>1283.7886542204283</v>
      </c>
      <c r="H16238" s="415">
        <f t="shared" si="507"/>
        <v>6.4189432711021412</v>
      </c>
    </row>
    <row r="16239" spans="1:8" ht="15" hidden="1" thickBot="1">
      <c r="A16239" s="409">
        <v>202208</v>
      </c>
      <c r="B16239" s="196" t="s">
        <v>1338</v>
      </c>
      <c r="C16239" s="197" t="s">
        <v>674</v>
      </c>
      <c r="D16239" s="198" t="s">
        <v>339</v>
      </c>
      <c r="E16239" s="421">
        <v>891</v>
      </c>
      <c r="F16239" s="413">
        <v>138.72999999999999</v>
      </c>
      <c r="G16239" s="414">
        <f t="shared" si="506"/>
        <v>6.422547394218987</v>
      </c>
      <c r="H16239" s="415">
        <f t="shared" si="507"/>
        <v>6.422547394218987</v>
      </c>
    </row>
    <row r="16240" spans="1:8" ht="15" hidden="1" thickBot="1">
      <c r="A16240" s="409">
        <v>202208</v>
      </c>
      <c r="B16240" s="196" t="s">
        <v>1339</v>
      </c>
      <c r="C16240" s="197" t="s">
        <v>674</v>
      </c>
      <c r="D16240" s="198" t="s">
        <v>374</v>
      </c>
      <c r="E16240" s="421">
        <v>70.5</v>
      </c>
      <c r="F16240" s="413">
        <v>138.72999999999999</v>
      </c>
      <c r="G16240" s="414">
        <f t="shared" si="506"/>
        <v>0.50818135947523968</v>
      </c>
      <c r="H16240" s="415" t="str">
        <f t="shared" si="507"/>
        <v>VER</v>
      </c>
    </row>
    <row r="16241" spans="1:8" ht="15" hidden="1" thickBot="1">
      <c r="A16241" s="409">
        <v>202208</v>
      </c>
      <c r="B16241" s="196" t="s">
        <v>1340</v>
      </c>
      <c r="C16241" s="197" t="s">
        <v>1341</v>
      </c>
      <c r="D16241" s="198" t="s">
        <v>337</v>
      </c>
      <c r="E16241" s="421">
        <v>75140</v>
      </c>
      <c r="F16241" s="413">
        <v>138.72999999999999</v>
      </c>
      <c r="G16241" s="414">
        <f t="shared" si="506"/>
        <v>541.62762199956751</v>
      </c>
      <c r="H16241" s="415">
        <f t="shared" si="507"/>
        <v>2.7081381099978374</v>
      </c>
    </row>
    <row r="16242" spans="1:8" ht="15" hidden="1" thickBot="1">
      <c r="A16242" s="409">
        <v>202208</v>
      </c>
      <c r="B16242" s="196" t="s">
        <v>1342</v>
      </c>
      <c r="C16242" s="197" t="s">
        <v>1341</v>
      </c>
      <c r="D16242" s="198" t="s">
        <v>339</v>
      </c>
      <c r="E16242" s="421">
        <v>376</v>
      </c>
      <c r="F16242" s="413">
        <v>138.72999999999999</v>
      </c>
      <c r="G16242" s="414">
        <f t="shared" si="506"/>
        <v>2.7103005838679453</v>
      </c>
      <c r="H16242" s="415">
        <f t="shared" si="507"/>
        <v>2.7103005838679453</v>
      </c>
    </row>
    <row r="16243" spans="1:8" ht="15" hidden="1" thickBot="1">
      <c r="A16243" s="409">
        <v>202208</v>
      </c>
      <c r="B16243" s="196" t="s">
        <v>1343</v>
      </c>
      <c r="C16243" s="197" t="s">
        <v>1344</v>
      </c>
      <c r="D16243" s="198" t="s">
        <v>337</v>
      </c>
      <c r="E16243" s="421">
        <v>18445</v>
      </c>
      <c r="F16243" s="413">
        <v>138.72999999999999</v>
      </c>
      <c r="G16243" s="414">
        <f t="shared" si="506"/>
        <v>132.95610178043682</v>
      </c>
      <c r="H16243" s="415">
        <f t="shared" si="507"/>
        <v>0.6647805089021841</v>
      </c>
    </row>
    <row r="16244" spans="1:8" ht="15" hidden="1" thickBot="1">
      <c r="A16244" s="409">
        <v>202208</v>
      </c>
      <c r="B16244" s="196" t="s">
        <v>1345</v>
      </c>
      <c r="C16244" s="197" t="s">
        <v>1344</v>
      </c>
      <c r="D16244" s="198" t="s">
        <v>337</v>
      </c>
      <c r="E16244" s="421">
        <v>16283</v>
      </c>
      <c r="F16244" s="413">
        <v>138.72999999999999</v>
      </c>
      <c r="G16244" s="414">
        <f t="shared" si="506"/>
        <v>117.37187342319615</v>
      </c>
      <c r="H16244" s="415">
        <f t="shared" si="507"/>
        <v>0.58685936711598075</v>
      </c>
    </row>
    <row r="16245" spans="1:8" ht="15" hidden="1" thickBot="1">
      <c r="A16245" s="409">
        <v>202208</v>
      </c>
      <c r="B16245" s="196" t="s">
        <v>1346</v>
      </c>
      <c r="C16245" s="197" t="s">
        <v>1347</v>
      </c>
      <c r="D16245" s="198" t="s">
        <v>374</v>
      </c>
      <c r="E16245" s="421">
        <v>0.01</v>
      </c>
      <c r="F16245" s="413">
        <v>138.72999999999999</v>
      </c>
      <c r="G16245" s="414">
        <f t="shared" si="506"/>
        <v>7.2082462336913442E-5</v>
      </c>
      <c r="H16245" s="415" t="str">
        <f t="shared" si="507"/>
        <v>VER</v>
      </c>
    </row>
    <row r="16246" spans="1:8" ht="15" hidden="1" thickBot="1">
      <c r="A16246" s="409">
        <v>202208</v>
      </c>
      <c r="B16246" s="196" t="s">
        <v>1348</v>
      </c>
      <c r="C16246" s="197" t="s">
        <v>1344</v>
      </c>
      <c r="D16246" s="198" t="s">
        <v>337</v>
      </c>
      <c r="E16246" s="421">
        <v>153367</v>
      </c>
      <c r="F16246" s="413">
        <v>138.72999999999999</v>
      </c>
      <c r="G16246" s="414">
        <f t="shared" si="506"/>
        <v>1105.5071001225404</v>
      </c>
      <c r="H16246" s="415">
        <f t="shared" si="507"/>
        <v>5.5275355006127018</v>
      </c>
    </row>
    <row r="16247" spans="1:8" ht="15" hidden="1" thickBot="1">
      <c r="A16247" s="409">
        <v>202208</v>
      </c>
      <c r="B16247" s="196" t="s">
        <v>1349</v>
      </c>
      <c r="C16247" s="197" t="s">
        <v>1344</v>
      </c>
      <c r="D16247" s="198" t="s">
        <v>339</v>
      </c>
      <c r="E16247" s="421">
        <v>767</v>
      </c>
      <c r="F16247" s="413">
        <v>138.72999999999999</v>
      </c>
      <c r="G16247" s="414">
        <f t="shared" si="506"/>
        <v>5.5287248612412601</v>
      </c>
      <c r="H16247" s="415">
        <f t="shared" si="507"/>
        <v>5.5287248612412601</v>
      </c>
    </row>
    <row r="16248" spans="1:8" ht="15" hidden="1" thickBot="1">
      <c r="A16248" s="409">
        <v>202208</v>
      </c>
      <c r="B16248" s="196" t="s">
        <v>1350</v>
      </c>
      <c r="C16248" s="197" t="s">
        <v>1344</v>
      </c>
      <c r="D16248" s="198" t="s">
        <v>337</v>
      </c>
      <c r="E16248" s="421">
        <v>96179</v>
      </c>
      <c r="F16248" s="413">
        <v>138.72999999999999</v>
      </c>
      <c r="G16248" s="414">
        <f t="shared" si="506"/>
        <v>693.28191451019973</v>
      </c>
      <c r="H16248" s="415">
        <f t="shared" si="507"/>
        <v>3.4664095725509987</v>
      </c>
    </row>
    <row r="16249" spans="1:8" ht="15" hidden="1" thickBot="1">
      <c r="A16249" s="409">
        <v>202208</v>
      </c>
      <c r="B16249" s="196" t="s">
        <v>1351</v>
      </c>
      <c r="C16249" s="197" t="s">
        <v>1352</v>
      </c>
      <c r="D16249" s="198" t="s">
        <v>337</v>
      </c>
      <c r="E16249" s="421">
        <v>49271</v>
      </c>
      <c r="F16249" s="413">
        <v>138.72999999999999</v>
      </c>
      <c r="G16249" s="414">
        <f t="shared" si="506"/>
        <v>355.15750018020617</v>
      </c>
      <c r="H16249" s="415">
        <f t="shared" si="507"/>
        <v>1.7757875009010309</v>
      </c>
    </row>
    <row r="16250" spans="1:8" ht="15" hidden="1" thickBot="1">
      <c r="A16250" s="409">
        <v>202208</v>
      </c>
      <c r="B16250" s="196" t="s">
        <v>1353</v>
      </c>
      <c r="C16250" s="197" t="s">
        <v>1352</v>
      </c>
      <c r="D16250" s="198" t="s">
        <v>339</v>
      </c>
      <c r="E16250" s="421">
        <v>246</v>
      </c>
      <c r="F16250" s="413">
        <v>138.72999999999999</v>
      </c>
      <c r="G16250" s="414">
        <f t="shared" si="506"/>
        <v>1.7732285734880704</v>
      </c>
      <c r="H16250" s="415">
        <f t="shared" si="507"/>
        <v>1.7732285734880704</v>
      </c>
    </row>
    <row r="16251" spans="1:8" ht="15" hidden="1" thickBot="1">
      <c r="A16251" s="409">
        <v>202208</v>
      </c>
      <c r="B16251" s="196" t="s">
        <v>1354</v>
      </c>
      <c r="C16251" s="197" t="s">
        <v>1355</v>
      </c>
      <c r="D16251" s="198" t="s">
        <v>337</v>
      </c>
      <c r="E16251" s="421">
        <v>52935</v>
      </c>
      <c r="F16251" s="413">
        <v>138.72999999999999</v>
      </c>
      <c r="G16251" s="414">
        <f t="shared" si="506"/>
        <v>381.56851438045129</v>
      </c>
      <c r="H16251" s="415">
        <f t="shared" si="507"/>
        <v>1.9078425719022565</v>
      </c>
    </row>
    <row r="16252" spans="1:8" ht="15" hidden="1" thickBot="1">
      <c r="A16252" s="409">
        <v>202208</v>
      </c>
      <c r="B16252" s="196" t="s">
        <v>1356</v>
      </c>
      <c r="C16252" s="197" t="s">
        <v>1357</v>
      </c>
      <c r="D16252" s="198" t="s">
        <v>374</v>
      </c>
      <c r="E16252" s="421">
        <v>466</v>
      </c>
      <c r="F16252" s="413">
        <v>138.72999999999999</v>
      </c>
      <c r="G16252" s="414">
        <f t="shared" si="506"/>
        <v>3.3590427449001661</v>
      </c>
      <c r="H16252" s="415" t="str">
        <f t="shared" si="507"/>
        <v>VER</v>
      </c>
    </row>
    <row r="16253" spans="1:8" ht="15" hidden="1" thickBot="1">
      <c r="A16253" s="409">
        <v>202208</v>
      </c>
      <c r="B16253" s="196" t="s">
        <v>1358</v>
      </c>
      <c r="C16253" s="197" t="s">
        <v>1359</v>
      </c>
      <c r="D16253" s="198" t="s">
        <v>337</v>
      </c>
      <c r="E16253" s="421">
        <v>129336</v>
      </c>
      <c r="F16253" s="413">
        <v>138.72999999999999</v>
      </c>
      <c r="G16253" s="414">
        <f t="shared" si="506"/>
        <v>932.28573488070356</v>
      </c>
      <c r="H16253" s="415">
        <f t="shared" si="507"/>
        <v>4.6614286744035178</v>
      </c>
    </row>
    <row r="16254" spans="1:8" ht="15" hidden="1" thickBot="1">
      <c r="A16254" s="409">
        <v>202208</v>
      </c>
      <c r="B16254" s="196" t="s">
        <v>1360</v>
      </c>
      <c r="C16254" s="197" t="s">
        <v>2668</v>
      </c>
      <c r="D16254" s="198" t="s">
        <v>339</v>
      </c>
      <c r="E16254" s="421">
        <v>647</v>
      </c>
      <c r="F16254" s="413">
        <v>138.72999999999999</v>
      </c>
      <c r="G16254" s="414">
        <f t="shared" si="506"/>
        <v>4.6637353131982993</v>
      </c>
      <c r="H16254" s="415">
        <f t="shared" si="507"/>
        <v>4.6637353131982993</v>
      </c>
    </row>
    <row r="16255" spans="1:8" ht="15" hidden="1" thickBot="1">
      <c r="A16255" s="409">
        <v>202208</v>
      </c>
      <c r="B16255" s="196" t="s">
        <v>1361</v>
      </c>
      <c r="C16255" s="197" t="s">
        <v>1359</v>
      </c>
      <c r="D16255" s="198" t="s">
        <v>337</v>
      </c>
      <c r="E16255" s="421">
        <v>123817</v>
      </c>
      <c r="F16255" s="413">
        <v>138.72999999999999</v>
      </c>
      <c r="G16255" s="414">
        <f t="shared" si="506"/>
        <v>892.50342391696108</v>
      </c>
      <c r="H16255" s="415">
        <f t="shared" si="507"/>
        <v>4.4625171195848052</v>
      </c>
    </row>
    <row r="16256" spans="1:8" ht="15" hidden="1" thickBot="1">
      <c r="A16256" s="409">
        <v>202208</v>
      </c>
      <c r="B16256" s="196" t="s">
        <v>1362</v>
      </c>
      <c r="C16256" s="197" t="s">
        <v>2669</v>
      </c>
      <c r="D16256" s="198" t="s">
        <v>339</v>
      </c>
      <c r="E16256" s="421">
        <v>619</v>
      </c>
      <c r="F16256" s="413">
        <v>138.72999999999999</v>
      </c>
      <c r="G16256" s="414">
        <f t="shared" si="506"/>
        <v>4.4619044186549415</v>
      </c>
      <c r="H16256" s="415">
        <f t="shared" si="507"/>
        <v>4.4619044186549415</v>
      </c>
    </row>
    <row r="16257" spans="1:8" ht="15" hidden="1" thickBot="1">
      <c r="A16257" s="409">
        <v>202208</v>
      </c>
      <c r="B16257" s="196" t="s">
        <v>1363</v>
      </c>
      <c r="C16257" s="197" t="s">
        <v>1364</v>
      </c>
      <c r="D16257" s="198" t="s">
        <v>337</v>
      </c>
      <c r="E16257" s="421">
        <v>109512</v>
      </c>
      <c r="F16257" s="413">
        <v>138.72999999999999</v>
      </c>
      <c r="G16257" s="414">
        <f t="shared" si="506"/>
        <v>789.38946154400639</v>
      </c>
      <c r="H16257" s="415">
        <f t="shared" si="507"/>
        <v>3.9469473077200319</v>
      </c>
    </row>
    <row r="16258" spans="1:8" ht="15" hidden="1" thickBot="1">
      <c r="A16258" s="409">
        <v>202208</v>
      </c>
      <c r="B16258" s="196" t="s">
        <v>1365</v>
      </c>
      <c r="C16258" s="197" t="s">
        <v>1364</v>
      </c>
      <c r="D16258" s="198" t="s">
        <v>339</v>
      </c>
      <c r="E16258" s="421">
        <v>548</v>
      </c>
      <c r="F16258" s="413">
        <v>138.72999999999999</v>
      </c>
      <c r="G16258" s="414">
        <f t="shared" ref="G16258:G16321" si="508">+E16258/F16258</f>
        <v>3.9501189360628564</v>
      </c>
      <c r="H16258" s="415">
        <f t="shared" ref="H16258:H16321" si="509">IF(D16258="TB",G16258/200,IF(D16258="LT",G16258,"VER"))</f>
        <v>3.9501189360628564</v>
      </c>
    </row>
    <row r="16259" spans="1:8" ht="15" hidden="1" thickBot="1">
      <c r="A16259" s="409">
        <v>202208</v>
      </c>
      <c r="B16259" s="196" t="s">
        <v>1366</v>
      </c>
      <c r="C16259" s="197" t="s">
        <v>2670</v>
      </c>
      <c r="D16259" s="198" t="s">
        <v>337</v>
      </c>
      <c r="E16259" s="421">
        <v>113928</v>
      </c>
      <c r="F16259" s="413">
        <v>138.72999999999999</v>
      </c>
      <c r="G16259" s="414">
        <f t="shared" si="508"/>
        <v>821.22107691198732</v>
      </c>
      <c r="H16259" s="415">
        <f t="shared" si="509"/>
        <v>4.1061053845599362</v>
      </c>
    </row>
    <row r="16260" spans="1:8" ht="15" hidden="1" thickBot="1">
      <c r="A16260" s="409">
        <v>202208</v>
      </c>
      <c r="B16260" s="196" t="s">
        <v>1367</v>
      </c>
      <c r="C16260" s="197" t="s">
        <v>1364</v>
      </c>
      <c r="D16260" s="198" t="s">
        <v>337</v>
      </c>
      <c r="E16260" s="421">
        <v>96179</v>
      </c>
      <c r="F16260" s="413">
        <v>138.72999999999999</v>
      </c>
      <c r="G16260" s="414">
        <f t="shared" si="508"/>
        <v>693.28191451019973</v>
      </c>
      <c r="H16260" s="415">
        <f t="shared" si="509"/>
        <v>3.4664095725509987</v>
      </c>
    </row>
    <row r="16261" spans="1:8" ht="15" hidden="1" thickBot="1">
      <c r="A16261" s="409">
        <v>202208</v>
      </c>
      <c r="B16261" s="196" t="s">
        <v>1368</v>
      </c>
      <c r="C16261" s="197" t="s">
        <v>1364</v>
      </c>
      <c r="D16261" s="198" t="s">
        <v>381</v>
      </c>
      <c r="E16261" s="421">
        <v>9944</v>
      </c>
      <c r="F16261" s="413">
        <v>138.72999999999999</v>
      </c>
      <c r="G16261" s="414">
        <f t="shared" si="508"/>
        <v>71.678800547826725</v>
      </c>
      <c r="H16261" s="415" t="str">
        <f t="shared" si="509"/>
        <v>VER</v>
      </c>
    </row>
    <row r="16262" spans="1:8" ht="15" hidden="1" thickBot="1">
      <c r="A16262" s="409">
        <v>202208</v>
      </c>
      <c r="B16262" s="196" t="s">
        <v>1369</v>
      </c>
      <c r="C16262" s="197" t="s">
        <v>2671</v>
      </c>
      <c r="D16262" s="198" t="s">
        <v>339</v>
      </c>
      <c r="E16262" s="421">
        <v>481</v>
      </c>
      <c r="F16262" s="413">
        <v>138.72999999999999</v>
      </c>
      <c r="G16262" s="414">
        <f t="shared" si="508"/>
        <v>3.4671664384055361</v>
      </c>
      <c r="H16262" s="415">
        <f t="shared" si="509"/>
        <v>3.4671664384055361</v>
      </c>
    </row>
    <row r="16263" spans="1:8" ht="15" hidden="1" thickBot="1">
      <c r="A16263" s="409">
        <v>202208</v>
      </c>
      <c r="B16263" s="196" t="s">
        <v>1370</v>
      </c>
      <c r="C16263" s="197" t="s">
        <v>1364</v>
      </c>
      <c r="D16263" s="198" t="s">
        <v>337</v>
      </c>
      <c r="E16263" s="421">
        <v>96179</v>
      </c>
      <c r="F16263" s="413">
        <v>138.72999999999999</v>
      </c>
      <c r="G16263" s="414">
        <f t="shared" si="508"/>
        <v>693.28191451019973</v>
      </c>
      <c r="H16263" s="415">
        <f t="shared" si="509"/>
        <v>3.4664095725509987</v>
      </c>
    </row>
    <row r="16264" spans="1:8" ht="15" hidden="1" thickBot="1">
      <c r="A16264" s="409">
        <v>202208</v>
      </c>
      <c r="B16264" s="196" t="s">
        <v>1371</v>
      </c>
      <c r="C16264" s="197" t="s">
        <v>2672</v>
      </c>
      <c r="D16264" s="198" t="s">
        <v>337</v>
      </c>
      <c r="E16264" s="421">
        <v>96179</v>
      </c>
      <c r="F16264" s="413">
        <v>138.72999999999999</v>
      </c>
      <c r="G16264" s="414">
        <f t="shared" si="508"/>
        <v>693.28191451019973</v>
      </c>
      <c r="H16264" s="415">
        <f t="shared" si="509"/>
        <v>3.4664095725509987</v>
      </c>
    </row>
    <row r="16265" spans="1:8" ht="15" hidden="1" thickBot="1">
      <c r="A16265" s="409">
        <v>202208</v>
      </c>
      <c r="B16265" s="196" t="s">
        <v>1372</v>
      </c>
      <c r="C16265" s="197" t="s">
        <v>2673</v>
      </c>
      <c r="D16265" s="198" t="s">
        <v>339</v>
      </c>
      <c r="E16265" s="421">
        <v>481</v>
      </c>
      <c r="F16265" s="413">
        <v>138.72999999999999</v>
      </c>
      <c r="G16265" s="414">
        <f t="shared" si="508"/>
        <v>3.4671664384055361</v>
      </c>
      <c r="H16265" s="415">
        <f t="shared" si="509"/>
        <v>3.4671664384055361</v>
      </c>
    </row>
    <row r="16266" spans="1:8" ht="15" hidden="1" thickBot="1">
      <c r="A16266" s="409">
        <v>202208</v>
      </c>
      <c r="B16266" s="196" t="s">
        <v>1373</v>
      </c>
      <c r="C16266" s="197" t="s">
        <v>1364</v>
      </c>
      <c r="D16266" s="198" t="s">
        <v>337</v>
      </c>
      <c r="E16266" s="421">
        <v>98669</v>
      </c>
      <c r="F16266" s="413">
        <v>138.72999999999999</v>
      </c>
      <c r="G16266" s="414">
        <f t="shared" si="508"/>
        <v>711.23044763209111</v>
      </c>
      <c r="H16266" s="415">
        <f t="shared" si="509"/>
        <v>3.5561522381604558</v>
      </c>
    </row>
    <row r="16267" spans="1:8" ht="15" hidden="1" thickBot="1">
      <c r="A16267" s="409">
        <v>202208</v>
      </c>
      <c r="B16267" s="196" t="s">
        <v>1374</v>
      </c>
      <c r="C16267" s="197" t="s">
        <v>1364</v>
      </c>
      <c r="D16267" s="198" t="s">
        <v>337</v>
      </c>
      <c r="E16267" s="421">
        <v>106068</v>
      </c>
      <c r="F16267" s="413">
        <v>138.72999999999999</v>
      </c>
      <c r="G16267" s="414">
        <f t="shared" si="508"/>
        <v>764.56426151517337</v>
      </c>
      <c r="H16267" s="415">
        <f t="shared" si="509"/>
        <v>3.8228213075758668</v>
      </c>
    </row>
    <row r="16268" spans="1:8" ht="15" hidden="1" thickBot="1">
      <c r="A16268" s="409">
        <v>202208</v>
      </c>
      <c r="B16268" s="196" t="s">
        <v>1375</v>
      </c>
      <c r="C16268" s="197" t="s">
        <v>1364</v>
      </c>
      <c r="D16268" s="198" t="s">
        <v>339</v>
      </c>
      <c r="E16268" s="421">
        <v>530</v>
      </c>
      <c r="F16268" s="413">
        <v>138.72999999999999</v>
      </c>
      <c r="G16268" s="414">
        <f t="shared" si="508"/>
        <v>3.8203705038564122</v>
      </c>
      <c r="H16268" s="415">
        <f t="shared" si="509"/>
        <v>3.8203705038564122</v>
      </c>
    </row>
    <row r="16269" spans="1:8" ht="15" hidden="1" thickBot="1">
      <c r="A16269" s="409">
        <v>202208</v>
      </c>
      <c r="B16269" s="196" t="s">
        <v>1376</v>
      </c>
      <c r="C16269" s="197" t="s">
        <v>1364</v>
      </c>
      <c r="D16269" s="198" t="s">
        <v>337</v>
      </c>
      <c r="E16269" s="421">
        <v>82567</v>
      </c>
      <c r="F16269" s="413">
        <v>138.72999999999999</v>
      </c>
      <c r="G16269" s="414">
        <f t="shared" si="508"/>
        <v>595.16326677719314</v>
      </c>
      <c r="H16269" s="415">
        <f t="shared" si="509"/>
        <v>2.9758163338859656</v>
      </c>
    </row>
    <row r="16270" spans="1:8" ht="15" hidden="1" thickBot="1">
      <c r="A16270" s="409">
        <v>202208</v>
      </c>
      <c r="B16270" s="196" t="s">
        <v>1377</v>
      </c>
      <c r="C16270" s="197" t="s">
        <v>1364</v>
      </c>
      <c r="D16270" s="198" t="s">
        <v>337</v>
      </c>
      <c r="E16270" s="421">
        <v>56924</v>
      </c>
      <c r="F16270" s="413">
        <v>138.72999999999999</v>
      </c>
      <c r="G16270" s="414">
        <f t="shared" si="508"/>
        <v>410.32220860664603</v>
      </c>
      <c r="H16270" s="415">
        <f t="shared" si="509"/>
        <v>2.0516110430332302</v>
      </c>
    </row>
    <row r="16271" spans="1:8" ht="15" hidden="1" thickBot="1">
      <c r="A16271" s="409">
        <v>202208</v>
      </c>
      <c r="B16271" s="196" t="s">
        <v>1378</v>
      </c>
      <c r="C16271" s="197" t="s">
        <v>1364</v>
      </c>
      <c r="D16271" s="198" t="s">
        <v>337</v>
      </c>
      <c r="E16271" s="421">
        <v>74375</v>
      </c>
      <c r="F16271" s="413">
        <v>138.72999999999999</v>
      </c>
      <c r="G16271" s="414">
        <f t="shared" si="508"/>
        <v>536.11331363079364</v>
      </c>
      <c r="H16271" s="415">
        <f t="shared" si="509"/>
        <v>2.6805665681539681</v>
      </c>
    </row>
    <row r="16272" spans="1:8" ht="15" hidden="1" thickBot="1">
      <c r="A16272" s="409">
        <v>202208</v>
      </c>
      <c r="B16272" s="196" t="s">
        <v>1379</v>
      </c>
      <c r="C16272" s="197" t="s">
        <v>1364</v>
      </c>
      <c r="D16272" s="198" t="s">
        <v>337</v>
      </c>
      <c r="E16272" s="421">
        <v>66853</v>
      </c>
      <c r="F16272" s="413">
        <v>138.72999999999999</v>
      </c>
      <c r="G16272" s="414">
        <f t="shared" si="508"/>
        <v>481.89288546096736</v>
      </c>
      <c r="H16272" s="415">
        <f t="shared" si="509"/>
        <v>2.4094644273048367</v>
      </c>
    </row>
    <row r="16273" spans="1:8" ht="15" hidden="1" thickBot="1">
      <c r="A16273" s="409">
        <v>202208</v>
      </c>
      <c r="B16273" s="196" t="s">
        <v>1380</v>
      </c>
      <c r="C16273" s="197" t="s">
        <v>1364</v>
      </c>
      <c r="D16273" s="198" t="s">
        <v>337</v>
      </c>
      <c r="E16273" s="421">
        <v>66853</v>
      </c>
      <c r="F16273" s="413">
        <v>138.72999999999999</v>
      </c>
      <c r="G16273" s="414">
        <f t="shared" si="508"/>
        <v>481.89288546096736</v>
      </c>
      <c r="H16273" s="415">
        <f t="shared" si="509"/>
        <v>2.4094644273048367</v>
      </c>
    </row>
    <row r="16274" spans="1:8" ht="15" hidden="1" thickBot="1">
      <c r="A16274" s="409">
        <v>202208</v>
      </c>
      <c r="B16274" s="196" t="s">
        <v>1381</v>
      </c>
      <c r="C16274" s="197" t="s">
        <v>1364</v>
      </c>
      <c r="D16274" s="198" t="s">
        <v>337</v>
      </c>
      <c r="E16274" s="421">
        <v>66853</v>
      </c>
      <c r="F16274" s="413">
        <v>138.72999999999999</v>
      </c>
      <c r="G16274" s="414">
        <f t="shared" si="508"/>
        <v>481.89288546096736</v>
      </c>
      <c r="H16274" s="415">
        <f t="shared" si="509"/>
        <v>2.4094644273048367</v>
      </c>
    </row>
    <row r="16275" spans="1:8" ht="15" hidden="1" thickBot="1">
      <c r="A16275" s="409">
        <v>202208</v>
      </c>
      <c r="B16275" s="196" t="s">
        <v>1382</v>
      </c>
      <c r="C16275" s="197" t="s">
        <v>1364</v>
      </c>
      <c r="D16275" s="198" t="s">
        <v>339</v>
      </c>
      <c r="E16275" s="421">
        <v>372</v>
      </c>
      <c r="F16275" s="413">
        <v>138.72999999999999</v>
      </c>
      <c r="G16275" s="414">
        <f t="shared" si="508"/>
        <v>2.6814675989331795</v>
      </c>
      <c r="H16275" s="415">
        <f t="shared" si="509"/>
        <v>2.6814675989331795</v>
      </c>
    </row>
    <row r="16276" spans="1:8" ht="15" hidden="1" thickBot="1">
      <c r="A16276" s="409">
        <v>202208</v>
      </c>
      <c r="B16276" s="196" t="s">
        <v>1383</v>
      </c>
      <c r="C16276" s="197" t="s">
        <v>1364</v>
      </c>
      <c r="D16276" s="198" t="s">
        <v>337</v>
      </c>
      <c r="E16276" s="421">
        <v>66853</v>
      </c>
      <c r="F16276" s="413">
        <v>138.72999999999999</v>
      </c>
      <c r="G16276" s="414">
        <f t="shared" si="508"/>
        <v>481.89288546096736</v>
      </c>
      <c r="H16276" s="415">
        <f t="shared" si="509"/>
        <v>2.4094644273048367</v>
      </c>
    </row>
    <row r="16277" spans="1:8" ht="15" hidden="1" thickBot="1">
      <c r="A16277" s="409">
        <v>202208</v>
      </c>
      <c r="B16277" s="196" t="s">
        <v>1384</v>
      </c>
      <c r="C16277" s="197" t="s">
        <v>1364</v>
      </c>
      <c r="D16277" s="198" t="s">
        <v>337</v>
      </c>
      <c r="E16277" s="421">
        <v>66853</v>
      </c>
      <c r="F16277" s="413">
        <v>138.72999999999999</v>
      </c>
      <c r="G16277" s="414">
        <f t="shared" si="508"/>
        <v>481.89288546096736</v>
      </c>
      <c r="H16277" s="415">
        <f t="shared" si="509"/>
        <v>2.4094644273048367</v>
      </c>
    </row>
    <row r="16278" spans="1:8" ht="15" hidden="1" thickBot="1">
      <c r="A16278" s="409">
        <v>202208</v>
      </c>
      <c r="B16278" s="196" t="s">
        <v>1385</v>
      </c>
      <c r="C16278" s="197" t="s">
        <v>1364</v>
      </c>
      <c r="D16278" s="198" t="s">
        <v>337</v>
      </c>
      <c r="E16278" s="421">
        <v>66853</v>
      </c>
      <c r="F16278" s="413">
        <v>138.72999999999999</v>
      </c>
      <c r="G16278" s="414">
        <f t="shared" si="508"/>
        <v>481.89288546096736</v>
      </c>
      <c r="H16278" s="415">
        <f t="shared" si="509"/>
        <v>2.4094644273048367</v>
      </c>
    </row>
    <row r="16279" spans="1:8" ht="15" hidden="1" thickBot="1">
      <c r="A16279" s="409">
        <v>202208</v>
      </c>
      <c r="B16279" s="196" t="s">
        <v>1386</v>
      </c>
      <c r="C16279" s="197" t="s">
        <v>1364</v>
      </c>
      <c r="D16279" s="198" t="s">
        <v>337</v>
      </c>
      <c r="E16279" s="421">
        <v>66853</v>
      </c>
      <c r="F16279" s="413">
        <v>138.72999999999999</v>
      </c>
      <c r="G16279" s="414">
        <f t="shared" si="508"/>
        <v>481.89288546096736</v>
      </c>
      <c r="H16279" s="415">
        <f t="shared" si="509"/>
        <v>2.4094644273048367</v>
      </c>
    </row>
    <row r="16280" spans="1:8" ht="15" hidden="1" thickBot="1">
      <c r="A16280" s="409">
        <v>202208</v>
      </c>
      <c r="B16280" s="196" t="s">
        <v>1387</v>
      </c>
      <c r="C16280" s="197" t="s">
        <v>1364</v>
      </c>
      <c r="D16280" s="198" t="s">
        <v>337</v>
      </c>
      <c r="E16280" s="421">
        <v>66853</v>
      </c>
      <c r="F16280" s="413">
        <v>138.72999999999999</v>
      </c>
      <c r="G16280" s="414">
        <f t="shared" si="508"/>
        <v>481.89288546096736</v>
      </c>
      <c r="H16280" s="415">
        <f t="shared" si="509"/>
        <v>2.4094644273048367</v>
      </c>
    </row>
    <row r="16281" spans="1:8" ht="15" hidden="1" thickBot="1">
      <c r="A16281" s="409">
        <v>202208</v>
      </c>
      <c r="B16281" s="196" t="s">
        <v>1388</v>
      </c>
      <c r="C16281" s="197" t="s">
        <v>2674</v>
      </c>
      <c r="D16281" s="198" t="s">
        <v>339</v>
      </c>
      <c r="E16281" s="421">
        <v>334</v>
      </c>
      <c r="F16281" s="413">
        <v>138.72999999999999</v>
      </c>
      <c r="G16281" s="414">
        <f t="shared" si="508"/>
        <v>2.4075542420529086</v>
      </c>
      <c r="H16281" s="415">
        <f t="shared" si="509"/>
        <v>2.4075542420529086</v>
      </c>
    </row>
    <row r="16282" spans="1:8" ht="15" hidden="1" thickBot="1">
      <c r="A16282" s="409">
        <v>202208</v>
      </c>
      <c r="B16282" s="196" t="s">
        <v>1389</v>
      </c>
      <c r="C16282" s="197" t="s">
        <v>1364</v>
      </c>
      <c r="D16282" s="198" t="s">
        <v>337</v>
      </c>
      <c r="E16282" s="421">
        <v>57861</v>
      </c>
      <c r="F16282" s="413">
        <v>138.72999999999999</v>
      </c>
      <c r="G16282" s="414">
        <f t="shared" si="508"/>
        <v>417.0763353276148</v>
      </c>
      <c r="H16282" s="415">
        <f t="shared" si="509"/>
        <v>2.0853816766380739</v>
      </c>
    </row>
    <row r="16283" spans="1:8" ht="15" hidden="1" thickBot="1">
      <c r="A16283" s="409">
        <v>202208</v>
      </c>
      <c r="B16283" s="196" t="s">
        <v>1390</v>
      </c>
      <c r="C16283" s="197" t="s">
        <v>1364</v>
      </c>
      <c r="D16283" s="198" t="s">
        <v>339</v>
      </c>
      <c r="E16283" s="421">
        <v>289</v>
      </c>
      <c r="F16283" s="413">
        <v>138.72999999999999</v>
      </c>
      <c r="G16283" s="414">
        <f t="shared" si="508"/>
        <v>2.0831831615367982</v>
      </c>
      <c r="H16283" s="415">
        <f t="shared" si="509"/>
        <v>2.0831831615367982</v>
      </c>
    </row>
    <row r="16284" spans="1:8" ht="15" hidden="1" thickBot="1">
      <c r="A16284" s="409">
        <v>202208</v>
      </c>
      <c r="B16284" s="196" t="s">
        <v>1391</v>
      </c>
      <c r="C16284" s="197" t="s">
        <v>1364</v>
      </c>
      <c r="D16284" s="198" t="s">
        <v>337</v>
      </c>
      <c r="E16284" s="421">
        <v>71165</v>
      </c>
      <c r="F16284" s="413">
        <v>138.72999999999999</v>
      </c>
      <c r="G16284" s="414">
        <f t="shared" si="508"/>
        <v>512.9748432206444</v>
      </c>
      <c r="H16284" s="415">
        <f t="shared" si="509"/>
        <v>2.5648742161032221</v>
      </c>
    </row>
    <row r="16285" spans="1:8" ht="15" hidden="1" thickBot="1">
      <c r="A16285" s="409">
        <v>202208</v>
      </c>
      <c r="B16285" s="196" t="s">
        <v>1392</v>
      </c>
      <c r="C16285" s="197" t="s">
        <v>1364</v>
      </c>
      <c r="D16285" s="198" t="s">
        <v>339</v>
      </c>
      <c r="E16285" s="421">
        <v>356</v>
      </c>
      <c r="F16285" s="413">
        <v>138.72999999999999</v>
      </c>
      <c r="G16285" s="414">
        <f t="shared" si="508"/>
        <v>2.5661356591941185</v>
      </c>
      <c r="H16285" s="415">
        <f t="shared" si="509"/>
        <v>2.5661356591941185</v>
      </c>
    </row>
    <row r="16286" spans="1:8" ht="15" hidden="1" thickBot="1">
      <c r="A16286" s="409">
        <v>202208</v>
      </c>
      <c r="B16286" s="196" t="s">
        <v>1393</v>
      </c>
      <c r="C16286" s="197" t="s">
        <v>1364</v>
      </c>
      <c r="D16286" s="198" t="s">
        <v>337</v>
      </c>
      <c r="E16286" s="421">
        <v>71165</v>
      </c>
      <c r="F16286" s="413">
        <v>138.72999999999999</v>
      </c>
      <c r="G16286" s="414">
        <f t="shared" si="508"/>
        <v>512.9748432206444</v>
      </c>
      <c r="H16286" s="415">
        <f t="shared" si="509"/>
        <v>2.5648742161032221</v>
      </c>
    </row>
    <row r="16287" spans="1:8" ht="15" hidden="1" thickBot="1">
      <c r="A16287" s="409">
        <v>202208</v>
      </c>
      <c r="B16287" s="196" t="s">
        <v>1394</v>
      </c>
      <c r="C16287" s="197" t="s">
        <v>1364</v>
      </c>
      <c r="D16287" s="198" t="s">
        <v>381</v>
      </c>
      <c r="E16287" s="421">
        <v>7443</v>
      </c>
      <c r="F16287" s="413">
        <v>138.72999999999999</v>
      </c>
      <c r="G16287" s="414">
        <f t="shared" si="508"/>
        <v>53.650976717364671</v>
      </c>
      <c r="H16287" s="415" t="str">
        <f t="shared" si="509"/>
        <v>VER</v>
      </c>
    </row>
    <row r="16288" spans="1:8" ht="15" hidden="1" thickBot="1">
      <c r="A16288" s="409">
        <v>202208</v>
      </c>
      <c r="B16288" s="196" t="s">
        <v>1395</v>
      </c>
      <c r="C16288" s="197" t="s">
        <v>2675</v>
      </c>
      <c r="D16288" s="198" t="s">
        <v>339</v>
      </c>
      <c r="E16288" s="421">
        <v>356</v>
      </c>
      <c r="F16288" s="413">
        <v>138.72999999999999</v>
      </c>
      <c r="G16288" s="414">
        <f t="shared" si="508"/>
        <v>2.5661356591941185</v>
      </c>
      <c r="H16288" s="415">
        <f t="shared" si="509"/>
        <v>2.5661356591941185</v>
      </c>
    </row>
    <row r="16289" spans="1:8" ht="15" hidden="1" thickBot="1">
      <c r="A16289" s="409">
        <v>202208</v>
      </c>
      <c r="B16289" s="196" t="s">
        <v>1396</v>
      </c>
      <c r="C16289" s="197" t="s">
        <v>1364</v>
      </c>
      <c r="D16289" s="198" t="s">
        <v>337</v>
      </c>
      <c r="E16289" s="421">
        <v>71165</v>
      </c>
      <c r="F16289" s="413">
        <v>138.72999999999999</v>
      </c>
      <c r="G16289" s="414">
        <f t="shared" si="508"/>
        <v>512.9748432206444</v>
      </c>
      <c r="H16289" s="415">
        <f t="shared" si="509"/>
        <v>2.5648742161032221</v>
      </c>
    </row>
    <row r="16290" spans="1:8" ht="15" hidden="1" thickBot="1">
      <c r="A16290" s="409">
        <v>202208</v>
      </c>
      <c r="B16290" s="196" t="s">
        <v>1397</v>
      </c>
      <c r="C16290" s="197" t="s">
        <v>1364</v>
      </c>
      <c r="D16290" s="198" t="s">
        <v>339</v>
      </c>
      <c r="E16290" s="421">
        <v>356</v>
      </c>
      <c r="F16290" s="413">
        <v>138.72999999999999</v>
      </c>
      <c r="G16290" s="414">
        <f t="shared" si="508"/>
        <v>2.5661356591941185</v>
      </c>
      <c r="H16290" s="415">
        <f t="shared" si="509"/>
        <v>2.5661356591941185</v>
      </c>
    </row>
    <row r="16291" spans="1:8" ht="15" hidden="1" thickBot="1">
      <c r="A16291" s="409">
        <v>202208</v>
      </c>
      <c r="B16291" s="196" t="s">
        <v>1398</v>
      </c>
      <c r="C16291" s="197" t="s">
        <v>1364</v>
      </c>
      <c r="D16291" s="198" t="s">
        <v>337</v>
      </c>
      <c r="E16291" s="421">
        <v>72040</v>
      </c>
      <c r="F16291" s="413">
        <v>138.72999999999999</v>
      </c>
      <c r="G16291" s="414">
        <f t="shared" si="508"/>
        <v>519.2820586751244</v>
      </c>
      <c r="H16291" s="415">
        <f t="shared" si="509"/>
        <v>2.5964102933756221</v>
      </c>
    </row>
    <row r="16292" spans="1:8" ht="15" hidden="1" thickBot="1">
      <c r="A16292" s="409">
        <v>202208</v>
      </c>
      <c r="B16292" s="196" t="s">
        <v>1399</v>
      </c>
      <c r="C16292" s="197" t="s">
        <v>1364</v>
      </c>
      <c r="D16292" s="198" t="s">
        <v>339</v>
      </c>
      <c r="E16292" s="421">
        <v>360</v>
      </c>
      <c r="F16292" s="413">
        <v>138.72999999999999</v>
      </c>
      <c r="G16292" s="414">
        <f t="shared" si="508"/>
        <v>2.5949686441288837</v>
      </c>
      <c r="H16292" s="415">
        <f t="shared" si="509"/>
        <v>2.5949686441288837</v>
      </c>
    </row>
    <row r="16293" spans="1:8" ht="15" hidden="1" thickBot="1">
      <c r="A16293" s="409">
        <v>202208</v>
      </c>
      <c r="B16293" s="196" t="s">
        <v>1400</v>
      </c>
      <c r="C16293" s="197" t="s">
        <v>1364</v>
      </c>
      <c r="D16293" s="198" t="s">
        <v>337</v>
      </c>
      <c r="E16293" s="421">
        <v>57861</v>
      </c>
      <c r="F16293" s="413">
        <v>138.72999999999999</v>
      </c>
      <c r="G16293" s="414">
        <f t="shared" si="508"/>
        <v>417.0763353276148</v>
      </c>
      <c r="H16293" s="415">
        <f t="shared" si="509"/>
        <v>2.0853816766380739</v>
      </c>
    </row>
    <row r="16294" spans="1:8" ht="15" hidden="1" thickBot="1">
      <c r="A16294" s="409">
        <v>202208</v>
      </c>
      <c r="B16294" s="196" t="s">
        <v>1401</v>
      </c>
      <c r="C16294" s="197" t="s">
        <v>2771</v>
      </c>
      <c r="D16294" s="198" t="s">
        <v>350</v>
      </c>
      <c r="E16294" s="421">
        <v>0.01</v>
      </c>
      <c r="F16294" s="413">
        <v>138.72999999999999</v>
      </c>
      <c r="G16294" s="414">
        <f t="shared" si="508"/>
        <v>7.2082462336913442E-5</v>
      </c>
      <c r="H16294" s="415" t="str">
        <f t="shared" si="509"/>
        <v>VER</v>
      </c>
    </row>
    <row r="16295" spans="1:8" ht="15" hidden="1" thickBot="1">
      <c r="A16295" s="409">
        <v>202208</v>
      </c>
      <c r="B16295" s="196" t="s">
        <v>1402</v>
      </c>
      <c r="C16295" s="197" t="s">
        <v>2676</v>
      </c>
      <c r="D16295" s="198" t="s">
        <v>337</v>
      </c>
      <c r="E16295" s="421">
        <v>71165</v>
      </c>
      <c r="F16295" s="413">
        <v>138.72999999999999</v>
      </c>
      <c r="G16295" s="414">
        <f t="shared" si="508"/>
        <v>512.9748432206444</v>
      </c>
      <c r="H16295" s="415">
        <f t="shared" si="509"/>
        <v>2.5648742161032221</v>
      </c>
    </row>
    <row r="16296" spans="1:8" ht="15" hidden="1" thickBot="1">
      <c r="A16296" s="409">
        <v>202208</v>
      </c>
      <c r="B16296" s="196" t="s">
        <v>1403</v>
      </c>
      <c r="C16296" s="197" t="s">
        <v>2677</v>
      </c>
      <c r="D16296" s="198" t="s">
        <v>339</v>
      </c>
      <c r="E16296" s="421">
        <v>356</v>
      </c>
      <c r="F16296" s="413">
        <v>138.72999999999999</v>
      </c>
      <c r="G16296" s="414">
        <f t="shared" si="508"/>
        <v>2.5661356591941185</v>
      </c>
      <c r="H16296" s="415">
        <f t="shared" si="509"/>
        <v>2.5661356591941185</v>
      </c>
    </row>
    <row r="16297" spans="1:8" ht="15" hidden="1" thickBot="1">
      <c r="A16297" s="409">
        <v>202208</v>
      </c>
      <c r="B16297" s="196" t="s">
        <v>1404</v>
      </c>
      <c r="C16297" s="197" t="s">
        <v>1364</v>
      </c>
      <c r="D16297" s="198" t="s">
        <v>337</v>
      </c>
      <c r="E16297" s="421">
        <v>29471</v>
      </c>
      <c r="F16297" s="413">
        <v>138.72999999999999</v>
      </c>
      <c r="G16297" s="414">
        <f t="shared" si="508"/>
        <v>212.43422475311758</v>
      </c>
      <c r="H16297" s="415">
        <f t="shared" si="509"/>
        <v>1.062171123765588</v>
      </c>
    </row>
    <row r="16298" spans="1:8" ht="15" hidden="1" thickBot="1">
      <c r="A16298" s="409">
        <v>202208</v>
      </c>
      <c r="B16298" s="196" t="s">
        <v>1405</v>
      </c>
      <c r="C16298" s="197" t="s">
        <v>1364</v>
      </c>
      <c r="D16298" s="198" t="s">
        <v>339</v>
      </c>
      <c r="E16298" s="421">
        <v>147</v>
      </c>
      <c r="F16298" s="413">
        <v>138.72999999999999</v>
      </c>
      <c r="G16298" s="414">
        <f t="shared" si="508"/>
        <v>1.0596121963526275</v>
      </c>
      <c r="H16298" s="415">
        <f t="shared" si="509"/>
        <v>1.0596121963526275</v>
      </c>
    </row>
    <row r="16299" spans="1:8" ht="15" hidden="1" thickBot="1">
      <c r="A16299" s="409">
        <v>202208</v>
      </c>
      <c r="B16299" s="196" t="s">
        <v>1406</v>
      </c>
      <c r="C16299" s="197" t="s">
        <v>1364</v>
      </c>
      <c r="D16299" s="198" t="s">
        <v>337</v>
      </c>
      <c r="E16299" s="421">
        <v>72267</v>
      </c>
      <c r="F16299" s="413">
        <v>138.72999999999999</v>
      </c>
      <c r="G16299" s="414">
        <f t="shared" si="508"/>
        <v>520.91833057017232</v>
      </c>
      <c r="H16299" s="415">
        <f t="shared" si="509"/>
        <v>2.6045916528508615</v>
      </c>
    </row>
    <row r="16300" spans="1:8" ht="15" hidden="1" thickBot="1">
      <c r="A16300" s="409">
        <v>202208</v>
      </c>
      <c r="B16300" s="196" t="s">
        <v>1407</v>
      </c>
      <c r="C16300" s="197" t="s">
        <v>791</v>
      </c>
      <c r="D16300" s="198" t="s">
        <v>337</v>
      </c>
      <c r="E16300" s="421">
        <v>70307</v>
      </c>
      <c r="F16300" s="413">
        <v>138.72999999999999</v>
      </c>
      <c r="G16300" s="414">
        <f t="shared" si="508"/>
        <v>506.79016795213727</v>
      </c>
      <c r="H16300" s="415">
        <f t="shared" si="509"/>
        <v>2.5339508397606862</v>
      </c>
    </row>
    <row r="16301" spans="1:8" ht="15" hidden="1" thickBot="1">
      <c r="A16301" s="409">
        <v>202208</v>
      </c>
      <c r="B16301" s="196" t="s">
        <v>1408</v>
      </c>
      <c r="C16301" s="197" t="s">
        <v>791</v>
      </c>
      <c r="D16301" s="198" t="s">
        <v>339</v>
      </c>
      <c r="E16301" s="421">
        <v>351</v>
      </c>
      <c r="F16301" s="413">
        <v>138.72999999999999</v>
      </c>
      <c r="G16301" s="414">
        <f t="shared" si="508"/>
        <v>2.5300944280256616</v>
      </c>
      <c r="H16301" s="415">
        <f t="shared" si="509"/>
        <v>2.5300944280256616</v>
      </c>
    </row>
    <row r="16302" spans="1:8" ht="15" hidden="1" thickBot="1">
      <c r="A16302" s="409">
        <v>202208</v>
      </c>
      <c r="B16302" s="196" t="s">
        <v>1409</v>
      </c>
      <c r="C16302" s="197" t="s">
        <v>1410</v>
      </c>
      <c r="D16302" s="198" t="s">
        <v>337</v>
      </c>
      <c r="E16302" s="421">
        <v>115832</v>
      </c>
      <c r="F16302" s="413">
        <v>138.72999999999999</v>
      </c>
      <c r="G16302" s="414">
        <f t="shared" si="508"/>
        <v>834.94557774093573</v>
      </c>
      <c r="H16302" s="415">
        <f t="shared" si="509"/>
        <v>4.1747278887046786</v>
      </c>
    </row>
    <row r="16303" spans="1:8" ht="15" hidden="1" thickBot="1">
      <c r="A16303" s="409">
        <v>202208</v>
      </c>
      <c r="B16303" s="196" t="s">
        <v>1411</v>
      </c>
      <c r="C16303" s="197" t="s">
        <v>1410</v>
      </c>
      <c r="D16303" s="198" t="s">
        <v>339</v>
      </c>
      <c r="E16303" s="421">
        <v>579</v>
      </c>
      <c r="F16303" s="413">
        <v>138.72999999999999</v>
      </c>
      <c r="G16303" s="414">
        <f t="shared" si="508"/>
        <v>4.1735745693072879</v>
      </c>
      <c r="H16303" s="415">
        <f t="shared" si="509"/>
        <v>4.1735745693072879</v>
      </c>
    </row>
    <row r="16304" spans="1:8" ht="15" hidden="1" thickBot="1">
      <c r="A16304" s="409">
        <v>202208</v>
      </c>
      <c r="B16304" s="196" t="s">
        <v>1412</v>
      </c>
      <c r="C16304" s="197" t="s">
        <v>1410</v>
      </c>
      <c r="D16304" s="198" t="s">
        <v>337</v>
      </c>
      <c r="E16304" s="421">
        <v>16613</v>
      </c>
      <c r="F16304" s="413">
        <v>138.72999999999999</v>
      </c>
      <c r="G16304" s="414">
        <f t="shared" si="508"/>
        <v>119.75059468031429</v>
      </c>
      <c r="H16304" s="415">
        <f t="shared" si="509"/>
        <v>0.59875297340157152</v>
      </c>
    </row>
    <row r="16305" spans="1:8" ht="15" hidden="1" thickBot="1">
      <c r="A16305" s="409">
        <v>202208</v>
      </c>
      <c r="B16305" s="196" t="s">
        <v>1413</v>
      </c>
      <c r="C16305" s="197" t="s">
        <v>1410</v>
      </c>
      <c r="D16305" s="198" t="s">
        <v>339</v>
      </c>
      <c r="E16305" s="421">
        <v>83.05</v>
      </c>
      <c r="F16305" s="413">
        <v>138.72999999999999</v>
      </c>
      <c r="G16305" s="414">
        <f t="shared" si="508"/>
        <v>0.59864484970806608</v>
      </c>
      <c r="H16305" s="415">
        <f t="shared" si="509"/>
        <v>0.59864484970806608</v>
      </c>
    </row>
    <row r="16306" spans="1:8" ht="15" hidden="1" thickBot="1">
      <c r="A16306" s="409">
        <v>202208</v>
      </c>
      <c r="B16306" s="196" t="s">
        <v>1414</v>
      </c>
      <c r="C16306" s="197" t="s">
        <v>1410</v>
      </c>
      <c r="D16306" s="198" t="s">
        <v>337</v>
      </c>
      <c r="E16306" s="421">
        <v>106494</v>
      </c>
      <c r="F16306" s="413">
        <v>138.72999999999999</v>
      </c>
      <c r="G16306" s="414">
        <f t="shared" si="508"/>
        <v>767.63497441072593</v>
      </c>
      <c r="H16306" s="415">
        <f t="shared" si="509"/>
        <v>3.8381748720536297</v>
      </c>
    </row>
    <row r="16307" spans="1:8" ht="15" hidden="1" thickBot="1">
      <c r="A16307" s="409">
        <v>202208</v>
      </c>
      <c r="B16307" s="196" t="s">
        <v>1415</v>
      </c>
      <c r="C16307" s="197" t="s">
        <v>1416</v>
      </c>
      <c r="D16307" s="198" t="s">
        <v>374</v>
      </c>
      <c r="E16307" s="421">
        <v>0.01</v>
      </c>
      <c r="F16307" s="413">
        <v>138.72999999999999</v>
      </c>
      <c r="G16307" s="414">
        <f t="shared" si="508"/>
        <v>7.2082462336913442E-5</v>
      </c>
      <c r="H16307" s="415" t="str">
        <f t="shared" si="509"/>
        <v>VER</v>
      </c>
    </row>
    <row r="16308" spans="1:8" ht="15" hidden="1" thickBot="1">
      <c r="A16308" s="409">
        <v>202208</v>
      </c>
      <c r="B16308" s="196" t="s">
        <v>1417</v>
      </c>
      <c r="C16308" s="197" t="s">
        <v>1410</v>
      </c>
      <c r="D16308" s="198" t="s">
        <v>337</v>
      </c>
      <c r="E16308" s="421">
        <v>10857</v>
      </c>
      <c r="F16308" s="413">
        <v>138.72999999999999</v>
      </c>
      <c r="G16308" s="414">
        <f t="shared" si="508"/>
        <v>78.259929359186913</v>
      </c>
      <c r="H16308" s="415">
        <f t="shared" si="509"/>
        <v>0.39129964679593454</v>
      </c>
    </row>
    <row r="16309" spans="1:8" ht="15" hidden="1" thickBot="1">
      <c r="A16309" s="409">
        <v>202208</v>
      </c>
      <c r="B16309" s="196" t="s">
        <v>1418</v>
      </c>
      <c r="C16309" s="197" t="s">
        <v>1410</v>
      </c>
      <c r="D16309" s="198" t="s">
        <v>337</v>
      </c>
      <c r="E16309" s="421">
        <v>13778</v>
      </c>
      <c r="F16309" s="413">
        <v>138.72999999999999</v>
      </c>
      <c r="G16309" s="414">
        <f t="shared" si="508"/>
        <v>99.315216607799329</v>
      </c>
      <c r="H16309" s="415">
        <f t="shared" si="509"/>
        <v>0.49657608303899664</v>
      </c>
    </row>
    <row r="16310" spans="1:8" ht="15" hidden="1" thickBot="1">
      <c r="A16310" s="409">
        <v>202208</v>
      </c>
      <c r="B16310" s="196" t="s">
        <v>1419</v>
      </c>
      <c r="C16310" s="197" t="s">
        <v>1420</v>
      </c>
      <c r="D16310" s="198" t="s">
        <v>337</v>
      </c>
      <c r="E16310" s="421">
        <v>39224</v>
      </c>
      <c r="F16310" s="413">
        <v>138.72999999999999</v>
      </c>
      <c r="G16310" s="414">
        <f t="shared" si="508"/>
        <v>282.73625027030926</v>
      </c>
      <c r="H16310" s="415">
        <f t="shared" si="509"/>
        <v>1.4136812513515462</v>
      </c>
    </row>
    <row r="16311" spans="1:8" ht="15" hidden="1" thickBot="1">
      <c r="A16311" s="409">
        <v>202208</v>
      </c>
      <c r="B16311" s="196" t="s">
        <v>1421</v>
      </c>
      <c r="C16311" s="197" t="s">
        <v>1420</v>
      </c>
      <c r="D16311" s="198" t="s">
        <v>339</v>
      </c>
      <c r="E16311" s="421">
        <v>196</v>
      </c>
      <c r="F16311" s="413">
        <v>138.72999999999999</v>
      </c>
      <c r="G16311" s="414">
        <f t="shared" si="508"/>
        <v>1.4128162618035034</v>
      </c>
      <c r="H16311" s="415">
        <f t="shared" si="509"/>
        <v>1.4128162618035034</v>
      </c>
    </row>
    <row r="16312" spans="1:8" ht="15" hidden="1" thickBot="1">
      <c r="A16312" s="409">
        <v>202208</v>
      </c>
      <c r="B16312" s="196" t="s">
        <v>1422</v>
      </c>
      <c r="C16312" s="197" t="s">
        <v>1410</v>
      </c>
      <c r="D16312" s="198" t="s">
        <v>337</v>
      </c>
      <c r="E16312" s="421">
        <v>54437</v>
      </c>
      <c r="F16312" s="413">
        <v>138.72999999999999</v>
      </c>
      <c r="G16312" s="414">
        <f t="shared" si="508"/>
        <v>392.39530022345565</v>
      </c>
      <c r="H16312" s="415">
        <f t="shared" si="509"/>
        <v>1.9619765011172783</v>
      </c>
    </row>
    <row r="16313" spans="1:8" ht="15" hidden="1" thickBot="1">
      <c r="A16313" s="409">
        <v>202208</v>
      </c>
      <c r="B16313" s="196" t="s">
        <v>1423</v>
      </c>
      <c r="C16313" s="197" t="s">
        <v>1410</v>
      </c>
      <c r="D16313" s="198" t="s">
        <v>339</v>
      </c>
      <c r="E16313" s="421">
        <v>272</v>
      </c>
      <c r="F16313" s="413">
        <v>138.72999999999999</v>
      </c>
      <c r="G16313" s="414">
        <f t="shared" si="508"/>
        <v>1.9606429755640453</v>
      </c>
      <c r="H16313" s="415">
        <f t="shared" si="509"/>
        <v>1.9606429755640453</v>
      </c>
    </row>
    <row r="16314" spans="1:8" ht="15" hidden="1" thickBot="1">
      <c r="A16314" s="409">
        <v>202208</v>
      </c>
      <c r="B16314" s="196" t="s">
        <v>1424</v>
      </c>
      <c r="C16314" s="197" t="s">
        <v>1410</v>
      </c>
      <c r="D16314" s="198" t="s">
        <v>337</v>
      </c>
      <c r="E16314" s="421">
        <v>77163</v>
      </c>
      <c r="F16314" s="413">
        <v>138.72999999999999</v>
      </c>
      <c r="G16314" s="414">
        <f t="shared" si="508"/>
        <v>556.20990413032519</v>
      </c>
      <c r="H16314" s="415">
        <f t="shared" si="509"/>
        <v>2.7810495206516261</v>
      </c>
    </row>
    <row r="16315" spans="1:8" ht="15" hidden="1" thickBot="1">
      <c r="A16315" s="409">
        <v>202208</v>
      </c>
      <c r="B16315" s="196" t="s">
        <v>1425</v>
      </c>
      <c r="C16315" s="197" t="s">
        <v>1410</v>
      </c>
      <c r="D16315" s="198" t="s">
        <v>337</v>
      </c>
      <c r="E16315" s="421">
        <v>29144</v>
      </c>
      <c r="F16315" s="413">
        <v>138.72999999999999</v>
      </c>
      <c r="G16315" s="414">
        <f t="shared" si="508"/>
        <v>210.07712823470052</v>
      </c>
      <c r="H16315" s="415">
        <f t="shared" si="509"/>
        <v>1.0503856411735026</v>
      </c>
    </row>
    <row r="16316" spans="1:8" ht="15" hidden="1" thickBot="1">
      <c r="A16316" s="409">
        <v>202208</v>
      </c>
      <c r="B16316" s="196" t="s">
        <v>1426</v>
      </c>
      <c r="C16316" s="197" t="s">
        <v>1410</v>
      </c>
      <c r="D16316" s="198" t="s">
        <v>339</v>
      </c>
      <c r="E16316" s="421">
        <v>146</v>
      </c>
      <c r="F16316" s="413">
        <v>138.72999999999999</v>
      </c>
      <c r="G16316" s="414">
        <f t="shared" si="508"/>
        <v>1.0524039501189362</v>
      </c>
      <c r="H16316" s="415">
        <f t="shared" si="509"/>
        <v>1.0524039501189362</v>
      </c>
    </row>
    <row r="16317" spans="1:8" ht="15" hidden="1" thickBot="1">
      <c r="A16317" s="409">
        <v>202208</v>
      </c>
      <c r="B16317" s="196" t="s">
        <v>1427</v>
      </c>
      <c r="C16317" s="197" t="s">
        <v>1410</v>
      </c>
      <c r="D16317" s="198" t="s">
        <v>339</v>
      </c>
      <c r="E16317" s="421">
        <v>59.07</v>
      </c>
      <c r="F16317" s="413">
        <v>138.72999999999999</v>
      </c>
      <c r="G16317" s="414">
        <f t="shared" si="508"/>
        <v>0.42579110502414763</v>
      </c>
      <c r="H16317" s="415">
        <f t="shared" si="509"/>
        <v>0.42579110502414763</v>
      </c>
    </row>
    <row r="16318" spans="1:8" ht="15" hidden="1" thickBot="1">
      <c r="A16318" s="409">
        <v>202208</v>
      </c>
      <c r="B16318" s="196" t="s">
        <v>1428</v>
      </c>
      <c r="C16318" s="197" t="s">
        <v>1410</v>
      </c>
      <c r="D16318" s="198" t="s">
        <v>337</v>
      </c>
      <c r="E16318" s="421">
        <v>6477</v>
      </c>
      <c r="F16318" s="413">
        <v>138.72999999999999</v>
      </c>
      <c r="G16318" s="414">
        <f t="shared" si="508"/>
        <v>46.687810855618828</v>
      </c>
      <c r="H16318" s="415">
        <f t="shared" si="509"/>
        <v>0.23343905427809414</v>
      </c>
    </row>
    <row r="16319" spans="1:8" ht="15" hidden="1" thickBot="1">
      <c r="A16319" s="409">
        <v>202208</v>
      </c>
      <c r="B16319" s="196" t="s">
        <v>1429</v>
      </c>
      <c r="C16319" s="197" t="s">
        <v>1410</v>
      </c>
      <c r="D16319" s="198" t="s">
        <v>339</v>
      </c>
      <c r="E16319" s="421">
        <v>32.369999999999997</v>
      </c>
      <c r="F16319" s="413">
        <v>138.72999999999999</v>
      </c>
      <c r="G16319" s="414">
        <f t="shared" si="508"/>
        <v>0.23333093058458876</v>
      </c>
      <c r="H16319" s="415">
        <f t="shared" si="509"/>
        <v>0.23333093058458876</v>
      </c>
    </row>
    <row r="16320" spans="1:8" ht="15" hidden="1" thickBot="1">
      <c r="A16320" s="409">
        <v>202208</v>
      </c>
      <c r="B16320" s="196" t="s">
        <v>1430</v>
      </c>
      <c r="C16320" s="197" t="s">
        <v>1410</v>
      </c>
      <c r="D16320" s="198" t="s">
        <v>337</v>
      </c>
      <c r="E16320" s="421">
        <v>16531</v>
      </c>
      <c r="F16320" s="413">
        <v>138.72999999999999</v>
      </c>
      <c r="G16320" s="414">
        <f t="shared" si="508"/>
        <v>119.15951848915159</v>
      </c>
      <c r="H16320" s="415">
        <f t="shared" si="509"/>
        <v>0.59579759244575792</v>
      </c>
    </row>
    <row r="16321" spans="1:8" ht="15" hidden="1" thickBot="1">
      <c r="A16321" s="409">
        <v>202208</v>
      </c>
      <c r="B16321" s="196" t="s">
        <v>1431</v>
      </c>
      <c r="C16321" s="197" t="s">
        <v>1410</v>
      </c>
      <c r="D16321" s="198" t="s">
        <v>339</v>
      </c>
      <c r="E16321" s="421">
        <v>82.65</v>
      </c>
      <c r="F16321" s="413">
        <v>138.72999999999999</v>
      </c>
      <c r="G16321" s="414">
        <f t="shared" si="508"/>
        <v>0.59576155121458962</v>
      </c>
      <c r="H16321" s="415">
        <f t="shared" si="509"/>
        <v>0.59576155121458962</v>
      </c>
    </row>
    <row r="16322" spans="1:8" ht="15" hidden="1" thickBot="1">
      <c r="A16322" s="409">
        <v>202208</v>
      </c>
      <c r="B16322" s="196" t="s">
        <v>1432</v>
      </c>
      <c r="C16322" s="197" t="s">
        <v>1410</v>
      </c>
      <c r="D16322" s="198" t="s">
        <v>337</v>
      </c>
      <c r="E16322" s="421">
        <v>16531</v>
      </c>
      <c r="F16322" s="413">
        <v>138.72999999999999</v>
      </c>
      <c r="G16322" s="414">
        <f t="shared" ref="G16322:G16385" si="510">+E16322/F16322</f>
        <v>119.15951848915159</v>
      </c>
      <c r="H16322" s="415">
        <f t="shared" ref="H16322:H16385" si="511">IF(D16322="TB",G16322/200,IF(D16322="LT",G16322,"VER"))</f>
        <v>0.59579759244575792</v>
      </c>
    </row>
    <row r="16323" spans="1:8" ht="15" hidden="1" thickBot="1">
      <c r="A16323" s="409">
        <v>202208</v>
      </c>
      <c r="B16323" s="196" t="s">
        <v>1433</v>
      </c>
      <c r="C16323" s="197" t="s">
        <v>1410</v>
      </c>
      <c r="D16323" s="198" t="s">
        <v>339</v>
      </c>
      <c r="E16323" s="421">
        <v>82.65</v>
      </c>
      <c r="F16323" s="413">
        <v>138.72999999999999</v>
      </c>
      <c r="G16323" s="414">
        <f t="shared" si="510"/>
        <v>0.59576155121458962</v>
      </c>
      <c r="H16323" s="415">
        <f t="shared" si="511"/>
        <v>0.59576155121458962</v>
      </c>
    </row>
    <row r="16324" spans="1:8" ht="15" hidden="1" thickBot="1">
      <c r="A16324" s="409">
        <v>202208</v>
      </c>
      <c r="B16324" s="196" t="s">
        <v>1434</v>
      </c>
      <c r="C16324" s="197" t="s">
        <v>1410</v>
      </c>
      <c r="D16324" s="198" t="s">
        <v>339</v>
      </c>
      <c r="E16324" s="421">
        <v>48.13</v>
      </c>
      <c r="F16324" s="413">
        <v>138.72999999999999</v>
      </c>
      <c r="G16324" s="414">
        <f t="shared" si="510"/>
        <v>0.34693289122756438</v>
      </c>
      <c r="H16324" s="415">
        <f t="shared" si="511"/>
        <v>0.34693289122756438</v>
      </c>
    </row>
    <row r="16325" spans="1:8" ht="15" hidden="1" thickBot="1">
      <c r="A16325" s="409">
        <v>202208</v>
      </c>
      <c r="B16325" s="196" t="s">
        <v>1435</v>
      </c>
      <c r="C16325" s="197" t="s">
        <v>1410</v>
      </c>
      <c r="D16325" s="198" t="s">
        <v>337</v>
      </c>
      <c r="E16325" s="421">
        <v>11674</v>
      </c>
      <c r="F16325" s="413">
        <v>138.72999999999999</v>
      </c>
      <c r="G16325" s="414">
        <f t="shared" si="510"/>
        <v>84.149066532112741</v>
      </c>
      <c r="H16325" s="415">
        <f t="shared" si="511"/>
        <v>0.42074533266056369</v>
      </c>
    </row>
    <row r="16326" spans="1:8" ht="15" hidden="1" thickBot="1">
      <c r="A16326" s="409">
        <v>202208</v>
      </c>
      <c r="B16326" s="196" t="s">
        <v>1436</v>
      </c>
      <c r="C16326" s="197" t="s">
        <v>1410</v>
      </c>
      <c r="D16326" s="198" t="s">
        <v>339</v>
      </c>
      <c r="E16326" s="421">
        <v>58.35</v>
      </c>
      <c r="F16326" s="413">
        <v>138.72999999999999</v>
      </c>
      <c r="G16326" s="414">
        <f t="shared" si="510"/>
        <v>0.4206011677358899</v>
      </c>
      <c r="H16326" s="415">
        <f t="shared" si="511"/>
        <v>0.4206011677358899</v>
      </c>
    </row>
    <row r="16327" spans="1:8" ht="15" hidden="1" thickBot="1">
      <c r="A16327" s="409">
        <v>202208</v>
      </c>
      <c r="B16327" s="196" t="s">
        <v>1437</v>
      </c>
      <c r="C16327" s="197" t="s">
        <v>1410</v>
      </c>
      <c r="D16327" s="198" t="s">
        <v>337</v>
      </c>
      <c r="E16327" s="421">
        <v>1</v>
      </c>
      <c r="F16327" s="413">
        <v>138.72999999999999</v>
      </c>
      <c r="G16327" s="414">
        <f t="shared" si="510"/>
        <v>7.2082462336913438E-3</v>
      </c>
      <c r="H16327" s="415">
        <f t="shared" si="511"/>
        <v>3.6041231168456721E-5</v>
      </c>
    </row>
    <row r="16328" spans="1:8" ht="15" hidden="1" thickBot="1">
      <c r="A16328" s="409">
        <v>202208</v>
      </c>
      <c r="B16328" s="196" t="s">
        <v>1438</v>
      </c>
      <c r="C16328" s="197" t="s">
        <v>1410</v>
      </c>
      <c r="D16328" s="198" t="s">
        <v>339</v>
      </c>
      <c r="E16328" s="421">
        <v>1</v>
      </c>
      <c r="F16328" s="413">
        <v>138.72999999999999</v>
      </c>
      <c r="G16328" s="414">
        <f t="shared" si="510"/>
        <v>7.2082462336913438E-3</v>
      </c>
      <c r="H16328" s="415">
        <f t="shared" si="511"/>
        <v>7.2082462336913438E-3</v>
      </c>
    </row>
    <row r="16329" spans="1:8" ht="15" hidden="1" thickBot="1">
      <c r="A16329" s="409">
        <v>202208</v>
      </c>
      <c r="B16329" s="196" t="s">
        <v>1439</v>
      </c>
      <c r="C16329" s="197" t="s">
        <v>1410</v>
      </c>
      <c r="D16329" s="198" t="s">
        <v>337</v>
      </c>
      <c r="E16329" s="421">
        <v>6117</v>
      </c>
      <c r="F16329" s="413">
        <v>138.72999999999999</v>
      </c>
      <c r="G16329" s="414">
        <f t="shared" si="510"/>
        <v>44.092842211489945</v>
      </c>
      <c r="H16329" s="415">
        <f t="shared" si="511"/>
        <v>0.22046421105744973</v>
      </c>
    </row>
    <row r="16330" spans="1:8" ht="15" hidden="1" thickBot="1">
      <c r="A16330" s="409">
        <v>202208</v>
      </c>
      <c r="B16330" s="196" t="s">
        <v>1440</v>
      </c>
      <c r="C16330" s="197" t="s">
        <v>1410</v>
      </c>
      <c r="D16330" s="198" t="s">
        <v>339</v>
      </c>
      <c r="E16330" s="421">
        <v>30.57</v>
      </c>
      <c r="F16330" s="413">
        <v>138.72999999999999</v>
      </c>
      <c r="G16330" s="414">
        <f t="shared" si="510"/>
        <v>0.22035608736394438</v>
      </c>
      <c r="H16330" s="415">
        <f t="shared" si="511"/>
        <v>0.22035608736394438</v>
      </c>
    </row>
    <row r="16331" spans="1:8" ht="15" hidden="1" thickBot="1">
      <c r="A16331" s="409">
        <v>202208</v>
      </c>
      <c r="B16331" s="196" t="s">
        <v>1441</v>
      </c>
      <c r="C16331" s="197" t="s">
        <v>1410</v>
      </c>
      <c r="D16331" s="198" t="s">
        <v>337</v>
      </c>
      <c r="E16331" s="421">
        <v>3321</v>
      </c>
      <c r="F16331" s="413">
        <v>138.72999999999999</v>
      </c>
      <c r="G16331" s="414">
        <f t="shared" si="510"/>
        <v>23.93858574208895</v>
      </c>
      <c r="H16331" s="415">
        <f t="shared" si="511"/>
        <v>0.11969292871044475</v>
      </c>
    </row>
    <row r="16332" spans="1:8" ht="15" hidden="1" thickBot="1">
      <c r="A16332" s="409">
        <v>202208</v>
      </c>
      <c r="B16332" s="196" t="s">
        <v>1442</v>
      </c>
      <c r="C16332" s="197" t="s">
        <v>1410</v>
      </c>
      <c r="D16332" s="198" t="s">
        <v>339</v>
      </c>
      <c r="E16332" s="421">
        <v>16.59</v>
      </c>
      <c r="F16332" s="413">
        <v>138.72999999999999</v>
      </c>
      <c r="G16332" s="414">
        <f t="shared" si="510"/>
        <v>0.11958480501693938</v>
      </c>
      <c r="H16332" s="415">
        <f t="shared" si="511"/>
        <v>0.11958480501693938</v>
      </c>
    </row>
    <row r="16333" spans="1:8" ht="15" hidden="1" thickBot="1">
      <c r="A16333" s="409">
        <v>202208</v>
      </c>
      <c r="B16333" s="196" t="s">
        <v>1443</v>
      </c>
      <c r="C16333" s="197" t="s">
        <v>1410</v>
      </c>
      <c r="D16333" s="198" t="s">
        <v>337</v>
      </c>
      <c r="E16333" s="421">
        <v>2464</v>
      </c>
      <c r="F16333" s="413">
        <v>138.72999999999999</v>
      </c>
      <c r="G16333" s="414">
        <f t="shared" si="510"/>
        <v>17.761118719815471</v>
      </c>
      <c r="H16333" s="415">
        <f t="shared" si="511"/>
        <v>8.8805593599077359E-2</v>
      </c>
    </row>
    <row r="16334" spans="1:8" ht="15" hidden="1" thickBot="1">
      <c r="A16334" s="409">
        <v>202208</v>
      </c>
      <c r="B16334" s="196" t="s">
        <v>1444</v>
      </c>
      <c r="C16334" s="197" t="s">
        <v>1410</v>
      </c>
      <c r="D16334" s="198" t="s">
        <v>339</v>
      </c>
      <c r="E16334" s="421">
        <v>12.31</v>
      </c>
      <c r="F16334" s="413">
        <v>138.72999999999999</v>
      </c>
      <c r="G16334" s="414">
        <f t="shared" si="510"/>
        <v>8.8733511136740439E-2</v>
      </c>
      <c r="H16334" s="415">
        <f t="shared" si="511"/>
        <v>8.8733511136740439E-2</v>
      </c>
    </row>
    <row r="16335" spans="1:8" ht="15" hidden="1" thickBot="1">
      <c r="A16335" s="409">
        <v>202208</v>
      </c>
      <c r="B16335" s="196" t="s">
        <v>1445</v>
      </c>
      <c r="C16335" s="197" t="s">
        <v>1410</v>
      </c>
      <c r="D16335" s="198" t="s">
        <v>337</v>
      </c>
      <c r="E16335" s="421">
        <v>1</v>
      </c>
      <c r="F16335" s="413">
        <v>138.72999999999999</v>
      </c>
      <c r="G16335" s="414">
        <f t="shared" si="510"/>
        <v>7.2082462336913438E-3</v>
      </c>
      <c r="H16335" s="415">
        <f t="shared" si="511"/>
        <v>3.6041231168456721E-5</v>
      </c>
    </row>
    <row r="16336" spans="1:8" ht="15" hidden="1" thickBot="1">
      <c r="A16336" s="409">
        <v>202208</v>
      </c>
      <c r="B16336" s="196" t="s">
        <v>1446</v>
      </c>
      <c r="C16336" s="197" t="s">
        <v>1410</v>
      </c>
      <c r="D16336" s="198" t="s">
        <v>339</v>
      </c>
      <c r="E16336" s="421">
        <v>1</v>
      </c>
      <c r="F16336" s="413">
        <v>138.72999999999999</v>
      </c>
      <c r="G16336" s="414">
        <f t="shared" si="510"/>
        <v>7.2082462336913438E-3</v>
      </c>
      <c r="H16336" s="415">
        <f t="shared" si="511"/>
        <v>7.2082462336913438E-3</v>
      </c>
    </row>
    <row r="16337" spans="1:8" ht="15" hidden="1" thickBot="1">
      <c r="A16337" s="409">
        <v>202208</v>
      </c>
      <c r="B16337" s="196" t="s">
        <v>1447</v>
      </c>
      <c r="C16337" s="197" t="s">
        <v>1410</v>
      </c>
      <c r="D16337" s="198" t="s">
        <v>337</v>
      </c>
      <c r="E16337" s="421">
        <v>1</v>
      </c>
      <c r="F16337" s="413">
        <v>138.72999999999999</v>
      </c>
      <c r="G16337" s="414">
        <f t="shared" si="510"/>
        <v>7.2082462336913438E-3</v>
      </c>
      <c r="H16337" s="415">
        <f t="shared" si="511"/>
        <v>3.6041231168456721E-5</v>
      </c>
    </row>
    <row r="16338" spans="1:8" ht="15" hidden="1" thickBot="1">
      <c r="A16338" s="409">
        <v>202208</v>
      </c>
      <c r="B16338" s="196" t="s">
        <v>1448</v>
      </c>
      <c r="C16338" s="197" t="s">
        <v>1410</v>
      </c>
      <c r="D16338" s="198" t="s">
        <v>339</v>
      </c>
      <c r="E16338" s="421">
        <v>1</v>
      </c>
      <c r="F16338" s="413">
        <v>138.72999999999999</v>
      </c>
      <c r="G16338" s="414">
        <f t="shared" si="510"/>
        <v>7.2082462336913438E-3</v>
      </c>
      <c r="H16338" s="415">
        <f t="shared" si="511"/>
        <v>7.2082462336913438E-3</v>
      </c>
    </row>
    <row r="16339" spans="1:8" ht="15" hidden="1" thickBot="1">
      <c r="A16339" s="409">
        <v>202208</v>
      </c>
      <c r="B16339" s="196" t="s">
        <v>1449</v>
      </c>
      <c r="C16339" s="197" t="s">
        <v>1410</v>
      </c>
      <c r="D16339" s="198" t="s">
        <v>337</v>
      </c>
      <c r="E16339" s="421">
        <v>1</v>
      </c>
      <c r="F16339" s="413">
        <v>138.72999999999999</v>
      </c>
      <c r="G16339" s="414">
        <f t="shared" si="510"/>
        <v>7.2082462336913438E-3</v>
      </c>
      <c r="H16339" s="415">
        <f t="shared" si="511"/>
        <v>3.6041231168456721E-5</v>
      </c>
    </row>
    <row r="16340" spans="1:8" ht="15" hidden="1" thickBot="1">
      <c r="A16340" s="409">
        <v>202208</v>
      </c>
      <c r="B16340" s="196" t="s">
        <v>1450</v>
      </c>
      <c r="C16340" s="197" t="s">
        <v>1410</v>
      </c>
      <c r="D16340" s="198" t="s">
        <v>339</v>
      </c>
      <c r="E16340" s="421">
        <v>1</v>
      </c>
      <c r="F16340" s="413">
        <v>138.72999999999999</v>
      </c>
      <c r="G16340" s="414">
        <f t="shared" si="510"/>
        <v>7.2082462336913438E-3</v>
      </c>
      <c r="H16340" s="415">
        <f t="shared" si="511"/>
        <v>7.2082462336913438E-3</v>
      </c>
    </row>
    <row r="16341" spans="1:8" ht="15" hidden="1" thickBot="1">
      <c r="A16341" s="409">
        <v>202208</v>
      </c>
      <c r="B16341" s="196" t="s">
        <v>1451</v>
      </c>
      <c r="C16341" s="197" t="s">
        <v>1410</v>
      </c>
      <c r="D16341" s="198" t="s">
        <v>337</v>
      </c>
      <c r="E16341" s="421">
        <v>3496</v>
      </c>
      <c r="F16341" s="413">
        <v>138.72999999999999</v>
      </c>
      <c r="G16341" s="414">
        <f t="shared" si="510"/>
        <v>25.200028832984938</v>
      </c>
      <c r="H16341" s="415">
        <f t="shared" si="511"/>
        <v>0.12600014416492469</v>
      </c>
    </row>
    <row r="16342" spans="1:8" ht="15" hidden="1" thickBot="1">
      <c r="A16342" s="409">
        <v>202208</v>
      </c>
      <c r="B16342" s="196" t="s">
        <v>1452</v>
      </c>
      <c r="C16342" s="197" t="s">
        <v>1410</v>
      </c>
      <c r="D16342" s="198" t="s">
        <v>339</v>
      </c>
      <c r="E16342" s="421">
        <v>17.47</v>
      </c>
      <c r="F16342" s="413">
        <v>138.72999999999999</v>
      </c>
      <c r="G16342" s="414">
        <f t="shared" si="510"/>
        <v>0.12592806170258777</v>
      </c>
      <c r="H16342" s="415">
        <f t="shared" si="511"/>
        <v>0.12592806170258777</v>
      </c>
    </row>
    <row r="16343" spans="1:8" ht="15" hidden="1" thickBot="1">
      <c r="A16343" s="409">
        <v>202208</v>
      </c>
      <c r="B16343" s="196" t="s">
        <v>1453</v>
      </c>
      <c r="C16343" s="197" t="s">
        <v>1410</v>
      </c>
      <c r="D16343" s="198" t="s">
        <v>337</v>
      </c>
      <c r="E16343" s="421">
        <v>8883</v>
      </c>
      <c r="F16343" s="413">
        <v>138.72999999999999</v>
      </c>
      <c r="G16343" s="414">
        <f t="shared" si="510"/>
        <v>64.030851293880204</v>
      </c>
      <c r="H16343" s="415">
        <f t="shared" si="511"/>
        <v>0.32015425646940104</v>
      </c>
    </row>
    <row r="16344" spans="1:8" ht="15" hidden="1" thickBot="1">
      <c r="A16344" s="409">
        <v>202208</v>
      </c>
      <c r="B16344" s="196" t="s">
        <v>1454</v>
      </c>
      <c r="C16344" s="197" t="s">
        <v>1410</v>
      </c>
      <c r="D16344" s="198" t="s">
        <v>339</v>
      </c>
      <c r="E16344" s="421">
        <v>44.37</v>
      </c>
      <c r="F16344" s="413">
        <v>138.72999999999999</v>
      </c>
      <c r="G16344" s="414">
        <f t="shared" si="510"/>
        <v>0.3198298853888849</v>
      </c>
      <c r="H16344" s="415">
        <f t="shared" si="511"/>
        <v>0.3198298853888849</v>
      </c>
    </row>
    <row r="16345" spans="1:8" ht="15" hidden="1" thickBot="1">
      <c r="A16345" s="409">
        <v>202208</v>
      </c>
      <c r="B16345" s="196" t="s">
        <v>1455</v>
      </c>
      <c r="C16345" s="197" t="s">
        <v>1410</v>
      </c>
      <c r="D16345" s="198" t="s">
        <v>337</v>
      </c>
      <c r="E16345" s="421">
        <v>1</v>
      </c>
      <c r="F16345" s="413">
        <v>138.72999999999999</v>
      </c>
      <c r="G16345" s="414">
        <f t="shared" si="510"/>
        <v>7.2082462336913438E-3</v>
      </c>
      <c r="H16345" s="415">
        <f t="shared" si="511"/>
        <v>3.6041231168456721E-5</v>
      </c>
    </row>
    <row r="16346" spans="1:8" ht="15" hidden="1" thickBot="1">
      <c r="A16346" s="409">
        <v>202208</v>
      </c>
      <c r="B16346" s="196" t="s">
        <v>1456</v>
      </c>
      <c r="C16346" s="197" t="s">
        <v>1410</v>
      </c>
      <c r="D16346" s="198" t="s">
        <v>337</v>
      </c>
      <c r="E16346" s="421">
        <v>1</v>
      </c>
      <c r="F16346" s="413">
        <v>138.72999999999999</v>
      </c>
      <c r="G16346" s="414">
        <f t="shared" si="510"/>
        <v>7.2082462336913438E-3</v>
      </c>
      <c r="H16346" s="415">
        <f t="shared" si="511"/>
        <v>3.6041231168456721E-5</v>
      </c>
    </row>
    <row r="16347" spans="1:8" ht="15" hidden="1" thickBot="1">
      <c r="A16347" s="409">
        <v>202208</v>
      </c>
      <c r="B16347" s="196" t="s">
        <v>1457</v>
      </c>
      <c r="C16347" s="197" t="s">
        <v>1410</v>
      </c>
      <c r="D16347" s="198" t="s">
        <v>337</v>
      </c>
      <c r="E16347" s="421">
        <v>1</v>
      </c>
      <c r="F16347" s="413">
        <v>138.72999999999999</v>
      </c>
      <c r="G16347" s="414">
        <f t="shared" si="510"/>
        <v>7.2082462336913438E-3</v>
      </c>
      <c r="H16347" s="415">
        <f t="shared" si="511"/>
        <v>3.6041231168456721E-5</v>
      </c>
    </row>
    <row r="16348" spans="1:8" ht="15" hidden="1" thickBot="1">
      <c r="A16348" s="409">
        <v>202208</v>
      </c>
      <c r="B16348" s="196" t="s">
        <v>1458</v>
      </c>
      <c r="C16348" s="197" t="s">
        <v>1410</v>
      </c>
      <c r="D16348" s="198" t="s">
        <v>339</v>
      </c>
      <c r="E16348" s="421">
        <v>1</v>
      </c>
      <c r="F16348" s="413">
        <v>138.72999999999999</v>
      </c>
      <c r="G16348" s="414">
        <f t="shared" si="510"/>
        <v>7.2082462336913438E-3</v>
      </c>
      <c r="H16348" s="415">
        <f t="shared" si="511"/>
        <v>7.2082462336913438E-3</v>
      </c>
    </row>
    <row r="16349" spans="1:8" ht="15" hidden="1" thickBot="1">
      <c r="A16349" s="409">
        <v>202208</v>
      </c>
      <c r="B16349" s="196" t="s">
        <v>1459</v>
      </c>
      <c r="C16349" s="197" t="s">
        <v>1410</v>
      </c>
      <c r="D16349" s="198" t="s">
        <v>337</v>
      </c>
      <c r="E16349" s="421">
        <v>1592</v>
      </c>
      <c r="F16349" s="413">
        <v>138.72999999999999</v>
      </c>
      <c r="G16349" s="414">
        <f t="shared" si="510"/>
        <v>11.475528004036619</v>
      </c>
      <c r="H16349" s="415">
        <f t="shared" si="511"/>
        <v>5.7377640020183092E-2</v>
      </c>
    </row>
    <row r="16350" spans="1:8" ht="15" hidden="1" thickBot="1">
      <c r="A16350" s="409">
        <v>202208</v>
      </c>
      <c r="B16350" s="196" t="s">
        <v>1460</v>
      </c>
      <c r="C16350" s="197" t="s">
        <v>1410</v>
      </c>
      <c r="D16350" s="198" t="s">
        <v>339</v>
      </c>
      <c r="E16350" s="421">
        <v>7.95</v>
      </c>
      <c r="F16350" s="413">
        <v>138.72999999999999</v>
      </c>
      <c r="G16350" s="414">
        <f t="shared" si="510"/>
        <v>5.7305557557846179E-2</v>
      </c>
      <c r="H16350" s="415">
        <f t="shared" si="511"/>
        <v>5.7305557557846179E-2</v>
      </c>
    </row>
    <row r="16351" spans="1:8" ht="15" hidden="1" thickBot="1">
      <c r="A16351" s="409">
        <v>202208</v>
      </c>
      <c r="B16351" s="196" t="s">
        <v>1461</v>
      </c>
      <c r="C16351" s="197" t="s">
        <v>1410</v>
      </c>
      <c r="D16351" s="198" t="s">
        <v>337</v>
      </c>
      <c r="E16351" s="421">
        <v>31079</v>
      </c>
      <c r="F16351" s="413">
        <v>138.72999999999999</v>
      </c>
      <c r="G16351" s="414">
        <f t="shared" si="510"/>
        <v>224.02508469689326</v>
      </c>
      <c r="H16351" s="415">
        <f t="shared" si="511"/>
        <v>1.1201254234844662</v>
      </c>
    </row>
    <row r="16352" spans="1:8" ht="15" hidden="1" thickBot="1">
      <c r="A16352" s="409">
        <v>202208</v>
      </c>
      <c r="B16352" s="196" t="s">
        <v>1462</v>
      </c>
      <c r="C16352" s="197" t="s">
        <v>1410</v>
      </c>
      <c r="D16352" s="198" t="s">
        <v>339</v>
      </c>
      <c r="E16352" s="421">
        <v>155</v>
      </c>
      <c r="F16352" s="413">
        <v>138.72999999999999</v>
      </c>
      <c r="G16352" s="414">
        <f t="shared" si="510"/>
        <v>1.1172781662221583</v>
      </c>
      <c r="H16352" s="415">
        <f t="shared" si="511"/>
        <v>1.1172781662221583</v>
      </c>
    </row>
    <row r="16353" spans="1:8" ht="15" hidden="1" thickBot="1">
      <c r="A16353" s="409">
        <v>202208</v>
      </c>
      <c r="B16353" s="196" t="s">
        <v>1463</v>
      </c>
      <c r="C16353" s="197" t="s">
        <v>1410</v>
      </c>
      <c r="D16353" s="198" t="s">
        <v>337</v>
      </c>
      <c r="E16353" s="421">
        <v>11327</v>
      </c>
      <c r="F16353" s="413">
        <v>138.72999999999999</v>
      </c>
      <c r="G16353" s="414">
        <f t="shared" si="510"/>
        <v>81.647805089021844</v>
      </c>
      <c r="H16353" s="415">
        <f t="shared" si="511"/>
        <v>0.4082390254451092</v>
      </c>
    </row>
    <row r="16354" spans="1:8" ht="15" hidden="1" thickBot="1">
      <c r="A16354" s="409">
        <v>202208</v>
      </c>
      <c r="B16354" s="196" t="s">
        <v>1464</v>
      </c>
      <c r="C16354" s="197" t="s">
        <v>1410</v>
      </c>
      <c r="D16354" s="198" t="s">
        <v>339</v>
      </c>
      <c r="E16354" s="421">
        <v>56.63</v>
      </c>
      <c r="F16354" s="413">
        <v>138.72999999999999</v>
      </c>
      <c r="G16354" s="414">
        <f t="shared" si="510"/>
        <v>0.4082029842139408</v>
      </c>
      <c r="H16354" s="415">
        <f t="shared" si="511"/>
        <v>0.4082029842139408</v>
      </c>
    </row>
    <row r="16355" spans="1:8" ht="15" hidden="1" thickBot="1">
      <c r="A16355" s="409">
        <v>202208</v>
      </c>
      <c r="B16355" s="196" t="s">
        <v>1465</v>
      </c>
      <c r="C16355" s="197" t="s">
        <v>1410</v>
      </c>
      <c r="D16355" s="198" t="s">
        <v>337</v>
      </c>
      <c r="E16355" s="421">
        <v>18709</v>
      </c>
      <c r="F16355" s="413">
        <v>138.72999999999999</v>
      </c>
      <c r="G16355" s="414">
        <f t="shared" si="510"/>
        <v>134.85907878613133</v>
      </c>
      <c r="H16355" s="415">
        <f t="shared" si="511"/>
        <v>0.67429539393065663</v>
      </c>
    </row>
    <row r="16356" spans="1:8" ht="15" hidden="1" thickBot="1">
      <c r="A16356" s="409">
        <v>202208</v>
      </c>
      <c r="B16356" s="196" t="s">
        <v>1466</v>
      </c>
      <c r="C16356" s="197" t="s">
        <v>1410</v>
      </c>
      <c r="D16356" s="198" t="s">
        <v>339</v>
      </c>
      <c r="E16356" s="421">
        <v>97.02</v>
      </c>
      <c r="F16356" s="413">
        <v>138.72999999999999</v>
      </c>
      <c r="G16356" s="414">
        <f t="shared" si="510"/>
        <v>0.69934404959273411</v>
      </c>
      <c r="H16356" s="415">
        <f t="shared" si="511"/>
        <v>0.69934404959273411</v>
      </c>
    </row>
    <row r="16357" spans="1:8" ht="15" hidden="1" thickBot="1">
      <c r="A16357" s="409">
        <v>202208</v>
      </c>
      <c r="B16357" s="196" t="s">
        <v>1467</v>
      </c>
      <c r="C16357" s="197" t="s">
        <v>1410</v>
      </c>
      <c r="D16357" s="198" t="s">
        <v>337</v>
      </c>
      <c r="E16357" s="421">
        <v>22172</v>
      </c>
      <c r="F16357" s="413">
        <v>138.72999999999999</v>
      </c>
      <c r="G16357" s="414">
        <f t="shared" si="510"/>
        <v>159.82123549340446</v>
      </c>
      <c r="H16357" s="415">
        <f t="shared" si="511"/>
        <v>0.79910617746702228</v>
      </c>
    </row>
    <row r="16358" spans="1:8" ht="15" hidden="1" thickBot="1">
      <c r="A16358" s="409">
        <v>202208</v>
      </c>
      <c r="B16358" s="196" t="s">
        <v>1468</v>
      </c>
      <c r="C16358" s="197" t="s">
        <v>1410</v>
      </c>
      <c r="D16358" s="198" t="s">
        <v>337</v>
      </c>
      <c r="E16358" s="421">
        <v>96784</v>
      </c>
      <c r="F16358" s="413">
        <v>138.72999999999999</v>
      </c>
      <c r="G16358" s="414">
        <f t="shared" si="510"/>
        <v>697.64290348158295</v>
      </c>
      <c r="H16358" s="415">
        <f t="shared" si="511"/>
        <v>3.4882145174079149</v>
      </c>
    </row>
    <row r="16359" spans="1:8" ht="15" hidden="1" thickBot="1">
      <c r="A16359" s="409">
        <v>202208</v>
      </c>
      <c r="B16359" s="196" t="s">
        <v>1469</v>
      </c>
      <c r="C16359" s="197" t="s">
        <v>1410</v>
      </c>
      <c r="D16359" s="198" t="s">
        <v>374</v>
      </c>
      <c r="E16359" s="421">
        <v>1157</v>
      </c>
      <c r="F16359" s="413">
        <v>138.72999999999999</v>
      </c>
      <c r="G16359" s="414">
        <f t="shared" si="510"/>
        <v>8.3399408923808842</v>
      </c>
      <c r="H16359" s="415" t="str">
        <f t="shared" si="511"/>
        <v>VER</v>
      </c>
    </row>
    <row r="16360" spans="1:8" ht="15" hidden="1" thickBot="1">
      <c r="A16360" s="409">
        <v>202208</v>
      </c>
      <c r="B16360" s="196" t="s">
        <v>1470</v>
      </c>
      <c r="C16360" s="197" t="s">
        <v>1410</v>
      </c>
      <c r="D16360" s="198" t="s">
        <v>337</v>
      </c>
      <c r="E16360" s="421">
        <v>13405</v>
      </c>
      <c r="F16360" s="413">
        <v>138.72999999999999</v>
      </c>
      <c r="G16360" s="414">
        <f t="shared" si="510"/>
        <v>96.626540762632459</v>
      </c>
      <c r="H16360" s="415">
        <f t="shared" si="511"/>
        <v>0.48313270381316231</v>
      </c>
    </row>
    <row r="16361" spans="1:8" ht="15" hidden="1" thickBot="1">
      <c r="A16361" s="409">
        <v>202208</v>
      </c>
      <c r="B16361" s="196" t="s">
        <v>1471</v>
      </c>
      <c r="C16361" s="197" t="s">
        <v>1410</v>
      </c>
      <c r="D16361" s="198" t="s">
        <v>339</v>
      </c>
      <c r="E16361" s="421">
        <v>66.97</v>
      </c>
      <c r="F16361" s="413">
        <v>138.72999999999999</v>
      </c>
      <c r="G16361" s="414">
        <f t="shared" si="510"/>
        <v>0.48273625027030925</v>
      </c>
      <c r="H16361" s="415">
        <f t="shared" si="511"/>
        <v>0.48273625027030925</v>
      </c>
    </row>
    <row r="16362" spans="1:8" ht="15" hidden="1" thickBot="1">
      <c r="A16362" s="409">
        <v>202208</v>
      </c>
      <c r="B16362" s="196" t="s">
        <v>1472</v>
      </c>
      <c r="C16362" s="197" t="s">
        <v>1410</v>
      </c>
      <c r="D16362" s="198" t="s">
        <v>337</v>
      </c>
      <c r="E16362" s="421">
        <v>39760</v>
      </c>
      <c r="F16362" s="413">
        <v>138.72999999999999</v>
      </c>
      <c r="G16362" s="414">
        <f t="shared" si="510"/>
        <v>286.59987025156784</v>
      </c>
      <c r="H16362" s="415">
        <f t="shared" si="511"/>
        <v>1.4329993512578392</v>
      </c>
    </row>
    <row r="16363" spans="1:8" ht="15" hidden="1" thickBot="1">
      <c r="A16363" s="409">
        <v>202208</v>
      </c>
      <c r="B16363" s="196" t="s">
        <v>1473</v>
      </c>
      <c r="C16363" s="197" t="s">
        <v>1410</v>
      </c>
      <c r="D16363" s="198" t="s">
        <v>339</v>
      </c>
      <c r="E16363" s="421">
        <v>0.01</v>
      </c>
      <c r="F16363" s="413">
        <v>138.72999999999999</v>
      </c>
      <c r="G16363" s="414">
        <f t="shared" si="510"/>
        <v>7.2082462336913442E-5</v>
      </c>
      <c r="H16363" s="415">
        <f t="shared" si="511"/>
        <v>7.2082462336913442E-5</v>
      </c>
    </row>
    <row r="16364" spans="1:8" ht="15" hidden="1" thickBot="1">
      <c r="A16364" s="409">
        <v>202208</v>
      </c>
      <c r="B16364" s="196" t="s">
        <v>1474</v>
      </c>
      <c r="C16364" s="197" t="s">
        <v>1410</v>
      </c>
      <c r="D16364" s="198" t="s">
        <v>337</v>
      </c>
      <c r="E16364" s="421">
        <v>13405</v>
      </c>
      <c r="F16364" s="413">
        <v>138.72999999999999</v>
      </c>
      <c r="G16364" s="414">
        <f t="shared" si="510"/>
        <v>96.626540762632459</v>
      </c>
      <c r="H16364" s="415">
        <f t="shared" si="511"/>
        <v>0.48313270381316231</v>
      </c>
    </row>
    <row r="16365" spans="1:8" ht="15" hidden="1" thickBot="1">
      <c r="A16365" s="409">
        <v>202208</v>
      </c>
      <c r="B16365" s="196" t="s">
        <v>1475</v>
      </c>
      <c r="C16365" s="197" t="s">
        <v>1410</v>
      </c>
      <c r="D16365" s="198" t="s">
        <v>339</v>
      </c>
      <c r="E16365" s="421">
        <v>66.97</v>
      </c>
      <c r="F16365" s="413">
        <v>138.72999999999999</v>
      </c>
      <c r="G16365" s="414">
        <f t="shared" si="510"/>
        <v>0.48273625027030925</v>
      </c>
      <c r="H16365" s="415">
        <f t="shared" si="511"/>
        <v>0.48273625027030925</v>
      </c>
    </row>
    <row r="16366" spans="1:8" ht="15" hidden="1" thickBot="1">
      <c r="A16366" s="409">
        <v>202208</v>
      </c>
      <c r="B16366" s="196" t="s">
        <v>1476</v>
      </c>
      <c r="C16366" s="197" t="s">
        <v>2678</v>
      </c>
      <c r="D16366" s="198" t="s">
        <v>337</v>
      </c>
      <c r="E16366" s="421">
        <v>115832</v>
      </c>
      <c r="F16366" s="413">
        <v>138.72999999999999</v>
      </c>
      <c r="G16366" s="414">
        <f t="shared" si="510"/>
        <v>834.94557774093573</v>
      </c>
      <c r="H16366" s="415">
        <f t="shared" si="511"/>
        <v>4.1747278887046786</v>
      </c>
    </row>
    <row r="16367" spans="1:8" ht="15" hidden="1" thickBot="1">
      <c r="A16367" s="409">
        <v>202208</v>
      </c>
      <c r="B16367" s="196" t="s">
        <v>1477</v>
      </c>
      <c r="C16367" s="197" t="s">
        <v>1410</v>
      </c>
      <c r="D16367" s="198" t="s">
        <v>337</v>
      </c>
      <c r="E16367" s="421">
        <v>231602</v>
      </c>
      <c r="F16367" s="413">
        <v>138.72999999999999</v>
      </c>
      <c r="G16367" s="414">
        <f t="shared" si="510"/>
        <v>1669.4442442153825</v>
      </c>
      <c r="H16367" s="415">
        <f t="shared" si="511"/>
        <v>8.3472212210769126</v>
      </c>
    </row>
    <row r="16368" spans="1:8" ht="15" hidden="1" thickBot="1">
      <c r="A16368" s="409">
        <v>202208</v>
      </c>
      <c r="B16368" s="196" t="s">
        <v>1478</v>
      </c>
      <c r="C16368" s="197" t="s">
        <v>1410</v>
      </c>
      <c r="D16368" s="198" t="s">
        <v>337</v>
      </c>
      <c r="E16368" s="421">
        <v>115832</v>
      </c>
      <c r="F16368" s="413">
        <v>138.72999999999999</v>
      </c>
      <c r="G16368" s="414">
        <f t="shared" si="510"/>
        <v>834.94557774093573</v>
      </c>
      <c r="H16368" s="415">
        <f t="shared" si="511"/>
        <v>4.1747278887046786</v>
      </c>
    </row>
    <row r="16369" spans="1:8" ht="15" hidden="1" thickBot="1">
      <c r="A16369" s="409">
        <v>202208</v>
      </c>
      <c r="B16369" s="196" t="s">
        <v>1479</v>
      </c>
      <c r="C16369" s="197" t="s">
        <v>1410</v>
      </c>
      <c r="D16369" s="198" t="s">
        <v>337</v>
      </c>
      <c r="E16369" s="421">
        <v>115832</v>
      </c>
      <c r="F16369" s="413">
        <v>138.72999999999999</v>
      </c>
      <c r="G16369" s="414">
        <f t="shared" si="510"/>
        <v>834.94557774093573</v>
      </c>
      <c r="H16369" s="415">
        <f t="shared" si="511"/>
        <v>4.1747278887046786</v>
      </c>
    </row>
    <row r="16370" spans="1:8" ht="15" hidden="1" thickBot="1">
      <c r="A16370" s="409">
        <v>202208</v>
      </c>
      <c r="B16370" s="196" t="s">
        <v>1480</v>
      </c>
      <c r="C16370" s="197" t="s">
        <v>2679</v>
      </c>
      <c r="D16370" s="198" t="s">
        <v>339</v>
      </c>
      <c r="E16370" s="421">
        <v>579</v>
      </c>
      <c r="F16370" s="413">
        <v>138.72999999999999</v>
      </c>
      <c r="G16370" s="414">
        <f t="shared" si="510"/>
        <v>4.1735745693072879</v>
      </c>
      <c r="H16370" s="415">
        <f t="shared" si="511"/>
        <v>4.1735745693072879</v>
      </c>
    </row>
    <row r="16371" spans="1:8" ht="15" hidden="1" thickBot="1">
      <c r="A16371" s="409">
        <v>202208</v>
      </c>
      <c r="B16371" s="196" t="s">
        <v>1481</v>
      </c>
      <c r="C16371" s="197" t="s">
        <v>1410</v>
      </c>
      <c r="D16371" s="198" t="s">
        <v>337</v>
      </c>
      <c r="E16371" s="421">
        <v>61775</v>
      </c>
      <c r="F16371" s="413">
        <v>138.72999999999999</v>
      </c>
      <c r="G16371" s="414">
        <f t="shared" si="510"/>
        <v>445.28941108628271</v>
      </c>
      <c r="H16371" s="415">
        <f t="shared" si="511"/>
        <v>2.2264470554314135</v>
      </c>
    </row>
    <row r="16372" spans="1:8" ht="15" hidden="1" thickBot="1">
      <c r="A16372" s="409">
        <v>202208</v>
      </c>
      <c r="B16372" s="196" t="s">
        <v>1482</v>
      </c>
      <c r="C16372" s="197" t="s">
        <v>1410</v>
      </c>
      <c r="D16372" s="198" t="s">
        <v>339</v>
      </c>
      <c r="E16372" s="421">
        <v>309</v>
      </c>
      <c r="F16372" s="413">
        <v>138.72999999999999</v>
      </c>
      <c r="G16372" s="414">
        <f t="shared" si="510"/>
        <v>2.227348086210625</v>
      </c>
      <c r="H16372" s="415">
        <f t="shared" si="511"/>
        <v>2.227348086210625</v>
      </c>
    </row>
    <row r="16373" spans="1:8" ht="15" hidden="1" thickBot="1">
      <c r="A16373" s="409">
        <v>202208</v>
      </c>
      <c r="B16373" s="196" t="s">
        <v>1483</v>
      </c>
      <c r="C16373" s="197" t="s">
        <v>1410</v>
      </c>
      <c r="D16373" s="198" t="s">
        <v>337</v>
      </c>
      <c r="E16373" s="421">
        <v>115832</v>
      </c>
      <c r="F16373" s="413">
        <v>138.72999999999999</v>
      </c>
      <c r="G16373" s="414">
        <f t="shared" si="510"/>
        <v>834.94557774093573</v>
      </c>
      <c r="H16373" s="415">
        <f t="shared" si="511"/>
        <v>4.1747278887046786</v>
      </c>
    </row>
    <row r="16374" spans="1:8" ht="15" hidden="1" thickBot="1">
      <c r="A16374" s="409">
        <v>202208</v>
      </c>
      <c r="B16374" s="196" t="s">
        <v>1484</v>
      </c>
      <c r="C16374" s="197" t="s">
        <v>1410</v>
      </c>
      <c r="D16374" s="198" t="s">
        <v>337</v>
      </c>
      <c r="E16374" s="421">
        <v>115832</v>
      </c>
      <c r="F16374" s="413">
        <v>138.72999999999999</v>
      </c>
      <c r="G16374" s="414">
        <f t="shared" si="510"/>
        <v>834.94557774093573</v>
      </c>
      <c r="H16374" s="415">
        <f t="shared" si="511"/>
        <v>4.1747278887046786</v>
      </c>
    </row>
    <row r="16375" spans="1:8" ht="15" hidden="1" thickBot="1">
      <c r="A16375" s="409">
        <v>202208</v>
      </c>
      <c r="B16375" s="196" t="s">
        <v>1485</v>
      </c>
      <c r="C16375" s="197" t="s">
        <v>1410</v>
      </c>
      <c r="D16375" s="198" t="s">
        <v>337</v>
      </c>
      <c r="E16375" s="421">
        <v>111849</v>
      </c>
      <c r="F16375" s="413">
        <v>138.72999999999999</v>
      </c>
      <c r="G16375" s="414">
        <f t="shared" si="510"/>
        <v>806.23513299214312</v>
      </c>
      <c r="H16375" s="415">
        <f t="shared" si="511"/>
        <v>4.031175664960716</v>
      </c>
    </row>
    <row r="16376" spans="1:8" ht="15" hidden="1" thickBot="1">
      <c r="A16376" s="409">
        <v>202208</v>
      </c>
      <c r="B16376" s="196" t="s">
        <v>1486</v>
      </c>
      <c r="C16376" s="197" t="s">
        <v>1410</v>
      </c>
      <c r="D16376" s="198" t="s">
        <v>339</v>
      </c>
      <c r="E16376" s="421">
        <v>559</v>
      </c>
      <c r="F16376" s="413">
        <v>138.72999999999999</v>
      </c>
      <c r="G16376" s="414">
        <f t="shared" si="510"/>
        <v>4.0294096446334606</v>
      </c>
      <c r="H16376" s="415">
        <f t="shared" si="511"/>
        <v>4.0294096446334606</v>
      </c>
    </row>
    <row r="16377" spans="1:8" ht="15" hidden="1" thickBot="1">
      <c r="A16377" s="409">
        <v>202208</v>
      </c>
      <c r="B16377" s="196" t="s">
        <v>1487</v>
      </c>
      <c r="C16377" s="197" t="s">
        <v>1410</v>
      </c>
      <c r="D16377" s="198" t="s">
        <v>624</v>
      </c>
      <c r="E16377" s="421">
        <v>116322</v>
      </c>
      <c r="F16377" s="413">
        <v>138.72999999999999</v>
      </c>
      <c r="G16377" s="414">
        <f t="shared" si="510"/>
        <v>838.47761839544444</v>
      </c>
      <c r="H16377" s="415" t="str">
        <f t="shared" si="511"/>
        <v>VER</v>
      </c>
    </row>
    <row r="16378" spans="1:8" ht="15" hidden="1" thickBot="1">
      <c r="A16378" s="409">
        <v>202208</v>
      </c>
      <c r="B16378" s="196" t="s">
        <v>1488</v>
      </c>
      <c r="C16378" s="197" t="s">
        <v>1410</v>
      </c>
      <c r="D16378" s="198" t="s">
        <v>337</v>
      </c>
      <c r="E16378" s="421">
        <v>32450</v>
      </c>
      <c r="F16378" s="413">
        <v>138.72999999999999</v>
      </c>
      <c r="G16378" s="414">
        <f t="shared" si="510"/>
        <v>233.90759028328409</v>
      </c>
      <c r="H16378" s="415">
        <f t="shared" si="511"/>
        <v>1.1695379514164204</v>
      </c>
    </row>
    <row r="16379" spans="1:8" ht="15" hidden="1" thickBot="1">
      <c r="A16379" s="409">
        <v>202208</v>
      </c>
      <c r="B16379" s="196" t="s">
        <v>1489</v>
      </c>
      <c r="C16379" s="197" t="s">
        <v>1410</v>
      </c>
      <c r="D16379" s="198" t="s">
        <v>337</v>
      </c>
      <c r="E16379" s="421">
        <v>113276</v>
      </c>
      <c r="F16379" s="413">
        <v>138.72999999999999</v>
      </c>
      <c r="G16379" s="414">
        <f t="shared" si="510"/>
        <v>816.5213003676206</v>
      </c>
      <c r="H16379" s="415">
        <f t="shared" si="511"/>
        <v>4.0826065018381028</v>
      </c>
    </row>
    <row r="16380" spans="1:8" ht="15" hidden="1" thickBot="1">
      <c r="A16380" s="409">
        <v>202208</v>
      </c>
      <c r="B16380" s="196" t="s">
        <v>1490</v>
      </c>
      <c r="C16380" s="197" t="s">
        <v>1344</v>
      </c>
      <c r="D16380" s="198" t="s">
        <v>337</v>
      </c>
      <c r="E16380" s="421">
        <v>21953</v>
      </c>
      <c r="F16380" s="413">
        <v>138.72999999999999</v>
      </c>
      <c r="G16380" s="414">
        <f t="shared" si="510"/>
        <v>158.24262956822605</v>
      </c>
      <c r="H16380" s="415">
        <f t="shared" si="511"/>
        <v>0.79121314784113028</v>
      </c>
    </row>
    <row r="16381" spans="1:8" ht="15" hidden="1" thickBot="1">
      <c r="A16381" s="409">
        <v>202208</v>
      </c>
      <c r="B16381" s="196" t="s">
        <v>1491</v>
      </c>
      <c r="C16381" s="197" t="s">
        <v>1344</v>
      </c>
      <c r="D16381" s="198" t="s">
        <v>337</v>
      </c>
      <c r="E16381" s="421">
        <v>18448</v>
      </c>
      <c r="F16381" s="413">
        <v>138.72999999999999</v>
      </c>
      <c r="G16381" s="414">
        <f t="shared" si="510"/>
        <v>132.97772651913792</v>
      </c>
      <c r="H16381" s="415">
        <f t="shared" si="511"/>
        <v>0.66488863259568953</v>
      </c>
    </row>
    <row r="16382" spans="1:8" ht="15" hidden="1" thickBot="1">
      <c r="A16382" s="409">
        <v>202208</v>
      </c>
      <c r="B16382" s="196" t="s">
        <v>1492</v>
      </c>
      <c r="C16382" s="197" t="s">
        <v>1493</v>
      </c>
      <c r="D16382" s="198" t="s">
        <v>374</v>
      </c>
      <c r="E16382" s="421">
        <v>0.01</v>
      </c>
      <c r="F16382" s="413">
        <v>138.72999999999999</v>
      </c>
      <c r="G16382" s="414">
        <f t="shared" si="510"/>
        <v>7.2082462336913442E-5</v>
      </c>
      <c r="H16382" s="415" t="str">
        <f t="shared" si="511"/>
        <v>VER</v>
      </c>
    </row>
    <row r="16383" spans="1:8" ht="15" hidden="1" thickBot="1">
      <c r="A16383" s="409">
        <v>202208</v>
      </c>
      <c r="B16383" s="196" t="s">
        <v>1494</v>
      </c>
      <c r="C16383" s="197" t="s">
        <v>1495</v>
      </c>
      <c r="D16383" s="198" t="s">
        <v>337</v>
      </c>
      <c r="E16383" s="421">
        <v>162998</v>
      </c>
      <c r="F16383" s="413">
        <v>138.72999999999999</v>
      </c>
      <c r="G16383" s="414">
        <f t="shared" si="510"/>
        <v>1174.9297195992217</v>
      </c>
      <c r="H16383" s="415">
        <f t="shared" si="511"/>
        <v>5.8746485979961083</v>
      </c>
    </row>
    <row r="16384" spans="1:8" ht="15" hidden="1" thickBot="1">
      <c r="A16384" s="409">
        <v>202208</v>
      </c>
      <c r="B16384" s="196" t="s">
        <v>1496</v>
      </c>
      <c r="C16384" s="197" t="s">
        <v>1495</v>
      </c>
      <c r="D16384" s="198" t="s">
        <v>339</v>
      </c>
      <c r="E16384" s="421">
        <v>815</v>
      </c>
      <c r="F16384" s="413">
        <v>138.72999999999999</v>
      </c>
      <c r="G16384" s="414">
        <f t="shared" si="510"/>
        <v>5.8747206804584451</v>
      </c>
      <c r="H16384" s="415">
        <f t="shared" si="511"/>
        <v>5.8747206804584451</v>
      </c>
    </row>
    <row r="16385" spans="1:8" ht="15" hidden="1" thickBot="1">
      <c r="A16385" s="409">
        <v>202208</v>
      </c>
      <c r="B16385" s="196" t="s">
        <v>1497</v>
      </c>
      <c r="C16385" s="197" t="s">
        <v>1495</v>
      </c>
      <c r="D16385" s="198" t="s">
        <v>337</v>
      </c>
      <c r="E16385" s="421">
        <v>310288</v>
      </c>
      <c r="F16385" s="413">
        <v>138.72999999999999</v>
      </c>
      <c r="G16385" s="414">
        <f t="shared" si="510"/>
        <v>2236.6323073596195</v>
      </c>
      <c r="H16385" s="415">
        <f t="shared" si="511"/>
        <v>11.183161536798098</v>
      </c>
    </row>
    <row r="16386" spans="1:8" ht="15" hidden="1" thickBot="1">
      <c r="A16386" s="409">
        <v>202208</v>
      </c>
      <c r="B16386" s="196" t="s">
        <v>1498</v>
      </c>
      <c r="C16386" s="197" t="s">
        <v>1495</v>
      </c>
      <c r="D16386" s="198" t="s">
        <v>339</v>
      </c>
      <c r="E16386" s="421">
        <v>1551</v>
      </c>
      <c r="F16386" s="413">
        <v>138.72999999999999</v>
      </c>
      <c r="G16386" s="414">
        <f t="shared" ref="G16386:G16449" si="512">+E16386/F16386</f>
        <v>11.179989908455275</v>
      </c>
      <c r="H16386" s="415">
        <f t="shared" ref="H16386:H16449" si="513">IF(D16386="TB",G16386/200,IF(D16386="LT",G16386,"VER"))</f>
        <v>11.179989908455275</v>
      </c>
    </row>
    <row r="16387" spans="1:8" ht="15" hidden="1" thickBot="1">
      <c r="A16387" s="409">
        <v>202208</v>
      </c>
      <c r="B16387" s="196" t="s">
        <v>1499</v>
      </c>
      <c r="C16387" s="197" t="s">
        <v>1495</v>
      </c>
      <c r="D16387" s="198" t="s">
        <v>337</v>
      </c>
      <c r="E16387" s="421">
        <v>33485</v>
      </c>
      <c r="F16387" s="413">
        <v>138.72999999999999</v>
      </c>
      <c r="G16387" s="414">
        <f t="shared" si="512"/>
        <v>241.36812513515463</v>
      </c>
      <c r="H16387" s="415">
        <f t="shared" si="513"/>
        <v>1.2068406256757731</v>
      </c>
    </row>
    <row r="16388" spans="1:8" ht="15" hidden="1" thickBot="1">
      <c r="A16388" s="409">
        <v>202208</v>
      </c>
      <c r="B16388" s="196" t="s">
        <v>1500</v>
      </c>
      <c r="C16388" s="197" t="s">
        <v>1495</v>
      </c>
      <c r="D16388" s="198" t="s">
        <v>339</v>
      </c>
      <c r="E16388" s="421">
        <v>167</v>
      </c>
      <c r="F16388" s="413">
        <v>138.72999999999999</v>
      </c>
      <c r="G16388" s="414">
        <f t="shared" si="512"/>
        <v>1.2037771210264543</v>
      </c>
      <c r="H16388" s="415">
        <f t="shared" si="513"/>
        <v>1.2037771210264543</v>
      </c>
    </row>
    <row r="16389" spans="1:8" ht="15" hidden="1" thickBot="1">
      <c r="A16389" s="409">
        <v>202208</v>
      </c>
      <c r="B16389" s="196" t="s">
        <v>2604</v>
      </c>
      <c r="C16389" s="197" t="s">
        <v>2605</v>
      </c>
      <c r="D16389" s="198" t="s">
        <v>337</v>
      </c>
      <c r="E16389" s="421">
        <v>79375</v>
      </c>
      <c r="F16389" s="413">
        <v>138.72999999999999</v>
      </c>
      <c r="G16389" s="414">
        <f t="shared" si="512"/>
        <v>572.1545447992504</v>
      </c>
      <c r="H16389" s="415">
        <f t="shared" si="513"/>
        <v>2.8607727239962522</v>
      </c>
    </row>
    <row r="16390" spans="1:8" ht="15" hidden="1" thickBot="1">
      <c r="A16390" s="409">
        <v>202208</v>
      </c>
      <c r="B16390" s="196" t="s">
        <v>2606</v>
      </c>
      <c r="C16390" s="197" t="s">
        <v>2605</v>
      </c>
      <c r="D16390" s="198" t="s">
        <v>339</v>
      </c>
      <c r="E16390" s="421">
        <v>397</v>
      </c>
      <c r="F16390" s="413">
        <v>138.72999999999999</v>
      </c>
      <c r="G16390" s="414">
        <f t="shared" si="512"/>
        <v>2.8616737547754632</v>
      </c>
      <c r="H16390" s="415">
        <f t="shared" si="513"/>
        <v>2.8616737547754632</v>
      </c>
    </row>
    <row r="16391" spans="1:8" ht="15" hidden="1" thickBot="1">
      <c r="A16391" s="409">
        <v>202208</v>
      </c>
      <c r="B16391" s="196" t="s">
        <v>1501</v>
      </c>
      <c r="C16391" s="197" t="s">
        <v>1502</v>
      </c>
      <c r="D16391" s="198" t="s">
        <v>337</v>
      </c>
      <c r="E16391" s="421">
        <v>78166</v>
      </c>
      <c r="F16391" s="413">
        <v>138.72999999999999</v>
      </c>
      <c r="G16391" s="414">
        <f t="shared" si="512"/>
        <v>563.43977510271759</v>
      </c>
      <c r="H16391" s="415">
        <f t="shared" si="513"/>
        <v>2.8171988755135882</v>
      </c>
    </row>
    <row r="16392" spans="1:8" ht="15" hidden="1" thickBot="1">
      <c r="A16392" s="409">
        <v>202208</v>
      </c>
      <c r="B16392" s="196" t="s">
        <v>1503</v>
      </c>
      <c r="C16392" s="197" t="s">
        <v>2680</v>
      </c>
      <c r="D16392" s="198" t="s">
        <v>339</v>
      </c>
      <c r="E16392" s="421">
        <v>391</v>
      </c>
      <c r="F16392" s="413">
        <v>138.72999999999999</v>
      </c>
      <c r="G16392" s="414">
        <f t="shared" si="512"/>
        <v>2.8184242773733152</v>
      </c>
      <c r="H16392" s="415">
        <f t="shared" si="513"/>
        <v>2.8184242773733152</v>
      </c>
    </row>
    <row r="16393" spans="1:8" ht="15" hidden="1" thickBot="1">
      <c r="A16393" s="409">
        <v>202208</v>
      </c>
      <c r="B16393" s="196" t="s">
        <v>1504</v>
      </c>
      <c r="C16393" s="197" t="s">
        <v>1505</v>
      </c>
      <c r="D16393" s="198" t="s">
        <v>337</v>
      </c>
      <c r="E16393" s="421">
        <v>96988</v>
      </c>
      <c r="F16393" s="413">
        <v>138.72999999999999</v>
      </c>
      <c r="G16393" s="414">
        <f t="shared" si="512"/>
        <v>699.11338571325598</v>
      </c>
      <c r="H16393" s="415">
        <f t="shared" si="513"/>
        <v>3.49556692856628</v>
      </c>
    </row>
    <row r="16394" spans="1:8" ht="15" hidden="1" thickBot="1">
      <c r="A16394" s="409">
        <v>202208</v>
      </c>
      <c r="B16394" s="196" t="s">
        <v>1506</v>
      </c>
      <c r="C16394" s="197" t="s">
        <v>2681</v>
      </c>
      <c r="D16394" s="198" t="s">
        <v>339</v>
      </c>
      <c r="E16394" s="421">
        <v>485</v>
      </c>
      <c r="F16394" s="413">
        <v>138.72999999999999</v>
      </c>
      <c r="G16394" s="414">
        <f t="shared" si="512"/>
        <v>3.4959994233403018</v>
      </c>
      <c r="H16394" s="415">
        <f t="shared" si="513"/>
        <v>3.4959994233403018</v>
      </c>
    </row>
    <row r="16395" spans="1:8" ht="15" hidden="1" thickBot="1">
      <c r="A16395" s="409">
        <v>202208</v>
      </c>
      <c r="B16395" s="196" t="s">
        <v>1507</v>
      </c>
      <c r="C16395" s="197" t="s">
        <v>1505</v>
      </c>
      <c r="D16395" s="198" t="s">
        <v>337</v>
      </c>
      <c r="E16395" s="421">
        <v>85689</v>
      </c>
      <c r="F16395" s="413">
        <v>138.72999999999999</v>
      </c>
      <c r="G16395" s="414">
        <f t="shared" si="512"/>
        <v>617.6674115187775</v>
      </c>
      <c r="H16395" s="415">
        <f t="shared" si="513"/>
        <v>3.0883370575938875</v>
      </c>
    </row>
    <row r="16396" spans="1:8" ht="15" hidden="1" thickBot="1">
      <c r="A16396" s="409">
        <v>202208</v>
      </c>
      <c r="B16396" s="196" t="s">
        <v>1508</v>
      </c>
      <c r="C16396" s="197" t="s">
        <v>2682</v>
      </c>
      <c r="D16396" s="198" t="s">
        <v>339</v>
      </c>
      <c r="E16396" s="421">
        <v>428</v>
      </c>
      <c r="F16396" s="413">
        <v>138.72999999999999</v>
      </c>
      <c r="G16396" s="414">
        <f t="shared" si="512"/>
        <v>3.0851293880198951</v>
      </c>
      <c r="H16396" s="415">
        <f t="shared" si="513"/>
        <v>3.0851293880198951</v>
      </c>
    </row>
    <row r="16397" spans="1:8" ht="15" hidden="1" thickBot="1">
      <c r="A16397" s="409">
        <v>202208</v>
      </c>
      <c r="B16397" s="196" t="s">
        <v>1509</v>
      </c>
      <c r="C16397" s="197" t="s">
        <v>1510</v>
      </c>
      <c r="D16397" s="198" t="s">
        <v>337</v>
      </c>
      <c r="E16397" s="421">
        <v>82216</v>
      </c>
      <c r="F16397" s="413">
        <v>138.72999999999999</v>
      </c>
      <c r="G16397" s="414">
        <f t="shared" si="512"/>
        <v>592.63317234916747</v>
      </c>
      <c r="H16397" s="415">
        <f t="shared" si="513"/>
        <v>2.9631658617458374</v>
      </c>
    </row>
    <row r="16398" spans="1:8" ht="15" hidden="1" thickBot="1">
      <c r="A16398" s="409">
        <v>202208</v>
      </c>
      <c r="B16398" s="196" t="s">
        <v>1511</v>
      </c>
      <c r="C16398" s="197" t="s">
        <v>1510</v>
      </c>
      <c r="D16398" s="198" t="s">
        <v>337</v>
      </c>
      <c r="E16398" s="421">
        <v>70874</v>
      </c>
      <c r="F16398" s="413">
        <v>138.72999999999999</v>
      </c>
      <c r="G16398" s="414">
        <f t="shared" si="512"/>
        <v>510.87724356664029</v>
      </c>
      <c r="H16398" s="415">
        <f t="shared" si="513"/>
        <v>2.5543862178332013</v>
      </c>
    </row>
    <row r="16399" spans="1:8" ht="15" hidden="1" thickBot="1">
      <c r="A16399" s="409">
        <v>202208</v>
      </c>
      <c r="B16399" s="196" t="s">
        <v>1512</v>
      </c>
      <c r="C16399" s="197" t="s">
        <v>1510</v>
      </c>
      <c r="D16399" s="198" t="s">
        <v>339</v>
      </c>
      <c r="E16399" s="421">
        <v>354</v>
      </c>
      <c r="F16399" s="413">
        <v>138.72999999999999</v>
      </c>
      <c r="G16399" s="414">
        <f t="shared" si="512"/>
        <v>2.5517191667267354</v>
      </c>
      <c r="H16399" s="415">
        <f t="shared" si="513"/>
        <v>2.5517191667267354</v>
      </c>
    </row>
    <row r="16400" spans="1:8" ht="15" hidden="1" thickBot="1">
      <c r="A16400" s="409">
        <v>202208</v>
      </c>
      <c r="B16400" s="196" t="s">
        <v>1513</v>
      </c>
      <c r="C16400" s="197" t="s">
        <v>1514</v>
      </c>
      <c r="D16400" s="198" t="s">
        <v>1515</v>
      </c>
      <c r="E16400" s="421">
        <v>36322</v>
      </c>
      <c r="F16400" s="413">
        <v>138.72999999999999</v>
      </c>
      <c r="G16400" s="414">
        <f t="shared" si="512"/>
        <v>261.817919700137</v>
      </c>
      <c r="H16400" s="415" t="str">
        <f t="shared" si="513"/>
        <v>VER</v>
      </c>
    </row>
    <row r="16401" spans="1:8" ht="15" hidden="1" thickBot="1">
      <c r="A16401" s="409">
        <v>202208</v>
      </c>
      <c r="B16401" s="196" t="s">
        <v>1516</v>
      </c>
      <c r="C16401" s="197" t="s">
        <v>1505</v>
      </c>
      <c r="D16401" s="198" t="s">
        <v>337</v>
      </c>
      <c r="E16401" s="421">
        <v>72255</v>
      </c>
      <c r="F16401" s="413">
        <v>138.72999999999999</v>
      </c>
      <c r="G16401" s="414">
        <f t="shared" si="512"/>
        <v>520.83183161536806</v>
      </c>
      <c r="H16401" s="415">
        <f t="shared" si="513"/>
        <v>2.6041591580768402</v>
      </c>
    </row>
    <row r="16402" spans="1:8" ht="15" hidden="1" thickBot="1">
      <c r="A16402" s="409">
        <v>202208</v>
      </c>
      <c r="B16402" s="196" t="s">
        <v>1517</v>
      </c>
      <c r="C16402" s="197" t="s">
        <v>1505</v>
      </c>
      <c r="D16402" s="198" t="s">
        <v>339</v>
      </c>
      <c r="E16402" s="421">
        <v>361</v>
      </c>
      <c r="F16402" s="413">
        <v>138.72999999999999</v>
      </c>
      <c r="G16402" s="414">
        <f t="shared" si="512"/>
        <v>2.6021768903625748</v>
      </c>
      <c r="H16402" s="415">
        <f t="shared" si="513"/>
        <v>2.6021768903625748</v>
      </c>
    </row>
    <row r="16403" spans="1:8" ht="15" hidden="1" thickBot="1">
      <c r="A16403" s="409">
        <v>202208</v>
      </c>
      <c r="B16403" s="196" t="s">
        <v>1518</v>
      </c>
      <c r="C16403" s="197" t="s">
        <v>2683</v>
      </c>
      <c r="D16403" s="198" t="s">
        <v>1515</v>
      </c>
      <c r="E16403" s="421">
        <v>37111</v>
      </c>
      <c r="F16403" s="413">
        <v>138.72999999999999</v>
      </c>
      <c r="G16403" s="414">
        <f t="shared" si="512"/>
        <v>267.50522597851943</v>
      </c>
      <c r="H16403" s="415" t="str">
        <f t="shared" si="513"/>
        <v>VER</v>
      </c>
    </row>
    <row r="16404" spans="1:8" ht="15" hidden="1" thickBot="1">
      <c r="A16404" s="409">
        <v>202208</v>
      </c>
      <c r="B16404" s="196" t="s">
        <v>1520</v>
      </c>
      <c r="C16404" s="197" t="s">
        <v>1521</v>
      </c>
      <c r="D16404" s="198" t="s">
        <v>1515</v>
      </c>
      <c r="E16404" s="421">
        <v>43918</v>
      </c>
      <c r="F16404" s="413">
        <v>138.72999999999999</v>
      </c>
      <c r="G16404" s="414">
        <f t="shared" si="512"/>
        <v>316.57175809125641</v>
      </c>
      <c r="H16404" s="415" t="str">
        <f t="shared" si="513"/>
        <v>VER</v>
      </c>
    </row>
    <row r="16405" spans="1:8" ht="15" hidden="1" thickBot="1">
      <c r="A16405" s="409">
        <v>202208</v>
      </c>
      <c r="B16405" s="196" t="s">
        <v>1522</v>
      </c>
      <c r="C16405" s="197" t="s">
        <v>1521</v>
      </c>
      <c r="D16405" s="198" t="s">
        <v>1515</v>
      </c>
      <c r="E16405" s="421">
        <v>46753</v>
      </c>
      <c r="F16405" s="413">
        <v>138.72999999999999</v>
      </c>
      <c r="G16405" s="414">
        <f t="shared" si="512"/>
        <v>337.00713616377141</v>
      </c>
      <c r="H16405" s="415" t="str">
        <f t="shared" si="513"/>
        <v>VER</v>
      </c>
    </row>
    <row r="16406" spans="1:8" ht="15" hidden="1" thickBot="1">
      <c r="A16406" s="409">
        <v>202208</v>
      </c>
      <c r="B16406" s="196" t="s">
        <v>1523</v>
      </c>
      <c r="C16406" s="197" t="s">
        <v>1521</v>
      </c>
      <c r="D16406" s="198" t="s">
        <v>1515</v>
      </c>
      <c r="E16406" s="421">
        <v>46753</v>
      </c>
      <c r="F16406" s="413">
        <v>138.72999999999999</v>
      </c>
      <c r="G16406" s="414">
        <f t="shared" si="512"/>
        <v>337.00713616377141</v>
      </c>
      <c r="H16406" s="415" t="str">
        <f t="shared" si="513"/>
        <v>VER</v>
      </c>
    </row>
    <row r="16407" spans="1:8" ht="15" hidden="1" thickBot="1">
      <c r="A16407" s="409">
        <v>202208</v>
      </c>
      <c r="B16407" s="196" t="s">
        <v>1524</v>
      </c>
      <c r="C16407" s="197" t="s">
        <v>1505</v>
      </c>
      <c r="D16407" s="198" t="s">
        <v>337</v>
      </c>
      <c r="E16407" s="421">
        <v>42947</v>
      </c>
      <c r="F16407" s="413">
        <v>138.72999999999999</v>
      </c>
      <c r="G16407" s="414">
        <f t="shared" si="512"/>
        <v>309.57255099834214</v>
      </c>
      <c r="H16407" s="415">
        <f t="shared" si="513"/>
        <v>1.5478627549917108</v>
      </c>
    </row>
    <row r="16408" spans="1:8" ht="15" hidden="1" thickBot="1">
      <c r="A16408" s="409">
        <v>202208</v>
      </c>
      <c r="B16408" s="196" t="s">
        <v>1525</v>
      </c>
      <c r="C16408" s="197" t="s">
        <v>2684</v>
      </c>
      <c r="D16408" s="198" t="s">
        <v>339</v>
      </c>
      <c r="E16408" s="421">
        <v>215</v>
      </c>
      <c r="F16408" s="413">
        <v>138.72999999999999</v>
      </c>
      <c r="G16408" s="414">
        <f t="shared" si="512"/>
        <v>1.5497729402436389</v>
      </c>
      <c r="H16408" s="415">
        <f t="shared" si="513"/>
        <v>1.5497729402436389</v>
      </c>
    </row>
    <row r="16409" spans="1:8" ht="15" hidden="1" thickBot="1">
      <c r="A16409" s="409">
        <v>202208</v>
      </c>
      <c r="B16409" s="196" t="s">
        <v>1526</v>
      </c>
      <c r="C16409" s="197" t="s">
        <v>1505</v>
      </c>
      <c r="D16409" s="198" t="s">
        <v>337</v>
      </c>
      <c r="E16409" s="421">
        <v>56127</v>
      </c>
      <c r="F16409" s="413">
        <v>138.72999999999999</v>
      </c>
      <c r="G16409" s="414">
        <f t="shared" si="512"/>
        <v>404.57723635839403</v>
      </c>
      <c r="H16409" s="415">
        <f t="shared" si="513"/>
        <v>2.0228861817919701</v>
      </c>
    </row>
    <row r="16410" spans="1:8" ht="15" hidden="1" thickBot="1">
      <c r="A16410" s="409">
        <v>202208</v>
      </c>
      <c r="B16410" s="196" t="s">
        <v>1527</v>
      </c>
      <c r="C16410" s="197" t="s">
        <v>1505</v>
      </c>
      <c r="D16410" s="198" t="s">
        <v>339</v>
      </c>
      <c r="E16410" s="421">
        <v>281</v>
      </c>
      <c r="F16410" s="413">
        <v>138.72999999999999</v>
      </c>
      <c r="G16410" s="414">
        <f t="shared" si="512"/>
        <v>2.0255171916672676</v>
      </c>
      <c r="H16410" s="415">
        <f t="shared" si="513"/>
        <v>2.0255171916672676</v>
      </c>
    </row>
    <row r="16411" spans="1:8" ht="15" hidden="1" thickBot="1">
      <c r="A16411" s="409">
        <v>202208</v>
      </c>
      <c r="B16411" s="196" t="s">
        <v>1528</v>
      </c>
      <c r="C16411" s="197" t="s">
        <v>1521</v>
      </c>
      <c r="D16411" s="198" t="s">
        <v>1515</v>
      </c>
      <c r="E16411" s="421">
        <v>46753</v>
      </c>
      <c r="F16411" s="413">
        <v>138.72999999999999</v>
      </c>
      <c r="G16411" s="414">
        <f t="shared" si="512"/>
        <v>337.00713616377141</v>
      </c>
      <c r="H16411" s="415" t="str">
        <f t="shared" si="513"/>
        <v>VER</v>
      </c>
    </row>
    <row r="16412" spans="1:8" ht="15" hidden="1" thickBot="1">
      <c r="A16412" s="409">
        <v>202208</v>
      </c>
      <c r="B16412" s="196" t="s">
        <v>1529</v>
      </c>
      <c r="C16412" s="197" t="s">
        <v>1521</v>
      </c>
      <c r="D16412" s="198" t="s">
        <v>1515</v>
      </c>
      <c r="E16412" s="421">
        <v>46753</v>
      </c>
      <c r="F16412" s="413">
        <v>138.72999999999999</v>
      </c>
      <c r="G16412" s="414">
        <f t="shared" si="512"/>
        <v>337.00713616377141</v>
      </c>
      <c r="H16412" s="415" t="str">
        <f t="shared" si="513"/>
        <v>VER</v>
      </c>
    </row>
    <row r="16413" spans="1:8" ht="15" hidden="1" thickBot="1">
      <c r="A16413" s="409">
        <v>202208</v>
      </c>
      <c r="B16413" s="196" t="s">
        <v>1530</v>
      </c>
      <c r="C16413" s="197" t="s">
        <v>1505</v>
      </c>
      <c r="D16413" s="198" t="s">
        <v>337</v>
      </c>
      <c r="E16413" s="421">
        <v>65006</v>
      </c>
      <c r="F16413" s="413">
        <v>138.72999999999999</v>
      </c>
      <c r="G16413" s="414">
        <f t="shared" si="512"/>
        <v>468.57925466733946</v>
      </c>
      <c r="H16413" s="415">
        <f t="shared" si="513"/>
        <v>2.3428962733366974</v>
      </c>
    </row>
    <row r="16414" spans="1:8" ht="15" hidden="1" thickBot="1">
      <c r="A16414" s="409">
        <v>202208</v>
      </c>
      <c r="B16414" s="196" t="s">
        <v>1531</v>
      </c>
      <c r="C16414" s="197" t="s">
        <v>1505</v>
      </c>
      <c r="D16414" s="198" t="s">
        <v>339</v>
      </c>
      <c r="E16414" s="421">
        <v>325</v>
      </c>
      <c r="F16414" s="413">
        <v>138.72999999999999</v>
      </c>
      <c r="G16414" s="414">
        <f t="shared" si="512"/>
        <v>2.3426800259496865</v>
      </c>
      <c r="H16414" s="415">
        <f t="shared" si="513"/>
        <v>2.3426800259496865</v>
      </c>
    </row>
    <row r="16415" spans="1:8" ht="15" hidden="1" thickBot="1">
      <c r="A16415" s="409">
        <v>202208</v>
      </c>
      <c r="B16415" s="196" t="s">
        <v>1532</v>
      </c>
      <c r="C16415" s="197" t="s">
        <v>1533</v>
      </c>
      <c r="D16415" s="198" t="s">
        <v>1515</v>
      </c>
      <c r="E16415" s="421">
        <v>74094</v>
      </c>
      <c r="F16415" s="413">
        <v>138.72999999999999</v>
      </c>
      <c r="G16415" s="414">
        <f t="shared" si="512"/>
        <v>534.08779643912635</v>
      </c>
      <c r="H16415" s="415" t="str">
        <f t="shared" si="513"/>
        <v>VER</v>
      </c>
    </row>
    <row r="16416" spans="1:8" ht="15" hidden="1" thickBot="1">
      <c r="A16416" s="409">
        <v>202208</v>
      </c>
      <c r="B16416" s="196" t="s">
        <v>1534</v>
      </c>
      <c r="C16416" s="197" t="s">
        <v>1505</v>
      </c>
      <c r="D16416" s="198" t="s">
        <v>337</v>
      </c>
      <c r="E16416" s="421">
        <v>64452</v>
      </c>
      <c r="F16416" s="413">
        <v>138.72999999999999</v>
      </c>
      <c r="G16416" s="414">
        <f t="shared" si="512"/>
        <v>464.58588625387449</v>
      </c>
      <c r="H16416" s="415">
        <f t="shared" si="513"/>
        <v>2.3229294312693725</v>
      </c>
    </row>
    <row r="16417" spans="1:8" ht="15" hidden="1" thickBot="1">
      <c r="A16417" s="409">
        <v>202208</v>
      </c>
      <c r="B16417" s="196" t="s">
        <v>1535</v>
      </c>
      <c r="C16417" s="197" t="s">
        <v>2685</v>
      </c>
      <c r="D16417" s="198" t="s">
        <v>339</v>
      </c>
      <c r="E16417" s="421">
        <v>322</v>
      </c>
      <c r="F16417" s="413">
        <v>138.72999999999999</v>
      </c>
      <c r="G16417" s="414">
        <f t="shared" si="512"/>
        <v>2.3210552872486128</v>
      </c>
      <c r="H16417" s="415">
        <f t="shared" si="513"/>
        <v>2.3210552872486128</v>
      </c>
    </row>
    <row r="16418" spans="1:8" ht="15" hidden="1" thickBot="1">
      <c r="A16418" s="409">
        <v>202208</v>
      </c>
      <c r="B16418" s="196" t="s">
        <v>1536</v>
      </c>
      <c r="C16418" s="197" t="s">
        <v>1505</v>
      </c>
      <c r="D16418" s="198" t="s">
        <v>337</v>
      </c>
      <c r="E16418" s="421">
        <v>113064</v>
      </c>
      <c r="F16418" s="413">
        <v>138.72999999999999</v>
      </c>
      <c r="G16418" s="414">
        <f t="shared" si="512"/>
        <v>814.99315216607806</v>
      </c>
      <c r="H16418" s="415">
        <f t="shared" si="513"/>
        <v>4.0749657608303904</v>
      </c>
    </row>
    <row r="16419" spans="1:8" ht="15" hidden="1" thickBot="1">
      <c r="A16419" s="409">
        <v>202208</v>
      </c>
      <c r="B16419" s="196" t="s">
        <v>2607</v>
      </c>
      <c r="C16419" s="197" t="s">
        <v>1505</v>
      </c>
      <c r="D16419" s="198" t="s">
        <v>337</v>
      </c>
      <c r="E16419" s="421">
        <v>102333</v>
      </c>
      <c r="F16419" s="413">
        <v>138.72999999999999</v>
      </c>
      <c r="G16419" s="414">
        <f t="shared" si="512"/>
        <v>737.64146183233629</v>
      </c>
      <c r="H16419" s="415">
        <f t="shared" si="513"/>
        <v>3.6882073091616814</v>
      </c>
    </row>
    <row r="16420" spans="1:8" ht="15" hidden="1" thickBot="1">
      <c r="A16420" s="409">
        <v>202208</v>
      </c>
      <c r="B16420" s="196" t="s">
        <v>2608</v>
      </c>
      <c r="C16420" s="197" t="s">
        <v>1505</v>
      </c>
      <c r="D16420" s="198" t="s">
        <v>339</v>
      </c>
      <c r="E16420" s="421">
        <v>512</v>
      </c>
      <c r="F16420" s="413">
        <v>138.72999999999999</v>
      </c>
      <c r="G16420" s="414">
        <f t="shared" si="512"/>
        <v>3.690622071649968</v>
      </c>
      <c r="H16420" s="415">
        <f t="shared" si="513"/>
        <v>3.690622071649968</v>
      </c>
    </row>
    <row r="16421" spans="1:8" ht="15" hidden="1" thickBot="1">
      <c r="A16421" s="409">
        <v>202208</v>
      </c>
      <c r="B16421" s="196" t="s">
        <v>1537</v>
      </c>
      <c r="C16421" s="197" t="s">
        <v>1505</v>
      </c>
      <c r="D16421" s="198" t="s">
        <v>337</v>
      </c>
      <c r="E16421" s="421">
        <v>58589</v>
      </c>
      <c r="F16421" s="413">
        <v>138.72999999999999</v>
      </c>
      <c r="G16421" s="414">
        <f t="shared" si="512"/>
        <v>422.3239385857421</v>
      </c>
      <c r="H16421" s="415">
        <f t="shared" si="513"/>
        <v>2.1116196929287105</v>
      </c>
    </row>
    <row r="16422" spans="1:8" ht="15" hidden="1" thickBot="1">
      <c r="A16422" s="409">
        <v>202208</v>
      </c>
      <c r="B16422" s="196" t="s">
        <v>1538</v>
      </c>
      <c r="C16422" s="197" t="s">
        <v>1505</v>
      </c>
      <c r="D16422" s="198" t="s">
        <v>339</v>
      </c>
      <c r="E16422" s="421">
        <v>293</v>
      </c>
      <c r="F16422" s="413">
        <v>138.72999999999999</v>
      </c>
      <c r="G16422" s="414">
        <f t="shared" si="512"/>
        <v>2.1120161464715634</v>
      </c>
      <c r="H16422" s="415">
        <f t="shared" si="513"/>
        <v>2.1120161464715634</v>
      </c>
    </row>
    <row r="16423" spans="1:8" ht="15" hidden="1" thickBot="1">
      <c r="A16423" s="409">
        <v>202208</v>
      </c>
      <c r="B16423" s="196" t="s">
        <v>1539</v>
      </c>
      <c r="C16423" s="197" t="s">
        <v>1540</v>
      </c>
      <c r="D16423" s="198" t="s">
        <v>337</v>
      </c>
      <c r="E16423" s="421">
        <v>94559</v>
      </c>
      <c r="F16423" s="413">
        <v>138.72999999999999</v>
      </c>
      <c r="G16423" s="414">
        <f t="shared" si="512"/>
        <v>681.60455561161973</v>
      </c>
      <c r="H16423" s="415">
        <f t="shared" si="513"/>
        <v>3.4080227780580987</v>
      </c>
    </row>
    <row r="16424" spans="1:8" ht="15" hidden="1" thickBot="1">
      <c r="A16424" s="409">
        <v>202208</v>
      </c>
      <c r="B16424" s="196" t="s">
        <v>1541</v>
      </c>
      <c r="C16424" s="197" t="s">
        <v>1505</v>
      </c>
      <c r="D16424" s="198" t="s">
        <v>337</v>
      </c>
      <c r="E16424" s="421">
        <v>79020</v>
      </c>
      <c r="F16424" s="413">
        <v>138.72999999999999</v>
      </c>
      <c r="G16424" s="414">
        <f t="shared" si="512"/>
        <v>569.59561738628997</v>
      </c>
      <c r="H16424" s="415">
        <f t="shared" si="513"/>
        <v>2.8479780869314499</v>
      </c>
    </row>
    <row r="16425" spans="1:8" ht="15" hidden="1" thickBot="1">
      <c r="A16425" s="409">
        <v>202208</v>
      </c>
      <c r="B16425" s="196" t="s">
        <v>1542</v>
      </c>
      <c r="C16425" s="197" t="s">
        <v>2686</v>
      </c>
      <c r="D16425" s="198" t="s">
        <v>339</v>
      </c>
      <c r="E16425" s="421">
        <v>395</v>
      </c>
      <c r="F16425" s="413">
        <v>138.72999999999999</v>
      </c>
      <c r="G16425" s="414">
        <f t="shared" si="512"/>
        <v>2.8472572623080805</v>
      </c>
      <c r="H16425" s="415">
        <f t="shared" si="513"/>
        <v>2.8472572623080805</v>
      </c>
    </row>
    <row r="16426" spans="1:8" ht="15" hidden="1" thickBot="1">
      <c r="A16426" s="409">
        <v>202208</v>
      </c>
      <c r="B16426" s="196" t="s">
        <v>2687</v>
      </c>
      <c r="C16426" s="197" t="s">
        <v>2688</v>
      </c>
      <c r="D16426" s="198" t="s">
        <v>337</v>
      </c>
      <c r="E16426" s="421">
        <v>69184</v>
      </c>
      <c r="F16426" s="413">
        <v>138.72999999999999</v>
      </c>
      <c r="G16426" s="414">
        <f t="shared" si="512"/>
        <v>498.69530743170191</v>
      </c>
      <c r="H16426" s="415">
        <f t="shared" si="513"/>
        <v>2.4934765371585095</v>
      </c>
    </row>
    <row r="16427" spans="1:8" ht="15" hidden="1" thickBot="1">
      <c r="A16427" s="409">
        <v>202208</v>
      </c>
      <c r="B16427" s="196" t="s">
        <v>2689</v>
      </c>
      <c r="C16427" s="197" t="s">
        <v>1505</v>
      </c>
      <c r="D16427" s="198" t="s">
        <v>339</v>
      </c>
      <c r="E16427" s="421">
        <v>346</v>
      </c>
      <c r="F16427" s="413">
        <v>138.72999999999999</v>
      </c>
      <c r="G16427" s="414">
        <f t="shared" si="512"/>
        <v>2.4940531968572048</v>
      </c>
      <c r="H16427" s="415">
        <f t="shared" si="513"/>
        <v>2.4940531968572048</v>
      </c>
    </row>
    <row r="16428" spans="1:8" ht="15" hidden="1" thickBot="1">
      <c r="A16428" s="409">
        <v>202208</v>
      </c>
      <c r="B16428" s="196" t="s">
        <v>1543</v>
      </c>
      <c r="C16428" s="197" t="s">
        <v>1505</v>
      </c>
      <c r="D16428" s="198" t="s">
        <v>337</v>
      </c>
      <c r="E16428" s="421">
        <v>89656</v>
      </c>
      <c r="F16428" s="413">
        <v>138.72999999999999</v>
      </c>
      <c r="G16428" s="414">
        <f t="shared" si="512"/>
        <v>646.2625243278311</v>
      </c>
      <c r="H16428" s="415">
        <f t="shared" si="513"/>
        <v>3.2313126216391557</v>
      </c>
    </row>
    <row r="16429" spans="1:8" ht="15" hidden="1" thickBot="1">
      <c r="A16429" s="409">
        <v>202208</v>
      </c>
      <c r="B16429" s="196" t="s">
        <v>1544</v>
      </c>
      <c r="C16429" s="197" t="s">
        <v>2692</v>
      </c>
      <c r="D16429" s="198" t="s">
        <v>339</v>
      </c>
      <c r="E16429" s="421">
        <v>448</v>
      </c>
      <c r="F16429" s="413">
        <v>138.72999999999999</v>
      </c>
      <c r="G16429" s="414">
        <f t="shared" si="512"/>
        <v>3.2292943126937219</v>
      </c>
      <c r="H16429" s="415">
        <f t="shared" si="513"/>
        <v>3.2292943126937219</v>
      </c>
    </row>
    <row r="16430" spans="1:8" ht="15" hidden="1" thickBot="1">
      <c r="A16430" s="409">
        <v>202208</v>
      </c>
      <c r="B16430" s="196" t="s">
        <v>1545</v>
      </c>
      <c r="C16430" s="197" t="s">
        <v>1505</v>
      </c>
      <c r="D16430" s="198" t="s">
        <v>337</v>
      </c>
      <c r="E16430" s="421">
        <v>41787</v>
      </c>
      <c r="F16430" s="413">
        <v>138.72999999999999</v>
      </c>
      <c r="G16430" s="414">
        <f t="shared" si="512"/>
        <v>301.21098536726015</v>
      </c>
      <c r="H16430" s="415">
        <f t="shared" si="513"/>
        <v>1.5060549268363008</v>
      </c>
    </row>
    <row r="16431" spans="1:8" ht="15" hidden="1" thickBot="1">
      <c r="A16431" s="409">
        <v>202208</v>
      </c>
      <c r="B16431" s="196" t="s">
        <v>1546</v>
      </c>
      <c r="C16431" s="197" t="s">
        <v>2693</v>
      </c>
      <c r="D16431" s="198" t="s">
        <v>339</v>
      </c>
      <c r="E16431" s="421">
        <v>209</v>
      </c>
      <c r="F16431" s="413">
        <v>138.72999999999999</v>
      </c>
      <c r="G16431" s="414">
        <f t="shared" si="512"/>
        <v>1.5065234628414907</v>
      </c>
      <c r="H16431" s="415">
        <f t="shared" si="513"/>
        <v>1.5065234628414907</v>
      </c>
    </row>
    <row r="16432" spans="1:8" ht="15" hidden="1" thickBot="1">
      <c r="A16432" s="409">
        <v>202208</v>
      </c>
      <c r="B16432" s="196" t="s">
        <v>1547</v>
      </c>
      <c r="C16432" s="197" t="s">
        <v>1505</v>
      </c>
      <c r="D16432" s="198" t="s">
        <v>337</v>
      </c>
      <c r="E16432" s="421">
        <v>68875</v>
      </c>
      <c r="F16432" s="413">
        <v>138.72999999999999</v>
      </c>
      <c r="G16432" s="414">
        <f t="shared" si="512"/>
        <v>496.46795934549129</v>
      </c>
      <c r="H16432" s="415">
        <f t="shared" si="513"/>
        <v>2.4823397967274565</v>
      </c>
    </row>
    <row r="16433" spans="1:8" ht="15" hidden="1" thickBot="1">
      <c r="A16433" s="409">
        <v>202208</v>
      </c>
      <c r="B16433" s="196" t="s">
        <v>1548</v>
      </c>
      <c r="C16433" s="197" t="s">
        <v>2694</v>
      </c>
      <c r="D16433" s="198" t="s">
        <v>339</v>
      </c>
      <c r="E16433" s="421">
        <v>344</v>
      </c>
      <c r="F16433" s="413">
        <v>138.72999999999999</v>
      </c>
      <c r="G16433" s="414">
        <f t="shared" si="512"/>
        <v>2.4796367043898222</v>
      </c>
      <c r="H16433" s="415">
        <f t="shared" si="513"/>
        <v>2.4796367043898222</v>
      </c>
    </row>
    <row r="16434" spans="1:8" ht="15" hidden="1" thickBot="1">
      <c r="A16434" s="409">
        <v>202208</v>
      </c>
      <c r="B16434" s="196" t="s">
        <v>1549</v>
      </c>
      <c r="C16434" s="197" t="s">
        <v>1505</v>
      </c>
      <c r="D16434" s="198" t="s">
        <v>337</v>
      </c>
      <c r="E16434" s="421">
        <v>52962</v>
      </c>
      <c r="F16434" s="413">
        <v>138.72999999999999</v>
      </c>
      <c r="G16434" s="414">
        <f t="shared" si="512"/>
        <v>381.76313702876092</v>
      </c>
      <c r="H16434" s="415">
        <f t="shared" si="513"/>
        <v>1.9088156851438045</v>
      </c>
    </row>
    <row r="16435" spans="1:8" ht="15" hidden="1" thickBot="1">
      <c r="A16435" s="409">
        <v>202208</v>
      </c>
      <c r="B16435" s="196" t="s">
        <v>1550</v>
      </c>
      <c r="C16435" s="197" t="s">
        <v>1505</v>
      </c>
      <c r="D16435" s="198" t="s">
        <v>339</v>
      </c>
      <c r="E16435" s="421">
        <v>265</v>
      </c>
      <c r="F16435" s="413">
        <v>138.72999999999999</v>
      </c>
      <c r="G16435" s="414">
        <f t="shared" si="512"/>
        <v>1.9101852519282061</v>
      </c>
      <c r="H16435" s="415">
        <f t="shared" si="513"/>
        <v>1.9101852519282061</v>
      </c>
    </row>
    <row r="16436" spans="1:8" ht="15" hidden="1" thickBot="1">
      <c r="A16436" s="409">
        <v>202208</v>
      </c>
      <c r="B16436" s="196" t="s">
        <v>1551</v>
      </c>
      <c r="C16436" s="197" t="s">
        <v>1505</v>
      </c>
      <c r="D16436" s="198" t="s">
        <v>337</v>
      </c>
      <c r="E16436" s="421">
        <v>41787</v>
      </c>
      <c r="F16436" s="413">
        <v>138.72999999999999</v>
      </c>
      <c r="G16436" s="414">
        <f t="shared" si="512"/>
        <v>301.21098536726015</v>
      </c>
      <c r="H16436" s="415">
        <f t="shared" si="513"/>
        <v>1.5060549268363008</v>
      </c>
    </row>
    <row r="16437" spans="1:8" ht="15" hidden="1" thickBot="1">
      <c r="A16437" s="409">
        <v>202208</v>
      </c>
      <c r="B16437" s="196" t="s">
        <v>1552</v>
      </c>
      <c r="C16437" s="197" t="s">
        <v>1505</v>
      </c>
      <c r="D16437" s="198" t="s">
        <v>339</v>
      </c>
      <c r="E16437" s="421">
        <v>209</v>
      </c>
      <c r="F16437" s="413">
        <v>138.72999999999999</v>
      </c>
      <c r="G16437" s="414">
        <f t="shared" si="512"/>
        <v>1.5065234628414907</v>
      </c>
      <c r="H16437" s="415">
        <f t="shared" si="513"/>
        <v>1.5065234628414907</v>
      </c>
    </row>
    <row r="16438" spans="1:8" ht="15" hidden="1" thickBot="1">
      <c r="A16438" s="409">
        <v>202208</v>
      </c>
      <c r="B16438" s="196" t="s">
        <v>1553</v>
      </c>
      <c r="C16438" s="197" t="s">
        <v>1505</v>
      </c>
      <c r="D16438" s="198" t="s">
        <v>337</v>
      </c>
      <c r="E16438" s="421">
        <v>44908</v>
      </c>
      <c r="F16438" s="413">
        <v>138.72999999999999</v>
      </c>
      <c r="G16438" s="414">
        <f t="shared" si="512"/>
        <v>323.70792186261087</v>
      </c>
      <c r="H16438" s="415">
        <f t="shared" si="513"/>
        <v>1.6185396093130544</v>
      </c>
    </row>
    <row r="16439" spans="1:8" ht="15" hidden="1" thickBot="1">
      <c r="A16439" s="409">
        <v>202208</v>
      </c>
      <c r="B16439" s="196" t="s">
        <v>1554</v>
      </c>
      <c r="C16439" s="197" t="s">
        <v>1505</v>
      </c>
      <c r="D16439" s="198" t="s">
        <v>339</v>
      </c>
      <c r="E16439" s="421">
        <v>225</v>
      </c>
      <c r="F16439" s="413">
        <v>138.72999999999999</v>
      </c>
      <c r="G16439" s="414">
        <f t="shared" si="512"/>
        <v>1.6218554025805523</v>
      </c>
      <c r="H16439" s="415">
        <f t="shared" si="513"/>
        <v>1.6218554025805523</v>
      </c>
    </row>
    <row r="16440" spans="1:8" ht="15" hidden="1" thickBot="1">
      <c r="A16440" s="409">
        <v>202208</v>
      </c>
      <c r="B16440" s="196" t="s">
        <v>1555</v>
      </c>
      <c r="C16440" s="197" t="s">
        <v>1505</v>
      </c>
      <c r="D16440" s="198" t="s">
        <v>337</v>
      </c>
      <c r="E16440" s="421">
        <v>64256</v>
      </c>
      <c r="F16440" s="413">
        <v>138.72999999999999</v>
      </c>
      <c r="G16440" s="414">
        <f t="shared" si="512"/>
        <v>463.17306999207096</v>
      </c>
      <c r="H16440" s="415">
        <f t="shared" si="513"/>
        <v>2.315865349960355</v>
      </c>
    </row>
    <row r="16441" spans="1:8" ht="15" hidden="1" thickBot="1">
      <c r="A16441" s="409">
        <v>202208</v>
      </c>
      <c r="B16441" s="196" t="s">
        <v>1556</v>
      </c>
      <c r="C16441" s="197" t="s">
        <v>2695</v>
      </c>
      <c r="D16441" s="198" t="s">
        <v>339</v>
      </c>
      <c r="E16441" s="421">
        <v>321</v>
      </c>
      <c r="F16441" s="413">
        <v>138.72999999999999</v>
      </c>
      <c r="G16441" s="414">
        <f t="shared" si="512"/>
        <v>2.3138470410149212</v>
      </c>
      <c r="H16441" s="415">
        <f t="shared" si="513"/>
        <v>2.3138470410149212</v>
      </c>
    </row>
    <row r="16442" spans="1:8" ht="15" hidden="1" thickBot="1">
      <c r="A16442" s="409">
        <v>202208</v>
      </c>
      <c r="B16442" s="196" t="s">
        <v>1557</v>
      </c>
      <c r="C16442" s="197" t="s">
        <v>1558</v>
      </c>
      <c r="D16442" s="198" t="s">
        <v>337</v>
      </c>
      <c r="E16442" s="421">
        <v>135300</v>
      </c>
      <c r="F16442" s="413">
        <v>138.72999999999999</v>
      </c>
      <c r="G16442" s="414">
        <f t="shared" si="512"/>
        <v>975.27571541843872</v>
      </c>
      <c r="H16442" s="415">
        <f t="shared" si="513"/>
        <v>4.8763785770921935</v>
      </c>
    </row>
    <row r="16443" spans="1:8" ht="15" hidden="1" thickBot="1">
      <c r="A16443" s="409">
        <v>202208</v>
      </c>
      <c r="B16443" s="196" t="s">
        <v>1559</v>
      </c>
      <c r="C16443" s="197" t="s">
        <v>1558</v>
      </c>
      <c r="D16443" s="198" t="s">
        <v>374</v>
      </c>
      <c r="E16443" s="421">
        <v>0.01</v>
      </c>
      <c r="F16443" s="413">
        <v>138.72999999999999</v>
      </c>
      <c r="G16443" s="414">
        <f t="shared" si="512"/>
        <v>7.2082462336913442E-5</v>
      </c>
      <c r="H16443" s="415" t="str">
        <f t="shared" si="513"/>
        <v>VER</v>
      </c>
    </row>
    <row r="16444" spans="1:8" ht="15" hidden="1" thickBot="1">
      <c r="A16444" s="409">
        <v>202208</v>
      </c>
      <c r="B16444" s="196" t="s">
        <v>1560</v>
      </c>
      <c r="C16444" s="197" t="s">
        <v>1558</v>
      </c>
      <c r="D16444" s="198" t="s">
        <v>374</v>
      </c>
      <c r="E16444" s="421">
        <v>0.01</v>
      </c>
      <c r="F16444" s="413">
        <v>138.72999999999999</v>
      </c>
      <c r="G16444" s="414">
        <f t="shared" si="512"/>
        <v>7.2082462336913442E-5</v>
      </c>
      <c r="H16444" s="415" t="str">
        <f t="shared" si="513"/>
        <v>VER</v>
      </c>
    </row>
    <row r="16445" spans="1:8" ht="15" hidden="1" thickBot="1">
      <c r="A16445" s="409">
        <v>202208</v>
      </c>
      <c r="B16445" s="196" t="s">
        <v>1561</v>
      </c>
      <c r="C16445" s="197" t="s">
        <v>791</v>
      </c>
      <c r="D16445" s="198" t="s">
        <v>374</v>
      </c>
      <c r="E16445" s="421">
        <v>0.01</v>
      </c>
      <c r="F16445" s="413">
        <v>138.72999999999999</v>
      </c>
      <c r="G16445" s="414">
        <f t="shared" si="512"/>
        <v>7.2082462336913442E-5</v>
      </c>
      <c r="H16445" s="415" t="str">
        <f t="shared" si="513"/>
        <v>VER</v>
      </c>
    </row>
    <row r="16446" spans="1:8" ht="15" hidden="1" thickBot="1">
      <c r="A16446" s="409">
        <v>202208</v>
      </c>
      <c r="B16446" s="196" t="s">
        <v>1562</v>
      </c>
      <c r="C16446" s="197" t="s">
        <v>791</v>
      </c>
      <c r="D16446" s="198" t="s">
        <v>374</v>
      </c>
      <c r="E16446" s="421">
        <v>0.01</v>
      </c>
      <c r="F16446" s="413">
        <v>138.72999999999999</v>
      </c>
      <c r="G16446" s="414">
        <f t="shared" si="512"/>
        <v>7.2082462336913442E-5</v>
      </c>
      <c r="H16446" s="415" t="str">
        <f t="shared" si="513"/>
        <v>VER</v>
      </c>
    </row>
    <row r="16447" spans="1:8" ht="15" hidden="1" thickBot="1">
      <c r="A16447" s="409">
        <v>202208</v>
      </c>
      <c r="B16447" s="196" t="s">
        <v>1563</v>
      </c>
      <c r="C16447" s="197" t="s">
        <v>791</v>
      </c>
      <c r="D16447" s="198" t="s">
        <v>374</v>
      </c>
      <c r="E16447" s="421">
        <v>0.01</v>
      </c>
      <c r="F16447" s="413">
        <v>138.72999999999999</v>
      </c>
      <c r="G16447" s="414">
        <f t="shared" si="512"/>
        <v>7.2082462336913442E-5</v>
      </c>
      <c r="H16447" s="415" t="str">
        <f t="shared" si="513"/>
        <v>VER</v>
      </c>
    </row>
    <row r="16448" spans="1:8" ht="15" hidden="1" thickBot="1">
      <c r="A16448" s="409">
        <v>202208</v>
      </c>
      <c r="B16448" s="196" t="s">
        <v>1564</v>
      </c>
      <c r="C16448" s="197" t="s">
        <v>791</v>
      </c>
      <c r="D16448" s="198" t="s">
        <v>374</v>
      </c>
      <c r="E16448" s="421">
        <v>0.01</v>
      </c>
      <c r="F16448" s="413">
        <v>138.72999999999999</v>
      </c>
      <c r="G16448" s="414">
        <f t="shared" si="512"/>
        <v>7.2082462336913442E-5</v>
      </c>
      <c r="H16448" s="415" t="str">
        <f t="shared" si="513"/>
        <v>VER</v>
      </c>
    </row>
    <row r="16449" spans="1:8" ht="15" hidden="1" thickBot="1">
      <c r="A16449" s="409">
        <v>202208</v>
      </c>
      <c r="B16449" s="196" t="s">
        <v>1565</v>
      </c>
      <c r="C16449" s="197" t="s">
        <v>1558</v>
      </c>
      <c r="D16449" s="198" t="s">
        <v>374</v>
      </c>
      <c r="E16449" s="421">
        <v>0.01</v>
      </c>
      <c r="F16449" s="413">
        <v>138.72999999999999</v>
      </c>
      <c r="G16449" s="414">
        <f t="shared" si="512"/>
        <v>7.2082462336913442E-5</v>
      </c>
      <c r="H16449" s="415" t="str">
        <f t="shared" si="513"/>
        <v>VER</v>
      </c>
    </row>
    <row r="16450" spans="1:8" ht="15" hidden="1" thickBot="1">
      <c r="A16450" s="409">
        <v>202208</v>
      </c>
      <c r="B16450" s="196" t="s">
        <v>1566</v>
      </c>
      <c r="C16450" s="197" t="s">
        <v>1558</v>
      </c>
      <c r="D16450" s="198" t="s">
        <v>374</v>
      </c>
      <c r="E16450" s="421">
        <v>0.01</v>
      </c>
      <c r="F16450" s="413">
        <v>138.72999999999999</v>
      </c>
      <c r="G16450" s="414">
        <f t="shared" ref="G16450:G16513" si="514">+E16450/F16450</f>
        <v>7.2082462336913442E-5</v>
      </c>
      <c r="H16450" s="415" t="str">
        <f t="shared" ref="H16450:H16513" si="515">IF(D16450="TB",G16450/200,IF(D16450="LT",G16450,"VER"))</f>
        <v>VER</v>
      </c>
    </row>
    <row r="16451" spans="1:8" ht="15" hidden="1" thickBot="1">
      <c r="A16451" s="409">
        <v>202208</v>
      </c>
      <c r="B16451" s="196" t="s">
        <v>1567</v>
      </c>
      <c r="C16451" s="197" t="s">
        <v>1558</v>
      </c>
      <c r="D16451" s="198" t="s">
        <v>374</v>
      </c>
      <c r="E16451" s="421">
        <v>0.01</v>
      </c>
      <c r="F16451" s="413">
        <v>138.72999999999999</v>
      </c>
      <c r="G16451" s="414">
        <f t="shared" si="514"/>
        <v>7.2082462336913442E-5</v>
      </c>
      <c r="H16451" s="415" t="str">
        <f t="shared" si="515"/>
        <v>VER</v>
      </c>
    </row>
    <row r="16452" spans="1:8" ht="15" hidden="1" thickBot="1">
      <c r="A16452" s="409">
        <v>202208</v>
      </c>
      <c r="B16452" s="196" t="s">
        <v>1568</v>
      </c>
      <c r="C16452" s="197" t="s">
        <v>1558</v>
      </c>
      <c r="D16452" s="198" t="s">
        <v>374</v>
      </c>
      <c r="E16452" s="421">
        <v>0.01</v>
      </c>
      <c r="F16452" s="413">
        <v>138.72999999999999</v>
      </c>
      <c r="G16452" s="414">
        <f t="shared" si="514"/>
        <v>7.2082462336913442E-5</v>
      </c>
      <c r="H16452" s="415" t="str">
        <f t="shared" si="515"/>
        <v>VER</v>
      </c>
    </row>
    <row r="16453" spans="1:8" ht="15" hidden="1" thickBot="1">
      <c r="A16453" s="409">
        <v>202208</v>
      </c>
      <c r="B16453" s="196" t="s">
        <v>1569</v>
      </c>
      <c r="C16453" s="197" t="s">
        <v>1558</v>
      </c>
      <c r="D16453" s="198" t="s">
        <v>374</v>
      </c>
      <c r="E16453" s="421">
        <v>0.01</v>
      </c>
      <c r="F16453" s="413">
        <v>138.72999999999999</v>
      </c>
      <c r="G16453" s="414">
        <f t="shared" si="514"/>
        <v>7.2082462336913442E-5</v>
      </c>
      <c r="H16453" s="415" t="str">
        <f t="shared" si="515"/>
        <v>VER</v>
      </c>
    </row>
    <row r="16454" spans="1:8" ht="15" hidden="1" thickBot="1">
      <c r="A16454" s="409">
        <v>202208</v>
      </c>
      <c r="B16454" s="196" t="s">
        <v>1570</v>
      </c>
      <c r="C16454" s="197" t="s">
        <v>1558</v>
      </c>
      <c r="D16454" s="198" t="s">
        <v>374</v>
      </c>
      <c r="E16454" s="421">
        <v>0.01</v>
      </c>
      <c r="F16454" s="413">
        <v>138.72999999999999</v>
      </c>
      <c r="G16454" s="414">
        <f t="shared" si="514"/>
        <v>7.2082462336913442E-5</v>
      </c>
      <c r="H16454" s="415" t="str">
        <f t="shared" si="515"/>
        <v>VER</v>
      </c>
    </row>
    <row r="16455" spans="1:8" ht="15" hidden="1" thickBot="1">
      <c r="A16455" s="409">
        <v>202208</v>
      </c>
      <c r="B16455" s="196" t="s">
        <v>1571</v>
      </c>
      <c r="C16455" s="197" t="s">
        <v>1558</v>
      </c>
      <c r="D16455" s="198" t="s">
        <v>337</v>
      </c>
      <c r="E16455" s="421">
        <v>170512</v>
      </c>
      <c r="F16455" s="413">
        <v>138.72999999999999</v>
      </c>
      <c r="G16455" s="414">
        <f t="shared" si="514"/>
        <v>1229.0924817991784</v>
      </c>
      <c r="H16455" s="415">
        <f t="shared" si="515"/>
        <v>6.1454624089958916</v>
      </c>
    </row>
    <row r="16456" spans="1:8" ht="15" hidden="1" thickBot="1">
      <c r="A16456" s="409">
        <v>202208</v>
      </c>
      <c r="B16456" s="196" t="s">
        <v>1572</v>
      </c>
      <c r="C16456" s="197" t="s">
        <v>1558</v>
      </c>
      <c r="D16456" s="198" t="s">
        <v>337</v>
      </c>
      <c r="E16456" s="421">
        <v>119562</v>
      </c>
      <c r="F16456" s="413">
        <v>138.72999999999999</v>
      </c>
      <c r="G16456" s="414">
        <f t="shared" si="514"/>
        <v>861.83233619260443</v>
      </c>
      <c r="H16456" s="415">
        <f t="shared" si="515"/>
        <v>4.3091616809630224</v>
      </c>
    </row>
    <row r="16457" spans="1:8" ht="15" hidden="1" thickBot="1">
      <c r="A16457" s="409">
        <v>202208</v>
      </c>
      <c r="B16457" s="196" t="s">
        <v>1573</v>
      </c>
      <c r="C16457" s="197" t="s">
        <v>1558</v>
      </c>
      <c r="D16457" s="198" t="s">
        <v>337</v>
      </c>
      <c r="E16457" s="421">
        <v>119562</v>
      </c>
      <c r="F16457" s="413">
        <v>138.72999999999999</v>
      </c>
      <c r="G16457" s="414">
        <f t="shared" si="514"/>
        <v>861.83233619260443</v>
      </c>
      <c r="H16457" s="415">
        <f t="shared" si="515"/>
        <v>4.3091616809630224</v>
      </c>
    </row>
    <row r="16458" spans="1:8" ht="15" hidden="1" thickBot="1">
      <c r="A16458" s="409">
        <v>202208</v>
      </c>
      <c r="B16458" s="196" t="s">
        <v>1574</v>
      </c>
      <c r="C16458" s="197" t="s">
        <v>1558</v>
      </c>
      <c r="D16458" s="198" t="s">
        <v>339</v>
      </c>
      <c r="E16458" s="421">
        <v>598</v>
      </c>
      <c r="F16458" s="413">
        <v>138.72999999999999</v>
      </c>
      <c r="G16458" s="414">
        <f t="shared" si="514"/>
        <v>4.3105312477474236</v>
      </c>
      <c r="H16458" s="415">
        <f t="shared" si="515"/>
        <v>4.3105312477474236</v>
      </c>
    </row>
    <row r="16459" spans="1:8" ht="15" hidden="1" thickBot="1">
      <c r="A16459" s="409">
        <v>202208</v>
      </c>
      <c r="B16459" s="196" t="s">
        <v>1575</v>
      </c>
      <c r="C16459" s="197" t="s">
        <v>1558</v>
      </c>
      <c r="D16459" s="198" t="s">
        <v>337</v>
      </c>
      <c r="E16459" s="421">
        <v>119562</v>
      </c>
      <c r="F16459" s="413">
        <v>138.72999999999999</v>
      </c>
      <c r="G16459" s="414">
        <f t="shared" si="514"/>
        <v>861.83233619260443</v>
      </c>
      <c r="H16459" s="415">
        <f t="shared" si="515"/>
        <v>4.3091616809630224</v>
      </c>
    </row>
    <row r="16460" spans="1:8" ht="15" hidden="1" thickBot="1">
      <c r="A16460" s="409">
        <v>202208</v>
      </c>
      <c r="B16460" s="196" t="s">
        <v>1576</v>
      </c>
      <c r="C16460" s="197" t="s">
        <v>1558</v>
      </c>
      <c r="D16460" s="198" t="s">
        <v>337</v>
      </c>
      <c r="E16460" s="421">
        <v>119562</v>
      </c>
      <c r="F16460" s="413">
        <v>138.72999999999999</v>
      </c>
      <c r="G16460" s="414">
        <f t="shared" si="514"/>
        <v>861.83233619260443</v>
      </c>
      <c r="H16460" s="415">
        <f t="shared" si="515"/>
        <v>4.3091616809630224</v>
      </c>
    </row>
    <row r="16461" spans="1:8" ht="15" hidden="1" thickBot="1">
      <c r="A16461" s="409">
        <v>202208</v>
      </c>
      <c r="B16461" s="196" t="s">
        <v>1577</v>
      </c>
      <c r="C16461" s="197" t="s">
        <v>2696</v>
      </c>
      <c r="D16461" s="198" t="s">
        <v>339</v>
      </c>
      <c r="E16461" s="421">
        <v>598</v>
      </c>
      <c r="F16461" s="413">
        <v>138.72999999999999</v>
      </c>
      <c r="G16461" s="414">
        <f t="shared" si="514"/>
        <v>4.3105312477474236</v>
      </c>
      <c r="H16461" s="415">
        <f t="shared" si="515"/>
        <v>4.3105312477474236</v>
      </c>
    </row>
    <row r="16462" spans="1:8" ht="15" hidden="1" thickBot="1">
      <c r="A16462" s="409">
        <v>202208</v>
      </c>
      <c r="B16462" s="196" t="s">
        <v>1578</v>
      </c>
      <c r="C16462" s="197" t="s">
        <v>1558</v>
      </c>
      <c r="D16462" s="198" t="s">
        <v>337</v>
      </c>
      <c r="E16462" s="421">
        <v>90610</v>
      </c>
      <c r="F16462" s="413">
        <v>138.72999999999999</v>
      </c>
      <c r="G16462" s="414">
        <f t="shared" si="514"/>
        <v>653.13919123477262</v>
      </c>
      <c r="H16462" s="415">
        <f t="shared" si="515"/>
        <v>3.2656959561738632</v>
      </c>
    </row>
    <row r="16463" spans="1:8" ht="15" hidden="1" thickBot="1">
      <c r="A16463" s="409">
        <v>202208</v>
      </c>
      <c r="B16463" s="196" t="s">
        <v>1579</v>
      </c>
      <c r="C16463" s="197" t="s">
        <v>1558</v>
      </c>
      <c r="D16463" s="198" t="s">
        <v>339</v>
      </c>
      <c r="E16463" s="421">
        <v>453</v>
      </c>
      <c r="F16463" s="413">
        <v>138.72999999999999</v>
      </c>
      <c r="G16463" s="414">
        <f t="shared" si="514"/>
        <v>3.2653355438621787</v>
      </c>
      <c r="H16463" s="415">
        <f t="shared" si="515"/>
        <v>3.2653355438621787</v>
      </c>
    </row>
    <row r="16464" spans="1:8" ht="15" hidden="1" thickBot="1">
      <c r="A16464" s="409">
        <v>202208</v>
      </c>
      <c r="B16464" s="196" t="s">
        <v>1580</v>
      </c>
      <c r="C16464" s="197" t="s">
        <v>1558</v>
      </c>
      <c r="D16464" s="198" t="s">
        <v>337</v>
      </c>
      <c r="E16464" s="421">
        <v>63746</v>
      </c>
      <c r="F16464" s="413">
        <v>138.72999999999999</v>
      </c>
      <c r="G16464" s="414">
        <f t="shared" si="514"/>
        <v>459.49686441288839</v>
      </c>
      <c r="H16464" s="415">
        <f t="shared" si="515"/>
        <v>2.2974843220644421</v>
      </c>
    </row>
    <row r="16465" spans="1:8" ht="15" hidden="1" thickBot="1">
      <c r="A16465" s="409">
        <v>202208</v>
      </c>
      <c r="B16465" s="196" t="s">
        <v>1581</v>
      </c>
      <c r="C16465" s="197" t="s">
        <v>1558</v>
      </c>
      <c r="D16465" s="198" t="s">
        <v>337</v>
      </c>
      <c r="E16465" s="421">
        <v>119562</v>
      </c>
      <c r="F16465" s="413">
        <v>138.72999999999999</v>
      </c>
      <c r="G16465" s="414">
        <f t="shared" si="514"/>
        <v>861.83233619260443</v>
      </c>
      <c r="H16465" s="415">
        <f t="shared" si="515"/>
        <v>4.3091616809630224</v>
      </c>
    </row>
    <row r="16466" spans="1:8" ht="15" hidden="1" thickBot="1">
      <c r="A16466" s="409">
        <v>202208</v>
      </c>
      <c r="B16466" s="196" t="s">
        <v>1582</v>
      </c>
      <c r="C16466" s="197" t="s">
        <v>1558</v>
      </c>
      <c r="D16466" s="198" t="s">
        <v>339</v>
      </c>
      <c r="E16466" s="421">
        <v>598</v>
      </c>
      <c r="F16466" s="413">
        <v>138.72999999999999</v>
      </c>
      <c r="G16466" s="414">
        <f t="shared" si="514"/>
        <v>4.3105312477474236</v>
      </c>
      <c r="H16466" s="415">
        <f t="shared" si="515"/>
        <v>4.3105312477474236</v>
      </c>
    </row>
    <row r="16467" spans="1:8" ht="15" hidden="1" thickBot="1">
      <c r="A16467" s="409">
        <v>202208</v>
      </c>
      <c r="B16467" s="196" t="s">
        <v>1583</v>
      </c>
      <c r="C16467" s="197" t="s">
        <v>1558</v>
      </c>
      <c r="D16467" s="198" t="s">
        <v>337</v>
      </c>
      <c r="E16467" s="421">
        <v>58185</v>
      </c>
      <c r="F16467" s="413">
        <v>138.72999999999999</v>
      </c>
      <c r="G16467" s="414">
        <f t="shared" si="514"/>
        <v>419.41180710733084</v>
      </c>
      <c r="H16467" s="415">
        <f t="shared" si="515"/>
        <v>2.0970590355366543</v>
      </c>
    </row>
    <row r="16468" spans="1:8" ht="15" hidden="1" thickBot="1">
      <c r="A16468" s="409">
        <v>202208</v>
      </c>
      <c r="B16468" s="196" t="s">
        <v>1584</v>
      </c>
      <c r="C16468" s="197" t="s">
        <v>1558</v>
      </c>
      <c r="D16468" s="198" t="s">
        <v>339</v>
      </c>
      <c r="E16468" s="421">
        <v>291</v>
      </c>
      <c r="F16468" s="413">
        <v>138.72999999999999</v>
      </c>
      <c r="G16468" s="414">
        <f t="shared" si="514"/>
        <v>2.0975996540041808</v>
      </c>
      <c r="H16468" s="415">
        <f t="shared" si="515"/>
        <v>2.0975996540041808</v>
      </c>
    </row>
    <row r="16469" spans="1:8" ht="15" hidden="1" thickBot="1">
      <c r="A16469" s="409">
        <v>202208</v>
      </c>
      <c r="B16469" s="196" t="s">
        <v>1585</v>
      </c>
      <c r="C16469" s="197" t="s">
        <v>1558</v>
      </c>
      <c r="D16469" s="198" t="s">
        <v>337</v>
      </c>
      <c r="E16469" s="421">
        <v>58185</v>
      </c>
      <c r="F16469" s="413">
        <v>138.72999999999999</v>
      </c>
      <c r="G16469" s="414">
        <f t="shared" si="514"/>
        <v>419.41180710733084</v>
      </c>
      <c r="H16469" s="415">
        <f t="shared" si="515"/>
        <v>2.0970590355366543</v>
      </c>
    </row>
    <row r="16470" spans="1:8" ht="15" hidden="1" thickBot="1">
      <c r="A16470" s="409">
        <v>202208</v>
      </c>
      <c r="B16470" s="196" t="s">
        <v>1586</v>
      </c>
      <c r="C16470" s="197" t="s">
        <v>1558</v>
      </c>
      <c r="D16470" s="198" t="s">
        <v>339</v>
      </c>
      <c r="E16470" s="421">
        <v>291</v>
      </c>
      <c r="F16470" s="413">
        <v>138.72999999999999</v>
      </c>
      <c r="G16470" s="414">
        <f t="shared" si="514"/>
        <v>2.0975996540041808</v>
      </c>
      <c r="H16470" s="415">
        <f t="shared" si="515"/>
        <v>2.0975996540041808</v>
      </c>
    </row>
    <row r="16471" spans="1:8" ht="15" hidden="1" thickBot="1">
      <c r="A16471" s="409">
        <v>202208</v>
      </c>
      <c r="B16471" s="196" t="s">
        <v>1587</v>
      </c>
      <c r="C16471" s="197" t="s">
        <v>1558</v>
      </c>
      <c r="D16471" s="198" t="s">
        <v>337</v>
      </c>
      <c r="E16471" s="421">
        <v>58185</v>
      </c>
      <c r="F16471" s="413">
        <v>138.72999999999999</v>
      </c>
      <c r="G16471" s="414">
        <f t="shared" si="514"/>
        <v>419.41180710733084</v>
      </c>
      <c r="H16471" s="415">
        <f t="shared" si="515"/>
        <v>2.0970590355366543</v>
      </c>
    </row>
    <row r="16472" spans="1:8" ht="15" hidden="1" thickBot="1">
      <c r="A16472" s="409">
        <v>202208</v>
      </c>
      <c r="B16472" s="196" t="s">
        <v>1588</v>
      </c>
      <c r="C16472" s="197" t="s">
        <v>1558</v>
      </c>
      <c r="D16472" s="198" t="s">
        <v>339</v>
      </c>
      <c r="E16472" s="421">
        <v>291</v>
      </c>
      <c r="F16472" s="413">
        <v>138.72999999999999</v>
      </c>
      <c r="G16472" s="414">
        <f t="shared" si="514"/>
        <v>2.0975996540041808</v>
      </c>
      <c r="H16472" s="415">
        <f t="shared" si="515"/>
        <v>2.0975996540041808</v>
      </c>
    </row>
    <row r="16473" spans="1:8" ht="15" hidden="1" thickBot="1">
      <c r="A16473" s="409">
        <v>202208</v>
      </c>
      <c r="B16473" s="196" t="s">
        <v>1589</v>
      </c>
      <c r="C16473" s="197" t="s">
        <v>1558</v>
      </c>
      <c r="D16473" s="198" t="s">
        <v>337</v>
      </c>
      <c r="E16473" s="421">
        <v>126472</v>
      </c>
      <c r="F16473" s="413">
        <v>138.72999999999999</v>
      </c>
      <c r="G16473" s="414">
        <f t="shared" si="514"/>
        <v>911.64131766741161</v>
      </c>
      <c r="H16473" s="415">
        <f t="shared" si="515"/>
        <v>4.5582065883370584</v>
      </c>
    </row>
    <row r="16474" spans="1:8" ht="15" hidden="1" thickBot="1">
      <c r="A16474" s="409">
        <v>202208</v>
      </c>
      <c r="B16474" s="196" t="s">
        <v>1590</v>
      </c>
      <c r="C16474" s="197" t="s">
        <v>1558</v>
      </c>
      <c r="D16474" s="198" t="s">
        <v>339</v>
      </c>
      <c r="E16474" s="421">
        <v>632</v>
      </c>
      <c r="F16474" s="413">
        <v>138.72999999999999</v>
      </c>
      <c r="G16474" s="414">
        <f t="shared" si="514"/>
        <v>4.5556116196929288</v>
      </c>
      <c r="H16474" s="415">
        <f t="shared" si="515"/>
        <v>4.5556116196929288</v>
      </c>
    </row>
    <row r="16475" spans="1:8" ht="15" hidden="1" thickBot="1">
      <c r="A16475" s="409">
        <v>202208</v>
      </c>
      <c r="B16475" s="196" t="s">
        <v>1591</v>
      </c>
      <c r="C16475" s="197" t="s">
        <v>1558</v>
      </c>
      <c r="D16475" s="198" t="s">
        <v>339</v>
      </c>
      <c r="E16475" s="421">
        <v>745</v>
      </c>
      <c r="F16475" s="413">
        <v>138.72999999999999</v>
      </c>
      <c r="G16475" s="414">
        <f t="shared" si="514"/>
        <v>5.3701434441000506</v>
      </c>
      <c r="H16475" s="415">
        <f t="shared" si="515"/>
        <v>5.3701434441000506</v>
      </c>
    </row>
    <row r="16476" spans="1:8" ht="15" hidden="1" thickBot="1">
      <c r="A16476" s="409">
        <v>202208</v>
      </c>
      <c r="B16476" s="196" t="s">
        <v>1592</v>
      </c>
      <c r="C16476" s="197" t="s">
        <v>1558</v>
      </c>
      <c r="D16476" s="198" t="s">
        <v>339</v>
      </c>
      <c r="E16476" s="421">
        <v>745</v>
      </c>
      <c r="F16476" s="413">
        <v>138.72999999999999</v>
      </c>
      <c r="G16476" s="414">
        <f t="shared" si="514"/>
        <v>5.3701434441000506</v>
      </c>
      <c r="H16476" s="415">
        <f t="shared" si="515"/>
        <v>5.3701434441000506</v>
      </c>
    </row>
    <row r="16477" spans="1:8" ht="15" hidden="1" thickBot="1">
      <c r="A16477" s="409">
        <v>202208</v>
      </c>
      <c r="B16477" s="196" t="s">
        <v>1593</v>
      </c>
      <c r="C16477" s="197" t="s">
        <v>1558</v>
      </c>
      <c r="D16477" s="198" t="s">
        <v>337</v>
      </c>
      <c r="E16477" s="421">
        <v>149034</v>
      </c>
      <c r="F16477" s="413">
        <v>138.72999999999999</v>
      </c>
      <c r="G16477" s="414">
        <f t="shared" si="514"/>
        <v>1074.2737691919556</v>
      </c>
      <c r="H16477" s="415">
        <f t="shared" si="515"/>
        <v>5.3713688459597781</v>
      </c>
    </row>
    <row r="16478" spans="1:8" ht="15" hidden="1" thickBot="1">
      <c r="A16478" s="409">
        <v>202208</v>
      </c>
      <c r="B16478" s="196" t="s">
        <v>1594</v>
      </c>
      <c r="C16478" s="197" t="s">
        <v>1558</v>
      </c>
      <c r="D16478" s="198" t="s">
        <v>337</v>
      </c>
      <c r="E16478" s="421">
        <v>151750</v>
      </c>
      <c r="F16478" s="413">
        <v>138.72999999999999</v>
      </c>
      <c r="G16478" s="414">
        <f t="shared" si="514"/>
        <v>1093.8513659626615</v>
      </c>
      <c r="H16478" s="415">
        <f t="shared" si="515"/>
        <v>5.4692568298133075</v>
      </c>
    </row>
    <row r="16479" spans="1:8" ht="15" hidden="1" thickBot="1">
      <c r="A16479" s="409">
        <v>202208</v>
      </c>
      <c r="B16479" s="196" t="s">
        <v>1595</v>
      </c>
      <c r="C16479" s="197" t="s">
        <v>1558</v>
      </c>
      <c r="D16479" s="198" t="s">
        <v>337</v>
      </c>
      <c r="E16479" s="421">
        <v>40634</v>
      </c>
      <c r="F16479" s="413">
        <v>138.72999999999999</v>
      </c>
      <c r="G16479" s="414">
        <f t="shared" si="514"/>
        <v>292.89987745981404</v>
      </c>
      <c r="H16479" s="415">
        <f t="shared" si="515"/>
        <v>1.4644993872990701</v>
      </c>
    </row>
    <row r="16480" spans="1:8" ht="15" hidden="1" thickBot="1">
      <c r="A16480" s="409">
        <v>202208</v>
      </c>
      <c r="B16480" s="196" t="s">
        <v>1596</v>
      </c>
      <c r="C16480" s="197" t="s">
        <v>1558</v>
      </c>
      <c r="D16480" s="198" t="s">
        <v>337</v>
      </c>
      <c r="E16480" s="421">
        <v>127304</v>
      </c>
      <c r="F16480" s="413">
        <v>138.72999999999999</v>
      </c>
      <c r="G16480" s="414">
        <f t="shared" si="514"/>
        <v>917.63857853384275</v>
      </c>
      <c r="H16480" s="415">
        <f t="shared" si="515"/>
        <v>4.5881928926692135</v>
      </c>
    </row>
    <row r="16481" spans="1:8" ht="15" hidden="1" thickBot="1">
      <c r="A16481" s="409">
        <v>202208</v>
      </c>
      <c r="B16481" s="196" t="s">
        <v>1597</v>
      </c>
      <c r="C16481" s="197" t="s">
        <v>1558</v>
      </c>
      <c r="D16481" s="198" t="s">
        <v>339</v>
      </c>
      <c r="E16481" s="421">
        <v>637</v>
      </c>
      <c r="F16481" s="413">
        <v>138.72999999999999</v>
      </c>
      <c r="G16481" s="414">
        <f t="shared" si="514"/>
        <v>4.5916528508613856</v>
      </c>
      <c r="H16481" s="415">
        <f t="shared" si="515"/>
        <v>4.5916528508613856</v>
      </c>
    </row>
    <row r="16482" spans="1:8" ht="15" hidden="1" thickBot="1">
      <c r="A16482" s="409">
        <v>202208</v>
      </c>
      <c r="B16482" s="196" t="s">
        <v>1598</v>
      </c>
      <c r="C16482" s="197" t="s">
        <v>1558</v>
      </c>
      <c r="D16482" s="198" t="s">
        <v>337</v>
      </c>
      <c r="E16482" s="421">
        <v>20333</v>
      </c>
      <c r="F16482" s="413">
        <v>138.72999999999999</v>
      </c>
      <c r="G16482" s="414">
        <f t="shared" si="514"/>
        <v>146.56527066964608</v>
      </c>
      <c r="H16482" s="415">
        <f t="shared" si="515"/>
        <v>0.73282635334823043</v>
      </c>
    </row>
    <row r="16483" spans="1:8" ht="15" hidden="1" thickBot="1">
      <c r="A16483" s="409">
        <v>202208</v>
      </c>
      <c r="B16483" s="196" t="s">
        <v>1599</v>
      </c>
      <c r="C16483" s="197" t="s">
        <v>1558</v>
      </c>
      <c r="D16483" s="198" t="s">
        <v>337</v>
      </c>
      <c r="E16483" s="421">
        <v>70948</v>
      </c>
      <c r="F16483" s="413">
        <v>138.72999999999999</v>
      </c>
      <c r="G16483" s="414">
        <f t="shared" si="514"/>
        <v>511.41065378793343</v>
      </c>
      <c r="H16483" s="415">
        <f t="shared" si="515"/>
        <v>2.5570532689396672</v>
      </c>
    </row>
    <row r="16484" spans="1:8" ht="15" hidden="1" thickBot="1">
      <c r="A16484" s="409">
        <v>202208</v>
      </c>
      <c r="B16484" s="196" t="s">
        <v>1600</v>
      </c>
      <c r="C16484" s="197" t="s">
        <v>1558</v>
      </c>
      <c r="D16484" s="198" t="s">
        <v>339</v>
      </c>
      <c r="E16484" s="421">
        <v>355</v>
      </c>
      <c r="F16484" s="413">
        <v>138.72999999999999</v>
      </c>
      <c r="G16484" s="414">
        <f t="shared" si="514"/>
        <v>2.5589274129604269</v>
      </c>
      <c r="H16484" s="415">
        <f t="shared" si="515"/>
        <v>2.5589274129604269</v>
      </c>
    </row>
    <row r="16485" spans="1:8" ht="15" hidden="1" thickBot="1">
      <c r="A16485" s="409">
        <v>202208</v>
      </c>
      <c r="B16485" s="196" t="s">
        <v>1601</v>
      </c>
      <c r="C16485" s="197" t="s">
        <v>1558</v>
      </c>
      <c r="D16485" s="198" t="s">
        <v>337</v>
      </c>
      <c r="E16485" s="421">
        <v>70948</v>
      </c>
      <c r="F16485" s="413">
        <v>138.72999999999999</v>
      </c>
      <c r="G16485" s="414">
        <f t="shared" si="514"/>
        <v>511.41065378793343</v>
      </c>
      <c r="H16485" s="415">
        <f t="shared" si="515"/>
        <v>2.5570532689396672</v>
      </c>
    </row>
    <row r="16486" spans="1:8" ht="15" hidden="1" thickBot="1">
      <c r="A16486" s="409">
        <v>202208</v>
      </c>
      <c r="B16486" s="196" t="s">
        <v>1602</v>
      </c>
      <c r="C16486" s="197" t="s">
        <v>1558</v>
      </c>
      <c r="D16486" s="198" t="s">
        <v>339</v>
      </c>
      <c r="E16486" s="421">
        <v>355</v>
      </c>
      <c r="F16486" s="413">
        <v>138.72999999999999</v>
      </c>
      <c r="G16486" s="414">
        <f t="shared" si="514"/>
        <v>2.5589274129604269</v>
      </c>
      <c r="H16486" s="415">
        <f t="shared" si="515"/>
        <v>2.5589274129604269</v>
      </c>
    </row>
    <row r="16487" spans="1:8" ht="15" hidden="1" thickBot="1">
      <c r="A16487" s="409">
        <v>202208</v>
      </c>
      <c r="B16487" s="196" t="s">
        <v>1603</v>
      </c>
      <c r="C16487" s="197" t="s">
        <v>1558</v>
      </c>
      <c r="D16487" s="198" t="s">
        <v>337</v>
      </c>
      <c r="E16487" s="421">
        <v>70307</v>
      </c>
      <c r="F16487" s="413">
        <v>138.72999999999999</v>
      </c>
      <c r="G16487" s="414">
        <f t="shared" si="514"/>
        <v>506.79016795213727</v>
      </c>
      <c r="H16487" s="415">
        <f t="shared" si="515"/>
        <v>2.5339508397606862</v>
      </c>
    </row>
    <row r="16488" spans="1:8" ht="15" hidden="1" thickBot="1">
      <c r="A16488" s="409">
        <v>202208</v>
      </c>
      <c r="B16488" s="196" t="s">
        <v>1604</v>
      </c>
      <c r="C16488" s="197" t="s">
        <v>1558</v>
      </c>
      <c r="D16488" s="198" t="s">
        <v>337</v>
      </c>
      <c r="E16488" s="421">
        <v>78114</v>
      </c>
      <c r="F16488" s="413">
        <v>138.72999999999999</v>
      </c>
      <c r="G16488" s="414">
        <f t="shared" si="514"/>
        <v>563.06494629856559</v>
      </c>
      <c r="H16488" s="415">
        <f t="shared" si="515"/>
        <v>2.815324731492828</v>
      </c>
    </row>
    <row r="16489" spans="1:8" ht="15" hidden="1" thickBot="1">
      <c r="A16489" s="409">
        <v>202208</v>
      </c>
      <c r="B16489" s="196" t="s">
        <v>1605</v>
      </c>
      <c r="C16489" s="197" t="s">
        <v>1558</v>
      </c>
      <c r="D16489" s="198" t="s">
        <v>337</v>
      </c>
      <c r="E16489" s="421">
        <v>66148</v>
      </c>
      <c r="F16489" s="413">
        <v>138.72999999999999</v>
      </c>
      <c r="G16489" s="414">
        <f t="shared" si="514"/>
        <v>476.811071866215</v>
      </c>
      <c r="H16489" s="415">
        <f t="shared" si="515"/>
        <v>2.3840553593310752</v>
      </c>
    </row>
    <row r="16490" spans="1:8" ht="15" hidden="1" thickBot="1">
      <c r="A16490" s="409">
        <v>202208</v>
      </c>
      <c r="B16490" s="196" t="s">
        <v>1606</v>
      </c>
      <c r="C16490" s="197" t="s">
        <v>1558</v>
      </c>
      <c r="D16490" s="198" t="s">
        <v>337</v>
      </c>
      <c r="E16490" s="421">
        <v>54298</v>
      </c>
      <c r="F16490" s="413">
        <v>138.72999999999999</v>
      </c>
      <c r="G16490" s="414">
        <f t="shared" si="514"/>
        <v>391.39335399697256</v>
      </c>
      <c r="H16490" s="415">
        <f t="shared" si="515"/>
        <v>1.9569667699848627</v>
      </c>
    </row>
    <row r="16491" spans="1:8" ht="15" hidden="1" thickBot="1">
      <c r="A16491" s="409">
        <v>202208</v>
      </c>
      <c r="B16491" s="196" t="s">
        <v>1607</v>
      </c>
      <c r="C16491" s="197" t="s">
        <v>1558</v>
      </c>
      <c r="D16491" s="198" t="s">
        <v>337</v>
      </c>
      <c r="E16491" s="421">
        <v>47365</v>
      </c>
      <c r="F16491" s="413">
        <v>138.72999999999999</v>
      </c>
      <c r="G16491" s="414">
        <f t="shared" si="514"/>
        <v>341.4185828587905</v>
      </c>
      <c r="H16491" s="415">
        <f t="shared" si="515"/>
        <v>1.7070929142939526</v>
      </c>
    </row>
    <row r="16492" spans="1:8" ht="15" hidden="1" thickBot="1">
      <c r="A16492" s="409">
        <v>202208</v>
      </c>
      <c r="B16492" s="196" t="s">
        <v>1608</v>
      </c>
      <c r="C16492" s="197" t="s">
        <v>1558</v>
      </c>
      <c r="D16492" s="198" t="s">
        <v>337</v>
      </c>
      <c r="E16492" s="421">
        <v>47365</v>
      </c>
      <c r="F16492" s="413">
        <v>138.72999999999999</v>
      </c>
      <c r="G16492" s="414">
        <f t="shared" si="514"/>
        <v>341.4185828587905</v>
      </c>
      <c r="H16492" s="415">
        <f t="shared" si="515"/>
        <v>1.7070929142939526</v>
      </c>
    </row>
    <row r="16493" spans="1:8" ht="15" hidden="1" thickBot="1">
      <c r="A16493" s="409">
        <v>202208</v>
      </c>
      <c r="B16493" s="196" t="s">
        <v>1609</v>
      </c>
      <c r="C16493" s="197" t="s">
        <v>1558</v>
      </c>
      <c r="D16493" s="198" t="s">
        <v>337</v>
      </c>
      <c r="E16493" s="421">
        <v>47365</v>
      </c>
      <c r="F16493" s="413">
        <v>138.72999999999999</v>
      </c>
      <c r="G16493" s="414">
        <f t="shared" si="514"/>
        <v>341.4185828587905</v>
      </c>
      <c r="H16493" s="415">
        <f t="shared" si="515"/>
        <v>1.7070929142939526</v>
      </c>
    </row>
    <row r="16494" spans="1:8" ht="15" hidden="1" thickBot="1">
      <c r="A16494" s="409">
        <v>202208</v>
      </c>
      <c r="B16494" s="196" t="s">
        <v>1610</v>
      </c>
      <c r="C16494" s="197" t="s">
        <v>1558</v>
      </c>
      <c r="D16494" s="198" t="s">
        <v>337</v>
      </c>
      <c r="E16494" s="421">
        <v>40634</v>
      </c>
      <c r="F16494" s="413">
        <v>138.72999999999999</v>
      </c>
      <c r="G16494" s="414">
        <f t="shared" si="514"/>
        <v>292.89987745981404</v>
      </c>
      <c r="H16494" s="415">
        <f t="shared" si="515"/>
        <v>1.4644993872990701</v>
      </c>
    </row>
    <row r="16495" spans="1:8" ht="15" hidden="1" thickBot="1">
      <c r="A16495" s="409">
        <v>202208</v>
      </c>
      <c r="B16495" s="196" t="s">
        <v>1611</v>
      </c>
      <c r="C16495" s="197" t="s">
        <v>1558</v>
      </c>
      <c r="D16495" s="198" t="s">
        <v>337</v>
      </c>
      <c r="E16495" s="421">
        <v>40634</v>
      </c>
      <c r="F16495" s="413">
        <v>138.72999999999999</v>
      </c>
      <c r="G16495" s="414">
        <f t="shared" si="514"/>
        <v>292.89987745981404</v>
      </c>
      <c r="H16495" s="415">
        <f t="shared" si="515"/>
        <v>1.4644993872990701</v>
      </c>
    </row>
    <row r="16496" spans="1:8" ht="15" hidden="1" thickBot="1">
      <c r="A16496" s="409">
        <v>202208</v>
      </c>
      <c r="B16496" s="196" t="s">
        <v>1612</v>
      </c>
      <c r="C16496" s="197" t="s">
        <v>1558</v>
      </c>
      <c r="D16496" s="198" t="s">
        <v>337</v>
      </c>
      <c r="E16496" s="421">
        <v>40634</v>
      </c>
      <c r="F16496" s="413">
        <v>138.72999999999999</v>
      </c>
      <c r="G16496" s="414">
        <f t="shared" si="514"/>
        <v>292.89987745981404</v>
      </c>
      <c r="H16496" s="415">
        <f t="shared" si="515"/>
        <v>1.4644993872990701</v>
      </c>
    </row>
    <row r="16497" spans="1:8" ht="15" hidden="1" thickBot="1">
      <c r="A16497" s="409">
        <v>202208</v>
      </c>
      <c r="B16497" s="196" t="s">
        <v>1613</v>
      </c>
      <c r="C16497" s="197" t="s">
        <v>1558</v>
      </c>
      <c r="D16497" s="198" t="s">
        <v>339</v>
      </c>
      <c r="E16497" s="421">
        <v>203</v>
      </c>
      <c r="F16497" s="413">
        <v>138.72999999999999</v>
      </c>
      <c r="G16497" s="414">
        <f t="shared" si="514"/>
        <v>1.4632739854393426</v>
      </c>
      <c r="H16497" s="415">
        <f t="shared" si="515"/>
        <v>1.4632739854393426</v>
      </c>
    </row>
    <row r="16498" spans="1:8" ht="15" hidden="1" thickBot="1">
      <c r="A16498" s="409">
        <v>202208</v>
      </c>
      <c r="B16498" s="196" t="s">
        <v>1614</v>
      </c>
      <c r="C16498" s="197" t="s">
        <v>1558</v>
      </c>
      <c r="D16498" s="198" t="s">
        <v>337</v>
      </c>
      <c r="E16498" s="421">
        <v>40634</v>
      </c>
      <c r="F16498" s="413">
        <v>138.72999999999999</v>
      </c>
      <c r="G16498" s="414">
        <f t="shared" si="514"/>
        <v>292.89987745981404</v>
      </c>
      <c r="H16498" s="415">
        <f t="shared" si="515"/>
        <v>1.4644993872990701</v>
      </c>
    </row>
    <row r="16499" spans="1:8" ht="15" hidden="1" thickBot="1">
      <c r="A16499" s="409">
        <v>202208</v>
      </c>
      <c r="B16499" s="196" t="s">
        <v>1615</v>
      </c>
      <c r="C16499" s="197" t="s">
        <v>1558</v>
      </c>
      <c r="D16499" s="198" t="s">
        <v>337</v>
      </c>
      <c r="E16499" s="421">
        <v>40634</v>
      </c>
      <c r="F16499" s="413">
        <v>138.72999999999999</v>
      </c>
      <c r="G16499" s="414">
        <f t="shared" si="514"/>
        <v>292.89987745981404</v>
      </c>
      <c r="H16499" s="415">
        <f t="shared" si="515"/>
        <v>1.4644993872990701</v>
      </c>
    </row>
    <row r="16500" spans="1:8" ht="15" hidden="1" thickBot="1">
      <c r="A16500" s="409">
        <v>202208</v>
      </c>
      <c r="B16500" s="196" t="s">
        <v>1616</v>
      </c>
      <c r="C16500" s="197" t="s">
        <v>1558</v>
      </c>
      <c r="D16500" s="198" t="s">
        <v>339</v>
      </c>
      <c r="E16500" s="421">
        <v>203</v>
      </c>
      <c r="F16500" s="413">
        <v>138.72999999999999</v>
      </c>
      <c r="G16500" s="414">
        <f t="shared" si="514"/>
        <v>1.4632739854393426</v>
      </c>
      <c r="H16500" s="415">
        <f t="shared" si="515"/>
        <v>1.4632739854393426</v>
      </c>
    </row>
    <row r="16501" spans="1:8" ht="15" hidden="1" thickBot="1">
      <c r="A16501" s="409">
        <v>202208</v>
      </c>
      <c r="B16501" s="196" t="s">
        <v>1617</v>
      </c>
      <c r="C16501" s="197" t="s">
        <v>1558</v>
      </c>
      <c r="D16501" s="198" t="s">
        <v>337</v>
      </c>
      <c r="E16501" s="421">
        <v>40634</v>
      </c>
      <c r="F16501" s="413">
        <v>138.72999999999999</v>
      </c>
      <c r="G16501" s="414">
        <f t="shared" si="514"/>
        <v>292.89987745981404</v>
      </c>
      <c r="H16501" s="415">
        <f t="shared" si="515"/>
        <v>1.4644993872990701</v>
      </c>
    </row>
    <row r="16502" spans="1:8" ht="15" hidden="1" thickBot="1">
      <c r="A16502" s="409">
        <v>202208</v>
      </c>
      <c r="B16502" s="196" t="s">
        <v>1618</v>
      </c>
      <c r="C16502" s="197" t="s">
        <v>1558</v>
      </c>
      <c r="D16502" s="198" t="s">
        <v>339</v>
      </c>
      <c r="E16502" s="421">
        <v>203</v>
      </c>
      <c r="F16502" s="413">
        <v>138.72999999999999</v>
      </c>
      <c r="G16502" s="414">
        <f t="shared" si="514"/>
        <v>1.4632739854393426</v>
      </c>
      <c r="H16502" s="415">
        <f t="shared" si="515"/>
        <v>1.4632739854393426</v>
      </c>
    </row>
    <row r="16503" spans="1:8" ht="15" hidden="1" thickBot="1">
      <c r="A16503" s="409">
        <v>202208</v>
      </c>
      <c r="B16503" s="196" t="s">
        <v>1619</v>
      </c>
      <c r="C16503" s="197" t="s">
        <v>1558</v>
      </c>
      <c r="D16503" s="198" t="s">
        <v>337</v>
      </c>
      <c r="E16503" s="421">
        <v>43974</v>
      </c>
      <c r="F16503" s="413">
        <v>138.72999999999999</v>
      </c>
      <c r="G16503" s="414">
        <f t="shared" si="514"/>
        <v>316.97541988034311</v>
      </c>
      <c r="H16503" s="415">
        <f t="shared" si="515"/>
        <v>1.5848770994017156</v>
      </c>
    </row>
    <row r="16504" spans="1:8" ht="15" hidden="1" thickBot="1">
      <c r="A16504" s="409">
        <v>202208</v>
      </c>
      <c r="B16504" s="196" t="s">
        <v>1620</v>
      </c>
      <c r="C16504" s="197" t="s">
        <v>1558</v>
      </c>
      <c r="D16504" s="198" t="s">
        <v>339</v>
      </c>
      <c r="E16504" s="421">
        <v>220</v>
      </c>
      <c r="F16504" s="413">
        <v>138.72999999999999</v>
      </c>
      <c r="G16504" s="414">
        <f t="shared" si="514"/>
        <v>1.5858141714120955</v>
      </c>
      <c r="H16504" s="415">
        <f t="shared" si="515"/>
        <v>1.5858141714120955</v>
      </c>
    </row>
    <row r="16505" spans="1:8" ht="15" hidden="1" thickBot="1">
      <c r="A16505" s="409">
        <v>202208</v>
      </c>
      <c r="B16505" s="196" t="s">
        <v>1621</v>
      </c>
      <c r="C16505" s="197" t="s">
        <v>1558</v>
      </c>
      <c r="D16505" s="198" t="s">
        <v>337</v>
      </c>
      <c r="E16505" s="421">
        <v>50654</v>
      </c>
      <c r="F16505" s="413">
        <v>138.72999999999999</v>
      </c>
      <c r="G16505" s="414">
        <f t="shared" si="514"/>
        <v>365.12650472140132</v>
      </c>
      <c r="H16505" s="415">
        <f t="shared" si="515"/>
        <v>1.8256325236070066</v>
      </c>
    </row>
    <row r="16506" spans="1:8" ht="15" hidden="1" thickBot="1">
      <c r="A16506" s="409">
        <v>202208</v>
      </c>
      <c r="B16506" s="196" t="s">
        <v>1622</v>
      </c>
      <c r="C16506" s="197" t="s">
        <v>1558</v>
      </c>
      <c r="D16506" s="198" t="s">
        <v>339</v>
      </c>
      <c r="E16506" s="421">
        <v>253</v>
      </c>
      <c r="F16506" s="413">
        <v>138.72999999999999</v>
      </c>
      <c r="G16506" s="414">
        <f t="shared" si="514"/>
        <v>1.8236862971239098</v>
      </c>
      <c r="H16506" s="415">
        <f t="shared" si="515"/>
        <v>1.8236862971239098</v>
      </c>
    </row>
    <row r="16507" spans="1:8" ht="15" hidden="1" thickBot="1">
      <c r="A16507" s="409">
        <v>202208</v>
      </c>
      <c r="B16507" s="196" t="s">
        <v>1623</v>
      </c>
      <c r="C16507" s="197" t="s">
        <v>1558</v>
      </c>
      <c r="D16507" s="198" t="s">
        <v>337</v>
      </c>
      <c r="E16507" s="421">
        <v>84054</v>
      </c>
      <c r="F16507" s="413">
        <v>138.72999999999999</v>
      </c>
      <c r="G16507" s="414">
        <f t="shared" si="514"/>
        <v>605.88192892669213</v>
      </c>
      <c r="H16507" s="415">
        <f t="shared" si="515"/>
        <v>3.0294096446334606</v>
      </c>
    </row>
    <row r="16508" spans="1:8" ht="15" hidden="1" thickBot="1">
      <c r="A16508" s="409">
        <v>202208</v>
      </c>
      <c r="B16508" s="196" t="s">
        <v>1624</v>
      </c>
      <c r="C16508" s="197" t="s">
        <v>1558</v>
      </c>
      <c r="D16508" s="198" t="s">
        <v>339</v>
      </c>
      <c r="E16508" s="421">
        <v>420</v>
      </c>
      <c r="F16508" s="413">
        <v>138.72999999999999</v>
      </c>
      <c r="G16508" s="414">
        <f t="shared" si="514"/>
        <v>3.0274634181503641</v>
      </c>
      <c r="H16508" s="415">
        <f t="shared" si="515"/>
        <v>3.0274634181503641</v>
      </c>
    </row>
    <row r="16509" spans="1:8" ht="15" hidden="1" thickBot="1">
      <c r="A16509" s="409">
        <v>202208</v>
      </c>
      <c r="B16509" s="196" t="s">
        <v>1625</v>
      </c>
      <c r="C16509" s="197" t="s">
        <v>1558</v>
      </c>
      <c r="D16509" s="198" t="s">
        <v>337</v>
      </c>
      <c r="E16509" s="421">
        <v>77374</v>
      </c>
      <c r="F16509" s="413">
        <v>138.72999999999999</v>
      </c>
      <c r="G16509" s="414">
        <f t="shared" si="514"/>
        <v>557.73084408563398</v>
      </c>
      <c r="H16509" s="415">
        <f t="shared" si="515"/>
        <v>2.7886542204281697</v>
      </c>
    </row>
    <row r="16510" spans="1:8" ht="15" hidden="1" thickBot="1">
      <c r="A16510" s="409">
        <v>202208</v>
      </c>
      <c r="B16510" s="196" t="s">
        <v>1626</v>
      </c>
      <c r="C16510" s="197" t="s">
        <v>1558</v>
      </c>
      <c r="D16510" s="198" t="s">
        <v>339</v>
      </c>
      <c r="E16510" s="421">
        <v>387</v>
      </c>
      <c r="F16510" s="413">
        <v>138.72999999999999</v>
      </c>
      <c r="G16510" s="414">
        <f t="shared" si="514"/>
        <v>2.78959129243855</v>
      </c>
      <c r="H16510" s="415">
        <f t="shared" si="515"/>
        <v>2.78959129243855</v>
      </c>
    </row>
    <row r="16511" spans="1:8" ht="15" hidden="1" thickBot="1">
      <c r="A16511" s="409">
        <v>202208</v>
      </c>
      <c r="B16511" s="196" t="s">
        <v>1627</v>
      </c>
      <c r="C16511" s="197" t="s">
        <v>1558</v>
      </c>
      <c r="D16511" s="198" t="s">
        <v>337</v>
      </c>
      <c r="E16511" s="421">
        <v>35894</v>
      </c>
      <c r="F16511" s="413">
        <v>138.72999999999999</v>
      </c>
      <c r="G16511" s="414">
        <f t="shared" si="514"/>
        <v>258.73279031211706</v>
      </c>
      <c r="H16511" s="415">
        <f t="shared" si="515"/>
        <v>1.2936639515605852</v>
      </c>
    </row>
    <row r="16512" spans="1:8" ht="15" hidden="1" thickBot="1">
      <c r="A16512" s="409">
        <v>202208</v>
      </c>
      <c r="B16512" s="196" t="s">
        <v>1628</v>
      </c>
      <c r="C16512" s="197" t="s">
        <v>1558</v>
      </c>
      <c r="D16512" s="198" t="s">
        <v>339</v>
      </c>
      <c r="E16512" s="421">
        <v>179</v>
      </c>
      <c r="F16512" s="413">
        <v>138.72999999999999</v>
      </c>
      <c r="G16512" s="414">
        <f t="shared" si="514"/>
        <v>1.2902760758307505</v>
      </c>
      <c r="H16512" s="415">
        <f t="shared" si="515"/>
        <v>1.2902760758307505</v>
      </c>
    </row>
    <row r="16513" spans="1:8" ht="15" hidden="1" thickBot="1">
      <c r="A16513" s="409">
        <v>202208</v>
      </c>
      <c r="B16513" s="196" t="s">
        <v>1629</v>
      </c>
      <c r="C16513" s="197" t="s">
        <v>1558</v>
      </c>
      <c r="D16513" s="198" t="s">
        <v>337</v>
      </c>
      <c r="E16513" s="421">
        <v>0.01</v>
      </c>
      <c r="F16513" s="413">
        <v>138.72999999999999</v>
      </c>
      <c r="G16513" s="414">
        <f t="shared" si="514"/>
        <v>7.2082462336913442E-5</v>
      </c>
      <c r="H16513" s="415">
        <f t="shared" si="515"/>
        <v>3.6041231168456721E-7</v>
      </c>
    </row>
    <row r="16514" spans="1:8" ht="15" hidden="1" thickBot="1">
      <c r="A16514" s="409">
        <v>202208</v>
      </c>
      <c r="B16514" s="196" t="s">
        <v>1630</v>
      </c>
      <c r="C16514" s="197" t="s">
        <v>1558</v>
      </c>
      <c r="D16514" s="198" t="s">
        <v>337</v>
      </c>
      <c r="E16514" s="421">
        <v>0.01</v>
      </c>
      <c r="F16514" s="413">
        <v>138.72999999999999</v>
      </c>
      <c r="G16514" s="414">
        <f t="shared" ref="G16514:G16577" si="516">+E16514/F16514</f>
        <v>7.2082462336913442E-5</v>
      </c>
      <c r="H16514" s="415">
        <f t="shared" ref="H16514:H16577" si="517">IF(D16514="TB",G16514/200,IF(D16514="LT",G16514,"VER"))</f>
        <v>3.6041231168456721E-7</v>
      </c>
    </row>
    <row r="16515" spans="1:8" ht="15" hidden="1" thickBot="1">
      <c r="A16515" s="409">
        <v>202208</v>
      </c>
      <c r="B16515" s="196" t="s">
        <v>1631</v>
      </c>
      <c r="C16515" s="197" t="s">
        <v>1558</v>
      </c>
      <c r="D16515" s="198" t="s">
        <v>337</v>
      </c>
      <c r="E16515" s="421">
        <v>40634</v>
      </c>
      <c r="F16515" s="413">
        <v>138.72999999999999</v>
      </c>
      <c r="G16515" s="414">
        <f t="shared" si="516"/>
        <v>292.89987745981404</v>
      </c>
      <c r="H16515" s="415">
        <f t="shared" si="517"/>
        <v>1.4644993872990701</v>
      </c>
    </row>
    <row r="16516" spans="1:8" ht="15" hidden="1" thickBot="1">
      <c r="A16516" s="409">
        <v>202208</v>
      </c>
      <c r="B16516" s="196" t="s">
        <v>1632</v>
      </c>
      <c r="C16516" s="197" t="s">
        <v>1558</v>
      </c>
      <c r="D16516" s="198" t="s">
        <v>339</v>
      </c>
      <c r="E16516" s="421">
        <v>203</v>
      </c>
      <c r="F16516" s="413">
        <v>138.72999999999999</v>
      </c>
      <c r="G16516" s="414">
        <f t="shared" si="516"/>
        <v>1.4632739854393426</v>
      </c>
      <c r="H16516" s="415">
        <f t="shared" si="517"/>
        <v>1.4632739854393426</v>
      </c>
    </row>
    <row r="16517" spans="1:8" ht="15" hidden="1" thickBot="1">
      <c r="A16517" s="409">
        <v>202208</v>
      </c>
      <c r="B16517" s="196" t="s">
        <v>1633</v>
      </c>
      <c r="C16517" s="197" t="s">
        <v>1558</v>
      </c>
      <c r="D16517" s="198" t="s">
        <v>337</v>
      </c>
      <c r="E16517" s="421">
        <v>135300</v>
      </c>
      <c r="F16517" s="413">
        <v>138.72999999999999</v>
      </c>
      <c r="G16517" s="414">
        <f t="shared" si="516"/>
        <v>975.27571541843872</v>
      </c>
      <c r="H16517" s="415">
        <f t="shared" si="517"/>
        <v>4.8763785770921935</v>
      </c>
    </row>
    <row r="16518" spans="1:8" ht="15" hidden="1" thickBot="1">
      <c r="A16518" s="409">
        <v>202208</v>
      </c>
      <c r="B16518" s="196" t="s">
        <v>1634</v>
      </c>
      <c r="C16518" s="197" t="s">
        <v>1558</v>
      </c>
      <c r="D16518" s="198" t="s">
        <v>337</v>
      </c>
      <c r="E16518" s="421">
        <v>70948</v>
      </c>
      <c r="F16518" s="413">
        <v>138.72999999999999</v>
      </c>
      <c r="G16518" s="414">
        <f t="shared" si="516"/>
        <v>511.41065378793343</v>
      </c>
      <c r="H16518" s="415">
        <f t="shared" si="517"/>
        <v>2.5570532689396672</v>
      </c>
    </row>
    <row r="16519" spans="1:8" ht="15" hidden="1" thickBot="1">
      <c r="A16519" s="409">
        <v>202208</v>
      </c>
      <c r="B16519" s="196" t="s">
        <v>1635</v>
      </c>
      <c r="C16519" s="197" t="s">
        <v>1558</v>
      </c>
      <c r="D16519" s="198" t="s">
        <v>337</v>
      </c>
      <c r="E16519" s="421">
        <v>70948</v>
      </c>
      <c r="F16519" s="413">
        <v>138.72999999999999</v>
      </c>
      <c r="G16519" s="414">
        <f t="shared" si="516"/>
        <v>511.41065378793343</v>
      </c>
      <c r="H16519" s="415">
        <f t="shared" si="517"/>
        <v>2.5570532689396672</v>
      </c>
    </row>
    <row r="16520" spans="1:8" ht="15" hidden="1" thickBot="1">
      <c r="A16520" s="409">
        <v>202208</v>
      </c>
      <c r="B16520" s="196" t="s">
        <v>1636</v>
      </c>
      <c r="C16520" s="197" t="s">
        <v>1558</v>
      </c>
      <c r="D16520" s="198" t="s">
        <v>339</v>
      </c>
      <c r="E16520" s="421">
        <v>355</v>
      </c>
      <c r="F16520" s="413">
        <v>138.72999999999999</v>
      </c>
      <c r="G16520" s="414">
        <f t="shared" si="516"/>
        <v>2.5589274129604269</v>
      </c>
      <c r="H16520" s="415">
        <f t="shared" si="517"/>
        <v>2.5589274129604269</v>
      </c>
    </row>
    <row r="16521" spans="1:8" ht="15" hidden="1" thickBot="1">
      <c r="A16521" s="409">
        <v>202208</v>
      </c>
      <c r="B16521" s="196" t="s">
        <v>1637</v>
      </c>
      <c r="C16521" s="197" t="s">
        <v>1558</v>
      </c>
      <c r="D16521" s="198" t="s">
        <v>337</v>
      </c>
      <c r="E16521" s="421">
        <v>16648</v>
      </c>
      <c r="F16521" s="413">
        <v>138.72999999999999</v>
      </c>
      <c r="G16521" s="414">
        <f t="shared" si="516"/>
        <v>120.00288329849349</v>
      </c>
      <c r="H16521" s="415">
        <f t="shared" si="517"/>
        <v>0.60001441649246745</v>
      </c>
    </row>
    <row r="16522" spans="1:8" ht="15" hidden="1" thickBot="1">
      <c r="A16522" s="409">
        <v>202208</v>
      </c>
      <c r="B16522" s="196" t="s">
        <v>1638</v>
      </c>
      <c r="C16522" s="197" t="s">
        <v>1558</v>
      </c>
      <c r="D16522" s="198" t="s">
        <v>337</v>
      </c>
      <c r="E16522" s="421">
        <v>25740</v>
      </c>
      <c r="F16522" s="413">
        <v>138.72999999999999</v>
      </c>
      <c r="G16522" s="414">
        <f t="shared" si="516"/>
        <v>185.54025805521519</v>
      </c>
      <c r="H16522" s="415">
        <f t="shared" si="517"/>
        <v>0.92770129027607595</v>
      </c>
    </row>
    <row r="16523" spans="1:8" ht="15" hidden="1" thickBot="1">
      <c r="A16523" s="409">
        <v>202208</v>
      </c>
      <c r="B16523" s="196" t="s">
        <v>1639</v>
      </c>
      <c r="C16523" s="197" t="s">
        <v>1558</v>
      </c>
      <c r="D16523" s="198" t="s">
        <v>339</v>
      </c>
      <c r="E16523" s="421">
        <v>129</v>
      </c>
      <c r="F16523" s="413">
        <v>138.72999999999999</v>
      </c>
      <c r="G16523" s="414">
        <f t="shared" si="516"/>
        <v>0.92986376414618332</v>
      </c>
      <c r="H16523" s="415">
        <f t="shared" si="517"/>
        <v>0.92986376414618332</v>
      </c>
    </row>
    <row r="16524" spans="1:8" ht="15" hidden="1" thickBot="1">
      <c r="A16524" s="409">
        <v>202208</v>
      </c>
      <c r="B16524" s="196" t="s">
        <v>1640</v>
      </c>
      <c r="C16524" s="197" t="s">
        <v>1558</v>
      </c>
      <c r="D16524" s="198" t="s">
        <v>337</v>
      </c>
      <c r="E16524" s="421">
        <v>25740</v>
      </c>
      <c r="F16524" s="413">
        <v>138.72999999999999</v>
      </c>
      <c r="G16524" s="414">
        <f t="shared" si="516"/>
        <v>185.54025805521519</v>
      </c>
      <c r="H16524" s="415">
        <f t="shared" si="517"/>
        <v>0.92770129027607595</v>
      </c>
    </row>
    <row r="16525" spans="1:8" ht="15" hidden="1" thickBot="1">
      <c r="A16525" s="409">
        <v>202208</v>
      </c>
      <c r="B16525" s="196" t="s">
        <v>1641</v>
      </c>
      <c r="C16525" s="197" t="s">
        <v>1558</v>
      </c>
      <c r="D16525" s="198" t="s">
        <v>337</v>
      </c>
      <c r="E16525" s="421">
        <v>25740</v>
      </c>
      <c r="F16525" s="413">
        <v>138.72999999999999</v>
      </c>
      <c r="G16525" s="414">
        <f t="shared" si="516"/>
        <v>185.54025805521519</v>
      </c>
      <c r="H16525" s="415">
        <f t="shared" si="517"/>
        <v>0.92770129027607595</v>
      </c>
    </row>
    <row r="16526" spans="1:8" ht="15" hidden="1" thickBot="1">
      <c r="A16526" s="409">
        <v>202208</v>
      </c>
      <c r="B16526" s="196" t="s">
        <v>1642</v>
      </c>
      <c r="C16526" s="197" t="s">
        <v>1558</v>
      </c>
      <c r="D16526" s="198" t="s">
        <v>337</v>
      </c>
      <c r="E16526" s="421">
        <v>25740</v>
      </c>
      <c r="F16526" s="413">
        <v>138.72999999999999</v>
      </c>
      <c r="G16526" s="414">
        <f t="shared" si="516"/>
        <v>185.54025805521519</v>
      </c>
      <c r="H16526" s="415">
        <f t="shared" si="517"/>
        <v>0.92770129027607595</v>
      </c>
    </row>
    <row r="16527" spans="1:8" ht="15" hidden="1" thickBot="1">
      <c r="A16527" s="409">
        <v>202208</v>
      </c>
      <c r="B16527" s="196" t="s">
        <v>1643</v>
      </c>
      <c r="C16527" s="197" t="s">
        <v>1558</v>
      </c>
      <c r="D16527" s="198" t="s">
        <v>350</v>
      </c>
      <c r="E16527" s="421">
        <v>0.01</v>
      </c>
      <c r="F16527" s="413">
        <v>138.72999999999999</v>
      </c>
      <c r="G16527" s="414">
        <f t="shared" si="516"/>
        <v>7.2082462336913442E-5</v>
      </c>
      <c r="H16527" s="415" t="str">
        <f t="shared" si="517"/>
        <v>VER</v>
      </c>
    </row>
    <row r="16528" spans="1:8" ht="15" hidden="1" thickBot="1">
      <c r="A16528" s="409">
        <v>202208</v>
      </c>
      <c r="B16528" s="196" t="s">
        <v>1644</v>
      </c>
      <c r="C16528" s="197" t="s">
        <v>1558</v>
      </c>
      <c r="D16528" s="198" t="s">
        <v>337</v>
      </c>
      <c r="E16528" s="421">
        <v>25740</v>
      </c>
      <c r="F16528" s="413">
        <v>138.72999999999999</v>
      </c>
      <c r="G16528" s="414">
        <f t="shared" si="516"/>
        <v>185.54025805521519</v>
      </c>
      <c r="H16528" s="415">
        <f t="shared" si="517"/>
        <v>0.92770129027607595</v>
      </c>
    </row>
    <row r="16529" spans="1:8" ht="15" hidden="1" thickBot="1">
      <c r="A16529" s="409">
        <v>202208</v>
      </c>
      <c r="B16529" s="196" t="s">
        <v>1645</v>
      </c>
      <c r="C16529" s="197" t="s">
        <v>1558</v>
      </c>
      <c r="D16529" s="198" t="s">
        <v>337</v>
      </c>
      <c r="E16529" s="421">
        <v>25740</v>
      </c>
      <c r="F16529" s="413">
        <v>138.72999999999999</v>
      </c>
      <c r="G16529" s="414">
        <f t="shared" si="516"/>
        <v>185.54025805521519</v>
      </c>
      <c r="H16529" s="415">
        <f t="shared" si="517"/>
        <v>0.92770129027607595</v>
      </c>
    </row>
    <row r="16530" spans="1:8" ht="15" hidden="1" thickBot="1">
      <c r="A16530" s="409">
        <v>202208</v>
      </c>
      <c r="B16530" s="196" t="s">
        <v>1646</v>
      </c>
      <c r="C16530" s="197" t="s">
        <v>1558</v>
      </c>
      <c r="D16530" s="198" t="s">
        <v>337</v>
      </c>
      <c r="E16530" s="421">
        <v>19124</v>
      </c>
      <c r="F16530" s="413">
        <v>138.72999999999999</v>
      </c>
      <c r="G16530" s="414">
        <f t="shared" si="516"/>
        <v>137.85050097311324</v>
      </c>
      <c r="H16530" s="415">
        <f t="shared" si="517"/>
        <v>0.68925250486556622</v>
      </c>
    </row>
    <row r="16531" spans="1:8" ht="15" hidden="1" thickBot="1">
      <c r="A16531" s="409">
        <v>202208</v>
      </c>
      <c r="B16531" s="196" t="s">
        <v>1647</v>
      </c>
      <c r="C16531" s="197" t="s">
        <v>1558</v>
      </c>
      <c r="D16531" s="198" t="s">
        <v>337</v>
      </c>
      <c r="E16531" s="421">
        <v>19181</v>
      </c>
      <c r="F16531" s="413">
        <v>138.72999999999999</v>
      </c>
      <c r="G16531" s="414">
        <f t="shared" si="516"/>
        <v>138.26137100843366</v>
      </c>
      <c r="H16531" s="415">
        <f t="shared" si="517"/>
        <v>0.69130685504216827</v>
      </c>
    </row>
    <row r="16532" spans="1:8" ht="15" hidden="1" thickBot="1">
      <c r="A16532" s="409">
        <v>202208</v>
      </c>
      <c r="B16532" s="196" t="s">
        <v>1648</v>
      </c>
      <c r="C16532" s="197" t="s">
        <v>1558</v>
      </c>
      <c r="D16532" s="198" t="s">
        <v>337</v>
      </c>
      <c r="E16532" s="421">
        <v>149034</v>
      </c>
      <c r="F16532" s="413">
        <v>138.72999999999999</v>
      </c>
      <c r="G16532" s="414">
        <f t="shared" si="516"/>
        <v>1074.2737691919556</v>
      </c>
      <c r="H16532" s="415">
        <f t="shared" si="517"/>
        <v>5.3713688459597781</v>
      </c>
    </row>
    <row r="16533" spans="1:8" ht="15" hidden="1" thickBot="1">
      <c r="A16533" s="409">
        <v>202208</v>
      </c>
      <c r="B16533" s="196" t="s">
        <v>1649</v>
      </c>
      <c r="C16533" s="197" t="s">
        <v>1558</v>
      </c>
      <c r="D16533" s="198" t="s">
        <v>337</v>
      </c>
      <c r="E16533" s="421">
        <v>149034</v>
      </c>
      <c r="F16533" s="413">
        <v>138.72999999999999</v>
      </c>
      <c r="G16533" s="414">
        <f t="shared" si="516"/>
        <v>1074.2737691919556</v>
      </c>
      <c r="H16533" s="415">
        <f t="shared" si="517"/>
        <v>5.3713688459597781</v>
      </c>
    </row>
    <row r="16534" spans="1:8" ht="15" hidden="1" thickBot="1">
      <c r="A16534" s="409">
        <v>202208</v>
      </c>
      <c r="B16534" s="196" t="s">
        <v>1650</v>
      </c>
      <c r="C16534" s="197" t="s">
        <v>1558</v>
      </c>
      <c r="D16534" s="198" t="s">
        <v>337</v>
      </c>
      <c r="E16534" s="421">
        <v>149034</v>
      </c>
      <c r="F16534" s="413">
        <v>138.72999999999999</v>
      </c>
      <c r="G16534" s="414">
        <f t="shared" si="516"/>
        <v>1074.2737691919556</v>
      </c>
      <c r="H16534" s="415">
        <f t="shared" si="517"/>
        <v>5.3713688459597781</v>
      </c>
    </row>
    <row r="16535" spans="1:8" ht="15" hidden="1" thickBot="1">
      <c r="A16535" s="409">
        <v>202208</v>
      </c>
      <c r="B16535" s="196" t="s">
        <v>1651</v>
      </c>
      <c r="C16535" s="197" t="s">
        <v>1558</v>
      </c>
      <c r="D16535" s="198" t="s">
        <v>337</v>
      </c>
      <c r="E16535" s="421">
        <v>149034</v>
      </c>
      <c r="F16535" s="413">
        <v>138.72999999999999</v>
      </c>
      <c r="G16535" s="414">
        <f t="shared" si="516"/>
        <v>1074.2737691919556</v>
      </c>
      <c r="H16535" s="415">
        <f t="shared" si="517"/>
        <v>5.3713688459597781</v>
      </c>
    </row>
    <row r="16536" spans="1:8" ht="15" hidden="1" thickBot="1">
      <c r="A16536" s="409">
        <v>202208</v>
      </c>
      <c r="B16536" s="196" t="s">
        <v>1652</v>
      </c>
      <c r="C16536" s="197" t="s">
        <v>1558</v>
      </c>
      <c r="D16536" s="198" t="s">
        <v>337</v>
      </c>
      <c r="E16536" s="421">
        <v>149034</v>
      </c>
      <c r="F16536" s="413">
        <v>138.72999999999999</v>
      </c>
      <c r="G16536" s="414">
        <f t="shared" si="516"/>
        <v>1074.2737691919556</v>
      </c>
      <c r="H16536" s="415">
        <f t="shared" si="517"/>
        <v>5.3713688459597781</v>
      </c>
    </row>
    <row r="16537" spans="1:8" ht="15" hidden="1" thickBot="1">
      <c r="A16537" s="409">
        <v>202208</v>
      </c>
      <c r="B16537" s="196" t="s">
        <v>1653</v>
      </c>
      <c r="C16537" s="197" t="s">
        <v>1558</v>
      </c>
      <c r="D16537" s="198" t="s">
        <v>337</v>
      </c>
      <c r="E16537" s="421">
        <v>8412</v>
      </c>
      <c r="F16537" s="413">
        <v>138.72999999999999</v>
      </c>
      <c r="G16537" s="414">
        <f t="shared" si="516"/>
        <v>60.635767317811577</v>
      </c>
      <c r="H16537" s="415">
        <f t="shared" si="517"/>
        <v>0.30317883658905787</v>
      </c>
    </row>
    <row r="16538" spans="1:8" ht="15" hidden="1" thickBot="1">
      <c r="A16538" s="409">
        <v>202208</v>
      </c>
      <c r="B16538" s="196" t="s">
        <v>1654</v>
      </c>
      <c r="C16538" s="197" t="s">
        <v>1558</v>
      </c>
      <c r="D16538" s="198" t="s">
        <v>337</v>
      </c>
      <c r="E16538" s="421">
        <v>9832</v>
      </c>
      <c r="F16538" s="413">
        <v>138.72999999999999</v>
      </c>
      <c r="G16538" s="414">
        <f t="shared" si="516"/>
        <v>70.871476969653287</v>
      </c>
      <c r="H16538" s="415">
        <f t="shared" si="517"/>
        <v>0.35435738484826645</v>
      </c>
    </row>
    <row r="16539" spans="1:8" ht="15" hidden="1" thickBot="1">
      <c r="A16539" s="409">
        <v>202208</v>
      </c>
      <c r="B16539" s="196" t="s">
        <v>1655</v>
      </c>
      <c r="C16539" s="197" t="s">
        <v>1558</v>
      </c>
      <c r="D16539" s="198" t="s">
        <v>339</v>
      </c>
      <c r="E16539" s="421">
        <v>49.16</v>
      </c>
      <c r="F16539" s="413">
        <v>138.72999999999999</v>
      </c>
      <c r="G16539" s="414">
        <f t="shared" si="516"/>
        <v>0.3543573848482664</v>
      </c>
      <c r="H16539" s="415">
        <f t="shared" si="517"/>
        <v>0.3543573848482664</v>
      </c>
    </row>
    <row r="16540" spans="1:8" ht="15" hidden="1" thickBot="1">
      <c r="A16540" s="409">
        <v>202208</v>
      </c>
      <c r="B16540" s="196" t="s">
        <v>1656</v>
      </c>
      <c r="C16540" s="197" t="s">
        <v>1558</v>
      </c>
      <c r="D16540" s="198" t="s">
        <v>337</v>
      </c>
      <c r="E16540" s="421">
        <v>103581</v>
      </c>
      <c r="F16540" s="413">
        <v>138.72999999999999</v>
      </c>
      <c r="G16540" s="414">
        <f t="shared" si="516"/>
        <v>746.63735313198299</v>
      </c>
      <c r="H16540" s="415">
        <f t="shared" si="517"/>
        <v>3.7331867656599149</v>
      </c>
    </row>
    <row r="16541" spans="1:8" ht="15" hidden="1" thickBot="1">
      <c r="A16541" s="409">
        <v>202208</v>
      </c>
      <c r="B16541" s="196" t="s">
        <v>1657</v>
      </c>
      <c r="C16541" s="197" t="s">
        <v>1558</v>
      </c>
      <c r="D16541" s="198" t="s">
        <v>337</v>
      </c>
      <c r="E16541" s="421">
        <v>55442</v>
      </c>
      <c r="F16541" s="413">
        <v>138.72999999999999</v>
      </c>
      <c r="G16541" s="414">
        <f t="shared" si="516"/>
        <v>399.63958768831549</v>
      </c>
      <c r="H16541" s="415">
        <f t="shared" si="517"/>
        <v>1.9981979384415773</v>
      </c>
    </row>
    <row r="16542" spans="1:8" ht="15" hidden="1" thickBot="1">
      <c r="A16542" s="409">
        <v>202208</v>
      </c>
      <c r="B16542" s="196" t="s">
        <v>1658</v>
      </c>
      <c r="C16542" s="197" t="s">
        <v>1558</v>
      </c>
      <c r="D16542" s="198" t="s">
        <v>337</v>
      </c>
      <c r="E16542" s="421">
        <v>114225</v>
      </c>
      <c r="F16542" s="413">
        <v>138.72999999999999</v>
      </c>
      <c r="G16542" s="414">
        <f t="shared" si="516"/>
        <v>823.36192604339374</v>
      </c>
      <c r="H16542" s="415">
        <f t="shared" si="517"/>
        <v>4.1168096302169683</v>
      </c>
    </row>
    <row r="16543" spans="1:8" ht="15" hidden="1" thickBot="1">
      <c r="A16543" s="409">
        <v>202208</v>
      </c>
      <c r="B16543" s="196" t="s">
        <v>1659</v>
      </c>
      <c r="C16543" s="197" t="s">
        <v>1558</v>
      </c>
      <c r="D16543" s="198" t="s">
        <v>337</v>
      </c>
      <c r="E16543" s="421">
        <v>114225</v>
      </c>
      <c r="F16543" s="413">
        <v>138.72999999999999</v>
      </c>
      <c r="G16543" s="414">
        <f t="shared" si="516"/>
        <v>823.36192604339374</v>
      </c>
      <c r="H16543" s="415">
        <f t="shared" si="517"/>
        <v>4.1168096302169683</v>
      </c>
    </row>
    <row r="16544" spans="1:8" ht="15" hidden="1" thickBot="1">
      <c r="A16544" s="409">
        <v>202208</v>
      </c>
      <c r="B16544" s="196" t="s">
        <v>1660</v>
      </c>
      <c r="C16544" s="197" t="s">
        <v>1558</v>
      </c>
      <c r="D16544" s="198" t="s">
        <v>337</v>
      </c>
      <c r="E16544" s="421">
        <v>137678</v>
      </c>
      <c r="F16544" s="413">
        <v>138.72999999999999</v>
      </c>
      <c r="G16544" s="414">
        <f t="shared" si="516"/>
        <v>992.41692496215683</v>
      </c>
      <c r="H16544" s="415">
        <f t="shared" si="517"/>
        <v>4.9620846248107844</v>
      </c>
    </row>
    <row r="16545" spans="1:8" ht="15" hidden="1" thickBot="1">
      <c r="A16545" s="409">
        <v>202208</v>
      </c>
      <c r="B16545" s="196" t="s">
        <v>1661</v>
      </c>
      <c r="C16545" s="197" t="s">
        <v>1558</v>
      </c>
      <c r="D16545" s="198" t="s">
        <v>337</v>
      </c>
      <c r="E16545" s="421"/>
      <c r="F16545" s="413">
        <v>138.72999999999999</v>
      </c>
      <c r="G16545" s="414">
        <f t="shared" si="516"/>
        <v>0</v>
      </c>
      <c r="H16545" s="415">
        <f t="shared" si="517"/>
        <v>0</v>
      </c>
    </row>
    <row r="16546" spans="1:8" ht="15" hidden="1" thickBot="1">
      <c r="A16546" s="409">
        <v>202208</v>
      </c>
      <c r="B16546" s="196" t="s">
        <v>1662</v>
      </c>
      <c r="C16546" s="197" t="s">
        <v>1558</v>
      </c>
      <c r="D16546" s="198" t="s">
        <v>350</v>
      </c>
      <c r="E16546" s="421">
        <v>0.01</v>
      </c>
      <c r="F16546" s="413">
        <v>138.72999999999999</v>
      </c>
      <c r="G16546" s="414">
        <f t="shared" si="516"/>
        <v>7.2082462336913442E-5</v>
      </c>
      <c r="H16546" s="415" t="str">
        <f t="shared" si="517"/>
        <v>VER</v>
      </c>
    </row>
    <row r="16547" spans="1:8" ht="15" hidden="1" thickBot="1">
      <c r="A16547" s="409">
        <v>202208</v>
      </c>
      <c r="B16547" s="196" t="s">
        <v>1663</v>
      </c>
      <c r="C16547" s="197" t="s">
        <v>1558</v>
      </c>
      <c r="D16547" s="198" t="s">
        <v>337</v>
      </c>
      <c r="E16547" s="421"/>
      <c r="F16547" s="413">
        <v>138.72999999999999</v>
      </c>
      <c r="G16547" s="414">
        <f t="shared" si="516"/>
        <v>0</v>
      </c>
      <c r="H16547" s="415">
        <f t="shared" si="517"/>
        <v>0</v>
      </c>
    </row>
    <row r="16548" spans="1:8" ht="15" hidden="1" thickBot="1">
      <c r="A16548" s="409">
        <v>202208</v>
      </c>
      <c r="B16548" s="196" t="s">
        <v>1664</v>
      </c>
      <c r="C16548" s="197" t="s">
        <v>1558</v>
      </c>
      <c r="D16548" s="198" t="s">
        <v>337</v>
      </c>
      <c r="E16548" s="421"/>
      <c r="F16548" s="413">
        <v>138.72999999999999</v>
      </c>
      <c r="G16548" s="414">
        <f t="shared" si="516"/>
        <v>0</v>
      </c>
      <c r="H16548" s="415">
        <f t="shared" si="517"/>
        <v>0</v>
      </c>
    </row>
    <row r="16549" spans="1:8" ht="15" hidden="1" thickBot="1">
      <c r="A16549" s="409">
        <v>202208</v>
      </c>
      <c r="B16549" s="196" t="s">
        <v>1665</v>
      </c>
      <c r="C16549" s="197" t="s">
        <v>1558</v>
      </c>
      <c r="D16549" s="198" t="s">
        <v>339</v>
      </c>
      <c r="E16549" s="421"/>
      <c r="F16549" s="413">
        <v>138.72999999999999</v>
      </c>
      <c r="G16549" s="414">
        <f t="shared" si="516"/>
        <v>0</v>
      </c>
      <c r="H16549" s="415">
        <f t="shared" si="517"/>
        <v>0</v>
      </c>
    </row>
    <row r="16550" spans="1:8" ht="15" hidden="1" thickBot="1">
      <c r="A16550" s="409">
        <v>202208</v>
      </c>
      <c r="B16550" s="196" t="s">
        <v>1666</v>
      </c>
      <c r="C16550" s="197" t="s">
        <v>1558</v>
      </c>
      <c r="D16550" s="198" t="s">
        <v>337</v>
      </c>
      <c r="E16550" s="421">
        <v>149034</v>
      </c>
      <c r="F16550" s="413">
        <v>138.72999999999999</v>
      </c>
      <c r="G16550" s="414">
        <f t="shared" si="516"/>
        <v>1074.2737691919556</v>
      </c>
      <c r="H16550" s="415">
        <f t="shared" si="517"/>
        <v>5.3713688459597781</v>
      </c>
    </row>
    <row r="16551" spans="1:8" ht="15" hidden="1" thickBot="1">
      <c r="A16551" s="409">
        <v>202208</v>
      </c>
      <c r="B16551" s="196" t="s">
        <v>1667</v>
      </c>
      <c r="C16551" s="197" t="s">
        <v>1558</v>
      </c>
      <c r="D16551" s="198" t="s">
        <v>339</v>
      </c>
      <c r="E16551" s="421">
        <v>745</v>
      </c>
      <c r="F16551" s="413">
        <v>138.72999999999999</v>
      </c>
      <c r="G16551" s="414">
        <f t="shared" si="516"/>
        <v>5.3701434441000506</v>
      </c>
      <c r="H16551" s="415">
        <f t="shared" si="517"/>
        <v>5.3701434441000506</v>
      </c>
    </row>
    <row r="16552" spans="1:8" ht="15" hidden="1" thickBot="1">
      <c r="A16552" s="409">
        <v>202208</v>
      </c>
      <c r="B16552" s="196" t="s">
        <v>1668</v>
      </c>
      <c r="C16552" s="197" t="s">
        <v>1558</v>
      </c>
      <c r="D16552" s="198" t="s">
        <v>337</v>
      </c>
      <c r="E16552" s="421">
        <v>149034</v>
      </c>
      <c r="F16552" s="413">
        <v>138.72999999999999</v>
      </c>
      <c r="G16552" s="414">
        <f t="shared" si="516"/>
        <v>1074.2737691919556</v>
      </c>
      <c r="H16552" s="415">
        <f t="shared" si="517"/>
        <v>5.3713688459597781</v>
      </c>
    </row>
    <row r="16553" spans="1:8" ht="15" hidden="1" thickBot="1">
      <c r="A16553" s="409">
        <v>202208</v>
      </c>
      <c r="B16553" s="196" t="s">
        <v>1669</v>
      </c>
      <c r="C16553" s="197" t="s">
        <v>1558</v>
      </c>
      <c r="D16553" s="198" t="s">
        <v>339</v>
      </c>
      <c r="E16553" s="421">
        <v>745</v>
      </c>
      <c r="F16553" s="413">
        <v>138.72999999999999</v>
      </c>
      <c r="G16553" s="414">
        <f t="shared" si="516"/>
        <v>5.3701434441000506</v>
      </c>
      <c r="H16553" s="415">
        <f t="shared" si="517"/>
        <v>5.3701434441000506</v>
      </c>
    </row>
    <row r="16554" spans="1:8" ht="15" hidden="1" thickBot="1">
      <c r="A16554" s="409">
        <v>202208</v>
      </c>
      <c r="B16554" s="196" t="s">
        <v>1670</v>
      </c>
      <c r="C16554" s="197" t="s">
        <v>1558</v>
      </c>
      <c r="D16554" s="198" t="s">
        <v>337</v>
      </c>
      <c r="E16554" s="421">
        <v>149034</v>
      </c>
      <c r="F16554" s="413">
        <v>138.72999999999999</v>
      </c>
      <c r="G16554" s="414">
        <f t="shared" si="516"/>
        <v>1074.2737691919556</v>
      </c>
      <c r="H16554" s="415">
        <f t="shared" si="517"/>
        <v>5.3713688459597781</v>
      </c>
    </row>
    <row r="16555" spans="1:8" ht="15" hidden="1" thickBot="1">
      <c r="A16555" s="409">
        <v>202208</v>
      </c>
      <c r="B16555" s="196" t="s">
        <v>1671</v>
      </c>
      <c r="C16555" s="197" t="s">
        <v>1558</v>
      </c>
      <c r="D16555" s="198" t="s">
        <v>339</v>
      </c>
      <c r="E16555" s="421">
        <v>745</v>
      </c>
      <c r="F16555" s="413">
        <v>138.72999999999999</v>
      </c>
      <c r="G16555" s="414">
        <f t="shared" si="516"/>
        <v>5.3701434441000506</v>
      </c>
      <c r="H16555" s="415">
        <f t="shared" si="517"/>
        <v>5.3701434441000506</v>
      </c>
    </row>
    <row r="16556" spans="1:8" ht="15" hidden="1" thickBot="1">
      <c r="A16556" s="409">
        <v>202208</v>
      </c>
      <c r="B16556" s="196" t="s">
        <v>1672</v>
      </c>
      <c r="C16556" s="197" t="s">
        <v>1558</v>
      </c>
      <c r="D16556" s="198" t="s">
        <v>337</v>
      </c>
      <c r="E16556" s="421">
        <v>137678</v>
      </c>
      <c r="F16556" s="413">
        <v>138.72999999999999</v>
      </c>
      <c r="G16556" s="414">
        <f t="shared" si="516"/>
        <v>992.41692496215683</v>
      </c>
      <c r="H16556" s="415">
        <f t="shared" si="517"/>
        <v>4.9620846248107844</v>
      </c>
    </row>
    <row r="16557" spans="1:8" ht="15" hidden="1" thickBot="1">
      <c r="A16557" s="409">
        <v>202208</v>
      </c>
      <c r="B16557" s="196" t="s">
        <v>1673</v>
      </c>
      <c r="C16557" s="197" t="s">
        <v>1558</v>
      </c>
      <c r="D16557" s="198" t="s">
        <v>337</v>
      </c>
      <c r="E16557" s="421">
        <v>123606</v>
      </c>
      <c r="F16557" s="413">
        <v>138.72999999999999</v>
      </c>
      <c r="G16557" s="414">
        <f t="shared" si="516"/>
        <v>890.98248396165218</v>
      </c>
      <c r="H16557" s="415">
        <f t="shared" si="517"/>
        <v>4.4549124198082612</v>
      </c>
    </row>
    <row r="16558" spans="1:8" ht="15" hidden="1" thickBot="1">
      <c r="A16558" s="409">
        <v>202208</v>
      </c>
      <c r="B16558" s="196" t="s">
        <v>1674</v>
      </c>
      <c r="C16558" s="197" t="s">
        <v>1558</v>
      </c>
      <c r="D16558" s="198" t="s">
        <v>337</v>
      </c>
      <c r="E16558" s="421">
        <v>137678</v>
      </c>
      <c r="F16558" s="413">
        <v>138.72999999999999</v>
      </c>
      <c r="G16558" s="414">
        <f t="shared" si="516"/>
        <v>992.41692496215683</v>
      </c>
      <c r="H16558" s="415">
        <f t="shared" si="517"/>
        <v>4.9620846248107844</v>
      </c>
    </row>
    <row r="16559" spans="1:8" ht="15" hidden="1" thickBot="1">
      <c r="A16559" s="409">
        <v>202208</v>
      </c>
      <c r="B16559" s="196" t="s">
        <v>1675</v>
      </c>
      <c r="C16559" s="197" t="s">
        <v>1558</v>
      </c>
      <c r="D16559" s="198" t="s">
        <v>337</v>
      </c>
      <c r="E16559" s="421">
        <v>137554</v>
      </c>
      <c r="F16559" s="413">
        <v>138.72999999999999</v>
      </c>
      <c r="G16559" s="414">
        <f t="shared" si="516"/>
        <v>991.52310242917906</v>
      </c>
      <c r="H16559" s="415">
        <f t="shared" si="517"/>
        <v>4.9576155121458951</v>
      </c>
    </row>
    <row r="16560" spans="1:8" ht="15" hidden="1" thickBot="1">
      <c r="A16560" s="409">
        <v>202208</v>
      </c>
      <c r="B16560" s="196" t="s">
        <v>1676</v>
      </c>
      <c r="C16560" s="197" t="s">
        <v>1558</v>
      </c>
      <c r="D16560" s="198" t="s">
        <v>337</v>
      </c>
      <c r="E16560" s="421">
        <v>9832</v>
      </c>
      <c r="F16560" s="413">
        <v>138.72999999999999</v>
      </c>
      <c r="G16560" s="414">
        <f t="shared" si="516"/>
        <v>70.871476969653287</v>
      </c>
      <c r="H16560" s="415">
        <f t="shared" si="517"/>
        <v>0.35435738484826645</v>
      </c>
    </row>
    <row r="16561" spans="1:8" ht="15" hidden="1" thickBot="1">
      <c r="A16561" s="409">
        <v>202208</v>
      </c>
      <c r="B16561" s="196" t="s">
        <v>1677</v>
      </c>
      <c r="C16561" s="197" t="s">
        <v>1558</v>
      </c>
      <c r="D16561" s="198" t="s">
        <v>337</v>
      </c>
      <c r="E16561" s="421">
        <v>79659</v>
      </c>
      <c r="F16561" s="413">
        <v>138.72999999999999</v>
      </c>
      <c r="G16561" s="414">
        <f t="shared" si="516"/>
        <v>574.2016867296187</v>
      </c>
      <c r="H16561" s="415">
        <f t="shared" si="517"/>
        <v>2.8710084336480937</v>
      </c>
    </row>
    <row r="16562" spans="1:8" ht="15" hidden="1" thickBot="1">
      <c r="A16562" s="409">
        <v>202208</v>
      </c>
      <c r="B16562" s="196" t="s">
        <v>1678</v>
      </c>
      <c r="C16562" s="197" t="s">
        <v>1558</v>
      </c>
      <c r="D16562" s="198" t="s">
        <v>337</v>
      </c>
      <c r="E16562" s="421">
        <v>18493</v>
      </c>
      <c r="F16562" s="413">
        <v>138.72999999999999</v>
      </c>
      <c r="G16562" s="414">
        <f t="shared" si="516"/>
        <v>133.30209759965402</v>
      </c>
      <c r="H16562" s="415">
        <f t="shared" si="517"/>
        <v>0.66651048799827006</v>
      </c>
    </row>
    <row r="16563" spans="1:8" ht="15" hidden="1" thickBot="1">
      <c r="A16563" s="409">
        <v>202208</v>
      </c>
      <c r="B16563" s="196" t="s">
        <v>1679</v>
      </c>
      <c r="C16563" s="197" t="s">
        <v>1558</v>
      </c>
      <c r="D16563" s="198" t="s">
        <v>339</v>
      </c>
      <c r="E16563" s="421">
        <v>92.44</v>
      </c>
      <c r="F16563" s="413">
        <v>138.72999999999999</v>
      </c>
      <c r="G16563" s="414">
        <f t="shared" si="516"/>
        <v>0.66633028184242782</v>
      </c>
      <c r="H16563" s="415">
        <f t="shared" si="517"/>
        <v>0.66633028184242782</v>
      </c>
    </row>
    <row r="16564" spans="1:8" ht="15" hidden="1" thickBot="1">
      <c r="A16564" s="409">
        <v>202208</v>
      </c>
      <c r="B16564" s="196" t="s">
        <v>1680</v>
      </c>
      <c r="C16564" s="197" t="s">
        <v>1558</v>
      </c>
      <c r="D16564" s="198" t="s">
        <v>337</v>
      </c>
      <c r="E16564" s="421">
        <v>18493</v>
      </c>
      <c r="F16564" s="413">
        <v>138.72999999999999</v>
      </c>
      <c r="G16564" s="414">
        <f t="shared" si="516"/>
        <v>133.30209759965402</v>
      </c>
      <c r="H16564" s="415">
        <f t="shared" si="517"/>
        <v>0.66651048799827006</v>
      </c>
    </row>
    <row r="16565" spans="1:8" ht="15" hidden="1" thickBot="1">
      <c r="A16565" s="409">
        <v>202208</v>
      </c>
      <c r="B16565" s="196" t="s">
        <v>1681</v>
      </c>
      <c r="C16565" s="197" t="s">
        <v>1558</v>
      </c>
      <c r="D16565" s="198" t="s">
        <v>339</v>
      </c>
      <c r="E16565" s="421">
        <v>92.44</v>
      </c>
      <c r="F16565" s="413">
        <v>138.72999999999999</v>
      </c>
      <c r="G16565" s="414">
        <f t="shared" si="516"/>
        <v>0.66633028184242782</v>
      </c>
      <c r="H16565" s="415">
        <f t="shared" si="517"/>
        <v>0.66633028184242782</v>
      </c>
    </row>
    <row r="16566" spans="1:8" ht="15" hidden="1" thickBot="1">
      <c r="A16566" s="409">
        <v>202208</v>
      </c>
      <c r="B16566" s="196" t="s">
        <v>1682</v>
      </c>
      <c r="C16566" s="197" t="s">
        <v>1558</v>
      </c>
      <c r="D16566" s="198" t="s">
        <v>337</v>
      </c>
      <c r="E16566" s="421">
        <v>18493</v>
      </c>
      <c r="F16566" s="413">
        <v>138.72999999999999</v>
      </c>
      <c r="G16566" s="414">
        <f t="shared" si="516"/>
        <v>133.30209759965402</v>
      </c>
      <c r="H16566" s="415">
        <f t="shared" si="517"/>
        <v>0.66651048799827006</v>
      </c>
    </row>
    <row r="16567" spans="1:8" ht="15" hidden="1" thickBot="1">
      <c r="A16567" s="409">
        <v>202208</v>
      </c>
      <c r="B16567" s="196" t="s">
        <v>1683</v>
      </c>
      <c r="C16567" s="197" t="s">
        <v>1558</v>
      </c>
      <c r="D16567" s="198" t="s">
        <v>339</v>
      </c>
      <c r="E16567" s="421">
        <v>92.44</v>
      </c>
      <c r="F16567" s="413">
        <v>138.72999999999999</v>
      </c>
      <c r="G16567" s="414">
        <f t="shared" si="516"/>
        <v>0.66633028184242782</v>
      </c>
      <c r="H16567" s="415">
        <f t="shared" si="517"/>
        <v>0.66633028184242782</v>
      </c>
    </row>
    <row r="16568" spans="1:8" ht="15" hidden="1" thickBot="1">
      <c r="A16568" s="409">
        <v>202208</v>
      </c>
      <c r="B16568" s="196" t="s">
        <v>1684</v>
      </c>
      <c r="C16568" s="197" t="s">
        <v>1558</v>
      </c>
      <c r="D16568" s="198" t="s">
        <v>337</v>
      </c>
      <c r="E16568" s="421">
        <v>149034</v>
      </c>
      <c r="F16568" s="413">
        <v>138.72999999999999</v>
      </c>
      <c r="G16568" s="414">
        <f t="shared" si="516"/>
        <v>1074.2737691919556</v>
      </c>
      <c r="H16568" s="415">
        <f t="shared" si="517"/>
        <v>5.3713688459597781</v>
      </c>
    </row>
    <row r="16569" spans="1:8" ht="15" hidden="1" thickBot="1">
      <c r="A16569" s="409">
        <v>202208</v>
      </c>
      <c r="B16569" s="196" t="s">
        <v>1685</v>
      </c>
      <c r="C16569" s="197" t="s">
        <v>1558</v>
      </c>
      <c r="D16569" s="198" t="s">
        <v>350</v>
      </c>
      <c r="E16569" s="421">
        <v>0.01</v>
      </c>
      <c r="F16569" s="413">
        <v>138.72999999999999</v>
      </c>
      <c r="G16569" s="414">
        <f t="shared" si="516"/>
        <v>7.2082462336913442E-5</v>
      </c>
      <c r="H16569" s="415" t="str">
        <f t="shared" si="517"/>
        <v>VER</v>
      </c>
    </row>
    <row r="16570" spans="1:8" ht="15" hidden="1" thickBot="1">
      <c r="A16570" s="409">
        <v>202208</v>
      </c>
      <c r="B16570" s="196" t="s">
        <v>1686</v>
      </c>
      <c r="C16570" s="197" t="s">
        <v>1558</v>
      </c>
      <c r="D16570" s="198" t="s">
        <v>337</v>
      </c>
      <c r="E16570" s="421">
        <v>109356</v>
      </c>
      <c r="F16570" s="413">
        <v>138.72999999999999</v>
      </c>
      <c r="G16570" s="414">
        <f t="shared" si="516"/>
        <v>788.2649751315505</v>
      </c>
      <c r="H16570" s="415">
        <f t="shared" si="517"/>
        <v>3.9413248756577524</v>
      </c>
    </row>
    <row r="16571" spans="1:8" ht="15" hidden="1" thickBot="1">
      <c r="A16571" s="409">
        <v>202208</v>
      </c>
      <c r="B16571" s="196" t="s">
        <v>1687</v>
      </c>
      <c r="C16571" s="197" t="s">
        <v>1558</v>
      </c>
      <c r="D16571" s="198" t="s">
        <v>337</v>
      </c>
      <c r="E16571" s="421">
        <v>109356</v>
      </c>
      <c r="F16571" s="413">
        <v>138.72999999999999</v>
      </c>
      <c r="G16571" s="414">
        <f t="shared" si="516"/>
        <v>788.2649751315505</v>
      </c>
      <c r="H16571" s="415">
        <f t="shared" si="517"/>
        <v>3.9413248756577524</v>
      </c>
    </row>
    <row r="16572" spans="1:8" ht="15" hidden="1" thickBot="1">
      <c r="A16572" s="409">
        <v>202208</v>
      </c>
      <c r="B16572" s="196" t="s">
        <v>1688</v>
      </c>
      <c r="C16572" s="197" t="s">
        <v>1558</v>
      </c>
      <c r="D16572" s="198" t="s">
        <v>337</v>
      </c>
      <c r="E16572" s="421">
        <v>75974</v>
      </c>
      <c r="F16572" s="413">
        <v>138.72999999999999</v>
      </c>
      <c r="G16572" s="414">
        <f t="shared" si="516"/>
        <v>547.63929935846613</v>
      </c>
      <c r="H16572" s="415">
        <f t="shared" si="517"/>
        <v>2.7381964967923307</v>
      </c>
    </row>
    <row r="16573" spans="1:8" ht="15" hidden="1" thickBot="1">
      <c r="A16573" s="409">
        <v>202208</v>
      </c>
      <c r="B16573" s="196" t="s">
        <v>1689</v>
      </c>
      <c r="C16573" s="197" t="s">
        <v>1558</v>
      </c>
      <c r="D16573" s="198" t="s">
        <v>337</v>
      </c>
      <c r="E16573" s="421">
        <v>135300</v>
      </c>
      <c r="F16573" s="413">
        <v>138.72999999999999</v>
      </c>
      <c r="G16573" s="414">
        <f t="shared" si="516"/>
        <v>975.27571541843872</v>
      </c>
      <c r="H16573" s="415">
        <f t="shared" si="517"/>
        <v>4.8763785770921935</v>
      </c>
    </row>
    <row r="16574" spans="1:8" ht="15" hidden="1" thickBot="1">
      <c r="A16574" s="409">
        <v>202208</v>
      </c>
      <c r="B16574" s="196" t="s">
        <v>1690</v>
      </c>
      <c r="C16574" s="197" t="s">
        <v>1558</v>
      </c>
      <c r="D16574" s="198" t="s">
        <v>337</v>
      </c>
      <c r="E16574" s="421">
        <v>26403</v>
      </c>
      <c r="F16574" s="413">
        <v>138.72999999999999</v>
      </c>
      <c r="G16574" s="414">
        <f t="shared" si="516"/>
        <v>190.31932530815254</v>
      </c>
      <c r="H16574" s="415">
        <f t="shared" si="517"/>
        <v>0.95159662654076271</v>
      </c>
    </row>
    <row r="16575" spans="1:8" ht="15" hidden="1" thickBot="1">
      <c r="A16575" s="409">
        <v>202208</v>
      </c>
      <c r="B16575" s="196" t="s">
        <v>1691</v>
      </c>
      <c r="C16575" s="197" t="s">
        <v>1558</v>
      </c>
      <c r="D16575" s="198" t="s">
        <v>337</v>
      </c>
      <c r="E16575" s="421">
        <v>12239</v>
      </c>
      <c r="F16575" s="413">
        <v>138.72999999999999</v>
      </c>
      <c r="G16575" s="414">
        <f t="shared" si="516"/>
        <v>88.221725654148358</v>
      </c>
      <c r="H16575" s="415">
        <f t="shared" si="517"/>
        <v>0.44110862827074176</v>
      </c>
    </row>
    <row r="16576" spans="1:8" ht="15" hidden="1" thickBot="1">
      <c r="A16576" s="409">
        <v>202208</v>
      </c>
      <c r="B16576" s="196" t="s">
        <v>1692</v>
      </c>
      <c r="C16576" s="197" t="s">
        <v>1558</v>
      </c>
      <c r="D16576" s="198" t="s">
        <v>339</v>
      </c>
      <c r="E16576" s="421">
        <v>61.14</v>
      </c>
      <c r="F16576" s="413">
        <v>138.72999999999999</v>
      </c>
      <c r="G16576" s="414">
        <f t="shared" si="516"/>
        <v>0.44071217472788876</v>
      </c>
      <c r="H16576" s="415">
        <f t="shared" si="517"/>
        <v>0.44071217472788876</v>
      </c>
    </row>
    <row r="16577" spans="1:8" ht="15" hidden="1" thickBot="1">
      <c r="A16577" s="409">
        <v>202208</v>
      </c>
      <c r="B16577" s="196" t="s">
        <v>1693</v>
      </c>
      <c r="C16577" s="197" t="s">
        <v>1558</v>
      </c>
      <c r="D16577" s="198" t="s">
        <v>337</v>
      </c>
      <c r="E16577" s="421">
        <v>74732</v>
      </c>
      <c r="F16577" s="413">
        <v>138.72999999999999</v>
      </c>
      <c r="G16577" s="414">
        <f t="shared" si="516"/>
        <v>538.68665753622145</v>
      </c>
      <c r="H16577" s="415">
        <f t="shared" si="517"/>
        <v>2.6934332876811071</v>
      </c>
    </row>
    <row r="16578" spans="1:8" ht="15" hidden="1" thickBot="1">
      <c r="A16578" s="409">
        <v>202208</v>
      </c>
      <c r="B16578" s="196" t="s">
        <v>1694</v>
      </c>
      <c r="C16578" s="197" t="s">
        <v>1558</v>
      </c>
      <c r="D16578" s="198" t="s">
        <v>339</v>
      </c>
      <c r="E16578" s="421">
        <v>374</v>
      </c>
      <c r="F16578" s="413">
        <v>138.72999999999999</v>
      </c>
      <c r="G16578" s="414">
        <f t="shared" ref="G16578:G16641" si="518">+E16578/F16578</f>
        <v>2.6958840914005626</v>
      </c>
      <c r="H16578" s="415">
        <f t="shared" ref="H16578:H16641" si="519">IF(D16578="TB",G16578/200,IF(D16578="LT",G16578,"VER"))</f>
        <v>2.6958840914005626</v>
      </c>
    </row>
    <row r="16579" spans="1:8" ht="15" hidden="1" thickBot="1">
      <c r="A16579" s="409">
        <v>202208</v>
      </c>
      <c r="B16579" s="196" t="s">
        <v>1695</v>
      </c>
      <c r="C16579" s="197" t="s">
        <v>1558</v>
      </c>
      <c r="D16579" s="198" t="s">
        <v>337</v>
      </c>
      <c r="E16579" s="421">
        <v>12239</v>
      </c>
      <c r="F16579" s="413">
        <v>138.72999999999999</v>
      </c>
      <c r="G16579" s="414">
        <f t="shared" si="518"/>
        <v>88.221725654148358</v>
      </c>
      <c r="H16579" s="415">
        <f t="shared" si="519"/>
        <v>0.44110862827074176</v>
      </c>
    </row>
    <row r="16580" spans="1:8" ht="15" hidden="1" thickBot="1">
      <c r="A16580" s="409">
        <v>202208</v>
      </c>
      <c r="B16580" s="196" t="s">
        <v>1696</v>
      </c>
      <c r="C16580" s="197" t="s">
        <v>1558</v>
      </c>
      <c r="D16580" s="198" t="s">
        <v>339</v>
      </c>
      <c r="E16580" s="421">
        <v>61.14</v>
      </c>
      <c r="F16580" s="413">
        <v>138.72999999999999</v>
      </c>
      <c r="G16580" s="414">
        <f t="shared" si="518"/>
        <v>0.44071217472788876</v>
      </c>
      <c r="H16580" s="415">
        <f t="shared" si="519"/>
        <v>0.44071217472788876</v>
      </c>
    </row>
    <row r="16581" spans="1:8" ht="15" hidden="1" thickBot="1">
      <c r="A16581" s="409">
        <v>202208</v>
      </c>
      <c r="B16581" s="196" t="s">
        <v>1697</v>
      </c>
      <c r="C16581" s="197" t="s">
        <v>1558</v>
      </c>
      <c r="D16581" s="198" t="s">
        <v>337</v>
      </c>
      <c r="E16581" s="421">
        <v>102694</v>
      </c>
      <c r="F16581" s="413">
        <v>138.72999999999999</v>
      </c>
      <c r="G16581" s="414">
        <f t="shared" si="518"/>
        <v>740.24363872269885</v>
      </c>
      <c r="H16581" s="415">
        <f t="shared" si="519"/>
        <v>3.701218193613494</v>
      </c>
    </row>
    <row r="16582" spans="1:8" ht="15" hidden="1" thickBot="1">
      <c r="A16582" s="409">
        <v>202208</v>
      </c>
      <c r="B16582" s="196" t="s">
        <v>1698</v>
      </c>
      <c r="C16582" s="197" t="s">
        <v>1558</v>
      </c>
      <c r="D16582" s="198" t="s">
        <v>339</v>
      </c>
      <c r="E16582" s="421">
        <v>513</v>
      </c>
      <c r="F16582" s="413">
        <v>138.72999999999999</v>
      </c>
      <c r="G16582" s="414">
        <f t="shared" si="518"/>
        <v>3.6978303178836591</v>
      </c>
      <c r="H16582" s="415">
        <f t="shared" si="519"/>
        <v>3.6978303178836591</v>
      </c>
    </row>
    <row r="16583" spans="1:8" ht="15" hidden="1" thickBot="1">
      <c r="A16583" s="409">
        <v>202208</v>
      </c>
      <c r="B16583" s="196" t="s">
        <v>1699</v>
      </c>
      <c r="C16583" s="197" t="s">
        <v>1558</v>
      </c>
      <c r="D16583" s="198" t="s">
        <v>337</v>
      </c>
      <c r="E16583" s="421">
        <v>102694</v>
      </c>
      <c r="F16583" s="413">
        <v>138.72999999999999</v>
      </c>
      <c r="G16583" s="414">
        <f t="shared" si="518"/>
        <v>740.24363872269885</v>
      </c>
      <c r="H16583" s="415">
        <f t="shared" si="519"/>
        <v>3.701218193613494</v>
      </c>
    </row>
    <row r="16584" spans="1:8" ht="15" hidden="1" thickBot="1">
      <c r="A16584" s="409">
        <v>202208</v>
      </c>
      <c r="B16584" s="196" t="s">
        <v>1700</v>
      </c>
      <c r="C16584" s="197" t="s">
        <v>1558</v>
      </c>
      <c r="D16584" s="198" t="s">
        <v>339</v>
      </c>
      <c r="E16584" s="421">
        <v>513</v>
      </c>
      <c r="F16584" s="413">
        <v>138.72999999999999</v>
      </c>
      <c r="G16584" s="414">
        <f t="shared" si="518"/>
        <v>3.6978303178836591</v>
      </c>
      <c r="H16584" s="415">
        <f t="shared" si="519"/>
        <v>3.6978303178836591</v>
      </c>
    </row>
    <row r="16585" spans="1:8" ht="15" hidden="1" thickBot="1">
      <c r="A16585" s="409">
        <v>202208</v>
      </c>
      <c r="B16585" s="196" t="s">
        <v>1701</v>
      </c>
      <c r="C16585" s="197" t="s">
        <v>1558</v>
      </c>
      <c r="D16585" s="198" t="s">
        <v>337</v>
      </c>
      <c r="E16585" s="421">
        <v>9832</v>
      </c>
      <c r="F16585" s="413">
        <v>138.72999999999999</v>
      </c>
      <c r="G16585" s="414">
        <f t="shared" si="518"/>
        <v>70.871476969653287</v>
      </c>
      <c r="H16585" s="415">
        <f t="shared" si="519"/>
        <v>0.35435738484826645</v>
      </c>
    </row>
    <row r="16586" spans="1:8" ht="15" hidden="1" thickBot="1">
      <c r="A16586" s="409">
        <v>202208</v>
      </c>
      <c r="B16586" s="196" t="s">
        <v>1702</v>
      </c>
      <c r="C16586" s="197" t="s">
        <v>1558</v>
      </c>
      <c r="D16586" s="198" t="s">
        <v>337</v>
      </c>
      <c r="E16586" s="421">
        <v>149034</v>
      </c>
      <c r="F16586" s="413">
        <v>138.72999999999999</v>
      </c>
      <c r="G16586" s="414">
        <f t="shared" si="518"/>
        <v>1074.2737691919556</v>
      </c>
      <c r="H16586" s="415">
        <f t="shared" si="519"/>
        <v>5.3713688459597781</v>
      </c>
    </row>
    <row r="16587" spans="1:8" ht="15" hidden="1" thickBot="1">
      <c r="A16587" s="409">
        <v>202208</v>
      </c>
      <c r="B16587" s="196" t="s">
        <v>1703</v>
      </c>
      <c r="C16587" s="197" t="s">
        <v>1558</v>
      </c>
      <c r="D16587" s="198" t="s">
        <v>337</v>
      </c>
      <c r="E16587" s="421">
        <v>19262</v>
      </c>
      <c r="F16587" s="413">
        <v>138.72999999999999</v>
      </c>
      <c r="G16587" s="414">
        <f t="shared" si="518"/>
        <v>138.84523895336267</v>
      </c>
      <c r="H16587" s="415">
        <f t="shared" si="519"/>
        <v>0.69422619476681335</v>
      </c>
    </row>
    <row r="16588" spans="1:8" ht="15" hidden="1" thickBot="1">
      <c r="A16588" s="409">
        <v>202208</v>
      </c>
      <c r="B16588" s="196" t="s">
        <v>1704</v>
      </c>
      <c r="C16588" s="197" t="s">
        <v>1558</v>
      </c>
      <c r="D16588" s="198" t="s">
        <v>339</v>
      </c>
      <c r="E16588" s="421">
        <v>96.22</v>
      </c>
      <c r="F16588" s="413">
        <v>138.72999999999999</v>
      </c>
      <c r="G16588" s="414">
        <f t="shared" si="518"/>
        <v>0.69357745260578108</v>
      </c>
      <c r="H16588" s="415">
        <f t="shared" si="519"/>
        <v>0.69357745260578108</v>
      </c>
    </row>
    <row r="16589" spans="1:8" ht="15" hidden="1" thickBot="1">
      <c r="A16589" s="409">
        <v>202208</v>
      </c>
      <c r="B16589" s="196" t="s">
        <v>1705</v>
      </c>
      <c r="C16589" s="197" t="s">
        <v>1558</v>
      </c>
      <c r="D16589" s="198" t="s">
        <v>337</v>
      </c>
      <c r="E16589" s="421">
        <v>1776.41</v>
      </c>
      <c r="F16589" s="413">
        <v>138.72999999999999</v>
      </c>
      <c r="G16589" s="414">
        <f t="shared" si="518"/>
        <v>12.804800691991639</v>
      </c>
      <c r="H16589" s="415">
        <f t="shared" si="519"/>
        <v>6.4024003459958193E-2</v>
      </c>
    </row>
    <row r="16590" spans="1:8" ht="15" hidden="1" thickBot="1">
      <c r="A16590" s="409">
        <v>202208</v>
      </c>
      <c r="B16590" s="196" t="s">
        <v>1706</v>
      </c>
      <c r="C16590" s="197" t="s">
        <v>1558</v>
      </c>
      <c r="D16590" s="198" t="s">
        <v>337</v>
      </c>
      <c r="E16590" s="421">
        <v>132908</v>
      </c>
      <c r="F16590" s="413">
        <v>138.72999999999999</v>
      </c>
      <c r="G16590" s="414">
        <f t="shared" si="518"/>
        <v>958.0335904274491</v>
      </c>
      <c r="H16590" s="415">
        <f t="shared" si="519"/>
        <v>4.7901679521372458</v>
      </c>
    </row>
    <row r="16591" spans="1:8" ht="15" hidden="1" thickBot="1">
      <c r="A16591" s="409">
        <v>202208</v>
      </c>
      <c r="B16591" s="196" t="s">
        <v>1707</v>
      </c>
      <c r="C16591" s="197" t="s">
        <v>1558</v>
      </c>
      <c r="D16591" s="198" t="s">
        <v>337</v>
      </c>
      <c r="E16591" s="421">
        <v>120838</v>
      </c>
      <c r="F16591" s="413">
        <v>138.72999999999999</v>
      </c>
      <c r="G16591" s="414">
        <f t="shared" si="518"/>
        <v>871.03005838679451</v>
      </c>
      <c r="H16591" s="415">
        <f t="shared" si="519"/>
        <v>4.3551502919339722</v>
      </c>
    </row>
    <row r="16592" spans="1:8" ht="15" hidden="1" thickBot="1">
      <c r="A16592" s="409">
        <v>202208</v>
      </c>
      <c r="B16592" s="196" t="s">
        <v>1708</v>
      </c>
      <c r="C16592" s="197" t="s">
        <v>1558</v>
      </c>
      <c r="D16592" s="198" t="s">
        <v>337</v>
      </c>
      <c r="E16592" s="421">
        <v>135300</v>
      </c>
      <c r="F16592" s="413">
        <v>138.72999999999999</v>
      </c>
      <c r="G16592" s="414">
        <f t="shared" si="518"/>
        <v>975.27571541843872</v>
      </c>
      <c r="H16592" s="415">
        <f t="shared" si="519"/>
        <v>4.8763785770921935</v>
      </c>
    </row>
    <row r="16593" spans="1:8" ht="15" hidden="1" thickBot="1">
      <c r="A16593" s="409">
        <v>202208</v>
      </c>
      <c r="B16593" s="196" t="s">
        <v>1709</v>
      </c>
      <c r="C16593" s="197" t="s">
        <v>1558</v>
      </c>
      <c r="D16593" s="198" t="s">
        <v>337</v>
      </c>
      <c r="E16593" s="421">
        <v>135300</v>
      </c>
      <c r="F16593" s="413">
        <v>138.72999999999999</v>
      </c>
      <c r="G16593" s="414">
        <f t="shared" si="518"/>
        <v>975.27571541843872</v>
      </c>
      <c r="H16593" s="415">
        <f t="shared" si="519"/>
        <v>4.8763785770921935</v>
      </c>
    </row>
    <row r="16594" spans="1:8" ht="15" hidden="1" thickBot="1">
      <c r="A16594" s="409">
        <v>202208</v>
      </c>
      <c r="B16594" s="196" t="s">
        <v>1710</v>
      </c>
      <c r="C16594" s="197" t="s">
        <v>1558</v>
      </c>
      <c r="D16594" s="198" t="s">
        <v>339</v>
      </c>
      <c r="E16594" s="421">
        <v>677</v>
      </c>
      <c r="F16594" s="413">
        <v>138.72999999999999</v>
      </c>
      <c r="G16594" s="414">
        <f t="shared" si="518"/>
        <v>4.8799827002090392</v>
      </c>
      <c r="H16594" s="415">
        <f t="shared" si="519"/>
        <v>4.8799827002090392</v>
      </c>
    </row>
    <row r="16595" spans="1:8" ht="15" hidden="1" thickBot="1">
      <c r="A16595" s="409">
        <v>202208</v>
      </c>
      <c r="B16595" s="196" t="s">
        <v>1711</v>
      </c>
      <c r="C16595" s="197" t="s">
        <v>1558</v>
      </c>
      <c r="D16595" s="198" t="s">
        <v>337</v>
      </c>
      <c r="E16595" s="421">
        <v>135300</v>
      </c>
      <c r="F16595" s="413">
        <v>138.72999999999999</v>
      </c>
      <c r="G16595" s="414">
        <f t="shared" si="518"/>
        <v>975.27571541843872</v>
      </c>
      <c r="H16595" s="415">
        <f t="shared" si="519"/>
        <v>4.8763785770921935</v>
      </c>
    </row>
    <row r="16596" spans="1:8" ht="15" hidden="1" thickBot="1">
      <c r="A16596" s="409">
        <v>202208</v>
      </c>
      <c r="B16596" s="196" t="s">
        <v>1712</v>
      </c>
      <c r="C16596" s="197" t="s">
        <v>1558</v>
      </c>
      <c r="D16596" s="198" t="s">
        <v>337</v>
      </c>
      <c r="E16596" s="421">
        <v>135300</v>
      </c>
      <c r="F16596" s="413">
        <v>138.72999999999999</v>
      </c>
      <c r="G16596" s="414">
        <f t="shared" si="518"/>
        <v>975.27571541843872</v>
      </c>
      <c r="H16596" s="415">
        <f t="shared" si="519"/>
        <v>4.8763785770921935</v>
      </c>
    </row>
    <row r="16597" spans="1:8" ht="15" hidden="1" thickBot="1">
      <c r="A16597" s="409">
        <v>202208</v>
      </c>
      <c r="B16597" s="196" t="s">
        <v>1713</v>
      </c>
      <c r="C16597" s="197" t="s">
        <v>1558</v>
      </c>
      <c r="D16597" s="198" t="s">
        <v>339</v>
      </c>
      <c r="E16597" s="421">
        <v>677</v>
      </c>
      <c r="F16597" s="413">
        <v>138.72999999999999</v>
      </c>
      <c r="G16597" s="414">
        <f t="shared" si="518"/>
        <v>4.8799827002090392</v>
      </c>
      <c r="H16597" s="415">
        <f t="shared" si="519"/>
        <v>4.8799827002090392</v>
      </c>
    </row>
    <row r="16598" spans="1:8" ht="15" hidden="1" thickBot="1">
      <c r="A16598" s="409">
        <v>202208</v>
      </c>
      <c r="B16598" s="196" t="s">
        <v>1714</v>
      </c>
      <c r="C16598" s="197" t="s">
        <v>1558</v>
      </c>
      <c r="D16598" s="198" t="s">
        <v>337</v>
      </c>
      <c r="E16598" s="421">
        <v>135300</v>
      </c>
      <c r="F16598" s="413">
        <v>138.72999999999999</v>
      </c>
      <c r="G16598" s="414">
        <f t="shared" si="518"/>
        <v>975.27571541843872</v>
      </c>
      <c r="H16598" s="415">
        <f t="shared" si="519"/>
        <v>4.8763785770921935</v>
      </c>
    </row>
    <row r="16599" spans="1:8" ht="15" hidden="1" thickBot="1">
      <c r="A16599" s="409">
        <v>202208</v>
      </c>
      <c r="B16599" s="196" t="s">
        <v>1715</v>
      </c>
      <c r="C16599" s="197" t="s">
        <v>1558</v>
      </c>
      <c r="D16599" s="198" t="s">
        <v>339</v>
      </c>
      <c r="E16599" s="421">
        <v>677</v>
      </c>
      <c r="F16599" s="413">
        <v>138.72999999999999</v>
      </c>
      <c r="G16599" s="414">
        <f t="shared" si="518"/>
        <v>4.8799827002090392</v>
      </c>
      <c r="H16599" s="415">
        <f t="shared" si="519"/>
        <v>4.8799827002090392</v>
      </c>
    </row>
    <row r="16600" spans="1:8" ht="15" hidden="1" thickBot="1">
      <c r="A16600" s="409">
        <v>202208</v>
      </c>
      <c r="B16600" s="196" t="s">
        <v>20</v>
      </c>
      <c r="C16600" s="197" t="s">
        <v>1558</v>
      </c>
      <c r="D16600" s="198" t="s">
        <v>337</v>
      </c>
      <c r="E16600" s="421">
        <v>57700</v>
      </c>
      <c r="F16600" s="413">
        <v>138.72999999999999</v>
      </c>
      <c r="G16600" s="414">
        <f t="shared" si="518"/>
        <v>415.91580768399052</v>
      </c>
      <c r="H16600" s="415">
        <f t="shared" si="519"/>
        <v>2.0795790384199524</v>
      </c>
    </row>
    <row r="16601" spans="1:8" ht="15" hidden="1" thickBot="1">
      <c r="A16601" s="409">
        <v>202208</v>
      </c>
      <c r="B16601" s="196" t="s">
        <v>1716</v>
      </c>
      <c r="C16601" s="197" t="s">
        <v>2697</v>
      </c>
      <c r="D16601" s="198" t="s">
        <v>339</v>
      </c>
      <c r="E16601" s="421">
        <v>289</v>
      </c>
      <c r="F16601" s="413">
        <v>138.72999999999999</v>
      </c>
      <c r="G16601" s="414">
        <f t="shared" si="518"/>
        <v>2.0831831615367982</v>
      </c>
      <c r="H16601" s="415">
        <f t="shared" si="519"/>
        <v>2.0831831615367982</v>
      </c>
    </row>
    <row r="16602" spans="1:8" ht="15" hidden="1" thickBot="1">
      <c r="A16602" s="409">
        <v>202208</v>
      </c>
      <c r="B16602" s="196" t="s">
        <v>1717</v>
      </c>
      <c r="C16602" s="197" t="s">
        <v>1558</v>
      </c>
      <c r="D16602" s="198" t="s">
        <v>337</v>
      </c>
      <c r="E16602" s="421">
        <v>113264</v>
      </c>
      <c r="F16602" s="413">
        <v>138.72999999999999</v>
      </c>
      <c r="G16602" s="414">
        <f t="shared" si="518"/>
        <v>816.43480141281634</v>
      </c>
      <c r="H16602" s="415">
        <f t="shared" si="519"/>
        <v>4.082174007064082</v>
      </c>
    </row>
    <row r="16603" spans="1:8" ht="15" hidden="1" thickBot="1">
      <c r="A16603" s="409">
        <v>202208</v>
      </c>
      <c r="B16603" s="196" t="s">
        <v>1718</v>
      </c>
      <c r="C16603" s="197" t="s">
        <v>1558</v>
      </c>
      <c r="D16603" s="198" t="s">
        <v>337</v>
      </c>
      <c r="E16603" s="421">
        <v>78654</v>
      </c>
      <c r="F16603" s="413">
        <v>138.72999999999999</v>
      </c>
      <c r="G16603" s="414">
        <f t="shared" si="518"/>
        <v>566.95739926475892</v>
      </c>
      <c r="H16603" s="415">
        <f t="shared" si="519"/>
        <v>2.8347869963237944</v>
      </c>
    </row>
    <row r="16604" spans="1:8" ht="15" hidden="1" thickBot="1">
      <c r="A16604" s="409">
        <v>202208</v>
      </c>
      <c r="B16604" s="196" t="s">
        <v>1719</v>
      </c>
      <c r="C16604" s="197" t="s">
        <v>1558</v>
      </c>
      <c r="D16604" s="198" t="s">
        <v>337</v>
      </c>
      <c r="E16604" s="421">
        <v>57700</v>
      </c>
      <c r="F16604" s="413">
        <v>138.72999999999999</v>
      </c>
      <c r="G16604" s="414">
        <f t="shared" si="518"/>
        <v>415.91580768399052</v>
      </c>
      <c r="H16604" s="415">
        <f t="shared" si="519"/>
        <v>2.0795790384199524</v>
      </c>
    </row>
    <row r="16605" spans="1:8" ht="15" hidden="1" thickBot="1">
      <c r="A16605" s="409">
        <v>202208</v>
      </c>
      <c r="B16605" s="196" t="s">
        <v>1720</v>
      </c>
      <c r="C16605" s="197" t="s">
        <v>1558</v>
      </c>
      <c r="D16605" s="198" t="s">
        <v>339</v>
      </c>
      <c r="E16605" s="421">
        <v>289</v>
      </c>
      <c r="F16605" s="413">
        <v>138.72999999999999</v>
      </c>
      <c r="G16605" s="414">
        <f t="shared" si="518"/>
        <v>2.0831831615367982</v>
      </c>
      <c r="H16605" s="415">
        <f t="shared" si="519"/>
        <v>2.0831831615367982</v>
      </c>
    </row>
    <row r="16606" spans="1:8" ht="15" hidden="1" thickBot="1">
      <c r="A16606" s="409">
        <v>202208</v>
      </c>
      <c r="B16606" s="196" t="s">
        <v>1721</v>
      </c>
      <c r="C16606" s="197" t="s">
        <v>1722</v>
      </c>
      <c r="D16606" s="198" t="s">
        <v>337</v>
      </c>
      <c r="E16606" s="421">
        <v>46268</v>
      </c>
      <c r="F16606" s="413">
        <v>138.72999999999999</v>
      </c>
      <c r="G16606" s="414">
        <f t="shared" si="518"/>
        <v>333.51113674043108</v>
      </c>
      <c r="H16606" s="415">
        <f t="shared" si="519"/>
        <v>1.6675556837021555</v>
      </c>
    </row>
    <row r="16607" spans="1:8" ht="15" hidden="1" thickBot="1">
      <c r="A16607" s="409">
        <v>202208</v>
      </c>
      <c r="B16607" s="196" t="s">
        <v>1723</v>
      </c>
      <c r="C16607" s="197" t="s">
        <v>1722</v>
      </c>
      <c r="D16607" s="198" t="s">
        <v>339</v>
      </c>
      <c r="E16607" s="421">
        <v>231</v>
      </c>
      <c r="F16607" s="413">
        <v>138.72999999999999</v>
      </c>
      <c r="G16607" s="414">
        <f t="shared" si="518"/>
        <v>1.6651048799827004</v>
      </c>
      <c r="H16607" s="415">
        <f t="shared" si="519"/>
        <v>1.6651048799827004</v>
      </c>
    </row>
    <row r="16608" spans="1:8" ht="15" hidden="1" thickBot="1">
      <c r="A16608" s="409">
        <v>202208</v>
      </c>
      <c r="B16608" s="196" t="s">
        <v>1724</v>
      </c>
      <c r="C16608" s="197" t="s">
        <v>1725</v>
      </c>
      <c r="D16608" s="198" t="s">
        <v>337</v>
      </c>
      <c r="E16608" s="421">
        <v>33228</v>
      </c>
      <c r="F16608" s="413">
        <v>138.72999999999999</v>
      </c>
      <c r="G16608" s="414">
        <f t="shared" si="518"/>
        <v>239.51560585309596</v>
      </c>
      <c r="H16608" s="415">
        <f t="shared" si="519"/>
        <v>1.1975780292654798</v>
      </c>
    </row>
    <row r="16609" spans="1:8" ht="15" hidden="1" thickBot="1">
      <c r="A16609" s="409">
        <v>202208</v>
      </c>
      <c r="B16609" s="196" t="s">
        <v>1726</v>
      </c>
      <c r="C16609" s="197" t="s">
        <v>1727</v>
      </c>
      <c r="D16609" s="198" t="s">
        <v>337</v>
      </c>
      <c r="E16609" s="421">
        <v>62995</v>
      </c>
      <c r="F16609" s="413">
        <v>138.72999999999999</v>
      </c>
      <c r="G16609" s="414">
        <f t="shared" si="518"/>
        <v>454.08347149138621</v>
      </c>
      <c r="H16609" s="415">
        <f t="shared" si="519"/>
        <v>2.2704173574569309</v>
      </c>
    </row>
    <row r="16610" spans="1:8" ht="15" hidden="1" thickBot="1">
      <c r="A16610" s="409">
        <v>202208</v>
      </c>
      <c r="B16610" s="196" t="s">
        <v>1728</v>
      </c>
      <c r="C16610" s="197" t="s">
        <v>1495</v>
      </c>
      <c r="D16610" s="198" t="s">
        <v>337</v>
      </c>
      <c r="E16610" s="421">
        <v>5743</v>
      </c>
      <c r="F16610" s="413">
        <v>138.72999999999999</v>
      </c>
      <c r="G16610" s="414">
        <f t="shared" si="518"/>
        <v>41.396958120089387</v>
      </c>
      <c r="H16610" s="415">
        <f t="shared" si="519"/>
        <v>0.20698479060044694</v>
      </c>
    </row>
    <row r="16611" spans="1:8" ht="15" hidden="1" thickBot="1">
      <c r="A16611" s="409">
        <v>202208</v>
      </c>
      <c r="B16611" s="196" t="s">
        <v>1729</v>
      </c>
      <c r="C16611" s="197" t="s">
        <v>1495</v>
      </c>
      <c r="D16611" s="198" t="s">
        <v>339</v>
      </c>
      <c r="E16611" s="421">
        <v>28.7</v>
      </c>
      <c r="F16611" s="413">
        <v>138.72999999999999</v>
      </c>
      <c r="G16611" s="414">
        <f t="shared" si="518"/>
        <v>0.20687666690694156</v>
      </c>
      <c r="H16611" s="415">
        <f t="shared" si="519"/>
        <v>0.20687666690694156</v>
      </c>
    </row>
    <row r="16612" spans="1:8" ht="15" hidden="1" thickBot="1">
      <c r="A16612" s="409">
        <v>202208</v>
      </c>
      <c r="B16612" s="196" t="s">
        <v>1730</v>
      </c>
      <c r="C16612" s="197" t="s">
        <v>1731</v>
      </c>
      <c r="D16612" s="198" t="s">
        <v>337</v>
      </c>
      <c r="E16612" s="421">
        <v>121769</v>
      </c>
      <c r="F16612" s="413">
        <v>138.72999999999999</v>
      </c>
      <c r="G16612" s="414">
        <f t="shared" si="518"/>
        <v>877.74093563036115</v>
      </c>
      <c r="H16612" s="415">
        <f t="shared" si="519"/>
        <v>4.3887046781518055</v>
      </c>
    </row>
    <row r="16613" spans="1:8" ht="15" hidden="1" thickBot="1">
      <c r="A16613" s="409">
        <v>202208</v>
      </c>
      <c r="B16613" s="196" t="s">
        <v>1732</v>
      </c>
      <c r="C16613" s="197" t="s">
        <v>2698</v>
      </c>
      <c r="D16613" s="198" t="s">
        <v>339</v>
      </c>
      <c r="E16613" s="421">
        <v>609</v>
      </c>
      <c r="F16613" s="413">
        <v>138.72999999999999</v>
      </c>
      <c r="G16613" s="414">
        <f t="shared" si="518"/>
        <v>4.3898219563180279</v>
      </c>
      <c r="H16613" s="415">
        <f t="shared" si="519"/>
        <v>4.3898219563180279</v>
      </c>
    </row>
    <row r="16614" spans="1:8" ht="15" hidden="1" thickBot="1">
      <c r="A16614" s="409">
        <v>202208</v>
      </c>
      <c r="B16614" s="196" t="s">
        <v>1733</v>
      </c>
      <c r="C16614" s="197" t="s">
        <v>1731</v>
      </c>
      <c r="D16614" s="198" t="s">
        <v>337</v>
      </c>
      <c r="E16614" s="421">
        <v>121769</v>
      </c>
      <c r="F16614" s="413">
        <v>138.72999999999999</v>
      </c>
      <c r="G16614" s="414">
        <f t="shared" si="518"/>
        <v>877.74093563036115</v>
      </c>
      <c r="H16614" s="415">
        <f t="shared" si="519"/>
        <v>4.3887046781518055</v>
      </c>
    </row>
    <row r="16615" spans="1:8" ht="15" hidden="1" thickBot="1">
      <c r="A16615" s="409">
        <v>202208</v>
      </c>
      <c r="B16615" s="196" t="s">
        <v>1734</v>
      </c>
      <c r="C16615" s="197" t="s">
        <v>2699</v>
      </c>
      <c r="D16615" s="198" t="s">
        <v>339</v>
      </c>
      <c r="E16615" s="421">
        <v>609</v>
      </c>
      <c r="F16615" s="413">
        <v>138.72999999999999</v>
      </c>
      <c r="G16615" s="414">
        <f t="shared" si="518"/>
        <v>4.3898219563180279</v>
      </c>
      <c r="H16615" s="415">
        <f t="shared" si="519"/>
        <v>4.3898219563180279</v>
      </c>
    </row>
    <row r="16616" spans="1:8" ht="15" hidden="1" thickBot="1">
      <c r="A16616" s="409">
        <v>202208</v>
      </c>
      <c r="B16616" s="196" t="s">
        <v>1735</v>
      </c>
      <c r="C16616" s="197" t="s">
        <v>1736</v>
      </c>
      <c r="D16616" s="198" t="s">
        <v>337</v>
      </c>
      <c r="E16616" s="421">
        <v>77452</v>
      </c>
      <c r="F16616" s="413">
        <v>138.72999999999999</v>
      </c>
      <c r="G16616" s="414">
        <f t="shared" si="518"/>
        <v>558.29308729186198</v>
      </c>
      <c r="H16616" s="415">
        <f t="shared" si="519"/>
        <v>2.7914654364593101</v>
      </c>
    </row>
    <row r="16617" spans="1:8" ht="15" hidden="1" thickBot="1">
      <c r="A16617" s="409">
        <v>202208</v>
      </c>
      <c r="B16617" s="196" t="s">
        <v>1737</v>
      </c>
      <c r="C16617" s="197" t="s">
        <v>1736</v>
      </c>
      <c r="D16617" s="198" t="s">
        <v>339</v>
      </c>
      <c r="E16617" s="421">
        <v>387</v>
      </c>
      <c r="F16617" s="413">
        <v>138.72999999999999</v>
      </c>
      <c r="G16617" s="414">
        <f t="shared" si="518"/>
        <v>2.78959129243855</v>
      </c>
      <c r="H16617" s="415">
        <f t="shared" si="519"/>
        <v>2.78959129243855</v>
      </c>
    </row>
    <row r="16618" spans="1:8" ht="15" hidden="1" thickBot="1">
      <c r="A16618" s="409">
        <v>202208</v>
      </c>
      <c r="B16618" s="196" t="s">
        <v>1738</v>
      </c>
      <c r="C16618" s="197" t="s">
        <v>1736</v>
      </c>
      <c r="D16618" s="198" t="s">
        <v>337</v>
      </c>
      <c r="E16618" s="421">
        <v>57204</v>
      </c>
      <c r="F16618" s="413">
        <v>138.72999999999999</v>
      </c>
      <c r="G16618" s="414">
        <f t="shared" si="518"/>
        <v>412.34051755207963</v>
      </c>
      <c r="H16618" s="415">
        <f t="shared" si="519"/>
        <v>2.0617025877603981</v>
      </c>
    </row>
    <row r="16619" spans="1:8" ht="15" hidden="1" thickBot="1">
      <c r="A16619" s="409">
        <v>202208</v>
      </c>
      <c r="B16619" s="196" t="s">
        <v>1739</v>
      </c>
      <c r="C16619" s="197" t="s">
        <v>1736</v>
      </c>
      <c r="D16619" s="198" t="s">
        <v>339</v>
      </c>
      <c r="E16619" s="421">
        <v>286</v>
      </c>
      <c r="F16619" s="413">
        <v>138.72999999999999</v>
      </c>
      <c r="G16619" s="414">
        <f t="shared" si="518"/>
        <v>2.0615584228357244</v>
      </c>
      <c r="H16619" s="415">
        <f t="shared" si="519"/>
        <v>2.0615584228357244</v>
      </c>
    </row>
    <row r="16620" spans="1:8" ht="15" hidden="1" thickBot="1">
      <c r="A16620" s="409">
        <v>202208</v>
      </c>
      <c r="B16620" s="196" t="s">
        <v>1740</v>
      </c>
      <c r="C16620" s="197" t="s">
        <v>1736</v>
      </c>
      <c r="D16620" s="198" t="s">
        <v>337</v>
      </c>
      <c r="E16620" s="421">
        <v>63780</v>
      </c>
      <c r="F16620" s="413">
        <v>138.72999999999999</v>
      </c>
      <c r="G16620" s="414">
        <f t="shared" si="518"/>
        <v>459.74194478483389</v>
      </c>
      <c r="H16620" s="415">
        <f t="shared" si="519"/>
        <v>2.2987097239241696</v>
      </c>
    </row>
    <row r="16621" spans="1:8" ht="15" hidden="1" thickBot="1">
      <c r="A16621" s="409">
        <v>202208</v>
      </c>
      <c r="B16621" s="196" t="s">
        <v>1741</v>
      </c>
      <c r="C16621" s="197" t="s">
        <v>1736</v>
      </c>
      <c r="D16621" s="198" t="s">
        <v>337</v>
      </c>
      <c r="E16621" s="421">
        <v>63777</v>
      </c>
      <c r="F16621" s="413">
        <v>138.72999999999999</v>
      </c>
      <c r="G16621" s="414">
        <f t="shared" si="518"/>
        <v>459.72032004613283</v>
      </c>
      <c r="H16621" s="415">
        <f t="shared" si="519"/>
        <v>2.298601600230664</v>
      </c>
    </row>
    <row r="16622" spans="1:8" ht="15" hidden="1" thickBot="1">
      <c r="A16622" s="409">
        <v>202208</v>
      </c>
      <c r="B16622" s="196" t="s">
        <v>1742</v>
      </c>
      <c r="C16622" s="197" t="s">
        <v>1736</v>
      </c>
      <c r="D16622" s="198" t="s">
        <v>339</v>
      </c>
      <c r="E16622" s="421">
        <v>319</v>
      </c>
      <c r="F16622" s="413">
        <v>138.72999999999999</v>
      </c>
      <c r="G16622" s="414">
        <f t="shared" si="518"/>
        <v>2.2994305485475386</v>
      </c>
      <c r="H16622" s="415">
        <f t="shared" si="519"/>
        <v>2.2994305485475386</v>
      </c>
    </row>
    <row r="16623" spans="1:8" ht="15" hidden="1" thickBot="1">
      <c r="A16623" s="409">
        <v>202208</v>
      </c>
      <c r="B16623" s="196" t="s">
        <v>1743</v>
      </c>
      <c r="C16623" s="197" t="s">
        <v>2700</v>
      </c>
      <c r="D16623" s="198" t="s">
        <v>339</v>
      </c>
      <c r="E16623" s="421">
        <v>319</v>
      </c>
      <c r="F16623" s="413">
        <v>138.72999999999999</v>
      </c>
      <c r="G16623" s="414">
        <f t="shared" si="518"/>
        <v>2.2994305485475386</v>
      </c>
      <c r="H16623" s="415">
        <f t="shared" si="519"/>
        <v>2.2994305485475386</v>
      </c>
    </row>
    <row r="16624" spans="1:8" ht="15" hidden="1" thickBot="1">
      <c r="A16624" s="409">
        <v>202208</v>
      </c>
      <c r="B16624" s="196" t="s">
        <v>1744</v>
      </c>
      <c r="C16624" s="197" t="s">
        <v>1736</v>
      </c>
      <c r="D16624" s="198" t="s">
        <v>337</v>
      </c>
      <c r="E16624" s="421">
        <v>52783</v>
      </c>
      <c r="F16624" s="413">
        <v>138.72999999999999</v>
      </c>
      <c r="G16624" s="414">
        <f t="shared" si="518"/>
        <v>380.4728609529302</v>
      </c>
      <c r="H16624" s="415">
        <f t="shared" si="519"/>
        <v>1.902364304764651</v>
      </c>
    </row>
    <row r="16625" spans="1:8" ht="15" hidden="1" thickBot="1">
      <c r="A16625" s="409">
        <v>202208</v>
      </c>
      <c r="B16625" s="196" t="s">
        <v>1745</v>
      </c>
      <c r="C16625" s="197" t="s">
        <v>1736</v>
      </c>
      <c r="D16625" s="198" t="s">
        <v>339</v>
      </c>
      <c r="E16625" s="421">
        <v>264</v>
      </c>
      <c r="F16625" s="413">
        <v>138.72999999999999</v>
      </c>
      <c r="G16625" s="414">
        <f t="shared" si="518"/>
        <v>1.9029770056945146</v>
      </c>
      <c r="H16625" s="415">
        <f t="shared" si="519"/>
        <v>1.9029770056945146</v>
      </c>
    </row>
    <row r="16626" spans="1:8" ht="15" hidden="1" thickBot="1">
      <c r="A16626" s="409">
        <v>202208</v>
      </c>
      <c r="B16626" s="196" t="s">
        <v>1746</v>
      </c>
      <c r="C16626" s="197" t="s">
        <v>1736</v>
      </c>
      <c r="D16626" s="198" t="s">
        <v>337</v>
      </c>
      <c r="E16626" s="421">
        <v>53745</v>
      </c>
      <c r="F16626" s="413">
        <v>138.72999999999999</v>
      </c>
      <c r="G16626" s="414">
        <f t="shared" si="518"/>
        <v>387.40719382974123</v>
      </c>
      <c r="H16626" s="415">
        <f t="shared" si="519"/>
        <v>1.9370359691487062</v>
      </c>
    </row>
    <row r="16627" spans="1:8" ht="15" hidden="1" thickBot="1">
      <c r="A16627" s="409">
        <v>202208</v>
      </c>
      <c r="B16627" s="196" t="s">
        <v>1747</v>
      </c>
      <c r="C16627" s="197" t="s">
        <v>1736</v>
      </c>
      <c r="D16627" s="198" t="s">
        <v>337</v>
      </c>
      <c r="E16627" s="421">
        <v>48122</v>
      </c>
      <c r="F16627" s="413">
        <v>138.72999999999999</v>
      </c>
      <c r="G16627" s="414">
        <f t="shared" si="518"/>
        <v>346.87522525769481</v>
      </c>
      <c r="H16627" s="415">
        <f t="shared" si="519"/>
        <v>1.734376126288474</v>
      </c>
    </row>
    <row r="16628" spans="1:8" ht="15" hidden="1" thickBot="1">
      <c r="A16628" s="409">
        <v>202208</v>
      </c>
      <c r="B16628" s="196" t="s">
        <v>1748</v>
      </c>
      <c r="C16628" s="197" t="s">
        <v>1736</v>
      </c>
      <c r="D16628" s="198" t="s">
        <v>337</v>
      </c>
      <c r="E16628" s="421">
        <v>48122</v>
      </c>
      <c r="F16628" s="413">
        <v>138.72999999999999</v>
      </c>
      <c r="G16628" s="414">
        <f t="shared" si="518"/>
        <v>346.87522525769481</v>
      </c>
      <c r="H16628" s="415">
        <f t="shared" si="519"/>
        <v>1.734376126288474</v>
      </c>
    </row>
    <row r="16629" spans="1:8" ht="15" hidden="1" thickBot="1">
      <c r="A16629" s="409">
        <v>202208</v>
      </c>
      <c r="B16629" s="196" t="s">
        <v>1749</v>
      </c>
      <c r="C16629" s="197" t="s">
        <v>1736</v>
      </c>
      <c r="D16629" s="198" t="s">
        <v>337</v>
      </c>
      <c r="E16629" s="421">
        <v>48122</v>
      </c>
      <c r="F16629" s="413">
        <v>138.72999999999999</v>
      </c>
      <c r="G16629" s="414">
        <f t="shared" si="518"/>
        <v>346.87522525769481</v>
      </c>
      <c r="H16629" s="415">
        <f t="shared" si="519"/>
        <v>1.734376126288474</v>
      </c>
    </row>
    <row r="16630" spans="1:8" ht="15" hidden="1" thickBot="1">
      <c r="A16630" s="409">
        <v>202208</v>
      </c>
      <c r="B16630" s="196" t="s">
        <v>1750</v>
      </c>
      <c r="C16630" s="197" t="s">
        <v>1736</v>
      </c>
      <c r="D16630" s="198" t="s">
        <v>337</v>
      </c>
      <c r="E16630" s="421">
        <v>58803</v>
      </c>
      <c r="F16630" s="413">
        <v>138.72999999999999</v>
      </c>
      <c r="G16630" s="414">
        <f t="shared" si="518"/>
        <v>423.86650327975207</v>
      </c>
      <c r="H16630" s="415">
        <f t="shared" si="519"/>
        <v>2.1193325163987602</v>
      </c>
    </row>
    <row r="16631" spans="1:8" ht="15" hidden="1" thickBot="1">
      <c r="A16631" s="409">
        <v>202208</v>
      </c>
      <c r="B16631" s="196" t="s">
        <v>1751</v>
      </c>
      <c r="C16631" s="197" t="s">
        <v>2701</v>
      </c>
      <c r="D16631" s="198" t="s">
        <v>339</v>
      </c>
      <c r="E16631" s="421">
        <v>294</v>
      </c>
      <c r="F16631" s="413">
        <v>138.72999999999999</v>
      </c>
      <c r="G16631" s="414">
        <f t="shared" si="518"/>
        <v>2.119224392705255</v>
      </c>
      <c r="H16631" s="415">
        <f t="shared" si="519"/>
        <v>2.119224392705255</v>
      </c>
    </row>
    <row r="16632" spans="1:8" ht="15" hidden="1" thickBot="1">
      <c r="A16632" s="409">
        <v>202208</v>
      </c>
      <c r="B16632" s="196" t="s">
        <v>1752</v>
      </c>
      <c r="C16632" s="197" t="s">
        <v>1736</v>
      </c>
      <c r="D16632" s="198" t="s">
        <v>337</v>
      </c>
      <c r="E16632" s="421">
        <v>58803</v>
      </c>
      <c r="F16632" s="413">
        <v>138.72999999999999</v>
      </c>
      <c r="G16632" s="414">
        <f t="shared" si="518"/>
        <v>423.86650327975207</v>
      </c>
      <c r="H16632" s="415">
        <f t="shared" si="519"/>
        <v>2.1193325163987602</v>
      </c>
    </row>
    <row r="16633" spans="1:8" ht="15" hidden="1" thickBot="1">
      <c r="A16633" s="409">
        <v>202208</v>
      </c>
      <c r="B16633" s="196" t="s">
        <v>1753</v>
      </c>
      <c r="C16633" s="197" t="s">
        <v>1736</v>
      </c>
      <c r="D16633" s="198" t="s">
        <v>339</v>
      </c>
      <c r="E16633" s="421">
        <v>294</v>
      </c>
      <c r="F16633" s="413">
        <v>138.72999999999999</v>
      </c>
      <c r="G16633" s="414">
        <f t="shared" si="518"/>
        <v>2.119224392705255</v>
      </c>
      <c r="H16633" s="415">
        <f t="shared" si="519"/>
        <v>2.119224392705255</v>
      </c>
    </row>
    <row r="16634" spans="1:8" ht="15" hidden="1" thickBot="1">
      <c r="A16634" s="409">
        <v>202208</v>
      </c>
      <c r="B16634" s="196" t="s">
        <v>1754</v>
      </c>
      <c r="C16634" s="197" t="s">
        <v>1736</v>
      </c>
      <c r="D16634" s="198" t="s">
        <v>337</v>
      </c>
      <c r="E16634" s="421">
        <v>66332</v>
      </c>
      <c r="F16634" s="413">
        <v>138.72999999999999</v>
      </c>
      <c r="G16634" s="414">
        <f t="shared" si="518"/>
        <v>478.13738917321422</v>
      </c>
      <c r="H16634" s="415">
        <f t="shared" si="519"/>
        <v>2.3906869458660709</v>
      </c>
    </row>
    <row r="16635" spans="1:8" ht="15" hidden="1" thickBot="1">
      <c r="A16635" s="409">
        <v>202208</v>
      </c>
      <c r="B16635" s="196" t="s">
        <v>1755</v>
      </c>
      <c r="C16635" s="197" t="s">
        <v>1736</v>
      </c>
      <c r="D16635" s="198" t="s">
        <v>339</v>
      </c>
      <c r="E16635" s="421">
        <v>332</v>
      </c>
      <c r="F16635" s="413">
        <v>138.72999999999999</v>
      </c>
      <c r="G16635" s="414">
        <f t="shared" si="518"/>
        <v>2.3931377495855259</v>
      </c>
      <c r="H16635" s="415">
        <f t="shared" si="519"/>
        <v>2.3931377495855259</v>
      </c>
    </row>
    <row r="16636" spans="1:8" ht="15" hidden="1" thickBot="1">
      <c r="A16636" s="409">
        <v>202208</v>
      </c>
      <c r="B16636" s="196" t="s">
        <v>1756</v>
      </c>
      <c r="C16636" s="197" t="s">
        <v>1736</v>
      </c>
      <c r="D16636" s="198" t="s">
        <v>337</v>
      </c>
      <c r="E16636" s="421">
        <v>48436</v>
      </c>
      <c r="F16636" s="413">
        <v>138.72999999999999</v>
      </c>
      <c r="G16636" s="414">
        <f t="shared" si="518"/>
        <v>349.13861457507392</v>
      </c>
      <c r="H16636" s="415">
        <f t="shared" si="519"/>
        <v>1.7456930728753697</v>
      </c>
    </row>
    <row r="16637" spans="1:8" ht="15" hidden="1" thickBot="1">
      <c r="A16637" s="409">
        <v>202208</v>
      </c>
      <c r="B16637" s="196" t="s">
        <v>1757</v>
      </c>
      <c r="C16637" s="197" t="s">
        <v>1736</v>
      </c>
      <c r="D16637" s="198" t="s">
        <v>339</v>
      </c>
      <c r="E16637" s="421">
        <v>242</v>
      </c>
      <c r="F16637" s="413">
        <v>138.72999999999999</v>
      </c>
      <c r="G16637" s="414">
        <f t="shared" si="518"/>
        <v>1.7443955885533051</v>
      </c>
      <c r="H16637" s="415">
        <f t="shared" si="519"/>
        <v>1.7443955885533051</v>
      </c>
    </row>
    <row r="16638" spans="1:8" ht="15" hidden="1" thickBot="1">
      <c r="A16638" s="409">
        <v>202208</v>
      </c>
      <c r="B16638" s="196" t="s">
        <v>1758</v>
      </c>
      <c r="C16638" s="197" t="s">
        <v>1736</v>
      </c>
      <c r="D16638" s="198" t="s">
        <v>337</v>
      </c>
      <c r="E16638" s="421">
        <v>54314</v>
      </c>
      <c r="F16638" s="413">
        <v>138.72999999999999</v>
      </c>
      <c r="G16638" s="414">
        <f t="shared" si="518"/>
        <v>391.50868593671163</v>
      </c>
      <c r="H16638" s="415">
        <f t="shared" si="519"/>
        <v>1.9575434296835581</v>
      </c>
    </row>
    <row r="16639" spans="1:8" ht="15" hidden="1" thickBot="1">
      <c r="A16639" s="409">
        <v>202208</v>
      </c>
      <c r="B16639" s="196" t="s">
        <v>1759</v>
      </c>
      <c r="C16639" s="197" t="s">
        <v>1736</v>
      </c>
      <c r="D16639" s="198" t="s">
        <v>339</v>
      </c>
      <c r="E16639" s="421">
        <v>271</v>
      </c>
      <c r="F16639" s="413">
        <v>138.72999999999999</v>
      </c>
      <c r="G16639" s="414">
        <f t="shared" si="518"/>
        <v>1.953434729330354</v>
      </c>
      <c r="H16639" s="415">
        <f t="shared" si="519"/>
        <v>1.953434729330354</v>
      </c>
    </row>
    <row r="16640" spans="1:8" ht="15" hidden="1" thickBot="1">
      <c r="A16640" s="409">
        <v>202208</v>
      </c>
      <c r="B16640" s="196" t="s">
        <v>1760</v>
      </c>
      <c r="C16640" s="197" t="s">
        <v>1736</v>
      </c>
      <c r="D16640" s="198" t="s">
        <v>337</v>
      </c>
      <c r="E16640" s="421">
        <v>66332</v>
      </c>
      <c r="F16640" s="413">
        <v>138.72999999999999</v>
      </c>
      <c r="G16640" s="414">
        <f t="shared" si="518"/>
        <v>478.13738917321422</v>
      </c>
      <c r="H16640" s="415">
        <f t="shared" si="519"/>
        <v>2.3906869458660709</v>
      </c>
    </row>
    <row r="16641" spans="1:8" ht="15" hidden="1" thickBot="1">
      <c r="A16641" s="409">
        <v>202208</v>
      </c>
      <c r="B16641" s="196" t="s">
        <v>1761</v>
      </c>
      <c r="C16641" s="197" t="s">
        <v>1736</v>
      </c>
      <c r="D16641" s="198" t="s">
        <v>337</v>
      </c>
      <c r="E16641" s="421">
        <v>81800</v>
      </c>
      <c r="F16641" s="413">
        <v>138.72999999999999</v>
      </c>
      <c r="G16641" s="414">
        <f t="shared" si="518"/>
        <v>589.6345419159519</v>
      </c>
      <c r="H16641" s="415">
        <f t="shared" si="519"/>
        <v>2.9481727095797594</v>
      </c>
    </row>
    <row r="16642" spans="1:8" ht="15" hidden="1" thickBot="1">
      <c r="A16642" s="409">
        <v>202208</v>
      </c>
      <c r="B16642" s="196" t="s">
        <v>1762</v>
      </c>
      <c r="C16642" s="197" t="s">
        <v>1736</v>
      </c>
      <c r="D16642" s="198" t="s">
        <v>339</v>
      </c>
      <c r="E16642" s="421">
        <v>409</v>
      </c>
      <c r="F16642" s="413">
        <v>138.72999999999999</v>
      </c>
      <c r="G16642" s="414">
        <f t="shared" ref="G16642:G16705" si="520">+E16642/F16642</f>
        <v>2.9481727095797594</v>
      </c>
      <c r="H16642" s="415">
        <f t="shared" ref="H16642:H16705" si="521">IF(D16642="TB",G16642/200,IF(D16642="LT",G16642,"VER"))</f>
        <v>2.9481727095797594</v>
      </c>
    </row>
    <row r="16643" spans="1:8" ht="15" hidden="1" thickBot="1">
      <c r="A16643" s="409">
        <v>202208</v>
      </c>
      <c r="B16643" s="196" t="s">
        <v>1763</v>
      </c>
      <c r="C16643" s="197" t="s">
        <v>1736</v>
      </c>
      <c r="D16643" s="198" t="s">
        <v>337</v>
      </c>
      <c r="E16643" s="421">
        <v>95167</v>
      </c>
      <c r="F16643" s="413">
        <v>138.72999999999999</v>
      </c>
      <c r="G16643" s="414">
        <f t="shared" si="520"/>
        <v>685.98716932170407</v>
      </c>
      <c r="H16643" s="415">
        <f t="shared" si="521"/>
        <v>3.4299358466085206</v>
      </c>
    </row>
    <row r="16644" spans="1:8" ht="15" hidden="1" thickBot="1">
      <c r="A16644" s="409">
        <v>202208</v>
      </c>
      <c r="B16644" s="196" t="s">
        <v>1764</v>
      </c>
      <c r="C16644" s="197" t="s">
        <v>1736</v>
      </c>
      <c r="D16644" s="198" t="s">
        <v>339</v>
      </c>
      <c r="E16644" s="421">
        <v>476</v>
      </c>
      <c r="F16644" s="413">
        <v>138.72999999999999</v>
      </c>
      <c r="G16644" s="414">
        <f t="shared" si="520"/>
        <v>3.4311252072370793</v>
      </c>
      <c r="H16644" s="415">
        <f t="shared" si="521"/>
        <v>3.4311252072370793</v>
      </c>
    </row>
    <row r="16645" spans="1:8" ht="15" hidden="1" thickBot="1">
      <c r="A16645" s="409">
        <v>202208</v>
      </c>
      <c r="B16645" s="196" t="s">
        <v>1765</v>
      </c>
      <c r="C16645" s="197" t="s">
        <v>1736</v>
      </c>
      <c r="D16645" s="198" t="s">
        <v>337</v>
      </c>
      <c r="E16645" s="421">
        <v>46784</v>
      </c>
      <c r="F16645" s="413">
        <v>138.72999999999999</v>
      </c>
      <c r="G16645" s="414">
        <f t="shared" si="520"/>
        <v>337.23059179701579</v>
      </c>
      <c r="H16645" s="415">
        <f t="shared" si="521"/>
        <v>1.686152958985079</v>
      </c>
    </row>
    <row r="16646" spans="1:8" ht="15" hidden="1" thickBot="1">
      <c r="A16646" s="409">
        <v>202208</v>
      </c>
      <c r="B16646" s="196" t="s">
        <v>1766</v>
      </c>
      <c r="C16646" s="197" t="s">
        <v>1736</v>
      </c>
      <c r="D16646" s="198" t="s">
        <v>337</v>
      </c>
      <c r="E16646" s="421">
        <v>166069</v>
      </c>
      <c r="F16646" s="413">
        <v>138.72999999999999</v>
      </c>
      <c r="G16646" s="414">
        <f t="shared" si="520"/>
        <v>1197.0662437828878</v>
      </c>
      <c r="H16646" s="415">
        <f t="shared" si="521"/>
        <v>5.985331218914439</v>
      </c>
    </row>
    <row r="16647" spans="1:8" ht="15" hidden="1" thickBot="1">
      <c r="A16647" s="409">
        <v>202208</v>
      </c>
      <c r="B16647" s="196" t="s">
        <v>1767</v>
      </c>
      <c r="C16647" s="197" t="s">
        <v>1736</v>
      </c>
      <c r="D16647" s="198" t="s">
        <v>337</v>
      </c>
      <c r="E16647" s="421">
        <v>82361</v>
      </c>
      <c r="F16647" s="413">
        <v>138.72999999999999</v>
      </c>
      <c r="G16647" s="414">
        <f t="shared" si="520"/>
        <v>593.67836805305274</v>
      </c>
      <c r="H16647" s="415">
        <f t="shared" si="521"/>
        <v>2.9683918402652636</v>
      </c>
    </row>
    <row r="16648" spans="1:8" ht="15" hidden="1" thickBot="1">
      <c r="A16648" s="409">
        <v>202208</v>
      </c>
      <c r="B16648" s="196" t="s">
        <v>1768</v>
      </c>
      <c r="C16648" s="197" t="s">
        <v>1736</v>
      </c>
      <c r="D16648" s="198" t="s">
        <v>337</v>
      </c>
      <c r="E16648" s="421">
        <v>81510</v>
      </c>
      <c r="F16648" s="413">
        <v>138.72999999999999</v>
      </c>
      <c r="G16648" s="414">
        <f t="shared" si="520"/>
        <v>587.54415050818136</v>
      </c>
      <c r="H16648" s="415">
        <f t="shared" si="521"/>
        <v>2.9377207525409066</v>
      </c>
    </row>
    <row r="16649" spans="1:8" ht="15" hidden="1" thickBot="1">
      <c r="A16649" s="409">
        <v>202208</v>
      </c>
      <c r="B16649" s="196" t="s">
        <v>1769</v>
      </c>
      <c r="C16649" s="197" t="s">
        <v>1736</v>
      </c>
      <c r="D16649" s="198" t="s">
        <v>339</v>
      </c>
      <c r="E16649" s="421">
        <v>412</v>
      </c>
      <c r="F16649" s="413">
        <v>138.72999999999999</v>
      </c>
      <c r="G16649" s="414">
        <f t="shared" si="520"/>
        <v>2.9697974482808336</v>
      </c>
      <c r="H16649" s="415">
        <f t="shared" si="521"/>
        <v>2.9697974482808336</v>
      </c>
    </row>
    <row r="16650" spans="1:8" ht="15" hidden="1" thickBot="1">
      <c r="A16650" s="409">
        <v>202208</v>
      </c>
      <c r="B16650" s="196" t="s">
        <v>1770</v>
      </c>
      <c r="C16650" s="197" t="s">
        <v>2702</v>
      </c>
      <c r="D16650" s="198" t="s">
        <v>337</v>
      </c>
      <c r="E16650" s="421">
        <v>87520</v>
      </c>
      <c r="F16650" s="413">
        <v>138.72999999999999</v>
      </c>
      <c r="G16650" s="414">
        <f t="shared" si="520"/>
        <v>630.8657103726664</v>
      </c>
      <c r="H16650" s="415">
        <f t="shared" si="521"/>
        <v>3.1543285518633319</v>
      </c>
    </row>
    <row r="16651" spans="1:8" ht="15" hidden="1" thickBot="1">
      <c r="A16651" s="409">
        <v>202208</v>
      </c>
      <c r="B16651" s="196" t="s">
        <v>1771</v>
      </c>
      <c r="C16651" s="197" t="s">
        <v>2703</v>
      </c>
      <c r="D16651" s="198" t="s">
        <v>339</v>
      </c>
      <c r="E16651" s="421">
        <v>438</v>
      </c>
      <c r="F16651" s="413">
        <v>138.72999999999999</v>
      </c>
      <c r="G16651" s="414">
        <f t="shared" si="520"/>
        <v>3.1572118503568083</v>
      </c>
      <c r="H16651" s="415">
        <f t="shared" si="521"/>
        <v>3.1572118503568083</v>
      </c>
    </row>
    <row r="16652" spans="1:8" ht="15" hidden="1" thickBot="1">
      <c r="A16652" s="409">
        <v>202208</v>
      </c>
      <c r="B16652" s="196" t="s">
        <v>1772</v>
      </c>
      <c r="C16652" s="197" t="s">
        <v>1736</v>
      </c>
      <c r="D16652" s="198" t="s">
        <v>337</v>
      </c>
      <c r="E16652" s="421">
        <v>87520</v>
      </c>
      <c r="F16652" s="413">
        <v>138.72999999999999</v>
      </c>
      <c r="G16652" s="414">
        <f t="shared" si="520"/>
        <v>630.8657103726664</v>
      </c>
      <c r="H16652" s="415">
        <f t="shared" si="521"/>
        <v>3.1543285518633319</v>
      </c>
    </row>
    <row r="16653" spans="1:8" ht="15" hidden="1" thickBot="1">
      <c r="A16653" s="409">
        <v>202208</v>
      </c>
      <c r="B16653" s="196" t="s">
        <v>1773</v>
      </c>
      <c r="C16653" s="197" t="s">
        <v>1736</v>
      </c>
      <c r="D16653" s="198" t="s">
        <v>337</v>
      </c>
      <c r="E16653" s="421">
        <v>80975</v>
      </c>
      <c r="F16653" s="413">
        <v>138.72999999999999</v>
      </c>
      <c r="G16653" s="414">
        <f t="shared" si="520"/>
        <v>583.68773877315652</v>
      </c>
      <c r="H16653" s="415">
        <f t="shared" si="521"/>
        <v>2.9184386938657827</v>
      </c>
    </row>
    <row r="16654" spans="1:8" ht="15" hidden="1" thickBot="1">
      <c r="A16654" s="409">
        <v>202208</v>
      </c>
      <c r="B16654" s="196" t="s">
        <v>1774</v>
      </c>
      <c r="C16654" s="197" t="s">
        <v>1736</v>
      </c>
      <c r="D16654" s="198" t="s">
        <v>339</v>
      </c>
      <c r="E16654" s="421">
        <v>405</v>
      </c>
      <c r="F16654" s="413">
        <v>138.72999999999999</v>
      </c>
      <c r="G16654" s="414">
        <f t="shared" si="520"/>
        <v>2.9193397246449941</v>
      </c>
      <c r="H16654" s="415">
        <f t="shared" si="521"/>
        <v>2.9193397246449941</v>
      </c>
    </row>
    <row r="16655" spans="1:8" ht="15" hidden="1" thickBot="1">
      <c r="A16655" s="409">
        <v>202208</v>
      </c>
      <c r="B16655" s="196" t="s">
        <v>1775</v>
      </c>
      <c r="C16655" s="197" t="s">
        <v>1736</v>
      </c>
      <c r="D16655" s="198" t="s">
        <v>339</v>
      </c>
      <c r="E16655" s="421">
        <v>469</v>
      </c>
      <c r="F16655" s="413">
        <v>138.72999999999999</v>
      </c>
      <c r="G16655" s="414">
        <f t="shared" si="520"/>
        <v>3.3806674836012403</v>
      </c>
      <c r="H16655" s="415">
        <f t="shared" si="521"/>
        <v>3.3806674836012403</v>
      </c>
    </row>
    <row r="16656" spans="1:8" ht="15" hidden="1" thickBot="1">
      <c r="A16656" s="409">
        <v>202208</v>
      </c>
      <c r="B16656" s="196" t="s">
        <v>1776</v>
      </c>
      <c r="C16656" s="197" t="s">
        <v>1736</v>
      </c>
      <c r="D16656" s="198" t="s">
        <v>337</v>
      </c>
      <c r="E16656" s="421">
        <v>75575</v>
      </c>
      <c r="F16656" s="413">
        <v>138.72999999999999</v>
      </c>
      <c r="G16656" s="414">
        <f t="shared" si="520"/>
        <v>544.76320911122332</v>
      </c>
      <c r="H16656" s="415">
        <f t="shared" si="521"/>
        <v>2.7238160455561164</v>
      </c>
    </row>
    <row r="16657" spans="1:8" ht="15" hidden="1" thickBot="1">
      <c r="A16657" s="409">
        <v>202208</v>
      </c>
      <c r="B16657" s="196" t="s">
        <v>1777</v>
      </c>
      <c r="C16657" s="197" t="s">
        <v>1736</v>
      </c>
      <c r="D16657" s="198" t="s">
        <v>337</v>
      </c>
      <c r="E16657" s="421">
        <v>83275</v>
      </c>
      <c r="F16657" s="413">
        <v>138.72999999999999</v>
      </c>
      <c r="G16657" s="414">
        <f t="shared" si="520"/>
        <v>600.26670511064663</v>
      </c>
      <c r="H16657" s="415">
        <f t="shared" si="521"/>
        <v>3.0013335255532332</v>
      </c>
    </row>
    <row r="16658" spans="1:8" ht="15" hidden="1" thickBot="1">
      <c r="A16658" s="409">
        <v>202208</v>
      </c>
      <c r="B16658" s="196" t="s">
        <v>1778</v>
      </c>
      <c r="C16658" s="197" t="s">
        <v>2704</v>
      </c>
      <c r="D16658" s="198" t="s">
        <v>339</v>
      </c>
      <c r="E16658" s="421">
        <v>416</v>
      </c>
      <c r="F16658" s="413">
        <v>138.72999999999999</v>
      </c>
      <c r="G16658" s="414">
        <f t="shared" si="520"/>
        <v>2.9986304332155989</v>
      </c>
      <c r="H16658" s="415">
        <f t="shared" si="521"/>
        <v>2.9986304332155989</v>
      </c>
    </row>
    <row r="16659" spans="1:8" ht="15" hidden="1" thickBot="1">
      <c r="A16659" s="409">
        <v>202208</v>
      </c>
      <c r="B16659" s="196" t="s">
        <v>1779</v>
      </c>
      <c r="C16659" s="197" t="s">
        <v>2705</v>
      </c>
      <c r="D16659" s="198" t="s">
        <v>339</v>
      </c>
      <c r="E16659" s="421">
        <v>378</v>
      </c>
      <c r="F16659" s="413">
        <v>138.72999999999999</v>
      </c>
      <c r="G16659" s="414">
        <f t="shared" si="520"/>
        <v>2.7247170763353279</v>
      </c>
      <c r="H16659" s="415">
        <f t="shared" si="521"/>
        <v>2.7247170763353279</v>
      </c>
    </row>
    <row r="16660" spans="1:8" ht="15" hidden="1" thickBot="1">
      <c r="A16660" s="409">
        <v>202208</v>
      </c>
      <c r="B16660" s="196" t="s">
        <v>1780</v>
      </c>
      <c r="C16660" s="197" t="s">
        <v>1736</v>
      </c>
      <c r="D16660" s="198" t="s">
        <v>337</v>
      </c>
      <c r="E16660" s="421">
        <v>105836</v>
      </c>
      <c r="F16660" s="413">
        <v>138.72999999999999</v>
      </c>
      <c r="G16660" s="414">
        <f t="shared" si="520"/>
        <v>762.89194838895708</v>
      </c>
      <c r="H16660" s="415">
        <f t="shared" si="521"/>
        <v>3.8144597419447854</v>
      </c>
    </row>
    <row r="16661" spans="1:8" ht="15" hidden="1" thickBot="1">
      <c r="A16661" s="409">
        <v>202208</v>
      </c>
      <c r="B16661" s="196" t="s">
        <v>1781</v>
      </c>
      <c r="C16661" s="197" t="s">
        <v>1736</v>
      </c>
      <c r="D16661" s="198" t="s">
        <v>339</v>
      </c>
      <c r="E16661" s="421">
        <v>529</v>
      </c>
      <c r="F16661" s="413">
        <v>138.72999999999999</v>
      </c>
      <c r="G16661" s="414">
        <f t="shared" si="520"/>
        <v>3.8131622576227207</v>
      </c>
      <c r="H16661" s="415">
        <f t="shared" si="521"/>
        <v>3.8131622576227207</v>
      </c>
    </row>
    <row r="16662" spans="1:8" ht="15" hidden="1" thickBot="1">
      <c r="A16662" s="409">
        <v>202208</v>
      </c>
      <c r="B16662" s="196" t="s">
        <v>1782</v>
      </c>
      <c r="C16662" s="197" t="s">
        <v>1736</v>
      </c>
      <c r="D16662" s="198" t="s">
        <v>337</v>
      </c>
      <c r="E16662" s="421">
        <v>43490</v>
      </c>
      <c r="F16662" s="413">
        <v>138.72999999999999</v>
      </c>
      <c r="G16662" s="414">
        <f t="shared" si="520"/>
        <v>313.48662870323653</v>
      </c>
      <c r="H16662" s="415">
        <f t="shared" si="521"/>
        <v>1.5674331435161826</v>
      </c>
    </row>
    <row r="16663" spans="1:8" ht="15" hidden="1" thickBot="1">
      <c r="A16663" s="409">
        <v>202208</v>
      </c>
      <c r="B16663" s="196" t="s">
        <v>1783</v>
      </c>
      <c r="C16663" s="197" t="s">
        <v>1736</v>
      </c>
      <c r="D16663" s="198" t="s">
        <v>337</v>
      </c>
      <c r="E16663" s="421">
        <v>71070</v>
      </c>
      <c r="F16663" s="413">
        <v>138.72999999999999</v>
      </c>
      <c r="G16663" s="414">
        <f t="shared" si="520"/>
        <v>512.29005982844376</v>
      </c>
      <c r="H16663" s="415">
        <f t="shared" si="521"/>
        <v>2.5614502991422188</v>
      </c>
    </row>
    <row r="16664" spans="1:8" ht="15" hidden="1" thickBot="1">
      <c r="A16664" s="409">
        <v>202208</v>
      </c>
      <c r="B16664" s="196" t="s">
        <v>1784</v>
      </c>
      <c r="C16664" s="197" t="s">
        <v>1736</v>
      </c>
      <c r="D16664" s="198" t="s">
        <v>337</v>
      </c>
      <c r="E16664" s="421">
        <v>77233</v>
      </c>
      <c r="F16664" s="413">
        <v>138.72999999999999</v>
      </c>
      <c r="G16664" s="414">
        <f t="shared" si="520"/>
        <v>556.71448136668357</v>
      </c>
      <c r="H16664" s="415">
        <f t="shared" si="521"/>
        <v>2.783572406833418</v>
      </c>
    </row>
    <row r="16665" spans="1:8" ht="15" hidden="1" thickBot="1">
      <c r="A16665" s="409">
        <v>202208</v>
      </c>
      <c r="B16665" s="196" t="s">
        <v>1785</v>
      </c>
      <c r="C16665" s="197" t="s">
        <v>1736</v>
      </c>
      <c r="D16665" s="198" t="s">
        <v>337</v>
      </c>
      <c r="E16665" s="421">
        <v>71070</v>
      </c>
      <c r="F16665" s="413">
        <v>138.72999999999999</v>
      </c>
      <c r="G16665" s="414">
        <f t="shared" si="520"/>
        <v>512.29005982844376</v>
      </c>
      <c r="H16665" s="415">
        <f t="shared" si="521"/>
        <v>2.5614502991422188</v>
      </c>
    </row>
    <row r="16666" spans="1:8" ht="15" hidden="1" thickBot="1">
      <c r="A16666" s="409">
        <v>202208</v>
      </c>
      <c r="B16666" s="196" t="s">
        <v>1786</v>
      </c>
      <c r="C16666" s="197" t="s">
        <v>2706</v>
      </c>
      <c r="D16666" s="198" t="s">
        <v>339</v>
      </c>
      <c r="E16666" s="421">
        <v>355</v>
      </c>
      <c r="F16666" s="413">
        <v>138.72999999999999</v>
      </c>
      <c r="G16666" s="414">
        <f t="shared" si="520"/>
        <v>2.5589274129604269</v>
      </c>
      <c r="H16666" s="415">
        <f t="shared" si="521"/>
        <v>2.5589274129604269</v>
      </c>
    </row>
    <row r="16667" spans="1:8" ht="15" hidden="1" thickBot="1">
      <c r="A16667" s="409">
        <v>202208</v>
      </c>
      <c r="B16667" s="196" t="s">
        <v>1787</v>
      </c>
      <c r="C16667" s="197" t="s">
        <v>1736</v>
      </c>
      <c r="D16667" s="198" t="s">
        <v>337</v>
      </c>
      <c r="E16667" s="421">
        <v>70947</v>
      </c>
      <c r="F16667" s="413">
        <v>138.72999999999999</v>
      </c>
      <c r="G16667" s="414">
        <f t="shared" si="520"/>
        <v>511.40344554169974</v>
      </c>
      <c r="H16667" s="415">
        <f t="shared" si="521"/>
        <v>2.5570172277084988</v>
      </c>
    </row>
    <row r="16668" spans="1:8" ht="15" hidden="1" thickBot="1">
      <c r="A16668" s="409">
        <v>202208</v>
      </c>
      <c r="B16668" s="196" t="s">
        <v>1788</v>
      </c>
      <c r="C16668" s="197" t="s">
        <v>1736</v>
      </c>
      <c r="D16668" s="198" t="s">
        <v>337</v>
      </c>
      <c r="E16668" s="421">
        <v>41482</v>
      </c>
      <c r="F16668" s="413">
        <v>138.72999999999999</v>
      </c>
      <c r="G16668" s="414">
        <f t="shared" si="520"/>
        <v>299.01247026598429</v>
      </c>
      <c r="H16668" s="415">
        <f t="shared" si="521"/>
        <v>1.4950623513299215</v>
      </c>
    </row>
    <row r="16669" spans="1:8" ht="15" hidden="1" thickBot="1">
      <c r="A16669" s="409">
        <v>202208</v>
      </c>
      <c r="B16669" s="196" t="s">
        <v>1789</v>
      </c>
      <c r="C16669" s="197" t="s">
        <v>1736</v>
      </c>
      <c r="D16669" s="198" t="s">
        <v>337</v>
      </c>
      <c r="E16669" s="421">
        <v>57489</v>
      </c>
      <c r="F16669" s="413">
        <v>138.72999999999999</v>
      </c>
      <c r="G16669" s="414">
        <f t="shared" si="520"/>
        <v>414.39486772868162</v>
      </c>
      <c r="H16669" s="415">
        <f t="shared" si="521"/>
        <v>2.071974338643408</v>
      </c>
    </row>
    <row r="16670" spans="1:8" ht="15" hidden="1" thickBot="1">
      <c r="A16670" s="409">
        <v>202208</v>
      </c>
      <c r="B16670" s="196" t="s">
        <v>1790</v>
      </c>
      <c r="C16670" s="197" t="s">
        <v>1736</v>
      </c>
      <c r="D16670" s="198" t="s">
        <v>339</v>
      </c>
      <c r="E16670" s="421">
        <v>287</v>
      </c>
      <c r="F16670" s="413">
        <v>138.72999999999999</v>
      </c>
      <c r="G16670" s="414">
        <f t="shared" si="520"/>
        <v>2.0687666690694155</v>
      </c>
      <c r="H16670" s="415">
        <f t="shared" si="521"/>
        <v>2.0687666690694155</v>
      </c>
    </row>
    <row r="16671" spans="1:8" ht="15" hidden="1" thickBot="1">
      <c r="A16671" s="409">
        <v>202208</v>
      </c>
      <c r="B16671" s="196" t="s">
        <v>1791</v>
      </c>
      <c r="C16671" s="197" t="s">
        <v>1736</v>
      </c>
      <c r="D16671" s="198" t="s">
        <v>337</v>
      </c>
      <c r="E16671" s="421">
        <v>76230</v>
      </c>
      <c r="F16671" s="413">
        <v>138.72999999999999</v>
      </c>
      <c r="G16671" s="414">
        <f t="shared" si="520"/>
        <v>549.48461039429105</v>
      </c>
      <c r="H16671" s="415">
        <f t="shared" si="521"/>
        <v>2.7474230519714551</v>
      </c>
    </row>
    <row r="16672" spans="1:8" ht="15" hidden="1" thickBot="1">
      <c r="A16672" s="409">
        <v>202208</v>
      </c>
      <c r="B16672" s="196" t="s">
        <v>1792</v>
      </c>
      <c r="C16672" s="197" t="s">
        <v>2707</v>
      </c>
      <c r="D16672" s="198" t="s">
        <v>339</v>
      </c>
      <c r="E16672" s="421">
        <v>381</v>
      </c>
      <c r="F16672" s="413">
        <v>138.72999999999999</v>
      </c>
      <c r="G16672" s="414">
        <f t="shared" si="520"/>
        <v>2.7463418150364021</v>
      </c>
      <c r="H16672" s="415">
        <f t="shared" si="521"/>
        <v>2.7463418150364021</v>
      </c>
    </row>
    <row r="16673" spans="1:8" ht="15" hidden="1" thickBot="1">
      <c r="A16673" s="409">
        <v>202208</v>
      </c>
      <c r="B16673" s="196" t="s">
        <v>1793</v>
      </c>
      <c r="C16673" s="197" t="s">
        <v>1736</v>
      </c>
      <c r="D16673" s="198" t="s">
        <v>337</v>
      </c>
      <c r="E16673" s="421">
        <v>71605</v>
      </c>
      <c r="F16673" s="413">
        <v>138.72999999999999</v>
      </c>
      <c r="G16673" s="414">
        <f t="shared" si="520"/>
        <v>516.14647156346859</v>
      </c>
      <c r="H16673" s="415">
        <f t="shared" si="521"/>
        <v>2.5807323578173431</v>
      </c>
    </row>
    <row r="16674" spans="1:8" ht="15" hidden="1" thickBot="1">
      <c r="A16674" s="409">
        <v>202208</v>
      </c>
      <c r="B16674" s="196" t="s">
        <v>1794</v>
      </c>
      <c r="C16674" s="197" t="s">
        <v>1736</v>
      </c>
      <c r="D16674" s="198" t="s">
        <v>339</v>
      </c>
      <c r="E16674" s="421">
        <v>358</v>
      </c>
      <c r="F16674" s="413">
        <v>138.72999999999999</v>
      </c>
      <c r="G16674" s="414">
        <f t="shared" si="520"/>
        <v>2.5805521516615011</v>
      </c>
      <c r="H16674" s="415">
        <f t="shared" si="521"/>
        <v>2.5805521516615011</v>
      </c>
    </row>
    <row r="16675" spans="1:8" ht="15" hidden="1" thickBot="1">
      <c r="A16675" s="409">
        <v>202208</v>
      </c>
      <c r="B16675" s="196" t="s">
        <v>1795</v>
      </c>
      <c r="C16675" s="197" t="s">
        <v>1736</v>
      </c>
      <c r="D16675" s="198" t="s">
        <v>337</v>
      </c>
      <c r="E16675" s="421">
        <v>13778</v>
      </c>
      <c r="F16675" s="413">
        <v>138.72999999999999</v>
      </c>
      <c r="G16675" s="414">
        <f t="shared" si="520"/>
        <v>99.315216607799329</v>
      </c>
      <c r="H16675" s="415">
        <f t="shared" si="521"/>
        <v>0.49657608303899664</v>
      </c>
    </row>
    <row r="16676" spans="1:8" ht="15" hidden="1" thickBot="1">
      <c r="A16676" s="409">
        <v>202208</v>
      </c>
      <c r="B16676" s="196" t="s">
        <v>1796</v>
      </c>
      <c r="C16676" s="197" t="s">
        <v>1736</v>
      </c>
      <c r="D16676" s="198" t="s">
        <v>339</v>
      </c>
      <c r="E16676" s="421">
        <v>68.88</v>
      </c>
      <c r="F16676" s="413">
        <v>138.72999999999999</v>
      </c>
      <c r="G16676" s="414">
        <f t="shared" si="520"/>
        <v>0.49650400057665972</v>
      </c>
      <c r="H16676" s="415">
        <f t="shared" si="521"/>
        <v>0.49650400057665972</v>
      </c>
    </row>
    <row r="16677" spans="1:8" ht="15" hidden="1" thickBot="1">
      <c r="A16677" s="409">
        <v>202208</v>
      </c>
      <c r="B16677" s="196" t="s">
        <v>1797</v>
      </c>
      <c r="C16677" s="197" t="s">
        <v>1736</v>
      </c>
      <c r="D16677" s="198" t="s">
        <v>337</v>
      </c>
      <c r="E16677" s="421">
        <v>66865</v>
      </c>
      <c r="F16677" s="413">
        <v>138.72999999999999</v>
      </c>
      <c r="G16677" s="414">
        <f t="shared" si="520"/>
        <v>481.97938441577168</v>
      </c>
      <c r="H16677" s="415">
        <f t="shared" si="521"/>
        <v>2.4098969220788584</v>
      </c>
    </row>
    <row r="16678" spans="1:8" ht="15" hidden="1" thickBot="1">
      <c r="A16678" s="409">
        <v>202208</v>
      </c>
      <c r="B16678" s="196" t="s">
        <v>1798</v>
      </c>
      <c r="C16678" s="197" t="s">
        <v>1736</v>
      </c>
      <c r="D16678" s="198" t="s">
        <v>339</v>
      </c>
      <c r="E16678" s="421">
        <v>334</v>
      </c>
      <c r="F16678" s="413">
        <v>138.72999999999999</v>
      </c>
      <c r="G16678" s="414">
        <f t="shared" si="520"/>
        <v>2.4075542420529086</v>
      </c>
      <c r="H16678" s="415">
        <f t="shared" si="521"/>
        <v>2.4075542420529086</v>
      </c>
    </row>
    <row r="16679" spans="1:8" ht="15" hidden="1" thickBot="1">
      <c r="A16679" s="409">
        <v>202208</v>
      </c>
      <c r="B16679" s="196" t="s">
        <v>1799</v>
      </c>
      <c r="C16679" s="197" t="s">
        <v>1736</v>
      </c>
      <c r="D16679" s="198" t="s">
        <v>337</v>
      </c>
      <c r="E16679" s="421">
        <v>106890</v>
      </c>
      <c r="F16679" s="413">
        <v>138.72999999999999</v>
      </c>
      <c r="G16679" s="414">
        <f t="shared" si="520"/>
        <v>770.48943991926774</v>
      </c>
      <c r="H16679" s="415">
        <f t="shared" si="521"/>
        <v>3.8524471995963387</v>
      </c>
    </row>
    <row r="16680" spans="1:8" ht="15" hidden="1" thickBot="1">
      <c r="A16680" s="409">
        <v>202208</v>
      </c>
      <c r="B16680" s="196" t="s">
        <v>1800</v>
      </c>
      <c r="C16680" s="197" t="s">
        <v>1736</v>
      </c>
      <c r="D16680" s="198" t="s">
        <v>339</v>
      </c>
      <c r="E16680" s="421">
        <v>534</v>
      </c>
      <c r="F16680" s="413">
        <v>138.72999999999999</v>
      </c>
      <c r="G16680" s="414">
        <f t="shared" si="520"/>
        <v>3.8492034887911775</v>
      </c>
      <c r="H16680" s="415">
        <f t="shared" si="521"/>
        <v>3.8492034887911775</v>
      </c>
    </row>
    <row r="16681" spans="1:8" ht="15" hidden="1" thickBot="1">
      <c r="A16681" s="409">
        <v>202208</v>
      </c>
      <c r="B16681" s="196" t="s">
        <v>1801</v>
      </c>
      <c r="C16681" s="197" t="s">
        <v>1736</v>
      </c>
      <c r="D16681" s="198" t="s">
        <v>337</v>
      </c>
      <c r="E16681" s="421">
        <v>63777</v>
      </c>
      <c r="F16681" s="413">
        <v>138.72999999999999</v>
      </c>
      <c r="G16681" s="414">
        <f t="shared" si="520"/>
        <v>459.72032004613283</v>
      </c>
      <c r="H16681" s="415">
        <f t="shared" si="521"/>
        <v>2.298601600230664</v>
      </c>
    </row>
    <row r="16682" spans="1:8" ht="15" hidden="1" thickBot="1">
      <c r="A16682" s="409">
        <v>202208</v>
      </c>
      <c r="B16682" s="196" t="s">
        <v>1802</v>
      </c>
      <c r="C16682" s="197" t="s">
        <v>1736</v>
      </c>
      <c r="D16682" s="198" t="s">
        <v>337</v>
      </c>
      <c r="E16682" s="421">
        <v>129297</v>
      </c>
      <c r="F16682" s="413">
        <v>138.72999999999999</v>
      </c>
      <c r="G16682" s="414">
        <f t="shared" si="520"/>
        <v>932.00461327758967</v>
      </c>
      <c r="H16682" s="415">
        <f t="shared" si="521"/>
        <v>4.6600230663879483</v>
      </c>
    </row>
    <row r="16683" spans="1:8" ht="15" hidden="1" thickBot="1">
      <c r="A16683" s="409">
        <v>202208</v>
      </c>
      <c r="B16683" s="196" t="s">
        <v>1803</v>
      </c>
      <c r="C16683" s="197" t="s">
        <v>1736</v>
      </c>
      <c r="D16683" s="198" t="s">
        <v>337</v>
      </c>
      <c r="E16683" s="421">
        <v>60840</v>
      </c>
      <c r="F16683" s="413">
        <v>138.72999999999999</v>
      </c>
      <c r="G16683" s="414">
        <f t="shared" si="520"/>
        <v>438.54970085778132</v>
      </c>
      <c r="H16683" s="415">
        <f t="shared" si="521"/>
        <v>2.1927485042889066</v>
      </c>
    </row>
    <row r="16684" spans="1:8" ht="15" hidden="1" thickBot="1">
      <c r="A16684" s="409">
        <v>202208</v>
      </c>
      <c r="B16684" s="196" t="s">
        <v>1804</v>
      </c>
      <c r="C16684" s="197" t="s">
        <v>1736</v>
      </c>
      <c r="D16684" s="198" t="s">
        <v>337</v>
      </c>
      <c r="E16684" s="421">
        <v>60840</v>
      </c>
      <c r="F16684" s="413">
        <v>138.72999999999999</v>
      </c>
      <c r="G16684" s="414">
        <f t="shared" si="520"/>
        <v>438.54970085778132</v>
      </c>
      <c r="H16684" s="415">
        <f t="shared" si="521"/>
        <v>2.1927485042889066</v>
      </c>
    </row>
    <row r="16685" spans="1:8" ht="15" hidden="1" thickBot="1">
      <c r="A16685" s="409">
        <v>202208</v>
      </c>
      <c r="B16685" s="196" t="s">
        <v>1805</v>
      </c>
      <c r="C16685" s="197" t="s">
        <v>1736</v>
      </c>
      <c r="D16685" s="198" t="s">
        <v>339</v>
      </c>
      <c r="E16685" s="421">
        <v>304</v>
      </c>
      <c r="F16685" s="413">
        <v>138.72999999999999</v>
      </c>
      <c r="G16685" s="414">
        <f t="shared" si="520"/>
        <v>2.1913068550421686</v>
      </c>
      <c r="H16685" s="415">
        <f t="shared" si="521"/>
        <v>2.1913068550421686</v>
      </c>
    </row>
    <row r="16686" spans="1:8" ht="15" hidden="1" thickBot="1">
      <c r="A16686" s="409">
        <v>202208</v>
      </c>
      <c r="B16686" s="196" t="s">
        <v>1806</v>
      </c>
      <c r="C16686" s="197" t="s">
        <v>2708</v>
      </c>
      <c r="D16686" s="198" t="s">
        <v>339</v>
      </c>
      <c r="E16686" s="421">
        <v>304</v>
      </c>
      <c r="F16686" s="413">
        <v>138.72999999999999</v>
      </c>
      <c r="G16686" s="414">
        <f t="shared" si="520"/>
        <v>2.1913068550421686</v>
      </c>
      <c r="H16686" s="415">
        <f t="shared" si="521"/>
        <v>2.1913068550421686</v>
      </c>
    </row>
    <row r="16687" spans="1:8" ht="15" hidden="1" thickBot="1">
      <c r="A16687" s="409">
        <v>202208</v>
      </c>
      <c r="B16687" s="196" t="s">
        <v>1807</v>
      </c>
      <c r="C16687" s="197" t="s">
        <v>1736</v>
      </c>
      <c r="D16687" s="198" t="s">
        <v>337</v>
      </c>
      <c r="E16687" s="421">
        <v>38537</v>
      </c>
      <c r="F16687" s="413">
        <v>138.72999999999999</v>
      </c>
      <c r="G16687" s="414">
        <f t="shared" si="520"/>
        <v>277.78418510776328</v>
      </c>
      <c r="H16687" s="415">
        <f t="shared" si="521"/>
        <v>1.3889209255388164</v>
      </c>
    </row>
    <row r="16688" spans="1:8" ht="15" hidden="1" thickBot="1">
      <c r="A16688" s="409">
        <v>202208</v>
      </c>
      <c r="B16688" s="196" t="s">
        <v>1808</v>
      </c>
      <c r="C16688" s="197" t="s">
        <v>1736</v>
      </c>
      <c r="D16688" s="198" t="s">
        <v>339</v>
      </c>
      <c r="E16688" s="421">
        <v>193</v>
      </c>
      <c r="F16688" s="413">
        <v>138.72999999999999</v>
      </c>
      <c r="G16688" s="414">
        <f t="shared" si="520"/>
        <v>1.3911915231024292</v>
      </c>
      <c r="H16688" s="415">
        <f t="shared" si="521"/>
        <v>1.3911915231024292</v>
      </c>
    </row>
    <row r="16689" spans="1:8" ht="15" hidden="1" thickBot="1">
      <c r="A16689" s="409">
        <v>202208</v>
      </c>
      <c r="B16689" s="196" t="s">
        <v>1809</v>
      </c>
      <c r="C16689" s="197" t="s">
        <v>1736</v>
      </c>
      <c r="D16689" s="198" t="s">
        <v>337</v>
      </c>
      <c r="E16689" s="421">
        <v>60840</v>
      </c>
      <c r="F16689" s="413">
        <v>138.72999999999999</v>
      </c>
      <c r="G16689" s="414">
        <f t="shared" si="520"/>
        <v>438.54970085778132</v>
      </c>
      <c r="H16689" s="415">
        <f t="shared" si="521"/>
        <v>2.1927485042889066</v>
      </c>
    </row>
    <row r="16690" spans="1:8" ht="15" hidden="1" thickBot="1">
      <c r="A16690" s="409">
        <v>202208</v>
      </c>
      <c r="B16690" s="196" t="s">
        <v>1810</v>
      </c>
      <c r="C16690" s="197" t="s">
        <v>2709</v>
      </c>
      <c r="D16690" s="198" t="s">
        <v>337</v>
      </c>
      <c r="E16690" s="421">
        <v>60840</v>
      </c>
      <c r="F16690" s="413">
        <v>138.72999999999999</v>
      </c>
      <c r="G16690" s="414">
        <f t="shared" si="520"/>
        <v>438.54970085778132</v>
      </c>
      <c r="H16690" s="415">
        <f t="shared" si="521"/>
        <v>2.1927485042889066</v>
      </c>
    </row>
    <row r="16691" spans="1:8" ht="15" hidden="1" thickBot="1">
      <c r="A16691" s="409">
        <v>202208</v>
      </c>
      <c r="B16691" s="196" t="s">
        <v>1811</v>
      </c>
      <c r="C16691" s="197" t="s">
        <v>2710</v>
      </c>
      <c r="D16691" s="198" t="s">
        <v>339</v>
      </c>
      <c r="E16691" s="421">
        <v>304</v>
      </c>
      <c r="F16691" s="413">
        <v>138.72999999999999</v>
      </c>
      <c r="G16691" s="414">
        <f t="shared" si="520"/>
        <v>2.1913068550421686</v>
      </c>
      <c r="H16691" s="415">
        <f t="shared" si="521"/>
        <v>2.1913068550421686</v>
      </c>
    </row>
    <row r="16692" spans="1:8" ht="15" hidden="1" thickBot="1">
      <c r="A16692" s="409">
        <v>202208</v>
      </c>
      <c r="B16692" s="196" t="s">
        <v>1812</v>
      </c>
      <c r="C16692" s="197" t="s">
        <v>1736</v>
      </c>
      <c r="D16692" s="198" t="s">
        <v>337</v>
      </c>
      <c r="E16692" s="421">
        <v>81867</v>
      </c>
      <c r="F16692" s="413">
        <v>138.72999999999999</v>
      </c>
      <c r="G16692" s="414">
        <f t="shared" si="520"/>
        <v>590.11749441360917</v>
      </c>
      <c r="H16692" s="415">
        <f t="shared" si="521"/>
        <v>2.9505874720680456</v>
      </c>
    </row>
    <row r="16693" spans="1:8" ht="15" hidden="1" thickBot="1">
      <c r="A16693" s="409">
        <v>202208</v>
      </c>
      <c r="B16693" s="196" t="s">
        <v>1813</v>
      </c>
      <c r="C16693" s="197" t="s">
        <v>1736</v>
      </c>
      <c r="D16693" s="198" t="s">
        <v>339</v>
      </c>
      <c r="E16693" s="421">
        <v>409</v>
      </c>
      <c r="F16693" s="413">
        <v>138.72999999999999</v>
      </c>
      <c r="G16693" s="414">
        <f t="shared" si="520"/>
        <v>2.9481727095797594</v>
      </c>
      <c r="H16693" s="415">
        <f t="shared" si="521"/>
        <v>2.9481727095797594</v>
      </c>
    </row>
    <row r="16694" spans="1:8" ht="15" hidden="1" thickBot="1">
      <c r="A16694" s="409">
        <v>202208</v>
      </c>
      <c r="B16694" s="196" t="s">
        <v>1814</v>
      </c>
      <c r="C16694" s="197" t="s">
        <v>1736</v>
      </c>
      <c r="D16694" s="198" t="s">
        <v>337</v>
      </c>
      <c r="E16694" s="421">
        <v>121495</v>
      </c>
      <c r="F16694" s="413">
        <v>138.72999999999999</v>
      </c>
      <c r="G16694" s="414">
        <f t="shared" si="520"/>
        <v>875.76587616232973</v>
      </c>
      <c r="H16694" s="415">
        <f t="shared" si="521"/>
        <v>4.3788293808116485</v>
      </c>
    </row>
    <row r="16695" spans="1:8" ht="15" hidden="1" thickBot="1">
      <c r="A16695" s="409">
        <v>202208</v>
      </c>
      <c r="B16695" s="196" t="s">
        <v>1815</v>
      </c>
      <c r="C16695" s="197" t="s">
        <v>1736</v>
      </c>
      <c r="D16695" s="198" t="s">
        <v>339</v>
      </c>
      <c r="E16695" s="421">
        <v>607</v>
      </c>
      <c r="F16695" s="413">
        <v>138.72999999999999</v>
      </c>
      <c r="G16695" s="414">
        <f t="shared" si="520"/>
        <v>4.3754054638506457</v>
      </c>
      <c r="H16695" s="415">
        <f t="shared" si="521"/>
        <v>4.3754054638506457</v>
      </c>
    </row>
    <row r="16696" spans="1:8" ht="15" hidden="1" thickBot="1">
      <c r="A16696" s="409">
        <v>202208</v>
      </c>
      <c r="B16696" s="196" t="s">
        <v>1816</v>
      </c>
      <c r="C16696" s="197" t="s">
        <v>1736</v>
      </c>
      <c r="D16696" s="198" t="s">
        <v>337</v>
      </c>
      <c r="E16696" s="421">
        <v>53911</v>
      </c>
      <c r="F16696" s="413">
        <v>138.72999999999999</v>
      </c>
      <c r="G16696" s="414">
        <f t="shared" si="520"/>
        <v>388.60376270453401</v>
      </c>
      <c r="H16696" s="415">
        <f t="shared" si="521"/>
        <v>1.94301881352267</v>
      </c>
    </row>
    <row r="16697" spans="1:8" ht="15" hidden="1" thickBot="1">
      <c r="A16697" s="409">
        <v>202208</v>
      </c>
      <c r="B16697" s="196" t="s">
        <v>1817</v>
      </c>
      <c r="C16697" s="197" t="s">
        <v>1736</v>
      </c>
      <c r="D16697" s="198" t="s">
        <v>374</v>
      </c>
      <c r="E16697" s="421">
        <v>749.14</v>
      </c>
      <c r="F16697" s="413">
        <v>138.72999999999999</v>
      </c>
      <c r="G16697" s="414">
        <f t="shared" si="520"/>
        <v>5.399985583507533</v>
      </c>
      <c r="H16697" s="415" t="str">
        <f t="shared" si="521"/>
        <v>VER</v>
      </c>
    </row>
    <row r="16698" spans="1:8" ht="15" hidden="1" thickBot="1">
      <c r="A16698" s="409">
        <v>202208</v>
      </c>
      <c r="B16698" s="196" t="s">
        <v>1818</v>
      </c>
      <c r="C16698" s="197" t="s">
        <v>1736</v>
      </c>
      <c r="D16698" s="198" t="s">
        <v>337</v>
      </c>
      <c r="E16698" s="421">
        <v>69792</v>
      </c>
      <c r="F16698" s="413">
        <v>138.72999999999999</v>
      </c>
      <c r="G16698" s="414">
        <f t="shared" si="520"/>
        <v>503.07792114178625</v>
      </c>
      <c r="H16698" s="415">
        <f t="shared" si="521"/>
        <v>2.5153896057089313</v>
      </c>
    </row>
    <row r="16699" spans="1:8" ht="15" hidden="1" thickBot="1">
      <c r="A16699" s="409">
        <v>202208</v>
      </c>
      <c r="B16699" s="196" t="s">
        <v>1819</v>
      </c>
      <c r="C16699" s="197" t="s">
        <v>2711</v>
      </c>
      <c r="D16699" s="198" t="s">
        <v>339</v>
      </c>
      <c r="E16699" s="421">
        <v>349</v>
      </c>
      <c r="F16699" s="413">
        <v>138.72999999999999</v>
      </c>
      <c r="G16699" s="414">
        <f t="shared" si="520"/>
        <v>2.515677935558279</v>
      </c>
      <c r="H16699" s="415">
        <f t="shared" si="521"/>
        <v>2.515677935558279</v>
      </c>
    </row>
    <row r="16700" spans="1:8" ht="15" hidden="1" thickBot="1">
      <c r="A16700" s="409">
        <v>202208</v>
      </c>
      <c r="B16700" s="196" t="s">
        <v>1820</v>
      </c>
      <c r="C16700" s="197" t="s">
        <v>1736</v>
      </c>
      <c r="D16700" s="198" t="s">
        <v>337</v>
      </c>
      <c r="E16700" s="421">
        <v>69792</v>
      </c>
      <c r="F16700" s="413">
        <v>138.72999999999999</v>
      </c>
      <c r="G16700" s="414">
        <f t="shared" si="520"/>
        <v>503.07792114178625</v>
      </c>
      <c r="H16700" s="415">
        <f t="shared" si="521"/>
        <v>2.5153896057089313</v>
      </c>
    </row>
    <row r="16701" spans="1:8" ht="15" hidden="1" thickBot="1">
      <c r="A16701" s="409">
        <v>202208</v>
      </c>
      <c r="B16701" s="196" t="s">
        <v>1821</v>
      </c>
      <c r="C16701" s="197" t="s">
        <v>1736</v>
      </c>
      <c r="D16701" s="198" t="s">
        <v>337</v>
      </c>
      <c r="E16701" s="421">
        <v>69792</v>
      </c>
      <c r="F16701" s="413">
        <v>138.72999999999999</v>
      </c>
      <c r="G16701" s="414">
        <f t="shared" si="520"/>
        <v>503.07792114178625</v>
      </c>
      <c r="H16701" s="415">
        <f t="shared" si="521"/>
        <v>2.5153896057089313</v>
      </c>
    </row>
    <row r="16702" spans="1:8" ht="15" hidden="1" thickBot="1">
      <c r="A16702" s="409">
        <v>202208</v>
      </c>
      <c r="B16702" s="196" t="s">
        <v>1822</v>
      </c>
      <c r="C16702" s="197" t="s">
        <v>1736</v>
      </c>
      <c r="D16702" s="198" t="s">
        <v>337</v>
      </c>
      <c r="E16702" s="421">
        <v>72601</v>
      </c>
      <c r="F16702" s="413">
        <v>138.72999999999999</v>
      </c>
      <c r="G16702" s="414">
        <f t="shared" si="520"/>
        <v>523.32588481222524</v>
      </c>
      <c r="H16702" s="415">
        <f t="shared" si="521"/>
        <v>2.6166294240611263</v>
      </c>
    </row>
    <row r="16703" spans="1:8" ht="15" hidden="1" thickBot="1">
      <c r="A16703" s="409">
        <v>202208</v>
      </c>
      <c r="B16703" s="196" t="s">
        <v>1823</v>
      </c>
      <c r="C16703" s="197" t="s">
        <v>2712</v>
      </c>
      <c r="D16703" s="198" t="s">
        <v>339</v>
      </c>
      <c r="E16703" s="421">
        <v>363</v>
      </c>
      <c r="F16703" s="413">
        <v>138.72999999999999</v>
      </c>
      <c r="G16703" s="414">
        <f t="shared" si="520"/>
        <v>2.6165933828299575</v>
      </c>
      <c r="H16703" s="415">
        <f t="shared" si="521"/>
        <v>2.6165933828299575</v>
      </c>
    </row>
    <row r="16704" spans="1:8" ht="15" hidden="1" thickBot="1">
      <c r="A16704" s="409">
        <v>202208</v>
      </c>
      <c r="B16704" s="196" t="s">
        <v>1824</v>
      </c>
      <c r="C16704" s="197" t="s">
        <v>1736</v>
      </c>
      <c r="D16704" s="198" t="s">
        <v>337</v>
      </c>
      <c r="E16704" s="421">
        <v>51858.28</v>
      </c>
      <c r="F16704" s="413">
        <v>138.72999999999999</v>
      </c>
      <c r="G16704" s="414">
        <f t="shared" si="520"/>
        <v>373.80725149571111</v>
      </c>
      <c r="H16704" s="415">
        <f t="shared" si="521"/>
        <v>1.8690362574785555</v>
      </c>
    </row>
    <row r="16705" spans="1:8" ht="15" hidden="1" thickBot="1">
      <c r="A16705" s="409">
        <v>202208</v>
      </c>
      <c r="B16705" s="196" t="s">
        <v>1825</v>
      </c>
      <c r="C16705" s="197" t="s">
        <v>2704</v>
      </c>
      <c r="D16705" s="198" t="s">
        <v>339</v>
      </c>
      <c r="E16705" s="421">
        <v>259</v>
      </c>
      <c r="F16705" s="413">
        <v>138.72999999999999</v>
      </c>
      <c r="G16705" s="414">
        <f t="shared" si="520"/>
        <v>1.866935774526058</v>
      </c>
      <c r="H16705" s="415">
        <f t="shared" si="521"/>
        <v>1.866935774526058</v>
      </c>
    </row>
    <row r="16706" spans="1:8" ht="15" hidden="1" thickBot="1">
      <c r="A16706" s="409">
        <v>202208</v>
      </c>
      <c r="B16706" s="196" t="s">
        <v>1826</v>
      </c>
      <c r="C16706" s="197" t="s">
        <v>1736</v>
      </c>
      <c r="D16706" s="198" t="s">
        <v>337</v>
      </c>
      <c r="E16706" s="421">
        <v>75007</v>
      </c>
      <c r="F16706" s="413">
        <v>138.72999999999999</v>
      </c>
      <c r="G16706" s="414">
        <f t="shared" ref="G16706:G16769" si="522">+E16706/F16706</f>
        <v>540.66892525048661</v>
      </c>
      <c r="H16706" s="415">
        <f t="shared" ref="H16706:H16769" si="523">IF(D16706="TB",G16706/200,IF(D16706="LT",G16706,"VER"))</f>
        <v>2.703344626252433</v>
      </c>
    </row>
    <row r="16707" spans="1:8" ht="15" hidden="1" thickBot="1">
      <c r="A16707" s="409">
        <v>202208</v>
      </c>
      <c r="B16707" s="196" t="s">
        <v>1827</v>
      </c>
      <c r="C16707" s="197" t="s">
        <v>1736</v>
      </c>
      <c r="D16707" s="198" t="s">
        <v>339</v>
      </c>
      <c r="E16707" s="421">
        <v>375</v>
      </c>
      <c r="F16707" s="413">
        <v>138.72999999999999</v>
      </c>
      <c r="G16707" s="414">
        <f t="shared" si="522"/>
        <v>2.7030923376342537</v>
      </c>
      <c r="H16707" s="415">
        <f t="shared" si="523"/>
        <v>2.7030923376342537</v>
      </c>
    </row>
    <row r="16708" spans="1:8" ht="15" hidden="1" thickBot="1">
      <c r="A16708" s="409">
        <v>202208</v>
      </c>
      <c r="B16708" s="196" t="s">
        <v>1828</v>
      </c>
      <c r="C16708" s="197" t="s">
        <v>1736</v>
      </c>
      <c r="D16708" s="198" t="s">
        <v>337</v>
      </c>
      <c r="E16708" s="421">
        <v>69792</v>
      </c>
      <c r="F16708" s="413">
        <v>138.72999999999999</v>
      </c>
      <c r="G16708" s="414">
        <f t="shared" si="522"/>
        <v>503.07792114178625</v>
      </c>
      <c r="H16708" s="415">
        <f t="shared" si="523"/>
        <v>2.5153896057089313</v>
      </c>
    </row>
    <row r="16709" spans="1:8" ht="15" hidden="1" thickBot="1">
      <c r="A16709" s="409">
        <v>202208</v>
      </c>
      <c r="B16709" s="196" t="s">
        <v>1829</v>
      </c>
      <c r="C16709" s="197" t="s">
        <v>1736</v>
      </c>
      <c r="D16709" s="198" t="s">
        <v>339</v>
      </c>
      <c r="E16709" s="421">
        <v>349</v>
      </c>
      <c r="F16709" s="413">
        <v>138.72999999999999</v>
      </c>
      <c r="G16709" s="414">
        <f t="shared" si="522"/>
        <v>2.515677935558279</v>
      </c>
      <c r="H16709" s="415">
        <f t="shared" si="523"/>
        <v>2.515677935558279</v>
      </c>
    </row>
    <row r="16710" spans="1:8" ht="15" hidden="1" thickBot="1">
      <c r="A16710" s="409">
        <v>202208</v>
      </c>
      <c r="B16710" s="196" t="s">
        <v>1830</v>
      </c>
      <c r="C16710" s="197" t="s">
        <v>1736</v>
      </c>
      <c r="D16710" s="198" t="s">
        <v>337</v>
      </c>
      <c r="E16710" s="421">
        <v>72601</v>
      </c>
      <c r="F16710" s="413">
        <v>138.72999999999999</v>
      </c>
      <c r="G16710" s="414">
        <f t="shared" si="522"/>
        <v>523.32588481222524</v>
      </c>
      <c r="H16710" s="415">
        <f t="shared" si="523"/>
        <v>2.6166294240611263</v>
      </c>
    </row>
    <row r="16711" spans="1:8" ht="15" hidden="1" thickBot="1">
      <c r="A16711" s="409">
        <v>202208</v>
      </c>
      <c r="B16711" s="196" t="s">
        <v>1831</v>
      </c>
      <c r="C16711" s="197" t="s">
        <v>2713</v>
      </c>
      <c r="D16711" s="198" t="s">
        <v>339</v>
      </c>
      <c r="E16711" s="421">
        <v>363</v>
      </c>
      <c r="F16711" s="413">
        <v>138.72999999999999</v>
      </c>
      <c r="G16711" s="414">
        <f t="shared" si="522"/>
        <v>2.6165933828299575</v>
      </c>
      <c r="H16711" s="415">
        <f t="shared" si="523"/>
        <v>2.6165933828299575</v>
      </c>
    </row>
    <row r="16712" spans="1:8" ht="15" hidden="1" thickBot="1">
      <c r="A16712" s="409">
        <v>202208</v>
      </c>
      <c r="B16712" s="196" t="s">
        <v>1832</v>
      </c>
      <c r="C16712" s="197" t="s">
        <v>1736</v>
      </c>
      <c r="D16712" s="198" t="s">
        <v>337</v>
      </c>
      <c r="E16712" s="421">
        <v>100807</v>
      </c>
      <c r="F16712" s="413">
        <v>138.72999999999999</v>
      </c>
      <c r="G16712" s="414">
        <f t="shared" si="522"/>
        <v>726.64167807972331</v>
      </c>
      <c r="H16712" s="415">
        <f t="shared" si="523"/>
        <v>3.6332083903986163</v>
      </c>
    </row>
    <row r="16713" spans="1:8" ht="15" hidden="1" thickBot="1">
      <c r="A16713" s="409">
        <v>202208</v>
      </c>
      <c r="B16713" s="196" t="s">
        <v>1833</v>
      </c>
      <c r="C16713" s="197" t="s">
        <v>1736</v>
      </c>
      <c r="D16713" s="198" t="s">
        <v>339</v>
      </c>
      <c r="E16713" s="421">
        <v>504</v>
      </c>
      <c r="F16713" s="413">
        <v>138.72999999999999</v>
      </c>
      <c r="G16713" s="414">
        <f t="shared" si="522"/>
        <v>3.632956101780437</v>
      </c>
      <c r="H16713" s="415">
        <f t="shared" si="523"/>
        <v>3.632956101780437</v>
      </c>
    </row>
    <row r="16714" spans="1:8" ht="15" hidden="1" thickBot="1">
      <c r="A16714" s="409">
        <v>202208</v>
      </c>
      <c r="B16714" s="196" t="s">
        <v>1834</v>
      </c>
      <c r="C16714" s="197" t="s">
        <v>1736</v>
      </c>
      <c r="D16714" s="198" t="s">
        <v>337</v>
      </c>
      <c r="E16714" s="421">
        <v>115055</v>
      </c>
      <c r="F16714" s="413">
        <v>138.72999999999999</v>
      </c>
      <c r="G16714" s="414">
        <f t="shared" si="522"/>
        <v>829.34477041735749</v>
      </c>
      <c r="H16714" s="415">
        <f t="shared" si="523"/>
        <v>4.1467238520867875</v>
      </c>
    </row>
    <row r="16715" spans="1:8" ht="15" hidden="1" thickBot="1">
      <c r="A16715" s="409">
        <v>202208</v>
      </c>
      <c r="B16715" s="196" t="s">
        <v>1835</v>
      </c>
      <c r="C16715" s="197" t="s">
        <v>2704</v>
      </c>
      <c r="D16715" s="198" t="s">
        <v>339</v>
      </c>
      <c r="E16715" s="421">
        <v>575</v>
      </c>
      <c r="F16715" s="413">
        <v>138.72999999999999</v>
      </c>
      <c r="G16715" s="414">
        <f t="shared" si="522"/>
        <v>4.1447415843725226</v>
      </c>
      <c r="H16715" s="415">
        <f t="shared" si="523"/>
        <v>4.1447415843725226</v>
      </c>
    </row>
    <row r="16716" spans="1:8" ht="15" hidden="1" thickBot="1">
      <c r="A16716" s="409">
        <v>202208</v>
      </c>
      <c r="B16716" s="196" t="s">
        <v>1836</v>
      </c>
      <c r="C16716" s="197" t="s">
        <v>1736</v>
      </c>
      <c r="D16716" s="198" t="s">
        <v>337</v>
      </c>
      <c r="E16716" s="421">
        <v>132298</v>
      </c>
      <c r="F16716" s="413">
        <v>138.72999999999999</v>
      </c>
      <c r="G16716" s="414">
        <f t="shared" si="522"/>
        <v>953.63656022489738</v>
      </c>
      <c r="H16716" s="415">
        <f t="shared" si="523"/>
        <v>4.7681828011244871</v>
      </c>
    </row>
    <row r="16717" spans="1:8" ht="15" hidden="1" thickBot="1">
      <c r="A16717" s="409">
        <v>202208</v>
      </c>
      <c r="B16717" s="196" t="s">
        <v>2783</v>
      </c>
      <c r="C16717" s="197" t="s">
        <v>2784</v>
      </c>
      <c r="D16717" s="198" t="s">
        <v>337</v>
      </c>
      <c r="E16717" s="421">
        <v>201510</v>
      </c>
      <c r="F16717" s="413">
        <v>138.72999999999999</v>
      </c>
      <c r="G16717" s="414">
        <f t="shared" si="522"/>
        <v>1452.5336985511426</v>
      </c>
      <c r="H16717" s="415">
        <f t="shared" si="523"/>
        <v>7.2626684927557132</v>
      </c>
    </row>
    <row r="16718" spans="1:8" ht="15" hidden="1" thickBot="1">
      <c r="A16718" s="409">
        <v>202208</v>
      </c>
      <c r="B16718" s="196" t="s">
        <v>2785</v>
      </c>
      <c r="C16718" s="197" t="s">
        <v>2786</v>
      </c>
      <c r="D16718" s="198" t="s">
        <v>339</v>
      </c>
      <c r="E16718" s="421">
        <v>1008</v>
      </c>
      <c r="F16718" s="413">
        <v>138.72999999999999</v>
      </c>
      <c r="G16718" s="414">
        <f t="shared" si="522"/>
        <v>7.2659122035608741</v>
      </c>
      <c r="H16718" s="415">
        <f t="shared" si="523"/>
        <v>7.2659122035608741</v>
      </c>
    </row>
    <row r="16719" spans="1:8" ht="15" hidden="1" thickBot="1">
      <c r="A16719" s="409">
        <v>202208</v>
      </c>
      <c r="B16719" s="196" t="s">
        <v>1837</v>
      </c>
      <c r="C16719" s="197" t="s">
        <v>1736</v>
      </c>
      <c r="D16719" s="198" t="s">
        <v>337</v>
      </c>
      <c r="E16719" s="421">
        <v>103594</v>
      </c>
      <c r="F16719" s="413">
        <v>138.72999999999999</v>
      </c>
      <c r="G16719" s="414">
        <f t="shared" si="522"/>
        <v>746.73106033302099</v>
      </c>
      <c r="H16719" s="415">
        <f t="shared" si="523"/>
        <v>3.7336553016651051</v>
      </c>
    </row>
    <row r="16720" spans="1:8" ht="15" hidden="1" thickBot="1">
      <c r="A16720" s="409">
        <v>202208</v>
      </c>
      <c r="B16720" s="196" t="s">
        <v>1838</v>
      </c>
      <c r="C16720" s="197" t="s">
        <v>2714</v>
      </c>
      <c r="D16720" s="198" t="s">
        <v>339</v>
      </c>
      <c r="E16720" s="421">
        <v>518</v>
      </c>
      <c r="F16720" s="413">
        <v>138.72999999999999</v>
      </c>
      <c r="G16720" s="414">
        <f t="shared" si="522"/>
        <v>3.7338715490521159</v>
      </c>
      <c r="H16720" s="415">
        <f t="shared" si="523"/>
        <v>3.7338715490521159</v>
      </c>
    </row>
    <row r="16721" spans="1:8" ht="15" hidden="1" thickBot="1">
      <c r="A16721" s="409">
        <v>202208</v>
      </c>
      <c r="B16721" s="196" t="s">
        <v>1839</v>
      </c>
      <c r="C16721" s="197" t="s">
        <v>1736</v>
      </c>
      <c r="D16721" s="198" t="s">
        <v>337</v>
      </c>
      <c r="E16721" s="421">
        <v>314590</v>
      </c>
      <c r="F16721" s="413">
        <v>138.72999999999999</v>
      </c>
      <c r="G16721" s="414">
        <f t="shared" si="522"/>
        <v>2267.6421826569599</v>
      </c>
      <c r="H16721" s="415">
        <f t="shared" si="523"/>
        <v>11.338210913284799</v>
      </c>
    </row>
    <row r="16722" spans="1:8" ht="15" hidden="1" thickBot="1">
      <c r="A16722" s="409">
        <v>202208</v>
      </c>
      <c r="B16722" s="196" t="s">
        <v>2787</v>
      </c>
      <c r="C16722" s="197" t="s">
        <v>2788</v>
      </c>
      <c r="D16722" s="198" t="s">
        <v>339</v>
      </c>
      <c r="E16722" s="421">
        <v>1573</v>
      </c>
      <c r="F16722" s="413">
        <v>138.72999999999999</v>
      </c>
      <c r="G16722" s="414">
        <f t="shared" si="522"/>
        <v>11.338571325596483</v>
      </c>
      <c r="H16722" s="415">
        <f t="shared" si="523"/>
        <v>11.338571325596483</v>
      </c>
    </row>
    <row r="16723" spans="1:8" ht="15" hidden="1" thickBot="1">
      <c r="A16723" s="409">
        <v>202208</v>
      </c>
      <c r="B16723" s="196" t="s">
        <v>1840</v>
      </c>
      <c r="C16723" s="197" t="s">
        <v>1736</v>
      </c>
      <c r="D16723" s="198" t="s">
        <v>337</v>
      </c>
      <c r="E16723" s="421">
        <v>89682</v>
      </c>
      <c r="F16723" s="413">
        <v>138.72999999999999</v>
      </c>
      <c r="G16723" s="414">
        <f t="shared" si="522"/>
        <v>646.4499387299071</v>
      </c>
      <c r="H16723" s="415">
        <f t="shared" si="523"/>
        <v>3.2322496936495355</v>
      </c>
    </row>
    <row r="16724" spans="1:8" ht="15" hidden="1" thickBot="1">
      <c r="A16724" s="409">
        <v>202208</v>
      </c>
      <c r="B16724" s="196" t="s">
        <v>1841</v>
      </c>
      <c r="C16724" s="197" t="s">
        <v>1736</v>
      </c>
      <c r="D16724" s="198" t="s">
        <v>337</v>
      </c>
      <c r="E16724" s="421">
        <v>68186</v>
      </c>
      <c r="F16724" s="413">
        <v>138.72999999999999</v>
      </c>
      <c r="G16724" s="414">
        <f t="shared" si="522"/>
        <v>491.50147769047794</v>
      </c>
      <c r="H16724" s="415">
        <f t="shared" si="523"/>
        <v>2.4575073884523899</v>
      </c>
    </row>
    <row r="16725" spans="1:8" ht="15" hidden="1" thickBot="1">
      <c r="A16725" s="409">
        <v>202208</v>
      </c>
      <c r="B16725" s="196" t="s">
        <v>1842</v>
      </c>
      <c r="C16725" s="197" t="s">
        <v>1736</v>
      </c>
      <c r="D16725" s="198" t="s">
        <v>339</v>
      </c>
      <c r="E16725" s="421">
        <v>341</v>
      </c>
      <c r="F16725" s="413">
        <v>138.72999999999999</v>
      </c>
      <c r="G16725" s="414">
        <f t="shared" si="522"/>
        <v>2.458011965688748</v>
      </c>
      <c r="H16725" s="415">
        <f t="shared" si="523"/>
        <v>2.458011965688748</v>
      </c>
    </row>
    <row r="16726" spans="1:8" ht="15" hidden="1" thickBot="1">
      <c r="A16726" s="409">
        <v>202208</v>
      </c>
      <c r="B16726" s="196" t="s">
        <v>1843</v>
      </c>
      <c r="C16726" s="197" t="s">
        <v>2715</v>
      </c>
      <c r="D16726" s="198" t="s">
        <v>337</v>
      </c>
      <c r="E16726" s="421">
        <v>70521</v>
      </c>
      <c r="F16726" s="413">
        <v>138.72999999999999</v>
      </c>
      <c r="G16726" s="414">
        <f t="shared" si="522"/>
        <v>508.33273264614724</v>
      </c>
      <c r="H16726" s="415">
        <f t="shared" si="523"/>
        <v>2.5416636632307363</v>
      </c>
    </row>
    <row r="16727" spans="1:8" ht="15" hidden="1" thickBot="1">
      <c r="A16727" s="409">
        <v>202208</v>
      </c>
      <c r="B16727" s="196" t="s">
        <v>1844</v>
      </c>
      <c r="C16727" s="197" t="s">
        <v>1736</v>
      </c>
      <c r="D16727" s="198" t="s">
        <v>339</v>
      </c>
      <c r="E16727" s="421">
        <v>353</v>
      </c>
      <c r="F16727" s="413">
        <v>138.72999999999999</v>
      </c>
      <c r="G16727" s="414">
        <f t="shared" si="522"/>
        <v>2.5445109204930443</v>
      </c>
      <c r="H16727" s="415">
        <f t="shared" si="523"/>
        <v>2.5445109204930443</v>
      </c>
    </row>
    <row r="16728" spans="1:8" ht="15" hidden="1" thickBot="1">
      <c r="A16728" s="409">
        <v>202208</v>
      </c>
      <c r="B16728" s="196" t="s">
        <v>1845</v>
      </c>
      <c r="C16728" s="197" t="s">
        <v>1736</v>
      </c>
      <c r="D16728" s="198" t="s">
        <v>337</v>
      </c>
      <c r="E16728" s="421">
        <v>56817</v>
      </c>
      <c r="F16728" s="413">
        <v>138.72999999999999</v>
      </c>
      <c r="G16728" s="414">
        <f t="shared" si="522"/>
        <v>409.55092625964107</v>
      </c>
      <c r="H16728" s="415">
        <f t="shared" si="523"/>
        <v>2.0477546312982056</v>
      </c>
    </row>
    <row r="16729" spans="1:8" ht="15" hidden="1" thickBot="1">
      <c r="A16729" s="409">
        <v>202208</v>
      </c>
      <c r="B16729" s="196" t="s">
        <v>1846</v>
      </c>
      <c r="C16729" s="197" t="s">
        <v>1736</v>
      </c>
      <c r="D16729" s="198" t="s">
        <v>339</v>
      </c>
      <c r="E16729" s="421">
        <v>284</v>
      </c>
      <c r="F16729" s="413">
        <v>138.72999999999999</v>
      </c>
      <c r="G16729" s="414">
        <f t="shared" si="522"/>
        <v>2.0471419303683414</v>
      </c>
      <c r="H16729" s="415">
        <f t="shared" si="523"/>
        <v>2.0471419303683414</v>
      </c>
    </row>
    <row r="16730" spans="1:8" ht="15" hidden="1" thickBot="1">
      <c r="A16730" s="409">
        <v>202208</v>
      </c>
      <c r="B16730" s="196" t="s">
        <v>1847</v>
      </c>
      <c r="C16730" s="197" t="s">
        <v>1736</v>
      </c>
      <c r="D16730" s="198" t="s">
        <v>339</v>
      </c>
      <c r="E16730" s="421">
        <v>320</v>
      </c>
      <c r="F16730" s="413">
        <v>138.72999999999999</v>
      </c>
      <c r="G16730" s="414">
        <f t="shared" si="522"/>
        <v>2.3066387947812297</v>
      </c>
      <c r="H16730" s="415">
        <f t="shared" si="523"/>
        <v>2.3066387947812297</v>
      </c>
    </row>
    <row r="16731" spans="1:8" ht="15" hidden="1" thickBot="1">
      <c r="A16731" s="409">
        <v>202208</v>
      </c>
      <c r="B16731" s="196" t="s">
        <v>1848</v>
      </c>
      <c r="C16731" s="197" t="s">
        <v>1736</v>
      </c>
      <c r="D16731" s="198" t="s">
        <v>337</v>
      </c>
      <c r="E16731" s="421">
        <v>56817</v>
      </c>
      <c r="F16731" s="413">
        <v>138.72999999999999</v>
      </c>
      <c r="G16731" s="414">
        <f t="shared" si="522"/>
        <v>409.55092625964107</v>
      </c>
      <c r="H16731" s="415">
        <f t="shared" si="523"/>
        <v>2.0477546312982056</v>
      </c>
    </row>
    <row r="16732" spans="1:8" ht="15" hidden="1" thickBot="1">
      <c r="A16732" s="409">
        <v>202208</v>
      </c>
      <c r="B16732" s="196" t="s">
        <v>1849</v>
      </c>
      <c r="C16732" s="197" t="s">
        <v>2716</v>
      </c>
      <c r="D16732" s="198" t="s">
        <v>339</v>
      </c>
      <c r="E16732" s="421">
        <v>284</v>
      </c>
      <c r="F16732" s="413">
        <v>138.72999999999999</v>
      </c>
      <c r="G16732" s="414">
        <f t="shared" si="522"/>
        <v>2.0471419303683414</v>
      </c>
      <c r="H16732" s="415">
        <f t="shared" si="523"/>
        <v>2.0471419303683414</v>
      </c>
    </row>
    <row r="16733" spans="1:8" ht="15" hidden="1" thickBot="1">
      <c r="A16733" s="409">
        <v>202208</v>
      </c>
      <c r="B16733" s="196" t="s">
        <v>1850</v>
      </c>
      <c r="C16733" s="197" t="s">
        <v>1736</v>
      </c>
      <c r="D16733" s="198" t="s">
        <v>337</v>
      </c>
      <c r="E16733" s="421">
        <v>67397</v>
      </c>
      <c r="F16733" s="413">
        <v>138.72999999999999</v>
      </c>
      <c r="G16733" s="414">
        <f t="shared" si="522"/>
        <v>485.81417141209545</v>
      </c>
      <c r="H16733" s="415">
        <f t="shared" si="523"/>
        <v>2.4290708570604771</v>
      </c>
    </row>
    <row r="16734" spans="1:8" ht="15" hidden="1" thickBot="1">
      <c r="A16734" s="409">
        <v>202208</v>
      </c>
      <c r="B16734" s="196" t="s">
        <v>1851</v>
      </c>
      <c r="C16734" s="197" t="s">
        <v>1736</v>
      </c>
      <c r="D16734" s="198" t="s">
        <v>337</v>
      </c>
      <c r="E16734" s="421">
        <v>33669</v>
      </c>
      <c r="F16734" s="413">
        <v>138.72999999999999</v>
      </c>
      <c r="G16734" s="414">
        <f t="shared" si="522"/>
        <v>242.69444244215384</v>
      </c>
      <c r="H16734" s="415">
        <f t="shared" si="523"/>
        <v>1.2134722122107693</v>
      </c>
    </row>
    <row r="16735" spans="1:8" ht="15" hidden="1" thickBot="1">
      <c r="A16735" s="409">
        <v>202208</v>
      </c>
      <c r="B16735" s="196" t="s">
        <v>1852</v>
      </c>
      <c r="C16735" s="197" t="s">
        <v>1736</v>
      </c>
      <c r="D16735" s="198" t="s">
        <v>337</v>
      </c>
      <c r="E16735" s="421">
        <v>35621</v>
      </c>
      <c r="F16735" s="413">
        <v>138.72999999999999</v>
      </c>
      <c r="G16735" s="414">
        <f t="shared" si="522"/>
        <v>256.76493909031933</v>
      </c>
      <c r="H16735" s="415">
        <f t="shared" si="523"/>
        <v>1.2838246954515966</v>
      </c>
    </row>
    <row r="16736" spans="1:8" ht="15" hidden="1" thickBot="1">
      <c r="A16736" s="409">
        <v>202208</v>
      </c>
      <c r="B16736" s="196" t="s">
        <v>1853</v>
      </c>
      <c r="C16736" s="197" t="s">
        <v>1736</v>
      </c>
      <c r="D16736" s="198" t="s">
        <v>337</v>
      </c>
      <c r="E16736" s="421">
        <v>22923</v>
      </c>
      <c r="F16736" s="413">
        <v>138.72999999999999</v>
      </c>
      <c r="G16736" s="414">
        <f t="shared" si="522"/>
        <v>165.23462841490667</v>
      </c>
      <c r="H16736" s="415">
        <f t="shared" si="523"/>
        <v>0.8261731420745333</v>
      </c>
    </row>
    <row r="16737" spans="1:8" ht="15" hidden="1" thickBot="1">
      <c r="A16737" s="409">
        <v>202208</v>
      </c>
      <c r="B16737" s="196" t="s">
        <v>1854</v>
      </c>
      <c r="C16737" s="197" t="s">
        <v>1736</v>
      </c>
      <c r="D16737" s="198" t="s">
        <v>339</v>
      </c>
      <c r="E16737" s="421">
        <v>595</v>
      </c>
      <c r="F16737" s="413">
        <v>138.72999999999999</v>
      </c>
      <c r="G16737" s="414">
        <f t="shared" si="522"/>
        <v>4.288906509046349</v>
      </c>
      <c r="H16737" s="415">
        <f t="shared" si="523"/>
        <v>4.288906509046349</v>
      </c>
    </row>
    <row r="16738" spans="1:8" ht="15" hidden="1" thickBot="1">
      <c r="A16738" s="409">
        <v>202208</v>
      </c>
      <c r="B16738" s="196" t="s">
        <v>1855</v>
      </c>
      <c r="C16738" s="197" t="s">
        <v>1736</v>
      </c>
      <c r="D16738" s="198" t="s">
        <v>339</v>
      </c>
      <c r="E16738" s="421">
        <v>337</v>
      </c>
      <c r="F16738" s="413">
        <v>138.72999999999999</v>
      </c>
      <c r="G16738" s="414">
        <f t="shared" si="522"/>
        <v>2.4291789807539828</v>
      </c>
      <c r="H16738" s="415">
        <f t="shared" si="523"/>
        <v>2.4291789807539828</v>
      </c>
    </row>
    <row r="16739" spans="1:8" ht="15" hidden="1" thickBot="1">
      <c r="A16739" s="409">
        <v>202208</v>
      </c>
      <c r="B16739" s="196" t="s">
        <v>1856</v>
      </c>
      <c r="C16739" s="197" t="s">
        <v>1736</v>
      </c>
      <c r="D16739" s="198" t="s">
        <v>337</v>
      </c>
      <c r="E16739" s="421">
        <v>56817</v>
      </c>
      <c r="F16739" s="413">
        <v>138.72999999999999</v>
      </c>
      <c r="G16739" s="414">
        <f t="shared" si="522"/>
        <v>409.55092625964107</v>
      </c>
      <c r="H16739" s="415">
        <f t="shared" si="523"/>
        <v>2.0477546312982056</v>
      </c>
    </row>
    <row r="16740" spans="1:8" ht="15" hidden="1" thickBot="1">
      <c r="A16740" s="409">
        <v>202208</v>
      </c>
      <c r="B16740" s="196" t="s">
        <v>1857</v>
      </c>
      <c r="C16740" s="197" t="s">
        <v>1736</v>
      </c>
      <c r="D16740" s="198" t="s">
        <v>337</v>
      </c>
      <c r="E16740" s="421">
        <v>56817</v>
      </c>
      <c r="F16740" s="413">
        <v>138.72999999999999</v>
      </c>
      <c r="G16740" s="414">
        <f t="shared" si="522"/>
        <v>409.55092625964107</v>
      </c>
      <c r="H16740" s="415">
        <f t="shared" si="523"/>
        <v>2.0477546312982056</v>
      </c>
    </row>
    <row r="16741" spans="1:8" ht="15" hidden="1" thickBot="1">
      <c r="A16741" s="409">
        <v>202208</v>
      </c>
      <c r="B16741" s="196" t="s">
        <v>1858</v>
      </c>
      <c r="C16741" s="197" t="s">
        <v>1736</v>
      </c>
      <c r="D16741" s="198" t="s">
        <v>339</v>
      </c>
      <c r="E16741" s="421">
        <v>284</v>
      </c>
      <c r="F16741" s="413">
        <v>138.72999999999999</v>
      </c>
      <c r="G16741" s="414">
        <f t="shared" si="522"/>
        <v>2.0471419303683414</v>
      </c>
      <c r="H16741" s="415">
        <f t="shared" si="523"/>
        <v>2.0471419303683414</v>
      </c>
    </row>
    <row r="16742" spans="1:8" ht="15" hidden="1" thickBot="1">
      <c r="A16742" s="409">
        <v>202208</v>
      </c>
      <c r="B16742" s="196" t="s">
        <v>1859</v>
      </c>
      <c r="C16742" s="197" t="s">
        <v>2717</v>
      </c>
      <c r="D16742" s="198" t="s">
        <v>339</v>
      </c>
      <c r="E16742" s="421">
        <v>284</v>
      </c>
      <c r="F16742" s="413">
        <v>138.72999999999999</v>
      </c>
      <c r="G16742" s="414">
        <f t="shared" si="522"/>
        <v>2.0471419303683414</v>
      </c>
      <c r="H16742" s="415">
        <f t="shared" si="523"/>
        <v>2.0471419303683414</v>
      </c>
    </row>
    <row r="16743" spans="1:8" ht="15" hidden="1" thickBot="1">
      <c r="A16743" s="409">
        <v>202208</v>
      </c>
      <c r="B16743" s="196" t="s">
        <v>1860</v>
      </c>
      <c r="C16743" s="197" t="s">
        <v>1736</v>
      </c>
      <c r="D16743" s="198" t="s">
        <v>337</v>
      </c>
      <c r="E16743" s="421">
        <v>56817</v>
      </c>
      <c r="F16743" s="413">
        <v>138.72999999999999</v>
      </c>
      <c r="G16743" s="414">
        <f t="shared" si="522"/>
        <v>409.55092625964107</v>
      </c>
      <c r="H16743" s="415">
        <f t="shared" si="523"/>
        <v>2.0477546312982056</v>
      </c>
    </row>
    <row r="16744" spans="1:8" ht="15" hidden="1" thickBot="1">
      <c r="A16744" s="409">
        <v>202208</v>
      </c>
      <c r="B16744" s="196" t="s">
        <v>1861</v>
      </c>
      <c r="C16744" s="197" t="s">
        <v>1736</v>
      </c>
      <c r="D16744" s="198" t="s">
        <v>337</v>
      </c>
      <c r="E16744" s="421">
        <v>48464</v>
      </c>
      <c r="F16744" s="413">
        <v>138.72999999999999</v>
      </c>
      <c r="G16744" s="414">
        <f t="shared" si="522"/>
        <v>349.34044546961729</v>
      </c>
      <c r="H16744" s="415">
        <f t="shared" si="523"/>
        <v>1.7467022273480866</v>
      </c>
    </row>
    <row r="16745" spans="1:8" ht="15" hidden="1" thickBot="1">
      <c r="A16745" s="409">
        <v>202208</v>
      </c>
      <c r="B16745" s="196" t="s">
        <v>1862</v>
      </c>
      <c r="C16745" s="197" t="s">
        <v>1736</v>
      </c>
      <c r="D16745" s="198" t="s">
        <v>337</v>
      </c>
      <c r="E16745" s="421">
        <v>56817</v>
      </c>
      <c r="F16745" s="413">
        <v>138.72999999999999</v>
      </c>
      <c r="G16745" s="414">
        <f t="shared" si="522"/>
        <v>409.55092625964107</v>
      </c>
      <c r="H16745" s="415">
        <f t="shared" si="523"/>
        <v>2.0477546312982056</v>
      </c>
    </row>
    <row r="16746" spans="1:8" ht="15" hidden="1" thickBot="1">
      <c r="A16746" s="409">
        <v>202208</v>
      </c>
      <c r="B16746" s="196" t="s">
        <v>1863</v>
      </c>
      <c r="C16746" s="197" t="s">
        <v>2718</v>
      </c>
      <c r="D16746" s="198" t="s">
        <v>339</v>
      </c>
      <c r="E16746" s="421">
        <v>284</v>
      </c>
      <c r="F16746" s="413">
        <v>138.72999999999999</v>
      </c>
      <c r="G16746" s="414">
        <f t="shared" si="522"/>
        <v>2.0471419303683414</v>
      </c>
      <c r="H16746" s="415">
        <f t="shared" si="523"/>
        <v>2.0471419303683414</v>
      </c>
    </row>
    <row r="16747" spans="1:8" ht="15" hidden="1" thickBot="1">
      <c r="A16747" s="409">
        <v>202208</v>
      </c>
      <c r="B16747" s="196" t="s">
        <v>1864</v>
      </c>
      <c r="C16747" s="197" t="s">
        <v>1736</v>
      </c>
      <c r="D16747" s="198" t="s">
        <v>337</v>
      </c>
      <c r="E16747" s="421">
        <v>56817</v>
      </c>
      <c r="F16747" s="413">
        <v>138.72999999999999</v>
      </c>
      <c r="G16747" s="414">
        <f t="shared" si="522"/>
        <v>409.55092625964107</v>
      </c>
      <c r="H16747" s="415">
        <f t="shared" si="523"/>
        <v>2.0477546312982056</v>
      </c>
    </row>
    <row r="16748" spans="1:8" ht="15" hidden="1" thickBot="1">
      <c r="A16748" s="409">
        <v>202208</v>
      </c>
      <c r="B16748" s="196" t="s">
        <v>1865</v>
      </c>
      <c r="C16748" s="197" t="s">
        <v>1736</v>
      </c>
      <c r="D16748" s="198" t="s">
        <v>350</v>
      </c>
      <c r="E16748" s="421">
        <v>0.01</v>
      </c>
      <c r="F16748" s="413">
        <v>138.72999999999999</v>
      </c>
      <c r="G16748" s="414">
        <f t="shared" si="522"/>
        <v>7.2082462336913442E-5</v>
      </c>
      <c r="H16748" s="415" t="str">
        <f t="shared" si="523"/>
        <v>VER</v>
      </c>
    </row>
    <row r="16749" spans="1:8" ht="15" hidden="1" thickBot="1">
      <c r="A16749" s="409">
        <v>202208</v>
      </c>
      <c r="B16749" s="196" t="s">
        <v>1866</v>
      </c>
      <c r="C16749" s="197" t="s">
        <v>1736</v>
      </c>
      <c r="D16749" s="198" t="s">
        <v>337</v>
      </c>
      <c r="E16749" s="421">
        <v>47037</v>
      </c>
      <c r="F16749" s="413">
        <v>138.72999999999999</v>
      </c>
      <c r="G16749" s="414">
        <f t="shared" si="522"/>
        <v>339.0542780941397</v>
      </c>
      <c r="H16749" s="415">
        <f t="shared" si="523"/>
        <v>1.6952713904706984</v>
      </c>
    </row>
    <row r="16750" spans="1:8" ht="15" hidden="1" thickBot="1">
      <c r="A16750" s="409">
        <v>202208</v>
      </c>
      <c r="B16750" s="196" t="s">
        <v>1867</v>
      </c>
      <c r="C16750" s="197" t="s">
        <v>2704</v>
      </c>
      <c r="D16750" s="198" t="s">
        <v>339</v>
      </c>
      <c r="E16750" s="421">
        <v>235</v>
      </c>
      <c r="F16750" s="413">
        <v>138.72999999999999</v>
      </c>
      <c r="G16750" s="414">
        <f t="shared" si="522"/>
        <v>1.6939378649174657</v>
      </c>
      <c r="H16750" s="415">
        <f t="shared" si="523"/>
        <v>1.6939378649174657</v>
      </c>
    </row>
    <row r="16751" spans="1:8" ht="15" hidden="1" thickBot="1">
      <c r="A16751" s="409">
        <v>202208</v>
      </c>
      <c r="B16751" s="196" t="s">
        <v>1868</v>
      </c>
      <c r="C16751" s="197" t="s">
        <v>1736</v>
      </c>
      <c r="D16751" s="198" t="s">
        <v>337</v>
      </c>
      <c r="E16751" s="421">
        <v>47037</v>
      </c>
      <c r="F16751" s="413">
        <v>138.72999999999999</v>
      </c>
      <c r="G16751" s="414">
        <f t="shared" si="522"/>
        <v>339.0542780941397</v>
      </c>
      <c r="H16751" s="415">
        <f t="shared" si="523"/>
        <v>1.6952713904706984</v>
      </c>
    </row>
    <row r="16752" spans="1:8" ht="15" hidden="1" thickBot="1">
      <c r="A16752" s="409">
        <v>202208</v>
      </c>
      <c r="B16752" s="196" t="s">
        <v>1869</v>
      </c>
      <c r="C16752" s="197" t="s">
        <v>1736</v>
      </c>
      <c r="D16752" s="198" t="s">
        <v>337</v>
      </c>
      <c r="E16752" s="421">
        <v>47037</v>
      </c>
      <c r="F16752" s="413">
        <v>138.72999999999999</v>
      </c>
      <c r="G16752" s="414">
        <f t="shared" si="522"/>
        <v>339.0542780941397</v>
      </c>
      <c r="H16752" s="415">
        <f t="shared" si="523"/>
        <v>1.6952713904706984</v>
      </c>
    </row>
    <row r="16753" spans="1:8" ht="15" hidden="1" thickBot="1">
      <c r="A16753" s="409">
        <v>202208</v>
      </c>
      <c r="B16753" s="196" t="s">
        <v>1870</v>
      </c>
      <c r="C16753" s="197" t="s">
        <v>1736</v>
      </c>
      <c r="D16753" s="198" t="s">
        <v>339</v>
      </c>
      <c r="E16753" s="421">
        <v>235</v>
      </c>
      <c r="F16753" s="413">
        <v>138.72999999999999</v>
      </c>
      <c r="G16753" s="414">
        <f t="shared" si="522"/>
        <v>1.6939378649174657</v>
      </c>
      <c r="H16753" s="415">
        <f t="shared" si="523"/>
        <v>1.6939378649174657</v>
      </c>
    </row>
    <row r="16754" spans="1:8" ht="15" hidden="1" thickBot="1">
      <c r="A16754" s="409">
        <v>202208</v>
      </c>
      <c r="B16754" s="196" t="s">
        <v>1871</v>
      </c>
      <c r="C16754" s="197" t="s">
        <v>1736</v>
      </c>
      <c r="D16754" s="198" t="s">
        <v>374</v>
      </c>
      <c r="E16754" s="421">
        <v>0.01</v>
      </c>
      <c r="F16754" s="413">
        <v>138.72999999999999</v>
      </c>
      <c r="G16754" s="414">
        <f t="shared" si="522"/>
        <v>7.2082462336913442E-5</v>
      </c>
      <c r="H16754" s="415" t="str">
        <f t="shared" si="523"/>
        <v>VER</v>
      </c>
    </row>
    <row r="16755" spans="1:8" ht="15" hidden="1" thickBot="1">
      <c r="A16755" s="409">
        <v>202208</v>
      </c>
      <c r="B16755" s="196" t="s">
        <v>1872</v>
      </c>
      <c r="C16755" s="197" t="s">
        <v>1736</v>
      </c>
      <c r="D16755" s="198" t="s">
        <v>337</v>
      </c>
      <c r="E16755" s="421">
        <v>56817</v>
      </c>
      <c r="F16755" s="413">
        <v>138.72999999999999</v>
      </c>
      <c r="G16755" s="414">
        <f t="shared" si="522"/>
        <v>409.55092625964107</v>
      </c>
      <c r="H16755" s="415">
        <f t="shared" si="523"/>
        <v>2.0477546312982056</v>
      </c>
    </row>
    <row r="16756" spans="1:8" ht="15" hidden="1" thickBot="1">
      <c r="A16756" s="409">
        <v>202208</v>
      </c>
      <c r="B16756" s="196" t="s">
        <v>1873</v>
      </c>
      <c r="C16756" s="197" t="s">
        <v>1736</v>
      </c>
      <c r="D16756" s="198" t="s">
        <v>339</v>
      </c>
      <c r="E16756" s="421">
        <v>284</v>
      </c>
      <c r="F16756" s="413">
        <v>138.72999999999999</v>
      </c>
      <c r="G16756" s="414">
        <f t="shared" si="522"/>
        <v>2.0471419303683414</v>
      </c>
      <c r="H16756" s="415">
        <f t="shared" si="523"/>
        <v>2.0471419303683414</v>
      </c>
    </row>
    <row r="16757" spans="1:8" ht="15" hidden="1" thickBot="1">
      <c r="A16757" s="409">
        <v>202208</v>
      </c>
      <c r="B16757" s="196" t="s">
        <v>1874</v>
      </c>
      <c r="C16757" s="197" t="s">
        <v>1736</v>
      </c>
      <c r="D16757" s="198" t="s">
        <v>337</v>
      </c>
      <c r="E16757" s="421">
        <v>48464</v>
      </c>
      <c r="F16757" s="413">
        <v>138.72999999999999</v>
      </c>
      <c r="G16757" s="414">
        <f t="shared" si="522"/>
        <v>349.34044546961729</v>
      </c>
      <c r="H16757" s="415">
        <f t="shared" si="523"/>
        <v>1.7467022273480866</v>
      </c>
    </row>
    <row r="16758" spans="1:8" ht="15" hidden="1" thickBot="1">
      <c r="A16758" s="409">
        <v>202208</v>
      </c>
      <c r="B16758" s="196" t="s">
        <v>1875</v>
      </c>
      <c r="C16758" s="197" t="s">
        <v>2719</v>
      </c>
      <c r="D16758" s="198" t="s">
        <v>337</v>
      </c>
      <c r="E16758" s="421">
        <v>56817</v>
      </c>
      <c r="F16758" s="413">
        <v>138.72999999999999</v>
      </c>
      <c r="G16758" s="414">
        <f t="shared" si="522"/>
        <v>409.55092625964107</v>
      </c>
      <c r="H16758" s="415">
        <f t="shared" si="523"/>
        <v>2.0477546312982056</v>
      </c>
    </row>
    <row r="16759" spans="1:8" ht="15" hidden="1" thickBot="1">
      <c r="A16759" s="409">
        <v>202208</v>
      </c>
      <c r="B16759" s="196" t="s">
        <v>1876</v>
      </c>
      <c r="C16759" s="197" t="s">
        <v>2720</v>
      </c>
      <c r="D16759" s="198" t="s">
        <v>339</v>
      </c>
      <c r="E16759" s="421">
        <v>284</v>
      </c>
      <c r="F16759" s="413">
        <v>138.72999999999999</v>
      </c>
      <c r="G16759" s="414">
        <f t="shared" si="522"/>
        <v>2.0471419303683414</v>
      </c>
      <c r="H16759" s="415">
        <f t="shared" si="523"/>
        <v>2.0471419303683414</v>
      </c>
    </row>
    <row r="16760" spans="1:8" ht="15" hidden="1" thickBot="1">
      <c r="A16760" s="409">
        <v>202208</v>
      </c>
      <c r="B16760" s="196" t="s">
        <v>1877</v>
      </c>
      <c r="C16760" s="197" t="s">
        <v>1736</v>
      </c>
      <c r="D16760" s="198" t="s">
        <v>337</v>
      </c>
      <c r="E16760" s="421">
        <v>51369</v>
      </c>
      <c r="F16760" s="413">
        <v>138.72999999999999</v>
      </c>
      <c r="G16760" s="414">
        <f t="shared" si="522"/>
        <v>370.28040077849062</v>
      </c>
      <c r="H16760" s="415">
        <f t="shared" si="523"/>
        <v>1.851402003892453</v>
      </c>
    </row>
    <row r="16761" spans="1:8" ht="15" hidden="1" thickBot="1">
      <c r="A16761" s="409">
        <v>202208</v>
      </c>
      <c r="B16761" s="196" t="s">
        <v>1878</v>
      </c>
      <c r="C16761" s="197" t="s">
        <v>1736</v>
      </c>
      <c r="D16761" s="198" t="s">
        <v>339</v>
      </c>
      <c r="E16761" s="421">
        <v>257</v>
      </c>
      <c r="F16761" s="413">
        <v>138.72999999999999</v>
      </c>
      <c r="G16761" s="414">
        <f t="shared" si="522"/>
        <v>1.8525192820586753</v>
      </c>
      <c r="H16761" s="415">
        <f t="shared" si="523"/>
        <v>1.8525192820586753</v>
      </c>
    </row>
    <row r="16762" spans="1:8" ht="15" hidden="1" thickBot="1">
      <c r="A16762" s="409">
        <v>202208</v>
      </c>
      <c r="B16762" s="196" t="s">
        <v>1879</v>
      </c>
      <c r="C16762" s="197" t="s">
        <v>784</v>
      </c>
      <c r="D16762" s="198" t="s">
        <v>337</v>
      </c>
      <c r="E16762" s="421">
        <v>59742</v>
      </c>
      <c r="F16762" s="413">
        <v>138.72999999999999</v>
      </c>
      <c r="G16762" s="414">
        <f t="shared" si="522"/>
        <v>430.63504649318821</v>
      </c>
      <c r="H16762" s="415">
        <f t="shared" si="523"/>
        <v>2.1531752324659412</v>
      </c>
    </row>
    <row r="16763" spans="1:8" ht="15" hidden="1" thickBot="1">
      <c r="A16763" s="409">
        <v>202208</v>
      </c>
      <c r="B16763" s="196" t="s">
        <v>1880</v>
      </c>
      <c r="C16763" s="197" t="s">
        <v>784</v>
      </c>
      <c r="D16763" s="198" t="s">
        <v>337</v>
      </c>
      <c r="E16763" s="421">
        <v>79632</v>
      </c>
      <c r="F16763" s="413">
        <v>138.72999999999999</v>
      </c>
      <c r="G16763" s="414">
        <f t="shared" si="522"/>
        <v>574.00706408130907</v>
      </c>
      <c r="H16763" s="415">
        <f t="shared" si="523"/>
        <v>2.8700353204065454</v>
      </c>
    </row>
    <row r="16764" spans="1:8" ht="15" hidden="1" thickBot="1">
      <c r="A16764" s="409">
        <v>202208</v>
      </c>
      <c r="B16764" s="196" t="s">
        <v>1881</v>
      </c>
      <c r="C16764" s="197" t="s">
        <v>784</v>
      </c>
      <c r="D16764" s="198" t="s">
        <v>337</v>
      </c>
      <c r="E16764" s="421">
        <v>88237</v>
      </c>
      <c r="F16764" s="413">
        <v>138.72999999999999</v>
      </c>
      <c r="G16764" s="414">
        <f t="shared" si="522"/>
        <v>636.03402292222302</v>
      </c>
      <c r="H16764" s="415">
        <f t="shared" si="523"/>
        <v>3.1801701146111152</v>
      </c>
    </row>
    <row r="16765" spans="1:8" ht="15" hidden="1" thickBot="1">
      <c r="A16765" s="409">
        <v>202208</v>
      </c>
      <c r="B16765" s="196" t="s">
        <v>1882</v>
      </c>
      <c r="C16765" s="197" t="s">
        <v>2721</v>
      </c>
      <c r="D16765" s="198" t="s">
        <v>339</v>
      </c>
      <c r="E16765" s="421">
        <v>441</v>
      </c>
      <c r="F16765" s="413">
        <v>138.72999999999999</v>
      </c>
      <c r="G16765" s="414">
        <f t="shared" si="522"/>
        <v>3.1788365890578825</v>
      </c>
      <c r="H16765" s="415">
        <f t="shared" si="523"/>
        <v>3.1788365890578825</v>
      </c>
    </row>
    <row r="16766" spans="1:8" ht="15" hidden="1" thickBot="1">
      <c r="A16766" s="409">
        <v>202208</v>
      </c>
      <c r="B16766" s="196" t="s">
        <v>1883</v>
      </c>
      <c r="C16766" s="197" t="s">
        <v>784</v>
      </c>
      <c r="D16766" s="198" t="s">
        <v>337</v>
      </c>
      <c r="E16766" s="421">
        <v>71690</v>
      </c>
      <c r="F16766" s="413">
        <v>138.72999999999999</v>
      </c>
      <c r="G16766" s="414">
        <f t="shared" si="522"/>
        <v>516.75917249333236</v>
      </c>
      <c r="H16766" s="415">
        <f t="shared" si="523"/>
        <v>2.5837958624666619</v>
      </c>
    </row>
    <row r="16767" spans="1:8" ht="15" hidden="1" thickBot="1">
      <c r="A16767" s="409">
        <v>202208</v>
      </c>
      <c r="B16767" s="196" t="s">
        <v>1884</v>
      </c>
      <c r="C16767" s="197" t="s">
        <v>784</v>
      </c>
      <c r="D16767" s="198" t="s">
        <v>337</v>
      </c>
      <c r="E16767" s="421">
        <v>88237</v>
      </c>
      <c r="F16767" s="413">
        <v>138.72999999999999</v>
      </c>
      <c r="G16767" s="414">
        <f t="shared" si="522"/>
        <v>636.03402292222302</v>
      </c>
      <c r="H16767" s="415">
        <f t="shared" si="523"/>
        <v>3.1801701146111152</v>
      </c>
    </row>
    <row r="16768" spans="1:8" ht="15" hidden="1" thickBot="1">
      <c r="A16768" s="409">
        <v>202208</v>
      </c>
      <c r="B16768" s="196" t="s">
        <v>1885</v>
      </c>
      <c r="C16768" s="197" t="s">
        <v>784</v>
      </c>
      <c r="D16768" s="198" t="s">
        <v>337</v>
      </c>
      <c r="E16768" s="421">
        <v>88237</v>
      </c>
      <c r="F16768" s="413">
        <v>138.72999999999999</v>
      </c>
      <c r="G16768" s="414">
        <f t="shared" si="522"/>
        <v>636.03402292222302</v>
      </c>
      <c r="H16768" s="415">
        <f t="shared" si="523"/>
        <v>3.1801701146111152</v>
      </c>
    </row>
    <row r="16769" spans="1:8" ht="15" hidden="1" thickBot="1">
      <c r="A16769" s="409">
        <v>202208</v>
      </c>
      <c r="B16769" s="196" t="s">
        <v>1886</v>
      </c>
      <c r="C16769" s="197" t="s">
        <v>784</v>
      </c>
      <c r="D16769" s="198" t="s">
        <v>339</v>
      </c>
      <c r="E16769" s="421">
        <v>441</v>
      </c>
      <c r="F16769" s="413">
        <v>138.72999999999999</v>
      </c>
      <c r="G16769" s="414">
        <f t="shared" si="522"/>
        <v>3.1788365890578825</v>
      </c>
      <c r="H16769" s="415">
        <f t="shared" si="523"/>
        <v>3.1788365890578825</v>
      </c>
    </row>
    <row r="16770" spans="1:8" ht="15" hidden="1" thickBot="1">
      <c r="A16770" s="409">
        <v>202208</v>
      </c>
      <c r="B16770" s="196" t="s">
        <v>1887</v>
      </c>
      <c r="C16770" s="197" t="s">
        <v>784</v>
      </c>
      <c r="D16770" s="198" t="s">
        <v>337</v>
      </c>
      <c r="E16770" s="421">
        <v>90955</v>
      </c>
      <c r="F16770" s="413">
        <v>138.72999999999999</v>
      </c>
      <c r="G16770" s="414">
        <f t="shared" ref="G16770:G16833" si="524">+E16770/F16770</f>
        <v>655.62603618539617</v>
      </c>
      <c r="H16770" s="415">
        <f t="shared" ref="H16770:H16833" si="525">IF(D16770="TB",G16770/200,IF(D16770="LT",G16770,"VER"))</f>
        <v>3.2781301809269809</v>
      </c>
    </row>
    <row r="16771" spans="1:8" ht="15" hidden="1" thickBot="1">
      <c r="A16771" s="409">
        <v>202208</v>
      </c>
      <c r="B16771" s="196" t="s">
        <v>1888</v>
      </c>
      <c r="C16771" s="197" t="s">
        <v>784</v>
      </c>
      <c r="D16771" s="198" t="s">
        <v>337</v>
      </c>
      <c r="E16771" s="421">
        <v>53770</v>
      </c>
      <c r="F16771" s="413">
        <v>138.72999999999999</v>
      </c>
      <c r="G16771" s="414">
        <f t="shared" si="524"/>
        <v>387.58739998558355</v>
      </c>
      <c r="H16771" s="415">
        <f t="shared" si="525"/>
        <v>1.9379369999279177</v>
      </c>
    </row>
    <row r="16772" spans="1:8" ht="15" hidden="1" thickBot="1">
      <c r="A16772" s="409">
        <v>202208</v>
      </c>
      <c r="B16772" s="196" t="s">
        <v>1889</v>
      </c>
      <c r="C16772" s="197" t="s">
        <v>1495</v>
      </c>
      <c r="D16772" s="198" t="s">
        <v>337</v>
      </c>
      <c r="E16772" s="421">
        <v>5743</v>
      </c>
      <c r="F16772" s="413">
        <v>138.72999999999999</v>
      </c>
      <c r="G16772" s="414">
        <f t="shared" si="524"/>
        <v>41.396958120089387</v>
      </c>
      <c r="H16772" s="415">
        <f t="shared" si="525"/>
        <v>0.20698479060044694</v>
      </c>
    </row>
    <row r="16773" spans="1:8" ht="15" hidden="1" thickBot="1">
      <c r="A16773" s="409">
        <v>202208</v>
      </c>
      <c r="B16773" s="196" t="s">
        <v>1890</v>
      </c>
      <c r="C16773" s="197" t="s">
        <v>1495</v>
      </c>
      <c r="D16773" s="198" t="s">
        <v>339</v>
      </c>
      <c r="E16773" s="421">
        <v>28.7</v>
      </c>
      <c r="F16773" s="413">
        <v>138.72999999999999</v>
      </c>
      <c r="G16773" s="414">
        <f t="shared" si="524"/>
        <v>0.20687666690694156</v>
      </c>
      <c r="H16773" s="415">
        <f t="shared" si="525"/>
        <v>0.20687666690694156</v>
      </c>
    </row>
    <row r="16774" spans="1:8" ht="15" hidden="1" thickBot="1">
      <c r="A16774" s="409">
        <v>202208</v>
      </c>
      <c r="B16774" s="196" t="s">
        <v>1891</v>
      </c>
      <c r="C16774" s="197" t="s">
        <v>1892</v>
      </c>
      <c r="D16774" s="198" t="s">
        <v>337</v>
      </c>
      <c r="E16774" s="421">
        <v>81428</v>
      </c>
      <c r="F16774" s="413">
        <v>138.72999999999999</v>
      </c>
      <c r="G16774" s="414">
        <f t="shared" si="524"/>
        <v>586.95307431701872</v>
      </c>
      <c r="H16774" s="415">
        <f t="shared" si="525"/>
        <v>2.9347653715850934</v>
      </c>
    </row>
    <row r="16775" spans="1:8" ht="15" hidden="1" thickBot="1">
      <c r="A16775" s="409">
        <v>202208</v>
      </c>
      <c r="B16775" s="196" t="s">
        <v>1893</v>
      </c>
      <c r="C16775" s="197" t="s">
        <v>1892</v>
      </c>
      <c r="D16775" s="198" t="s">
        <v>339</v>
      </c>
      <c r="E16775" s="421">
        <v>407</v>
      </c>
      <c r="F16775" s="413">
        <v>138.72999999999999</v>
      </c>
      <c r="G16775" s="414">
        <f t="shared" si="524"/>
        <v>2.9337562171123768</v>
      </c>
      <c r="H16775" s="415">
        <f t="shared" si="525"/>
        <v>2.9337562171123768</v>
      </c>
    </row>
    <row r="16776" spans="1:8" ht="15" hidden="1" thickBot="1">
      <c r="A16776" s="409">
        <v>202208</v>
      </c>
      <c r="B16776" s="196" t="s">
        <v>1894</v>
      </c>
      <c r="C16776" s="197" t="s">
        <v>1892</v>
      </c>
      <c r="D16776" s="198" t="s">
        <v>337</v>
      </c>
      <c r="E16776" s="421">
        <v>71558</v>
      </c>
      <c r="F16776" s="413">
        <v>138.72999999999999</v>
      </c>
      <c r="G16776" s="414">
        <f t="shared" si="524"/>
        <v>515.8076839904852</v>
      </c>
      <c r="H16776" s="415">
        <f t="shared" si="525"/>
        <v>2.5790384199524259</v>
      </c>
    </row>
    <row r="16777" spans="1:8" ht="15" hidden="1" thickBot="1">
      <c r="A16777" s="409">
        <v>202208</v>
      </c>
      <c r="B16777" s="196" t="s">
        <v>17</v>
      </c>
      <c r="C16777" s="197" t="s">
        <v>2722</v>
      </c>
      <c r="D16777" s="198" t="s">
        <v>337</v>
      </c>
      <c r="E16777" s="421">
        <v>105522</v>
      </c>
      <c r="F16777" s="413">
        <v>138.72999999999999</v>
      </c>
      <c r="G16777" s="414">
        <f t="shared" si="524"/>
        <v>760.62855907157791</v>
      </c>
      <c r="H16777" s="415">
        <f t="shared" si="525"/>
        <v>3.8031427953578896</v>
      </c>
    </row>
    <row r="16778" spans="1:8" ht="15" hidden="1" thickBot="1">
      <c r="A16778" s="409">
        <v>202208</v>
      </c>
      <c r="B16778" s="196" t="s">
        <v>1895</v>
      </c>
      <c r="C16778" s="197" t="s">
        <v>2723</v>
      </c>
      <c r="D16778" s="198" t="s">
        <v>339</v>
      </c>
      <c r="E16778" s="421">
        <v>528</v>
      </c>
      <c r="F16778" s="413">
        <v>138.72999999999999</v>
      </c>
      <c r="G16778" s="414">
        <f t="shared" si="524"/>
        <v>3.8059540113890291</v>
      </c>
      <c r="H16778" s="415">
        <f t="shared" si="525"/>
        <v>3.8059540113890291</v>
      </c>
    </row>
    <row r="16779" spans="1:8" ht="15" hidden="1" thickBot="1">
      <c r="A16779" s="409">
        <v>202208</v>
      </c>
      <c r="B16779" s="196" t="s">
        <v>1896</v>
      </c>
      <c r="C16779" s="197" t="s">
        <v>1892</v>
      </c>
      <c r="D16779" s="198" t="s">
        <v>337</v>
      </c>
      <c r="E16779" s="421">
        <v>90296</v>
      </c>
      <c r="F16779" s="413">
        <v>138.72999999999999</v>
      </c>
      <c r="G16779" s="414">
        <f t="shared" si="524"/>
        <v>650.87580191739357</v>
      </c>
      <c r="H16779" s="415">
        <f t="shared" si="525"/>
        <v>3.2543790095869678</v>
      </c>
    </row>
    <row r="16780" spans="1:8" ht="15" hidden="1" thickBot="1">
      <c r="A16780" s="409">
        <v>202208</v>
      </c>
      <c r="B16780" s="196" t="s">
        <v>1897</v>
      </c>
      <c r="C16780" s="197" t="s">
        <v>2724</v>
      </c>
      <c r="D16780" s="198" t="s">
        <v>339</v>
      </c>
      <c r="E16780" s="421">
        <v>451</v>
      </c>
      <c r="F16780" s="413">
        <v>138.72999999999999</v>
      </c>
      <c r="G16780" s="414">
        <f t="shared" si="524"/>
        <v>3.2509190513947961</v>
      </c>
      <c r="H16780" s="415">
        <f t="shared" si="525"/>
        <v>3.2509190513947961</v>
      </c>
    </row>
    <row r="16781" spans="1:8" ht="15" hidden="1" thickBot="1">
      <c r="A16781" s="409">
        <v>202208</v>
      </c>
      <c r="B16781" s="196" t="s">
        <v>1898</v>
      </c>
      <c r="C16781" s="197" t="s">
        <v>1892</v>
      </c>
      <c r="D16781" s="198" t="s">
        <v>339</v>
      </c>
      <c r="E16781" s="421">
        <v>378</v>
      </c>
      <c r="F16781" s="413">
        <v>138.72999999999999</v>
      </c>
      <c r="G16781" s="414">
        <f t="shared" si="524"/>
        <v>2.7247170763353279</v>
      </c>
      <c r="H16781" s="415">
        <f t="shared" si="525"/>
        <v>2.7247170763353279</v>
      </c>
    </row>
    <row r="16782" spans="1:8" ht="15" hidden="1" thickBot="1">
      <c r="A16782" s="409">
        <v>202208</v>
      </c>
      <c r="B16782" s="196" t="s">
        <v>1899</v>
      </c>
      <c r="C16782" s="197" t="s">
        <v>1892</v>
      </c>
      <c r="D16782" s="198" t="s">
        <v>337</v>
      </c>
      <c r="E16782" s="421">
        <v>56762</v>
      </c>
      <c r="F16782" s="413">
        <v>138.72999999999999</v>
      </c>
      <c r="G16782" s="414">
        <f t="shared" si="524"/>
        <v>409.15447271678806</v>
      </c>
      <c r="H16782" s="415">
        <f t="shared" si="525"/>
        <v>2.0457723635839402</v>
      </c>
    </row>
    <row r="16783" spans="1:8" ht="15" hidden="1" thickBot="1">
      <c r="A16783" s="409">
        <v>202208</v>
      </c>
      <c r="B16783" s="196" t="s">
        <v>1900</v>
      </c>
      <c r="C16783" s="197" t="s">
        <v>1892</v>
      </c>
      <c r="D16783" s="198" t="s">
        <v>337</v>
      </c>
      <c r="E16783" s="421">
        <v>76847</v>
      </c>
      <c r="F16783" s="413">
        <v>138.72999999999999</v>
      </c>
      <c r="G16783" s="414">
        <f t="shared" si="524"/>
        <v>553.93209832047864</v>
      </c>
      <c r="H16783" s="415">
        <f t="shared" si="525"/>
        <v>2.769660491602393</v>
      </c>
    </row>
    <row r="16784" spans="1:8" ht="15" hidden="1" thickBot="1">
      <c r="A16784" s="409">
        <v>202208</v>
      </c>
      <c r="B16784" s="196" t="s">
        <v>1901</v>
      </c>
      <c r="C16784" s="197" t="s">
        <v>1892</v>
      </c>
      <c r="D16784" s="198" t="s">
        <v>339</v>
      </c>
      <c r="E16784" s="421">
        <v>384</v>
      </c>
      <c r="F16784" s="413">
        <v>138.72999999999999</v>
      </c>
      <c r="G16784" s="414">
        <f t="shared" si="524"/>
        <v>2.7679665537374758</v>
      </c>
      <c r="H16784" s="415">
        <f t="shared" si="525"/>
        <v>2.7679665537374758</v>
      </c>
    </row>
    <row r="16785" spans="1:8" ht="15" hidden="1" thickBot="1">
      <c r="A16785" s="409">
        <v>202208</v>
      </c>
      <c r="B16785" s="196" t="s">
        <v>1902</v>
      </c>
      <c r="C16785" s="197" t="s">
        <v>1892</v>
      </c>
      <c r="D16785" s="198" t="s">
        <v>337</v>
      </c>
      <c r="E16785" s="421">
        <v>68132</v>
      </c>
      <c r="F16785" s="413">
        <v>138.72999999999999</v>
      </c>
      <c r="G16785" s="414">
        <f t="shared" si="524"/>
        <v>491.11223239385862</v>
      </c>
      <c r="H16785" s="415">
        <f t="shared" si="525"/>
        <v>2.455561161969293</v>
      </c>
    </row>
    <row r="16786" spans="1:8" ht="15" hidden="1" thickBot="1">
      <c r="A16786" s="409">
        <v>202208</v>
      </c>
      <c r="B16786" s="196" t="s">
        <v>1903</v>
      </c>
      <c r="C16786" s="197" t="s">
        <v>1892</v>
      </c>
      <c r="D16786" s="198" t="s">
        <v>337</v>
      </c>
      <c r="E16786" s="421">
        <v>75191</v>
      </c>
      <c r="F16786" s="413">
        <v>138.72999999999999</v>
      </c>
      <c r="G16786" s="414">
        <f t="shared" si="524"/>
        <v>541.99524255748577</v>
      </c>
      <c r="H16786" s="415">
        <f t="shared" si="525"/>
        <v>2.7099762127874287</v>
      </c>
    </row>
    <row r="16787" spans="1:8" ht="15" hidden="1" thickBot="1">
      <c r="A16787" s="409">
        <v>202208</v>
      </c>
      <c r="B16787" s="196" t="s">
        <v>1904</v>
      </c>
      <c r="C16787" s="197" t="s">
        <v>1892</v>
      </c>
      <c r="D16787" s="198" t="s">
        <v>337</v>
      </c>
      <c r="E16787" s="421">
        <v>77163</v>
      </c>
      <c r="F16787" s="413">
        <v>138.72999999999999</v>
      </c>
      <c r="G16787" s="414">
        <f t="shared" si="524"/>
        <v>556.20990413032519</v>
      </c>
      <c r="H16787" s="415">
        <f t="shared" si="525"/>
        <v>2.7810495206516261</v>
      </c>
    </row>
    <row r="16788" spans="1:8" ht="15" hidden="1" thickBot="1">
      <c r="A16788" s="409">
        <v>202208</v>
      </c>
      <c r="B16788" s="196" t="s">
        <v>1905</v>
      </c>
      <c r="C16788" s="197" t="s">
        <v>1892</v>
      </c>
      <c r="D16788" s="198" t="s">
        <v>337</v>
      </c>
      <c r="E16788" s="421">
        <v>111410</v>
      </c>
      <c r="F16788" s="413">
        <v>138.72999999999999</v>
      </c>
      <c r="G16788" s="414">
        <f t="shared" si="524"/>
        <v>803.07071289555256</v>
      </c>
      <c r="H16788" s="415">
        <f t="shared" si="525"/>
        <v>4.0153535644777625</v>
      </c>
    </row>
    <row r="16789" spans="1:8" ht="15" hidden="1" thickBot="1">
      <c r="A16789" s="409">
        <v>202208</v>
      </c>
      <c r="B16789" s="196" t="s">
        <v>1906</v>
      </c>
      <c r="C16789" s="197" t="s">
        <v>1892</v>
      </c>
      <c r="D16789" s="198" t="s">
        <v>337</v>
      </c>
      <c r="E16789" s="421">
        <v>72020</v>
      </c>
      <c r="F16789" s="413">
        <v>138.72999999999999</v>
      </c>
      <c r="G16789" s="414">
        <f t="shared" si="524"/>
        <v>519.13789375045053</v>
      </c>
      <c r="H16789" s="415">
        <f t="shared" si="525"/>
        <v>2.5956894687522527</v>
      </c>
    </row>
    <row r="16790" spans="1:8" ht="15" hidden="1" thickBot="1">
      <c r="A16790" s="409">
        <v>202208</v>
      </c>
      <c r="B16790" s="196" t="s">
        <v>1907</v>
      </c>
      <c r="C16790" s="197" t="s">
        <v>1892</v>
      </c>
      <c r="D16790" s="198" t="s">
        <v>337</v>
      </c>
      <c r="E16790" s="421">
        <v>77828</v>
      </c>
      <c r="F16790" s="413">
        <v>138.72999999999999</v>
      </c>
      <c r="G16790" s="414">
        <f t="shared" si="524"/>
        <v>561.00338787572991</v>
      </c>
      <c r="H16790" s="415">
        <f t="shared" si="525"/>
        <v>2.8050169393786497</v>
      </c>
    </row>
    <row r="16791" spans="1:8" ht="15" hidden="1" thickBot="1">
      <c r="A16791" s="409">
        <v>202208</v>
      </c>
      <c r="B16791" s="196" t="s">
        <v>1908</v>
      </c>
      <c r="C16791" s="197" t="s">
        <v>1892</v>
      </c>
      <c r="D16791" s="198" t="s">
        <v>339</v>
      </c>
      <c r="E16791" s="421">
        <v>389</v>
      </c>
      <c r="F16791" s="413">
        <v>138.72999999999999</v>
      </c>
      <c r="G16791" s="414">
        <f t="shared" si="524"/>
        <v>2.8040077849059326</v>
      </c>
      <c r="H16791" s="415">
        <f t="shared" si="525"/>
        <v>2.8040077849059326</v>
      </c>
    </row>
    <row r="16792" spans="1:8" ht="15" hidden="1" thickBot="1">
      <c r="A16792" s="409">
        <v>202208</v>
      </c>
      <c r="B16792" s="196" t="s">
        <v>1909</v>
      </c>
      <c r="C16792" s="197" t="s">
        <v>1892</v>
      </c>
      <c r="D16792" s="198" t="s">
        <v>337</v>
      </c>
      <c r="E16792" s="421">
        <v>74298</v>
      </c>
      <c r="F16792" s="413">
        <v>138.72999999999999</v>
      </c>
      <c r="G16792" s="414">
        <f t="shared" si="524"/>
        <v>535.55827867079938</v>
      </c>
      <c r="H16792" s="415">
        <f t="shared" si="525"/>
        <v>2.677791393353997</v>
      </c>
    </row>
    <row r="16793" spans="1:8" ht="15" hidden="1" thickBot="1">
      <c r="A16793" s="409">
        <v>202208</v>
      </c>
      <c r="B16793" s="196" t="s">
        <v>1910</v>
      </c>
      <c r="C16793" s="197" t="s">
        <v>1892</v>
      </c>
      <c r="D16793" s="198" t="s">
        <v>339</v>
      </c>
      <c r="E16793" s="421">
        <v>371</v>
      </c>
      <c r="F16793" s="413">
        <v>138.72999999999999</v>
      </c>
      <c r="G16793" s="414">
        <f t="shared" si="524"/>
        <v>2.6742593526994884</v>
      </c>
      <c r="H16793" s="415">
        <f t="shared" si="525"/>
        <v>2.6742593526994884</v>
      </c>
    </row>
    <row r="16794" spans="1:8" ht="15" hidden="1" thickBot="1">
      <c r="A16794" s="409">
        <v>202208</v>
      </c>
      <c r="B16794" s="196" t="s">
        <v>1911</v>
      </c>
      <c r="C16794" s="197" t="s">
        <v>1892</v>
      </c>
      <c r="D16794" s="198" t="s">
        <v>337</v>
      </c>
      <c r="E16794" s="421">
        <v>74298</v>
      </c>
      <c r="F16794" s="413">
        <v>138.72999999999999</v>
      </c>
      <c r="G16794" s="414">
        <f t="shared" si="524"/>
        <v>535.55827867079938</v>
      </c>
      <c r="H16794" s="415">
        <f t="shared" si="525"/>
        <v>2.677791393353997</v>
      </c>
    </row>
    <row r="16795" spans="1:8" ht="15" hidden="1" thickBot="1">
      <c r="A16795" s="409">
        <v>202208</v>
      </c>
      <c r="B16795" s="196" t="s">
        <v>1912</v>
      </c>
      <c r="C16795" s="197" t="s">
        <v>1892</v>
      </c>
      <c r="D16795" s="198" t="s">
        <v>339</v>
      </c>
      <c r="E16795" s="421">
        <v>371</v>
      </c>
      <c r="F16795" s="413">
        <v>138.72999999999999</v>
      </c>
      <c r="G16795" s="414">
        <f t="shared" si="524"/>
        <v>2.6742593526994884</v>
      </c>
      <c r="H16795" s="415">
        <f t="shared" si="525"/>
        <v>2.6742593526994884</v>
      </c>
    </row>
    <row r="16796" spans="1:8" ht="15" hidden="1" thickBot="1">
      <c r="A16796" s="409">
        <v>202208</v>
      </c>
      <c r="B16796" s="196" t="s">
        <v>1913</v>
      </c>
      <c r="C16796" s="197" t="s">
        <v>1892</v>
      </c>
      <c r="D16796" s="198" t="s">
        <v>339</v>
      </c>
      <c r="E16796" s="421">
        <v>360</v>
      </c>
      <c r="F16796" s="413">
        <v>138.72999999999999</v>
      </c>
      <c r="G16796" s="414">
        <f t="shared" si="524"/>
        <v>2.5949686441288837</v>
      </c>
      <c r="H16796" s="415">
        <f t="shared" si="525"/>
        <v>2.5949686441288837</v>
      </c>
    </row>
    <row r="16797" spans="1:8" ht="15" hidden="1" thickBot="1">
      <c r="A16797" s="409">
        <v>202208</v>
      </c>
      <c r="B16797" s="196" t="s">
        <v>1914</v>
      </c>
      <c r="C16797" s="197" t="s">
        <v>1892</v>
      </c>
      <c r="D16797" s="198" t="s">
        <v>337</v>
      </c>
      <c r="E16797" s="421">
        <v>122291</v>
      </c>
      <c r="F16797" s="413">
        <v>138.72999999999999</v>
      </c>
      <c r="G16797" s="414">
        <f t="shared" si="524"/>
        <v>881.5036401643481</v>
      </c>
      <c r="H16797" s="415">
        <f t="shared" si="525"/>
        <v>4.4075182008217402</v>
      </c>
    </row>
    <row r="16798" spans="1:8" ht="15" hidden="1" thickBot="1">
      <c r="A16798" s="409">
        <v>202208</v>
      </c>
      <c r="B16798" s="196" t="s">
        <v>1915</v>
      </c>
      <c r="C16798" s="197" t="s">
        <v>2725</v>
      </c>
      <c r="D16798" s="198" t="s">
        <v>339</v>
      </c>
      <c r="E16798" s="421">
        <v>611</v>
      </c>
      <c r="F16798" s="413">
        <v>138.72999999999999</v>
      </c>
      <c r="G16798" s="414">
        <f t="shared" si="524"/>
        <v>4.4042384487854109</v>
      </c>
      <c r="H16798" s="415">
        <f t="shared" si="525"/>
        <v>4.4042384487854109</v>
      </c>
    </row>
    <row r="16799" spans="1:8" ht="15" hidden="1" thickBot="1">
      <c r="A16799" s="409">
        <v>202208</v>
      </c>
      <c r="B16799" s="196" t="s">
        <v>1916</v>
      </c>
      <c r="C16799" s="197" t="s">
        <v>1892</v>
      </c>
      <c r="D16799" s="198" t="s">
        <v>337</v>
      </c>
      <c r="E16799" s="421">
        <v>102724</v>
      </c>
      <c r="F16799" s="413">
        <v>138.72999999999999</v>
      </c>
      <c r="G16799" s="414">
        <f t="shared" si="524"/>
        <v>740.4598861097096</v>
      </c>
      <c r="H16799" s="415">
        <f t="shared" si="525"/>
        <v>3.7022994305485479</v>
      </c>
    </row>
    <row r="16800" spans="1:8" ht="15" hidden="1" thickBot="1">
      <c r="A16800" s="409">
        <v>202208</v>
      </c>
      <c r="B16800" s="196" t="s">
        <v>1917</v>
      </c>
      <c r="C16800" s="197" t="s">
        <v>1892</v>
      </c>
      <c r="D16800" s="198" t="s">
        <v>337</v>
      </c>
      <c r="E16800" s="421">
        <v>102899</v>
      </c>
      <c r="F16800" s="413">
        <v>138.72999999999999</v>
      </c>
      <c r="G16800" s="414">
        <f t="shared" si="524"/>
        <v>741.72132920060551</v>
      </c>
      <c r="H16800" s="415">
        <f t="shared" si="525"/>
        <v>3.7086066460030276</v>
      </c>
    </row>
    <row r="16801" spans="1:8" ht="15" hidden="1" thickBot="1">
      <c r="A16801" s="409">
        <v>202208</v>
      </c>
      <c r="B16801" s="196" t="s">
        <v>1918</v>
      </c>
      <c r="C16801" s="197" t="s">
        <v>1892</v>
      </c>
      <c r="D16801" s="198" t="s">
        <v>339</v>
      </c>
      <c r="E16801" s="421">
        <v>514</v>
      </c>
      <c r="F16801" s="413">
        <v>138.72999999999999</v>
      </c>
      <c r="G16801" s="414">
        <f t="shared" si="524"/>
        <v>3.7050385641173507</v>
      </c>
      <c r="H16801" s="415">
        <f t="shared" si="525"/>
        <v>3.7050385641173507</v>
      </c>
    </row>
    <row r="16802" spans="1:8" ht="15" hidden="1" thickBot="1">
      <c r="A16802" s="409">
        <v>202208</v>
      </c>
      <c r="B16802" s="196" t="s">
        <v>1919</v>
      </c>
      <c r="C16802" s="197" t="s">
        <v>1892</v>
      </c>
      <c r="D16802" s="198" t="s">
        <v>337</v>
      </c>
      <c r="E16802" s="421">
        <v>118396</v>
      </c>
      <c r="F16802" s="413">
        <v>138.72999999999999</v>
      </c>
      <c r="G16802" s="414">
        <f t="shared" si="524"/>
        <v>853.42752108412026</v>
      </c>
      <c r="H16802" s="415">
        <f t="shared" si="525"/>
        <v>4.2671376054206016</v>
      </c>
    </row>
    <row r="16803" spans="1:8" ht="15" hidden="1" thickBot="1">
      <c r="A16803" s="409">
        <v>202208</v>
      </c>
      <c r="B16803" s="196" t="s">
        <v>1920</v>
      </c>
      <c r="C16803" s="197" t="s">
        <v>1892</v>
      </c>
      <c r="D16803" s="198" t="s">
        <v>339</v>
      </c>
      <c r="E16803" s="421">
        <v>592</v>
      </c>
      <c r="F16803" s="413">
        <v>138.72999999999999</v>
      </c>
      <c r="G16803" s="414">
        <f t="shared" si="524"/>
        <v>4.2672817703452752</v>
      </c>
      <c r="H16803" s="415">
        <f t="shared" si="525"/>
        <v>4.2672817703452752</v>
      </c>
    </row>
    <row r="16804" spans="1:8" ht="15" hidden="1" thickBot="1">
      <c r="A16804" s="409">
        <v>202208</v>
      </c>
      <c r="B16804" s="196" t="s">
        <v>1921</v>
      </c>
      <c r="C16804" s="197" t="s">
        <v>1892</v>
      </c>
      <c r="D16804" s="198" t="s">
        <v>337</v>
      </c>
      <c r="E16804" s="421">
        <v>106084</v>
      </c>
      <c r="F16804" s="413">
        <v>138.72999999999999</v>
      </c>
      <c r="G16804" s="414">
        <f t="shared" si="524"/>
        <v>764.67959345491249</v>
      </c>
      <c r="H16804" s="415">
        <f t="shared" si="525"/>
        <v>3.8233979672745626</v>
      </c>
    </row>
    <row r="16805" spans="1:8" ht="15" hidden="1" thickBot="1">
      <c r="A16805" s="409">
        <v>202208</v>
      </c>
      <c r="B16805" s="196" t="s">
        <v>1922</v>
      </c>
      <c r="C16805" s="197" t="s">
        <v>1892</v>
      </c>
      <c r="D16805" s="198" t="s">
        <v>339</v>
      </c>
      <c r="E16805" s="421">
        <v>530</v>
      </c>
      <c r="F16805" s="413">
        <v>138.72999999999999</v>
      </c>
      <c r="G16805" s="414">
        <f t="shared" si="524"/>
        <v>3.8203705038564122</v>
      </c>
      <c r="H16805" s="415">
        <f t="shared" si="525"/>
        <v>3.8203705038564122</v>
      </c>
    </row>
    <row r="16806" spans="1:8" ht="15" hidden="1" thickBot="1">
      <c r="A16806" s="409">
        <v>202208</v>
      </c>
      <c r="B16806" s="196" t="s">
        <v>1923</v>
      </c>
      <c r="C16806" s="197" t="s">
        <v>1892</v>
      </c>
      <c r="D16806" s="198" t="s">
        <v>337</v>
      </c>
      <c r="E16806" s="421">
        <v>74496</v>
      </c>
      <c r="F16806" s="413">
        <v>138.72999999999999</v>
      </c>
      <c r="G16806" s="414">
        <f t="shared" si="524"/>
        <v>536.98551142507029</v>
      </c>
      <c r="H16806" s="415">
        <f t="shared" si="525"/>
        <v>2.6849275571253512</v>
      </c>
    </row>
    <row r="16807" spans="1:8" ht="15" hidden="1" thickBot="1">
      <c r="A16807" s="409">
        <v>202208</v>
      </c>
      <c r="B16807" s="196" t="s">
        <v>1924</v>
      </c>
      <c r="C16807" s="197" t="s">
        <v>1892</v>
      </c>
      <c r="D16807" s="198" t="s">
        <v>337</v>
      </c>
      <c r="E16807" s="421">
        <v>131720</v>
      </c>
      <c r="F16807" s="413">
        <v>138.72999999999999</v>
      </c>
      <c r="G16807" s="414">
        <f t="shared" si="524"/>
        <v>949.47019390182379</v>
      </c>
      <c r="H16807" s="415">
        <f t="shared" si="525"/>
        <v>4.7473509695091192</v>
      </c>
    </row>
    <row r="16808" spans="1:8" ht="15" hidden="1" thickBot="1">
      <c r="A16808" s="409">
        <v>202208</v>
      </c>
      <c r="B16808" s="196" t="s">
        <v>1925</v>
      </c>
      <c r="C16808" s="197" t="s">
        <v>2726</v>
      </c>
      <c r="D16808" s="198" t="s">
        <v>339</v>
      </c>
      <c r="E16808" s="421">
        <v>659</v>
      </c>
      <c r="F16808" s="413">
        <v>138.72999999999999</v>
      </c>
      <c r="G16808" s="414">
        <f t="shared" si="524"/>
        <v>4.7502342680025951</v>
      </c>
      <c r="H16808" s="415">
        <f t="shared" si="525"/>
        <v>4.7502342680025951</v>
      </c>
    </row>
    <row r="16809" spans="1:8" ht="15" hidden="1" thickBot="1">
      <c r="A16809" s="409">
        <v>202208</v>
      </c>
      <c r="B16809" s="196" t="s">
        <v>1926</v>
      </c>
      <c r="C16809" s="197" t="s">
        <v>1892</v>
      </c>
      <c r="D16809" s="198" t="s">
        <v>337</v>
      </c>
      <c r="E16809" s="421">
        <v>132040</v>
      </c>
      <c r="F16809" s="413">
        <v>138.72999999999999</v>
      </c>
      <c r="G16809" s="414">
        <f t="shared" si="524"/>
        <v>951.77683269660497</v>
      </c>
      <c r="H16809" s="415">
        <f t="shared" si="525"/>
        <v>4.7588841634830246</v>
      </c>
    </row>
    <row r="16810" spans="1:8" ht="15" hidden="1" thickBot="1">
      <c r="A16810" s="409">
        <v>202208</v>
      </c>
      <c r="B16810" s="196" t="s">
        <v>1927</v>
      </c>
      <c r="C16810" s="197" t="s">
        <v>1892</v>
      </c>
      <c r="D16810" s="198" t="s">
        <v>339</v>
      </c>
      <c r="E16810" s="421">
        <v>660</v>
      </c>
      <c r="F16810" s="413">
        <v>138.72999999999999</v>
      </c>
      <c r="G16810" s="414">
        <f t="shared" si="524"/>
        <v>4.7574425142362866</v>
      </c>
      <c r="H16810" s="415">
        <f t="shared" si="525"/>
        <v>4.7574425142362866</v>
      </c>
    </row>
    <row r="16811" spans="1:8" ht="15" hidden="1" thickBot="1">
      <c r="A16811" s="409">
        <v>202208</v>
      </c>
      <c r="B16811" s="196" t="s">
        <v>1928</v>
      </c>
      <c r="C16811" s="197" t="s">
        <v>1892</v>
      </c>
      <c r="D16811" s="198" t="s">
        <v>337</v>
      </c>
      <c r="E16811" s="421">
        <v>103707</v>
      </c>
      <c r="F16811" s="413">
        <v>138.72999999999999</v>
      </c>
      <c r="G16811" s="414">
        <f t="shared" si="524"/>
        <v>747.54559215742813</v>
      </c>
      <c r="H16811" s="415">
        <f t="shared" si="525"/>
        <v>3.7377279607871405</v>
      </c>
    </row>
    <row r="16812" spans="1:8" ht="15" hidden="1" thickBot="1">
      <c r="A16812" s="409">
        <v>202208</v>
      </c>
      <c r="B16812" s="196" t="s">
        <v>1929</v>
      </c>
      <c r="C16812" s="197" t="s">
        <v>2727</v>
      </c>
      <c r="D16812" s="198" t="s">
        <v>339</v>
      </c>
      <c r="E16812" s="421">
        <v>519</v>
      </c>
      <c r="F16812" s="413">
        <v>138.72999999999999</v>
      </c>
      <c r="G16812" s="414">
        <f t="shared" si="524"/>
        <v>3.741079795285807</v>
      </c>
      <c r="H16812" s="415">
        <f t="shared" si="525"/>
        <v>3.741079795285807</v>
      </c>
    </row>
    <row r="16813" spans="1:8" ht="15" hidden="1" thickBot="1">
      <c r="A16813" s="409">
        <v>202208</v>
      </c>
      <c r="B16813" s="196" t="s">
        <v>1930</v>
      </c>
      <c r="C16813" s="197" t="s">
        <v>1892</v>
      </c>
      <c r="D16813" s="198" t="s">
        <v>339</v>
      </c>
      <c r="E16813" s="421">
        <v>372</v>
      </c>
      <c r="F16813" s="413">
        <v>138.72999999999999</v>
      </c>
      <c r="G16813" s="414">
        <f t="shared" si="524"/>
        <v>2.6814675989331795</v>
      </c>
      <c r="H16813" s="415">
        <f t="shared" si="525"/>
        <v>2.6814675989331795</v>
      </c>
    </row>
    <row r="16814" spans="1:8" ht="15" hidden="1" thickBot="1">
      <c r="A16814" s="409">
        <v>202208</v>
      </c>
      <c r="B16814" s="196" t="s">
        <v>1931</v>
      </c>
      <c r="C16814" s="197" t="s">
        <v>1892</v>
      </c>
      <c r="D16814" s="198" t="s">
        <v>337</v>
      </c>
      <c r="E16814" s="421">
        <v>95488</v>
      </c>
      <c r="F16814" s="413">
        <v>138.72999999999999</v>
      </c>
      <c r="G16814" s="414">
        <f t="shared" si="524"/>
        <v>688.301016362719</v>
      </c>
      <c r="H16814" s="415">
        <f t="shared" si="525"/>
        <v>3.4415050818135948</v>
      </c>
    </row>
    <row r="16815" spans="1:8" ht="15" hidden="1" thickBot="1">
      <c r="A16815" s="409">
        <v>202208</v>
      </c>
      <c r="B16815" s="196" t="s">
        <v>1932</v>
      </c>
      <c r="C16815" s="197" t="s">
        <v>1892</v>
      </c>
      <c r="D16815" s="198" t="s">
        <v>339</v>
      </c>
      <c r="E16815" s="421">
        <v>477</v>
      </c>
      <c r="F16815" s="413">
        <v>138.72999999999999</v>
      </c>
      <c r="G16815" s="414">
        <f t="shared" si="524"/>
        <v>3.4383334534707708</v>
      </c>
      <c r="H16815" s="415">
        <f t="shared" si="525"/>
        <v>3.4383334534707708</v>
      </c>
    </row>
    <row r="16816" spans="1:8" ht="15" hidden="1" thickBot="1">
      <c r="A16816" s="409">
        <v>202208</v>
      </c>
      <c r="B16816" s="196" t="s">
        <v>1933</v>
      </c>
      <c r="C16816" s="197" t="s">
        <v>1892</v>
      </c>
      <c r="D16816" s="198" t="s">
        <v>337</v>
      </c>
      <c r="E16816" s="421">
        <v>95488</v>
      </c>
      <c r="F16816" s="413">
        <v>138.72999999999999</v>
      </c>
      <c r="G16816" s="414">
        <f t="shared" si="524"/>
        <v>688.301016362719</v>
      </c>
      <c r="H16816" s="415">
        <f t="shared" si="525"/>
        <v>3.4415050818135948</v>
      </c>
    </row>
    <row r="16817" spans="1:8" ht="15" hidden="1" thickBot="1">
      <c r="A16817" s="409">
        <v>202208</v>
      </c>
      <c r="B16817" s="196" t="s">
        <v>1934</v>
      </c>
      <c r="C16817" s="197" t="s">
        <v>1892</v>
      </c>
      <c r="D16817" s="198" t="s">
        <v>337</v>
      </c>
      <c r="E16817" s="421">
        <v>111824</v>
      </c>
      <c r="F16817" s="413">
        <v>138.72999999999999</v>
      </c>
      <c r="G16817" s="414">
        <f t="shared" si="524"/>
        <v>806.05492683630075</v>
      </c>
      <c r="H16817" s="415">
        <f t="shared" si="525"/>
        <v>4.0302746341815041</v>
      </c>
    </row>
    <row r="16818" spans="1:8" ht="15" hidden="1" thickBot="1">
      <c r="A16818" s="409">
        <v>202208</v>
      </c>
      <c r="B16818" s="196" t="s">
        <v>1935</v>
      </c>
      <c r="C16818" s="197" t="s">
        <v>1892</v>
      </c>
      <c r="D16818" s="198" t="s">
        <v>339</v>
      </c>
      <c r="E16818" s="421">
        <v>559</v>
      </c>
      <c r="F16818" s="413">
        <v>138.72999999999999</v>
      </c>
      <c r="G16818" s="414">
        <f t="shared" si="524"/>
        <v>4.0294096446334606</v>
      </c>
      <c r="H16818" s="415">
        <f t="shared" si="525"/>
        <v>4.0294096446334606</v>
      </c>
    </row>
    <row r="16819" spans="1:8" ht="15" hidden="1" thickBot="1">
      <c r="A16819" s="409">
        <v>202208</v>
      </c>
      <c r="B16819" s="196" t="s">
        <v>1936</v>
      </c>
      <c r="C16819" s="197" t="s">
        <v>791</v>
      </c>
      <c r="D16819" s="198" t="s">
        <v>374</v>
      </c>
      <c r="E16819" s="421">
        <v>0.01</v>
      </c>
      <c r="F16819" s="413">
        <v>138.72999999999999</v>
      </c>
      <c r="G16819" s="414">
        <f t="shared" si="524"/>
        <v>7.2082462336913442E-5</v>
      </c>
      <c r="H16819" s="415" t="str">
        <f t="shared" si="525"/>
        <v>VER</v>
      </c>
    </row>
    <row r="16820" spans="1:8" ht="15" hidden="1" thickBot="1">
      <c r="A16820" s="409">
        <v>202208</v>
      </c>
      <c r="B16820" s="196" t="s">
        <v>1937</v>
      </c>
      <c r="C16820" s="197" t="s">
        <v>791</v>
      </c>
      <c r="D16820" s="198" t="s">
        <v>374</v>
      </c>
      <c r="E16820" s="421">
        <v>0.01</v>
      </c>
      <c r="F16820" s="413">
        <v>138.72999999999999</v>
      </c>
      <c r="G16820" s="414">
        <f t="shared" si="524"/>
        <v>7.2082462336913442E-5</v>
      </c>
      <c r="H16820" s="415" t="str">
        <f t="shared" si="525"/>
        <v>VER</v>
      </c>
    </row>
    <row r="16821" spans="1:8" ht="15" hidden="1" thickBot="1">
      <c r="A16821" s="409">
        <v>202208</v>
      </c>
      <c r="B16821" s="196" t="s">
        <v>1938</v>
      </c>
      <c r="C16821" s="197" t="s">
        <v>791</v>
      </c>
      <c r="D16821" s="198" t="s">
        <v>374</v>
      </c>
      <c r="E16821" s="421">
        <v>0.01</v>
      </c>
      <c r="F16821" s="413">
        <v>138.72999999999999</v>
      </c>
      <c r="G16821" s="414">
        <f t="shared" si="524"/>
        <v>7.2082462336913442E-5</v>
      </c>
      <c r="H16821" s="415" t="str">
        <f t="shared" si="525"/>
        <v>VER</v>
      </c>
    </row>
    <row r="16822" spans="1:8" ht="15" hidden="1" thickBot="1">
      <c r="A16822" s="409">
        <v>202208</v>
      </c>
      <c r="B16822" s="196" t="s">
        <v>1939</v>
      </c>
      <c r="C16822" s="197" t="s">
        <v>1940</v>
      </c>
      <c r="D16822" s="198" t="s">
        <v>374</v>
      </c>
      <c r="E16822" s="421">
        <v>0.01</v>
      </c>
      <c r="F16822" s="413">
        <v>138.72999999999999</v>
      </c>
      <c r="G16822" s="414">
        <f t="shared" si="524"/>
        <v>7.2082462336913442E-5</v>
      </c>
      <c r="H16822" s="415" t="str">
        <f t="shared" si="525"/>
        <v>VER</v>
      </c>
    </row>
    <row r="16823" spans="1:8" ht="15" hidden="1" thickBot="1">
      <c r="A16823" s="409">
        <v>202208</v>
      </c>
      <c r="B16823" s="196" t="s">
        <v>1941</v>
      </c>
      <c r="C16823" s="197" t="s">
        <v>1892</v>
      </c>
      <c r="D16823" s="198" t="s">
        <v>374</v>
      </c>
      <c r="E16823" s="421">
        <v>0.01</v>
      </c>
      <c r="F16823" s="413">
        <v>138.72999999999999</v>
      </c>
      <c r="G16823" s="414">
        <f t="shared" si="524"/>
        <v>7.2082462336913442E-5</v>
      </c>
      <c r="H16823" s="415" t="str">
        <f t="shared" si="525"/>
        <v>VER</v>
      </c>
    </row>
    <row r="16824" spans="1:8" ht="15" hidden="1" thickBot="1">
      <c r="A16824" s="409">
        <v>202208</v>
      </c>
      <c r="B16824" s="196" t="s">
        <v>1942</v>
      </c>
      <c r="C16824" s="197" t="s">
        <v>2789</v>
      </c>
      <c r="D16824" s="198" t="s">
        <v>337</v>
      </c>
      <c r="E16824" s="421">
        <v>91371</v>
      </c>
      <c r="F16824" s="413">
        <v>138.72999999999999</v>
      </c>
      <c r="G16824" s="414">
        <f t="shared" si="524"/>
        <v>658.62466661861174</v>
      </c>
      <c r="H16824" s="415">
        <f t="shared" si="525"/>
        <v>3.2931233330930585</v>
      </c>
    </row>
    <row r="16825" spans="1:8" ht="15" hidden="1" thickBot="1">
      <c r="A16825" s="409">
        <v>202208</v>
      </c>
      <c r="B16825" s="196" t="s">
        <v>1943</v>
      </c>
      <c r="C16825" s="197" t="s">
        <v>2790</v>
      </c>
      <c r="D16825" s="198" t="s">
        <v>339</v>
      </c>
      <c r="E16825" s="421">
        <v>457</v>
      </c>
      <c r="F16825" s="413">
        <v>138.72999999999999</v>
      </c>
      <c r="G16825" s="414">
        <f t="shared" si="524"/>
        <v>3.294168528796944</v>
      </c>
      <c r="H16825" s="415">
        <f t="shared" si="525"/>
        <v>3.294168528796944</v>
      </c>
    </row>
    <row r="16826" spans="1:8" ht="15" hidden="1" thickBot="1">
      <c r="A16826" s="409">
        <v>202208</v>
      </c>
      <c r="B16826" s="196" t="s">
        <v>1944</v>
      </c>
      <c r="C16826" s="197" t="s">
        <v>1892</v>
      </c>
      <c r="D16826" s="198" t="s">
        <v>337</v>
      </c>
      <c r="E16826" s="421">
        <v>97848</v>
      </c>
      <c r="F16826" s="413">
        <v>138.72999999999999</v>
      </c>
      <c r="G16826" s="414">
        <f t="shared" si="524"/>
        <v>705.3124774742306</v>
      </c>
      <c r="H16826" s="415">
        <f t="shared" si="525"/>
        <v>3.5265623873711531</v>
      </c>
    </row>
    <row r="16827" spans="1:8" ht="15" hidden="1" thickBot="1">
      <c r="A16827" s="409">
        <v>202208</v>
      </c>
      <c r="B16827" s="196" t="s">
        <v>1945</v>
      </c>
      <c r="C16827" s="197" t="s">
        <v>1892</v>
      </c>
      <c r="D16827" s="198" t="s">
        <v>337</v>
      </c>
      <c r="E16827" s="421">
        <v>89164</v>
      </c>
      <c r="F16827" s="413">
        <v>138.72999999999999</v>
      </c>
      <c r="G16827" s="414">
        <f t="shared" si="524"/>
        <v>642.71606718085491</v>
      </c>
      <c r="H16827" s="415">
        <f t="shared" si="525"/>
        <v>3.2135803359042745</v>
      </c>
    </row>
    <row r="16828" spans="1:8" ht="15" hidden="1" thickBot="1">
      <c r="A16828" s="409">
        <v>202208</v>
      </c>
      <c r="B16828" s="196" t="s">
        <v>1946</v>
      </c>
      <c r="C16828" s="197" t="s">
        <v>2728</v>
      </c>
      <c r="D16828" s="198" t="s">
        <v>339</v>
      </c>
      <c r="E16828" s="421">
        <v>446</v>
      </c>
      <c r="F16828" s="413">
        <v>138.72999999999999</v>
      </c>
      <c r="G16828" s="414">
        <f t="shared" si="524"/>
        <v>3.2148778202263393</v>
      </c>
      <c r="H16828" s="415">
        <f t="shared" si="525"/>
        <v>3.2148778202263393</v>
      </c>
    </row>
    <row r="16829" spans="1:8" ht="15" hidden="1" thickBot="1">
      <c r="A16829" s="409">
        <v>202208</v>
      </c>
      <c r="B16829" s="196" t="s">
        <v>1947</v>
      </c>
      <c r="C16829" s="197" t="s">
        <v>1892</v>
      </c>
      <c r="D16829" s="198" t="s">
        <v>337</v>
      </c>
      <c r="E16829" s="421">
        <v>65673</v>
      </c>
      <c r="F16829" s="413">
        <v>138.72999999999999</v>
      </c>
      <c r="G16829" s="414">
        <f t="shared" si="524"/>
        <v>473.38715490521162</v>
      </c>
      <c r="H16829" s="415">
        <f t="shared" si="525"/>
        <v>2.3669357745260582</v>
      </c>
    </row>
    <row r="16830" spans="1:8" ht="15" hidden="1" thickBot="1">
      <c r="A16830" s="409">
        <v>202208</v>
      </c>
      <c r="B16830" s="196" t="s">
        <v>1948</v>
      </c>
      <c r="C16830" s="197" t="s">
        <v>1892</v>
      </c>
      <c r="D16830" s="198" t="s">
        <v>337</v>
      </c>
      <c r="E16830" s="421">
        <v>65673</v>
      </c>
      <c r="F16830" s="413">
        <v>138.72999999999999</v>
      </c>
      <c r="G16830" s="414">
        <f t="shared" si="524"/>
        <v>473.38715490521162</v>
      </c>
      <c r="H16830" s="415">
        <f t="shared" si="525"/>
        <v>2.3669357745260582</v>
      </c>
    </row>
    <row r="16831" spans="1:8" ht="15" hidden="1" thickBot="1">
      <c r="A16831" s="409">
        <v>202208</v>
      </c>
      <c r="B16831" s="196" t="s">
        <v>1949</v>
      </c>
      <c r="C16831" s="197" t="s">
        <v>2729</v>
      </c>
      <c r="D16831" s="198" t="s">
        <v>339</v>
      </c>
      <c r="E16831" s="421">
        <v>328</v>
      </c>
      <c r="F16831" s="413">
        <v>138.72999999999999</v>
      </c>
      <c r="G16831" s="414">
        <f t="shared" si="524"/>
        <v>2.3643047646507607</v>
      </c>
      <c r="H16831" s="415">
        <f t="shared" si="525"/>
        <v>2.3643047646507607</v>
      </c>
    </row>
    <row r="16832" spans="1:8" ht="15" hidden="1" thickBot="1">
      <c r="A16832" s="409">
        <v>202208</v>
      </c>
      <c r="B16832" s="196" t="s">
        <v>1950</v>
      </c>
      <c r="C16832" s="197" t="s">
        <v>1892</v>
      </c>
      <c r="D16832" s="198" t="s">
        <v>337</v>
      </c>
      <c r="E16832" s="421">
        <v>65673</v>
      </c>
      <c r="F16832" s="413">
        <v>138.72999999999999</v>
      </c>
      <c r="G16832" s="414">
        <f t="shared" si="524"/>
        <v>473.38715490521162</v>
      </c>
      <c r="H16832" s="415">
        <f t="shared" si="525"/>
        <v>2.3669357745260582</v>
      </c>
    </row>
    <row r="16833" spans="1:8" ht="15" hidden="1" thickBot="1">
      <c r="A16833" s="409">
        <v>202208</v>
      </c>
      <c r="B16833" s="196" t="s">
        <v>1951</v>
      </c>
      <c r="C16833" s="197" t="s">
        <v>1892</v>
      </c>
      <c r="D16833" s="198" t="s">
        <v>337</v>
      </c>
      <c r="E16833" s="421">
        <v>65673</v>
      </c>
      <c r="F16833" s="413">
        <v>138.72999999999999</v>
      </c>
      <c r="G16833" s="414">
        <f t="shared" si="524"/>
        <v>473.38715490521162</v>
      </c>
      <c r="H16833" s="415">
        <f t="shared" si="525"/>
        <v>2.3669357745260582</v>
      </c>
    </row>
    <row r="16834" spans="1:8" ht="15" hidden="1" thickBot="1">
      <c r="A16834" s="409">
        <v>202208</v>
      </c>
      <c r="B16834" s="196" t="s">
        <v>1952</v>
      </c>
      <c r="C16834" s="197" t="s">
        <v>1892</v>
      </c>
      <c r="D16834" s="198" t="s">
        <v>337</v>
      </c>
      <c r="E16834" s="421">
        <v>103926</v>
      </c>
      <c r="F16834" s="413">
        <v>138.72999999999999</v>
      </c>
      <c r="G16834" s="414">
        <f t="shared" ref="G16834:G16897" si="526">+E16834/F16834</f>
        <v>749.12419808260654</v>
      </c>
      <c r="H16834" s="415">
        <f t="shared" ref="H16834:H16897" si="527">IF(D16834="TB",G16834/200,IF(D16834="LT",G16834,"VER"))</f>
        <v>3.7456209904130326</v>
      </c>
    </row>
    <row r="16835" spans="1:8" ht="15" hidden="1" thickBot="1">
      <c r="A16835" s="409">
        <v>202208</v>
      </c>
      <c r="B16835" s="196" t="s">
        <v>1953</v>
      </c>
      <c r="C16835" s="197" t="s">
        <v>1892</v>
      </c>
      <c r="D16835" s="198" t="s">
        <v>339</v>
      </c>
      <c r="E16835" s="421">
        <v>520</v>
      </c>
      <c r="F16835" s="413">
        <v>138.72999999999999</v>
      </c>
      <c r="G16835" s="414">
        <f t="shared" si="526"/>
        <v>3.7482880415194986</v>
      </c>
      <c r="H16835" s="415">
        <f t="shared" si="527"/>
        <v>3.7482880415194986</v>
      </c>
    </row>
    <row r="16836" spans="1:8" ht="15" hidden="1" thickBot="1">
      <c r="A16836" s="409">
        <v>202208</v>
      </c>
      <c r="B16836" s="196" t="s">
        <v>1954</v>
      </c>
      <c r="C16836" s="197" t="s">
        <v>1955</v>
      </c>
      <c r="D16836" s="198" t="s">
        <v>337</v>
      </c>
      <c r="E16836" s="421">
        <v>119121</v>
      </c>
      <c r="F16836" s="413">
        <v>138.72999999999999</v>
      </c>
      <c r="G16836" s="414">
        <f t="shared" si="526"/>
        <v>858.65349960354649</v>
      </c>
      <c r="H16836" s="415">
        <f t="shared" si="527"/>
        <v>4.2932674980177321</v>
      </c>
    </row>
    <row r="16837" spans="1:8" ht="15" hidden="1" thickBot="1">
      <c r="A16837" s="409">
        <v>202208</v>
      </c>
      <c r="B16837" s="196" t="s">
        <v>1956</v>
      </c>
      <c r="C16837" s="197" t="s">
        <v>2730</v>
      </c>
      <c r="D16837" s="198" t="s">
        <v>337</v>
      </c>
      <c r="E16837" s="421">
        <v>126749</v>
      </c>
      <c r="F16837" s="413">
        <v>138.72999999999999</v>
      </c>
      <c r="G16837" s="414">
        <f t="shared" si="526"/>
        <v>913.63800187414404</v>
      </c>
      <c r="H16837" s="415">
        <f t="shared" si="527"/>
        <v>4.5681900093707206</v>
      </c>
    </row>
    <row r="16838" spans="1:8" ht="15" hidden="1" thickBot="1">
      <c r="A16838" s="409">
        <v>202208</v>
      </c>
      <c r="B16838" s="196" t="s">
        <v>1957</v>
      </c>
      <c r="C16838" s="197" t="s">
        <v>2731</v>
      </c>
      <c r="D16838" s="198" t="s">
        <v>339</v>
      </c>
      <c r="E16838" s="421">
        <v>634</v>
      </c>
      <c r="F16838" s="413">
        <v>138.72999999999999</v>
      </c>
      <c r="G16838" s="414">
        <f t="shared" si="526"/>
        <v>4.5700281121603119</v>
      </c>
      <c r="H16838" s="415">
        <f t="shared" si="527"/>
        <v>4.5700281121603119</v>
      </c>
    </row>
    <row r="16839" spans="1:8" ht="15" hidden="1" thickBot="1">
      <c r="A16839" s="409">
        <v>202208</v>
      </c>
      <c r="B16839" s="196" t="s">
        <v>1958</v>
      </c>
      <c r="C16839" s="197" t="s">
        <v>1955</v>
      </c>
      <c r="D16839" s="198" t="s">
        <v>337</v>
      </c>
      <c r="E16839" s="421">
        <v>126749</v>
      </c>
      <c r="F16839" s="413">
        <v>138.72999999999999</v>
      </c>
      <c r="G16839" s="414">
        <f t="shared" si="526"/>
        <v>913.63800187414404</v>
      </c>
      <c r="H16839" s="415">
        <f t="shared" si="527"/>
        <v>4.5681900093707206</v>
      </c>
    </row>
    <row r="16840" spans="1:8" ht="15" hidden="1" thickBot="1">
      <c r="A16840" s="409">
        <v>202208</v>
      </c>
      <c r="B16840" s="196" t="s">
        <v>1959</v>
      </c>
      <c r="C16840" s="197" t="s">
        <v>1955</v>
      </c>
      <c r="D16840" s="198" t="s">
        <v>337</v>
      </c>
      <c r="E16840" s="421">
        <v>121243</v>
      </c>
      <c r="F16840" s="413">
        <v>138.72999999999999</v>
      </c>
      <c r="G16840" s="414">
        <f t="shared" si="526"/>
        <v>873.94939811143956</v>
      </c>
      <c r="H16840" s="415">
        <f t="shared" si="527"/>
        <v>4.3697469905571982</v>
      </c>
    </row>
    <row r="16841" spans="1:8" ht="15" hidden="1" thickBot="1">
      <c r="A16841" s="409">
        <v>202208</v>
      </c>
      <c r="B16841" s="196" t="s">
        <v>1960</v>
      </c>
      <c r="C16841" s="197" t="s">
        <v>2732</v>
      </c>
      <c r="D16841" s="198" t="s">
        <v>339</v>
      </c>
      <c r="E16841" s="421">
        <v>606</v>
      </c>
      <c r="F16841" s="413">
        <v>138.72999999999999</v>
      </c>
      <c r="G16841" s="414">
        <f t="shared" si="526"/>
        <v>4.3681972176169541</v>
      </c>
      <c r="H16841" s="415">
        <f t="shared" si="527"/>
        <v>4.3681972176169541</v>
      </c>
    </row>
    <row r="16842" spans="1:8" ht="15" hidden="1" thickBot="1">
      <c r="A16842" s="409">
        <v>202208</v>
      </c>
      <c r="B16842" s="196" t="s">
        <v>1961</v>
      </c>
      <c r="C16842" s="197" t="s">
        <v>1892</v>
      </c>
      <c r="D16842" s="198" t="s">
        <v>337</v>
      </c>
      <c r="E16842" s="421">
        <v>129336</v>
      </c>
      <c r="F16842" s="413">
        <v>138.72999999999999</v>
      </c>
      <c r="G16842" s="414">
        <f t="shared" si="526"/>
        <v>932.28573488070356</v>
      </c>
      <c r="H16842" s="415">
        <f t="shared" si="527"/>
        <v>4.6614286744035178</v>
      </c>
    </row>
    <row r="16843" spans="1:8" ht="15" hidden="1" thickBot="1">
      <c r="A16843" s="409">
        <v>202208</v>
      </c>
      <c r="B16843" s="196" t="s">
        <v>1962</v>
      </c>
      <c r="C16843" s="197" t="s">
        <v>1892</v>
      </c>
      <c r="D16843" s="198" t="s">
        <v>350</v>
      </c>
      <c r="E16843" s="421">
        <v>0.01</v>
      </c>
      <c r="F16843" s="413">
        <v>138.72999999999999</v>
      </c>
      <c r="G16843" s="414">
        <f t="shared" si="526"/>
        <v>7.2082462336913442E-5</v>
      </c>
      <c r="H16843" s="415" t="str">
        <f t="shared" si="527"/>
        <v>VER</v>
      </c>
    </row>
    <row r="16844" spans="1:8" ht="15" hidden="1" thickBot="1">
      <c r="A16844" s="409">
        <v>202208</v>
      </c>
      <c r="B16844" s="196" t="s">
        <v>1963</v>
      </c>
      <c r="C16844" s="197" t="s">
        <v>1892</v>
      </c>
      <c r="D16844" s="198" t="s">
        <v>337</v>
      </c>
      <c r="E16844" s="421">
        <v>65383</v>
      </c>
      <c r="F16844" s="413">
        <v>138.72999999999999</v>
      </c>
      <c r="G16844" s="414">
        <f t="shared" si="526"/>
        <v>471.29676349744113</v>
      </c>
      <c r="H16844" s="415">
        <f t="shared" si="527"/>
        <v>2.3564838174872058</v>
      </c>
    </row>
    <row r="16845" spans="1:8" ht="15" hidden="1" thickBot="1">
      <c r="A16845" s="409">
        <v>202208</v>
      </c>
      <c r="B16845" s="196" t="s">
        <v>1964</v>
      </c>
      <c r="C16845" s="197" t="s">
        <v>1892</v>
      </c>
      <c r="D16845" s="198" t="s">
        <v>337</v>
      </c>
      <c r="E16845" s="421">
        <v>39553</v>
      </c>
      <c r="F16845" s="413">
        <v>138.72999999999999</v>
      </c>
      <c r="G16845" s="414">
        <f t="shared" si="526"/>
        <v>285.10776328119368</v>
      </c>
      <c r="H16845" s="415">
        <f t="shared" si="527"/>
        <v>1.4255388164059684</v>
      </c>
    </row>
    <row r="16846" spans="1:8" ht="15" hidden="1" thickBot="1">
      <c r="A16846" s="409">
        <v>202208</v>
      </c>
      <c r="B16846" s="196" t="s">
        <v>1965</v>
      </c>
      <c r="C16846" s="197" t="s">
        <v>1892</v>
      </c>
      <c r="D16846" s="198" t="s">
        <v>337</v>
      </c>
      <c r="E16846" s="421">
        <v>101922</v>
      </c>
      <c r="F16846" s="413">
        <v>138.72999999999999</v>
      </c>
      <c r="G16846" s="414">
        <f t="shared" si="526"/>
        <v>734.67887263028911</v>
      </c>
      <c r="H16846" s="415">
        <f t="shared" si="527"/>
        <v>3.6733943631514454</v>
      </c>
    </row>
    <row r="16847" spans="1:8" ht="15" hidden="1" thickBot="1">
      <c r="A16847" s="409">
        <v>202208</v>
      </c>
      <c r="B16847" s="196" t="s">
        <v>1966</v>
      </c>
      <c r="C16847" s="197" t="s">
        <v>1892</v>
      </c>
      <c r="D16847" s="198" t="s">
        <v>337</v>
      </c>
      <c r="E16847" s="421">
        <v>107599</v>
      </c>
      <c r="F16847" s="413">
        <v>138.72999999999999</v>
      </c>
      <c r="G16847" s="414">
        <f t="shared" si="526"/>
        <v>775.60008649895485</v>
      </c>
      <c r="H16847" s="415">
        <f t="shared" si="527"/>
        <v>3.8780004324947743</v>
      </c>
    </row>
    <row r="16848" spans="1:8" ht="15" hidden="1" thickBot="1">
      <c r="A16848" s="409">
        <v>202208</v>
      </c>
      <c r="B16848" s="196" t="s">
        <v>1967</v>
      </c>
      <c r="C16848" s="197" t="s">
        <v>2733</v>
      </c>
      <c r="D16848" s="198" t="s">
        <v>339</v>
      </c>
      <c r="E16848" s="421">
        <v>538</v>
      </c>
      <c r="F16848" s="413">
        <v>138.72999999999999</v>
      </c>
      <c r="G16848" s="414">
        <f t="shared" si="526"/>
        <v>3.8780364737259427</v>
      </c>
      <c r="H16848" s="415">
        <f t="shared" si="527"/>
        <v>3.8780364737259427</v>
      </c>
    </row>
    <row r="16849" spans="1:8" ht="15" hidden="1" thickBot="1">
      <c r="A16849" s="409">
        <v>202208</v>
      </c>
      <c r="B16849" s="196" t="s">
        <v>1968</v>
      </c>
      <c r="C16849" s="197" t="s">
        <v>1892</v>
      </c>
      <c r="D16849" s="198" t="s">
        <v>337</v>
      </c>
      <c r="E16849" s="421">
        <v>103410</v>
      </c>
      <c r="F16849" s="413">
        <v>138.72999999999999</v>
      </c>
      <c r="G16849" s="414">
        <f t="shared" si="526"/>
        <v>745.40474302602183</v>
      </c>
      <c r="H16849" s="415">
        <f t="shared" si="527"/>
        <v>3.7270237151301093</v>
      </c>
    </row>
    <row r="16850" spans="1:8" ht="15" hidden="1" thickBot="1">
      <c r="A16850" s="409">
        <v>202208</v>
      </c>
      <c r="B16850" s="196" t="s">
        <v>1969</v>
      </c>
      <c r="C16850" s="197" t="s">
        <v>2734</v>
      </c>
      <c r="D16850" s="198" t="s">
        <v>339</v>
      </c>
      <c r="E16850" s="421">
        <v>517</v>
      </c>
      <c r="F16850" s="413">
        <v>138.72999999999999</v>
      </c>
      <c r="G16850" s="414">
        <f t="shared" si="526"/>
        <v>3.7266633028184244</v>
      </c>
      <c r="H16850" s="415">
        <f t="shared" si="527"/>
        <v>3.7266633028184244</v>
      </c>
    </row>
    <row r="16851" spans="1:8" ht="15" hidden="1" thickBot="1">
      <c r="A16851" s="409">
        <v>202208</v>
      </c>
      <c r="B16851" s="196" t="s">
        <v>1970</v>
      </c>
      <c r="C16851" s="197" t="s">
        <v>1892</v>
      </c>
      <c r="D16851" s="198" t="s">
        <v>337</v>
      </c>
      <c r="E16851" s="421">
        <v>103258</v>
      </c>
      <c r="F16851" s="413">
        <v>138.72999999999999</v>
      </c>
      <c r="G16851" s="414">
        <f t="shared" si="526"/>
        <v>744.30908959850069</v>
      </c>
      <c r="H16851" s="415">
        <f t="shared" si="527"/>
        <v>3.7215454479925034</v>
      </c>
    </row>
    <row r="16852" spans="1:8" ht="15" hidden="1" thickBot="1">
      <c r="A16852" s="409">
        <v>202208</v>
      </c>
      <c r="B16852" s="196" t="s">
        <v>1971</v>
      </c>
      <c r="C16852" s="197" t="s">
        <v>2735</v>
      </c>
      <c r="D16852" s="198" t="s">
        <v>339</v>
      </c>
      <c r="E16852" s="421">
        <v>510</v>
      </c>
      <c r="F16852" s="413">
        <v>138.72999999999999</v>
      </c>
      <c r="G16852" s="414">
        <f t="shared" si="526"/>
        <v>3.6762055791825849</v>
      </c>
      <c r="H16852" s="415">
        <f t="shared" si="527"/>
        <v>3.6762055791825849</v>
      </c>
    </row>
    <row r="16853" spans="1:8" ht="15" hidden="1" thickBot="1">
      <c r="A16853" s="409">
        <v>202208</v>
      </c>
      <c r="B16853" s="196" t="s">
        <v>1972</v>
      </c>
      <c r="C16853" s="197" t="s">
        <v>1892</v>
      </c>
      <c r="D16853" s="198" t="s">
        <v>337</v>
      </c>
      <c r="E16853" s="421">
        <v>115088</v>
      </c>
      <c r="F16853" s="413">
        <v>138.72999999999999</v>
      </c>
      <c r="G16853" s="414">
        <f t="shared" si="526"/>
        <v>829.58264254306937</v>
      </c>
      <c r="H16853" s="415">
        <f t="shared" si="527"/>
        <v>4.1479132127153466</v>
      </c>
    </row>
    <row r="16854" spans="1:8" ht="15" hidden="1" thickBot="1">
      <c r="A16854" s="409">
        <v>202208</v>
      </c>
      <c r="B16854" s="196" t="s">
        <v>1973</v>
      </c>
      <c r="C16854" s="197" t="s">
        <v>2736</v>
      </c>
      <c r="D16854" s="198" t="s">
        <v>339</v>
      </c>
      <c r="E16854" s="421">
        <v>575</v>
      </c>
      <c r="F16854" s="413">
        <v>138.72999999999999</v>
      </c>
      <c r="G16854" s="414">
        <f t="shared" si="526"/>
        <v>4.1447415843725226</v>
      </c>
      <c r="H16854" s="415">
        <f t="shared" si="527"/>
        <v>4.1447415843725226</v>
      </c>
    </row>
    <row r="16855" spans="1:8" ht="15" hidden="1" thickBot="1">
      <c r="A16855" s="409">
        <v>202208</v>
      </c>
      <c r="B16855" s="196" t="s">
        <v>1974</v>
      </c>
      <c r="C16855" s="197" t="s">
        <v>1892</v>
      </c>
      <c r="D16855" s="198" t="s">
        <v>337</v>
      </c>
      <c r="E16855" s="421">
        <v>119238</v>
      </c>
      <c r="F16855" s="413">
        <v>138.72999999999999</v>
      </c>
      <c r="G16855" s="414">
        <f t="shared" si="526"/>
        <v>859.49686441288839</v>
      </c>
      <c r="H16855" s="415">
        <f t="shared" si="527"/>
        <v>4.2974843220644416</v>
      </c>
    </row>
    <row r="16856" spans="1:8" ht="15" hidden="1" thickBot="1">
      <c r="A16856" s="409">
        <v>202208</v>
      </c>
      <c r="B16856" s="196" t="s">
        <v>1975</v>
      </c>
      <c r="C16856" s="197" t="s">
        <v>1892</v>
      </c>
      <c r="D16856" s="198" t="s">
        <v>339</v>
      </c>
      <c r="E16856" s="421">
        <v>596</v>
      </c>
      <c r="F16856" s="413">
        <v>138.72999999999999</v>
      </c>
      <c r="G16856" s="414">
        <f t="shared" si="526"/>
        <v>4.2961147552800405</v>
      </c>
      <c r="H16856" s="415">
        <f t="shared" si="527"/>
        <v>4.2961147552800405</v>
      </c>
    </row>
    <row r="16857" spans="1:8" ht="15" hidden="1" thickBot="1">
      <c r="A16857" s="409">
        <v>202208</v>
      </c>
      <c r="B16857" s="196" t="s">
        <v>1976</v>
      </c>
      <c r="C16857" s="197" t="s">
        <v>1892</v>
      </c>
      <c r="D16857" s="198" t="s">
        <v>337</v>
      </c>
      <c r="E16857" s="421">
        <v>114142</v>
      </c>
      <c r="F16857" s="413">
        <v>138.72999999999999</v>
      </c>
      <c r="G16857" s="414">
        <f t="shared" si="526"/>
        <v>822.76364160599735</v>
      </c>
      <c r="H16857" s="415">
        <f t="shared" si="527"/>
        <v>4.1138182080299863</v>
      </c>
    </row>
    <row r="16858" spans="1:8" ht="15" hidden="1" thickBot="1">
      <c r="A16858" s="409">
        <v>202208</v>
      </c>
      <c r="B16858" s="196" t="s">
        <v>1977</v>
      </c>
      <c r="C16858" s="197" t="s">
        <v>2737</v>
      </c>
      <c r="D16858" s="198" t="s">
        <v>339</v>
      </c>
      <c r="E16858" s="421">
        <v>571</v>
      </c>
      <c r="F16858" s="413">
        <v>138.72999999999999</v>
      </c>
      <c r="G16858" s="414">
        <f t="shared" si="526"/>
        <v>4.1159085994377573</v>
      </c>
      <c r="H16858" s="415">
        <f t="shared" si="527"/>
        <v>4.1159085994377573</v>
      </c>
    </row>
    <row r="16859" spans="1:8" ht="15" hidden="1" thickBot="1">
      <c r="A16859" s="409">
        <v>202208</v>
      </c>
      <c r="B16859" s="196" t="s">
        <v>1978</v>
      </c>
      <c r="C16859" s="197" t="s">
        <v>2738</v>
      </c>
      <c r="D16859" s="198" t="s">
        <v>337</v>
      </c>
      <c r="E16859" s="421">
        <v>101922</v>
      </c>
      <c r="F16859" s="413">
        <v>138.72999999999999</v>
      </c>
      <c r="G16859" s="414">
        <f t="shared" si="526"/>
        <v>734.67887263028911</v>
      </c>
      <c r="H16859" s="415">
        <f t="shared" si="527"/>
        <v>3.6733943631514454</v>
      </c>
    </row>
    <row r="16860" spans="1:8" ht="15" hidden="1" thickBot="1">
      <c r="A16860" s="409">
        <v>202208</v>
      </c>
      <c r="B16860" s="196" t="s">
        <v>1979</v>
      </c>
      <c r="C16860" s="197" t="s">
        <v>2739</v>
      </c>
      <c r="D16860" s="198" t="s">
        <v>339</v>
      </c>
      <c r="E16860" s="421">
        <v>510</v>
      </c>
      <c r="F16860" s="413">
        <v>138.72999999999999</v>
      </c>
      <c r="G16860" s="414">
        <f t="shared" si="526"/>
        <v>3.6762055791825849</v>
      </c>
      <c r="H16860" s="415">
        <f t="shared" si="527"/>
        <v>3.6762055791825849</v>
      </c>
    </row>
    <row r="16861" spans="1:8" ht="15" hidden="1" thickBot="1">
      <c r="A16861" s="409">
        <v>202208</v>
      </c>
      <c r="B16861" s="196" t="s">
        <v>1980</v>
      </c>
      <c r="C16861" s="197" t="s">
        <v>1892</v>
      </c>
      <c r="D16861" s="198" t="s">
        <v>337</v>
      </c>
      <c r="E16861" s="421">
        <v>98338</v>
      </c>
      <c r="F16861" s="413">
        <v>138.72999999999999</v>
      </c>
      <c r="G16861" s="414">
        <f t="shared" si="526"/>
        <v>708.84451812873931</v>
      </c>
      <c r="H16861" s="415">
        <f t="shared" si="527"/>
        <v>3.5442225906436966</v>
      </c>
    </row>
    <row r="16862" spans="1:8" ht="15" hidden="1" thickBot="1">
      <c r="A16862" s="409">
        <v>202208</v>
      </c>
      <c r="B16862" s="196" t="s">
        <v>1981</v>
      </c>
      <c r="C16862" s="197" t="s">
        <v>1892</v>
      </c>
      <c r="D16862" s="198" t="s">
        <v>337</v>
      </c>
      <c r="E16862" s="421">
        <v>83700</v>
      </c>
      <c r="F16862" s="413">
        <v>138.72999999999999</v>
      </c>
      <c r="G16862" s="414">
        <f t="shared" si="526"/>
        <v>603.33020975996544</v>
      </c>
      <c r="H16862" s="415">
        <f t="shared" si="527"/>
        <v>3.0166510487998273</v>
      </c>
    </row>
    <row r="16863" spans="1:8" ht="15" hidden="1" thickBot="1">
      <c r="A16863" s="409">
        <v>202208</v>
      </c>
      <c r="B16863" s="196" t="s">
        <v>1982</v>
      </c>
      <c r="C16863" s="197" t="s">
        <v>2740</v>
      </c>
      <c r="D16863" s="198" t="s">
        <v>337</v>
      </c>
      <c r="E16863" s="421">
        <v>65673</v>
      </c>
      <c r="F16863" s="413">
        <v>138.72999999999999</v>
      </c>
      <c r="G16863" s="414">
        <f t="shared" si="526"/>
        <v>473.38715490521162</v>
      </c>
      <c r="H16863" s="415">
        <f t="shared" si="527"/>
        <v>2.3669357745260582</v>
      </c>
    </row>
    <row r="16864" spans="1:8" ht="15" hidden="1" thickBot="1">
      <c r="A16864" s="409">
        <v>202208</v>
      </c>
      <c r="B16864" s="196" t="s">
        <v>1983</v>
      </c>
      <c r="C16864" s="197" t="s">
        <v>2741</v>
      </c>
      <c r="D16864" s="198" t="s">
        <v>339</v>
      </c>
      <c r="E16864" s="421">
        <v>328</v>
      </c>
      <c r="F16864" s="413">
        <v>138.72999999999999</v>
      </c>
      <c r="G16864" s="414">
        <f t="shared" si="526"/>
        <v>2.3643047646507607</v>
      </c>
      <c r="H16864" s="415">
        <f t="shared" si="527"/>
        <v>2.3643047646507607</v>
      </c>
    </row>
    <row r="16865" spans="1:8" ht="15" hidden="1" thickBot="1">
      <c r="A16865" s="409">
        <v>202208</v>
      </c>
      <c r="B16865" s="196" t="s">
        <v>1984</v>
      </c>
      <c r="C16865" s="197" t="s">
        <v>1892</v>
      </c>
      <c r="D16865" s="198" t="s">
        <v>337</v>
      </c>
      <c r="E16865" s="421">
        <v>62779</v>
      </c>
      <c r="F16865" s="413">
        <v>138.72999999999999</v>
      </c>
      <c r="G16865" s="414">
        <f t="shared" si="526"/>
        <v>452.52649030490886</v>
      </c>
      <c r="H16865" s="415">
        <f t="shared" si="527"/>
        <v>2.2626324515245444</v>
      </c>
    </row>
    <row r="16866" spans="1:8" ht="15" hidden="1" thickBot="1">
      <c r="A16866" s="409">
        <v>202208</v>
      </c>
      <c r="B16866" s="196" t="s">
        <v>1985</v>
      </c>
      <c r="C16866" s="197" t="s">
        <v>1892</v>
      </c>
      <c r="D16866" s="198" t="s">
        <v>337</v>
      </c>
      <c r="E16866" s="421">
        <v>95284</v>
      </c>
      <c r="F16866" s="413">
        <v>138.72999999999999</v>
      </c>
      <c r="G16866" s="414">
        <f t="shared" si="526"/>
        <v>686.83053413104597</v>
      </c>
      <c r="H16866" s="415">
        <f t="shared" si="527"/>
        <v>3.4341526706552297</v>
      </c>
    </row>
    <row r="16867" spans="1:8" ht="15" hidden="1" thickBot="1">
      <c r="A16867" s="409">
        <v>202208</v>
      </c>
      <c r="B16867" s="196" t="s">
        <v>1986</v>
      </c>
      <c r="C16867" s="197" t="s">
        <v>1892</v>
      </c>
      <c r="D16867" s="198" t="s">
        <v>337</v>
      </c>
      <c r="E16867" s="421">
        <v>67399</v>
      </c>
      <c r="F16867" s="413">
        <v>138.72999999999999</v>
      </c>
      <c r="G16867" s="414">
        <f t="shared" si="526"/>
        <v>485.82858790456288</v>
      </c>
      <c r="H16867" s="415">
        <f t="shared" si="527"/>
        <v>2.4291429395228143</v>
      </c>
    </row>
    <row r="16868" spans="1:8" ht="15" hidden="1" thickBot="1">
      <c r="A16868" s="409">
        <v>202208</v>
      </c>
      <c r="B16868" s="196" t="s">
        <v>1987</v>
      </c>
      <c r="C16868" s="197" t="s">
        <v>1892</v>
      </c>
      <c r="D16868" s="198" t="s">
        <v>337</v>
      </c>
      <c r="E16868" s="421">
        <v>62779</v>
      </c>
      <c r="F16868" s="413">
        <v>138.72999999999999</v>
      </c>
      <c r="G16868" s="414">
        <f t="shared" si="526"/>
        <v>452.52649030490886</v>
      </c>
      <c r="H16868" s="415">
        <f t="shared" si="527"/>
        <v>2.2626324515245444</v>
      </c>
    </row>
    <row r="16869" spans="1:8" ht="15" hidden="1" thickBot="1">
      <c r="A16869" s="409">
        <v>202208</v>
      </c>
      <c r="B16869" s="196" t="s">
        <v>1988</v>
      </c>
      <c r="C16869" s="197" t="s">
        <v>2742</v>
      </c>
      <c r="D16869" s="198" t="s">
        <v>339</v>
      </c>
      <c r="E16869" s="421">
        <v>314</v>
      </c>
      <c r="F16869" s="413">
        <v>138.72999999999999</v>
      </c>
      <c r="G16869" s="414">
        <f t="shared" si="526"/>
        <v>2.2633893173790818</v>
      </c>
      <c r="H16869" s="415">
        <f t="shared" si="527"/>
        <v>2.2633893173790818</v>
      </c>
    </row>
    <row r="16870" spans="1:8" ht="15" hidden="1" thickBot="1">
      <c r="A16870" s="409">
        <v>202208</v>
      </c>
      <c r="B16870" s="196" t="s">
        <v>1989</v>
      </c>
      <c r="C16870" s="197" t="s">
        <v>1892</v>
      </c>
      <c r="D16870" s="198" t="s">
        <v>337</v>
      </c>
      <c r="E16870" s="421">
        <v>62779</v>
      </c>
      <c r="F16870" s="413">
        <v>138.72999999999999</v>
      </c>
      <c r="G16870" s="414">
        <f t="shared" si="526"/>
        <v>452.52649030490886</v>
      </c>
      <c r="H16870" s="415">
        <f t="shared" si="527"/>
        <v>2.2626324515245444</v>
      </c>
    </row>
    <row r="16871" spans="1:8" ht="15" hidden="1" thickBot="1">
      <c r="A16871" s="409">
        <v>202208</v>
      </c>
      <c r="B16871" s="196" t="s">
        <v>1990</v>
      </c>
      <c r="C16871" s="197" t="s">
        <v>1892</v>
      </c>
      <c r="D16871" s="198" t="s">
        <v>337</v>
      </c>
      <c r="E16871" s="421">
        <v>62779</v>
      </c>
      <c r="F16871" s="413">
        <v>138.72999999999999</v>
      </c>
      <c r="G16871" s="414">
        <f t="shared" si="526"/>
        <v>452.52649030490886</v>
      </c>
      <c r="H16871" s="415">
        <f t="shared" si="527"/>
        <v>2.2626324515245444</v>
      </c>
    </row>
    <row r="16872" spans="1:8" ht="15" hidden="1" thickBot="1">
      <c r="A16872" s="409">
        <v>202208</v>
      </c>
      <c r="B16872" s="196" t="s">
        <v>1991</v>
      </c>
      <c r="C16872" s="197" t="s">
        <v>1892</v>
      </c>
      <c r="D16872" s="198" t="s">
        <v>339</v>
      </c>
      <c r="E16872" s="421">
        <v>314</v>
      </c>
      <c r="F16872" s="413">
        <v>138.72999999999999</v>
      </c>
      <c r="G16872" s="414">
        <f t="shared" si="526"/>
        <v>2.2633893173790818</v>
      </c>
      <c r="H16872" s="415">
        <f t="shared" si="527"/>
        <v>2.2633893173790818</v>
      </c>
    </row>
    <row r="16873" spans="1:8" ht="15" hidden="1" thickBot="1">
      <c r="A16873" s="409">
        <v>202208</v>
      </c>
      <c r="B16873" s="196" t="s">
        <v>1992</v>
      </c>
      <c r="C16873" s="197" t="s">
        <v>1892</v>
      </c>
      <c r="D16873" s="198" t="s">
        <v>337</v>
      </c>
      <c r="E16873" s="421">
        <v>64921</v>
      </c>
      <c r="F16873" s="413">
        <v>138.72999999999999</v>
      </c>
      <c r="G16873" s="414">
        <f t="shared" si="526"/>
        <v>467.96655373747569</v>
      </c>
      <c r="H16873" s="415">
        <f t="shared" si="527"/>
        <v>2.3398327686873786</v>
      </c>
    </row>
    <row r="16874" spans="1:8" ht="15" hidden="1" thickBot="1">
      <c r="A16874" s="409">
        <v>202208</v>
      </c>
      <c r="B16874" s="196" t="s">
        <v>1993</v>
      </c>
      <c r="C16874" s="197" t="s">
        <v>1892</v>
      </c>
      <c r="D16874" s="198" t="s">
        <v>337</v>
      </c>
      <c r="E16874" s="421">
        <v>88151</v>
      </c>
      <c r="F16874" s="413">
        <v>138.72999999999999</v>
      </c>
      <c r="G16874" s="414">
        <f t="shared" si="526"/>
        <v>635.41411374612562</v>
      </c>
      <c r="H16874" s="415">
        <f t="shared" si="527"/>
        <v>3.177070568730628</v>
      </c>
    </row>
    <row r="16875" spans="1:8" ht="15" hidden="1" thickBot="1">
      <c r="A16875" s="409">
        <v>202208</v>
      </c>
      <c r="B16875" s="196" t="s">
        <v>1994</v>
      </c>
      <c r="C16875" s="197" t="s">
        <v>2743</v>
      </c>
      <c r="D16875" s="198" t="s">
        <v>339</v>
      </c>
      <c r="E16875" s="421">
        <v>441</v>
      </c>
      <c r="F16875" s="413">
        <v>138.72999999999999</v>
      </c>
      <c r="G16875" s="414">
        <f t="shared" si="526"/>
        <v>3.1788365890578825</v>
      </c>
      <c r="H16875" s="415">
        <f t="shared" si="527"/>
        <v>3.1788365890578825</v>
      </c>
    </row>
    <row r="16876" spans="1:8" ht="15" hidden="1" thickBot="1">
      <c r="A16876" s="409">
        <v>202208</v>
      </c>
      <c r="B16876" s="196" t="s">
        <v>1995</v>
      </c>
      <c r="C16876" s="197" t="s">
        <v>1892</v>
      </c>
      <c r="D16876" s="198" t="s">
        <v>337</v>
      </c>
      <c r="E16876" s="421">
        <v>62779</v>
      </c>
      <c r="F16876" s="413">
        <v>138.72999999999999</v>
      </c>
      <c r="G16876" s="414">
        <f t="shared" si="526"/>
        <v>452.52649030490886</v>
      </c>
      <c r="H16876" s="415">
        <f t="shared" si="527"/>
        <v>2.2626324515245444</v>
      </c>
    </row>
    <row r="16877" spans="1:8" ht="15" hidden="1" thickBot="1">
      <c r="A16877" s="409">
        <v>202208</v>
      </c>
      <c r="B16877" s="196" t="s">
        <v>1996</v>
      </c>
      <c r="C16877" s="197" t="s">
        <v>1892</v>
      </c>
      <c r="D16877" s="198" t="s">
        <v>337</v>
      </c>
      <c r="E16877" s="421">
        <v>74157</v>
      </c>
      <c r="F16877" s="413">
        <v>138.72999999999999</v>
      </c>
      <c r="G16877" s="414">
        <f t="shared" si="526"/>
        <v>534.54191595184898</v>
      </c>
      <c r="H16877" s="415">
        <f t="shared" si="527"/>
        <v>2.6727095797592448</v>
      </c>
    </row>
    <row r="16878" spans="1:8" ht="15" hidden="1" thickBot="1">
      <c r="A16878" s="409">
        <v>202208</v>
      </c>
      <c r="B16878" s="196" t="s">
        <v>1997</v>
      </c>
      <c r="C16878" s="197" t="s">
        <v>2744</v>
      </c>
      <c r="D16878" s="198" t="s">
        <v>339</v>
      </c>
      <c r="E16878" s="421">
        <v>314</v>
      </c>
      <c r="F16878" s="413">
        <v>138.72999999999999</v>
      </c>
      <c r="G16878" s="414">
        <f t="shared" si="526"/>
        <v>2.2633893173790818</v>
      </c>
      <c r="H16878" s="415">
        <f t="shared" si="527"/>
        <v>2.2633893173790818</v>
      </c>
    </row>
    <row r="16879" spans="1:8" ht="15" hidden="1" thickBot="1">
      <c r="A16879" s="409">
        <v>202208</v>
      </c>
      <c r="B16879" s="196" t="s">
        <v>1998</v>
      </c>
      <c r="C16879" s="197" t="s">
        <v>1892</v>
      </c>
      <c r="D16879" s="198" t="s">
        <v>337</v>
      </c>
      <c r="E16879" s="421">
        <v>88844</v>
      </c>
      <c r="F16879" s="413">
        <v>138.72999999999999</v>
      </c>
      <c r="G16879" s="414">
        <f t="shared" si="526"/>
        <v>640.40942838607373</v>
      </c>
      <c r="H16879" s="415">
        <f t="shared" si="527"/>
        <v>3.2020471419303687</v>
      </c>
    </row>
    <row r="16880" spans="1:8" ht="15" hidden="1" thickBot="1">
      <c r="A16880" s="409">
        <v>202208</v>
      </c>
      <c r="B16880" s="196" t="s">
        <v>1999</v>
      </c>
      <c r="C16880" s="197" t="s">
        <v>1892</v>
      </c>
      <c r="D16880" s="198" t="s">
        <v>337</v>
      </c>
      <c r="E16880" s="421">
        <v>142053</v>
      </c>
      <c r="F16880" s="413">
        <v>138.72999999999999</v>
      </c>
      <c r="G16880" s="414">
        <f t="shared" si="526"/>
        <v>1023.9530022345564</v>
      </c>
      <c r="H16880" s="415">
        <f t="shared" si="527"/>
        <v>5.1197650111727819</v>
      </c>
    </row>
    <row r="16881" spans="1:8" ht="15" hidden="1" thickBot="1">
      <c r="A16881" s="409">
        <v>202208</v>
      </c>
      <c r="B16881" s="196" t="s">
        <v>2000</v>
      </c>
      <c r="C16881" s="197" t="s">
        <v>1892</v>
      </c>
      <c r="D16881" s="198" t="s">
        <v>339</v>
      </c>
      <c r="E16881" s="421">
        <v>710</v>
      </c>
      <c r="F16881" s="413">
        <v>138.72999999999999</v>
      </c>
      <c r="G16881" s="414">
        <f t="shared" si="526"/>
        <v>5.1178548259208538</v>
      </c>
      <c r="H16881" s="415">
        <f t="shared" si="527"/>
        <v>5.1178548259208538</v>
      </c>
    </row>
    <row r="16882" spans="1:8" ht="15" hidden="1" thickBot="1">
      <c r="A16882" s="409">
        <v>202208</v>
      </c>
      <c r="B16882" s="196" t="s">
        <v>2001</v>
      </c>
      <c r="C16882" s="197" t="s">
        <v>2745</v>
      </c>
      <c r="D16882" s="198" t="s">
        <v>337</v>
      </c>
      <c r="E16882" s="421">
        <v>81086</v>
      </c>
      <c r="F16882" s="413">
        <v>138.72999999999999</v>
      </c>
      <c r="G16882" s="414">
        <f t="shared" si="526"/>
        <v>584.48785410509629</v>
      </c>
      <c r="H16882" s="415">
        <f t="shared" si="527"/>
        <v>2.9224392705254814</v>
      </c>
    </row>
    <row r="16883" spans="1:8" ht="15" hidden="1" thickBot="1">
      <c r="A16883" s="409">
        <v>202208</v>
      </c>
      <c r="B16883" s="196" t="s">
        <v>2002</v>
      </c>
      <c r="C16883" s="197" t="s">
        <v>1892</v>
      </c>
      <c r="D16883" s="198" t="s">
        <v>337</v>
      </c>
      <c r="E16883" s="421">
        <v>64999</v>
      </c>
      <c r="F16883" s="413">
        <v>138.72999999999999</v>
      </c>
      <c r="G16883" s="414">
        <f t="shared" si="526"/>
        <v>468.52879694370364</v>
      </c>
      <c r="H16883" s="415">
        <f t="shared" si="527"/>
        <v>2.3426439847185181</v>
      </c>
    </row>
    <row r="16884" spans="1:8" ht="15" hidden="1" thickBot="1">
      <c r="A16884" s="409">
        <v>202208</v>
      </c>
      <c r="B16884" s="196" t="s">
        <v>2003</v>
      </c>
      <c r="C16884" s="197" t="s">
        <v>2739</v>
      </c>
      <c r="D16884" s="198" t="s">
        <v>339</v>
      </c>
      <c r="E16884" s="421">
        <v>405</v>
      </c>
      <c r="F16884" s="413">
        <v>138.72999999999999</v>
      </c>
      <c r="G16884" s="414">
        <f t="shared" si="526"/>
        <v>2.9193397246449941</v>
      </c>
      <c r="H16884" s="415">
        <f t="shared" si="527"/>
        <v>2.9193397246449941</v>
      </c>
    </row>
    <row r="16885" spans="1:8" ht="15" hidden="1" thickBot="1">
      <c r="A16885" s="409">
        <v>202208</v>
      </c>
      <c r="B16885" s="196" t="s">
        <v>2004</v>
      </c>
      <c r="C16885" s="197" t="s">
        <v>1892</v>
      </c>
      <c r="D16885" s="198" t="s">
        <v>337</v>
      </c>
      <c r="E16885" s="421">
        <v>92429</v>
      </c>
      <c r="F16885" s="413">
        <v>138.72999999999999</v>
      </c>
      <c r="G16885" s="414">
        <f t="shared" si="526"/>
        <v>666.25099113385716</v>
      </c>
      <c r="H16885" s="415">
        <f t="shared" si="527"/>
        <v>3.3312549556692859</v>
      </c>
    </row>
    <row r="16886" spans="1:8" ht="15" hidden="1" thickBot="1">
      <c r="A16886" s="409">
        <v>202208</v>
      </c>
      <c r="B16886" s="196" t="s">
        <v>2005</v>
      </c>
      <c r="C16886" s="197" t="s">
        <v>1892</v>
      </c>
      <c r="D16886" s="198" t="s">
        <v>339</v>
      </c>
      <c r="E16886" s="421">
        <v>462</v>
      </c>
      <c r="F16886" s="413">
        <v>138.72999999999999</v>
      </c>
      <c r="G16886" s="414">
        <f t="shared" si="526"/>
        <v>3.3302097599654008</v>
      </c>
      <c r="H16886" s="415">
        <f t="shared" si="527"/>
        <v>3.3302097599654008</v>
      </c>
    </row>
    <row r="16887" spans="1:8" ht="15" hidden="1" thickBot="1">
      <c r="A16887" s="409">
        <v>202208</v>
      </c>
      <c r="B16887" s="196" t="s">
        <v>2006</v>
      </c>
      <c r="C16887" s="197" t="s">
        <v>2746</v>
      </c>
      <c r="D16887" s="198" t="s">
        <v>337</v>
      </c>
      <c r="E16887" s="421">
        <v>112690</v>
      </c>
      <c r="F16887" s="413">
        <v>138.72999999999999</v>
      </c>
      <c r="G16887" s="414">
        <f t="shared" si="526"/>
        <v>812.2972680746775</v>
      </c>
      <c r="H16887" s="415">
        <f t="shared" si="527"/>
        <v>4.0614863403733876</v>
      </c>
    </row>
    <row r="16888" spans="1:8" ht="15" hidden="1" thickBot="1">
      <c r="A16888" s="409">
        <v>202208</v>
      </c>
      <c r="B16888" s="196" t="s">
        <v>2007</v>
      </c>
      <c r="C16888" s="197" t="s">
        <v>2747</v>
      </c>
      <c r="D16888" s="198" t="s">
        <v>339</v>
      </c>
      <c r="E16888" s="421">
        <v>563</v>
      </c>
      <c r="F16888" s="413">
        <v>138.72999999999999</v>
      </c>
      <c r="G16888" s="414">
        <f t="shared" si="526"/>
        <v>4.0582426295682268</v>
      </c>
      <c r="H16888" s="415">
        <f t="shared" si="527"/>
        <v>4.0582426295682268</v>
      </c>
    </row>
    <row r="16889" spans="1:8" ht="15" hidden="1" thickBot="1">
      <c r="A16889" s="409">
        <v>202208</v>
      </c>
      <c r="B16889" s="196" t="s">
        <v>2008</v>
      </c>
      <c r="C16889" s="197" t="s">
        <v>1892</v>
      </c>
      <c r="D16889" s="198" t="s">
        <v>337</v>
      </c>
      <c r="E16889" s="421">
        <v>122466</v>
      </c>
      <c r="F16889" s="413">
        <v>138.72999999999999</v>
      </c>
      <c r="G16889" s="414">
        <f t="shared" si="526"/>
        <v>882.76508325524401</v>
      </c>
      <c r="H16889" s="415">
        <f t="shared" si="527"/>
        <v>4.4138254162762198</v>
      </c>
    </row>
    <row r="16890" spans="1:8" ht="15" hidden="1" thickBot="1">
      <c r="A16890" s="409">
        <v>202208</v>
      </c>
      <c r="B16890" s="196" t="s">
        <v>2009</v>
      </c>
      <c r="C16890" s="197" t="s">
        <v>1892</v>
      </c>
      <c r="D16890" s="198" t="s">
        <v>339</v>
      </c>
      <c r="E16890" s="421">
        <v>612</v>
      </c>
      <c r="F16890" s="413">
        <v>138.72999999999999</v>
      </c>
      <c r="G16890" s="414">
        <f t="shared" si="526"/>
        <v>4.4114466950191025</v>
      </c>
      <c r="H16890" s="415">
        <f t="shared" si="527"/>
        <v>4.4114466950191025</v>
      </c>
    </row>
    <row r="16891" spans="1:8" ht="15" hidden="1" thickBot="1">
      <c r="A16891" s="409">
        <v>202208</v>
      </c>
      <c r="B16891" s="196" t="s">
        <v>2010</v>
      </c>
      <c r="C16891" s="197" t="s">
        <v>1892</v>
      </c>
      <c r="D16891" s="198" t="s">
        <v>337</v>
      </c>
      <c r="E16891" s="421">
        <v>117514</v>
      </c>
      <c r="F16891" s="413">
        <v>138.72999999999999</v>
      </c>
      <c r="G16891" s="414">
        <f t="shared" si="526"/>
        <v>847.0698479060045</v>
      </c>
      <c r="H16891" s="415">
        <f t="shared" si="527"/>
        <v>4.2353492395300227</v>
      </c>
    </row>
    <row r="16892" spans="1:8" ht="15" hidden="1" thickBot="1">
      <c r="A16892" s="409">
        <v>202208</v>
      </c>
      <c r="B16892" s="196" t="s">
        <v>2011</v>
      </c>
      <c r="C16892" s="197" t="s">
        <v>2748</v>
      </c>
      <c r="D16892" s="198" t="s">
        <v>339</v>
      </c>
      <c r="E16892" s="421">
        <v>588</v>
      </c>
      <c r="F16892" s="413">
        <v>138.72999999999999</v>
      </c>
      <c r="G16892" s="414">
        <f t="shared" si="526"/>
        <v>4.23844878541051</v>
      </c>
      <c r="H16892" s="415">
        <f t="shared" si="527"/>
        <v>4.23844878541051</v>
      </c>
    </row>
    <row r="16893" spans="1:8" ht="15" hidden="1" thickBot="1">
      <c r="A16893" s="409">
        <v>202208</v>
      </c>
      <c r="B16893" s="196" t="s">
        <v>2012</v>
      </c>
      <c r="C16893" s="197" t="s">
        <v>1892</v>
      </c>
      <c r="D16893" s="198" t="s">
        <v>337</v>
      </c>
      <c r="E16893" s="421">
        <v>93355.49</v>
      </c>
      <c r="F16893" s="413">
        <v>138.72999999999999</v>
      </c>
      <c r="G16893" s="414">
        <f t="shared" si="526"/>
        <v>672.92935918690989</v>
      </c>
      <c r="H16893" s="415">
        <f t="shared" si="527"/>
        <v>3.3646467959345494</v>
      </c>
    </row>
    <row r="16894" spans="1:8" ht="15" hidden="1" thickBot="1">
      <c r="A16894" s="409">
        <v>202208</v>
      </c>
      <c r="B16894" s="196" t="s">
        <v>2013</v>
      </c>
      <c r="C16894" s="197" t="s">
        <v>1892</v>
      </c>
      <c r="D16894" s="198" t="s">
        <v>339</v>
      </c>
      <c r="E16894" s="421">
        <v>467</v>
      </c>
      <c r="F16894" s="413">
        <v>138.72999999999999</v>
      </c>
      <c r="G16894" s="414">
        <f t="shared" si="526"/>
        <v>3.3662509911338572</v>
      </c>
      <c r="H16894" s="415">
        <f t="shared" si="527"/>
        <v>3.3662509911338572</v>
      </c>
    </row>
    <row r="16895" spans="1:8" ht="15" hidden="1" thickBot="1">
      <c r="A16895" s="409">
        <v>202208</v>
      </c>
      <c r="B16895" s="196" t="s">
        <v>2014</v>
      </c>
      <c r="C16895" s="197" t="s">
        <v>1892</v>
      </c>
      <c r="D16895" s="198" t="s">
        <v>337</v>
      </c>
      <c r="E16895" s="421">
        <v>112690</v>
      </c>
      <c r="F16895" s="413">
        <v>138.72999999999999</v>
      </c>
      <c r="G16895" s="414">
        <f t="shared" si="526"/>
        <v>812.2972680746775</v>
      </c>
      <c r="H16895" s="415">
        <f t="shared" si="527"/>
        <v>4.0614863403733876</v>
      </c>
    </row>
    <row r="16896" spans="1:8" ht="15" hidden="1" thickBot="1">
      <c r="A16896" s="409">
        <v>202208</v>
      </c>
      <c r="B16896" s="196" t="s">
        <v>2015</v>
      </c>
      <c r="C16896" s="197" t="s">
        <v>1892</v>
      </c>
      <c r="D16896" s="198" t="s">
        <v>339</v>
      </c>
      <c r="E16896" s="421">
        <v>563</v>
      </c>
      <c r="F16896" s="413">
        <v>138.72999999999999</v>
      </c>
      <c r="G16896" s="414">
        <f t="shared" si="526"/>
        <v>4.0582426295682268</v>
      </c>
      <c r="H16896" s="415">
        <f t="shared" si="527"/>
        <v>4.0582426295682268</v>
      </c>
    </row>
    <row r="16897" spans="1:8" ht="15" hidden="1" thickBot="1">
      <c r="A16897" s="409">
        <v>202208</v>
      </c>
      <c r="B16897" s="196" t="s">
        <v>2016</v>
      </c>
      <c r="C16897" s="197" t="s">
        <v>1892</v>
      </c>
      <c r="D16897" s="198" t="s">
        <v>337</v>
      </c>
      <c r="E16897" s="421">
        <v>124534</v>
      </c>
      <c r="F16897" s="413">
        <v>138.72999999999999</v>
      </c>
      <c r="G16897" s="414">
        <f t="shared" si="526"/>
        <v>897.67173646651781</v>
      </c>
      <c r="H16897" s="415">
        <f t="shared" si="527"/>
        <v>4.4883586823325894</v>
      </c>
    </row>
    <row r="16898" spans="1:8" ht="15" hidden="1" thickBot="1">
      <c r="A16898" s="409">
        <v>202208</v>
      </c>
      <c r="B16898" s="196" t="s">
        <v>2017</v>
      </c>
      <c r="C16898" s="197" t="s">
        <v>2749</v>
      </c>
      <c r="D16898" s="198" t="s">
        <v>339</v>
      </c>
      <c r="E16898" s="421">
        <v>623</v>
      </c>
      <c r="F16898" s="413">
        <v>138.72999999999999</v>
      </c>
      <c r="G16898" s="414">
        <f t="shared" ref="G16898:G16961" si="528">+E16898/F16898</f>
        <v>4.4907374035897067</v>
      </c>
      <c r="H16898" s="415">
        <f t="shared" ref="H16898:H16961" si="529">IF(D16898="TB",G16898/200,IF(D16898="LT",G16898,"VER"))</f>
        <v>4.4907374035897067</v>
      </c>
    </row>
    <row r="16899" spans="1:8" ht="15" hidden="1" thickBot="1">
      <c r="A16899" s="409">
        <v>202208</v>
      </c>
      <c r="B16899" s="196" t="s">
        <v>2018</v>
      </c>
      <c r="C16899" s="197" t="s">
        <v>791</v>
      </c>
      <c r="D16899" s="198" t="s">
        <v>337</v>
      </c>
      <c r="E16899" s="421">
        <v>90063</v>
      </c>
      <c r="F16899" s="413">
        <v>138.72999999999999</v>
      </c>
      <c r="G16899" s="414">
        <f t="shared" si="528"/>
        <v>649.19628054494342</v>
      </c>
      <c r="H16899" s="415">
        <f t="shared" si="529"/>
        <v>3.2459814027247171</v>
      </c>
    </row>
    <row r="16900" spans="1:8" ht="15" hidden="1" thickBot="1">
      <c r="A16900" s="409">
        <v>202208</v>
      </c>
      <c r="B16900" s="196" t="s">
        <v>2019</v>
      </c>
      <c r="C16900" s="197" t="s">
        <v>791</v>
      </c>
      <c r="D16900" s="198" t="s">
        <v>339</v>
      </c>
      <c r="E16900" s="421">
        <v>450</v>
      </c>
      <c r="F16900" s="413">
        <v>138.72999999999999</v>
      </c>
      <c r="G16900" s="414">
        <f t="shared" si="528"/>
        <v>3.2437108051611045</v>
      </c>
      <c r="H16900" s="415">
        <f t="shared" si="529"/>
        <v>3.2437108051611045</v>
      </c>
    </row>
    <row r="16901" spans="1:8" ht="15" hidden="1" thickBot="1">
      <c r="A16901" s="409">
        <v>202208</v>
      </c>
      <c r="B16901" s="196" t="s">
        <v>2020</v>
      </c>
      <c r="C16901" s="197" t="s">
        <v>2750</v>
      </c>
      <c r="D16901" s="198" t="s">
        <v>337</v>
      </c>
      <c r="E16901" s="421">
        <v>53169</v>
      </c>
      <c r="F16901" s="413">
        <v>138.72999999999999</v>
      </c>
      <c r="G16901" s="414">
        <f t="shared" si="528"/>
        <v>383.25524399913502</v>
      </c>
      <c r="H16901" s="415">
        <f t="shared" si="529"/>
        <v>1.9162762199956751</v>
      </c>
    </row>
    <row r="16902" spans="1:8" ht="15" hidden="1" thickBot="1">
      <c r="A16902" s="409">
        <v>202208</v>
      </c>
      <c r="B16902" s="196" t="s">
        <v>2022</v>
      </c>
      <c r="C16902" s="197" t="s">
        <v>388</v>
      </c>
      <c r="D16902" s="198" t="s">
        <v>339</v>
      </c>
      <c r="E16902" s="421">
        <v>266</v>
      </c>
      <c r="F16902" s="413">
        <v>138.72999999999999</v>
      </c>
      <c r="G16902" s="414">
        <f t="shared" si="528"/>
        <v>1.9173934981618974</v>
      </c>
      <c r="H16902" s="415">
        <f t="shared" si="529"/>
        <v>1.9173934981618974</v>
      </c>
    </row>
    <row r="16903" spans="1:8" ht="15" hidden="1" thickBot="1">
      <c r="A16903" s="409">
        <v>202208</v>
      </c>
      <c r="B16903" s="196" t="s">
        <v>2591</v>
      </c>
      <c r="C16903" s="197" t="s">
        <v>2021</v>
      </c>
      <c r="D16903" s="198" t="s">
        <v>339</v>
      </c>
      <c r="E16903" s="421">
        <v>266</v>
      </c>
      <c r="F16903" s="413">
        <v>138.72999999999999</v>
      </c>
      <c r="G16903" s="414">
        <f t="shared" si="528"/>
        <v>1.9173934981618974</v>
      </c>
      <c r="H16903" s="415">
        <f t="shared" si="529"/>
        <v>1.9173934981618974</v>
      </c>
    </row>
    <row r="16904" spans="1:8" ht="15" hidden="1" thickBot="1">
      <c r="A16904" s="409">
        <v>202208</v>
      </c>
      <c r="B16904" s="196" t="s">
        <v>2023</v>
      </c>
      <c r="C16904" s="197" t="s">
        <v>2021</v>
      </c>
      <c r="D16904" s="198" t="s">
        <v>337</v>
      </c>
      <c r="E16904" s="421">
        <v>56803</v>
      </c>
      <c r="F16904" s="413">
        <v>138.72999999999999</v>
      </c>
      <c r="G16904" s="414">
        <f t="shared" si="528"/>
        <v>409.45001081236938</v>
      </c>
      <c r="H16904" s="415">
        <f t="shared" si="529"/>
        <v>2.047250054061847</v>
      </c>
    </row>
    <row r="16905" spans="1:8" ht="15" hidden="1" thickBot="1">
      <c r="A16905" s="409">
        <v>202208</v>
      </c>
      <c r="B16905" s="196" t="s">
        <v>2024</v>
      </c>
      <c r="C16905" s="197" t="s">
        <v>2773</v>
      </c>
      <c r="D16905" s="198" t="s">
        <v>339</v>
      </c>
      <c r="E16905" s="421">
        <v>284</v>
      </c>
      <c r="F16905" s="413">
        <v>138.72999999999999</v>
      </c>
      <c r="G16905" s="414">
        <f t="shared" si="528"/>
        <v>2.0471419303683414</v>
      </c>
      <c r="H16905" s="415">
        <f t="shared" si="529"/>
        <v>2.0471419303683414</v>
      </c>
    </row>
    <row r="16906" spans="1:8" ht="15" hidden="1" thickBot="1">
      <c r="A16906" s="409">
        <v>202208</v>
      </c>
      <c r="B16906" s="196" t="s">
        <v>2025</v>
      </c>
      <c r="C16906" s="197" t="s">
        <v>2021</v>
      </c>
      <c r="D16906" s="198" t="s">
        <v>337</v>
      </c>
      <c r="E16906" s="421">
        <v>45056</v>
      </c>
      <c r="F16906" s="413">
        <v>138.72999999999999</v>
      </c>
      <c r="G16906" s="414">
        <f t="shared" si="528"/>
        <v>324.77474230519715</v>
      </c>
      <c r="H16906" s="415">
        <f t="shared" si="529"/>
        <v>1.6238737115259858</v>
      </c>
    </row>
    <row r="16907" spans="1:8" ht="15" hidden="1" thickBot="1">
      <c r="A16907" s="409">
        <v>202208</v>
      </c>
      <c r="B16907" s="196" t="s">
        <v>2026</v>
      </c>
      <c r="C16907" s="197" t="s">
        <v>2021</v>
      </c>
      <c r="D16907" s="198" t="s">
        <v>337</v>
      </c>
      <c r="E16907" s="421">
        <v>53169</v>
      </c>
      <c r="F16907" s="413">
        <v>138.72999999999999</v>
      </c>
      <c r="G16907" s="414">
        <f t="shared" si="528"/>
        <v>383.25524399913502</v>
      </c>
      <c r="H16907" s="415">
        <f t="shared" si="529"/>
        <v>1.9162762199956751</v>
      </c>
    </row>
    <row r="16908" spans="1:8" ht="15" hidden="1" thickBot="1">
      <c r="A16908" s="409">
        <v>202208</v>
      </c>
      <c r="B16908" s="196" t="s">
        <v>2027</v>
      </c>
      <c r="C16908" s="197" t="s">
        <v>2021</v>
      </c>
      <c r="D16908" s="198" t="s">
        <v>2028</v>
      </c>
      <c r="E16908" s="421">
        <v>5643</v>
      </c>
      <c r="F16908" s="413">
        <v>138.72999999999999</v>
      </c>
      <c r="G16908" s="414">
        <f t="shared" si="528"/>
        <v>40.676133496720254</v>
      </c>
      <c r="H16908" s="415" t="str">
        <f t="shared" si="529"/>
        <v>VER</v>
      </c>
    </row>
    <row r="16909" spans="1:8" ht="15" hidden="1" thickBot="1">
      <c r="A16909" s="409">
        <v>202208</v>
      </c>
      <c r="B16909" s="196" t="s">
        <v>2029</v>
      </c>
      <c r="C16909" s="197" t="s">
        <v>2021</v>
      </c>
      <c r="D16909" s="198" t="s">
        <v>339</v>
      </c>
      <c r="E16909" s="421">
        <v>266</v>
      </c>
      <c r="F16909" s="413">
        <v>138.72999999999999</v>
      </c>
      <c r="G16909" s="414">
        <f t="shared" si="528"/>
        <v>1.9173934981618974</v>
      </c>
      <c r="H16909" s="415">
        <f t="shared" si="529"/>
        <v>1.9173934981618974</v>
      </c>
    </row>
    <row r="16910" spans="1:8" ht="15" hidden="1" thickBot="1">
      <c r="A16910" s="409">
        <v>202208</v>
      </c>
      <c r="B16910" s="196" t="s">
        <v>2030</v>
      </c>
      <c r="C16910" s="197" t="s">
        <v>2021</v>
      </c>
      <c r="D16910" s="198" t="s">
        <v>337</v>
      </c>
      <c r="E16910" s="421">
        <v>53169</v>
      </c>
      <c r="F16910" s="413">
        <v>138.72999999999999</v>
      </c>
      <c r="G16910" s="414">
        <f t="shared" si="528"/>
        <v>383.25524399913502</v>
      </c>
      <c r="H16910" s="415">
        <f t="shared" si="529"/>
        <v>1.9162762199956751</v>
      </c>
    </row>
    <row r="16911" spans="1:8" ht="15" hidden="1" thickBot="1">
      <c r="A16911" s="409">
        <v>202208</v>
      </c>
      <c r="B16911" s="196" t="s">
        <v>2031</v>
      </c>
      <c r="C16911" s="197" t="s">
        <v>2021</v>
      </c>
      <c r="D16911" s="198" t="s">
        <v>337</v>
      </c>
      <c r="E16911" s="421">
        <v>53169</v>
      </c>
      <c r="F16911" s="413">
        <v>138.72999999999999</v>
      </c>
      <c r="G16911" s="414">
        <f t="shared" si="528"/>
        <v>383.25524399913502</v>
      </c>
      <c r="H16911" s="415">
        <f t="shared" si="529"/>
        <v>1.9162762199956751</v>
      </c>
    </row>
    <row r="16912" spans="1:8" ht="15" hidden="1" thickBot="1">
      <c r="A16912" s="409">
        <v>202208</v>
      </c>
      <c r="B16912" s="196" t="s">
        <v>2032</v>
      </c>
      <c r="C16912" s="197" t="s">
        <v>388</v>
      </c>
      <c r="D16912" s="198" t="s">
        <v>337</v>
      </c>
      <c r="E16912" s="421">
        <v>55897</v>
      </c>
      <c r="F16912" s="413">
        <v>138.72999999999999</v>
      </c>
      <c r="G16912" s="414">
        <f t="shared" si="528"/>
        <v>402.919339724645</v>
      </c>
      <c r="H16912" s="415">
        <f t="shared" si="529"/>
        <v>2.0145966986232251</v>
      </c>
    </row>
    <row r="16913" spans="1:8" ht="15" hidden="1" thickBot="1">
      <c r="A16913" s="409">
        <v>202208</v>
      </c>
      <c r="B16913" s="196" t="s">
        <v>2033</v>
      </c>
      <c r="C16913" s="197" t="s">
        <v>2034</v>
      </c>
      <c r="D16913" s="198" t="s">
        <v>337</v>
      </c>
      <c r="E16913" s="421">
        <v>81569</v>
      </c>
      <c r="F16913" s="413">
        <v>138.72999999999999</v>
      </c>
      <c r="G16913" s="414">
        <f t="shared" si="528"/>
        <v>587.96943703596924</v>
      </c>
      <c r="H16913" s="415">
        <f t="shared" si="529"/>
        <v>2.939847185179846</v>
      </c>
    </row>
    <row r="16914" spans="1:8" ht="15" hidden="1" thickBot="1">
      <c r="A16914" s="409">
        <v>202208</v>
      </c>
      <c r="B16914" s="196" t="s">
        <v>2035</v>
      </c>
      <c r="C16914" s="197" t="s">
        <v>2036</v>
      </c>
      <c r="D16914" s="198" t="s">
        <v>337</v>
      </c>
      <c r="E16914" s="421">
        <v>39032</v>
      </c>
      <c r="F16914" s="413">
        <v>138.72999999999999</v>
      </c>
      <c r="G16914" s="414">
        <f t="shared" si="528"/>
        <v>281.35226699344054</v>
      </c>
      <c r="H16914" s="415">
        <f t="shared" si="529"/>
        <v>1.4067613349672028</v>
      </c>
    </row>
    <row r="16915" spans="1:8" ht="15" hidden="1" thickBot="1">
      <c r="A16915" s="409">
        <v>202208</v>
      </c>
      <c r="B16915" s="196" t="s">
        <v>2037</v>
      </c>
      <c r="C16915" s="197" t="s">
        <v>2034</v>
      </c>
      <c r="D16915" s="198" t="s">
        <v>337</v>
      </c>
      <c r="E16915" s="421">
        <v>52972.01</v>
      </c>
      <c r="F16915" s="413">
        <v>138.72999999999999</v>
      </c>
      <c r="G16915" s="414">
        <f t="shared" si="528"/>
        <v>381.8352915735602</v>
      </c>
      <c r="H16915" s="415">
        <f t="shared" si="529"/>
        <v>1.909176457867801</v>
      </c>
    </row>
    <row r="16916" spans="1:8" ht="15" hidden="1" thickBot="1">
      <c r="A16916" s="409">
        <v>202208</v>
      </c>
      <c r="B16916" s="196" t="s">
        <v>2038</v>
      </c>
      <c r="C16916" s="197" t="s">
        <v>2034</v>
      </c>
      <c r="D16916" s="198" t="s">
        <v>339</v>
      </c>
      <c r="E16916" s="421">
        <v>265</v>
      </c>
      <c r="F16916" s="413">
        <v>138.72999999999999</v>
      </c>
      <c r="G16916" s="414">
        <f t="shared" si="528"/>
        <v>1.9101852519282061</v>
      </c>
      <c r="H16916" s="415">
        <f t="shared" si="529"/>
        <v>1.9101852519282061</v>
      </c>
    </row>
    <row r="16917" spans="1:8" ht="15" hidden="1" thickBot="1">
      <c r="A16917" s="409">
        <v>202208</v>
      </c>
      <c r="B16917" s="196" t="s">
        <v>2039</v>
      </c>
      <c r="C16917" s="197" t="s">
        <v>1355</v>
      </c>
      <c r="D16917" s="198" t="s">
        <v>337</v>
      </c>
      <c r="E16917" s="421">
        <v>52935</v>
      </c>
      <c r="F16917" s="413">
        <v>138.72999999999999</v>
      </c>
      <c r="G16917" s="414">
        <f t="shared" si="528"/>
        <v>381.56851438045129</v>
      </c>
      <c r="H16917" s="415">
        <f t="shared" si="529"/>
        <v>1.9078425719022565</v>
      </c>
    </row>
    <row r="16918" spans="1:8" ht="15" hidden="1" thickBot="1">
      <c r="A16918" s="409">
        <v>202208</v>
      </c>
      <c r="B16918" s="196" t="s">
        <v>2040</v>
      </c>
      <c r="C16918" s="197" t="s">
        <v>676</v>
      </c>
      <c r="D16918" s="198" t="s">
        <v>337</v>
      </c>
      <c r="E16918" s="421">
        <v>52238</v>
      </c>
      <c r="F16918" s="413">
        <v>138.72999999999999</v>
      </c>
      <c r="G16918" s="414">
        <f t="shared" si="528"/>
        <v>376.54436675556838</v>
      </c>
      <c r="H16918" s="415">
        <f t="shared" si="529"/>
        <v>1.882721833777842</v>
      </c>
    </row>
    <row r="16919" spans="1:8" ht="15" hidden="1" thickBot="1">
      <c r="A16919" s="409">
        <v>202208</v>
      </c>
      <c r="B16919" s="196" t="s">
        <v>2041</v>
      </c>
      <c r="C16919" s="197" t="s">
        <v>676</v>
      </c>
      <c r="D16919" s="198" t="s">
        <v>337</v>
      </c>
      <c r="E16919" s="421">
        <v>47961</v>
      </c>
      <c r="F16919" s="413">
        <v>138.72999999999999</v>
      </c>
      <c r="G16919" s="414">
        <f t="shared" si="528"/>
        <v>345.71469761407053</v>
      </c>
      <c r="H16919" s="415">
        <f t="shared" si="529"/>
        <v>1.7285734880703527</v>
      </c>
    </row>
    <row r="16920" spans="1:8" ht="15" hidden="1" thickBot="1">
      <c r="A16920" s="409">
        <v>202208</v>
      </c>
      <c r="B16920" s="196" t="s">
        <v>2042</v>
      </c>
      <c r="C16920" s="197" t="s">
        <v>676</v>
      </c>
      <c r="D16920" s="198" t="s">
        <v>339</v>
      </c>
      <c r="E16920" s="421">
        <v>240</v>
      </c>
      <c r="F16920" s="413">
        <v>138.72999999999999</v>
      </c>
      <c r="G16920" s="414">
        <f t="shared" si="528"/>
        <v>1.7299790960859225</v>
      </c>
      <c r="H16920" s="415">
        <f t="shared" si="529"/>
        <v>1.7299790960859225</v>
      </c>
    </row>
    <row r="16921" spans="1:8" ht="15" hidden="1" thickBot="1">
      <c r="A16921" s="409">
        <v>202208</v>
      </c>
      <c r="B16921" s="196" t="s">
        <v>2043</v>
      </c>
      <c r="C16921" s="197" t="s">
        <v>676</v>
      </c>
      <c r="D16921" s="198" t="s">
        <v>339</v>
      </c>
      <c r="E16921" s="421">
        <v>261</v>
      </c>
      <c r="F16921" s="413">
        <v>138.72999999999999</v>
      </c>
      <c r="G16921" s="414">
        <f t="shared" si="528"/>
        <v>1.8813522669934406</v>
      </c>
      <c r="H16921" s="415">
        <f t="shared" si="529"/>
        <v>1.8813522669934406</v>
      </c>
    </row>
    <row r="16922" spans="1:8" ht="15" hidden="1" thickBot="1">
      <c r="A16922" s="409">
        <v>202208</v>
      </c>
      <c r="B16922" s="196" t="s">
        <v>2044</v>
      </c>
      <c r="C16922" s="197" t="s">
        <v>1505</v>
      </c>
      <c r="D16922" s="198" t="s">
        <v>337</v>
      </c>
      <c r="E16922" s="421">
        <v>59659</v>
      </c>
      <c r="F16922" s="413">
        <v>138.72999999999999</v>
      </c>
      <c r="G16922" s="414">
        <f t="shared" si="528"/>
        <v>430.03676205579188</v>
      </c>
      <c r="H16922" s="415">
        <f t="shared" si="529"/>
        <v>2.1501838102789592</v>
      </c>
    </row>
    <row r="16923" spans="1:8" ht="15" hidden="1" thickBot="1">
      <c r="A16923" s="409">
        <v>202208</v>
      </c>
      <c r="B16923" s="196" t="s">
        <v>2045</v>
      </c>
      <c r="C16923" s="197" t="s">
        <v>1505</v>
      </c>
      <c r="D16923" s="198" t="s">
        <v>339</v>
      </c>
      <c r="E16923" s="421">
        <v>298</v>
      </c>
      <c r="F16923" s="413">
        <v>138.72999999999999</v>
      </c>
      <c r="G16923" s="414">
        <f t="shared" si="528"/>
        <v>2.1480573776400202</v>
      </c>
      <c r="H16923" s="415">
        <f t="shared" si="529"/>
        <v>2.1480573776400202</v>
      </c>
    </row>
    <row r="16924" spans="1:8" ht="15" hidden="1" thickBot="1">
      <c r="A16924" s="409">
        <v>202208</v>
      </c>
      <c r="B16924" s="196" t="s">
        <v>2046</v>
      </c>
      <c r="C16924" s="197" t="s">
        <v>1344</v>
      </c>
      <c r="D16924" s="198" t="s">
        <v>337</v>
      </c>
      <c r="E16924" s="421">
        <v>18448</v>
      </c>
      <c r="F16924" s="413">
        <v>138.72999999999999</v>
      </c>
      <c r="G16924" s="414">
        <f t="shared" si="528"/>
        <v>132.97772651913792</v>
      </c>
      <c r="H16924" s="415">
        <f t="shared" si="529"/>
        <v>0.66488863259568953</v>
      </c>
    </row>
    <row r="16925" spans="1:8" ht="15" hidden="1" thickBot="1">
      <c r="A16925" s="409">
        <v>202208</v>
      </c>
      <c r="B16925" s="196" t="s">
        <v>2047</v>
      </c>
      <c r="C16925" s="197" t="s">
        <v>1344</v>
      </c>
      <c r="D16925" s="198" t="s">
        <v>339</v>
      </c>
      <c r="E16925" s="421">
        <v>92.19</v>
      </c>
      <c r="F16925" s="413">
        <v>138.72999999999999</v>
      </c>
      <c r="G16925" s="414">
        <f t="shared" si="528"/>
        <v>0.66452822028400493</v>
      </c>
      <c r="H16925" s="415">
        <f t="shared" si="529"/>
        <v>0.66452822028400493</v>
      </c>
    </row>
    <row r="16926" spans="1:8" ht="15" hidden="1" thickBot="1">
      <c r="A16926" s="409">
        <v>202208</v>
      </c>
      <c r="B16926" s="196" t="s">
        <v>2048</v>
      </c>
      <c r="C16926" s="197" t="s">
        <v>2049</v>
      </c>
      <c r="D16926" s="198" t="s">
        <v>2050</v>
      </c>
      <c r="E16926" s="421">
        <v>7305</v>
      </c>
      <c r="F16926" s="413">
        <v>138.72999999999999</v>
      </c>
      <c r="G16926" s="414">
        <f t="shared" si="528"/>
        <v>52.656238737115267</v>
      </c>
      <c r="H16926" s="415" t="str">
        <f t="shared" si="529"/>
        <v>VER</v>
      </c>
    </row>
    <row r="16927" spans="1:8" ht="15" hidden="1" thickBot="1">
      <c r="A16927" s="409">
        <v>202208</v>
      </c>
      <c r="B16927" s="196" t="s">
        <v>2051</v>
      </c>
      <c r="C16927" s="197" t="s">
        <v>1347</v>
      </c>
      <c r="D16927" s="198" t="s">
        <v>337</v>
      </c>
      <c r="E16927" s="421">
        <v>53079</v>
      </c>
      <c r="F16927" s="413">
        <v>138.72999999999999</v>
      </c>
      <c r="G16927" s="414">
        <f t="shared" si="528"/>
        <v>382.60650183810282</v>
      </c>
      <c r="H16927" s="415">
        <f t="shared" si="529"/>
        <v>1.913032509190514</v>
      </c>
    </row>
    <row r="16928" spans="1:8" ht="15" hidden="1" thickBot="1">
      <c r="A16928" s="409">
        <v>202208</v>
      </c>
      <c r="B16928" s="196" t="s">
        <v>2052</v>
      </c>
      <c r="C16928" s="197" t="s">
        <v>1347</v>
      </c>
      <c r="D16928" s="198" t="s">
        <v>339</v>
      </c>
      <c r="E16928" s="421">
        <v>265</v>
      </c>
      <c r="F16928" s="413">
        <v>138.72999999999999</v>
      </c>
      <c r="G16928" s="414">
        <f t="shared" si="528"/>
        <v>1.9101852519282061</v>
      </c>
      <c r="H16928" s="415">
        <f t="shared" si="529"/>
        <v>1.9101852519282061</v>
      </c>
    </row>
    <row r="16929" spans="1:8" ht="15" hidden="1" thickBot="1">
      <c r="A16929" s="409">
        <v>202208</v>
      </c>
      <c r="B16929" s="196" t="s">
        <v>2053</v>
      </c>
      <c r="C16929" s="197" t="s">
        <v>2054</v>
      </c>
      <c r="D16929" s="198" t="s">
        <v>337</v>
      </c>
      <c r="E16929" s="421">
        <v>100018</v>
      </c>
      <c r="F16929" s="413">
        <v>138.72999999999999</v>
      </c>
      <c r="G16929" s="414">
        <f t="shared" si="528"/>
        <v>720.95437180134081</v>
      </c>
      <c r="H16929" s="415">
        <f t="shared" si="529"/>
        <v>3.6047718590067039</v>
      </c>
    </row>
    <row r="16930" spans="1:8" ht="15" hidden="1" thickBot="1">
      <c r="A16930" s="409">
        <v>202208</v>
      </c>
      <c r="B16930" s="196" t="s">
        <v>2055</v>
      </c>
      <c r="C16930" s="197" t="s">
        <v>2054</v>
      </c>
      <c r="D16930" s="198" t="s">
        <v>339</v>
      </c>
      <c r="E16930" s="421">
        <v>500</v>
      </c>
      <c r="F16930" s="413">
        <v>138.72999999999999</v>
      </c>
      <c r="G16930" s="414">
        <f t="shared" si="528"/>
        <v>3.6041231168456718</v>
      </c>
      <c r="H16930" s="415">
        <f t="shared" si="529"/>
        <v>3.6041231168456718</v>
      </c>
    </row>
    <row r="16931" spans="1:8" ht="15" hidden="1" thickBot="1">
      <c r="A16931" s="409">
        <v>202208</v>
      </c>
      <c r="B16931" s="196" t="s">
        <v>2056</v>
      </c>
      <c r="C16931" s="197" t="s">
        <v>2054</v>
      </c>
      <c r="D16931" s="198" t="s">
        <v>337</v>
      </c>
      <c r="E16931" s="421">
        <v>100018</v>
      </c>
      <c r="F16931" s="413">
        <v>138.72999999999999</v>
      </c>
      <c r="G16931" s="414">
        <f t="shared" si="528"/>
        <v>720.95437180134081</v>
      </c>
      <c r="H16931" s="415">
        <f t="shared" si="529"/>
        <v>3.6047718590067039</v>
      </c>
    </row>
    <row r="16932" spans="1:8" ht="15" hidden="1" thickBot="1">
      <c r="A16932" s="409">
        <v>202208</v>
      </c>
      <c r="B16932" s="196" t="s">
        <v>2057</v>
      </c>
      <c r="C16932" s="197" t="s">
        <v>2054</v>
      </c>
      <c r="D16932" s="198" t="s">
        <v>339</v>
      </c>
      <c r="E16932" s="421">
        <v>500</v>
      </c>
      <c r="F16932" s="413">
        <v>138.72999999999999</v>
      </c>
      <c r="G16932" s="414">
        <f t="shared" si="528"/>
        <v>3.6041231168456718</v>
      </c>
      <c r="H16932" s="415">
        <f t="shared" si="529"/>
        <v>3.6041231168456718</v>
      </c>
    </row>
    <row r="16933" spans="1:8" ht="15" hidden="1" thickBot="1">
      <c r="A16933" s="409">
        <v>202208</v>
      </c>
      <c r="B16933" s="196" t="s">
        <v>2058</v>
      </c>
      <c r="C16933" s="197" t="s">
        <v>2054</v>
      </c>
      <c r="D16933" s="198" t="s">
        <v>337</v>
      </c>
      <c r="E16933" s="421">
        <v>100018</v>
      </c>
      <c r="F16933" s="413">
        <v>138.72999999999999</v>
      </c>
      <c r="G16933" s="414">
        <f t="shared" si="528"/>
        <v>720.95437180134081</v>
      </c>
      <c r="H16933" s="415">
        <f t="shared" si="529"/>
        <v>3.6047718590067039</v>
      </c>
    </row>
    <row r="16934" spans="1:8" ht="15" hidden="1" thickBot="1">
      <c r="A16934" s="409">
        <v>202208</v>
      </c>
      <c r="B16934" s="196" t="s">
        <v>2059</v>
      </c>
      <c r="C16934" s="197" t="s">
        <v>2054</v>
      </c>
      <c r="D16934" s="198" t="s">
        <v>339</v>
      </c>
      <c r="E16934" s="421">
        <v>500</v>
      </c>
      <c r="F16934" s="413">
        <v>138.72999999999999</v>
      </c>
      <c r="G16934" s="414">
        <f t="shared" si="528"/>
        <v>3.6041231168456718</v>
      </c>
      <c r="H16934" s="415">
        <f t="shared" si="529"/>
        <v>3.6041231168456718</v>
      </c>
    </row>
    <row r="16935" spans="1:8" ht="15" hidden="1" thickBot="1">
      <c r="A16935" s="409">
        <v>202208</v>
      </c>
      <c r="B16935" s="196" t="s">
        <v>2060</v>
      </c>
      <c r="C16935" s="197" t="s">
        <v>2054</v>
      </c>
      <c r="D16935" s="198" t="s">
        <v>337</v>
      </c>
      <c r="E16935" s="421">
        <v>99263.53</v>
      </c>
      <c r="F16935" s="413">
        <v>138.72999999999999</v>
      </c>
      <c r="G16935" s="414">
        <f t="shared" si="528"/>
        <v>715.51596626540766</v>
      </c>
      <c r="H16935" s="415">
        <f t="shared" si="529"/>
        <v>3.5775798313270384</v>
      </c>
    </row>
    <row r="16936" spans="1:8" ht="15" hidden="1" thickBot="1">
      <c r="A16936" s="409">
        <v>202208</v>
      </c>
      <c r="B16936" s="196" t="s">
        <v>2061</v>
      </c>
      <c r="C16936" s="197" t="s">
        <v>2054</v>
      </c>
      <c r="D16936" s="198" t="s">
        <v>339</v>
      </c>
      <c r="E16936" s="421">
        <v>496.31</v>
      </c>
      <c r="F16936" s="413">
        <v>138.72999999999999</v>
      </c>
      <c r="G16936" s="414">
        <f t="shared" si="528"/>
        <v>3.5775246882433507</v>
      </c>
      <c r="H16936" s="415">
        <f t="shared" si="529"/>
        <v>3.5775246882433507</v>
      </c>
    </row>
    <row r="16937" spans="1:8" ht="15" hidden="1" thickBot="1">
      <c r="A16937" s="409">
        <v>202208</v>
      </c>
      <c r="B16937" s="196" t="s">
        <v>2062</v>
      </c>
      <c r="C16937" s="197" t="s">
        <v>676</v>
      </c>
      <c r="D16937" s="198" t="s">
        <v>337</v>
      </c>
      <c r="E16937" s="421">
        <v>53666</v>
      </c>
      <c r="F16937" s="413">
        <v>138.72999999999999</v>
      </c>
      <c r="G16937" s="414">
        <f t="shared" si="528"/>
        <v>386.83774237727965</v>
      </c>
      <c r="H16937" s="415">
        <f t="shared" si="529"/>
        <v>1.9341887118863983</v>
      </c>
    </row>
    <row r="16938" spans="1:8" ht="15" hidden="1" thickBot="1">
      <c r="A16938" s="409">
        <v>202208</v>
      </c>
      <c r="B16938" s="196" t="s">
        <v>2063</v>
      </c>
      <c r="C16938" s="197" t="s">
        <v>676</v>
      </c>
      <c r="D16938" s="198" t="s">
        <v>339</v>
      </c>
      <c r="E16938" s="421">
        <v>268</v>
      </c>
      <c r="F16938" s="413">
        <v>138.72999999999999</v>
      </c>
      <c r="G16938" s="414">
        <f t="shared" si="528"/>
        <v>1.93180999062928</v>
      </c>
      <c r="H16938" s="415">
        <f t="shared" si="529"/>
        <v>1.93180999062928</v>
      </c>
    </row>
    <row r="16939" spans="1:8" ht="15" hidden="1" thickBot="1">
      <c r="A16939" s="409">
        <v>202208</v>
      </c>
      <c r="B16939" s="196" t="s">
        <v>2064</v>
      </c>
      <c r="C16939" s="197" t="s">
        <v>2064</v>
      </c>
      <c r="D16939" s="198" t="s">
        <v>339</v>
      </c>
      <c r="E16939" s="421">
        <v>0.01</v>
      </c>
      <c r="F16939" s="413">
        <v>138.72999999999999</v>
      </c>
      <c r="G16939" s="414">
        <f t="shared" si="528"/>
        <v>7.2082462336913442E-5</v>
      </c>
      <c r="H16939" s="415">
        <f t="shared" si="529"/>
        <v>7.2082462336913442E-5</v>
      </c>
    </row>
    <row r="16940" spans="1:8" ht="15" hidden="1" thickBot="1">
      <c r="A16940" s="409">
        <v>202208</v>
      </c>
      <c r="B16940" s="196" t="s">
        <v>2751</v>
      </c>
      <c r="C16940" s="197" t="s">
        <v>2752</v>
      </c>
      <c r="D16940" s="198" t="s">
        <v>339</v>
      </c>
      <c r="E16940" s="421">
        <v>0.01</v>
      </c>
      <c r="F16940" s="413">
        <v>138.72999999999999</v>
      </c>
      <c r="G16940" s="414">
        <f t="shared" si="528"/>
        <v>7.2082462336913442E-5</v>
      </c>
      <c r="H16940" s="415">
        <f t="shared" si="529"/>
        <v>7.2082462336913442E-5</v>
      </c>
    </row>
    <row r="16941" spans="1:8" ht="15" hidden="1" thickBot="1">
      <c r="A16941" s="409">
        <v>202208</v>
      </c>
      <c r="B16941" s="196" t="s">
        <v>2065</v>
      </c>
      <c r="C16941" s="197" t="s">
        <v>2066</v>
      </c>
      <c r="D16941" s="198" t="s">
        <v>337</v>
      </c>
      <c r="E16941" s="421">
        <v>26853</v>
      </c>
      <c r="F16941" s="413">
        <v>138.72999999999999</v>
      </c>
      <c r="G16941" s="414">
        <f t="shared" si="528"/>
        <v>193.56303611331364</v>
      </c>
      <c r="H16941" s="415">
        <f t="shared" si="529"/>
        <v>0.96781518056656823</v>
      </c>
    </row>
    <row r="16942" spans="1:8" ht="15" hidden="1" thickBot="1">
      <c r="A16942" s="409">
        <v>202208</v>
      </c>
      <c r="B16942" s="196" t="s">
        <v>2067</v>
      </c>
      <c r="C16942" s="197" t="s">
        <v>2066</v>
      </c>
      <c r="D16942" s="198" t="s">
        <v>339</v>
      </c>
      <c r="E16942" s="421">
        <v>134</v>
      </c>
      <c r="F16942" s="413">
        <v>138.72999999999999</v>
      </c>
      <c r="G16942" s="414">
        <f t="shared" si="528"/>
        <v>0.96590499531464002</v>
      </c>
      <c r="H16942" s="415">
        <f t="shared" si="529"/>
        <v>0.96590499531464002</v>
      </c>
    </row>
    <row r="16943" spans="1:8" ht="15" hidden="1" thickBot="1">
      <c r="A16943" s="409">
        <v>202208</v>
      </c>
      <c r="B16943" s="196" t="s">
        <v>2068</v>
      </c>
      <c r="C16943" s="197" t="s">
        <v>1410</v>
      </c>
      <c r="D16943" s="198" t="s">
        <v>337</v>
      </c>
      <c r="E16943" s="421">
        <v>31079</v>
      </c>
      <c r="F16943" s="413">
        <v>138.72999999999999</v>
      </c>
      <c r="G16943" s="414">
        <f t="shared" si="528"/>
        <v>224.02508469689326</v>
      </c>
      <c r="H16943" s="415">
        <f t="shared" si="529"/>
        <v>1.1201254234844662</v>
      </c>
    </row>
    <row r="16944" spans="1:8" ht="15" hidden="1" thickBot="1">
      <c r="A16944" s="409">
        <v>202208</v>
      </c>
      <c r="B16944" s="196" t="s">
        <v>2069</v>
      </c>
      <c r="C16944" s="197" t="s">
        <v>2753</v>
      </c>
      <c r="D16944" s="198" t="s">
        <v>339</v>
      </c>
      <c r="E16944" s="421">
        <v>155</v>
      </c>
      <c r="F16944" s="413">
        <v>138.72999999999999</v>
      </c>
      <c r="G16944" s="414">
        <f t="shared" si="528"/>
        <v>1.1172781662221583</v>
      </c>
      <c r="H16944" s="415">
        <f t="shared" si="529"/>
        <v>1.1172781662221583</v>
      </c>
    </row>
    <row r="16945" spans="1:8" ht="15" hidden="1" thickBot="1">
      <c r="A16945" s="409">
        <v>202208</v>
      </c>
      <c r="B16945" s="196" t="s">
        <v>2070</v>
      </c>
      <c r="C16945" s="197" t="s">
        <v>1410</v>
      </c>
      <c r="D16945" s="198" t="s">
        <v>337</v>
      </c>
      <c r="E16945" s="421">
        <v>31079</v>
      </c>
      <c r="F16945" s="413">
        <v>138.72999999999999</v>
      </c>
      <c r="G16945" s="414">
        <f t="shared" si="528"/>
        <v>224.02508469689326</v>
      </c>
      <c r="H16945" s="415">
        <f t="shared" si="529"/>
        <v>1.1201254234844662</v>
      </c>
    </row>
    <row r="16946" spans="1:8" ht="15" hidden="1" thickBot="1">
      <c r="A16946" s="409">
        <v>202208</v>
      </c>
      <c r="B16946" s="196" t="s">
        <v>2071</v>
      </c>
      <c r="C16946" s="197" t="s">
        <v>1410</v>
      </c>
      <c r="D16946" s="198" t="s">
        <v>339</v>
      </c>
      <c r="E16946" s="421">
        <v>155</v>
      </c>
      <c r="F16946" s="413">
        <v>138.72999999999999</v>
      </c>
      <c r="G16946" s="414">
        <f t="shared" si="528"/>
        <v>1.1172781662221583</v>
      </c>
      <c r="H16946" s="415">
        <f t="shared" si="529"/>
        <v>1.1172781662221583</v>
      </c>
    </row>
    <row r="16947" spans="1:8" ht="15" hidden="1" thickBot="1">
      <c r="A16947" s="409">
        <v>202208</v>
      </c>
      <c r="B16947" s="196" t="s">
        <v>2072</v>
      </c>
      <c r="C16947" s="197" t="s">
        <v>1410</v>
      </c>
      <c r="D16947" s="198" t="s">
        <v>374</v>
      </c>
      <c r="E16947" s="421">
        <v>0.01</v>
      </c>
      <c r="F16947" s="413">
        <v>138.72999999999999</v>
      </c>
      <c r="G16947" s="414">
        <f t="shared" si="528"/>
        <v>7.2082462336913442E-5</v>
      </c>
      <c r="H16947" s="415" t="str">
        <f t="shared" si="529"/>
        <v>VER</v>
      </c>
    </row>
    <row r="16948" spans="1:8" ht="15" hidden="1" thickBot="1">
      <c r="A16948" s="409">
        <v>202208</v>
      </c>
      <c r="B16948" s="196" t="s">
        <v>2073</v>
      </c>
      <c r="C16948" s="197" t="s">
        <v>1410</v>
      </c>
      <c r="D16948" s="198" t="s">
        <v>337</v>
      </c>
      <c r="E16948" s="421">
        <v>31079</v>
      </c>
      <c r="F16948" s="413">
        <v>138.72999999999999</v>
      </c>
      <c r="G16948" s="414">
        <f t="shared" si="528"/>
        <v>224.02508469689326</v>
      </c>
      <c r="H16948" s="415">
        <f t="shared" si="529"/>
        <v>1.1201254234844662</v>
      </c>
    </row>
    <row r="16949" spans="1:8" ht="15" hidden="1" thickBot="1">
      <c r="A16949" s="409">
        <v>202208</v>
      </c>
      <c r="B16949" s="196" t="s">
        <v>2074</v>
      </c>
      <c r="C16949" s="197" t="s">
        <v>1410</v>
      </c>
      <c r="D16949" s="198" t="s">
        <v>339</v>
      </c>
      <c r="E16949" s="421">
        <v>155</v>
      </c>
      <c r="F16949" s="413">
        <v>138.72999999999999</v>
      </c>
      <c r="G16949" s="414">
        <f t="shared" si="528"/>
        <v>1.1172781662221583</v>
      </c>
      <c r="H16949" s="415">
        <f t="shared" si="529"/>
        <v>1.1172781662221583</v>
      </c>
    </row>
    <row r="16950" spans="1:8" ht="15" hidden="1" thickBot="1">
      <c r="A16950" s="409">
        <v>202208</v>
      </c>
      <c r="B16950" s="196" t="s">
        <v>2075</v>
      </c>
      <c r="C16950" s="197" t="s">
        <v>1410</v>
      </c>
      <c r="D16950" s="198" t="s">
        <v>337</v>
      </c>
      <c r="E16950" s="421">
        <v>53467</v>
      </c>
      <c r="F16950" s="413">
        <v>138.72999999999999</v>
      </c>
      <c r="G16950" s="414">
        <f t="shared" si="528"/>
        <v>385.40330137677506</v>
      </c>
      <c r="H16950" s="415">
        <f t="shared" si="529"/>
        <v>1.9270165068838754</v>
      </c>
    </row>
    <row r="16951" spans="1:8" ht="15" hidden="1" thickBot="1">
      <c r="A16951" s="409">
        <v>202208</v>
      </c>
      <c r="B16951" s="196" t="s">
        <v>2076</v>
      </c>
      <c r="C16951" s="197" t="s">
        <v>1410</v>
      </c>
      <c r="D16951" s="198" t="s">
        <v>339</v>
      </c>
      <c r="E16951" s="421">
        <v>267</v>
      </c>
      <c r="F16951" s="413">
        <v>138.72999999999999</v>
      </c>
      <c r="G16951" s="414">
        <f t="shared" si="528"/>
        <v>1.9246017443955887</v>
      </c>
      <c r="H16951" s="415">
        <f t="shared" si="529"/>
        <v>1.9246017443955887</v>
      </c>
    </row>
    <row r="16952" spans="1:8" ht="15" hidden="1" thickBot="1">
      <c r="A16952" s="409">
        <v>202208</v>
      </c>
      <c r="B16952" s="196" t="s">
        <v>2077</v>
      </c>
      <c r="C16952" s="197" t="s">
        <v>1410</v>
      </c>
      <c r="D16952" s="198" t="s">
        <v>337</v>
      </c>
      <c r="E16952" s="421">
        <v>39612</v>
      </c>
      <c r="F16952" s="413">
        <v>138.72999999999999</v>
      </c>
      <c r="G16952" s="414">
        <f t="shared" si="528"/>
        <v>285.5330498089815</v>
      </c>
      <c r="H16952" s="415">
        <f t="shared" si="529"/>
        <v>1.4276652490449075</v>
      </c>
    </row>
    <row r="16953" spans="1:8" ht="15" hidden="1" thickBot="1">
      <c r="A16953" s="409">
        <v>202208</v>
      </c>
      <c r="B16953" s="196" t="s">
        <v>2078</v>
      </c>
      <c r="C16953" s="197" t="s">
        <v>1410</v>
      </c>
      <c r="D16953" s="198" t="s">
        <v>339</v>
      </c>
      <c r="E16953" s="421">
        <v>198</v>
      </c>
      <c r="F16953" s="413">
        <v>138.72999999999999</v>
      </c>
      <c r="G16953" s="414">
        <f t="shared" si="528"/>
        <v>1.427232754270886</v>
      </c>
      <c r="H16953" s="415">
        <f t="shared" si="529"/>
        <v>1.427232754270886</v>
      </c>
    </row>
    <row r="16954" spans="1:8" ht="15" hidden="1" thickBot="1">
      <c r="A16954" s="409">
        <v>202208</v>
      </c>
      <c r="B16954" s="196" t="s">
        <v>2079</v>
      </c>
      <c r="C16954" s="197" t="s">
        <v>1410</v>
      </c>
      <c r="D16954" s="198" t="s">
        <v>337</v>
      </c>
      <c r="E16954" s="421">
        <v>32549</v>
      </c>
      <c r="F16954" s="413">
        <v>138.72999999999999</v>
      </c>
      <c r="G16954" s="414">
        <f t="shared" si="528"/>
        <v>234.62120666041955</v>
      </c>
      <c r="H16954" s="415">
        <f t="shared" si="529"/>
        <v>1.1731060333020977</v>
      </c>
    </row>
    <row r="16955" spans="1:8" ht="15" hidden="1" thickBot="1">
      <c r="A16955" s="409">
        <v>202208</v>
      </c>
      <c r="B16955" s="196" t="s">
        <v>2080</v>
      </c>
      <c r="C16955" s="197" t="s">
        <v>1410</v>
      </c>
      <c r="D16955" s="198" t="s">
        <v>339</v>
      </c>
      <c r="E16955" s="421">
        <v>163</v>
      </c>
      <c r="F16955" s="413">
        <v>138.72999999999999</v>
      </c>
      <c r="G16955" s="414">
        <f t="shared" si="528"/>
        <v>1.174944136091689</v>
      </c>
      <c r="H16955" s="415">
        <f t="shared" si="529"/>
        <v>1.174944136091689</v>
      </c>
    </row>
    <row r="16956" spans="1:8" ht="15" hidden="1" thickBot="1">
      <c r="A16956" s="409">
        <v>202208</v>
      </c>
      <c r="B16956" s="196" t="s">
        <v>2081</v>
      </c>
      <c r="C16956" s="197" t="s">
        <v>1410</v>
      </c>
      <c r="D16956" s="198" t="s">
        <v>337</v>
      </c>
      <c r="E16956" s="421">
        <v>85725</v>
      </c>
      <c r="F16956" s="413">
        <v>138.72999999999999</v>
      </c>
      <c r="G16956" s="414">
        <f t="shared" si="528"/>
        <v>617.92690838319038</v>
      </c>
      <c r="H16956" s="415">
        <f t="shared" si="529"/>
        <v>3.0896345419159519</v>
      </c>
    </row>
    <row r="16957" spans="1:8" ht="15" hidden="1" thickBot="1">
      <c r="A16957" s="409">
        <v>202208</v>
      </c>
      <c r="B16957" s="196" t="s">
        <v>2082</v>
      </c>
      <c r="C16957" s="197" t="s">
        <v>1410</v>
      </c>
      <c r="D16957" s="198" t="s">
        <v>339</v>
      </c>
      <c r="E16957" s="421">
        <v>429</v>
      </c>
      <c r="F16957" s="413">
        <v>138.72999999999999</v>
      </c>
      <c r="G16957" s="414">
        <f t="shared" si="528"/>
        <v>3.0923376342535862</v>
      </c>
      <c r="H16957" s="415">
        <f t="shared" si="529"/>
        <v>3.0923376342535862</v>
      </c>
    </row>
    <row r="16958" spans="1:8" ht="15" hidden="1" thickBot="1">
      <c r="A16958" s="409">
        <v>202208</v>
      </c>
      <c r="B16958" s="196" t="s">
        <v>2083</v>
      </c>
      <c r="C16958" s="197" t="s">
        <v>2754</v>
      </c>
      <c r="D16958" s="198" t="s">
        <v>337</v>
      </c>
      <c r="E16958" s="421">
        <v>252146</v>
      </c>
      <c r="F16958" s="413">
        <v>138.72999999999999</v>
      </c>
      <c r="G16958" s="414">
        <f t="shared" si="528"/>
        <v>1817.5304548403374</v>
      </c>
      <c r="H16958" s="415">
        <f t="shared" si="529"/>
        <v>9.0876522742016874</v>
      </c>
    </row>
    <row r="16959" spans="1:8" ht="15" hidden="1" thickBot="1">
      <c r="A16959" s="409">
        <v>202208</v>
      </c>
      <c r="B16959" s="196" t="s">
        <v>2085</v>
      </c>
      <c r="C16959" s="197" t="s">
        <v>388</v>
      </c>
      <c r="D16959" s="198" t="s">
        <v>337</v>
      </c>
      <c r="E16959" s="421">
        <v>260009</v>
      </c>
      <c r="F16959" s="413">
        <v>138.72999999999999</v>
      </c>
      <c r="G16959" s="414">
        <f t="shared" si="528"/>
        <v>1874.2088949758524</v>
      </c>
      <c r="H16959" s="415">
        <f t="shared" si="529"/>
        <v>9.3710444748792625</v>
      </c>
    </row>
    <row r="16960" spans="1:8" ht="15" hidden="1" thickBot="1">
      <c r="A16960" s="409">
        <v>202208</v>
      </c>
      <c r="B16960" s="196" t="s">
        <v>2086</v>
      </c>
      <c r="C16960" s="197" t="s">
        <v>2755</v>
      </c>
      <c r="D16960" s="198" t="s">
        <v>337</v>
      </c>
      <c r="E16960" s="421">
        <v>252146</v>
      </c>
      <c r="F16960" s="413">
        <v>138.72999999999999</v>
      </c>
      <c r="G16960" s="414">
        <f t="shared" si="528"/>
        <v>1817.5304548403374</v>
      </c>
      <c r="H16960" s="415">
        <f t="shared" si="529"/>
        <v>9.0876522742016874</v>
      </c>
    </row>
    <row r="16961" spans="1:8" ht="15" hidden="1" thickBot="1">
      <c r="A16961" s="409">
        <v>202208</v>
      </c>
      <c r="B16961" s="196" t="s">
        <v>2088</v>
      </c>
      <c r="C16961" s="197" t="s">
        <v>2756</v>
      </c>
      <c r="D16961" s="198" t="s">
        <v>337</v>
      </c>
      <c r="E16961" s="421">
        <v>228327</v>
      </c>
      <c r="F16961" s="413">
        <v>138.72999999999999</v>
      </c>
      <c r="G16961" s="414">
        <f t="shared" si="528"/>
        <v>1645.8372378000433</v>
      </c>
      <c r="H16961" s="415">
        <f t="shared" si="529"/>
        <v>8.2291861890002167</v>
      </c>
    </row>
    <row r="16962" spans="1:8" ht="15" hidden="1" thickBot="1">
      <c r="A16962" s="409">
        <v>202208</v>
      </c>
      <c r="B16962" s="196" t="s">
        <v>2089</v>
      </c>
      <c r="C16962" s="197" t="s">
        <v>2090</v>
      </c>
      <c r="D16962" s="198" t="s">
        <v>337</v>
      </c>
      <c r="E16962" s="421">
        <v>199771</v>
      </c>
      <c r="F16962" s="413">
        <v>138.72999999999999</v>
      </c>
      <c r="G16962" s="414">
        <f t="shared" ref="G16962:G17025" si="530">+E16962/F16962</f>
        <v>1439.9985583507535</v>
      </c>
      <c r="H16962" s="415">
        <f t="shared" ref="H16962:H17025" si="531">IF(D16962="TB",G16962/200,IF(D16962="LT",G16962,"VER"))</f>
        <v>7.1999927917537674</v>
      </c>
    </row>
    <row r="16963" spans="1:8" ht="15" hidden="1" thickBot="1">
      <c r="A16963" s="409">
        <v>202208</v>
      </c>
      <c r="B16963" s="196" t="s">
        <v>2091</v>
      </c>
      <c r="C16963" s="197" t="s">
        <v>1347</v>
      </c>
      <c r="D16963" s="198" t="s">
        <v>337</v>
      </c>
      <c r="E16963" s="421">
        <v>53079</v>
      </c>
      <c r="F16963" s="413">
        <v>138.72999999999999</v>
      </c>
      <c r="G16963" s="414">
        <f t="shared" si="530"/>
        <v>382.60650183810282</v>
      </c>
      <c r="H16963" s="415">
        <f t="shared" si="531"/>
        <v>1.913032509190514</v>
      </c>
    </row>
    <row r="16964" spans="1:8" ht="15" hidden="1" thickBot="1">
      <c r="A16964" s="409">
        <v>202208</v>
      </c>
      <c r="B16964" s="196" t="s">
        <v>2092</v>
      </c>
      <c r="C16964" s="197" t="s">
        <v>1347</v>
      </c>
      <c r="D16964" s="198" t="s">
        <v>339</v>
      </c>
      <c r="E16964" s="421">
        <v>265</v>
      </c>
      <c r="F16964" s="413">
        <v>138.72999999999999</v>
      </c>
      <c r="G16964" s="414">
        <f t="shared" si="530"/>
        <v>1.9101852519282061</v>
      </c>
      <c r="H16964" s="415">
        <f t="shared" si="531"/>
        <v>1.9101852519282061</v>
      </c>
    </row>
    <row r="16965" spans="1:8" ht="15" hidden="1" thickBot="1">
      <c r="A16965" s="409">
        <v>202208</v>
      </c>
      <c r="B16965" s="196" t="s">
        <v>2093</v>
      </c>
      <c r="C16965" s="197" t="s">
        <v>2757</v>
      </c>
      <c r="D16965" s="198" t="s">
        <v>337</v>
      </c>
      <c r="E16965" s="421">
        <v>9832</v>
      </c>
      <c r="F16965" s="413">
        <v>138.72999999999999</v>
      </c>
      <c r="G16965" s="414">
        <f t="shared" si="530"/>
        <v>70.871476969653287</v>
      </c>
      <c r="H16965" s="415">
        <f t="shared" si="531"/>
        <v>0.35435738484826645</v>
      </c>
    </row>
    <row r="16966" spans="1:8" ht="15" hidden="1" thickBot="1">
      <c r="A16966" s="409">
        <v>202208</v>
      </c>
      <c r="B16966" s="196" t="s">
        <v>2095</v>
      </c>
      <c r="C16966" s="197" t="s">
        <v>676</v>
      </c>
      <c r="D16966" s="198" t="s">
        <v>337</v>
      </c>
      <c r="E16966" s="421">
        <v>52238</v>
      </c>
      <c r="F16966" s="413">
        <v>138.72999999999999</v>
      </c>
      <c r="G16966" s="414">
        <f t="shared" si="530"/>
        <v>376.54436675556838</v>
      </c>
      <c r="H16966" s="415">
        <f t="shared" si="531"/>
        <v>1.882721833777842</v>
      </c>
    </row>
    <row r="16967" spans="1:8" ht="15" hidden="1" thickBot="1">
      <c r="A16967" s="409">
        <v>202208</v>
      </c>
      <c r="B16967" s="196" t="s">
        <v>2096</v>
      </c>
      <c r="C16967" s="197" t="s">
        <v>676</v>
      </c>
      <c r="D16967" s="198" t="s">
        <v>339</v>
      </c>
      <c r="E16967" s="421">
        <v>261</v>
      </c>
      <c r="F16967" s="413">
        <v>138.72999999999999</v>
      </c>
      <c r="G16967" s="414">
        <f t="shared" si="530"/>
        <v>1.8813522669934406</v>
      </c>
      <c r="H16967" s="415">
        <f t="shared" si="531"/>
        <v>1.8813522669934406</v>
      </c>
    </row>
    <row r="16968" spans="1:8" ht="15" hidden="1" thickBot="1">
      <c r="A16968" s="409">
        <v>202208</v>
      </c>
      <c r="B16968" s="196" t="s">
        <v>2097</v>
      </c>
      <c r="C16968" s="197" t="s">
        <v>2758</v>
      </c>
      <c r="D16968" s="198" t="s">
        <v>337</v>
      </c>
      <c r="E16968" s="421">
        <v>53666</v>
      </c>
      <c r="F16968" s="413">
        <v>138.72999999999999</v>
      </c>
      <c r="G16968" s="414">
        <f t="shared" si="530"/>
        <v>386.83774237727965</v>
      </c>
      <c r="H16968" s="415">
        <f t="shared" si="531"/>
        <v>1.9341887118863983</v>
      </c>
    </row>
    <row r="16969" spans="1:8" ht="15" hidden="1" thickBot="1">
      <c r="A16969" s="409">
        <v>202208</v>
      </c>
      <c r="B16969" s="196" t="s">
        <v>2098</v>
      </c>
      <c r="C16969" s="197" t="s">
        <v>676</v>
      </c>
      <c r="D16969" s="198" t="s">
        <v>339</v>
      </c>
      <c r="E16969" s="421">
        <v>268</v>
      </c>
      <c r="F16969" s="413">
        <v>138.72999999999999</v>
      </c>
      <c r="G16969" s="414">
        <f t="shared" si="530"/>
        <v>1.93180999062928</v>
      </c>
      <c r="H16969" s="415">
        <f t="shared" si="531"/>
        <v>1.93180999062928</v>
      </c>
    </row>
    <row r="16970" spans="1:8" ht="15" hidden="1" thickBot="1">
      <c r="A16970" s="409">
        <v>202208</v>
      </c>
      <c r="B16970" s="196" t="s">
        <v>2099</v>
      </c>
      <c r="C16970" s="197" t="s">
        <v>2100</v>
      </c>
      <c r="D16970" s="198" t="s">
        <v>374</v>
      </c>
      <c r="E16970" s="421">
        <v>2363</v>
      </c>
      <c r="F16970" s="413">
        <v>138.72999999999999</v>
      </c>
      <c r="G16970" s="414">
        <f t="shared" si="530"/>
        <v>17.033085850212643</v>
      </c>
      <c r="H16970" s="415" t="str">
        <f t="shared" si="531"/>
        <v>VER</v>
      </c>
    </row>
    <row r="16971" spans="1:8" ht="15" hidden="1" thickBot="1">
      <c r="A16971" s="409">
        <v>202208</v>
      </c>
      <c r="B16971" s="196" t="s">
        <v>2101</v>
      </c>
      <c r="C16971" s="197" t="s">
        <v>2102</v>
      </c>
      <c r="D16971" s="198" t="s">
        <v>374</v>
      </c>
      <c r="E16971" s="421">
        <v>21.51</v>
      </c>
      <c r="F16971" s="413">
        <v>138.72999999999999</v>
      </c>
      <c r="G16971" s="414">
        <f t="shared" si="530"/>
        <v>0.15504937648670081</v>
      </c>
      <c r="H16971" s="415" t="str">
        <f t="shared" si="531"/>
        <v>VER</v>
      </c>
    </row>
    <row r="16972" spans="1:8" ht="15" hidden="1" thickBot="1">
      <c r="A16972" s="409">
        <v>202208</v>
      </c>
      <c r="B16972" s="196" t="s">
        <v>2103</v>
      </c>
      <c r="C16972" s="197" t="s">
        <v>2102</v>
      </c>
      <c r="D16972" s="198" t="s">
        <v>337</v>
      </c>
      <c r="E16972" s="421">
        <v>9368</v>
      </c>
      <c r="F16972" s="413">
        <v>138.72999999999999</v>
      </c>
      <c r="G16972" s="414">
        <f t="shared" si="530"/>
        <v>67.526850717220512</v>
      </c>
      <c r="H16972" s="415">
        <f t="shared" si="531"/>
        <v>0.33763425358610255</v>
      </c>
    </row>
    <row r="16973" spans="1:8" ht="15" hidden="1" thickBot="1">
      <c r="A16973" s="409">
        <v>202208</v>
      </c>
      <c r="B16973" s="196" t="s">
        <v>2104</v>
      </c>
      <c r="C16973" s="197" t="s">
        <v>2102</v>
      </c>
      <c r="D16973" s="198" t="s">
        <v>339</v>
      </c>
      <c r="E16973" s="421">
        <v>46.8</v>
      </c>
      <c r="F16973" s="413">
        <v>138.72999999999999</v>
      </c>
      <c r="G16973" s="414">
        <f t="shared" si="530"/>
        <v>0.33734592373675487</v>
      </c>
      <c r="H16973" s="415">
        <f t="shared" si="531"/>
        <v>0.33734592373675487</v>
      </c>
    </row>
    <row r="16974" spans="1:8" ht="15" hidden="1" thickBot="1">
      <c r="A16974" s="409">
        <v>202208</v>
      </c>
      <c r="B16974" s="196" t="s">
        <v>2105</v>
      </c>
      <c r="C16974" s="197" t="s">
        <v>2102</v>
      </c>
      <c r="D16974" s="198" t="s">
        <v>337</v>
      </c>
      <c r="E16974" s="421">
        <v>19458</v>
      </c>
      <c r="F16974" s="413">
        <v>138.72999999999999</v>
      </c>
      <c r="G16974" s="414">
        <f t="shared" si="530"/>
        <v>140.25805521516617</v>
      </c>
      <c r="H16974" s="415">
        <f t="shared" si="531"/>
        <v>0.70129027607583083</v>
      </c>
    </row>
    <row r="16975" spans="1:8" ht="15" hidden="1" thickBot="1">
      <c r="A16975" s="409">
        <v>202208</v>
      </c>
      <c r="B16975" s="196" t="s">
        <v>2106</v>
      </c>
      <c r="C16975" s="197" t="s">
        <v>2102</v>
      </c>
      <c r="D16975" s="198" t="s">
        <v>381</v>
      </c>
      <c r="E16975" s="421">
        <v>2272</v>
      </c>
      <c r="F16975" s="413">
        <v>138.72999999999999</v>
      </c>
      <c r="G16975" s="414">
        <f t="shared" si="530"/>
        <v>16.377135442946731</v>
      </c>
      <c r="H16975" s="415" t="str">
        <f t="shared" si="531"/>
        <v>VER</v>
      </c>
    </row>
    <row r="16976" spans="1:8" ht="15" hidden="1" thickBot="1">
      <c r="A16976" s="409">
        <v>202208</v>
      </c>
      <c r="B16976" s="196" t="s">
        <v>2107</v>
      </c>
      <c r="C16976" s="197" t="s">
        <v>2102</v>
      </c>
      <c r="D16976" s="198" t="s">
        <v>337</v>
      </c>
      <c r="E16976" s="421">
        <v>19458</v>
      </c>
      <c r="F16976" s="413">
        <v>138.72999999999999</v>
      </c>
      <c r="G16976" s="414">
        <f t="shared" si="530"/>
        <v>140.25805521516617</v>
      </c>
      <c r="H16976" s="415">
        <f t="shared" si="531"/>
        <v>0.70129027607583083</v>
      </c>
    </row>
    <row r="16977" spans="1:8" ht="15" hidden="1" thickBot="1">
      <c r="A16977" s="409">
        <v>202208</v>
      </c>
      <c r="B16977" s="196" t="s">
        <v>2108</v>
      </c>
      <c r="C16977" s="197" t="s">
        <v>2759</v>
      </c>
      <c r="D16977" s="198" t="s">
        <v>339</v>
      </c>
      <c r="E16977" s="421">
        <v>97.25</v>
      </c>
      <c r="F16977" s="413">
        <v>138.72999999999999</v>
      </c>
      <c r="G16977" s="414">
        <f t="shared" si="530"/>
        <v>0.70100194622648315</v>
      </c>
      <c r="H16977" s="415">
        <f t="shared" si="531"/>
        <v>0.70100194622648315</v>
      </c>
    </row>
    <row r="16978" spans="1:8" ht="15" hidden="1" thickBot="1">
      <c r="A16978" s="409">
        <v>202208</v>
      </c>
      <c r="B16978" s="196" t="s">
        <v>2109</v>
      </c>
      <c r="C16978" s="197" t="s">
        <v>2102</v>
      </c>
      <c r="D16978" s="198" t="s">
        <v>337</v>
      </c>
      <c r="E16978" s="421">
        <v>19458</v>
      </c>
      <c r="F16978" s="413">
        <v>138.72999999999999</v>
      </c>
      <c r="G16978" s="414">
        <f t="shared" si="530"/>
        <v>140.25805521516617</v>
      </c>
      <c r="H16978" s="415">
        <f t="shared" si="531"/>
        <v>0.70129027607583083</v>
      </c>
    </row>
    <row r="16979" spans="1:8" ht="15" hidden="1" thickBot="1">
      <c r="A16979" s="409">
        <v>202208</v>
      </c>
      <c r="B16979" s="196" t="s">
        <v>2110</v>
      </c>
      <c r="C16979" s="197" t="s">
        <v>2102</v>
      </c>
      <c r="D16979" s="198" t="s">
        <v>337</v>
      </c>
      <c r="E16979" s="421">
        <v>19458</v>
      </c>
      <c r="F16979" s="413">
        <v>138.72999999999999</v>
      </c>
      <c r="G16979" s="414">
        <f t="shared" si="530"/>
        <v>140.25805521516617</v>
      </c>
      <c r="H16979" s="415">
        <f t="shared" si="531"/>
        <v>0.70129027607583083</v>
      </c>
    </row>
    <row r="16980" spans="1:8" ht="15" hidden="1" thickBot="1">
      <c r="A16980" s="409">
        <v>202208</v>
      </c>
      <c r="B16980" s="196" t="s">
        <v>2111</v>
      </c>
      <c r="C16980" s="197" t="s">
        <v>2102</v>
      </c>
      <c r="D16980" s="198" t="s">
        <v>337</v>
      </c>
      <c r="E16980" s="421">
        <v>19458</v>
      </c>
      <c r="F16980" s="413">
        <v>138.72999999999999</v>
      </c>
      <c r="G16980" s="414">
        <f t="shared" si="530"/>
        <v>140.25805521516617</v>
      </c>
      <c r="H16980" s="415">
        <f t="shared" si="531"/>
        <v>0.70129027607583083</v>
      </c>
    </row>
    <row r="16981" spans="1:8" ht="15" hidden="1" thickBot="1">
      <c r="A16981" s="409">
        <v>202208</v>
      </c>
      <c r="B16981" s="196" t="s">
        <v>2112</v>
      </c>
      <c r="C16981" s="197" t="s">
        <v>2102</v>
      </c>
      <c r="D16981" s="198" t="s">
        <v>337</v>
      </c>
      <c r="E16981" s="421">
        <v>237788</v>
      </c>
      <c r="F16981" s="413">
        <v>138.72999999999999</v>
      </c>
      <c r="G16981" s="414">
        <f t="shared" si="530"/>
        <v>1714.0344554169972</v>
      </c>
      <c r="H16981" s="415">
        <f t="shared" si="531"/>
        <v>8.5701722770849855</v>
      </c>
    </row>
    <row r="16982" spans="1:8" ht="15" hidden="1" thickBot="1">
      <c r="A16982" s="409">
        <v>202208</v>
      </c>
      <c r="B16982" s="196" t="s">
        <v>2113</v>
      </c>
      <c r="C16982" s="197" t="s">
        <v>2102</v>
      </c>
      <c r="D16982" s="198" t="s">
        <v>339</v>
      </c>
      <c r="E16982" s="421">
        <v>1189</v>
      </c>
      <c r="F16982" s="413">
        <v>138.72999999999999</v>
      </c>
      <c r="G16982" s="414">
        <f t="shared" si="530"/>
        <v>8.5706047718590082</v>
      </c>
      <c r="H16982" s="415">
        <f t="shared" si="531"/>
        <v>8.5706047718590082</v>
      </c>
    </row>
    <row r="16983" spans="1:8" ht="15" hidden="1" thickBot="1">
      <c r="A16983" s="409">
        <v>202208</v>
      </c>
      <c r="B16983" s="196" t="s">
        <v>2114</v>
      </c>
      <c r="C16983" s="197" t="s">
        <v>2102</v>
      </c>
      <c r="D16983" s="198" t="s">
        <v>337</v>
      </c>
      <c r="E16983" s="421">
        <v>45817</v>
      </c>
      <c r="F16983" s="413">
        <v>138.72999999999999</v>
      </c>
      <c r="G16983" s="414">
        <f t="shared" si="530"/>
        <v>330.26021768903627</v>
      </c>
      <c r="H16983" s="415">
        <f t="shared" si="531"/>
        <v>1.6513010884451813</v>
      </c>
    </row>
    <row r="16984" spans="1:8" ht="15" hidden="1" thickBot="1">
      <c r="A16984" s="409">
        <v>202208</v>
      </c>
      <c r="B16984" s="196" t="s">
        <v>2115</v>
      </c>
      <c r="C16984" s="197" t="s">
        <v>2102</v>
      </c>
      <c r="D16984" s="198" t="s">
        <v>339</v>
      </c>
      <c r="E16984" s="421">
        <v>229</v>
      </c>
      <c r="F16984" s="413">
        <v>138.72999999999999</v>
      </c>
      <c r="G16984" s="414">
        <f t="shared" si="530"/>
        <v>1.6506883875153175</v>
      </c>
      <c r="H16984" s="415">
        <f t="shared" si="531"/>
        <v>1.6506883875153175</v>
      </c>
    </row>
    <row r="16985" spans="1:8" ht="15" hidden="1" thickBot="1">
      <c r="A16985" s="409">
        <v>202208</v>
      </c>
      <c r="B16985" s="196" t="s">
        <v>2116</v>
      </c>
      <c r="C16985" s="197" t="s">
        <v>2102</v>
      </c>
      <c r="D16985" s="198" t="s">
        <v>337</v>
      </c>
      <c r="E16985" s="421">
        <v>25476</v>
      </c>
      <c r="F16985" s="413">
        <v>138.72999999999999</v>
      </c>
      <c r="G16985" s="414">
        <f t="shared" si="530"/>
        <v>183.63728104952065</v>
      </c>
      <c r="H16985" s="415">
        <f t="shared" si="531"/>
        <v>0.91818640524760331</v>
      </c>
    </row>
    <row r="16986" spans="1:8" ht="15" hidden="1" thickBot="1">
      <c r="A16986" s="409">
        <v>202208</v>
      </c>
      <c r="B16986" s="196" t="s">
        <v>2117</v>
      </c>
      <c r="C16986" s="197" t="s">
        <v>2102</v>
      </c>
      <c r="D16986" s="198" t="s">
        <v>339</v>
      </c>
      <c r="E16986" s="421">
        <v>127</v>
      </c>
      <c r="F16986" s="413">
        <v>138.72999999999999</v>
      </c>
      <c r="G16986" s="414">
        <f t="shared" si="530"/>
        <v>0.91544727167880058</v>
      </c>
      <c r="H16986" s="415">
        <f t="shared" si="531"/>
        <v>0.91544727167880058</v>
      </c>
    </row>
    <row r="16987" spans="1:8" ht="15" hidden="1" thickBot="1">
      <c r="A16987" s="409">
        <v>202208</v>
      </c>
      <c r="B16987" s="196" t="s">
        <v>2118</v>
      </c>
      <c r="C16987" s="197" t="s">
        <v>2102</v>
      </c>
      <c r="D16987" s="198" t="s">
        <v>337</v>
      </c>
      <c r="E16987" s="421">
        <v>116544</v>
      </c>
      <c r="F16987" s="413">
        <v>138.72999999999999</v>
      </c>
      <c r="G16987" s="414">
        <f t="shared" si="530"/>
        <v>840.07784905932397</v>
      </c>
      <c r="H16987" s="415">
        <f t="shared" si="531"/>
        <v>4.2003892452966198</v>
      </c>
    </row>
    <row r="16988" spans="1:8" ht="15" hidden="1" thickBot="1">
      <c r="A16988" s="409">
        <v>202208</v>
      </c>
      <c r="B16988" s="196" t="s">
        <v>2119</v>
      </c>
      <c r="C16988" s="197" t="s">
        <v>2102</v>
      </c>
      <c r="D16988" s="198" t="s">
        <v>337</v>
      </c>
      <c r="E16988" s="421">
        <v>116544</v>
      </c>
      <c r="F16988" s="413">
        <v>138.72999999999999</v>
      </c>
      <c r="G16988" s="414">
        <f t="shared" si="530"/>
        <v>840.07784905932397</v>
      </c>
      <c r="H16988" s="415">
        <f t="shared" si="531"/>
        <v>4.2003892452966198</v>
      </c>
    </row>
    <row r="16989" spans="1:8" ht="15" hidden="1" thickBot="1">
      <c r="A16989" s="409">
        <v>202208</v>
      </c>
      <c r="B16989" s="196" t="s">
        <v>2120</v>
      </c>
      <c r="C16989" s="197" t="s">
        <v>2102</v>
      </c>
      <c r="D16989" s="198" t="s">
        <v>374</v>
      </c>
      <c r="E16989" s="421">
        <v>810</v>
      </c>
      <c r="F16989" s="413">
        <v>138.72999999999999</v>
      </c>
      <c r="G16989" s="414">
        <f t="shared" si="530"/>
        <v>5.8386794492899883</v>
      </c>
      <c r="H16989" s="415" t="str">
        <f t="shared" si="531"/>
        <v>VER</v>
      </c>
    </row>
    <row r="16990" spans="1:8" ht="15" hidden="1" thickBot="1">
      <c r="A16990" s="409">
        <v>202208</v>
      </c>
      <c r="B16990" s="196" t="s">
        <v>2121</v>
      </c>
      <c r="C16990" s="197" t="s">
        <v>2102</v>
      </c>
      <c r="D16990" s="198" t="s">
        <v>374</v>
      </c>
      <c r="E16990" s="421">
        <v>0.01</v>
      </c>
      <c r="F16990" s="413">
        <v>138.72999999999999</v>
      </c>
      <c r="G16990" s="414">
        <f t="shared" si="530"/>
        <v>7.2082462336913442E-5</v>
      </c>
      <c r="H16990" s="415" t="str">
        <f t="shared" si="531"/>
        <v>VER</v>
      </c>
    </row>
    <row r="16991" spans="1:8" ht="15" hidden="1" thickBot="1">
      <c r="A16991" s="409">
        <v>202208</v>
      </c>
      <c r="B16991" s="196" t="s">
        <v>2122</v>
      </c>
      <c r="C16991" s="197" t="s">
        <v>1347</v>
      </c>
      <c r="D16991" s="198" t="s">
        <v>337</v>
      </c>
      <c r="E16991" s="421">
        <v>122955</v>
      </c>
      <c r="F16991" s="413">
        <v>138.72999999999999</v>
      </c>
      <c r="G16991" s="414">
        <f t="shared" si="530"/>
        <v>886.28991566351908</v>
      </c>
      <c r="H16991" s="415">
        <f t="shared" si="531"/>
        <v>4.4314495783175953</v>
      </c>
    </row>
    <row r="16992" spans="1:8" ht="15" hidden="1" thickBot="1">
      <c r="A16992" s="409">
        <v>202208</v>
      </c>
      <c r="B16992" s="196" t="s">
        <v>2123</v>
      </c>
      <c r="C16992" s="197" t="s">
        <v>1347</v>
      </c>
      <c r="D16992" s="198" t="s">
        <v>339</v>
      </c>
      <c r="E16992" s="421">
        <v>615</v>
      </c>
      <c r="F16992" s="413">
        <v>138.72999999999999</v>
      </c>
      <c r="G16992" s="414">
        <f t="shared" si="530"/>
        <v>4.4330714337201762</v>
      </c>
      <c r="H16992" s="415">
        <f t="shared" si="531"/>
        <v>4.4330714337201762</v>
      </c>
    </row>
    <row r="16993" spans="1:8" ht="15" hidden="1" thickBot="1">
      <c r="A16993" s="409">
        <v>202208</v>
      </c>
      <c r="B16993" s="196" t="s">
        <v>2124</v>
      </c>
      <c r="C16993" s="197" t="s">
        <v>2125</v>
      </c>
      <c r="D16993" s="198" t="s">
        <v>374</v>
      </c>
      <c r="E16993" s="421">
        <v>2363</v>
      </c>
      <c r="F16993" s="413">
        <v>138.72999999999999</v>
      </c>
      <c r="G16993" s="414">
        <f t="shared" si="530"/>
        <v>17.033085850212643</v>
      </c>
      <c r="H16993" s="415" t="str">
        <f t="shared" si="531"/>
        <v>VER</v>
      </c>
    </row>
    <row r="16994" spans="1:8" ht="15" hidden="1" thickBot="1">
      <c r="A16994" s="409">
        <v>202208</v>
      </c>
      <c r="B16994" s="196" t="s">
        <v>2126</v>
      </c>
      <c r="C16994" s="197" t="s">
        <v>2127</v>
      </c>
      <c r="D16994" s="198" t="s">
        <v>337</v>
      </c>
      <c r="E16994" s="421">
        <v>53576</v>
      </c>
      <c r="F16994" s="413">
        <v>138.72999999999999</v>
      </c>
      <c r="G16994" s="414">
        <f t="shared" si="530"/>
        <v>386.18900021624739</v>
      </c>
      <c r="H16994" s="415">
        <f t="shared" si="531"/>
        <v>1.930945001081237</v>
      </c>
    </row>
    <row r="16995" spans="1:8" ht="15" hidden="1" thickBot="1">
      <c r="A16995" s="409">
        <v>202208</v>
      </c>
      <c r="B16995" s="196" t="s">
        <v>2128</v>
      </c>
      <c r="C16995" s="197" t="s">
        <v>2127</v>
      </c>
      <c r="D16995" s="198" t="s">
        <v>339</v>
      </c>
      <c r="E16995" s="421">
        <v>268</v>
      </c>
      <c r="F16995" s="413">
        <v>138.72999999999999</v>
      </c>
      <c r="G16995" s="414">
        <f t="shared" si="530"/>
        <v>1.93180999062928</v>
      </c>
      <c r="H16995" s="415">
        <f t="shared" si="531"/>
        <v>1.93180999062928</v>
      </c>
    </row>
    <row r="16996" spans="1:8" ht="15" hidden="1" thickBot="1">
      <c r="A16996" s="409">
        <v>202208</v>
      </c>
      <c r="B16996" s="196" t="s">
        <v>2129</v>
      </c>
      <c r="C16996" s="197" t="s">
        <v>2760</v>
      </c>
      <c r="D16996" s="198" t="s">
        <v>337</v>
      </c>
      <c r="E16996" s="421">
        <v>101108</v>
      </c>
      <c r="F16996" s="413">
        <v>138.72999999999999</v>
      </c>
      <c r="G16996" s="414">
        <f t="shared" si="530"/>
        <v>728.81136019606436</v>
      </c>
      <c r="H16996" s="415">
        <f t="shared" si="531"/>
        <v>3.6440568009803216</v>
      </c>
    </row>
    <row r="16997" spans="1:8" ht="15" hidden="1" thickBot="1">
      <c r="A16997" s="409">
        <v>202208</v>
      </c>
      <c r="B16997" s="196" t="s">
        <v>2130</v>
      </c>
      <c r="C16997" s="197" t="s">
        <v>2127</v>
      </c>
      <c r="D16997" s="198" t="s">
        <v>339</v>
      </c>
      <c r="E16997" s="421">
        <v>506</v>
      </c>
      <c r="F16997" s="413">
        <v>138.72999999999999</v>
      </c>
      <c r="G16997" s="414">
        <f t="shared" si="530"/>
        <v>3.6473725942478197</v>
      </c>
      <c r="H16997" s="415">
        <f t="shared" si="531"/>
        <v>3.6473725942478197</v>
      </c>
    </row>
    <row r="16998" spans="1:8" ht="15" hidden="1" thickBot="1">
      <c r="A16998" s="409">
        <v>202208</v>
      </c>
      <c r="B16998" s="196" t="s">
        <v>2131</v>
      </c>
      <c r="C16998" s="197" t="s">
        <v>791</v>
      </c>
      <c r="D16998" s="198" t="s">
        <v>337</v>
      </c>
      <c r="E16998" s="421">
        <v>96159</v>
      </c>
      <c r="F16998" s="413">
        <v>138.72999999999999</v>
      </c>
      <c r="G16998" s="414">
        <f t="shared" si="530"/>
        <v>693.13774958552585</v>
      </c>
      <c r="H16998" s="415">
        <f t="shared" si="531"/>
        <v>3.4656887479276293</v>
      </c>
    </row>
    <row r="16999" spans="1:8" ht="15" hidden="1" thickBot="1">
      <c r="A16999" s="409">
        <v>202208</v>
      </c>
      <c r="B16999" s="196" t="s">
        <v>2132</v>
      </c>
      <c r="C16999" s="197" t="s">
        <v>791</v>
      </c>
      <c r="D16999" s="198" t="s">
        <v>339</v>
      </c>
      <c r="E16999" s="421">
        <v>481</v>
      </c>
      <c r="F16999" s="413">
        <v>138.72999999999999</v>
      </c>
      <c r="G16999" s="414">
        <f t="shared" si="530"/>
        <v>3.4671664384055361</v>
      </c>
      <c r="H16999" s="415">
        <f t="shared" si="531"/>
        <v>3.4671664384055361</v>
      </c>
    </row>
    <row r="17000" spans="1:8" ht="15" hidden="1" thickBot="1">
      <c r="A17000" s="409">
        <v>202208</v>
      </c>
      <c r="B17000" s="196" t="s">
        <v>2133</v>
      </c>
      <c r="C17000" s="197" t="s">
        <v>791</v>
      </c>
      <c r="D17000" s="198" t="s">
        <v>337</v>
      </c>
      <c r="E17000" s="421">
        <v>100321</v>
      </c>
      <c r="F17000" s="413">
        <v>138.72999999999999</v>
      </c>
      <c r="G17000" s="414">
        <f t="shared" si="530"/>
        <v>723.13847041014924</v>
      </c>
      <c r="H17000" s="415">
        <f t="shared" si="531"/>
        <v>3.615692352050746</v>
      </c>
    </row>
    <row r="17001" spans="1:8" ht="15" hidden="1" thickBot="1">
      <c r="A17001" s="409">
        <v>202208</v>
      </c>
      <c r="B17001" s="196" t="s">
        <v>2134</v>
      </c>
      <c r="C17001" s="197" t="s">
        <v>2661</v>
      </c>
      <c r="D17001" s="198" t="s">
        <v>339</v>
      </c>
      <c r="E17001" s="421">
        <v>502</v>
      </c>
      <c r="F17001" s="413">
        <v>138.72999999999999</v>
      </c>
      <c r="G17001" s="414">
        <f t="shared" si="530"/>
        <v>3.6185396093130544</v>
      </c>
      <c r="H17001" s="415">
        <f t="shared" si="531"/>
        <v>3.6185396093130544</v>
      </c>
    </row>
    <row r="17002" spans="1:8" ht="15" hidden="1" thickBot="1">
      <c r="A17002" s="409">
        <v>202208</v>
      </c>
      <c r="B17002" s="196" t="s">
        <v>2135</v>
      </c>
      <c r="C17002" s="197" t="s">
        <v>2034</v>
      </c>
      <c r="D17002" s="198" t="s">
        <v>337</v>
      </c>
      <c r="E17002" s="421">
        <v>101456</v>
      </c>
      <c r="F17002" s="413">
        <v>138.72999999999999</v>
      </c>
      <c r="G17002" s="414">
        <f t="shared" si="530"/>
        <v>731.31982988538891</v>
      </c>
      <c r="H17002" s="415">
        <f t="shared" si="531"/>
        <v>3.6565991494269445</v>
      </c>
    </row>
    <row r="17003" spans="1:8" ht="15" hidden="1" thickBot="1">
      <c r="A17003" s="409">
        <v>202208</v>
      </c>
      <c r="B17003" s="196" t="s">
        <v>2136</v>
      </c>
      <c r="C17003" s="197" t="s">
        <v>2034</v>
      </c>
      <c r="D17003" s="198" t="s">
        <v>337</v>
      </c>
      <c r="E17003" s="421">
        <v>98193</v>
      </c>
      <c r="F17003" s="413">
        <v>138.72999999999999</v>
      </c>
      <c r="G17003" s="414">
        <f t="shared" si="530"/>
        <v>707.79932242485404</v>
      </c>
      <c r="H17003" s="415">
        <f t="shared" si="531"/>
        <v>3.5389966121242704</v>
      </c>
    </row>
    <row r="17004" spans="1:8" ht="15" hidden="1" thickBot="1">
      <c r="A17004" s="409">
        <v>202208</v>
      </c>
      <c r="B17004" s="196" t="s">
        <v>2593</v>
      </c>
      <c r="C17004" s="197" t="s">
        <v>2034</v>
      </c>
      <c r="D17004" s="198" t="s">
        <v>337</v>
      </c>
      <c r="E17004" s="421">
        <v>9832</v>
      </c>
      <c r="F17004" s="413">
        <v>138.72999999999999</v>
      </c>
      <c r="G17004" s="414">
        <f t="shared" si="530"/>
        <v>70.871476969653287</v>
      </c>
      <c r="H17004" s="415">
        <f t="shared" si="531"/>
        <v>0.35435738484826645</v>
      </c>
    </row>
    <row r="17005" spans="1:8" ht="15" hidden="1" thickBot="1">
      <c r="A17005" s="409">
        <v>202208</v>
      </c>
      <c r="B17005" s="196" t="s">
        <v>2594</v>
      </c>
      <c r="C17005" s="197" t="s">
        <v>2034</v>
      </c>
      <c r="D17005" s="198" t="s">
        <v>339</v>
      </c>
      <c r="E17005" s="421">
        <v>49.16</v>
      </c>
      <c r="F17005" s="413">
        <v>138.72999999999999</v>
      </c>
      <c r="G17005" s="414">
        <f t="shared" si="530"/>
        <v>0.3543573848482664</v>
      </c>
      <c r="H17005" s="415">
        <f t="shared" si="531"/>
        <v>0.3543573848482664</v>
      </c>
    </row>
    <row r="17006" spans="1:8" ht="15" hidden="1" thickBot="1">
      <c r="A17006" s="409">
        <v>202208</v>
      </c>
      <c r="B17006" s="196" t="s">
        <v>2137</v>
      </c>
      <c r="C17006" s="197" t="s">
        <v>2034</v>
      </c>
      <c r="D17006" s="198" t="s">
        <v>337</v>
      </c>
      <c r="E17006" s="421">
        <v>101456</v>
      </c>
      <c r="F17006" s="413">
        <v>138.72999999999999</v>
      </c>
      <c r="G17006" s="414">
        <f t="shared" si="530"/>
        <v>731.31982988538891</v>
      </c>
      <c r="H17006" s="415">
        <f t="shared" si="531"/>
        <v>3.6565991494269445</v>
      </c>
    </row>
    <row r="17007" spans="1:8" ht="15" hidden="1" thickBot="1">
      <c r="A17007" s="409">
        <v>202208</v>
      </c>
      <c r="B17007" s="196" t="s">
        <v>2138</v>
      </c>
      <c r="C17007" s="197" t="s">
        <v>2761</v>
      </c>
      <c r="D17007" s="198" t="s">
        <v>339</v>
      </c>
      <c r="E17007" s="421">
        <v>507</v>
      </c>
      <c r="F17007" s="413">
        <v>138.72999999999999</v>
      </c>
      <c r="G17007" s="414">
        <f t="shared" si="530"/>
        <v>3.6545808404815112</v>
      </c>
      <c r="H17007" s="415">
        <f t="shared" si="531"/>
        <v>3.6545808404815112</v>
      </c>
    </row>
    <row r="17008" spans="1:8" ht="15" hidden="1" thickBot="1">
      <c r="A17008" s="409">
        <v>202208</v>
      </c>
      <c r="B17008" s="196" t="s">
        <v>2139</v>
      </c>
      <c r="C17008" s="197" t="s">
        <v>2034</v>
      </c>
      <c r="D17008" s="198" t="s">
        <v>337</v>
      </c>
      <c r="E17008" s="421">
        <v>101456</v>
      </c>
      <c r="F17008" s="413">
        <v>138.72999999999999</v>
      </c>
      <c r="G17008" s="414">
        <f t="shared" si="530"/>
        <v>731.31982988538891</v>
      </c>
      <c r="H17008" s="415">
        <f t="shared" si="531"/>
        <v>3.6565991494269445</v>
      </c>
    </row>
    <row r="17009" spans="1:8" ht="15" hidden="1" thickBot="1">
      <c r="A17009" s="409">
        <v>202208</v>
      </c>
      <c r="B17009" s="196" t="s">
        <v>2140</v>
      </c>
      <c r="C17009" s="197" t="s">
        <v>2034</v>
      </c>
      <c r="D17009" s="198" t="s">
        <v>339</v>
      </c>
      <c r="E17009" s="421">
        <v>507</v>
      </c>
      <c r="F17009" s="413">
        <v>138.72999999999999</v>
      </c>
      <c r="G17009" s="414">
        <f t="shared" si="530"/>
        <v>3.6545808404815112</v>
      </c>
      <c r="H17009" s="415">
        <f t="shared" si="531"/>
        <v>3.6545808404815112</v>
      </c>
    </row>
    <row r="17010" spans="1:8" ht="15" hidden="1" thickBot="1">
      <c r="A17010" s="409">
        <v>202208</v>
      </c>
      <c r="B17010" s="196" t="s">
        <v>2141</v>
      </c>
      <c r="C17010" s="197" t="s">
        <v>2034</v>
      </c>
      <c r="D17010" s="198" t="s">
        <v>337</v>
      </c>
      <c r="E17010" s="421">
        <v>109220</v>
      </c>
      <c r="F17010" s="413">
        <v>138.72999999999999</v>
      </c>
      <c r="G17010" s="414">
        <f t="shared" si="530"/>
        <v>787.28465364376848</v>
      </c>
      <c r="H17010" s="415">
        <f t="shared" si="531"/>
        <v>3.9364232682188423</v>
      </c>
    </row>
    <row r="17011" spans="1:8" ht="15" hidden="1" thickBot="1">
      <c r="A17011" s="409">
        <v>202208</v>
      </c>
      <c r="B17011" s="196" t="s">
        <v>2142</v>
      </c>
      <c r="C17011" s="197" t="s">
        <v>2034</v>
      </c>
      <c r="D17011" s="198" t="s">
        <v>337</v>
      </c>
      <c r="E17011" s="421">
        <v>108443</v>
      </c>
      <c r="F17011" s="413">
        <v>138.72999999999999</v>
      </c>
      <c r="G17011" s="414">
        <f t="shared" si="530"/>
        <v>781.68384632019036</v>
      </c>
      <c r="H17011" s="415">
        <f t="shared" si="531"/>
        <v>3.9084192316009516</v>
      </c>
    </row>
    <row r="17012" spans="1:8" ht="15" hidden="1" thickBot="1">
      <c r="A17012" s="409">
        <v>202208</v>
      </c>
      <c r="B17012" s="196" t="s">
        <v>2143</v>
      </c>
      <c r="C17012" s="197" t="s">
        <v>2034</v>
      </c>
      <c r="D17012" s="198" t="s">
        <v>339</v>
      </c>
      <c r="E17012" s="421">
        <v>542</v>
      </c>
      <c r="F17012" s="413">
        <v>138.72999999999999</v>
      </c>
      <c r="G17012" s="414">
        <f t="shared" si="530"/>
        <v>3.906869458660708</v>
      </c>
      <c r="H17012" s="415">
        <f t="shared" si="531"/>
        <v>3.906869458660708</v>
      </c>
    </row>
    <row r="17013" spans="1:8" ht="15" hidden="1" thickBot="1">
      <c r="A17013" s="409">
        <v>202208</v>
      </c>
      <c r="B17013" s="196" t="s">
        <v>2144</v>
      </c>
      <c r="C17013" s="197" t="s">
        <v>2034</v>
      </c>
      <c r="D17013" s="198" t="s">
        <v>337</v>
      </c>
      <c r="E17013" s="421">
        <v>96216</v>
      </c>
      <c r="F17013" s="413">
        <v>138.72999999999999</v>
      </c>
      <c r="G17013" s="414">
        <f t="shared" si="530"/>
        <v>693.54861962084635</v>
      </c>
      <c r="H17013" s="415">
        <f t="shared" si="531"/>
        <v>3.4677430981042319</v>
      </c>
    </row>
    <row r="17014" spans="1:8" ht="15" hidden="1" thickBot="1">
      <c r="A17014" s="409">
        <v>202208</v>
      </c>
      <c r="B17014" s="196" t="s">
        <v>2145</v>
      </c>
      <c r="C17014" s="197" t="s">
        <v>2034</v>
      </c>
      <c r="D17014" s="198" t="s">
        <v>339</v>
      </c>
      <c r="E17014" s="421">
        <v>481</v>
      </c>
      <c r="F17014" s="413">
        <v>138.72999999999999</v>
      </c>
      <c r="G17014" s="414">
        <f t="shared" si="530"/>
        <v>3.4671664384055361</v>
      </c>
      <c r="H17014" s="415">
        <f t="shared" si="531"/>
        <v>3.4671664384055361</v>
      </c>
    </row>
    <row r="17015" spans="1:8" ht="15" hidden="1" thickBot="1">
      <c r="A17015" s="409">
        <v>202208</v>
      </c>
      <c r="B17015" s="196" t="s">
        <v>2146</v>
      </c>
      <c r="C17015" s="197" t="s">
        <v>2034</v>
      </c>
      <c r="D17015" s="198" t="s">
        <v>337</v>
      </c>
      <c r="E17015" s="421">
        <v>96216</v>
      </c>
      <c r="F17015" s="413">
        <v>138.72999999999999</v>
      </c>
      <c r="G17015" s="414">
        <f t="shared" si="530"/>
        <v>693.54861962084635</v>
      </c>
      <c r="H17015" s="415">
        <f t="shared" si="531"/>
        <v>3.4677430981042319</v>
      </c>
    </row>
    <row r="17016" spans="1:8" ht="15" hidden="1" thickBot="1">
      <c r="A17016" s="409">
        <v>202208</v>
      </c>
      <c r="B17016" s="196" t="s">
        <v>2147</v>
      </c>
      <c r="C17016" s="197" t="s">
        <v>2034</v>
      </c>
      <c r="D17016" s="198" t="s">
        <v>337</v>
      </c>
      <c r="E17016" s="421">
        <v>96216</v>
      </c>
      <c r="F17016" s="413">
        <v>138.72999999999999</v>
      </c>
      <c r="G17016" s="414">
        <f t="shared" si="530"/>
        <v>693.54861962084635</v>
      </c>
      <c r="H17016" s="415">
        <f t="shared" si="531"/>
        <v>3.4677430981042319</v>
      </c>
    </row>
    <row r="17017" spans="1:8" ht="15" hidden="1" thickBot="1">
      <c r="A17017" s="409">
        <v>202208</v>
      </c>
      <c r="B17017" s="196" t="s">
        <v>2148</v>
      </c>
      <c r="C17017" s="197" t="s">
        <v>2761</v>
      </c>
      <c r="D17017" s="198" t="s">
        <v>339</v>
      </c>
      <c r="E17017" s="421">
        <v>481</v>
      </c>
      <c r="F17017" s="413">
        <v>138.72999999999999</v>
      </c>
      <c r="G17017" s="414">
        <f t="shared" si="530"/>
        <v>3.4671664384055361</v>
      </c>
      <c r="H17017" s="415">
        <f t="shared" si="531"/>
        <v>3.4671664384055361</v>
      </c>
    </row>
    <row r="17018" spans="1:8" ht="15" hidden="1" thickBot="1">
      <c r="A17018" s="409">
        <v>202208</v>
      </c>
      <c r="B17018" s="196" t="s">
        <v>2149</v>
      </c>
      <c r="C17018" s="197" t="s">
        <v>2034</v>
      </c>
      <c r="D17018" s="198" t="s">
        <v>337</v>
      </c>
      <c r="E17018" s="421">
        <v>58348</v>
      </c>
      <c r="F17018" s="413">
        <v>138.72999999999999</v>
      </c>
      <c r="G17018" s="414">
        <f t="shared" si="530"/>
        <v>420.5867512434225</v>
      </c>
      <c r="H17018" s="415">
        <f t="shared" si="531"/>
        <v>2.1029337562171126</v>
      </c>
    </row>
    <row r="17019" spans="1:8" ht="15" hidden="1" thickBot="1">
      <c r="A17019" s="409">
        <v>202208</v>
      </c>
      <c r="B17019" s="196" t="s">
        <v>2150</v>
      </c>
      <c r="C17019" s="197" t="s">
        <v>2034</v>
      </c>
      <c r="D17019" s="198" t="s">
        <v>337</v>
      </c>
      <c r="E17019" s="421">
        <v>80855</v>
      </c>
      <c r="F17019" s="413">
        <v>138.72999999999999</v>
      </c>
      <c r="G17019" s="414">
        <f t="shared" si="530"/>
        <v>582.82274922511363</v>
      </c>
      <c r="H17019" s="415">
        <f t="shared" si="531"/>
        <v>2.9141137461255679</v>
      </c>
    </row>
    <row r="17020" spans="1:8" ht="15" hidden="1" thickBot="1">
      <c r="A17020" s="409">
        <v>202208</v>
      </c>
      <c r="B17020" s="196" t="s">
        <v>2151</v>
      </c>
      <c r="C17020" s="197" t="s">
        <v>2034</v>
      </c>
      <c r="D17020" s="198" t="s">
        <v>339</v>
      </c>
      <c r="E17020" s="421">
        <v>404</v>
      </c>
      <c r="F17020" s="413">
        <v>138.72999999999999</v>
      </c>
      <c r="G17020" s="414">
        <f t="shared" si="530"/>
        <v>2.9121314784113026</v>
      </c>
      <c r="H17020" s="415">
        <f t="shared" si="531"/>
        <v>2.9121314784113026</v>
      </c>
    </row>
    <row r="17021" spans="1:8" ht="15" hidden="1" thickBot="1">
      <c r="A17021" s="409">
        <v>202208</v>
      </c>
      <c r="B17021" s="196" t="s">
        <v>2152</v>
      </c>
      <c r="C17021" s="197" t="s">
        <v>2034</v>
      </c>
      <c r="D17021" s="198" t="s">
        <v>339</v>
      </c>
      <c r="E17021" s="421">
        <v>292</v>
      </c>
      <c r="F17021" s="413">
        <v>138.72999999999999</v>
      </c>
      <c r="G17021" s="414">
        <f t="shared" si="530"/>
        <v>2.1048079002378723</v>
      </c>
      <c r="H17021" s="415">
        <f t="shared" si="531"/>
        <v>2.1048079002378723</v>
      </c>
    </row>
    <row r="17022" spans="1:8" ht="15" hidden="1" thickBot="1">
      <c r="A17022" s="409">
        <v>202208</v>
      </c>
      <c r="B17022" s="196" t="s">
        <v>2153</v>
      </c>
      <c r="C17022" s="197" t="s">
        <v>2034</v>
      </c>
      <c r="D17022" s="198" t="s">
        <v>337</v>
      </c>
      <c r="E17022" s="421">
        <v>58348</v>
      </c>
      <c r="F17022" s="413">
        <v>138.72999999999999</v>
      </c>
      <c r="G17022" s="414">
        <f t="shared" si="530"/>
        <v>420.5867512434225</v>
      </c>
      <c r="H17022" s="415">
        <f t="shared" si="531"/>
        <v>2.1029337562171126</v>
      </c>
    </row>
    <row r="17023" spans="1:8" ht="15" hidden="1" thickBot="1">
      <c r="A17023" s="409">
        <v>202208</v>
      </c>
      <c r="B17023" s="196" t="s">
        <v>2154</v>
      </c>
      <c r="C17023" s="197" t="s">
        <v>2034</v>
      </c>
      <c r="D17023" s="198" t="s">
        <v>337</v>
      </c>
      <c r="E17023" s="421">
        <v>58348</v>
      </c>
      <c r="F17023" s="413">
        <v>138.72999999999999</v>
      </c>
      <c r="G17023" s="414">
        <f t="shared" si="530"/>
        <v>420.5867512434225</v>
      </c>
      <c r="H17023" s="415">
        <f t="shared" si="531"/>
        <v>2.1029337562171126</v>
      </c>
    </row>
    <row r="17024" spans="1:8" ht="15" hidden="1" thickBot="1">
      <c r="A17024" s="409">
        <v>202208</v>
      </c>
      <c r="B17024" s="196" t="s">
        <v>2155</v>
      </c>
      <c r="C17024" s="197" t="s">
        <v>2034</v>
      </c>
      <c r="D17024" s="198" t="s">
        <v>350</v>
      </c>
      <c r="E17024" s="421">
        <v>0.01</v>
      </c>
      <c r="F17024" s="413">
        <v>138.72999999999999</v>
      </c>
      <c r="G17024" s="414">
        <f t="shared" si="530"/>
        <v>7.2082462336913442E-5</v>
      </c>
      <c r="H17024" s="415" t="str">
        <f t="shared" si="531"/>
        <v>VER</v>
      </c>
    </row>
    <row r="17025" spans="1:8" ht="15" hidden="1" thickBot="1">
      <c r="A17025" s="409">
        <v>202208</v>
      </c>
      <c r="B17025" s="196" t="s">
        <v>2156</v>
      </c>
      <c r="C17025" s="197" t="s">
        <v>2034</v>
      </c>
      <c r="D17025" s="198" t="s">
        <v>337</v>
      </c>
      <c r="E17025" s="421">
        <v>62083</v>
      </c>
      <c r="F17025" s="413">
        <v>138.72999999999999</v>
      </c>
      <c r="G17025" s="414">
        <f t="shared" si="530"/>
        <v>447.50955092625969</v>
      </c>
      <c r="H17025" s="415">
        <f t="shared" si="531"/>
        <v>2.2375477546312985</v>
      </c>
    </row>
    <row r="17026" spans="1:8" ht="15" hidden="1" thickBot="1">
      <c r="A17026" s="409">
        <v>202208</v>
      </c>
      <c r="B17026" s="196" t="s">
        <v>2157</v>
      </c>
      <c r="C17026" s="197" t="s">
        <v>2034</v>
      </c>
      <c r="D17026" s="198" t="s">
        <v>337</v>
      </c>
      <c r="E17026" s="421">
        <v>62083</v>
      </c>
      <c r="F17026" s="413">
        <v>138.72999999999999</v>
      </c>
      <c r="G17026" s="414">
        <f t="shared" ref="G17026:G17089" si="532">+E17026/F17026</f>
        <v>447.50955092625969</v>
      </c>
      <c r="H17026" s="415">
        <f t="shared" ref="H17026:H17089" si="533">IF(D17026="TB",G17026/200,IF(D17026="LT",G17026,"VER"))</f>
        <v>2.2375477546312985</v>
      </c>
    </row>
    <row r="17027" spans="1:8" ht="15" hidden="1" thickBot="1">
      <c r="A17027" s="409">
        <v>202208</v>
      </c>
      <c r="B17027" s="196" t="s">
        <v>2158</v>
      </c>
      <c r="C17027" s="197" t="s">
        <v>2034</v>
      </c>
      <c r="D17027" s="198" t="s">
        <v>337</v>
      </c>
      <c r="E17027" s="421">
        <v>53262</v>
      </c>
      <c r="F17027" s="413">
        <v>138.72999999999999</v>
      </c>
      <c r="G17027" s="414">
        <f t="shared" si="532"/>
        <v>383.92561089886834</v>
      </c>
      <c r="H17027" s="415">
        <f t="shared" si="533"/>
        <v>1.9196280544943418</v>
      </c>
    </row>
    <row r="17028" spans="1:8" ht="15" hidden="1" thickBot="1">
      <c r="A17028" s="409">
        <v>202208</v>
      </c>
      <c r="B17028" s="196" t="s">
        <v>2159</v>
      </c>
      <c r="C17028" s="197" t="s">
        <v>2034</v>
      </c>
      <c r="D17028" s="198" t="s">
        <v>339</v>
      </c>
      <c r="E17028" s="421">
        <v>266</v>
      </c>
      <c r="F17028" s="413">
        <v>138.72999999999999</v>
      </c>
      <c r="G17028" s="414">
        <f t="shared" si="532"/>
        <v>1.9173934981618974</v>
      </c>
      <c r="H17028" s="415">
        <f t="shared" si="533"/>
        <v>1.9173934981618974</v>
      </c>
    </row>
    <row r="17029" spans="1:8" ht="15" hidden="1" thickBot="1">
      <c r="A17029" s="409">
        <v>202208</v>
      </c>
      <c r="B17029" s="196" t="s">
        <v>2160</v>
      </c>
      <c r="C17029" s="197" t="s">
        <v>2034</v>
      </c>
      <c r="D17029" s="198" t="s">
        <v>337</v>
      </c>
      <c r="E17029" s="421">
        <v>96118</v>
      </c>
      <c r="F17029" s="413">
        <v>138.72999999999999</v>
      </c>
      <c r="G17029" s="414">
        <f t="shared" si="532"/>
        <v>692.84221148994459</v>
      </c>
      <c r="H17029" s="415">
        <f t="shared" si="533"/>
        <v>3.4642110574497229</v>
      </c>
    </row>
    <row r="17030" spans="1:8" ht="15" hidden="1" thickBot="1">
      <c r="A17030" s="409">
        <v>202208</v>
      </c>
      <c r="B17030" s="196" t="s">
        <v>2161</v>
      </c>
      <c r="C17030" s="197" t="s">
        <v>2034</v>
      </c>
      <c r="D17030" s="198" t="s">
        <v>337</v>
      </c>
      <c r="E17030" s="421">
        <v>77163</v>
      </c>
      <c r="F17030" s="413">
        <v>138.72999999999999</v>
      </c>
      <c r="G17030" s="414">
        <f t="shared" si="532"/>
        <v>556.20990413032519</v>
      </c>
      <c r="H17030" s="415">
        <f t="shared" si="533"/>
        <v>2.7810495206516261</v>
      </c>
    </row>
    <row r="17031" spans="1:8" ht="15" hidden="1" thickBot="1">
      <c r="A17031" s="409">
        <v>202208</v>
      </c>
      <c r="B17031" s="196" t="s">
        <v>2162</v>
      </c>
      <c r="C17031" s="197" t="s">
        <v>2034</v>
      </c>
      <c r="D17031" s="198" t="s">
        <v>337</v>
      </c>
      <c r="E17031" s="421">
        <v>77354</v>
      </c>
      <c r="F17031" s="413">
        <v>138.72999999999999</v>
      </c>
      <c r="G17031" s="414">
        <f t="shared" si="532"/>
        <v>557.58667916096022</v>
      </c>
      <c r="H17031" s="415">
        <f t="shared" si="533"/>
        <v>2.7879333958048012</v>
      </c>
    </row>
    <row r="17032" spans="1:8" ht="15" hidden="1" thickBot="1">
      <c r="A17032" s="409">
        <v>202208</v>
      </c>
      <c r="B17032" s="196" t="s">
        <v>2163</v>
      </c>
      <c r="C17032" s="197" t="s">
        <v>2034</v>
      </c>
      <c r="D17032" s="198" t="s">
        <v>339</v>
      </c>
      <c r="E17032" s="421">
        <v>387</v>
      </c>
      <c r="F17032" s="413">
        <v>138.72999999999999</v>
      </c>
      <c r="G17032" s="414">
        <f t="shared" si="532"/>
        <v>2.78959129243855</v>
      </c>
      <c r="H17032" s="415">
        <f t="shared" si="533"/>
        <v>2.78959129243855</v>
      </c>
    </row>
    <row r="17033" spans="1:8" ht="15" hidden="1" thickBot="1">
      <c r="A17033" s="409">
        <v>202208</v>
      </c>
      <c r="B17033" s="196" t="s">
        <v>2164</v>
      </c>
      <c r="C17033" s="197" t="s">
        <v>2034</v>
      </c>
      <c r="D17033" s="198" t="s">
        <v>337</v>
      </c>
      <c r="E17033" s="421">
        <v>70485</v>
      </c>
      <c r="F17033" s="413">
        <v>138.72999999999999</v>
      </c>
      <c r="G17033" s="414">
        <f t="shared" si="532"/>
        <v>508.07323578173435</v>
      </c>
      <c r="H17033" s="415">
        <f t="shared" si="533"/>
        <v>2.5403661789086716</v>
      </c>
    </row>
    <row r="17034" spans="1:8" ht="15" hidden="1" thickBot="1">
      <c r="A17034" s="409">
        <v>202208</v>
      </c>
      <c r="B17034" s="196" t="s">
        <v>2165</v>
      </c>
      <c r="C17034" s="197" t="s">
        <v>2034</v>
      </c>
      <c r="D17034" s="198" t="s">
        <v>337</v>
      </c>
      <c r="E17034" s="421">
        <v>53960</v>
      </c>
      <c r="F17034" s="413">
        <v>138.72999999999999</v>
      </c>
      <c r="G17034" s="414">
        <f t="shared" si="532"/>
        <v>388.95696676998489</v>
      </c>
      <c r="H17034" s="415">
        <f t="shared" si="533"/>
        <v>1.9447848338499245</v>
      </c>
    </row>
    <row r="17035" spans="1:8" ht="15" hidden="1" thickBot="1">
      <c r="A17035" s="409">
        <v>202208</v>
      </c>
      <c r="B17035" s="196" t="s">
        <v>2166</v>
      </c>
      <c r="C17035" s="197" t="s">
        <v>2034</v>
      </c>
      <c r="D17035" s="198" t="s">
        <v>337</v>
      </c>
      <c r="E17035" s="421">
        <v>58933</v>
      </c>
      <c r="F17035" s="413">
        <v>138.72999999999999</v>
      </c>
      <c r="G17035" s="414">
        <f t="shared" si="532"/>
        <v>424.80357529013196</v>
      </c>
      <c r="H17035" s="415">
        <f t="shared" si="533"/>
        <v>2.1240178764506599</v>
      </c>
    </row>
    <row r="17036" spans="1:8" ht="15" hidden="1" thickBot="1">
      <c r="A17036" s="409">
        <v>202208</v>
      </c>
      <c r="B17036" s="196" t="s">
        <v>2167</v>
      </c>
      <c r="C17036" s="197" t="s">
        <v>2034</v>
      </c>
      <c r="D17036" s="198" t="s">
        <v>337</v>
      </c>
      <c r="E17036" s="421">
        <v>112144</v>
      </c>
      <c r="F17036" s="413">
        <v>138.72999999999999</v>
      </c>
      <c r="G17036" s="414">
        <f t="shared" si="532"/>
        <v>808.36156563108204</v>
      </c>
      <c r="H17036" s="415">
        <f t="shared" si="533"/>
        <v>4.0418078281554104</v>
      </c>
    </row>
    <row r="17037" spans="1:8" ht="15" hidden="1" thickBot="1">
      <c r="A17037" s="409">
        <v>202208</v>
      </c>
      <c r="B17037" s="196" t="s">
        <v>2168</v>
      </c>
      <c r="C17037" s="197" t="s">
        <v>2034</v>
      </c>
      <c r="D17037" s="198" t="s">
        <v>339</v>
      </c>
      <c r="E17037" s="421">
        <v>561</v>
      </c>
      <c r="F17037" s="413">
        <v>138.72999999999999</v>
      </c>
      <c r="G17037" s="414">
        <f t="shared" si="532"/>
        <v>4.0438261371008437</v>
      </c>
      <c r="H17037" s="415">
        <f t="shared" si="533"/>
        <v>4.0438261371008437</v>
      </c>
    </row>
    <row r="17038" spans="1:8" ht="15" hidden="1" thickBot="1">
      <c r="A17038" s="409">
        <v>202208</v>
      </c>
      <c r="B17038" s="196" t="s">
        <v>2169</v>
      </c>
      <c r="C17038" s="197" t="s">
        <v>2034</v>
      </c>
      <c r="D17038" s="198" t="s">
        <v>337</v>
      </c>
      <c r="E17038" s="421">
        <v>94244</v>
      </c>
      <c r="F17038" s="413">
        <v>138.72999999999999</v>
      </c>
      <c r="G17038" s="414">
        <f t="shared" si="532"/>
        <v>679.33395804800693</v>
      </c>
      <c r="H17038" s="415">
        <f t="shared" si="533"/>
        <v>3.3966697902400345</v>
      </c>
    </row>
    <row r="17039" spans="1:8" ht="15" hidden="1" thickBot="1">
      <c r="A17039" s="409">
        <v>202208</v>
      </c>
      <c r="B17039" s="196" t="s">
        <v>2170</v>
      </c>
      <c r="C17039" s="197" t="s">
        <v>2034</v>
      </c>
      <c r="D17039" s="198" t="s">
        <v>339</v>
      </c>
      <c r="E17039" s="421">
        <v>471</v>
      </c>
      <c r="F17039" s="413">
        <v>138.72999999999999</v>
      </c>
      <c r="G17039" s="414">
        <f t="shared" si="532"/>
        <v>3.3950839760686229</v>
      </c>
      <c r="H17039" s="415">
        <f t="shared" si="533"/>
        <v>3.3950839760686229</v>
      </c>
    </row>
    <row r="17040" spans="1:8" ht="15" hidden="1" thickBot="1">
      <c r="A17040" s="409">
        <v>202208</v>
      </c>
      <c r="B17040" s="196" t="s">
        <v>2171</v>
      </c>
      <c r="C17040" s="197" t="s">
        <v>2034</v>
      </c>
      <c r="D17040" s="198" t="s">
        <v>337</v>
      </c>
      <c r="E17040" s="421">
        <v>90440</v>
      </c>
      <c r="F17040" s="413">
        <v>138.72999999999999</v>
      </c>
      <c r="G17040" s="414">
        <f t="shared" si="532"/>
        <v>651.9137893750451</v>
      </c>
      <c r="H17040" s="415">
        <f t="shared" si="533"/>
        <v>3.2595689468752256</v>
      </c>
    </row>
    <row r="17041" spans="1:8" ht="15" hidden="1" thickBot="1">
      <c r="A17041" s="409">
        <v>202208</v>
      </c>
      <c r="B17041" s="196" t="s">
        <v>2172</v>
      </c>
      <c r="C17041" s="197" t="s">
        <v>2034</v>
      </c>
      <c r="D17041" s="198" t="s">
        <v>339</v>
      </c>
      <c r="E17041" s="421">
        <v>452</v>
      </c>
      <c r="F17041" s="413">
        <v>138.72999999999999</v>
      </c>
      <c r="G17041" s="414">
        <f t="shared" si="532"/>
        <v>3.2581272976284872</v>
      </c>
      <c r="H17041" s="415">
        <f t="shared" si="533"/>
        <v>3.2581272976284872</v>
      </c>
    </row>
    <row r="17042" spans="1:8" ht="15" hidden="1" thickBot="1">
      <c r="A17042" s="409">
        <v>202208</v>
      </c>
      <c r="B17042" s="196" t="s">
        <v>2173</v>
      </c>
      <c r="C17042" s="197" t="s">
        <v>2034</v>
      </c>
      <c r="D17042" s="198" t="s">
        <v>337</v>
      </c>
      <c r="E17042" s="421">
        <v>68822</v>
      </c>
      <c r="F17042" s="413">
        <v>138.72999999999999</v>
      </c>
      <c r="G17042" s="414">
        <f t="shared" si="532"/>
        <v>496.08592229510566</v>
      </c>
      <c r="H17042" s="415">
        <f t="shared" si="533"/>
        <v>2.4804296114755284</v>
      </c>
    </row>
    <row r="17043" spans="1:8" ht="15" hidden="1" thickBot="1">
      <c r="A17043" s="409">
        <v>202208</v>
      </c>
      <c r="B17043" s="196" t="s">
        <v>2174</v>
      </c>
      <c r="C17043" s="197" t="s">
        <v>2034</v>
      </c>
      <c r="D17043" s="198" t="s">
        <v>337</v>
      </c>
      <c r="E17043" s="421">
        <v>47681</v>
      </c>
      <c r="F17043" s="413">
        <v>138.72999999999999</v>
      </c>
      <c r="G17043" s="414">
        <f t="shared" si="532"/>
        <v>343.69638866863693</v>
      </c>
      <c r="H17043" s="415">
        <f t="shared" si="533"/>
        <v>1.7184819433431846</v>
      </c>
    </row>
    <row r="17044" spans="1:8" ht="15" hidden="1" thickBot="1">
      <c r="A17044" s="409">
        <v>202208</v>
      </c>
      <c r="B17044" s="196" t="s">
        <v>2175</v>
      </c>
      <c r="C17044" s="197" t="s">
        <v>2034</v>
      </c>
      <c r="D17044" s="198" t="s">
        <v>337</v>
      </c>
      <c r="E17044" s="421">
        <v>67794</v>
      </c>
      <c r="F17044" s="413">
        <v>138.72999999999999</v>
      </c>
      <c r="G17044" s="414">
        <f t="shared" si="532"/>
        <v>488.67584516687094</v>
      </c>
      <c r="H17044" s="415">
        <f t="shared" si="533"/>
        <v>2.4433792258343545</v>
      </c>
    </row>
    <row r="17045" spans="1:8" ht="15" hidden="1" thickBot="1">
      <c r="A17045" s="409">
        <v>202208</v>
      </c>
      <c r="B17045" s="196" t="s">
        <v>2176</v>
      </c>
      <c r="C17045" s="197" t="s">
        <v>2034</v>
      </c>
      <c r="D17045" s="198" t="s">
        <v>337</v>
      </c>
      <c r="E17045" s="421">
        <v>67794</v>
      </c>
      <c r="F17045" s="413">
        <v>138.72999999999999</v>
      </c>
      <c r="G17045" s="414">
        <f t="shared" si="532"/>
        <v>488.67584516687094</v>
      </c>
      <c r="H17045" s="415">
        <f t="shared" si="533"/>
        <v>2.4433792258343545</v>
      </c>
    </row>
    <row r="17046" spans="1:8" ht="15" hidden="1" thickBot="1">
      <c r="A17046" s="409">
        <v>202208</v>
      </c>
      <c r="B17046" s="196" t="s">
        <v>2177</v>
      </c>
      <c r="C17046" s="197" t="s">
        <v>2034</v>
      </c>
      <c r="D17046" s="198" t="s">
        <v>337</v>
      </c>
      <c r="E17046" s="421">
        <v>79607</v>
      </c>
      <c r="F17046" s="413">
        <v>138.72999999999999</v>
      </c>
      <c r="G17046" s="414">
        <f t="shared" si="532"/>
        <v>573.82685792546681</v>
      </c>
      <c r="H17046" s="415">
        <f t="shared" si="533"/>
        <v>2.869134289627334</v>
      </c>
    </row>
    <row r="17047" spans="1:8" ht="15" hidden="1" thickBot="1">
      <c r="A17047" s="409">
        <v>202208</v>
      </c>
      <c r="B17047" s="196" t="s">
        <v>2178</v>
      </c>
      <c r="C17047" s="197" t="s">
        <v>2034</v>
      </c>
      <c r="D17047" s="198" t="s">
        <v>339</v>
      </c>
      <c r="E17047" s="421">
        <v>398</v>
      </c>
      <c r="F17047" s="413">
        <v>138.72999999999999</v>
      </c>
      <c r="G17047" s="414">
        <f t="shared" si="532"/>
        <v>2.8688820010091547</v>
      </c>
      <c r="H17047" s="415">
        <f t="shared" si="533"/>
        <v>2.8688820010091547</v>
      </c>
    </row>
    <row r="17048" spans="1:8" ht="15" hidden="1" thickBot="1">
      <c r="A17048" s="409">
        <v>202208</v>
      </c>
      <c r="B17048" s="196" t="s">
        <v>2179</v>
      </c>
      <c r="C17048" s="197" t="s">
        <v>2034</v>
      </c>
      <c r="D17048" s="198" t="s">
        <v>337</v>
      </c>
      <c r="E17048" s="421">
        <v>114374</v>
      </c>
      <c r="F17048" s="413">
        <v>138.72999999999999</v>
      </c>
      <c r="G17048" s="414">
        <f t="shared" si="532"/>
        <v>824.43595473221376</v>
      </c>
      <c r="H17048" s="415">
        <f t="shared" si="533"/>
        <v>4.1221797736610686</v>
      </c>
    </row>
    <row r="17049" spans="1:8" ht="15" hidden="1" thickBot="1">
      <c r="A17049" s="409">
        <v>202208</v>
      </c>
      <c r="B17049" s="196" t="s">
        <v>2180</v>
      </c>
      <c r="C17049" s="197" t="s">
        <v>2034</v>
      </c>
      <c r="D17049" s="198" t="s">
        <v>339</v>
      </c>
      <c r="E17049" s="421">
        <v>572</v>
      </c>
      <c r="F17049" s="413">
        <v>138.72999999999999</v>
      </c>
      <c r="G17049" s="414">
        <f t="shared" si="532"/>
        <v>4.1231168456714489</v>
      </c>
      <c r="H17049" s="415">
        <f t="shared" si="533"/>
        <v>4.1231168456714489</v>
      </c>
    </row>
    <row r="17050" spans="1:8" ht="15" hidden="1" thickBot="1">
      <c r="A17050" s="409">
        <v>202208</v>
      </c>
      <c r="B17050" s="196" t="s">
        <v>2181</v>
      </c>
      <c r="C17050" s="197" t="s">
        <v>2034</v>
      </c>
      <c r="D17050" s="198" t="s">
        <v>337</v>
      </c>
      <c r="E17050" s="421">
        <v>75857</v>
      </c>
      <c r="F17050" s="413">
        <v>138.72999999999999</v>
      </c>
      <c r="G17050" s="414">
        <f t="shared" si="532"/>
        <v>546.79593454912424</v>
      </c>
      <c r="H17050" s="415">
        <f t="shared" si="533"/>
        <v>2.7339796727456211</v>
      </c>
    </row>
    <row r="17051" spans="1:8" ht="15" hidden="1" thickBot="1">
      <c r="A17051" s="409">
        <v>202208</v>
      </c>
      <c r="B17051" s="196" t="s">
        <v>2182</v>
      </c>
      <c r="C17051" s="197" t="s">
        <v>2034</v>
      </c>
      <c r="D17051" s="198" t="s">
        <v>337</v>
      </c>
      <c r="E17051" s="421">
        <v>83212</v>
      </c>
      <c r="F17051" s="413">
        <v>138.72999999999999</v>
      </c>
      <c r="G17051" s="414">
        <f t="shared" si="532"/>
        <v>599.81258559792411</v>
      </c>
      <c r="H17051" s="415">
        <f t="shared" si="533"/>
        <v>2.9990629279896206</v>
      </c>
    </row>
    <row r="17052" spans="1:8" ht="15" hidden="1" thickBot="1">
      <c r="A17052" s="409">
        <v>202208</v>
      </c>
      <c r="B17052" s="196" t="s">
        <v>2183</v>
      </c>
      <c r="C17052" s="197" t="s">
        <v>2034</v>
      </c>
      <c r="D17052" s="198" t="s">
        <v>337</v>
      </c>
      <c r="E17052" s="421">
        <v>83212</v>
      </c>
      <c r="F17052" s="413">
        <v>138.72999999999999</v>
      </c>
      <c r="G17052" s="414">
        <f t="shared" si="532"/>
        <v>599.81258559792411</v>
      </c>
      <c r="H17052" s="415">
        <f t="shared" si="533"/>
        <v>2.9990629279896206</v>
      </c>
    </row>
    <row r="17053" spans="1:8" ht="15" hidden="1" thickBot="1">
      <c r="A17053" s="409">
        <v>202208</v>
      </c>
      <c r="B17053" s="196" t="s">
        <v>2184</v>
      </c>
      <c r="C17053" s="197" t="s">
        <v>2034</v>
      </c>
      <c r="D17053" s="198" t="s">
        <v>339</v>
      </c>
      <c r="E17053" s="421">
        <v>379</v>
      </c>
      <c r="F17053" s="413">
        <v>138.72999999999999</v>
      </c>
      <c r="G17053" s="414">
        <f t="shared" si="532"/>
        <v>2.731925322569019</v>
      </c>
      <c r="H17053" s="415">
        <f t="shared" si="533"/>
        <v>2.731925322569019</v>
      </c>
    </row>
    <row r="17054" spans="1:8" ht="15" hidden="1" thickBot="1">
      <c r="A17054" s="409">
        <v>202208</v>
      </c>
      <c r="B17054" s="196" t="s">
        <v>2185</v>
      </c>
      <c r="C17054" s="197" t="s">
        <v>2034</v>
      </c>
      <c r="D17054" s="198" t="s">
        <v>337</v>
      </c>
      <c r="E17054" s="421">
        <v>83212</v>
      </c>
      <c r="F17054" s="413">
        <v>138.72999999999999</v>
      </c>
      <c r="G17054" s="414">
        <f t="shared" si="532"/>
        <v>599.81258559792411</v>
      </c>
      <c r="H17054" s="415">
        <f t="shared" si="533"/>
        <v>2.9990629279896206</v>
      </c>
    </row>
    <row r="17055" spans="1:8" ht="15" hidden="1" thickBot="1">
      <c r="A17055" s="409">
        <v>202208</v>
      </c>
      <c r="B17055" s="196" t="s">
        <v>2186</v>
      </c>
      <c r="C17055" s="197" t="s">
        <v>2034</v>
      </c>
      <c r="D17055" s="198" t="s">
        <v>337</v>
      </c>
      <c r="E17055" s="421">
        <v>82737</v>
      </c>
      <c r="F17055" s="413">
        <v>138.72999999999999</v>
      </c>
      <c r="G17055" s="414">
        <f t="shared" si="532"/>
        <v>596.38866863692067</v>
      </c>
      <c r="H17055" s="415">
        <f t="shared" si="533"/>
        <v>2.9819433431846032</v>
      </c>
    </row>
    <row r="17056" spans="1:8" ht="15" hidden="1" thickBot="1">
      <c r="A17056" s="409">
        <v>202208</v>
      </c>
      <c r="B17056" s="196" t="s">
        <v>2187</v>
      </c>
      <c r="C17056" s="197" t="s">
        <v>2034</v>
      </c>
      <c r="D17056" s="198" t="s">
        <v>337</v>
      </c>
      <c r="E17056" s="421">
        <v>78435</v>
      </c>
      <c r="F17056" s="413">
        <v>138.72999999999999</v>
      </c>
      <c r="G17056" s="414">
        <f t="shared" si="532"/>
        <v>565.37879333958051</v>
      </c>
      <c r="H17056" s="415">
        <f t="shared" si="533"/>
        <v>2.8268939666979027</v>
      </c>
    </row>
    <row r="17057" spans="1:8" ht="15" hidden="1" thickBot="1">
      <c r="A17057" s="409">
        <v>202208</v>
      </c>
      <c r="B17057" s="196" t="s">
        <v>2188</v>
      </c>
      <c r="C17057" s="197" t="s">
        <v>2034</v>
      </c>
      <c r="D17057" s="198" t="s">
        <v>339</v>
      </c>
      <c r="E17057" s="421">
        <v>392</v>
      </c>
      <c r="F17057" s="413">
        <v>138.72999999999999</v>
      </c>
      <c r="G17057" s="414">
        <f t="shared" si="532"/>
        <v>2.8256325236070068</v>
      </c>
      <c r="H17057" s="415">
        <f t="shared" si="533"/>
        <v>2.8256325236070068</v>
      </c>
    </row>
    <row r="17058" spans="1:8" ht="15" hidden="1" thickBot="1">
      <c r="A17058" s="409">
        <v>202208</v>
      </c>
      <c r="B17058" s="196" t="s">
        <v>2189</v>
      </c>
      <c r="C17058" s="197" t="s">
        <v>2034</v>
      </c>
      <c r="D17058" s="198" t="s">
        <v>337</v>
      </c>
      <c r="E17058" s="421">
        <v>72868</v>
      </c>
      <c r="F17058" s="413">
        <v>138.72999999999999</v>
      </c>
      <c r="G17058" s="414">
        <f t="shared" si="532"/>
        <v>525.25048655662079</v>
      </c>
      <c r="H17058" s="415">
        <f t="shared" si="533"/>
        <v>2.6262524327831041</v>
      </c>
    </row>
    <row r="17059" spans="1:8" ht="15" hidden="1" thickBot="1">
      <c r="A17059" s="409">
        <v>202208</v>
      </c>
      <c r="B17059" s="196" t="s">
        <v>2190</v>
      </c>
      <c r="C17059" s="197" t="s">
        <v>2034</v>
      </c>
      <c r="D17059" s="198" t="s">
        <v>337</v>
      </c>
      <c r="E17059" s="421">
        <v>71043</v>
      </c>
      <c r="F17059" s="413">
        <v>138.72999999999999</v>
      </c>
      <c r="G17059" s="414">
        <f t="shared" si="532"/>
        <v>512.09543718013413</v>
      </c>
      <c r="H17059" s="415">
        <f t="shared" si="533"/>
        <v>2.5604771859006705</v>
      </c>
    </row>
    <row r="17060" spans="1:8" ht="15" hidden="1" thickBot="1">
      <c r="A17060" s="409">
        <v>202208</v>
      </c>
      <c r="B17060" s="196" t="s">
        <v>2191</v>
      </c>
      <c r="C17060" s="197" t="s">
        <v>2034</v>
      </c>
      <c r="D17060" s="198" t="s">
        <v>337</v>
      </c>
      <c r="E17060" s="421">
        <v>73878</v>
      </c>
      <c r="F17060" s="413">
        <v>138.72999999999999</v>
      </c>
      <c r="G17060" s="414">
        <f t="shared" si="532"/>
        <v>532.53081525264906</v>
      </c>
      <c r="H17060" s="415">
        <f t="shared" si="533"/>
        <v>2.6626540762632454</v>
      </c>
    </row>
    <row r="17061" spans="1:8" ht="15" hidden="1" thickBot="1">
      <c r="A17061" s="409">
        <v>202208</v>
      </c>
      <c r="B17061" s="196" t="s">
        <v>2192</v>
      </c>
      <c r="C17061" s="197" t="s">
        <v>2034</v>
      </c>
      <c r="D17061" s="198" t="s">
        <v>337</v>
      </c>
      <c r="E17061" s="421">
        <v>75382</v>
      </c>
      <c r="F17061" s="413">
        <v>138.72999999999999</v>
      </c>
      <c r="G17061" s="414">
        <f t="shared" si="532"/>
        <v>543.3720175881208</v>
      </c>
      <c r="H17061" s="415">
        <f t="shared" si="533"/>
        <v>2.7168600879406042</v>
      </c>
    </row>
    <row r="17062" spans="1:8" ht="15" hidden="1" thickBot="1">
      <c r="A17062" s="409">
        <v>202208</v>
      </c>
      <c r="B17062" s="196" t="s">
        <v>2193</v>
      </c>
      <c r="C17062" s="197" t="s">
        <v>2034</v>
      </c>
      <c r="D17062" s="198" t="s">
        <v>339</v>
      </c>
      <c r="E17062" s="421">
        <v>377</v>
      </c>
      <c r="F17062" s="413">
        <v>138.72999999999999</v>
      </c>
      <c r="G17062" s="414">
        <f t="shared" si="532"/>
        <v>2.7175088301016364</v>
      </c>
      <c r="H17062" s="415">
        <f t="shared" si="533"/>
        <v>2.7175088301016364</v>
      </c>
    </row>
    <row r="17063" spans="1:8" ht="15" hidden="1" thickBot="1">
      <c r="A17063" s="409">
        <v>202208</v>
      </c>
      <c r="B17063" s="196" t="s">
        <v>2194</v>
      </c>
      <c r="C17063" s="197" t="s">
        <v>2034</v>
      </c>
      <c r="D17063" s="198" t="s">
        <v>337</v>
      </c>
      <c r="E17063" s="421">
        <v>62997</v>
      </c>
      <c r="F17063" s="413">
        <v>138.72999999999999</v>
      </c>
      <c r="G17063" s="414">
        <f t="shared" si="532"/>
        <v>454.09788798385358</v>
      </c>
      <c r="H17063" s="415">
        <f t="shared" si="533"/>
        <v>2.2704894399192681</v>
      </c>
    </row>
    <row r="17064" spans="1:8" ht="15" hidden="1" thickBot="1">
      <c r="A17064" s="409">
        <v>202208</v>
      </c>
      <c r="B17064" s="196" t="s">
        <v>2195</v>
      </c>
      <c r="C17064" s="197" t="s">
        <v>2034</v>
      </c>
      <c r="D17064" s="198" t="s">
        <v>339</v>
      </c>
      <c r="E17064" s="421">
        <v>315</v>
      </c>
      <c r="F17064" s="413">
        <v>138.72999999999999</v>
      </c>
      <c r="G17064" s="414">
        <f t="shared" si="532"/>
        <v>2.2705975636127733</v>
      </c>
      <c r="H17064" s="415">
        <f t="shared" si="533"/>
        <v>2.2705975636127733</v>
      </c>
    </row>
    <row r="17065" spans="1:8" ht="15" hidden="1" thickBot="1">
      <c r="A17065" s="409">
        <v>202208</v>
      </c>
      <c r="B17065" s="196" t="s">
        <v>2196</v>
      </c>
      <c r="C17065" s="197" t="s">
        <v>2034</v>
      </c>
      <c r="D17065" s="198" t="s">
        <v>337</v>
      </c>
      <c r="E17065" s="421">
        <v>67733</v>
      </c>
      <c r="F17065" s="413">
        <v>138.72999999999999</v>
      </c>
      <c r="G17065" s="414">
        <f t="shared" si="532"/>
        <v>488.23614214661575</v>
      </c>
      <c r="H17065" s="415">
        <f t="shared" si="533"/>
        <v>2.4411807107330787</v>
      </c>
    </row>
    <row r="17066" spans="1:8" ht="15" hidden="1" thickBot="1">
      <c r="A17066" s="409">
        <v>202208</v>
      </c>
      <c r="B17066" s="196" t="s">
        <v>2197</v>
      </c>
      <c r="C17066" s="197" t="s">
        <v>2034</v>
      </c>
      <c r="D17066" s="198" t="s">
        <v>337</v>
      </c>
      <c r="E17066" s="421">
        <v>68695</v>
      </c>
      <c r="F17066" s="413">
        <v>138.72999999999999</v>
      </c>
      <c r="G17066" s="414">
        <f t="shared" si="532"/>
        <v>495.17047502342683</v>
      </c>
      <c r="H17066" s="415">
        <f t="shared" si="533"/>
        <v>2.475852375117134</v>
      </c>
    </row>
    <row r="17067" spans="1:8" ht="15" hidden="1" thickBot="1">
      <c r="A17067" s="409">
        <v>202208</v>
      </c>
      <c r="B17067" s="196" t="s">
        <v>2198</v>
      </c>
      <c r="C17067" s="197" t="s">
        <v>2034</v>
      </c>
      <c r="D17067" s="198" t="s">
        <v>337</v>
      </c>
      <c r="E17067" s="421">
        <v>62997</v>
      </c>
      <c r="F17067" s="413">
        <v>138.72999999999999</v>
      </c>
      <c r="G17067" s="414">
        <f t="shared" si="532"/>
        <v>454.09788798385358</v>
      </c>
      <c r="H17067" s="415">
        <f t="shared" si="533"/>
        <v>2.2704894399192681</v>
      </c>
    </row>
    <row r="17068" spans="1:8" ht="15" hidden="1" thickBot="1">
      <c r="A17068" s="409">
        <v>202208</v>
      </c>
      <c r="B17068" s="196" t="s">
        <v>2199</v>
      </c>
      <c r="C17068" s="197" t="s">
        <v>2034</v>
      </c>
      <c r="D17068" s="198" t="s">
        <v>339</v>
      </c>
      <c r="E17068" s="421">
        <v>315</v>
      </c>
      <c r="F17068" s="413">
        <v>138.72999999999999</v>
      </c>
      <c r="G17068" s="414">
        <f t="shared" si="532"/>
        <v>2.2705975636127733</v>
      </c>
      <c r="H17068" s="415">
        <f t="shared" si="533"/>
        <v>2.2705975636127733</v>
      </c>
    </row>
    <row r="17069" spans="1:8" ht="15" hidden="1" thickBot="1">
      <c r="A17069" s="409">
        <v>202208</v>
      </c>
      <c r="B17069" s="196" t="s">
        <v>2200</v>
      </c>
      <c r="C17069" s="197" t="s">
        <v>2034</v>
      </c>
      <c r="D17069" s="198" t="s">
        <v>337</v>
      </c>
      <c r="E17069" s="421">
        <v>62997</v>
      </c>
      <c r="F17069" s="413">
        <v>138.72999999999999</v>
      </c>
      <c r="G17069" s="414">
        <f t="shared" si="532"/>
        <v>454.09788798385358</v>
      </c>
      <c r="H17069" s="415">
        <f t="shared" si="533"/>
        <v>2.2704894399192681</v>
      </c>
    </row>
    <row r="17070" spans="1:8" ht="15" hidden="1" thickBot="1">
      <c r="A17070" s="409">
        <v>202208</v>
      </c>
      <c r="B17070" s="196" t="s">
        <v>2201</v>
      </c>
      <c r="C17070" s="197" t="s">
        <v>2034</v>
      </c>
      <c r="D17070" s="198" t="s">
        <v>339</v>
      </c>
      <c r="E17070" s="421">
        <v>315</v>
      </c>
      <c r="F17070" s="413">
        <v>138.72999999999999</v>
      </c>
      <c r="G17070" s="414">
        <f t="shared" si="532"/>
        <v>2.2705975636127733</v>
      </c>
      <c r="H17070" s="415">
        <f t="shared" si="533"/>
        <v>2.2705975636127733</v>
      </c>
    </row>
    <row r="17071" spans="1:8" ht="15" hidden="1" thickBot="1">
      <c r="A17071" s="409">
        <v>202208</v>
      </c>
      <c r="B17071" s="196" t="s">
        <v>2202</v>
      </c>
      <c r="C17071" s="197" t="s">
        <v>2034</v>
      </c>
      <c r="D17071" s="198" t="s">
        <v>337</v>
      </c>
      <c r="E17071" s="421">
        <v>67123</v>
      </c>
      <c r="F17071" s="413">
        <v>138.72999999999999</v>
      </c>
      <c r="G17071" s="414">
        <f t="shared" si="532"/>
        <v>483.83911194406403</v>
      </c>
      <c r="H17071" s="415">
        <f t="shared" si="533"/>
        <v>2.4191955597203201</v>
      </c>
    </row>
    <row r="17072" spans="1:8" ht="15" hidden="1" thickBot="1">
      <c r="A17072" s="409">
        <v>202208</v>
      </c>
      <c r="B17072" s="196" t="s">
        <v>2203</v>
      </c>
      <c r="C17072" s="197" t="s">
        <v>2034</v>
      </c>
      <c r="D17072" s="198" t="s">
        <v>337</v>
      </c>
      <c r="E17072" s="421">
        <v>90947</v>
      </c>
      <c r="F17072" s="413">
        <v>138.72999999999999</v>
      </c>
      <c r="G17072" s="414">
        <f t="shared" si="532"/>
        <v>655.56837021552656</v>
      </c>
      <c r="H17072" s="415">
        <f t="shared" si="533"/>
        <v>3.2778418510776328</v>
      </c>
    </row>
    <row r="17073" spans="1:8" ht="15" hidden="1" thickBot="1">
      <c r="A17073" s="409">
        <v>202208</v>
      </c>
      <c r="B17073" s="196" t="s">
        <v>2204</v>
      </c>
      <c r="C17073" s="197" t="s">
        <v>2034</v>
      </c>
      <c r="D17073" s="198" t="s">
        <v>339</v>
      </c>
      <c r="E17073" s="421">
        <v>455</v>
      </c>
      <c r="F17073" s="413">
        <v>138.72999999999999</v>
      </c>
      <c r="G17073" s="414">
        <f t="shared" si="532"/>
        <v>3.2797520363295614</v>
      </c>
      <c r="H17073" s="415">
        <f t="shared" si="533"/>
        <v>3.2797520363295614</v>
      </c>
    </row>
    <row r="17074" spans="1:8" ht="15" hidden="1" thickBot="1">
      <c r="A17074" s="409">
        <v>202208</v>
      </c>
      <c r="B17074" s="196" t="s">
        <v>2205</v>
      </c>
      <c r="C17074" s="197" t="s">
        <v>2034</v>
      </c>
      <c r="D17074" s="198" t="s">
        <v>337</v>
      </c>
      <c r="E17074" s="421">
        <v>101627</v>
      </c>
      <c r="F17074" s="413">
        <v>138.72999999999999</v>
      </c>
      <c r="G17074" s="414">
        <f t="shared" si="532"/>
        <v>732.55243999135018</v>
      </c>
      <c r="H17074" s="415">
        <f t="shared" si="533"/>
        <v>3.662762199956751</v>
      </c>
    </row>
    <row r="17075" spans="1:8" ht="15" hidden="1" thickBot="1">
      <c r="A17075" s="409">
        <v>202208</v>
      </c>
      <c r="B17075" s="196" t="s">
        <v>2206</v>
      </c>
      <c r="C17075" s="197" t="s">
        <v>2034</v>
      </c>
      <c r="D17075" s="198" t="s">
        <v>337</v>
      </c>
      <c r="E17075" s="421">
        <v>76483</v>
      </c>
      <c r="F17075" s="413">
        <v>138.72999999999999</v>
      </c>
      <c r="G17075" s="414">
        <f t="shared" si="532"/>
        <v>551.30829669141497</v>
      </c>
      <c r="H17075" s="415">
        <f t="shared" si="533"/>
        <v>2.7565414834570747</v>
      </c>
    </row>
    <row r="17076" spans="1:8" ht="15" hidden="1" thickBot="1">
      <c r="A17076" s="409">
        <v>202208</v>
      </c>
      <c r="B17076" s="196" t="s">
        <v>2207</v>
      </c>
      <c r="C17076" s="197" t="s">
        <v>2034</v>
      </c>
      <c r="D17076" s="198" t="s">
        <v>337</v>
      </c>
      <c r="E17076" s="421">
        <v>88391</v>
      </c>
      <c r="F17076" s="413">
        <v>138.72999999999999</v>
      </c>
      <c r="G17076" s="414">
        <f t="shared" si="532"/>
        <v>637.14409284221153</v>
      </c>
      <c r="H17076" s="415">
        <f t="shared" si="533"/>
        <v>3.1857204642110575</v>
      </c>
    </row>
    <row r="17077" spans="1:8" ht="15" hidden="1" thickBot="1">
      <c r="A17077" s="409">
        <v>202208</v>
      </c>
      <c r="B17077" s="196" t="s">
        <v>2208</v>
      </c>
      <c r="C17077" s="197" t="s">
        <v>2034</v>
      </c>
      <c r="D17077" s="198" t="s">
        <v>339</v>
      </c>
      <c r="E17077" s="421">
        <v>442</v>
      </c>
      <c r="F17077" s="413">
        <v>138.72999999999999</v>
      </c>
      <c r="G17077" s="414">
        <f t="shared" si="532"/>
        <v>3.186044835291574</v>
      </c>
      <c r="H17077" s="415">
        <f t="shared" si="533"/>
        <v>3.186044835291574</v>
      </c>
    </row>
    <row r="17078" spans="1:8" ht="15" hidden="1" thickBot="1">
      <c r="A17078" s="409">
        <v>202208</v>
      </c>
      <c r="B17078" s="196" t="s">
        <v>2209</v>
      </c>
      <c r="C17078" s="197" t="s">
        <v>2034</v>
      </c>
      <c r="D17078" s="198" t="s">
        <v>337</v>
      </c>
      <c r="E17078" s="421">
        <v>63301</v>
      </c>
      <c r="F17078" s="413">
        <v>138.72999999999999</v>
      </c>
      <c r="G17078" s="414">
        <f t="shared" si="532"/>
        <v>456.28919483889575</v>
      </c>
      <c r="H17078" s="415">
        <f t="shared" si="533"/>
        <v>2.2814459741944786</v>
      </c>
    </row>
    <row r="17079" spans="1:8" ht="15" hidden="1" thickBot="1">
      <c r="A17079" s="409">
        <v>202208</v>
      </c>
      <c r="B17079" s="196" t="s">
        <v>2210</v>
      </c>
      <c r="C17079" s="197" t="s">
        <v>2034</v>
      </c>
      <c r="D17079" s="198" t="s">
        <v>337</v>
      </c>
      <c r="E17079" s="421">
        <v>63301</v>
      </c>
      <c r="F17079" s="413">
        <v>138.72999999999999</v>
      </c>
      <c r="G17079" s="414">
        <f t="shared" si="532"/>
        <v>456.28919483889575</v>
      </c>
      <c r="H17079" s="415">
        <f t="shared" si="533"/>
        <v>2.2814459741944786</v>
      </c>
    </row>
    <row r="17080" spans="1:8" ht="15" hidden="1" thickBot="1">
      <c r="A17080" s="409">
        <v>202208</v>
      </c>
      <c r="B17080" s="196" t="s">
        <v>2211</v>
      </c>
      <c r="C17080" s="197" t="s">
        <v>2034</v>
      </c>
      <c r="D17080" s="198" t="s">
        <v>339</v>
      </c>
      <c r="E17080" s="421">
        <v>316</v>
      </c>
      <c r="F17080" s="413">
        <v>138.72999999999999</v>
      </c>
      <c r="G17080" s="414">
        <f t="shared" si="532"/>
        <v>2.2778058098464644</v>
      </c>
      <c r="H17080" s="415">
        <f t="shared" si="533"/>
        <v>2.2778058098464644</v>
      </c>
    </row>
    <row r="17081" spans="1:8" ht="15" hidden="1" thickBot="1">
      <c r="A17081" s="409">
        <v>202208</v>
      </c>
      <c r="B17081" s="196" t="s">
        <v>2212</v>
      </c>
      <c r="C17081" s="197" t="s">
        <v>2034</v>
      </c>
      <c r="D17081" s="198" t="s">
        <v>337</v>
      </c>
      <c r="E17081" s="421">
        <v>63301</v>
      </c>
      <c r="F17081" s="413">
        <v>138.72999999999999</v>
      </c>
      <c r="G17081" s="414">
        <f t="shared" si="532"/>
        <v>456.28919483889575</v>
      </c>
      <c r="H17081" s="415">
        <f t="shared" si="533"/>
        <v>2.2814459741944786</v>
      </c>
    </row>
    <row r="17082" spans="1:8" ht="15" hidden="1" thickBot="1">
      <c r="A17082" s="409">
        <v>202208</v>
      </c>
      <c r="B17082" s="196" t="s">
        <v>2213</v>
      </c>
      <c r="C17082" s="197" t="s">
        <v>2034</v>
      </c>
      <c r="D17082" s="198" t="s">
        <v>337</v>
      </c>
      <c r="E17082" s="421">
        <v>63301</v>
      </c>
      <c r="F17082" s="413">
        <v>138.72999999999999</v>
      </c>
      <c r="G17082" s="414">
        <f t="shared" si="532"/>
        <v>456.28919483889575</v>
      </c>
      <c r="H17082" s="415">
        <f t="shared" si="533"/>
        <v>2.2814459741944786</v>
      </c>
    </row>
    <row r="17083" spans="1:8" ht="15" hidden="1" thickBot="1">
      <c r="A17083" s="409">
        <v>202208</v>
      </c>
      <c r="B17083" s="196" t="s">
        <v>2214</v>
      </c>
      <c r="C17083" s="197" t="s">
        <v>2034</v>
      </c>
      <c r="D17083" s="198" t="s">
        <v>337</v>
      </c>
      <c r="E17083" s="421">
        <v>63301</v>
      </c>
      <c r="F17083" s="413">
        <v>138.72999999999999</v>
      </c>
      <c r="G17083" s="414">
        <f t="shared" si="532"/>
        <v>456.28919483889575</v>
      </c>
      <c r="H17083" s="415">
        <f t="shared" si="533"/>
        <v>2.2814459741944786</v>
      </c>
    </row>
    <row r="17084" spans="1:8" ht="15" hidden="1" thickBot="1">
      <c r="A17084" s="409">
        <v>202208</v>
      </c>
      <c r="B17084" s="196" t="s">
        <v>2215</v>
      </c>
      <c r="C17084" s="197" t="s">
        <v>2034</v>
      </c>
      <c r="D17084" s="198" t="s">
        <v>339</v>
      </c>
      <c r="E17084" s="421">
        <v>316</v>
      </c>
      <c r="F17084" s="413">
        <v>138.72999999999999</v>
      </c>
      <c r="G17084" s="414">
        <f t="shared" si="532"/>
        <v>2.2778058098464644</v>
      </c>
      <c r="H17084" s="415">
        <f t="shared" si="533"/>
        <v>2.2778058098464644</v>
      </c>
    </row>
    <row r="17085" spans="1:8" ht="15" hidden="1" thickBot="1">
      <c r="A17085" s="409">
        <v>202208</v>
      </c>
      <c r="B17085" s="196" t="s">
        <v>2216</v>
      </c>
      <c r="C17085" s="197" t="s">
        <v>2034</v>
      </c>
      <c r="D17085" s="198" t="s">
        <v>337</v>
      </c>
      <c r="E17085" s="421">
        <v>86692</v>
      </c>
      <c r="F17085" s="413">
        <v>138.72999999999999</v>
      </c>
      <c r="G17085" s="414">
        <f t="shared" si="532"/>
        <v>624.8972824911699</v>
      </c>
      <c r="H17085" s="415">
        <f t="shared" si="533"/>
        <v>3.1244864124558496</v>
      </c>
    </row>
    <row r="17086" spans="1:8" ht="15" hidden="1" thickBot="1">
      <c r="A17086" s="409">
        <v>202208</v>
      </c>
      <c r="B17086" s="196" t="s">
        <v>2217</v>
      </c>
      <c r="C17086" s="197" t="s">
        <v>2034</v>
      </c>
      <c r="D17086" s="198" t="s">
        <v>339</v>
      </c>
      <c r="E17086" s="421">
        <v>433</v>
      </c>
      <c r="F17086" s="413">
        <v>138.72999999999999</v>
      </c>
      <c r="G17086" s="414">
        <f t="shared" si="532"/>
        <v>3.1211706191883519</v>
      </c>
      <c r="H17086" s="415">
        <f t="shared" si="533"/>
        <v>3.1211706191883519</v>
      </c>
    </row>
    <row r="17087" spans="1:8" ht="15" hidden="1" thickBot="1">
      <c r="A17087" s="409">
        <v>202208</v>
      </c>
      <c r="B17087" s="196" t="s">
        <v>2218</v>
      </c>
      <c r="C17087" s="197" t="s">
        <v>2034</v>
      </c>
      <c r="D17087" s="198" t="s">
        <v>337</v>
      </c>
      <c r="E17087" s="421">
        <v>63301</v>
      </c>
      <c r="F17087" s="413">
        <v>138.72999999999999</v>
      </c>
      <c r="G17087" s="414">
        <f t="shared" si="532"/>
        <v>456.28919483889575</v>
      </c>
      <c r="H17087" s="415">
        <f t="shared" si="533"/>
        <v>2.2814459741944786</v>
      </c>
    </row>
    <row r="17088" spans="1:8" ht="15" hidden="1" thickBot="1">
      <c r="A17088" s="409">
        <v>202208</v>
      </c>
      <c r="B17088" s="196" t="s">
        <v>2219</v>
      </c>
      <c r="C17088" s="197" t="s">
        <v>2034</v>
      </c>
      <c r="D17088" s="198" t="s">
        <v>339</v>
      </c>
      <c r="E17088" s="421">
        <v>316</v>
      </c>
      <c r="F17088" s="413">
        <v>138.72999999999999</v>
      </c>
      <c r="G17088" s="414">
        <f t="shared" si="532"/>
        <v>2.2778058098464644</v>
      </c>
      <c r="H17088" s="415">
        <f t="shared" si="533"/>
        <v>2.2778058098464644</v>
      </c>
    </row>
    <row r="17089" spans="1:8" ht="15" hidden="1" thickBot="1">
      <c r="A17089" s="409">
        <v>202208</v>
      </c>
      <c r="B17089" s="196" t="s">
        <v>2220</v>
      </c>
      <c r="C17089" s="197" t="s">
        <v>2034</v>
      </c>
      <c r="D17089" s="198" t="s">
        <v>337</v>
      </c>
      <c r="E17089" s="421">
        <v>62285</v>
      </c>
      <c r="F17089" s="413">
        <v>138.72999999999999</v>
      </c>
      <c r="G17089" s="414">
        <f t="shared" si="532"/>
        <v>448.96561666546535</v>
      </c>
      <c r="H17089" s="415">
        <f t="shared" si="533"/>
        <v>2.2448280833273269</v>
      </c>
    </row>
    <row r="17090" spans="1:8" ht="15" hidden="1" thickBot="1">
      <c r="A17090" s="409">
        <v>202208</v>
      </c>
      <c r="B17090" s="196" t="s">
        <v>2221</v>
      </c>
      <c r="C17090" s="197" t="s">
        <v>2034</v>
      </c>
      <c r="D17090" s="198" t="s">
        <v>339</v>
      </c>
      <c r="E17090" s="421">
        <v>311</v>
      </c>
      <c r="F17090" s="413">
        <v>138.72999999999999</v>
      </c>
      <c r="G17090" s="414">
        <f t="shared" ref="G17090:G17153" si="534">+E17090/F17090</f>
        <v>2.2417645786780076</v>
      </c>
      <c r="H17090" s="415">
        <f t="shared" ref="H17090:H17153" si="535">IF(D17090="TB",G17090/200,IF(D17090="LT",G17090,"VER"))</f>
        <v>2.2417645786780076</v>
      </c>
    </row>
    <row r="17091" spans="1:8" ht="15" hidden="1" thickBot="1">
      <c r="A17091" s="409">
        <v>202208</v>
      </c>
      <c r="B17091" s="196" t="s">
        <v>2222</v>
      </c>
      <c r="C17091" s="197" t="s">
        <v>2034</v>
      </c>
      <c r="D17091" s="198" t="s">
        <v>337</v>
      </c>
      <c r="E17091" s="421">
        <v>77009</v>
      </c>
      <c r="F17091" s="413">
        <v>138.72999999999999</v>
      </c>
      <c r="G17091" s="414">
        <f t="shared" si="534"/>
        <v>555.09983421033667</v>
      </c>
      <c r="H17091" s="415">
        <f t="shared" si="535"/>
        <v>2.7754991710516834</v>
      </c>
    </row>
    <row r="17092" spans="1:8" ht="15" hidden="1" thickBot="1">
      <c r="A17092" s="409">
        <v>202208</v>
      </c>
      <c r="B17092" s="196" t="s">
        <v>2223</v>
      </c>
      <c r="C17092" s="197" t="s">
        <v>2034</v>
      </c>
      <c r="D17092" s="198" t="s">
        <v>337</v>
      </c>
      <c r="E17092" s="421">
        <v>68167</v>
      </c>
      <c r="F17092" s="413">
        <v>138.72999999999999</v>
      </c>
      <c r="G17092" s="414">
        <f t="shared" si="534"/>
        <v>491.36452101203781</v>
      </c>
      <c r="H17092" s="415">
        <f t="shared" si="535"/>
        <v>2.4568226050601889</v>
      </c>
    </row>
    <row r="17093" spans="1:8" ht="15" hidden="1" thickBot="1">
      <c r="A17093" s="409">
        <v>202208</v>
      </c>
      <c r="B17093" s="196" t="s">
        <v>2224</v>
      </c>
      <c r="C17093" s="197" t="s">
        <v>2034</v>
      </c>
      <c r="D17093" s="198" t="s">
        <v>337</v>
      </c>
      <c r="E17093" s="421">
        <v>77650</v>
      </c>
      <c r="F17093" s="413">
        <v>138.72999999999999</v>
      </c>
      <c r="G17093" s="414">
        <f t="shared" si="534"/>
        <v>559.72032004613277</v>
      </c>
      <c r="H17093" s="415">
        <f t="shared" si="535"/>
        <v>2.798601600230664</v>
      </c>
    </row>
    <row r="17094" spans="1:8" ht="15" hidden="1" thickBot="1">
      <c r="A17094" s="409">
        <v>202208</v>
      </c>
      <c r="B17094" s="196" t="s">
        <v>2225</v>
      </c>
      <c r="C17094" s="197" t="s">
        <v>2034</v>
      </c>
      <c r="D17094" s="198" t="s">
        <v>339</v>
      </c>
      <c r="E17094" s="421">
        <v>388</v>
      </c>
      <c r="F17094" s="413">
        <v>138.72999999999999</v>
      </c>
      <c r="G17094" s="414">
        <f t="shared" si="534"/>
        <v>2.7967995386722411</v>
      </c>
      <c r="H17094" s="415">
        <f t="shared" si="535"/>
        <v>2.7967995386722411</v>
      </c>
    </row>
    <row r="17095" spans="1:8" ht="15" hidden="1" thickBot="1">
      <c r="A17095" s="409">
        <v>202208</v>
      </c>
      <c r="B17095" s="196" t="s">
        <v>2226</v>
      </c>
      <c r="C17095" s="197" t="s">
        <v>2034</v>
      </c>
      <c r="D17095" s="198" t="s">
        <v>337</v>
      </c>
      <c r="E17095" s="421">
        <v>77877</v>
      </c>
      <c r="F17095" s="413">
        <v>138.72999999999999</v>
      </c>
      <c r="G17095" s="414">
        <f t="shared" si="534"/>
        <v>561.3565919411808</v>
      </c>
      <c r="H17095" s="415">
        <f t="shared" si="535"/>
        <v>2.8067829597059042</v>
      </c>
    </row>
    <row r="17096" spans="1:8" ht="15" hidden="1" thickBot="1">
      <c r="A17096" s="409">
        <v>202208</v>
      </c>
      <c r="B17096" s="196" t="s">
        <v>2227</v>
      </c>
      <c r="C17096" s="197" t="s">
        <v>2034</v>
      </c>
      <c r="D17096" s="198" t="s">
        <v>337</v>
      </c>
      <c r="E17096" s="421">
        <v>74945</v>
      </c>
      <c r="F17096" s="413">
        <v>138.72999999999999</v>
      </c>
      <c r="G17096" s="414">
        <f t="shared" si="534"/>
        <v>540.22201398399773</v>
      </c>
      <c r="H17096" s="415">
        <f t="shared" si="535"/>
        <v>2.7011100699199888</v>
      </c>
    </row>
    <row r="17097" spans="1:8" ht="15" hidden="1" thickBot="1">
      <c r="A17097" s="409">
        <v>202208</v>
      </c>
      <c r="B17097" s="196" t="s">
        <v>2228</v>
      </c>
      <c r="C17097" s="197" t="s">
        <v>2034</v>
      </c>
      <c r="D17097" s="198" t="s">
        <v>337</v>
      </c>
      <c r="E17097" s="421">
        <v>87495</v>
      </c>
      <c r="F17097" s="413">
        <v>138.72999999999999</v>
      </c>
      <c r="G17097" s="414">
        <f t="shared" si="534"/>
        <v>630.68550421682414</v>
      </c>
      <c r="H17097" s="415">
        <f t="shared" si="535"/>
        <v>3.1534275210841205</v>
      </c>
    </row>
    <row r="17098" spans="1:8" ht="15" hidden="1" thickBot="1">
      <c r="A17098" s="409">
        <v>202208</v>
      </c>
      <c r="B17098" s="196" t="s">
        <v>2229</v>
      </c>
      <c r="C17098" s="197" t="s">
        <v>2619</v>
      </c>
      <c r="D17098" s="198" t="s">
        <v>350</v>
      </c>
      <c r="E17098" s="421">
        <v>404.34</v>
      </c>
      <c r="F17098" s="413">
        <v>138.72999999999999</v>
      </c>
      <c r="G17098" s="414">
        <f t="shared" si="534"/>
        <v>2.9145822821307577</v>
      </c>
      <c r="H17098" s="415" t="str">
        <f t="shared" si="535"/>
        <v>VER</v>
      </c>
    </row>
    <row r="17099" spans="1:8" ht="15" hidden="1" thickBot="1">
      <c r="A17099" s="409">
        <v>202208</v>
      </c>
      <c r="B17099" s="196" t="s">
        <v>2231</v>
      </c>
      <c r="C17099" s="197" t="s">
        <v>2034</v>
      </c>
      <c r="D17099" s="198" t="s">
        <v>2691</v>
      </c>
      <c r="E17099" s="421">
        <v>434.52</v>
      </c>
      <c r="F17099" s="413">
        <v>138.72999999999999</v>
      </c>
      <c r="G17099" s="414">
        <f t="shared" si="534"/>
        <v>3.1321271534635624</v>
      </c>
      <c r="H17099" s="415" t="str">
        <f t="shared" si="535"/>
        <v>VER</v>
      </c>
    </row>
    <row r="17100" spans="1:8" ht="15" hidden="1" thickBot="1">
      <c r="A17100" s="409">
        <v>202208</v>
      </c>
      <c r="B17100" s="196" t="s">
        <v>2232</v>
      </c>
      <c r="C17100" s="197" t="s">
        <v>2034</v>
      </c>
      <c r="D17100" s="198" t="s">
        <v>337</v>
      </c>
      <c r="E17100" s="421">
        <v>82579</v>
      </c>
      <c r="F17100" s="413">
        <v>138.72999999999999</v>
      </c>
      <c r="G17100" s="414">
        <f t="shared" si="534"/>
        <v>595.2497657319974</v>
      </c>
      <c r="H17100" s="415">
        <f t="shared" si="535"/>
        <v>2.9762488286599869</v>
      </c>
    </row>
    <row r="17101" spans="1:8" ht="15" hidden="1" thickBot="1">
      <c r="A17101" s="409">
        <v>202208</v>
      </c>
      <c r="B17101" s="196" t="s">
        <v>2233</v>
      </c>
      <c r="C17101" s="197" t="s">
        <v>2034</v>
      </c>
      <c r="D17101" s="198" t="s">
        <v>337</v>
      </c>
      <c r="E17101" s="421">
        <v>76610</v>
      </c>
      <c r="F17101" s="413">
        <v>138.72999999999999</v>
      </c>
      <c r="G17101" s="414">
        <f t="shared" si="534"/>
        <v>552.22374396309385</v>
      </c>
      <c r="H17101" s="415">
        <f t="shared" si="535"/>
        <v>2.7611187198154692</v>
      </c>
    </row>
    <row r="17102" spans="1:8" ht="15" hidden="1" thickBot="1">
      <c r="A17102" s="409">
        <v>202208</v>
      </c>
      <c r="B17102" s="196" t="s">
        <v>2234</v>
      </c>
      <c r="C17102" s="197" t="s">
        <v>2034</v>
      </c>
      <c r="D17102" s="198" t="s">
        <v>337</v>
      </c>
      <c r="E17102" s="421">
        <v>74538</v>
      </c>
      <c r="F17102" s="413">
        <v>138.72999999999999</v>
      </c>
      <c r="G17102" s="414">
        <f t="shared" si="534"/>
        <v>537.28825776688541</v>
      </c>
      <c r="H17102" s="415">
        <f t="shared" si="535"/>
        <v>2.6864412888344269</v>
      </c>
    </row>
    <row r="17103" spans="1:8" ht="15" hidden="1" thickBot="1">
      <c r="A17103" s="409">
        <v>202208</v>
      </c>
      <c r="B17103" s="196" t="s">
        <v>2235</v>
      </c>
      <c r="C17103" s="197" t="s">
        <v>2034</v>
      </c>
      <c r="D17103" s="198" t="s">
        <v>337</v>
      </c>
      <c r="E17103" s="421">
        <v>81801</v>
      </c>
      <c r="F17103" s="413">
        <v>138.72999999999999</v>
      </c>
      <c r="G17103" s="414">
        <f t="shared" si="534"/>
        <v>589.64175016218553</v>
      </c>
      <c r="H17103" s="415">
        <f t="shared" si="535"/>
        <v>2.9482087508109278</v>
      </c>
    </row>
    <row r="17104" spans="1:8" ht="15" hidden="1" thickBot="1">
      <c r="A17104" s="409">
        <v>202208</v>
      </c>
      <c r="B17104" s="196" t="s">
        <v>2236</v>
      </c>
      <c r="C17104" s="197" t="s">
        <v>791</v>
      </c>
      <c r="D17104" s="198" t="s">
        <v>337</v>
      </c>
      <c r="E17104" s="421">
        <v>59922</v>
      </c>
      <c r="F17104" s="413">
        <v>138.72999999999999</v>
      </c>
      <c r="G17104" s="414">
        <f t="shared" si="534"/>
        <v>431.93253081525268</v>
      </c>
      <c r="H17104" s="415">
        <f t="shared" si="535"/>
        <v>2.1596626540762633</v>
      </c>
    </row>
    <row r="17105" spans="1:8" ht="15" hidden="1" thickBot="1">
      <c r="A17105" s="409">
        <v>202208</v>
      </c>
      <c r="B17105" s="196" t="s">
        <v>2237</v>
      </c>
      <c r="C17105" s="197" t="s">
        <v>2034</v>
      </c>
      <c r="D17105" s="198" t="s">
        <v>339</v>
      </c>
      <c r="E17105" s="421">
        <v>409</v>
      </c>
      <c r="F17105" s="413">
        <v>138.72999999999999</v>
      </c>
      <c r="G17105" s="414">
        <f t="shared" si="534"/>
        <v>2.9481727095797594</v>
      </c>
      <c r="H17105" s="415">
        <f t="shared" si="535"/>
        <v>2.9481727095797594</v>
      </c>
    </row>
    <row r="17106" spans="1:8" ht="15" hidden="1" thickBot="1">
      <c r="A17106" s="409">
        <v>202208</v>
      </c>
      <c r="B17106" s="196" t="s">
        <v>2238</v>
      </c>
      <c r="C17106" s="197" t="s">
        <v>2034</v>
      </c>
      <c r="D17106" s="198" t="s">
        <v>337</v>
      </c>
      <c r="E17106" s="421">
        <v>61678.79</v>
      </c>
      <c r="F17106" s="413">
        <v>138.72999999999999</v>
      </c>
      <c r="G17106" s="414">
        <f t="shared" si="534"/>
        <v>444.59590571613933</v>
      </c>
      <c r="H17106" s="415">
        <f t="shared" si="535"/>
        <v>2.2229795285806966</v>
      </c>
    </row>
    <row r="17107" spans="1:8" ht="15" hidden="1" thickBot="1">
      <c r="A17107" s="409">
        <v>202208</v>
      </c>
      <c r="B17107" s="196" t="s">
        <v>2776</v>
      </c>
      <c r="C17107" s="197" t="s">
        <v>2777</v>
      </c>
      <c r="D17107" s="198" t="s">
        <v>339</v>
      </c>
      <c r="E17107" s="421">
        <v>308</v>
      </c>
      <c r="F17107" s="413">
        <v>138.72999999999999</v>
      </c>
      <c r="G17107" s="414">
        <f t="shared" si="534"/>
        <v>2.2201398399769339</v>
      </c>
      <c r="H17107" s="415">
        <f t="shared" si="535"/>
        <v>2.2201398399769339</v>
      </c>
    </row>
    <row r="17108" spans="1:8" ht="15" hidden="1" thickBot="1">
      <c r="A17108" s="409">
        <v>202208</v>
      </c>
      <c r="B17108" s="196" t="s">
        <v>2239</v>
      </c>
      <c r="C17108" s="197" t="s">
        <v>2034</v>
      </c>
      <c r="D17108" s="198" t="s">
        <v>337</v>
      </c>
      <c r="E17108" s="421">
        <v>61679</v>
      </c>
      <c r="F17108" s="413">
        <v>138.72999999999999</v>
      </c>
      <c r="G17108" s="414">
        <f t="shared" si="534"/>
        <v>444.59741944784838</v>
      </c>
      <c r="H17108" s="415">
        <f t="shared" si="535"/>
        <v>2.2229870972392418</v>
      </c>
    </row>
    <row r="17109" spans="1:8" ht="15" hidden="1" thickBot="1">
      <c r="A17109" s="409">
        <v>202208</v>
      </c>
      <c r="B17109" s="196" t="s">
        <v>2240</v>
      </c>
      <c r="C17109" s="197" t="s">
        <v>2034</v>
      </c>
      <c r="D17109" s="198" t="s">
        <v>339</v>
      </c>
      <c r="E17109" s="421">
        <v>308</v>
      </c>
      <c r="F17109" s="413">
        <v>138.72999999999999</v>
      </c>
      <c r="G17109" s="414">
        <f t="shared" si="534"/>
        <v>2.2201398399769339</v>
      </c>
      <c r="H17109" s="415">
        <f t="shared" si="535"/>
        <v>2.2201398399769339</v>
      </c>
    </row>
    <row r="17110" spans="1:8" ht="15" hidden="1" thickBot="1">
      <c r="A17110" s="409">
        <v>202208</v>
      </c>
      <c r="B17110" s="196" t="s">
        <v>2241</v>
      </c>
      <c r="C17110" s="197" t="s">
        <v>2034</v>
      </c>
      <c r="D17110" s="198" t="s">
        <v>337</v>
      </c>
      <c r="E17110" s="421">
        <v>124534</v>
      </c>
      <c r="F17110" s="413">
        <v>138.72999999999999</v>
      </c>
      <c r="G17110" s="414">
        <f t="shared" si="534"/>
        <v>897.67173646651781</v>
      </c>
      <c r="H17110" s="415">
        <f t="shared" si="535"/>
        <v>4.4883586823325894</v>
      </c>
    </row>
    <row r="17111" spans="1:8" ht="15" hidden="1" thickBot="1">
      <c r="A17111" s="409">
        <v>202208</v>
      </c>
      <c r="B17111" s="196" t="s">
        <v>2242</v>
      </c>
      <c r="C17111" s="197" t="s">
        <v>2034</v>
      </c>
      <c r="D17111" s="198" t="s">
        <v>339</v>
      </c>
      <c r="E17111" s="421">
        <v>623</v>
      </c>
      <c r="F17111" s="413">
        <v>138.72999999999999</v>
      </c>
      <c r="G17111" s="414">
        <f t="shared" si="534"/>
        <v>4.4907374035897067</v>
      </c>
      <c r="H17111" s="415">
        <f t="shared" si="535"/>
        <v>4.4907374035897067</v>
      </c>
    </row>
    <row r="17112" spans="1:8" ht="15" hidden="1" thickBot="1">
      <c r="A17112" s="409">
        <v>202208</v>
      </c>
      <c r="B17112" s="196" t="s">
        <v>2243</v>
      </c>
      <c r="C17112" s="197" t="s">
        <v>2034</v>
      </c>
      <c r="D17112" s="198" t="s">
        <v>337</v>
      </c>
      <c r="E17112" s="421">
        <v>105610</v>
      </c>
      <c r="F17112" s="413">
        <v>138.72999999999999</v>
      </c>
      <c r="G17112" s="414">
        <f t="shared" si="534"/>
        <v>761.26288474014279</v>
      </c>
      <c r="H17112" s="415">
        <f t="shared" si="535"/>
        <v>3.806314423700714</v>
      </c>
    </row>
    <row r="17113" spans="1:8" ht="15" hidden="1" thickBot="1">
      <c r="A17113" s="409">
        <v>202208</v>
      </c>
      <c r="B17113" s="196" t="s">
        <v>2244</v>
      </c>
      <c r="C17113" s="197" t="s">
        <v>2034</v>
      </c>
      <c r="D17113" s="198" t="s">
        <v>337</v>
      </c>
      <c r="E17113" s="421">
        <v>82579</v>
      </c>
      <c r="F17113" s="413">
        <v>138.72999999999999</v>
      </c>
      <c r="G17113" s="414">
        <f t="shared" si="534"/>
        <v>595.2497657319974</v>
      </c>
      <c r="H17113" s="415">
        <f t="shared" si="535"/>
        <v>2.9762488286599869</v>
      </c>
    </row>
    <row r="17114" spans="1:8" ht="15" hidden="1" thickBot="1">
      <c r="A17114" s="409">
        <v>202208</v>
      </c>
      <c r="B17114" s="196" t="s">
        <v>2245</v>
      </c>
      <c r="C17114" s="197" t="s">
        <v>2034</v>
      </c>
      <c r="D17114" s="198" t="s">
        <v>337</v>
      </c>
      <c r="E17114" s="421">
        <v>95517</v>
      </c>
      <c r="F17114" s="413">
        <v>138.72999999999999</v>
      </c>
      <c r="G17114" s="414">
        <f t="shared" si="534"/>
        <v>688.51005550349601</v>
      </c>
      <c r="H17114" s="415">
        <f t="shared" si="535"/>
        <v>3.4425502775174799</v>
      </c>
    </row>
    <row r="17115" spans="1:8" ht="15" hidden="1" thickBot="1">
      <c r="A17115" s="409">
        <v>202208</v>
      </c>
      <c r="B17115" s="196" t="s">
        <v>2246</v>
      </c>
      <c r="C17115" s="197" t="s">
        <v>2034</v>
      </c>
      <c r="D17115" s="198" t="s">
        <v>339</v>
      </c>
      <c r="E17115" s="421">
        <v>478</v>
      </c>
      <c r="F17115" s="413">
        <v>138.72999999999999</v>
      </c>
      <c r="G17115" s="414">
        <f t="shared" si="534"/>
        <v>3.4455416997044623</v>
      </c>
      <c r="H17115" s="415">
        <f t="shared" si="535"/>
        <v>3.4455416997044623</v>
      </c>
    </row>
    <row r="17116" spans="1:8" ht="15" hidden="1" thickBot="1">
      <c r="A17116" s="409">
        <v>202208</v>
      </c>
      <c r="B17116" s="196" t="s">
        <v>2247</v>
      </c>
      <c r="C17116" s="197" t="s">
        <v>2034</v>
      </c>
      <c r="D17116" s="198" t="s">
        <v>337</v>
      </c>
      <c r="E17116" s="421">
        <v>89464</v>
      </c>
      <c r="F17116" s="413">
        <v>138.72999999999999</v>
      </c>
      <c r="G17116" s="414">
        <f t="shared" si="534"/>
        <v>644.87854105096233</v>
      </c>
      <c r="H17116" s="415">
        <f t="shared" si="535"/>
        <v>3.2243927052548118</v>
      </c>
    </row>
    <row r="17117" spans="1:8" ht="15" hidden="1" thickBot="1">
      <c r="A17117" s="409">
        <v>202208</v>
      </c>
      <c r="B17117" s="196" t="s">
        <v>2248</v>
      </c>
      <c r="C17117" s="197" t="s">
        <v>2249</v>
      </c>
      <c r="D17117" s="198" t="s">
        <v>337</v>
      </c>
      <c r="E17117" s="421">
        <v>50619</v>
      </c>
      <c r="F17117" s="413">
        <v>138.72999999999999</v>
      </c>
      <c r="G17117" s="414">
        <f t="shared" si="534"/>
        <v>364.87421610322212</v>
      </c>
      <c r="H17117" s="415">
        <f t="shared" si="535"/>
        <v>1.8243710805161106</v>
      </c>
    </row>
    <row r="17118" spans="1:8" ht="15" hidden="1" thickBot="1">
      <c r="A17118" s="409">
        <v>202208</v>
      </c>
      <c r="B17118" s="196" t="s">
        <v>2250</v>
      </c>
      <c r="C17118" s="197" t="s">
        <v>2251</v>
      </c>
      <c r="D17118" s="198" t="s">
        <v>337</v>
      </c>
      <c r="E17118" s="421">
        <v>8746</v>
      </c>
      <c r="F17118" s="413">
        <v>138.72999999999999</v>
      </c>
      <c r="G17118" s="414">
        <f t="shared" si="534"/>
        <v>63.043321559864488</v>
      </c>
      <c r="H17118" s="415">
        <f t="shared" si="535"/>
        <v>0.31521660779932242</v>
      </c>
    </row>
    <row r="17119" spans="1:8" ht="15" hidden="1" thickBot="1">
      <c r="A17119" s="409">
        <v>202208</v>
      </c>
      <c r="B17119" s="196" t="s">
        <v>2252</v>
      </c>
      <c r="C17119" s="197" t="s">
        <v>2251</v>
      </c>
      <c r="D17119" s="198" t="s">
        <v>374</v>
      </c>
      <c r="E17119" s="421">
        <v>0.01</v>
      </c>
      <c r="F17119" s="413">
        <v>138.72999999999999</v>
      </c>
      <c r="G17119" s="414">
        <f t="shared" si="534"/>
        <v>7.2082462336913442E-5</v>
      </c>
      <c r="H17119" s="415" t="str">
        <f t="shared" si="535"/>
        <v>VER</v>
      </c>
    </row>
    <row r="17120" spans="1:8" ht="15" hidden="1" thickBot="1">
      <c r="A17120" s="409">
        <v>202208</v>
      </c>
      <c r="B17120" s="196" t="s">
        <v>2253</v>
      </c>
      <c r="C17120" s="197" t="s">
        <v>791</v>
      </c>
      <c r="D17120" s="198" t="s">
        <v>337</v>
      </c>
      <c r="E17120" s="421">
        <v>96489</v>
      </c>
      <c r="F17120" s="413">
        <v>138.72999999999999</v>
      </c>
      <c r="G17120" s="414">
        <f t="shared" si="534"/>
        <v>695.51647084264403</v>
      </c>
      <c r="H17120" s="415">
        <f t="shared" si="535"/>
        <v>3.47758235421322</v>
      </c>
    </row>
    <row r="17121" spans="1:8" ht="15" hidden="1" thickBot="1">
      <c r="A17121" s="409">
        <v>202208</v>
      </c>
      <c r="B17121" s="196" t="s">
        <v>2254</v>
      </c>
      <c r="C17121" s="197" t="s">
        <v>791</v>
      </c>
      <c r="D17121" s="198" t="s">
        <v>337</v>
      </c>
      <c r="E17121" s="421">
        <v>136039</v>
      </c>
      <c r="F17121" s="413">
        <v>138.72999999999999</v>
      </c>
      <c r="G17121" s="414">
        <f t="shared" si="534"/>
        <v>980.6026093851367</v>
      </c>
      <c r="H17121" s="415">
        <f t="shared" si="535"/>
        <v>4.9030130469256834</v>
      </c>
    </row>
    <row r="17122" spans="1:8" ht="15" hidden="1" thickBot="1">
      <c r="A17122" s="409">
        <v>202208</v>
      </c>
      <c r="B17122" s="196" t="s">
        <v>2255</v>
      </c>
      <c r="C17122" s="197" t="s">
        <v>791</v>
      </c>
      <c r="D17122" s="198" t="s">
        <v>337</v>
      </c>
      <c r="E17122" s="421">
        <v>64462</v>
      </c>
      <c r="F17122" s="413">
        <v>138.72999999999999</v>
      </c>
      <c r="G17122" s="414">
        <f t="shared" si="534"/>
        <v>464.65796871621137</v>
      </c>
      <c r="H17122" s="415">
        <f t="shared" si="535"/>
        <v>2.3232898435810569</v>
      </c>
    </row>
    <row r="17123" spans="1:8" ht="15" hidden="1" thickBot="1">
      <c r="A17123" s="409">
        <v>202208</v>
      </c>
      <c r="B17123" s="196" t="s">
        <v>2256</v>
      </c>
      <c r="C17123" s="197" t="s">
        <v>791</v>
      </c>
      <c r="D17123" s="198" t="s">
        <v>337</v>
      </c>
      <c r="E17123" s="421">
        <v>97266</v>
      </c>
      <c r="F17123" s="413">
        <v>138.72999999999999</v>
      </c>
      <c r="G17123" s="414">
        <f t="shared" si="534"/>
        <v>701.11727816622226</v>
      </c>
      <c r="H17123" s="415">
        <f t="shared" si="535"/>
        <v>3.5055863908311111</v>
      </c>
    </row>
    <row r="17124" spans="1:8" ht="15" hidden="1" thickBot="1">
      <c r="A17124" s="409">
        <v>202208</v>
      </c>
      <c r="B17124" s="196" t="s">
        <v>2257</v>
      </c>
      <c r="C17124" s="197" t="s">
        <v>791</v>
      </c>
      <c r="D17124" s="198" t="s">
        <v>337</v>
      </c>
      <c r="E17124" s="421">
        <v>104019</v>
      </c>
      <c r="F17124" s="413">
        <v>138.72999999999999</v>
      </c>
      <c r="G17124" s="414">
        <f t="shared" si="534"/>
        <v>749.79456498233981</v>
      </c>
      <c r="H17124" s="415">
        <f t="shared" si="535"/>
        <v>3.7489728249116991</v>
      </c>
    </row>
    <row r="17125" spans="1:8" ht="15" hidden="1" thickBot="1">
      <c r="A17125" s="409">
        <v>202208</v>
      </c>
      <c r="B17125" s="196" t="s">
        <v>2258</v>
      </c>
      <c r="C17125" s="197" t="s">
        <v>791</v>
      </c>
      <c r="D17125" s="198" t="s">
        <v>337</v>
      </c>
      <c r="E17125" s="421">
        <v>104019</v>
      </c>
      <c r="F17125" s="413">
        <v>138.72999999999999</v>
      </c>
      <c r="G17125" s="414">
        <f t="shared" si="534"/>
        <v>749.79456498233981</v>
      </c>
      <c r="H17125" s="415">
        <f t="shared" si="535"/>
        <v>3.7489728249116991</v>
      </c>
    </row>
    <row r="17126" spans="1:8" ht="15" hidden="1" thickBot="1">
      <c r="A17126" s="409">
        <v>202208</v>
      </c>
      <c r="B17126" s="196" t="s">
        <v>2259</v>
      </c>
      <c r="C17126" s="197" t="s">
        <v>791</v>
      </c>
      <c r="D17126" s="198" t="s">
        <v>337</v>
      </c>
      <c r="E17126" s="421">
        <v>104019</v>
      </c>
      <c r="F17126" s="413">
        <v>138.72999999999999</v>
      </c>
      <c r="G17126" s="414">
        <f t="shared" si="534"/>
        <v>749.79456498233981</v>
      </c>
      <c r="H17126" s="415">
        <f t="shared" si="535"/>
        <v>3.7489728249116991</v>
      </c>
    </row>
    <row r="17127" spans="1:8" ht="15" hidden="1" thickBot="1">
      <c r="A17127" s="409">
        <v>202208</v>
      </c>
      <c r="B17127" s="196" t="s">
        <v>2260</v>
      </c>
      <c r="C17127" s="197" t="s">
        <v>791</v>
      </c>
      <c r="D17127" s="198" t="s">
        <v>339</v>
      </c>
      <c r="E17127" s="421">
        <v>520</v>
      </c>
      <c r="F17127" s="413">
        <v>138.72999999999999</v>
      </c>
      <c r="G17127" s="414">
        <f t="shared" si="534"/>
        <v>3.7482880415194986</v>
      </c>
      <c r="H17127" s="415">
        <f t="shared" si="535"/>
        <v>3.7482880415194986</v>
      </c>
    </row>
    <row r="17128" spans="1:8" ht="15" hidden="1" thickBot="1">
      <c r="A17128" s="409">
        <v>202208</v>
      </c>
      <c r="B17128" s="196" t="s">
        <v>2261</v>
      </c>
      <c r="C17128" s="197" t="s">
        <v>791</v>
      </c>
      <c r="D17128" s="198" t="s">
        <v>337</v>
      </c>
      <c r="E17128" s="421">
        <v>104019</v>
      </c>
      <c r="F17128" s="413">
        <v>138.72999999999999</v>
      </c>
      <c r="G17128" s="414">
        <f t="shared" si="534"/>
        <v>749.79456498233981</v>
      </c>
      <c r="H17128" s="415">
        <f t="shared" si="535"/>
        <v>3.7489728249116991</v>
      </c>
    </row>
    <row r="17129" spans="1:8" ht="15" hidden="1" thickBot="1">
      <c r="A17129" s="409">
        <v>202208</v>
      </c>
      <c r="B17129" s="196" t="s">
        <v>2262</v>
      </c>
      <c r="C17129" s="197" t="s">
        <v>791</v>
      </c>
      <c r="D17129" s="198" t="s">
        <v>337</v>
      </c>
      <c r="E17129" s="421">
        <v>149644</v>
      </c>
      <c r="F17129" s="413">
        <v>138.72999999999999</v>
      </c>
      <c r="G17129" s="414">
        <f t="shared" si="534"/>
        <v>1078.6707993945074</v>
      </c>
      <c r="H17129" s="415">
        <f t="shared" si="535"/>
        <v>5.3933539969725368</v>
      </c>
    </row>
    <row r="17130" spans="1:8" ht="15" hidden="1" thickBot="1">
      <c r="A17130" s="409">
        <v>202208</v>
      </c>
      <c r="B17130" s="196" t="s">
        <v>2263</v>
      </c>
      <c r="C17130" s="197" t="s">
        <v>791</v>
      </c>
      <c r="D17130" s="198" t="s">
        <v>339</v>
      </c>
      <c r="E17130" s="421">
        <v>748</v>
      </c>
      <c r="F17130" s="413">
        <v>138.72999999999999</v>
      </c>
      <c r="G17130" s="414">
        <f t="shared" si="534"/>
        <v>5.3917681828011252</v>
      </c>
      <c r="H17130" s="415">
        <f t="shared" si="535"/>
        <v>5.3917681828011252</v>
      </c>
    </row>
    <row r="17131" spans="1:8" ht="15" hidden="1" thickBot="1">
      <c r="A17131" s="409">
        <v>202208</v>
      </c>
      <c r="B17131" s="196" t="s">
        <v>2264</v>
      </c>
      <c r="C17131" s="197" t="s">
        <v>791</v>
      </c>
      <c r="D17131" s="198" t="s">
        <v>337</v>
      </c>
      <c r="E17131" s="421">
        <v>63778</v>
      </c>
      <c r="F17131" s="413">
        <v>138.72999999999999</v>
      </c>
      <c r="G17131" s="414">
        <f t="shared" si="534"/>
        <v>459.72752829236651</v>
      </c>
      <c r="H17131" s="415">
        <f t="shared" si="535"/>
        <v>2.2986376414618324</v>
      </c>
    </row>
    <row r="17132" spans="1:8" ht="15" hidden="1" thickBot="1">
      <c r="A17132" s="409">
        <v>202208</v>
      </c>
      <c r="B17132" s="196" t="s">
        <v>2265</v>
      </c>
      <c r="C17132" s="197" t="s">
        <v>791</v>
      </c>
      <c r="D17132" s="198" t="s">
        <v>339</v>
      </c>
      <c r="E17132" s="421">
        <v>319</v>
      </c>
      <c r="F17132" s="413">
        <v>138.72999999999999</v>
      </c>
      <c r="G17132" s="414">
        <f t="shared" si="534"/>
        <v>2.2994305485475386</v>
      </c>
      <c r="H17132" s="415">
        <f t="shared" si="535"/>
        <v>2.2994305485475386</v>
      </c>
    </row>
    <row r="17133" spans="1:8" ht="15" hidden="1" thickBot="1">
      <c r="A17133" s="409">
        <v>202208</v>
      </c>
      <c r="B17133" s="196" t="s">
        <v>2266</v>
      </c>
      <c r="C17133" s="197" t="s">
        <v>791</v>
      </c>
      <c r="D17133" s="198" t="s">
        <v>337</v>
      </c>
      <c r="E17133" s="421">
        <v>96495</v>
      </c>
      <c r="F17133" s="413">
        <v>138.72999999999999</v>
      </c>
      <c r="G17133" s="414">
        <f t="shared" si="534"/>
        <v>695.55972032004615</v>
      </c>
      <c r="H17133" s="415">
        <f t="shared" si="535"/>
        <v>3.4777986016002309</v>
      </c>
    </row>
    <row r="17134" spans="1:8" ht="15" hidden="1" thickBot="1">
      <c r="A17134" s="409">
        <v>202208</v>
      </c>
      <c r="B17134" s="196" t="s">
        <v>2267</v>
      </c>
      <c r="C17134" s="197" t="s">
        <v>791</v>
      </c>
      <c r="D17134" s="198" t="s">
        <v>339</v>
      </c>
      <c r="E17134" s="421">
        <v>482</v>
      </c>
      <c r="F17134" s="413">
        <v>138.72999999999999</v>
      </c>
      <c r="G17134" s="414">
        <f t="shared" si="534"/>
        <v>3.4743746846392276</v>
      </c>
      <c r="H17134" s="415">
        <f t="shared" si="535"/>
        <v>3.4743746846392276</v>
      </c>
    </row>
    <row r="17135" spans="1:8" ht="15" hidden="1" thickBot="1">
      <c r="A17135" s="409">
        <v>202208</v>
      </c>
      <c r="B17135" s="196" t="s">
        <v>2268</v>
      </c>
      <c r="C17135" s="197" t="s">
        <v>791</v>
      </c>
      <c r="D17135" s="198" t="s">
        <v>337</v>
      </c>
      <c r="E17135" s="421">
        <v>95900</v>
      </c>
      <c r="F17135" s="413">
        <v>138.72999999999999</v>
      </c>
      <c r="G17135" s="414">
        <f t="shared" si="534"/>
        <v>691.27081381099981</v>
      </c>
      <c r="H17135" s="415">
        <f t="shared" si="535"/>
        <v>3.4563540690549992</v>
      </c>
    </row>
    <row r="17136" spans="1:8" ht="15" hidden="1" thickBot="1">
      <c r="A17136" s="409">
        <v>202208</v>
      </c>
      <c r="B17136" s="196" t="s">
        <v>2269</v>
      </c>
      <c r="C17136" s="197" t="s">
        <v>2034</v>
      </c>
      <c r="D17136" s="198" t="s">
        <v>337</v>
      </c>
      <c r="E17136" s="421">
        <v>106882</v>
      </c>
      <c r="F17136" s="413">
        <v>138.72999999999999</v>
      </c>
      <c r="G17136" s="414">
        <f t="shared" si="534"/>
        <v>770.43177394939812</v>
      </c>
      <c r="H17136" s="415">
        <f t="shared" si="535"/>
        <v>3.8521588697469906</v>
      </c>
    </row>
    <row r="17137" spans="1:8" ht="15" hidden="1" thickBot="1">
      <c r="A17137" s="409">
        <v>202208</v>
      </c>
      <c r="B17137" s="196" t="s">
        <v>2270</v>
      </c>
      <c r="C17137" s="197" t="s">
        <v>791</v>
      </c>
      <c r="D17137" s="198" t="s">
        <v>337</v>
      </c>
      <c r="E17137" s="421">
        <v>91727</v>
      </c>
      <c r="F17137" s="413">
        <v>138.72999999999999</v>
      </c>
      <c r="G17137" s="414">
        <f t="shared" si="534"/>
        <v>661.19080227780591</v>
      </c>
      <c r="H17137" s="415">
        <f t="shared" si="535"/>
        <v>3.3059540113890296</v>
      </c>
    </row>
    <row r="17138" spans="1:8" ht="15" hidden="1" thickBot="1">
      <c r="A17138" s="409">
        <v>202208</v>
      </c>
      <c r="B17138" s="196" t="s">
        <v>2271</v>
      </c>
      <c r="C17138" s="197" t="s">
        <v>791</v>
      </c>
      <c r="D17138" s="198" t="s">
        <v>337</v>
      </c>
      <c r="E17138" s="421">
        <v>91772</v>
      </c>
      <c r="F17138" s="413">
        <v>138.72999999999999</v>
      </c>
      <c r="G17138" s="414">
        <f t="shared" si="534"/>
        <v>661.51517335832193</v>
      </c>
      <c r="H17138" s="415">
        <f t="shared" si="535"/>
        <v>3.3075758667916095</v>
      </c>
    </row>
    <row r="17139" spans="1:8" ht="15" hidden="1" thickBot="1">
      <c r="A17139" s="409">
        <v>202208</v>
      </c>
      <c r="B17139" s="196" t="s">
        <v>2272</v>
      </c>
      <c r="C17139" s="197" t="s">
        <v>791</v>
      </c>
      <c r="D17139" s="198" t="s">
        <v>337</v>
      </c>
      <c r="E17139" s="421">
        <v>130692</v>
      </c>
      <c r="F17139" s="413">
        <v>138.72999999999999</v>
      </c>
      <c r="G17139" s="414">
        <f t="shared" si="534"/>
        <v>942.06011677358902</v>
      </c>
      <c r="H17139" s="415">
        <f t="shared" si="535"/>
        <v>4.7103005838679453</v>
      </c>
    </row>
    <row r="17140" spans="1:8" ht="15" hidden="1" thickBot="1">
      <c r="A17140" s="409">
        <v>202208</v>
      </c>
      <c r="B17140" s="196" t="s">
        <v>2273</v>
      </c>
      <c r="C17140" s="197" t="s">
        <v>791</v>
      </c>
      <c r="D17140" s="198" t="s">
        <v>337</v>
      </c>
      <c r="E17140" s="421">
        <v>104019</v>
      </c>
      <c r="F17140" s="413">
        <v>138.72999999999999</v>
      </c>
      <c r="G17140" s="414">
        <f t="shared" si="534"/>
        <v>749.79456498233981</v>
      </c>
      <c r="H17140" s="415">
        <f t="shared" si="535"/>
        <v>3.7489728249116991</v>
      </c>
    </row>
    <row r="17141" spans="1:8" ht="15" hidden="1" thickBot="1">
      <c r="A17141" s="409">
        <v>202208</v>
      </c>
      <c r="B17141" s="196" t="s">
        <v>2274</v>
      </c>
      <c r="C17141" s="197" t="s">
        <v>791</v>
      </c>
      <c r="D17141" s="198" t="s">
        <v>339</v>
      </c>
      <c r="E17141" s="421">
        <v>520</v>
      </c>
      <c r="F17141" s="413">
        <v>138.72999999999999</v>
      </c>
      <c r="G17141" s="414">
        <f t="shared" si="534"/>
        <v>3.7482880415194986</v>
      </c>
      <c r="H17141" s="415">
        <f t="shared" si="535"/>
        <v>3.7482880415194986</v>
      </c>
    </row>
    <row r="17142" spans="1:8" ht="15" hidden="1" thickBot="1">
      <c r="A17142" s="409">
        <v>202208</v>
      </c>
      <c r="B17142" s="196" t="s">
        <v>2275</v>
      </c>
      <c r="C17142" s="197" t="s">
        <v>791</v>
      </c>
      <c r="D17142" s="198" t="s">
        <v>337</v>
      </c>
      <c r="E17142" s="421">
        <v>79359</v>
      </c>
      <c r="F17142" s="413">
        <v>138.72999999999999</v>
      </c>
      <c r="G17142" s="414">
        <f t="shared" si="534"/>
        <v>572.03921285951128</v>
      </c>
      <c r="H17142" s="415">
        <f t="shared" si="535"/>
        <v>2.8601960642975564</v>
      </c>
    </row>
    <row r="17143" spans="1:8" ht="15" hidden="1" thickBot="1">
      <c r="A17143" s="409">
        <v>202208</v>
      </c>
      <c r="B17143" s="196" t="s">
        <v>2276</v>
      </c>
      <c r="C17143" s="197" t="s">
        <v>791</v>
      </c>
      <c r="D17143" s="198" t="s">
        <v>337</v>
      </c>
      <c r="E17143" s="421">
        <v>120937</v>
      </c>
      <c r="F17143" s="413">
        <v>138.72999999999999</v>
      </c>
      <c r="G17143" s="414">
        <f t="shared" si="534"/>
        <v>871.74367476393002</v>
      </c>
      <c r="H17143" s="415">
        <f t="shared" si="535"/>
        <v>4.3587183738196504</v>
      </c>
    </row>
    <row r="17144" spans="1:8" ht="15" hidden="1" thickBot="1">
      <c r="A17144" s="409">
        <v>202208</v>
      </c>
      <c r="B17144" s="196" t="s">
        <v>2277</v>
      </c>
      <c r="C17144" s="197" t="s">
        <v>791</v>
      </c>
      <c r="D17144" s="198" t="s">
        <v>337</v>
      </c>
      <c r="E17144" s="421">
        <v>120937</v>
      </c>
      <c r="F17144" s="413">
        <v>138.72999999999999</v>
      </c>
      <c r="G17144" s="414">
        <f t="shared" si="534"/>
        <v>871.74367476393002</v>
      </c>
      <c r="H17144" s="415">
        <f t="shared" si="535"/>
        <v>4.3587183738196504</v>
      </c>
    </row>
    <row r="17145" spans="1:8" ht="15" hidden="1" thickBot="1">
      <c r="A17145" s="409">
        <v>202208</v>
      </c>
      <c r="B17145" s="196" t="s">
        <v>2278</v>
      </c>
      <c r="C17145" s="197" t="s">
        <v>791</v>
      </c>
      <c r="D17145" s="198" t="s">
        <v>337</v>
      </c>
      <c r="E17145" s="421">
        <v>70846</v>
      </c>
      <c r="F17145" s="413">
        <v>138.72999999999999</v>
      </c>
      <c r="G17145" s="414">
        <f t="shared" si="534"/>
        <v>510.67541267209691</v>
      </c>
      <c r="H17145" s="415">
        <f t="shared" si="535"/>
        <v>2.5533770633604846</v>
      </c>
    </row>
    <row r="17146" spans="1:8" ht="15" hidden="1" thickBot="1">
      <c r="A17146" s="409">
        <v>202208</v>
      </c>
      <c r="B17146" s="196" t="s">
        <v>2279</v>
      </c>
      <c r="C17146" s="197" t="s">
        <v>791</v>
      </c>
      <c r="D17146" s="198" t="s">
        <v>339</v>
      </c>
      <c r="E17146" s="421">
        <v>354</v>
      </c>
      <c r="F17146" s="413">
        <v>138.72999999999999</v>
      </c>
      <c r="G17146" s="414">
        <f t="shared" si="534"/>
        <v>2.5517191667267354</v>
      </c>
      <c r="H17146" s="415">
        <f t="shared" si="535"/>
        <v>2.5517191667267354</v>
      </c>
    </row>
    <row r="17147" spans="1:8" ht="15" hidden="1" thickBot="1">
      <c r="A17147" s="409">
        <v>202208</v>
      </c>
      <c r="B17147" s="196" t="s">
        <v>2280</v>
      </c>
      <c r="C17147" s="197" t="s">
        <v>791</v>
      </c>
      <c r="D17147" s="198" t="s">
        <v>339</v>
      </c>
      <c r="E17147" s="421">
        <v>397</v>
      </c>
      <c r="F17147" s="413">
        <v>138.72999999999999</v>
      </c>
      <c r="G17147" s="414">
        <f t="shared" si="534"/>
        <v>2.8616737547754632</v>
      </c>
      <c r="H17147" s="415">
        <f t="shared" si="535"/>
        <v>2.8616737547754632</v>
      </c>
    </row>
    <row r="17148" spans="1:8" ht="15" hidden="1" thickBot="1">
      <c r="A17148" s="409">
        <v>202208</v>
      </c>
      <c r="B17148" s="196" t="s">
        <v>2281</v>
      </c>
      <c r="C17148" s="197" t="s">
        <v>791</v>
      </c>
      <c r="D17148" s="198" t="s">
        <v>337</v>
      </c>
      <c r="E17148" s="421">
        <v>136438</v>
      </c>
      <c r="F17148" s="413">
        <v>138.72999999999999</v>
      </c>
      <c r="G17148" s="414">
        <f t="shared" si="534"/>
        <v>983.47869963237952</v>
      </c>
      <c r="H17148" s="415">
        <f t="shared" si="535"/>
        <v>4.9173934981618972</v>
      </c>
    </row>
    <row r="17149" spans="1:8" ht="15" hidden="1" thickBot="1">
      <c r="A17149" s="409">
        <v>202208</v>
      </c>
      <c r="B17149" s="196" t="s">
        <v>2282</v>
      </c>
      <c r="C17149" s="197" t="s">
        <v>791</v>
      </c>
      <c r="D17149" s="198" t="s">
        <v>337</v>
      </c>
      <c r="E17149" s="421">
        <v>136438</v>
      </c>
      <c r="F17149" s="413">
        <v>138.72999999999999</v>
      </c>
      <c r="G17149" s="414">
        <f t="shared" si="534"/>
        <v>983.47869963237952</v>
      </c>
      <c r="H17149" s="415">
        <f t="shared" si="535"/>
        <v>4.9173934981618972</v>
      </c>
    </row>
    <row r="17150" spans="1:8" ht="15" hidden="1" thickBot="1">
      <c r="A17150" s="409">
        <v>202208</v>
      </c>
      <c r="B17150" s="196" t="s">
        <v>2283</v>
      </c>
      <c r="C17150" s="197" t="s">
        <v>791</v>
      </c>
      <c r="D17150" s="198" t="s">
        <v>337</v>
      </c>
      <c r="E17150" s="421">
        <v>130692</v>
      </c>
      <c r="F17150" s="413">
        <v>138.72999999999999</v>
      </c>
      <c r="G17150" s="414">
        <f t="shared" si="534"/>
        <v>942.06011677358902</v>
      </c>
      <c r="H17150" s="415">
        <f t="shared" si="535"/>
        <v>4.7103005838679453</v>
      </c>
    </row>
    <row r="17151" spans="1:8" ht="15" hidden="1" thickBot="1">
      <c r="A17151" s="409">
        <v>202208</v>
      </c>
      <c r="B17151" s="196" t="s">
        <v>2284</v>
      </c>
      <c r="C17151" s="197" t="s">
        <v>791</v>
      </c>
      <c r="D17151" s="198" t="s">
        <v>337</v>
      </c>
      <c r="E17151" s="421">
        <v>130692</v>
      </c>
      <c r="F17151" s="413">
        <v>138.72999999999999</v>
      </c>
      <c r="G17151" s="414">
        <f t="shared" si="534"/>
        <v>942.06011677358902</v>
      </c>
      <c r="H17151" s="415">
        <f t="shared" si="535"/>
        <v>4.7103005838679453</v>
      </c>
    </row>
    <row r="17152" spans="1:8" ht="15" hidden="1" thickBot="1">
      <c r="A17152" s="409">
        <v>202208</v>
      </c>
      <c r="B17152" s="196" t="s">
        <v>2285</v>
      </c>
      <c r="C17152" s="197" t="s">
        <v>791</v>
      </c>
      <c r="D17152" s="198" t="s">
        <v>337</v>
      </c>
      <c r="E17152" s="421">
        <v>130692</v>
      </c>
      <c r="F17152" s="413">
        <v>138.72999999999999</v>
      </c>
      <c r="G17152" s="414">
        <f t="shared" si="534"/>
        <v>942.06011677358902</v>
      </c>
      <c r="H17152" s="415">
        <f t="shared" si="535"/>
        <v>4.7103005838679453</v>
      </c>
    </row>
    <row r="17153" spans="1:8" ht="15" hidden="1" thickBot="1">
      <c r="A17153" s="409">
        <v>202208</v>
      </c>
      <c r="B17153" s="196" t="s">
        <v>2286</v>
      </c>
      <c r="C17153" s="197" t="s">
        <v>791</v>
      </c>
      <c r="D17153" s="198" t="s">
        <v>339</v>
      </c>
      <c r="E17153" s="421">
        <v>653</v>
      </c>
      <c r="F17153" s="413">
        <v>138.72999999999999</v>
      </c>
      <c r="G17153" s="414">
        <f t="shared" si="534"/>
        <v>4.7069847906004476</v>
      </c>
      <c r="H17153" s="415">
        <f t="shared" si="535"/>
        <v>4.7069847906004476</v>
      </c>
    </row>
    <row r="17154" spans="1:8" ht="15" hidden="1" thickBot="1">
      <c r="A17154" s="409">
        <v>202208</v>
      </c>
      <c r="B17154" s="196" t="s">
        <v>2287</v>
      </c>
      <c r="C17154" s="197" t="s">
        <v>791</v>
      </c>
      <c r="D17154" s="198" t="s">
        <v>337</v>
      </c>
      <c r="E17154" s="421">
        <v>130692</v>
      </c>
      <c r="F17154" s="413">
        <v>138.72999999999999</v>
      </c>
      <c r="G17154" s="414">
        <f t="shared" ref="G17154:G17217" si="536">+E17154/F17154</f>
        <v>942.06011677358902</v>
      </c>
      <c r="H17154" s="415">
        <f t="shared" ref="H17154:H17217" si="537">IF(D17154="TB",G17154/200,IF(D17154="LT",G17154,"VER"))</f>
        <v>4.7103005838679453</v>
      </c>
    </row>
    <row r="17155" spans="1:8" ht="15" hidden="1" thickBot="1">
      <c r="A17155" s="409">
        <v>202208</v>
      </c>
      <c r="B17155" s="196" t="s">
        <v>2288</v>
      </c>
      <c r="C17155" s="197" t="s">
        <v>791</v>
      </c>
      <c r="D17155" s="198" t="s">
        <v>337</v>
      </c>
      <c r="E17155" s="421">
        <v>130692</v>
      </c>
      <c r="F17155" s="413">
        <v>138.72999999999999</v>
      </c>
      <c r="G17155" s="414">
        <f t="shared" si="536"/>
        <v>942.06011677358902</v>
      </c>
      <c r="H17155" s="415">
        <f t="shared" si="537"/>
        <v>4.7103005838679453</v>
      </c>
    </row>
    <row r="17156" spans="1:8" ht="15" hidden="1" thickBot="1">
      <c r="A17156" s="409">
        <v>202208</v>
      </c>
      <c r="B17156" s="196" t="s">
        <v>2289</v>
      </c>
      <c r="C17156" s="197" t="s">
        <v>791</v>
      </c>
      <c r="D17156" s="198" t="s">
        <v>337</v>
      </c>
      <c r="E17156" s="421">
        <v>130692</v>
      </c>
      <c r="F17156" s="413">
        <v>138.72999999999999</v>
      </c>
      <c r="G17156" s="414">
        <f t="shared" si="536"/>
        <v>942.06011677358902</v>
      </c>
      <c r="H17156" s="415">
        <f t="shared" si="537"/>
        <v>4.7103005838679453</v>
      </c>
    </row>
    <row r="17157" spans="1:8" ht="15" hidden="1" thickBot="1">
      <c r="A17157" s="409">
        <v>202208</v>
      </c>
      <c r="B17157" s="196" t="s">
        <v>2290</v>
      </c>
      <c r="C17157" s="197" t="s">
        <v>791</v>
      </c>
      <c r="D17157" s="198" t="s">
        <v>337</v>
      </c>
      <c r="E17157" s="421">
        <v>130692</v>
      </c>
      <c r="F17157" s="413">
        <v>138.72999999999999</v>
      </c>
      <c r="G17157" s="414">
        <f t="shared" si="536"/>
        <v>942.06011677358902</v>
      </c>
      <c r="H17157" s="415">
        <f t="shared" si="537"/>
        <v>4.7103005838679453</v>
      </c>
    </row>
    <row r="17158" spans="1:8" ht="15" hidden="1" thickBot="1">
      <c r="A17158" s="409">
        <v>202208</v>
      </c>
      <c r="B17158" s="196" t="s">
        <v>2291</v>
      </c>
      <c r="C17158" s="197" t="s">
        <v>791</v>
      </c>
      <c r="D17158" s="198" t="s">
        <v>339</v>
      </c>
      <c r="E17158" s="421">
        <v>653</v>
      </c>
      <c r="F17158" s="413">
        <v>138.72999999999999</v>
      </c>
      <c r="G17158" s="414">
        <f t="shared" si="536"/>
        <v>4.7069847906004476</v>
      </c>
      <c r="H17158" s="415">
        <f t="shared" si="537"/>
        <v>4.7069847906004476</v>
      </c>
    </row>
    <row r="17159" spans="1:8" ht="15" hidden="1" thickBot="1">
      <c r="A17159" s="409">
        <v>202208</v>
      </c>
      <c r="B17159" s="196" t="s">
        <v>2292</v>
      </c>
      <c r="C17159" s="197" t="s">
        <v>791</v>
      </c>
      <c r="D17159" s="198" t="s">
        <v>337</v>
      </c>
      <c r="E17159" s="421">
        <v>114528</v>
      </c>
      <c r="F17159" s="413">
        <v>138.72999999999999</v>
      </c>
      <c r="G17159" s="414">
        <f t="shared" si="536"/>
        <v>825.54602465220216</v>
      </c>
      <c r="H17159" s="415">
        <f t="shared" si="537"/>
        <v>4.1277301232610109</v>
      </c>
    </row>
    <row r="17160" spans="1:8" ht="15" hidden="1" thickBot="1">
      <c r="A17160" s="409">
        <v>202208</v>
      </c>
      <c r="B17160" s="196" t="s">
        <v>2293</v>
      </c>
      <c r="C17160" s="197" t="s">
        <v>791</v>
      </c>
      <c r="D17160" s="198" t="s">
        <v>337</v>
      </c>
      <c r="E17160" s="421">
        <v>113120</v>
      </c>
      <c r="F17160" s="413">
        <v>138.72999999999999</v>
      </c>
      <c r="G17160" s="414">
        <f t="shared" si="536"/>
        <v>815.39681395516482</v>
      </c>
      <c r="H17160" s="415">
        <f t="shared" si="537"/>
        <v>4.0769840697758237</v>
      </c>
    </row>
    <row r="17161" spans="1:8" ht="15" hidden="1" thickBot="1">
      <c r="A17161" s="409">
        <v>202208</v>
      </c>
      <c r="B17161" s="196" t="s">
        <v>2294</v>
      </c>
      <c r="C17161" s="197" t="s">
        <v>791</v>
      </c>
      <c r="D17161" s="198" t="s">
        <v>339</v>
      </c>
      <c r="E17161" s="421">
        <v>566</v>
      </c>
      <c r="F17161" s="413">
        <v>138.72999999999999</v>
      </c>
      <c r="G17161" s="414">
        <f t="shared" si="536"/>
        <v>4.0798673682693005</v>
      </c>
      <c r="H17161" s="415">
        <f t="shared" si="537"/>
        <v>4.0798673682693005</v>
      </c>
    </row>
    <row r="17162" spans="1:8" ht="15" hidden="1" thickBot="1">
      <c r="A17162" s="409">
        <v>202208</v>
      </c>
      <c r="B17162" s="196" t="s">
        <v>2295</v>
      </c>
      <c r="C17162" s="197" t="s">
        <v>791</v>
      </c>
      <c r="D17162" s="198" t="s">
        <v>337</v>
      </c>
      <c r="E17162" s="421">
        <v>113230</v>
      </c>
      <c r="F17162" s="413">
        <v>138.72999999999999</v>
      </c>
      <c r="G17162" s="414">
        <f t="shared" si="536"/>
        <v>816.18972104087084</v>
      </c>
      <c r="H17162" s="415">
        <f t="shared" si="537"/>
        <v>4.0809486052043544</v>
      </c>
    </row>
    <row r="17163" spans="1:8" ht="15" hidden="1" thickBot="1">
      <c r="A17163" s="409">
        <v>202208</v>
      </c>
      <c r="B17163" s="196" t="s">
        <v>2296</v>
      </c>
      <c r="C17163" s="197" t="s">
        <v>791</v>
      </c>
      <c r="D17163" s="198" t="s">
        <v>339</v>
      </c>
      <c r="E17163" s="421">
        <v>566</v>
      </c>
      <c r="F17163" s="413">
        <v>138.72999999999999</v>
      </c>
      <c r="G17163" s="414">
        <f t="shared" si="536"/>
        <v>4.0798673682693005</v>
      </c>
      <c r="H17163" s="415">
        <f t="shared" si="537"/>
        <v>4.0798673682693005</v>
      </c>
    </row>
    <row r="17164" spans="1:8" ht="15" hidden="1" thickBot="1">
      <c r="A17164" s="409">
        <v>202208</v>
      </c>
      <c r="B17164" s="196" t="s">
        <v>2297</v>
      </c>
      <c r="C17164" s="197" t="s">
        <v>791</v>
      </c>
      <c r="D17164" s="198" t="s">
        <v>337</v>
      </c>
      <c r="E17164" s="421">
        <v>130880</v>
      </c>
      <c r="F17164" s="413">
        <v>138.72999999999999</v>
      </c>
      <c r="G17164" s="414">
        <f t="shared" si="536"/>
        <v>943.41526706552304</v>
      </c>
      <c r="H17164" s="415">
        <f t="shared" si="537"/>
        <v>4.7170763353276151</v>
      </c>
    </row>
    <row r="17165" spans="1:8" ht="15" hidden="1" thickBot="1">
      <c r="A17165" s="409">
        <v>202208</v>
      </c>
      <c r="B17165" s="196" t="s">
        <v>2298</v>
      </c>
      <c r="C17165" s="197" t="s">
        <v>791</v>
      </c>
      <c r="D17165" s="198" t="s">
        <v>350</v>
      </c>
      <c r="E17165" s="421">
        <v>125179.74</v>
      </c>
      <c r="F17165" s="413">
        <v>138.72999999999999</v>
      </c>
      <c r="G17165" s="414">
        <f t="shared" si="536"/>
        <v>902.32638938946161</v>
      </c>
      <c r="H17165" s="415" t="str">
        <f t="shared" si="537"/>
        <v>VER</v>
      </c>
    </row>
    <row r="17166" spans="1:8" ht="15" hidden="1" thickBot="1">
      <c r="A17166" s="409">
        <v>202208</v>
      </c>
      <c r="B17166" s="196" t="s">
        <v>2299</v>
      </c>
      <c r="C17166" s="197" t="s">
        <v>791</v>
      </c>
      <c r="D17166" s="198" t="s">
        <v>337</v>
      </c>
      <c r="E17166" s="421">
        <v>130880</v>
      </c>
      <c r="F17166" s="413">
        <v>138.72999999999999</v>
      </c>
      <c r="G17166" s="414">
        <f t="shared" si="536"/>
        <v>943.41526706552304</v>
      </c>
      <c r="H17166" s="415">
        <f t="shared" si="537"/>
        <v>4.7170763353276151</v>
      </c>
    </row>
    <row r="17167" spans="1:8" ht="15" hidden="1" thickBot="1">
      <c r="A17167" s="409">
        <v>202208</v>
      </c>
      <c r="B17167" s="196" t="s">
        <v>2300</v>
      </c>
      <c r="C17167" s="197" t="s">
        <v>791</v>
      </c>
      <c r="D17167" s="198" t="s">
        <v>339</v>
      </c>
      <c r="E17167" s="421">
        <v>654</v>
      </c>
      <c r="F17167" s="413">
        <v>138.72999999999999</v>
      </c>
      <c r="G17167" s="414">
        <f t="shared" si="536"/>
        <v>4.7141930368341383</v>
      </c>
      <c r="H17167" s="415">
        <f t="shared" si="537"/>
        <v>4.7141930368341383</v>
      </c>
    </row>
    <row r="17168" spans="1:8" ht="15" hidden="1" thickBot="1">
      <c r="A17168" s="409">
        <v>202208</v>
      </c>
      <c r="B17168" s="196" t="s">
        <v>2301</v>
      </c>
      <c r="C17168" s="197" t="s">
        <v>791</v>
      </c>
      <c r="D17168" s="198" t="s">
        <v>337</v>
      </c>
      <c r="E17168" s="421">
        <v>91977</v>
      </c>
      <c r="F17168" s="413">
        <v>138.72999999999999</v>
      </c>
      <c r="G17168" s="414">
        <f t="shared" si="536"/>
        <v>662.99286383622871</v>
      </c>
      <c r="H17168" s="415">
        <f t="shared" si="537"/>
        <v>3.3149643191811435</v>
      </c>
    </row>
    <row r="17169" spans="1:8" ht="15" hidden="1" thickBot="1">
      <c r="A17169" s="409">
        <v>202208</v>
      </c>
      <c r="B17169" s="196" t="s">
        <v>2302</v>
      </c>
      <c r="C17169" s="197" t="s">
        <v>791</v>
      </c>
      <c r="D17169" s="198" t="s">
        <v>337</v>
      </c>
      <c r="E17169" s="421">
        <v>130692</v>
      </c>
      <c r="F17169" s="413">
        <v>138.72999999999999</v>
      </c>
      <c r="G17169" s="414">
        <f t="shared" si="536"/>
        <v>942.06011677358902</v>
      </c>
      <c r="H17169" s="415">
        <f t="shared" si="537"/>
        <v>4.7103005838679453</v>
      </c>
    </row>
    <row r="17170" spans="1:8" ht="15" hidden="1" thickBot="1">
      <c r="A17170" s="409">
        <v>202208</v>
      </c>
      <c r="B17170" s="196" t="s">
        <v>2303</v>
      </c>
      <c r="C17170" s="197" t="s">
        <v>2661</v>
      </c>
      <c r="D17170" s="198" t="s">
        <v>339</v>
      </c>
      <c r="E17170" s="421">
        <v>653</v>
      </c>
      <c r="F17170" s="413">
        <v>138.72999999999999</v>
      </c>
      <c r="G17170" s="414">
        <f t="shared" si="536"/>
        <v>4.7069847906004476</v>
      </c>
      <c r="H17170" s="415">
        <f t="shared" si="537"/>
        <v>4.7069847906004476</v>
      </c>
    </row>
    <row r="17171" spans="1:8" ht="15" hidden="1" thickBot="1">
      <c r="A17171" s="409">
        <v>202208</v>
      </c>
      <c r="B17171" s="196" t="s">
        <v>2304</v>
      </c>
      <c r="C17171" s="197" t="s">
        <v>791</v>
      </c>
      <c r="D17171" s="198" t="s">
        <v>337</v>
      </c>
      <c r="E17171" s="421">
        <v>113230</v>
      </c>
      <c r="F17171" s="413">
        <v>138.72999999999999</v>
      </c>
      <c r="G17171" s="414">
        <f t="shared" si="536"/>
        <v>816.18972104087084</v>
      </c>
      <c r="H17171" s="415">
        <f t="shared" si="537"/>
        <v>4.0809486052043544</v>
      </c>
    </row>
    <row r="17172" spans="1:8" ht="15" hidden="1" thickBot="1">
      <c r="A17172" s="409">
        <v>202208</v>
      </c>
      <c r="B17172" s="196" t="s">
        <v>2305</v>
      </c>
      <c r="C17172" s="197" t="s">
        <v>2661</v>
      </c>
      <c r="D17172" s="198" t="s">
        <v>339</v>
      </c>
      <c r="E17172" s="421">
        <v>566</v>
      </c>
      <c r="F17172" s="413">
        <v>138.72999999999999</v>
      </c>
      <c r="G17172" s="414">
        <f t="shared" si="536"/>
        <v>4.0798673682693005</v>
      </c>
      <c r="H17172" s="415">
        <f t="shared" si="537"/>
        <v>4.0798673682693005</v>
      </c>
    </row>
    <row r="17173" spans="1:8" ht="15" hidden="1" thickBot="1">
      <c r="A17173" s="409">
        <v>202208</v>
      </c>
      <c r="B17173" s="196" t="s">
        <v>2306</v>
      </c>
      <c r="C17173" s="197" t="s">
        <v>791</v>
      </c>
      <c r="D17173" s="198" t="s">
        <v>337</v>
      </c>
      <c r="E17173" s="421">
        <v>113120</v>
      </c>
      <c r="F17173" s="413">
        <v>138.72999999999999</v>
      </c>
      <c r="G17173" s="414">
        <f t="shared" si="536"/>
        <v>815.39681395516482</v>
      </c>
      <c r="H17173" s="415">
        <f t="shared" si="537"/>
        <v>4.0769840697758237</v>
      </c>
    </row>
    <row r="17174" spans="1:8" ht="15" hidden="1" thickBot="1">
      <c r="A17174" s="409">
        <v>202208</v>
      </c>
      <c r="B17174" s="196" t="s">
        <v>2307</v>
      </c>
      <c r="C17174" s="197" t="s">
        <v>791</v>
      </c>
      <c r="D17174" s="198" t="s">
        <v>339</v>
      </c>
      <c r="E17174" s="421">
        <v>566</v>
      </c>
      <c r="F17174" s="413">
        <v>138.72999999999999</v>
      </c>
      <c r="G17174" s="414">
        <f t="shared" si="536"/>
        <v>4.0798673682693005</v>
      </c>
      <c r="H17174" s="415">
        <f t="shared" si="537"/>
        <v>4.0798673682693005</v>
      </c>
    </row>
    <row r="17175" spans="1:8" ht="15" hidden="1" thickBot="1">
      <c r="A17175" s="409">
        <v>202208</v>
      </c>
      <c r="B17175" s="196" t="s">
        <v>2308</v>
      </c>
      <c r="C17175" s="197" t="s">
        <v>791</v>
      </c>
      <c r="D17175" s="198" t="s">
        <v>339</v>
      </c>
      <c r="E17175" s="421">
        <v>460</v>
      </c>
      <c r="F17175" s="413">
        <v>138.72999999999999</v>
      </c>
      <c r="G17175" s="414">
        <f t="shared" si="536"/>
        <v>3.3157932674980182</v>
      </c>
      <c r="H17175" s="415">
        <f t="shared" si="537"/>
        <v>3.3157932674980182</v>
      </c>
    </row>
    <row r="17176" spans="1:8" ht="15" hidden="1" thickBot="1">
      <c r="A17176" s="409">
        <v>202208</v>
      </c>
      <c r="B17176" s="196" t="s">
        <v>2309</v>
      </c>
      <c r="C17176" s="197" t="s">
        <v>791</v>
      </c>
      <c r="D17176" s="198" t="s">
        <v>337</v>
      </c>
      <c r="E17176" s="421">
        <v>122259</v>
      </c>
      <c r="F17176" s="413">
        <v>138.72999999999999</v>
      </c>
      <c r="G17176" s="414">
        <f t="shared" si="536"/>
        <v>881.27297628486997</v>
      </c>
      <c r="H17176" s="415">
        <f t="shared" si="537"/>
        <v>4.4063648814243495</v>
      </c>
    </row>
    <row r="17177" spans="1:8" ht="15" hidden="1" thickBot="1">
      <c r="A17177" s="409">
        <v>202208</v>
      </c>
      <c r="B17177" s="196" t="s">
        <v>2310</v>
      </c>
      <c r="C17177" s="197" t="s">
        <v>791</v>
      </c>
      <c r="D17177" s="198" t="s">
        <v>337</v>
      </c>
      <c r="E17177" s="421">
        <v>65395</v>
      </c>
      <c r="F17177" s="413">
        <v>138.72999999999999</v>
      </c>
      <c r="G17177" s="414">
        <f t="shared" si="536"/>
        <v>471.38326245224539</v>
      </c>
      <c r="H17177" s="415">
        <f t="shared" si="537"/>
        <v>2.3569163122612271</v>
      </c>
    </row>
    <row r="17178" spans="1:8" ht="15" hidden="1" thickBot="1">
      <c r="A17178" s="409">
        <v>202208</v>
      </c>
      <c r="B17178" s="196" t="s">
        <v>2311</v>
      </c>
      <c r="C17178" s="197" t="s">
        <v>791</v>
      </c>
      <c r="D17178" s="198" t="s">
        <v>339</v>
      </c>
      <c r="E17178" s="421">
        <v>327</v>
      </c>
      <c r="F17178" s="413">
        <v>138.72999999999999</v>
      </c>
      <c r="G17178" s="414">
        <f t="shared" si="536"/>
        <v>2.3570965184170691</v>
      </c>
      <c r="H17178" s="415">
        <f t="shared" si="537"/>
        <v>2.3570965184170691</v>
      </c>
    </row>
    <row r="17179" spans="1:8" ht="15" hidden="1" thickBot="1">
      <c r="A17179" s="409">
        <v>202208</v>
      </c>
      <c r="B17179" s="196" t="s">
        <v>2312</v>
      </c>
      <c r="C17179" s="197" t="s">
        <v>791</v>
      </c>
      <c r="D17179" s="198" t="s">
        <v>337</v>
      </c>
      <c r="E17179" s="421">
        <v>115858</v>
      </c>
      <c r="F17179" s="413">
        <v>138.72999999999999</v>
      </c>
      <c r="G17179" s="414">
        <f t="shared" si="536"/>
        <v>835.13299214301162</v>
      </c>
      <c r="H17179" s="415">
        <f t="shared" si="537"/>
        <v>4.175664960715058</v>
      </c>
    </row>
    <row r="17180" spans="1:8" ht="15" hidden="1" thickBot="1">
      <c r="A17180" s="409">
        <v>202208</v>
      </c>
      <c r="B17180" s="196" t="s">
        <v>2313</v>
      </c>
      <c r="C17180" s="197" t="s">
        <v>791</v>
      </c>
      <c r="D17180" s="198" t="s">
        <v>339</v>
      </c>
      <c r="E17180" s="421">
        <v>579</v>
      </c>
      <c r="F17180" s="413">
        <v>138.72999999999999</v>
      </c>
      <c r="G17180" s="414">
        <f t="shared" si="536"/>
        <v>4.1735745693072879</v>
      </c>
      <c r="H17180" s="415">
        <f t="shared" si="537"/>
        <v>4.1735745693072879</v>
      </c>
    </row>
    <row r="17181" spans="1:8" ht="15" hidden="1" thickBot="1">
      <c r="A17181" s="409">
        <v>202208</v>
      </c>
      <c r="B17181" s="196" t="s">
        <v>2314</v>
      </c>
      <c r="C17181" s="197" t="s">
        <v>791</v>
      </c>
      <c r="D17181" s="198" t="s">
        <v>337</v>
      </c>
      <c r="E17181" s="421">
        <v>154363</v>
      </c>
      <c r="F17181" s="413">
        <v>138.72999999999999</v>
      </c>
      <c r="G17181" s="414">
        <f t="shared" si="536"/>
        <v>1112.6865133712968</v>
      </c>
      <c r="H17181" s="415">
        <f t="shared" si="537"/>
        <v>5.5634325668564841</v>
      </c>
    </row>
    <row r="17182" spans="1:8" ht="15" hidden="1" thickBot="1">
      <c r="A17182" s="409">
        <v>202208</v>
      </c>
      <c r="B17182" s="196" t="s">
        <v>2315</v>
      </c>
      <c r="C17182" s="197" t="s">
        <v>791</v>
      </c>
      <c r="D17182" s="198" t="s">
        <v>337</v>
      </c>
      <c r="E17182" s="421">
        <v>154363</v>
      </c>
      <c r="F17182" s="413">
        <v>138.72999999999999</v>
      </c>
      <c r="G17182" s="414">
        <f t="shared" si="536"/>
        <v>1112.6865133712968</v>
      </c>
      <c r="H17182" s="415">
        <f t="shared" si="537"/>
        <v>5.5634325668564841</v>
      </c>
    </row>
    <row r="17183" spans="1:8" ht="15" hidden="1" thickBot="1">
      <c r="A17183" s="409">
        <v>202208</v>
      </c>
      <c r="B17183" s="196" t="s">
        <v>2316</v>
      </c>
      <c r="C17183" s="197" t="s">
        <v>791</v>
      </c>
      <c r="D17183" s="198" t="s">
        <v>337</v>
      </c>
      <c r="E17183" s="421">
        <v>71165</v>
      </c>
      <c r="F17183" s="413">
        <v>138.72999999999999</v>
      </c>
      <c r="G17183" s="414">
        <f t="shared" si="536"/>
        <v>512.9748432206444</v>
      </c>
      <c r="H17183" s="415">
        <f t="shared" si="537"/>
        <v>2.5648742161032221</v>
      </c>
    </row>
    <row r="17184" spans="1:8" ht="15" hidden="1" thickBot="1">
      <c r="A17184" s="409">
        <v>202208</v>
      </c>
      <c r="B17184" s="196" t="s">
        <v>2317</v>
      </c>
      <c r="C17184" s="197" t="s">
        <v>791</v>
      </c>
      <c r="D17184" s="198" t="s">
        <v>337</v>
      </c>
      <c r="E17184" s="421">
        <v>85138</v>
      </c>
      <c r="F17184" s="413">
        <v>138.72999999999999</v>
      </c>
      <c r="G17184" s="414">
        <f t="shared" si="536"/>
        <v>613.69566784401354</v>
      </c>
      <c r="H17184" s="415">
        <f t="shared" si="537"/>
        <v>3.0684783392200679</v>
      </c>
    </row>
    <row r="17185" spans="1:8" ht="15" hidden="1" thickBot="1">
      <c r="A17185" s="409">
        <v>202208</v>
      </c>
      <c r="B17185" s="196" t="s">
        <v>2318</v>
      </c>
      <c r="C17185" s="197" t="s">
        <v>791</v>
      </c>
      <c r="D17185" s="198" t="s">
        <v>337</v>
      </c>
      <c r="E17185" s="421">
        <v>103881</v>
      </c>
      <c r="F17185" s="413">
        <v>138.72999999999999</v>
      </c>
      <c r="G17185" s="414">
        <f t="shared" si="536"/>
        <v>748.79982700209041</v>
      </c>
      <c r="H17185" s="415">
        <f t="shared" si="537"/>
        <v>3.7439991350104522</v>
      </c>
    </row>
    <row r="17186" spans="1:8" ht="15" hidden="1" thickBot="1">
      <c r="A17186" s="409">
        <v>202208</v>
      </c>
      <c r="B17186" s="196" t="s">
        <v>2319</v>
      </c>
      <c r="C17186" s="197" t="s">
        <v>791</v>
      </c>
      <c r="D17186" s="198" t="s">
        <v>337</v>
      </c>
      <c r="E17186" s="421">
        <v>11902</v>
      </c>
      <c r="F17186" s="413">
        <v>138.72999999999999</v>
      </c>
      <c r="G17186" s="414">
        <f t="shared" si="536"/>
        <v>85.792546673394369</v>
      </c>
      <c r="H17186" s="415">
        <f t="shared" si="537"/>
        <v>0.42896273336697183</v>
      </c>
    </row>
    <row r="17187" spans="1:8" ht="15" hidden="1" thickBot="1">
      <c r="A17187" s="409">
        <v>202208</v>
      </c>
      <c r="B17187" s="196" t="s">
        <v>2320</v>
      </c>
      <c r="C17187" s="197" t="s">
        <v>791</v>
      </c>
      <c r="D17187" s="198" t="s">
        <v>337</v>
      </c>
      <c r="E17187" s="421">
        <v>155030</v>
      </c>
      <c r="F17187" s="413">
        <v>138.72999999999999</v>
      </c>
      <c r="G17187" s="414">
        <f t="shared" si="536"/>
        <v>1117.494413609169</v>
      </c>
      <c r="H17187" s="415">
        <f t="shared" si="537"/>
        <v>5.5874720680458445</v>
      </c>
    </row>
    <row r="17188" spans="1:8" ht="15" hidden="1" thickBot="1">
      <c r="A17188" s="409">
        <v>202208</v>
      </c>
      <c r="B17188" s="196" t="s">
        <v>2321</v>
      </c>
      <c r="C17188" s="197" t="s">
        <v>791</v>
      </c>
      <c r="D17188" s="198" t="s">
        <v>337</v>
      </c>
      <c r="E17188" s="421">
        <v>88467</v>
      </c>
      <c r="F17188" s="413">
        <v>138.72999999999999</v>
      </c>
      <c r="G17188" s="414">
        <f t="shared" si="536"/>
        <v>637.69191955597205</v>
      </c>
      <c r="H17188" s="415">
        <f t="shared" si="537"/>
        <v>3.1884595977798602</v>
      </c>
    </row>
    <row r="17189" spans="1:8" ht="15" hidden="1" thickBot="1">
      <c r="A17189" s="409">
        <v>202208</v>
      </c>
      <c r="B17189" s="196" t="s">
        <v>2322</v>
      </c>
      <c r="C17189" s="197" t="s">
        <v>791</v>
      </c>
      <c r="D17189" s="198" t="s">
        <v>337</v>
      </c>
      <c r="E17189" s="421">
        <v>73472</v>
      </c>
      <c r="F17189" s="413">
        <v>138.72999999999999</v>
      </c>
      <c r="G17189" s="414">
        <f t="shared" si="536"/>
        <v>529.60426728177038</v>
      </c>
      <c r="H17189" s="415">
        <f t="shared" si="537"/>
        <v>2.6480213364088518</v>
      </c>
    </row>
    <row r="17190" spans="1:8" ht="15" hidden="1" thickBot="1">
      <c r="A17190" s="409">
        <v>202208</v>
      </c>
      <c r="B17190" s="196" t="s">
        <v>2323</v>
      </c>
      <c r="C17190" s="197" t="s">
        <v>791</v>
      </c>
      <c r="D17190" s="198" t="s">
        <v>337</v>
      </c>
      <c r="E17190" s="421">
        <v>66575</v>
      </c>
      <c r="F17190" s="413">
        <v>138.72999999999999</v>
      </c>
      <c r="G17190" s="414">
        <f t="shared" si="536"/>
        <v>479.88899300800119</v>
      </c>
      <c r="H17190" s="415">
        <f t="shared" si="537"/>
        <v>2.399444965040006</v>
      </c>
    </row>
    <row r="17191" spans="1:8" ht="15" hidden="1" thickBot="1">
      <c r="A17191" s="409">
        <v>202208</v>
      </c>
      <c r="B17191" s="196" t="s">
        <v>2324</v>
      </c>
      <c r="C17191" s="197" t="s">
        <v>791</v>
      </c>
      <c r="D17191" s="198" t="s">
        <v>337</v>
      </c>
      <c r="E17191" s="421">
        <v>113806</v>
      </c>
      <c r="F17191" s="413">
        <v>138.72999999999999</v>
      </c>
      <c r="G17191" s="414">
        <f t="shared" si="536"/>
        <v>820.34167087147705</v>
      </c>
      <c r="H17191" s="415">
        <f t="shared" si="537"/>
        <v>4.1017083543573856</v>
      </c>
    </row>
    <row r="17192" spans="1:8" ht="15" hidden="1" thickBot="1">
      <c r="A17192" s="409">
        <v>202208</v>
      </c>
      <c r="B17192" s="196" t="s">
        <v>2325</v>
      </c>
      <c r="C17192" s="197" t="s">
        <v>791</v>
      </c>
      <c r="D17192" s="198" t="s">
        <v>339</v>
      </c>
      <c r="E17192" s="421">
        <v>569</v>
      </c>
      <c r="F17192" s="413">
        <v>138.72999999999999</v>
      </c>
      <c r="G17192" s="414">
        <f t="shared" si="536"/>
        <v>4.1014921069703743</v>
      </c>
      <c r="H17192" s="415">
        <f t="shared" si="537"/>
        <v>4.1014921069703743</v>
      </c>
    </row>
    <row r="17193" spans="1:8" ht="15" hidden="1" thickBot="1">
      <c r="A17193" s="409">
        <v>202208</v>
      </c>
      <c r="B17193" s="196" t="s">
        <v>2326</v>
      </c>
      <c r="C17193" s="197" t="s">
        <v>791</v>
      </c>
      <c r="D17193" s="198" t="s">
        <v>337</v>
      </c>
      <c r="E17193" s="421">
        <v>113806</v>
      </c>
      <c r="F17193" s="413">
        <v>138.72999999999999</v>
      </c>
      <c r="G17193" s="414">
        <f t="shared" si="536"/>
        <v>820.34167087147705</v>
      </c>
      <c r="H17193" s="415">
        <f t="shared" si="537"/>
        <v>4.1017083543573856</v>
      </c>
    </row>
    <row r="17194" spans="1:8" ht="15" hidden="1" thickBot="1">
      <c r="A17194" s="409">
        <v>202208</v>
      </c>
      <c r="B17194" s="196" t="s">
        <v>2327</v>
      </c>
      <c r="C17194" s="197" t="s">
        <v>791</v>
      </c>
      <c r="D17194" s="198" t="s">
        <v>339</v>
      </c>
      <c r="E17194" s="421">
        <v>569</v>
      </c>
      <c r="F17194" s="413">
        <v>138.72999999999999</v>
      </c>
      <c r="G17194" s="414">
        <f t="shared" si="536"/>
        <v>4.1014921069703743</v>
      </c>
      <c r="H17194" s="415">
        <f t="shared" si="537"/>
        <v>4.1014921069703743</v>
      </c>
    </row>
    <row r="17195" spans="1:8" ht="15" hidden="1" thickBot="1">
      <c r="A17195" s="409">
        <v>202208</v>
      </c>
      <c r="B17195" s="196" t="s">
        <v>2328</v>
      </c>
      <c r="C17195" s="197" t="s">
        <v>791</v>
      </c>
      <c r="D17195" s="198" t="s">
        <v>337</v>
      </c>
      <c r="E17195" s="421">
        <v>88760</v>
      </c>
      <c r="F17195" s="413">
        <v>138.72999999999999</v>
      </c>
      <c r="G17195" s="414">
        <f t="shared" si="536"/>
        <v>639.8039357024436</v>
      </c>
      <c r="H17195" s="415">
        <f t="shared" si="537"/>
        <v>3.1990196785122178</v>
      </c>
    </row>
    <row r="17196" spans="1:8" ht="15" hidden="1" thickBot="1">
      <c r="A17196" s="409">
        <v>202208</v>
      </c>
      <c r="B17196" s="196" t="s">
        <v>2329</v>
      </c>
      <c r="C17196" s="197" t="s">
        <v>791</v>
      </c>
      <c r="D17196" s="198" t="s">
        <v>339</v>
      </c>
      <c r="E17196" s="421">
        <v>442</v>
      </c>
      <c r="F17196" s="413">
        <v>138.72999999999999</v>
      </c>
      <c r="G17196" s="414">
        <f t="shared" si="536"/>
        <v>3.186044835291574</v>
      </c>
      <c r="H17196" s="415">
        <f t="shared" si="537"/>
        <v>3.186044835291574</v>
      </c>
    </row>
    <row r="17197" spans="1:8" ht="15" hidden="1" thickBot="1">
      <c r="A17197" s="409">
        <v>202208</v>
      </c>
      <c r="B17197" s="196" t="s">
        <v>2330</v>
      </c>
      <c r="C17197" s="197" t="s">
        <v>791</v>
      </c>
      <c r="D17197" s="198" t="s">
        <v>337</v>
      </c>
      <c r="E17197" s="421">
        <v>85271</v>
      </c>
      <c r="F17197" s="413">
        <v>138.72999999999999</v>
      </c>
      <c r="G17197" s="414">
        <f t="shared" si="536"/>
        <v>614.65436459309456</v>
      </c>
      <c r="H17197" s="415">
        <f t="shared" si="537"/>
        <v>3.0732718229654727</v>
      </c>
    </row>
    <row r="17198" spans="1:8" ht="15" hidden="1" thickBot="1">
      <c r="A17198" s="409">
        <v>202208</v>
      </c>
      <c r="B17198" s="196" t="s">
        <v>2331</v>
      </c>
      <c r="C17198" s="197" t="s">
        <v>791</v>
      </c>
      <c r="D17198" s="198" t="s">
        <v>337</v>
      </c>
      <c r="E17198" s="421">
        <v>88760</v>
      </c>
      <c r="F17198" s="413">
        <v>138.72999999999999</v>
      </c>
      <c r="G17198" s="414">
        <f t="shared" si="536"/>
        <v>639.8039357024436</v>
      </c>
      <c r="H17198" s="415">
        <f t="shared" si="537"/>
        <v>3.1990196785122178</v>
      </c>
    </row>
    <row r="17199" spans="1:8" ht="15" hidden="1" thickBot="1">
      <c r="A17199" s="409">
        <v>202208</v>
      </c>
      <c r="B17199" s="196" t="s">
        <v>2332</v>
      </c>
      <c r="C17199" s="197" t="s">
        <v>791</v>
      </c>
      <c r="D17199" s="198" t="s">
        <v>339</v>
      </c>
      <c r="E17199" s="421">
        <v>444</v>
      </c>
      <c r="F17199" s="413">
        <v>138.72999999999999</v>
      </c>
      <c r="G17199" s="414">
        <f t="shared" si="536"/>
        <v>3.2004613277589566</v>
      </c>
      <c r="H17199" s="415">
        <f t="shared" si="537"/>
        <v>3.2004613277589566</v>
      </c>
    </row>
    <row r="17200" spans="1:8" ht="15" hidden="1" thickBot="1">
      <c r="A17200" s="409">
        <v>202208</v>
      </c>
      <c r="B17200" s="196" t="s">
        <v>2333</v>
      </c>
      <c r="C17200" s="197" t="s">
        <v>791</v>
      </c>
      <c r="D17200" s="198" t="s">
        <v>337</v>
      </c>
      <c r="E17200" s="421">
        <v>88868</v>
      </c>
      <c r="F17200" s="413">
        <v>138.72999999999999</v>
      </c>
      <c r="G17200" s="414">
        <f t="shared" si="536"/>
        <v>640.58242629568235</v>
      </c>
      <c r="H17200" s="415">
        <f t="shared" si="537"/>
        <v>3.2029121314784117</v>
      </c>
    </row>
    <row r="17201" spans="1:8" ht="15" hidden="1" thickBot="1">
      <c r="A17201" s="409">
        <v>202208</v>
      </c>
      <c r="B17201" s="196" t="s">
        <v>2334</v>
      </c>
      <c r="C17201" s="197" t="s">
        <v>791</v>
      </c>
      <c r="D17201" s="198" t="s">
        <v>337</v>
      </c>
      <c r="E17201" s="421">
        <v>88760</v>
      </c>
      <c r="F17201" s="413">
        <v>138.72999999999999</v>
      </c>
      <c r="G17201" s="414">
        <f t="shared" si="536"/>
        <v>639.8039357024436</v>
      </c>
      <c r="H17201" s="415">
        <f t="shared" si="537"/>
        <v>3.1990196785122178</v>
      </c>
    </row>
    <row r="17202" spans="1:8" ht="15" hidden="1" thickBot="1">
      <c r="A17202" s="409">
        <v>202208</v>
      </c>
      <c r="B17202" s="196" t="s">
        <v>2335</v>
      </c>
      <c r="C17202" s="197" t="s">
        <v>791</v>
      </c>
      <c r="D17202" s="198" t="s">
        <v>337</v>
      </c>
      <c r="E17202" s="421">
        <v>89784</v>
      </c>
      <c r="F17202" s="413">
        <v>138.72999999999999</v>
      </c>
      <c r="G17202" s="414">
        <f t="shared" si="536"/>
        <v>647.18517984574362</v>
      </c>
      <c r="H17202" s="415">
        <f t="shared" si="537"/>
        <v>3.2359258992287181</v>
      </c>
    </row>
    <row r="17203" spans="1:8" ht="15" hidden="1" thickBot="1">
      <c r="A17203" s="409">
        <v>202208</v>
      </c>
      <c r="B17203" s="196" t="s">
        <v>2336</v>
      </c>
      <c r="C17203" s="197" t="s">
        <v>791</v>
      </c>
      <c r="D17203" s="198" t="s">
        <v>337</v>
      </c>
      <c r="E17203" s="421">
        <v>115830</v>
      </c>
      <c r="F17203" s="413">
        <v>138.72999999999999</v>
      </c>
      <c r="G17203" s="414">
        <f t="shared" si="536"/>
        <v>834.93116124846836</v>
      </c>
      <c r="H17203" s="415">
        <f t="shared" si="537"/>
        <v>4.1746558062423418</v>
      </c>
    </row>
    <row r="17204" spans="1:8" ht="15" hidden="1" thickBot="1">
      <c r="A17204" s="409">
        <v>202208</v>
      </c>
      <c r="B17204" s="196" t="s">
        <v>2337</v>
      </c>
      <c r="C17204" s="197" t="s">
        <v>791</v>
      </c>
      <c r="D17204" s="198" t="s">
        <v>337</v>
      </c>
      <c r="E17204" s="421">
        <v>20969</v>
      </c>
      <c r="F17204" s="413">
        <v>138.72999999999999</v>
      </c>
      <c r="G17204" s="414">
        <f t="shared" si="536"/>
        <v>151.14971527427377</v>
      </c>
      <c r="H17204" s="415">
        <f t="shared" si="537"/>
        <v>0.75574857637136883</v>
      </c>
    </row>
    <row r="17205" spans="1:8" ht="15" hidden="1" thickBot="1">
      <c r="A17205" s="409">
        <v>202208</v>
      </c>
      <c r="B17205" s="196" t="s">
        <v>2338</v>
      </c>
      <c r="C17205" s="197" t="s">
        <v>791</v>
      </c>
      <c r="D17205" s="198" t="s">
        <v>337</v>
      </c>
      <c r="E17205" s="421">
        <v>88467</v>
      </c>
      <c r="F17205" s="413">
        <v>138.72999999999999</v>
      </c>
      <c r="G17205" s="414">
        <f t="shared" si="536"/>
        <v>637.69191955597205</v>
      </c>
      <c r="H17205" s="415">
        <f t="shared" si="537"/>
        <v>3.1884595977798602</v>
      </c>
    </row>
    <row r="17206" spans="1:8" ht="15" hidden="1" thickBot="1">
      <c r="A17206" s="409">
        <v>202208</v>
      </c>
      <c r="B17206" s="196" t="s">
        <v>2339</v>
      </c>
      <c r="C17206" s="197" t="s">
        <v>791</v>
      </c>
      <c r="D17206" s="198" t="s">
        <v>337</v>
      </c>
      <c r="E17206" s="421">
        <v>85186</v>
      </c>
      <c r="F17206" s="413">
        <v>138.72999999999999</v>
      </c>
      <c r="G17206" s="414">
        <f t="shared" si="536"/>
        <v>614.04166366323079</v>
      </c>
      <c r="H17206" s="415">
        <f t="shared" si="537"/>
        <v>3.0702083183161539</v>
      </c>
    </row>
    <row r="17207" spans="1:8" ht="15" hidden="1" thickBot="1">
      <c r="A17207" s="409">
        <v>202208</v>
      </c>
      <c r="B17207" s="196" t="s">
        <v>2340</v>
      </c>
      <c r="C17207" s="197" t="s">
        <v>791</v>
      </c>
      <c r="D17207" s="198" t="s">
        <v>337</v>
      </c>
      <c r="E17207" s="421">
        <v>81570</v>
      </c>
      <c r="F17207" s="413">
        <v>138.72999999999999</v>
      </c>
      <c r="G17207" s="414">
        <f t="shared" si="536"/>
        <v>587.97664528220287</v>
      </c>
      <c r="H17207" s="415">
        <f t="shared" si="537"/>
        <v>2.9398832264110144</v>
      </c>
    </row>
    <row r="17208" spans="1:8" ht="15" hidden="1" thickBot="1">
      <c r="A17208" s="409">
        <v>202208</v>
      </c>
      <c r="B17208" s="196" t="s">
        <v>2341</v>
      </c>
      <c r="C17208" s="197" t="s">
        <v>791</v>
      </c>
      <c r="D17208" s="198" t="s">
        <v>337</v>
      </c>
      <c r="E17208" s="421">
        <v>19465</v>
      </c>
      <c r="F17208" s="413">
        <v>138.72999999999999</v>
      </c>
      <c r="G17208" s="414">
        <f t="shared" si="536"/>
        <v>140.30851293880201</v>
      </c>
      <c r="H17208" s="415">
        <f t="shared" si="537"/>
        <v>0.70154256469401011</v>
      </c>
    </row>
    <row r="17209" spans="1:8" ht="15" hidden="1" thickBot="1">
      <c r="A17209" s="409">
        <v>202208</v>
      </c>
      <c r="B17209" s="196" t="s">
        <v>2342</v>
      </c>
      <c r="C17209" s="197" t="s">
        <v>791</v>
      </c>
      <c r="D17209" s="198" t="s">
        <v>337</v>
      </c>
      <c r="E17209" s="421">
        <v>87606</v>
      </c>
      <c r="F17209" s="413">
        <v>138.72999999999999</v>
      </c>
      <c r="G17209" s="414">
        <f t="shared" si="536"/>
        <v>631.48561954876379</v>
      </c>
      <c r="H17209" s="415">
        <f t="shared" si="537"/>
        <v>3.1574280977438192</v>
      </c>
    </row>
    <row r="17210" spans="1:8" ht="15" hidden="1" thickBot="1">
      <c r="A17210" s="409">
        <v>202208</v>
      </c>
      <c r="B17210" s="196" t="s">
        <v>2343</v>
      </c>
      <c r="C17210" s="197" t="s">
        <v>791</v>
      </c>
      <c r="D17210" s="198" t="s">
        <v>337</v>
      </c>
      <c r="E17210" s="421">
        <v>84948</v>
      </c>
      <c r="F17210" s="413">
        <v>138.72999999999999</v>
      </c>
      <c r="G17210" s="414">
        <f t="shared" si="536"/>
        <v>612.32610105961226</v>
      </c>
      <c r="H17210" s="415">
        <f t="shared" si="537"/>
        <v>3.0616305052980612</v>
      </c>
    </row>
    <row r="17211" spans="1:8" ht="15" hidden="1" thickBot="1">
      <c r="A17211" s="409">
        <v>202208</v>
      </c>
      <c r="B17211" s="196" t="s">
        <v>2344</v>
      </c>
      <c r="C17211" s="197" t="s">
        <v>791</v>
      </c>
      <c r="D17211" s="198" t="s">
        <v>339</v>
      </c>
      <c r="E17211" s="421">
        <v>425</v>
      </c>
      <c r="F17211" s="413">
        <v>138.72999999999999</v>
      </c>
      <c r="G17211" s="414">
        <f t="shared" si="536"/>
        <v>3.0635046493188209</v>
      </c>
      <c r="H17211" s="415">
        <f t="shared" si="537"/>
        <v>3.0635046493188209</v>
      </c>
    </row>
    <row r="17212" spans="1:8" ht="15" hidden="1" thickBot="1">
      <c r="A17212" s="409">
        <v>202208</v>
      </c>
      <c r="B17212" s="196" t="s">
        <v>2345</v>
      </c>
      <c r="C17212" s="197" t="s">
        <v>791</v>
      </c>
      <c r="D17212" s="198" t="s">
        <v>337</v>
      </c>
      <c r="E17212" s="421">
        <v>136355</v>
      </c>
      <c r="F17212" s="413">
        <v>138.72999999999999</v>
      </c>
      <c r="G17212" s="414">
        <f t="shared" si="536"/>
        <v>982.88041519498313</v>
      </c>
      <c r="H17212" s="415">
        <f t="shared" si="537"/>
        <v>4.9144020759749161</v>
      </c>
    </row>
    <row r="17213" spans="1:8" ht="15" hidden="1" thickBot="1">
      <c r="A17213" s="409">
        <v>202208</v>
      </c>
      <c r="B17213" s="196" t="s">
        <v>2346</v>
      </c>
      <c r="C17213" s="197" t="s">
        <v>791</v>
      </c>
      <c r="D17213" s="198" t="s">
        <v>339</v>
      </c>
      <c r="E17213" s="421">
        <v>682</v>
      </c>
      <c r="F17213" s="413">
        <v>138.72999999999999</v>
      </c>
      <c r="G17213" s="414">
        <f t="shared" si="536"/>
        <v>4.916023931377496</v>
      </c>
      <c r="H17213" s="415">
        <f t="shared" si="537"/>
        <v>4.916023931377496</v>
      </c>
    </row>
    <row r="17214" spans="1:8" ht="15" hidden="1" thickBot="1">
      <c r="A17214" s="409">
        <v>202208</v>
      </c>
      <c r="B17214" s="196" t="s">
        <v>2347</v>
      </c>
      <c r="C17214" s="197" t="s">
        <v>791</v>
      </c>
      <c r="D17214" s="198" t="s">
        <v>337</v>
      </c>
      <c r="E17214" s="421">
        <v>97266</v>
      </c>
      <c r="F17214" s="413">
        <v>138.72999999999999</v>
      </c>
      <c r="G17214" s="414">
        <f t="shared" si="536"/>
        <v>701.11727816622226</v>
      </c>
      <c r="H17214" s="415">
        <f t="shared" si="537"/>
        <v>3.5055863908311111</v>
      </c>
    </row>
    <row r="17215" spans="1:8" ht="15" hidden="1" thickBot="1">
      <c r="A17215" s="409">
        <v>202208</v>
      </c>
      <c r="B17215" s="196" t="s">
        <v>2348</v>
      </c>
      <c r="C17215" s="197" t="s">
        <v>791</v>
      </c>
      <c r="D17215" s="198" t="s">
        <v>337</v>
      </c>
      <c r="E17215" s="421">
        <v>91223</v>
      </c>
      <c r="F17215" s="413">
        <v>138.72999999999999</v>
      </c>
      <c r="G17215" s="414">
        <f t="shared" si="536"/>
        <v>657.55784617602546</v>
      </c>
      <c r="H17215" s="415">
        <f t="shared" si="537"/>
        <v>3.2877892308801275</v>
      </c>
    </row>
    <row r="17216" spans="1:8" ht="15" hidden="1" thickBot="1">
      <c r="A17216" s="409">
        <v>202208</v>
      </c>
      <c r="B17216" s="196" t="s">
        <v>2349</v>
      </c>
      <c r="C17216" s="197" t="s">
        <v>791</v>
      </c>
      <c r="D17216" s="198" t="s">
        <v>337</v>
      </c>
      <c r="E17216" s="421">
        <v>102280</v>
      </c>
      <c r="F17216" s="413">
        <v>138.72999999999999</v>
      </c>
      <c r="G17216" s="414">
        <f t="shared" si="536"/>
        <v>737.25942478195066</v>
      </c>
      <c r="H17216" s="415">
        <f t="shared" si="537"/>
        <v>3.6862971239097533</v>
      </c>
    </row>
    <row r="17217" spans="1:8" ht="15" hidden="1" thickBot="1">
      <c r="A17217" s="409">
        <v>202208</v>
      </c>
      <c r="B17217" s="196" t="s">
        <v>2350</v>
      </c>
      <c r="C17217" s="197" t="s">
        <v>791</v>
      </c>
      <c r="D17217" s="198" t="s">
        <v>337</v>
      </c>
      <c r="E17217" s="421">
        <v>51123</v>
      </c>
      <c r="F17217" s="413">
        <v>138.72999999999999</v>
      </c>
      <c r="G17217" s="414">
        <f t="shared" si="536"/>
        <v>368.50717220500258</v>
      </c>
      <c r="H17217" s="415">
        <f t="shared" si="537"/>
        <v>1.8425358610250129</v>
      </c>
    </row>
    <row r="17218" spans="1:8" ht="15" hidden="1" thickBot="1">
      <c r="A17218" s="409">
        <v>202208</v>
      </c>
      <c r="B17218" s="196" t="s">
        <v>2351</v>
      </c>
      <c r="C17218" s="197" t="s">
        <v>791</v>
      </c>
      <c r="D17218" s="198" t="s">
        <v>339</v>
      </c>
      <c r="E17218" s="421">
        <v>256</v>
      </c>
      <c r="F17218" s="413">
        <v>138.72999999999999</v>
      </c>
      <c r="G17218" s="414">
        <f t="shared" ref="G17218:G17281" si="538">+E17218/F17218</f>
        <v>1.845311035824984</v>
      </c>
      <c r="H17218" s="415">
        <f t="shared" ref="H17218:H17281" si="539">IF(D17218="TB",G17218/200,IF(D17218="LT",G17218,"VER"))</f>
        <v>1.845311035824984</v>
      </c>
    </row>
    <row r="17219" spans="1:8" ht="15" hidden="1" thickBot="1">
      <c r="A17219" s="409">
        <v>202208</v>
      </c>
      <c r="B17219" s="196" t="s">
        <v>2352</v>
      </c>
      <c r="C17219" s="197" t="s">
        <v>791</v>
      </c>
      <c r="D17219" s="198" t="s">
        <v>337</v>
      </c>
      <c r="E17219" s="421">
        <v>108606</v>
      </c>
      <c r="F17219" s="413">
        <v>138.72999999999999</v>
      </c>
      <c r="G17219" s="414">
        <f t="shared" si="538"/>
        <v>782.85879045628201</v>
      </c>
      <c r="H17219" s="415">
        <f t="shared" si="539"/>
        <v>3.91429395228141</v>
      </c>
    </row>
    <row r="17220" spans="1:8" ht="15" hidden="1" thickBot="1">
      <c r="A17220" s="409">
        <v>202208</v>
      </c>
      <c r="B17220" s="196" t="s">
        <v>2353</v>
      </c>
      <c r="C17220" s="197" t="s">
        <v>791</v>
      </c>
      <c r="D17220" s="198" t="s">
        <v>339</v>
      </c>
      <c r="E17220" s="421">
        <v>543</v>
      </c>
      <c r="F17220" s="413">
        <v>138.72999999999999</v>
      </c>
      <c r="G17220" s="414">
        <f t="shared" si="538"/>
        <v>3.9140777048943995</v>
      </c>
      <c r="H17220" s="415">
        <f t="shared" si="539"/>
        <v>3.9140777048943995</v>
      </c>
    </row>
    <row r="17221" spans="1:8" ht="15" hidden="1" thickBot="1">
      <c r="A17221" s="409">
        <v>202208</v>
      </c>
      <c r="B17221" s="196" t="s">
        <v>2354</v>
      </c>
      <c r="C17221" s="197" t="s">
        <v>791</v>
      </c>
      <c r="D17221" s="198" t="s">
        <v>337</v>
      </c>
      <c r="E17221" s="421">
        <v>97425</v>
      </c>
      <c r="F17221" s="413">
        <v>138.72999999999999</v>
      </c>
      <c r="G17221" s="414">
        <f t="shared" si="538"/>
        <v>702.26338931737916</v>
      </c>
      <c r="H17221" s="415">
        <f t="shared" si="539"/>
        <v>3.5113169465868959</v>
      </c>
    </row>
    <row r="17222" spans="1:8" ht="15" hidden="1" thickBot="1">
      <c r="A17222" s="409">
        <v>202208</v>
      </c>
      <c r="B17222" s="196" t="s">
        <v>2595</v>
      </c>
      <c r="C17222" s="197" t="s">
        <v>791</v>
      </c>
      <c r="D17222" s="198" t="s">
        <v>337</v>
      </c>
      <c r="E17222" s="421">
        <v>133305</v>
      </c>
      <c r="F17222" s="413">
        <v>138.72999999999999</v>
      </c>
      <c r="G17222" s="414">
        <f t="shared" si="538"/>
        <v>960.89526418222454</v>
      </c>
      <c r="H17222" s="415">
        <f t="shared" si="539"/>
        <v>4.8044763209111228</v>
      </c>
    </row>
    <row r="17223" spans="1:8" ht="15" hidden="1" thickBot="1">
      <c r="A17223" s="409">
        <v>202208</v>
      </c>
      <c r="B17223" s="196" t="s">
        <v>2596</v>
      </c>
      <c r="C17223" s="197" t="s">
        <v>791</v>
      </c>
      <c r="D17223" s="198" t="s">
        <v>339</v>
      </c>
      <c r="E17223" s="421">
        <v>667</v>
      </c>
      <c r="F17223" s="413">
        <v>138.72999999999999</v>
      </c>
      <c r="G17223" s="414">
        <f t="shared" si="538"/>
        <v>4.8079002378721265</v>
      </c>
      <c r="H17223" s="415">
        <f t="shared" si="539"/>
        <v>4.8079002378721265</v>
      </c>
    </row>
    <row r="17224" spans="1:8" ht="15" hidden="1" thickBot="1">
      <c r="A17224" s="409">
        <v>202208</v>
      </c>
      <c r="B17224" s="196" t="s">
        <v>2355</v>
      </c>
      <c r="C17224" s="197" t="s">
        <v>791</v>
      </c>
      <c r="D17224" s="198" t="s">
        <v>337</v>
      </c>
      <c r="E17224" s="421">
        <v>99278</v>
      </c>
      <c r="F17224" s="413">
        <v>138.72999999999999</v>
      </c>
      <c r="G17224" s="414">
        <f t="shared" si="538"/>
        <v>715.6202695884092</v>
      </c>
      <c r="H17224" s="415">
        <f t="shared" si="539"/>
        <v>3.578101347942046</v>
      </c>
    </row>
    <row r="17225" spans="1:8" ht="15" hidden="1" thickBot="1">
      <c r="A17225" s="409">
        <v>202208</v>
      </c>
      <c r="B17225" s="196" t="s">
        <v>2356</v>
      </c>
      <c r="C17225" s="197" t="s">
        <v>791</v>
      </c>
      <c r="D17225" s="198" t="s">
        <v>339</v>
      </c>
      <c r="E17225" s="421">
        <v>496</v>
      </c>
      <c r="F17225" s="413">
        <v>138.72999999999999</v>
      </c>
      <c r="G17225" s="414">
        <f t="shared" si="538"/>
        <v>3.5752901319109065</v>
      </c>
      <c r="H17225" s="415">
        <f t="shared" si="539"/>
        <v>3.5752901319109065</v>
      </c>
    </row>
    <row r="17226" spans="1:8" ht="15" hidden="1" thickBot="1">
      <c r="A17226" s="409">
        <v>202208</v>
      </c>
      <c r="B17226" s="196" t="s">
        <v>2357</v>
      </c>
      <c r="C17226" s="197" t="s">
        <v>791</v>
      </c>
      <c r="D17226" s="198" t="s">
        <v>337</v>
      </c>
      <c r="E17226" s="421">
        <v>121659</v>
      </c>
      <c r="F17226" s="413">
        <v>138.72999999999999</v>
      </c>
      <c r="G17226" s="414">
        <f t="shared" si="538"/>
        <v>876.94802854465513</v>
      </c>
      <c r="H17226" s="415">
        <f t="shared" si="539"/>
        <v>4.3847401427232757</v>
      </c>
    </row>
    <row r="17227" spans="1:8" ht="15" hidden="1" thickBot="1">
      <c r="A17227" s="409">
        <v>202208</v>
      </c>
      <c r="B17227" s="196" t="s">
        <v>2358</v>
      </c>
      <c r="C17227" s="197" t="s">
        <v>791</v>
      </c>
      <c r="D17227" s="198" t="s">
        <v>337</v>
      </c>
      <c r="E17227" s="421">
        <v>121659</v>
      </c>
      <c r="F17227" s="413">
        <v>138.72999999999999</v>
      </c>
      <c r="G17227" s="414">
        <f t="shared" si="538"/>
        <v>876.94802854465513</v>
      </c>
      <c r="H17227" s="415">
        <f t="shared" si="539"/>
        <v>4.3847401427232757</v>
      </c>
    </row>
    <row r="17228" spans="1:8" ht="15" hidden="1" thickBot="1">
      <c r="A17228" s="409">
        <v>202208</v>
      </c>
      <c r="B17228" s="196" t="s">
        <v>2359</v>
      </c>
      <c r="C17228" s="197" t="s">
        <v>791</v>
      </c>
      <c r="D17228" s="198" t="s">
        <v>337</v>
      </c>
      <c r="E17228" s="421">
        <v>121659</v>
      </c>
      <c r="F17228" s="413">
        <v>138.72999999999999</v>
      </c>
      <c r="G17228" s="414">
        <f t="shared" si="538"/>
        <v>876.94802854465513</v>
      </c>
      <c r="H17228" s="415">
        <f t="shared" si="539"/>
        <v>4.3847401427232757</v>
      </c>
    </row>
    <row r="17229" spans="1:8" ht="15" hidden="1" thickBot="1">
      <c r="A17229" s="409">
        <v>202208</v>
      </c>
      <c r="B17229" s="196" t="s">
        <v>2360</v>
      </c>
      <c r="C17229" s="197" t="s">
        <v>791</v>
      </c>
      <c r="D17229" s="198" t="s">
        <v>337</v>
      </c>
      <c r="E17229" s="421">
        <v>121692</v>
      </c>
      <c r="F17229" s="413">
        <v>138.72999999999999</v>
      </c>
      <c r="G17229" s="414">
        <f t="shared" si="538"/>
        <v>877.185900670367</v>
      </c>
      <c r="H17229" s="415">
        <f t="shared" si="539"/>
        <v>4.3859295033518348</v>
      </c>
    </row>
    <row r="17230" spans="1:8" ht="15" hidden="1" thickBot="1">
      <c r="A17230" s="409">
        <v>202208</v>
      </c>
      <c r="B17230" s="196" t="s">
        <v>2621</v>
      </c>
      <c r="C17230" s="197" t="s">
        <v>791</v>
      </c>
      <c r="D17230" s="198" t="s">
        <v>337</v>
      </c>
      <c r="E17230" s="421">
        <v>126802</v>
      </c>
      <c r="F17230" s="413">
        <v>138.72999999999999</v>
      </c>
      <c r="G17230" s="414">
        <f t="shared" si="538"/>
        <v>914.02003892452979</v>
      </c>
      <c r="H17230" s="415">
        <f t="shared" si="539"/>
        <v>4.5701001946226487</v>
      </c>
    </row>
    <row r="17231" spans="1:8" ht="15" hidden="1" thickBot="1">
      <c r="A17231" s="409">
        <v>202208</v>
      </c>
      <c r="B17231" s="196" t="s">
        <v>2622</v>
      </c>
      <c r="C17231" s="197" t="s">
        <v>791</v>
      </c>
      <c r="D17231" s="198" t="s">
        <v>339</v>
      </c>
      <c r="E17231" s="421">
        <v>634</v>
      </c>
      <c r="F17231" s="413">
        <v>138.72999999999999</v>
      </c>
      <c r="G17231" s="414">
        <f t="shared" si="538"/>
        <v>4.5700281121603119</v>
      </c>
      <c r="H17231" s="415">
        <f t="shared" si="539"/>
        <v>4.5700281121603119</v>
      </c>
    </row>
    <row r="17232" spans="1:8" ht="15" hidden="1" thickBot="1">
      <c r="A17232" s="409">
        <v>202208</v>
      </c>
      <c r="B17232" s="196" t="s">
        <v>2361</v>
      </c>
      <c r="C17232" s="197" t="s">
        <v>791</v>
      </c>
      <c r="D17232" s="198" t="s">
        <v>337</v>
      </c>
      <c r="E17232" s="421">
        <v>85786</v>
      </c>
      <c r="F17232" s="413">
        <v>138.72999999999999</v>
      </c>
      <c r="G17232" s="414">
        <f t="shared" si="538"/>
        <v>618.36661140344563</v>
      </c>
      <c r="H17232" s="415">
        <f t="shared" si="539"/>
        <v>3.0918330570172281</v>
      </c>
    </row>
    <row r="17233" spans="1:8" ht="15" hidden="1" thickBot="1">
      <c r="A17233" s="409">
        <v>202208</v>
      </c>
      <c r="B17233" s="196" t="s">
        <v>2362</v>
      </c>
      <c r="C17233" s="197" t="s">
        <v>791</v>
      </c>
      <c r="D17233" s="198" t="s">
        <v>339</v>
      </c>
      <c r="E17233" s="421">
        <v>429</v>
      </c>
      <c r="F17233" s="413">
        <v>138.72999999999999</v>
      </c>
      <c r="G17233" s="414">
        <f t="shared" si="538"/>
        <v>3.0923376342535862</v>
      </c>
      <c r="H17233" s="415">
        <f t="shared" si="539"/>
        <v>3.0923376342535862</v>
      </c>
    </row>
    <row r="17234" spans="1:8" ht="15" hidden="1" thickBot="1">
      <c r="A17234" s="409">
        <v>202208</v>
      </c>
      <c r="B17234" s="196" t="s">
        <v>2363</v>
      </c>
      <c r="C17234" s="197" t="s">
        <v>791</v>
      </c>
      <c r="D17234" s="198" t="s">
        <v>337</v>
      </c>
      <c r="E17234" s="421">
        <v>74417</v>
      </c>
      <c r="F17234" s="413">
        <v>138.72999999999999</v>
      </c>
      <c r="G17234" s="414">
        <f t="shared" si="538"/>
        <v>536.41605997260865</v>
      </c>
      <c r="H17234" s="415">
        <f t="shared" si="539"/>
        <v>2.6820802998630433</v>
      </c>
    </row>
    <row r="17235" spans="1:8" ht="15" hidden="1" thickBot="1">
      <c r="A17235" s="409">
        <v>202208</v>
      </c>
      <c r="B17235" s="196" t="s">
        <v>2364</v>
      </c>
      <c r="C17235" s="197" t="s">
        <v>791</v>
      </c>
      <c r="D17235" s="198" t="s">
        <v>337</v>
      </c>
      <c r="E17235" s="421">
        <v>81458</v>
      </c>
      <c r="F17235" s="413">
        <v>138.72999999999999</v>
      </c>
      <c r="G17235" s="414">
        <f t="shared" si="538"/>
        <v>587.16932170402947</v>
      </c>
      <c r="H17235" s="415">
        <f t="shared" si="539"/>
        <v>2.9358466085201473</v>
      </c>
    </row>
    <row r="17236" spans="1:8" ht="15" hidden="1" thickBot="1">
      <c r="A17236" s="409">
        <v>202208</v>
      </c>
      <c r="B17236" s="196" t="s">
        <v>2365</v>
      </c>
      <c r="C17236" s="197" t="s">
        <v>791</v>
      </c>
      <c r="D17236" s="198" t="s">
        <v>337</v>
      </c>
      <c r="E17236" s="421">
        <v>136735</v>
      </c>
      <c r="F17236" s="413">
        <v>138.72999999999999</v>
      </c>
      <c r="G17236" s="414">
        <f t="shared" si="538"/>
        <v>985.61954876378582</v>
      </c>
      <c r="H17236" s="415">
        <f t="shared" si="539"/>
        <v>4.9280977438189293</v>
      </c>
    </row>
    <row r="17237" spans="1:8" ht="15" hidden="1" thickBot="1">
      <c r="A17237" s="409">
        <v>202208</v>
      </c>
      <c r="B17237" s="196" t="s">
        <v>2366</v>
      </c>
      <c r="C17237" s="197" t="s">
        <v>2661</v>
      </c>
      <c r="D17237" s="198" t="s">
        <v>339</v>
      </c>
      <c r="E17237" s="421">
        <v>684</v>
      </c>
      <c r="F17237" s="413">
        <v>138.72999999999999</v>
      </c>
      <c r="G17237" s="414">
        <f t="shared" si="538"/>
        <v>4.9304404238448791</v>
      </c>
      <c r="H17237" s="415">
        <f t="shared" si="539"/>
        <v>4.9304404238448791</v>
      </c>
    </row>
    <row r="17238" spans="1:8" ht="15" hidden="1" thickBot="1">
      <c r="A17238" s="409">
        <v>202208</v>
      </c>
      <c r="B17238" s="196" t="s">
        <v>2367</v>
      </c>
      <c r="C17238" s="197" t="s">
        <v>791</v>
      </c>
      <c r="D17238" s="198" t="s">
        <v>337</v>
      </c>
      <c r="E17238" s="421">
        <v>136182</v>
      </c>
      <c r="F17238" s="413">
        <v>138.72999999999999</v>
      </c>
      <c r="G17238" s="414">
        <f t="shared" si="538"/>
        <v>981.63338859655448</v>
      </c>
      <c r="H17238" s="415">
        <f t="shared" si="539"/>
        <v>4.9081669429827723</v>
      </c>
    </row>
    <row r="17239" spans="1:8" ht="15" hidden="1" thickBot="1">
      <c r="A17239" s="409">
        <v>202208</v>
      </c>
      <c r="B17239" s="196" t="s">
        <v>2368</v>
      </c>
      <c r="C17239" s="197" t="s">
        <v>791</v>
      </c>
      <c r="D17239" s="198" t="s">
        <v>337</v>
      </c>
      <c r="E17239" s="421">
        <v>136735</v>
      </c>
      <c r="F17239" s="413">
        <v>138.72999999999999</v>
      </c>
      <c r="G17239" s="414">
        <f t="shared" si="538"/>
        <v>985.61954876378582</v>
      </c>
      <c r="H17239" s="415">
        <f t="shared" si="539"/>
        <v>4.9280977438189293</v>
      </c>
    </row>
    <row r="17240" spans="1:8" ht="15" hidden="1" thickBot="1">
      <c r="A17240" s="409">
        <v>202208</v>
      </c>
      <c r="B17240" s="196" t="s">
        <v>2369</v>
      </c>
      <c r="C17240" s="197" t="s">
        <v>791</v>
      </c>
      <c r="D17240" s="198" t="s">
        <v>339</v>
      </c>
      <c r="E17240" s="421">
        <v>684</v>
      </c>
      <c r="F17240" s="413">
        <v>138.72999999999999</v>
      </c>
      <c r="G17240" s="414">
        <f t="shared" si="538"/>
        <v>4.9304404238448791</v>
      </c>
      <c r="H17240" s="415">
        <f t="shared" si="539"/>
        <v>4.9304404238448791</v>
      </c>
    </row>
    <row r="17241" spans="1:8" ht="15" hidden="1" thickBot="1">
      <c r="A17241" s="409">
        <v>202208</v>
      </c>
      <c r="B17241" s="196" t="s">
        <v>2370</v>
      </c>
      <c r="C17241" s="197" t="s">
        <v>791</v>
      </c>
      <c r="D17241" s="198" t="s">
        <v>337</v>
      </c>
      <c r="E17241" s="421">
        <v>136735</v>
      </c>
      <c r="F17241" s="413">
        <v>138.72999999999999</v>
      </c>
      <c r="G17241" s="414">
        <f t="shared" si="538"/>
        <v>985.61954876378582</v>
      </c>
      <c r="H17241" s="415">
        <f t="shared" si="539"/>
        <v>4.9280977438189293</v>
      </c>
    </row>
    <row r="17242" spans="1:8" ht="15" hidden="1" thickBot="1">
      <c r="A17242" s="409">
        <v>202208</v>
      </c>
      <c r="B17242" s="196" t="s">
        <v>2371</v>
      </c>
      <c r="C17242" s="197" t="s">
        <v>791</v>
      </c>
      <c r="D17242" s="198" t="s">
        <v>339</v>
      </c>
      <c r="E17242" s="421">
        <v>684</v>
      </c>
      <c r="F17242" s="413">
        <v>138.72999999999999</v>
      </c>
      <c r="G17242" s="414">
        <f t="shared" si="538"/>
        <v>4.9304404238448791</v>
      </c>
      <c r="H17242" s="415">
        <f t="shared" si="539"/>
        <v>4.9304404238448791</v>
      </c>
    </row>
    <row r="17243" spans="1:8" ht="15" hidden="1" thickBot="1">
      <c r="A17243" s="409">
        <v>202208</v>
      </c>
      <c r="B17243" s="196" t="s">
        <v>2372</v>
      </c>
      <c r="C17243" s="197" t="s">
        <v>791</v>
      </c>
      <c r="D17243" s="198" t="s">
        <v>337</v>
      </c>
      <c r="E17243" s="421">
        <v>148869</v>
      </c>
      <c r="F17243" s="413">
        <v>138.72999999999999</v>
      </c>
      <c r="G17243" s="414">
        <f t="shared" si="538"/>
        <v>1073.0844085633967</v>
      </c>
      <c r="H17243" s="415">
        <f t="shared" si="539"/>
        <v>5.3654220428169834</v>
      </c>
    </row>
    <row r="17244" spans="1:8" ht="15" hidden="1" thickBot="1">
      <c r="A17244" s="409">
        <v>202208</v>
      </c>
      <c r="B17244" s="196" t="s">
        <v>2373</v>
      </c>
      <c r="C17244" s="197" t="s">
        <v>791</v>
      </c>
      <c r="D17244" s="198" t="s">
        <v>339</v>
      </c>
      <c r="E17244" s="421">
        <v>744</v>
      </c>
      <c r="F17244" s="413">
        <v>138.72999999999999</v>
      </c>
      <c r="G17244" s="414">
        <f t="shared" si="538"/>
        <v>5.3629351978663591</v>
      </c>
      <c r="H17244" s="415">
        <f t="shared" si="539"/>
        <v>5.3629351978663591</v>
      </c>
    </row>
    <row r="17245" spans="1:8" ht="15" hidden="1" thickBot="1">
      <c r="A17245" s="409">
        <v>202208</v>
      </c>
      <c r="B17245" s="196" t="s">
        <v>2374</v>
      </c>
      <c r="C17245" s="197" t="s">
        <v>791</v>
      </c>
      <c r="D17245" s="198" t="s">
        <v>337</v>
      </c>
      <c r="E17245" s="421">
        <v>107483</v>
      </c>
      <c r="F17245" s="413">
        <v>138.72999999999999</v>
      </c>
      <c r="G17245" s="414">
        <f t="shared" si="538"/>
        <v>774.7639299358467</v>
      </c>
      <c r="H17245" s="415">
        <f t="shared" si="539"/>
        <v>3.8738196496792336</v>
      </c>
    </row>
    <row r="17246" spans="1:8" ht="15" hidden="1" thickBot="1">
      <c r="A17246" s="409">
        <v>202208</v>
      </c>
      <c r="B17246" s="196" t="s">
        <v>2375</v>
      </c>
      <c r="C17246" s="197" t="s">
        <v>791</v>
      </c>
      <c r="D17246" s="198" t="s">
        <v>339</v>
      </c>
      <c r="E17246" s="421">
        <v>537</v>
      </c>
      <c r="F17246" s="413">
        <v>138.72999999999999</v>
      </c>
      <c r="G17246" s="414">
        <f t="shared" si="538"/>
        <v>3.8708282274922516</v>
      </c>
      <c r="H17246" s="415">
        <f t="shared" si="539"/>
        <v>3.8708282274922516</v>
      </c>
    </row>
    <row r="17247" spans="1:8" ht="15" hidden="1" thickBot="1">
      <c r="A17247" s="409">
        <v>202208</v>
      </c>
      <c r="B17247" s="196" t="s">
        <v>2376</v>
      </c>
      <c r="C17247" s="197" t="s">
        <v>791</v>
      </c>
      <c r="D17247" s="198" t="s">
        <v>337</v>
      </c>
      <c r="E17247" s="421">
        <v>136182</v>
      </c>
      <c r="F17247" s="413">
        <v>138.72999999999999</v>
      </c>
      <c r="G17247" s="414">
        <f t="shared" si="538"/>
        <v>981.63338859655448</v>
      </c>
      <c r="H17247" s="415">
        <f t="shared" si="539"/>
        <v>4.9081669429827723</v>
      </c>
    </row>
    <row r="17248" spans="1:8" ht="15" hidden="1" thickBot="1">
      <c r="A17248" s="409">
        <v>202208</v>
      </c>
      <c r="B17248" s="196" t="s">
        <v>2377</v>
      </c>
      <c r="C17248" s="197" t="s">
        <v>791</v>
      </c>
      <c r="D17248" s="198" t="s">
        <v>339</v>
      </c>
      <c r="E17248" s="421">
        <v>681</v>
      </c>
      <c r="F17248" s="413">
        <v>138.72999999999999</v>
      </c>
      <c r="G17248" s="414">
        <f t="shared" si="538"/>
        <v>4.9088156851438045</v>
      </c>
      <c r="H17248" s="415">
        <f t="shared" si="539"/>
        <v>4.9088156851438045</v>
      </c>
    </row>
    <row r="17249" spans="1:8" ht="15" hidden="1" thickBot="1">
      <c r="A17249" s="409">
        <v>202208</v>
      </c>
      <c r="B17249" s="196" t="s">
        <v>2378</v>
      </c>
      <c r="C17249" s="197" t="s">
        <v>791</v>
      </c>
      <c r="D17249" s="198" t="s">
        <v>337</v>
      </c>
      <c r="E17249" s="421">
        <v>135768</v>
      </c>
      <c r="F17249" s="413">
        <v>138.72999999999999</v>
      </c>
      <c r="G17249" s="414">
        <f t="shared" si="538"/>
        <v>978.64917465580629</v>
      </c>
      <c r="H17249" s="415">
        <f t="shared" si="539"/>
        <v>4.8932458732790316</v>
      </c>
    </row>
    <row r="17250" spans="1:8" ht="15" hidden="1" thickBot="1">
      <c r="A17250" s="409">
        <v>202208</v>
      </c>
      <c r="B17250" s="196" t="s">
        <v>2379</v>
      </c>
      <c r="C17250" s="197" t="s">
        <v>791</v>
      </c>
      <c r="D17250" s="198" t="s">
        <v>337</v>
      </c>
      <c r="E17250" s="421">
        <v>136182</v>
      </c>
      <c r="F17250" s="413">
        <v>138.72999999999999</v>
      </c>
      <c r="G17250" s="414">
        <f t="shared" si="538"/>
        <v>981.63338859655448</v>
      </c>
      <c r="H17250" s="415">
        <f t="shared" si="539"/>
        <v>4.9081669429827723</v>
      </c>
    </row>
    <row r="17251" spans="1:8" ht="15" hidden="1" thickBot="1">
      <c r="A17251" s="409">
        <v>202208</v>
      </c>
      <c r="B17251" s="196" t="s">
        <v>2380</v>
      </c>
      <c r="C17251" s="197" t="s">
        <v>791</v>
      </c>
      <c r="D17251" s="198" t="s">
        <v>339</v>
      </c>
      <c r="E17251" s="421">
        <v>681</v>
      </c>
      <c r="F17251" s="413">
        <v>138.72999999999999</v>
      </c>
      <c r="G17251" s="414">
        <f t="shared" si="538"/>
        <v>4.9088156851438045</v>
      </c>
      <c r="H17251" s="415">
        <f t="shared" si="539"/>
        <v>4.9088156851438045</v>
      </c>
    </row>
    <row r="17252" spans="1:8" ht="15" hidden="1" thickBot="1">
      <c r="A17252" s="409">
        <v>202208</v>
      </c>
      <c r="B17252" s="196" t="s">
        <v>2381</v>
      </c>
      <c r="C17252" s="197" t="s">
        <v>791</v>
      </c>
      <c r="D17252" s="198" t="s">
        <v>337</v>
      </c>
      <c r="E17252" s="421">
        <v>136182</v>
      </c>
      <c r="F17252" s="413">
        <v>138.72999999999999</v>
      </c>
      <c r="G17252" s="414">
        <f t="shared" si="538"/>
        <v>981.63338859655448</v>
      </c>
      <c r="H17252" s="415">
        <f t="shared" si="539"/>
        <v>4.9081669429827723</v>
      </c>
    </row>
    <row r="17253" spans="1:8" ht="15" hidden="1" thickBot="1">
      <c r="A17253" s="409">
        <v>202208</v>
      </c>
      <c r="B17253" s="196" t="s">
        <v>2382</v>
      </c>
      <c r="C17253" s="197" t="s">
        <v>791</v>
      </c>
      <c r="D17253" s="198" t="s">
        <v>339</v>
      </c>
      <c r="E17253" s="421">
        <v>681</v>
      </c>
      <c r="F17253" s="413">
        <v>138.72999999999999</v>
      </c>
      <c r="G17253" s="414">
        <f t="shared" si="538"/>
        <v>4.9088156851438045</v>
      </c>
      <c r="H17253" s="415">
        <f t="shared" si="539"/>
        <v>4.9088156851438045</v>
      </c>
    </row>
    <row r="17254" spans="1:8" ht="15" hidden="1" thickBot="1">
      <c r="A17254" s="409">
        <v>202208</v>
      </c>
      <c r="B17254" s="196" t="s">
        <v>2383</v>
      </c>
      <c r="C17254" s="197" t="s">
        <v>791</v>
      </c>
      <c r="D17254" s="198" t="s">
        <v>337</v>
      </c>
      <c r="E17254" s="421">
        <v>97949</v>
      </c>
      <c r="F17254" s="413">
        <v>138.72999999999999</v>
      </c>
      <c r="G17254" s="414">
        <f t="shared" si="538"/>
        <v>706.04051034383338</v>
      </c>
      <c r="H17254" s="415">
        <f t="shared" si="539"/>
        <v>3.5302025517191669</v>
      </c>
    </row>
    <row r="17255" spans="1:8" ht="15" hidden="1" thickBot="1">
      <c r="A17255" s="409">
        <v>202208</v>
      </c>
      <c r="B17255" s="196" t="s">
        <v>2384</v>
      </c>
      <c r="C17255" s="197" t="s">
        <v>791</v>
      </c>
      <c r="D17255" s="198" t="s">
        <v>337</v>
      </c>
      <c r="E17255" s="421">
        <v>117301</v>
      </c>
      <c r="F17255" s="413">
        <v>138.72999999999999</v>
      </c>
      <c r="G17255" s="414">
        <f t="shared" si="538"/>
        <v>845.53449145822833</v>
      </c>
      <c r="H17255" s="415">
        <f t="shared" si="539"/>
        <v>4.2276724572911419</v>
      </c>
    </row>
    <row r="17256" spans="1:8" ht="15" hidden="1" thickBot="1">
      <c r="A17256" s="409">
        <v>202208</v>
      </c>
      <c r="B17256" s="196" t="s">
        <v>2385</v>
      </c>
      <c r="C17256" s="197" t="s">
        <v>791</v>
      </c>
      <c r="D17256" s="198" t="s">
        <v>339</v>
      </c>
      <c r="E17256" s="421">
        <v>586</v>
      </c>
      <c r="F17256" s="413">
        <v>138.72999999999999</v>
      </c>
      <c r="G17256" s="414">
        <f t="shared" si="538"/>
        <v>4.2240322929431269</v>
      </c>
      <c r="H17256" s="415">
        <f t="shared" si="539"/>
        <v>4.2240322929431269</v>
      </c>
    </row>
    <row r="17257" spans="1:8" ht="15" hidden="1" thickBot="1">
      <c r="A17257" s="409">
        <v>202208</v>
      </c>
      <c r="B17257" s="196" t="s">
        <v>2386</v>
      </c>
      <c r="C17257" s="197" t="s">
        <v>791</v>
      </c>
      <c r="D17257" s="198" t="s">
        <v>337</v>
      </c>
      <c r="E17257" s="421">
        <v>101772</v>
      </c>
      <c r="F17257" s="413">
        <v>138.72999999999999</v>
      </c>
      <c r="G17257" s="414">
        <f t="shared" si="538"/>
        <v>733.59763569523545</v>
      </c>
      <c r="H17257" s="415">
        <f t="shared" si="539"/>
        <v>3.6679881784761772</v>
      </c>
    </row>
    <row r="17258" spans="1:8" ht="15" hidden="1" thickBot="1">
      <c r="A17258" s="409">
        <v>202208</v>
      </c>
      <c r="B17258" s="196" t="s">
        <v>2387</v>
      </c>
      <c r="C17258" s="197" t="s">
        <v>2661</v>
      </c>
      <c r="D17258" s="198" t="s">
        <v>339</v>
      </c>
      <c r="E17258" s="421">
        <v>509</v>
      </c>
      <c r="F17258" s="413">
        <v>138.72999999999999</v>
      </c>
      <c r="G17258" s="414">
        <f t="shared" si="538"/>
        <v>3.6689973329488939</v>
      </c>
      <c r="H17258" s="415">
        <f t="shared" si="539"/>
        <v>3.6689973329488939</v>
      </c>
    </row>
    <row r="17259" spans="1:8" ht="15" hidden="1" thickBot="1">
      <c r="A17259" s="409">
        <v>202208</v>
      </c>
      <c r="B17259" s="196" t="s">
        <v>2388</v>
      </c>
      <c r="C17259" s="197" t="s">
        <v>791</v>
      </c>
      <c r="D17259" s="198" t="s">
        <v>337</v>
      </c>
      <c r="E17259" s="421">
        <v>101772</v>
      </c>
      <c r="F17259" s="413">
        <v>138.72999999999999</v>
      </c>
      <c r="G17259" s="414">
        <f t="shared" si="538"/>
        <v>733.59763569523545</v>
      </c>
      <c r="H17259" s="415">
        <f t="shared" si="539"/>
        <v>3.6679881784761772</v>
      </c>
    </row>
    <row r="17260" spans="1:8" ht="15" hidden="1" thickBot="1">
      <c r="A17260" s="409">
        <v>202208</v>
      </c>
      <c r="B17260" s="196" t="s">
        <v>2389</v>
      </c>
      <c r="C17260" s="197" t="s">
        <v>791</v>
      </c>
      <c r="D17260" s="198" t="s">
        <v>339</v>
      </c>
      <c r="E17260" s="421">
        <v>509</v>
      </c>
      <c r="F17260" s="413">
        <v>138.72999999999999</v>
      </c>
      <c r="G17260" s="414">
        <f t="shared" si="538"/>
        <v>3.6689973329488939</v>
      </c>
      <c r="H17260" s="415">
        <f t="shared" si="539"/>
        <v>3.6689973329488939</v>
      </c>
    </row>
    <row r="17261" spans="1:8" ht="15" hidden="1" thickBot="1">
      <c r="A17261" s="409">
        <v>202208</v>
      </c>
      <c r="B17261" s="196" t="s">
        <v>2390</v>
      </c>
      <c r="C17261" s="197" t="s">
        <v>791</v>
      </c>
      <c r="D17261" s="198" t="s">
        <v>337</v>
      </c>
      <c r="E17261" s="421">
        <v>66147</v>
      </c>
      <c r="F17261" s="413">
        <v>138.72999999999999</v>
      </c>
      <c r="G17261" s="414">
        <f t="shared" si="538"/>
        <v>476.80386361998131</v>
      </c>
      <c r="H17261" s="415">
        <f t="shared" si="539"/>
        <v>2.3840193180999067</v>
      </c>
    </row>
    <row r="17262" spans="1:8" ht="15" hidden="1" thickBot="1">
      <c r="A17262" s="409">
        <v>202208</v>
      </c>
      <c r="B17262" s="196" t="s">
        <v>2391</v>
      </c>
      <c r="C17262" s="197" t="s">
        <v>791</v>
      </c>
      <c r="D17262" s="198" t="s">
        <v>339</v>
      </c>
      <c r="E17262" s="421">
        <v>331</v>
      </c>
      <c r="F17262" s="413">
        <v>138.72999999999999</v>
      </c>
      <c r="G17262" s="414">
        <f t="shared" si="538"/>
        <v>2.3859295033518348</v>
      </c>
      <c r="H17262" s="415">
        <f t="shared" si="539"/>
        <v>2.3859295033518348</v>
      </c>
    </row>
    <row r="17263" spans="1:8" ht="15" hidden="1" thickBot="1">
      <c r="A17263" s="409">
        <v>202208</v>
      </c>
      <c r="B17263" s="196" t="s">
        <v>2392</v>
      </c>
      <c r="C17263" s="197" t="s">
        <v>791</v>
      </c>
      <c r="D17263" s="198" t="s">
        <v>337</v>
      </c>
      <c r="E17263" s="421">
        <v>94404</v>
      </c>
      <c r="F17263" s="413">
        <v>138.72999999999999</v>
      </c>
      <c r="G17263" s="414">
        <f t="shared" si="538"/>
        <v>680.48727744539758</v>
      </c>
      <c r="H17263" s="415">
        <f t="shared" si="539"/>
        <v>3.402436387226988</v>
      </c>
    </row>
    <row r="17264" spans="1:8" ht="15" hidden="1" thickBot="1">
      <c r="A17264" s="409">
        <v>202208</v>
      </c>
      <c r="B17264" s="196" t="s">
        <v>2393</v>
      </c>
      <c r="C17264" s="197" t="s">
        <v>791</v>
      </c>
      <c r="D17264" s="198" t="s">
        <v>337</v>
      </c>
      <c r="E17264" s="421">
        <v>105092</v>
      </c>
      <c r="F17264" s="413">
        <v>138.72999999999999</v>
      </c>
      <c r="G17264" s="414">
        <f t="shared" si="538"/>
        <v>757.52901319109071</v>
      </c>
      <c r="H17264" s="415">
        <f t="shared" si="539"/>
        <v>3.7876450659554535</v>
      </c>
    </row>
    <row r="17265" spans="1:8" ht="15" hidden="1" thickBot="1">
      <c r="A17265" s="409">
        <v>202208</v>
      </c>
      <c r="B17265" s="196" t="s">
        <v>2394</v>
      </c>
      <c r="C17265" s="197" t="s">
        <v>791</v>
      </c>
      <c r="D17265" s="198" t="s">
        <v>339</v>
      </c>
      <c r="E17265" s="421">
        <v>525</v>
      </c>
      <c r="F17265" s="413">
        <v>138.72999999999999</v>
      </c>
      <c r="G17265" s="414">
        <f t="shared" si="538"/>
        <v>3.7843292726879554</v>
      </c>
      <c r="H17265" s="415">
        <f t="shared" si="539"/>
        <v>3.7843292726879554</v>
      </c>
    </row>
    <row r="17266" spans="1:8" ht="15" hidden="1" thickBot="1">
      <c r="A17266" s="409">
        <v>202208</v>
      </c>
      <c r="B17266" s="196" t="s">
        <v>2395</v>
      </c>
      <c r="C17266" s="197" t="s">
        <v>791</v>
      </c>
      <c r="D17266" s="198" t="s">
        <v>337</v>
      </c>
      <c r="E17266" s="421">
        <v>113361</v>
      </c>
      <c r="F17266" s="413">
        <v>138.72999999999999</v>
      </c>
      <c r="G17266" s="414">
        <f t="shared" si="538"/>
        <v>817.13400129748436</v>
      </c>
      <c r="H17266" s="415">
        <f t="shared" si="539"/>
        <v>4.0856700064874216</v>
      </c>
    </row>
    <row r="17267" spans="1:8" ht="15" hidden="1" thickBot="1">
      <c r="A17267" s="409">
        <v>202208</v>
      </c>
      <c r="B17267" s="196" t="s">
        <v>2396</v>
      </c>
      <c r="C17267" s="197" t="s">
        <v>791</v>
      </c>
      <c r="D17267" s="198" t="s">
        <v>339</v>
      </c>
      <c r="E17267" s="421">
        <v>567</v>
      </c>
      <c r="F17267" s="413">
        <v>138.72999999999999</v>
      </c>
      <c r="G17267" s="414">
        <f t="shared" si="538"/>
        <v>4.0870756145029921</v>
      </c>
      <c r="H17267" s="415">
        <f t="shared" si="539"/>
        <v>4.0870756145029921</v>
      </c>
    </row>
    <row r="17268" spans="1:8" ht="15" hidden="1" thickBot="1">
      <c r="A17268" s="409">
        <v>202208</v>
      </c>
      <c r="B17268" s="196" t="s">
        <v>2397</v>
      </c>
      <c r="C17268" s="197" t="s">
        <v>791</v>
      </c>
      <c r="D17268" s="198" t="s">
        <v>337</v>
      </c>
      <c r="E17268" s="421">
        <v>63780</v>
      </c>
      <c r="F17268" s="413">
        <v>138.72999999999999</v>
      </c>
      <c r="G17268" s="414">
        <f t="shared" si="538"/>
        <v>459.74194478483389</v>
      </c>
      <c r="H17268" s="415">
        <f t="shared" si="539"/>
        <v>2.2987097239241696</v>
      </c>
    </row>
    <row r="17269" spans="1:8" ht="15" hidden="1" thickBot="1">
      <c r="A17269" s="409">
        <v>202208</v>
      </c>
      <c r="B17269" s="196" t="s">
        <v>2398</v>
      </c>
      <c r="C17269" s="197" t="s">
        <v>791</v>
      </c>
      <c r="D17269" s="198" t="s">
        <v>339</v>
      </c>
      <c r="E17269" s="421">
        <v>319</v>
      </c>
      <c r="F17269" s="413">
        <v>138.72999999999999</v>
      </c>
      <c r="G17269" s="414">
        <f t="shared" si="538"/>
        <v>2.2994305485475386</v>
      </c>
      <c r="H17269" s="415">
        <f t="shared" si="539"/>
        <v>2.2994305485475386</v>
      </c>
    </row>
    <row r="17270" spans="1:8" ht="15" hidden="1" thickBot="1">
      <c r="A17270" s="409">
        <v>202208</v>
      </c>
      <c r="B17270" s="196" t="s">
        <v>2399</v>
      </c>
      <c r="C17270" s="197" t="s">
        <v>791</v>
      </c>
      <c r="D17270" s="198" t="s">
        <v>337</v>
      </c>
      <c r="E17270" s="421">
        <v>94297</v>
      </c>
      <c r="F17270" s="413">
        <v>138.72999999999999</v>
      </c>
      <c r="G17270" s="414">
        <f t="shared" si="538"/>
        <v>679.71599509839257</v>
      </c>
      <c r="H17270" s="415">
        <f t="shared" si="539"/>
        <v>3.398579975491963</v>
      </c>
    </row>
    <row r="17271" spans="1:8" ht="15" hidden="1" thickBot="1">
      <c r="A17271" s="409">
        <v>202208</v>
      </c>
      <c r="B17271" s="196" t="s">
        <v>2400</v>
      </c>
      <c r="C17271" s="197" t="s">
        <v>791</v>
      </c>
      <c r="D17271" s="198" t="s">
        <v>339</v>
      </c>
      <c r="E17271" s="421">
        <v>471</v>
      </c>
      <c r="F17271" s="413">
        <v>138.72999999999999</v>
      </c>
      <c r="G17271" s="414">
        <f t="shared" si="538"/>
        <v>3.3950839760686229</v>
      </c>
      <c r="H17271" s="415">
        <f t="shared" si="539"/>
        <v>3.3950839760686229</v>
      </c>
    </row>
    <row r="17272" spans="1:8" ht="15" hidden="1" thickBot="1">
      <c r="A17272" s="409">
        <v>202208</v>
      </c>
      <c r="B17272" s="196" t="s">
        <v>2401</v>
      </c>
      <c r="C17272" s="197" t="s">
        <v>791</v>
      </c>
      <c r="D17272" s="198" t="s">
        <v>337</v>
      </c>
      <c r="E17272" s="421">
        <v>152036</v>
      </c>
      <c r="F17272" s="413">
        <v>138.72999999999999</v>
      </c>
      <c r="G17272" s="414">
        <f t="shared" si="538"/>
        <v>1095.912924385497</v>
      </c>
      <c r="H17272" s="415">
        <f t="shared" si="539"/>
        <v>5.4795646219274854</v>
      </c>
    </row>
    <row r="17273" spans="1:8" ht="15" hidden="1" thickBot="1">
      <c r="A17273" s="409">
        <v>202208</v>
      </c>
      <c r="B17273" s="196" t="s">
        <v>2402</v>
      </c>
      <c r="C17273" s="197" t="s">
        <v>791</v>
      </c>
      <c r="D17273" s="198" t="s">
        <v>339</v>
      </c>
      <c r="E17273" s="421">
        <v>760</v>
      </c>
      <c r="F17273" s="413">
        <v>138.72999999999999</v>
      </c>
      <c r="G17273" s="414">
        <f t="shared" si="538"/>
        <v>5.4782671376054211</v>
      </c>
      <c r="H17273" s="415">
        <f t="shared" si="539"/>
        <v>5.4782671376054211</v>
      </c>
    </row>
    <row r="17274" spans="1:8" ht="15" hidden="1" thickBot="1">
      <c r="A17274" s="409">
        <v>202208</v>
      </c>
      <c r="B17274" s="196" t="s">
        <v>2403</v>
      </c>
      <c r="C17274" s="197" t="s">
        <v>791</v>
      </c>
      <c r="D17274" s="198" t="s">
        <v>337</v>
      </c>
      <c r="E17274" s="421">
        <v>115786</v>
      </c>
      <c r="F17274" s="413">
        <v>138.72999999999999</v>
      </c>
      <c r="G17274" s="414">
        <f t="shared" si="538"/>
        <v>834.61399841418586</v>
      </c>
      <c r="H17274" s="415">
        <f t="shared" si="539"/>
        <v>4.1730699920709293</v>
      </c>
    </row>
    <row r="17275" spans="1:8" ht="15" hidden="1" thickBot="1">
      <c r="A17275" s="409">
        <v>202208</v>
      </c>
      <c r="B17275" s="196" t="s">
        <v>2404</v>
      </c>
      <c r="C17275" s="197" t="s">
        <v>791</v>
      </c>
      <c r="D17275" s="198" t="s">
        <v>339</v>
      </c>
      <c r="E17275" s="421">
        <v>579</v>
      </c>
      <c r="F17275" s="413">
        <v>138.72999999999999</v>
      </c>
      <c r="G17275" s="414">
        <f t="shared" si="538"/>
        <v>4.1735745693072879</v>
      </c>
      <c r="H17275" s="415">
        <f t="shared" si="539"/>
        <v>4.1735745693072879</v>
      </c>
    </row>
    <row r="17276" spans="1:8" ht="15" hidden="1" thickBot="1">
      <c r="A17276" s="409">
        <v>202208</v>
      </c>
      <c r="B17276" s="196" t="s">
        <v>2405</v>
      </c>
      <c r="C17276" s="197" t="s">
        <v>791</v>
      </c>
      <c r="D17276" s="198" t="s">
        <v>337</v>
      </c>
      <c r="E17276" s="421">
        <v>108337</v>
      </c>
      <c r="F17276" s="413">
        <v>138.72999999999999</v>
      </c>
      <c r="G17276" s="414">
        <f t="shared" si="538"/>
        <v>780.91977221941909</v>
      </c>
      <c r="H17276" s="415">
        <f t="shared" si="539"/>
        <v>3.9045988610970954</v>
      </c>
    </row>
    <row r="17277" spans="1:8" ht="15" hidden="1" thickBot="1">
      <c r="A17277" s="409">
        <v>202208</v>
      </c>
      <c r="B17277" s="196" t="s">
        <v>2406</v>
      </c>
      <c r="C17277" s="197" t="s">
        <v>791</v>
      </c>
      <c r="D17277" s="198" t="s">
        <v>339</v>
      </c>
      <c r="E17277" s="421">
        <v>542</v>
      </c>
      <c r="F17277" s="413">
        <v>138.72999999999999</v>
      </c>
      <c r="G17277" s="414">
        <f t="shared" si="538"/>
        <v>3.906869458660708</v>
      </c>
      <c r="H17277" s="415">
        <f t="shared" si="539"/>
        <v>3.906869458660708</v>
      </c>
    </row>
    <row r="17278" spans="1:8" ht="15" hidden="1" thickBot="1">
      <c r="A17278" s="409">
        <v>202208</v>
      </c>
      <c r="B17278" s="196" t="s">
        <v>2407</v>
      </c>
      <c r="C17278" s="197" t="s">
        <v>791</v>
      </c>
      <c r="D17278" s="198" t="s">
        <v>337</v>
      </c>
      <c r="E17278" s="421">
        <v>152036</v>
      </c>
      <c r="F17278" s="413">
        <v>138.72999999999999</v>
      </c>
      <c r="G17278" s="414">
        <f t="shared" si="538"/>
        <v>1095.912924385497</v>
      </c>
      <c r="H17278" s="415">
        <f t="shared" si="539"/>
        <v>5.4795646219274854</v>
      </c>
    </row>
    <row r="17279" spans="1:8" ht="15" hidden="1" thickBot="1">
      <c r="A17279" s="409">
        <v>202208</v>
      </c>
      <c r="B17279" s="196" t="s">
        <v>2408</v>
      </c>
      <c r="C17279" s="197" t="s">
        <v>791</v>
      </c>
      <c r="D17279" s="198" t="s">
        <v>339</v>
      </c>
      <c r="E17279" s="421">
        <v>760</v>
      </c>
      <c r="F17279" s="413">
        <v>138.72999999999999</v>
      </c>
      <c r="G17279" s="414">
        <f t="shared" si="538"/>
        <v>5.4782671376054211</v>
      </c>
      <c r="H17279" s="415">
        <f t="shared" si="539"/>
        <v>5.4782671376054211</v>
      </c>
    </row>
    <row r="17280" spans="1:8" ht="15" hidden="1" thickBot="1">
      <c r="A17280" s="409">
        <v>202208</v>
      </c>
      <c r="B17280" s="196" t="s">
        <v>2409</v>
      </c>
      <c r="C17280" s="197" t="s">
        <v>791</v>
      </c>
      <c r="D17280" s="198" t="s">
        <v>337</v>
      </c>
      <c r="E17280" s="421">
        <v>95623</v>
      </c>
      <c r="F17280" s="413">
        <v>138.72999999999999</v>
      </c>
      <c r="G17280" s="414">
        <f t="shared" si="538"/>
        <v>689.27412960426739</v>
      </c>
      <c r="H17280" s="415">
        <f t="shared" si="539"/>
        <v>3.446370648021337</v>
      </c>
    </row>
    <row r="17281" spans="1:8" ht="15" hidden="1" thickBot="1">
      <c r="A17281" s="409">
        <v>202208</v>
      </c>
      <c r="B17281" s="196" t="s">
        <v>2410</v>
      </c>
      <c r="C17281" s="197" t="s">
        <v>791</v>
      </c>
      <c r="D17281" s="198" t="s">
        <v>337</v>
      </c>
      <c r="E17281" s="421">
        <v>112757</v>
      </c>
      <c r="F17281" s="413">
        <v>138.72999999999999</v>
      </c>
      <c r="G17281" s="414">
        <f t="shared" si="538"/>
        <v>812.78022057233477</v>
      </c>
      <c r="H17281" s="415">
        <f t="shared" si="539"/>
        <v>4.0639011028616743</v>
      </c>
    </row>
    <row r="17282" spans="1:8" ht="15" hidden="1" thickBot="1">
      <c r="A17282" s="409">
        <v>202208</v>
      </c>
      <c r="B17282" s="196" t="s">
        <v>2411</v>
      </c>
      <c r="C17282" s="197" t="s">
        <v>791</v>
      </c>
      <c r="D17282" s="198" t="s">
        <v>337</v>
      </c>
      <c r="E17282" s="421">
        <v>73524</v>
      </c>
      <c r="F17282" s="413">
        <v>138.72999999999999</v>
      </c>
      <c r="G17282" s="414">
        <f t="shared" ref="G17282:G17345" si="540">+E17282/F17282</f>
        <v>529.97909608592238</v>
      </c>
      <c r="H17282" s="415">
        <f t="shared" ref="H17282:H17345" si="541">IF(D17282="TB",G17282/200,IF(D17282="LT",G17282,"VER"))</f>
        <v>2.649895480429612</v>
      </c>
    </row>
    <row r="17283" spans="1:8" ht="15" hidden="1" thickBot="1">
      <c r="A17283" s="409">
        <v>202208</v>
      </c>
      <c r="B17283" s="196" t="s">
        <v>2412</v>
      </c>
      <c r="C17283" s="197" t="s">
        <v>791</v>
      </c>
      <c r="D17283" s="198" t="s">
        <v>339</v>
      </c>
      <c r="E17283" s="421">
        <v>368</v>
      </c>
      <c r="F17283" s="413">
        <v>138.72999999999999</v>
      </c>
      <c r="G17283" s="414">
        <f t="shared" si="540"/>
        <v>2.6526346139984143</v>
      </c>
      <c r="H17283" s="415">
        <f t="shared" si="541"/>
        <v>2.6526346139984143</v>
      </c>
    </row>
    <row r="17284" spans="1:8" ht="15" hidden="1" thickBot="1">
      <c r="A17284" s="409">
        <v>202208</v>
      </c>
      <c r="B17284" s="196" t="s">
        <v>2413</v>
      </c>
      <c r="C17284" s="197" t="s">
        <v>791</v>
      </c>
      <c r="D17284" s="198" t="s">
        <v>337</v>
      </c>
      <c r="E17284" s="421">
        <v>95376</v>
      </c>
      <c r="F17284" s="413">
        <v>138.72999999999999</v>
      </c>
      <c r="G17284" s="414">
        <f t="shared" si="540"/>
        <v>687.4936927845456</v>
      </c>
      <c r="H17284" s="415">
        <f t="shared" si="541"/>
        <v>3.4374684639227282</v>
      </c>
    </row>
    <row r="17285" spans="1:8" ht="15" hidden="1" thickBot="1">
      <c r="A17285" s="409">
        <v>202208</v>
      </c>
      <c r="B17285" s="196" t="s">
        <v>2414</v>
      </c>
      <c r="C17285" s="197" t="s">
        <v>791</v>
      </c>
      <c r="D17285" s="198" t="s">
        <v>337</v>
      </c>
      <c r="E17285" s="421">
        <v>105715</v>
      </c>
      <c r="F17285" s="413">
        <v>138.72999999999999</v>
      </c>
      <c r="G17285" s="414">
        <f t="shared" si="540"/>
        <v>762.01975059468032</v>
      </c>
      <c r="H17285" s="415">
        <f t="shared" si="541"/>
        <v>3.8100987529734014</v>
      </c>
    </row>
    <row r="17286" spans="1:8" ht="15" hidden="1" thickBot="1">
      <c r="A17286" s="409">
        <v>202208</v>
      </c>
      <c r="B17286" s="196" t="s">
        <v>2415</v>
      </c>
      <c r="C17286" s="197" t="s">
        <v>791</v>
      </c>
      <c r="D17286" s="198" t="s">
        <v>337</v>
      </c>
      <c r="E17286" s="421">
        <v>139420</v>
      </c>
      <c r="F17286" s="413">
        <v>138.72999999999999</v>
      </c>
      <c r="G17286" s="414">
        <f t="shared" si="540"/>
        <v>1004.9736899012471</v>
      </c>
      <c r="H17286" s="415">
        <f t="shared" si="541"/>
        <v>5.0248684495062355</v>
      </c>
    </row>
    <row r="17287" spans="1:8" ht="15" hidden="1" thickBot="1">
      <c r="A17287" s="409">
        <v>202208</v>
      </c>
      <c r="B17287" s="196" t="s">
        <v>2416</v>
      </c>
      <c r="C17287" s="197" t="s">
        <v>2417</v>
      </c>
      <c r="D17287" s="198" t="s">
        <v>381</v>
      </c>
      <c r="E17287" s="421">
        <v>2840</v>
      </c>
      <c r="F17287" s="413">
        <v>138.72999999999999</v>
      </c>
      <c r="G17287" s="414">
        <f t="shared" si="540"/>
        <v>20.471419303683415</v>
      </c>
      <c r="H17287" s="415" t="str">
        <f t="shared" si="541"/>
        <v>VER</v>
      </c>
    </row>
    <row r="17288" spans="1:8" ht="15" hidden="1" thickBot="1">
      <c r="A17288" s="409">
        <v>202208</v>
      </c>
      <c r="B17288" s="196" t="s">
        <v>2418</v>
      </c>
      <c r="C17288" s="197" t="s">
        <v>2417</v>
      </c>
      <c r="D17288" s="198" t="s">
        <v>337</v>
      </c>
      <c r="E17288" s="421">
        <v>25138</v>
      </c>
      <c r="F17288" s="413">
        <v>138.72999999999999</v>
      </c>
      <c r="G17288" s="414">
        <f t="shared" si="540"/>
        <v>181.200893822533</v>
      </c>
      <c r="H17288" s="415">
        <f t="shared" si="541"/>
        <v>0.90600446911266497</v>
      </c>
    </row>
    <row r="17289" spans="1:8" ht="15" hidden="1" thickBot="1">
      <c r="A17289" s="409">
        <v>202208</v>
      </c>
      <c r="B17289" s="196" t="s">
        <v>2419</v>
      </c>
      <c r="C17289" s="197" t="s">
        <v>2420</v>
      </c>
      <c r="D17289" s="198" t="s">
        <v>337</v>
      </c>
      <c r="E17289" s="421">
        <v>26972</v>
      </c>
      <c r="F17289" s="413">
        <v>138.72999999999999</v>
      </c>
      <c r="G17289" s="414">
        <f t="shared" si="540"/>
        <v>194.42081741512291</v>
      </c>
      <c r="H17289" s="415">
        <f t="shared" si="541"/>
        <v>0.97210408707561458</v>
      </c>
    </row>
    <row r="17290" spans="1:8" ht="15" hidden="1" thickBot="1">
      <c r="A17290" s="409">
        <v>202208</v>
      </c>
      <c r="B17290" s="196" t="s">
        <v>2421</v>
      </c>
      <c r="C17290" s="197" t="s">
        <v>2420</v>
      </c>
      <c r="D17290" s="198" t="s">
        <v>339</v>
      </c>
      <c r="E17290" s="421">
        <v>135</v>
      </c>
      <c r="F17290" s="413">
        <v>138.72999999999999</v>
      </c>
      <c r="G17290" s="414">
        <f t="shared" si="540"/>
        <v>0.97311324154833134</v>
      </c>
      <c r="H17290" s="415">
        <f t="shared" si="541"/>
        <v>0.97311324154833134</v>
      </c>
    </row>
    <row r="17291" spans="1:8" ht="15" hidden="1" thickBot="1">
      <c r="A17291" s="409">
        <v>202208</v>
      </c>
      <c r="B17291" s="196" t="s">
        <v>2422</v>
      </c>
      <c r="C17291" s="197" t="s">
        <v>2417</v>
      </c>
      <c r="D17291" s="198" t="s">
        <v>337</v>
      </c>
      <c r="E17291" s="421">
        <v>55494</v>
      </c>
      <c r="F17291" s="413">
        <v>138.72999999999999</v>
      </c>
      <c r="G17291" s="414">
        <f t="shared" si="540"/>
        <v>400.01441649246743</v>
      </c>
      <c r="H17291" s="415">
        <f t="shared" si="541"/>
        <v>2.0000720824623373</v>
      </c>
    </row>
    <row r="17292" spans="1:8" ht="15" hidden="1" thickBot="1">
      <c r="A17292" s="409">
        <v>202208</v>
      </c>
      <c r="B17292" s="196" t="s">
        <v>2423</v>
      </c>
      <c r="C17292" s="197" t="s">
        <v>2417</v>
      </c>
      <c r="D17292" s="198" t="s">
        <v>339</v>
      </c>
      <c r="E17292" s="421">
        <v>277</v>
      </c>
      <c r="F17292" s="413">
        <v>138.72999999999999</v>
      </c>
      <c r="G17292" s="414">
        <f t="shared" si="540"/>
        <v>1.9966842067325021</v>
      </c>
      <c r="H17292" s="415">
        <f t="shared" si="541"/>
        <v>1.9966842067325021</v>
      </c>
    </row>
    <row r="17293" spans="1:8" ht="15" hidden="1" thickBot="1">
      <c r="A17293" s="409">
        <v>202208</v>
      </c>
      <c r="B17293" s="196" t="s">
        <v>2424</v>
      </c>
      <c r="C17293" s="197" t="s">
        <v>2417</v>
      </c>
      <c r="D17293" s="198" t="s">
        <v>337</v>
      </c>
      <c r="E17293" s="421">
        <v>25803</v>
      </c>
      <c r="F17293" s="413">
        <v>138.72999999999999</v>
      </c>
      <c r="G17293" s="414">
        <f t="shared" si="540"/>
        <v>185.99437756793773</v>
      </c>
      <c r="H17293" s="415">
        <f t="shared" si="541"/>
        <v>0.92997188783968865</v>
      </c>
    </row>
    <row r="17294" spans="1:8" ht="15" hidden="1" thickBot="1">
      <c r="A17294" s="409">
        <v>202208</v>
      </c>
      <c r="B17294" s="196" t="s">
        <v>2425</v>
      </c>
      <c r="C17294" s="197" t="s">
        <v>2417</v>
      </c>
      <c r="D17294" s="198" t="s">
        <v>339</v>
      </c>
      <c r="E17294" s="421">
        <v>129</v>
      </c>
      <c r="F17294" s="413">
        <v>138.72999999999999</v>
      </c>
      <c r="G17294" s="414">
        <f t="shared" si="540"/>
        <v>0.92986376414618332</v>
      </c>
      <c r="H17294" s="415">
        <f t="shared" si="541"/>
        <v>0.92986376414618332</v>
      </c>
    </row>
    <row r="17295" spans="1:8" ht="15" hidden="1" thickBot="1">
      <c r="A17295" s="409">
        <v>202208</v>
      </c>
      <c r="B17295" s="196" t="s">
        <v>2426</v>
      </c>
      <c r="C17295" s="197" t="s">
        <v>2417</v>
      </c>
      <c r="D17295" s="198" t="s">
        <v>337</v>
      </c>
      <c r="E17295" s="421">
        <v>26274</v>
      </c>
      <c r="F17295" s="413">
        <v>138.72999999999999</v>
      </c>
      <c r="G17295" s="414">
        <f t="shared" si="540"/>
        <v>189.38946154400637</v>
      </c>
      <c r="H17295" s="415">
        <f t="shared" si="541"/>
        <v>0.94694730772003188</v>
      </c>
    </row>
    <row r="17296" spans="1:8" ht="15" hidden="1" thickBot="1">
      <c r="A17296" s="409">
        <v>202208</v>
      </c>
      <c r="B17296" s="196" t="s">
        <v>2427</v>
      </c>
      <c r="C17296" s="197" t="s">
        <v>2417</v>
      </c>
      <c r="D17296" s="198" t="s">
        <v>337</v>
      </c>
      <c r="E17296" s="421">
        <v>26274</v>
      </c>
      <c r="F17296" s="413">
        <v>138.72999999999999</v>
      </c>
      <c r="G17296" s="414">
        <f t="shared" si="540"/>
        <v>189.38946154400637</v>
      </c>
      <c r="H17296" s="415">
        <f t="shared" si="541"/>
        <v>0.94694730772003188</v>
      </c>
    </row>
    <row r="17297" spans="1:8" ht="15" hidden="1" thickBot="1">
      <c r="A17297" s="409">
        <v>202208</v>
      </c>
      <c r="B17297" s="196" t="s">
        <v>2428</v>
      </c>
      <c r="C17297" s="197" t="s">
        <v>2762</v>
      </c>
      <c r="D17297" s="198" t="s">
        <v>339</v>
      </c>
      <c r="E17297" s="421">
        <v>131</v>
      </c>
      <c r="F17297" s="413">
        <v>138.72999999999999</v>
      </c>
      <c r="G17297" s="414">
        <f t="shared" si="540"/>
        <v>0.94428025661356596</v>
      </c>
      <c r="H17297" s="415">
        <f t="shared" si="541"/>
        <v>0.94428025661356596</v>
      </c>
    </row>
    <row r="17298" spans="1:8" ht="15" hidden="1" thickBot="1">
      <c r="A17298" s="409">
        <v>202208</v>
      </c>
      <c r="B17298" s="196" t="s">
        <v>2429</v>
      </c>
      <c r="C17298" s="197" t="s">
        <v>2417</v>
      </c>
      <c r="D17298" s="198" t="s">
        <v>337</v>
      </c>
      <c r="E17298" s="421">
        <v>65661</v>
      </c>
      <c r="F17298" s="413">
        <v>138.72999999999999</v>
      </c>
      <c r="G17298" s="414">
        <f t="shared" si="540"/>
        <v>473.3006559504073</v>
      </c>
      <c r="H17298" s="415">
        <f t="shared" si="541"/>
        <v>2.3665032797520364</v>
      </c>
    </row>
    <row r="17299" spans="1:8" ht="15" hidden="1" thickBot="1">
      <c r="A17299" s="409">
        <v>202208</v>
      </c>
      <c r="B17299" s="196" t="s">
        <v>2430</v>
      </c>
      <c r="C17299" s="197" t="s">
        <v>2417</v>
      </c>
      <c r="D17299" s="198" t="s">
        <v>339</v>
      </c>
      <c r="E17299" s="421">
        <v>328</v>
      </c>
      <c r="F17299" s="413">
        <v>138.72999999999999</v>
      </c>
      <c r="G17299" s="414">
        <f t="shared" si="540"/>
        <v>2.3643047646507607</v>
      </c>
      <c r="H17299" s="415">
        <f t="shared" si="541"/>
        <v>2.3643047646507607</v>
      </c>
    </row>
    <row r="17300" spans="1:8" ht="15" hidden="1" thickBot="1">
      <c r="A17300" s="409">
        <v>202208</v>
      </c>
      <c r="B17300" s="196" t="s">
        <v>2431</v>
      </c>
      <c r="C17300" s="197" t="s">
        <v>2417</v>
      </c>
      <c r="D17300" s="198" t="s">
        <v>337</v>
      </c>
      <c r="E17300" s="421">
        <v>71122</v>
      </c>
      <c r="F17300" s="413">
        <v>138.72999999999999</v>
      </c>
      <c r="G17300" s="414">
        <f t="shared" si="540"/>
        <v>512.66488863259576</v>
      </c>
      <c r="H17300" s="415">
        <f t="shared" si="541"/>
        <v>2.5633244431629789</v>
      </c>
    </row>
    <row r="17301" spans="1:8" ht="15" hidden="1" thickBot="1">
      <c r="A17301" s="409">
        <v>202208</v>
      </c>
      <c r="B17301" s="196" t="s">
        <v>2432</v>
      </c>
      <c r="C17301" s="197" t="s">
        <v>2417</v>
      </c>
      <c r="D17301" s="198" t="s">
        <v>339</v>
      </c>
      <c r="E17301" s="421">
        <v>356</v>
      </c>
      <c r="F17301" s="413">
        <v>138.72999999999999</v>
      </c>
      <c r="G17301" s="414">
        <f t="shared" si="540"/>
        <v>2.5661356591941185</v>
      </c>
      <c r="H17301" s="415">
        <f t="shared" si="541"/>
        <v>2.5661356591941185</v>
      </c>
    </row>
    <row r="17302" spans="1:8" ht="15" hidden="1" thickBot="1">
      <c r="A17302" s="409">
        <v>202208</v>
      </c>
      <c r="B17302" s="196" t="s">
        <v>2433</v>
      </c>
      <c r="C17302" s="197" t="s">
        <v>2417</v>
      </c>
      <c r="D17302" s="198" t="s">
        <v>337</v>
      </c>
      <c r="E17302" s="421">
        <v>69031</v>
      </c>
      <c r="F17302" s="413">
        <v>138.72999999999999</v>
      </c>
      <c r="G17302" s="414">
        <f t="shared" si="540"/>
        <v>497.59244575794713</v>
      </c>
      <c r="H17302" s="415">
        <f t="shared" si="541"/>
        <v>2.4879622287897356</v>
      </c>
    </row>
    <row r="17303" spans="1:8" ht="15" hidden="1" thickBot="1">
      <c r="A17303" s="409">
        <v>202208</v>
      </c>
      <c r="B17303" s="196" t="s">
        <v>2434</v>
      </c>
      <c r="C17303" s="197" t="s">
        <v>2417</v>
      </c>
      <c r="D17303" s="198" t="s">
        <v>337</v>
      </c>
      <c r="E17303" s="421">
        <v>59837</v>
      </c>
      <c r="F17303" s="413">
        <v>138.72999999999999</v>
      </c>
      <c r="G17303" s="414">
        <f t="shared" si="540"/>
        <v>431.31982988538891</v>
      </c>
      <c r="H17303" s="415">
        <f t="shared" si="541"/>
        <v>2.1565991494269445</v>
      </c>
    </row>
    <row r="17304" spans="1:8" ht="15" hidden="1" thickBot="1">
      <c r="A17304" s="409">
        <v>202208</v>
      </c>
      <c r="B17304" s="196" t="s">
        <v>2435</v>
      </c>
      <c r="C17304" s="197" t="s">
        <v>2417</v>
      </c>
      <c r="D17304" s="198" t="s">
        <v>337</v>
      </c>
      <c r="E17304" s="421">
        <v>102183</v>
      </c>
      <c r="F17304" s="413">
        <v>138.72999999999999</v>
      </c>
      <c r="G17304" s="414">
        <f t="shared" si="540"/>
        <v>736.56022489728252</v>
      </c>
      <c r="H17304" s="415">
        <f t="shared" si="541"/>
        <v>3.6828011244864127</v>
      </c>
    </row>
    <row r="17305" spans="1:8" ht="15" hidden="1" thickBot="1">
      <c r="A17305" s="409">
        <v>202208</v>
      </c>
      <c r="B17305" s="196" t="s">
        <v>2436</v>
      </c>
      <c r="C17305" s="197" t="s">
        <v>2417</v>
      </c>
      <c r="D17305" s="198" t="s">
        <v>339</v>
      </c>
      <c r="E17305" s="421">
        <v>511</v>
      </c>
      <c r="F17305" s="413">
        <v>138.72999999999999</v>
      </c>
      <c r="G17305" s="414">
        <f t="shared" si="540"/>
        <v>3.6834138254162765</v>
      </c>
      <c r="H17305" s="415">
        <f t="shared" si="541"/>
        <v>3.6834138254162765</v>
      </c>
    </row>
    <row r="17306" spans="1:8" ht="15" hidden="1" thickBot="1">
      <c r="A17306" s="409">
        <v>202208</v>
      </c>
      <c r="B17306" s="196" t="s">
        <v>2437</v>
      </c>
      <c r="C17306" s="197" t="s">
        <v>2417</v>
      </c>
      <c r="D17306" s="198" t="s">
        <v>337</v>
      </c>
      <c r="E17306" s="421">
        <v>26274</v>
      </c>
      <c r="F17306" s="413">
        <v>138.72999999999999</v>
      </c>
      <c r="G17306" s="414">
        <f t="shared" si="540"/>
        <v>189.38946154400637</v>
      </c>
      <c r="H17306" s="415">
        <f t="shared" si="541"/>
        <v>0.94694730772003188</v>
      </c>
    </row>
    <row r="17307" spans="1:8" ht="15" hidden="1" thickBot="1">
      <c r="A17307" s="409">
        <v>202208</v>
      </c>
      <c r="B17307" s="196" t="s">
        <v>2438</v>
      </c>
      <c r="C17307" s="197" t="s">
        <v>2762</v>
      </c>
      <c r="D17307" s="198" t="s">
        <v>339</v>
      </c>
      <c r="E17307" s="421">
        <v>131</v>
      </c>
      <c r="F17307" s="413">
        <v>138.72999999999999</v>
      </c>
      <c r="G17307" s="414">
        <f t="shared" si="540"/>
        <v>0.94428025661356596</v>
      </c>
      <c r="H17307" s="415">
        <f t="shared" si="541"/>
        <v>0.94428025661356596</v>
      </c>
    </row>
    <row r="17308" spans="1:8" ht="15" hidden="1" thickBot="1">
      <c r="A17308" s="409">
        <v>202208</v>
      </c>
      <c r="B17308" s="196" t="s">
        <v>2439</v>
      </c>
      <c r="C17308" s="197" t="s">
        <v>2417</v>
      </c>
      <c r="D17308" s="198" t="s">
        <v>337</v>
      </c>
      <c r="E17308" s="421">
        <v>62019</v>
      </c>
      <c r="F17308" s="413">
        <v>138.72999999999999</v>
      </c>
      <c r="G17308" s="414">
        <f t="shared" si="540"/>
        <v>447.04822316730343</v>
      </c>
      <c r="H17308" s="415">
        <f t="shared" si="541"/>
        <v>2.2352411158365171</v>
      </c>
    </row>
    <row r="17309" spans="1:8" ht="15" hidden="1" thickBot="1">
      <c r="A17309" s="409">
        <v>202208</v>
      </c>
      <c r="B17309" s="196" t="s">
        <v>2440</v>
      </c>
      <c r="C17309" s="197" t="s">
        <v>2417</v>
      </c>
      <c r="D17309" s="198" t="s">
        <v>339</v>
      </c>
      <c r="E17309" s="421">
        <v>310</v>
      </c>
      <c r="F17309" s="413">
        <v>138.72999999999999</v>
      </c>
      <c r="G17309" s="414">
        <f t="shared" si="540"/>
        <v>2.2345563324443165</v>
      </c>
      <c r="H17309" s="415">
        <f t="shared" si="541"/>
        <v>2.2345563324443165</v>
      </c>
    </row>
    <row r="17310" spans="1:8" ht="15" hidden="1" thickBot="1">
      <c r="A17310" s="409">
        <v>202208</v>
      </c>
      <c r="B17310" s="196" t="s">
        <v>2441</v>
      </c>
      <c r="C17310" s="197" t="s">
        <v>2417</v>
      </c>
      <c r="D17310" s="198" t="s">
        <v>339</v>
      </c>
      <c r="E17310" s="421">
        <v>350</v>
      </c>
      <c r="F17310" s="413">
        <v>138.72999999999999</v>
      </c>
      <c r="G17310" s="414">
        <f t="shared" si="540"/>
        <v>2.5228861817919701</v>
      </c>
      <c r="H17310" s="415">
        <f t="shared" si="541"/>
        <v>2.5228861817919701</v>
      </c>
    </row>
    <row r="17311" spans="1:8" ht="15" hidden="1" thickBot="1">
      <c r="A17311" s="409">
        <v>202208</v>
      </c>
      <c r="B17311" s="196" t="s">
        <v>2442</v>
      </c>
      <c r="C17311" s="197" t="s">
        <v>2762</v>
      </c>
      <c r="D17311" s="198" t="s">
        <v>339</v>
      </c>
      <c r="E17311" s="421">
        <v>350</v>
      </c>
      <c r="F17311" s="413">
        <v>138.72999999999999</v>
      </c>
      <c r="G17311" s="414">
        <f t="shared" si="540"/>
        <v>2.5228861817919701</v>
      </c>
      <c r="H17311" s="415">
        <f t="shared" si="541"/>
        <v>2.5228861817919701</v>
      </c>
    </row>
    <row r="17312" spans="1:8" ht="15" hidden="1" thickBot="1">
      <c r="A17312" s="409">
        <v>202208</v>
      </c>
      <c r="B17312" s="196" t="s">
        <v>2443</v>
      </c>
      <c r="C17312" s="197" t="s">
        <v>2417</v>
      </c>
      <c r="D17312" s="198" t="s">
        <v>337</v>
      </c>
      <c r="E17312" s="421">
        <v>69951</v>
      </c>
      <c r="F17312" s="413">
        <v>138.72999999999999</v>
      </c>
      <c r="G17312" s="414">
        <f t="shared" si="540"/>
        <v>504.22403229294315</v>
      </c>
      <c r="H17312" s="415">
        <f t="shared" si="541"/>
        <v>2.5211201614647156</v>
      </c>
    </row>
    <row r="17313" spans="1:8" ht="15" hidden="1" thickBot="1">
      <c r="A17313" s="409">
        <v>202208</v>
      </c>
      <c r="B17313" s="196" t="s">
        <v>2444</v>
      </c>
      <c r="C17313" s="197" t="s">
        <v>2417</v>
      </c>
      <c r="D17313" s="198" t="s">
        <v>339</v>
      </c>
      <c r="E17313" s="421">
        <v>350</v>
      </c>
      <c r="F17313" s="413">
        <v>138.72999999999999</v>
      </c>
      <c r="G17313" s="414">
        <f t="shared" si="540"/>
        <v>2.5228861817919701</v>
      </c>
      <c r="H17313" s="415">
        <f t="shared" si="541"/>
        <v>2.5228861817919701</v>
      </c>
    </row>
    <row r="17314" spans="1:8" ht="15" hidden="1" thickBot="1">
      <c r="A17314" s="409">
        <v>202208</v>
      </c>
      <c r="B17314" s="196" t="s">
        <v>2445</v>
      </c>
      <c r="C17314" s="197" t="s">
        <v>2417</v>
      </c>
      <c r="D17314" s="198" t="s">
        <v>337</v>
      </c>
      <c r="E17314" s="421">
        <v>53576</v>
      </c>
      <c r="F17314" s="413">
        <v>138.72999999999999</v>
      </c>
      <c r="G17314" s="414">
        <f t="shared" si="540"/>
        <v>386.18900021624739</v>
      </c>
      <c r="H17314" s="415">
        <f t="shared" si="541"/>
        <v>1.930945001081237</v>
      </c>
    </row>
    <row r="17315" spans="1:8" ht="15" hidden="1" thickBot="1">
      <c r="A17315" s="409">
        <v>202208</v>
      </c>
      <c r="B17315" s="196" t="s">
        <v>2446</v>
      </c>
      <c r="C17315" s="197" t="s">
        <v>2417</v>
      </c>
      <c r="D17315" s="198" t="s">
        <v>339</v>
      </c>
      <c r="E17315" s="421">
        <v>268</v>
      </c>
      <c r="F17315" s="413">
        <v>138.72999999999999</v>
      </c>
      <c r="G17315" s="414">
        <f t="shared" si="540"/>
        <v>1.93180999062928</v>
      </c>
      <c r="H17315" s="415">
        <f t="shared" si="541"/>
        <v>1.93180999062928</v>
      </c>
    </row>
    <row r="17316" spans="1:8" ht="15" hidden="1" thickBot="1">
      <c r="A17316" s="409">
        <v>202208</v>
      </c>
      <c r="B17316" s="196" t="s">
        <v>2447</v>
      </c>
      <c r="C17316" s="197" t="s">
        <v>2417</v>
      </c>
      <c r="D17316" s="198" t="s">
        <v>337</v>
      </c>
      <c r="E17316" s="421">
        <v>53576</v>
      </c>
      <c r="F17316" s="413">
        <v>138.72999999999999</v>
      </c>
      <c r="G17316" s="414">
        <f t="shared" si="540"/>
        <v>386.18900021624739</v>
      </c>
      <c r="H17316" s="415">
        <f t="shared" si="541"/>
        <v>1.930945001081237</v>
      </c>
    </row>
    <row r="17317" spans="1:8" ht="15" hidden="1" thickBot="1">
      <c r="A17317" s="409">
        <v>202208</v>
      </c>
      <c r="B17317" s="196" t="s">
        <v>2448</v>
      </c>
      <c r="C17317" s="197" t="s">
        <v>2417</v>
      </c>
      <c r="D17317" s="198" t="s">
        <v>339</v>
      </c>
      <c r="E17317" s="421">
        <v>268</v>
      </c>
      <c r="F17317" s="413">
        <v>138.72999999999999</v>
      </c>
      <c r="G17317" s="414">
        <f t="shared" si="540"/>
        <v>1.93180999062928</v>
      </c>
      <c r="H17317" s="415">
        <f t="shared" si="541"/>
        <v>1.93180999062928</v>
      </c>
    </row>
    <row r="17318" spans="1:8" ht="15" hidden="1" thickBot="1">
      <c r="A17318" s="409">
        <v>202208</v>
      </c>
      <c r="B17318" s="196" t="s">
        <v>2449</v>
      </c>
      <c r="C17318" s="197" t="s">
        <v>2417</v>
      </c>
      <c r="D17318" s="198" t="s">
        <v>337</v>
      </c>
      <c r="E17318" s="421">
        <v>76868</v>
      </c>
      <c r="F17318" s="413">
        <v>138.72999999999999</v>
      </c>
      <c r="G17318" s="414">
        <f t="shared" si="540"/>
        <v>554.08347149138615</v>
      </c>
      <c r="H17318" s="415">
        <f t="shared" si="541"/>
        <v>2.7704173574569309</v>
      </c>
    </row>
    <row r="17319" spans="1:8" ht="15" hidden="1" thickBot="1">
      <c r="A17319" s="409">
        <v>202208</v>
      </c>
      <c r="B17319" s="196" t="s">
        <v>2450</v>
      </c>
      <c r="C17319" s="197" t="s">
        <v>2417</v>
      </c>
      <c r="D17319" s="198" t="s">
        <v>339</v>
      </c>
      <c r="E17319" s="421">
        <v>384</v>
      </c>
      <c r="F17319" s="413">
        <v>138.72999999999999</v>
      </c>
      <c r="G17319" s="414">
        <f t="shared" si="540"/>
        <v>2.7679665537374758</v>
      </c>
      <c r="H17319" s="415">
        <f t="shared" si="541"/>
        <v>2.7679665537374758</v>
      </c>
    </row>
    <row r="17320" spans="1:8" ht="15" hidden="1" thickBot="1">
      <c r="A17320" s="409">
        <v>202208</v>
      </c>
      <c r="B17320" s="196" t="s">
        <v>2451</v>
      </c>
      <c r="C17320" s="197" t="s">
        <v>2417</v>
      </c>
      <c r="D17320" s="198" t="s">
        <v>337</v>
      </c>
      <c r="E17320" s="421">
        <v>83620</v>
      </c>
      <c r="F17320" s="413">
        <v>138.72999999999999</v>
      </c>
      <c r="G17320" s="414">
        <f t="shared" si="540"/>
        <v>602.75355006127018</v>
      </c>
      <c r="H17320" s="415">
        <f t="shared" si="541"/>
        <v>3.0137677503063509</v>
      </c>
    </row>
    <row r="17321" spans="1:8" ht="15" hidden="1" thickBot="1">
      <c r="A17321" s="409">
        <v>202208</v>
      </c>
      <c r="B17321" s="196" t="s">
        <v>2452</v>
      </c>
      <c r="C17321" s="197" t="s">
        <v>2417</v>
      </c>
      <c r="D17321" s="198" t="s">
        <v>339</v>
      </c>
      <c r="E17321" s="421">
        <v>418</v>
      </c>
      <c r="F17321" s="413">
        <v>138.72999999999999</v>
      </c>
      <c r="G17321" s="414">
        <f t="shared" si="540"/>
        <v>3.0130469256829815</v>
      </c>
      <c r="H17321" s="415">
        <f t="shared" si="541"/>
        <v>3.0130469256829815</v>
      </c>
    </row>
    <row r="17322" spans="1:8" ht="15" hidden="1" thickBot="1">
      <c r="A17322" s="409">
        <v>202208</v>
      </c>
      <c r="B17322" s="196" t="s">
        <v>2453</v>
      </c>
      <c r="C17322" s="197" t="s">
        <v>2417</v>
      </c>
      <c r="D17322" s="198" t="s">
        <v>337</v>
      </c>
      <c r="E17322" s="421">
        <v>86220</v>
      </c>
      <c r="F17322" s="413">
        <v>138.72999999999999</v>
      </c>
      <c r="G17322" s="414">
        <f t="shared" si="540"/>
        <v>621.49499026886758</v>
      </c>
      <c r="H17322" s="415">
        <f t="shared" si="541"/>
        <v>3.1074749513443378</v>
      </c>
    </row>
    <row r="17323" spans="1:8" ht="15" hidden="1" thickBot="1">
      <c r="A17323" s="409">
        <v>202208</v>
      </c>
      <c r="B17323" s="196" t="s">
        <v>2454</v>
      </c>
      <c r="C17323" s="197" t="s">
        <v>2763</v>
      </c>
      <c r="D17323" s="198" t="s">
        <v>339</v>
      </c>
      <c r="E17323" s="421">
        <v>431</v>
      </c>
      <c r="F17323" s="413">
        <v>138.72999999999999</v>
      </c>
      <c r="G17323" s="414">
        <f t="shared" si="540"/>
        <v>3.1067541267209688</v>
      </c>
      <c r="H17323" s="415">
        <f t="shared" si="541"/>
        <v>3.1067541267209688</v>
      </c>
    </row>
    <row r="17324" spans="1:8" ht="15" hidden="1" thickBot="1">
      <c r="A17324" s="409">
        <v>202208</v>
      </c>
      <c r="B17324" s="196" t="s">
        <v>2455</v>
      </c>
      <c r="C17324" s="197" t="s">
        <v>2417</v>
      </c>
      <c r="D17324" s="198" t="s">
        <v>337</v>
      </c>
      <c r="E17324" s="421">
        <v>69041</v>
      </c>
      <c r="F17324" s="413">
        <v>138.72999999999999</v>
      </c>
      <c r="G17324" s="414">
        <f t="shared" si="540"/>
        <v>497.66452822028407</v>
      </c>
      <c r="H17324" s="415">
        <f t="shared" si="541"/>
        <v>2.4883226411014205</v>
      </c>
    </row>
    <row r="17325" spans="1:8" ht="15" hidden="1" thickBot="1">
      <c r="A17325" s="409">
        <v>202208</v>
      </c>
      <c r="B17325" s="196" t="s">
        <v>2456</v>
      </c>
      <c r="C17325" s="197" t="s">
        <v>2417</v>
      </c>
      <c r="D17325" s="198" t="s">
        <v>339</v>
      </c>
      <c r="E17325" s="421">
        <v>345</v>
      </c>
      <c r="F17325" s="413">
        <v>138.72999999999999</v>
      </c>
      <c r="G17325" s="414">
        <f t="shared" si="540"/>
        <v>2.4868449506235133</v>
      </c>
      <c r="H17325" s="415">
        <f t="shared" si="541"/>
        <v>2.4868449506235133</v>
      </c>
    </row>
    <row r="17326" spans="1:8" ht="15" hidden="1" thickBot="1">
      <c r="A17326" s="409">
        <v>202208</v>
      </c>
      <c r="B17326" s="196" t="s">
        <v>2457</v>
      </c>
      <c r="C17326" s="197" t="s">
        <v>2417</v>
      </c>
      <c r="D17326" s="198" t="s">
        <v>337</v>
      </c>
      <c r="E17326" s="421">
        <v>53576</v>
      </c>
      <c r="F17326" s="413">
        <v>138.72999999999999</v>
      </c>
      <c r="G17326" s="414">
        <f t="shared" si="540"/>
        <v>386.18900021624739</v>
      </c>
      <c r="H17326" s="415">
        <f t="shared" si="541"/>
        <v>1.930945001081237</v>
      </c>
    </row>
    <row r="17327" spans="1:8" ht="15" hidden="1" thickBot="1">
      <c r="A17327" s="409">
        <v>202208</v>
      </c>
      <c r="B17327" s="196" t="s">
        <v>2458</v>
      </c>
      <c r="C17327" s="197" t="s">
        <v>2417</v>
      </c>
      <c r="D17327" s="198" t="s">
        <v>337</v>
      </c>
      <c r="E17327" s="421">
        <v>103841</v>
      </c>
      <c r="F17327" s="413">
        <v>138.72999999999999</v>
      </c>
      <c r="G17327" s="414">
        <f t="shared" si="540"/>
        <v>748.51149715274278</v>
      </c>
      <c r="H17327" s="415">
        <f t="shared" si="541"/>
        <v>3.7425574857637138</v>
      </c>
    </row>
    <row r="17328" spans="1:8" ht="15" hidden="1" thickBot="1">
      <c r="A17328" s="409">
        <v>202208</v>
      </c>
      <c r="B17328" s="196" t="s">
        <v>2459</v>
      </c>
      <c r="C17328" s="197" t="s">
        <v>2417</v>
      </c>
      <c r="D17328" s="198" t="s">
        <v>339</v>
      </c>
      <c r="E17328" s="421">
        <v>519</v>
      </c>
      <c r="F17328" s="413">
        <v>138.72999999999999</v>
      </c>
      <c r="G17328" s="414">
        <f t="shared" si="540"/>
        <v>3.741079795285807</v>
      </c>
      <c r="H17328" s="415">
        <f t="shared" si="541"/>
        <v>3.741079795285807</v>
      </c>
    </row>
    <row r="17329" spans="1:8" ht="15" hidden="1" thickBot="1">
      <c r="A17329" s="409">
        <v>202208</v>
      </c>
      <c r="B17329" s="196" t="s">
        <v>2460</v>
      </c>
      <c r="C17329" s="197" t="s">
        <v>2417</v>
      </c>
      <c r="D17329" s="198" t="s">
        <v>374</v>
      </c>
      <c r="E17329" s="421">
        <v>0.01</v>
      </c>
      <c r="F17329" s="413">
        <v>138.72999999999999</v>
      </c>
      <c r="G17329" s="414">
        <f t="shared" si="540"/>
        <v>7.2082462336913442E-5</v>
      </c>
      <c r="H17329" s="415" t="str">
        <f t="shared" si="541"/>
        <v>VER</v>
      </c>
    </row>
    <row r="17330" spans="1:8" ht="15" hidden="1" thickBot="1">
      <c r="A17330" s="409">
        <v>202208</v>
      </c>
      <c r="B17330" s="196" t="s">
        <v>2461</v>
      </c>
      <c r="C17330" s="197" t="s">
        <v>2417</v>
      </c>
      <c r="D17330" s="198" t="s">
        <v>337</v>
      </c>
      <c r="E17330" s="421">
        <v>79245</v>
      </c>
      <c r="F17330" s="413">
        <v>138.72999999999999</v>
      </c>
      <c r="G17330" s="414">
        <f t="shared" si="540"/>
        <v>571.21747278887051</v>
      </c>
      <c r="H17330" s="415">
        <f t="shared" si="541"/>
        <v>2.8560873639443525</v>
      </c>
    </row>
    <row r="17331" spans="1:8" ht="15" hidden="1" thickBot="1">
      <c r="A17331" s="409">
        <v>202208</v>
      </c>
      <c r="B17331" s="196" t="s">
        <v>2462</v>
      </c>
      <c r="C17331" s="197" t="s">
        <v>2417</v>
      </c>
      <c r="D17331" s="198" t="s">
        <v>337</v>
      </c>
      <c r="E17331" s="421">
        <v>43728</v>
      </c>
      <c r="F17331" s="413">
        <v>138.72999999999999</v>
      </c>
      <c r="G17331" s="414">
        <f t="shared" si="540"/>
        <v>315.20219130685507</v>
      </c>
      <c r="H17331" s="415">
        <f t="shared" si="541"/>
        <v>1.5760109565342753</v>
      </c>
    </row>
    <row r="17332" spans="1:8" ht="15" hidden="1" thickBot="1">
      <c r="A17332" s="409">
        <v>202208</v>
      </c>
      <c r="B17332" s="196" t="s">
        <v>2463</v>
      </c>
      <c r="C17332" s="197" t="s">
        <v>2417</v>
      </c>
      <c r="D17332" s="198" t="s">
        <v>339</v>
      </c>
      <c r="E17332" s="421">
        <v>219</v>
      </c>
      <c r="F17332" s="413">
        <v>138.72999999999999</v>
      </c>
      <c r="G17332" s="414">
        <f t="shared" si="540"/>
        <v>1.5786059251784041</v>
      </c>
      <c r="H17332" s="415">
        <f t="shared" si="541"/>
        <v>1.5786059251784041</v>
      </c>
    </row>
    <row r="17333" spans="1:8" ht="15" hidden="1" thickBot="1">
      <c r="A17333" s="409">
        <v>202208</v>
      </c>
      <c r="B17333" s="196" t="s">
        <v>2464</v>
      </c>
      <c r="C17333" s="197" t="s">
        <v>2417</v>
      </c>
      <c r="D17333" s="198" t="s">
        <v>337</v>
      </c>
      <c r="E17333" s="421">
        <v>42028</v>
      </c>
      <c r="F17333" s="413">
        <v>138.72999999999999</v>
      </c>
      <c r="G17333" s="414">
        <f t="shared" si="540"/>
        <v>302.94817270957981</v>
      </c>
      <c r="H17333" s="415">
        <f t="shared" si="541"/>
        <v>1.5147408635478989</v>
      </c>
    </row>
    <row r="17334" spans="1:8" ht="15" hidden="1" thickBot="1">
      <c r="A17334" s="409">
        <v>202208</v>
      </c>
      <c r="B17334" s="196" t="s">
        <v>2465</v>
      </c>
      <c r="C17334" s="197" t="s">
        <v>2417</v>
      </c>
      <c r="D17334" s="198" t="s">
        <v>337</v>
      </c>
      <c r="E17334" s="421">
        <v>89697</v>
      </c>
      <c r="F17334" s="413">
        <v>138.72999999999999</v>
      </c>
      <c r="G17334" s="414">
        <f t="shared" si="540"/>
        <v>646.55806242341248</v>
      </c>
      <c r="H17334" s="415">
        <f t="shared" si="541"/>
        <v>3.2327903121170625</v>
      </c>
    </row>
    <row r="17335" spans="1:8" ht="15" hidden="1" thickBot="1">
      <c r="A17335" s="409">
        <v>202208</v>
      </c>
      <c r="B17335" s="196" t="s">
        <v>2466</v>
      </c>
      <c r="C17335" s="197" t="s">
        <v>2417</v>
      </c>
      <c r="D17335" s="198" t="s">
        <v>337</v>
      </c>
      <c r="E17335" s="421">
        <v>104096</v>
      </c>
      <c r="F17335" s="413">
        <v>138.72999999999999</v>
      </c>
      <c r="G17335" s="414">
        <f t="shared" si="540"/>
        <v>750.34959994233407</v>
      </c>
      <c r="H17335" s="415">
        <f t="shared" si="541"/>
        <v>3.7517479997116703</v>
      </c>
    </row>
    <row r="17336" spans="1:8" ht="15" hidden="1" thickBot="1">
      <c r="A17336" s="409">
        <v>202208</v>
      </c>
      <c r="B17336" s="196" t="s">
        <v>2467</v>
      </c>
      <c r="C17336" s="197" t="s">
        <v>2764</v>
      </c>
      <c r="D17336" s="198" t="s">
        <v>339</v>
      </c>
      <c r="E17336" s="421">
        <v>520</v>
      </c>
      <c r="F17336" s="413">
        <v>138.72999999999999</v>
      </c>
      <c r="G17336" s="414">
        <f t="shared" si="540"/>
        <v>3.7482880415194986</v>
      </c>
      <c r="H17336" s="415">
        <f t="shared" si="541"/>
        <v>3.7482880415194986</v>
      </c>
    </row>
    <row r="17337" spans="1:8" ht="15" hidden="1" thickBot="1">
      <c r="A17337" s="409">
        <v>202208</v>
      </c>
      <c r="B17337" s="196" t="s">
        <v>2468</v>
      </c>
      <c r="C17337" s="197" t="s">
        <v>2417</v>
      </c>
      <c r="D17337" s="198" t="s">
        <v>337</v>
      </c>
      <c r="E17337" s="421">
        <v>30672</v>
      </c>
      <c r="F17337" s="413">
        <v>138.72999999999999</v>
      </c>
      <c r="G17337" s="414">
        <f t="shared" si="540"/>
        <v>221.09132847978088</v>
      </c>
      <c r="H17337" s="415">
        <f t="shared" si="541"/>
        <v>1.1054566423989045</v>
      </c>
    </row>
    <row r="17338" spans="1:8" ht="15" hidden="1" thickBot="1">
      <c r="A17338" s="409">
        <v>202208</v>
      </c>
      <c r="B17338" s="196" t="s">
        <v>2469</v>
      </c>
      <c r="C17338" s="197" t="s">
        <v>2417</v>
      </c>
      <c r="D17338" s="198" t="s">
        <v>339</v>
      </c>
      <c r="E17338" s="421">
        <v>170</v>
      </c>
      <c r="F17338" s="413">
        <v>138.72999999999999</v>
      </c>
      <c r="G17338" s="414">
        <f t="shared" si="540"/>
        <v>1.2254018597275285</v>
      </c>
      <c r="H17338" s="415">
        <f t="shared" si="541"/>
        <v>1.2254018597275285</v>
      </c>
    </row>
    <row r="17339" spans="1:8" ht="15" hidden="1" thickBot="1">
      <c r="A17339" s="409">
        <v>202208</v>
      </c>
      <c r="B17339" s="196" t="s">
        <v>2470</v>
      </c>
      <c r="C17339" s="197" t="s">
        <v>2417</v>
      </c>
      <c r="D17339" s="198" t="s">
        <v>337</v>
      </c>
      <c r="E17339" s="421">
        <v>25506</v>
      </c>
      <c r="F17339" s="413">
        <v>138.72999999999999</v>
      </c>
      <c r="G17339" s="414">
        <f t="shared" si="540"/>
        <v>183.85352843653141</v>
      </c>
      <c r="H17339" s="415">
        <f t="shared" si="541"/>
        <v>0.919267642182657</v>
      </c>
    </row>
    <row r="17340" spans="1:8" ht="15" hidden="1" thickBot="1">
      <c r="A17340" s="409">
        <v>202208</v>
      </c>
      <c r="B17340" s="196" t="s">
        <v>2471</v>
      </c>
      <c r="C17340" s="197" t="s">
        <v>2417</v>
      </c>
      <c r="D17340" s="198" t="s">
        <v>339</v>
      </c>
      <c r="E17340" s="421">
        <v>128</v>
      </c>
      <c r="F17340" s="413">
        <v>138.72999999999999</v>
      </c>
      <c r="G17340" s="414">
        <f t="shared" si="540"/>
        <v>0.92265551791249201</v>
      </c>
      <c r="H17340" s="415">
        <f t="shared" si="541"/>
        <v>0.92265551791249201</v>
      </c>
    </row>
    <row r="17341" spans="1:8" ht="15" hidden="1" thickBot="1">
      <c r="A17341" s="409">
        <v>202208</v>
      </c>
      <c r="B17341" s="196" t="s">
        <v>2472</v>
      </c>
      <c r="C17341" s="197" t="s">
        <v>2417</v>
      </c>
      <c r="D17341" s="198" t="s">
        <v>337</v>
      </c>
      <c r="E17341" s="421">
        <v>143986</v>
      </c>
      <c r="F17341" s="413">
        <v>138.72999999999999</v>
      </c>
      <c r="G17341" s="414">
        <f t="shared" si="540"/>
        <v>1037.8865422042818</v>
      </c>
      <c r="H17341" s="415">
        <f t="shared" si="541"/>
        <v>5.1894327110214089</v>
      </c>
    </row>
    <row r="17342" spans="1:8" ht="15" hidden="1" thickBot="1">
      <c r="A17342" s="409">
        <v>202208</v>
      </c>
      <c r="B17342" s="196" t="s">
        <v>2473</v>
      </c>
      <c r="C17342" s="197" t="s">
        <v>2417</v>
      </c>
      <c r="D17342" s="198" t="s">
        <v>337</v>
      </c>
      <c r="E17342" s="421">
        <v>42486</v>
      </c>
      <c r="F17342" s="413">
        <v>138.72999999999999</v>
      </c>
      <c r="G17342" s="414">
        <f t="shared" si="540"/>
        <v>306.24954948461044</v>
      </c>
      <c r="H17342" s="415">
        <f t="shared" si="541"/>
        <v>1.5312477474230521</v>
      </c>
    </row>
    <row r="17343" spans="1:8" ht="15" hidden="1" thickBot="1">
      <c r="A17343" s="409">
        <v>202208</v>
      </c>
      <c r="B17343" s="196" t="s">
        <v>2474</v>
      </c>
      <c r="C17343" s="197" t="s">
        <v>2417</v>
      </c>
      <c r="D17343" s="198" t="s">
        <v>339</v>
      </c>
      <c r="E17343" s="421">
        <v>212</v>
      </c>
      <c r="F17343" s="413">
        <v>138.72999999999999</v>
      </c>
      <c r="G17343" s="414">
        <f t="shared" si="540"/>
        <v>1.5281482015425647</v>
      </c>
      <c r="H17343" s="415">
        <f t="shared" si="541"/>
        <v>1.5281482015425647</v>
      </c>
    </row>
    <row r="17344" spans="1:8" ht="15" hidden="1" thickBot="1">
      <c r="A17344" s="409">
        <v>202208</v>
      </c>
      <c r="B17344" s="196" t="s">
        <v>2475</v>
      </c>
      <c r="C17344" s="197" t="s">
        <v>2417</v>
      </c>
      <c r="D17344" s="198" t="s">
        <v>337</v>
      </c>
      <c r="E17344" s="421">
        <v>100528</v>
      </c>
      <c r="F17344" s="413">
        <v>138.72999999999999</v>
      </c>
      <c r="G17344" s="414">
        <f t="shared" si="540"/>
        <v>724.63057738052339</v>
      </c>
      <c r="H17344" s="415">
        <f t="shared" si="541"/>
        <v>3.6231528869026168</v>
      </c>
    </row>
    <row r="17345" spans="1:8" ht="15" hidden="1" thickBot="1">
      <c r="A17345" s="409">
        <v>202208</v>
      </c>
      <c r="B17345" s="196" t="s">
        <v>2476</v>
      </c>
      <c r="C17345" s="197" t="s">
        <v>2765</v>
      </c>
      <c r="D17345" s="198" t="s">
        <v>339</v>
      </c>
      <c r="E17345" s="421">
        <v>503</v>
      </c>
      <c r="F17345" s="413">
        <v>138.72999999999999</v>
      </c>
      <c r="G17345" s="414">
        <f t="shared" si="540"/>
        <v>3.6257478555467459</v>
      </c>
      <c r="H17345" s="415">
        <f t="shared" si="541"/>
        <v>3.6257478555467459</v>
      </c>
    </row>
    <row r="17346" spans="1:8" ht="15" hidden="1" thickBot="1">
      <c r="A17346" s="409">
        <v>202208</v>
      </c>
      <c r="B17346" s="196" t="s">
        <v>2477</v>
      </c>
      <c r="C17346" s="197" t="s">
        <v>2417</v>
      </c>
      <c r="D17346" s="198" t="s">
        <v>337</v>
      </c>
      <c r="E17346" s="421">
        <v>67428</v>
      </c>
      <c r="F17346" s="413">
        <v>138.72999999999999</v>
      </c>
      <c r="G17346" s="414">
        <f t="shared" ref="G17346:G17409" si="542">+E17346/F17346</f>
        <v>486.03762704533989</v>
      </c>
      <c r="H17346" s="415">
        <f t="shared" ref="H17346:H17409" si="543">IF(D17346="TB",G17346/200,IF(D17346="LT",G17346,"VER"))</f>
        <v>2.4301881352266994</v>
      </c>
    </row>
    <row r="17347" spans="1:8" ht="15" hidden="1" thickBot="1">
      <c r="A17347" s="409">
        <v>202208</v>
      </c>
      <c r="B17347" s="196" t="s">
        <v>2478</v>
      </c>
      <c r="C17347" s="197" t="s">
        <v>2479</v>
      </c>
      <c r="D17347" s="198" t="s">
        <v>337</v>
      </c>
      <c r="E17347" s="421">
        <v>146885</v>
      </c>
      <c r="F17347" s="413">
        <v>138.72999999999999</v>
      </c>
      <c r="G17347" s="414">
        <f t="shared" si="542"/>
        <v>1058.7832480357529</v>
      </c>
      <c r="H17347" s="415">
        <f t="shared" si="543"/>
        <v>5.2939162401787643</v>
      </c>
    </row>
    <row r="17348" spans="1:8" ht="15" hidden="1" thickBot="1">
      <c r="A17348" s="409">
        <v>202208</v>
      </c>
      <c r="B17348" s="196" t="s">
        <v>2480</v>
      </c>
      <c r="C17348" s="197" t="s">
        <v>676</v>
      </c>
      <c r="D17348" s="198" t="s">
        <v>337</v>
      </c>
      <c r="E17348" s="421">
        <v>51777</v>
      </c>
      <c r="F17348" s="413">
        <v>138.72999999999999</v>
      </c>
      <c r="G17348" s="414">
        <f t="shared" si="542"/>
        <v>373.22136524183668</v>
      </c>
      <c r="H17348" s="415">
        <f t="shared" si="543"/>
        <v>1.8661068262091833</v>
      </c>
    </row>
    <row r="17349" spans="1:8" ht="15" hidden="1" thickBot="1">
      <c r="A17349" s="409">
        <v>202208</v>
      </c>
      <c r="B17349" s="196" t="s">
        <v>2481</v>
      </c>
      <c r="C17349" s="197" t="s">
        <v>676</v>
      </c>
      <c r="D17349" s="198" t="s">
        <v>339</v>
      </c>
      <c r="E17349" s="421">
        <v>259</v>
      </c>
      <c r="F17349" s="413">
        <v>138.72999999999999</v>
      </c>
      <c r="G17349" s="414">
        <f t="shared" si="542"/>
        <v>1.866935774526058</v>
      </c>
      <c r="H17349" s="415">
        <f t="shared" si="543"/>
        <v>1.866935774526058</v>
      </c>
    </row>
    <row r="17350" spans="1:8" ht="15" hidden="1" thickBot="1">
      <c r="A17350" s="409">
        <v>202208</v>
      </c>
      <c r="B17350" s="196" t="s">
        <v>2482</v>
      </c>
      <c r="C17350" s="197" t="s">
        <v>2483</v>
      </c>
      <c r="D17350" s="198" t="s">
        <v>337</v>
      </c>
      <c r="E17350" s="421">
        <v>136700</v>
      </c>
      <c r="F17350" s="413">
        <v>138.72999999999999</v>
      </c>
      <c r="G17350" s="414">
        <f t="shared" si="542"/>
        <v>985.36726014560668</v>
      </c>
      <c r="H17350" s="415">
        <f t="shared" si="543"/>
        <v>4.9268363007280334</v>
      </c>
    </row>
    <row r="17351" spans="1:8" ht="15" hidden="1" thickBot="1">
      <c r="A17351" s="409">
        <v>202208</v>
      </c>
      <c r="B17351" s="196" t="s">
        <v>2484</v>
      </c>
      <c r="C17351" s="197" t="s">
        <v>2483</v>
      </c>
      <c r="D17351" s="198" t="s">
        <v>337</v>
      </c>
      <c r="E17351" s="421">
        <v>136700</v>
      </c>
      <c r="F17351" s="413">
        <v>138.72999999999999</v>
      </c>
      <c r="G17351" s="414">
        <f t="shared" si="542"/>
        <v>985.36726014560668</v>
      </c>
      <c r="H17351" s="415">
        <f t="shared" si="543"/>
        <v>4.9268363007280334</v>
      </c>
    </row>
    <row r="17352" spans="1:8" ht="15" hidden="1" thickBot="1">
      <c r="A17352" s="409">
        <v>202208</v>
      </c>
      <c r="B17352" s="196" t="s">
        <v>2485</v>
      </c>
      <c r="C17352" s="197" t="s">
        <v>2483</v>
      </c>
      <c r="D17352" s="198" t="s">
        <v>337</v>
      </c>
      <c r="E17352" s="421">
        <v>97694</v>
      </c>
      <c r="F17352" s="413">
        <v>138.72999999999999</v>
      </c>
      <c r="G17352" s="414">
        <f t="shared" si="542"/>
        <v>704.20240755424209</v>
      </c>
      <c r="H17352" s="415">
        <f t="shared" si="543"/>
        <v>3.5210120377712104</v>
      </c>
    </row>
    <row r="17353" spans="1:8" ht="15" hidden="1" thickBot="1">
      <c r="A17353" s="409">
        <v>202208</v>
      </c>
      <c r="B17353" s="196" t="s">
        <v>2486</v>
      </c>
      <c r="C17353" s="197" t="s">
        <v>2487</v>
      </c>
      <c r="D17353" s="198" t="s">
        <v>337</v>
      </c>
      <c r="E17353" s="421">
        <v>49648</v>
      </c>
      <c r="F17353" s="413">
        <v>138.72999999999999</v>
      </c>
      <c r="G17353" s="414">
        <f t="shared" si="542"/>
        <v>357.87500901030779</v>
      </c>
      <c r="H17353" s="415">
        <f t="shared" si="543"/>
        <v>1.7893750450515389</v>
      </c>
    </row>
    <row r="17354" spans="1:8" ht="15" hidden="1" thickBot="1">
      <c r="A17354" s="409">
        <v>202208</v>
      </c>
      <c r="B17354" s="196" t="s">
        <v>2488</v>
      </c>
      <c r="C17354" s="197" t="s">
        <v>2487</v>
      </c>
      <c r="D17354" s="198" t="s">
        <v>339</v>
      </c>
      <c r="E17354" s="421">
        <v>240.81</v>
      </c>
      <c r="F17354" s="413">
        <v>138.72999999999999</v>
      </c>
      <c r="G17354" s="414">
        <f t="shared" si="542"/>
        <v>1.7358177755352124</v>
      </c>
      <c r="H17354" s="415">
        <f t="shared" si="543"/>
        <v>1.7358177755352124</v>
      </c>
    </row>
    <row r="17355" spans="1:8" ht="15" hidden="1" thickBot="1">
      <c r="A17355" s="409">
        <v>202208</v>
      </c>
      <c r="B17355" s="196" t="s">
        <v>2489</v>
      </c>
      <c r="C17355" s="197" t="s">
        <v>2487</v>
      </c>
      <c r="D17355" s="198" t="s">
        <v>337</v>
      </c>
      <c r="E17355" s="421">
        <v>67300</v>
      </c>
      <c r="F17355" s="413">
        <v>138.72999999999999</v>
      </c>
      <c r="G17355" s="414">
        <f t="shared" si="542"/>
        <v>485.11497152742743</v>
      </c>
      <c r="H17355" s="415">
        <f t="shared" si="543"/>
        <v>2.425574857637137</v>
      </c>
    </row>
    <row r="17356" spans="1:8" ht="15" hidden="1" thickBot="1">
      <c r="A17356" s="409">
        <v>202208</v>
      </c>
      <c r="B17356" s="196" t="s">
        <v>2490</v>
      </c>
      <c r="C17356" s="197" t="s">
        <v>2487</v>
      </c>
      <c r="D17356" s="198" t="s">
        <v>337</v>
      </c>
      <c r="E17356" s="421">
        <v>36610</v>
      </c>
      <c r="F17356" s="413">
        <v>138.72999999999999</v>
      </c>
      <c r="G17356" s="414">
        <f t="shared" si="542"/>
        <v>263.8938946154401</v>
      </c>
      <c r="H17356" s="415">
        <f t="shared" si="543"/>
        <v>1.3194694730772005</v>
      </c>
    </row>
    <row r="17357" spans="1:8" ht="15" hidden="1" thickBot="1">
      <c r="A17357" s="409">
        <v>202208</v>
      </c>
      <c r="B17357" s="196" t="s">
        <v>2491</v>
      </c>
      <c r="C17357" s="197" t="s">
        <v>2487</v>
      </c>
      <c r="D17357" s="198" t="s">
        <v>337</v>
      </c>
      <c r="E17357" s="421">
        <v>36610</v>
      </c>
      <c r="F17357" s="413">
        <v>138.72999999999999</v>
      </c>
      <c r="G17357" s="414">
        <f t="shared" si="542"/>
        <v>263.8938946154401</v>
      </c>
      <c r="H17357" s="415">
        <f t="shared" si="543"/>
        <v>1.3194694730772005</v>
      </c>
    </row>
    <row r="17358" spans="1:8" ht="15" hidden="1" thickBot="1">
      <c r="A17358" s="409">
        <v>202208</v>
      </c>
      <c r="B17358" s="196" t="s">
        <v>2492</v>
      </c>
      <c r="C17358" s="197" t="s">
        <v>2487</v>
      </c>
      <c r="D17358" s="198" t="s">
        <v>339</v>
      </c>
      <c r="E17358" s="421">
        <v>183</v>
      </c>
      <c r="F17358" s="413">
        <v>138.72999999999999</v>
      </c>
      <c r="G17358" s="414">
        <f t="shared" si="542"/>
        <v>1.3191090607655158</v>
      </c>
      <c r="H17358" s="415">
        <f t="shared" si="543"/>
        <v>1.3191090607655158</v>
      </c>
    </row>
    <row r="17359" spans="1:8" ht="15" hidden="1" thickBot="1">
      <c r="A17359" s="409">
        <v>202208</v>
      </c>
      <c r="B17359" s="196" t="s">
        <v>2493</v>
      </c>
      <c r="C17359" s="197" t="s">
        <v>2487</v>
      </c>
      <c r="D17359" s="198" t="s">
        <v>337</v>
      </c>
      <c r="E17359" s="421">
        <v>36610</v>
      </c>
      <c r="F17359" s="413">
        <v>138.72999999999999</v>
      </c>
      <c r="G17359" s="414">
        <f t="shared" si="542"/>
        <v>263.8938946154401</v>
      </c>
      <c r="H17359" s="415">
        <f t="shared" si="543"/>
        <v>1.3194694730772005</v>
      </c>
    </row>
    <row r="17360" spans="1:8" ht="15" hidden="1" thickBot="1">
      <c r="A17360" s="409">
        <v>202208</v>
      </c>
      <c r="B17360" s="196" t="s">
        <v>2494</v>
      </c>
      <c r="C17360" s="197" t="s">
        <v>2487</v>
      </c>
      <c r="D17360" s="198" t="s">
        <v>374</v>
      </c>
      <c r="E17360" s="421">
        <v>139</v>
      </c>
      <c r="F17360" s="413">
        <v>138.72999999999999</v>
      </c>
      <c r="G17360" s="414">
        <f t="shared" si="542"/>
        <v>1.0019462264830967</v>
      </c>
      <c r="H17360" s="415" t="str">
        <f t="shared" si="543"/>
        <v>VER</v>
      </c>
    </row>
    <row r="17361" spans="1:8" ht="15" hidden="1" thickBot="1">
      <c r="A17361" s="409">
        <v>202208</v>
      </c>
      <c r="B17361" s="196" t="s">
        <v>2495</v>
      </c>
      <c r="C17361" s="197" t="s">
        <v>2487</v>
      </c>
      <c r="D17361" s="198" t="s">
        <v>337</v>
      </c>
      <c r="E17361" s="421">
        <v>36610</v>
      </c>
      <c r="F17361" s="413">
        <v>138.72999999999999</v>
      </c>
      <c r="G17361" s="414">
        <f t="shared" si="542"/>
        <v>263.8938946154401</v>
      </c>
      <c r="H17361" s="415">
        <f t="shared" si="543"/>
        <v>1.3194694730772005</v>
      </c>
    </row>
    <row r="17362" spans="1:8" ht="15" hidden="1" thickBot="1">
      <c r="A17362" s="409">
        <v>202208</v>
      </c>
      <c r="B17362" s="196" t="s">
        <v>2496</v>
      </c>
      <c r="C17362" s="197" t="s">
        <v>2487</v>
      </c>
      <c r="D17362" s="198" t="s">
        <v>339</v>
      </c>
      <c r="E17362" s="421">
        <v>183</v>
      </c>
      <c r="F17362" s="413">
        <v>138.72999999999999</v>
      </c>
      <c r="G17362" s="414">
        <f t="shared" si="542"/>
        <v>1.3191090607655158</v>
      </c>
      <c r="H17362" s="415">
        <f t="shared" si="543"/>
        <v>1.3191090607655158</v>
      </c>
    </row>
    <row r="17363" spans="1:8" ht="15" hidden="1" thickBot="1">
      <c r="A17363" s="409">
        <v>202208</v>
      </c>
      <c r="B17363" s="196" t="s">
        <v>2497</v>
      </c>
      <c r="C17363" s="197" t="s">
        <v>2487</v>
      </c>
      <c r="D17363" s="198" t="s">
        <v>374</v>
      </c>
      <c r="E17363" s="421">
        <v>121</v>
      </c>
      <c r="F17363" s="413">
        <v>138.72999999999999</v>
      </c>
      <c r="G17363" s="414">
        <f t="shared" si="542"/>
        <v>0.87219779427665256</v>
      </c>
      <c r="H17363" s="415" t="str">
        <f t="shared" si="543"/>
        <v>VER</v>
      </c>
    </row>
    <row r="17364" spans="1:8" ht="15" hidden="1" thickBot="1">
      <c r="A17364" s="409">
        <v>202208</v>
      </c>
      <c r="B17364" s="196" t="s">
        <v>2498</v>
      </c>
      <c r="C17364" s="197" t="s">
        <v>2487</v>
      </c>
      <c r="D17364" s="198" t="s">
        <v>374</v>
      </c>
      <c r="E17364" s="421">
        <v>121</v>
      </c>
      <c r="F17364" s="413">
        <v>138.72999999999999</v>
      </c>
      <c r="G17364" s="414">
        <f t="shared" si="542"/>
        <v>0.87219779427665256</v>
      </c>
      <c r="H17364" s="415" t="str">
        <f t="shared" si="543"/>
        <v>VER</v>
      </c>
    </row>
    <row r="17365" spans="1:8" ht="15" hidden="1" thickBot="1">
      <c r="A17365" s="409">
        <v>202208</v>
      </c>
      <c r="B17365" s="196" t="s">
        <v>2499</v>
      </c>
      <c r="C17365" s="197" t="s">
        <v>2487</v>
      </c>
      <c r="D17365" s="198" t="s">
        <v>337</v>
      </c>
      <c r="E17365" s="421">
        <v>36610</v>
      </c>
      <c r="F17365" s="413">
        <v>138.72999999999999</v>
      </c>
      <c r="G17365" s="414">
        <f t="shared" si="542"/>
        <v>263.8938946154401</v>
      </c>
      <c r="H17365" s="415">
        <f t="shared" si="543"/>
        <v>1.3194694730772005</v>
      </c>
    </row>
    <row r="17366" spans="1:8" ht="15" hidden="1" thickBot="1">
      <c r="A17366" s="409">
        <v>202208</v>
      </c>
      <c r="B17366" s="196" t="s">
        <v>2500</v>
      </c>
      <c r="C17366" s="197" t="s">
        <v>2487</v>
      </c>
      <c r="D17366" s="198" t="s">
        <v>350</v>
      </c>
      <c r="E17366" s="421">
        <v>0.01</v>
      </c>
      <c r="F17366" s="413">
        <v>138.72999999999999</v>
      </c>
      <c r="G17366" s="414">
        <f t="shared" si="542"/>
        <v>7.2082462336913442E-5</v>
      </c>
      <c r="H17366" s="415" t="str">
        <f t="shared" si="543"/>
        <v>VER</v>
      </c>
    </row>
    <row r="17367" spans="1:8" ht="15" hidden="1" thickBot="1">
      <c r="A17367" s="409">
        <v>202208</v>
      </c>
      <c r="B17367" s="196" t="s">
        <v>2501</v>
      </c>
      <c r="C17367" s="197" t="s">
        <v>2487</v>
      </c>
      <c r="D17367" s="198" t="s">
        <v>337</v>
      </c>
      <c r="E17367" s="421">
        <v>49648</v>
      </c>
      <c r="F17367" s="413">
        <v>138.72999999999999</v>
      </c>
      <c r="G17367" s="414">
        <f t="shared" si="542"/>
        <v>357.87500901030779</v>
      </c>
      <c r="H17367" s="415">
        <f t="shared" si="543"/>
        <v>1.7893750450515389</v>
      </c>
    </row>
    <row r="17368" spans="1:8" ht="15" hidden="1" thickBot="1">
      <c r="A17368" s="409">
        <v>202208</v>
      </c>
      <c r="B17368" s="196" t="s">
        <v>2502</v>
      </c>
      <c r="C17368" s="197" t="s">
        <v>2487</v>
      </c>
      <c r="D17368" s="198" t="s">
        <v>339</v>
      </c>
      <c r="E17368" s="421">
        <v>240.81</v>
      </c>
      <c r="F17368" s="413">
        <v>138.72999999999999</v>
      </c>
      <c r="G17368" s="414">
        <f t="shared" si="542"/>
        <v>1.7358177755352124</v>
      </c>
      <c r="H17368" s="415">
        <f t="shared" si="543"/>
        <v>1.7358177755352124</v>
      </c>
    </row>
    <row r="17369" spans="1:8" ht="15" hidden="1" thickBot="1">
      <c r="A17369" s="409">
        <v>202208</v>
      </c>
      <c r="B17369" s="196" t="s">
        <v>2503</v>
      </c>
      <c r="C17369" s="197" t="s">
        <v>2487</v>
      </c>
      <c r="D17369" s="198" t="s">
        <v>374</v>
      </c>
      <c r="E17369" s="421">
        <v>0.01</v>
      </c>
      <c r="F17369" s="413">
        <v>138.72999999999999</v>
      </c>
      <c r="G17369" s="414">
        <f t="shared" si="542"/>
        <v>7.2082462336913442E-5</v>
      </c>
      <c r="H17369" s="415" t="str">
        <f t="shared" si="543"/>
        <v>VER</v>
      </c>
    </row>
    <row r="17370" spans="1:8" ht="15" hidden="1" thickBot="1">
      <c r="A17370" s="409">
        <v>202208</v>
      </c>
      <c r="B17370" s="196" t="s">
        <v>2504</v>
      </c>
      <c r="C17370" s="197" t="s">
        <v>2487</v>
      </c>
      <c r="D17370" s="198" t="s">
        <v>374</v>
      </c>
      <c r="E17370" s="421">
        <v>121</v>
      </c>
      <c r="F17370" s="413">
        <v>138.72999999999999</v>
      </c>
      <c r="G17370" s="414">
        <f t="shared" si="542"/>
        <v>0.87219779427665256</v>
      </c>
      <c r="H17370" s="415" t="str">
        <f t="shared" si="543"/>
        <v>VER</v>
      </c>
    </row>
    <row r="17371" spans="1:8" ht="15" hidden="1" thickBot="1">
      <c r="A17371" s="409">
        <v>202208</v>
      </c>
      <c r="B17371" s="196" t="s">
        <v>2505</v>
      </c>
      <c r="C17371" s="197" t="s">
        <v>2505</v>
      </c>
      <c r="D17371" s="198" t="s">
        <v>339</v>
      </c>
      <c r="E17371" s="421">
        <v>0.01</v>
      </c>
      <c r="F17371" s="413">
        <v>138.72999999999999</v>
      </c>
      <c r="G17371" s="414">
        <f t="shared" si="542"/>
        <v>7.2082462336913442E-5</v>
      </c>
      <c r="H17371" s="415">
        <f t="shared" si="543"/>
        <v>7.2082462336913442E-5</v>
      </c>
    </row>
    <row r="17372" spans="1:8" ht="15" hidden="1" thickBot="1">
      <c r="A17372" s="409">
        <v>202208</v>
      </c>
      <c r="B17372" s="196" t="s">
        <v>2506</v>
      </c>
      <c r="C17372" s="197" t="s">
        <v>2506</v>
      </c>
      <c r="D17372" s="198" t="s">
        <v>339</v>
      </c>
      <c r="E17372" s="421">
        <v>0.01</v>
      </c>
      <c r="F17372" s="413">
        <v>138.72999999999999</v>
      </c>
      <c r="G17372" s="414">
        <f t="shared" si="542"/>
        <v>7.2082462336913442E-5</v>
      </c>
      <c r="H17372" s="415">
        <f t="shared" si="543"/>
        <v>7.2082462336913442E-5</v>
      </c>
    </row>
    <row r="17373" spans="1:8" ht="15" hidden="1" thickBot="1">
      <c r="A17373" s="409">
        <v>202208</v>
      </c>
      <c r="B17373" s="196" t="s">
        <v>2507</v>
      </c>
      <c r="C17373" s="197" t="s">
        <v>2507</v>
      </c>
      <c r="D17373" s="198" t="s">
        <v>339</v>
      </c>
      <c r="E17373" s="421">
        <v>0.01</v>
      </c>
      <c r="F17373" s="413">
        <v>138.72999999999999</v>
      </c>
      <c r="G17373" s="414">
        <f t="shared" si="542"/>
        <v>7.2082462336913442E-5</v>
      </c>
      <c r="H17373" s="415">
        <f t="shared" si="543"/>
        <v>7.2082462336913442E-5</v>
      </c>
    </row>
    <row r="17374" spans="1:8" ht="15" hidden="1" thickBot="1">
      <c r="A17374" s="409">
        <v>202208</v>
      </c>
      <c r="B17374" s="196" t="s">
        <v>2508</v>
      </c>
      <c r="C17374" s="197" t="s">
        <v>2508</v>
      </c>
      <c r="D17374" s="198" t="s">
        <v>339</v>
      </c>
      <c r="E17374" s="421">
        <v>0.01</v>
      </c>
      <c r="F17374" s="413">
        <v>138.72999999999999</v>
      </c>
      <c r="G17374" s="414">
        <f t="shared" si="542"/>
        <v>7.2082462336913442E-5</v>
      </c>
      <c r="H17374" s="415">
        <f t="shared" si="543"/>
        <v>7.2082462336913442E-5</v>
      </c>
    </row>
    <row r="17375" spans="1:8" ht="15" hidden="1" thickBot="1">
      <c r="A17375" s="409">
        <v>202208</v>
      </c>
      <c r="B17375" s="196" t="s">
        <v>2509</v>
      </c>
      <c r="C17375" s="197" t="s">
        <v>2509</v>
      </c>
      <c r="D17375" s="198" t="s">
        <v>339</v>
      </c>
      <c r="E17375" s="421">
        <v>0.01</v>
      </c>
      <c r="F17375" s="413">
        <v>138.72999999999999</v>
      </c>
      <c r="G17375" s="414">
        <f t="shared" si="542"/>
        <v>7.2082462336913442E-5</v>
      </c>
      <c r="H17375" s="415">
        <f t="shared" si="543"/>
        <v>7.2082462336913442E-5</v>
      </c>
    </row>
    <row r="17376" spans="1:8" ht="15" hidden="1" thickBot="1">
      <c r="A17376" s="409">
        <v>202208</v>
      </c>
      <c r="B17376" s="196" t="s">
        <v>2510</v>
      </c>
      <c r="C17376" s="197" t="s">
        <v>2510</v>
      </c>
      <c r="D17376" s="198" t="s">
        <v>339</v>
      </c>
      <c r="E17376" s="421">
        <v>0.01</v>
      </c>
      <c r="F17376" s="413">
        <v>138.72999999999999</v>
      </c>
      <c r="G17376" s="414">
        <f t="shared" si="542"/>
        <v>7.2082462336913442E-5</v>
      </c>
      <c r="H17376" s="415">
        <f t="shared" si="543"/>
        <v>7.2082462336913442E-5</v>
      </c>
    </row>
    <row r="17377" spans="1:8" ht="15" hidden="1" thickBot="1">
      <c r="A17377" s="409">
        <v>202208</v>
      </c>
      <c r="B17377" s="196" t="s">
        <v>2511</v>
      </c>
      <c r="C17377" s="197" t="s">
        <v>2512</v>
      </c>
      <c r="D17377" s="198" t="s">
        <v>337</v>
      </c>
      <c r="E17377" s="421">
        <v>49658</v>
      </c>
      <c r="F17377" s="413">
        <v>138.72999999999999</v>
      </c>
      <c r="G17377" s="414">
        <f t="shared" si="542"/>
        <v>357.94709147264473</v>
      </c>
      <c r="H17377" s="415">
        <f t="shared" si="543"/>
        <v>1.7897354573632236</v>
      </c>
    </row>
    <row r="17378" spans="1:8" ht="15" hidden="1" thickBot="1">
      <c r="A17378" s="409">
        <v>202208</v>
      </c>
      <c r="B17378" s="196" t="s">
        <v>2513</v>
      </c>
      <c r="C17378" s="197" t="s">
        <v>2512</v>
      </c>
      <c r="D17378" s="198" t="s">
        <v>337</v>
      </c>
      <c r="E17378" s="421">
        <v>62175</v>
      </c>
      <c r="F17378" s="413">
        <v>138.72999999999999</v>
      </c>
      <c r="G17378" s="414">
        <f t="shared" si="542"/>
        <v>448.17270957975927</v>
      </c>
      <c r="H17378" s="415">
        <f t="shared" si="543"/>
        <v>2.2408635478987962</v>
      </c>
    </row>
    <row r="17379" spans="1:8" ht="15" hidden="1" thickBot="1">
      <c r="A17379" s="409">
        <v>202208</v>
      </c>
      <c r="B17379" s="196" t="s">
        <v>2514</v>
      </c>
      <c r="C17379" s="197" t="s">
        <v>2512</v>
      </c>
      <c r="D17379" s="198" t="s">
        <v>339</v>
      </c>
      <c r="E17379" s="421">
        <v>311</v>
      </c>
      <c r="F17379" s="413">
        <v>138.72999999999999</v>
      </c>
      <c r="G17379" s="414">
        <f t="shared" si="542"/>
        <v>2.2417645786780076</v>
      </c>
      <c r="H17379" s="415">
        <f t="shared" si="543"/>
        <v>2.2417645786780076</v>
      </c>
    </row>
    <row r="17380" spans="1:8" ht="15" hidden="1" thickBot="1">
      <c r="A17380" s="409">
        <v>202208</v>
      </c>
      <c r="B17380" s="196" t="s">
        <v>2515</v>
      </c>
      <c r="C17380" s="197" t="s">
        <v>2512</v>
      </c>
      <c r="D17380" s="198" t="s">
        <v>337</v>
      </c>
      <c r="E17380" s="421">
        <v>65363</v>
      </c>
      <c r="F17380" s="413">
        <v>138.72999999999999</v>
      </c>
      <c r="G17380" s="414">
        <f t="shared" si="542"/>
        <v>471.15259857276726</v>
      </c>
      <c r="H17380" s="415">
        <f t="shared" si="543"/>
        <v>2.3557629928638364</v>
      </c>
    </row>
    <row r="17381" spans="1:8" ht="15" hidden="1" thickBot="1">
      <c r="A17381" s="409">
        <v>202208</v>
      </c>
      <c r="B17381" s="196" t="s">
        <v>2516</v>
      </c>
      <c r="C17381" s="197" t="s">
        <v>2512</v>
      </c>
      <c r="D17381" s="198" t="s">
        <v>339</v>
      </c>
      <c r="E17381" s="421">
        <v>327</v>
      </c>
      <c r="F17381" s="413">
        <v>138.72999999999999</v>
      </c>
      <c r="G17381" s="414">
        <f t="shared" si="542"/>
        <v>2.3570965184170691</v>
      </c>
      <c r="H17381" s="415">
        <f t="shared" si="543"/>
        <v>2.3570965184170691</v>
      </c>
    </row>
    <row r="17382" spans="1:8" ht="15" hidden="1" thickBot="1">
      <c r="A17382" s="409">
        <v>202208</v>
      </c>
      <c r="B17382" s="196" t="s">
        <v>2517</v>
      </c>
      <c r="C17382" s="197" t="s">
        <v>2512</v>
      </c>
      <c r="D17382" s="198" t="s">
        <v>337</v>
      </c>
      <c r="E17382" s="421">
        <v>48946</v>
      </c>
      <c r="F17382" s="413">
        <v>138.72999999999999</v>
      </c>
      <c r="G17382" s="414">
        <f t="shared" si="542"/>
        <v>352.81482015425649</v>
      </c>
      <c r="H17382" s="415">
        <f t="shared" si="543"/>
        <v>1.7640741007712826</v>
      </c>
    </row>
    <row r="17383" spans="1:8" ht="15" hidden="1" thickBot="1">
      <c r="A17383" s="409">
        <v>202208</v>
      </c>
      <c r="B17383" s="196" t="s">
        <v>2518</v>
      </c>
      <c r="C17383" s="197" t="s">
        <v>412</v>
      </c>
      <c r="D17383" s="198" t="s">
        <v>337</v>
      </c>
      <c r="E17383" s="421">
        <v>49787</v>
      </c>
      <c r="F17383" s="413">
        <v>138.72999999999999</v>
      </c>
      <c r="G17383" s="414">
        <f t="shared" si="542"/>
        <v>358.87695523679093</v>
      </c>
      <c r="H17383" s="415">
        <f t="shared" si="543"/>
        <v>1.7943847761839546</v>
      </c>
    </row>
    <row r="17384" spans="1:8" ht="15" hidden="1" thickBot="1">
      <c r="A17384" s="409">
        <v>202208</v>
      </c>
      <c r="B17384" s="196" t="s">
        <v>2519</v>
      </c>
      <c r="C17384" s="197" t="s">
        <v>412</v>
      </c>
      <c r="D17384" s="198" t="s">
        <v>337</v>
      </c>
      <c r="E17384" s="421">
        <v>54220</v>
      </c>
      <c r="F17384" s="413">
        <v>138.72999999999999</v>
      </c>
      <c r="G17384" s="414">
        <f t="shared" si="542"/>
        <v>390.83111079074462</v>
      </c>
      <c r="H17384" s="415">
        <f t="shared" si="543"/>
        <v>1.954155553953723</v>
      </c>
    </row>
    <row r="17385" spans="1:8" ht="15" hidden="1" thickBot="1">
      <c r="A17385" s="409">
        <v>202208</v>
      </c>
      <c r="B17385" s="196" t="s">
        <v>2520</v>
      </c>
      <c r="C17385" s="197" t="s">
        <v>2521</v>
      </c>
      <c r="D17385" s="198" t="s">
        <v>374</v>
      </c>
      <c r="E17385" s="421">
        <v>645</v>
      </c>
      <c r="F17385" s="413">
        <v>138.72999999999999</v>
      </c>
      <c r="G17385" s="414">
        <f t="shared" si="542"/>
        <v>4.6493188207309162</v>
      </c>
      <c r="H17385" s="415" t="str">
        <f t="shared" si="543"/>
        <v>VER</v>
      </c>
    </row>
    <row r="17386" spans="1:8" ht="15" hidden="1" thickBot="1">
      <c r="A17386" s="409">
        <v>202208</v>
      </c>
      <c r="B17386" s="196" t="s">
        <v>2522</v>
      </c>
      <c r="C17386" s="197" t="s">
        <v>2249</v>
      </c>
      <c r="D17386" s="198" t="s">
        <v>337</v>
      </c>
      <c r="E17386" s="421">
        <v>50619</v>
      </c>
      <c r="F17386" s="413">
        <v>138.72999999999999</v>
      </c>
      <c r="G17386" s="414">
        <f t="shared" si="542"/>
        <v>364.87421610322212</v>
      </c>
      <c r="H17386" s="415">
        <f t="shared" si="543"/>
        <v>1.8243710805161106</v>
      </c>
    </row>
    <row r="17387" spans="1:8" ht="15" hidden="1" thickBot="1">
      <c r="A17387" s="409">
        <v>202208</v>
      </c>
      <c r="B17387" s="196" t="s">
        <v>2523</v>
      </c>
      <c r="C17387" s="197" t="s">
        <v>2249</v>
      </c>
      <c r="D17387" s="198" t="s">
        <v>339</v>
      </c>
      <c r="E17387" s="421">
        <v>253</v>
      </c>
      <c r="F17387" s="413">
        <v>138.72999999999999</v>
      </c>
      <c r="G17387" s="414">
        <f t="shared" si="542"/>
        <v>1.8236862971239098</v>
      </c>
      <c r="H17387" s="415">
        <f t="shared" si="543"/>
        <v>1.8236862971239098</v>
      </c>
    </row>
    <row r="17388" spans="1:8" ht="15" hidden="1" thickBot="1">
      <c r="A17388" s="409">
        <v>202208</v>
      </c>
      <c r="B17388" s="196" t="s">
        <v>2524</v>
      </c>
      <c r="C17388" s="197" t="s">
        <v>2525</v>
      </c>
      <c r="D17388" s="198" t="s">
        <v>337</v>
      </c>
      <c r="E17388" s="421">
        <v>39193</v>
      </c>
      <c r="F17388" s="413">
        <v>138.72999999999999</v>
      </c>
      <c r="G17388" s="414">
        <f t="shared" si="542"/>
        <v>282.51279463706481</v>
      </c>
      <c r="H17388" s="415">
        <f t="shared" si="543"/>
        <v>1.4125639731853241</v>
      </c>
    </row>
    <row r="17389" spans="1:8" ht="15" hidden="1" thickBot="1">
      <c r="A17389" s="409">
        <v>202208</v>
      </c>
      <c r="B17389" s="196" t="s">
        <v>2526</v>
      </c>
      <c r="C17389" s="197" t="s">
        <v>2527</v>
      </c>
      <c r="D17389" s="198" t="s">
        <v>339</v>
      </c>
      <c r="E17389" s="421">
        <v>792.85</v>
      </c>
      <c r="F17389" s="413">
        <v>138.72999999999999</v>
      </c>
      <c r="G17389" s="414">
        <f t="shared" si="542"/>
        <v>5.7150580263821817</v>
      </c>
      <c r="H17389" s="415">
        <f t="shared" si="543"/>
        <v>5.7150580263821817</v>
      </c>
    </row>
    <row r="17390" spans="1:8" ht="15" hidden="1" thickBot="1">
      <c r="A17390" s="409">
        <v>202208</v>
      </c>
      <c r="B17390" s="196" t="s">
        <v>2528</v>
      </c>
      <c r="C17390" s="197" t="s">
        <v>2527</v>
      </c>
      <c r="D17390" s="198" t="s">
        <v>339</v>
      </c>
      <c r="E17390" s="421">
        <v>847.8</v>
      </c>
      <c r="F17390" s="413">
        <v>138.72999999999999</v>
      </c>
      <c r="G17390" s="414">
        <f t="shared" si="542"/>
        <v>6.1111511569235208</v>
      </c>
      <c r="H17390" s="415">
        <f t="shared" si="543"/>
        <v>6.1111511569235208</v>
      </c>
    </row>
    <row r="17391" spans="1:8" ht="15" hidden="1" thickBot="1">
      <c r="A17391" s="409">
        <v>202208</v>
      </c>
      <c r="B17391" s="196" t="s">
        <v>2529</v>
      </c>
      <c r="C17391" s="197" t="s">
        <v>2527</v>
      </c>
      <c r="D17391" s="198" t="s">
        <v>339</v>
      </c>
      <c r="E17391" s="421">
        <v>1</v>
      </c>
      <c r="F17391" s="413">
        <v>138.72999999999999</v>
      </c>
      <c r="G17391" s="414">
        <f t="shared" si="542"/>
        <v>7.2082462336913438E-3</v>
      </c>
      <c r="H17391" s="415">
        <f t="shared" si="543"/>
        <v>7.2082462336913438E-3</v>
      </c>
    </row>
    <row r="17392" spans="1:8" ht="15" hidden="1" thickBot="1">
      <c r="A17392" s="409">
        <v>202208</v>
      </c>
      <c r="B17392" s="196" t="s">
        <v>2530</v>
      </c>
      <c r="C17392" s="197" t="s">
        <v>2527</v>
      </c>
      <c r="D17392" s="198" t="s">
        <v>339</v>
      </c>
      <c r="E17392" s="421">
        <v>1</v>
      </c>
      <c r="F17392" s="413">
        <v>138.72999999999999</v>
      </c>
      <c r="G17392" s="414">
        <f t="shared" si="542"/>
        <v>7.2082462336913438E-3</v>
      </c>
      <c r="H17392" s="415">
        <f t="shared" si="543"/>
        <v>7.2082462336913438E-3</v>
      </c>
    </row>
    <row r="17393" spans="1:8" ht="15" hidden="1" thickBot="1">
      <c r="A17393" s="409">
        <v>202208</v>
      </c>
      <c r="B17393" s="196" t="s">
        <v>2531</v>
      </c>
      <c r="C17393" s="197" t="s">
        <v>2527</v>
      </c>
      <c r="D17393" s="198" t="s">
        <v>339</v>
      </c>
      <c r="E17393" s="421">
        <v>957.7</v>
      </c>
      <c r="F17393" s="413">
        <v>138.72999999999999</v>
      </c>
      <c r="G17393" s="414">
        <f t="shared" si="542"/>
        <v>6.9033374180061999</v>
      </c>
      <c r="H17393" s="415">
        <f t="shared" si="543"/>
        <v>6.9033374180061999</v>
      </c>
    </row>
    <row r="17394" spans="1:8" ht="15" hidden="1" thickBot="1">
      <c r="A17394" s="409">
        <v>202208</v>
      </c>
      <c r="B17394" s="196" t="s">
        <v>2532</v>
      </c>
      <c r="C17394" s="197" t="s">
        <v>2527</v>
      </c>
      <c r="D17394" s="198" t="s">
        <v>339</v>
      </c>
      <c r="E17394" s="421">
        <v>1884</v>
      </c>
      <c r="F17394" s="413">
        <v>138.72999999999999</v>
      </c>
      <c r="G17394" s="414">
        <f t="shared" si="542"/>
        <v>13.580335904274492</v>
      </c>
      <c r="H17394" s="415">
        <f t="shared" si="543"/>
        <v>13.580335904274492</v>
      </c>
    </row>
    <row r="17395" spans="1:8" ht="15" hidden="1" thickBot="1">
      <c r="A17395" s="409">
        <v>202208</v>
      </c>
      <c r="B17395" s="196" t="s">
        <v>2533</v>
      </c>
      <c r="C17395" s="197" t="s">
        <v>2527</v>
      </c>
      <c r="D17395" s="198" t="s">
        <v>339</v>
      </c>
      <c r="E17395" s="421">
        <v>1962.5</v>
      </c>
      <c r="F17395" s="413">
        <v>138.72999999999999</v>
      </c>
      <c r="G17395" s="414">
        <f t="shared" si="542"/>
        <v>14.146183233619261</v>
      </c>
      <c r="H17395" s="415">
        <f t="shared" si="543"/>
        <v>14.146183233619261</v>
      </c>
    </row>
    <row r="17396" spans="1:8" ht="15" hidden="1" thickBot="1">
      <c r="A17396" s="409">
        <v>202208</v>
      </c>
      <c r="B17396" s="196" t="s">
        <v>2534</v>
      </c>
      <c r="C17396" s="197" t="s">
        <v>2527</v>
      </c>
      <c r="D17396" s="198" t="s">
        <v>339</v>
      </c>
      <c r="E17396" s="421">
        <v>2355</v>
      </c>
      <c r="F17396" s="413">
        <v>138.72999999999999</v>
      </c>
      <c r="G17396" s="414">
        <f t="shared" si="542"/>
        <v>16.975419880343114</v>
      </c>
      <c r="H17396" s="415">
        <f t="shared" si="543"/>
        <v>16.975419880343114</v>
      </c>
    </row>
    <row r="17397" spans="1:8" ht="15" hidden="1" thickBot="1">
      <c r="A17397" s="409">
        <v>202208</v>
      </c>
      <c r="B17397" s="196" t="s">
        <v>2535</v>
      </c>
      <c r="C17397" s="197" t="s">
        <v>2527</v>
      </c>
      <c r="D17397" s="198" t="s">
        <v>2536</v>
      </c>
      <c r="E17397" s="421">
        <v>1</v>
      </c>
      <c r="F17397" s="413">
        <v>138.72999999999999</v>
      </c>
      <c r="G17397" s="414">
        <f t="shared" si="542"/>
        <v>7.2082462336913438E-3</v>
      </c>
      <c r="H17397" s="415" t="str">
        <f t="shared" si="543"/>
        <v>VER</v>
      </c>
    </row>
    <row r="17398" spans="1:8" ht="15" hidden="1" thickBot="1">
      <c r="A17398" s="409">
        <v>202208</v>
      </c>
      <c r="B17398" s="196" t="s">
        <v>2550</v>
      </c>
      <c r="C17398" s="197" t="s">
        <v>676</v>
      </c>
      <c r="D17398" s="198" t="s">
        <v>337</v>
      </c>
      <c r="E17398" s="421">
        <v>51777</v>
      </c>
      <c r="F17398" s="413">
        <v>138.72999999999999</v>
      </c>
      <c r="G17398" s="414">
        <f t="shared" si="542"/>
        <v>373.22136524183668</v>
      </c>
      <c r="H17398" s="415">
        <f t="shared" si="543"/>
        <v>1.8661068262091833</v>
      </c>
    </row>
    <row r="17399" spans="1:8" ht="15" hidden="1" thickBot="1">
      <c r="A17399" s="409">
        <v>202208</v>
      </c>
      <c r="B17399" s="196" t="s">
        <v>2551</v>
      </c>
      <c r="C17399" s="197" t="s">
        <v>676</v>
      </c>
      <c r="D17399" s="198" t="s">
        <v>337</v>
      </c>
      <c r="E17399" s="421">
        <v>51777</v>
      </c>
      <c r="F17399" s="413">
        <v>138.72999999999999</v>
      </c>
      <c r="G17399" s="414">
        <f t="shared" si="542"/>
        <v>373.22136524183668</v>
      </c>
      <c r="H17399" s="415">
        <f t="shared" si="543"/>
        <v>1.8661068262091833</v>
      </c>
    </row>
    <row r="17400" spans="1:8" ht="15" hidden="1" thickBot="1">
      <c r="A17400" s="409">
        <v>202208</v>
      </c>
      <c r="B17400" s="196" t="s">
        <v>2552</v>
      </c>
      <c r="C17400" s="197" t="s">
        <v>676</v>
      </c>
      <c r="D17400" s="198" t="s">
        <v>339</v>
      </c>
      <c r="E17400" s="421">
        <v>259</v>
      </c>
      <c r="F17400" s="413">
        <v>138.72999999999999</v>
      </c>
      <c r="G17400" s="414">
        <f t="shared" si="542"/>
        <v>1.866935774526058</v>
      </c>
      <c r="H17400" s="415">
        <f t="shared" si="543"/>
        <v>1.866935774526058</v>
      </c>
    </row>
    <row r="17401" spans="1:8" ht="15" hidden="1" thickBot="1">
      <c r="A17401" s="409">
        <v>202208</v>
      </c>
      <c r="B17401" s="196" t="s">
        <v>2553</v>
      </c>
      <c r="C17401" s="197" t="s">
        <v>676</v>
      </c>
      <c r="D17401" s="198" t="s">
        <v>337</v>
      </c>
      <c r="E17401" s="421">
        <v>51777</v>
      </c>
      <c r="F17401" s="413">
        <v>138.72999999999999</v>
      </c>
      <c r="G17401" s="414">
        <f t="shared" si="542"/>
        <v>373.22136524183668</v>
      </c>
      <c r="H17401" s="415">
        <f t="shared" si="543"/>
        <v>1.8661068262091833</v>
      </c>
    </row>
    <row r="17402" spans="1:8" ht="15" hidden="1" thickBot="1">
      <c r="A17402" s="409">
        <v>202208</v>
      </c>
      <c r="B17402" s="196" t="s">
        <v>2554</v>
      </c>
      <c r="C17402" s="197" t="s">
        <v>676</v>
      </c>
      <c r="D17402" s="198" t="s">
        <v>339</v>
      </c>
      <c r="E17402" s="421">
        <v>259</v>
      </c>
      <c r="F17402" s="413">
        <v>138.72999999999999</v>
      </c>
      <c r="G17402" s="414">
        <f t="shared" si="542"/>
        <v>1.866935774526058</v>
      </c>
      <c r="H17402" s="415">
        <f t="shared" si="543"/>
        <v>1.866935774526058</v>
      </c>
    </row>
    <row r="17403" spans="1:8" ht="15" hidden="1" thickBot="1">
      <c r="A17403" s="409">
        <v>202208</v>
      </c>
      <c r="B17403" s="196" t="s">
        <v>2555</v>
      </c>
      <c r="C17403" s="197" t="s">
        <v>676</v>
      </c>
      <c r="D17403" s="198" t="s">
        <v>339</v>
      </c>
      <c r="E17403" s="421">
        <v>259</v>
      </c>
      <c r="F17403" s="413">
        <v>138.72999999999999</v>
      </c>
      <c r="G17403" s="414">
        <f t="shared" si="542"/>
        <v>1.866935774526058</v>
      </c>
      <c r="H17403" s="415">
        <f t="shared" si="543"/>
        <v>1.866935774526058</v>
      </c>
    </row>
    <row r="17404" spans="1:8" ht="15" hidden="1" thickBot="1">
      <c r="A17404" s="409">
        <v>202208</v>
      </c>
      <c r="B17404" s="196" t="s">
        <v>2556</v>
      </c>
      <c r="C17404" s="197" t="s">
        <v>2054</v>
      </c>
      <c r="D17404" s="198" t="s">
        <v>337</v>
      </c>
      <c r="E17404" s="421">
        <v>100018</v>
      </c>
      <c r="F17404" s="413">
        <v>138.72999999999999</v>
      </c>
      <c r="G17404" s="414">
        <f t="shared" si="542"/>
        <v>720.95437180134081</v>
      </c>
      <c r="H17404" s="415">
        <f t="shared" si="543"/>
        <v>3.6047718590067039</v>
      </c>
    </row>
    <row r="17405" spans="1:8" ht="15" hidden="1" thickBot="1">
      <c r="A17405" s="409">
        <v>202208</v>
      </c>
      <c r="B17405" s="196" t="s">
        <v>2557</v>
      </c>
      <c r="C17405" s="197" t="s">
        <v>2054</v>
      </c>
      <c r="D17405" s="198" t="s">
        <v>339</v>
      </c>
      <c r="E17405" s="421">
        <v>500</v>
      </c>
      <c r="F17405" s="413">
        <v>138.72999999999999</v>
      </c>
      <c r="G17405" s="414">
        <f t="shared" si="542"/>
        <v>3.6041231168456718</v>
      </c>
      <c r="H17405" s="415">
        <f t="shared" si="543"/>
        <v>3.6041231168456718</v>
      </c>
    </row>
    <row r="17406" spans="1:8" ht="15" hidden="1" thickBot="1">
      <c r="A17406" s="409">
        <v>202208</v>
      </c>
      <c r="B17406" s="196" t="s">
        <v>2558</v>
      </c>
      <c r="C17406" s="197" t="s">
        <v>2054</v>
      </c>
      <c r="D17406" s="198" t="s">
        <v>337</v>
      </c>
      <c r="E17406" s="421">
        <v>100018</v>
      </c>
      <c r="F17406" s="413">
        <v>138.72999999999999</v>
      </c>
      <c r="G17406" s="414">
        <f t="shared" si="542"/>
        <v>720.95437180134081</v>
      </c>
      <c r="H17406" s="415">
        <f t="shared" si="543"/>
        <v>3.6047718590067039</v>
      </c>
    </row>
    <row r="17407" spans="1:8" ht="15" hidden="1" thickBot="1">
      <c r="A17407" s="409">
        <v>202208</v>
      </c>
      <c r="B17407" s="196" t="s">
        <v>2559</v>
      </c>
      <c r="C17407" s="197" t="s">
        <v>2054</v>
      </c>
      <c r="D17407" s="198" t="s">
        <v>339</v>
      </c>
      <c r="E17407" s="421">
        <v>500</v>
      </c>
      <c r="F17407" s="413">
        <v>138.72999999999999</v>
      </c>
      <c r="G17407" s="414">
        <f t="shared" si="542"/>
        <v>3.6041231168456718</v>
      </c>
      <c r="H17407" s="415">
        <f t="shared" si="543"/>
        <v>3.6041231168456718</v>
      </c>
    </row>
    <row r="17408" spans="1:8" ht="15" hidden="1" thickBot="1">
      <c r="A17408" s="409">
        <v>202208</v>
      </c>
      <c r="B17408" s="196" t="s">
        <v>2560</v>
      </c>
      <c r="C17408" s="197" t="s">
        <v>676</v>
      </c>
      <c r="D17408" s="198" t="s">
        <v>337</v>
      </c>
      <c r="E17408" s="421">
        <v>47957</v>
      </c>
      <c r="F17408" s="413">
        <v>138.72999999999999</v>
      </c>
      <c r="G17408" s="414">
        <f t="shared" si="542"/>
        <v>345.68586462913578</v>
      </c>
      <c r="H17408" s="415">
        <f t="shared" si="543"/>
        <v>1.7284293231456789</v>
      </c>
    </row>
    <row r="17409" spans="1:8" ht="15" hidden="1" thickBot="1">
      <c r="A17409" s="409">
        <v>202208</v>
      </c>
      <c r="B17409" s="196" t="s">
        <v>2561</v>
      </c>
      <c r="C17409" s="197" t="s">
        <v>676</v>
      </c>
      <c r="D17409" s="198" t="s">
        <v>337</v>
      </c>
      <c r="E17409" s="421">
        <v>47957</v>
      </c>
      <c r="F17409" s="413">
        <v>138.72999999999999</v>
      </c>
      <c r="G17409" s="414">
        <f t="shared" si="542"/>
        <v>345.68586462913578</v>
      </c>
      <c r="H17409" s="415">
        <f t="shared" si="543"/>
        <v>1.7284293231456789</v>
      </c>
    </row>
    <row r="17410" spans="1:8" ht="15" hidden="1" thickBot="1">
      <c r="A17410" s="409">
        <v>202208</v>
      </c>
      <c r="B17410" s="196" t="s">
        <v>2562</v>
      </c>
      <c r="C17410" s="197" t="s">
        <v>676</v>
      </c>
      <c r="D17410" s="198" t="s">
        <v>339</v>
      </c>
      <c r="E17410" s="421">
        <v>240</v>
      </c>
      <c r="F17410" s="413">
        <v>138.72999999999999</v>
      </c>
      <c r="G17410" s="414">
        <f t="shared" ref="G17410:G17473" si="544">+E17410/F17410</f>
        <v>1.7299790960859225</v>
      </c>
      <c r="H17410" s="415">
        <f t="shared" ref="H17410:H17473" si="545">IF(D17410="TB",G17410/200,IF(D17410="LT",G17410,"VER"))</f>
        <v>1.7299790960859225</v>
      </c>
    </row>
    <row r="17411" spans="1:8" ht="15" hidden="1" thickBot="1">
      <c r="A17411" s="409">
        <v>202208</v>
      </c>
      <c r="B17411" s="196" t="s">
        <v>2563</v>
      </c>
      <c r="C17411" s="197" t="s">
        <v>676</v>
      </c>
      <c r="D17411" s="198" t="s">
        <v>337</v>
      </c>
      <c r="E17411" s="421">
        <v>52233</v>
      </c>
      <c r="F17411" s="413">
        <v>138.72999999999999</v>
      </c>
      <c r="G17411" s="414">
        <f t="shared" si="544"/>
        <v>376.50832552439994</v>
      </c>
      <c r="H17411" s="415">
        <f t="shared" si="545"/>
        <v>1.8825416276219997</v>
      </c>
    </row>
    <row r="17412" spans="1:8" ht="15" hidden="1" thickBot="1">
      <c r="A17412" s="409">
        <v>202208</v>
      </c>
      <c r="B17412" s="196" t="s">
        <v>2564</v>
      </c>
      <c r="C17412" s="197" t="s">
        <v>676</v>
      </c>
      <c r="D17412" s="198" t="s">
        <v>339</v>
      </c>
      <c r="E17412" s="421">
        <v>261</v>
      </c>
      <c r="F17412" s="413">
        <v>138.72999999999999</v>
      </c>
      <c r="G17412" s="414">
        <f t="shared" si="544"/>
        <v>1.8813522669934406</v>
      </c>
      <c r="H17412" s="415">
        <f t="shared" si="545"/>
        <v>1.8813522669934406</v>
      </c>
    </row>
    <row r="17413" spans="1:8" ht="15" hidden="1" thickBot="1">
      <c r="A17413" s="409">
        <v>202208</v>
      </c>
      <c r="B17413" s="196" t="s">
        <v>2565</v>
      </c>
      <c r="C17413" s="197" t="s">
        <v>676</v>
      </c>
      <c r="D17413" s="198" t="s">
        <v>339</v>
      </c>
      <c r="E17413" s="421">
        <v>240</v>
      </c>
      <c r="F17413" s="413">
        <v>138.72999999999999</v>
      </c>
      <c r="G17413" s="414">
        <f t="shared" si="544"/>
        <v>1.7299790960859225</v>
      </c>
      <c r="H17413" s="415">
        <f t="shared" si="545"/>
        <v>1.7299790960859225</v>
      </c>
    </row>
    <row r="17414" spans="1:8" ht="15" hidden="1" thickBot="1">
      <c r="A17414" s="409">
        <v>202208</v>
      </c>
      <c r="B17414" s="196" t="s">
        <v>2566</v>
      </c>
      <c r="C17414" s="197" t="s">
        <v>676</v>
      </c>
      <c r="D17414" s="198" t="s">
        <v>337</v>
      </c>
      <c r="E17414" s="421">
        <v>43919</v>
      </c>
      <c r="F17414" s="413">
        <v>138.72999999999999</v>
      </c>
      <c r="G17414" s="414">
        <f t="shared" si="544"/>
        <v>316.5789663374901</v>
      </c>
      <c r="H17414" s="415">
        <f t="shared" si="545"/>
        <v>1.5828948316874505</v>
      </c>
    </row>
    <row r="17415" spans="1:8" ht="15" hidden="1" thickBot="1">
      <c r="A17415" s="409">
        <v>202208</v>
      </c>
      <c r="B17415" s="196" t="s">
        <v>2567</v>
      </c>
      <c r="C17415" s="197" t="s">
        <v>676</v>
      </c>
      <c r="D17415" s="198" t="s">
        <v>339</v>
      </c>
      <c r="E17415" s="421">
        <v>220</v>
      </c>
      <c r="F17415" s="413">
        <v>138.72999999999999</v>
      </c>
      <c r="G17415" s="414">
        <f t="shared" si="544"/>
        <v>1.5858141714120955</v>
      </c>
      <c r="H17415" s="415">
        <f t="shared" si="545"/>
        <v>1.5858141714120955</v>
      </c>
    </row>
    <row r="17416" spans="1:8" ht="15" hidden="1" thickBot="1">
      <c r="A17416" s="409">
        <v>202208</v>
      </c>
      <c r="B17416" s="196" t="s">
        <v>2568</v>
      </c>
      <c r="C17416" s="197" t="s">
        <v>1347</v>
      </c>
      <c r="D17416" s="198" t="s">
        <v>337</v>
      </c>
      <c r="E17416" s="421">
        <v>53079</v>
      </c>
      <c r="F17416" s="413">
        <v>138.72999999999999</v>
      </c>
      <c r="G17416" s="414">
        <f t="shared" si="544"/>
        <v>382.60650183810282</v>
      </c>
      <c r="H17416" s="415">
        <f t="shared" si="545"/>
        <v>1.913032509190514</v>
      </c>
    </row>
    <row r="17417" spans="1:8" ht="15" hidden="1" thickBot="1">
      <c r="A17417" s="409">
        <v>202208</v>
      </c>
      <c r="B17417" s="196" t="s">
        <v>2569</v>
      </c>
      <c r="C17417" s="197" t="s">
        <v>1347</v>
      </c>
      <c r="D17417" s="198" t="s">
        <v>339</v>
      </c>
      <c r="E17417" s="421">
        <v>265</v>
      </c>
      <c r="F17417" s="413">
        <v>138.72999999999999</v>
      </c>
      <c r="G17417" s="414">
        <f t="shared" si="544"/>
        <v>1.9101852519282061</v>
      </c>
      <c r="H17417" s="415">
        <f t="shared" si="545"/>
        <v>1.9101852519282061</v>
      </c>
    </row>
    <row r="17418" spans="1:8" ht="15" hidden="1" thickBot="1">
      <c r="A17418" s="409">
        <v>202208</v>
      </c>
      <c r="B17418" s="196" t="s">
        <v>2570</v>
      </c>
      <c r="C17418" s="197" t="s">
        <v>1347</v>
      </c>
      <c r="D17418" s="198" t="s">
        <v>337</v>
      </c>
      <c r="E17418" s="421">
        <v>53079</v>
      </c>
      <c r="F17418" s="413">
        <v>138.72999999999999</v>
      </c>
      <c r="G17418" s="414">
        <f t="shared" si="544"/>
        <v>382.60650183810282</v>
      </c>
      <c r="H17418" s="415">
        <f t="shared" si="545"/>
        <v>1.913032509190514</v>
      </c>
    </row>
    <row r="17419" spans="1:8" ht="15" hidden="1" thickBot="1">
      <c r="A17419" s="409">
        <v>202208</v>
      </c>
      <c r="B17419" s="196" t="s">
        <v>2571</v>
      </c>
      <c r="C17419" s="197" t="s">
        <v>1347</v>
      </c>
      <c r="D17419" s="198" t="s">
        <v>339</v>
      </c>
      <c r="E17419" s="421">
        <v>265</v>
      </c>
      <c r="F17419" s="413">
        <v>138.72999999999999</v>
      </c>
      <c r="G17419" s="414">
        <f t="shared" si="544"/>
        <v>1.9101852519282061</v>
      </c>
      <c r="H17419" s="415">
        <f t="shared" si="545"/>
        <v>1.9101852519282061</v>
      </c>
    </row>
    <row r="17420" spans="1:8" ht="15" hidden="1" thickBot="1">
      <c r="A17420" s="409">
        <v>202208</v>
      </c>
      <c r="B17420" s="196" t="s">
        <v>2572</v>
      </c>
      <c r="C17420" s="197" t="s">
        <v>1347</v>
      </c>
      <c r="D17420" s="198" t="s">
        <v>337</v>
      </c>
      <c r="E17420" s="421">
        <v>53079</v>
      </c>
      <c r="F17420" s="413">
        <v>138.72999999999999</v>
      </c>
      <c r="G17420" s="414">
        <f t="shared" si="544"/>
        <v>382.60650183810282</v>
      </c>
      <c r="H17420" s="415">
        <f t="shared" si="545"/>
        <v>1.913032509190514</v>
      </c>
    </row>
    <row r="17421" spans="1:8" ht="15" hidden="1" thickBot="1">
      <c r="A17421" s="409">
        <v>202208</v>
      </c>
      <c r="B17421" s="196" t="s">
        <v>2573</v>
      </c>
      <c r="C17421" s="197" t="s">
        <v>1347</v>
      </c>
      <c r="D17421" s="198" t="s">
        <v>339</v>
      </c>
      <c r="E17421" s="421">
        <v>265</v>
      </c>
      <c r="F17421" s="413">
        <v>138.72999999999999</v>
      </c>
      <c r="G17421" s="414">
        <f t="shared" si="544"/>
        <v>1.9101852519282061</v>
      </c>
      <c r="H17421" s="415">
        <f t="shared" si="545"/>
        <v>1.9101852519282061</v>
      </c>
    </row>
    <row r="17422" spans="1:8" ht="15" hidden="1" thickBot="1">
      <c r="A17422" s="409">
        <v>202208</v>
      </c>
      <c r="B17422" s="196" t="s">
        <v>2574</v>
      </c>
      <c r="C17422" s="197" t="s">
        <v>2054</v>
      </c>
      <c r="D17422" s="198" t="s">
        <v>337</v>
      </c>
      <c r="E17422" s="421">
        <v>100018</v>
      </c>
      <c r="F17422" s="413">
        <v>138.72999999999999</v>
      </c>
      <c r="G17422" s="414">
        <f t="shared" si="544"/>
        <v>720.95437180134081</v>
      </c>
      <c r="H17422" s="415">
        <f t="shared" si="545"/>
        <v>3.6047718590067039</v>
      </c>
    </row>
    <row r="17423" spans="1:8" ht="15" hidden="1" thickBot="1">
      <c r="A17423" s="409">
        <v>202208</v>
      </c>
      <c r="B17423" s="196" t="s">
        <v>2575</v>
      </c>
      <c r="C17423" s="197" t="s">
        <v>2054</v>
      </c>
      <c r="D17423" s="198" t="s">
        <v>339</v>
      </c>
      <c r="E17423" s="421">
        <v>500</v>
      </c>
      <c r="F17423" s="413">
        <v>138.72999999999999</v>
      </c>
      <c r="G17423" s="414">
        <f t="shared" si="544"/>
        <v>3.6041231168456718</v>
      </c>
      <c r="H17423" s="415">
        <f t="shared" si="545"/>
        <v>3.6041231168456718</v>
      </c>
    </row>
    <row r="17424" spans="1:8" ht="15" hidden="1" thickBot="1">
      <c r="A17424" s="409">
        <v>202208</v>
      </c>
      <c r="B17424" s="196" t="s">
        <v>2576</v>
      </c>
      <c r="C17424" s="197" t="s">
        <v>2249</v>
      </c>
      <c r="D17424" s="198" t="s">
        <v>337</v>
      </c>
      <c r="E17424" s="421">
        <v>50619</v>
      </c>
      <c r="F17424" s="413">
        <v>138.72999999999999</v>
      </c>
      <c r="G17424" s="414">
        <f t="shared" si="544"/>
        <v>364.87421610322212</v>
      </c>
      <c r="H17424" s="415">
        <f t="shared" si="545"/>
        <v>1.8243710805161106</v>
      </c>
    </row>
    <row r="17425" spans="1:8" ht="15" hidden="1" thickBot="1">
      <c r="A17425" s="409">
        <v>202208</v>
      </c>
      <c r="B17425" s="196" t="s">
        <v>2577</v>
      </c>
      <c r="C17425" s="197" t="s">
        <v>2054</v>
      </c>
      <c r="D17425" s="198" t="s">
        <v>337</v>
      </c>
      <c r="E17425" s="421">
        <v>100018</v>
      </c>
      <c r="F17425" s="413">
        <v>138.72999999999999</v>
      </c>
      <c r="G17425" s="414">
        <f t="shared" si="544"/>
        <v>720.95437180134081</v>
      </c>
      <c r="H17425" s="415">
        <f t="shared" si="545"/>
        <v>3.6047718590067039</v>
      </c>
    </row>
    <row r="17426" spans="1:8" ht="15" hidden="1" thickBot="1">
      <c r="A17426" s="409">
        <v>202208</v>
      </c>
      <c r="B17426" s="196" t="s">
        <v>2578</v>
      </c>
      <c r="C17426" s="197" t="s">
        <v>1347</v>
      </c>
      <c r="D17426" s="198" t="s">
        <v>337</v>
      </c>
      <c r="E17426" s="421">
        <v>53079</v>
      </c>
      <c r="F17426" s="413">
        <v>138.72999999999999</v>
      </c>
      <c r="G17426" s="414">
        <f t="shared" si="544"/>
        <v>382.60650183810282</v>
      </c>
      <c r="H17426" s="415">
        <f t="shared" si="545"/>
        <v>1.913032509190514</v>
      </c>
    </row>
    <row r="17427" spans="1:8" ht="15" hidden="1" thickBot="1">
      <c r="A17427" s="409">
        <v>202208</v>
      </c>
      <c r="B17427" s="196" t="s">
        <v>2579</v>
      </c>
      <c r="C17427" s="197" t="s">
        <v>1347</v>
      </c>
      <c r="D17427" s="198" t="s">
        <v>339</v>
      </c>
      <c r="E17427" s="421">
        <v>265</v>
      </c>
      <c r="F17427" s="413">
        <v>138.72999999999999</v>
      </c>
      <c r="G17427" s="414">
        <f t="shared" si="544"/>
        <v>1.9101852519282061</v>
      </c>
      <c r="H17427" s="415">
        <f t="shared" si="545"/>
        <v>1.9101852519282061</v>
      </c>
    </row>
    <row r="17428" spans="1:8" ht="15" hidden="1" thickBot="1">
      <c r="A17428" s="409">
        <v>202208</v>
      </c>
      <c r="B17428" s="196" t="s">
        <v>2580</v>
      </c>
      <c r="C17428" s="197" t="s">
        <v>1347</v>
      </c>
      <c r="D17428" s="198" t="s">
        <v>337</v>
      </c>
      <c r="E17428" s="421">
        <v>53079</v>
      </c>
      <c r="F17428" s="413">
        <v>138.72999999999999</v>
      </c>
      <c r="G17428" s="414">
        <f t="shared" si="544"/>
        <v>382.60650183810282</v>
      </c>
      <c r="H17428" s="415">
        <f t="shared" si="545"/>
        <v>1.913032509190514</v>
      </c>
    </row>
    <row r="17429" spans="1:8" ht="15" hidden="1" thickBot="1">
      <c r="A17429" s="409">
        <v>202208</v>
      </c>
      <c r="B17429" s="196" t="s">
        <v>2581</v>
      </c>
      <c r="C17429" s="197" t="s">
        <v>1347</v>
      </c>
      <c r="D17429" s="198" t="s">
        <v>339</v>
      </c>
      <c r="E17429" s="421">
        <v>265</v>
      </c>
      <c r="F17429" s="413">
        <v>138.72999999999999</v>
      </c>
      <c r="G17429" s="414">
        <f t="shared" si="544"/>
        <v>1.9101852519282061</v>
      </c>
      <c r="H17429" s="415">
        <f t="shared" si="545"/>
        <v>1.9101852519282061</v>
      </c>
    </row>
    <row r="17430" spans="1:8" ht="15" hidden="1" thickBot="1">
      <c r="A17430" s="409">
        <v>202208</v>
      </c>
      <c r="B17430" s="196" t="s">
        <v>2582</v>
      </c>
      <c r="C17430" s="197" t="s">
        <v>1347</v>
      </c>
      <c r="D17430" s="198" t="s">
        <v>337</v>
      </c>
      <c r="E17430" s="421">
        <v>120640</v>
      </c>
      <c r="F17430" s="413">
        <v>138.72999999999999</v>
      </c>
      <c r="G17430" s="414">
        <f t="shared" si="544"/>
        <v>869.60282563252372</v>
      </c>
      <c r="H17430" s="415">
        <f t="shared" si="545"/>
        <v>4.3480141281626183</v>
      </c>
    </row>
    <row r="17431" spans="1:8" ht="15" hidden="1" thickBot="1">
      <c r="A17431" s="409">
        <v>202208</v>
      </c>
      <c r="B17431" s="196" t="s">
        <v>2583</v>
      </c>
      <c r="C17431" s="197" t="s">
        <v>1347</v>
      </c>
      <c r="D17431" s="198" t="s">
        <v>339</v>
      </c>
      <c r="E17431" s="421">
        <v>603</v>
      </c>
      <c r="F17431" s="413">
        <v>138.72999999999999</v>
      </c>
      <c r="G17431" s="414">
        <f t="shared" si="544"/>
        <v>4.3465724789158804</v>
      </c>
      <c r="H17431" s="415">
        <f t="shared" si="545"/>
        <v>4.3465724789158804</v>
      </c>
    </row>
    <row r="17432" spans="1:8" ht="15" hidden="1" thickBot="1">
      <c r="A17432" s="409">
        <v>202209</v>
      </c>
      <c r="B17432" s="196" t="s">
        <v>335</v>
      </c>
      <c r="C17432" s="197" t="s">
        <v>336</v>
      </c>
      <c r="D17432" s="198" t="s">
        <v>337</v>
      </c>
      <c r="E17432" s="421">
        <v>71812</v>
      </c>
      <c r="F17432" s="413">
        <v>147.32</v>
      </c>
      <c r="G17432" s="414">
        <f t="shared" si="544"/>
        <v>487.45587836003261</v>
      </c>
      <c r="H17432" s="415">
        <f t="shared" si="545"/>
        <v>2.4372793918001632</v>
      </c>
    </row>
    <row r="17433" spans="1:8" ht="15" hidden="1" thickBot="1">
      <c r="A17433" s="409">
        <v>202209</v>
      </c>
      <c r="B17433" s="196" t="s">
        <v>338</v>
      </c>
      <c r="C17433" s="197" t="s">
        <v>336</v>
      </c>
      <c r="D17433" s="198" t="s">
        <v>339</v>
      </c>
      <c r="E17433" s="421">
        <v>359</v>
      </c>
      <c r="F17433" s="413">
        <v>147.32</v>
      </c>
      <c r="G17433" s="414">
        <f t="shared" si="544"/>
        <v>2.4368721151235406</v>
      </c>
      <c r="H17433" s="415">
        <f t="shared" si="545"/>
        <v>2.4368721151235406</v>
      </c>
    </row>
    <row r="17434" spans="1:8" ht="15" hidden="1" thickBot="1">
      <c r="A17434" s="409">
        <v>202209</v>
      </c>
      <c r="B17434" s="196" t="s">
        <v>340</v>
      </c>
      <c r="C17434" s="197" t="s">
        <v>336</v>
      </c>
      <c r="D17434" s="198" t="s">
        <v>337</v>
      </c>
      <c r="E17434" s="421">
        <v>72667</v>
      </c>
      <c r="F17434" s="413">
        <v>147.32</v>
      </c>
      <c r="G17434" s="414">
        <f t="shared" si="544"/>
        <v>493.25957100190067</v>
      </c>
      <c r="H17434" s="415">
        <f t="shared" si="545"/>
        <v>2.4662978550095032</v>
      </c>
    </row>
    <row r="17435" spans="1:8" ht="15" hidden="1" thickBot="1">
      <c r="A17435" s="409">
        <v>202209</v>
      </c>
      <c r="B17435" s="196" t="s">
        <v>341</v>
      </c>
      <c r="C17435" s="197" t="s">
        <v>336</v>
      </c>
      <c r="D17435" s="198" t="s">
        <v>337</v>
      </c>
      <c r="E17435" s="421">
        <v>97570</v>
      </c>
      <c r="F17435" s="413">
        <v>147.32</v>
      </c>
      <c r="G17435" s="414">
        <f t="shared" si="544"/>
        <v>662.2997556339941</v>
      </c>
      <c r="H17435" s="415">
        <f t="shared" si="545"/>
        <v>3.3114987781699705</v>
      </c>
    </row>
    <row r="17436" spans="1:8" ht="15" hidden="1" thickBot="1">
      <c r="A17436" s="409">
        <v>202209</v>
      </c>
      <c r="B17436" s="196" t="s">
        <v>342</v>
      </c>
      <c r="C17436" s="197" t="s">
        <v>2623</v>
      </c>
      <c r="D17436" s="198" t="s">
        <v>339</v>
      </c>
      <c r="E17436" s="421">
        <v>488</v>
      </c>
      <c r="F17436" s="413">
        <v>147.32</v>
      </c>
      <c r="G17436" s="414">
        <f t="shared" si="544"/>
        <v>3.3125169698615262</v>
      </c>
      <c r="H17436" s="415">
        <f t="shared" si="545"/>
        <v>3.3125169698615262</v>
      </c>
    </row>
    <row r="17437" spans="1:8" ht="15" hidden="1" thickBot="1">
      <c r="A17437" s="409">
        <v>202209</v>
      </c>
      <c r="B17437" s="196" t="s">
        <v>343</v>
      </c>
      <c r="C17437" s="197" t="s">
        <v>336</v>
      </c>
      <c r="D17437" s="198" t="s">
        <v>337</v>
      </c>
      <c r="E17437" s="421">
        <v>97570</v>
      </c>
      <c r="F17437" s="413">
        <v>147.32</v>
      </c>
      <c r="G17437" s="414">
        <f t="shared" si="544"/>
        <v>662.2997556339941</v>
      </c>
      <c r="H17437" s="415">
        <f t="shared" si="545"/>
        <v>3.3114987781699705</v>
      </c>
    </row>
    <row r="17438" spans="1:8" ht="15" hidden="1" thickBot="1">
      <c r="A17438" s="409">
        <v>202209</v>
      </c>
      <c r="B17438" s="196" t="s">
        <v>344</v>
      </c>
      <c r="C17438" s="197" t="s">
        <v>336</v>
      </c>
      <c r="D17438" s="198" t="s">
        <v>337</v>
      </c>
      <c r="E17438" s="421">
        <v>69641</v>
      </c>
      <c r="F17438" s="413">
        <v>147.32</v>
      </c>
      <c r="G17438" s="414">
        <f t="shared" si="544"/>
        <v>472.71925061091503</v>
      </c>
      <c r="H17438" s="415">
        <f t="shared" si="545"/>
        <v>2.3635962530545753</v>
      </c>
    </row>
    <row r="17439" spans="1:8" ht="15" hidden="1" thickBot="1">
      <c r="A17439" s="409">
        <v>202209</v>
      </c>
      <c r="B17439" s="196" t="s">
        <v>345</v>
      </c>
      <c r="C17439" s="197" t="s">
        <v>336</v>
      </c>
      <c r="D17439" s="198" t="s">
        <v>339</v>
      </c>
      <c r="E17439" s="421">
        <v>348</v>
      </c>
      <c r="F17439" s="413">
        <v>147.32</v>
      </c>
      <c r="G17439" s="414">
        <f t="shared" si="544"/>
        <v>2.3622047244094491</v>
      </c>
      <c r="H17439" s="415">
        <f t="shared" si="545"/>
        <v>2.3622047244094491</v>
      </c>
    </row>
    <row r="17440" spans="1:8" ht="15" hidden="1" thickBot="1">
      <c r="A17440" s="409">
        <v>202209</v>
      </c>
      <c r="B17440" s="196" t="s">
        <v>346</v>
      </c>
      <c r="C17440" s="197" t="s">
        <v>336</v>
      </c>
      <c r="D17440" s="198" t="s">
        <v>337</v>
      </c>
      <c r="E17440" s="421">
        <v>90576</v>
      </c>
      <c r="F17440" s="413">
        <v>147.32</v>
      </c>
      <c r="G17440" s="414">
        <f t="shared" si="544"/>
        <v>614.82487102905247</v>
      </c>
      <c r="H17440" s="415">
        <f t="shared" si="545"/>
        <v>3.0741243551452624</v>
      </c>
    </row>
    <row r="17441" spans="1:8" ht="15" hidden="1" thickBot="1">
      <c r="A17441" s="409">
        <v>202209</v>
      </c>
      <c r="B17441" s="196" t="s">
        <v>347</v>
      </c>
      <c r="C17441" s="197" t="s">
        <v>336</v>
      </c>
      <c r="D17441" s="198" t="s">
        <v>337</v>
      </c>
      <c r="E17441" s="421">
        <v>69641</v>
      </c>
      <c r="F17441" s="413">
        <v>147.32</v>
      </c>
      <c r="G17441" s="414">
        <f t="shared" si="544"/>
        <v>472.71925061091503</v>
      </c>
      <c r="H17441" s="415">
        <f t="shared" si="545"/>
        <v>2.3635962530545753</v>
      </c>
    </row>
    <row r="17442" spans="1:8" ht="15" hidden="1" thickBot="1">
      <c r="A17442" s="409">
        <v>202209</v>
      </c>
      <c r="B17442" s="196" t="s">
        <v>348</v>
      </c>
      <c r="C17442" s="197" t="s">
        <v>336</v>
      </c>
      <c r="D17442" s="198" t="s">
        <v>337</v>
      </c>
      <c r="E17442" s="421">
        <v>97570</v>
      </c>
      <c r="F17442" s="413">
        <v>147.32</v>
      </c>
      <c r="G17442" s="414">
        <f t="shared" si="544"/>
        <v>662.2997556339941</v>
      </c>
      <c r="H17442" s="415">
        <f t="shared" si="545"/>
        <v>3.3114987781699705</v>
      </c>
    </row>
    <row r="17443" spans="1:8" ht="15" hidden="1" thickBot="1">
      <c r="A17443" s="409">
        <v>202209</v>
      </c>
      <c r="B17443" s="196" t="s">
        <v>349</v>
      </c>
      <c r="C17443" s="197" t="s">
        <v>336</v>
      </c>
      <c r="D17443" s="198" t="s">
        <v>350</v>
      </c>
      <c r="E17443" s="421">
        <v>0.01</v>
      </c>
      <c r="F17443" s="413">
        <v>147.32</v>
      </c>
      <c r="G17443" s="414">
        <f t="shared" si="544"/>
        <v>6.7879446103719793E-5</v>
      </c>
      <c r="H17443" s="415" t="str">
        <f t="shared" si="545"/>
        <v>VER</v>
      </c>
    </row>
    <row r="17444" spans="1:8" ht="15" hidden="1" thickBot="1">
      <c r="A17444" s="409">
        <v>202209</v>
      </c>
      <c r="B17444" s="196" t="s">
        <v>351</v>
      </c>
      <c r="C17444" s="197" t="s">
        <v>336</v>
      </c>
      <c r="D17444" s="198" t="s">
        <v>337</v>
      </c>
      <c r="E17444" s="421">
        <v>70101</v>
      </c>
      <c r="F17444" s="413">
        <v>147.32</v>
      </c>
      <c r="G17444" s="414">
        <f t="shared" si="544"/>
        <v>475.84170513168613</v>
      </c>
      <c r="H17444" s="415">
        <f t="shared" si="545"/>
        <v>2.3792085256584308</v>
      </c>
    </row>
    <row r="17445" spans="1:8" ht="15" hidden="1" thickBot="1">
      <c r="A17445" s="409">
        <v>202209</v>
      </c>
      <c r="B17445" s="196" t="s">
        <v>352</v>
      </c>
      <c r="C17445" s="197" t="s">
        <v>336</v>
      </c>
      <c r="D17445" s="198" t="s">
        <v>339</v>
      </c>
      <c r="E17445" s="421">
        <v>351</v>
      </c>
      <c r="F17445" s="413">
        <v>147.32</v>
      </c>
      <c r="G17445" s="414">
        <f t="shared" si="544"/>
        <v>2.3825685582405649</v>
      </c>
      <c r="H17445" s="415">
        <f t="shared" si="545"/>
        <v>2.3825685582405649</v>
      </c>
    </row>
    <row r="17446" spans="1:8" ht="15" hidden="1" thickBot="1">
      <c r="A17446" s="409">
        <v>202209</v>
      </c>
      <c r="B17446" s="196" t="s">
        <v>353</v>
      </c>
      <c r="C17446" s="197" t="s">
        <v>354</v>
      </c>
      <c r="D17446" s="198" t="s">
        <v>337</v>
      </c>
      <c r="E17446" s="421">
        <v>70101</v>
      </c>
      <c r="F17446" s="413">
        <v>147.32</v>
      </c>
      <c r="G17446" s="414">
        <f t="shared" si="544"/>
        <v>475.84170513168613</v>
      </c>
      <c r="H17446" s="415">
        <f t="shared" si="545"/>
        <v>2.3792085256584308</v>
      </c>
    </row>
    <row r="17447" spans="1:8" ht="15" hidden="1" thickBot="1">
      <c r="A17447" s="409">
        <v>202209</v>
      </c>
      <c r="B17447" s="196" t="s">
        <v>355</v>
      </c>
      <c r="C17447" s="197" t="s">
        <v>336</v>
      </c>
      <c r="D17447" s="198" t="s">
        <v>337</v>
      </c>
      <c r="E17447" s="421">
        <v>71983</v>
      </c>
      <c r="F17447" s="413">
        <v>147.32</v>
      </c>
      <c r="G17447" s="414">
        <f t="shared" si="544"/>
        <v>488.61661688840621</v>
      </c>
      <c r="H17447" s="415">
        <f t="shared" si="545"/>
        <v>2.4430830844420313</v>
      </c>
    </row>
    <row r="17448" spans="1:8" ht="15" hidden="1" thickBot="1">
      <c r="A17448" s="409">
        <v>202209</v>
      </c>
      <c r="B17448" s="196" t="s">
        <v>356</v>
      </c>
      <c r="C17448" s="197" t="s">
        <v>336</v>
      </c>
      <c r="D17448" s="198" t="s">
        <v>337</v>
      </c>
      <c r="E17448" s="421">
        <v>71983</v>
      </c>
      <c r="F17448" s="413">
        <v>147.32</v>
      </c>
      <c r="G17448" s="414">
        <f t="shared" si="544"/>
        <v>488.61661688840621</v>
      </c>
      <c r="H17448" s="415">
        <f t="shared" si="545"/>
        <v>2.4430830844420313</v>
      </c>
    </row>
    <row r="17449" spans="1:8" ht="15" hidden="1" thickBot="1">
      <c r="A17449" s="409">
        <v>202209</v>
      </c>
      <c r="B17449" s="196" t="s">
        <v>357</v>
      </c>
      <c r="C17449" s="197" t="s">
        <v>336</v>
      </c>
      <c r="D17449" s="198" t="s">
        <v>337</v>
      </c>
      <c r="E17449" s="421">
        <v>112517</v>
      </c>
      <c r="F17449" s="413">
        <v>147.32</v>
      </c>
      <c r="G17449" s="414">
        <f t="shared" si="544"/>
        <v>763.75916372522408</v>
      </c>
      <c r="H17449" s="415">
        <f t="shared" si="545"/>
        <v>3.8187958186261204</v>
      </c>
    </row>
    <row r="17450" spans="1:8" ht="15" hidden="1" thickBot="1">
      <c r="A17450" s="409">
        <v>202209</v>
      </c>
      <c r="B17450" s="196" t="s">
        <v>358</v>
      </c>
      <c r="C17450" s="197" t="s">
        <v>336</v>
      </c>
      <c r="D17450" s="198" t="s">
        <v>337</v>
      </c>
      <c r="E17450" s="421">
        <v>76944</v>
      </c>
      <c r="F17450" s="413">
        <v>147.32</v>
      </c>
      <c r="G17450" s="414">
        <f t="shared" si="544"/>
        <v>522.29161010046164</v>
      </c>
      <c r="H17450" s="415">
        <f t="shared" si="545"/>
        <v>2.6114580505023084</v>
      </c>
    </row>
    <row r="17451" spans="1:8" ht="15" hidden="1" thickBot="1">
      <c r="A17451" s="409">
        <v>202209</v>
      </c>
      <c r="B17451" s="196" t="s">
        <v>359</v>
      </c>
      <c r="C17451" s="197" t="s">
        <v>2624</v>
      </c>
      <c r="D17451" s="198" t="s">
        <v>339</v>
      </c>
      <c r="E17451" s="421">
        <v>385</v>
      </c>
      <c r="F17451" s="413">
        <v>147.32</v>
      </c>
      <c r="G17451" s="414">
        <f t="shared" si="544"/>
        <v>2.6133586749932123</v>
      </c>
      <c r="H17451" s="415">
        <f t="shared" si="545"/>
        <v>2.6133586749932123</v>
      </c>
    </row>
    <row r="17452" spans="1:8" ht="15" hidden="1" thickBot="1">
      <c r="A17452" s="409">
        <v>202209</v>
      </c>
      <c r="B17452" s="196" t="s">
        <v>360</v>
      </c>
      <c r="C17452" s="197" t="s">
        <v>336</v>
      </c>
      <c r="D17452" s="198" t="s">
        <v>337</v>
      </c>
      <c r="E17452" s="421">
        <v>133846</v>
      </c>
      <c r="F17452" s="413">
        <v>147.32</v>
      </c>
      <c r="G17452" s="414">
        <f t="shared" si="544"/>
        <v>908.53923431984799</v>
      </c>
      <c r="H17452" s="415">
        <f t="shared" si="545"/>
        <v>4.54269617159924</v>
      </c>
    </row>
    <row r="17453" spans="1:8" ht="15" hidden="1" thickBot="1">
      <c r="A17453" s="409">
        <v>202209</v>
      </c>
      <c r="B17453" s="196" t="s">
        <v>361</v>
      </c>
      <c r="C17453" s="197" t="s">
        <v>336</v>
      </c>
      <c r="D17453" s="198" t="s">
        <v>337</v>
      </c>
      <c r="E17453" s="421">
        <v>133846</v>
      </c>
      <c r="F17453" s="413">
        <v>147.32</v>
      </c>
      <c r="G17453" s="414">
        <f t="shared" si="544"/>
        <v>908.53923431984799</v>
      </c>
      <c r="H17453" s="415">
        <f t="shared" si="545"/>
        <v>4.54269617159924</v>
      </c>
    </row>
    <row r="17454" spans="1:8" ht="15" hidden="1" thickBot="1">
      <c r="A17454" s="409">
        <v>202209</v>
      </c>
      <c r="B17454" s="196" t="s">
        <v>362</v>
      </c>
      <c r="C17454" s="197" t="s">
        <v>2625</v>
      </c>
      <c r="D17454" s="198" t="s">
        <v>339</v>
      </c>
      <c r="E17454" s="421">
        <v>669</v>
      </c>
      <c r="F17454" s="413">
        <v>147.32</v>
      </c>
      <c r="G17454" s="414">
        <f t="shared" si="544"/>
        <v>4.5411349443388547</v>
      </c>
      <c r="H17454" s="415">
        <f t="shared" si="545"/>
        <v>4.5411349443388547</v>
      </c>
    </row>
    <row r="17455" spans="1:8" ht="15" hidden="1" thickBot="1">
      <c r="A17455" s="409">
        <v>202209</v>
      </c>
      <c r="B17455" s="196" t="s">
        <v>363</v>
      </c>
      <c r="C17455" s="197" t="s">
        <v>336</v>
      </c>
      <c r="D17455" s="198" t="s">
        <v>337</v>
      </c>
      <c r="E17455" s="421">
        <v>133846</v>
      </c>
      <c r="F17455" s="413">
        <v>147.32</v>
      </c>
      <c r="G17455" s="414">
        <f t="shared" si="544"/>
        <v>908.53923431984799</v>
      </c>
      <c r="H17455" s="415">
        <f t="shared" si="545"/>
        <v>4.54269617159924</v>
      </c>
    </row>
    <row r="17456" spans="1:8" ht="15" hidden="1" thickBot="1">
      <c r="A17456" s="409">
        <v>202209</v>
      </c>
      <c r="B17456" s="196" t="s">
        <v>364</v>
      </c>
      <c r="C17456" s="197" t="s">
        <v>336</v>
      </c>
      <c r="D17456" s="198" t="s">
        <v>337</v>
      </c>
      <c r="E17456" s="421">
        <v>133846</v>
      </c>
      <c r="F17456" s="413">
        <v>147.32</v>
      </c>
      <c r="G17456" s="414">
        <f t="shared" si="544"/>
        <v>908.53923431984799</v>
      </c>
      <c r="H17456" s="415">
        <f t="shared" si="545"/>
        <v>4.54269617159924</v>
      </c>
    </row>
    <row r="17457" spans="1:8" ht="15" hidden="1" thickBot="1">
      <c r="A17457" s="409">
        <v>202209</v>
      </c>
      <c r="B17457" s="196" t="s">
        <v>365</v>
      </c>
      <c r="C17457" s="197" t="s">
        <v>2626</v>
      </c>
      <c r="D17457" s="198" t="s">
        <v>337</v>
      </c>
      <c r="E17457" s="421">
        <v>135667</v>
      </c>
      <c r="F17457" s="413">
        <v>147.32</v>
      </c>
      <c r="G17457" s="414">
        <f t="shared" si="544"/>
        <v>920.90008145533534</v>
      </c>
      <c r="H17457" s="415">
        <f t="shared" si="545"/>
        <v>4.6045004072766771</v>
      </c>
    </row>
    <row r="17458" spans="1:8" ht="15" hidden="1" thickBot="1">
      <c r="A17458" s="409">
        <v>202209</v>
      </c>
      <c r="B17458" s="196" t="s">
        <v>366</v>
      </c>
      <c r="C17458" s="197" t="s">
        <v>2627</v>
      </c>
      <c r="D17458" s="198" t="s">
        <v>339</v>
      </c>
      <c r="E17458" s="421">
        <v>678</v>
      </c>
      <c r="F17458" s="413">
        <v>147.32</v>
      </c>
      <c r="G17458" s="414">
        <f t="shared" si="544"/>
        <v>4.6022264458322022</v>
      </c>
      <c r="H17458" s="415">
        <f t="shared" si="545"/>
        <v>4.6022264458322022</v>
      </c>
    </row>
    <row r="17459" spans="1:8" ht="15" hidden="1" thickBot="1">
      <c r="A17459" s="409">
        <v>202209</v>
      </c>
      <c r="B17459" s="196" t="s">
        <v>367</v>
      </c>
      <c r="C17459" s="197" t="s">
        <v>336</v>
      </c>
      <c r="D17459" s="198" t="s">
        <v>337</v>
      </c>
      <c r="E17459" s="421">
        <v>75344</v>
      </c>
      <c r="F17459" s="413">
        <v>147.32</v>
      </c>
      <c r="G17459" s="414">
        <f t="shared" si="544"/>
        <v>511.43089872386645</v>
      </c>
      <c r="H17459" s="415">
        <f t="shared" si="545"/>
        <v>2.5571544936193322</v>
      </c>
    </row>
    <row r="17460" spans="1:8" ht="15" hidden="1" thickBot="1">
      <c r="A17460" s="409">
        <v>202209</v>
      </c>
      <c r="B17460" s="196" t="s">
        <v>368</v>
      </c>
      <c r="C17460" s="197" t="s">
        <v>336</v>
      </c>
      <c r="D17460" s="198" t="s">
        <v>339</v>
      </c>
      <c r="E17460" s="421">
        <v>377</v>
      </c>
      <c r="F17460" s="413">
        <v>147.32</v>
      </c>
      <c r="G17460" s="414">
        <f t="shared" si="544"/>
        <v>2.5590551181102366</v>
      </c>
      <c r="H17460" s="415">
        <f t="shared" si="545"/>
        <v>2.5590551181102366</v>
      </c>
    </row>
    <row r="17461" spans="1:8" ht="15" hidden="1" thickBot="1">
      <c r="A17461" s="409">
        <v>202209</v>
      </c>
      <c r="B17461" s="196" t="s">
        <v>369</v>
      </c>
      <c r="C17461" s="197" t="s">
        <v>2628</v>
      </c>
      <c r="D17461" s="198" t="s">
        <v>337</v>
      </c>
      <c r="E17461" s="421">
        <v>133846</v>
      </c>
      <c r="F17461" s="413">
        <v>147.32</v>
      </c>
      <c r="G17461" s="414">
        <f t="shared" si="544"/>
        <v>908.53923431984799</v>
      </c>
      <c r="H17461" s="415">
        <f t="shared" si="545"/>
        <v>4.54269617159924</v>
      </c>
    </row>
    <row r="17462" spans="1:8" ht="15" hidden="1" thickBot="1">
      <c r="A17462" s="409">
        <v>202209</v>
      </c>
      <c r="B17462" s="196" t="s">
        <v>370</v>
      </c>
      <c r="C17462" s="197" t="s">
        <v>2629</v>
      </c>
      <c r="D17462" s="198" t="s">
        <v>339</v>
      </c>
      <c r="E17462" s="421">
        <v>669</v>
      </c>
      <c r="F17462" s="413">
        <v>147.32</v>
      </c>
      <c r="G17462" s="414">
        <f t="shared" si="544"/>
        <v>4.5411349443388547</v>
      </c>
      <c r="H17462" s="415">
        <f t="shared" si="545"/>
        <v>4.5411349443388547</v>
      </c>
    </row>
    <row r="17463" spans="1:8" ht="15" hidden="1" thickBot="1">
      <c r="A17463" s="409">
        <v>202209</v>
      </c>
      <c r="B17463" s="196" t="s">
        <v>2766</v>
      </c>
      <c r="C17463" s="197" t="s">
        <v>2767</v>
      </c>
      <c r="D17463" s="198" t="s">
        <v>337</v>
      </c>
      <c r="E17463" s="421">
        <v>82894</v>
      </c>
      <c r="F17463" s="413">
        <v>147.32</v>
      </c>
      <c r="G17463" s="414">
        <f t="shared" si="544"/>
        <v>562.67988053217493</v>
      </c>
      <c r="H17463" s="415">
        <f t="shared" si="545"/>
        <v>2.8133994026608748</v>
      </c>
    </row>
    <row r="17464" spans="1:8" ht="15" hidden="1" thickBot="1">
      <c r="A17464" s="409">
        <v>202209</v>
      </c>
      <c r="B17464" s="196" t="s">
        <v>2768</v>
      </c>
      <c r="C17464" s="197" t="s">
        <v>2769</v>
      </c>
      <c r="D17464" s="198" t="s">
        <v>339</v>
      </c>
      <c r="E17464" s="421">
        <v>414</v>
      </c>
      <c r="F17464" s="413">
        <v>147.32</v>
      </c>
      <c r="G17464" s="414">
        <f t="shared" si="544"/>
        <v>2.8102090686939998</v>
      </c>
      <c r="H17464" s="415">
        <f t="shared" si="545"/>
        <v>2.8102090686939998</v>
      </c>
    </row>
    <row r="17465" spans="1:8" ht="15" hidden="1" thickBot="1">
      <c r="A17465" s="409">
        <v>202209</v>
      </c>
      <c r="B17465" s="196" t="s">
        <v>371</v>
      </c>
      <c r="C17465" s="197" t="s">
        <v>336</v>
      </c>
      <c r="D17465" s="198" t="s">
        <v>337</v>
      </c>
      <c r="E17465" s="421">
        <v>68929</v>
      </c>
      <c r="F17465" s="413">
        <v>147.32</v>
      </c>
      <c r="G17465" s="414">
        <f t="shared" si="544"/>
        <v>467.88623404833021</v>
      </c>
      <c r="H17465" s="415">
        <f t="shared" si="545"/>
        <v>2.3394311702416513</v>
      </c>
    </row>
    <row r="17466" spans="1:8" ht="15" hidden="1" thickBot="1">
      <c r="A17466" s="409">
        <v>202209</v>
      </c>
      <c r="B17466" s="196" t="s">
        <v>372</v>
      </c>
      <c r="C17466" s="197" t="s">
        <v>2630</v>
      </c>
      <c r="D17466" s="198" t="s">
        <v>339</v>
      </c>
      <c r="E17466" s="421">
        <v>345</v>
      </c>
      <c r="F17466" s="413">
        <v>147.32</v>
      </c>
      <c r="G17466" s="414">
        <f t="shared" si="544"/>
        <v>2.3418408905783328</v>
      </c>
      <c r="H17466" s="415">
        <f t="shared" si="545"/>
        <v>2.3418408905783328</v>
      </c>
    </row>
    <row r="17467" spans="1:8" ht="15" hidden="1" thickBot="1">
      <c r="A17467" s="409">
        <v>202209</v>
      </c>
      <c r="B17467" s="196" t="s">
        <v>373</v>
      </c>
      <c r="C17467" s="197" t="s">
        <v>336</v>
      </c>
      <c r="D17467" s="198" t="s">
        <v>374</v>
      </c>
      <c r="E17467" s="421">
        <v>0.01</v>
      </c>
      <c r="F17467" s="413">
        <v>147.32</v>
      </c>
      <c r="G17467" s="414">
        <f t="shared" si="544"/>
        <v>6.7879446103719793E-5</v>
      </c>
      <c r="H17467" s="415" t="str">
        <f t="shared" si="545"/>
        <v>VER</v>
      </c>
    </row>
    <row r="17468" spans="1:8" ht="15" hidden="1" thickBot="1">
      <c r="A17468" s="409">
        <v>202209</v>
      </c>
      <c r="B17468" s="196" t="s">
        <v>375</v>
      </c>
      <c r="C17468" s="197" t="s">
        <v>336</v>
      </c>
      <c r="D17468" s="198" t="s">
        <v>374</v>
      </c>
      <c r="E17468" s="421">
        <v>0.01</v>
      </c>
      <c r="F17468" s="413">
        <v>147.32</v>
      </c>
      <c r="G17468" s="414">
        <f t="shared" si="544"/>
        <v>6.7879446103719793E-5</v>
      </c>
      <c r="H17468" s="415" t="str">
        <f t="shared" si="545"/>
        <v>VER</v>
      </c>
    </row>
    <row r="17469" spans="1:8" ht="15" hidden="1" thickBot="1">
      <c r="A17469" s="409">
        <v>202209</v>
      </c>
      <c r="B17469" s="196" t="s">
        <v>376</v>
      </c>
      <c r="C17469" s="197" t="s">
        <v>336</v>
      </c>
      <c r="D17469" s="198" t="s">
        <v>337</v>
      </c>
      <c r="E17469" s="421">
        <v>73774</v>
      </c>
      <c r="F17469" s="413">
        <v>147.32</v>
      </c>
      <c r="G17469" s="414">
        <f t="shared" si="544"/>
        <v>500.77382568558244</v>
      </c>
      <c r="H17469" s="415">
        <f t="shared" si="545"/>
        <v>2.5038691284279122</v>
      </c>
    </row>
    <row r="17470" spans="1:8" ht="15" hidden="1" thickBot="1">
      <c r="A17470" s="409">
        <v>202209</v>
      </c>
      <c r="B17470" s="196" t="s">
        <v>377</v>
      </c>
      <c r="C17470" s="197" t="s">
        <v>378</v>
      </c>
      <c r="D17470" s="198" t="s">
        <v>339</v>
      </c>
      <c r="E17470" s="421">
        <v>99.73</v>
      </c>
      <c r="F17470" s="413">
        <v>147.32</v>
      </c>
      <c r="G17470" s="414">
        <f t="shared" si="544"/>
        <v>0.67696171599239752</v>
      </c>
      <c r="H17470" s="415">
        <f t="shared" si="545"/>
        <v>0.67696171599239752</v>
      </c>
    </row>
    <row r="17471" spans="1:8" ht="15" hidden="1" thickBot="1">
      <c r="A17471" s="409">
        <v>202209</v>
      </c>
      <c r="B17471" s="196" t="s">
        <v>379</v>
      </c>
      <c r="C17471" s="197" t="s">
        <v>378</v>
      </c>
      <c r="D17471" s="198" t="s">
        <v>337</v>
      </c>
      <c r="E17471" s="421">
        <v>21827</v>
      </c>
      <c r="F17471" s="413">
        <v>147.32</v>
      </c>
      <c r="G17471" s="414">
        <f t="shared" si="544"/>
        <v>148.1604670105892</v>
      </c>
      <c r="H17471" s="415">
        <f t="shared" si="545"/>
        <v>0.74080233505294601</v>
      </c>
    </row>
    <row r="17472" spans="1:8" ht="15" hidden="1" thickBot="1">
      <c r="A17472" s="409">
        <v>202209</v>
      </c>
      <c r="B17472" s="196" t="s">
        <v>380</v>
      </c>
      <c r="C17472" s="197" t="s">
        <v>378</v>
      </c>
      <c r="D17472" s="198" t="s">
        <v>381</v>
      </c>
      <c r="E17472" s="421">
        <v>2509</v>
      </c>
      <c r="F17472" s="413">
        <v>147.32</v>
      </c>
      <c r="G17472" s="414">
        <f t="shared" si="544"/>
        <v>17.030953027423298</v>
      </c>
      <c r="H17472" s="415" t="str">
        <f t="shared" si="545"/>
        <v>VER</v>
      </c>
    </row>
    <row r="17473" spans="1:8" ht="15" hidden="1" thickBot="1">
      <c r="A17473" s="409">
        <v>202209</v>
      </c>
      <c r="B17473" s="196" t="s">
        <v>382</v>
      </c>
      <c r="C17473" s="197" t="s">
        <v>378</v>
      </c>
      <c r="D17473" s="198" t="s">
        <v>339</v>
      </c>
      <c r="E17473" s="421">
        <v>109</v>
      </c>
      <c r="F17473" s="413">
        <v>147.32</v>
      </c>
      <c r="G17473" s="414">
        <f t="shared" si="544"/>
        <v>0.73988596253054584</v>
      </c>
      <c r="H17473" s="415">
        <f t="shared" si="545"/>
        <v>0.73988596253054584</v>
      </c>
    </row>
    <row r="17474" spans="1:8" ht="15" hidden="1" thickBot="1">
      <c r="A17474" s="409">
        <v>202209</v>
      </c>
      <c r="B17474" s="196" t="s">
        <v>383</v>
      </c>
      <c r="C17474" s="197" t="s">
        <v>378</v>
      </c>
      <c r="D17474" s="198" t="s">
        <v>381</v>
      </c>
      <c r="E17474" s="421">
        <v>4311</v>
      </c>
      <c r="F17474" s="413">
        <v>147.32</v>
      </c>
      <c r="G17474" s="414">
        <f t="shared" ref="G17474:G17537" si="546">+E17474/F17474</f>
        <v>29.262829215313605</v>
      </c>
      <c r="H17474" s="415" t="str">
        <f t="shared" ref="H17474:H17537" si="547">IF(D17474="TB",G17474/200,IF(D17474="LT",G17474,"VER"))</f>
        <v>VER</v>
      </c>
    </row>
    <row r="17475" spans="1:8" ht="15" hidden="1" thickBot="1">
      <c r="A17475" s="409">
        <v>202209</v>
      </c>
      <c r="B17475" s="196" t="s">
        <v>384</v>
      </c>
      <c r="C17475" s="197" t="s">
        <v>385</v>
      </c>
      <c r="D17475" s="198" t="s">
        <v>337</v>
      </c>
      <c r="E17475" s="421">
        <v>113941</v>
      </c>
      <c r="F17475" s="413">
        <v>147.32</v>
      </c>
      <c r="G17475" s="414">
        <f t="shared" si="546"/>
        <v>773.42519685039372</v>
      </c>
      <c r="H17475" s="415">
        <f t="shared" si="547"/>
        <v>3.8671259842519685</v>
      </c>
    </row>
    <row r="17476" spans="1:8" ht="15" hidden="1" thickBot="1">
      <c r="A17476" s="409">
        <v>202209</v>
      </c>
      <c r="B17476" s="196" t="s">
        <v>386</v>
      </c>
      <c r="C17476" s="197" t="s">
        <v>385</v>
      </c>
      <c r="D17476" s="198" t="s">
        <v>337</v>
      </c>
      <c r="E17476" s="421">
        <v>186010</v>
      </c>
      <c r="F17476" s="413">
        <v>147.32</v>
      </c>
      <c r="G17476" s="414">
        <f t="shared" si="546"/>
        <v>1262.625576975292</v>
      </c>
      <c r="H17476" s="415">
        <f t="shared" si="547"/>
        <v>6.3131278848764598</v>
      </c>
    </row>
    <row r="17477" spans="1:8" ht="15" hidden="1" thickBot="1">
      <c r="A17477" s="409">
        <v>202209</v>
      </c>
      <c r="B17477" s="196" t="s">
        <v>387</v>
      </c>
      <c r="C17477" s="197" t="s">
        <v>388</v>
      </c>
      <c r="D17477" s="198" t="s">
        <v>339</v>
      </c>
      <c r="E17477" s="421">
        <v>386</v>
      </c>
      <c r="F17477" s="413">
        <v>147.32</v>
      </c>
      <c r="G17477" s="414">
        <f t="shared" si="546"/>
        <v>2.6201466196035841</v>
      </c>
      <c r="H17477" s="415">
        <f t="shared" si="547"/>
        <v>2.6201466196035841</v>
      </c>
    </row>
    <row r="17478" spans="1:8" ht="15" hidden="1" thickBot="1">
      <c r="A17478" s="409">
        <v>202209</v>
      </c>
      <c r="B17478" s="196" t="s">
        <v>389</v>
      </c>
      <c r="C17478" s="197" t="s">
        <v>388</v>
      </c>
      <c r="D17478" s="198" t="s">
        <v>339</v>
      </c>
      <c r="E17478" s="421">
        <v>386</v>
      </c>
      <c r="F17478" s="413">
        <v>147.32</v>
      </c>
      <c r="G17478" s="414">
        <f t="shared" si="546"/>
        <v>2.6201466196035841</v>
      </c>
      <c r="H17478" s="415">
        <f t="shared" si="547"/>
        <v>2.6201466196035841</v>
      </c>
    </row>
    <row r="17479" spans="1:8" ht="15" hidden="1" thickBot="1">
      <c r="A17479" s="409">
        <v>202209</v>
      </c>
      <c r="B17479" s="196" t="s">
        <v>390</v>
      </c>
      <c r="C17479" s="197" t="s">
        <v>391</v>
      </c>
      <c r="D17479" s="198" t="s">
        <v>337</v>
      </c>
      <c r="E17479" s="421">
        <v>27625</v>
      </c>
      <c r="F17479" s="413">
        <v>147.32</v>
      </c>
      <c r="G17479" s="414">
        <f t="shared" si="546"/>
        <v>187.51696986152595</v>
      </c>
      <c r="H17479" s="415">
        <f t="shared" si="547"/>
        <v>0.93758484930762975</v>
      </c>
    </row>
    <row r="17480" spans="1:8" ht="15" hidden="1" thickBot="1">
      <c r="A17480" s="409">
        <v>202209</v>
      </c>
      <c r="B17480" s="196" t="s">
        <v>392</v>
      </c>
      <c r="C17480" s="197" t="s">
        <v>391</v>
      </c>
      <c r="D17480" s="198" t="s">
        <v>337</v>
      </c>
      <c r="E17480" s="421">
        <v>0.01</v>
      </c>
      <c r="F17480" s="413">
        <v>147.32</v>
      </c>
      <c r="G17480" s="414">
        <f t="shared" si="546"/>
        <v>6.7879446103719793E-5</v>
      </c>
      <c r="H17480" s="415">
        <f t="shared" si="547"/>
        <v>3.3939723051859898E-7</v>
      </c>
    </row>
    <row r="17481" spans="1:8" ht="15" hidden="1" thickBot="1">
      <c r="A17481" s="409">
        <v>202209</v>
      </c>
      <c r="B17481" s="196" t="s">
        <v>393</v>
      </c>
      <c r="C17481" s="197" t="s">
        <v>391</v>
      </c>
      <c r="D17481" s="198" t="s">
        <v>339</v>
      </c>
      <c r="E17481" s="421">
        <v>0.01</v>
      </c>
      <c r="F17481" s="413">
        <v>147.32</v>
      </c>
      <c r="G17481" s="414">
        <f t="shared" si="546"/>
        <v>6.7879446103719793E-5</v>
      </c>
      <c r="H17481" s="415">
        <f t="shared" si="547"/>
        <v>6.7879446103719793E-5</v>
      </c>
    </row>
    <row r="17482" spans="1:8" ht="15" hidden="1" thickBot="1">
      <c r="A17482" s="409">
        <v>202209</v>
      </c>
      <c r="B17482" s="196" t="s">
        <v>394</v>
      </c>
      <c r="C17482" s="197" t="s">
        <v>391</v>
      </c>
      <c r="D17482" s="198" t="s">
        <v>337</v>
      </c>
      <c r="E17482" s="421">
        <v>51998</v>
      </c>
      <c r="F17482" s="413">
        <v>147.32</v>
      </c>
      <c r="G17482" s="414">
        <f t="shared" si="546"/>
        <v>352.9595438501222</v>
      </c>
      <c r="H17482" s="415">
        <f t="shared" si="547"/>
        <v>1.764797719250611</v>
      </c>
    </row>
    <row r="17483" spans="1:8" ht="15" hidden="1" thickBot="1">
      <c r="A17483" s="409">
        <v>202209</v>
      </c>
      <c r="B17483" s="196" t="s">
        <v>395</v>
      </c>
      <c r="C17483" s="197" t="s">
        <v>2631</v>
      </c>
      <c r="D17483" s="198" t="s">
        <v>339</v>
      </c>
      <c r="E17483" s="421">
        <v>260</v>
      </c>
      <c r="F17483" s="413">
        <v>147.32</v>
      </c>
      <c r="G17483" s="414">
        <f t="shared" si="546"/>
        <v>1.7648655986967148</v>
      </c>
      <c r="H17483" s="415">
        <f t="shared" si="547"/>
        <v>1.7648655986967148</v>
      </c>
    </row>
    <row r="17484" spans="1:8" ht="15" hidden="1" thickBot="1">
      <c r="A17484" s="409">
        <v>202209</v>
      </c>
      <c r="B17484" s="196" t="s">
        <v>396</v>
      </c>
      <c r="C17484" s="197" t="s">
        <v>391</v>
      </c>
      <c r="D17484" s="198" t="s">
        <v>337</v>
      </c>
      <c r="E17484" s="421">
        <v>51998</v>
      </c>
      <c r="F17484" s="413">
        <v>147.32</v>
      </c>
      <c r="G17484" s="414">
        <f t="shared" si="546"/>
        <v>352.9595438501222</v>
      </c>
      <c r="H17484" s="415">
        <f t="shared" si="547"/>
        <v>1.764797719250611</v>
      </c>
    </row>
    <row r="17485" spans="1:8" ht="15" hidden="1" thickBot="1">
      <c r="A17485" s="409">
        <v>202209</v>
      </c>
      <c r="B17485" s="196" t="s">
        <v>397</v>
      </c>
      <c r="C17485" s="197" t="s">
        <v>391</v>
      </c>
      <c r="D17485" s="198" t="s">
        <v>339</v>
      </c>
      <c r="E17485" s="421">
        <v>260</v>
      </c>
      <c r="F17485" s="413">
        <v>147.32</v>
      </c>
      <c r="G17485" s="414">
        <f t="shared" si="546"/>
        <v>1.7648655986967148</v>
      </c>
      <c r="H17485" s="415">
        <f t="shared" si="547"/>
        <v>1.7648655986967148</v>
      </c>
    </row>
    <row r="17486" spans="1:8" ht="15" hidden="1" thickBot="1">
      <c r="A17486" s="409">
        <v>202209</v>
      </c>
      <c r="B17486" s="196" t="s">
        <v>398</v>
      </c>
      <c r="C17486" s="197" t="s">
        <v>391</v>
      </c>
      <c r="D17486" s="198" t="s">
        <v>337</v>
      </c>
      <c r="E17486" s="421">
        <v>51998</v>
      </c>
      <c r="F17486" s="413">
        <v>147.32</v>
      </c>
      <c r="G17486" s="414">
        <f t="shared" si="546"/>
        <v>352.9595438501222</v>
      </c>
      <c r="H17486" s="415">
        <f t="shared" si="547"/>
        <v>1.764797719250611</v>
      </c>
    </row>
    <row r="17487" spans="1:8" ht="15" hidden="1" thickBot="1">
      <c r="A17487" s="409">
        <v>202209</v>
      </c>
      <c r="B17487" s="196" t="s">
        <v>399</v>
      </c>
      <c r="C17487" s="197" t="s">
        <v>391</v>
      </c>
      <c r="D17487" s="198" t="s">
        <v>337</v>
      </c>
      <c r="E17487" s="421">
        <v>66496</v>
      </c>
      <c r="F17487" s="413">
        <v>147.32</v>
      </c>
      <c r="G17487" s="414">
        <f t="shared" si="546"/>
        <v>451.37116481129516</v>
      </c>
      <c r="H17487" s="415">
        <f t="shared" si="547"/>
        <v>2.2568558240564758</v>
      </c>
    </row>
    <row r="17488" spans="1:8" ht="15" hidden="1" thickBot="1">
      <c r="A17488" s="409">
        <v>202209</v>
      </c>
      <c r="B17488" s="196" t="s">
        <v>400</v>
      </c>
      <c r="C17488" s="197" t="s">
        <v>391</v>
      </c>
      <c r="D17488" s="198" t="s">
        <v>337</v>
      </c>
      <c r="E17488" s="421">
        <v>66496</v>
      </c>
      <c r="F17488" s="413">
        <v>147.32</v>
      </c>
      <c r="G17488" s="414">
        <f t="shared" si="546"/>
        <v>451.37116481129516</v>
      </c>
      <c r="H17488" s="415">
        <f t="shared" si="547"/>
        <v>2.2568558240564758</v>
      </c>
    </row>
    <row r="17489" spans="1:8" ht="15" hidden="1" thickBot="1">
      <c r="A17489" s="409">
        <v>202209</v>
      </c>
      <c r="B17489" s="196" t="s">
        <v>401</v>
      </c>
      <c r="C17489" s="197" t="s">
        <v>391</v>
      </c>
      <c r="D17489" s="198" t="s">
        <v>339</v>
      </c>
      <c r="E17489" s="421">
        <v>332</v>
      </c>
      <c r="F17489" s="413">
        <v>147.32</v>
      </c>
      <c r="G17489" s="414">
        <f t="shared" si="546"/>
        <v>2.2535976106434972</v>
      </c>
      <c r="H17489" s="415">
        <f t="shared" si="547"/>
        <v>2.2535976106434972</v>
      </c>
    </row>
    <row r="17490" spans="1:8" ht="15" hidden="1" thickBot="1">
      <c r="A17490" s="409">
        <v>202209</v>
      </c>
      <c r="B17490" s="196" t="s">
        <v>402</v>
      </c>
      <c r="C17490" s="197" t="s">
        <v>391</v>
      </c>
      <c r="D17490" s="198" t="s">
        <v>337</v>
      </c>
      <c r="E17490" s="421">
        <v>66496</v>
      </c>
      <c r="F17490" s="413">
        <v>147.32</v>
      </c>
      <c r="G17490" s="414">
        <f t="shared" si="546"/>
        <v>451.37116481129516</v>
      </c>
      <c r="H17490" s="415">
        <f t="shared" si="547"/>
        <v>2.2568558240564758</v>
      </c>
    </row>
    <row r="17491" spans="1:8" ht="15" hidden="1" thickBot="1">
      <c r="A17491" s="409">
        <v>202209</v>
      </c>
      <c r="B17491" s="196" t="s">
        <v>403</v>
      </c>
      <c r="C17491" s="197" t="s">
        <v>391</v>
      </c>
      <c r="D17491" s="198" t="s">
        <v>337</v>
      </c>
      <c r="E17491" s="421">
        <v>66496</v>
      </c>
      <c r="F17491" s="413">
        <v>147.32</v>
      </c>
      <c r="G17491" s="414">
        <f t="shared" si="546"/>
        <v>451.37116481129516</v>
      </c>
      <c r="H17491" s="415">
        <f t="shared" si="547"/>
        <v>2.2568558240564758</v>
      </c>
    </row>
    <row r="17492" spans="1:8" ht="15" hidden="1" thickBot="1">
      <c r="A17492" s="409">
        <v>202209</v>
      </c>
      <c r="B17492" s="196" t="s">
        <v>404</v>
      </c>
      <c r="C17492" s="197" t="s">
        <v>391</v>
      </c>
      <c r="D17492" s="198" t="s">
        <v>339</v>
      </c>
      <c r="E17492" s="421">
        <v>332</v>
      </c>
      <c r="F17492" s="413">
        <v>147.32</v>
      </c>
      <c r="G17492" s="414">
        <f t="shared" si="546"/>
        <v>2.2535976106434972</v>
      </c>
      <c r="H17492" s="415">
        <f t="shared" si="547"/>
        <v>2.2535976106434972</v>
      </c>
    </row>
    <row r="17493" spans="1:8" ht="15" hidden="1" thickBot="1">
      <c r="A17493" s="409">
        <v>202209</v>
      </c>
      <c r="B17493" s="196" t="s">
        <v>405</v>
      </c>
      <c r="C17493" s="197" t="s">
        <v>391</v>
      </c>
      <c r="D17493" s="198" t="s">
        <v>337</v>
      </c>
      <c r="E17493" s="421">
        <v>66496</v>
      </c>
      <c r="F17493" s="413">
        <v>147.32</v>
      </c>
      <c r="G17493" s="414">
        <f t="shared" si="546"/>
        <v>451.37116481129516</v>
      </c>
      <c r="H17493" s="415">
        <f t="shared" si="547"/>
        <v>2.2568558240564758</v>
      </c>
    </row>
    <row r="17494" spans="1:8" ht="15" hidden="1" thickBot="1">
      <c r="A17494" s="409">
        <v>202209</v>
      </c>
      <c r="B17494" s="196" t="s">
        <v>406</v>
      </c>
      <c r="C17494" s="197" t="s">
        <v>391</v>
      </c>
      <c r="D17494" s="198" t="s">
        <v>339</v>
      </c>
      <c r="E17494" s="421">
        <v>332</v>
      </c>
      <c r="F17494" s="413">
        <v>147.32</v>
      </c>
      <c r="G17494" s="414">
        <f t="shared" si="546"/>
        <v>2.2535976106434972</v>
      </c>
      <c r="H17494" s="415">
        <f t="shared" si="547"/>
        <v>2.2535976106434972</v>
      </c>
    </row>
    <row r="17495" spans="1:8" ht="15" hidden="1" thickBot="1">
      <c r="A17495" s="409">
        <v>202209</v>
      </c>
      <c r="B17495" s="196" t="s">
        <v>407</v>
      </c>
      <c r="C17495" s="197" t="s">
        <v>391</v>
      </c>
      <c r="D17495" s="198" t="s">
        <v>337</v>
      </c>
      <c r="E17495" s="421">
        <v>51998</v>
      </c>
      <c r="F17495" s="413">
        <v>147.32</v>
      </c>
      <c r="G17495" s="414">
        <f t="shared" si="546"/>
        <v>352.9595438501222</v>
      </c>
      <c r="H17495" s="415">
        <f t="shared" si="547"/>
        <v>1.764797719250611</v>
      </c>
    </row>
    <row r="17496" spans="1:8" ht="15" hidden="1" thickBot="1">
      <c r="A17496" s="409">
        <v>202209</v>
      </c>
      <c r="B17496" s="196" t="s">
        <v>408</v>
      </c>
      <c r="C17496" s="197" t="s">
        <v>2632</v>
      </c>
      <c r="D17496" s="198" t="s">
        <v>339</v>
      </c>
      <c r="E17496" s="421">
        <v>260</v>
      </c>
      <c r="F17496" s="413">
        <v>147.32</v>
      </c>
      <c r="G17496" s="414">
        <f t="shared" si="546"/>
        <v>1.7648655986967148</v>
      </c>
      <c r="H17496" s="415">
        <f t="shared" si="547"/>
        <v>1.7648655986967148</v>
      </c>
    </row>
    <row r="17497" spans="1:8" ht="15" hidden="1" thickBot="1">
      <c r="A17497" s="409">
        <v>202209</v>
      </c>
      <c r="B17497" s="196" t="s">
        <v>409</v>
      </c>
      <c r="C17497" s="197" t="s">
        <v>391</v>
      </c>
      <c r="D17497" s="198" t="s">
        <v>337</v>
      </c>
      <c r="E17497" s="421">
        <v>51998</v>
      </c>
      <c r="F17497" s="413">
        <v>147.32</v>
      </c>
      <c r="G17497" s="414">
        <f t="shared" si="546"/>
        <v>352.9595438501222</v>
      </c>
      <c r="H17497" s="415">
        <f t="shared" si="547"/>
        <v>1.764797719250611</v>
      </c>
    </row>
    <row r="17498" spans="1:8" ht="15" hidden="1" thickBot="1">
      <c r="A17498" s="409">
        <v>202209</v>
      </c>
      <c r="B17498" s="196" t="s">
        <v>410</v>
      </c>
      <c r="C17498" s="197" t="s">
        <v>391</v>
      </c>
      <c r="D17498" s="198" t="s">
        <v>350</v>
      </c>
      <c r="E17498" s="421">
        <v>0.01</v>
      </c>
      <c r="F17498" s="413">
        <v>147.32</v>
      </c>
      <c r="G17498" s="414">
        <f t="shared" si="546"/>
        <v>6.7879446103719793E-5</v>
      </c>
      <c r="H17498" s="415" t="str">
        <f t="shared" si="547"/>
        <v>VER</v>
      </c>
    </row>
    <row r="17499" spans="1:8" ht="15" hidden="1" thickBot="1">
      <c r="A17499" s="409">
        <v>202209</v>
      </c>
      <c r="B17499" s="196" t="s">
        <v>2778</v>
      </c>
      <c r="C17499" s="197" t="s">
        <v>2779</v>
      </c>
      <c r="D17499" s="198" t="s">
        <v>337</v>
      </c>
      <c r="E17499" s="421">
        <v>35638</v>
      </c>
      <c r="F17499" s="413">
        <v>147.32</v>
      </c>
      <c r="G17499" s="414">
        <f t="shared" si="546"/>
        <v>241.90877002443662</v>
      </c>
      <c r="H17499" s="415">
        <f t="shared" si="547"/>
        <v>1.2095438501221831</v>
      </c>
    </row>
    <row r="17500" spans="1:8" ht="15" hidden="1" thickBot="1">
      <c r="A17500" s="409">
        <v>202209</v>
      </c>
      <c r="B17500" s="196" t="s">
        <v>2780</v>
      </c>
      <c r="C17500" s="197" t="s">
        <v>2781</v>
      </c>
      <c r="D17500" s="198" t="s">
        <v>339</v>
      </c>
      <c r="E17500" s="421">
        <v>178</v>
      </c>
      <c r="F17500" s="413">
        <v>147.32</v>
      </c>
      <c r="G17500" s="414">
        <f t="shared" si="546"/>
        <v>1.2082541406462124</v>
      </c>
      <c r="H17500" s="415">
        <f t="shared" si="547"/>
        <v>1.2082541406462124</v>
      </c>
    </row>
    <row r="17501" spans="1:8" ht="15" hidden="1" thickBot="1">
      <c r="A17501" s="409">
        <v>202209</v>
      </c>
      <c r="B17501" s="196" t="s">
        <v>411</v>
      </c>
      <c r="C17501" s="197" t="s">
        <v>412</v>
      </c>
      <c r="D17501" s="198" t="s">
        <v>374</v>
      </c>
      <c r="E17501" s="421">
        <v>0.01</v>
      </c>
      <c r="F17501" s="413">
        <v>147.32</v>
      </c>
      <c r="G17501" s="414">
        <f t="shared" si="546"/>
        <v>6.7879446103719793E-5</v>
      </c>
      <c r="H17501" s="415" t="str">
        <f t="shared" si="547"/>
        <v>VER</v>
      </c>
    </row>
    <row r="17502" spans="1:8" ht="15" hidden="1" thickBot="1">
      <c r="A17502" s="409">
        <v>202209</v>
      </c>
      <c r="B17502" s="196" t="s">
        <v>413</v>
      </c>
      <c r="C17502" s="197" t="s">
        <v>412</v>
      </c>
      <c r="D17502" s="198" t="s">
        <v>337</v>
      </c>
      <c r="E17502" s="421">
        <v>16113</v>
      </c>
      <c r="F17502" s="413">
        <v>147.32</v>
      </c>
      <c r="G17502" s="414">
        <f t="shared" si="546"/>
        <v>109.37415150692371</v>
      </c>
      <c r="H17502" s="415">
        <f t="shared" si="547"/>
        <v>0.54687075753461856</v>
      </c>
    </row>
    <row r="17503" spans="1:8" ht="15" hidden="1" thickBot="1">
      <c r="A17503" s="409">
        <v>202209</v>
      </c>
      <c r="B17503" s="196" t="s">
        <v>414</v>
      </c>
      <c r="C17503" s="197" t="s">
        <v>412</v>
      </c>
      <c r="D17503" s="198" t="s">
        <v>337</v>
      </c>
      <c r="E17503" s="421">
        <v>22752</v>
      </c>
      <c r="F17503" s="413">
        <v>147.32</v>
      </c>
      <c r="G17503" s="414">
        <f t="shared" si="546"/>
        <v>154.43931577518327</v>
      </c>
      <c r="H17503" s="415">
        <f t="shared" si="547"/>
        <v>0.77219657887591642</v>
      </c>
    </row>
    <row r="17504" spans="1:8" ht="15" hidden="1" thickBot="1">
      <c r="A17504" s="409">
        <v>202209</v>
      </c>
      <c r="B17504" s="196" t="s">
        <v>415</v>
      </c>
      <c r="C17504" s="197" t="s">
        <v>412</v>
      </c>
      <c r="D17504" s="198" t="s">
        <v>339</v>
      </c>
      <c r="E17504" s="421">
        <v>114</v>
      </c>
      <c r="F17504" s="413">
        <v>147.32</v>
      </c>
      <c r="G17504" s="414">
        <f t="shared" si="546"/>
        <v>0.77382568558240572</v>
      </c>
      <c r="H17504" s="415">
        <f t="shared" si="547"/>
        <v>0.77382568558240572</v>
      </c>
    </row>
    <row r="17505" spans="1:8" ht="15" hidden="1" thickBot="1">
      <c r="A17505" s="409">
        <v>202209</v>
      </c>
      <c r="B17505" s="196" t="s">
        <v>416</v>
      </c>
      <c r="C17505" s="197" t="s">
        <v>412</v>
      </c>
      <c r="D17505" s="198" t="s">
        <v>339</v>
      </c>
      <c r="E17505" s="421">
        <v>196</v>
      </c>
      <c r="F17505" s="413">
        <v>147.32</v>
      </c>
      <c r="G17505" s="414">
        <f t="shared" si="546"/>
        <v>1.3304371436329081</v>
      </c>
      <c r="H17505" s="415">
        <f t="shared" si="547"/>
        <v>1.3304371436329081</v>
      </c>
    </row>
    <row r="17506" spans="1:8" ht="15" hidden="1" thickBot="1">
      <c r="A17506" s="409">
        <v>202209</v>
      </c>
      <c r="B17506" s="196" t="s">
        <v>417</v>
      </c>
      <c r="C17506" s="197" t="s">
        <v>412</v>
      </c>
      <c r="D17506" s="198" t="s">
        <v>337</v>
      </c>
      <c r="E17506" s="421">
        <v>21872</v>
      </c>
      <c r="F17506" s="413">
        <v>147.32</v>
      </c>
      <c r="G17506" s="414">
        <f t="shared" si="546"/>
        <v>148.46592451805594</v>
      </c>
      <c r="H17506" s="415">
        <f t="shared" si="547"/>
        <v>0.74232962259027968</v>
      </c>
    </row>
    <row r="17507" spans="1:8" ht="15" hidden="1" thickBot="1">
      <c r="A17507" s="409">
        <v>202209</v>
      </c>
      <c r="B17507" s="196" t="s">
        <v>418</v>
      </c>
      <c r="C17507" s="197" t="s">
        <v>412</v>
      </c>
      <c r="D17507" s="198" t="s">
        <v>339</v>
      </c>
      <c r="E17507" s="421">
        <v>196</v>
      </c>
      <c r="F17507" s="413">
        <v>147.32</v>
      </c>
      <c r="G17507" s="414">
        <f t="shared" si="546"/>
        <v>1.3304371436329081</v>
      </c>
      <c r="H17507" s="415">
        <f t="shared" si="547"/>
        <v>1.3304371436329081</v>
      </c>
    </row>
    <row r="17508" spans="1:8" ht="15" hidden="1" thickBot="1">
      <c r="A17508" s="409">
        <v>202209</v>
      </c>
      <c r="B17508" s="196" t="s">
        <v>419</v>
      </c>
      <c r="C17508" s="197" t="s">
        <v>412</v>
      </c>
      <c r="D17508" s="198" t="s">
        <v>337</v>
      </c>
      <c r="E17508" s="421">
        <v>64540</v>
      </c>
      <c r="F17508" s="413">
        <v>147.32</v>
      </c>
      <c r="G17508" s="414">
        <f t="shared" si="546"/>
        <v>438.09394515340756</v>
      </c>
      <c r="H17508" s="415">
        <f t="shared" si="547"/>
        <v>2.1904697257670378</v>
      </c>
    </row>
    <row r="17509" spans="1:8" ht="15" hidden="1" thickBot="1">
      <c r="A17509" s="409">
        <v>202209</v>
      </c>
      <c r="B17509" s="196" t="s">
        <v>420</v>
      </c>
      <c r="C17509" s="197" t="s">
        <v>412</v>
      </c>
      <c r="D17509" s="198" t="s">
        <v>337</v>
      </c>
      <c r="E17509" s="421">
        <v>29422</v>
      </c>
      <c r="F17509" s="413">
        <v>147.32</v>
      </c>
      <c r="G17509" s="414">
        <f t="shared" si="546"/>
        <v>199.7149063263644</v>
      </c>
      <c r="H17509" s="415">
        <f t="shared" si="547"/>
        <v>0.99857453163182197</v>
      </c>
    </row>
    <row r="17510" spans="1:8" ht="15" hidden="1" thickBot="1">
      <c r="A17510" s="409">
        <v>202209</v>
      </c>
      <c r="B17510" s="196" t="s">
        <v>421</v>
      </c>
      <c r="C17510" s="197" t="s">
        <v>412</v>
      </c>
      <c r="D17510" s="198" t="s">
        <v>337</v>
      </c>
      <c r="E17510" s="421">
        <v>39268</v>
      </c>
      <c r="F17510" s="413">
        <v>147.32</v>
      </c>
      <c r="G17510" s="414">
        <f t="shared" si="546"/>
        <v>266.54900896008689</v>
      </c>
      <c r="H17510" s="415">
        <f t="shared" si="547"/>
        <v>1.3327450448004345</v>
      </c>
    </row>
    <row r="17511" spans="1:8" ht="15" hidden="1" thickBot="1">
      <c r="A17511" s="409">
        <v>202209</v>
      </c>
      <c r="B17511" s="196" t="s">
        <v>422</v>
      </c>
      <c r="C17511" s="197" t="s">
        <v>412</v>
      </c>
      <c r="D17511" s="198" t="s">
        <v>337</v>
      </c>
      <c r="E17511" s="421">
        <v>71527</v>
      </c>
      <c r="F17511" s="413">
        <v>147.32</v>
      </c>
      <c r="G17511" s="414">
        <f t="shared" si="546"/>
        <v>485.52131414607658</v>
      </c>
      <c r="H17511" s="415">
        <f t="shared" si="547"/>
        <v>2.4276065707303829</v>
      </c>
    </row>
    <row r="17512" spans="1:8" ht="15" hidden="1" thickBot="1">
      <c r="A17512" s="409">
        <v>202209</v>
      </c>
      <c r="B17512" s="196" t="s">
        <v>423</v>
      </c>
      <c r="C17512" s="197" t="s">
        <v>412</v>
      </c>
      <c r="D17512" s="198" t="s">
        <v>339</v>
      </c>
      <c r="E17512" s="421">
        <v>358</v>
      </c>
      <c r="F17512" s="413">
        <v>147.32</v>
      </c>
      <c r="G17512" s="414">
        <f t="shared" si="546"/>
        <v>2.4300841705131688</v>
      </c>
      <c r="H17512" s="415">
        <f t="shared" si="547"/>
        <v>2.4300841705131688</v>
      </c>
    </row>
    <row r="17513" spans="1:8" ht="15" hidden="1" thickBot="1">
      <c r="A17513" s="409">
        <v>202209</v>
      </c>
      <c r="B17513" s="196" t="s">
        <v>424</v>
      </c>
      <c r="C17513" s="197" t="s">
        <v>412</v>
      </c>
      <c r="D17513" s="198" t="s">
        <v>337</v>
      </c>
      <c r="E17513" s="421">
        <v>53707</v>
      </c>
      <c r="F17513" s="413">
        <v>147.32</v>
      </c>
      <c r="G17513" s="414">
        <f t="shared" si="546"/>
        <v>364.56014118924793</v>
      </c>
      <c r="H17513" s="415">
        <f t="shared" si="547"/>
        <v>1.8228007059462397</v>
      </c>
    </row>
    <row r="17514" spans="1:8" ht="15" hidden="1" thickBot="1">
      <c r="A17514" s="409">
        <v>202209</v>
      </c>
      <c r="B17514" s="196" t="s">
        <v>425</v>
      </c>
      <c r="C17514" s="197" t="s">
        <v>412</v>
      </c>
      <c r="D17514" s="198" t="s">
        <v>337</v>
      </c>
      <c r="E17514" s="421">
        <v>57737</v>
      </c>
      <c r="F17514" s="413">
        <v>147.32</v>
      </c>
      <c r="G17514" s="414">
        <f t="shared" si="546"/>
        <v>391.91555796904697</v>
      </c>
      <c r="H17514" s="415">
        <f t="shared" si="547"/>
        <v>1.9595777898452349</v>
      </c>
    </row>
    <row r="17515" spans="1:8" ht="15" hidden="1" thickBot="1">
      <c r="A17515" s="409">
        <v>202209</v>
      </c>
      <c r="B17515" s="196" t="s">
        <v>426</v>
      </c>
      <c r="C17515" s="197" t="s">
        <v>2633</v>
      </c>
      <c r="D17515" s="198" t="s">
        <v>337</v>
      </c>
      <c r="E17515" s="421">
        <v>53115</v>
      </c>
      <c r="F17515" s="413">
        <v>147.32</v>
      </c>
      <c r="G17515" s="414">
        <f t="shared" si="546"/>
        <v>360.54167797990772</v>
      </c>
      <c r="H17515" s="415">
        <f t="shared" si="547"/>
        <v>1.8027083898995386</v>
      </c>
    </row>
    <row r="17516" spans="1:8" ht="15" hidden="1" thickBot="1">
      <c r="A17516" s="409">
        <v>202209</v>
      </c>
      <c r="B17516" s="196" t="s">
        <v>427</v>
      </c>
      <c r="C17516" s="197" t="s">
        <v>2634</v>
      </c>
      <c r="D17516" s="198" t="s">
        <v>339</v>
      </c>
      <c r="E17516" s="421">
        <v>266</v>
      </c>
      <c r="F17516" s="413">
        <v>147.32</v>
      </c>
      <c r="G17516" s="414">
        <f t="shared" si="546"/>
        <v>1.8055932663589467</v>
      </c>
      <c r="H17516" s="415">
        <f t="shared" si="547"/>
        <v>1.8055932663589467</v>
      </c>
    </row>
    <row r="17517" spans="1:8" ht="15" hidden="1" thickBot="1">
      <c r="A17517" s="409">
        <v>202209</v>
      </c>
      <c r="B17517" s="196" t="s">
        <v>428</v>
      </c>
      <c r="C17517" s="197" t="s">
        <v>412</v>
      </c>
      <c r="D17517" s="198" t="s">
        <v>337</v>
      </c>
      <c r="E17517" s="421">
        <v>53707</v>
      </c>
      <c r="F17517" s="413">
        <v>147.32</v>
      </c>
      <c r="G17517" s="414">
        <f t="shared" si="546"/>
        <v>364.56014118924793</v>
      </c>
      <c r="H17517" s="415">
        <f t="shared" si="547"/>
        <v>1.8228007059462397</v>
      </c>
    </row>
    <row r="17518" spans="1:8" ht="15" hidden="1" thickBot="1">
      <c r="A17518" s="409">
        <v>202209</v>
      </c>
      <c r="B17518" s="196" t="s">
        <v>429</v>
      </c>
      <c r="C17518" s="197" t="s">
        <v>412</v>
      </c>
      <c r="D17518" s="198" t="s">
        <v>337</v>
      </c>
      <c r="E17518" s="421">
        <v>53707</v>
      </c>
      <c r="F17518" s="413">
        <v>147.32</v>
      </c>
      <c r="G17518" s="414">
        <f t="shared" si="546"/>
        <v>364.56014118924793</v>
      </c>
      <c r="H17518" s="415">
        <f t="shared" si="547"/>
        <v>1.8228007059462397</v>
      </c>
    </row>
    <row r="17519" spans="1:8" ht="15" hidden="1" thickBot="1">
      <c r="A17519" s="409">
        <v>202209</v>
      </c>
      <c r="B17519" s="196" t="s">
        <v>430</v>
      </c>
      <c r="C17519" s="197" t="s">
        <v>2635</v>
      </c>
      <c r="D17519" s="198" t="s">
        <v>339</v>
      </c>
      <c r="E17519" s="421">
        <v>269</v>
      </c>
      <c r="F17519" s="413">
        <v>147.32</v>
      </c>
      <c r="G17519" s="414">
        <f t="shared" si="546"/>
        <v>1.8259571001900625</v>
      </c>
      <c r="H17519" s="415">
        <f t="shared" si="547"/>
        <v>1.8259571001900625</v>
      </c>
    </row>
    <row r="17520" spans="1:8" ht="15" hidden="1" thickBot="1">
      <c r="A17520" s="409">
        <v>202209</v>
      </c>
      <c r="B17520" s="196" t="s">
        <v>431</v>
      </c>
      <c r="C17520" s="197" t="s">
        <v>412</v>
      </c>
      <c r="D17520" s="198" t="s">
        <v>337</v>
      </c>
      <c r="E17520" s="421">
        <v>53707</v>
      </c>
      <c r="F17520" s="413">
        <v>147.32</v>
      </c>
      <c r="G17520" s="414">
        <f t="shared" si="546"/>
        <v>364.56014118924793</v>
      </c>
      <c r="H17520" s="415">
        <f t="shared" si="547"/>
        <v>1.8228007059462397</v>
      </c>
    </row>
    <row r="17521" spans="1:8" ht="15" hidden="1" thickBot="1">
      <c r="A17521" s="409">
        <v>202209</v>
      </c>
      <c r="B17521" s="196" t="s">
        <v>432</v>
      </c>
      <c r="C17521" s="197" t="s">
        <v>412</v>
      </c>
      <c r="D17521" s="198" t="s">
        <v>337</v>
      </c>
      <c r="E17521" s="421">
        <v>53707</v>
      </c>
      <c r="F17521" s="413">
        <v>147.32</v>
      </c>
      <c r="G17521" s="414">
        <f t="shared" si="546"/>
        <v>364.56014118924793</v>
      </c>
      <c r="H17521" s="415">
        <f t="shared" si="547"/>
        <v>1.8228007059462397</v>
      </c>
    </row>
    <row r="17522" spans="1:8" ht="15" hidden="1" thickBot="1">
      <c r="A17522" s="409">
        <v>202209</v>
      </c>
      <c r="B17522" s="196" t="s">
        <v>433</v>
      </c>
      <c r="C17522" s="197" t="s">
        <v>412</v>
      </c>
      <c r="D17522" s="198" t="s">
        <v>339</v>
      </c>
      <c r="E17522" s="421">
        <v>19.899999999999999</v>
      </c>
      <c r="F17522" s="413">
        <v>147.32</v>
      </c>
      <c r="G17522" s="414">
        <f t="shared" si="546"/>
        <v>0.13508009774640239</v>
      </c>
      <c r="H17522" s="415">
        <f t="shared" si="547"/>
        <v>0.13508009774640239</v>
      </c>
    </row>
    <row r="17523" spans="1:8" ht="15" hidden="1" thickBot="1">
      <c r="A17523" s="409">
        <v>202209</v>
      </c>
      <c r="B17523" s="196" t="s">
        <v>434</v>
      </c>
      <c r="C17523" s="197" t="s">
        <v>412</v>
      </c>
      <c r="D17523" s="198" t="s">
        <v>337</v>
      </c>
      <c r="E17523" s="421">
        <v>46592</v>
      </c>
      <c r="F17523" s="413">
        <v>147.32</v>
      </c>
      <c r="G17523" s="414">
        <f t="shared" si="546"/>
        <v>316.26391528645127</v>
      </c>
      <c r="H17523" s="415">
        <f t="shared" si="547"/>
        <v>1.5813195764322563</v>
      </c>
    </row>
    <row r="17524" spans="1:8" ht="15" hidden="1" thickBot="1">
      <c r="A17524" s="409">
        <v>202209</v>
      </c>
      <c r="B17524" s="196" t="s">
        <v>435</v>
      </c>
      <c r="C17524" s="197" t="s">
        <v>412</v>
      </c>
      <c r="D17524" s="198" t="s">
        <v>339</v>
      </c>
      <c r="E17524" s="421">
        <v>233</v>
      </c>
      <c r="F17524" s="413">
        <v>147.32</v>
      </c>
      <c r="G17524" s="414">
        <f t="shared" si="546"/>
        <v>1.5815910942166713</v>
      </c>
      <c r="H17524" s="415">
        <f t="shared" si="547"/>
        <v>1.5815910942166713</v>
      </c>
    </row>
    <row r="17525" spans="1:8" ht="15" hidden="1" thickBot="1">
      <c r="A17525" s="409">
        <v>202209</v>
      </c>
      <c r="B17525" s="196" t="s">
        <v>436</v>
      </c>
      <c r="C17525" s="197" t="s">
        <v>412</v>
      </c>
      <c r="D17525" s="198" t="s">
        <v>337</v>
      </c>
      <c r="E17525" s="421">
        <v>70704</v>
      </c>
      <c r="F17525" s="413">
        <v>147.32</v>
      </c>
      <c r="G17525" s="414">
        <f t="shared" si="546"/>
        <v>479.93483573174046</v>
      </c>
      <c r="H17525" s="415">
        <f t="shared" si="547"/>
        <v>2.3996741786587021</v>
      </c>
    </row>
    <row r="17526" spans="1:8" ht="15" hidden="1" thickBot="1">
      <c r="A17526" s="409">
        <v>202209</v>
      </c>
      <c r="B17526" s="196" t="s">
        <v>437</v>
      </c>
      <c r="C17526" s="197" t="s">
        <v>412</v>
      </c>
      <c r="D17526" s="198" t="s">
        <v>339</v>
      </c>
      <c r="E17526" s="421">
        <v>354</v>
      </c>
      <c r="F17526" s="413">
        <v>147.32</v>
      </c>
      <c r="G17526" s="414">
        <f t="shared" si="546"/>
        <v>2.4029323920716807</v>
      </c>
      <c r="H17526" s="415">
        <f t="shared" si="547"/>
        <v>2.4029323920716807</v>
      </c>
    </row>
    <row r="17527" spans="1:8" ht="15" hidden="1" thickBot="1">
      <c r="A17527" s="409">
        <v>202209</v>
      </c>
      <c r="B17527" s="196" t="s">
        <v>438</v>
      </c>
      <c r="C17527" s="197" t="s">
        <v>412</v>
      </c>
      <c r="D17527" s="198" t="s">
        <v>337</v>
      </c>
      <c r="E17527" s="421">
        <v>67599</v>
      </c>
      <c r="F17527" s="413">
        <v>147.32</v>
      </c>
      <c r="G17527" s="414">
        <f t="shared" si="546"/>
        <v>458.85826771653547</v>
      </c>
      <c r="H17527" s="415">
        <f t="shared" si="547"/>
        <v>2.2942913385826773</v>
      </c>
    </row>
    <row r="17528" spans="1:8" ht="15" hidden="1" thickBot="1">
      <c r="A17528" s="409">
        <v>202209</v>
      </c>
      <c r="B17528" s="196" t="s">
        <v>439</v>
      </c>
      <c r="C17528" s="197" t="s">
        <v>412</v>
      </c>
      <c r="D17528" s="198" t="s">
        <v>339</v>
      </c>
      <c r="E17528" s="421">
        <v>338</v>
      </c>
      <c r="F17528" s="413">
        <v>147.32</v>
      </c>
      <c r="G17528" s="414">
        <f t="shared" si="546"/>
        <v>2.2943252783057293</v>
      </c>
      <c r="H17528" s="415">
        <f t="shared" si="547"/>
        <v>2.2943252783057293</v>
      </c>
    </row>
    <row r="17529" spans="1:8" ht="15" hidden="1" thickBot="1">
      <c r="A17529" s="409">
        <v>202209</v>
      </c>
      <c r="B17529" s="196" t="s">
        <v>440</v>
      </c>
      <c r="C17529" s="197" t="s">
        <v>412</v>
      </c>
      <c r="D17529" s="198" t="s">
        <v>337</v>
      </c>
      <c r="E17529" s="421">
        <v>46592</v>
      </c>
      <c r="F17529" s="413">
        <v>147.32</v>
      </c>
      <c r="G17529" s="414">
        <f t="shared" si="546"/>
        <v>316.26391528645127</v>
      </c>
      <c r="H17529" s="415">
        <f t="shared" si="547"/>
        <v>1.5813195764322563</v>
      </c>
    </row>
    <row r="17530" spans="1:8" ht="15" hidden="1" thickBot="1">
      <c r="A17530" s="409">
        <v>202209</v>
      </c>
      <c r="B17530" s="196" t="s">
        <v>441</v>
      </c>
      <c r="C17530" s="197" t="s">
        <v>412</v>
      </c>
      <c r="D17530" s="198" t="s">
        <v>339</v>
      </c>
      <c r="E17530" s="421">
        <v>233</v>
      </c>
      <c r="F17530" s="413">
        <v>147.32</v>
      </c>
      <c r="G17530" s="414">
        <f t="shared" si="546"/>
        <v>1.5815910942166713</v>
      </c>
      <c r="H17530" s="415">
        <f t="shared" si="547"/>
        <v>1.5815910942166713</v>
      </c>
    </row>
    <row r="17531" spans="1:8" ht="15" hidden="1" thickBot="1">
      <c r="A17531" s="409">
        <v>202209</v>
      </c>
      <c r="B17531" s="196" t="s">
        <v>442</v>
      </c>
      <c r="C17531" s="197" t="s">
        <v>412</v>
      </c>
      <c r="D17531" s="198" t="s">
        <v>337</v>
      </c>
      <c r="E17531" s="421">
        <v>78634</v>
      </c>
      <c r="F17531" s="413">
        <v>147.32</v>
      </c>
      <c r="G17531" s="414">
        <f t="shared" si="546"/>
        <v>533.76323649199026</v>
      </c>
      <c r="H17531" s="415">
        <f t="shared" si="547"/>
        <v>2.6688161824599512</v>
      </c>
    </row>
    <row r="17532" spans="1:8" ht="15" hidden="1" thickBot="1">
      <c r="A17532" s="409">
        <v>202209</v>
      </c>
      <c r="B17532" s="196" t="s">
        <v>443</v>
      </c>
      <c r="C17532" s="197" t="s">
        <v>2636</v>
      </c>
      <c r="D17532" s="198" t="s">
        <v>339</v>
      </c>
      <c r="E17532" s="421">
        <v>393</v>
      </c>
      <c r="F17532" s="413">
        <v>147.32</v>
      </c>
      <c r="G17532" s="414">
        <f t="shared" si="546"/>
        <v>2.667662231876188</v>
      </c>
      <c r="H17532" s="415">
        <f t="shared" si="547"/>
        <v>2.667662231876188</v>
      </c>
    </row>
    <row r="17533" spans="1:8" ht="15" hidden="1" thickBot="1">
      <c r="A17533" s="409">
        <v>202209</v>
      </c>
      <c r="B17533" s="196" t="s">
        <v>444</v>
      </c>
      <c r="C17533" s="197" t="s">
        <v>412</v>
      </c>
      <c r="D17533" s="198" t="s">
        <v>337</v>
      </c>
      <c r="E17533" s="421">
        <v>63522</v>
      </c>
      <c r="F17533" s="413">
        <v>147.32</v>
      </c>
      <c r="G17533" s="414">
        <f t="shared" si="546"/>
        <v>431.18381754004889</v>
      </c>
      <c r="H17533" s="415">
        <f t="shared" si="547"/>
        <v>2.1559190877002443</v>
      </c>
    </row>
    <row r="17534" spans="1:8" ht="15" hidden="1" thickBot="1">
      <c r="A17534" s="409">
        <v>202209</v>
      </c>
      <c r="B17534" s="196" t="s">
        <v>445</v>
      </c>
      <c r="C17534" s="197" t="s">
        <v>412</v>
      </c>
      <c r="D17534" s="198" t="s">
        <v>339</v>
      </c>
      <c r="E17534" s="421">
        <v>318</v>
      </c>
      <c r="F17534" s="413">
        <v>147.32</v>
      </c>
      <c r="G17534" s="414">
        <f t="shared" si="546"/>
        <v>2.1585663860982893</v>
      </c>
      <c r="H17534" s="415">
        <f t="shared" si="547"/>
        <v>2.1585663860982893</v>
      </c>
    </row>
    <row r="17535" spans="1:8" ht="15" hidden="1" thickBot="1">
      <c r="A17535" s="409">
        <v>202209</v>
      </c>
      <c r="B17535" s="196" t="s">
        <v>446</v>
      </c>
      <c r="C17535" s="197" t="s">
        <v>412</v>
      </c>
      <c r="D17535" s="198" t="s">
        <v>337</v>
      </c>
      <c r="E17535" s="421">
        <v>50941</v>
      </c>
      <c r="F17535" s="413">
        <v>147.32</v>
      </c>
      <c r="G17535" s="414">
        <f t="shared" si="546"/>
        <v>345.78468639695899</v>
      </c>
      <c r="H17535" s="415">
        <f t="shared" si="547"/>
        <v>1.728923431984795</v>
      </c>
    </row>
    <row r="17536" spans="1:8" ht="15" hidden="1" thickBot="1">
      <c r="A17536" s="409">
        <v>202209</v>
      </c>
      <c r="B17536" s="196" t="s">
        <v>447</v>
      </c>
      <c r="C17536" s="197" t="s">
        <v>412</v>
      </c>
      <c r="D17536" s="198" t="s">
        <v>337</v>
      </c>
      <c r="E17536" s="421">
        <v>48870</v>
      </c>
      <c r="F17536" s="413">
        <v>147.32</v>
      </c>
      <c r="G17536" s="414">
        <f t="shared" si="546"/>
        <v>331.72685310887863</v>
      </c>
      <c r="H17536" s="415">
        <f t="shared" si="547"/>
        <v>1.6586342655443931</v>
      </c>
    </row>
    <row r="17537" spans="1:8" ht="15" hidden="1" thickBot="1">
      <c r="A17537" s="409">
        <v>202209</v>
      </c>
      <c r="B17537" s="196" t="s">
        <v>448</v>
      </c>
      <c r="C17537" s="197" t="s">
        <v>412</v>
      </c>
      <c r="D17537" s="198" t="s">
        <v>337</v>
      </c>
      <c r="E17537" s="421">
        <v>83677</v>
      </c>
      <c r="F17537" s="413">
        <v>147.32</v>
      </c>
      <c r="G17537" s="414">
        <f t="shared" si="546"/>
        <v>567.99484116209612</v>
      </c>
      <c r="H17537" s="415">
        <f t="shared" si="547"/>
        <v>2.8399742058104804</v>
      </c>
    </row>
    <row r="17538" spans="1:8" ht="15" hidden="1" thickBot="1">
      <c r="A17538" s="409">
        <v>202209</v>
      </c>
      <c r="B17538" s="196" t="s">
        <v>449</v>
      </c>
      <c r="C17538" s="197" t="s">
        <v>412</v>
      </c>
      <c r="D17538" s="198" t="s">
        <v>339</v>
      </c>
      <c r="E17538" s="421">
        <v>255</v>
      </c>
      <c r="F17538" s="413">
        <v>147.32</v>
      </c>
      <c r="G17538" s="414">
        <f t="shared" ref="G17538:G17601" si="548">+E17538/F17538</f>
        <v>1.7309258756448549</v>
      </c>
      <c r="H17538" s="415">
        <f t="shared" ref="H17538:H17601" si="549">IF(D17538="TB",G17538/200,IF(D17538="LT",G17538,"VER"))</f>
        <v>1.7309258756448549</v>
      </c>
    </row>
    <row r="17539" spans="1:8" ht="15" hidden="1" thickBot="1">
      <c r="A17539" s="409">
        <v>202209</v>
      </c>
      <c r="B17539" s="196" t="s">
        <v>450</v>
      </c>
      <c r="C17539" s="197" t="s">
        <v>412</v>
      </c>
      <c r="D17539" s="198" t="s">
        <v>337</v>
      </c>
      <c r="E17539" s="421">
        <v>40231</v>
      </c>
      <c r="F17539" s="413">
        <v>147.32</v>
      </c>
      <c r="G17539" s="414">
        <f t="shared" si="548"/>
        <v>273.0857996198751</v>
      </c>
      <c r="H17539" s="415">
        <f t="shared" si="549"/>
        <v>1.3654289980993755</v>
      </c>
    </row>
    <row r="17540" spans="1:8" ht="15" hidden="1" thickBot="1">
      <c r="A17540" s="409">
        <v>202209</v>
      </c>
      <c r="B17540" s="196" t="s">
        <v>451</v>
      </c>
      <c r="C17540" s="197" t="s">
        <v>412</v>
      </c>
      <c r="D17540" s="198" t="s">
        <v>337</v>
      </c>
      <c r="E17540" s="421">
        <v>46494</v>
      </c>
      <c r="F17540" s="413">
        <v>147.32</v>
      </c>
      <c r="G17540" s="414">
        <f t="shared" si="548"/>
        <v>315.5986967146348</v>
      </c>
      <c r="H17540" s="415">
        <f t="shared" si="549"/>
        <v>1.5779934835731739</v>
      </c>
    </row>
    <row r="17541" spans="1:8" ht="15" hidden="1" thickBot="1">
      <c r="A17541" s="409">
        <v>202209</v>
      </c>
      <c r="B17541" s="196" t="s">
        <v>452</v>
      </c>
      <c r="C17541" s="197" t="s">
        <v>412</v>
      </c>
      <c r="D17541" s="198" t="s">
        <v>337</v>
      </c>
      <c r="E17541" s="421">
        <v>39014</v>
      </c>
      <c r="F17541" s="413">
        <v>147.32</v>
      </c>
      <c r="G17541" s="414">
        <f t="shared" si="548"/>
        <v>264.82487102905242</v>
      </c>
      <c r="H17541" s="415">
        <f t="shared" si="549"/>
        <v>1.3241243551452622</v>
      </c>
    </row>
    <row r="17542" spans="1:8" ht="15" hidden="1" thickBot="1">
      <c r="A17542" s="409">
        <v>202209</v>
      </c>
      <c r="B17542" s="196" t="s">
        <v>453</v>
      </c>
      <c r="C17542" s="197" t="s">
        <v>412</v>
      </c>
      <c r="D17542" s="198" t="s">
        <v>337</v>
      </c>
      <c r="E17542" s="421">
        <v>65162</v>
      </c>
      <c r="F17542" s="413">
        <v>147.32</v>
      </c>
      <c r="G17542" s="414">
        <f t="shared" si="548"/>
        <v>442.31604670105895</v>
      </c>
      <c r="H17542" s="415">
        <f t="shared" si="549"/>
        <v>2.2115802335052948</v>
      </c>
    </row>
    <row r="17543" spans="1:8" ht="15" hidden="1" thickBot="1">
      <c r="A17543" s="409">
        <v>202209</v>
      </c>
      <c r="B17543" s="196" t="s">
        <v>454</v>
      </c>
      <c r="C17543" s="197" t="s">
        <v>412</v>
      </c>
      <c r="D17543" s="198" t="s">
        <v>337</v>
      </c>
      <c r="E17543" s="421">
        <v>65162</v>
      </c>
      <c r="F17543" s="413">
        <v>147.32</v>
      </c>
      <c r="G17543" s="414">
        <f t="shared" si="548"/>
        <v>442.31604670105895</v>
      </c>
      <c r="H17543" s="415">
        <f t="shared" si="549"/>
        <v>2.2115802335052948</v>
      </c>
    </row>
    <row r="17544" spans="1:8" ht="15" hidden="1" thickBot="1">
      <c r="A17544" s="409">
        <v>202209</v>
      </c>
      <c r="B17544" s="196" t="s">
        <v>455</v>
      </c>
      <c r="C17544" s="197" t="s">
        <v>412</v>
      </c>
      <c r="D17544" s="198" t="s">
        <v>337</v>
      </c>
      <c r="E17544" s="421">
        <v>72859</v>
      </c>
      <c r="F17544" s="413">
        <v>147.32</v>
      </c>
      <c r="G17544" s="414">
        <f t="shared" si="548"/>
        <v>494.56285636709208</v>
      </c>
      <c r="H17544" s="415">
        <f t="shared" si="549"/>
        <v>2.4728142818354604</v>
      </c>
    </row>
    <row r="17545" spans="1:8" ht="15" hidden="1" thickBot="1">
      <c r="A17545" s="409">
        <v>202209</v>
      </c>
      <c r="B17545" s="196" t="s">
        <v>456</v>
      </c>
      <c r="C17545" s="197" t="s">
        <v>412</v>
      </c>
      <c r="D17545" s="198" t="s">
        <v>339</v>
      </c>
      <c r="E17545" s="421">
        <v>364</v>
      </c>
      <c r="F17545" s="413">
        <v>147.32</v>
      </c>
      <c r="G17545" s="414">
        <f t="shared" si="548"/>
        <v>2.4708118381754005</v>
      </c>
      <c r="H17545" s="415">
        <f t="shared" si="549"/>
        <v>2.4708118381754005</v>
      </c>
    </row>
    <row r="17546" spans="1:8" ht="15" hidden="1" thickBot="1">
      <c r="A17546" s="409">
        <v>202209</v>
      </c>
      <c r="B17546" s="196" t="s">
        <v>457</v>
      </c>
      <c r="C17546" s="197" t="s">
        <v>412</v>
      </c>
      <c r="D17546" s="198" t="s">
        <v>339</v>
      </c>
      <c r="E17546" s="421">
        <v>326</v>
      </c>
      <c r="F17546" s="413">
        <v>147.32</v>
      </c>
      <c r="G17546" s="414">
        <f t="shared" si="548"/>
        <v>2.2128699429812655</v>
      </c>
      <c r="H17546" s="415">
        <f t="shared" si="549"/>
        <v>2.2128699429812655</v>
      </c>
    </row>
    <row r="17547" spans="1:8" ht="15" hidden="1" thickBot="1">
      <c r="A17547" s="409">
        <v>202209</v>
      </c>
      <c r="B17547" s="196" t="s">
        <v>458</v>
      </c>
      <c r="C17547" s="197" t="s">
        <v>412</v>
      </c>
      <c r="D17547" s="198" t="s">
        <v>337</v>
      </c>
      <c r="E17547" s="421">
        <v>53707</v>
      </c>
      <c r="F17547" s="413">
        <v>147.32</v>
      </c>
      <c r="G17547" s="414">
        <f t="shared" si="548"/>
        <v>364.56014118924793</v>
      </c>
      <c r="H17547" s="415">
        <f t="shared" si="549"/>
        <v>1.8228007059462397</v>
      </c>
    </row>
    <row r="17548" spans="1:8" ht="15" hidden="1" thickBot="1">
      <c r="A17548" s="409">
        <v>202209</v>
      </c>
      <c r="B17548" s="196" t="s">
        <v>459</v>
      </c>
      <c r="C17548" s="197" t="s">
        <v>412</v>
      </c>
      <c r="D17548" s="198" t="s">
        <v>339</v>
      </c>
      <c r="E17548" s="421">
        <v>269</v>
      </c>
      <c r="F17548" s="413">
        <v>147.32</v>
      </c>
      <c r="G17548" s="414">
        <f t="shared" si="548"/>
        <v>1.8259571001900625</v>
      </c>
      <c r="H17548" s="415">
        <f t="shared" si="549"/>
        <v>1.8259571001900625</v>
      </c>
    </row>
    <row r="17549" spans="1:8" ht="15" hidden="1" thickBot="1">
      <c r="A17549" s="409">
        <v>202209</v>
      </c>
      <c r="B17549" s="196" t="s">
        <v>460</v>
      </c>
      <c r="C17549" s="197" t="s">
        <v>412</v>
      </c>
      <c r="D17549" s="198" t="s">
        <v>337</v>
      </c>
      <c r="E17549" s="421">
        <v>54324</v>
      </c>
      <c r="F17549" s="413">
        <v>147.32</v>
      </c>
      <c r="G17549" s="414">
        <f t="shared" si="548"/>
        <v>368.74830301384742</v>
      </c>
      <c r="H17549" s="415">
        <f t="shared" si="549"/>
        <v>1.8437415150692371</v>
      </c>
    </row>
    <row r="17550" spans="1:8" ht="15" hidden="1" thickBot="1">
      <c r="A17550" s="409">
        <v>202209</v>
      </c>
      <c r="B17550" s="196" t="s">
        <v>461</v>
      </c>
      <c r="C17550" s="197" t="s">
        <v>412</v>
      </c>
      <c r="D17550" s="198" t="s">
        <v>337</v>
      </c>
      <c r="E17550" s="421">
        <v>101153</v>
      </c>
      <c r="F17550" s="413">
        <v>147.32</v>
      </c>
      <c r="G17550" s="414">
        <f t="shared" si="548"/>
        <v>686.62096117295687</v>
      </c>
      <c r="H17550" s="415">
        <f t="shared" si="549"/>
        <v>3.4331048058647844</v>
      </c>
    </row>
    <row r="17551" spans="1:8" ht="15" hidden="1" thickBot="1">
      <c r="A17551" s="409">
        <v>202209</v>
      </c>
      <c r="B17551" s="196" t="s">
        <v>462</v>
      </c>
      <c r="C17551" s="197" t="s">
        <v>412</v>
      </c>
      <c r="D17551" s="198" t="s">
        <v>337</v>
      </c>
      <c r="E17551" s="421">
        <v>38279</v>
      </c>
      <c r="F17551" s="413">
        <v>147.32</v>
      </c>
      <c r="G17551" s="414">
        <f t="shared" si="548"/>
        <v>259.83573174042903</v>
      </c>
      <c r="H17551" s="415">
        <f t="shared" si="549"/>
        <v>1.2991786587021452</v>
      </c>
    </row>
    <row r="17552" spans="1:8" ht="15" hidden="1" thickBot="1">
      <c r="A17552" s="409">
        <v>202209</v>
      </c>
      <c r="B17552" s="196" t="s">
        <v>463</v>
      </c>
      <c r="C17552" s="197" t="s">
        <v>412</v>
      </c>
      <c r="D17552" s="198" t="s">
        <v>339</v>
      </c>
      <c r="E17552" s="421">
        <v>191</v>
      </c>
      <c r="F17552" s="413">
        <v>147.32</v>
      </c>
      <c r="G17552" s="414">
        <f t="shared" si="548"/>
        <v>1.2964974205810482</v>
      </c>
      <c r="H17552" s="415">
        <f t="shared" si="549"/>
        <v>1.2964974205810482</v>
      </c>
    </row>
    <row r="17553" spans="1:8" ht="15" hidden="1" thickBot="1">
      <c r="A17553" s="409">
        <v>202209</v>
      </c>
      <c r="B17553" s="196" t="s">
        <v>464</v>
      </c>
      <c r="C17553" s="197" t="s">
        <v>412</v>
      </c>
      <c r="D17553" s="198" t="s">
        <v>337</v>
      </c>
      <c r="E17553" s="421">
        <v>9673</v>
      </c>
      <c r="F17553" s="413">
        <v>147.32</v>
      </c>
      <c r="G17553" s="414">
        <f t="shared" si="548"/>
        <v>65.659788216128163</v>
      </c>
      <c r="H17553" s="415">
        <f t="shared" si="549"/>
        <v>0.32829894108064084</v>
      </c>
    </row>
    <row r="17554" spans="1:8" ht="15" hidden="1" thickBot="1">
      <c r="A17554" s="409">
        <v>202209</v>
      </c>
      <c r="B17554" s="196" t="s">
        <v>465</v>
      </c>
      <c r="C17554" s="197" t="s">
        <v>412</v>
      </c>
      <c r="D17554" s="198" t="s">
        <v>337</v>
      </c>
      <c r="E17554" s="421">
        <v>57991</v>
      </c>
      <c r="F17554" s="413">
        <v>147.32</v>
      </c>
      <c r="G17554" s="414">
        <f t="shared" si="548"/>
        <v>393.63969590008145</v>
      </c>
      <c r="H17554" s="415">
        <f t="shared" si="549"/>
        <v>1.9681984795004073</v>
      </c>
    </row>
    <row r="17555" spans="1:8" ht="15" hidden="1" thickBot="1">
      <c r="A17555" s="409">
        <v>202209</v>
      </c>
      <c r="B17555" s="196" t="s">
        <v>466</v>
      </c>
      <c r="C17555" s="197" t="s">
        <v>412</v>
      </c>
      <c r="D17555" s="198" t="s">
        <v>339</v>
      </c>
      <c r="E17555" s="421">
        <v>290</v>
      </c>
      <c r="F17555" s="413">
        <v>147.32</v>
      </c>
      <c r="G17555" s="414">
        <f t="shared" si="548"/>
        <v>1.9685039370078741</v>
      </c>
      <c r="H17555" s="415">
        <f t="shared" si="549"/>
        <v>1.9685039370078741</v>
      </c>
    </row>
    <row r="17556" spans="1:8" ht="15" hidden="1" thickBot="1">
      <c r="A17556" s="409">
        <v>202209</v>
      </c>
      <c r="B17556" s="196" t="s">
        <v>467</v>
      </c>
      <c r="C17556" s="197" t="s">
        <v>412</v>
      </c>
      <c r="D17556" s="198" t="s">
        <v>337</v>
      </c>
      <c r="E17556" s="421">
        <v>57712</v>
      </c>
      <c r="F17556" s="413">
        <v>147.32</v>
      </c>
      <c r="G17556" s="414">
        <f t="shared" si="548"/>
        <v>391.74585935378769</v>
      </c>
      <c r="H17556" s="415">
        <f t="shared" si="549"/>
        <v>1.9587292967689385</v>
      </c>
    </row>
    <row r="17557" spans="1:8" ht="15" hidden="1" thickBot="1">
      <c r="A17557" s="409">
        <v>202209</v>
      </c>
      <c r="B17557" s="196" t="s">
        <v>468</v>
      </c>
      <c r="C17557" s="197" t="s">
        <v>2637</v>
      </c>
      <c r="D17557" s="198" t="s">
        <v>339</v>
      </c>
      <c r="E17557" s="421">
        <v>289</v>
      </c>
      <c r="F17557" s="413">
        <v>147.32</v>
      </c>
      <c r="G17557" s="414">
        <f t="shared" si="548"/>
        <v>1.9617159923975021</v>
      </c>
      <c r="H17557" s="415">
        <f t="shared" si="549"/>
        <v>1.9617159923975021</v>
      </c>
    </row>
    <row r="17558" spans="1:8" ht="15" hidden="1" thickBot="1">
      <c r="A17558" s="409">
        <v>202209</v>
      </c>
      <c r="B17558" s="196" t="s">
        <v>469</v>
      </c>
      <c r="C17558" s="197" t="s">
        <v>412</v>
      </c>
      <c r="D17558" s="198" t="s">
        <v>337</v>
      </c>
      <c r="E17558" s="421">
        <v>57712</v>
      </c>
      <c r="F17558" s="413">
        <v>147.32</v>
      </c>
      <c r="G17558" s="414">
        <f t="shared" si="548"/>
        <v>391.74585935378769</v>
      </c>
      <c r="H17558" s="415">
        <f t="shared" si="549"/>
        <v>1.9587292967689385</v>
      </c>
    </row>
    <row r="17559" spans="1:8" ht="15" hidden="1" thickBot="1">
      <c r="A17559" s="409">
        <v>202209</v>
      </c>
      <c r="B17559" s="196" t="s">
        <v>470</v>
      </c>
      <c r="C17559" s="197" t="s">
        <v>412</v>
      </c>
      <c r="D17559" s="198" t="s">
        <v>337</v>
      </c>
      <c r="E17559" s="421">
        <v>81418</v>
      </c>
      <c r="F17559" s="413">
        <v>147.32</v>
      </c>
      <c r="G17559" s="414">
        <f t="shared" si="548"/>
        <v>552.66087428726587</v>
      </c>
      <c r="H17559" s="415">
        <f t="shared" si="549"/>
        <v>2.7633043714363295</v>
      </c>
    </row>
    <row r="17560" spans="1:8" ht="15" hidden="1" thickBot="1">
      <c r="A17560" s="409">
        <v>202209</v>
      </c>
      <c r="B17560" s="196" t="s">
        <v>471</v>
      </c>
      <c r="C17560" s="197" t="s">
        <v>2638</v>
      </c>
      <c r="D17560" s="198" t="s">
        <v>339</v>
      </c>
      <c r="E17560" s="421">
        <v>407</v>
      </c>
      <c r="F17560" s="413">
        <v>147.32</v>
      </c>
      <c r="G17560" s="414">
        <f t="shared" si="548"/>
        <v>2.7626934564213959</v>
      </c>
      <c r="H17560" s="415">
        <f t="shared" si="549"/>
        <v>2.7626934564213959</v>
      </c>
    </row>
    <row r="17561" spans="1:8" ht="15" hidden="1" thickBot="1">
      <c r="A17561" s="409">
        <v>202209</v>
      </c>
      <c r="B17561" s="196" t="s">
        <v>472</v>
      </c>
      <c r="C17561" s="197" t="s">
        <v>412</v>
      </c>
      <c r="D17561" s="198" t="s">
        <v>337</v>
      </c>
      <c r="E17561" s="421">
        <v>60450</v>
      </c>
      <c r="F17561" s="413">
        <v>147.32</v>
      </c>
      <c r="G17561" s="414">
        <f t="shared" si="548"/>
        <v>410.33125169698616</v>
      </c>
      <c r="H17561" s="415">
        <f t="shared" si="549"/>
        <v>2.0516562584849307</v>
      </c>
    </row>
    <row r="17562" spans="1:8" ht="15" hidden="1" thickBot="1">
      <c r="A17562" s="409">
        <v>202209</v>
      </c>
      <c r="B17562" s="196" t="s">
        <v>473</v>
      </c>
      <c r="C17562" s="197" t="s">
        <v>2638</v>
      </c>
      <c r="D17562" s="198" t="s">
        <v>339</v>
      </c>
      <c r="E17562" s="421">
        <v>302</v>
      </c>
      <c r="F17562" s="413">
        <v>147.32</v>
      </c>
      <c r="G17562" s="414">
        <f t="shared" si="548"/>
        <v>2.0499592723323379</v>
      </c>
      <c r="H17562" s="415">
        <f t="shared" si="549"/>
        <v>2.0499592723323379</v>
      </c>
    </row>
    <row r="17563" spans="1:8" ht="15" hidden="1" thickBot="1">
      <c r="A17563" s="409">
        <v>202209</v>
      </c>
      <c r="B17563" s="196" t="s">
        <v>474</v>
      </c>
      <c r="C17563" s="197" t="s">
        <v>412</v>
      </c>
      <c r="D17563" s="198" t="s">
        <v>337</v>
      </c>
      <c r="E17563" s="421">
        <v>46241</v>
      </c>
      <c r="F17563" s="413">
        <v>147.32</v>
      </c>
      <c r="G17563" s="414">
        <f t="shared" si="548"/>
        <v>313.8813467282107</v>
      </c>
      <c r="H17563" s="415">
        <f t="shared" si="549"/>
        <v>1.5694067336410535</v>
      </c>
    </row>
    <row r="17564" spans="1:8" ht="15" hidden="1" thickBot="1">
      <c r="A17564" s="409">
        <v>202209</v>
      </c>
      <c r="B17564" s="196" t="s">
        <v>475</v>
      </c>
      <c r="C17564" s="197" t="s">
        <v>412</v>
      </c>
      <c r="D17564" s="198" t="s">
        <v>339</v>
      </c>
      <c r="E17564" s="421">
        <v>231</v>
      </c>
      <c r="F17564" s="413">
        <v>147.32</v>
      </c>
      <c r="G17564" s="414">
        <f t="shared" si="548"/>
        <v>1.5680152049959273</v>
      </c>
      <c r="H17564" s="415">
        <f t="shared" si="549"/>
        <v>1.5680152049959273</v>
      </c>
    </row>
    <row r="17565" spans="1:8" ht="15" hidden="1" thickBot="1">
      <c r="A17565" s="409">
        <v>202209</v>
      </c>
      <c r="B17565" s="196" t="s">
        <v>476</v>
      </c>
      <c r="C17565" s="197" t="s">
        <v>412</v>
      </c>
      <c r="D17565" s="198" t="s">
        <v>337</v>
      </c>
      <c r="E17565" s="421">
        <v>80888</v>
      </c>
      <c r="F17565" s="413">
        <v>147.32</v>
      </c>
      <c r="G17565" s="414">
        <f t="shared" si="548"/>
        <v>549.06326364376866</v>
      </c>
      <c r="H17565" s="415">
        <f t="shared" si="549"/>
        <v>2.7453163182188431</v>
      </c>
    </row>
    <row r="17566" spans="1:8" ht="15" hidden="1" thickBot="1">
      <c r="A17566" s="409">
        <v>202209</v>
      </c>
      <c r="B17566" s="196" t="s">
        <v>477</v>
      </c>
      <c r="C17566" s="197" t="s">
        <v>412</v>
      </c>
      <c r="D17566" s="198" t="s">
        <v>337</v>
      </c>
      <c r="E17566" s="421">
        <v>76504</v>
      </c>
      <c r="F17566" s="413">
        <v>147.32</v>
      </c>
      <c r="G17566" s="414">
        <f t="shared" si="548"/>
        <v>519.30491447189797</v>
      </c>
      <c r="H17566" s="415">
        <f t="shared" si="549"/>
        <v>2.5965245723594901</v>
      </c>
    </row>
    <row r="17567" spans="1:8" ht="15" hidden="1" thickBot="1">
      <c r="A17567" s="409">
        <v>202209</v>
      </c>
      <c r="B17567" s="196" t="s">
        <v>478</v>
      </c>
      <c r="C17567" s="197" t="s">
        <v>412</v>
      </c>
      <c r="D17567" s="198" t="s">
        <v>339</v>
      </c>
      <c r="E17567" s="421">
        <v>382</v>
      </c>
      <c r="F17567" s="413">
        <v>147.32</v>
      </c>
      <c r="G17567" s="414">
        <f t="shared" si="548"/>
        <v>2.5929948411620964</v>
      </c>
      <c r="H17567" s="415">
        <f t="shared" si="549"/>
        <v>2.5929948411620964</v>
      </c>
    </row>
    <row r="17568" spans="1:8" ht="15" hidden="1" thickBot="1">
      <c r="A17568" s="409">
        <v>202209</v>
      </c>
      <c r="B17568" s="196" t="s">
        <v>2600</v>
      </c>
      <c r="C17568" s="197" t="s">
        <v>412</v>
      </c>
      <c r="D17568" s="198" t="s">
        <v>337</v>
      </c>
      <c r="E17568" s="421">
        <v>70924</v>
      </c>
      <c r="F17568" s="413">
        <v>147.32</v>
      </c>
      <c r="G17568" s="414">
        <f t="shared" si="548"/>
        <v>481.4281835460223</v>
      </c>
      <c r="H17568" s="415">
        <f t="shared" si="549"/>
        <v>2.4071409177301115</v>
      </c>
    </row>
    <row r="17569" spans="1:8" ht="15" hidden="1" thickBot="1">
      <c r="A17569" s="409">
        <v>202209</v>
      </c>
      <c r="B17569" s="196" t="s">
        <v>2601</v>
      </c>
      <c r="C17569" s="197" t="s">
        <v>412</v>
      </c>
      <c r="D17569" s="198" t="s">
        <v>339</v>
      </c>
      <c r="E17569" s="421">
        <v>355</v>
      </c>
      <c r="F17569" s="413">
        <v>147.32</v>
      </c>
      <c r="G17569" s="414">
        <f t="shared" si="548"/>
        <v>2.409720336682053</v>
      </c>
      <c r="H17569" s="415">
        <f t="shared" si="549"/>
        <v>2.409720336682053</v>
      </c>
    </row>
    <row r="17570" spans="1:8" ht="15" hidden="1" thickBot="1">
      <c r="A17570" s="409">
        <v>202209</v>
      </c>
      <c r="B17570" s="196" t="s">
        <v>479</v>
      </c>
      <c r="C17570" s="197" t="s">
        <v>480</v>
      </c>
      <c r="D17570" s="198" t="s">
        <v>337</v>
      </c>
      <c r="E17570" s="421">
        <v>13926</v>
      </c>
      <c r="F17570" s="413">
        <v>147.32</v>
      </c>
      <c r="G17570" s="414">
        <f t="shared" si="548"/>
        <v>94.528916644040194</v>
      </c>
      <c r="H17570" s="415">
        <f t="shared" si="549"/>
        <v>0.47264458322020098</v>
      </c>
    </row>
    <row r="17571" spans="1:8" ht="15" hidden="1" thickBot="1">
      <c r="A17571" s="409">
        <v>202209</v>
      </c>
      <c r="B17571" s="196" t="s">
        <v>481</v>
      </c>
      <c r="C17571" s="197" t="s">
        <v>480</v>
      </c>
      <c r="D17571" s="198" t="s">
        <v>374</v>
      </c>
      <c r="E17571" s="421">
        <v>41.18</v>
      </c>
      <c r="F17571" s="413">
        <v>147.32</v>
      </c>
      <c r="G17571" s="414">
        <f t="shared" si="548"/>
        <v>0.27952755905511811</v>
      </c>
      <c r="H17571" s="415" t="str">
        <f t="shared" si="549"/>
        <v>VER</v>
      </c>
    </row>
    <row r="17572" spans="1:8" ht="15" hidden="1" thickBot="1">
      <c r="A17572" s="409">
        <v>202209</v>
      </c>
      <c r="B17572" s="196" t="s">
        <v>482</v>
      </c>
      <c r="C17572" s="197" t="s">
        <v>480</v>
      </c>
      <c r="D17572" s="198" t="s">
        <v>374</v>
      </c>
      <c r="E17572" s="421">
        <v>0.01</v>
      </c>
      <c r="F17572" s="413">
        <v>147.32</v>
      </c>
      <c r="G17572" s="414">
        <f t="shared" si="548"/>
        <v>6.7879446103719793E-5</v>
      </c>
      <c r="H17572" s="415" t="str">
        <f t="shared" si="549"/>
        <v>VER</v>
      </c>
    </row>
    <row r="17573" spans="1:8" ht="15" hidden="1" thickBot="1">
      <c r="A17573" s="409">
        <v>202209</v>
      </c>
      <c r="B17573" s="196" t="s">
        <v>483</v>
      </c>
      <c r="C17573" s="197" t="s">
        <v>480</v>
      </c>
      <c r="D17573" s="198" t="s">
        <v>374</v>
      </c>
      <c r="E17573" s="421">
        <v>0.01</v>
      </c>
      <c r="F17573" s="413">
        <v>147.32</v>
      </c>
      <c r="G17573" s="414">
        <f t="shared" si="548"/>
        <v>6.7879446103719793E-5</v>
      </c>
      <c r="H17573" s="415" t="str">
        <f t="shared" si="549"/>
        <v>VER</v>
      </c>
    </row>
    <row r="17574" spans="1:8" ht="15" hidden="1" thickBot="1">
      <c r="A17574" s="409">
        <v>202209</v>
      </c>
      <c r="B17574" s="196" t="s">
        <v>484</v>
      </c>
      <c r="C17574" s="197" t="s">
        <v>480</v>
      </c>
      <c r="D17574" s="198" t="s">
        <v>374</v>
      </c>
      <c r="E17574" s="421">
        <v>0.01</v>
      </c>
      <c r="F17574" s="413">
        <v>147.32</v>
      </c>
      <c r="G17574" s="414">
        <f t="shared" si="548"/>
        <v>6.7879446103719793E-5</v>
      </c>
      <c r="H17574" s="415" t="str">
        <f t="shared" si="549"/>
        <v>VER</v>
      </c>
    </row>
    <row r="17575" spans="1:8" ht="15" hidden="1" thickBot="1">
      <c r="A17575" s="409">
        <v>202209</v>
      </c>
      <c r="B17575" s="196" t="s">
        <v>485</v>
      </c>
      <c r="C17575" s="197" t="s">
        <v>480</v>
      </c>
      <c r="D17575" s="198" t="s">
        <v>374</v>
      </c>
      <c r="E17575" s="421">
        <v>0.01</v>
      </c>
      <c r="F17575" s="413">
        <v>147.32</v>
      </c>
      <c r="G17575" s="414">
        <f t="shared" si="548"/>
        <v>6.7879446103719793E-5</v>
      </c>
      <c r="H17575" s="415" t="str">
        <f t="shared" si="549"/>
        <v>VER</v>
      </c>
    </row>
    <row r="17576" spans="1:8" ht="15" hidden="1" thickBot="1">
      <c r="A17576" s="409">
        <v>202209</v>
      </c>
      <c r="B17576" s="196" t="s">
        <v>486</v>
      </c>
      <c r="C17576" s="197" t="s">
        <v>480</v>
      </c>
      <c r="D17576" s="198" t="s">
        <v>374</v>
      </c>
      <c r="E17576" s="421">
        <v>0.01</v>
      </c>
      <c r="F17576" s="413">
        <v>147.32</v>
      </c>
      <c r="G17576" s="414">
        <f t="shared" si="548"/>
        <v>6.7879446103719793E-5</v>
      </c>
      <c r="H17576" s="415" t="str">
        <f t="shared" si="549"/>
        <v>VER</v>
      </c>
    </row>
    <row r="17577" spans="1:8" ht="15" hidden="1" thickBot="1">
      <c r="A17577" s="409">
        <v>202209</v>
      </c>
      <c r="B17577" s="196" t="s">
        <v>487</v>
      </c>
      <c r="C17577" s="197" t="s">
        <v>480</v>
      </c>
      <c r="D17577" s="198" t="s">
        <v>374</v>
      </c>
      <c r="E17577" s="421">
        <v>0.01</v>
      </c>
      <c r="F17577" s="413">
        <v>147.32</v>
      </c>
      <c r="G17577" s="414">
        <f t="shared" si="548"/>
        <v>6.7879446103719793E-5</v>
      </c>
      <c r="H17577" s="415" t="str">
        <f t="shared" si="549"/>
        <v>VER</v>
      </c>
    </row>
    <row r="17578" spans="1:8" ht="15" hidden="1" thickBot="1">
      <c r="A17578" s="409">
        <v>202209</v>
      </c>
      <c r="B17578" s="196" t="s">
        <v>488</v>
      </c>
      <c r="C17578" s="197" t="s">
        <v>480</v>
      </c>
      <c r="D17578" s="198" t="s">
        <v>374</v>
      </c>
      <c r="E17578" s="421">
        <v>0.01</v>
      </c>
      <c r="F17578" s="413">
        <v>147.32</v>
      </c>
      <c r="G17578" s="414">
        <f t="shared" si="548"/>
        <v>6.7879446103719793E-5</v>
      </c>
      <c r="H17578" s="415" t="str">
        <f t="shared" si="549"/>
        <v>VER</v>
      </c>
    </row>
    <row r="17579" spans="1:8" ht="15" hidden="1" thickBot="1">
      <c r="A17579" s="409">
        <v>202209</v>
      </c>
      <c r="B17579" s="196" t="s">
        <v>489</v>
      </c>
      <c r="C17579" s="197" t="s">
        <v>480</v>
      </c>
      <c r="D17579" s="198" t="s">
        <v>374</v>
      </c>
      <c r="E17579" s="421">
        <v>0.01</v>
      </c>
      <c r="F17579" s="413">
        <v>147.32</v>
      </c>
      <c r="G17579" s="414">
        <f t="shared" si="548"/>
        <v>6.7879446103719793E-5</v>
      </c>
      <c r="H17579" s="415" t="str">
        <f t="shared" si="549"/>
        <v>VER</v>
      </c>
    </row>
    <row r="17580" spans="1:8" ht="15" hidden="1" thickBot="1">
      <c r="A17580" s="409">
        <v>202209</v>
      </c>
      <c r="B17580" s="196" t="s">
        <v>319</v>
      </c>
      <c r="C17580" s="197" t="s">
        <v>480</v>
      </c>
      <c r="D17580" s="198" t="s">
        <v>337</v>
      </c>
      <c r="E17580" s="421">
        <v>12950</v>
      </c>
      <c r="F17580" s="413">
        <v>147.32</v>
      </c>
      <c r="G17580" s="414">
        <f t="shared" si="548"/>
        <v>87.903882704317141</v>
      </c>
      <c r="H17580" s="415">
        <f t="shared" si="549"/>
        <v>0.43951941352158569</v>
      </c>
    </row>
    <row r="17581" spans="1:8" ht="15" hidden="1" thickBot="1">
      <c r="A17581" s="409">
        <v>202209</v>
      </c>
      <c r="B17581" s="196" t="s">
        <v>490</v>
      </c>
      <c r="C17581" s="197" t="s">
        <v>480</v>
      </c>
      <c r="D17581" s="198" t="s">
        <v>337</v>
      </c>
      <c r="E17581" s="421">
        <v>12950</v>
      </c>
      <c r="F17581" s="413">
        <v>147.32</v>
      </c>
      <c r="G17581" s="414">
        <f t="shared" si="548"/>
        <v>87.903882704317141</v>
      </c>
      <c r="H17581" s="415">
        <f t="shared" si="549"/>
        <v>0.43951941352158569</v>
      </c>
    </row>
    <row r="17582" spans="1:8" ht="15" hidden="1" thickBot="1">
      <c r="A17582" s="409">
        <v>202209</v>
      </c>
      <c r="B17582" s="196" t="s">
        <v>491</v>
      </c>
      <c r="C17582" s="197" t="s">
        <v>480</v>
      </c>
      <c r="D17582" s="198" t="s">
        <v>339</v>
      </c>
      <c r="E17582" s="421">
        <v>64.739999999999995</v>
      </c>
      <c r="F17582" s="413">
        <v>147.32</v>
      </c>
      <c r="G17582" s="414">
        <f t="shared" si="548"/>
        <v>0.43945153407548193</v>
      </c>
      <c r="H17582" s="415">
        <f t="shared" si="549"/>
        <v>0.43945153407548193</v>
      </c>
    </row>
    <row r="17583" spans="1:8" ht="15" hidden="1" thickBot="1">
      <c r="A17583" s="409">
        <v>202209</v>
      </c>
      <c r="B17583" s="196" t="s">
        <v>492</v>
      </c>
      <c r="C17583" s="197" t="s">
        <v>480</v>
      </c>
      <c r="D17583" s="198" t="s">
        <v>337</v>
      </c>
      <c r="E17583" s="421">
        <v>12950</v>
      </c>
      <c r="F17583" s="413">
        <v>147.32</v>
      </c>
      <c r="G17583" s="414">
        <f t="shared" si="548"/>
        <v>87.903882704317141</v>
      </c>
      <c r="H17583" s="415">
        <f t="shared" si="549"/>
        <v>0.43951941352158569</v>
      </c>
    </row>
    <row r="17584" spans="1:8" ht="15" hidden="1" thickBot="1">
      <c r="A17584" s="409">
        <v>202209</v>
      </c>
      <c r="B17584" s="196" t="s">
        <v>493</v>
      </c>
      <c r="C17584" s="197" t="s">
        <v>480</v>
      </c>
      <c r="D17584" s="198" t="s">
        <v>337</v>
      </c>
      <c r="E17584" s="421">
        <v>12950</v>
      </c>
      <c r="F17584" s="413">
        <v>147.32</v>
      </c>
      <c r="G17584" s="414">
        <f t="shared" si="548"/>
        <v>87.903882704317141</v>
      </c>
      <c r="H17584" s="415">
        <f t="shared" si="549"/>
        <v>0.43951941352158569</v>
      </c>
    </row>
    <row r="17585" spans="1:8" ht="15" hidden="1" thickBot="1">
      <c r="A17585" s="409">
        <v>202209</v>
      </c>
      <c r="B17585" s="196" t="s">
        <v>494</v>
      </c>
      <c r="C17585" s="197" t="s">
        <v>480</v>
      </c>
      <c r="D17585" s="198" t="s">
        <v>337</v>
      </c>
      <c r="E17585" s="421">
        <v>12950</v>
      </c>
      <c r="F17585" s="413">
        <v>147.32</v>
      </c>
      <c r="G17585" s="414">
        <f t="shared" si="548"/>
        <v>87.903882704317141</v>
      </c>
      <c r="H17585" s="415">
        <f t="shared" si="549"/>
        <v>0.43951941352158569</v>
      </c>
    </row>
    <row r="17586" spans="1:8" ht="15" hidden="1" thickBot="1">
      <c r="A17586" s="409">
        <v>202209</v>
      </c>
      <c r="B17586" s="196" t="s">
        <v>495</v>
      </c>
      <c r="C17586" s="197" t="s">
        <v>480</v>
      </c>
      <c r="D17586" s="198" t="s">
        <v>339</v>
      </c>
      <c r="E17586" s="421">
        <v>64.739999999999995</v>
      </c>
      <c r="F17586" s="413">
        <v>147.32</v>
      </c>
      <c r="G17586" s="414">
        <f t="shared" si="548"/>
        <v>0.43945153407548193</v>
      </c>
      <c r="H17586" s="415">
        <f t="shared" si="549"/>
        <v>0.43945153407548193</v>
      </c>
    </row>
    <row r="17587" spans="1:8" ht="15" hidden="1" thickBot="1">
      <c r="A17587" s="409">
        <v>202209</v>
      </c>
      <c r="B17587" s="196" t="s">
        <v>496</v>
      </c>
      <c r="C17587" s="197" t="s">
        <v>480</v>
      </c>
      <c r="D17587" s="198" t="s">
        <v>337</v>
      </c>
      <c r="E17587" s="421">
        <v>12950</v>
      </c>
      <c r="F17587" s="413">
        <v>147.32</v>
      </c>
      <c r="G17587" s="414">
        <f t="shared" si="548"/>
        <v>87.903882704317141</v>
      </c>
      <c r="H17587" s="415">
        <f t="shared" si="549"/>
        <v>0.43951941352158569</v>
      </c>
    </row>
    <row r="17588" spans="1:8" ht="15" hidden="1" thickBot="1">
      <c r="A17588" s="409">
        <v>202209</v>
      </c>
      <c r="B17588" s="196" t="s">
        <v>497</v>
      </c>
      <c r="C17588" s="197" t="s">
        <v>480</v>
      </c>
      <c r="D17588" s="198" t="s">
        <v>339</v>
      </c>
      <c r="E17588" s="421">
        <v>64.739999999999995</v>
      </c>
      <c r="F17588" s="413">
        <v>147.32</v>
      </c>
      <c r="G17588" s="414">
        <f t="shared" si="548"/>
        <v>0.43945153407548193</v>
      </c>
      <c r="H17588" s="415">
        <f t="shared" si="549"/>
        <v>0.43945153407548193</v>
      </c>
    </row>
    <row r="17589" spans="1:8" ht="15" hidden="1" thickBot="1">
      <c r="A17589" s="409">
        <v>202209</v>
      </c>
      <c r="B17589" s="196" t="s">
        <v>498</v>
      </c>
      <c r="C17589" s="197" t="s">
        <v>480</v>
      </c>
      <c r="D17589" s="198" t="s">
        <v>374</v>
      </c>
      <c r="E17589" s="421">
        <v>248</v>
      </c>
      <c r="F17589" s="413">
        <v>147.32</v>
      </c>
      <c r="G17589" s="414">
        <f t="shared" si="548"/>
        <v>1.683410263372251</v>
      </c>
      <c r="H17589" s="415" t="str">
        <f t="shared" si="549"/>
        <v>VER</v>
      </c>
    </row>
    <row r="17590" spans="1:8" ht="15" hidden="1" thickBot="1">
      <c r="A17590" s="409">
        <v>202209</v>
      </c>
      <c r="B17590" s="196" t="s">
        <v>499</v>
      </c>
      <c r="C17590" s="197" t="s">
        <v>480</v>
      </c>
      <c r="D17590" s="198" t="s">
        <v>337</v>
      </c>
      <c r="E17590" s="421">
        <v>29345</v>
      </c>
      <c r="F17590" s="413">
        <v>147.32</v>
      </c>
      <c r="G17590" s="414">
        <f t="shared" si="548"/>
        <v>199.19223459136575</v>
      </c>
      <c r="H17590" s="415">
        <f t="shared" si="549"/>
        <v>0.99596117295682873</v>
      </c>
    </row>
    <row r="17591" spans="1:8" ht="15" hidden="1" thickBot="1">
      <c r="A17591" s="409">
        <v>202209</v>
      </c>
      <c r="B17591" s="196" t="s">
        <v>500</v>
      </c>
      <c r="C17591" s="197" t="s">
        <v>480</v>
      </c>
      <c r="D17591" s="198" t="s">
        <v>339</v>
      </c>
      <c r="E17591" s="421">
        <v>147</v>
      </c>
      <c r="F17591" s="413">
        <v>147.32</v>
      </c>
      <c r="G17591" s="414">
        <f t="shared" si="548"/>
        <v>0.99782785772468097</v>
      </c>
      <c r="H17591" s="415">
        <f t="shared" si="549"/>
        <v>0.99782785772468097</v>
      </c>
    </row>
    <row r="17592" spans="1:8" ht="15" hidden="1" thickBot="1">
      <c r="A17592" s="409">
        <v>202209</v>
      </c>
      <c r="B17592" s="196" t="s">
        <v>501</v>
      </c>
      <c r="C17592" s="197" t="s">
        <v>480</v>
      </c>
      <c r="D17592" s="198" t="s">
        <v>337</v>
      </c>
      <c r="E17592" s="421">
        <v>25704</v>
      </c>
      <c r="F17592" s="413">
        <v>147.32</v>
      </c>
      <c r="G17592" s="414">
        <f t="shared" si="548"/>
        <v>174.47732826500138</v>
      </c>
      <c r="H17592" s="415">
        <f t="shared" si="549"/>
        <v>0.87238664132500687</v>
      </c>
    </row>
    <row r="17593" spans="1:8" ht="15" hidden="1" thickBot="1">
      <c r="A17593" s="409">
        <v>202209</v>
      </c>
      <c r="B17593" s="196" t="s">
        <v>321</v>
      </c>
      <c r="C17593" s="197" t="s">
        <v>480</v>
      </c>
      <c r="D17593" s="198" t="s">
        <v>337</v>
      </c>
      <c r="E17593" s="421">
        <v>22003</v>
      </c>
      <c r="F17593" s="413">
        <v>147.32</v>
      </c>
      <c r="G17593" s="414">
        <f t="shared" si="548"/>
        <v>149.35514526201467</v>
      </c>
      <c r="H17593" s="415">
        <f t="shared" si="549"/>
        <v>0.74677572631007338</v>
      </c>
    </row>
    <row r="17594" spans="1:8" ht="15" hidden="1" thickBot="1">
      <c r="A17594" s="409">
        <v>202209</v>
      </c>
      <c r="B17594" s="196" t="s">
        <v>502</v>
      </c>
      <c r="C17594" s="197" t="s">
        <v>480</v>
      </c>
      <c r="D17594" s="198" t="s">
        <v>339</v>
      </c>
      <c r="E17594" s="421">
        <v>110</v>
      </c>
      <c r="F17594" s="413">
        <v>147.32</v>
      </c>
      <c r="G17594" s="414">
        <f t="shared" si="548"/>
        <v>0.74667390714091775</v>
      </c>
      <c r="H17594" s="415">
        <f t="shared" si="549"/>
        <v>0.74667390714091775</v>
      </c>
    </row>
    <row r="17595" spans="1:8" ht="15" hidden="1" thickBot="1">
      <c r="A17595" s="409">
        <v>202209</v>
      </c>
      <c r="B17595" s="196" t="s">
        <v>503</v>
      </c>
      <c r="C17595" s="197" t="s">
        <v>480</v>
      </c>
      <c r="D17595" s="198" t="s">
        <v>339</v>
      </c>
      <c r="E17595" s="421">
        <v>49.38</v>
      </c>
      <c r="F17595" s="413">
        <v>147.32</v>
      </c>
      <c r="G17595" s="414">
        <f t="shared" si="548"/>
        <v>0.33518870486016838</v>
      </c>
      <c r="H17595" s="415">
        <f t="shared" si="549"/>
        <v>0.33518870486016838</v>
      </c>
    </row>
    <row r="17596" spans="1:8" ht="15" hidden="1" thickBot="1">
      <c r="A17596" s="409">
        <v>202209</v>
      </c>
      <c r="B17596" s="196" t="s">
        <v>504</v>
      </c>
      <c r="C17596" s="197" t="s">
        <v>480</v>
      </c>
      <c r="D17596" s="198" t="s">
        <v>339</v>
      </c>
      <c r="E17596" s="421">
        <v>49.38</v>
      </c>
      <c r="F17596" s="413">
        <v>147.32</v>
      </c>
      <c r="G17596" s="414">
        <f t="shared" si="548"/>
        <v>0.33518870486016838</v>
      </c>
      <c r="H17596" s="415">
        <f t="shared" si="549"/>
        <v>0.33518870486016838</v>
      </c>
    </row>
    <row r="17597" spans="1:8" ht="15" hidden="1" thickBot="1">
      <c r="A17597" s="409">
        <v>202209</v>
      </c>
      <c r="B17597" s="196" t="s">
        <v>505</v>
      </c>
      <c r="C17597" s="197" t="s">
        <v>480</v>
      </c>
      <c r="D17597" s="198" t="s">
        <v>339</v>
      </c>
      <c r="E17597" s="421">
        <v>198</v>
      </c>
      <c r="F17597" s="413">
        <v>147.32</v>
      </c>
      <c r="G17597" s="414">
        <f t="shared" si="548"/>
        <v>1.3440130328536519</v>
      </c>
      <c r="H17597" s="415">
        <f t="shared" si="549"/>
        <v>1.3440130328536519</v>
      </c>
    </row>
    <row r="17598" spans="1:8" ht="15" hidden="1" thickBot="1">
      <c r="A17598" s="409">
        <v>202209</v>
      </c>
      <c r="B17598" s="196" t="s">
        <v>506</v>
      </c>
      <c r="C17598" s="197" t="s">
        <v>480</v>
      </c>
      <c r="D17598" s="198" t="s">
        <v>337</v>
      </c>
      <c r="E17598" s="421">
        <v>21312</v>
      </c>
      <c r="F17598" s="413">
        <v>147.32</v>
      </c>
      <c r="G17598" s="414">
        <f t="shared" si="548"/>
        <v>144.66467553624764</v>
      </c>
      <c r="H17598" s="415">
        <f t="shared" si="549"/>
        <v>0.72332337768123822</v>
      </c>
    </row>
    <row r="17599" spans="1:8" ht="15" hidden="1" thickBot="1">
      <c r="A17599" s="409">
        <v>202209</v>
      </c>
      <c r="B17599" s="196" t="s">
        <v>507</v>
      </c>
      <c r="C17599" s="197" t="s">
        <v>480</v>
      </c>
      <c r="D17599" s="198" t="s">
        <v>339</v>
      </c>
      <c r="E17599" s="421">
        <v>107</v>
      </c>
      <c r="F17599" s="413">
        <v>147.32</v>
      </c>
      <c r="G17599" s="414">
        <f t="shared" si="548"/>
        <v>0.7263100733098018</v>
      </c>
      <c r="H17599" s="415">
        <f t="shared" si="549"/>
        <v>0.7263100733098018</v>
      </c>
    </row>
    <row r="17600" spans="1:8" ht="15" hidden="1" thickBot="1">
      <c r="A17600" s="409">
        <v>202209</v>
      </c>
      <c r="B17600" s="196" t="s">
        <v>508</v>
      </c>
      <c r="C17600" s="197" t="s">
        <v>480</v>
      </c>
      <c r="D17600" s="198" t="s">
        <v>337</v>
      </c>
      <c r="E17600" s="421">
        <v>27709</v>
      </c>
      <c r="F17600" s="413">
        <v>147.32</v>
      </c>
      <c r="G17600" s="414">
        <f t="shared" si="548"/>
        <v>188.08715720879718</v>
      </c>
      <c r="H17600" s="415">
        <f t="shared" si="549"/>
        <v>0.94043578604398592</v>
      </c>
    </row>
    <row r="17601" spans="1:8" ht="15" hidden="1" thickBot="1">
      <c r="A17601" s="409">
        <v>202209</v>
      </c>
      <c r="B17601" s="196" t="s">
        <v>509</v>
      </c>
      <c r="C17601" s="197" t="s">
        <v>480</v>
      </c>
      <c r="D17601" s="198" t="s">
        <v>339</v>
      </c>
      <c r="E17601" s="421">
        <v>138</v>
      </c>
      <c r="F17601" s="413">
        <v>147.32</v>
      </c>
      <c r="G17601" s="414">
        <f t="shared" si="548"/>
        <v>0.93673635623133322</v>
      </c>
      <c r="H17601" s="415">
        <f t="shared" si="549"/>
        <v>0.93673635623133322</v>
      </c>
    </row>
    <row r="17602" spans="1:8" ht="15" hidden="1" thickBot="1">
      <c r="A17602" s="409">
        <v>202209</v>
      </c>
      <c r="B17602" s="196" t="s">
        <v>510</v>
      </c>
      <c r="C17602" s="197" t="s">
        <v>480</v>
      </c>
      <c r="D17602" s="198" t="s">
        <v>339</v>
      </c>
      <c r="E17602" s="421">
        <v>110</v>
      </c>
      <c r="F17602" s="413">
        <v>147.32</v>
      </c>
      <c r="G17602" s="414">
        <f t="shared" ref="G17602:G17665" si="550">+E17602/F17602</f>
        <v>0.74667390714091775</v>
      </c>
      <c r="H17602" s="415">
        <f t="shared" ref="H17602:H17665" si="551">IF(D17602="TB",G17602/200,IF(D17602="LT",G17602,"VER"))</f>
        <v>0.74667390714091775</v>
      </c>
    </row>
    <row r="17603" spans="1:8" ht="15" hidden="1" thickBot="1">
      <c r="A17603" s="409">
        <v>202209</v>
      </c>
      <c r="B17603" s="196" t="s">
        <v>511</v>
      </c>
      <c r="C17603" s="197" t="s">
        <v>480</v>
      </c>
      <c r="D17603" s="198" t="s">
        <v>337</v>
      </c>
      <c r="E17603" s="421">
        <v>55505</v>
      </c>
      <c r="F17603" s="413">
        <v>147.32</v>
      </c>
      <c r="G17603" s="414">
        <f t="shared" si="550"/>
        <v>376.76486559869676</v>
      </c>
      <c r="H17603" s="415">
        <f t="shared" si="551"/>
        <v>1.8838243279934839</v>
      </c>
    </row>
    <row r="17604" spans="1:8" ht="15" hidden="1" thickBot="1">
      <c r="A17604" s="409">
        <v>202209</v>
      </c>
      <c r="B17604" s="196" t="s">
        <v>512</v>
      </c>
      <c r="C17604" s="197" t="s">
        <v>480</v>
      </c>
      <c r="D17604" s="198" t="s">
        <v>337</v>
      </c>
      <c r="E17604" s="421">
        <v>55489</v>
      </c>
      <c r="F17604" s="413">
        <v>147.32</v>
      </c>
      <c r="G17604" s="414">
        <f t="shared" si="550"/>
        <v>376.65625848493079</v>
      </c>
      <c r="H17604" s="415">
        <f t="shared" si="551"/>
        <v>1.883281292424654</v>
      </c>
    </row>
    <row r="17605" spans="1:8" ht="15" hidden="1" thickBot="1">
      <c r="A17605" s="409">
        <v>202209</v>
      </c>
      <c r="B17605" s="196" t="s">
        <v>513</v>
      </c>
      <c r="C17605" s="197" t="s">
        <v>480</v>
      </c>
      <c r="D17605" s="198" t="s">
        <v>339</v>
      </c>
      <c r="E17605" s="421">
        <v>277</v>
      </c>
      <c r="F17605" s="413">
        <v>147.32</v>
      </c>
      <c r="G17605" s="414">
        <f t="shared" si="550"/>
        <v>1.8802606570730385</v>
      </c>
      <c r="H17605" s="415">
        <f t="shared" si="551"/>
        <v>1.8802606570730385</v>
      </c>
    </row>
    <row r="17606" spans="1:8" ht="15" hidden="1" thickBot="1">
      <c r="A17606" s="409">
        <v>202209</v>
      </c>
      <c r="B17606" s="196" t="s">
        <v>514</v>
      </c>
      <c r="C17606" s="197" t="s">
        <v>480</v>
      </c>
      <c r="D17606" s="198" t="s">
        <v>337</v>
      </c>
      <c r="E17606" s="421">
        <v>36272</v>
      </c>
      <c r="F17606" s="413">
        <v>147.32</v>
      </c>
      <c r="G17606" s="414">
        <f t="shared" si="550"/>
        <v>246.21232690741246</v>
      </c>
      <c r="H17606" s="415">
        <f t="shared" si="551"/>
        <v>1.2310616345370624</v>
      </c>
    </row>
    <row r="17607" spans="1:8" ht="15" hidden="1" thickBot="1">
      <c r="A17607" s="409">
        <v>202209</v>
      </c>
      <c r="B17607" s="196" t="s">
        <v>515</v>
      </c>
      <c r="C17607" s="197" t="s">
        <v>480</v>
      </c>
      <c r="D17607" s="198" t="s">
        <v>339</v>
      </c>
      <c r="E17607" s="421">
        <v>181</v>
      </c>
      <c r="F17607" s="413">
        <v>147.32</v>
      </c>
      <c r="G17607" s="414">
        <f t="shared" si="550"/>
        <v>1.2286179744773282</v>
      </c>
      <c r="H17607" s="415">
        <f t="shared" si="551"/>
        <v>1.2286179744773282</v>
      </c>
    </row>
    <row r="17608" spans="1:8" ht="15" hidden="1" thickBot="1">
      <c r="A17608" s="409">
        <v>202209</v>
      </c>
      <c r="B17608" s="196" t="s">
        <v>516</v>
      </c>
      <c r="C17608" s="197" t="s">
        <v>480</v>
      </c>
      <c r="D17608" s="198" t="s">
        <v>337</v>
      </c>
      <c r="E17608" s="421">
        <v>33018</v>
      </c>
      <c r="F17608" s="413">
        <v>147.32</v>
      </c>
      <c r="G17608" s="414">
        <f t="shared" si="550"/>
        <v>224.12435514526203</v>
      </c>
      <c r="H17608" s="415">
        <f t="shared" si="551"/>
        <v>1.1206217757263102</v>
      </c>
    </row>
    <row r="17609" spans="1:8" ht="15" hidden="1" thickBot="1">
      <c r="A17609" s="409">
        <v>202209</v>
      </c>
      <c r="B17609" s="196" t="s">
        <v>517</v>
      </c>
      <c r="C17609" s="197" t="s">
        <v>480</v>
      </c>
      <c r="D17609" s="198" t="s">
        <v>339</v>
      </c>
      <c r="E17609" s="421">
        <v>165</v>
      </c>
      <c r="F17609" s="413">
        <v>147.32</v>
      </c>
      <c r="G17609" s="414">
        <f t="shared" si="550"/>
        <v>1.1200108607113766</v>
      </c>
      <c r="H17609" s="415">
        <f t="shared" si="551"/>
        <v>1.1200108607113766</v>
      </c>
    </row>
    <row r="17610" spans="1:8" ht="15" hidden="1" thickBot="1">
      <c r="A17610" s="409">
        <v>202209</v>
      </c>
      <c r="B17610" s="196" t="s">
        <v>518</v>
      </c>
      <c r="C17610" s="197" t="s">
        <v>480</v>
      </c>
      <c r="D17610" s="198" t="s">
        <v>337</v>
      </c>
      <c r="E17610" s="421">
        <v>35200</v>
      </c>
      <c r="F17610" s="413">
        <v>147.32</v>
      </c>
      <c r="G17610" s="414">
        <f t="shared" si="550"/>
        <v>238.93565028509369</v>
      </c>
      <c r="H17610" s="415">
        <f t="shared" si="551"/>
        <v>1.1946782514254684</v>
      </c>
    </row>
    <row r="17611" spans="1:8" ht="15" hidden="1" thickBot="1">
      <c r="A17611" s="409">
        <v>202209</v>
      </c>
      <c r="B17611" s="196" t="s">
        <v>519</v>
      </c>
      <c r="C17611" s="197" t="s">
        <v>480</v>
      </c>
      <c r="D17611" s="198" t="s">
        <v>339</v>
      </c>
      <c r="E17611" s="421">
        <v>176</v>
      </c>
      <c r="F17611" s="413">
        <v>147.32</v>
      </c>
      <c r="G17611" s="414">
        <f t="shared" si="550"/>
        <v>1.1946782514254684</v>
      </c>
      <c r="H17611" s="415">
        <f t="shared" si="551"/>
        <v>1.1946782514254684</v>
      </c>
    </row>
    <row r="17612" spans="1:8" ht="15" hidden="1" thickBot="1">
      <c r="A17612" s="409">
        <v>202209</v>
      </c>
      <c r="B17612" s="196" t="s">
        <v>520</v>
      </c>
      <c r="C17612" s="197" t="s">
        <v>480</v>
      </c>
      <c r="D17612" s="198" t="s">
        <v>337</v>
      </c>
      <c r="E17612" s="421">
        <v>20144</v>
      </c>
      <c r="F17612" s="413">
        <v>147.32</v>
      </c>
      <c r="G17612" s="414">
        <f t="shared" si="550"/>
        <v>136.73635623133316</v>
      </c>
      <c r="H17612" s="415">
        <f t="shared" si="551"/>
        <v>0.68368178115666578</v>
      </c>
    </row>
    <row r="17613" spans="1:8" ht="15" hidden="1" thickBot="1">
      <c r="A17613" s="409">
        <v>202209</v>
      </c>
      <c r="B17613" s="196" t="s">
        <v>521</v>
      </c>
      <c r="C17613" s="197" t="s">
        <v>480</v>
      </c>
      <c r="D17613" s="198" t="s">
        <v>339</v>
      </c>
      <c r="E17613" s="421">
        <v>101</v>
      </c>
      <c r="F17613" s="413">
        <v>147.32</v>
      </c>
      <c r="G17613" s="414">
        <f t="shared" si="550"/>
        <v>0.68558240564756989</v>
      </c>
      <c r="H17613" s="415">
        <f t="shared" si="551"/>
        <v>0.68558240564756989</v>
      </c>
    </row>
    <row r="17614" spans="1:8" ht="15" hidden="1" thickBot="1">
      <c r="A17614" s="409">
        <v>202209</v>
      </c>
      <c r="B17614" s="196" t="s">
        <v>522</v>
      </c>
      <c r="C17614" s="197" t="s">
        <v>480</v>
      </c>
      <c r="D17614" s="198" t="s">
        <v>337</v>
      </c>
      <c r="E17614" s="421">
        <v>21925</v>
      </c>
      <c r="F17614" s="413">
        <v>147.32</v>
      </c>
      <c r="G17614" s="414">
        <f t="shared" si="550"/>
        <v>148.82568558240567</v>
      </c>
      <c r="H17614" s="415">
        <f t="shared" si="551"/>
        <v>0.74412842791202838</v>
      </c>
    </row>
    <row r="17615" spans="1:8" ht="15" hidden="1" thickBot="1">
      <c r="A17615" s="409">
        <v>202209</v>
      </c>
      <c r="B17615" s="196" t="s">
        <v>523</v>
      </c>
      <c r="C17615" s="197" t="s">
        <v>480</v>
      </c>
      <c r="D17615" s="198" t="s">
        <v>337</v>
      </c>
      <c r="E17615" s="421">
        <v>10565</v>
      </c>
      <c r="F17615" s="413">
        <v>147.32</v>
      </c>
      <c r="G17615" s="414">
        <f t="shared" si="550"/>
        <v>71.714634808579959</v>
      </c>
      <c r="H17615" s="415">
        <f t="shared" si="551"/>
        <v>0.35857317404289979</v>
      </c>
    </row>
    <row r="17616" spans="1:8" ht="15" hidden="1" thickBot="1">
      <c r="A17616" s="409">
        <v>202209</v>
      </c>
      <c r="B17616" s="196" t="s">
        <v>524</v>
      </c>
      <c r="C17616" s="197" t="s">
        <v>480</v>
      </c>
      <c r="D17616" s="198" t="s">
        <v>339</v>
      </c>
      <c r="E17616" s="421">
        <v>52.81</v>
      </c>
      <c r="F17616" s="413">
        <v>147.32</v>
      </c>
      <c r="G17616" s="414">
        <f t="shared" si="550"/>
        <v>0.35847135487374426</v>
      </c>
      <c r="H17616" s="415">
        <f t="shared" si="551"/>
        <v>0.35847135487374426</v>
      </c>
    </row>
    <row r="17617" spans="1:8" ht="15" hidden="1" thickBot="1">
      <c r="A17617" s="409">
        <v>202209</v>
      </c>
      <c r="B17617" s="196" t="s">
        <v>525</v>
      </c>
      <c r="C17617" s="197" t="s">
        <v>480</v>
      </c>
      <c r="D17617" s="198" t="s">
        <v>337</v>
      </c>
      <c r="E17617" s="421">
        <v>27846</v>
      </c>
      <c r="F17617" s="413">
        <v>147.32</v>
      </c>
      <c r="G17617" s="414">
        <f t="shared" si="550"/>
        <v>189.01710562041814</v>
      </c>
      <c r="H17617" s="415">
        <f t="shared" si="551"/>
        <v>0.94508552810209068</v>
      </c>
    </row>
    <row r="17618" spans="1:8" ht="15" hidden="1" thickBot="1">
      <c r="A17618" s="409">
        <v>202209</v>
      </c>
      <c r="B17618" s="196" t="s">
        <v>526</v>
      </c>
      <c r="C17618" s="197" t="s">
        <v>480</v>
      </c>
      <c r="D17618" s="198" t="s">
        <v>339</v>
      </c>
      <c r="E17618" s="421">
        <v>139</v>
      </c>
      <c r="F17618" s="413">
        <v>147.32</v>
      </c>
      <c r="G17618" s="414">
        <f t="shared" si="550"/>
        <v>0.94352430084170513</v>
      </c>
      <c r="H17618" s="415">
        <f t="shared" si="551"/>
        <v>0.94352430084170513</v>
      </c>
    </row>
    <row r="17619" spans="1:8" ht="15" hidden="1" thickBot="1">
      <c r="A17619" s="409">
        <v>202209</v>
      </c>
      <c r="B17619" s="196" t="s">
        <v>527</v>
      </c>
      <c r="C17619" s="197" t="s">
        <v>480</v>
      </c>
      <c r="D17619" s="198" t="s">
        <v>337</v>
      </c>
      <c r="E17619" s="421">
        <v>29860</v>
      </c>
      <c r="F17619" s="413">
        <v>147.32</v>
      </c>
      <c r="G17619" s="414">
        <f t="shared" si="550"/>
        <v>202.68802606570731</v>
      </c>
      <c r="H17619" s="415">
        <f t="shared" si="551"/>
        <v>1.0134401303285365</v>
      </c>
    </row>
    <row r="17620" spans="1:8" ht="15" hidden="1" thickBot="1">
      <c r="A17620" s="409">
        <v>202209</v>
      </c>
      <c r="B17620" s="196" t="s">
        <v>528</v>
      </c>
      <c r="C17620" s="197" t="s">
        <v>480</v>
      </c>
      <c r="D17620" s="198" t="s">
        <v>339</v>
      </c>
      <c r="E17620" s="421">
        <v>149</v>
      </c>
      <c r="F17620" s="413">
        <v>147.32</v>
      </c>
      <c r="G17620" s="414">
        <f t="shared" si="550"/>
        <v>1.0114037469454249</v>
      </c>
      <c r="H17620" s="415">
        <f t="shared" si="551"/>
        <v>1.0114037469454249</v>
      </c>
    </row>
    <row r="17621" spans="1:8" ht="15" hidden="1" thickBot="1">
      <c r="A17621" s="409">
        <v>202209</v>
      </c>
      <c r="B17621" s="196" t="s">
        <v>529</v>
      </c>
      <c r="C17621" s="197" t="s">
        <v>480</v>
      </c>
      <c r="D17621" s="198" t="s">
        <v>337</v>
      </c>
      <c r="E17621" s="421">
        <v>51631</v>
      </c>
      <c r="F17621" s="413">
        <v>147.32</v>
      </c>
      <c r="G17621" s="414">
        <f t="shared" si="550"/>
        <v>350.46836817811567</v>
      </c>
      <c r="H17621" s="415">
        <f t="shared" si="551"/>
        <v>1.7523418408905784</v>
      </c>
    </row>
    <row r="17622" spans="1:8" ht="15" hidden="1" thickBot="1">
      <c r="A17622" s="409">
        <v>202209</v>
      </c>
      <c r="B17622" s="196" t="s">
        <v>530</v>
      </c>
      <c r="C17622" s="197" t="s">
        <v>480</v>
      </c>
      <c r="D17622" s="198" t="s">
        <v>337</v>
      </c>
      <c r="E17622" s="421">
        <v>0.01</v>
      </c>
      <c r="F17622" s="413">
        <v>147.32</v>
      </c>
      <c r="G17622" s="414">
        <f t="shared" si="550"/>
        <v>6.7879446103719793E-5</v>
      </c>
      <c r="H17622" s="415">
        <f t="shared" si="551"/>
        <v>3.3939723051859898E-7</v>
      </c>
    </row>
    <row r="17623" spans="1:8" ht="15" hidden="1" thickBot="1">
      <c r="A17623" s="409">
        <v>202209</v>
      </c>
      <c r="B17623" s="196" t="s">
        <v>531</v>
      </c>
      <c r="C17623" s="197" t="s">
        <v>480</v>
      </c>
      <c r="D17623" s="198" t="s">
        <v>339</v>
      </c>
      <c r="E17623" s="421">
        <v>0.01</v>
      </c>
      <c r="F17623" s="413">
        <v>147.32</v>
      </c>
      <c r="G17623" s="414">
        <f t="shared" si="550"/>
        <v>6.7879446103719793E-5</v>
      </c>
      <c r="H17623" s="415">
        <f t="shared" si="551"/>
        <v>6.7879446103719793E-5</v>
      </c>
    </row>
    <row r="17624" spans="1:8" ht="15" hidden="1" thickBot="1">
      <c r="A17624" s="409">
        <v>202209</v>
      </c>
      <c r="B17624" s="196" t="s">
        <v>532</v>
      </c>
      <c r="C17624" s="197" t="s">
        <v>480</v>
      </c>
      <c r="D17624" s="198" t="s">
        <v>337</v>
      </c>
      <c r="E17624" s="421">
        <v>47905</v>
      </c>
      <c r="F17624" s="413">
        <v>147.32</v>
      </c>
      <c r="G17624" s="414">
        <f t="shared" si="550"/>
        <v>325.17648655986966</v>
      </c>
      <c r="H17624" s="415">
        <f t="shared" si="551"/>
        <v>1.6258824327993482</v>
      </c>
    </row>
    <row r="17625" spans="1:8" ht="15" hidden="1" thickBot="1">
      <c r="A17625" s="409">
        <v>202209</v>
      </c>
      <c r="B17625" s="196" t="s">
        <v>533</v>
      </c>
      <c r="C17625" s="197" t="s">
        <v>480</v>
      </c>
      <c r="D17625" s="198" t="s">
        <v>337</v>
      </c>
      <c r="E17625" s="421">
        <v>56270</v>
      </c>
      <c r="F17625" s="413">
        <v>147.32</v>
      </c>
      <c r="G17625" s="414">
        <f t="shared" si="550"/>
        <v>381.95764322563127</v>
      </c>
      <c r="H17625" s="415">
        <f t="shared" si="551"/>
        <v>1.9097882161281563</v>
      </c>
    </row>
    <row r="17626" spans="1:8" ht="15" hidden="1" thickBot="1">
      <c r="A17626" s="409">
        <v>202209</v>
      </c>
      <c r="B17626" s="196" t="s">
        <v>534</v>
      </c>
      <c r="C17626" s="197" t="s">
        <v>480</v>
      </c>
      <c r="D17626" s="198" t="s">
        <v>339</v>
      </c>
      <c r="E17626" s="421">
        <v>281</v>
      </c>
      <c r="F17626" s="413">
        <v>147.32</v>
      </c>
      <c r="G17626" s="414">
        <f t="shared" si="550"/>
        <v>1.9074124355145263</v>
      </c>
      <c r="H17626" s="415">
        <f t="shared" si="551"/>
        <v>1.9074124355145263</v>
      </c>
    </row>
    <row r="17627" spans="1:8" ht="15" hidden="1" thickBot="1">
      <c r="A17627" s="409">
        <v>202209</v>
      </c>
      <c r="B17627" s="196" t="s">
        <v>535</v>
      </c>
      <c r="C17627" s="197" t="s">
        <v>480</v>
      </c>
      <c r="D17627" s="198" t="s">
        <v>337</v>
      </c>
      <c r="E17627" s="421">
        <v>73643</v>
      </c>
      <c r="F17627" s="413">
        <v>147.32</v>
      </c>
      <c r="G17627" s="414">
        <f t="shared" si="550"/>
        <v>499.88460494162371</v>
      </c>
      <c r="H17627" s="415">
        <f t="shared" si="551"/>
        <v>2.4994230247081184</v>
      </c>
    </row>
    <row r="17628" spans="1:8" ht="15" hidden="1" thickBot="1">
      <c r="A17628" s="409">
        <v>202209</v>
      </c>
      <c r="B17628" s="196" t="s">
        <v>536</v>
      </c>
      <c r="C17628" s="197" t="s">
        <v>480</v>
      </c>
      <c r="D17628" s="198" t="s">
        <v>337</v>
      </c>
      <c r="E17628" s="421">
        <v>99618</v>
      </c>
      <c r="F17628" s="413">
        <v>147.32</v>
      </c>
      <c r="G17628" s="414">
        <f t="shared" si="550"/>
        <v>676.20146619603588</v>
      </c>
      <c r="H17628" s="415">
        <f t="shared" si="551"/>
        <v>3.3810073309801796</v>
      </c>
    </row>
    <row r="17629" spans="1:8" ht="15" hidden="1" thickBot="1">
      <c r="A17629" s="409">
        <v>202209</v>
      </c>
      <c r="B17629" s="196" t="s">
        <v>537</v>
      </c>
      <c r="C17629" s="197" t="s">
        <v>480</v>
      </c>
      <c r="D17629" s="198" t="s">
        <v>337</v>
      </c>
      <c r="E17629" s="421">
        <v>107764</v>
      </c>
      <c r="F17629" s="413">
        <v>147.32</v>
      </c>
      <c r="G17629" s="414">
        <f t="shared" si="550"/>
        <v>731.49606299212599</v>
      </c>
      <c r="H17629" s="415">
        <f t="shared" si="551"/>
        <v>3.6574803149606301</v>
      </c>
    </row>
    <row r="17630" spans="1:8" ht="15" hidden="1" thickBot="1">
      <c r="A17630" s="409">
        <v>202209</v>
      </c>
      <c r="B17630" s="196" t="s">
        <v>538</v>
      </c>
      <c r="C17630" s="197" t="s">
        <v>480</v>
      </c>
      <c r="D17630" s="198" t="s">
        <v>339</v>
      </c>
      <c r="E17630" s="421">
        <v>539</v>
      </c>
      <c r="F17630" s="413">
        <v>147.32</v>
      </c>
      <c r="G17630" s="414">
        <f t="shared" si="550"/>
        <v>3.6587021449904968</v>
      </c>
      <c r="H17630" s="415">
        <f t="shared" si="551"/>
        <v>3.6587021449904968</v>
      </c>
    </row>
    <row r="17631" spans="1:8" ht="15" hidden="1" thickBot="1">
      <c r="A17631" s="409">
        <v>202209</v>
      </c>
      <c r="B17631" s="196" t="s">
        <v>539</v>
      </c>
      <c r="C17631" s="197" t="s">
        <v>480</v>
      </c>
      <c r="D17631" s="198" t="s">
        <v>337</v>
      </c>
      <c r="E17631" s="421">
        <v>111375</v>
      </c>
      <c r="F17631" s="413">
        <v>147.32</v>
      </c>
      <c r="G17631" s="414">
        <f t="shared" si="550"/>
        <v>756.00733098017929</v>
      </c>
      <c r="H17631" s="415">
        <f t="shared" si="551"/>
        <v>3.7800366549008966</v>
      </c>
    </row>
    <row r="17632" spans="1:8" ht="15" hidden="1" thickBot="1">
      <c r="A17632" s="409">
        <v>202209</v>
      </c>
      <c r="B17632" s="196" t="s">
        <v>540</v>
      </c>
      <c r="C17632" s="197" t="s">
        <v>480</v>
      </c>
      <c r="D17632" s="198" t="s">
        <v>337</v>
      </c>
      <c r="E17632" s="421">
        <v>99984</v>
      </c>
      <c r="F17632" s="413">
        <v>147.32</v>
      </c>
      <c r="G17632" s="414">
        <f t="shared" si="550"/>
        <v>678.68585392343198</v>
      </c>
      <c r="H17632" s="415">
        <f t="shared" si="551"/>
        <v>3.39342926961716</v>
      </c>
    </row>
    <row r="17633" spans="1:8" ht="15" hidden="1" thickBot="1">
      <c r="A17633" s="409">
        <v>202209</v>
      </c>
      <c r="B17633" s="196" t="s">
        <v>541</v>
      </c>
      <c r="C17633" s="197" t="s">
        <v>480</v>
      </c>
      <c r="D17633" s="198" t="s">
        <v>337</v>
      </c>
      <c r="E17633" s="421">
        <v>103853</v>
      </c>
      <c r="F17633" s="413">
        <v>147.32</v>
      </c>
      <c r="G17633" s="414">
        <f t="shared" si="550"/>
        <v>704.94841162096122</v>
      </c>
      <c r="H17633" s="415">
        <f t="shared" si="551"/>
        <v>3.5247420581048061</v>
      </c>
    </row>
    <row r="17634" spans="1:8" ht="15" hidden="1" thickBot="1">
      <c r="A17634" s="409">
        <v>202209</v>
      </c>
      <c r="B17634" s="196" t="s">
        <v>542</v>
      </c>
      <c r="C17634" s="197" t="s">
        <v>480</v>
      </c>
      <c r="D17634" s="198" t="s">
        <v>337</v>
      </c>
      <c r="E17634" s="421">
        <v>80533</v>
      </c>
      <c r="F17634" s="413">
        <v>147.32</v>
      </c>
      <c r="G17634" s="414">
        <f t="shared" si="550"/>
        <v>546.65354330708669</v>
      </c>
      <c r="H17634" s="415">
        <f t="shared" si="551"/>
        <v>2.7332677165354333</v>
      </c>
    </row>
    <row r="17635" spans="1:8" ht="15" hidden="1" thickBot="1">
      <c r="A17635" s="409">
        <v>202209</v>
      </c>
      <c r="B17635" s="196" t="s">
        <v>543</v>
      </c>
      <c r="C17635" s="197" t="s">
        <v>480</v>
      </c>
      <c r="D17635" s="198" t="s">
        <v>337</v>
      </c>
      <c r="E17635" s="421">
        <v>145900</v>
      </c>
      <c r="F17635" s="413">
        <v>147.32</v>
      </c>
      <c r="G17635" s="414">
        <f t="shared" si="550"/>
        <v>990.36111865327189</v>
      </c>
      <c r="H17635" s="415">
        <f t="shared" si="551"/>
        <v>4.9518055932663598</v>
      </c>
    </row>
    <row r="17636" spans="1:8" ht="15" hidden="1" thickBot="1">
      <c r="A17636" s="409">
        <v>202209</v>
      </c>
      <c r="B17636" s="196" t="s">
        <v>544</v>
      </c>
      <c r="C17636" s="197" t="s">
        <v>480</v>
      </c>
      <c r="D17636" s="198" t="s">
        <v>337</v>
      </c>
      <c r="E17636" s="421">
        <v>94123</v>
      </c>
      <c r="F17636" s="413">
        <v>147.32</v>
      </c>
      <c r="G17636" s="414">
        <f t="shared" si="550"/>
        <v>638.9017105620419</v>
      </c>
      <c r="H17636" s="415">
        <f t="shared" si="551"/>
        <v>3.1945085528102095</v>
      </c>
    </row>
    <row r="17637" spans="1:8" ht="15" hidden="1" thickBot="1">
      <c r="A17637" s="409">
        <v>202209</v>
      </c>
      <c r="B17637" s="196" t="s">
        <v>545</v>
      </c>
      <c r="C17637" s="197" t="s">
        <v>480</v>
      </c>
      <c r="D17637" s="198" t="s">
        <v>339</v>
      </c>
      <c r="E17637" s="421">
        <v>471</v>
      </c>
      <c r="F17637" s="413">
        <v>147.32</v>
      </c>
      <c r="G17637" s="414">
        <f t="shared" si="550"/>
        <v>3.1971219114852025</v>
      </c>
      <c r="H17637" s="415">
        <f t="shared" si="551"/>
        <v>3.1971219114852025</v>
      </c>
    </row>
    <row r="17638" spans="1:8" ht="15" hidden="1" thickBot="1">
      <c r="A17638" s="409">
        <v>202209</v>
      </c>
      <c r="B17638" s="196" t="s">
        <v>546</v>
      </c>
      <c r="C17638" s="197" t="s">
        <v>480</v>
      </c>
      <c r="D17638" s="198" t="s">
        <v>337</v>
      </c>
      <c r="E17638" s="421">
        <v>94123</v>
      </c>
      <c r="F17638" s="413">
        <v>147.32</v>
      </c>
      <c r="G17638" s="414">
        <f t="shared" si="550"/>
        <v>638.9017105620419</v>
      </c>
      <c r="H17638" s="415">
        <f t="shared" si="551"/>
        <v>3.1945085528102095</v>
      </c>
    </row>
    <row r="17639" spans="1:8" ht="15" hidden="1" thickBot="1">
      <c r="A17639" s="409">
        <v>202209</v>
      </c>
      <c r="B17639" s="196" t="s">
        <v>547</v>
      </c>
      <c r="C17639" s="197" t="s">
        <v>480</v>
      </c>
      <c r="D17639" s="198" t="s">
        <v>339</v>
      </c>
      <c r="E17639" s="421">
        <v>471</v>
      </c>
      <c r="F17639" s="413">
        <v>147.32</v>
      </c>
      <c r="G17639" s="414">
        <f t="shared" si="550"/>
        <v>3.1971219114852025</v>
      </c>
      <c r="H17639" s="415">
        <f t="shared" si="551"/>
        <v>3.1971219114852025</v>
      </c>
    </row>
    <row r="17640" spans="1:8" ht="15" hidden="1" thickBot="1">
      <c r="A17640" s="409">
        <v>202209</v>
      </c>
      <c r="B17640" s="196" t="s">
        <v>548</v>
      </c>
      <c r="C17640" s="197" t="s">
        <v>480</v>
      </c>
      <c r="D17640" s="198" t="s">
        <v>339</v>
      </c>
      <c r="E17640" s="421">
        <v>519</v>
      </c>
      <c r="F17640" s="413">
        <v>147.32</v>
      </c>
      <c r="G17640" s="414">
        <f t="shared" si="550"/>
        <v>3.5229432527830573</v>
      </c>
      <c r="H17640" s="415">
        <f t="shared" si="551"/>
        <v>3.5229432527830573</v>
      </c>
    </row>
    <row r="17641" spans="1:8" ht="15" hidden="1" thickBot="1">
      <c r="A17641" s="409">
        <v>202209</v>
      </c>
      <c r="B17641" s="196" t="s">
        <v>549</v>
      </c>
      <c r="C17641" s="197" t="s">
        <v>480</v>
      </c>
      <c r="D17641" s="198" t="s">
        <v>337</v>
      </c>
      <c r="E17641" s="421">
        <v>94123</v>
      </c>
      <c r="F17641" s="413">
        <v>147.32</v>
      </c>
      <c r="G17641" s="414">
        <f t="shared" si="550"/>
        <v>638.9017105620419</v>
      </c>
      <c r="H17641" s="415">
        <f t="shared" si="551"/>
        <v>3.1945085528102095</v>
      </c>
    </row>
    <row r="17642" spans="1:8" ht="15" hidden="1" thickBot="1">
      <c r="A17642" s="409">
        <v>202209</v>
      </c>
      <c r="B17642" s="196" t="s">
        <v>550</v>
      </c>
      <c r="C17642" s="197" t="s">
        <v>480</v>
      </c>
      <c r="D17642" s="198" t="s">
        <v>337</v>
      </c>
      <c r="E17642" s="421">
        <v>103853</v>
      </c>
      <c r="F17642" s="413">
        <v>147.32</v>
      </c>
      <c r="G17642" s="414">
        <f t="shared" si="550"/>
        <v>704.94841162096122</v>
      </c>
      <c r="H17642" s="415">
        <f t="shared" si="551"/>
        <v>3.5247420581048061</v>
      </c>
    </row>
    <row r="17643" spans="1:8" ht="15" hidden="1" thickBot="1">
      <c r="A17643" s="409">
        <v>202209</v>
      </c>
      <c r="B17643" s="196" t="s">
        <v>551</v>
      </c>
      <c r="C17643" s="197" t="s">
        <v>480</v>
      </c>
      <c r="D17643" s="198" t="s">
        <v>339</v>
      </c>
      <c r="E17643" s="421">
        <v>519</v>
      </c>
      <c r="F17643" s="413">
        <v>147.32</v>
      </c>
      <c r="G17643" s="414">
        <f t="shared" si="550"/>
        <v>3.5229432527830573</v>
      </c>
      <c r="H17643" s="415">
        <f t="shared" si="551"/>
        <v>3.5229432527830573</v>
      </c>
    </row>
    <row r="17644" spans="1:8" ht="15" hidden="1" thickBot="1">
      <c r="A17644" s="409">
        <v>202209</v>
      </c>
      <c r="B17644" s="196" t="s">
        <v>552</v>
      </c>
      <c r="C17644" s="197" t="s">
        <v>480</v>
      </c>
      <c r="D17644" s="198" t="s">
        <v>337</v>
      </c>
      <c r="E17644" s="421">
        <v>103584</v>
      </c>
      <c r="F17644" s="413">
        <v>147.32</v>
      </c>
      <c r="G17644" s="414">
        <f t="shared" si="550"/>
        <v>703.12245452077116</v>
      </c>
      <c r="H17644" s="415">
        <f t="shared" si="551"/>
        <v>3.5156122726038559</v>
      </c>
    </row>
    <row r="17645" spans="1:8" ht="15" hidden="1" thickBot="1">
      <c r="A17645" s="409">
        <v>202209</v>
      </c>
      <c r="B17645" s="196" t="s">
        <v>553</v>
      </c>
      <c r="C17645" s="197" t="s">
        <v>480</v>
      </c>
      <c r="D17645" s="198" t="s">
        <v>339</v>
      </c>
      <c r="E17645" s="421">
        <v>518</v>
      </c>
      <c r="F17645" s="413">
        <v>147.32</v>
      </c>
      <c r="G17645" s="414">
        <f t="shared" si="550"/>
        <v>3.5161553081726855</v>
      </c>
      <c r="H17645" s="415">
        <f t="shared" si="551"/>
        <v>3.5161553081726855</v>
      </c>
    </row>
    <row r="17646" spans="1:8" ht="15" hidden="1" thickBot="1">
      <c r="A17646" s="409">
        <v>202209</v>
      </c>
      <c r="B17646" s="196" t="s">
        <v>554</v>
      </c>
      <c r="C17646" s="197" t="s">
        <v>480</v>
      </c>
      <c r="D17646" s="198" t="s">
        <v>337</v>
      </c>
      <c r="E17646" s="421">
        <v>103584</v>
      </c>
      <c r="F17646" s="413">
        <v>147.32</v>
      </c>
      <c r="G17646" s="414">
        <f t="shared" si="550"/>
        <v>703.12245452077116</v>
      </c>
      <c r="H17646" s="415">
        <f t="shared" si="551"/>
        <v>3.5156122726038559</v>
      </c>
    </row>
    <row r="17647" spans="1:8" ht="15" hidden="1" thickBot="1">
      <c r="A17647" s="409">
        <v>202209</v>
      </c>
      <c r="B17647" s="196" t="s">
        <v>555</v>
      </c>
      <c r="C17647" s="197" t="s">
        <v>480</v>
      </c>
      <c r="D17647" s="198" t="s">
        <v>339</v>
      </c>
      <c r="E17647" s="421">
        <v>518</v>
      </c>
      <c r="F17647" s="413">
        <v>147.32</v>
      </c>
      <c r="G17647" s="414">
        <f t="shared" si="550"/>
        <v>3.5161553081726855</v>
      </c>
      <c r="H17647" s="415">
        <f t="shared" si="551"/>
        <v>3.5161553081726855</v>
      </c>
    </row>
    <row r="17648" spans="1:8" ht="15" hidden="1" thickBot="1">
      <c r="A17648" s="409">
        <v>202209</v>
      </c>
      <c r="B17648" s="196" t="s">
        <v>556</v>
      </c>
      <c r="C17648" s="197" t="s">
        <v>480</v>
      </c>
      <c r="D17648" s="198" t="s">
        <v>337</v>
      </c>
      <c r="E17648" s="421">
        <v>100520</v>
      </c>
      <c r="F17648" s="413">
        <v>147.32</v>
      </c>
      <c r="G17648" s="414">
        <f t="shared" si="550"/>
        <v>682.32419223459135</v>
      </c>
      <c r="H17648" s="415">
        <f t="shared" si="551"/>
        <v>3.4116209611729569</v>
      </c>
    </row>
    <row r="17649" spans="1:8" ht="15" hidden="1" thickBot="1">
      <c r="A17649" s="409">
        <v>202209</v>
      </c>
      <c r="B17649" s="196" t="s">
        <v>557</v>
      </c>
      <c r="C17649" s="197" t="s">
        <v>480</v>
      </c>
      <c r="D17649" s="198" t="s">
        <v>337</v>
      </c>
      <c r="E17649" s="421">
        <v>119575</v>
      </c>
      <c r="F17649" s="413">
        <v>147.32</v>
      </c>
      <c r="G17649" s="414">
        <f t="shared" si="550"/>
        <v>811.66847678522947</v>
      </c>
      <c r="H17649" s="415">
        <f t="shared" si="551"/>
        <v>4.0583423839261474</v>
      </c>
    </row>
    <row r="17650" spans="1:8" ht="15" hidden="1" thickBot="1">
      <c r="A17650" s="409">
        <v>202209</v>
      </c>
      <c r="B17650" s="196" t="s">
        <v>558</v>
      </c>
      <c r="C17650" s="197" t="s">
        <v>480</v>
      </c>
      <c r="D17650" s="198" t="s">
        <v>339</v>
      </c>
      <c r="E17650" s="421">
        <v>598</v>
      </c>
      <c r="F17650" s="413">
        <v>147.32</v>
      </c>
      <c r="G17650" s="414">
        <f t="shared" si="550"/>
        <v>4.0591908770024441</v>
      </c>
      <c r="H17650" s="415">
        <f t="shared" si="551"/>
        <v>4.0591908770024441</v>
      </c>
    </row>
    <row r="17651" spans="1:8" ht="15" hidden="1" thickBot="1">
      <c r="A17651" s="409">
        <v>202209</v>
      </c>
      <c r="B17651" s="196" t="s">
        <v>559</v>
      </c>
      <c r="C17651" s="197" t="s">
        <v>480</v>
      </c>
      <c r="D17651" s="198" t="s">
        <v>337</v>
      </c>
      <c r="E17651" s="421">
        <v>62108</v>
      </c>
      <c r="F17651" s="413">
        <v>147.32</v>
      </c>
      <c r="G17651" s="414">
        <f t="shared" si="550"/>
        <v>421.58566386098289</v>
      </c>
      <c r="H17651" s="415">
        <f t="shared" si="551"/>
        <v>2.1079283193049143</v>
      </c>
    </row>
    <row r="17652" spans="1:8" ht="15" hidden="1" thickBot="1">
      <c r="A17652" s="409">
        <v>202209</v>
      </c>
      <c r="B17652" s="196" t="s">
        <v>560</v>
      </c>
      <c r="C17652" s="197" t="s">
        <v>480</v>
      </c>
      <c r="D17652" s="198" t="s">
        <v>339</v>
      </c>
      <c r="E17652" s="421">
        <v>311</v>
      </c>
      <c r="F17652" s="413">
        <v>147.32</v>
      </c>
      <c r="G17652" s="414">
        <f t="shared" si="550"/>
        <v>2.1110507738256858</v>
      </c>
      <c r="H17652" s="415">
        <f t="shared" si="551"/>
        <v>2.1110507738256858</v>
      </c>
    </row>
    <row r="17653" spans="1:8" ht="15" hidden="1" thickBot="1">
      <c r="A17653" s="409">
        <v>202209</v>
      </c>
      <c r="B17653" s="196" t="s">
        <v>2609</v>
      </c>
      <c r="C17653" s="197" t="s">
        <v>480</v>
      </c>
      <c r="D17653" s="198" t="s">
        <v>337</v>
      </c>
      <c r="E17653" s="421">
        <v>96553</v>
      </c>
      <c r="F17653" s="413">
        <v>147.32</v>
      </c>
      <c r="G17653" s="414">
        <f t="shared" si="550"/>
        <v>655.39641596524575</v>
      </c>
      <c r="H17653" s="415">
        <f t="shared" si="551"/>
        <v>3.2769820798262286</v>
      </c>
    </row>
    <row r="17654" spans="1:8" ht="15" hidden="1" thickBot="1">
      <c r="A17654" s="409">
        <v>202209</v>
      </c>
      <c r="B17654" s="196" t="s">
        <v>2610</v>
      </c>
      <c r="C17654" s="197" t="s">
        <v>480</v>
      </c>
      <c r="D17654" s="198" t="s">
        <v>339</v>
      </c>
      <c r="E17654" s="421">
        <v>483</v>
      </c>
      <c r="F17654" s="413">
        <v>147.32</v>
      </c>
      <c r="G17654" s="414">
        <f t="shared" si="550"/>
        <v>3.2785772468096663</v>
      </c>
      <c r="H17654" s="415">
        <f t="shared" si="551"/>
        <v>3.2785772468096663</v>
      </c>
    </row>
    <row r="17655" spans="1:8" ht="15" hidden="1" thickBot="1">
      <c r="A17655" s="409">
        <v>202209</v>
      </c>
      <c r="B17655" s="196" t="s">
        <v>561</v>
      </c>
      <c r="C17655" s="197" t="s">
        <v>480</v>
      </c>
      <c r="D17655" s="198" t="s">
        <v>337</v>
      </c>
      <c r="E17655" s="421">
        <v>62108</v>
      </c>
      <c r="F17655" s="413">
        <v>147.32</v>
      </c>
      <c r="G17655" s="414">
        <f t="shared" si="550"/>
        <v>421.58566386098289</v>
      </c>
      <c r="H17655" s="415">
        <f t="shared" si="551"/>
        <v>2.1079283193049143</v>
      </c>
    </row>
    <row r="17656" spans="1:8" ht="15" hidden="1" thickBot="1">
      <c r="A17656" s="409">
        <v>202209</v>
      </c>
      <c r="B17656" s="196" t="s">
        <v>562</v>
      </c>
      <c r="C17656" s="197" t="s">
        <v>480</v>
      </c>
      <c r="D17656" s="198" t="s">
        <v>339</v>
      </c>
      <c r="E17656" s="421">
        <v>311</v>
      </c>
      <c r="F17656" s="413">
        <v>147.32</v>
      </c>
      <c r="G17656" s="414">
        <f t="shared" si="550"/>
        <v>2.1110507738256858</v>
      </c>
      <c r="H17656" s="415">
        <f t="shared" si="551"/>
        <v>2.1110507738256858</v>
      </c>
    </row>
    <row r="17657" spans="1:8" ht="15" hidden="1" thickBot="1">
      <c r="A17657" s="409">
        <v>202209</v>
      </c>
      <c r="B17657" s="196" t="s">
        <v>563</v>
      </c>
      <c r="C17657" s="197" t="s">
        <v>480</v>
      </c>
      <c r="D17657" s="198" t="s">
        <v>337</v>
      </c>
      <c r="E17657" s="421">
        <v>62108</v>
      </c>
      <c r="F17657" s="413">
        <v>147.32</v>
      </c>
      <c r="G17657" s="414">
        <f t="shared" si="550"/>
        <v>421.58566386098289</v>
      </c>
      <c r="H17657" s="415">
        <f t="shared" si="551"/>
        <v>2.1079283193049143</v>
      </c>
    </row>
    <row r="17658" spans="1:8" ht="15" hidden="1" thickBot="1">
      <c r="A17658" s="409">
        <v>202209</v>
      </c>
      <c r="B17658" s="196" t="s">
        <v>564</v>
      </c>
      <c r="C17658" s="197" t="s">
        <v>480</v>
      </c>
      <c r="D17658" s="198" t="s">
        <v>337</v>
      </c>
      <c r="E17658" s="421">
        <v>62108</v>
      </c>
      <c r="F17658" s="413">
        <v>147.32</v>
      </c>
      <c r="G17658" s="414">
        <f t="shared" si="550"/>
        <v>421.58566386098289</v>
      </c>
      <c r="H17658" s="415">
        <f t="shared" si="551"/>
        <v>2.1079283193049143</v>
      </c>
    </row>
    <row r="17659" spans="1:8" ht="15" hidden="1" thickBot="1">
      <c r="A17659" s="409">
        <v>202209</v>
      </c>
      <c r="B17659" s="196" t="s">
        <v>565</v>
      </c>
      <c r="C17659" s="197" t="s">
        <v>480</v>
      </c>
      <c r="D17659" s="198" t="s">
        <v>339</v>
      </c>
      <c r="E17659" s="421">
        <v>311</v>
      </c>
      <c r="F17659" s="413">
        <v>147.32</v>
      </c>
      <c r="G17659" s="414">
        <f t="shared" si="550"/>
        <v>2.1110507738256858</v>
      </c>
      <c r="H17659" s="415">
        <f t="shared" si="551"/>
        <v>2.1110507738256858</v>
      </c>
    </row>
    <row r="17660" spans="1:8" ht="15" hidden="1" thickBot="1">
      <c r="A17660" s="409">
        <v>202209</v>
      </c>
      <c r="B17660" s="196" t="s">
        <v>566</v>
      </c>
      <c r="C17660" s="197" t="s">
        <v>480</v>
      </c>
      <c r="D17660" s="198" t="s">
        <v>337</v>
      </c>
      <c r="E17660" s="421">
        <v>83827</v>
      </c>
      <c r="F17660" s="413">
        <v>147.32</v>
      </c>
      <c r="G17660" s="414">
        <f t="shared" si="550"/>
        <v>569.01303285365191</v>
      </c>
      <c r="H17660" s="415">
        <f t="shared" si="551"/>
        <v>2.8450651642682594</v>
      </c>
    </row>
    <row r="17661" spans="1:8" ht="15" hidden="1" thickBot="1">
      <c r="A17661" s="409">
        <v>202209</v>
      </c>
      <c r="B17661" s="196" t="s">
        <v>567</v>
      </c>
      <c r="C17661" s="197" t="s">
        <v>480</v>
      </c>
      <c r="D17661" s="198" t="s">
        <v>339</v>
      </c>
      <c r="E17661" s="421">
        <v>419</v>
      </c>
      <c r="F17661" s="413">
        <v>147.32</v>
      </c>
      <c r="G17661" s="414">
        <f t="shared" si="550"/>
        <v>2.8441487917458597</v>
      </c>
      <c r="H17661" s="415">
        <f t="shared" si="551"/>
        <v>2.8441487917458597</v>
      </c>
    </row>
    <row r="17662" spans="1:8" ht="15" hidden="1" thickBot="1">
      <c r="A17662" s="409">
        <v>202209</v>
      </c>
      <c r="B17662" s="196" t="s">
        <v>568</v>
      </c>
      <c r="C17662" s="197" t="s">
        <v>480</v>
      </c>
      <c r="D17662" s="198" t="s">
        <v>337</v>
      </c>
      <c r="E17662" s="421">
        <v>62108</v>
      </c>
      <c r="F17662" s="413">
        <v>147.32</v>
      </c>
      <c r="G17662" s="414">
        <f t="shared" si="550"/>
        <v>421.58566386098289</v>
      </c>
      <c r="H17662" s="415">
        <f t="shared" si="551"/>
        <v>2.1079283193049143</v>
      </c>
    </row>
    <row r="17663" spans="1:8" ht="15" hidden="1" thickBot="1">
      <c r="A17663" s="409">
        <v>202209</v>
      </c>
      <c r="B17663" s="196" t="s">
        <v>569</v>
      </c>
      <c r="C17663" s="197" t="s">
        <v>480</v>
      </c>
      <c r="D17663" s="198" t="s">
        <v>339</v>
      </c>
      <c r="E17663" s="421">
        <v>311</v>
      </c>
      <c r="F17663" s="413">
        <v>147.32</v>
      </c>
      <c r="G17663" s="414">
        <f t="shared" si="550"/>
        <v>2.1110507738256858</v>
      </c>
      <c r="H17663" s="415">
        <f t="shared" si="551"/>
        <v>2.1110507738256858</v>
      </c>
    </row>
    <row r="17664" spans="1:8" ht="15" hidden="1" thickBot="1">
      <c r="A17664" s="409">
        <v>202209</v>
      </c>
      <c r="B17664" s="196" t="s">
        <v>570</v>
      </c>
      <c r="C17664" s="197" t="s">
        <v>480</v>
      </c>
      <c r="D17664" s="198" t="s">
        <v>337</v>
      </c>
      <c r="E17664" s="421">
        <v>124648</v>
      </c>
      <c r="F17664" s="413">
        <v>147.32</v>
      </c>
      <c r="G17664" s="414">
        <f t="shared" si="550"/>
        <v>846.10371979364652</v>
      </c>
      <c r="H17664" s="415">
        <f t="shared" si="551"/>
        <v>4.2305185989682323</v>
      </c>
    </row>
    <row r="17665" spans="1:8" ht="15" hidden="1" thickBot="1">
      <c r="A17665" s="409">
        <v>202209</v>
      </c>
      <c r="B17665" s="196" t="s">
        <v>571</v>
      </c>
      <c r="C17665" s="197" t="s">
        <v>480</v>
      </c>
      <c r="D17665" s="198" t="s">
        <v>339</v>
      </c>
      <c r="E17665" s="421">
        <v>623</v>
      </c>
      <c r="F17665" s="413">
        <v>147.32</v>
      </c>
      <c r="G17665" s="414">
        <f t="shared" si="550"/>
        <v>4.228889492261743</v>
      </c>
      <c r="H17665" s="415">
        <f t="shared" si="551"/>
        <v>4.228889492261743</v>
      </c>
    </row>
    <row r="17666" spans="1:8" ht="15" hidden="1" thickBot="1">
      <c r="A17666" s="409">
        <v>202209</v>
      </c>
      <c r="B17666" s="196" t="s">
        <v>572</v>
      </c>
      <c r="C17666" s="197" t="s">
        <v>573</v>
      </c>
      <c r="D17666" s="198" t="s">
        <v>337</v>
      </c>
      <c r="E17666" s="421">
        <v>124412</v>
      </c>
      <c r="F17666" s="413">
        <v>147.32</v>
      </c>
      <c r="G17666" s="414">
        <f t="shared" ref="G17666:G17729" si="552">+E17666/F17666</f>
        <v>844.50176486559872</v>
      </c>
      <c r="H17666" s="415">
        <f t="shared" ref="H17666:H17729" si="553">IF(D17666="TB",G17666/200,IF(D17666="LT",G17666,"VER"))</f>
        <v>4.2225088243279938</v>
      </c>
    </row>
    <row r="17667" spans="1:8" ht="15" hidden="1" thickBot="1">
      <c r="A17667" s="409">
        <v>202209</v>
      </c>
      <c r="B17667" s="196" t="s">
        <v>574</v>
      </c>
      <c r="C17667" s="197" t="s">
        <v>480</v>
      </c>
      <c r="D17667" s="198" t="s">
        <v>337</v>
      </c>
      <c r="E17667" s="421">
        <v>37546</v>
      </c>
      <c r="F17667" s="413">
        <v>147.32</v>
      </c>
      <c r="G17667" s="414">
        <f t="shared" si="552"/>
        <v>254.86016834102634</v>
      </c>
      <c r="H17667" s="415">
        <f t="shared" si="553"/>
        <v>1.2743008417051316</v>
      </c>
    </row>
    <row r="17668" spans="1:8" ht="15" hidden="1" thickBot="1">
      <c r="A17668" s="409">
        <v>202209</v>
      </c>
      <c r="B17668" s="196" t="s">
        <v>575</v>
      </c>
      <c r="C17668" s="197" t="s">
        <v>480</v>
      </c>
      <c r="D17668" s="198" t="s">
        <v>337</v>
      </c>
      <c r="E17668" s="421">
        <v>0.01</v>
      </c>
      <c r="F17668" s="413">
        <v>147.32</v>
      </c>
      <c r="G17668" s="414">
        <f t="shared" si="552"/>
        <v>6.7879446103719793E-5</v>
      </c>
      <c r="H17668" s="415">
        <f t="shared" si="553"/>
        <v>3.3939723051859898E-7</v>
      </c>
    </row>
    <row r="17669" spans="1:8" ht="15" hidden="1" thickBot="1">
      <c r="A17669" s="409">
        <v>202209</v>
      </c>
      <c r="B17669" s="196" t="s">
        <v>576</v>
      </c>
      <c r="C17669" s="197" t="s">
        <v>480</v>
      </c>
      <c r="D17669" s="198" t="s">
        <v>339</v>
      </c>
      <c r="E17669" s="421">
        <v>0.01</v>
      </c>
      <c r="F17669" s="413">
        <v>147.32</v>
      </c>
      <c r="G17669" s="414">
        <f t="shared" si="552"/>
        <v>6.7879446103719793E-5</v>
      </c>
      <c r="H17669" s="415">
        <f t="shared" si="553"/>
        <v>6.7879446103719793E-5</v>
      </c>
    </row>
    <row r="17670" spans="1:8" ht="15" hidden="1" thickBot="1">
      <c r="A17670" s="409">
        <v>202209</v>
      </c>
      <c r="B17670" s="196" t="s">
        <v>577</v>
      </c>
      <c r="C17670" s="197" t="s">
        <v>480</v>
      </c>
      <c r="D17670" s="198" t="s">
        <v>337</v>
      </c>
      <c r="E17670" s="421">
        <v>160920</v>
      </c>
      <c r="F17670" s="413">
        <v>147.32</v>
      </c>
      <c r="G17670" s="414">
        <f t="shared" si="552"/>
        <v>1092.3160467010589</v>
      </c>
      <c r="H17670" s="415">
        <f t="shared" si="553"/>
        <v>5.4615802335052948</v>
      </c>
    </row>
    <row r="17671" spans="1:8" ht="15" hidden="1" thickBot="1">
      <c r="A17671" s="409">
        <v>202209</v>
      </c>
      <c r="B17671" s="196" t="s">
        <v>578</v>
      </c>
      <c r="C17671" s="197" t="s">
        <v>480</v>
      </c>
      <c r="D17671" s="198" t="s">
        <v>339</v>
      </c>
      <c r="E17671" s="421">
        <v>805</v>
      </c>
      <c r="F17671" s="413">
        <v>147.32</v>
      </c>
      <c r="G17671" s="414">
        <f t="shared" si="552"/>
        <v>5.4642954113494433</v>
      </c>
      <c r="H17671" s="415">
        <f t="shared" si="553"/>
        <v>5.4642954113494433</v>
      </c>
    </row>
    <row r="17672" spans="1:8" ht="15" hidden="1" thickBot="1">
      <c r="A17672" s="409">
        <v>202209</v>
      </c>
      <c r="B17672" s="196" t="s">
        <v>579</v>
      </c>
      <c r="C17672" s="197" t="s">
        <v>480</v>
      </c>
      <c r="D17672" s="198" t="s">
        <v>337</v>
      </c>
      <c r="E17672" s="421">
        <v>160920</v>
      </c>
      <c r="F17672" s="413">
        <v>147.32</v>
      </c>
      <c r="G17672" s="414">
        <f t="shared" si="552"/>
        <v>1092.3160467010589</v>
      </c>
      <c r="H17672" s="415">
        <f t="shared" si="553"/>
        <v>5.4615802335052948</v>
      </c>
    </row>
    <row r="17673" spans="1:8" ht="15" hidden="1" thickBot="1">
      <c r="A17673" s="409">
        <v>202209</v>
      </c>
      <c r="B17673" s="196" t="s">
        <v>580</v>
      </c>
      <c r="C17673" s="197" t="s">
        <v>480</v>
      </c>
      <c r="D17673" s="198" t="s">
        <v>339</v>
      </c>
      <c r="E17673" s="421">
        <v>805</v>
      </c>
      <c r="F17673" s="413">
        <v>147.32</v>
      </c>
      <c r="G17673" s="414">
        <f t="shared" si="552"/>
        <v>5.4642954113494433</v>
      </c>
      <c r="H17673" s="415">
        <f t="shared" si="553"/>
        <v>5.4642954113494433</v>
      </c>
    </row>
    <row r="17674" spans="1:8" ht="15" hidden="1" thickBot="1">
      <c r="A17674" s="409">
        <v>202209</v>
      </c>
      <c r="B17674" s="196" t="s">
        <v>581</v>
      </c>
      <c r="C17674" s="197" t="s">
        <v>480</v>
      </c>
      <c r="D17674" s="198" t="s">
        <v>337</v>
      </c>
      <c r="E17674" s="421">
        <v>128814</v>
      </c>
      <c r="F17674" s="413">
        <v>147.32</v>
      </c>
      <c r="G17674" s="414">
        <f t="shared" si="552"/>
        <v>874.38229704045614</v>
      </c>
      <c r="H17674" s="415">
        <f t="shared" si="553"/>
        <v>4.3719114852022809</v>
      </c>
    </row>
    <row r="17675" spans="1:8" ht="15" hidden="1" thickBot="1">
      <c r="A17675" s="409">
        <v>202209</v>
      </c>
      <c r="B17675" s="196" t="s">
        <v>582</v>
      </c>
      <c r="C17675" s="197" t="s">
        <v>480</v>
      </c>
      <c r="D17675" s="198" t="s">
        <v>339</v>
      </c>
      <c r="E17675" s="421">
        <v>644</v>
      </c>
      <c r="F17675" s="413">
        <v>147.32</v>
      </c>
      <c r="G17675" s="414">
        <f t="shared" si="552"/>
        <v>4.3714363290795548</v>
      </c>
      <c r="H17675" s="415">
        <f t="shared" si="553"/>
        <v>4.3714363290795548</v>
      </c>
    </row>
    <row r="17676" spans="1:8" ht="15" hidden="1" thickBot="1">
      <c r="A17676" s="409">
        <v>202209</v>
      </c>
      <c r="B17676" s="196" t="s">
        <v>583</v>
      </c>
      <c r="C17676" s="197" t="s">
        <v>480</v>
      </c>
      <c r="D17676" s="198" t="s">
        <v>337</v>
      </c>
      <c r="E17676" s="421">
        <v>128814</v>
      </c>
      <c r="F17676" s="413">
        <v>147.32</v>
      </c>
      <c r="G17676" s="414">
        <f t="shared" si="552"/>
        <v>874.38229704045614</v>
      </c>
      <c r="H17676" s="415">
        <f t="shared" si="553"/>
        <v>4.3719114852022809</v>
      </c>
    </row>
    <row r="17677" spans="1:8" ht="15" hidden="1" thickBot="1">
      <c r="A17677" s="409">
        <v>202209</v>
      </c>
      <c r="B17677" s="196" t="s">
        <v>2611</v>
      </c>
      <c r="C17677" s="197" t="s">
        <v>480</v>
      </c>
      <c r="D17677" s="198" t="s">
        <v>337</v>
      </c>
      <c r="E17677" s="421">
        <v>107903</v>
      </c>
      <c r="F17677" s="413">
        <v>147.32</v>
      </c>
      <c r="G17677" s="414">
        <f t="shared" si="552"/>
        <v>732.43958729296776</v>
      </c>
      <c r="H17677" s="415">
        <f t="shared" si="553"/>
        <v>3.6621979364648389</v>
      </c>
    </row>
    <row r="17678" spans="1:8" ht="15" hidden="1" thickBot="1">
      <c r="A17678" s="409">
        <v>202209</v>
      </c>
      <c r="B17678" s="196" t="s">
        <v>2612</v>
      </c>
      <c r="C17678" s="197" t="s">
        <v>480</v>
      </c>
      <c r="D17678" s="198" t="s">
        <v>339</v>
      </c>
      <c r="E17678" s="421">
        <v>539</v>
      </c>
      <c r="F17678" s="413">
        <v>147.32</v>
      </c>
      <c r="G17678" s="414">
        <f t="shared" si="552"/>
        <v>3.6587021449904968</v>
      </c>
      <c r="H17678" s="415">
        <f t="shared" si="553"/>
        <v>3.6587021449904968</v>
      </c>
    </row>
    <row r="17679" spans="1:8" ht="15" hidden="1" thickBot="1">
      <c r="A17679" s="409">
        <v>202209</v>
      </c>
      <c r="B17679" s="196" t="s">
        <v>584</v>
      </c>
      <c r="C17679" s="197" t="s">
        <v>480</v>
      </c>
      <c r="D17679" s="198" t="s">
        <v>337</v>
      </c>
      <c r="E17679" s="421">
        <v>37546</v>
      </c>
      <c r="F17679" s="413">
        <v>147.32</v>
      </c>
      <c r="G17679" s="414">
        <f t="shared" si="552"/>
        <v>254.86016834102634</v>
      </c>
      <c r="H17679" s="415">
        <f t="shared" si="553"/>
        <v>1.2743008417051316</v>
      </c>
    </row>
    <row r="17680" spans="1:8" ht="15" hidden="1" thickBot="1">
      <c r="A17680" s="409">
        <v>202209</v>
      </c>
      <c r="B17680" s="196" t="s">
        <v>585</v>
      </c>
      <c r="C17680" s="197" t="s">
        <v>480</v>
      </c>
      <c r="D17680" s="198" t="s">
        <v>339</v>
      </c>
      <c r="E17680" s="421">
        <v>188</v>
      </c>
      <c r="F17680" s="413">
        <v>147.32</v>
      </c>
      <c r="G17680" s="414">
        <f t="shared" si="552"/>
        <v>1.2761335867499322</v>
      </c>
      <c r="H17680" s="415">
        <f t="shared" si="553"/>
        <v>1.2761335867499322</v>
      </c>
    </row>
    <row r="17681" spans="1:8" ht="15" hidden="1" thickBot="1">
      <c r="A17681" s="409">
        <v>202209</v>
      </c>
      <c r="B17681" s="196" t="s">
        <v>586</v>
      </c>
      <c r="C17681" s="197" t="s">
        <v>480</v>
      </c>
      <c r="D17681" s="198" t="s">
        <v>337</v>
      </c>
      <c r="E17681" s="421">
        <v>128814</v>
      </c>
      <c r="F17681" s="413">
        <v>147.32</v>
      </c>
      <c r="G17681" s="414">
        <f t="shared" si="552"/>
        <v>874.38229704045614</v>
      </c>
      <c r="H17681" s="415">
        <f t="shared" si="553"/>
        <v>4.3719114852022809</v>
      </c>
    </row>
    <row r="17682" spans="1:8" ht="15" hidden="1" thickBot="1">
      <c r="A17682" s="409">
        <v>202209</v>
      </c>
      <c r="B17682" s="196" t="s">
        <v>587</v>
      </c>
      <c r="C17682" s="197" t="s">
        <v>480</v>
      </c>
      <c r="D17682" s="198" t="s">
        <v>339</v>
      </c>
      <c r="E17682" s="421">
        <v>644</v>
      </c>
      <c r="F17682" s="413">
        <v>147.32</v>
      </c>
      <c r="G17682" s="414">
        <f t="shared" si="552"/>
        <v>4.3714363290795548</v>
      </c>
      <c r="H17682" s="415">
        <f t="shared" si="553"/>
        <v>4.3714363290795548</v>
      </c>
    </row>
    <row r="17683" spans="1:8" ht="15" hidden="1" thickBot="1">
      <c r="A17683" s="409">
        <v>202209</v>
      </c>
      <c r="B17683" s="196" t="s">
        <v>588</v>
      </c>
      <c r="C17683" s="197" t="s">
        <v>480</v>
      </c>
      <c r="D17683" s="198" t="s">
        <v>337</v>
      </c>
      <c r="E17683" s="421">
        <v>128814</v>
      </c>
      <c r="F17683" s="413">
        <v>147.32</v>
      </c>
      <c r="G17683" s="414">
        <f t="shared" si="552"/>
        <v>874.38229704045614</v>
      </c>
      <c r="H17683" s="415">
        <f t="shared" si="553"/>
        <v>4.3719114852022809</v>
      </c>
    </row>
    <row r="17684" spans="1:8" ht="15" hidden="1" thickBot="1">
      <c r="A17684" s="409">
        <v>202209</v>
      </c>
      <c r="B17684" s="196" t="s">
        <v>589</v>
      </c>
      <c r="C17684" s="197" t="s">
        <v>480</v>
      </c>
      <c r="D17684" s="198" t="s">
        <v>339</v>
      </c>
      <c r="E17684" s="421">
        <v>644</v>
      </c>
      <c r="F17684" s="413">
        <v>147.32</v>
      </c>
      <c r="G17684" s="414">
        <f t="shared" si="552"/>
        <v>4.3714363290795548</v>
      </c>
      <c r="H17684" s="415">
        <f t="shared" si="553"/>
        <v>4.3714363290795548</v>
      </c>
    </row>
    <row r="17685" spans="1:8" ht="15" hidden="1" thickBot="1">
      <c r="A17685" s="409">
        <v>202209</v>
      </c>
      <c r="B17685" s="196" t="s">
        <v>590</v>
      </c>
      <c r="C17685" s="197" t="s">
        <v>480</v>
      </c>
      <c r="D17685" s="198" t="s">
        <v>337</v>
      </c>
      <c r="E17685" s="421">
        <v>84357</v>
      </c>
      <c r="F17685" s="413">
        <v>147.32</v>
      </c>
      <c r="G17685" s="414">
        <f t="shared" si="552"/>
        <v>572.61064349714911</v>
      </c>
      <c r="H17685" s="415">
        <f t="shared" si="553"/>
        <v>2.8630532174857457</v>
      </c>
    </row>
    <row r="17686" spans="1:8" ht="15" hidden="1" thickBot="1">
      <c r="A17686" s="409">
        <v>202209</v>
      </c>
      <c r="B17686" s="196" t="s">
        <v>591</v>
      </c>
      <c r="C17686" s="197" t="s">
        <v>480</v>
      </c>
      <c r="D17686" s="198" t="s">
        <v>337</v>
      </c>
      <c r="E17686" s="421">
        <v>128814</v>
      </c>
      <c r="F17686" s="413">
        <v>147.32</v>
      </c>
      <c r="G17686" s="414">
        <f t="shared" si="552"/>
        <v>874.38229704045614</v>
      </c>
      <c r="H17686" s="415">
        <f t="shared" si="553"/>
        <v>4.3719114852022809</v>
      </c>
    </row>
    <row r="17687" spans="1:8" ht="15" hidden="1" thickBot="1">
      <c r="A17687" s="409">
        <v>202209</v>
      </c>
      <c r="B17687" s="196" t="s">
        <v>592</v>
      </c>
      <c r="C17687" s="197" t="s">
        <v>480</v>
      </c>
      <c r="D17687" s="198" t="s">
        <v>339</v>
      </c>
      <c r="E17687" s="421">
        <v>644</v>
      </c>
      <c r="F17687" s="413">
        <v>147.32</v>
      </c>
      <c r="G17687" s="414">
        <f t="shared" si="552"/>
        <v>4.3714363290795548</v>
      </c>
      <c r="H17687" s="415">
        <f t="shared" si="553"/>
        <v>4.3714363290795548</v>
      </c>
    </row>
    <row r="17688" spans="1:8" ht="15" hidden="1" thickBot="1">
      <c r="A17688" s="409">
        <v>202209</v>
      </c>
      <c r="B17688" s="196" t="s">
        <v>593</v>
      </c>
      <c r="C17688" s="197" t="s">
        <v>480</v>
      </c>
      <c r="D17688" s="198" t="s">
        <v>337</v>
      </c>
      <c r="E17688" s="421">
        <v>93064</v>
      </c>
      <c r="F17688" s="413">
        <v>147.32</v>
      </c>
      <c r="G17688" s="414">
        <f t="shared" si="552"/>
        <v>631.71327721965793</v>
      </c>
      <c r="H17688" s="415">
        <f t="shared" si="553"/>
        <v>3.1585663860982898</v>
      </c>
    </row>
    <row r="17689" spans="1:8" ht="15" hidden="1" thickBot="1">
      <c r="A17689" s="409">
        <v>202209</v>
      </c>
      <c r="B17689" s="196" t="s">
        <v>594</v>
      </c>
      <c r="C17689" s="197" t="s">
        <v>480</v>
      </c>
      <c r="D17689" s="198" t="s">
        <v>337</v>
      </c>
      <c r="E17689" s="421">
        <v>94758</v>
      </c>
      <c r="F17689" s="413">
        <v>147.32</v>
      </c>
      <c r="G17689" s="414">
        <f t="shared" si="552"/>
        <v>643.21205538962806</v>
      </c>
      <c r="H17689" s="415">
        <f t="shared" si="553"/>
        <v>3.2160602769481401</v>
      </c>
    </row>
    <row r="17690" spans="1:8" ht="15" hidden="1" thickBot="1">
      <c r="A17690" s="409">
        <v>202209</v>
      </c>
      <c r="B17690" s="196" t="s">
        <v>595</v>
      </c>
      <c r="C17690" s="197" t="s">
        <v>480</v>
      </c>
      <c r="D17690" s="198" t="s">
        <v>339</v>
      </c>
      <c r="E17690" s="421">
        <v>474</v>
      </c>
      <c r="F17690" s="413">
        <v>147.32</v>
      </c>
      <c r="G17690" s="414">
        <f t="shared" si="552"/>
        <v>3.2174857453163184</v>
      </c>
      <c r="H17690" s="415">
        <f t="shared" si="553"/>
        <v>3.2174857453163184</v>
      </c>
    </row>
    <row r="17691" spans="1:8" ht="15" hidden="1" thickBot="1">
      <c r="A17691" s="409">
        <v>202209</v>
      </c>
      <c r="B17691" s="196" t="s">
        <v>596</v>
      </c>
      <c r="C17691" s="197" t="s">
        <v>480</v>
      </c>
      <c r="D17691" s="198" t="s">
        <v>337</v>
      </c>
      <c r="E17691" s="421">
        <v>93064</v>
      </c>
      <c r="F17691" s="413">
        <v>147.32</v>
      </c>
      <c r="G17691" s="414">
        <f t="shared" si="552"/>
        <v>631.71327721965793</v>
      </c>
      <c r="H17691" s="415">
        <f t="shared" si="553"/>
        <v>3.1585663860982898</v>
      </c>
    </row>
    <row r="17692" spans="1:8" ht="15" hidden="1" thickBot="1">
      <c r="A17692" s="409">
        <v>202209</v>
      </c>
      <c r="B17692" s="196" t="s">
        <v>597</v>
      </c>
      <c r="C17692" s="197" t="s">
        <v>480</v>
      </c>
      <c r="D17692" s="198" t="s">
        <v>339</v>
      </c>
      <c r="E17692" s="421">
        <v>465</v>
      </c>
      <c r="F17692" s="413">
        <v>147.32</v>
      </c>
      <c r="G17692" s="414">
        <f t="shared" si="552"/>
        <v>3.1563942438229704</v>
      </c>
      <c r="H17692" s="415">
        <f t="shared" si="553"/>
        <v>3.1563942438229704</v>
      </c>
    </row>
    <row r="17693" spans="1:8" ht="15" hidden="1" thickBot="1">
      <c r="A17693" s="409">
        <v>202209</v>
      </c>
      <c r="B17693" s="196" t="s">
        <v>598</v>
      </c>
      <c r="C17693" s="197" t="s">
        <v>480</v>
      </c>
      <c r="D17693" s="198" t="s">
        <v>337</v>
      </c>
      <c r="E17693" s="421">
        <v>93064</v>
      </c>
      <c r="F17693" s="413">
        <v>147.32</v>
      </c>
      <c r="G17693" s="414">
        <f t="shared" si="552"/>
        <v>631.71327721965793</v>
      </c>
      <c r="H17693" s="415">
        <f t="shared" si="553"/>
        <v>3.1585663860982898</v>
      </c>
    </row>
    <row r="17694" spans="1:8" ht="15" hidden="1" thickBot="1">
      <c r="A17694" s="409">
        <v>202209</v>
      </c>
      <c r="B17694" s="196" t="s">
        <v>599</v>
      </c>
      <c r="C17694" s="197" t="s">
        <v>480</v>
      </c>
      <c r="D17694" s="198" t="s">
        <v>337</v>
      </c>
      <c r="E17694" s="421">
        <v>93064</v>
      </c>
      <c r="F17694" s="413">
        <v>147.32</v>
      </c>
      <c r="G17694" s="414">
        <f t="shared" si="552"/>
        <v>631.71327721965793</v>
      </c>
      <c r="H17694" s="415">
        <f t="shared" si="553"/>
        <v>3.1585663860982898</v>
      </c>
    </row>
    <row r="17695" spans="1:8" ht="15" hidden="1" thickBot="1">
      <c r="A17695" s="409">
        <v>202209</v>
      </c>
      <c r="B17695" s="196" t="s">
        <v>600</v>
      </c>
      <c r="C17695" s="197" t="s">
        <v>480</v>
      </c>
      <c r="D17695" s="198" t="s">
        <v>337</v>
      </c>
      <c r="E17695" s="421">
        <v>102991</v>
      </c>
      <c r="F17695" s="413">
        <v>147.32</v>
      </c>
      <c r="G17695" s="414">
        <f t="shared" si="552"/>
        <v>699.09720336682051</v>
      </c>
      <c r="H17695" s="415">
        <f t="shared" si="553"/>
        <v>3.4954860168341026</v>
      </c>
    </row>
    <row r="17696" spans="1:8" ht="15" hidden="1" thickBot="1">
      <c r="A17696" s="409">
        <v>202209</v>
      </c>
      <c r="B17696" s="196" t="s">
        <v>601</v>
      </c>
      <c r="C17696" s="197" t="s">
        <v>480</v>
      </c>
      <c r="D17696" s="198" t="s">
        <v>339</v>
      </c>
      <c r="E17696" s="421">
        <v>515</v>
      </c>
      <c r="F17696" s="413">
        <v>147.32</v>
      </c>
      <c r="G17696" s="414">
        <f t="shared" si="552"/>
        <v>3.4957914743415697</v>
      </c>
      <c r="H17696" s="415">
        <f t="shared" si="553"/>
        <v>3.4957914743415697</v>
      </c>
    </row>
    <row r="17697" spans="1:8" ht="15" hidden="1" thickBot="1">
      <c r="A17697" s="409">
        <v>202209</v>
      </c>
      <c r="B17697" s="196" t="s">
        <v>602</v>
      </c>
      <c r="C17697" s="197" t="s">
        <v>480</v>
      </c>
      <c r="D17697" s="198" t="s">
        <v>337</v>
      </c>
      <c r="E17697" s="421">
        <v>75277</v>
      </c>
      <c r="F17697" s="413">
        <v>147.32</v>
      </c>
      <c r="G17697" s="414">
        <f t="shared" si="552"/>
        <v>510.97610643497154</v>
      </c>
      <c r="H17697" s="415">
        <f t="shared" si="553"/>
        <v>2.5548805321748578</v>
      </c>
    </row>
    <row r="17698" spans="1:8" ht="15" hidden="1" thickBot="1">
      <c r="A17698" s="409">
        <v>202209</v>
      </c>
      <c r="B17698" s="196" t="s">
        <v>603</v>
      </c>
      <c r="C17698" s="197" t="s">
        <v>480</v>
      </c>
      <c r="D17698" s="198" t="s">
        <v>337</v>
      </c>
      <c r="E17698" s="421">
        <v>160920</v>
      </c>
      <c r="F17698" s="413">
        <v>147.32</v>
      </c>
      <c r="G17698" s="414">
        <f t="shared" si="552"/>
        <v>1092.3160467010589</v>
      </c>
      <c r="H17698" s="415">
        <f t="shared" si="553"/>
        <v>5.4615802335052948</v>
      </c>
    </row>
    <row r="17699" spans="1:8" ht="15" hidden="1" thickBot="1">
      <c r="A17699" s="409">
        <v>202209</v>
      </c>
      <c r="B17699" s="196" t="s">
        <v>604</v>
      </c>
      <c r="C17699" s="197" t="s">
        <v>480</v>
      </c>
      <c r="D17699" s="198" t="s">
        <v>339</v>
      </c>
      <c r="E17699" s="421">
        <v>805</v>
      </c>
      <c r="F17699" s="413">
        <v>147.32</v>
      </c>
      <c r="G17699" s="414">
        <f t="shared" si="552"/>
        <v>5.4642954113494433</v>
      </c>
      <c r="H17699" s="415">
        <f t="shared" si="553"/>
        <v>5.4642954113494433</v>
      </c>
    </row>
    <row r="17700" spans="1:8" ht="15" hidden="1" thickBot="1">
      <c r="A17700" s="409">
        <v>202209</v>
      </c>
      <c r="B17700" s="196" t="s">
        <v>605</v>
      </c>
      <c r="C17700" s="197" t="s">
        <v>480</v>
      </c>
      <c r="D17700" s="198" t="s">
        <v>337</v>
      </c>
      <c r="E17700" s="421">
        <v>80564</v>
      </c>
      <c r="F17700" s="413">
        <v>147.32</v>
      </c>
      <c r="G17700" s="414">
        <f t="shared" si="552"/>
        <v>546.8639695900082</v>
      </c>
      <c r="H17700" s="415">
        <f t="shared" si="553"/>
        <v>2.734319847950041</v>
      </c>
    </row>
    <row r="17701" spans="1:8" ht="15" hidden="1" thickBot="1">
      <c r="A17701" s="409">
        <v>202209</v>
      </c>
      <c r="B17701" s="196" t="s">
        <v>606</v>
      </c>
      <c r="C17701" s="197" t="s">
        <v>480</v>
      </c>
      <c r="D17701" s="198" t="s">
        <v>337</v>
      </c>
      <c r="E17701" s="421">
        <v>116563</v>
      </c>
      <c r="F17701" s="413">
        <v>147.32</v>
      </c>
      <c r="G17701" s="414">
        <f t="shared" si="552"/>
        <v>791.2231876187891</v>
      </c>
      <c r="H17701" s="415">
        <f t="shared" si="553"/>
        <v>3.9561159380939457</v>
      </c>
    </row>
    <row r="17702" spans="1:8" ht="15" hidden="1" thickBot="1">
      <c r="A17702" s="409">
        <v>202209</v>
      </c>
      <c r="B17702" s="196" t="s">
        <v>607</v>
      </c>
      <c r="C17702" s="197" t="s">
        <v>480</v>
      </c>
      <c r="D17702" s="198" t="s">
        <v>339</v>
      </c>
      <c r="E17702" s="421">
        <v>583</v>
      </c>
      <c r="F17702" s="413">
        <v>147.32</v>
      </c>
      <c r="G17702" s="414">
        <f t="shared" si="552"/>
        <v>3.957371707846864</v>
      </c>
      <c r="H17702" s="415">
        <f t="shared" si="553"/>
        <v>3.957371707846864</v>
      </c>
    </row>
    <row r="17703" spans="1:8" ht="15" hidden="1" thickBot="1">
      <c r="A17703" s="409">
        <v>202209</v>
      </c>
      <c r="B17703" s="196" t="s">
        <v>608</v>
      </c>
      <c r="C17703" s="197" t="s">
        <v>480</v>
      </c>
      <c r="D17703" s="198" t="s">
        <v>337</v>
      </c>
      <c r="E17703" s="421">
        <v>52521</v>
      </c>
      <c r="F17703" s="413">
        <v>147.32</v>
      </c>
      <c r="G17703" s="414">
        <f t="shared" si="552"/>
        <v>356.50963888134675</v>
      </c>
      <c r="H17703" s="415">
        <f t="shared" si="553"/>
        <v>1.7825481944067336</v>
      </c>
    </row>
    <row r="17704" spans="1:8" ht="15" hidden="1" thickBot="1">
      <c r="A17704" s="409">
        <v>202209</v>
      </c>
      <c r="B17704" s="196" t="s">
        <v>609</v>
      </c>
      <c r="C17704" s="197" t="s">
        <v>480</v>
      </c>
      <c r="D17704" s="198" t="s">
        <v>337</v>
      </c>
      <c r="E17704" s="421">
        <v>52521</v>
      </c>
      <c r="F17704" s="413">
        <v>147.32</v>
      </c>
      <c r="G17704" s="414">
        <f t="shared" si="552"/>
        <v>356.50963888134675</v>
      </c>
      <c r="H17704" s="415">
        <f t="shared" si="553"/>
        <v>1.7825481944067336</v>
      </c>
    </row>
    <row r="17705" spans="1:8" ht="15" hidden="1" thickBot="1">
      <c r="A17705" s="409">
        <v>202209</v>
      </c>
      <c r="B17705" s="196" t="s">
        <v>610</v>
      </c>
      <c r="C17705" s="197" t="s">
        <v>480</v>
      </c>
      <c r="D17705" s="198" t="s">
        <v>337</v>
      </c>
      <c r="E17705" s="421">
        <v>52521</v>
      </c>
      <c r="F17705" s="413">
        <v>147.32</v>
      </c>
      <c r="G17705" s="414">
        <f t="shared" si="552"/>
        <v>356.50963888134675</v>
      </c>
      <c r="H17705" s="415">
        <f t="shared" si="553"/>
        <v>1.7825481944067336</v>
      </c>
    </row>
    <row r="17706" spans="1:8" ht="15" hidden="1" thickBot="1">
      <c r="A17706" s="409">
        <v>202209</v>
      </c>
      <c r="B17706" s="196" t="s">
        <v>611</v>
      </c>
      <c r="C17706" s="197" t="s">
        <v>3</v>
      </c>
      <c r="D17706" s="198" t="s">
        <v>350</v>
      </c>
      <c r="E17706" s="421">
        <v>46219.7</v>
      </c>
      <c r="F17706" s="413">
        <v>147.32</v>
      </c>
      <c r="G17706" s="414">
        <f t="shared" si="552"/>
        <v>313.73676350800974</v>
      </c>
      <c r="H17706" s="415" t="str">
        <f t="shared" si="553"/>
        <v>VER</v>
      </c>
    </row>
    <row r="17707" spans="1:8" ht="15" hidden="1" thickBot="1">
      <c r="A17707" s="409">
        <v>202209</v>
      </c>
      <c r="B17707" s="196" t="s">
        <v>612</v>
      </c>
      <c r="C17707" s="197" t="s">
        <v>480</v>
      </c>
      <c r="D17707" s="198" t="s">
        <v>339</v>
      </c>
      <c r="E17707" s="421">
        <v>263</v>
      </c>
      <c r="F17707" s="413">
        <v>147.32</v>
      </c>
      <c r="G17707" s="414">
        <f t="shared" si="552"/>
        <v>1.7852294325278306</v>
      </c>
      <c r="H17707" s="415">
        <f t="shared" si="553"/>
        <v>1.7852294325278306</v>
      </c>
    </row>
    <row r="17708" spans="1:8" ht="15" hidden="1" thickBot="1">
      <c r="A17708" s="409">
        <v>202209</v>
      </c>
      <c r="B17708" s="196" t="s">
        <v>613</v>
      </c>
      <c r="C17708" s="197" t="s">
        <v>480</v>
      </c>
      <c r="D17708" s="198" t="s">
        <v>337</v>
      </c>
      <c r="E17708" s="421">
        <v>52521</v>
      </c>
      <c r="F17708" s="413">
        <v>147.32</v>
      </c>
      <c r="G17708" s="414">
        <f t="shared" si="552"/>
        <v>356.50963888134675</v>
      </c>
      <c r="H17708" s="415">
        <f t="shared" si="553"/>
        <v>1.7825481944067336</v>
      </c>
    </row>
    <row r="17709" spans="1:8" ht="15" hidden="1" thickBot="1">
      <c r="A17709" s="409">
        <v>202209</v>
      </c>
      <c r="B17709" s="196" t="s">
        <v>614</v>
      </c>
      <c r="C17709" s="197" t="s">
        <v>480</v>
      </c>
      <c r="D17709" s="198" t="s">
        <v>337</v>
      </c>
      <c r="E17709" s="421">
        <v>52521</v>
      </c>
      <c r="F17709" s="413">
        <v>147.32</v>
      </c>
      <c r="G17709" s="414">
        <f t="shared" si="552"/>
        <v>356.50963888134675</v>
      </c>
      <c r="H17709" s="415">
        <f t="shared" si="553"/>
        <v>1.7825481944067336</v>
      </c>
    </row>
    <row r="17710" spans="1:8" ht="15" hidden="1" thickBot="1">
      <c r="A17710" s="409">
        <v>202209</v>
      </c>
      <c r="B17710" s="196" t="s">
        <v>615</v>
      </c>
      <c r="C17710" s="197" t="s">
        <v>480</v>
      </c>
      <c r="D17710" s="198" t="s">
        <v>339</v>
      </c>
      <c r="E17710" s="421">
        <v>23.34</v>
      </c>
      <c r="F17710" s="413">
        <v>147.32</v>
      </c>
      <c r="G17710" s="414">
        <f t="shared" si="552"/>
        <v>0.158430627206082</v>
      </c>
      <c r="H17710" s="415">
        <f t="shared" si="553"/>
        <v>0.158430627206082</v>
      </c>
    </row>
    <row r="17711" spans="1:8" ht="15" hidden="1" thickBot="1">
      <c r="A17711" s="409">
        <v>202209</v>
      </c>
      <c r="B17711" s="196" t="s">
        <v>616</v>
      </c>
      <c r="C17711" s="197" t="s">
        <v>480</v>
      </c>
      <c r="D17711" s="198" t="s">
        <v>337</v>
      </c>
      <c r="E17711" s="421">
        <v>51295</v>
      </c>
      <c r="F17711" s="413">
        <v>147.32</v>
      </c>
      <c r="G17711" s="414">
        <f t="shared" si="552"/>
        <v>348.18761878903069</v>
      </c>
      <c r="H17711" s="415">
        <f t="shared" si="553"/>
        <v>1.7409380939451535</v>
      </c>
    </row>
    <row r="17712" spans="1:8" ht="15" hidden="1" thickBot="1">
      <c r="A17712" s="409">
        <v>202209</v>
      </c>
      <c r="B17712" s="196" t="s">
        <v>617</v>
      </c>
      <c r="C17712" s="197" t="s">
        <v>480</v>
      </c>
      <c r="D17712" s="198" t="s">
        <v>337</v>
      </c>
      <c r="E17712" s="421">
        <v>67573</v>
      </c>
      <c r="F17712" s="413">
        <v>147.32</v>
      </c>
      <c r="G17712" s="414">
        <f t="shared" si="552"/>
        <v>458.68178115666581</v>
      </c>
      <c r="H17712" s="415">
        <f t="shared" si="553"/>
        <v>2.2934089057833291</v>
      </c>
    </row>
    <row r="17713" spans="1:8" ht="15" hidden="1" thickBot="1">
      <c r="A17713" s="409">
        <v>202209</v>
      </c>
      <c r="B17713" s="196" t="s">
        <v>618</v>
      </c>
      <c r="C17713" s="197" t="s">
        <v>480</v>
      </c>
      <c r="D17713" s="198" t="s">
        <v>337</v>
      </c>
      <c r="E17713" s="421">
        <v>91865</v>
      </c>
      <c r="F17713" s="413">
        <v>147.32</v>
      </c>
      <c r="G17713" s="414">
        <f t="shared" si="552"/>
        <v>623.57453163182197</v>
      </c>
      <c r="H17713" s="415">
        <f t="shared" si="553"/>
        <v>3.1178726581591096</v>
      </c>
    </row>
    <row r="17714" spans="1:8" ht="15" hidden="1" thickBot="1">
      <c r="A17714" s="409">
        <v>202209</v>
      </c>
      <c r="B17714" s="196" t="s">
        <v>619</v>
      </c>
      <c r="C17714" s="197" t="s">
        <v>480</v>
      </c>
      <c r="D17714" s="198" t="s">
        <v>337</v>
      </c>
      <c r="E17714" s="421">
        <v>52521</v>
      </c>
      <c r="F17714" s="413">
        <v>147.32</v>
      </c>
      <c r="G17714" s="414">
        <f t="shared" si="552"/>
        <v>356.50963888134675</v>
      </c>
      <c r="H17714" s="415">
        <f t="shared" si="553"/>
        <v>1.7825481944067336</v>
      </c>
    </row>
    <row r="17715" spans="1:8" ht="15" hidden="1" thickBot="1">
      <c r="A17715" s="409">
        <v>202209</v>
      </c>
      <c r="B17715" s="196" t="s">
        <v>620</v>
      </c>
      <c r="C17715" s="197" t="s">
        <v>480</v>
      </c>
      <c r="D17715" s="198" t="s">
        <v>339</v>
      </c>
      <c r="E17715" s="421">
        <v>263</v>
      </c>
      <c r="F17715" s="413">
        <v>147.32</v>
      </c>
      <c r="G17715" s="414">
        <f t="shared" si="552"/>
        <v>1.7852294325278306</v>
      </c>
      <c r="H17715" s="415">
        <f t="shared" si="553"/>
        <v>1.7852294325278306</v>
      </c>
    </row>
    <row r="17716" spans="1:8" ht="15" hidden="1" thickBot="1">
      <c r="A17716" s="409">
        <v>202209</v>
      </c>
      <c r="B17716" s="196" t="s">
        <v>621</v>
      </c>
      <c r="C17716" s="197" t="s">
        <v>480</v>
      </c>
      <c r="D17716" s="198" t="s">
        <v>337</v>
      </c>
      <c r="E17716" s="421">
        <v>104415</v>
      </c>
      <c r="F17716" s="413">
        <v>147.32</v>
      </c>
      <c r="G17716" s="414">
        <f t="shared" si="552"/>
        <v>708.76323649199026</v>
      </c>
      <c r="H17716" s="415">
        <f t="shared" si="553"/>
        <v>3.5438161824599512</v>
      </c>
    </row>
    <row r="17717" spans="1:8" ht="15" hidden="1" thickBot="1">
      <c r="A17717" s="409">
        <v>202209</v>
      </c>
      <c r="B17717" s="196" t="s">
        <v>622</v>
      </c>
      <c r="C17717" s="197" t="s">
        <v>480</v>
      </c>
      <c r="D17717" s="198" t="s">
        <v>339</v>
      </c>
      <c r="E17717" s="421">
        <v>522</v>
      </c>
      <c r="F17717" s="413">
        <v>147.32</v>
      </c>
      <c r="G17717" s="414">
        <f t="shared" si="552"/>
        <v>3.5433070866141736</v>
      </c>
      <c r="H17717" s="415">
        <f t="shared" si="553"/>
        <v>3.5433070866141736</v>
      </c>
    </row>
    <row r="17718" spans="1:8" ht="15" hidden="1" thickBot="1">
      <c r="A17718" s="409">
        <v>202209</v>
      </c>
      <c r="B17718" s="196" t="s">
        <v>623</v>
      </c>
      <c r="C17718" s="197" t="s">
        <v>480</v>
      </c>
      <c r="D17718" s="198" t="s">
        <v>624</v>
      </c>
      <c r="E17718" s="421">
        <v>87732</v>
      </c>
      <c r="F17718" s="413">
        <v>147.32</v>
      </c>
      <c r="G17718" s="414">
        <f t="shared" si="552"/>
        <v>595.5199565571545</v>
      </c>
      <c r="H17718" s="415" t="str">
        <f t="shared" si="553"/>
        <v>VER</v>
      </c>
    </row>
    <row r="17719" spans="1:8" ht="15" hidden="1" thickBot="1">
      <c r="A17719" s="409">
        <v>202209</v>
      </c>
      <c r="B17719" s="196" t="s">
        <v>625</v>
      </c>
      <c r="C17719" s="197" t="s">
        <v>480</v>
      </c>
      <c r="D17719" s="198" t="s">
        <v>337</v>
      </c>
      <c r="E17719" s="421">
        <v>84357</v>
      </c>
      <c r="F17719" s="413">
        <v>147.32</v>
      </c>
      <c r="G17719" s="414">
        <f t="shared" si="552"/>
        <v>572.61064349714911</v>
      </c>
      <c r="H17719" s="415">
        <f t="shared" si="553"/>
        <v>2.8630532174857457</v>
      </c>
    </row>
    <row r="17720" spans="1:8" ht="15" hidden="1" thickBot="1">
      <c r="A17720" s="409">
        <v>202209</v>
      </c>
      <c r="B17720" s="196" t="s">
        <v>626</v>
      </c>
      <c r="C17720" s="197" t="s">
        <v>480</v>
      </c>
      <c r="D17720" s="198" t="s">
        <v>339</v>
      </c>
      <c r="E17720" s="421">
        <v>422</v>
      </c>
      <c r="F17720" s="413">
        <v>147.32</v>
      </c>
      <c r="G17720" s="414">
        <f t="shared" si="552"/>
        <v>2.8645126255769755</v>
      </c>
      <c r="H17720" s="415">
        <f t="shared" si="553"/>
        <v>2.8645126255769755</v>
      </c>
    </row>
    <row r="17721" spans="1:8" ht="15" hidden="1" thickBot="1">
      <c r="A17721" s="409">
        <v>202209</v>
      </c>
      <c r="B17721" s="196" t="s">
        <v>627</v>
      </c>
      <c r="C17721" s="197" t="s">
        <v>480</v>
      </c>
      <c r="D17721" s="198" t="s">
        <v>337</v>
      </c>
      <c r="E17721" s="421">
        <v>84357</v>
      </c>
      <c r="F17721" s="413">
        <v>147.32</v>
      </c>
      <c r="G17721" s="414">
        <f t="shared" si="552"/>
        <v>572.61064349714911</v>
      </c>
      <c r="H17721" s="415">
        <f t="shared" si="553"/>
        <v>2.8630532174857457</v>
      </c>
    </row>
    <row r="17722" spans="1:8" ht="15" hidden="1" thickBot="1">
      <c r="A17722" s="409">
        <v>202209</v>
      </c>
      <c r="B17722" s="196" t="s">
        <v>628</v>
      </c>
      <c r="C17722" s="197" t="s">
        <v>480</v>
      </c>
      <c r="D17722" s="198" t="s">
        <v>339</v>
      </c>
      <c r="E17722" s="421">
        <v>422</v>
      </c>
      <c r="F17722" s="413">
        <v>147.32</v>
      </c>
      <c r="G17722" s="414">
        <f t="shared" si="552"/>
        <v>2.8645126255769755</v>
      </c>
      <c r="H17722" s="415">
        <f t="shared" si="553"/>
        <v>2.8645126255769755</v>
      </c>
    </row>
    <row r="17723" spans="1:8" ht="15" hidden="1" thickBot="1">
      <c r="A17723" s="409">
        <v>202209</v>
      </c>
      <c r="B17723" s="196" t="s">
        <v>629</v>
      </c>
      <c r="C17723" s="197" t="s">
        <v>480</v>
      </c>
      <c r="D17723" s="198" t="s">
        <v>337</v>
      </c>
      <c r="E17723" s="421">
        <v>128297</v>
      </c>
      <c r="F17723" s="413">
        <v>147.32</v>
      </c>
      <c r="G17723" s="414">
        <f t="shared" si="552"/>
        <v>870.87292967689393</v>
      </c>
      <c r="H17723" s="415">
        <f t="shared" si="553"/>
        <v>4.35436464838447</v>
      </c>
    </row>
    <row r="17724" spans="1:8" ht="15" hidden="1" thickBot="1">
      <c r="A17724" s="409">
        <v>202209</v>
      </c>
      <c r="B17724" s="196" t="s">
        <v>630</v>
      </c>
      <c r="C17724" s="197" t="s">
        <v>480</v>
      </c>
      <c r="D17724" s="198" t="s">
        <v>337</v>
      </c>
      <c r="E17724" s="421">
        <v>103938</v>
      </c>
      <c r="F17724" s="413">
        <v>147.32</v>
      </c>
      <c r="G17724" s="414">
        <f t="shared" si="552"/>
        <v>705.52538691284281</v>
      </c>
      <c r="H17724" s="415">
        <f t="shared" si="553"/>
        <v>3.5276269345642142</v>
      </c>
    </row>
    <row r="17725" spans="1:8" ht="15" hidden="1" thickBot="1">
      <c r="A17725" s="409">
        <v>202209</v>
      </c>
      <c r="B17725" s="196" t="s">
        <v>631</v>
      </c>
      <c r="C17725" s="197" t="s">
        <v>480</v>
      </c>
      <c r="D17725" s="198" t="s">
        <v>339</v>
      </c>
      <c r="E17725" s="421">
        <v>520</v>
      </c>
      <c r="F17725" s="413">
        <v>147.32</v>
      </c>
      <c r="G17725" s="414">
        <f t="shared" si="552"/>
        <v>3.5297311973934296</v>
      </c>
      <c r="H17725" s="415">
        <f t="shared" si="553"/>
        <v>3.5297311973934296</v>
      </c>
    </row>
    <row r="17726" spans="1:8" ht="15" hidden="1" thickBot="1">
      <c r="A17726" s="409">
        <v>202209</v>
      </c>
      <c r="B17726" s="196" t="s">
        <v>632</v>
      </c>
      <c r="C17726" s="197" t="s">
        <v>480</v>
      </c>
      <c r="D17726" s="198" t="s">
        <v>337</v>
      </c>
      <c r="E17726" s="421">
        <v>128814</v>
      </c>
      <c r="F17726" s="413">
        <v>147.32</v>
      </c>
      <c r="G17726" s="414">
        <f t="shared" si="552"/>
        <v>874.38229704045614</v>
      </c>
      <c r="H17726" s="415">
        <f t="shared" si="553"/>
        <v>4.3719114852022809</v>
      </c>
    </row>
    <row r="17727" spans="1:8" ht="15" hidden="1" thickBot="1">
      <c r="A17727" s="409">
        <v>202209</v>
      </c>
      <c r="B17727" s="196" t="s">
        <v>633</v>
      </c>
      <c r="C17727" s="197" t="s">
        <v>480</v>
      </c>
      <c r="D17727" s="198" t="s">
        <v>339</v>
      </c>
      <c r="E17727" s="421">
        <v>644</v>
      </c>
      <c r="F17727" s="413">
        <v>147.32</v>
      </c>
      <c r="G17727" s="414">
        <f t="shared" si="552"/>
        <v>4.3714363290795548</v>
      </c>
      <c r="H17727" s="415">
        <f t="shared" si="553"/>
        <v>4.3714363290795548</v>
      </c>
    </row>
    <row r="17728" spans="1:8" ht="15" hidden="1" thickBot="1">
      <c r="A17728" s="409">
        <v>202209</v>
      </c>
      <c r="B17728" s="196" t="s">
        <v>634</v>
      </c>
      <c r="C17728" s="197" t="s">
        <v>480</v>
      </c>
      <c r="D17728" s="198" t="s">
        <v>337</v>
      </c>
      <c r="E17728" s="421">
        <v>84357</v>
      </c>
      <c r="F17728" s="413">
        <v>147.32</v>
      </c>
      <c r="G17728" s="414">
        <f t="shared" si="552"/>
        <v>572.61064349714911</v>
      </c>
      <c r="H17728" s="415">
        <f t="shared" si="553"/>
        <v>2.8630532174857457</v>
      </c>
    </row>
    <row r="17729" spans="1:8" ht="15" hidden="1" thickBot="1">
      <c r="A17729" s="409">
        <v>202209</v>
      </c>
      <c r="B17729" s="196" t="s">
        <v>635</v>
      </c>
      <c r="C17729" s="197" t="s">
        <v>480</v>
      </c>
      <c r="D17729" s="198" t="s">
        <v>339</v>
      </c>
      <c r="E17729" s="421">
        <v>422</v>
      </c>
      <c r="F17729" s="413">
        <v>147.32</v>
      </c>
      <c r="G17729" s="414">
        <f t="shared" si="552"/>
        <v>2.8645126255769755</v>
      </c>
      <c r="H17729" s="415">
        <f t="shared" si="553"/>
        <v>2.8645126255769755</v>
      </c>
    </row>
    <row r="17730" spans="1:8" ht="15" hidden="1" thickBot="1">
      <c r="A17730" s="409">
        <v>202209</v>
      </c>
      <c r="B17730" s="196" t="s">
        <v>636</v>
      </c>
      <c r="C17730" s="197" t="s">
        <v>480</v>
      </c>
      <c r="D17730" s="198" t="s">
        <v>337</v>
      </c>
      <c r="E17730" s="421">
        <v>84357</v>
      </c>
      <c r="F17730" s="413">
        <v>147.32</v>
      </c>
      <c r="G17730" s="414">
        <f t="shared" ref="G17730:G17793" si="554">+E17730/F17730</f>
        <v>572.61064349714911</v>
      </c>
      <c r="H17730" s="415">
        <f t="shared" ref="H17730:H17793" si="555">IF(D17730="TB",G17730/200,IF(D17730="LT",G17730,"VER"))</f>
        <v>2.8630532174857457</v>
      </c>
    </row>
    <row r="17731" spans="1:8" ht="15" hidden="1" thickBot="1">
      <c r="A17731" s="409">
        <v>202209</v>
      </c>
      <c r="B17731" s="196" t="s">
        <v>637</v>
      </c>
      <c r="C17731" s="197" t="s">
        <v>480</v>
      </c>
      <c r="D17731" s="198" t="s">
        <v>337</v>
      </c>
      <c r="E17731" s="421">
        <v>62677</v>
      </c>
      <c r="F17731" s="413">
        <v>147.32</v>
      </c>
      <c r="G17731" s="414">
        <f t="shared" si="554"/>
        <v>425.44800434428458</v>
      </c>
      <c r="H17731" s="415">
        <f t="shared" si="555"/>
        <v>2.1272400217214229</v>
      </c>
    </row>
    <row r="17732" spans="1:8" ht="15" hidden="1" thickBot="1">
      <c r="A17732" s="409">
        <v>202209</v>
      </c>
      <c r="B17732" s="196" t="s">
        <v>638</v>
      </c>
      <c r="C17732" s="197" t="s">
        <v>480</v>
      </c>
      <c r="D17732" s="198" t="s">
        <v>337</v>
      </c>
      <c r="E17732" s="421">
        <v>46449</v>
      </c>
      <c r="F17732" s="413">
        <v>147.32</v>
      </c>
      <c r="G17732" s="414">
        <f t="shared" si="554"/>
        <v>315.29323920716809</v>
      </c>
      <c r="H17732" s="415">
        <f t="shared" si="555"/>
        <v>1.5764661960358404</v>
      </c>
    </row>
    <row r="17733" spans="1:8" ht="15" hidden="1" thickBot="1">
      <c r="A17733" s="409">
        <v>202209</v>
      </c>
      <c r="B17733" s="196" t="s">
        <v>639</v>
      </c>
      <c r="C17733" s="197" t="s">
        <v>480</v>
      </c>
      <c r="D17733" s="198" t="s">
        <v>339</v>
      </c>
      <c r="E17733" s="421">
        <v>232</v>
      </c>
      <c r="F17733" s="413">
        <v>147.32</v>
      </c>
      <c r="G17733" s="414">
        <f t="shared" si="554"/>
        <v>1.5748031496062993</v>
      </c>
      <c r="H17733" s="415">
        <f t="shared" si="555"/>
        <v>1.5748031496062993</v>
      </c>
    </row>
    <row r="17734" spans="1:8" ht="15" hidden="1" thickBot="1">
      <c r="A17734" s="409">
        <v>202209</v>
      </c>
      <c r="B17734" s="196" t="s">
        <v>640</v>
      </c>
      <c r="C17734" s="197" t="s">
        <v>480</v>
      </c>
      <c r="D17734" s="198" t="s">
        <v>337</v>
      </c>
      <c r="E17734" s="421">
        <v>75697</v>
      </c>
      <c r="F17734" s="413">
        <v>147.32</v>
      </c>
      <c r="G17734" s="414">
        <f t="shared" si="554"/>
        <v>513.82704317132777</v>
      </c>
      <c r="H17734" s="415">
        <f t="shared" si="555"/>
        <v>2.569135215856639</v>
      </c>
    </row>
    <row r="17735" spans="1:8" ht="15" hidden="1" thickBot="1">
      <c r="A17735" s="409">
        <v>202209</v>
      </c>
      <c r="B17735" s="196" t="s">
        <v>641</v>
      </c>
      <c r="C17735" s="197" t="s">
        <v>480</v>
      </c>
      <c r="D17735" s="198" t="s">
        <v>337</v>
      </c>
      <c r="E17735" s="421">
        <v>75697</v>
      </c>
      <c r="F17735" s="413">
        <v>147.32</v>
      </c>
      <c r="G17735" s="414">
        <f t="shared" si="554"/>
        <v>513.82704317132777</v>
      </c>
      <c r="H17735" s="415">
        <f t="shared" si="555"/>
        <v>2.569135215856639</v>
      </c>
    </row>
    <row r="17736" spans="1:8" ht="15" hidden="1" thickBot="1">
      <c r="A17736" s="409">
        <v>202209</v>
      </c>
      <c r="B17736" s="196" t="s">
        <v>642</v>
      </c>
      <c r="C17736" s="197" t="s">
        <v>480</v>
      </c>
      <c r="D17736" s="198" t="s">
        <v>337</v>
      </c>
      <c r="E17736" s="421">
        <v>75697</v>
      </c>
      <c r="F17736" s="413">
        <v>147.32</v>
      </c>
      <c r="G17736" s="414">
        <f t="shared" si="554"/>
        <v>513.82704317132777</v>
      </c>
      <c r="H17736" s="415">
        <f t="shared" si="555"/>
        <v>2.569135215856639</v>
      </c>
    </row>
    <row r="17737" spans="1:8" ht="15" hidden="1" thickBot="1">
      <c r="A17737" s="409">
        <v>202209</v>
      </c>
      <c r="B17737" s="196" t="s">
        <v>643</v>
      </c>
      <c r="C17737" s="197" t="s">
        <v>480</v>
      </c>
      <c r="D17737" s="198" t="s">
        <v>339</v>
      </c>
      <c r="E17737" s="421">
        <v>378</v>
      </c>
      <c r="F17737" s="413">
        <v>147.32</v>
      </c>
      <c r="G17737" s="414">
        <f t="shared" si="554"/>
        <v>2.5658430627206084</v>
      </c>
      <c r="H17737" s="415">
        <f t="shared" si="555"/>
        <v>2.5658430627206084</v>
      </c>
    </row>
    <row r="17738" spans="1:8" ht="15" hidden="1" thickBot="1">
      <c r="A17738" s="409">
        <v>202209</v>
      </c>
      <c r="B17738" s="196" t="s">
        <v>644</v>
      </c>
      <c r="C17738" s="197" t="s">
        <v>480</v>
      </c>
      <c r="D17738" s="198" t="s">
        <v>337</v>
      </c>
      <c r="E17738" s="421">
        <v>75697</v>
      </c>
      <c r="F17738" s="413">
        <v>147.32</v>
      </c>
      <c r="G17738" s="414">
        <f t="shared" si="554"/>
        <v>513.82704317132777</v>
      </c>
      <c r="H17738" s="415">
        <f t="shared" si="555"/>
        <v>2.569135215856639</v>
      </c>
    </row>
    <row r="17739" spans="1:8" ht="15" hidden="1" thickBot="1">
      <c r="A17739" s="409">
        <v>202209</v>
      </c>
      <c r="B17739" s="196" t="s">
        <v>645</v>
      </c>
      <c r="C17739" s="197" t="s">
        <v>480</v>
      </c>
      <c r="D17739" s="198" t="s">
        <v>337</v>
      </c>
      <c r="E17739" s="421">
        <v>75697</v>
      </c>
      <c r="F17739" s="413">
        <v>147.32</v>
      </c>
      <c r="G17739" s="414">
        <f t="shared" si="554"/>
        <v>513.82704317132777</v>
      </c>
      <c r="H17739" s="415">
        <f t="shared" si="555"/>
        <v>2.569135215856639</v>
      </c>
    </row>
    <row r="17740" spans="1:8" ht="15" hidden="1" thickBot="1">
      <c r="A17740" s="409">
        <v>202209</v>
      </c>
      <c r="B17740" s="196" t="s">
        <v>646</v>
      </c>
      <c r="C17740" s="197" t="s">
        <v>480</v>
      </c>
      <c r="D17740" s="198" t="s">
        <v>337</v>
      </c>
      <c r="E17740" s="421">
        <v>47905</v>
      </c>
      <c r="F17740" s="413">
        <v>147.32</v>
      </c>
      <c r="G17740" s="414">
        <f t="shared" si="554"/>
        <v>325.17648655986966</v>
      </c>
      <c r="H17740" s="415">
        <f t="shared" si="555"/>
        <v>1.6258824327993482</v>
      </c>
    </row>
    <row r="17741" spans="1:8" ht="15" hidden="1" thickBot="1">
      <c r="A17741" s="409">
        <v>202209</v>
      </c>
      <c r="B17741" s="196" t="s">
        <v>647</v>
      </c>
      <c r="C17741" s="197" t="s">
        <v>480</v>
      </c>
      <c r="D17741" s="198" t="s">
        <v>337</v>
      </c>
      <c r="E17741" s="421">
        <v>68970</v>
      </c>
      <c r="F17741" s="413">
        <v>147.32</v>
      </c>
      <c r="G17741" s="414">
        <f t="shared" si="554"/>
        <v>468.16453977735546</v>
      </c>
      <c r="H17741" s="415">
        <f t="shared" si="555"/>
        <v>2.3408226988867771</v>
      </c>
    </row>
    <row r="17742" spans="1:8" ht="15" hidden="1" thickBot="1">
      <c r="A17742" s="409">
        <v>202209</v>
      </c>
      <c r="B17742" s="196" t="s">
        <v>648</v>
      </c>
      <c r="C17742" s="197" t="s">
        <v>480</v>
      </c>
      <c r="D17742" s="198" t="s">
        <v>339</v>
      </c>
      <c r="E17742" s="421">
        <v>240</v>
      </c>
      <c r="F17742" s="413">
        <v>147.32</v>
      </c>
      <c r="G17742" s="414">
        <f t="shared" si="554"/>
        <v>1.629106706489275</v>
      </c>
      <c r="H17742" s="415">
        <f t="shared" si="555"/>
        <v>1.629106706489275</v>
      </c>
    </row>
    <row r="17743" spans="1:8" ht="15" hidden="1" thickBot="1">
      <c r="A17743" s="409">
        <v>202209</v>
      </c>
      <c r="B17743" s="196" t="s">
        <v>649</v>
      </c>
      <c r="C17743" s="197" t="s">
        <v>480</v>
      </c>
      <c r="D17743" s="198" t="s">
        <v>337</v>
      </c>
      <c r="E17743" s="421">
        <v>47905</v>
      </c>
      <c r="F17743" s="413">
        <v>147.32</v>
      </c>
      <c r="G17743" s="414">
        <f t="shared" si="554"/>
        <v>325.17648655986966</v>
      </c>
      <c r="H17743" s="415">
        <f t="shared" si="555"/>
        <v>1.6258824327993482</v>
      </c>
    </row>
    <row r="17744" spans="1:8" ht="15" hidden="1" thickBot="1">
      <c r="A17744" s="409">
        <v>202209</v>
      </c>
      <c r="B17744" s="196" t="s">
        <v>650</v>
      </c>
      <c r="C17744" s="197" t="s">
        <v>480</v>
      </c>
      <c r="D17744" s="198" t="s">
        <v>337</v>
      </c>
      <c r="E17744" s="421">
        <v>44791</v>
      </c>
      <c r="F17744" s="413">
        <v>147.32</v>
      </c>
      <c r="G17744" s="414">
        <f t="shared" si="554"/>
        <v>304.03882704317135</v>
      </c>
      <c r="H17744" s="415">
        <f t="shared" si="555"/>
        <v>1.5201941352158568</v>
      </c>
    </row>
    <row r="17745" spans="1:8" ht="15" hidden="1" thickBot="1">
      <c r="A17745" s="409">
        <v>202209</v>
      </c>
      <c r="B17745" s="196" t="s">
        <v>651</v>
      </c>
      <c r="C17745" s="197" t="s">
        <v>480</v>
      </c>
      <c r="D17745" s="198" t="s">
        <v>339</v>
      </c>
      <c r="E17745" s="421">
        <v>224</v>
      </c>
      <c r="F17745" s="413">
        <v>147.32</v>
      </c>
      <c r="G17745" s="414">
        <f t="shared" si="554"/>
        <v>1.5204995927233234</v>
      </c>
      <c r="H17745" s="415">
        <f t="shared" si="555"/>
        <v>1.5204995927233234</v>
      </c>
    </row>
    <row r="17746" spans="1:8" ht="15" hidden="1" thickBot="1">
      <c r="A17746" s="409">
        <v>202209</v>
      </c>
      <c r="B17746" s="196" t="s">
        <v>652</v>
      </c>
      <c r="C17746" s="197" t="s">
        <v>480</v>
      </c>
      <c r="D17746" s="198" t="s">
        <v>337</v>
      </c>
      <c r="E17746" s="421">
        <v>107260</v>
      </c>
      <c r="F17746" s="413">
        <v>147.32</v>
      </c>
      <c r="G17746" s="414">
        <f t="shared" si="554"/>
        <v>728.07493890849855</v>
      </c>
      <c r="H17746" s="415">
        <f t="shared" si="555"/>
        <v>3.6403746945424929</v>
      </c>
    </row>
    <row r="17747" spans="1:8" ht="15" hidden="1" thickBot="1">
      <c r="A17747" s="409">
        <v>202209</v>
      </c>
      <c r="B17747" s="196" t="s">
        <v>653</v>
      </c>
      <c r="C17747" s="197" t="s">
        <v>480</v>
      </c>
      <c r="D17747" s="198" t="s">
        <v>339</v>
      </c>
      <c r="E17747" s="421">
        <v>536</v>
      </c>
      <c r="F17747" s="413">
        <v>147.32</v>
      </c>
      <c r="G17747" s="414">
        <f t="shared" si="554"/>
        <v>3.638338311159381</v>
      </c>
      <c r="H17747" s="415">
        <f t="shared" si="555"/>
        <v>3.638338311159381</v>
      </c>
    </row>
    <row r="17748" spans="1:8" ht="15" hidden="1" thickBot="1">
      <c r="A17748" s="409">
        <v>202209</v>
      </c>
      <c r="B17748" s="196" t="s">
        <v>654</v>
      </c>
      <c r="C17748" s="197" t="s">
        <v>480</v>
      </c>
      <c r="D17748" s="198" t="s">
        <v>337</v>
      </c>
      <c r="E17748" s="421">
        <v>107260</v>
      </c>
      <c r="F17748" s="413">
        <v>147.32</v>
      </c>
      <c r="G17748" s="414">
        <f t="shared" si="554"/>
        <v>728.07493890849855</v>
      </c>
      <c r="H17748" s="415">
        <f t="shared" si="555"/>
        <v>3.6403746945424929</v>
      </c>
    </row>
    <row r="17749" spans="1:8" ht="15" hidden="1" thickBot="1">
      <c r="A17749" s="409">
        <v>202209</v>
      </c>
      <c r="B17749" s="196" t="s">
        <v>655</v>
      </c>
      <c r="C17749" s="197" t="s">
        <v>480</v>
      </c>
      <c r="D17749" s="198" t="s">
        <v>337</v>
      </c>
      <c r="E17749" s="421">
        <v>47905</v>
      </c>
      <c r="F17749" s="413">
        <v>147.32</v>
      </c>
      <c r="G17749" s="414">
        <f t="shared" si="554"/>
        <v>325.17648655986966</v>
      </c>
      <c r="H17749" s="415">
        <f t="shared" si="555"/>
        <v>1.6258824327993482</v>
      </c>
    </row>
    <row r="17750" spans="1:8" ht="15" hidden="1" thickBot="1">
      <c r="A17750" s="409">
        <v>202209</v>
      </c>
      <c r="B17750" s="196" t="s">
        <v>656</v>
      </c>
      <c r="C17750" s="197" t="s">
        <v>480</v>
      </c>
      <c r="D17750" s="198" t="s">
        <v>339</v>
      </c>
      <c r="E17750" s="421">
        <v>240</v>
      </c>
      <c r="F17750" s="413">
        <v>147.32</v>
      </c>
      <c r="G17750" s="414">
        <f t="shared" si="554"/>
        <v>1.629106706489275</v>
      </c>
      <c r="H17750" s="415">
        <f t="shared" si="555"/>
        <v>1.629106706489275</v>
      </c>
    </row>
    <row r="17751" spans="1:8" ht="15" hidden="1" thickBot="1">
      <c r="A17751" s="409">
        <v>202209</v>
      </c>
      <c r="B17751" s="196" t="s">
        <v>657</v>
      </c>
      <c r="C17751" s="197" t="s">
        <v>480</v>
      </c>
      <c r="D17751" s="198" t="s">
        <v>337</v>
      </c>
      <c r="E17751" s="421">
        <v>109157</v>
      </c>
      <c r="F17751" s="413">
        <v>147.32</v>
      </c>
      <c r="G17751" s="414">
        <f t="shared" si="554"/>
        <v>740.95166983437423</v>
      </c>
      <c r="H17751" s="415">
        <f t="shared" si="555"/>
        <v>3.704758349171871</v>
      </c>
    </row>
    <row r="17752" spans="1:8" ht="15" hidden="1" thickBot="1">
      <c r="A17752" s="409">
        <v>202209</v>
      </c>
      <c r="B17752" s="196" t="s">
        <v>658</v>
      </c>
      <c r="C17752" s="197" t="s">
        <v>480</v>
      </c>
      <c r="D17752" s="198" t="s">
        <v>339</v>
      </c>
      <c r="E17752" s="421">
        <v>546</v>
      </c>
      <c r="F17752" s="413">
        <v>147.32</v>
      </c>
      <c r="G17752" s="414">
        <f t="shared" si="554"/>
        <v>3.7062177572631008</v>
      </c>
      <c r="H17752" s="415">
        <f t="shared" si="555"/>
        <v>3.7062177572631008</v>
      </c>
    </row>
    <row r="17753" spans="1:8" ht="15" hidden="1" thickBot="1">
      <c r="A17753" s="409">
        <v>202209</v>
      </c>
      <c r="B17753" s="196" t="s">
        <v>659</v>
      </c>
      <c r="C17753" s="197" t="s">
        <v>480</v>
      </c>
      <c r="D17753" s="198" t="s">
        <v>337</v>
      </c>
      <c r="E17753" s="421">
        <v>94485</v>
      </c>
      <c r="F17753" s="413">
        <v>147.32</v>
      </c>
      <c r="G17753" s="414">
        <f t="shared" si="554"/>
        <v>641.35894651099647</v>
      </c>
      <c r="H17753" s="415">
        <f t="shared" si="555"/>
        <v>3.2067947325549824</v>
      </c>
    </row>
    <row r="17754" spans="1:8" ht="15" hidden="1" thickBot="1">
      <c r="A17754" s="409">
        <v>202209</v>
      </c>
      <c r="B17754" s="196" t="s">
        <v>660</v>
      </c>
      <c r="C17754" s="197" t="s">
        <v>480</v>
      </c>
      <c r="D17754" s="198" t="s">
        <v>381</v>
      </c>
      <c r="E17754" s="421">
        <v>9775</v>
      </c>
      <c r="F17754" s="413">
        <v>147.32</v>
      </c>
      <c r="G17754" s="414">
        <f t="shared" si="554"/>
        <v>66.352158566386095</v>
      </c>
      <c r="H17754" s="415" t="str">
        <f t="shared" si="555"/>
        <v>VER</v>
      </c>
    </row>
    <row r="17755" spans="1:8" ht="15" hidden="1" thickBot="1">
      <c r="A17755" s="409">
        <v>202209</v>
      </c>
      <c r="B17755" s="196" t="s">
        <v>661</v>
      </c>
      <c r="C17755" s="197" t="s">
        <v>480</v>
      </c>
      <c r="D17755" s="198" t="s">
        <v>337</v>
      </c>
      <c r="E17755" s="421">
        <v>109157</v>
      </c>
      <c r="F17755" s="413">
        <v>147.32</v>
      </c>
      <c r="G17755" s="414">
        <f t="shared" si="554"/>
        <v>740.95166983437423</v>
      </c>
      <c r="H17755" s="415">
        <f t="shared" si="555"/>
        <v>3.704758349171871</v>
      </c>
    </row>
    <row r="17756" spans="1:8" ht="15" hidden="1" thickBot="1">
      <c r="A17756" s="409">
        <v>202209</v>
      </c>
      <c r="B17756" s="196" t="s">
        <v>662</v>
      </c>
      <c r="C17756" s="197" t="s">
        <v>480</v>
      </c>
      <c r="D17756" s="198" t="s">
        <v>339</v>
      </c>
      <c r="E17756" s="421">
        <v>546</v>
      </c>
      <c r="F17756" s="413">
        <v>147.32</v>
      </c>
      <c r="G17756" s="414">
        <f t="shared" si="554"/>
        <v>3.7062177572631008</v>
      </c>
      <c r="H17756" s="415">
        <f t="shared" si="555"/>
        <v>3.7062177572631008</v>
      </c>
    </row>
    <row r="17757" spans="1:8" ht="15" hidden="1" thickBot="1">
      <c r="A17757" s="409">
        <v>202209</v>
      </c>
      <c r="B17757" s="196" t="s">
        <v>663</v>
      </c>
      <c r="C17757" s="197" t="s">
        <v>480</v>
      </c>
      <c r="D17757" s="198" t="s">
        <v>337</v>
      </c>
      <c r="E17757" s="421">
        <v>109157</v>
      </c>
      <c r="F17757" s="413">
        <v>147.32</v>
      </c>
      <c r="G17757" s="414">
        <f t="shared" si="554"/>
        <v>740.95166983437423</v>
      </c>
      <c r="H17757" s="415">
        <f t="shared" si="555"/>
        <v>3.704758349171871</v>
      </c>
    </row>
    <row r="17758" spans="1:8" ht="15" hidden="1" thickBot="1">
      <c r="A17758" s="409">
        <v>202209</v>
      </c>
      <c r="B17758" s="196" t="s">
        <v>664</v>
      </c>
      <c r="C17758" s="197" t="s">
        <v>480</v>
      </c>
      <c r="D17758" s="198" t="s">
        <v>337</v>
      </c>
      <c r="E17758" s="421">
        <v>99192</v>
      </c>
      <c r="F17758" s="413">
        <v>147.32</v>
      </c>
      <c r="G17758" s="414">
        <f t="shared" si="554"/>
        <v>673.30980179201742</v>
      </c>
      <c r="H17758" s="415">
        <f t="shared" si="555"/>
        <v>3.3665490089600869</v>
      </c>
    </row>
    <row r="17759" spans="1:8" ht="15" hidden="1" thickBot="1">
      <c r="A17759" s="409">
        <v>202209</v>
      </c>
      <c r="B17759" s="196" t="s">
        <v>665</v>
      </c>
      <c r="C17759" s="197" t="s">
        <v>480</v>
      </c>
      <c r="D17759" s="198" t="s">
        <v>339</v>
      </c>
      <c r="E17759" s="421">
        <v>496</v>
      </c>
      <c r="F17759" s="413">
        <v>147.32</v>
      </c>
      <c r="G17759" s="414">
        <f t="shared" si="554"/>
        <v>3.3668205267445019</v>
      </c>
      <c r="H17759" s="415">
        <f t="shared" si="555"/>
        <v>3.3668205267445019</v>
      </c>
    </row>
    <row r="17760" spans="1:8" ht="15" hidden="1" thickBot="1">
      <c r="A17760" s="409">
        <v>202209</v>
      </c>
      <c r="B17760" s="196" t="s">
        <v>666</v>
      </c>
      <c r="C17760" s="197" t="s">
        <v>480</v>
      </c>
      <c r="D17760" s="198" t="s">
        <v>337</v>
      </c>
      <c r="E17760" s="421">
        <v>109157</v>
      </c>
      <c r="F17760" s="413">
        <v>147.32</v>
      </c>
      <c r="G17760" s="414">
        <f t="shared" si="554"/>
        <v>740.95166983437423</v>
      </c>
      <c r="H17760" s="415">
        <f t="shared" si="555"/>
        <v>3.704758349171871</v>
      </c>
    </row>
    <row r="17761" spans="1:8" ht="15" hidden="1" thickBot="1">
      <c r="A17761" s="409">
        <v>202209</v>
      </c>
      <c r="B17761" s="196" t="s">
        <v>667</v>
      </c>
      <c r="C17761" s="197" t="s">
        <v>480</v>
      </c>
      <c r="D17761" s="198" t="s">
        <v>350</v>
      </c>
      <c r="E17761" s="421">
        <v>0.01</v>
      </c>
      <c r="F17761" s="413">
        <v>147.32</v>
      </c>
      <c r="G17761" s="414">
        <f t="shared" si="554"/>
        <v>6.7879446103719793E-5</v>
      </c>
      <c r="H17761" s="415" t="str">
        <f t="shared" si="555"/>
        <v>VER</v>
      </c>
    </row>
    <row r="17762" spans="1:8" ht="15" hidden="1" thickBot="1">
      <c r="A17762" s="409">
        <v>202209</v>
      </c>
      <c r="B17762" s="196" t="s">
        <v>668</v>
      </c>
      <c r="C17762" s="197" t="s">
        <v>480</v>
      </c>
      <c r="D17762" s="198" t="s">
        <v>337</v>
      </c>
      <c r="E17762" s="421">
        <v>82600</v>
      </c>
      <c r="F17762" s="413">
        <v>147.32</v>
      </c>
      <c r="G17762" s="414">
        <f t="shared" si="554"/>
        <v>560.68422481672553</v>
      </c>
      <c r="H17762" s="415">
        <f t="shared" si="555"/>
        <v>2.8034211240836275</v>
      </c>
    </row>
    <row r="17763" spans="1:8" ht="15" hidden="1" thickBot="1">
      <c r="A17763" s="409">
        <v>202209</v>
      </c>
      <c r="B17763" s="196" t="s">
        <v>669</v>
      </c>
      <c r="C17763" s="197" t="s">
        <v>480</v>
      </c>
      <c r="D17763" s="198" t="s">
        <v>339</v>
      </c>
      <c r="E17763" s="421">
        <v>413</v>
      </c>
      <c r="F17763" s="413">
        <v>147.32</v>
      </c>
      <c r="G17763" s="414">
        <f t="shared" si="554"/>
        <v>2.8034211240836275</v>
      </c>
      <c r="H17763" s="415">
        <f t="shared" si="555"/>
        <v>2.8034211240836275</v>
      </c>
    </row>
    <row r="17764" spans="1:8" ht="15" hidden="1" thickBot="1">
      <c r="A17764" s="409">
        <v>202209</v>
      </c>
      <c r="B17764" s="196" t="s">
        <v>670</v>
      </c>
      <c r="C17764" s="197" t="s">
        <v>480</v>
      </c>
      <c r="D17764" s="198" t="s">
        <v>337</v>
      </c>
      <c r="E17764" s="421">
        <v>82600</v>
      </c>
      <c r="F17764" s="413">
        <v>147.32</v>
      </c>
      <c r="G17764" s="414">
        <f t="shared" si="554"/>
        <v>560.68422481672553</v>
      </c>
      <c r="H17764" s="415">
        <f t="shared" si="555"/>
        <v>2.8034211240836275</v>
      </c>
    </row>
    <row r="17765" spans="1:8" ht="15" hidden="1" thickBot="1">
      <c r="A17765" s="409">
        <v>202209</v>
      </c>
      <c r="B17765" s="196" t="s">
        <v>671</v>
      </c>
      <c r="C17765" s="197" t="s">
        <v>672</v>
      </c>
      <c r="D17765" s="198" t="s">
        <v>374</v>
      </c>
      <c r="E17765" s="421">
        <v>687</v>
      </c>
      <c r="F17765" s="413">
        <v>147.32</v>
      </c>
      <c r="G17765" s="414">
        <f t="shared" si="554"/>
        <v>4.6633179473255497</v>
      </c>
      <c r="H17765" s="415" t="str">
        <f t="shared" si="555"/>
        <v>VER</v>
      </c>
    </row>
    <row r="17766" spans="1:8" ht="15" hidden="1" thickBot="1">
      <c r="A17766" s="409">
        <v>202209</v>
      </c>
      <c r="B17766" s="196" t="s">
        <v>673</v>
      </c>
      <c r="C17766" s="197" t="s">
        <v>674</v>
      </c>
      <c r="D17766" s="198" t="s">
        <v>374</v>
      </c>
      <c r="E17766" s="421">
        <v>24.5</v>
      </c>
      <c r="F17766" s="413">
        <v>147.32</v>
      </c>
      <c r="G17766" s="414">
        <f t="shared" si="554"/>
        <v>0.16630464295411351</v>
      </c>
      <c r="H17766" s="415" t="str">
        <f t="shared" si="555"/>
        <v>VER</v>
      </c>
    </row>
    <row r="17767" spans="1:8" ht="15" hidden="1" thickBot="1">
      <c r="A17767" s="409">
        <v>202209</v>
      </c>
      <c r="B17767" s="196" t="s">
        <v>675</v>
      </c>
      <c r="C17767" s="197" t="s">
        <v>676</v>
      </c>
      <c r="D17767" s="198" t="s">
        <v>337</v>
      </c>
      <c r="E17767" s="421">
        <v>55111</v>
      </c>
      <c r="F17767" s="413">
        <v>147.32</v>
      </c>
      <c r="G17767" s="414">
        <f t="shared" si="554"/>
        <v>374.09041542221019</v>
      </c>
      <c r="H17767" s="415">
        <f t="shared" si="555"/>
        <v>1.8704520771110509</v>
      </c>
    </row>
    <row r="17768" spans="1:8" ht="15" hidden="1" thickBot="1">
      <c r="A17768" s="409">
        <v>202209</v>
      </c>
      <c r="B17768" s="196" t="s">
        <v>677</v>
      </c>
      <c r="C17768" s="197" t="s">
        <v>2639</v>
      </c>
      <c r="D17768" s="198" t="s">
        <v>339</v>
      </c>
      <c r="E17768" s="421">
        <v>276</v>
      </c>
      <c r="F17768" s="413">
        <v>147.32</v>
      </c>
      <c r="G17768" s="414">
        <f t="shared" si="554"/>
        <v>1.8734727124626664</v>
      </c>
      <c r="H17768" s="415">
        <f t="shared" si="555"/>
        <v>1.8734727124626664</v>
      </c>
    </row>
    <row r="17769" spans="1:8" ht="15" hidden="1" thickBot="1">
      <c r="A17769" s="409">
        <v>202209</v>
      </c>
      <c r="B17769" s="196" t="s">
        <v>678</v>
      </c>
      <c r="C17769" s="197" t="s">
        <v>679</v>
      </c>
      <c r="D17769" s="198" t="s">
        <v>337</v>
      </c>
      <c r="E17769" s="421">
        <v>45339</v>
      </c>
      <c r="F17769" s="413">
        <v>147.32</v>
      </c>
      <c r="G17769" s="414">
        <f t="shared" si="554"/>
        <v>307.75862068965517</v>
      </c>
      <c r="H17769" s="415">
        <f t="shared" si="555"/>
        <v>1.5387931034482758</v>
      </c>
    </row>
    <row r="17770" spans="1:8" ht="15" hidden="1" thickBot="1">
      <c r="A17770" s="409">
        <v>202209</v>
      </c>
      <c r="B17770" s="196" t="s">
        <v>680</v>
      </c>
      <c r="C17770" s="197" t="s">
        <v>679</v>
      </c>
      <c r="D17770" s="198" t="s">
        <v>339</v>
      </c>
      <c r="E17770" s="421">
        <v>227</v>
      </c>
      <c r="F17770" s="413">
        <v>147.32</v>
      </c>
      <c r="G17770" s="414">
        <f t="shared" si="554"/>
        <v>1.5408634265544394</v>
      </c>
      <c r="H17770" s="415">
        <f t="shared" si="555"/>
        <v>1.5408634265544394</v>
      </c>
    </row>
    <row r="17771" spans="1:8" ht="15" hidden="1" thickBot="1">
      <c r="A17771" s="409">
        <v>202209</v>
      </c>
      <c r="B17771" s="196" t="s">
        <v>681</v>
      </c>
      <c r="C17771" s="197" t="s">
        <v>388</v>
      </c>
      <c r="D17771" s="198" t="s">
        <v>337</v>
      </c>
      <c r="E17771" s="421">
        <v>114086</v>
      </c>
      <c r="F17771" s="413">
        <v>147.32</v>
      </c>
      <c r="G17771" s="414">
        <f t="shared" si="554"/>
        <v>774.40944881889766</v>
      </c>
      <c r="H17771" s="415">
        <f t="shared" si="555"/>
        <v>3.8720472440944884</v>
      </c>
    </row>
    <row r="17772" spans="1:8" ht="15" hidden="1" thickBot="1">
      <c r="A17772" s="409">
        <v>202209</v>
      </c>
      <c r="B17772" s="196" t="s">
        <v>682</v>
      </c>
      <c r="C17772" s="197" t="s">
        <v>388</v>
      </c>
      <c r="D17772" s="198" t="s">
        <v>339</v>
      </c>
      <c r="E17772" s="421">
        <v>570</v>
      </c>
      <c r="F17772" s="413">
        <v>147.32</v>
      </c>
      <c r="G17772" s="414">
        <f t="shared" si="554"/>
        <v>3.8691284279120284</v>
      </c>
      <c r="H17772" s="415">
        <f t="shared" si="555"/>
        <v>3.8691284279120284</v>
      </c>
    </row>
    <row r="17773" spans="1:8" ht="15" hidden="1" thickBot="1">
      <c r="A17773" s="409">
        <v>202209</v>
      </c>
      <c r="B17773" s="196" t="s">
        <v>683</v>
      </c>
      <c r="C17773" s="197" t="s">
        <v>388</v>
      </c>
      <c r="D17773" s="198" t="s">
        <v>337</v>
      </c>
      <c r="E17773" s="421">
        <v>114086</v>
      </c>
      <c r="F17773" s="413">
        <v>147.32</v>
      </c>
      <c r="G17773" s="414">
        <f t="shared" si="554"/>
        <v>774.40944881889766</v>
      </c>
      <c r="H17773" s="415">
        <f t="shared" si="555"/>
        <v>3.8720472440944884</v>
      </c>
    </row>
    <row r="17774" spans="1:8" ht="15" hidden="1" thickBot="1">
      <c r="A17774" s="409">
        <v>202209</v>
      </c>
      <c r="B17774" s="196" t="s">
        <v>684</v>
      </c>
      <c r="C17774" s="197" t="s">
        <v>388</v>
      </c>
      <c r="D17774" s="198" t="s">
        <v>339</v>
      </c>
      <c r="E17774" s="421">
        <v>642</v>
      </c>
      <c r="F17774" s="413">
        <v>147.32</v>
      </c>
      <c r="G17774" s="414">
        <f t="shared" si="554"/>
        <v>4.3578604398588112</v>
      </c>
      <c r="H17774" s="415">
        <f t="shared" si="555"/>
        <v>4.3578604398588112</v>
      </c>
    </row>
    <row r="17775" spans="1:8" ht="15" hidden="1" thickBot="1">
      <c r="A17775" s="409">
        <v>202209</v>
      </c>
      <c r="B17775" s="196" t="s">
        <v>685</v>
      </c>
      <c r="C17775" s="197" t="s">
        <v>388</v>
      </c>
      <c r="D17775" s="198" t="s">
        <v>339</v>
      </c>
      <c r="E17775" s="421">
        <v>642</v>
      </c>
      <c r="F17775" s="413">
        <v>147.32</v>
      </c>
      <c r="G17775" s="414">
        <f t="shared" si="554"/>
        <v>4.3578604398588112</v>
      </c>
      <c r="H17775" s="415">
        <f t="shared" si="555"/>
        <v>4.3578604398588112</v>
      </c>
    </row>
    <row r="17776" spans="1:8" ht="15" hidden="1" thickBot="1">
      <c r="A17776" s="409">
        <v>202209</v>
      </c>
      <c r="B17776" s="196" t="s">
        <v>686</v>
      </c>
      <c r="C17776" s="197" t="s">
        <v>388</v>
      </c>
      <c r="D17776" s="198" t="s">
        <v>339</v>
      </c>
      <c r="E17776" s="421">
        <v>363</v>
      </c>
      <c r="F17776" s="413">
        <v>147.32</v>
      </c>
      <c r="G17776" s="414">
        <f t="shared" si="554"/>
        <v>2.4640238935650287</v>
      </c>
      <c r="H17776" s="415">
        <f t="shared" si="555"/>
        <v>2.4640238935650287</v>
      </c>
    </row>
    <row r="17777" spans="1:8" ht="15" hidden="1" thickBot="1">
      <c r="A17777" s="409">
        <v>202209</v>
      </c>
      <c r="B17777" s="196" t="s">
        <v>687</v>
      </c>
      <c r="C17777" s="197" t="s">
        <v>388</v>
      </c>
      <c r="D17777" s="198" t="s">
        <v>337</v>
      </c>
      <c r="E17777" s="421">
        <v>97468</v>
      </c>
      <c r="F17777" s="413">
        <v>147.32</v>
      </c>
      <c r="G17777" s="414">
        <f t="shared" si="554"/>
        <v>661.60738528373611</v>
      </c>
      <c r="H17777" s="415">
        <f t="shared" si="555"/>
        <v>3.3080369264186804</v>
      </c>
    </row>
    <row r="17778" spans="1:8" ht="15" hidden="1" thickBot="1">
      <c r="A17778" s="409">
        <v>202209</v>
      </c>
      <c r="B17778" s="196" t="s">
        <v>688</v>
      </c>
      <c r="C17778" s="197" t="s">
        <v>2640</v>
      </c>
      <c r="D17778" s="198" t="s">
        <v>339</v>
      </c>
      <c r="E17778" s="421">
        <v>487</v>
      </c>
      <c r="F17778" s="413">
        <v>147.32</v>
      </c>
      <c r="G17778" s="414">
        <f t="shared" si="554"/>
        <v>3.305729025251154</v>
      </c>
      <c r="H17778" s="415">
        <f t="shared" si="555"/>
        <v>3.305729025251154</v>
      </c>
    </row>
    <row r="17779" spans="1:8" ht="15" hidden="1" thickBot="1">
      <c r="A17779" s="409">
        <v>202209</v>
      </c>
      <c r="B17779" s="196" t="s">
        <v>689</v>
      </c>
      <c r="C17779" s="197" t="s">
        <v>388</v>
      </c>
      <c r="D17779" s="198" t="s">
        <v>337</v>
      </c>
      <c r="E17779" s="421">
        <v>87192</v>
      </c>
      <c r="F17779" s="413">
        <v>147.32</v>
      </c>
      <c r="G17779" s="414">
        <f t="shared" si="554"/>
        <v>591.85446646755361</v>
      </c>
      <c r="H17779" s="415">
        <f t="shared" si="555"/>
        <v>2.9592723323377679</v>
      </c>
    </row>
    <row r="17780" spans="1:8" ht="15" hidden="1" thickBot="1">
      <c r="A17780" s="409">
        <v>202209</v>
      </c>
      <c r="B17780" s="196" t="s">
        <v>690</v>
      </c>
      <c r="C17780" s="197" t="s">
        <v>2641</v>
      </c>
      <c r="D17780" s="198" t="s">
        <v>339</v>
      </c>
      <c r="E17780" s="421">
        <v>436</v>
      </c>
      <c r="F17780" s="413">
        <v>147.32</v>
      </c>
      <c r="G17780" s="414">
        <f t="shared" si="554"/>
        <v>2.9595438501221834</v>
      </c>
      <c r="H17780" s="415">
        <f t="shared" si="555"/>
        <v>2.9595438501221834</v>
      </c>
    </row>
    <row r="17781" spans="1:8" ht="15" hidden="1" thickBot="1">
      <c r="A17781" s="409">
        <v>202209</v>
      </c>
      <c r="B17781" s="196" t="s">
        <v>691</v>
      </c>
      <c r="C17781" s="197" t="s">
        <v>388</v>
      </c>
      <c r="D17781" s="198" t="s">
        <v>337</v>
      </c>
      <c r="E17781" s="421">
        <v>106422</v>
      </c>
      <c r="F17781" s="413">
        <v>147.32</v>
      </c>
      <c r="G17781" s="414">
        <f t="shared" si="554"/>
        <v>722.38664132500685</v>
      </c>
      <c r="H17781" s="415">
        <f t="shared" si="555"/>
        <v>3.611933206625034</v>
      </c>
    </row>
    <row r="17782" spans="1:8" ht="15" hidden="1" thickBot="1">
      <c r="A17782" s="409">
        <v>202209</v>
      </c>
      <c r="B17782" s="196" t="s">
        <v>692</v>
      </c>
      <c r="C17782" s="197" t="s">
        <v>388</v>
      </c>
      <c r="D17782" s="198" t="s">
        <v>339</v>
      </c>
      <c r="E17782" s="421">
        <v>422</v>
      </c>
      <c r="F17782" s="413">
        <v>147.32</v>
      </c>
      <c r="G17782" s="414">
        <f t="shared" si="554"/>
        <v>2.8645126255769755</v>
      </c>
      <c r="H17782" s="415">
        <f t="shared" si="555"/>
        <v>2.8645126255769755</v>
      </c>
    </row>
    <row r="17783" spans="1:8" ht="15" hidden="1" thickBot="1">
      <c r="A17783" s="409">
        <v>202209</v>
      </c>
      <c r="B17783" s="196" t="s">
        <v>693</v>
      </c>
      <c r="C17783" s="197" t="s">
        <v>388</v>
      </c>
      <c r="D17783" s="198" t="s">
        <v>337</v>
      </c>
      <c r="E17783" s="421">
        <v>19918</v>
      </c>
      <c r="F17783" s="413">
        <v>147.32</v>
      </c>
      <c r="G17783" s="414">
        <f t="shared" si="554"/>
        <v>135.2022807493891</v>
      </c>
      <c r="H17783" s="415">
        <f t="shared" si="555"/>
        <v>0.67601140374694557</v>
      </c>
    </row>
    <row r="17784" spans="1:8" ht="15" hidden="1" thickBot="1">
      <c r="A17784" s="409">
        <v>202209</v>
      </c>
      <c r="B17784" s="196" t="s">
        <v>694</v>
      </c>
      <c r="C17784" s="197" t="s">
        <v>388</v>
      </c>
      <c r="D17784" s="198" t="s">
        <v>339</v>
      </c>
      <c r="E17784" s="421">
        <v>99.53</v>
      </c>
      <c r="F17784" s="413">
        <v>147.32</v>
      </c>
      <c r="G17784" s="414">
        <f t="shared" si="554"/>
        <v>0.67560412707032313</v>
      </c>
      <c r="H17784" s="415">
        <f t="shared" si="555"/>
        <v>0.67560412707032313</v>
      </c>
    </row>
    <row r="17785" spans="1:8" ht="15" hidden="1" thickBot="1">
      <c r="A17785" s="409">
        <v>202209</v>
      </c>
      <c r="B17785" s="196" t="s">
        <v>695</v>
      </c>
      <c r="C17785" s="197" t="s">
        <v>388</v>
      </c>
      <c r="D17785" s="198" t="s">
        <v>337</v>
      </c>
      <c r="E17785" s="421">
        <v>76936</v>
      </c>
      <c r="F17785" s="413">
        <v>147.32</v>
      </c>
      <c r="G17785" s="414">
        <f t="shared" si="554"/>
        <v>522.2373065435786</v>
      </c>
      <c r="H17785" s="415">
        <f t="shared" si="555"/>
        <v>2.6111865327178929</v>
      </c>
    </row>
    <row r="17786" spans="1:8" ht="15" hidden="1" thickBot="1">
      <c r="A17786" s="409">
        <v>202209</v>
      </c>
      <c r="B17786" s="196" t="s">
        <v>696</v>
      </c>
      <c r="C17786" s="197" t="s">
        <v>388</v>
      </c>
      <c r="D17786" s="198" t="s">
        <v>339</v>
      </c>
      <c r="E17786" s="421">
        <v>422</v>
      </c>
      <c r="F17786" s="413">
        <v>147.32</v>
      </c>
      <c r="G17786" s="414">
        <f t="shared" si="554"/>
        <v>2.8645126255769755</v>
      </c>
      <c r="H17786" s="415">
        <f t="shared" si="555"/>
        <v>2.8645126255769755</v>
      </c>
    </row>
    <row r="17787" spans="1:8" ht="15" hidden="1" thickBot="1">
      <c r="A17787" s="409">
        <v>202209</v>
      </c>
      <c r="B17787" s="196" t="s">
        <v>697</v>
      </c>
      <c r="C17787" s="197" t="s">
        <v>388</v>
      </c>
      <c r="D17787" s="198" t="s">
        <v>337</v>
      </c>
      <c r="E17787" s="421">
        <v>78797</v>
      </c>
      <c r="F17787" s="413">
        <v>147.32</v>
      </c>
      <c r="G17787" s="414">
        <f t="shared" si="554"/>
        <v>534.86967146348093</v>
      </c>
      <c r="H17787" s="415">
        <f t="shared" si="555"/>
        <v>2.6743483573174047</v>
      </c>
    </row>
    <row r="17788" spans="1:8" ht="15" hidden="1" thickBot="1">
      <c r="A17788" s="409">
        <v>202209</v>
      </c>
      <c r="B17788" s="196" t="s">
        <v>698</v>
      </c>
      <c r="C17788" s="197" t="s">
        <v>388</v>
      </c>
      <c r="D17788" s="198" t="s">
        <v>337</v>
      </c>
      <c r="E17788" s="421">
        <v>118856</v>
      </c>
      <c r="F17788" s="413">
        <v>147.32</v>
      </c>
      <c r="G17788" s="414">
        <f t="shared" si="554"/>
        <v>806.78794461037205</v>
      </c>
      <c r="H17788" s="415">
        <f t="shared" si="555"/>
        <v>4.0339397230518603</v>
      </c>
    </row>
    <row r="17789" spans="1:8" ht="15" hidden="1" thickBot="1">
      <c r="A17789" s="409">
        <v>202209</v>
      </c>
      <c r="B17789" s="196" t="s">
        <v>699</v>
      </c>
      <c r="C17789" s="197" t="s">
        <v>388</v>
      </c>
      <c r="D17789" s="198" t="s">
        <v>339</v>
      </c>
      <c r="E17789" s="421">
        <v>594</v>
      </c>
      <c r="F17789" s="413">
        <v>147.32</v>
      </c>
      <c r="G17789" s="414">
        <f t="shared" si="554"/>
        <v>4.032039098560956</v>
      </c>
      <c r="H17789" s="415">
        <f t="shared" si="555"/>
        <v>4.032039098560956</v>
      </c>
    </row>
    <row r="17790" spans="1:8" ht="15" hidden="1" thickBot="1">
      <c r="A17790" s="409">
        <v>202209</v>
      </c>
      <c r="B17790" s="196" t="s">
        <v>700</v>
      </c>
      <c r="C17790" s="197" t="s">
        <v>388</v>
      </c>
      <c r="D17790" s="198" t="s">
        <v>337</v>
      </c>
      <c r="E17790" s="421">
        <v>78689</v>
      </c>
      <c r="F17790" s="413">
        <v>147.32</v>
      </c>
      <c r="G17790" s="414">
        <f t="shared" si="554"/>
        <v>534.13657344556066</v>
      </c>
      <c r="H17790" s="415">
        <f t="shared" si="555"/>
        <v>2.6706828672278031</v>
      </c>
    </row>
    <row r="17791" spans="1:8" ht="15" hidden="1" thickBot="1">
      <c r="A17791" s="409">
        <v>202209</v>
      </c>
      <c r="B17791" s="196" t="s">
        <v>701</v>
      </c>
      <c r="C17791" s="197" t="s">
        <v>388</v>
      </c>
      <c r="D17791" s="198" t="s">
        <v>337</v>
      </c>
      <c r="E17791" s="421">
        <v>112318</v>
      </c>
      <c r="F17791" s="413">
        <v>147.32</v>
      </c>
      <c r="G17791" s="414">
        <f t="shared" si="554"/>
        <v>762.40836274776007</v>
      </c>
      <c r="H17791" s="415">
        <f t="shared" si="555"/>
        <v>3.8120418137388001</v>
      </c>
    </row>
    <row r="17792" spans="1:8" ht="15" hidden="1" thickBot="1">
      <c r="A17792" s="409">
        <v>202209</v>
      </c>
      <c r="B17792" s="196" t="s">
        <v>702</v>
      </c>
      <c r="C17792" s="197" t="s">
        <v>388</v>
      </c>
      <c r="D17792" s="198" t="s">
        <v>339</v>
      </c>
      <c r="E17792" s="421">
        <v>562</v>
      </c>
      <c r="F17792" s="413">
        <v>147.32</v>
      </c>
      <c r="G17792" s="414">
        <f t="shared" si="554"/>
        <v>3.8148248710290527</v>
      </c>
      <c r="H17792" s="415">
        <f t="shared" si="555"/>
        <v>3.8148248710290527</v>
      </c>
    </row>
    <row r="17793" spans="1:8" ht="15" hidden="1" thickBot="1">
      <c r="A17793" s="409">
        <v>202209</v>
      </c>
      <c r="B17793" s="196" t="s">
        <v>703</v>
      </c>
      <c r="C17793" s="197" t="s">
        <v>388</v>
      </c>
      <c r="D17793" s="198" t="s">
        <v>337</v>
      </c>
      <c r="E17793" s="421">
        <v>102187</v>
      </c>
      <c r="F17793" s="413">
        <v>147.32</v>
      </c>
      <c r="G17793" s="414">
        <f t="shared" si="554"/>
        <v>693.63969590008151</v>
      </c>
      <c r="H17793" s="415">
        <f t="shared" si="555"/>
        <v>3.4681984795004075</v>
      </c>
    </row>
    <row r="17794" spans="1:8" ht="15" hidden="1" thickBot="1">
      <c r="A17794" s="409">
        <v>202209</v>
      </c>
      <c r="B17794" s="196" t="s">
        <v>704</v>
      </c>
      <c r="C17794" s="197" t="s">
        <v>388</v>
      </c>
      <c r="D17794" s="198" t="s">
        <v>337</v>
      </c>
      <c r="E17794" s="421">
        <v>78453</v>
      </c>
      <c r="F17794" s="413">
        <v>147.32</v>
      </c>
      <c r="G17794" s="414">
        <f t="shared" ref="G17794:G17857" si="556">+E17794/F17794</f>
        <v>532.53461851751297</v>
      </c>
      <c r="H17794" s="415">
        <f t="shared" ref="H17794:H17857" si="557">IF(D17794="TB",G17794/200,IF(D17794="LT",G17794,"VER"))</f>
        <v>2.662673092587565</v>
      </c>
    </row>
    <row r="17795" spans="1:8" ht="15" hidden="1" thickBot="1">
      <c r="A17795" s="409">
        <v>202209</v>
      </c>
      <c r="B17795" s="196" t="s">
        <v>705</v>
      </c>
      <c r="C17795" s="197" t="s">
        <v>388</v>
      </c>
      <c r="D17795" s="198" t="s">
        <v>339</v>
      </c>
      <c r="E17795" s="421">
        <v>392</v>
      </c>
      <c r="F17795" s="413">
        <v>147.32</v>
      </c>
      <c r="G17795" s="414">
        <f t="shared" si="556"/>
        <v>2.6608742872658162</v>
      </c>
      <c r="H17795" s="415">
        <f t="shared" si="557"/>
        <v>2.6608742872658162</v>
      </c>
    </row>
    <row r="17796" spans="1:8" ht="15" hidden="1" thickBot="1">
      <c r="A17796" s="409">
        <v>202209</v>
      </c>
      <c r="B17796" s="196" t="s">
        <v>706</v>
      </c>
      <c r="C17796" s="197" t="s">
        <v>388</v>
      </c>
      <c r="D17796" s="198" t="s">
        <v>337</v>
      </c>
      <c r="E17796" s="421">
        <v>419494</v>
      </c>
      <c r="F17796" s="413">
        <v>147.32</v>
      </c>
      <c r="G17796" s="414">
        <f t="shared" si="556"/>
        <v>2847.5020363833833</v>
      </c>
      <c r="H17796" s="415">
        <f t="shared" si="557"/>
        <v>14.237510181916916</v>
      </c>
    </row>
    <row r="17797" spans="1:8" ht="15" hidden="1" thickBot="1">
      <c r="A17797" s="409">
        <v>202209</v>
      </c>
      <c r="B17797" s="196" t="s">
        <v>707</v>
      </c>
      <c r="C17797" s="197" t="s">
        <v>388</v>
      </c>
      <c r="D17797" s="198" t="s">
        <v>337</v>
      </c>
      <c r="E17797" s="421">
        <v>99834</v>
      </c>
      <c r="F17797" s="413">
        <v>147.32</v>
      </c>
      <c r="G17797" s="414">
        <f t="shared" si="556"/>
        <v>677.66766223187619</v>
      </c>
      <c r="H17797" s="415">
        <f t="shared" si="557"/>
        <v>3.388338311159381</v>
      </c>
    </row>
    <row r="17798" spans="1:8" ht="15" hidden="1" thickBot="1">
      <c r="A17798" s="409">
        <v>202209</v>
      </c>
      <c r="B17798" s="196" t="s">
        <v>708</v>
      </c>
      <c r="C17798" s="197" t="s">
        <v>388</v>
      </c>
      <c r="D17798" s="198" t="s">
        <v>339</v>
      </c>
      <c r="E17798" s="421">
        <v>499</v>
      </c>
      <c r="F17798" s="413">
        <v>147.32</v>
      </c>
      <c r="G17798" s="414">
        <f t="shared" si="556"/>
        <v>3.3871843605756178</v>
      </c>
      <c r="H17798" s="415">
        <f t="shared" si="557"/>
        <v>3.3871843605756178</v>
      </c>
    </row>
    <row r="17799" spans="1:8" ht="15" hidden="1" thickBot="1">
      <c r="A17799" s="409">
        <v>202209</v>
      </c>
      <c r="B17799" s="196" t="s">
        <v>709</v>
      </c>
      <c r="C17799" s="197" t="s">
        <v>388</v>
      </c>
      <c r="D17799" s="198" t="s">
        <v>337</v>
      </c>
      <c r="E17799" s="421">
        <v>87192</v>
      </c>
      <c r="F17799" s="413">
        <v>147.32</v>
      </c>
      <c r="G17799" s="414">
        <f t="shared" si="556"/>
        <v>591.85446646755361</v>
      </c>
      <c r="H17799" s="415">
        <f t="shared" si="557"/>
        <v>2.9592723323377679</v>
      </c>
    </row>
    <row r="17800" spans="1:8" ht="15" hidden="1" thickBot="1">
      <c r="A17800" s="409">
        <v>202209</v>
      </c>
      <c r="B17800" s="196" t="s">
        <v>710</v>
      </c>
      <c r="C17800" s="197" t="s">
        <v>2642</v>
      </c>
      <c r="D17800" s="198" t="s">
        <v>339</v>
      </c>
      <c r="E17800" s="421">
        <v>436</v>
      </c>
      <c r="F17800" s="413">
        <v>147.32</v>
      </c>
      <c r="G17800" s="414">
        <f t="shared" si="556"/>
        <v>2.9595438501221834</v>
      </c>
      <c r="H17800" s="415">
        <f t="shared" si="557"/>
        <v>2.9595438501221834</v>
      </c>
    </row>
    <row r="17801" spans="1:8" ht="15" hidden="1" thickBot="1">
      <c r="A17801" s="409">
        <v>202209</v>
      </c>
      <c r="B17801" s="196" t="s">
        <v>711</v>
      </c>
      <c r="C17801" s="197" t="s">
        <v>388</v>
      </c>
      <c r="D17801" s="198" t="s">
        <v>337</v>
      </c>
      <c r="E17801" s="421">
        <v>123748</v>
      </c>
      <c r="F17801" s="413">
        <v>147.32</v>
      </c>
      <c r="G17801" s="414">
        <f t="shared" si="556"/>
        <v>839.9945696443117</v>
      </c>
      <c r="H17801" s="415">
        <f t="shared" si="557"/>
        <v>4.1999728482215586</v>
      </c>
    </row>
    <row r="17802" spans="1:8" ht="15" hidden="1" thickBot="1">
      <c r="A17802" s="409">
        <v>202209</v>
      </c>
      <c r="B17802" s="196" t="s">
        <v>712</v>
      </c>
      <c r="C17802" s="197" t="s">
        <v>388</v>
      </c>
      <c r="D17802" s="198" t="s">
        <v>339</v>
      </c>
      <c r="E17802" s="421">
        <v>619</v>
      </c>
      <c r="F17802" s="413">
        <v>147.32</v>
      </c>
      <c r="G17802" s="414">
        <f t="shared" si="556"/>
        <v>4.2017377138202558</v>
      </c>
      <c r="H17802" s="415">
        <f t="shared" si="557"/>
        <v>4.2017377138202558</v>
      </c>
    </row>
    <row r="17803" spans="1:8" ht="15" hidden="1" thickBot="1">
      <c r="A17803" s="409">
        <v>202209</v>
      </c>
      <c r="B17803" s="196" t="s">
        <v>713</v>
      </c>
      <c r="C17803" s="197" t="s">
        <v>388</v>
      </c>
      <c r="D17803" s="198" t="s">
        <v>374</v>
      </c>
      <c r="E17803" s="421">
        <v>0.01</v>
      </c>
      <c r="F17803" s="413">
        <v>147.32</v>
      </c>
      <c r="G17803" s="414">
        <f t="shared" si="556"/>
        <v>6.7879446103719793E-5</v>
      </c>
      <c r="H17803" s="415" t="str">
        <f t="shared" si="557"/>
        <v>VER</v>
      </c>
    </row>
    <row r="17804" spans="1:8" ht="15" hidden="1" thickBot="1">
      <c r="A17804" s="409">
        <v>202209</v>
      </c>
      <c r="B17804" s="196" t="s">
        <v>714</v>
      </c>
      <c r="C17804" s="197" t="s">
        <v>388</v>
      </c>
      <c r="D17804" s="198" t="s">
        <v>374</v>
      </c>
      <c r="E17804" s="421">
        <v>0.01</v>
      </c>
      <c r="F17804" s="413">
        <v>147.32</v>
      </c>
      <c r="G17804" s="414">
        <f t="shared" si="556"/>
        <v>6.7879446103719793E-5</v>
      </c>
      <c r="H17804" s="415" t="str">
        <f t="shared" si="557"/>
        <v>VER</v>
      </c>
    </row>
    <row r="17805" spans="1:8" ht="15" hidden="1" thickBot="1">
      <c r="A17805" s="409">
        <v>202209</v>
      </c>
      <c r="B17805" s="196" t="s">
        <v>715</v>
      </c>
      <c r="C17805" s="197" t="s">
        <v>388</v>
      </c>
      <c r="D17805" s="198" t="s">
        <v>374</v>
      </c>
      <c r="E17805" s="421">
        <v>0.01</v>
      </c>
      <c r="F17805" s="413">
        <v>147.32</v>
      </c>
      <c r="G17805" s="414">
        <f t="shared" si="556"/>
        <v>6.7879446103719793E-5</v>
      </c>
      <c r="H17805" s="415" t="str">
        <f t="shared" si="557"/>
        <v>VER</v>
      </c>
    </row>
    <row r="17806" spans="1:8" ht="15" hidden="1" thickBot="1">
      <c r="A17806" s="409">
        <v>202209</v>
      </c>
      <c r="B17806" s="196" t="s">
        <v>716</v>
      </c>
      <c r="C17806" s="197" t="s">
        <v>388</v>
      </c>
      <c r="D17806" s="198" t="s">
        <v>374</v>
      </c>
      <c r="E17806" s="421">
        <v>0.01</v>
      </c>
      <c r="F17806" s="413">
        <v>147.32</v>
      </c>
      <c r="G17806" s="414">
        <f t="shared" si="556"/>
        <v>6.7879446103719793E-5</v>
      </c>
      <c r="H17806" s="415" t="str">
        <f t="shared" si="557"/>
        <v>VER</v>
      </c>
    </row>
    <row r="17807" spans="1:8" ht="15" hidden="1" thickBot="1">
      <c r="A17807" s="409">
        <v>202209</v>
      </c>
      <c r="B17807" s="196" t="s">
        <v>717</v>
      </c>
      <c r="C17807" s="197" t="s">
        <v>388</v>
      </c>
      <c r="D17807" s="198" t="s">
        <v>337</v>
      </c>
      <c r="E17807" s="421">
        <v>82258</v>
      </c>
      <c r="F17807" s="413">
        <v>147.32</v>
      </c>
      <c r="G17807" s="414">
        <f t="shared" si="556"/>
        <v>558.36274775997833</v>
      </c>
      <c r="H17807" s="415">
        <f t="shared" si="557"/>
        <v>2.7918137387998918</v>
      </c>
    </row>
    <row r="17808" spans="1:8" ht="15" hidden="1" thickBot="1">
      <c r="A17808" s="409">
        <v>202209</v>
      </c>
      <c r="B17808" s="196" t="s">
        <v>718</v>
      </c>
      <c r="C17808" s="197" t="s">
        <v>388</v>
      </c>
      <c r="D17808" s="198" t="s">
        <v>339</v>
      </c>
      <c r="E17808" s="421">
        <v>411</v>
      </c>
      <c r="F17808" s="413">
        <v>147.32</v>
      </c>
      <c r="G17808" s="414">
        <f t="shared" si="556"/>
        <v>2.7898452348628835</v>
      </c>
      <c r="H17808" s="415">
        <f t="shared" si="557"/>
        <v>2.7898452348628835</v>
      </c>
    </row>
    <row r="17809" spans="1:8" ht="15" hidden="1" thickBot="1">
      <c r="A17809" s="409">
        <v>202209</v>
      </c>
      <c r="B17809" s="196" t="s">
        <v>719</v>
      </c>
      <c r="C17809" s="197" t="s">
        <v>388</v>
      </c>
      <c r="D17809" s="198" t="s">
        <v>337</v>
      </c>
      <c r="E17809" s="421">
        <v>269431</v>
      </c>
      <c r="F17809" s="413">
        <v>147.32</v>
      </c>
      <c r="G17809" s="414">
        <f t="shared" si="556"/>
        <v>1828.8827043171329</v>
      </c>
      <c r="H17809" s="415">
        <f t="shared" si="557"/>
        <v>9.1444135215856654</v>
      </c>
    </row>
    <row r="17810" spans="1:8" ht="15" hidden="1" thickBot="1">
      <c r="A17810" s="409">
        <v>202209</v>
      </c>
      <c r="B17810" s="196" t="s">
        <v>720</v>
      </c>
      <c r="C17810" s="197" t="s">
        <v>388</v>
      </c>
      <c r="D17810" s="198" t="s">
        <v>339</v>
      </c>
      <c r="E17810" s="421">
        <v>1347</v>
      </c>
      <c r="F17810" s="413">
        <v>147.32</v>
      </c>
      <c r="G17810" s="414">
        <f t="shared" si="556"/>
        <v>9.1433613901710569</v>
      </c>
      <c r="H17810" s="415">
        <f t="shared" si="557"/>
        <v>9.1433613901710569</v>
      </c>
    </row>
    <row r="17811" spans="1:8" ht="15" hidden="1" thickBot="1">
      <c r="A17811" s="409">
        <v>202209</v>
      </c>
      <c r="B17811" s="196" t="s">
        <v>721</v>
      </c>
      <c r="C17811" s="197" t="s">
        <v>388</v>
      </c>
      <c r="D17811" s="198" t="s">
        <v>337</v>
      </c>
      <c r="E17811" s="421">
        <v>103531</v>
      </c>
      <c r="F17811" s="413">
        <v>147.32</v>
      </c>
      <c r="G17811" s="414">
        <f t="shared" si="556"/>
        <v>702.7626934564214</v>
      </c>
      <c r="H17811" s="415">
        <f t="shared" si="557"/>
        <v>3.5138134672821071</v>
      </c>
    </row>
    <row r="17812" spans="1:8" ht="15" hidden="1" thickBot="1">
      <c r="A17812" s="409">
        <v>202209</v>
      </c>
      <c r="B17812" s="196" t="s">
        <v>722</v>
      </c>
      <c r="C17812" s="197" t="s">
        <v>388</v>
      </c>
      <c r="D17812" s="198" t="s">
        <v>339</v>
      </c>
      <c r="E17812" s="421">
        <v>518</v>
      </c>
      <c r="F17812" s="413">
        <v>147.32</v>
      </c>
      <c r="G17812" s="414">
        <f t="shared" si="556"/>
        <v>3.5161553081726855</v>
      </c>
      <c r="H17812" s="415">
        <f t="shared" si="557"/>
        <v>3.5161553081726855</v>
      </c>
    </row>
    <row r="17813" spans="1:8" ht="15" hidden="1" thickBot="1">
      <c r="A17813" s="409">
        <v>202209</v>
      </c>
      <c r="B17813" s="196" t="s">
        <v>723</v>
      </c>
      <c r="C17813" s="197" t="s">
        <v>388</v>
      </c>
      <c r="D17813" s="198" t="s">
        <v>337</v>
      </c>
      <c r="E17813" s="421">
        <v>71379</v>
      </c>
      <c r="F17813" s="413">
        <v>147.32</v>
      </c>
      <c r="G17813" s="414">
        <f t="shared" si="556"/>
        <v>484.51669834374155</v>
      </c>
      <c r="H17813" s="415">
        <f t="shared" si="557"/>
        <v>2.4225834917187079</v>
      </c>
    </row>
    <row r="17814" spans="1:8" ht="15" hidden="1" thickBot="1">
      <c r="A17814" s="409">
        <v>202209</v>
      </c>
      <c r="B17814" s="196" t="s">
        <v>724</v>
      </c>
      <c r="C17814" s="197" t="s">
        <v>388</v>
      </c>
      <c r="D17814" s="198" t="s">
        <v>337</v>
      </c>
      <c r="E17814" s="421">
        <v>115036</v>
      </c>
      <c r="F17814" s="413">
        <v>147.32</v>
      </c>
      <c r="G17814" s="414">
        <f t="shared" si="556"/>
        <v>780.85799619875104</v>
      </c>
      <c r="H17814" s="415">
        <f t="shared" si="557"/>
        <v>3.904289980993755</v>
      </c>
    </row>
    <row r="17815" spans="1:8" ht="15" hidden="1" thickBot="1">
      <c r="A17815" s="409">
        <v>202209</v>
      </c>
      <c r="B17815" s="196" t="s">
        <v>725</v>
      </c>
      <c r="C17815" s="197" t="s">
        <v>2643</v>
      </c>
      <c r="D17815" s="198" t="s">
        <v>339</v>
      </c>
      <c r="E17815" s="421">
        <v>575</v>
      </c>
      <c r="F17815" s="413">
        <v>147.32</v>
      </c>
      <c r="G17815" s="414">
        <f t="shared" si="556"/>
        <v>3.9030681509638883</v>
      </c>
      <c r="H17815" s="415">
        <f t="shared" si="557"/>
        <v>3.9030681509638883</v>
      </c>
    </row>
    <row r="17816" spans="1:8" ht="15" hidden="1" thickBot="1">
      <c r="A17816" s="409">
        <v>202209</v>
      </c>
      <c r="B17816" s="196" t="s">
        <v>726</v>
      </c>
      <c r="C17816" s="197" t="s">
        <v>388</v>
      </c>
      <c r="D17816" s="198" t="s">
        <v>337</v>
      </c>
      <c r="E17816" s="421">
        <v>103531</v>
      </c>
      <c r="F17816" s="413">
        <v>147.32</v>
      </c>
      <c r="G17816" s="414">
        <f t="shared" si="556"/>
        <v>702.7626934564214</v>
      </c>
      <c r="H17816" s="415">
        <f t="shared" si="557"/>
        <v>3.5138134672821071</v>
      </c>
    </row>
    <row r="17817" spans="1:8" ht="15" hidden="1" thickBot="1">
      <c r="A17817" s="409">
        <v>202209</v>
      </c>
      <c r="B17817" s="196" t="s">
        <v>727</v>
      </c>
      <c r="C17817" s="197" t="s">
        <v>2644</v>
      </c>
      <c r="D17817" s="198" t="s">
        <v>339</v>
      </c>
      <c r="E17817" s="421">
        <v>518</v>
      </c>
      <c r="F17817" s="413">
        <v>147.32</v>
      </c>
      <c r="G17817" s="414">
        <f t="shared" si="556"/>
        <v>3.5161553081726855</v>
      </c>
      <c r="H17817" s="415">
        <f t="shared" si="557"/>
        <v>3.5161553081726855</v>
      </c>
    </row>
    <row r="17818" spans="1:8" ht="15" hidden="1" thickBot="1">
      <c r="A17818" s="409">
        <v>202209</v>
      </c>
      <c r="B17818" s="196" t="s">
        <v>728</v>
      </c>
      <c r="C17818" s="197" t="s">
        <v>388</v>
      </c>
      <c r="D17818" s="198" t="s">
        <v>337</v>
      </c>
      <c r="E17818" s="421">
        <v>103531</v>
      </c>
      <c r="F17818" s="413">
        <v>147.32</v>
      </c>
      <c r="G17818" s="414">
        <f t="shared" si="556"/>
        <v>702.7626934564214</v>
      </c>
      <c r="H17818" s="415">
        <f t="shared" si="557"/>
        <v>3.5138134672821071</v>
      </c>
    </row>
    <row r="17819" spans="1:8" ht="15" hidden="1" thickBot="1">
      <c r="A17819" s="409">
        <v>202209</v>
      </c>
      <c r="B17819" s="196" t="s">
        <v>729</v>
      </c>
      <c r="C17819" s="197" t="s">
        <v>388</v>
      </c>
      <c r="D17819" s="198" t="s">
        <v>337</v>
      </c>
      <c r="E17819" s="421">
        <v>103790</v>
      </c>
      <c r="F17819" s="413">
        <v>147.32</v>
      </c>
      <c r="G17819" s="414">
        <f t="shared" si="556"/>
        <v>704.52077111050778</v>
      </c>
      <c r="H17819" s="415">
        <f t="shared" si="557"/>
        <v>3.5226038555525387</v>
      </c>
    </row>
    <row r="17820" spans="1:8" ht="15" hidden="1" thickBot="1">
      <c r="A17820" s="409">
        <v>202209</v>
      </c>
      <c r="B17820" s="196" t="s">
        <v>730</v>
      </c>
      <c r="C17820" s="197" t="s">
        <v>388</v>
      </c>
      <c r="D17820" s="198" t="s">
        <v>337</v>
      </c>
      <c r="E17820" s="421">
        <v>68243</v>
      </c>
      <c r="F17820" s="413">
        <v>147.32</v>
      </c>
      <c r="G17820" s="414">
        <f t="shared" si="556"/>
        <v>463.22970404561499</v>
      </c>
      <c r="H17820" s="415">
        <f t="shared" si="557"/>
        <v>2.3161485202280749</v>
      </c>
    </row>
    <row r="17821" spans="1:8" ht="15" hidden="1" thickBot="1">
      <c r="A17821" s="409">
        <v>202209</v>
      </c>
      <c r="B17821" s="196" t="s">
        <v>731</v>
      </c>
      <c r="C17821" s="197" t="s">
        <v>388</v>
      </c>
      <c r="D17821" s="198" t="s">
        <v>339</v>
      </c>
      <c r="E17821" s="421">
        <v>341</v>
      </c>
      <c r="F17821" s="413">
        <v>147.32</v>
      </c>
      <c r="G17821" s="414">
        <f t="shared" si="556"/>
        <v>2.3146891121368451</v>
      </c>
      <c r="H17821" s="415">
        <f t="shared" si="557"/>
        <v>2.3146891121368451</v>
      </c>
    </row>
    <row r="17822" spans="1:8" ht="15" hidden="1" thickBot="1">
      <c r="A17822" s="409">
        <v>202209</v>
      </c>
      <c r="B17822" s="196" t="s">
        <v>732</v>
      </c>
      <c r="C17822" s="197" t="s">
        <v>2645</v>
      </c>
      <c r="D17822" s="198" t="s">
        <v>337</v>
      </c>
      <c r="E17822" s="421">
        <v>103790</v>
      </c>
      <c r="F17822" s="413">
        <v>147.32</v>
      </c>
      <c r="G17822" s="414">
        <f t="shared" si="556"/>
        <v>704.52077111050778</v>
      </c>
      <c r="H17822" s="415">
        <f t="shared" si="557"/>
        <v>3.5226038555525387</v>
      </c>
    </row>
    <row r="17823" spans="1:8" ht="15" hidden="1" thickBot="1">
      <c r="A17823" s="409">
        <v>202209</v>
      </c>
      <c r="B17823" s="196" t="s">
        <v>733</v>
      </c>
      <c r="C17823" s="197" t="s">
        <v>2646</v>
      </c>
      <c r="D17823" s="198" t="s">
        <v>339</v>
      </c>
      <c r="E17823" s="421">
        <v>519</v>
      </c>
      <c r="F17823" s="413">
        <v>147.32</v>
      </c>
      <c r="G17823" s="414">
        <f t="shared" si="556"/>
        <v>3.5229432527830573</v>
      </c>
      <c r="H17823" s="415">
        <f t="shared" si="557"/>
        <v>3.5229432527830573</v>
      </c>
    </row>
    <row r="17824" spans="1:8" ht="15" hidden="1" thickBot="1">
      <c r="A17824" s="409">
        <v>202209</v>
      </c>
      <c r="B17824" s="196" t="s">
        <v>734</v>
      </c>
      <c r="C17824" s="197" t="s">
        <v>388</v>
      </c>
      <c r="D17824" s="198" t="s">
        <v>337</v>
      </c>
      <c r="E17824" s="421">
        <v>65481</v>
      </c>
      <c r="F17824" s="413">
        <v>147.32</v>
      </c>
      <c r="G17824" s="414">
        <f t="shared" si="556"/>
        <v>444.48140103176758</v>
      </c>
      <c r="H17824" s="415">
        <f t="shared" si="557"/>
        <v>2.2224070051588378</v>
      </c>
    </row>
    <row r="17825" spans="1:8" ht="15" hidden="1" thickBot="1">
      <c r="A17825" s="409">
        <v>202209</v>
      </c>
      <c r="B17825" s="196" t="s">
        <v>735</v>
      </c>
      <c r="C17825" s="197" t="s">
        <v>388</v>
      </c>
      <c r="D17825" s="198" t="s">
        <v>339</v>
      </c>
      <c r="E17825" s="421">
        <v>327</v>
      </c>
      <c r="F17825" s="413">
        <v>147.32</v>
      </c>
      <c r="G17825" s="414">
        <f t="shared" si="556"/>
        <v>2.2196578875916373</v>
      </c>
      <c r="H17825" s="415">
        <f t="shared" si="557"/>
        <v>2.2196578875916373</v>
      </c>
    </row>
    <row r="17826" spans="1:8" ht="15" hidden="1" thickBot="1">
      <c r="A17826" s="409">
        <v>202209</v>
      </c>
      <c r="B17826" s="196" t="s">
        <v>736</v>
      </c>
      <c r="C17826" s="197" t="s">
        <v>388</v>
      </c>
      <c r="D17826" s="198" t="s">
        <v>337</v>
      </c>
      <c r="E17826" s="421">
        <v>112318</v>
      </c>
      <c r="F17826" s="413">
        <v>147.32</v>
      </c>
      <c r="G17826" s="414">
        <f t="shared" si="556"/>
        <v>762.40836274776007</v>
      </c>
      <c r="H17826" s="415">
        <f t="shared" si="557"/>
        <v>3.8120418137388001</v>
      </c>
    </row>
    <row r="17827" spans="1:8" ht="15" hidden="1" thickBot="1">
      <c r="A17827" s="409">
        <v>202209</v>
      </c>
      <c r="B17827" s="196" t="s">
        <v>18</v>
      </c>
      <c r="C17827" s="197" t="s">
        <v>388</v>
      </c>
      <c r="D17827" s="198" t="s">
        <v>337</v>
      </c>
      <c r="E17827" s="421">
        <v>66691</v>
      </c>
      <c r="F17827" s="413">
        <v>147.32</v>
      </c>
      <c r="G17827" s="414">
        <f t="shared" si="556"/>
        <v>452.69481401031771</v>
      </c>
      <c r="H17827" s="415">
        <f t="shared" si="557"/>
        <v>2.2634740700515885</v>
      </c>
    </row>
    <row r="17828" spans="1:8" ht="15" hidden="1" thickBot="1">
      <c r="A17828" s="409">
        <v>202209</v>
      </c>
      <c r="B17828" s="196" t="s">
        <v>2647</v>
      </c>
      <c r="C17828" s="197" t="s">
        <v>2648</v>
      </c>
      <c r="D17828" s="198" t="s">
        <v>337</v>
      </c>
      <c r="E17828" s="421">
        <v>141743</v>
      </c>
      <c r="F17828" s="413">
        <v>147.32</v>
      </c>
      <c r="G17828" s="414">
        <f t="shared" si="556"/>
        <v>962.14363290795552</v>
      </c>
      <c r="H17828" s="415">
        <f t="shared" si="557"/>
        <v>4.8107181645397779</v>
      </c>
    </row>
    <row r="17829" spans="1:8" ht="15" hidden="1" thickBot="1">
      <c r="A17829" s="409">
        <v>202209</v>
      </c>
      <c r="B17829" s="196" t="s">
        <v>2649</v>
      </c>
      <c r="C17829" s="197" t="s">
        <v>2650</v>
      </c>
      <c r="D17829" s="198" t="s">
        <v>339</v>
      </c>
      <c r="E17829" s="421">
        <v>709</v>
      </c>
      <c r="F17829" s="413">
        <v>147.32</v>
      </c>
      <c r="G17829" s="414">
        <f t="shared" si="556"/>
        <v>4.8126527287537337</v>
      </c>
      <c r="H17829" s="415">
        <f t="shared" si="557"/>
        <v>4.8126527287537337</v>
      </c>
    </row>
    <row r="17830" spans="1:8" ht="15" hidden="1" thickBot="1">
      <c r="A17830" s="409">
        <v>202209</v>
      </c>
      <c r="B17830" s="196" t="s">
        <v>737</v>
      </c>
      <c r="C17830" s="197" t="s">
        <v>2651</v>
      </c>
      <c r="D17830" s="198" t="s">
        <v>339</v>
      </c>
      <c r="E17830" s="421">
        <v>333</v>
      </c>
      <c r="F17830" s="413">
        <v>147.32</v>
      </c>
      <c r="G17830" s="414">
        <f t="shared" si="556"/>
        <v>2.2603855552538694</v>
      </c>
      <c r="H17830" s="415">
        <f t="shared" si="557"/>
        <v>2.2603855552538694</v>
      </c>
    </row>
    <row r="17831" spans="1:8" ht="15" hidden="1" thickBot="1">
      <c r="A17831" s="409">
        <v>202209</v>
      </c>
      <c r="B17831" s="196" t="s">
        <v>19</v>
      </c>
      <c r="C17831" s="197" t="s">
        <v>2782</v>
      </c>
      <c r="D17831" s="198" t="s">
        <v>374</v>
      </c>
      <c r="E17831" s="421">
        <v>953.02</v>
      </c>
      <c r="F17831" s="413">
        <v>147.32</v>
      </c>
      <c r="G17831" s="414">
        <f t="shared" si="556"/>
        <v>6.4690469725767041</v>
      </c>
      <c r="H17831" s="415" t="str">
        <f t="shared" si="557"/>
        <v>VER</v>
      </c>
    </row>
    <row r="17832" spans="1:8" ht="15" hidden="1" thickBot="1">
      <c r="A17832" s="409">
        <v>202209</v>
      </c>
      <c r="B17832" s="196" t="s">
        <v>738</v>
      </c>
      <c r="C17832" s="197" t="s">
        <v>388</v>
      </c>
      <c r="D17832" s="198" t="s">
        <v>337</v>
      </c>
      <c r="E17832" s="421">
        <v>91153</v>
      </c>
      <c r="F17832" s="413">
        <v>147.32</v>
      </c>
      <c r="G17832" s="414">
        <f t="shared" si="556"/>
        <v>618.74151506923704</v>
      </c>
      <c r="H17832" s="415">
        <f t="shared" si="557"/>
        <v>3.0937075753461851</v>
      </c>
    </row>
    <row r="17833" spans="1:8" ht="15" hidden="1" thickBot="1">
      <c r="A17833" s="409">
        <v>202209</v>
      </c>
      <c r="B17833" s="196" t="s">
        <v>739</v>
      </c>
      <c r="C17833" s="197" t="s">
        <v>388</v>
      </c>
      <c r="D17833" s="198" t="s">
        <v>337</v>
      </c>
      <c r="E17833" s="421">
        <v>91045</v>
      </c>
      <c r="F17833" s="413">
        <v>147.32</v>
      </c>
      <c r="G17833" s="414">
        <f t="shared" si="556"/>
        <v>618.00841705131688</v>
      </c>
      <c r="H17833" s="415">
        <f t="shared" si="557"/>
        <v>3.0900420852565844</v>
      </c>
    </row>
    <row r="17834" spans="1:8" ht="15" hidden="1" thickBot="1">
      <c r="A17834" s="409">
        <v>202209</v>
      </c>
      <c r="B17834" s="196" t="s">
        <v>740</v>
      </c>
      <c r="C17834" s="197" t="s">
        <v>388</v>
      </c>
      <c r="D17834" s="198" t="s">
        <v>337</v>
      </c>
      <c r="E17834" s="421">
        <v>91045</v>
      </c>
      <c r="F17834" s="413">
        <v>147.32</v>
      </c>
      <c r="G17834" s="414">
        <f t="shared" si="556"/>
        <v>618.00841705131688</v>
      </c>
      <c r="H17834" s="415">
        <f t="shared" si="557"/>
        <v>3.0900420852565844</v>
      </c>
    </row>
    <row r="17835" spans="1:8" ht="15" hidden="1" thickBot="1">
      <c r="A17835" s="409">
        <v>202209</v>
      </c>
      <c r="B17835" s="196" t="s">
        <v>741</v>
      </c>
      <c r="C17835" s="197" t="s">
        <v>388</v>
      </c>
      <c r="D17835" s="198" t="s">
        <v>337</v>
      </c>
      <c r="E17835" s="421">
        <v>86454</v>
      </c>
      <c r="F17835" s="413">
        <v>147.32</v>
      </c>
      <c r="G17835" s="414">
        <f t="shared" si="556"/>
        <v>586.84496334509913</v>
      </c>
      <c r="H17835" s="415">
        <f t="shared" si="557"/>
        <v>2.9342248167254956</v>
      </c>
    </row>
    <row r="17836" spans="1:8" ht="15" hidden="1" thickBot="1">
      <c r="A17836" s="409">
        <v>202209</v>
      </c>
      <c r="B17836" s="196" t="s">
        <v>742</v>
      </c>
      <c r="C17836" s="197" t="s">
        <v>388</v>
      </c>
      <c r="D17836" s="198" t="s">
        <v>337</v>
      </c>
      <c r="E17836" s="421">
        <v>108197</v>
      </c>
      <c r="F17836" s="413">
        <v>147.32</v>
      </c>
      <c r="G17836" s="414">
        <f t="shared" si="556"/>
        <v>734.43524300841705</v>
      </c>
      <c r="H17836" s="415">
        <f t="shared" si="557"/>
        <v>3.6721762150420854</v>
      </c>
    </row>
    <row r="17837" spans="1:8" ht="15" hidden="1" thickBot="1">
      <c r="A17837" s="409">
        <v>202209</v>
      </c>
      <c r="B17837" s="196" t="s">
        <v>743</v>
      </c>
      <c r="C17837" s="197" t="s">
        <v>388</v>
      </c>
      <c r="D17837" s="198" t="s">
        <v>339</v>
      </c>
      <c r="E17837" s="421">
        <v>541</v>
      </c>
      <c r="F17837" s="413">
        <v>147.32</v>
      </c>
      <c r="G17837" s="414">
        <f t="shared" si="556"/>
        <v>3.6722780342112409</v>
      </c>
      <c r="H17837" s="415">
        <f t="shared" si="557"/>
        <v>3.6722780342112409</v>
      </c>
    </row>
    <row r="17838" spans="1:8" ht="15" hidden="1" thickBot="1">
      <c r="A17838" s="409">
        <v>202209</v>
      </c>
      <c r="B17838" s="196" t="s">
        <v>744</v>
      </c>
      <c r="C17838" s="197" t="s">
        <v>388</v>
      </c>
      <c r="D17838" s="198" t="s">
        <v>337</v>
      </c>
      <c r="E17838" s="421">
        <v>117479</v>
      </c>
      <c r="F17838" s="413">
        <v>147.32</v>
      </c>
      <c r="G17838" s="414">
        <f t="shared" si="556"/>
        <v>797.44094488188978</v>
      </c>
      <c r="H17838" s="415">
        <f t="shared" si="557"/>
        <v>3.9872047244094491</v>
      </c>
    </row>
    <row r="17839" spans="1:8" ht="15" hidden="1" thickBot="1">
      <c r="A17839" s="409">
        <v>202209</v>
      </c>
      <c r="B17839" s="196" t="s">
        <v>745</v>
      </c>
      <c r="C17839" s="197" t="s">
        <v>2652</v>
      </c>
      <c r="D17839" s="198" t="s">
        <v>339</v>
      </c>
      <c r="E17839" s="421">
        <v>587</v>
      </c>
      <c r="F17839" s="413">
        <v>147.32</v>
      </c>
      <c r="G17839" s="414">
        <f t="shared" si="556"/>
        <v>3.9845234862883521</v>
      </c>
      <c r="H17839" s="415">
        <f t="shared" si="557"/>
        <v>3.9845234862883521</v>
      </c>
    </row>
    <row r="17840" spans="1:8" ht="15" hidden="1" thickBot="1">
      <c r="A17840" s="409">
        <v>202209</v>
      </c>
      <c r="B17840" s="196" t="s">
        <v>746</v>
      </c>
      <c r="C17840" s="197" t="s">
        <v>388</v>
      </c>
      <c r="D17840" s="198" t="s">
        <v>337</v>
      </c>
      <c r="E17840" s="421">
        <v>60801</v>
      </c>
      <c r="F17840" s="413">
        <v>147.32</v>
      </c>
      <c r="G17840" s="414">
        <f t="shared" si="556"/>
        <v>412.71382025522672</v>
      </c>
      <c r="H17840" s="415">
        <f t="shared" si="557"/>
        <v>2.0635691012761335</v>
      </c>
    </row>
    <row r="17841" spans="1:8" ht="15" hidden="1" thickBot="1">
      <c r="A17841" s="409">
        <v>202209</v>
      </c>
      <c r="B17841" s="196" t="s">
        <v>747</v>
      </c>
      <c r="C17841" s="197" t="s">
        <v>2642</v>
      </c>
      <c r="D17841" s="198" t="s">
        <v>339</v>
      </c>
      <c r="E17841" s="421">
        <v>304</v>
      </c>
      <c r="F17841" s="413">
        <v>147.32</v>
      </c>
      <c r="G17841" s="414">
        <f t="shared" si="556"/>
        <v>2.0635351615530819</v>
      </c>
      <c r="H17841" s="415">
        <f t="shared" si="557"/>
        <v>2.0635351615530819</v>
      </c>
    </row>
    <row r="17842" spans="1:8" ht="15" hidden="1" thickBot="1">
      <c r="A17842" s="409">
        <v>202209</v>
      </c>
      <c r="B17842" s="196" t="s">
        <v>748</v>
      </c>
      <c r="C17842" s="197" t="s">
        <v>388</v>
      </c>
      <c r="D17842" s="198" t="s">
        <v>337</v>
      </c>
      <c r="E17842" s="421">
        <v>118961</v>
      </c>
      <c r="F17842" s="413">
        <v>147.32</v>
      </c>
      <c r="G17842" s="414">
        <f t="shared" si="556"/>
        <v>807.50067879446112</v>
      </c>
      <c r="H17842" s="415">
        <f t="shared" si="557"/>
        <v>4.0375033939723055</v>
      </c>
    </row>
    <row r="17843" spans="1:8" ht="15" hidden="1" thickBot="1">
      <c r="A17843" s="409">
        <v>202209</v>
      </c>
      <c r="B17843" s="196" t="s">
        <v>749</v>
      </c>
      <c r="C17843" s="197" t="s">
        <v>388</v>
      </c>
      <c r="D17843" s="198" t="s">
        <v>339</v>
      </c>
      <c r="E17843" s="421">
        <v>595</v>
      </c>
      <c r="F17843" s="413">
        <v>147.32</v>
      </c>
      <c r="G17843" s="414">
        <f t="shared" si="556"/>
        <v>4.0388270431713282</v>
      </c>
      <c r="H17843" s="415">
        <f t="shared" si="557"/>
        <v>4.0388270431713282</v>
      </c>
    </row>
    <row r="17844" spans="1:8" ht="15" hidden="1" thickBot="1">
      <c r="A17844" s="409">
        <v>202209</v>
      </c>
      <c r="B17844" s="196" t="s">
        <v>750</v>
      </c>
      <c r="C17844" s="197" t="s">
        <v>388</v>
      </c>
      <c r="D17844" s="198" t="s">
        <v>337</v>
      </c>
      <c r="E17844" s="421">
        <v>120903</v>
      </c>
      <c r="F17844" s="413">
        <v>147.32</v>
      </c>
      <c r="G17844" s="414">
        <f t="shared" si="556"/>
        <v>820.68286722780351</v>
      </c>
      <c r="H17844" s="415">
        <f t="shared" si="557"/>
        <v>4.1034143361390178</v>
      </c>
    </row>
    <row r="17845" spans="1:8" ht="15" hidden="1" thickBot="1">
      <c r="A17845" s="409">
        <v>202209</v>
      </c>
      <c r="B17845" s="196" t="s">
        <v>751</v>
      </c>
      <c r="C17845" s="197" t="s">
        <v>388</v>
      </c>
      <c r="D17845" s="198" t="s">
        <v>337</v>
      </c>
      <c r="E17845" s="421">
        <v>121116</v>
      </c>
      <c r="F17845" s="413">
        <v>147.32</v>
      </c>
      <c r="G17845" s="414">
        <f t="shared" si="556"/>
        <v>822.12869942981274</v>
      </c>
      <c r="H17845" s="415">
        <f t="shared" si="557"/>
        <v>4.1106434971490637</v>
      </c>
    </row>
    <row r="17846" spans="1:8" ht="15" hidden="1" thickBot="1">
      <c r="A17846" s="409">
        <v>202209</v>
      </c>
      <c r="B17846" s="196" t="s">
        <v>752</v>
      </c>
      <c r="C17846" s="197" t="s">
        <v>388</v>
      </c>
      <c r="D17846" s="198" t="s">
        <v>339</v>
      </c>
      <c r="E17846" s="421">
        <v>606</v>
      </c>
      <c r="F17846" s="413">
        <v>147.32</v>
      </c>
      <c r="G17846" s="414">
        <f t="shared" si="556"/>
        <v>4.1134944338854194</v>
      </c>
      <c r="H17846" s="415">
        <f t="shared" si="557"/>
        <v>4.1134944338854194</v>
      </c>
    </row>
    <row r="17847" spans="1:8" ht="15" hidden="1" thickBot="1">
      <c r="A17847" s="409">
        <v>202209</v>
      </c>
      <c r="B17847" s="196" t="s">
        <v>753</v>
      </c>
      <c r="C17847" s="197" t="s">
        <v>388</v>
      </c>
      <c r="D17847" s="198" t="s">
        <v>337</v>
      </c>
      <c r="E17847" s="421">
        <v>94871</v>
      </c>
      <c r="F17847" s="413">
        <v>147.32</v>
      </c>
      <c r="G17847" s="414">
        <f t="shared" si="556"/>
        <v>643.97909313060006</v>
      </c>
      <c r="H17847" s="415">
        <f t="shared" si="557"/>
        <v>3.2198954656530003</v>
      </c>
    </row>
    <row r="17848" spans="1:8" ht="15" hidden="1" thickBot="1">
      <c r="A17848" s="409">
        <v>202209</v>
      </c>
      <c r="B17848" s="196" t="s">
        <v>754</v>
      </c>
      <c r="C17848" s="197" t="s">
        <v>388</v>
      </c>
      <c r="D17848" s="198" t="s">
        <v>339</v>
      </c>
      <c r="E17848" s="421">
        <v>474</v>
      </c>
      <c r="F17848" s="413">
        <v>147.32</v>
      </c>
      <c r="G17848" s="414">
        <f t="shared" si="556"/>
        <v>3.2174857453163184</v>
      </c>
      <c r="H17848" s="415">
        <f t="shared" si="557"/>
        <v>3.2174857453163184</v>
      </c>
    </row>
    <row r="17849" spans="1:8" ht="15" hidden="1" thickBot="1">
      <c r="A17849" s="409">
        <v>202209</v>
      </c>
      <c r="B17849" s="196" t="s">
        <v>755</v>
      </c>
      <c r="C17849" s="197" t="s">
        <v>388</v>
      </c>
      <c r="D17849" s="198" t="s">
        <v>337</v>
      </c>
      <c r="E17849" s="421">
        <v>91153</v>
      </c>
      <c r="F17849" s="413">
        <v>147.32</v>
      </c>
      <c r="G17849" s="414">
        <f t="shared" si="556"/>
        <v>618.74151506923704</v>
      </c>
      <c r="H17849" s="415">
        <f t="shared" si="557"/>
        <v>3.0937075753461851</v>
      </c>
    </row>
    <row r="17850" spans="1:8" ht="15" hidden="1" thickBot="1">
      <c r="A17850" s="409">
        <v>202209</v>
      </c>
      <c r="B17850" s="196" t="s">
        <v>756</v>
      </c>
      <c r="C17850" s="197" t="s">
        <v>388</v>
      </c>
      <c r="D17850" s="198" t="s">
        <v>339</v>
      </c>
      <c r="E17850" s="421">
        <v>456</v>
      </c>
      <c r="F17850" s="413">
        <v>147.32</v>
      </c>
      <c r="G17850" s="414">
        <f t="shared" si="556"/>
        <v>3.0953027423296229</v>
      </c>
      <c r="H17850" s="415">
        <f t="shared" si="557"/>
        <v>3.0953027423296229</v>
      </c>
    </row>
    <row r="17851" spans="1:8" ht="15" hidden="1" thickBot="1">
      <c r="A17851" s="409">
        <v>202209</v>
      </c>
      <c r="B17851" s="196" t="s">
        <v>2791</v>
      </c>
      <c r="C17851" s="197" t="s">
        <v>2792</v>
      </c>
      <c r="D17851" s="198" t="s">
        <v>337</v>
      </c>
      <c r="E17851" s="421">
        <v>0.01</v>
      </c>
      <c r="F17851" s="413">
        <v>147.32</v>
      </c>
      <c r="G17851" s="414">
        <f t="shared" si="556"/>
        <v>6.7879446103719793E-5</v>
      </c>
      <c r="H17851" s="415">
        <f t="shared" si="557"/>
        <v>3.3939723051859898E-7</v>
      </c>
    </row>
    <row r="17852" spans="1:8" ht="15" hidden="1" thickBot="1">
      <c r="A17852" s="409">
        <v>202209</v>
      </c>
      <c r="B17852" s="196" t="s">
        <v>2793</v>
      </c>
      <c r="C17852" s="197" t="s">
        <v>2794</v>
      </c>
      <c r="D17852" s="198" t="s">
        <v>339</v>
      </c>
      <c r="E17852" s="421">
        <v>0.01</v>
      </c>
      <c r="F17852" s="413">
        <v>147.32</v>
      </c>
      <c r="G17852" s="414">
        <f t="shared" si="556"/>
        <v>6.7879446103719793E-5</v>
      </c>
      <c r="H17852" s="415">
        <f t="shared" si="557"/>
        <v>6.7879446103719793E-5</v>
      </c>
    </row>
    <row r="17853" spans="1:8" ht="15" hidden="1" thickBot="1">
      <c r="A17853" s="409">
        <v>202209</v>
      </c>
      <c r="B17853" s="196" t="s">
        <v>2653</v>
      </c>
      <c r="C17853" s="197" t="s">
        <v>2654</v>
      </c>
      <c r="D17853" s="198" t="s">
        <v>337</v>
      </c>
      <c r="E17853" s="421">
        <v>91153</v>
      </c>
      <c r="F17853" s="413">
        <v>147.32</v>
      </c>
      <c r="G17853" s="414">
        <f t="shared" si="556"/>
        <v>618.74151506923704</v>
      </c>
      <c r="H17853" s="415">
        <f t="shared" si="557"/>
        <v>3.0937075753461851</v>
      </c>
    </row>
    <row r="17854" spans="1:8" ht="15" hidden="1" thickBot="1">
      <c r="A17854" s="409">
        <v>202209</v>
      </c>
      <c r="B17854" s="196" t="s">
        <v>2655</v>
      </c>
      <c r="C17854" s="197" t="s">
        <v>2656</v>
      </c>
      <c r="D17854" s="198" t="s">
        <v>339</v>
      </c>
      <c r="E17854" s="421">
        <v>456</v>
      </c>
      <c r="F17854" s="413">
        <v>147.32</v>
      </c>
      <c r="G17854" s="414">
        <f t="shared" si="556"/>
        <v>3.0953027423296229</v>
      </c>
      <c r="H17854" s="415">
        <f t="shared" si="557"/>
        <v>3.0953027423296229</v>
      </c>
    </row>
    <row r="17855" spans="1:8" ht="15" hidden="1" thickBot="1">
      <c r="A17855" s="409">
        <v>202209</v>
      </c>
      <c r="B17855" s="196" t="s">
        <v>757</v>
      </c>
      <c r="C17855" s="197" t="s">
        <v>2657</v>
      </c>
      <c r="D17855" s="198" t="s">
        <v>374</v>
      </c>
      <c r="E17855" s="421">
        <v>134</v>
      </c>
      <c r="F17855" s="413">
        <v>147.32</v>
      </c>
      <c r="G17855" s="414">
        <f t="shared" si="556"/>
        <v>0.90958457778984525</v>
      </c>
      <c r="H17855" s="415" t="str">
        <f t="shared" si="557"/>
        <v>VER</v>
      </c>
    </row>
    <row r="17856" spans="1:8" ht="15" hidden="1" thickBot="1">
      <c r="A17856" s="409">
        <v>202209</v>
      </c>
      <c r="B17856" s="196" t="s">
        <v>758</v>
      </c>
      <c r="C17856" s="197" t="s">
        <v>388</v>
      </c>
      <c r="D17856" s="198" t="s">
        <v>337</v>
      </c>
      <c r="E17856" s="421">
        <v>6260</v>
      </c>
      <c r="F17856" s="413">
        <v>147.32</v>
      </c>
      <c r="G17856" s="414">
        <f t="shared" si="556"/>
        <v>42.492533260928596</v>
      </c>
      <c r="H17856" s="415">
        <f t="shared" si="557"/>
        <v>0.21246266630464297</v>
      </c>
    </row>
    <row r="17857" spans="1:8" ht="15" hidden="1" thickBot="1">
      <c r="A17857" s="409">
        <v>202209</v>
      </c>
      <c r="B17857" s="196" t="s">
        <v>759</v>
      </c>
      <c r="C17857" s="197" t="s">
        <v>388</v>
      </c>
      <c r="D17857" s="198" t="s">
        <v>337</v>
      </c>
      <c r="E17857" s="421">
        <v>78689</v>
      </c>
      <c r="F17857" s="413">
        <v>147.32</v>
      </c>
      <c r="G17857" s="414">
        <f t="shared" si="556"/>
        <v>534.13657344556066</v>
      </c>
      <c r="H17857" s="415">
        <f t="shared" si="557"/>
        <v>2.6706828672278031</v>
      </c>
    </row>
    <row r="17858" spans="1:8" ht="15" hidden="1" thickBot="1">
      <c r="A17858" s="409">
        <v>202209</v>
      </c>
      <c r="B17858" s="196" t="s">
        <v>760</v>
      </c>
      <c r="C17858" s="197" t="s">
        <v>388</v>
      </c>
      <c r="D17858" s="198" t="s">
        <v>337</v>
      </c>
      <c r="E17858" s="421">
        <v>78689</v>
      </c>
      <c r="F17858" s="413">
        <v>147.32</v>
      </c>
      <c r="G17858" s="414">
        <f t="shared" ref="G17858:G17921" si="558">+E17858/F17858</f>
        <v>534.13657344556066</v>
      </c>
      <c r="H17858" s="415">
        <f t="shared" ref="H17858:H17921" si="559">IF(D17858="TB",G17858/200,IF(D17858="LT",G17858,"VER"))</f>
        <v>2.6706828672278031</v>
      </c>
    </row>
    <row r="17859" spans="1:8" ht="15" hidden="1" thickBot="1">
      <c r="A17859" s="409">
        <v>202209</v>
      </c>
      <c r="B17859" s="196" t="s">
        <v>761</v>
      </c>
      <c r="C17859" s="197" t="s">
        <v>388</v>
      </c>
      <c r="D17859" s="198" t="s">
        <v>337</v>
      </c>
      <c r="E17859" s="421">
        <v>103531</v>
      </c>
      <c r="F17859" s="413">
        <v>147.32</v>
      </c>
      <c r="G17859" s="414">
        <f t="shared" si="558"/>
        <v>702.7626934564214</v>
      </c>
      <c r="H17859" s="415">
        <f t="shared" si="559"/>
        <v>3.5138134672821071</v>
      </c>
    </row>
    <row r="17860" spans="1:8" ht="15" hidden="1" thickBot="1">
      <c r="A17860" s="409">
        <v>202209</v>
      </c>
      <c r="B17860" s="196" t="s">
        <v>762</v>
      </c>
      <c r="C17860" s="197" t="s">
        <v>388</v>
      </c>
      <c r="D17860" s="198" t="s">
        <v>337</v>
      </c>
      <c r="E17860" s="421">
        <v>71051</v>
      </c>
      <c r="F17860" s="413">
        <v>147.32</v>
      </c>
      <c r="G17860" s="414">
        <f t="shared" si="558"/>
        <v>482.29025251153951</v>
      </c>
      <c r="H17860" s="415">
        <f t="shared" si="559"/>
        <v>2.4114512625576974</v>
      </c>
    </row>
    <row r="17861" spans="1:8" ht="15" hidden="1" thickBot="1">
      <c r="A17861" s="409">
        <v>202209</v>
      </c>
      <c r="B17861" s="196" t="s">
        <v>763</v>
      </c>
      <c r="C17861" s="197" t="s">
        <v>388</v>
      </c>
      <c r="D17861" s="198" t="s">
        <v>337</v>
      </c>
      <c r="E17861" s="421">
        <v>58101</v>
      </c>
      <c r="F17861" s="413">
        <v>147.32</v>
      </c>
      <c r="G17861" s="414">
        <f t="shared" si="558"/>
        <v>394.38636980722237</v>
      </c>
      <c r="H17861" s="415">
        <f t="shared" si="559"/>
        <v>1.9719318490361117</v>
      </c>
    </row>
    <row r="17862" spans="1:8" ht="15" hidden="1" thickBot="1">
      <c r="A17862" s="409">
        <v>202209</v>
      </c>
      <c r="B17862" s="196" t="s">
        <v>764</v>
      </c>
      <c r="C17862" s="197" t="s">
        <v>388</v>
      </c>
      <c r="D17862" s="198" t="s">
        <v>339</v>
      </c>
      <c r="E17862" s="421">
        <v>590</v>
      </c>
      <c r="F17862" s="413">
        <v>147.32</v>
      </c>
      <c r="G17862" s="414">
        <f t="shared" si="558"/>
        <v>4.0048873201194679</v>
      </c>
      <c r="H17862" s="415">
        <f t="shared" si="559"/>
        <v>4.0048873201194679</v>
      </c>
    </row>
    <row r="17863" spans="1:8" ht="15" hidden="1" thickBot="1">
      <c r="A17863" s="409">
        <v>202209</v>
      </c>
      <c r="B17863" s="196" t="s">
        <v>765</v>
      </c>
      <c r="C17863" s="197" t="s">
        <v>388</v>
      </c>
      <c r="D17863" s="198" t="s">
        <v>337</v>
      </c>
      <c r="E17863" s="421">
        <v>58101</v>
      </c>
      <c r="F17863" s="413">
        <v>147.32</v>
      </c>
      <c r="G17863" s="414">
        <f t="shared" si="558"/>
        <v>394.38636980722237</v>
      </c>
      <c r="H17863" s="415">
        <f t="shared" si="559"/>
        <v>1.9719318490361117</v>
      </c>
    </row>
    <row r="17864" spans="1:8" ht="15" hidden="1" thickBot="1">
      <c r="A17864" s="409">
        <v>202209</v>
      </c>
      <c r="B17864" s="196" t="s">
        <v>766</v>
      </c>
      <c r="C17864" s="197" t="s">
        <v>388</v>
      </c>
      <c r="D17864" s="198" t="s">
        <v>337</v>
      </c>
      <c r="E17864" s="421">
        <v>71051</v>
      </c>
      <c r="F17864" s="413">
        <v>147.32</v>
      </c>
      <c r="G17864" s="414">
        <f t="shared" si="558"/>
        <v>482.29025251153951</v>
      </c>
      <c r="H17864" s="415">
        <f t="shared" si="559"/>
        <v>2.4114512625576974</v>
      </c>
    </row>
    <row r="17865" spans="1:8" ht="15" hidden="1" thickBot="1">
      <c r="A17865" s="409">
        <v>202209</v>
      </c>
      <c r="B17865" s="196" t="s">
        <v>767</v>
      </c>
      <c r="C17865" s="197" t="s">
        <v>388</v>
      </c>
      <c r="D17865" s="198" t="s">
        <v>339</v>
      </c>
      <c r="E17865" s="421">
        <v>355</v>
      </c>
      <c r="F17865" s="413">
        <v>147.32</v>
      </c>
      <c r="G17865" s="414">
        <f t="shared" si="558"/>
        <v>2.409720336682053</v>
      </c>
      <c r="H17865" s="415">
        <f t="shared" si="559"/>
        <v>2.409720336682053</v>
      </c>
    </row>
    <row r="17866" spans="1:8" ht="15" hidden="1" thickBot="1">
      <c r="A17866" s="409">
        <v>202209</v>
      </c>
      <c r="B17866" s="196" t="s">
        <v>768</v>
      </c>
      <c r="C17866" s="197" t="s">
        <v>388</v>
      </c>
      <c r="D17866" s="198" t="s">
        <v>337</v>
      </c>
      <c r="E17866" s="421">
        <v>71051</v>
      </c>
      <c r="F17866" s="413">
        <v>147.32</v>
      </c>
      <c r="G17866" s="414">
        <f t="shared" si="558"/>
        <v>482.29025251153951</v>
      </c>
      <c r="H17866" s="415">
        <f t="shared" si="559"/>
        <v>2.4114512625576974</v>
      </c>
    </row>
    <row r="17867" spans="1:8" ht="15" hidden="1" thickBot="1">
      <c r="A17867" s="409">
        <v>202209</v>
      </c>
      <c r="B17867" s="196" t="s">
        <v>769</v>
      </c>
      <c r="C17867" s="197" t="s">
        <v>388</v>
      </c>
      <c r="D17867" s="198" t="s">
        <v>337</v>
      </c>
      <c r="E17867" s="421">
        <v>71051</v>
      </c>
      <c r="F17867" s="413">
        <v>147.32</v>
      </c>
      <c r="G17867" s="414">
        <f t="shared" si="558"/>
        <v>482.29025251153951</v>
      </c>
      <c r="H17867" s="415">
        <f t="shared" si="559"/>
        <v>2.4114512625576974</v>
      </c>
    </row>
    <row r="17868" spans="1:8" ht="15" hidden="1" thickBot="1">
      <c r="A17868" s="409">
        <v>202209</v>
      </c>
      <c r="B17868" s="196" t="s">
        <v>770</v>
      </c>
      <c r="C17868" s="197" t="s">
        <v>388</v>
      </c>
      <c r="D17868" s="198" t="s">
        <v>339</v>
      </c>
      <c r="E17868" s="421">
        <v>355</v>
      </c>
      <c r="F17868" s="413">
        <v>147.32</v>
      </c>
      <c r="G17868" s="414">
        <f t="shared" si="558"/>
        <v>2.409720336682053</v>
      </c>
      <c r="H17868" s="415">
        <f t="shared" si="559"/>
        <v>2.409720336682053</v>
      </c>
    </row>
    <row r="17869" spans="1:8" ht="15" hidden="1" thickBot="1">
      <c r="A17869" s="409">
        <v>202209</v>
      </c>
      <c r="B17869" s="196" t="s">
        <v>771</v>
      </c>
      <c r="C17869" s="197" t="s">
        <v>388</v>
      </c>
      <c r="D17869" s="198" t="s">
        <v>337</v>
      </c>
      <c r="E17869" s="421">
        <v>71051</v>
      </c>
      <c r="F17869" s="413">
        <v>147.32</v>
      </c>
      <c r="G17869" s="414">
        <f t="shared" si="558"/>
        <v>482.29025251153951</v>
      </c>
      <c r="H17869" s="415">
        <f t="shared" si="559"/>
        <v>2.4114512625576974</v>
      </c>
    </row>
    <row r="17870" spans="1:8" ht="15" hidden="1" thickBot="1">
      <c r="A17870" s="409">
        <v>202209</v>
      </c>
      <c r="B17870" s="196" t="s">
        <v>772</v>
      </c>
      <c r="C17870" s="197" t="s">
        <v>2658</v>
      </c>
      <c r="D17870" s="198" t="s">
        <v>339</v>
      </c>
      <c r="E17870" s="421">
        <v>355</v>
      </c>
      <c r="F17870" s="413">
        <v>147.32</v>
      </c>
      <c r="G17870" s="414">
        <f t="shared" si="558"/>
        <v>2.409720336682053</v>
      </c>
      <c r="H17870" s="415">
        <f t="shared" si="559"/>
        <v>2.409720336682053</v>
      </c>
    </row>
    <row r="17871" spans="1:8" ht="15" hidden="1" thickBot="1">
      <c r="A17871" s="409">
        <v>202209</v>
      </c>
      <c r="B17871" s="196" t="s">
        <v>773</v>
      </c>
      <c r="C17871" s="197" t="s">
        <v>388</v>
      </c>
      <c r="D17871" s="198" t="s">
        <v>337</v>
      </c>
      <c r="E17871" s="421">
        <v>71051</v>
      </c>
      <c r="F17871" s="413">
        <v>147.32</v>
      </c>
      <c r="G17871" s="414">
        <f t="shared" si="558"/>
        <v>482.29025251153951</v>
      </c>
      <c r="H17871" s="415">
        <f t="shared" si="559"/>
        <v>2.4114512625576974</v>
      </c>
    </row>
    <row r="17872" spans="1:8" ht="15" hidden="1" thickBot="1">
      <c r="A17872" s="409">
        <v>202209</v>
      </c>
      <c r="B17872" s="196" t="s">
        <v>774</v>
      </c>
      <c r="C17872" s="197" t="s">
        <v>2642</v>
      </c>
      <c r="D17872" s="198" t="s">
        <v>339</v>
      </c>
      <c r="E17872" s="421">
        <v>355</v>
      </c>
      <c r="F17872" s="413">
        <v>147.32</v>
      </c>
      <c r="G17872" s="414">
        <f t="shared" si="558"/>
        <v>2.409720336682053</v>
      </c>
      <c r="H17872" s="415">
        <f t="shared" si="559"/>
        <v>2.409720336682053</v>
      </c>
    </row>
    <row r="17873" spans="1:8" ht="15" hidden="1" thickBot="1">
      <c r="A17873" s="409">
        <v>202209</v>
      </c>
      <c r="B17873" s="196" t="s">
        <v>775</v>
      </c>
      <c r="C17873" s="197" t="s">
        <v>2659</v>
      </c>
      <c r="D17873" s="198" t="s">
        <v>337</v>
      </c>
      <c r="E17873" s="421">
        <v>42858</v>
      </c>
      <c r="F17873" s="413">
        <v>147.32</v>
      </c>
      <c r="G17873" s="414">
        <f t="shared" si="558"/>
        <v>290.91773011132233</v>
      </c>
      <c r="H17873" s="415">
        <f t="shared" si="559"/>
        <v>1.4545886505566117</v>
      </c>
    </row>
    <row r="17874" spans="1:8" ht="15" hidden="1" thickBot="1">
      <c r="A17874" s="409">
        <v>202209</v>
      </c>
      <c r="B17874" s="196" t="s">
        <v>776</v>
      </c>
      <c r="C17874" s="197" t="s">
        <v>388</v>
      </c>
      <c r="D17874" s="198" t="s">
        <v>339</v>
      </c>
      <c r="E17874" s="421">
        <v>244</v>
      </c>
      <c r="F17874" s="413">
        <v>147.32</v>
      </c>
      <c r="G17874" s="414">
        <f t="shared" si="558"/>
        <v>1.6562584849307631</v>
      </c>
      <c r="H17874" s="415">
        <f t="shared" si="559"/>
        <v>1.6562584849307631</v>
      </c>
    </row>
    <row r="17875" spans="1:8" ht="15" hidden="1" thickBot="1">
      <c r="A17875" s="409">
        <v>202209</v>
      </c>
      <c r="B17875" s="196" t="s">
        <v>777</v>
      </c>
      <c r="C17875" s="197" t="s">
        <v>388</v>
      </c>
      <c r="D17875" s="198" t="s">
        <v>337</v>
      </c>
      <c r="E17875" s="421">
        <v>71051</v>
      </c>
      <c r="F17875" s="413">
        <v>147.32</v>
      </c>
      <c r="G17875" s="414">
        <f t="shared" si="558"/>
        <v>482.29025251153951</v>
      </c>
      <c r="H17875" s="415">
        <f t="shared" si="559"/>
        <v>2.4114512625576974</v>
      </c>
    </row>
    <row r="17876" spans="1:8" ht="15" hidden="1" thickBot="1">
      <c r="A17876" s="409">
        <v>202209</v>
      </c>
      <c r="B17876" s="196" t="s">
        <v>778</v>
      </c>
      <c r="C17876" s="197" t="s">
        <v>388</v>
      </c>
      <c r="D17876" s="198" t="s">
        <v>339</v>
      </c>
      <c r="E17876" s="421">
        <v>355</v>
      </c>
      <c r="F17876" s="413">
        <v>147.32</v>
      </c>
      <c r="G17876" s="414">
        <f t="shared" si="558"/>
        <v>2.409720336682053</v>
      </c>
      <c r="H17876" s="415">
        <f t="shared" si="559"/>
        <v>2.409720336682053</v>
      </c>
    </row>
    <row r="17877" spans="1:8" ht="15" hidden="1" thickBot="1">
      <c r="A17877" s="409">
        <v>202209</v>
      </c>
      <c r="B17877" s="196" t="s">
        <v>779</v>
      </c>
      <c r="C17877" s="197" t="s">
        <v>388</v>
      </c>
      <c r="D17877" s="198" t="s">
        <v>337</v>
      </c>
      <c r="E17877" s="421">
        <v>56881</v>
      </c>
      <c r="F17877" s="413">
        <v>147.32</v>
      </c>
      <c r="G17877" s="414">
        <f t="shared" si="558"/>
        <v>386.1050773825686</v>
      </c>
      <c r="H17877" s="415">
        <f t="shared" si="559"/>
        <v>1.9305253869128429</v>
      </c>
    </row>
    <row r="17878" spans="1:8" ht="15" hidden="1" thickBot="1">
      <c r="A17878" s="409">
        <v>202209</v>
      </c>
      <c r="B17878" s="196" t="s">
        <v>780</v>
      </c>
      <c r="C17878" s="197" t="s">
        <v>388</v>
      </c>
      <c r="D17878" s="198" t="s">
        <v>339</v>
      </c>
      <c r="E17878" s="421">
        <v>284</v>
      </c>
      <c r="F17878" s="413">
        <v>147.32</v>
      </c>
      <c r="G17878" s="414">
        <f t="shared" si="558"/>
        <v>1.9277762693456422</v>
      </c>
      <c r="H17878" s="415">
        <f t="shared" si="559"/>
        <v>1.9277762693456422</v>
      </c>
    </row>
    <row r="17879" spans="1:8" ht="15" hidden="1" thickBot="1">
      <c r="A17879" s="409">
        <v>202209</v>
      </c>
      <c r="B17879" s="196" t="s">
        <v>781</v>
      </c>
      <c r="C17879" s="197" t="s">
        <v>388</v>
      </c>
      <c r="D17879" s="198" t="s">
        <v>337</v>
      </c>
      <c r="E17879" s="421">
        <v>56881</v>
      </c>
      <c r="F17879" s="413">
        <v>147.32</v>
      </c>
      <c r="G17879" s="414">
        <f t="shared" si="558"/>
        <v>386.1050773825686</v>
      </c>
      <c r="H17879" s="415">
        <f t="shared" si="559"/>
        <v>1.9305253869128429</v>
      </c>
    </row>
    <row r="17880" spans="1:8" ht="15" hidden="1" thickBot="1">
      <c r="A17880" s="409">
        <v>202209</v>
      </c>
      <c r="B17880" s="196" t="s">
        <v>782</v>
      </c>
      <c r="C17880" s="197" t="s">
        <v>388</v>
      </c>
      <c r="D17880" s="198" t="s">
        <v>339</v>
      </c>
      <c r="E17880" s="421">
        <v>284</v>
      </c>
      <c r="F17880" s="413">
        <v>147.32</v>
      </c>
      <c r="G17880" s="414">
        <f t="shared" si="558"/>
        <v>1.9277762693456422</v>
      </c>
      <c r="H17880" s="415">
        <f t="shared" si="559"/>
        <v>1.9277762693456422</v>
      </c>
    </row>
    <row r="17881" spans="1:8" ht="15" hidden="1" thickBot="1">
      <c r="A17881" s="409">
        <v>202209</v>
      </c>
      <c r="B17881" s="196" t="s">
        <v>783</v>
      </c>
      <c r="C17881" s="197" t="s">
        <v>784</v>
      </c>
      <c r="D17881" s="198" t="s">
        <v>337</v>
      </c>
      <c r="E17881" s="421">
        <v>88007</v>
      </c>
      <c r="F17881" s="413">
        <v>147.32</v>
      </c>
      <c r="G17881" s="414">
        <f t="shared" si="558"/>
        <v>597.38664132500685</v>
      </c>
      <c r="H17881" s="415">
        <f t="shared" si="559"/>
        <v>2.986933206625034</v>
      </c>
    </row>
    <row r="17882" spans="1:8" ht="15" hidden="1" thickBot="1">
      <c r="A17882" s="409">
        <v>202209</v>
      </c>
      <c r="B17882" s="196" t="s">
        <v>785</v>
      </c>
      <c r="C17882" s="197" t="s">
        <v>786</v>
      </c>
      <c r="D17882" s="198" t="s">
        <v>337</v>
      </c>
      <c r="E17882" s="421">
        <v>176844</v>
      </c>
      <c r="F17882" s="413">
        <v>147.32</v>
      </c>
      <c r="G17882" s="414">
        <f t="shared" si="558"/>
        <v>1200.4072766766224</v>
      </c>
      <c r="H17882" s="415">
        <f t="shared" si="559"/>
        <v>6.0020363833831114</v>
      </c>
    </row>
    <row r="17883" spans="1:8" ht="15" hidden="1" thickBot="1">
      <c r="A17883" s="409">
        <v>202209</v>
      </c>
      <c r="B17883" s="196" t="s">
        <v>787</v>
      </c>
      <c r="C17883" s="197" t="s">
        <v>786</v>
      </c>
      <c r="D17883" s="198" t="s">
        <v>339</v>
      </c>
      <c r="E17883" s="421">
        <v>884</v>
      </c>
      <c r="F17883" s="413">
        <v>147.32</v>
      </c>
      <c r="G17883" s="414">
        <f t="shared" si="558"/>
        <v>6.0005430355688301</v>
      </c>
      <c r="H17883" s="415">
        <f t="shared" si="559"/>
        <v>6.0005430355688301</v>
      </c>
    </row>
    <row r="17884" spans="1:8" ht="15" hidden="1" thickBot="1">
      <c r="A17884" s="409">
        <v>202209</v>
      </c>
      <c r="B17884" s="196" t="s">
        <v>788</v>
      </c>
      <c r="C17884" s="197" t="s">
        <v>789</v>
      </c>
      <c r="D17884" s="198" t="s">
        <v>337</v>
      </c>
      <c r="E17884" s="421">
        <v>83821</v>
      </c>
      <c r="F17884" s="413">
        <v>147.32</v>
      </c>
      <c r="G17884" s="414">
        <f t="shared" si="558"/>
        <v>568.97230518598974</v>
      </c>
      <c r="H17884" s="415">
        <f t="shared" si="559"/>
        <v>2.8448615259299488</v>
      </c>
    </row>
    <row r="17885" spans="1:8" ht="15" hidden="1" thickBot="1">
      <c r="A17885" s="409">
        <v>202209</v>
      </c>
      <c r="B17885" s="196" t="s">
        <v>790</v>
      </c>
      <c r="C17885" s="197" t="s">
        <v>791</v>
      </c>
      <c r="D17885" s="198" t="s">
        <v>339</v>
      </c>
      <c r="E17885" s="421">
        <v>0.01</v>
      </c>
      <c r="F17885" s="413">
        <v>147.32</v>
      </c>
      <c r="G17885" s="414">
        <f t="shared" si="558"/>
        <v>6.7879446103719793E-5</v>
      </c>
      <c r="H17885" s="415">
        <f t="shared" si="559"/>
        <v>6.7879446103719793E-5</v>
      </c>
    </row>
    <row r="17886" spans="1:8" ht="15" hidden="1" thickBot="1">
      <c r="A17886" s="409">
        <v>202209</v>
      </c>
      <c r="B17886" s="196" t="s">
        <v>792</v>
      </c>
      <c r="C17886" s="197" t="s">
        <v>791</v>
      </c>
      <c r="D17886" s="198" t="s">
        <v>337</v>
      </c>
      <c r="E17886" s="421">
        <v>199813</v>
      </c>
      <c r="F17886" s="413">
        <v>147.32</v>
      </c>
      <c r="G17886" s="414">
        <f t="shared" si="558"/>
        <v>1356.3195764322563</v>
      </c>
      <c r="H17886" s="415">
        <f t="shared" si="559"/>
        <v>6.7815978821612815</v>
      </c>
    </row>
    <row r="17887" spans="1:8" ht="15" hidden="1" thickBot="1">
      <c r="A17887" s="409">
        <v>202209</v>
      </c>
      <c r="B17887" s="196" t="s">
        <v>793</v>
      </c>
      <c r="C17887" s="197" t="s">
        <v>791</v>
      </c>
      <c r="D17887" s="198" t="s">
        <v>337</v>
      </c>
      <c r="E17887" s="421">
        <v>128714</v>
      </c>
      <c r="F17887" s="413">
        <v>147.32</v>
      </c>
      <c r="G17887" s="414">
        <f t="shared" si="558"/>
        <v>873.70350257941902</v>
      </c>
      <c r="H17887" s="415">
        <f t="shared" si="559"/>
        <v>4.3685175128970952</v>
      </c>
    </row>
    <row r="17888" spans="1:8" ht="15" hidden="1" thickBot="1">
      <c r="A17888" s="409">
        <v>202209</v>
      </c>
      <c r="B17888" s="196" t="s">
        <v>794</v>
      </c>
      <c r="C17888" s="197" t="s">
        <v>791</v>
      </c>
      <c r="D17888" s="198" t="s">
        <v>339</v>
      </c>
      <c r="E17888" s="421">
        <v>644</v>
      </c>
      <c r="F17888" s="413">
        <v>147.32</v>
      </c>
      <c r="G17888" s="414">
        <f t="shared" si="558"/>
        <v>4.3714363290795548</v>
      </c>
      <c r="H17888" s="415">
        <f t="shared" si="559"/>
        <v>4.3714363290795548</v>
      </c>
    </row>
    <row r="17889" spans="1:8" ht="15" hidden="1" thickBot="1">
      <c r="A17889" s="409">
        <v>202209</v>
      </c>
      <c r="B17889" s="196" t="s">
        <v>795</v>
      </c>
      <c r="C17889" s="197" t="s">
        <v>791</v>
      </c>
      <c r="D17889" s="198" t="s">
        <v>337</v>
      </c>
      <c r="E17889" s="421">
        <v>131969</v>
      </c>
      <c r="F17889" s="413">
        <v>147.32</v>
      </c>
      <c r="G17889" s="414">
        <f t="shared" si="558"/>
        <v>895.79826228617981</v>
      </c>
      <c r="H17889" s="415">
        <f t="shared" si="559"/>
        <v>4.4789913114308995</v>
      </c>
    </row>
    <row r="17890" spans="1:8" ht="15" hidden="1" thickBot="1">
      <c r="A17890" s="409">
        <v>202209</v>
      </c>
      <c r="B17890" s="196" t="s">
        <v>796</v>
      </c>
      <c r="C17890" s="197" t="s">
        <v>791</v>
      </c>
      <c r="D17890" s="198" t="s">
        <v>337</v>
      </c>
      <c r="E17890" s="421">
        <v>59328</v>
      </c>
      <c r="F17890" s="413">
        <v>147.32</v>
      </c>
      <c r="G17890" s="414">
        <f t="shared" si="558"/>
        <v>402.7151778441488</v>
      </c>
      <c r="H17890" s="415">
        <f t="shared" si="559"/>
        <v>2.013575889220744</v>
      </c>
    </row>
    <row r="17891" spans="1:8" ht="15" hidden="1" thickBot="1">
      <c r="A17891" s="409">
        <v>202209</v>
      </c>
      <c r="B17891" s="196" t="s">
        <v>797</v>
      </c>
      <c r="C17891" s="197" t="s">
        <v>791</v>
      </c>
      <c r="D17891" s="198" t="s">
        <v>339</v>
      </c>
      <c r="E17891" s="421">
        <v>297</v>
      </c>
      <c r="F17891" s="413">
        <v>147.32</v>
      </c>
      <c r="G17891" s="414">
        <f t="shared" si="558"/>
        <v>2.016019549280478</v>
      </c>
      <c r="H17891" s="415">
        <f t="shared" si="559"/>
        <v>2.016019549280478</v>
      </c>
    </row>
    <row r="17892" spans="1:8" ht="15" hidden="1" thickBot="1">
      <c r="A17892" s="409">
        <v>202209</v>
      </c>
      <c r="B17892" s="196" t="s">
        <v>798</v>
      </c>
      <c r="C17892" s="197" t="s">
        <v>791</v>
      </c>
      <c r="D17892" s="198" t="s">
        <v>337</v>
      </c>
      <c r="E17892" s="421">
        <v>105261</v>
      </c>
      <c r="F17892" s="413">
        <v>147.32</v>
      </c>
      <c r="G17892" s="414">
        <f t="shared" si="558"/>
        <v>714.505837632365</v>
      </c>
      <c r="H17892" s="415">
        <f t="shared" si="559"/>
        <v>3.5725291881618251</v>
      </c>
    </row>
    <row r="17893" spans="1:8" ht="15" hidden="1" thickBot="1">
      <c r="A17893" s="409">
        <v>202209</v>
      </c>
      <c r="B17893" s="196" t="s">
        <v>799</v>
      </c>
      <c r="C17893" s="197" t="s">
        <v>791</v>
      </c>
      <c r="D17893" s="198" t="s">
        <v>337</v>
      </c>
      <c r="E17893" s="421">
        <v>70601</v>
      </c>
      <c r="F17893" s="413">
        <v>147.32</v>
      </c>
      <c r="G17893" s="414">
        <f t="shared" si="558"/>
        <v>479.23567743687215</v>
      </c>
      <c r="H17893" s="415">
        <f t="shared" si="559"/>
        <v>2.3961783871843609</v>
      </c>
    </row>
    <row r="17894" spans="1:8" ht="15" hidden="1" thickBot="1">
      <c r="A17894" s="409">
        <v>202209</v>
      </c>
      <c r="B17894" s="196" t="s">
        <v>800</v>
      </c>
      <c r="C17894" s="197" t="s">
        <v>791</v>
      </c>
      <c r="D17894" s="198" t="s">
        <v>339</v>
      </c>
      <c r="E17894" s="421">
        <v>792</v>
      </c>
      <c r="F17894" s="413">
        <v>147.32</v>
      </c>
      <c r="G17894" s="414">
        <f t="shared" si="558"/>
        <v>5.3760521314146077</v>
      </c>
      <c r="H17894" s="415">
        <f t="shared" si="559"/>
        <v>5.3760521314146077</v>
      </c>
    </row>
    <row r="17895" spans="1:8" ht="15" hidden="1" thickBot="1">
      <c r="A17895" s="409">
        <v>202209</v>
      </c>
      <c r="B17895" s="196" t="s">
        <v>801</v>
      </c>
      <c r="C17895" s="197" t="s">
        <v>791</v>
      </c>
      <c r="D17895" s="198" t="s">
        <v>337</v>
      </c>
      <c r="E17895" s="421">
        <v>57396</v>
      </c>
      <c r="F17895" s="413">
        <v>147.32</v>
      </c>
      <c r="G17895" s="414">
        <f t="shared" si="558"/>
        <v>389.60086885691015</v>
      </c>
      <c r="H17895" s="415">
        <f t="shared" si="559"/>
        <v>1.9480043442845507</v>
      </c>
    </row>
    <row r="17896" spans="1:8" ht="15" hidden="1" thickBot="1">
      <c r="A17896" s="409">
        <v>202209</v>
      </c>
      <c r="B17896" s="196" t="s">
        <v>802</v>
      </c>
      <c r="C17896" s="197" t="s">
        <v>791</v>
      </c>
      <c r="D17896" s="198" t="s">
        <v>339</v>
      </c>
      <c r="E17896" s="421">
        <v>692</v>
      </c>
      <c r="F17896" s="413">
        <v>147.32</v>
      </c>
      <c r="G17896" s="414">
        <f t="shared" si="558"/>
        <v>4.69725767037741</v>
      </c>
      <c r="H17896" s="415">
        <f t="shared" si="559"/>
        <v>4.69725767037741</v>
      </c>
    </row>
    <row r="17897" spans="1:8" ht="15" hidden="1" thickBot="1">
      <c r="A17897" s="409">
        <v>202209</v>
      </c>
      <c r="B17897" s="196" t="s">
        <v>803</v>
      </c>
      <c r="C17897" s="197" t="s">
        <v>791</v>
      </c>
      <c r="D17897" s="198" t="s">
        <v>337</v>
      </c>
      <c r="E17897" s="421">
        <v>57396</v>
      </c>
      <c r="F17897" s="413">
        <v>147.32</v>
      </c>
      <c r="G17897" s="414">
        <f t="shared" si="558"/>
        <v>389.60086885691015</v>
      </c>
      <c r="H17897" s="415">
        <f t="shared" si="559"/>
        <v>1.9480043442845507</v>
      </c>
    </row>
    <row r="17898" spans="1:8" ht="15" hidden="1" thickBot="1">
      <c r="A17898" s="409">
        <v>202209</v>
      </c>
      <c r="B17898" s="196" t="s">
        <v>804</v>
      </c>
      <c r="C17898" s="197" t="s">
        <v>791</v>
      </c>
      <c r="D17898" s="198" t="s">
        <v>339</v>
      </c>
      <c r="E17898" s="421">
        <v>692</v>
      </c>
      <c r="F17898" s="413">
        <v>147.32</v>
      </c>
      <c r="G17898" s="414">
        <f t="shared" si="558"/>
        <v>4.69725767037741</v>
      </c>
      <c r="H17898" s="415">
        <f t="shared" si="559"/>
        <v>4.69725767037741</v>
      </c>
    </row>
    <row r="17899" spans="1:8" ht="15" hidden="1" thickBot="1">
      <c r="A17899" s="409">
        <v>202209</v>
      </c>
      <c r="B17899" s="196" t="s">
        <v>805</v>
      </c>
      <c r="C17899" s="197" t="s">
        <v>791</v>
      </c>
      <c r="D17899" s="198" t="s">
        <v>337</v>
      </c>
      <c r="E17899" s="421">
        <v>74425</v>
      </c>
      <c r="F17899" s="413">
        <v>147.32</v>
      </c>
      <c r="G17899" s="414">
        <f t="shared" si="558"/>
        <v>505.19277762693457</v>
      </c>
      <c r="H17899" s="415">
        <f t="shared" si="559"/>
        <v>2.5259638881346729</v>
      </c>
    </row>
    <row r="17900" spans="1:8" ht="15" hidden="1" thickBot="1">
      <c r="A17900" s="409">
        <v>202209</v>
      </c>
      <c r="B17900" s="196" t="s">
        <v>806</v>
      </c>
      <c r="C17900" s="197" t="s">
        <v>791</v>
      </c>
      <c r="D17900" s="198" t="s">
        <v>337</v>
      </c>
      <c r="E17900" s="421">
        <v>101957</v>
      </c>
      <c r="F17900" s="413">
        <v>147.32</v>
      </c>
      <c r="G17900" s="414">
        <f t="shared" si="558"/>
        <v>692.07846863969598</v>
      </c>
      <c r="H17900" s="415">
        <f t="shared" si="559"/>
        <v>3.46039234319848</v>
      </c>
    </row>
    <row r="17901" spans="1:8" ht="15" hidden="1" thickBot="1">
      <c r="A17901" s="409">
        <v>202209</v>
      </c>
      <c r="B17901" s="196" t="s">
        <v>807</v>
      </c>
      <c r="C17901" s="197" t="s">
        <v>791</v>
      </c>
      <c r="D17901" s="198" t="s">
        <v>337</v>
      </c>
      <c r="E17901" s="421">
        <v>56438</v>
      </c>
      <c r="F17901" s="413">
        <v>147.32</v>
      </c>
      <c r="G17901" s="414">
        <f t="shared" si="558"/>
        <v>383.09801792017379</v>
      </c>
      <c r="H17901" s="415">
        <f t="shared" si="559"/>
        <v>1.9154900896008689</v>
      </c>
    </row>
    <row r="17902" spans="1:8" ht="15" hidden="1" thickBot="1">
      <c r="A17902" s="409">
        <v>202209</v>
      </c>
      <c r="B17902" s="196" t="s">
        <v>808</v>
      </c>
      <c r="C17902" s="197" t="s">
        <v>791</v>
      </c>
      <c r="D17902" s="198" t="s">
        <v>339</v>
      </c>
      <c r="E17902" s="421">
        <v>747</v>
      </c>
      <c r="F17902" s="413">
        <v>147.32</v>
      </c>
      <c r="G17902" s="414">
        <f t="shared" si="558"/>
        <v>5.0705946239478692</v>
      </c>
      <c r="H17902" s="415">
        <f t="shared" si="559"/>
        <v>5.0705946239478692</v>
      </c>
    </row>
    <row r="17903" spans="1:8" ht="15" hidden="1" thickBot="1">
      <c r="A17903" s="409">
        <v>202209</v>
      </c>
      <c r="B17903" s="196" t="s">
        <v>809</v>
      </c>
      <c r="C17903" s="197" t="s">
        <v>791</v>
      </c>
      <c r="D17903" s="198" t="s">
        <v>337</v>
      </c>
      <c r="E17903" s="421">
        <v>106431</v>
      </c>
      <c r="F17903" s="413">
        <v>147.32</v>
      </c>
      <c r="G17903" s="414">
        <f t="shared" si="558"/>
        <v>722.44773282650021</v>
      </c>
      <c r="H17903" s="415">
        <f t="shared" si="559"/>
        <v>3.6122386641325011</v>
      </c>
    </row>
    <row r="17904" spans="1:8" ht="15" hidden="1" thickBot="1">
      <c r="A17904" s="409">
        <v>202209</v>
      </c>
      <c r="B17904" s="196" t="s">
        <v>810</v>
      </c>
      <c r="C17904" s="197" t="s">
        <v>791</v>
      </c>
      <c r="D17904" s="198" t="s">
        <v>339</v>
      </c>
      <c r="E17904" s="421">
        <v>932</v>
      </c>
      <c r="F17904" s="413">
        <v>147.32</v>
      </c>
      <c r="G17904" s="414">
        <f t="shared" si="558"/>
        <v>6.3263643768666853</v>
      </c>
      <c r="H17904" s="415">
        <f t="shared" si="559"/>
        <v>6.3263643768666853</v>
      </c>
    </row>
    <row r="17905" spans="1:8" ht="15" hidden="1" thickBot="1">
      <c r="A17905" s="409">
        <v>202209</v>
      </c>
      <c r="B17905" s="196" t="s">
        <v>811</v>
      </c>
      <c r="C17905" s="197" t="s">
        <v>791</v>
      </c>
      <c r="D17905" s="198" t="s">
        <v>337</v>
      </c>
      <c r="E17905" s="421">
        <v>105556</v>
      </c>
      <c r="F17905" s="413">
        <v>147.32</v>
      </c>
      <c r="G17905" s="414">
        <f t="shared" si="558"/>
        <v>716.50828129242473</v>
      </c>
      <c r="H17905" s="415">
        <f t="shared" si="559"/>
        <v>3.5825414064621235</v>
      </c>
    </row>
    <row r="17906" spans="1:8" ht="15" hidden="1" thickBot="1">
      <c r="A17906" s="409">
        <v>202209</v>
      </c>
      <c r="B17906" s="196" t="s">
        <v>812</v>
      </c>
      <c r="C17906" s="197" t="s">
        <v>791</v>
      </c>
      <c r="D17906" s="198" t="s">
        <v>337</v>
      </c>
      <c r="E17906" s="421">
        <v>100319</v>
      </c>
      <c r="F17906" s="413">
        <v>147.32</v>
      </c>
      <c r="G17906" s="414">
        <f t="shared" si="558"/>
        <v>680.95981536790669</v>
      </c>
      <c r="H17906" s="415">
        <f t="shared" si="559"/>
        <v>3.4047990768395335</v>
      </c>
    </row>
    <row r="17907" spans="1:8" ht="15" hidden="1" thickBot="1">
      <c r="A17907" s="409">
        <v>202209</v>
      </c>
      <c r="B17907" s="196" t="s">
        <v>813</v>
      </c>
      <c r="C17907" s="197" t="s">
        <v>791</v>
      </c>
      <c r="D17907" s="198" t="s">
        <v>337</v>
      </c>
      <c r="E17907" s="421">
        <v>115761</v>
      </c>
      <c r="F17907" s="413">
        <v>147.32</v>
      </c>
      <c r="G17907" s="414">
        <f t="shared" si="558"/>
        <v>785.77925604127074</v>
      </c>
      <c r="H17907" s="415">
        <f t="shared" si="559"/>
        <v>3.9288962802063536</v>
      </c>
    </row>
    <row r="17908" spans="1:8" ht="15" hidden="1" thickBot="1">
      <c r="A17908" s="409">
        <v>202209</v>
      </c>
      <c r="B17908" s="196" t="s">
        <v>814</v>
      </c>
      <c r="C17908" s="197" t="s">
        <v>791</v>
      </c>
      <c r="D17908" s="198" t="s">
        <v>337</v>
      </c>
      <c r="E17908" s="421">
        <v>115761</v>
      </c>
      <c r="F17908" s="413">
        <v>147.32</v>
      </c>
      <c r="G17908" s="414">
        <f t="shared" si="558"/>
        <v>785.77925604127074</v>
      </c>
      <c r="H17908" s="415">
        <f t="shared" si="559"/>
        <v>3.9288962802063536</v>
      </c>
    </row>
    <row r="17909" spans="1:8" ht="15" hidden="1" thickBot="1">
      <c r="A17909" s="409">
        <v>202209</v>
      </c>
      <c r="B17909" s="196" t="s">
        <v>815</v>
      </c>
      <c r="C17909" s="197" t="s">
        <v>791</v>
      </c>
      <c r="D17909" s="198" t="s">
        <v>337</v>
      </c>
      <c r="E17909" s="421">
        <v>119870</v>
      </c>
      <c r="F17909" s="413">
        <v>147.32</v>
      </c>
      <c r="G17909" s="414">
        <f t="shared" si="558"/>
        <v>813.6709204452892</v>
      </c>
      <c r="H17909" s="415">
        <f t="shared" si="559"/>
        <v>4.0683546022264458</v>
      </c>
    </row>
    <row r="17910" spans="1:8" ht="15" hidden="1" thickBot="1">
      <c r="A17910" s="409">
        <v>202209</v>
      </c>
      <c r="B17910" s="196" t="s">
        <v>816</v>
      </c>
      <c r="C17910" s="197" t="s">
        <v>791</v>
      </c>
      <c r="D17910" s="198" t="s">
        <v>339</v>
      </c>
      <c r="E17910" s="421">
        <v>599</v>
      </c>
      <c r="F17910" s="413">
        <v>147.32</v>
      </c>
      <c r="G17910" s="414">
        <f t="shared" si="558"/>
        <v>4.0659788216128154</v>
      </c>
      <c r="H17910" s="415">
        <f t="shared" si="559"/>
        <v>4.0659788216128154</v>
      </c>
    </row>
    <row r="17911" spans="1:8" ht="15" hidden="1" thickBot="1">
      <c r="A17911" s="409">
        <v>202209</v>
      </c>
      <c r="B17911" s="196" t="s">
        <v>817</v>
      </c>
      <c r="C17911" s="197" t="s">
        <v>791</v>
      </c>
      <c r="D17911" s="198" t="s">
        <v>337</v>
      </c>
      <c r="E17911" s="421">
        <v>115761</v>
      </c>
      <c r="F17911" s="413">
        <v>147.32</v>
      </c>
      <c r="G17911" s="414">
        <f t="shared" si="558"/>
        <v>785.77925604127074</v>
      </c>
      <c r="H17911" s="415">
        <f t="shared" si="559"/>
        <v>3.9288962802063536</v>
      </c>
    </row>
    <row r="17912" spans="1:8" ht="15" hidden="1" thickBot="1">
      <c r="A17912" s="409">
        <v>202209</v>
      </c>
      <c r="B17912" s="196" t="s">
        <v>2770</v>
      </c>
      <c r="C17912" s="197" t="s">
        <v>2661</v>
      </c>
      <c r="D17912" s="198" t="s">
        <v>339</v>
      </c>
      <c r="E17912" s="421">
        <v>0.01</v>
      </c>
      <c r="F17912" s="413">
        <v>147.32</v>
      </c>
      <c r="G17912" s="414">
        <f t="shared" si="558"/>
        <v>6.7879446103719793E-5</v>
      </c>
      <c r="H17912" s="415">
        <f t="shared" si="559"/>
        <v>6.7879446103719793E-5</v>
      </c>
    </row>
    <row r="17913" spans="1:8" ht="15" hidden="1" thickBot="1">
      <c r="A17913" s="409">
        <v>202209</v>
      </c>
      <c r="B17913" s="196" t="s">
        <v>818</v>
      </c>
      <c r="C17913" s="197" t="s">
        <v>791</v>
      </c>
      <c r="D17913" s="198" t="s">
        <v>337</v>
      </c>
      <c r="E17913" s="421">
        <v>115144</v>
      </c>
      <c r="F17913" s="413">
        <v>147.32</v>
      </c>
      <c r="G17913" s="414">
        <f t="shared" si="558"/>
        <v>781.59109421667119</v>
      </c>
      <c r="H17913" s="415">
        <f t="shared" si="559"/>
        <v>3.9079554710833562</v>
      </c>
    </row>
    <row r="17914" spans="1:8" ht="15" hidden="1" thickBot="1">
      <c r="A17914" s="409">
        <v>202209</v>
      </c>
      <c r="B17914" s="196" t="s">
        <v>819</v>
      </c>
      <c r="C17914" s="197" t="s">
        <v>791</v>
      </c>
      <c r="D17914" s="198" t="s">
        <v>337</v>
      </c>
      <c r="E17914" s="421">
        <v>120932</v>
      </c>
      <c r="F17914" s="413">
        <v>147.32</v>
      </c>
      <c r="G17914" s="414">
        <f t="shared" si="558"/>
        <v>820.87971762150426</v>
      </c>
      <c r="H17914" s="415">
        <f t="shared" si="559"/>
        <v>4.1043985881075216</v>
      </c>
    </row>
    <row r="17915" spans="1:8" ht="15" hidden="1" thickBot="1">
      <c r="A17915" s="409">
        <v>202209</v>
      </c>
      <c r="B17915" s="196" t="s">
        <v>820</v>
      </c>
      <c r="C17915" s="197" t="s">
        <v>791</v>
      </c>
      <c r="D17915" s="198" t="s">
        <v>339</v>
      </c>
      <c r="E17915" s="421">
        <v>605</v>
      </c>
      <c r="F17915" s="413">
        <v>147.32</v>
      </c>
      <c r="G17915" s="414">
        <f t="shared" si="558"/>
        <v>4.106706489275048</v>
      </c>
      <c r="H17915" s="415">
        <f t="shared" si="559"/>
        <v>4.106706489275048</v>
      </c>
    </row>
    <row r="17916" spans="1:8" ht="15" hidden="1" thickBot="1">
      <c r="A17916" s="409">
        <v>202209</v>
      </c>
      <c r="B17916" s="196" t="s">
        <v>821</v>
      </c>
      <c r="C17916" s="197" t="s">
        <v>791</v>
      </c>
      <c r="D17916" s="198" t="s">
        <v>337</v>
      </c>
      <c r="E17916" s="421">
        <v>116585</v>
      </c>
      <c r="F17916" s="413">
        <v>147.32</v>
      </c>
      <c r="G17916" s="414">
        <f t="shared" si="558"/>
        <v>791.37252240021724</v>
      </c>
      <c r="H17916" s="415">
        <f t="shared" si="559"/>
        <v>3.9568626120010864</v>
      </c>
    </row>
    <row r="17917" spans="1:8" ht="15" hidden="1" thickBot="1">
      <c r="A17917" s="409">
        <v>202209</v>
      </c>
      <c r="B17917" s="196" t="s">
        <v>822</v>
      </c>
      <c r="C17917" s="197" t="s">
        <v>791</v>
      </c>
      <c r="D17917" s="198" t="s">
        <v>337</v>
      </c>
      <c r="E17917" s="421">
        <v>123845</v>
      </c>
      <c r="F17917" s="413">
        <v>147.32</v>
      </c>
      <c r="G17917" s="414">
        <f t="shared" si="558"/>
        <v>840.65300027151784</v>
      </c>
      <c r="H17917" s="415">
        <f t="shared" si="559"/>
        <v>4.2032650013575896</v>
      </c>
    </row>
    <row r="17918" spans="1:8" ht="15" hidden="1" thickBot="1">
      <c r="A17918" s="409">
        <v>202209</v>
      </c>
      <c r="B17918" s="196" t="s">
        <v>823</v>
      </c>
      <c r="C17918" s="197" t="s">
        <v>791</v>
      </c>
      <c r="D17918" s="198" t="s">
        <v>339</v>
      </c>
      <c r="E17918" s="421">
        <v>619</v>
      </c>
      <c r="F17918" s="413">
        <v>147.32</v>
      </c>
      <c r="G17918" s="414">
        <f t="shared" si="558"/>
        <v>4.2017377138202558</v>
      </c>
      <c r="H17918" s="415">
        <f t="shared" si="559"/>
        <v>4.2017377138202558</v>
      </c>
    </row>
    <row r="17919" spans="1:8" ht="15" hidden="1" thickBot="1">
      <c r="A17919" s="409">
        <v>202209</v>
      </c>
      <c r="B17919" s="196" t="s">
        <v>824</v>
      </c>
      <c r="C17919" s="197" t="s">
        <v>791</v>
      </c>
      <c r="D17919" s="198" t="s">
        <v>337</v>
      </c>
      <c r="E17919" s="421">
        <v>107719</v>
      </c>
      <c r="F17919" s="413">
        <v>147.32</v>
      </c>
      <c r="G17919" s="414">
        <f t="shared" si="558"/>
        <v>731.19060548465927</v>
      </c>
      <c r="H17919" s="415">
        <f t="shared" si="559"/>
        <v>3.6559530274232963</v>
      </c>
    </row>
    <row r="17920" spans="1:8" ht="15" hidden="1" thickBot="1">
      <c r="A17920" s="409">
        <v>202209</v>
      </c>
      <c r="B17920" s="196" t="s">
        <v>825</v>
      </c>
      <c r="C17920" s="197" t="s">
        <v>791</v>
      </c>
      <c r="D17920" s="198" t="s">
        <v>337</v>
      </c>
      <c r="E17920" s="421">
        <v>106942</v>
      </c>
      <c r="F17920" s="413">
        <v>147.32</v>
      </c>
      <c r="G17920" s="414">
        <f t="shared" si="558"/>
        <v>725.91637252240025</v>
      </c>
      <c r="H17920" s="415">
        <f t="shared" si="559"/>
        <v>3.6295818626120013</v>
      </c>
    </row>
    <row r="17921" spans="1:8" ht="15" hidden="1" thickBot="1">
      <c r="A17921" s="409">
        <v>202209</v>
      </c>
      <c r="B17921" s="196" t="s">
        <v>826</v>
      </c>
      <c r="C17921" s="197" t="s">
        <v>791</v>
      </c>
      <c r="D17921" s="198" t="s">
        <v>337</v>
      </c>
      <c r="E17921" s="421">
        <v>115620</v>
      </c>
      <c r="F17921" s="413">
        <v>147.32</v>
      </c>
      <c r="G17921" s="414">
        <f t="shared" si="558"/>
        <v>784.82215585120832</v>
      </c>
      <c r="H17921" s="415">
        <f t="shared" si="559"/>
        <v>3.9241107792560417</v>
      </c>
    </row>
    <row r="17922" spans="1:8" ht="15" hidden="1" thickBot="1">
      <c r="A17922" s="409">
        <v>202209</v>
      </c>
      <c r="B17922" s="196" t="s">
        <v>827</v>
      </c>
      <c r="C17922" s="197" t="s">
        <v>791</v>
      </c>
      <c r="D17922" s="198" t="s">
        <v>339</v>
      </c>
      <c r="E17922" s="421">
        <v>578</v>
      </c>
      <c r="F17922" s="413">
        <v>147.32</v>
      </c>
      <c r="G17922" s="414">
        <f t="shared" ref="G17922:G17985" si="560">+E17922/F17922</f>
        <v>3.9234319847950041</v>
      </c>
      <c r="H17922" s="415">
        <f t="shared" ref="H17922:H17985" si="561">IF(D17922="TB",G17922/200,IF(D17922="LT",G17922,"VER"))</f>
        <v>3.9234319847950041</v>
      </c>
    </row>
    <row r="17923" spans="1:8" ht="15" hidden="1" thickBot="1">
      <c r="A17923" s="409">
        <v>202209</v>
      </c>
      <c r="B17923" s="196" t="s">
        <v>828</v>
      </c>
      <c r="C17923" s="197" t="s">
        <v>791</v>
      </c>
      <c r="D17923" s="198" t="s">
        <v>337</v>
      </c>
      <c r="E17923" s="421">
        <v>100700</v>
      </c>
      <c r="F17923" s="413">
        <v>147.32</v>
      </c>
      <c r="G17923" s="414">
        <f t="shared" si="560"/>
        <v>683.54602226445832</v>
      </c>
      <c r="H17923" s="415">
        <f t="shared" si="561"/>
        <v>3.4177301113222915</v>
      </c>
    </row>
    <row r="17924" spans="1:8" ht="15" hidden="1" thickBot="1">
      <c r="A17924" s="409">
        <v>202209</v>
      </c>
      <c r="B17924" s="196" t="s">
        <v>829</v>
      </c>
      <c r="C17924" s="197" t="s">
        <v>791</v>
      </c>
      <c r="D17924" s="198" t="s">
        <v>337</v>
      </c>
      <c r="E17924" s="421">
        <v>100700</v>
      </c>
      <c r="F17924" s="413">
        <v>147.32</v>
      </c>
      <c r="G17924" s="414">
        <f t="shared" si="560"/>
        <v>683.54602226445832</v>
      </c>
      <c r="H17924" s="415">
        <f t="shared" si="561"/>
        <v>3.4177301113222915</v>
      </c>
    </row>
    <row r="17925" spans="1:8" ht="15" hidden="1" thickBot="1">
      <c r="A17925" s="409">
        <v>202209</v>
      </c>
      <c r="B17925" s="196" t="s">
        <v>830</v>
      </c>
      <c r="C17925" s="197" t="s">
        <v>791</v>
      </c>
      <c r="D17925" s="198" t="s">
        <v>339</v>
      </c>
      <c r="E17925" s="421">
        <v>503</v>
      </c>
      <c r="F17925" s="413">
        <v>147.32</v>
      </c>
      <c r="G17925" s="414">
        <f t="shared" si="560"/>
        <v>3.4143361390171059</v>
      </c>
      <c r="H17925" s="415">
        <f t="shared" si="561"/>
        <v>3.4143361390171059</v>
      </c>
    </row>
    <row r="17926" spans="1:8" ht="15" hidden="1" thickBot="1">
      <c r="A17926" s="409">
        <v>202209</v>
      </c>
      <c r="B17926" s="196" t="s">
        <v>831</v>
      </c>
      <c r="C17926" s="197" t="s">
        <v>791</v>
      </c>
      <c r="D17926" s="198" t="s">
        <v>337</v>
      </c>
      <c r="E17926" s="421">
        <v>119147</v>
      </c>
      <c r="F17926" s="413">
        <v>147.32</v>
      </c>
      <c r="G17926" s="414">
        <f t="shared" si="560"/>
        <v>808.76323649199026</v>
      </c>
      <c r="H17926" s="415">
        <f t="shared" si="561"/>
        <v>4.0438161824599517</v>
      </c>
    </row>
    <row r="17927" spans="1:8" ht="15" hidden="1" thickBot="1">
      <c r="A17927" s="409">
        <v>202209</v>
      </c>
      <c r="B17927" s="196" t="s">
        <v>832</v>
      </c>
      <c r="C17927" s="197" t="s">
        <v>791</v>
      </c>
      <c r="D17927" s="198" t="s">
        <v>337</v>
      </c>
      <c r="E17927" s="421">
        <v>112197</v>
      </c>
      <c r="F17927" s="413">
        <v>147.32</v>
      </c>
      <c r="G17927" s="414">
        <f t="shared" si="560"/>
        <v>761.58702144990502</v>
      </c>
      <c r="H17927" s="415">
        <f t="shared" si="561"/>
        <v>3.8079351072495253</v>
      </c>
    </row>
    <row r="17928" spans="1:8" ht="15" hidden="1" thickBot="1">
      <c r="A17928" s="409">
        <v>202209</v>
      </c>
      <c r="B17928" s="196" t="s">
        <v>833</v>
      </c>
      <c r="C17928" s="197" t="s">
        <v>791</v>
      </c>
      <c r="D17928" s="198" t="s">
        <v>339</v>
      </c>
      <c r="E17928" s="421">
        <v>561</v>
      </c>
      <c r="F17928" s="413">
        <v>147.32</v>
      </c>
      <c r="G17928" s="414">
        <f t="shared" si="560"/>
        <v>3.8080369264186804</v>
      </c>
      <c r="H17928" s="415">
        <f t="shared" si="561"/>
        <v>3.8080369264186804</v>
      </c>
    </row>
    <row r="17929" spans="1:8" ht="15" hidden="1" thickBot="1">
      <c r="A17929" s="409">
        <v>202209</v>
      </c>
      <c r="B17929" s="196" t="s">
        <v>834</v>
      </c>
      <c r="C17929" s="197" t="s">
        <v>791</v>
      </c>
      <c r="D17929" s="198" t="s">
        <v>337</v>
      </c>
      <c r="E17929" s="421">
        <v>112197</v>
      </c>
      <c r="F17929" s="413">
        <v>147.32</v>
      </c>
      <c r="G17929" s="414">
        <f t="shared" si="560"/>
        <v>761.58702144990502</v>
      </c>
      <c r="H17929" s="415">
        <f t="shared" si="561"/>
        <v>3.8079351072495253</v>
      </c>
    </row>
    <row r="17930" spans="1:8" ht="15" hidden="1" thickBot="1">
      <c r="A17930" s="409">
        <v>202209</v>
      </c>
      <c r="B17930" s="196" t="s">
        <v>835</v>
      </c>
      <c r="C17930" s="197" t="s">
        <v>791</v>
      </c>
      <c r="D17930" s="198" t="s">
        <v>339</v>
      </c>
      <c r="E17930" s="421">
        <v>561</v>
      </c>
      <c r="F17930" s="413">
        <v>147.32</v>
      </c>
      <c r="G17930" s="414">
        <f t="shared" si="560"/>
        <v>3.8080369264186804</v>
      </c>
      <c r="H17930" s="415">
        <f t="shared" si="561"/>
        <v>3.8080369264186804</v>
      </c>
    </row>
    <row r="17931" spans="1:8" ht="15" hidden="1" thickBot="1">
      <c r="A17931" s="409">
        <v>202209</v>
      </c>
      <c r="B17931" s="196" t="s">
        <v>836</v>
      </c>
      <c r="C17931" s="197" t="s">
        <v>791</v>
      </c>
      <c r="D17931" s="198" t="s">
        <v>337</v>
      </c>
      <c r="E17931" s="421">
        <v>78283</v>
      </c>
      <c r="F17931" s="413">
        <v>147.32</v>
      </c>
      <c r="G17931" s="414">
        <f t="shared" si="560"/>
        <v>531.38066793374969</v>
      </c>
      <c r="H17931" s="415">
        <f t="shared" si="561"/>
        <v>2.6569033396687485</v>
      </c>
    </row>
    <row r="17932" spans="1:8" ht="15" hidden="1" thickBot="1">
      <c r="A17932" s="409">
        <v>202209</v>
      </c>
      <c r="B17932" s="196" t="s">
        <v>837</v>
      </c>
      <c r="C17932" s="197" t="s">
        <v>791</v>
      </c>
      <c r="D17932" s="198" t="s">
        <v>337</v>
      </c>
      <c r="E17932" s="421">
        <v>168086</v>
      </c>
      <c r="F17932" s="413">
        <v>147.32</v>
      </c>
      <c r="G17932" s="414">
        <f t="shared" si="560"/>
        <v>1140.9584577789847</v>
      </c>
      <c r="H17932" s="415">
        <f t="shared" si="561"/>
        <v>5.7047922888949234</v>
      </c>
    </row>
    <row r="17933" spans="1:8" ht="15" hidden="1" thickBot="1">
      <c r="A17933" s="409">
        <v>202209</v>
      </c>
      <c r="B17933" s="196" t="s">
        <v>838</v>
      </c>
      <c r="C17933" s="197" t="s">
        <v>791</v>
      </c>
      <c r="D17933" s="198" t="s">
        <v>337</v>
      </c>
      <c r="E17933" s="421">
        <v>119554</v>
      </c>
      <c r="F17933" s="413">
        <v>147.32</v>
      </c>
      <c r="G17933" s="414">
        <f t="shared" si="560"/>
        <v>811.52592994841166</v>
      </c>
      <c r="H17933" s="415">
        <f t="shared" si="561"/>
        <v>4.0576296497420579</v>
      </c>
    </row>
    <row r="17934" spans="1:8" ht="15" hidden="1" thickBot="1">
      <c r="A17934" s="409">
        <v>202209</v>
      </c>
      <c r="B17934" s="196" t="s">
        <v>839</v>
      </c>
      <c r="C17934" s="197" t="s">
        <v>791</v>
      </c>
      <c r="D17934" s="198" t="s">
        <v>339</v>
      </c>
      <c r="E17934" s="421">
        <v>598</v>
      </c>
      <c r="F17934" s="413">
        <v>147.32</v>
      </c>
      <c r="G17934" s="414">
        <f t="shared" si="560"/>
        <v>4.0591908770024441</v>
      </c>
      <c r="H17934" s="415">
        <f t="shared" si="561"/>
        <v>4.0591908770024441</v>
      </c>
    </row>
    <row r="17935" spans="1:8" ht="15" hidden="1" thickBot="1">
      <c r="A17935" s="409">
        <v>202209</v>
      </c>
      <c r="B17935" s="196" t="s">
        <v>840</v>
      </c>
      <c r="C17935" s="197" t="s">
        <v>791</v>
      </c>
      <c r="D17935" s="198" t="s">
        <v>337</v>
      </c>
      <c r="E17935" s="421">
        <v>122116</v>
      </c>
      <c r="F17935" s="413">
        <v>147.32</v>
      </c>
      <c r="G17935" s="414">
        <f t="shared" si="560"/>
        <v>828.91664404018468</v>
      </c>
      <c r="H17935" s="415">
        <f t="shared" si="561"/>
        <v>4.1445832202009232</v>
      </c>
    </row>
    <row r="17936" spans="1:8" ht="15" hidden="1" thickBot="1">
      <c r="A17936" s="409">
        <v>202209</v>
      </c>
      <c r="B17936" s="196" t="s">
        <v>841</v>
      </c>
      <c r="C17936" s="197" t="s">
        <v>791</v>
      </c>
      <c r="D17936" s="198" t="s">
        <v>339</v>
      </c>
      <c r="E17936" s="421">
        <v>611</v>
      </c>
      <c r="F17936" s="413">
        <v>147.32</v>
      </c>
      <c r="G17936" s="414">
        <f t="shared" si="560"/>
        <v>4.1474341569372797</v>
      </c>
      <c r="H17936" s="415">
        <f t="shared" si="561"/>
        <v>4.1474341569372797</v>
      </c>
    </row>
    <row r="17937" spans="1:8" ht="15" hidden="1" thickBot="1">
      <c r="A17937" s="409">
        <v>202209</v>
      </c>
      <c r="B17937" s="196" t="s">
        <v>842</v>
      </c>
      <c r="C17937" s="197" t="s">
        <v>791</v>
      </c>
      <c r="D17937" s="198" t="s">
        <v>337</v>
      </c>
      <c r="E17937" s="421">
        <v>117881</v>
      </c>
      <c r="F17937" s="413">
        <v>147.32</v>
      </c>
      <c r="G17937" s="414">
        <f t="shared" si="560"/>
        <v>800.16969861525934</v>
      </c>
      <c r="H17937" s="415">
        <f t="shared" si="561"/>
        <v>4.0008484930762966</v>
      </c>
    </row>
    <row r="17938" spans="1:8" ht="15" hidden="1" thickBot="1">
      <c r="A17938" s="409">
        <v>202209</v>
      </c>
      <c r="B17938" s="196" t="s">
        <v>843</v>
      </c>
      <c r="C17938" s="197" t="s">
        <v>2660</v>
      </c>
      <c r="D17938" s="198" t="s">
        <v>339</v>
      </c>
      <c r="E17938" s="421">
        <v>589</v>
      </c>
      <c r="F17938" s="413">
        <v>147.32</v>
      </c>
      <c r="G17938" s="414">
        <f t="shared" si="560"/>
        <v>3.9980993755090961</v>
      </c>
      <c r="H17938" s="415">
        <f t="shared" si="561"/>
        <v>3.9980993755090961</v>
      </c>
    </row>
    <row r="17939" spans="1:8" ht="15" hidden="1" thickBot="1">
      <c r="A17939" s="409">
        <v>202209</v>
      </c>
      <c r="B17939" s="196" t="s">
        <v>844</v>
      </c>
      <c r="C17939" s="197" t="s">
        <v>791</v>
      </c>
      <c r="D17939" s="198" t="s">
        <v>337</v>
      </c>
      <c r="E17939" s="421">
        <v>144272</v>
      </c>
      <c r="F17939" s="413">
        <v>147.32</v>
      </c>
      <c r="G17939" s="414">
        <f t="shared" si="560"/>
        <v>979.31034482758628</v>
      </c>
      <c r="H17939" s="415">
        <f t="shared" si="561"/>
        <v>4.8965517241379315</v>
      </c>
    </row>
    <row r="17940" spans="1:8" ht="15" hidden="1" thickBot="1">
      <c r="A17940" s="409">
        <v>202209</v>
      </c>
      <c r="B17940" s="196" t="s">
        <v>845</v>
      </c>
      <c r="C17940" s="197" t="s">
        <v>791</v>
      </c>
      <c r="D17940" s="198" t="s">
        <v>337</v>
      </c>
      <c r="E17940" s="421">
        <v>161381</v>
      </c>
      <c r="F17940" s="413">
        <v>147.32</v>
      </c>
      <c r="G17940" s="414">
        <f t="shared" si="560"/>
        <v>1095.4452891664405</v>
      </c>
      <c r="H17940" s="415">
        <f t="shared" si="561"/>
        <v>5.4772264458322022</v>
      </c>
    </row>
    <row r="17941" spans="1:8" ht="15" hidden="1" thickBot="1">
      <c r="A17941" s="409">
        <v>202209</v>
      </c>
      <c r="B17941" s="196" t="s">
        <v>846</v>
      </c>
      <c r="C17941" s="197" t="s">
        <v>791</v>
      </c>
      <c r="D17941" s="198" t="s">
        <v>339</v>
      </c>
      <c r="E17941" s="421">
        <v>807</v>
      </c>
      <c r="F17941" s="413">
        <v>147.32</v>
      </c>
      <c r="G17941" s="414">
        <f t="shared" si="560"/>
        <v>5.4778713005701878</v>
      </c>
      <c r="H17941" s="415">
        <f t="shared" si="561"/>
        <v>5.4778713005701878</v>
      </c>
    </row>
    <row r="17942" spans="1:8" ht="15" hidden="1" thickBot="1">
      <c r="A17942" s="409">
        <v>202209</v>
      </c>
      <c r="B17942" s="196" t="s">
        <v>847</v>
      </c>
      <c r="C17942" s="197" t="s">
        <v>791</v>
      </c>
      <c r="D17942" s="198" t="s">
        <v>337</v>
      </c>
      <c r="E17942" s="421">
        <v>168086</v>
      </c>
      <c r="F17942" s="413">
        <v>147.32</v>
      </c>
      <c r="G17942" s="414">
        <f t="shared" si="560"/>
        <v>1140.9584577789847</v>
      </c>
      <c r="H17942" s="415">
        <f t="shared" si="561"/>
        <v>5.7047922888949234</v>
      </c>
    </row>
    <row r="17943" spans="1:8" ht="15" hidden="1" thickBot="1">
      <c r="A17943" s="409">
        <v>202209</v>
      </c>
      <c r="B17943" s="196" t="s">
        <v>848</v>
      </c>
      <c r="C17943" s="197" t="s">
        <v>791</v>
      </c>
      <c r="D17943" s="198" t="s">
        <v>337</v>
      </c>
      <c r="E17943" s="421">
        <v>101090</v>
      </c>
      <c r="F17943" s="413">
        <v>147.32</v>
      </c>
      <c r="G17943" s="414">
        <f t="shared" si="560"/>
        <v>686.19332066250342</v>
      </c>
      <c r="H17943" s="415">
        <f t="shared" si="561"/>
        <v>3.430966603312517</v>
      </c>
    </row>
    <row r="17944" spans="1:8" ht="15" hidden="1" thickBot="1">
      <c r="A17944" s="409">
        <v>202209</v>
      </c>
      <c r="B17944" s="196" t="s">
        <v>849</v>
      </c>
      <c r="C17944" s="197" t="s">
        <v>791</v>
      </c>
      <c r="D17944" s="198" t="s">
        <v>337</v>
      </c>
      <c r="E17944" s="421">
        <v>101191</v>
      </c>
      <c r="F17944" s="413">
        <v>147.32</v>
      </c>
      <c r="G17944" s="414">
        <f t="shared" si="560"/>
        <v>686.87890306815098</v>
      </c>
      <c r="H17944" s="415">
        <f t="shared" si="561"/>
        <v>3.4343945153407547</v>
      </c>
    </row>
    <row r="17945" spans="1:8" ht="15" hidden="1" thickBot="1">
      <c r="A17945" s="409">
        <v>202209</v>
      </c>
      <c r="B17945" s="196" t="s">
        <v>850</v>
      </c>
      <c r="C17945" s="197" t="s">
        <v>791</v>
      </c>
      <c r="D17945" s="198" t="s">
        <v>339</v>
      </c>
      <c r="E17945" s="421">
        <v>506</v>
      </c>
      <c r="F17945" s="413">
        <v>147.32</v>
      </c>
      <c r="G17945" s="414">
        <f t="shared" si="560"/>
        <v>3.4346999728482217</v>
      </c>
      <c r="H17945" s="415">
        <f t="shared" si="561"/>
        <v>3.4346999728482217</v>
      </c>
    </row>
    <row r="17946" spans="1:8" ht="15" hidden="1" thickBot="1">
      <c r="A17946" s="409">
        <v>202209</v>
      </c>
      <c r="B17946" s="196" t="s">
        <v>851</v>
      </c>
      <c r="C17946" s="197" t="s">
        <v>791</v>
      </c>
      <c r="D17946" s="198" t="s">
        <v>339</v>
      </c>
      <c r="E17946" s="421">
        <v>505</v>
      </c>
      <c r="F17946" s="413">
        <v>147.32</v>
      </c>
      <c r="G17946" s="414">
        <f t="shared" si="560"/>
        <v>3.4279120282378499</v>
      </c>
      <c r="H17946" s="415">
        <f t="shared" si="561"/>
        <v>3.4279120282378499</v>
      </c>
    </row>
    <row r="17947" spans="1:8" ht="15" hidden="1" thickBot="1">
      <c r="A17947" s="409">
        <v>202209</v>
      </c>
      <c r="B17947" s="196" t="s">
        <v>852</v>
      </c>
      <c r="C17947" s="197" t="s">
        <v>791</v>
      </c>
      <c r="D17947" s="198" t="s">
        <v>337</v>
      </c>
      <c r="E17947" s="421">
        <v>166743</v>
      </c>
      <c r="F17947" s="413">
        <v>147.32</v>
      </c>
      <c r="G17947" s="414">
        <f t="shared" si="560"/>
        <v>1131.8422481672551</v>
      </c>
      <c r="H17947" s="415">
        <f t="shared" si="561"/>
        <v>5.6592112408362754</v>
      </c>
    </row>
    <row r="17948" spans="1:8" ht="15" hidden="1" thickBot="1">
      <c r="A17948" s="409">
        <v>202209</v>
      </c>
      <c r="B17948" s="196" t="s">
        <v>853</v>
      </c>
      <c r="C17948" s="197" t="s">
        <v>791</v>
      </c>
      <c r="D17948" s="198" t="s">
        <v>339</v>
      </c>
      <c r="E17948" s="421">
        <v>834</v>
      </c>
      <c r="F17948" s="413">
        <v>147.32</v>
      </c>
      <c r="G17948" s="414">
        <f t="shared" si="560"/>
        <v>5.6611458050502312</v>
      </c>
      <c r="H17948" s="415">
        <f t="shared" si="561"/>
        <v>5.6611458050502312</v>
      </c>
    </row>
    <row r="17949" spans="1:8" ht="15" hidden="1" thickBot="1">
      <c r="A17949" s="409">
        <v>202209</v>
      </c>
      <c r="B17949" s="196" t="s">
        <v>854</v>
      </c>
      <c r="C17949" s="197" t="s">
        <v>791</v>
      </c>
      <c r="D17949" s="198" t="s">
        <v>337</v>
      </c>
      <c r="E17949" s="421">
        <v>112197</v>
      </c>
      <c r="F17949" s="413">
        <v>147.32</v>
      </c>
      <c r="G17949" s="414">
        <f t="shared" si="560"/>
        <v>761.58702144990502</v>
      </c>
      <c r="H17949" s="415">
        <f t="shared" si="561"/>
        <v>3.8079351072495253</v>
      </c>
    </row>
    <row r="17950" spans="1:8" ht="15" hidden="1" thickBot="1">
      <c r="A17950" s="409">
        <v>202209</v>
      </c>
      <c r="B17950" s="196" t="s">
        <v>855</v>
      </c>
      <c r="C17950" s="197" t="s">
        <v>791</v>
      </c>
      <c r="D17950" s="198" t="s">
        <v>339</v>
      </c>
      <c r="E17950" s="421">
        <v>561</v>
      </c>
      <c r="F17950" s="413">
        <v>147.32</v>
      </c>
      <c r="G17950" s="414">
        <f t="shared" si="560"/>
        <v>3.8080369264186804</v>
      </c>
      <c r="H17950" s="415">
        <f t="shared" si="561"/>
        <v>3.8080369264186804</v>
      </c>
    </row>
    <row r="17951" spans="1:8" ht="15" hidden="1" thickBot="1">
      <c r="A17951" s="409">
        <v>202209</v>
      </c>
      <c r="B17951" s="196" t="s">
        <v>856</v>
      </c>
      <c r="C17951" s="197" t="s">
        <v>791</v>
      </c>
      <c r="D17951" s="198" t="s">
        <v>337</v>
      </c>
      <c r="E17951" s="421">
        <v>117385</v>
      </c>
      <c r="F17951" s="413">
        <v>147.32</v>
      </c>
      <c r="G17951" s="414">
        <f t="shared" si="560"/>
        <v>796.80287808851483</v>
      </c>
      <c r="H17951" s="415">
        <f t="shared" si="561"/>
        <v>3.984014390442574</v>
      </c>
    </row>
    <row r="17952" spans="1:8" ht="15" hidden="1" thickBot="1">
      <c r="A17952" s="409">
        <v>202209</v>
      </c>
      <c r="B17952" s="196" t="s">
        <v>857</v>
      </c>
      <c r="C17952" s="197" t="s">
        <v>791</v>
      </c>
      <c r="D17952" s="198" t="s">
        <v>339</v>
      </c>
      <c r="E17952" s="421">
        <v>587</v>
      </c>
      <c r="F17952" s="413">
        <v>147.32</v>
      </c>
      <c r="G17952" s="414">
        <f t="shared" si="560"/>
        <v>3.9845234862883521</v>
      </c>
      <c r="H17952" s="415">
        <f t="shared" si="561"/>
        <v>3.9845234862883521</v>
      </c>
    </row>
    <row r="17953" spans="1:8" ht="15" hidden="1" thickBot="1">
      <c r="A17953" s="409">
        <v>202209</v>
      </c>
      <c r="B17953" s="196" t="s">
        <v>858</v>
      </c>
      <c r="C17953" s="197" t="s">
        <v>791</v>
      </c>
      <c r="D17953" s="198" t="s">
        <v>337</v>
      </c>
      <c r="E17953" s="421">
        <v>105185</v>
      </c>
      <c r="F17953" s="413">
        <v>147.32</v>
      </c>
      <c r="G17953" s="414">
        <f t="shared" si="560"/>
        <v>713.98995384197667</v>
      </c>
      <c r="H17953" s="415">
        <f t="shared" si="561"/>
        <v>3.5699497692098832</v>
      </c>
    </row>
    <row r="17954" spans="1:8" ht="15" hidden="1" thickBot="1">
      <c r="A17954" s="409">
        <v>202209</v>
      </c>
      <c r="B17954" s="196" t="s">
        <v>859</v>
      </c>
      <c r="C17954" s="197" t="s">
        <v>791</v>
      </c>
      <c r="D17954" s="198" t="s">
        <v>339</v>
      </c>
      <c r="E17954" s="421">
        <v>526</v>
      </c>
      <c r="F17954" s="413">
        <v>147.32</v>
      </c>
      <c r="G17954" s="414">
        <f t="shared" si="560"/>
        <v>3.5704588650556612</v>
      </c>
      <c r="H17954" s="415">
        <f t="shared" si="561"/>
        <v>3.5704588650556612</v>
      </c>
    </row>
    <row r="17955" spans="1:8" ht="15" hidden="1" thickBot="1">
      <c r="A17955" s="409">
        <v>202209</v>
      </c>
      <c r="B17955" s="196" t="s">
        <v>860</v>
      </c>
      <c r="C17955" s="197" t="s">
        <v>791</v>
      </c>
      <c r="D17955" s="198" t="s">
        <v>337</v>
      </c>
      <c r="E17955" s="421">
        <v>103157</v>
      </c>
      <c r="F17955" s="413">
        <v>147.32</v>
      </c>
      <c r="G17955" s="414">
        <f t="shared" si="560"/>
        <v>700.22400217214226</v>
      </c>
      <c r="H17955" s="415">
        <f t="shared" si="561"/>
        <v>3.5011200108607112</v>
      </c>
    </row>
    <row r="17956" spans="1:8" ht="15" hidden="1" thickBot="1">
      <c r="A17956" s="409">
        <v>202209</v>
      </c>
      <c r="B17956" s="196" t="s">
        <v>861</v>
      </c>
      <c r="C17956" s="197" t="s">
        <v>791</v>
      </c>
      <c r="D17956" s="198" t="s">
        <v>339</v>
      </c>
      <c r="E17956" s="421">
        <v>516</v>
      </c>
      <c r="F17956" s="413">
        <v>147.32</v>
      </c>
      <c r="G17956" s="414">
        <f t="shared" si="560"/>
        <v>3.5025794189519415</v>
      </c>
      <c r="H17956" s="415">
        <f t="shared" si="561"/>
        <v>3.5025794189519415</v>
      </c>
    </row>
    <row r="17957" spans="1:8" ht="15" hidden="1" thickBot="1">
      <c r="A17957" s="409">
        <v>202209</v>
      </c>
      <c r="B17957" s="196" t="s">
        <v>862</v>
      </c>
      <c r="C17957" s="197" t="s">
        <v>791</v>
      </c>
      <c r="D17957" s="198" t="s">
        <v>337</v>
      </c>
      <c r="E17957" s="421">
        <v>100068</v>
      </c>
      <c r="F17957" s="413">
        <v>147.32</v>
      </c>
      <c r="G17957" s="414">
        <f t="shared" si="560"/>
        <v>679.25604127070324</v>
      </c>
      <c r="H17957" s="415">
        <f t="shared" si="561"/>
        <v>3.396280206353516</v>
      </c>
    </row>
    <row r="17958" spans="1:8" ht="15" hidden="1" thickBot="1">
      <c r="A17958" s="409">
        <v>202209</v>
      </c>
      <c r="B17958" s="196" t="s">
        <v>863</v>
      </c>
      <c r="C17958" s="197" t="s">
        <v>791</v>
      </c>
      <c r="D17958" s="198" t="s">
        <v>337</v>
      </c>
      <c r="E17958" s="421">
        <v>105078</v>
      </c>
      <c r="F17958" s="413">
        <v>147.32</v>
      </c>
      <c r="G17958" s="414">
        <f t="shared" si="560"/>
        <v>713.26364376866684</v>
      </c>
      <c r="H17958" s="415">
        <f t="shared" si="561"/>
        <v>3.566318218843334</v>
      </c>
    </row>
    <row r="17959" spans="1:8" ht="15" hidden="1" thickBot="1">
      <c r="A17959" s="409">
        <v>202209</v>
      </c>
      <c r="B17959" s="196" t="s">
        <v>864</v>
      </c>
      <c r="C17959" s="197" t="s">
        <v>791</v>
      </c>
      <c r="D17959" s="198" t="s">
        <v>337</v>
      </c>
      <c r="E17959" s="421">
        <v>104038</v>
      </c>
      <c r="F17959" s="413">
        <v>147.32</v>
      </c>
      <c r="G17959" s="414">
        <f t="shared" si="560"/>
        <v>706.20418137388003</v>
      </c>
      <c r="H17959" s="415">
        <f t="shared" si="561"/>
        <v>3.5310209068694003</v>
      </c>
    </row>
    <row r="17960" spans="1:8" ht="15" hidden="1" thickBot="1">
      <c r="A17960" s="409">
        <v>202209</v>
      </c>
      <c r="B17960" s="196" t="s">
        <v>865</v>
      </c>
      <c r="C17960" s="197" t="s">
        <v>791</v>
      </c>
      <c r="D17960" s="198" t="s">
        <v>337</v>
      </c>
      <c r="E17960" s="421">
        <v>97631</v>
      </c>
      <c r="F17960" s="413">
        <v>147.32</v>
      </c>
      <c r="G17960" s="414">
        <f t="shared" si="560"/>
        <v>662.71382025522678</v>
      </c>
      <c r="H17960" s="415">
        <f t="shared" si="561"/>
        <v>3.3135691012761339</v>
      </c>
    </row>
    <row r="17961" spans="1:8" ht="15" hidden="1" thickBot="1">
      <c r="A17961" s="409">
        <v>202209</v>
      </c>
      <c r="B17961" s="196" t="s">
        <v>866</v>
      </c>
      <c r="C17961" s="197" t="s">
        <v>791</v>
      </c>
      <c r="D17961" s="198" t="s">
        <v>339</v>
      </c>
      <c r="E17961" s="421">
        <v>488</v>
      </c>
      <c r="F17961" s="413">
        <v>147.32</v>
      </c>
      <c r="G17961" s="414">
        <f t="shared" si="560"/>
        <v>3.3125169698615262</v>
      </c>
      <c r="H17961" s="415">
        <f t="shared" si="561"/>
        <v>3.3125169698615262</v>
      </c>
    </row>
    <row r="17962" spans="1:8" ht="15" hidden="1" thickBot="1">
      <c r="A17962" s="409">
        <v>202209</v>
      </c>
      <c r="B17962" s="196" t="s">
        <v>867</v>
      </c>
      <c r="C17962" s="197" t="s">
        <v>791</v>
      </c>
      <c r="D17962" s="198" t="s">
        <v>337</v>
      </c>
      <c r="E17962" s="421">
        <v>94528</v>
      </c>
      <c r="F17962" s="413">
        <v>147.32</v>
      </c>
      <c r="G17962" s="414">
        <f t="shared" si="560"/>
        <v>641.65082812924254</v>
      </c>
      <c r="H17962" s="415">
        <f t="shared" si="561"/>
        <v>3.2082541406462126</v>
      </c>
    </row>
    <row r="17963" spans="1:8" ht="15" hidden="1" thickBot="1">
      <c r="A17963" s="409">
        <v>202209</v>
      </c>
      <c r="B17963" s="196" t="s">
        <v>868</v>
      </c>
      <c r="C17963" s="197" t="s">
        <v>791</v>
      </c>
      <c r="D17963" s="198" t="s">
        <v>337</v>
      </c>
      <c r="E17963" s="421">
        <v>94995</v>
      </c>
      <c r="F17963" s="413">
        <v>147.32</v>
      </c>
      <c r="G17963" s="414">
        <f t="shared" si="560"/>
        <v>644.82079826228619</v>
      </c>
      <c r="H17963" s="415">
        <f t="shared" si="561"/>
        <v>3.2241039913114311</v>
      </c>
    </row>
    <row r="17964" spans="1:8" ht="15" hidden="1" thickBot="1">
      <c r="A17964" s="409">
        <v>202209</v>
      </c>
      <c r="B17964" s="196" t="s">
        <v>869</v>
      </c>
      <c r="C17964" s="197" t="s">
        <v>791</v>
      </c>
      <c r="D17964" s="198" t="s">
        <v>337</v>
      </c>
      <c r="E17964" s="421">
        <v>108321</v>
      </c>
      <c r="F17964" s="413">
        <v>147.32</v>
      </c>
      <c r="G17964" s="414">
        <f t="shared" si="560"/>
        <v>735.27694814010317</v>
      </c>
      <c r="H17964" s="415">
        <f t="shared" si="561"/>
        <v>3.6763847407005157</v>
      </c>
    </row>
    <row r="17965" spans="1:8" ht="15" hidden="1" thickBot="1">
      <c r="A17965" s="409">
        <v>202209</v>
      </c>
      <c r="B17965" s="196" t="s">
        <v>870</v>
      </c>
      <c r="C17965" s="197" t="s">
        <v>791</v>
      </c>
      <c r="D17965" s="198" t="s">
        <v>337</v>
      </c>
      <c r="E17965" s="421">
        <v>113018</v>
      </c>
      <c r="F17965" s="413">
        <v>147.32</v>
      </c>
      <c r="G17965" s="414">
        <f t="shared" si="560"/>
        <v>767.15992397502043</v>
      </c>
      <c r="H17965" s="415">
        <f t="shared" si="561"/>
        <v>3.8357996198751021</v>
      </c>
    </row>
    <row r="17966" spans="1:8" ht="15" hidden="1" thickBot="1">
      <c r="A17966" s="409">
        <v>202209</v>
      </c>
      <c r="B17966" s="196" t="s">
        <v>871</v>
      </c>
      <c r="C17966" s="197" t="s">
        <v>791</v>
      </c>
      <c r="D17966" s="198" t="s">
        <v>339</v>
      </c>
      <c r="E17966" s="421">
        <v>565</v>
      </c>
      <c r="F17966" s="413">
        <v>147.32</v>
      </c>
      <c r="G17966" s="414">
        <f t="shared" si="560"/>
        <v>3.8351887048601685</v>
      </c>
      <c r="H17966" s="415">
        <f t="shared" si="561"/>
        <v>3.8351887048601685</v>
      </c>
    </row>
    <row r="17967" spans="1:8" ht="15" hidden="1" thickBot="1">
      <c r="A17967" s="409">
        <v>202209</v>
      </c>
      <c r="B17967" s="196" t="s">
        <v>872</v>
      </c>
      <c r="C17967" s="197" t="s">
        <v>791</v>
      </c>
      <c r="D17967" s="198" t="s">
        <v>337</v>
      </c>
      <c r="E17967" s="421">
        <v>119665</v>
      </c>
      <c r="F17967" s="413">
        <v>147.32</v>
      </c>
      <c r="G17967" s="414">
        <f t="shared" si="560"/>
        <v>812.2793918001629</v>
      </c>
      <c r="H17967" s="415">
        <f t="shared" si="561"/>
        <v>4.0613969590008141</v>
      </c>
    </row>
    <row r="17968" spans="1:8" ht="15" hidden="1" thickBot="1">
      <c r="A17968" s="409">
        <v>202209</v>
      </c>
      <c r="B17968" s="196" t="s">
        <v>873</v>
      </c>
      <c r="C17968" s="197" t="s">
        <v>791</v>
      </c>
      <c r="D17968" s="198" t="s">
        <v>339</v>
      </c>
      <c r="E17968" s="421">
        <v>598</v>
      </c>
      <c r="F17968" s="413">
        <v>147.32</v>
      </c>
      <c r="G17968" s="414">
        <f t="shared" si="560"/>
        <v>4.0591908770024441</v>
      </c>
      <c r="H17968" s="415">
        <f t="shared" si="561"/>
        <v>4.0591908770024441</v>
      </c>
    </row>
    <row r="17969" spans="1:8" ht="15" hidden="1" thickBot="1">
      <c r="A17969" s="409">
        <v>202209</v>
      </c>
      <c r="B17969" s="196" t="s">
        <v>874</v>
      </c>
      <c r="C17969" s="197" t="s">
        <v>791</v>
      </c>
      <c r="D17969" s="198" t="s">
        <v>337</v>
      </c>
      <c r="E17969" s="421">
        <v>164062</v>
      </c>
      <c r="F17969" s="413">
        <v>147.32</v>
      </c>
      <c r="G17969" s="414">
        <f t="shared" si="560"/>
        <v>1113.6437686668478</v>
      </c>
      <c r="H17969" s="415">
        <f t="shared" si="561"/>
        <v>5.5682188433342388</v>
      </c>
    </row>
    <row r="17970" spans="1:8" ht="15" hidden="1" thickBot="1">
      <c r="A17970" s="409">
        <v>202209</v>
      </c>
      <c r="B17970" s="196" t="s">
        <v>875</v>
      </c>
      <c r="C17970" s="197" t="s">
        <v>791</v>
      </c>
      <c r="D17970" s="198" t="s">
        <v>337</v>
      </c>
      <c r="E17970" s="421">
        <v>79024</v>
      </c>
      <c r="F17970" s="413">
        <v>147.32</v>
      </c>
      <c r="G17970" s="414">
        <f t="shared" si="560"/>
        <v>536.41053489003536</v>
      </c>
      <c r="H17970" s="415">
        <f t="shared" si="561"/>
        <v>2.6820526744501767</v>
      </c>
    </row>
    <row r="17971" spans="1:8" ht="15" hidden="1" thickBot="1">
      <c r="A17971" s="409">
        <v>202209</v>
      </c>
      <c r="B17971" s="196" t="s">
        <v>876</v>
      </c>
      <c r="C17971" s="197" t="s">
        <v>791</v>
      </c>
      <c r="D17971" s="198" t="s">
        <v>339</v>
      </c>
      <c r="E17971" s="421">
        <v>395</v>
      </c>
      <c r="F17971" s="413">
        <v>147.32</v>
      </c>
      <c r="G17971" s="414">
        <f t="shared" si="560"/>
        <v>2.681238121096932</v>
      </c>
      <c r="H17971" s="415">
        <f t="shared" si="561"/>
        <v>2.681238121096932</v>
      </c>
    </row>
    <row r="17972" spans="1:8" ht="15" hidden="1" thickBot="1">
      <c r="A17972" s="409">
        <v>202209</v>
      </c>
      <c r="B17972" s="196" t="s">
        <v>877</v>
      </c>
      <c r="C17972" s="197" t="s">
        <v>791</v>
      </c>
      <c r="D17972" s="198" t="s">
        <v>337</v>
      </c>
      <c r="E17972" s="421">
        <v>80686</v>
      </c>
      <c r="F17972" s="413">
        <v>147.32</v>
      </c>
      <c r="G17972" s="414">
        <f t="shared" si="560"/>
        <v>547.69209883247356</v>
      </c>
      <c r="H17972" s="415">
        <f t="shared" si="561"/>
        <v>2.7384604941623678</v>
      </c>
    </row>
    <row r="17973" spans="1:8" ht="15" hidden="1" thickBot="1">
      <c r="A17973" s="409">
        <v>202209</v>
      </c>
      <c r="B17973" s="196" t="s">
        <v>878</v>
      </c>
      <c r="C17973" s="197" t="s">
        <v>791</v>
      </c>
      <c r="D17973" s="198" t="s">
        <v>337</v>
      </c>
      <c r="E17973" s="421">
        <v>68145</v>
      </c>
      <c r="F17973" s="413">
        <v>147.32</v>
      </c>
      <c r="G17973" s="414">
        <f t="shared" si="560"/>
        <v>462.56448547379853</v>
      </c>
      <c r="H17973" s="415">
        <f t="shared" si="561"/>
        <v>2.3128224273689928</v>
      </c>
    </row>
    <row r="17974" spans="1:8" ht="15" hidden="1" thickBot="1">
      <c r="A17974" s="409">
        <v>202209</v>
      </c>
      <c r="B17974" s="196" t="s">
        <v>879</v>
      </c>
      <c r="C17974" s="197" t="s">
        <v>791</v>
      </c>
      <c r="D17974" s="198" t="s">
        <v>339</v>
      </c>
      <c r="E17974" s="421">
        <v>341</v>
      </c>
      <c r="F17974" s="413">
        <v>147.32</v>
      </c>
      <c r="G17974" s="414">
        <f t="shared" si="560"/>
        <v>2.3146891121368451</v>
      </c>
      <c r="H17974" s="415">
        <f t="shared" si="561"/>
        <v>2.3146891121368451</v>
      </c>
    </row>
    <row r="17975" spans="1:8" ht="15" hidden="1" thickBot="1">
      <c r="A17975" s="409">
        <v>202209</v>
      </c>
      <c r="B17975" s="196" t="s">
        <v>880</v>
      </c>
      <c r="C17975" s="197" t="s">
        <v>791</v>
      </c>
      <c r="D17975" s="198" t="s">
        <v>337</v>
      </c>
      <c r="E17975" s="421">
        <v>80270</v>
      </c>
      <c r="F17975" s="413">
        <v>147.32</v>
      </c>
      <c r="G17975" s="414">
        <f t="shared" si="560"/>
        <v>544.86831387455879</v>
      </c>
      <c r="H17975" s="415">
        <f t="shared" si="561"/>
        <v>2.7243415693727941</v>
      </c>
    </row>
    <row r="17976" spans="1:8" ht="15" hidden="1" thickBot="1">
      <c r="A17976" s="409">
        <v>202209</v>
      </c>
      <c r="B17976" s="196" t="s">
        <v>881</v>
      </c>
      <c r="C17976" s="197" t="s">
        <v>791</v>
      </c>
      <c r="D17976" s="198" t="s">
        <v>339</v>
      </c>
      <c r="E17976" s="421">
        <v>401</v>
      </c>
      <c r="F17976" s="413">
        <v>147.32</v>
      </c>
      <c r="G17976" s="414">
        <f t="shared" si="560"/>
        <v>2.7219657887591637</v>
      </c>
      <c r="H17976" s="415">
        <f t="shared" si="561"/>
        <v>2.7219657887591637</v>
      </c>
    </row>
    <row r="17977" spans="1:8" ht="15" hidden="1" thickBot="1">
      <c r="A17977" s="409">
        <v>202209</v>
      </c>
      <c r="B17977" s="196" t="s">
        <v>882</v>
      </c>
      <c r="C17977" s="197" t="s">
        <v>791</v>
      </c>
      <c r="D17977" s="198" t="s">
        <v>337</v>
      </c>
      <c r="E17977" s="421">
        <v>119224</v>
      </c>
      <c r="F17977" s="413">
        <v>147.32</v>
      </c>
      <c r="G17977" s="414">
        <f t="shared" si="560"/>
        <v>809.28590822698891</v>
      </c>
      <c r="H17977" s="415">
        <f t="shared" si="561"/>
        <v>4.0464295411349447</v>
      </c>
    </row>
    <row r="17978" spans="1:8" ht="15" hidden="1" thickBot="1">
      <c r="A17978" s="409">
        <v>202209</v>
      </c>
      <c r="B17978" s="196" t="s">
        <v>883</v>
      </c>
      <c r="C17978" s="197" t="s">
        <v>791</v>
      </c>
      <c r="D17978" s="198" t="s">
        <v>339</v>
      </c>
      <c r="E17978" s="421">
        <v>596</v>
      </c>
      <c r="F17978" s="413">
        <v>147.32</v>
      </c>
      <c r="G17978" s="414">
        <f t="shared" si="560"/>
        <v>4.0456149877816996</v>
      </c>
      <c r="H17978" s="415">
        <f t="shared" si="561"/>
        <v>4.0456149877816996</v>
      </c>
    </row>
    <row r="17979" spans="1:8" ht="15" hidden="1" thickBot="1">
      <c r="A17979" s="409">
        <v>202209</v>
      </c>
      <c r="B17979" s="196" t="s">
        <v>884</v>
      </c>
      <c r="C17979" s="197" t="s">
        <v>791</v>
      </c>
      <c r="D17979" s="198" t="s">
        <v>337</v>
      </c>
      <c r="E17979" s="421">
        <v>112197</v>
      </c>
      <c r="F17979" s="413">
        <v>147.32</v>
      </c>
      <c r="G17979" s="414">
        <f t="shared" si="560"/>
        <v>761.58702144990502</v>
      </c>
      <c r="H17979" s="415">
        <f t="shared" si="561"/>
        <v>3.8079351072495253</v>
      </c>
    </row>
    <row r="17980" spans="1:8" ht="15" hidden="1" thickBot="1">
      <c r="A17980" s="409">
        <v>202209</v>
      </c>
      <c r="B17980" s="196" t="s">
        <v>885</v>
      </c>
      <c r="C17980" s="197" t="s">
        <v>791</v>
      </c>
      <c r="D17980" s="198" t="s">
        <v>339</v>
      </c>
      <c r="E17980" s="421">
        <v>561</v>
      </c>
      <c r="F17980" s="413">
        <v>147.32</v>
      </c>
      <c r="G17980" s="414">
        <f t="shared" si="560"/>
        <v>3.8080369264186804</v>
      </c>
      <c r="H17980" s="415">
        <f t="shared" si="561"/>
        <v>3.8080369264186804</v>
      </c>
    </row>
    <row r="17981" spans="1:8" ht="15" hidden="1" thickBot="1">
      <c r="A17981" s="409">
        <v>202209</v>
      </c>
      <c r="B17981" s="196" t="s">
        <v>886</v>
      </c>
      <c r="C17981" s="197" t="s">
        <v>791</v>
      </c>
      <c r="D17981" s="198" t="s">
        <v>337</v>
      </c>
      <c r="E17981" s="421">
        <v>80146</v>
      </c>
      <c r="F17981" s="413">
        <v>147.32</v>
      </c>
      <c r="G17981" s="414">
        <f t="shared" si="560"/>
        <v>544.02660874287267</v>
      </c>
      <c r="H17981" s="415">
        <f t="shared" si="561"/>
        <v>2.7201330437143634</v>
      </c>
    </row>
    <row r="17982" spans="1:8" ht="15" hidden="1" thickBot="1">
      <c r="A17982" s="409">
        <v>202209</v>
      </c>
      <c r="B17982" s="196" t="s">
        <v>887</v>
      </c>
      <c r="C17982" s="197" t="s">
        <v>791</v>
      </c>
      <c r="D17982" s="198" t="s">
        <v>339</v>
      </c>
      <c r="E17982" s="421">
        <v>401</v>
      </c>
      <c r="F17982" s="413">
        <v>147.32</v>
      </c>
      <c r="G17982" s="414">
        <f t="shared" si="560"/>
        <v>2.7219657887591637</v>
      </c>
      <c r="H17982" s="415">
        <f t="shared" si="561"/>
        <v>2.7219657887591637</v>
      </c>
    </row>
    <row r="17983" spans="1:8" ht="15" hidden="1" thickBot="1">
      <c r="A17983" s="409">
        <v>202209</v>
      </c>
      <c r="B17983" s="196" t="s">
        <v>888</v>
      </c>
      <c r="C17983" s="197" t="s">
        <v>791</v>
      </c>
      <c r="D17983" s="198" t="s">
        <v>337</v>
      </c>
      <c r="E17983" s="421">
        <v>94844</v>
      </c>
      <c r="F17983" s="413">
        <v>147.32</v>
      </c>
      <c r="G17983" s="414">
        <f t="shared" si="560"/>
        <v>643.79581862612008</v>
      </c>
      <c r="H17983" s="415">
        <f t="shared" si="561"/>
        <v>3.2189790931306006</v>
      </c>
    </row>
    <row r="17984" spans="1:8" ht="15" hidden="1" thickBot="1">
      <c r="A17984" s="409">
        <v>202209</v>
      </c>
      <c r="B17984" s="196" t="s">
        <v>889</v>
      </c>
      <c r="C17984" s="197" t="s">
        <v>791</v>
      </c>
      <c r="D17984" s="198" t="s">
        <v>337</v>
      </c>
      <c r="E17984" s="421">
        <v>119554</v>
      </c>
      <c r="F17984" s="413">
        <v>147.32</v>
      </c>
      <c r="G17984" s="414">
        <f t="shared" si="560"/>
        <v>811.52592994841166</v>
      </c>
      <c r="H17984" s="415">
        <f t="shared" si="561"/>
        <v>4.0576296497420579</v>
      </c>
    </row>
    <row r="17985" spans="1:8" ht="15" hidden="1" thickBot="1">
      <c r="A17985" s="409">
        <v>202209</v>
      </c>
      <c r="B17985" s="196" t="s">
        <v>890</v>
      </c>
      <c r="C17985" s="197" t="s">
        <v>791</v>
      </c>
      <c r="D17985" s="198" t="s">
        <v>339</v>
      </c>
      <c r="E17985" s="421">
        <v>598</v>
      </c>
      <c r="F17985" s="413">
        <v>147.32</v>
      </c>
      <c r="G17985" s="414">
        <f t="shared" si="560"/>
        <v>4.0591908770024441</v>
      </c>
      <c r="H17985" s="415">
        <f t="shared" si="561"/>
        <v>4.0591908770024441</v>
      </c>
    </row>
    <row r="17986" spans="1:8" ht="15" hidden="1" thickBot="1">
      <c r="A17986" s="409">
        <v>202209</v>
      </c>
      <c r="B17986" s="196" t="s">
        <v>891</v>
      </c>
      <c r="C17986" s="197" t="s">
        <v>791</v>
      </c>
      <c r="D17986" s="198" t="s">
        <v>337</v>
      </c>
      <c r="E17986" s="421">
        <v>92566</v>
      </c>
      <c r="F17986" s="413">
        <v>147.32</v>
      </c>
      <c r="G17986" s="414">
        <f t="shared" ref="G17986:G18049" si="562">+E17986/F17986</f>
        <v>628.33288080369266</v>
      </c>
      <c r="H17986" s="415">
        <f t="shared" ref="H17986:H18049" si="563">IF(D17986="TB",G17986/200,IF(D17986="LT",G17986,"VER"))</f>
        <v>3.1416644040184631</v>
      </c>
    </row>
    <row r="17987" spans="1:8" ht="15" hidden="1" thickBot="1">
      <c r="A17987" s="409">
        <v>202209</v>
      </c>
      <c r="B17987" s="196" t="s">
        <v>892</v>
      </c>
      <c r="C17987" s="197" t="s">
        <v>791</v>
      </c>
      <c r="D17987" s="198" t="s">
        <v>337</v>
      </c>
      <c r="E17987" s="421">
        <v>97823</v>
      </c>
      <c r="F17987" s="413">
        <v>147.32</v>
      </c>
      <c r="G17987" s="414">
        <f t="shared" si="562"/>
        <v>664.01710562041819</v>
      </c>
      <c r="H17987" s="415">
        <f t="shared" si="563"/>
        <v>3.3200855281020911</v>
      </c>
    </row>
    <row r="17988" spans="1:8" ht="15" hidden="1" thickBot="1">
      <c r="A17988" s="409">
        <v>202209</v>
      </c>
      <c r="B17988" s="196" t="s">
        <v>893</v>
      </c>
      <c r="C17988" s="197" t="s">
        <v>791</v>
      </c>
      <c r="D17988" s="198" t="s">
        <v>337</v>
      </c>
      <c r="E17988" s="421">
        <v>85757</v>
      </c>
      <c r="F17988" s="413">
        <v>147.32</v>
      </c>
      <c r="G17988" s="414">
        <f t="shared" si="562"/>
        <v>582.11376595166985</v>
      </c>
      <c r="H17988" s="415">
        <f t="shared" si="563"/>
        <v>2.9105688297583492</v>
      </c>
    </row>
    <row r="17989" spans="1:8" ht="15" hidden="1" thickBot="1">
      <c r="A17989" s="409">
        <v>202209</v>
      </c>
      <c r="B17989" s="196" t="s">
        <v>894</v>
      </c>
      <c r="C17989" s="197" t="s">
        <v>791</v>
      </c>
      <c r="D17989" s="198" t="s">
        <v>337</v>
      </c>
      <c r="E17989" s="421">
        <v>134738</v>
      </c>
      <c r="F17989" s="413">
        <v>147.32</v>
      </c>
      <c r="G17989" s="414">
        <f t="shared" si="562"/>
        <v>914.59408091229977</v>
      </c>
      <c r="H17989" s="415">
        <f t="shared" si="563"/>
        <v>4.5729704045614987</v>
      </c>
    </row>
    <row r="17990" spans="1:8" ht="15" hidden="1" thickBot="1">
      <c r="A17990" s="409">
        <v>202209</v>
      </c>
      <c r="B17990" s="196" t="s">
        <v>895</v>
      </c>
      <c r="C17990" s="197" t="s">
        <v>791</v>
      </c>
      <c r="D17990" s="198" t="s">
        <v>337</v>
      </c>
      <c r="E17990" s="421">
        <v>84725</v>
      </c>
      <c r="F17990" s="413">
        <v>147.32</v>
      </c>
      <c r="G17990" s="414">
        <f t="shared" si="562"/>
        <v>575.10860711376597</v>
      </c>
      <c r="H17990" s="415">
        <f t="shared" si="563"/>
        <v>2.8755430355688301</v>
      </c>
    </row>
    <row r="17991" spans="1:8" ht="15" hidden="1" thickBot="1">
      <c r="A17991" s="409">
        <v>202209</v>
      </c>
      <c r="B17991" s="196" t="s">
        <v>896</v>
      </c>
      <c r="C17991" s="197" t="s">
        <v>791</v>
      </c>
      <c r="D17991" s="198" t="s">
        <v>337</v>
      </c>
      <c r="E17991" s="421">
        <v>130245</v>
      </c>
      <c r="F17991" s="413">
        <v>147.32</v>
      </c>
      <c r="G17991" s="414">
        <f t="shared" si="562"/>
        <v>884.09584577789849</v>
      </c>
      <c r="H17991" s="415">
        <f t="shared" si="563"/>
        <v>4.4204792288894925</v>
      </c>
    </row>
    <row r="17992" spans="1:8" ht="15" hidden="1" thickBot="1">
      <c r="A17992" s="409">
        <v>202209</v>
      </c>
      <c r="B17992" s="196" t="s">
        <v>897</v>
      </c>
      <c r="C17992" s="197" t="s">
        <v>791</v>
      </c>
      <c r="D17992" s="198" t="s">
        <v>337</v>
      </c>
      <c r="E17992" s="421">
        <v>118063</v>
      </c>
      <c r="F17992" s="413">
        <v>147.32</v>
      </c>
      <c r="G17992" s="414">
        <f t="shared" si="562"/>
        <v>801.40510453434706</v>
      </c>
      <c r="H17992" s="415">
        <f t="shared" si="563"/>
        <v>4.0070255226717357</v>
      </c>
    </row>
    <row r="17993" spans="1:8" ht="15" hidden="1" thickBot="1">
      <c r="A17993" s="409">
        <v>202209</v>
      </c>
      <c r="B17993" s="196" t="s">
        <v>898</v>
      </c>
      <c r="C17993" s="197" t="s">
        <v>791</v>
      </c>
      <c r="D17993" s="198" t="s">
        <v>339</v>
      </c>
      <c r="E17993" s="421">
        <v>590</v>
      </c>
      <c r="F17993" s="413">
        <v>147.32</v>
      </c>
      <c r="G17993" s="414">
        <f t="shared" si="562"/>
        <v>4.0048873201194679</v>
      </c>
      <c r="H17993" s="415">
        <f t="shared" si="563"/>
        <v>4.0048873201194679</v>
      </c>
    </row>
    <row r="17994" spans="1:8" ht="15" hidden="1" thickBot="1">
      <c r="A17994" s="409">
        <v>202209</v>
      </c>
      <c r="B17994" s="196" t="s">
        <v>899</v>
      </c>
      <c r="C17994" s="197" t="s">
        <v>791</v>
      </c>
      <c r="D17994" s="198" t="s">
        <v>337</v>
      </c>
      <c r="E17994" s="421">
        <v>115775</v>
      </c>
      <c r="F17994" s="413">
        <v>147.32</v>
      </c>
      <c r="G17994" s="414">
        <f t="shared" si="562"/>
        <v>785.87428726581595</v>
      </c>
      <c r="H17994" s="415">
        <f t="shared" si="563"/>
        <v>3.9293714363290797</v>
      </c>
    </row>
    <row r="17995" spans="1:8" ht="15" hidden="1" thickBot="1">
      <c r="A17995" s="409">
        <v>202209</v>
      </c>
      <c r="B17995" s="196" t="s">
        <v>900</v>
      </c>
      <c r="C17995" s="197" t="s">
        <v>791</v>
      </c>
      <c r="D17995" s="198" t="s">
        <v>339</v>
      </c>
      <c r="E17995" s="421">
        <v>579</v>
      </c>
      <c r="F17995" s="413">
        <v>147.32</v>
      </c>
      <c r="G17995" s="414">
        <f t="shared" si="562"/>
        <v>3.9302199294053763</v>
      </c>
      <c r="H17995" s="415">
        <f t="shared" si="563"/>
        <v>3.9302199294053763</v>
      </c>
    </row>
    <row r="17996" spans="1:8" ht="15" hidden="1" thickBot="1">
      <c r="A17996" s="409">
        <v>202209</v>
      </c>
      <c r="B17996" s="196" t="s">
        <v>901</v>
      </c>
      <c r="C17996" s="197" t="s">
        <v>791</v>
      </c>
      <c r="D17996" s="198" t="s">
        <v>337</v>
      </c>
      <c r="E17996" s="421">
        <v>102198</v>
      </c>
      <c r="F17996" s="413">
        <v>147.32</v>
      </c>
      <c r="G17996" s="414">
        <f t="shared" si="562"/>
        <v>693.71436329079563</v>
      </c>
      <c r="H17996" s="415">
        <f t="shared" si="563"/>
        <v>3.4685718164539781</v>
      </c>
    </row>
    <row r="17997" spans="1:8" ht="15" hidden="1" thickBot="1">
      <c r="A17997" s="409">
        <v>202209</v>
      </c>
      <c r="B17997" s="196" t="s">
        <v>902</v>
      </c>
      <c r="C17997" s="197" t="s">
        <v>791</v>
      </c>
      <c r="D17997" s="198" t="s">
        <v>337</v>
      </c>
      <c r="E17997" s="421">
        <v>98127</v>
      </c>
      <c r="F17997" s="413">
        <v>147.32</v>
      </c>
      <c r="G17997" s="414">
        <f t="shared" si="562"/>
        <v>666.08064078197128</v>
      </c>
      <c r="H17997" s="415">
        <f t="shared" si="563"/>
        <v>3.3304032039098566</v>
      </c>
    </row>
    <row r="17998" spans="1:8" ht="15" hidden="1" thickBot="1">
      <c r="A17998" s="409">
        <v>202209</v>
      </c>
      <c r="B17998" s="196" t="s">
        <v>903</v>
      </c>
      <c r="C17998" s="197" t="s">
        <v>791</v>
      </c>
      <c r="D17998" s="198" t="s">
        <v>339</v>
      </c>
      <c r="E17998" s="421">
        <v>491</v>
      </c>
      <c r="F17998" s="413">
        <v>147.32</v>
      </c>
      <c r="G17998" s="414">
        <f t="shared" si="562"/>
        <v>3.3328808036926421</v>
      </c>
      <c r="H17998" s="415">
        <f t="shared" si="563"/>
        <v>3.3328808036926421</v>
      </c>
    </row>
    <row r="17999" spans="1:8" ht="15" hidden="1" thickBot="1">
      <c r="A17999" s="409">
        <v>202209</v>
      </c>
      <c r="B17999" s="196" t="s">
        <v>904</v>
      </c>
      <c r="C17999" s="197" t="s">
        <v>791</v>
      </c>
      <c r="D17999" s="198" t="s">
        <v>337</v>
      </c>
      <c r="E17999" s="421">
        <v>111633</v>
      </c>
      <c r="F17999" s="413">
        <v>147.32</v>
      </c>
      <c r="G17999" s="414">
        <f t="shared" si="562"/>
        <v>757.75862068965523</v>
      </c>
      <c r="H17999" s="415">
        <f t="shared" si="563"/>
        <v>3.7887931034482762</v>
      </c>
    </row>
    <row r="18000" spans="1:8" ht="15" hidden="1" thickBot="1">
      <c r="A18000" s="409">
        <v>202209</v>
      </c>
      <c r="B18000" s="196" t="s">
        <v>905</v>
      </c>
      <c r="C18000" s="197" t="s">
        <v>791</v>
      </c>
      <c r="D18000" s="198" t="s">
        <v>339</v>
      </c>
      <c r="E18000" s="421">
        <v>558</v>
      </c>
      <c r="F18000" s="413">
        <v>147.32</v>
      </c>
      <c r="G18000" s="414">
        <f t="shared" si="562"/>
        <v>3.7876730925875646</v>
      </c>
      <c r="H18000" s="415">
        <f t="shared" si="563"/>
        <v>3.7876730925875646</v>
      </c>
    </row>
    <row r="18001" spans="1:8" ht="15" hidden="1" thickBot="1">
      <c r="A18001" s="409">
        <v>202209</v>
      </c>
      <c r="B18001" s="196" t="s">
        <v>906</v>
      </c>
      <c r="C18001" s="197" t="s">
        <v>791</v>
      </c>
      <c r="D18001" s="198" t="s">
        <v>337</v>
      </c>
      <c r="E18001" s="421">
        <v>101314</v>
      </c>
      <c r="F18001" s="413">
        <v>147.32</v>
      </c>
      <c r="G18001" s="414">
        <f t="shared" si="562"/>
        <v>687.71382025522678</v>
      </c>
      <c r="H18001" s="415">
        <f t="shared" si="563"/>
        <v>3.4385691012761339</v>
      </c>
    </row>
    <row r="18002" spans="1:8" ht="15" hidden="1" thickBot="1">
      <c r="A18002" s="409">
        <v>202209</v>
      </c>
      <c r="B18002" s="196" t="s">
        <v>907</v>
      </c>
      <c r="C18002" s="197" t="s">
        <v>791</v>
      </c>
      <c r="D18002" s="198" t="s">
        <v>337</v>
      </c>
      <c r="E18002" s="421">
        <v>127449</v>
      </c>
      <c r="F18002" s="413">
        <v>147.32</v>
      </c>
      <c r="G18002" s="414">
        <f t="shared" si="562"/>
        <v>865.11675264729843</v>
      </c>
      <c r="H18002" s="415">
        <f t="shared" si="563"/>
        <v>4.3255837632364917</v>
      </c>
    </row>
    <row r="18003" spans="1:8" ht="15" hidden="1" thickBot="1">
      <c r="A18003" s="409">
        <v>202209</v>
      </c>
      <c r="B18003" s="196" t="s">
        <v>908</v>
      </c>
      <c r="C18003" s="197" t="s">
        <v>791</v>
      </c>
      <c r="D18003" s="198" t="s">
        <v>337</v>
      </c>
      <c r="E18003" s="421">
        <v>113312</v>
      </c>
      <c r="F18003" s="413">
        <v>147.32</v>
      </c>
      <c r="G18003" s="414">
        <f t="shared" si="562"/>
        <v>769.15557969046972</v>
      </c>
      <c r="H18003" s="415">
        <f t="shared" si="563"/>
        <v>3.8457778984523485</v>
      </c>
    </row>
    <row r="18004" spans="1:8" ht="15" hidden="1" thickBot="1">
      <c r="A18004" s="409">
        <v>202209</v>
      </c>
      <c r="B18004" s="196" t="s">
        <v>909</v>
      </c>
      <c r="C18004" s="197" t="s">
        <v>791</v>
      </c>
      <c r="D18004" s="198" t="s">
        <v>337</v>
      </c>
      <c r="E18004" s="421">
        <v>96560</v>
      </c>
      <c r="F18004" s="413">
        <v>147.32</v>
      </c>
      <c r="G18004" s="414">
        <f t="shared" si="562"/>
        <v>655.44393157751836</v>
      </c>
      <c r="H18004" s="415">
        <f t="shared" si="563"/>
        <v>3.2772196578875916</v>
      </c>
    </row>
    <row r="18005" spans="1:8" ht="15" hidden="1" thickBot="1">
      <c r="A18005" s="409">
        <v>202209</v>
      </c>
      <c r="B18005" s="196" t="s">
        <v>910</v>
      </c>
      <c r="C18005" s="197" t="s">
        <v>791</v>
      </c>
      <c r="D18005" s="198" t="s">
        <v>337</v>
      </c>
      <c r="E18005" s="421">
        <v>96284</v>
      </c>
      <c r="F18005" s="413">
        <v>147.32</v>
      </c>
      <c r="G18005" s="414">
        <f t="shared" si="562"/>
        <v>653.57045886505568</v>
      </c>
      <c r="H18005" s="415">
        <f t="shared" si="563"/>
        <v>3.2678522943252784</v>
      </c>
    </row>
    <row r="18006" spans="1:8" ht="15" hidden="1" thickBot="1">
      <c r="A18006" s="409">
        <v>202209</v>
      </c>
      <c r="B18006" s="196" t="s">
        <v>911</v>
      </c>
      <c r="C18006" s="197" t="s">
        <v>791</v>
      </c>
      <c r="D18006" s="198" t="s">
        <v>337</v>
      </c>
      <c r="E18006" s="421">
        <v>95686</v>
      </c>
      <c r="F18006" s="413">
        <v>147.32</v>
      </c>
      <c r="G18006" s="414">
        <f t="shared" si="562"/>
        <v>649.51126798805319</v>
      </c>
      <c r="H18006" s="415">
        <f t="shared" si="563"/>
        <v>3.247556339940266</v>
      </c>
    </row>
    <row r="18007" spans="1:8" ht="15" hidden="1" thickBot="1">
      <c r="A18007" s="409">
        <v>202209</v>
      </c>
      <c r="B18007" s="196" t="s">
        <v>912</v>
      </c>
      <c r="C18007" s="197" t="s">
        <v>791</v>
      </c>
      <c r="D18007" s="198" t="s">
        <v>337</v>
      </c>
      <c r="E18007" s="421">
        <v>99367</v>
      </c>
      <c r="F18007" s="413">
        <v>147.32</v>
      </c>
      <c r="G18007" s="414">
        <f t="shared" si="562"/>
        <v>674.49769209883254</v>
      </c>
      <c r="H18007" s="415">
        <f t="shared" si="563"/>
        <v>3.3724884604941625</v>
      </c>
    </row>
    <row r="18008" spans="1:8" ht="15" hidden="1" thickBot="1">
      <c r="A18008" s="409">
        <v>202209</v>
      </c>
      <c r="B18008" s="196" t="s">
        <v>913</v>
      </c>
      <c r="C18008" s="197" t="s">
        <v>791</v>
      </c>
      <c r="D18008" s="198" t="s">
        <v>337</v>
      </c>
      <c r="E18008" s="421">
        <v>99367</v>
      </c>
      <c r="F18008" s="413">
        <v>147.32</v>
      </c>
      <c r="G18008" s="414">
        <f t="shared" si="562"/>
        <v>674.49769209883254</v>
      </c>
      <c r="H18008" s="415">
        <f t="shared" si="563"/>
        <v>3.3724884604941625</v>
      </c>
    </row>
    <row r="18009" spans="1:8" ht="15" hidden="1" thickBot="1">
      <c r="A18009" s="409">
        <v>202209</v>
      </c>
      <c r="B18009" s="196" t="s">
        <v>914</v>
      </c>
      <c r="C18009" s="197" t="s">
        <v>791</v>
      </c>
      <c r="D18009" s="198" t="s">
        <v>339</v>
      </c>
      <c r="E18009" s="421">
        <v>478</v>
      </c>
      <c r="F18009" s="413">
        <v>147.32</v>
      </c>
      <c r="G18009" s="414">
        <f t="shared" si="562"/>
        <v>3.2446375237578065</v>
      </c>
      <c r="H18009" s="415">
        <f t="shared" si="563"/>
        <v>3.2446375237578065</v>
      </c>
    </row>
    <row r="18010" spans="1:8" ht="15" hidden="1" thickBot="1">
      <c r="A18010" s="409">
        <v>202209</v>
      </c>
      <c r="B18010" s="196" t="s">
        <v>915</v>
      </c>
      <c r="C18010" s="197" t="s">
        <v>791</v>
      </c>
      <c r="D18010" s="198" t="s">
        <v>337</v>
      </c>
      <c r="E18010" s="421">
        <v>77627</v>
      </c>
      <c r="F18010" s="413">
        <v>147.32</v>
      </c>
      <c r="G18010" s="414">
        <f t="shared" si="562"/>
        <v>526.92777626934571</v>
      </c>
      <c r="H18010" s="415">
        <f t="shared" si="563"/>
        <v>2.6346388813467287</v>
      </c>
    </row>
    <row r="18011" spans="1:8" ht="15" hidden="1" thickBot="1">
      <c r="A18011" s="409">
        <v>202209</v>
      </c>
      <c r="B18011" s="196" t="s">
        <v>916</v>
      </c>
      <c r="C18011" s="197" t="s">
        <v>791</v>
      </c>
      <c r="D18011" s="198" t="s">
        <v>337</v>
      </c>
      <c r="E18011" s="421">
        <v>77627</v>
      </c>
      <c r="F18011" s="413">
        <v>147.32</v>
      </c>
      <c r="G18011" s="414">
        <f t="shared" si="562"/>
        <v>526.92777626934571</v>
      </c>
      <c r="H18011" s="415">
        <f t="shared" si="563"/>
        <v>2.6346388813467287</v>
      </c>
    </row>
    <row r="18012" spans="1:8" ht="15" hidden="1" thickBot="1">
      <c r="A18012" s="409">
        <v>202209</v>
      </c>
      <c r="B18012" s="196" t="s">
        <v>917</v>
      </c>
      <c r="C18012" s="197" t="s">
        <v>791</v>
      </c>
      <c r="D18012" s="198" t="s">
        <v>337</v>
      </c>
      <c r="E18012" s="421">
        <v>77627</v>
      </c>
      <c r="F18012" s="413">
        <v>147.32</v>
      </c>
      <c r="G18012" s="414">
        <f t="shared" si="562"/>
        <v>526.92777626934571</v>
      </c>
      <c r="H18012" s="415">
        <f t="shared" si="563"/>
        <v>2.6346388813467287</v>
      </c>
    </row>
    <row r="18013" spans="1:8" ht="15" hidden="1" thickBot="1">
      <c r="A18013" s="409">
        <v>202209</v>
      </c>
      <c r="B18013" s="196" t="s">
        <v>918</v>
      </c>
      <c r="C18013" s="197" t="s">
        <v>791</v>
      </c>
      <c r="D18013" s="198" t="s">
        <v>337</v>
      </c>
      <c r="E18013" s="421">
        <v>77627</v>
      </c>
      <c r="F18013" s="413">
        <v>147.32</v>
      </c>
      <c r="G18013" s="414">
        <f t="shared" si="562"/>
        <v>526.92777626934571</v>
      </c>
      <c r="H18013" s="415">
        <f t="shared" si="563"/>
        <v>2.6346388813467287</v>
      </c>
    </row>
    <row r="18014" spans="1:8" ht="15" hidden="1" thickBot="1">
      <c r="A18014" s="409">
        <v>202209</v>
      </c>
      <c r="B18014" s="196" t="s">
        <v>919</v>
      </c>
      <c r="C18014" s="197" t="s">
        <v>791</v>
      </c>
      <c r="D18014" s="198" t="s">
        <v>337</v>
      </c>
      <c r="E18014" s="421">
        <v>76393</v>
      </c>
      <c r="F18014" s="413">
        <v>147.32</v>
      </c>
      <c r="G18014" s="414">
        <f t="shared" si="562"/>
        <v>518.55145262014662</v>
      </c>
      <c r="H18014" s="415">
        <f t="shared" si="563"/>
        <v>2.592757263100733</v>
      </c>
    </row>
    <row r="18015" spans="1:8" ht="15" hidden="1" thickBot="1">
      <c r="A18015" s="409">
        <v>202209</v>
      </c>
      <c r="B18015" s="196" t="s">
        <v>920</v>
      </c>
      <c r="C18015" s="197" t="s">
        <v>791</v>
      </c>
      <c r="D18015" s="198" t="s">
        <v>337</v>
      </c>
      <c r="E18015" s="421">
        <v>99367</v>
      </c>
      <c r="F18015" s="413">
        <v>147.32</v>
      </c>
      <c r="G18015" s="414">
        <f t="shared" si="562"/>
        <v>674.49769209883254</v>
      </c>
      <c r="H18015" s="415">
        <f t="shared" si="563"/>
        <v>3.3724884604941625</v>
      </c>
    </row>
    <row r="18016" spans="1:8" ht="15" hidden="1" thickBot="1">
      <c r="A18016" s="409">
        <v>202209</v>
      </c>
      <c r="B18016" s="196" t="s">
        <v>921</v>
      </c>
      <c r="C18016" s="197" t="s">
        <v>791</v>
      </c>
      <c r="D18016" s="198" t="s">
        <v>337</v>
      </c>
      <c r="E18016" s="421">
        <v>95686</v>
      </c>
      <c r="F18016" s="413">
        <v>147.32</v>
      </c>
      <c r="G18016" s="414">
        <f t="shared" si="562"/>
        <v>649.51126798805319</v>
      </c>
      <c r="H18016" s="415">
        <f t="shared" si="563"/>
        <v>3.247556339940266</v>
      </c>
    </row>
    <row r="18017" spans="1:8" ht="15" hidden="1" thickBot="1">
      <c r="A18017" s="409">
        <v>202209</v>
      </c>
      <c r="B18017" s="196" t="s">
        <v>922</v>
      </c>
      <c r="C18017" s="197" t="s">
        <v>791</v>
      </c>
      <c r="D18017" s="198" t="s">
        <v>337</v>
      </c>
      <c r="E18017" s="421">
        <v>103619</v>
      </c>
      <c r="F18017" s="413">
        <v>147.32</v>
      </c>
      <c r="G18017" s="414">
        <f t="shared" si="562"/>
        <v>703.36003258213418</v>
      </c>
      <c r="H18017" s="415">
        <f t="shared" si="563"/>
        <v>3.5168001629106711</v>
      </c>
    </row>
    <row r="18018" spans="1:8" ht="15" hidden="1" thickBot="1">
      <c r="A18018" s="409">
        <v>202209</v>
      </c>
      <c r="B18018" s="196" t="s">
        <v>923</v>
      </c>
      <c r="C18018" s="197" t="s">
        <v>791</v>
      </c>
      <c r="D18018" s="198" t="s">
        <v>337</v>
      </c>
      <c r="E18018" s="421">
        <v>122294</v>
      </c>
      <c r="F18018" s="413">
        <v>147.32</v>
      </c>
      <c r="G18018" s="414">
        <f t="shared" si="562"/>
        <v>830.12489818083088</v>
      </c>
      <c r="H18018" s="415">
        <f t="shared" si="563"/>
        <v>4.1506244909041543</v>
      </c>
    </row>
    <row r="18019" spans="1:8" ht="15" hidden="1" thickBot="1">
      <c r="A18019" s="409">
        <v>202209</v>
      </c>
      <c r="B18019" s="196" t="s">
        <v>924</v>
      </c>
      <c r="C18019" s="197" t="s">
        <v>791</v>
      </c>
      <c r="D18019" s="198" t="s">
        <v>337</v>
      </c>
      <c r="E18019" s="421">
        <v>99211</v>
      </c>
      <c r="F18019" s="413">
        <v>147.32</v>
      </c>
      <c r="G18019" s="414">
        <f t="shared" si="562"/>
        <v>673.43877273961448</v>
      </c>
      <c r="H18019" s="415">
        <f t="shared" si="563"/>
        <v>3.3671938636980725</v>
      </c>
    </row>
    <row r="18020" spans="1:8" ht="15" hidden="1" thickBot="1">
      <c r="A18020" s="409">
        <v>202209</v>
      </c>
      <c r="B18020" s="196" t="s">
        <v>925</v>
      </c>
      <c r="C18020" s="197" t="s">
        <v>791</v>
      </c>
      <c r="D18020" s="198" t="s">
        <v>339</v>
      </c>
      <c r="E18020" s="421">
        <v>496</v>
      </c>
      <c r="F18020" s="413">
        <v>147.32</v>
      </c>
      <c r="G18020" s="414">
        <f t="shared" si="562"/>
        <v>3.3668205267445019</v>
      </c>
      <c r="H18020" s="415">
        <f t="shared" si="563"/>
        <v>3.3668205267445019</v>
      </c>
    </row>
    <row r="18021" spans="1:8" ht="15" hidden="1" thickBot="1">
      <c r="A18021" s="409">
        <v>202209</v>
      </c>
      <c r="B18021" s="196" t="s">
        <v>926</v>
      </c>
      <c r="C18021" s="197" t="s">
        <v>791</v>
      </c>
      <c r="D18021" s="198" t="s">
        <v>337</v>
      </c>
      <c r="E18021" s="421">
        <v>101003</v>
      </c>
      <c r="F18021" s="413">
        <v>147.32</v>
      </c>
      <c r="G18021" s="414">
        <f t="shared" si="562"/>
        <v>685.60276948140108</v>
      </c>
      <c r="H18021" s="415">
        <f t="shared" si="563"/>
        <v>3.4280138474070054</v>
      </c>
    </row>
    <row r="18022" spans="1:8" ht="15" hidden="1" thickBot="1">
      <c r="A18022" s="409">
        <v>202209</v>
      </c>
      <c r="B18022" s="196" t="s">
        <v>927</v>
      </c>
      <c r="C18022" s="197" t="s">
        <v>791</v>
      </c>
      <c r="D18022" s="198" t="s">
        <v>339</v>
      </c>
      <c r="E18022" s="421">
        <v>667</v>
      </c>
      <c r="F18022" s="413">
        <v>147.32</v>
      </c>
      <c r="G18022" s="414">
        <f t="shared" si="562"/>
        <v>4.5275590551181102</v>
      </c>
      <c r="H18022" s="415">
        <f t="shared" si="563"/>
        <v>4.5275590551181102</v>
      </c>
    </row>
    <row r="18023" spans="1:8" ht="15" hidden="1" thickBot="1">
      <c r="A18023" s="409">
        <v>202209</v>
      </c>
      <c r="B18023" s="196" t="s">
        <v>928</v>
      </c>
      <c r="C18023" s="197" t="s">
        <v>791</v>
      </c>
      <c r="D18023" s="198" t="s">
        <v>337</v>
      </c>
      <c r="E18023" s="421">
        <v>108348</v>
      </c>
      <c r="F18023" s="413">
        <v>147.32</v>
      </c>
      <c r="G18023" s="414">
        <f t="shared" si="562"/>
        <v>735.46022264458327</v>
      </c>
      <c r="H18023" s="415">
        <f t="shared" si="563"/>
        <v>3.6773011132229163</v>
      </c>
    </row>
    <row r="18024" spans="1:8" ht="15" hidden="1" thickBot="1">
      <c r="A18024" s="409">
        <v>202209</v>
      </c>
      <c r="B18024" s="196" t="s">
        <v>929</v>
      </c>
      <c r="C18024" s="197" t="s">
        <v>791</v>
      </c>
      <c r="D18024" s="198" t="s">
        <v>339</v>
      </c>
      <c r="E18024" s="421">
        <v>542</v>
      </c>
      <c r="F18024" s="413">
        <v>147.32</v>
      </c>
      <c r="G18024" s="414">
        <f t="shared" si="562"/>
        <v>3.6790659788216131</v>
      </c>
      <c r="H18024" s="415">
        <f t="shared" si="563"/>
        <v>3.6790659788216131</v>
      </c>
    </row>
    <row r="18025" spans="1:8" ht="15" hidden="1" thickBot="1">
      <c r="A18025" s="409">
        <v>202209</v>
      </c>
      <c r="B18025" s="196" t="s">
        <v>930</v>
      </c>
      <c r="C18025" s="197" t="s">
        <v>791</v>
      </c>
      <c r="D18025" s="198" t="s">
        <v>337</v>
      </c>
      <c r="E18025" s="421">
        <v>75717</v>
      </c>
      <c r="F18025" s="413">
        <v>147.32</v>
      </c>
      <c r="G18025" s="414">
        <f t="shared" si="562"/>
        <v>513.96280206353515</v>
      </c>
      <c r="H18025" s="415">
        <f t="shared" si="563"/>
        <v>2.5698140103176756</v>
      </c>
    </row>
    <row r="18026" spans="1:8" ht="15" hidden="1" thickBot="1">
      <c r="A18026" s="409">
        <v>202209</v>
      </c>
      <c r="B18026" s="196" t="s">
        <v>931</v>
      </c>
      <c r="C18026" s="197" t="s">
        <v>791</v>
      </c>
      <c r="D18026" s="198" t="s">
        <v>337</v>
      </c>
      <c r="E18026" s="421">
        <v>138454</v>
      </c>
      <c r="F18026" s="413">
        <v>147.32</v>
      </c>
      <c r="G18026" s="414">
        <f t="shared" si="562"/>
        <v>939.81808308444204</v>
      </c>
      <c r="H18026" s="415">
        <f t="shared" si="563"/>
        <v>4.6990904154222104</v>
      </c>
    </row>
    <row r="18027" spans="1:8" ht="15" hidden="1" thickBot="1">
      <c r="A18027" s="409">
        <v>202209</v>
      </c>
      <c r="B18027" s="196" t="s">
        <v>932</v>
      </c>
      <c r="C18027" s="197" t="s">
        <v>791</v>
      </c>
      <c r="D18027" s="198" t="s">
        <v>339</v>
      </c>
      <c r="E18027" s="421">
        <v>692</v>
      </c>
      <c r="F18027" s="413">
        <v>147.32</v>
      </c>
      <c r="G18027" s="414">
        <f t="shared" si="562"/>
        <v>4.69725767037741</v>
      </c>
      <c r="H18027" s="415">
        <f t="shared" si="563"/>
        <v>4.69725767037741</v>
      </c>
    </row>
    <row r="18028" spans="1:8" ht="15" hidden="1" thickBot="1">
      <c r="A18028" s="409">
        <v>202209</v>
      </c>
      <c r="B18028" s="196" t="s">
        <v>933</v>
      </c>
      <c r="C18028" s="197" t="s">
        <v>791</v>
      </c>
      <c r="D18028" s="198" t="s">
        <v>337</v>
      </c>
      <c r="E18028" s="421">
        <v>132374</v>
      </c>
      <c r="F18028" s="413">
        <v>147.32</v>
      </c>
      <c r="G18028" s="414">
        <f t="shared" si="562"/>
        <v>898.54737985338045</v>
      </c>
      <c r="H18028" s="415">
        <f t="shared" si="563"/>
        <v>4.4927368992669026</v>
      </c>
    </row>
    <row r="18029" spans="1:8" ht="15" hidden="1" thickBot="1">
      <c r="A18029" s="409">
        <v>202209</v>
      </c>
      <c r="B18029" s="196" t="s">
        <v>934</v>
      </c>
      <c r="C18029" s="197" t="s">
        <v>791</v>
      </c>
      <c r="D18029" s="198" t="s">
        <v>337</v>
      </c>
      <c r="E18029" s="421">
        <v>118549</v>
      </c>
      <c r="F18029" s="413">
        <v>147.32</v>
      </c>
      <c r="G18029" s="414">
        <f t="shared" si="562"/>
        <v>804.70404561498776</v>
      </c>
      <c r="H18029" s="415">
        <f t="shared" si="563"/>
        <v>4.0235202280749389</v>
      </c>
    </row>
    <row r="18030" spans="1:8" ht="15" hidden="1" thickBot="1">
      <c r="A18030" s="409">
        <v>202209</v>
      </c>
      <c r="B18030" s="196" t="s">
        <v>935</v>
      </c>
      <c r="C18030" s="197" t="s">
        <v>791</v>
      </c>
      <c r="D18030" s="198" t="s">
        <v>339</v>
      </c>
      <c r="E18030" s="421">
        <v>593</v>
      </c>
      <c r="F18030" s="413">
        <v>147.32</v>
      </c>
      <c r="G18030" s="414">
        <f t="shared" si="562"/>
        <v>4.0252511539505837</v>
      </c>
      <c r="H18030" s="415">
        <f t="shared" si="563"/>
        <v>4.0252511539505837</v>
      </c>
    </row>
    <row r="18031" spans="1:8" ht="15" hidden="1" thickBot="1">
      <c r="A18031" s="409">
        <v>202209</v>
      </c>
      <c r="B18031" s="196" t="s">
        <v>936</v>
      </c>
      <c r="C18031" s="197" t="s">
        <v>791</v>
      </c>
      <c r="D18031" s="198" t="s">
        <v>337</v>
      </c>
      <c r="E18031" s="421">
        <v>98515</v>
      </c>
      <c r="F18031" s="413">
        <v>147.32</v>
      </c>
      <c r="G18031" s="414">
        <f t="shared" si="562"/>
        <v>668.71436329079563</v>
      </c>
      <c r="H18031" s="415">
        <f t="shared" si="563"/>
        <v>3.3435718164539781</v>
      </c>
    </row>
    <row r="18032" spans="1:8" ht="15" hidden="1" thickBot="1">
      <c r="A18032" s="409">
        <v>202209</v>
      </c>
      <c r="B18032" s="196" t="s">
        <v>937</v>
      </c>
      <c r="C18032" s="197" t="s">
        <v>791</v>
      </c>
      <c r="D18032" s="198" t="s">
        <v>339</v>
      </c>
      <c r="E18032" s="421">
        <v>493</v>
      </c>
      <c r="F18032" s="413">
        <v>147.32</v>
      </c>
      <c r="G18032" s="414">
        <f t="shared" si="562"/>
        <v>3.3464566929133861</v>
      </c>
      <c r="H18032" s="415">
        <f t="shared" si="563"/>
        <v>3.3464566929133861</v>
      </c>
    </row>
    <row r="18033" spans="1:8" ht="15" hidden="1" thickBot="1">
      <c r="A18033" s="409">
        <v>202209</v>
      </c>
      <c r="B18033" s="196" t="s">
        <v>938</v>
      </c>
      <c r="C18033" s="197" t="s">
        <v>791</v>
      </c>
      <c r="D18033" s="198" t="s">
        <v>337</v>
      </c>
      <c r="E18033" s="421">
        <v>120625</v>
      </c>
      <c r="F18033" s="413">
        <v>147.32</v>
      </c>
      <c r="G18033" s="414">
        <f t="shared" si="562"/>
        <v>818.79581862612008</v>
      </c>
      <c r="H18033" s="415">
        <f t="shared" si="563"/>
        <v>4.0939790931306002</v>
      </c>
    </row>
    <row r="18034" spans="1:8" ht="15" hidden="1" thickBot="1">
      <c r="A18034" s="409">
        <v>202209</v>
      </c>
      <c r="B18034" s="196" t="s">
        <v>939</v>
      </c>
      <c r="C18034" s="197" t="s">
        <v>791</v>
      </c>
      <c r="D18034" s="198" t="s">
        <v>339</v>
      </c>
      <c r="E18034" s="421">
        <v>603</v>
      </c>
      <c r="F18034" s="413">
        <v>147.32</v>
      </c>
      <c r="G18034" s="414">
        <f t="shared" si="562"/>
        <v>4.0931306000543035</v>
      </c>
      <c r="H18034" s="415">
        <f t="shared" si="563"/>
        <v>4.0931306000543035</v>
      </c>
    </row>
    <row r="18035" spans="1:8" ht="15" hidden="1" thickBot="1">
      <c r="A18035" s="409">
        <v>202209</v>
      </c>
      <c r="B18035" s="196" t="s">
        <v>940</v>
      </c>
      <c r="C18035" s="197" t="s">
        <v>791</v>
      </c>
      <c r="D18035" s="198" t="s">
        <v>337</v>
      </c>
      <c r="E18035" s="421">
        <v>87060</v>
      </c>
      <c r="F18035" s="413">
        <v>147.32</v>
      </c>
      <c r="G18035" s="414">
        <f t="shared" si="562"/>
        <v>590.95845777898455</v>
      </c>
      <c r="H18035" s="415">
        <f t="shared" si="563"/>
        <v>2.954792288894923</v>
      </c>
    </row>
    <row r="18036" spans="1:8" ht="15" hidden="1" thickBot="1">
      <c r="A18036" s="409">
        <v>202209</v>
      </c>
      <c r="B18036" s="196" t="s">
        <v>941</v>
      </c>
      <c r="C18036" s="197" t="s">
        <v>791</v>
      </c>
      <c r="D18036" s="198" t="s">
        <v>337</v>
      </c>
      <c r="E18036" s="421">
        <v>128952</v>
      </c>
      <c r="F18036" s="413">
        <v>147.32</v>
      </c>
      <c r="G18036" s="414">
        <f t="shared" si="562"/>
        <v>875.31903339668747</v>
      </c>
      <c r="H18036" s="415">
        <f t="shared" si="563"/>
        <v>4.3765951669834378</v>
      </c>
    </row>
    <row r="18037" spans="1:8" ht="15" hidden="1" thickBot="1">
      <c r="A18037" s="409">
        <v>202209</v>
      </c>
      <c r="B18037" s="196" t="s">
        <v>942</v>
      </c>
      <c r="C18037" s="197" t="s">
        <v>791</v>
      </c>
      <c r="D18037" s="198" t="s">
        <v>337</v>
      </c>
      <c r="E18037" s="421">
        <v>112447</v>
      </c>
      <c r="F18037" s="413">
        <v>147.32</v>
      </c>
      <c r="G18037" s="414">
        <f t="shared" si="562"/>
        <v>763.28400760249804</v>
      </c>
      <c r="H18037" s="415">
        <f t="shared" si="563"/>
        <v>3.81642003801249</v>
      </c>
    </row>
    <row r="18038" spans="1:8" ht="15" hidden="1" thickBot="1">
      <c r="A18038" s="409">
        <v>202209</v>
      </c>
      <c r="B18038" s="196" t="s">
        <v>943</v>
      </c>
      <c r="C18038" s="197" t="s">
        <v>791</v>
      </c>
      <c r="D18038" s="198" t="s">
        <v>337</v>
      </c>
      <c r="E18038" s="421">
        <v>114686</v>
      </c>
      <c r="F18038" s="413">
        <v>147.32</v>
      </c>
      <c r="G18038" s="414">
        <f t="shared" si="562"/>
        <v>778.48221558512091</v>
      </c>
      <c r="H18038" s="415">
        <f t="shared" si="563"/>
        <v>3.8924110779256047</v>
      </c>
    </row>
    <row r="18039" spans="1:8" ht="15" hidden="1" thickBot="1">
      <c r="A18039" s="409">
        <v>202209</v>
      </c>
      <c r="B18039" s="196" t="s">
        <v>944</v>
      </c>
      <c r="C18039" s="197" t="s">
        <v>791</v>
      </c>
      <c r="D18039" s="198" t="s">
        <v>337</v>
      </c>
      <c r="E18039" s="421">
        <v>114628</v>
      </c>
      <c r="F18039" s="413">
        <v>147.32</v>
      </c>
      <c r="G18039" s="414">
        <f t="shared" si="562"/>
        <v>778.08851479771931</v>
      </c>
      <c r="H18039" s="415">
        <f t="shared" si="563"/>
        <v>3.8904425739885964</v>
      </c>
    </row>
    <row r="18040" spans="1:8" ht="15" hidden="1" thickBot="1">
      <c r="A18040" s="409">
        <v>202209</v>
      </c>
      <c r="B18040" s="196" t="s">
        <v>945</v>
      </c>
      <c r="C18040" s="197" t="s">
        <v>791</v>
      </c>
      <c r="D18040" s="198" t="s">
        <v>337</v>
      </c>
      <c r="E18040" s="421">
        <v>108457</v>
      </c>
      <c r="F18040" s="413">
        <v>147.32</v>
      </c>
      <c r="G18040" s="414">
        <f t="shared" si="562"/>
        <v>736.20010860711375</v>
      </c>
      <c r="H18040" s="415">
        <f t="shared" si="563"/>
        <v>3.6810005430355686</v>
      </c>
    </row>
    <row r="18041" spans="1:8" ht="15" hidden="1" thickBot="1">
      <c r="A18041" s="409">
        <v>202209</v>
      </c>
      <c r="B18041" s="196" t="s">
        <v>946</v>
      </c>
      <c r="C18041" s="197" t="s">
        <v>791</v>
      </c>
      <c r="D18041" s="198" t="s">
        <v>337</v>
      </c>
      <c r="E18041" s="421">
        <v>83569</v>
      </c>
      <c r="F18041" s="413">
        <v>147.32</v>
      </c>
      <c r="G18041" s="414">
        <f t="shared" si="562"/>
        <v>567.26174314417597</v>
      </c>
      <c r="H18041" s="415">
        <f t="shared" si="563"/>
        <v>2.8363087157208797</v>
      </c>
    </row>
    <row r="18042" spans="1:8" ht="15" hidden="1" thickBot="1">
      <c r="A18042" s="409">
        <v>202209</v>
      </c>
      <c r="B18042" s="196" t="s">
        <v>947</v>
      </c>
      <c r="C18042" s="197" t="s">
        <v>791</v>
      </c>
      <c r="D18042" s="198" t="s">
        <v>339</v>
      </c>
      <c r="E18042" s="421">
        <v>573</v>
      </c>
      <c r="F18042" s="413">
        <v>147.32</v>
      </c>
      <c r="G18042" s="414">
        <f t="shared" si="562"/>
        <v>3.8894922617431442</v>
      </c>
      <c r="H18042" s="415">
        <f t="shared" si="563"/>
        <v>3.8894922617431442</v>
      </c>
    </row>
    <row r="18043" spans="1:8" ht="15" hidden="1" thickBot="1">
      <c r="A18043" s="409">
        <v>202209</v>
      </c>
      <c r="B18043" s="196" t="s">
        <v>948</v>
      </c>
      <c r="C18043" s="197" t="s">
        <v>791</v>
      </c>
      <c r="D18043" s="198" t="s">
        <v>337</v>
      </c>
      <c r="E18043" s="421">
        <v>83406</v>
      </c>
      <c r="F18043" s="413">
        <v>147.32</v>
      </c>
      <c r="G18043" s="414">
        <f t="shared" si="562"/>
        <v>566.1553081726853</v>
      </c>
      <c r="H18043" s="415">
        <f t="shared" si="563"/>
        <v>2.8307765408634267</v>
      </c>
    </row>
    <row r="18044" spans="1:8" ht="15" hidden="1" thickBot="1">
      <c r="A18044" s="409">
        <v>202209</v>
      </c>
      <c r="B18044" s="196" t="s">
        <v>949</v>
      </c>
      <c r="C18044" s="197" t="s">
        <v>791</v>
      </c>
      <c r="D18044" s="198" t="s">
        <v>337</v>
      </c>
      <c r="E18044" s="421">
        <v>83377</v>
      </c>
      <c r="F18044" s="413">
        <v>147.32</v>
      </c>
      <c r="G18044" s="414">
        <f t="shared" si="562"/>
        <v>565.95845777898455</v>
      </c>
      <c r="H18044" s="415">
        <f t="shared" si="563"/>
        <v>2.829792288894923</v>
      </c>
    </row>
    <row r="18045" spans="1:8" ht="15" hidden="1" thickBot="1">
      <c r="A18045" s="409">
        <v>202209</v>
      </c>
      <c r="B18045" s="196" t="s">
        <v>950</v>
      </c>
      <c r="C18045" s="197" t="s">
        <v>791</v>
      </c>
      <c r="D18045" s="198" t="s">
        <v>337</v>
      </c>
      <c r="E18045" s="421">
        <v>83377</v>
      </c>
      <c r="F18045" s="413">
        <v>147.32</v>
      </c>
      <c r="G18045" s="414">
        <f t="shared" si="562"/>
        <v>565.95845777898455</v>
      </c>
      <c r="H18045" s="415">
        <f t="shared" si="563"/>
        <v>2.829792288894923</v>
      </c>
    </row>
    <row r="18046" spans="1:8" ht="15" hidden="1" thickBot="1">
      <c r="A18046" s="409">
        <v>202209</v>
      </c>
      <c r="B18046" s="196" t="s">
        <v>951</v>
      </c>
      <c r="C18046" s="197" t="s">
        <v>791</v>
      </c>
      <c r="D18046" s="198" t="s">
        <v>337</v>
      </c>
      <c r="E18046" s="421">
        <v>114686</v>
      </c>
      <c r="F18046" s="413">
        <v>147.32</v>
      </c>
      <c r="G18046" s="414">
        <f t="shared" si="562"/>
        <v>778.48221558512091</v>
      </c>
      <c r="H18046" s="415">
        <f t="shared" si="563"/>
        <v>3.8924110779256047</v>
      </c>
    </row>
    <row r="18047" spans="1:8" ht="15" hidden="1" thickBot="1">
      <c r="A18047" s="409">
        <v>202209</v>
      </c>
      <c r="B18047" s="196" t="s">
        <v>952</v>
      </c>
      <c r="C18047" s="197" t="s">
        <v>791</v>
      </c>
      <c r="D18047" s="198" t="s">
        <v>337</v>
      </c>
      <c r="E18047" s="421">
        <v>114628</v>
      </c>
      <c r="F18047" s="413">
        <v>147.32</v>
      </c>
      <c r="G18047" s="414">
        <f t="shared" si="562"/>
        <v>778.08851479771931</v>
      </c>
      <c r="H18047" s="415">
        <f t="shared" si="563"/>
        <v>3.8904425739885964</v>
      </c>
    </row>
    <row r="18048" spans="1:8" ht="15" hidden="1" thickBot="1">
      <c r="A18048" s="409">
        <v>202209</v>
      </c>
      <c r="B18048" s="196" t="s">
        <v>953</v>
      </c>
      <c r="C18048" s="197" t="s">
        <v>791</v>
      </c>
      <c r="D18048" s="198" t="s">
        <v>337</v>
      </c>
      <c r="E18048" s="421">
        <v>123705</v>
      </c>
      <c r="F18048" s="413">
        <v>147.32</v>
      </c>
      <c r="G18048" s="414">
        <f t="shared" si="562"/>
        <v>839.70268802606574</v>
      </c>
      <c r="H18048" s="415">
        <f t="shared" si="563"/>
        <v>4.1985134401303288</v>
      </c>
    </row>
    <row r="18049" spans="1:8" ht="15" hidden="1" thickBot="1">
      <c r="A18049" s="409">
        <v>202209</v>
      </c>
      <c r="B18049" s="196" t="s">
        <v>954</v>
      </c>
      <c r="C18049" s="197" t="s">
        <v>791</v>
      </c>
      <c r="D18049" s="198" t="s">
        <v>337</v>
      </c>
      <c r="E18049" s="421">
        <v>144747</v>
      </c>
      <c r="F18049" s="413">
        <v>147.32</v>
      </c>
      <c r="G18049" s="414">
        <f t="shared" si="562"/>
        <v>982.53461851751297</v>
      </c>
      <c r="H18049" s="415">
        <f t="shared" si="563"/>
        <v>4.912673092587565</v>
      </c>
    </row>
    <row r="18050" spans="1:8" ht="15" hidden="1" thickBot="1">
      <c r="A18050" s="409">
        <v>202209</v>
      </c>
      <c r="B18050" s="196" t="s">
        <v>955</v>
      </c>
      <c r="C18050" s="197" t="s">
        <v>791</v>
      </c>
      <c r="D18050" s="198" t="s">
        <v>337</v>
      </c>
      <c r="E18050" s="421">
        <v>129771</v>
      </c>
      <c r="F18050" s="413">
        <v>147.32</v>
      </c>
      <c r="G18050" s="414">
        <f t="shared" ref="G18050:G18113" si="564">+E18050/F18050</f>
        <v>880.87836003258212</v>
      </c>
      <c r="H18050" s="415">
        <f t="shared" ref="H18050:H18113" si="565">IF(D18050="TB",G18050/200,IF(D18050="LT",G18050,"VER"))</f>
        <v>4.4043918001629105</v>
      </c>
    </row>
    <row r="18051" spans="1:8" ht="15" hidden="1" thickBot="1">
      <c r="A18051" s="409">
        <v>202209</v>
      </c>
      <c r="B18051" s="196" t="s">
        <v>956</v>
      </c>
      <c r="C18051" s="197" t="s">
        <v>791</v>
      </c>
      <c r="D18051" s="198" t="s">
        <v>337</v>
      </c>
      <c r="E18051" s="421">
        <v>81574</v>
      </c>
      <c r="F18051" s="413">
        <v>147.32</v>
      </c>
      <c r="G18051" s="414">
        <f t="shared" si="564"/>
        <v>553.71979364648382</v>
      </c>
      <c r="H18051" s="415">
        <f t="shared" si="565"/>
        <v>2.768598968232419</v>
      </c>
    </row>
    <row r="18052" spans="1:8" ht="15" hidden="1" thickBot="1">
      <c r="A18052" s="409">
        <v>202209</v>
      </c>
      <c r="B18052" s="196" t="s">
        <v>957</v>
      </c>
      <c r="C18052" s="197" t="s">
        <v>791</v>
      </c>
      <c r="D18052" s="198" t="s">
        <v>337</v>
      </c>
      <c r="E18052" s="421">
        <v>110116</v>
      </c>
      <c r="F18052" s="413">
        <v>147.32</v>
      </c>
      <c r="G18052" s="414">
        <f t="shared" si="564"/>
        <v>747.46130871572086</v>
      </c>
      <c r="H18052" s="415">
        <f t="shared" si="565"/>
        <v>3.7373065435786041</v>
      </c>
    </row>
    <row r="18053" spans="1:8" ht="15" hidden="1" thickBot="1">
      <c r="A18053" s="409">
        <v>202209</v>
      </c>
      <c r="B18053" s="196" t="s">
        <v>958</v>
      </c>
      <c r="C18053" s="197" t="s">
        <v>791</v>
      </c>
      <c r="D18053" s="198" t="s">
        <v>337</v>
      </c>
      <c r="E18053" s="421">
        <v>143514</v>
      </c>
      <c r="F18053" s="413">
        <v>147.32</v>
      </c>
      <c r="G18053" s="414">
        <f t="shared" si="564"/>
        <v>974.16508281292431</v>
      </c>
      <c r="H18053" s="415">
        <f t="shared" si="565"/>
        <v>4.8708254140646217</v>
      </c>
    </row>
    <row r="18054" spans="1:8" ht="15" hidden="1" thickBot="1">
      <c r="A18054" s="409">
        <v>202209</v>
      </c>
      <c r="B18054" s="196" t="s">
        <v>959</v>
      </c>
      <c r="C18054" s="197" t="s">
        <v>791</v>
      </c>
      <c r="D18054" s="198" t="s">
        <v>337</v>
      </c>
      <c r="E18054" s="421">
        <v>111406</v>
      </c>
      <c r="F18054" s="413">
        <v>147.32</v>
      </c>
      <c r="G18054" s="414">
        <f t="shared" si="564"/>
        <v>756.21775726310079</v>
      </c>
      <c r="H18054" s="415">
        <f t="shared" si="565"/>
        <v>3.7810887863155038</v>
      </c>
    </row>
    <row r="18055" spans="1:8" ht="15" hidden="1" thickBot="1">
      <c r="A18055" s="409">
        <v>202209</v>
      </c>
      <c r="B18055" s="196" t="s">
        <v>960</v>
      </c>
      <c r="C18055" s="197" t="s">
        <v>791</v>
      </c>
      <c r="D18055" s="198" t="s">
        <v>337</v>
      </c>
      <c r="E18055" s="421">
        <v>113322</v>
      </c>
      <c r="F18055" s="413">
        <v>147.32</v>
      </c>
      <c r="G18055" s="414">
        <f t="shared" si="564"/>
        <v>769.22345913657352</v>
      </c>
      <c r="H18055" s="415">
        <f t="shared" si="565"/>
        <v>3.8461172956828675</v>
      </c>
    </row>
    <row r="18056" spans="1:8" ht="15" hidden="1" thickBot="1">
      <c r="A18056" s="409">
        <v>202209</v>
      </c>
      <c r="B18056" s="196" t="s">
        <v>961</v>
      </c>
      <c r="C18056" s="197" t="s">
        <v>791</v>
      </c>
      <c r="D18056" s="198" t="s">
        <v>337</v>
      </c>
      <c r="E18056" s="421">
        <v>118956</v>
      </c>
      <c r="F18056" s="413">
        <v>147.32</v>
      </c>
      <c r="G18056" s="414">
        <f t="shared" si="564"/>
        <v>807.46673907140917</v>
      </c>
      <c r="H18056" s="415">
        <f t="shared" si="565"/>
        <v>4.037333695357046</v>
      </c>
    </row>
    <row r="18057" spans="1:8" ht="15" hidden="1" thickBot="1">
      <c r="A18057" s="409">
        <v>202209</v>
      </c>
      <c r="B18057" s="196" t="s">
        <v>962</v>
      </c>
      <c r="C18057" s="197" t="s">
        <v>791</v>
      </c>
      <c r="D18057" s="198" t="s">
        <v>339</v>
      </c>
      <c r="E18057" s="421">
        <v>595</v>
      </c>
      <c r="F18057" s="413">
        <v>147.32</v>
      </c>
      <c r="G18057" s="414">
        <f t="shared" si="564"/>
        <v>4.0388270431713282</v>
      </c>
      <c r="H18057" s="415">
        <f t="shared" si="565"/>
        <v>4.0388270431713282</v>
      </c>
    </row>
    <row r="18058" spans="1:8" ht="15" hidden="1" thickBot="1">
      <c r="A18058" s="409">
        <v>202209</v>
      </c>
      <c r="B18058" s="196" t="s">
        <v>963</v>
      </c>
      <c r="C18058" s="197" t="s">
        <v>791</v>
      </c>
      <c r="D18058" s="198" t="s">
        <v>337</v>
      </c>
      <c r="E18058" s="421">
        <v>118601</v>
      </c>
      <c r="F18058" s="413">
        <v>147.32</v>
      </c>
      <c r="G18058" s="414">
        <f t="shared" si="564"/>
        <v>805.05701873472719</v>
      </c>
      <c r="H18058" s="415">
        <f t="shared" si="565"/>
        <v>4.0252850936736362</v>
      </c>
    </row>
    <row r="18059" spans="1:8" ht="15" hidden="1" thickBot="1">
      <c r="A18059" s="409">
        <v>202209</v>
      </c>
      <c r="B18059" s="196" t="s">
        <v>964</v>
      </c>
      <c r="C18059" s="197" t="s">
        <v>791</v>
      </c>
      <c r="D18059" s="198" t="s">
        <v>337</v>
      </c>
      <c r="E18059" s="421">
        <v>118601</v>
      </c>
      <c r="F18059" s="413">
        <v>147.32</v>
      </c>
      <c r="G18059" s="414">
        <f t="shared" si="564"/>
        <v>805.05701873472719</v>
      </c>
      <c r="H18059" s="415">
        <f t="shared" si="565"/>
        <v>4.0252850936736362</v>
      </c>
    </row>
    <row r="18060" spans="1:8" ht="15" hidden="1" thickBot="1">
      <c r="A18060" s="409">
        <v>202209</v>
      </c>
      <c r="B18060" s="196" t="s">
        <v>965</v>
      </c>
      <c r="C18060" s="197" t="s">
        <v>791</v>
      </c>
      <c r="D18060" s="198" t="s">
        <v>337</v>
      </c>
      <c r="E18060" s="421">
        <v>118601</v>
      </c>
      <c r="F18060" s="413">
        <v>147.32</v>
      </c>
      <c r="G18060" s="414">
        <f t="shared" si="564"/>
        <v>805.05701873472719</v>
      </c>
      <c r="H18060" s="415">
        <f t="shared" si="565"/>
        <v>4.0252850936736362</v>
      </c>
    </row>
    <row r="18061" spans="1:8" ht="15" hidden="1" thickBot="1">
      <c r="A18061" s="409">
        <v>202209</v>
      </c>
      <c r="B18061" s="196" t="s">
        <v>966</v>
      </c>
      <c r="C18061" s="197" t="s">
        <v>791</v>
      </c>
      <c r="D18061" s="198" t="s">
        <v>337</v>
      </c>
      <c r="E18061" s="421">
        <v>103017</v>
      </c>
      <c r="F18061" s="413">
        <v>147.32</v>
      </c>
      <c r="G18061" s="414">
        <f t="shared" si="564"/>
        <v>699.27368992669028</v>
      </c>
      <c r="H18061" s="415">
        <f t="shared" si="565"/>
        <v>3.4963684496334513</v>
      </c>
    </row>
    <row r="18062" spans="1:8" ht="15" hidden="1" thickBot="1">
      <c r="A18062" s="409">
        <v>202209</v>
      </c>
      <c r="B18062" s="196" t="s">
        <v>967</v>
      </c>
      <c r="C18062" s="197" t="s">
        <v>791</v>
      </c>
      <c r="D18062" s="198" t="s">
        <v>339</v>
      </c>
      <c r="E18062" s="421">
        <v>515</v>
      </c>
      <c r="F18062" s="413">
        <v>147.32</v>
      </c>
      <c r="G18062" s="414">
        <f t="shared" si="564"/>
        <v>3.4957914743415697</v>
      </c>
      <c r="H18062" s="415">
        <f t="shared" si="565"/>
        <v>3.4957914743415697</v>
      </c>
    </row>
    <row r="18063" spans="1:8" ht="15" hidden="1" thickBot="1">
      <c r="A18063" s="409">
        <v>202209</v>
      </c>
      <c r="B18063" s="196" t="s">
        <v>968</v>
      </c>
      <c r="C18063" s="197" t="s">
        <v>791</v>
      </c>
      <c r="D18063" s="198" t="s">
        <v>337</v>
      </c>
      <c r="E18063" s="421">
        <v>130245</v>
      </c>
      <c r="F18063" s="413">
        <v>147.32</v>
      </c>
      <c r="G18063" s="414">
        <f t="shared" si="564"/>
        <v>884.09584577789849</v>
      </c>
      <c r="H18063" s="415">
        <f t="shared" si="565"/>
        <v>4.4204792288894925</v>
      </c>
    </row>
    <row r="18064" spans="1:8" ht="15" hidden="1" thickBot="1">
      <c r="A18064" s="409">
        <v>202209</v>
      </c>
      <c r="B18064" s="196" t="s">
        <v>969</v>
      </c>
      <c r="C18064" s="197" t="s">
        <v>791</v>
      </c>
      <c r="D18064" s="198" t="s">
        <v>337</v>
      </c>
      <c r="E18064" s="421">
        <v>121445</v>
      </c>
      <c r="F18064" s="413">
        <v>147.32</v>
      </c>
      <c r="G18064" s="414">
        <f t="shared" si="564"/>
        <v>824.36193320662505</v>
      </c>
      <c r="H18064" s="415">
        <f t="shared" si="565"/>
        <v>4.1218096660331254</v>
      </c>
    </row>
    <row r="18065" spans="1:8" ht="15" hidden="1" thickBot="1">
      <c r="A18065" s="409">
        <v>202209</v>
      </c>
      <c r="B18065" s="196" t="s">
        <v>970</v>
      </c>
      <c r="C18065" s="197" t="s">
        <v>791</v>
      </c>
      <c r="D18065" s="198" t="s">
        <v>339</v>
      </c>
      <c r="E18065" s="421">
        <v>467</v>
      </c>
      <c r="F18065" s="413">
        <v>147.32</v>
      </c>
      <c r="G18065" s="414">
        <f t="shared" si="564"/>
        <v>3.1699701330437144</v>
      </c>
      <c r="H18065" s="415">
        <f t="shared" si="565"/>
        <v>3.1699701330437144</v>
      </c>
    </row>
    <row r="18066" spans="1:8" ht="15" hidden="1" thickBot="1">
      <c r="A18066" s="409">
        <v>202209</v>
      </c>
      <c r="B18066" s="196" t="s">
        <v>971</v>
      </c>
      <c r="C18066" s="197" t="s">
        <v>791</v>
      </c>
      <c r="D18066" s="198" t="s">
        <v>337</v>
      </c>
      <c r="E18066" s="421">
        <v>95078</v>
      </c>
      <c r="F18066" s="413">
        <v>147.32</v>
      </c>
      <c r="G18066" s="414">
        <f t="shared" si="564"/>
        <v>645.38419766494712</v>
      </c>
      <c r="H18066" s="415">
        <f t="shared" si="565"/>
        <v>3.2269209883247356</v>
      </c>
    </row>
    <row r="18067" spans="1:8" ht="15" hidden="1" thickBot="1">
      <c r="A18067" s="409">
        <v>202209</v>
      </c>
      <c r="B18067" s="196" t="s">
        <v>972</v>
      </c>
      <c r="C18067" s="197" t="s">
        <v>791</v>
      </c>
      <c r="D18067" s="198" t="s">
        <v>339</v>
      </c>
      <c r="E18067" s="421">
        <v>475</v>
      </c>
      <c r="F18067" s="413">
        <v>147.32</v>
      </c>
      <c r="G18067" s="414">
        <f t="shared" si="564"/>
        <v>3.2242736899266902</v>
      </c>
      <c r="H18067" s="415">
        <f t="shared" si="565"/>
        <v>3.2242736899266902</v>
      </c>
    </row>
    <row r="18068" spans="1:8" ht="15" hidden="1" thickBot="1">
      <c r="A18068" s="409">
        <v>202209</v>
      </c>
      <c r="B18068" s="196" t="s">
        <v>973</v>
      </c>
      <c r="C18068" s="197" t="s">
        <v>791</v>
      </c>
      <c r="D18068" s="198" t="s">
        <v>337</v>
      </c>
      <c r="E18068" s="421">
        <v>128189</v>
      </c>
      <c r="F18068" s="413">
        <v>147.32</v>
      </c>
      <c r="G18068" s="414">
        <f t="shared" si="564"/>
        <v>870.13983165897366</v>
      </c>
      <c r="H18068" s="415">
        <f t="shared" si="565"/>
        <v>4.3506991582948684</v>
      </c>
    </row>
    <row r="18069" spans="1:8" ht="15" hidden="1" thickBot="1">
      <c r="A18069" s="409">
        <v>202209</v>
      </c>
      <c r="B18069" s="196" t="s">
        <v>974</v>
      </c>
      <c r="C18069" s="197" t="s">
        <v>791</v>
      </c>
      <c r="D18069" s="198" t="s">
        <v>339</v>
      </c>
      <c r="E18069" s="421">
        <v>641</v>
      </c>
      <c r="F18069" s="413">
        <v>147.32</v>
      </c>
      <c r="G18069" s="414">
        <f t="shared" si="564"/>
        <v>4.351072495248439</v>
      </c>
      <c r="H18069" s="415">
        <f t="shared" si="565"/>
        <v>4.351072495248439</v>
      </c>
    </row>
    <row r="18070" spans="1:8" ht="15" hidden="1" thickBot="1">
      <c r="A18070" s="409">
        <v>202209</v>
      </c>
      <c r="B18070" s="196" t="s">
        <v>975</v>
      </c>
      <c r="C18070" s="197" t="s">
        <v>791</v>
      </c>
      <c r="D18070" s="198" t="s">
        <v>337</v>
      </c>
      <c r="E18070" s="421">
        <v>111959</v>
      </c>
      <c r="F18070" s="413">
        <v>147.32</v>
      </c>
      <c r="G18070" s="414">
        <f t="shared" si="564"/>
        <v>759.97149063263646</v>
      </c>
      <c r="H18070" s="415">
        <f t="shared" si="565"/>
        <v>3.7998574531631824</v>
      </c>
    </row>
    <row r="18071" spans="1:8" ht="15" hidden="1" thickBot="1">
      <c r="A18071" s="409">
        <v>202209</v>
      </c>
      <c r="B18071" s="196" t="s">
        <v>976</v>
      </c>
      <c r="C18071" s="197" t="s">
        <v>791</v>
      </c>
      <c r="D18071" s="198" t="s">
        <v>339</v>
      </c>
      <c r="E18071" s="421">
        <v>560</v>
      </c>
      <c r="F18071" s="413">
        <v>147.32</v>
      </c>
      <c r="G18071" s="414">
        <f t="shared" si="564"/>
        <v>3.8012489818083086</v>
      </c>
      <c r="H18071" s="415">
        <f t="shared" si="565"/>
        <v>3.8012489818083086</v>
      </c>
    </row>
    <row r="18072" spans="1:8" ht="15" hidden="1" thickBot="1">
      <c r="A18072" s="409">
        <v>202209</v>
      </c>
      <c r="B18072" s="196" t="s">
        <v>977</v>
      </c>
      <c r="C18072" s="197" t="s">
        <v>791</v>
      </c>
      <c r="D18072" s="198" t="s">
        <v>337</v>
      </c>
      <c r="E18072" s="421">
        <v>111918</v>
      </c>
      <c r="F18072" s="413">
        <v>147.32</v>
      </c>
      <c r="G18072" s="414">
        <f t="shared" si="564"/>
        <v>759.69318490361127</v>
      </c>
      <c r="H18072" s="415">
        <f t="shared" si="565"/>
        <v>3.7984659245180565</v>
      </c>
    </row>
    <row r="18073" spans="1:8" ht="15" hidden="1" thickBot="1">
      <c r="A18073" s="409">
        <v>202209</v>
      </c>
      <c r="B18073" s="196" t="s">
        <v>978</v>
      </c>
      <c r="C18073" s="197" t="s">
        <v>791</v>
      </c>
      <c r="D18073" s="198" t="s">
        <v>339</v>
      </c>
      <c r="E18073" s="421">
        <v>560</v>
      </c>
      <c r="F18073" s="413">
        <v>147.32</v>
      </c>
      <c r="G18073" s="414">
        <f t="shared" si="564"/>
        <v>3.8012489818083086</v>
      </c>
      <c r="H18073" s="415">
        <f t="shared" si="565"/>
        <v>3.8012489818083086</v>
      </c>
    </row>
    <row r="18074" spans="1:8" ht="15" hidden="1" thickBot="1">
      <c r="A18074" s="409">
        <v>202209</v>
      </c>
      <c r="B18074" s="196" t="s">
        <v>979</v>
      </c>
      <c r="C18074" s="197" t="s">
        <v>791</v>
      </c>
      <c r="D18074" s="198" t="s">
        <v>337</v>
      </c>
      <c r="E18074" s="421">
        <v>111918</v>
      </c>
      <c r="F18074" s="413">
        <v>147.32</v>
      </c>
      <c r="G18074" s="414">
        <f t="shared" si="564"/>
        <v>759.69318490361127</v>
      </c>
      <c r="H18074" s="415">
        <f t="shared" si="565"/>
        <v>3.7984659245180565</v>
      </c>
    </row>
    <row r="18075" spans="1:8" ht="15" hidden="1" thickBot="1">
      <c r="A18075" s="409">
        <v>202209</v>
      </c>
      <c r="B18075" s="196" t="s">
        <v>980</v>
      </c>
      <c r="C18075" s="197" t="s">
        <v>791</v>
      </c>
      <c r="D18075" s="198" t="s">
        <v>339</v>
      </c>
      <c r="E18075" s="421">
        <v>560</v>
      </c>
      <c r="F18075" s="413">
        <v>147.32</v>
      </c>
      <c r="G18075" s="414">
        <f t="shared" si="564"/>
        <v>3.8012489818083086</v>
      </c>
      <c r="H18075" s="415">
        <f t="shared" si="565"/>
        <v>3.8012489818083086</v>
      </c>
    </row>
    <row r="18076" spans="1:8" ht="15" hidden="1" thickBot="1">
      <c r="A18076" s="409">
        <v>202209</v>
      </c>
      <c r="B18076" s="196" t="s">
        <v>981</v>
      </c>
      <c r="C18076" s="197" t="s">
        <v>791</v>
      </c>
      <c r="D18076" s="198" t="s">
        <v>337</v>
      </c>
      <c r="E18076" s="421">
        <v>111918</v>
      </c>
      <c r="F18076" s="413">
        <v>147.32</v>
      </c>
      <c r="G18076" s="414">
        <f t="shared" si="564"/>
        <v>759.69318490361127</v>
      </c>
      <c r="H18076" s="415">
        <f t="shared" si="565"/>
        <v>3.7984659245180565</v>
      </c>
    </row>
    <row r="18077" spans="1:8" ht="15" hidden="1" thickBot="1">
      <c r="A18077" s="409">
        <v>202209</v>
      </c>
      <c r="B18077" s="196" t="s">
        <v>982</v>
      </c>
      <c r="C18077" s="197" t="s">
        <v>791</v>
      </c>
      <c r="D18077" s="198" t="s">
        <v>337</v>
      </c>
      <c r="E18077" s="421">
        <v>101759</v>
      </c>
      <c r="F18077" s="413">
        <v>147.32</v>
      </c>
      <c r="G18077" s="414">
        <f t="shared" si="564"/>
        <v>690.73445560684229</v>
      </c>
      <c r="H18077" s="415">
        <f t="shared" si="565"/>
        <v>3.4536722780342113</v>
      </c>
    </row>
    <row r="18078" spans="1:8" ht="15" hidden="1" thickBot="1">
      <c r="A18078" s="409">
        <v>202209</v>
      </c>
      <c r="B18078" s="196" t="s">
        <v>983</v>
      </c>
      <c r="C18078" s="197" t="s">
        <v>791</v>
      </c>
      <c r="D18078" s="198" t="s">
        <v>337</v>
      </c>
      <c r="E18078" s="421">
        <v>101759</v>
      </c>
      <c r="F18078" s="413">
        <v>147.32</v>
      </c>
      <c r="G18078" s="414">
        <f t="shared" si="564"/>
        <v>690.73445560684229</v>
      </c>
      <c r="H18078" s="415">
        <f t="shared" si="565"/>
        <v>3.4536722780342113</v>
      </c>
    </row>
    <row r="18079" spans="1:8" ht="15" hidden="1" thickBot="1">
      <c r="A18079" s="409">
        <v>202209</v>
      </c>
      <c r="B18079" s="196" t="s">
        <v>984</v>
      </c>
      <c r="C18079" s="197" t="s">
        <v>791</v>
      </c>
      <c r="D18079" s="198" t="s">
        <v>339</v>
      </c>
      <c r="E18079" s="421">
        <v>509</v>
      </c>
      <c r="F18079" s="413">
        <v>147.32</v>
      </c>
      <c r="G18079" s="414">
        <f t="shared" si="564"/>
        <v>3.4550638066793375</v>
      </c>
      <c r="H18079" s="415">
        <f t="shared" si="565"/>
        <v>3.4550638066793375</v>
      </c>
    </row>
    <row r="18080" spans="1:8" ht="15" hidden="1" thickBot="1">
      <c r="A18080" s="409">
        <v>202209</v>
      </c>
      <c r="B18080" s="196" t="s">
        <v>985</v>
      </c>
      <c r="C18080" s="197" t="s">
        <v>791</v>
      </c>
      <c r="D18080" s="198" t="s">
        <v>337</v>
      </c>
      <c r="E18080" s="421">
        <v>101759</v>
      </c>
      <c r="F18080" s="413">
        <v>147.32</v>
      </c>
      <c r="G18080" s="414">
        <f t="shared" si="564"/>
        <v>690.73445560684229</v>
      </c>
      <c r="H18080" s="415">
        <f t="shared" si="565"/>
        <v>3.4536722780342113</v>
      </c>
    </row>
    <row r="18081" spans="1:8" ht="15" hidden="1" thickBot="1">
      <c r="A18081" s="409">
        <v>202209</v>
      </c>
      <c r="B18081" s="196" t="s">
        <v>986</v>
      </c>
      <c r="C18081" s="197" t="s">
        <v>791</v>
      </c>
      <c r="D18081" s="198" t="s">
        <v>339</v>
      </c>
      <c r="E18081" s="421">
        <v>509</v>
      </c>
      <c r="F18081" s="413">
        <v>147.32</v>
      </c>
      <c r="G18081" s="414">
        <f t="shared" si="564"/>
        <v>3.4550638066793375</v>
      </c>
      <c r="H18081" s="415">
        <f t="shared" si="565"/>
        <v>3.4550638066793375</v>
      </c>
    </row>
    <row r="18082" spans="1:8" ht="15" hidden="1" thickBot="1">
      <c r="A18082" s="409">
        <v>202209</v>
      </c>
      <c r="B18082" s="196" t="s">
        <v>987</v>
      </c>
      <c r="C18082" s="197" t="s">
        <v>791</v>
      </c>
      <c r="D18082" s="198" t="s">
        <v>339</v>
      </c>
      <c r="E18082" s="421">
        <v>560</v>
      </c>
      <c r="F18082" s="413">
        <v>147.32</v>
      </c>
      <c r="G18082" s="414">
        <f t="shared" si="564"/>
        <v>3.8012489818083086</v>
      </c>
      <c r="H18082" s="415">
        <f t="shared" si="565"/>
        <v>3.8012489818083086</v>
      </c>
    </row>
    <row r="18083" spans="1:8" ht="15" hidden="1" thickBot="1">
      <c r="A18083" s="409">
        <v>202209</v>
      </c>
      <c r="B18083" s="196" t="s">
        <v>988</v>
      </c>
      <c r="C18083" s="197" t="s">
        <v>791</v>
      </c>
      <c r="D18083" s="198" t="s">
        <v>337</v>
      </c>
      <c r="E18083" s="421">
        <v>89878</v>
      </c>
      <c r="F18083" s="413">
        <v>147.32</v>
      </c>
      <c r="G18083" s="414">
        <f t="shared" si="564"/>
        <v>610.08688569101275</v>
      </c>
      <c r="H18083" s="415">
        <f t="shared" si="565"/>
        <v>3.050434428455064</v>
      </c>
    </row>
    <row r="18084" spans="1:8" ht="15" hidden="1" thickBot="1">
      <c r="A18084" s="409">
        <v>202209</v>
      </c>
      <c r="B18084" s="196" t="s">
        <v>989</v>
      </c>
      <c r="C18084" s="197" t="s">
        <v>791</v>
      </c>
      <c r="D18084" s="198" t="s">
        <v>337</v>
      </c>
      <c r="E18084" s="421">
        <v>89878</v>
      </c>
      <c r="F18084" s="413">
        <v>147.32</v>
      </c>
      <c r="G18084" s="414">
        <f t="shared" si="564"/>
        <v>610.08688569101275</v>
      </c>
      <c r="H18084" s="415">
        <f t="shared" si="565"/>
        <v>3.050434428455064</v>
      </c>
    </row>
    <row r="18085" spans="1:8" ht="15" hidden="1" thickBot="1">
      <c r="A18085" s="409">
        <v>202209</v>
      </c>
      <c r="B18085" s="196" t="s">
        <v>990</v>
      </c>
      <c r="C18085" s="197" t="s">
        <v>791</v>
      </c>
      <c r="D18085" s="198" t="s">
        <v>337</v>
      </c>
      <c r="E18085" s="421">
        <v>89878</v>
      </c>
      <c r="F18085" s="413">
        <v>147.32</v>
      </c>
      <c r="G18085" s="414">
        <f t="shared" si="564"/>
        <v>610.08688569101275</v>
      </c>
      <c r="H18085" s="415">
        <f t="shared" si="565"/>
        <v>3.050434428455064</v>
      </c>
    </row>
    <row r="18086" spans="1:8" ht="15" hidden="1" thickBot="1">
      <c r="A18086" s="409">
        <v>202209</v>
      </c>
      <c r="B18086" s="196" t="s">
        <v>991</v>
      </c>
      <c r="C18086" s="197" t="s">
        <v>791</v>
      </c>
      <c r="D18086" s="198" t="s">
        <v>337</v>
      </c>
      <c r="E18086" s="421">
        <v>101759</v>
      </c>
      <c r="F18086" s="413">
        <v>147.32</v>
      </c>
      <c r="G18086" s="414">
        <f t="shared" si="564"/>
        <v>690.73445560684229</v>
      </c>
      <c r="H18086" s="415">
        <f t="shared" si="565"/>
        <v>3.4536722780342113</v>
      </c>
    </row>
    <row r="18087" spans="1:8" ht="15" hidden="1" thickBot="1">
      <c r="A18087" s="409">
        <v>202209</v>
      </c>
      <c r="B18087" s="196" t="s">
        <v>992</v>
      </c>
      <c r="C18087" s="197" t="s">
        <v>791</v>
      </c>
      <c r="D18087" s="198" t="s">
        <v>339</v>
      </c>
      <c r="E18087" s="421">
        <v>509</v>
      </c>
      <c r="F18087" s="413">
        <v>147.32</v>
      </c>
      <c r="G18087" s="414">
        <f t="shared" si="564"/>
        <v>3.4550638066793375</v>
      </c>
      <c r="H18087" s="415">
        <f t="shared" si="565"/>
        <v>3.4550638066793375</v>
      </c>
    </row>
    <row r="18088" spans="1:8" ht="15" hidden="1" thickBot="1">
      <c r="A18088" s="409">
        <v>202209</v>
      </c>
      <c r="B18088" s="196" t="s">
        <v>993</v>
      </c>
      <c r="C18088" s="197" t="s">
        <v>791</v>
      </c>
      <c r="D18088" s="198" t="s">
        <v>337</v>
      </c>
      <c r="E18088" s="421">
        <v>102594</v>
      </c>
      <c r="F18088" s="413">
        <v>147.32</v>
      </c>
      <c r="G18088" s="414">
        <f t="shared" si="564"/>
        <v>696.40238935650291</v>
      </c>
      <c r="H18088" s="415">
        <f t="shared" si="565"/>
        <v>3.4820119467825146</v>
      </c>
    </row>
    <row r="18089" spans="1:8" ht="15" hidden="1" thickBot="1">
      <c r="A18089" s="409">
        <v>202209</v>
      </c>
      <c r="B18089" s="196" t="s">
        <v>994</v>
      </c>
      <c r="C18089" s="197" t="s">
        <v>791</v>
      </c>
      <c r="D18089" s="198" t="s">
        <v>337</v>
      </c>
      <c r="E18089" s="421">
        <v>101759</v>
      </c>
      <c r="F18089" s="413">
        <v>147.32</v>
      </c>
      <c r="G18089" s="414">
        <f t="shared" si="564"/>
        <v>690.73445560684229</v>
      </c>
      <c r="H18089" s="415">
        <f t="shared" si="565"/>
        <v>3.4536722780342113</v>
      </c>
    </row>
    <row r="18090" spans="1:8" ht="15" hidden="1" thickBot="1">
      <c r="A18090" s="409">
        <v>202209</v>
      </c>
      <c r="B18090" s="196" t="s">
        <v>995</v>
      </c>
      <c r="C18090" s="197" t="s">
        <v>791</v>
      </c>
      <c r="D18090" s="198" t="s">
        <v>339</v>
      </c>
      <c r="E18090" s="421">
        <v>509</v>
      </c>
      <c r="F18090" s="413">
        <v>147.32</v>
      </c>
      <c r="G18090" s="414">
        <f t="shared" si="564"/>
        <v>3.4550638066793375</v>
      </c>
      <c r="H18090" s="415">
        <f t="shared" si="565"/>
        <v>3.4550638066793375</v>
      </c>
    </row>
    <row r="18091" spans="1:8" ht="15" hidden="1" thickBot="1">
      <c r="A18091" s="409">
        <v>202209</v>
      </c>
      <c r="B18091" s="196" t="s">
        <v>996</v>
      </c>
      <c r="C18091" s="197" t="s">
        <v>791</v>
      </c>
      <c r="D18091" s="198" t="s">
        <v>337</v>
      </c>
      <c r="E18091" s="421">
        <v>111918</v>
      </c>
      <c r="F18091" s="413">
        <v>147.32</v>
      </c>
      <c r="G18091" s="414">
        <f t="shared" si="564"/>
        <v>759.69318490361127</v>
      </c>
      <c r="H18091" s="415">
        <f t="shared" si="565"/>
        <v>3.7984659245180565</v>
      </c>
    </row>
    <row r="18092" spans="1:8" ht="15" hidden="1" thickBot="1">
      <c r="A18092" s="409">
        <v>202209</v>
      </c>
      <c r="B18092" s="196" t="s">
        <v>997</v>
      </c>
      <c r="C18092" s="197" t="s">
        <v>791</v>
      </c>
      <c r="D18092" s="198" t="s">
        <v>339</v>
      </c>
      <c r="E18092" s="421">
        <v>560</v>
      </c>
      <c r="F18092" s="413">
        <v>147.32</v>
      </c>
      <c r="G18092" s="414">
        <f t="shared" si="564"/>
        <v>3.8012489818083086</v>
      </c>
      <c r="H18092" s="415">
        <f t="shared" si="565"/>
        <v>3.8012489818083086</v>
      </c>
    </row>
    <row r="18093" spans="1:8" ht="15" hidden="1" thickBot="1">
      <c r="A18093" s="409">
        <v>202209</v>
      </c>
      <c r="B18093" s="196" t="s">
        <v>998</v>
      </c>
      <c r="C18093" s="197" t="s">
        <v>791</v>
      </c>
      <c r="D18093" s="198" t="s">
        <v>337</v>
      </c>
      <c r="E18093" s="421">
        <v>101759</v>
      </c>
      <c r="F18093" s="413">
        <v>147.32</v>
      </c>
      <c r="G18093" s="414">
        <f t="shared" si="564"/>
        <v>690.73445560684229</v>
      </c>
      <c r="H18093" s="415">
        <f t="shared" si="565"/>
        <v>3.4536722780342113</v>
      </c>
    </row>
    <row r="18094" spans="1:8" ht="15" hidden="1" thickBot="1">
      <c r="A18094" s="409">
        <v>202209</v>
      </c>
      <c r="B18094" s="196" t="s">
        <v>999</v>
      </c>
      <c r="C18094" s="197" t="s">
        <v>791</v>
      </c>
      <c r="D18094" s="198" t="s">
        <v>337</v>
      </c>
      <c r="E18094" s="421">
        <v>103022</v>
      </c>
      <c r="F18094" s="413">
        <v>147.32</v>
      </c>
      <c r="G18094" s="414">
        <f t="shared" si="564"/>
        <v>699.30762964974213</v>
      </c>
      <c r="H18094" s="415">
        <f t="shared" si="565"/>
        <v>3.4965381482487108</v>
      </c>
    </row>
    <row r="18095" spans="1:8" ht="15" hidden="1" thickBot="1">
      <c r="A18095" s="409">
        <v>202209</v>
      </c>
      <c r="B18095" s="196" t="s">
        <v>1000</v>
      </c>
      <c r="C18095" s="197" t="s">
        <v>791</v>
      </c>
      <c r="D18095" s="198" t="s">
        <v>337</v>
      </c>
      <c r="E18095" s="421">
        <v>103583</v>
      </c>
      <c r="F18095" s="413">
        <v>147.32</v>
      </c>
      <c r="G18095" s="414">
        <f t="shared" si="564"/>
        <v>703.11566657616072</v>
      </c>
      <c r="H18095" s="415">
        <f t="shared" si="565"/>
        <v>3.5155783328808035</v>
      </c>
    </row>
    <row r="18096" spans="1:8" ht="15" hidden="1" thickBot="1">
      <c r="A18096" s="409">
        <v>202209</v>
      </c>
      <c r="B18096" s="196" t="s">
        <v>1001</v>
      </c>
      <c r="C18096" s="197" t="s">
        <v>791</v>
      </c>
      <c r="D18096" s="198" t="s">
        <v>337</v>
      </c>
      <c r="E18096" s="421">
        <v>120866</v>
      </c>
      <c r="F18096" s="413">
        <v>147.32</v>
      </c>
      <c r="G18096" s="414">
        <f t="shared" si="564"/>
        <v>820.43171327721973</v>
      </c>
      <c r="H18096" s="415">
        <f t="shared" si="565"/>
        <v>4.1021585663860982</v>
      </c>
    </row>
    <row r="18097" spans="1:8" ht="15" hidden="1" thickBot="1">
      <c r="A18097" s="409">
        <v>202209</v>
      </c>
      <c r="B18097" s="196" t="s">
        <v>1002</v>
      </c>
      <c r="C18097" s="197" t="s">
        <v>791</v>
      </c>
      <c r="D18097" s="198" t="s">
        <v>337</v>
      </c>
      <c r="E18097" s="421">
        <v>112117</v>
      </c>
      <c r="F18097" s="413">
        <v>147.32</v>
      </c>
      <c r="G18097" s="414">
        <f t="shared" si="564"/>
        <v>761.04398588107529</v>
      </c>
      <c r="H18097" s="415">
        <f t="shared" si="565"/>
        <v>3.8052199294053763</v>
      </c>
    </row>
    <row r="18098" spans="1:8" ht="15" hidden="1" thickBot="1">
      <c r="A18098" s="409">
        <v>202209</v>
      </c>
      <c r="B18098" s="196" t="s">
        <v>1003</v>
      </c>
      <c r="C18098" s="197" t="s">
        <v>791</v>
      </c>
      <c r="D18098" s="198" t="s">
        <v>339</v>
      </c>
      <c r="E18098" s="421">
        <v>561</v>
      </c>
      <c r="F18098" s="413">
        <v>147.32</v>
      </c>
      <c r="G18098" s="414">
        <f t="shared" si="564"/>
        <v>3.8080369264186804</v>
      </c>
      <c r="H18098" s="415">
        <f t="shared" si="565"/>
        <v>3.8080369264186804</v>
      </c>
    </row>
    <row r="18099" spans="1:8" ht="15" hidden="1" thickBot="1">
      <c r="A18099" s="409">
        <v>202209</v>
      </c>
      <c r="B18099" s="196" t="s">
        <v>1004</v>
      </c>
      <c r="C18099" s="197" t="s">
        <v>791</v>
      </c>
      <c r="D18099" s="198" t="s">
        <v>337</v>
      </c>
      <c r="E18099" s="421">
        <v>126972</v>
      </c>
      <c r="F18099" s="413">
        <v>147.32</v>
      </c>
      <c r="G18099" s="414">
        <f t="shared" si="564"/>
        <v>861.87890306815098</v>
      </c>
      <c r="H18099" s="415">
        <f t="shared" si="565"/>
        <v>4.3093945153407551</v>
      </c>
    </row>
    <row r="18100" spans="1:8" ht="15" hidden="1" thickBot="1">
      <c r="A18100" s="409">
        <v>202209</v>
      </c>
      <c r="B18100" s="196" t="s">
        <v>1005</v>
      </c>
      <c r="C18100" s="197" t="s">
        <v>791</v>
      </c>
      <c r="D18100" s="198" t="s">
        <v>337</v>
      </c>
      <c r="E18100" s="421">
        <v>90828</v>
      </c>
      <c r="F18100" s="413">
        <v>147.32</v>
      </c>
      <c r="G18100" s="414">
        <f t="shared" si="564"/>
        <v>616.53543307086613</v>
      </c>
      <c r="H18100" s="415">
        <f t="shared" si="565"/>
        <v>3.0826771653543306</v>
      </c>
    </row>
    <row r="18101" spans="1:8" ht="15" hidden="1" thickBot="1">
      <c r="A18101" s="409">
        <v>202209</v>
      </c>
      <c r="B18101" s="196" t="s">
        <v>1006</v>
      </c>
      <c r="C18101" s="197" t="s">
        <v>791</v>
      </c>
      <c r="D18101" s="198" t="s">
        <v>337</v>
      </c>
      <c r="E18101" s="421">
        <v>100142</v>
      </c>
      <c r="F18101" s="413">
        <v>147.32</v>
      </c>
      <c r="G18101" s="414">
        <f t="shared" si="564"/>
        <v>679.7583491718708</v>
      </c>
      <c r="H18101" s="415">
        <f t="shared" si="565"/>
        <v>3.398791745859354</v>
      </c>
    </row>
    <row r="18102" spans="1:8" ht="15" hidden="1" thickBot="1">
      <c r="A18102" s="409">
        <v>202209</v>
      </c>
      <c r="B18102" s="196" t="s">
        <v>1007</v>
      </c>
      <c r="C18102" s="197" t="s">
        <v>791</v>
      </c>
      <c r="D18102" s="198" t="s">
        <v>339</v>
      </c>
      <c r="E18102" s="421">
        <v>501</v>
      </c>
      <c r="F18102" s="413">
        <v>147.32</v>
      </c>
      <c r="G18102" s="414">
        <f t="shared" si="564"/>
        <v>3.4007602497963618</v>
      </c>
      <c r="H18102" s="415">
        <f t="shared" si="565"/>
        <v>3.4007602497963618</v>
      </c>
    </row>
    <row r="18103" spans="1:8" ht="15" hidden="1" thickBot="1">
      <c r="A18103" s="409">
        <v>202209</v>
      </c>
      <c r="B18103" s="196" t="s">
        <v>1008</v>
      </c>
      <c r="C18103" s="197" t="s">
        <v>791</v>
      </c>
      <c r="D18103" s="198" t="s">
        <v>337</v>
      </c>
      <c r="E18103" s="421">
        <v>92833</v>
      </c>
      <c r="F18103" s="413">
        <v>147.32</v>
      </c>
      <c r="G18103" s="414">
        <f t="shared" si="564"/>
        <v>630.14526201466197</v>
      </c>
      <c r="H18103" s="415">
        <f t="shared" si="565"/>
        <v>3.1507263100733098</v>
      </c>
    </row>
    <row r="18104" spans="1:8" ht="15" hidden="1" thickBot="1">
      <c r="A18104" s="409">
        <v>202209</v>
      </c>
      <c r="B18104" s="196" t="s">
        <v>1009</v>
      </c>
      <c r="C18104" s="197" t="s">
        <v>791</v>
      </c>
      <c r="D18104" s="198" t="s">
        <v>337</v>
      </c>
      <c r="E18104" s="421">
        <v>92833</v>
      </c>
      <c r="F18104" s="413">
        <v>147.32</v>
      </c>
      <c r="G18104" s="414">
        <f t="shared" si="564"/>
        <v>630.14526201466197</v>
      </c>
      <c r="H18104" s="415">
        <f t="shared" si="565"/>
        <v>3.1507263100733098</v>
      </c>
    </row>
    <row r="18105" spans="1:8" ht="15" hidden="1" thickBot="1">
      <c r="A18105" s="409">
        <v>202209</v>
      </c>
      <c r="B18105" s="196" t="s">
        <v>1010</v>
      </c>
      <c r="C18105" s="197" t="s">
        <v>791</v>
      </c>
      <c r="D18105" s="198" t="s">
        <v>337</v>
      </c>
      <c r="E18105" s="421">
        <v>92833</v>
      </c>
      <c r="F18105" s="413">
        <v>147.32</v>
      </c>
      <c r="G18105" s="414">
        <f t="shared" si="564"/>
        <v>630.14526201466197</v>
      </c>
      <c r="H18105" s="415">
        <f t="shared" si="565"/>
        <v>3.1507263100733098</v>
      </c>
    </row>
    <row r="18106" spans="1:8" ht="15" hidden="1" thickBot="1">
      <c r="A18106" s="409">
        <v>202209</v>
      </c>
      <c r="B18106" s="196" t="s">
        <v>1011</v>
      </c>
      <c r="C18106" s="197" t="s">
        <v>791</v>
      </c>
      <c r="D18106" s="198" t="s">
        <v>339</v>
      </c>
      <c r="E18106" s="421">
        <v>464</v>
      </c>
      <c r="F18106" s="413">
        <v>147.32</v>
      </c>
      <c r="G18106" s="414">
        <f t="shared" si="564"/>
        <v>3.1496062992125986</v>
      </c>
      <c r="H18106" s="415">
        <f t="shared" si="565"/>
        <v>3.1496062992125986</v>
      </c>
    </row>
    <row r="18107" spans="1:8" ht="15" hidden="1" thickBot="1">
      <c r="A18107" s="409">
        <v>202209</v>
      </c>
      <c r="B18107" s="196" t="s">
        <v>1012</v>
      </c>
      <c r="C18107" s="197" t="s">
        <v>791</v>
      </c>
      <c r="D18107" s="198" t="s">
        <v>337</v>
      </c>
      <c r="E18107" s="421">
        <v>41600</v>
      </c>
      <c r="F18107" s="413">
        <v>147.32</v>
      </c>
      <c r="G18107" s="414">
        <f t="shared" si="564"/>
        <v>282.37849579147434</v>
      </c>
      <c r="H18107" s="415">
        <f t="shared" si="565"/>
        <v>1.4118924789573717</v>
      </c>
    </row>
    <row r="18108" spans="1:8" ht="15" hidden="1" thickBot="1">
      <c r="A18108" s="409">
        <v>202209</v>
      </c>
      <c r="B18108" s="196" t="s">
        <v>1013</v>
      </c>
      <c r="C18108" s="197" t="s">
        <v>791</v>
      </c>
      <c r="D18108" s="198" t="s">
        <v>337</v>
      </c>
      <c r="E18108" s="421">
        <v>41600</v>
      </c>
      <c r="F18108" s="413">
        <v>147.32</v>
      </c>
      <c r="G18108" s="414">
        <f t="shared" si="564"/>
        <v>282.37849579147434</v>
      </c>
      <c r="H18108" s="415">
        <f t="shared" si="565"/>
        <v>1.4118924789573717</v>
      </c>
    </row>
    <row r="18109" spans="1:8" ht="15" hidden="1" thickBot="1">
      <c r="A18109" s="409">
        <v>202209</v>
      </c>
      <c r="B18109" s="196" t="s">
        <v>1014</v>
      </c>
      <c r="C18109" s="197" t="s">
        <v>791</v>
      </c>
      <c r="D18109" s="198" t="s">
        <v>337</v>
      </c>
      <c r="E18109" s="421">
        <v>41792</v>
      </c>
      <c r="F18109" s="413">
        <v>147.32</v>
      </c>
      <c r="G18109" s="414">
        <f t="shared" si="564"/>
        <v>283.68178115666575</v>
      </c>
      <c r="H18109" s="415">
        <f t="shared" si="565"/>
        <v>1.4184089057833287</v>
      </c>
    </row>
    <row r="18110" spans="1:8" ht="15" hidden="1" thickBot="1">
      <c r="A18110" s="409">
        <v>202209</v>
      </c>
      <c r="B18110" s="196" t="s">
        <v>1015</v>
      </c>
      <c r="C18110" s="197" t="s">
        <v>791</v>
      </c>
      <c r="D18110" s="198" t="s">
        <v>337</v>
      </c>
      <c r="E18110" s="421">
        <v>92833</v>
      </c>
      <c r="F18110" s="413">
        <v>147.32</v>
      </c>
      <c r="G18110" s="414">
        <f t="shared" si="564"/>
        <v>630.14526201466197</v>
      </c>
      <c r="H18110" s="415">
        <f t="shared" si="565"/>
        <v>3.1507263100733098</v>
      </c>
    </row>
    <row r="18111" spans="1:8" ht="15" hidden="1" thickBot="1">
      <c r="A18111" s="409">
        <v>202209</v>
      </c>
      <c r="B18111" s="196" t="s">
        <v>1016</v>
      </c>
      <c r="C18111" s="197" t="s">
        <v>791</v>
      </c>
      <c r="D18111" s="198" t="s">
        <v>337</v>
      </c>
      <c r="E18111" s="421">
        <v>92833</v>
      </c>
      <c r="F18111" s="413">
        <v>147.32</v>
      </c>
      <c r="G18111" s="414">
        <f t="shared" si="564"/>
        <v>630.14526201466197</v>
      </c>
      <c r="H18111" s="415">
        <f t="shared" si="565"/>
        <v>3.1507263100733098</v>
      </c>
    </row>
    <row r="18112" spans="1:8" ht="15" hidden="1" thickBot="1">
      <c r="A18112" s="409">
        <v>202209</v>
      </c>
      <c r="B18112" s="196" t="s">
        <v>1017</v>
      </c>
      <c r="C18112" s="197" t="s">
        <v>791</v>
      </c>
      <c r="D18112" s="198" t="s">
        <v>337</v>
      </c>
      <c r="E18112" s="421">
        <v>92833</v>
      </c>
      <c r="F18112" s="413">
        <v>147.32</v>
      </c>
      <c r="G18112" s="414">
        <f t="shared" si="564"/>
        <v>630.14526201466197</v>
      </c>
      <c r="H18112" s="415">
        <f t="shared" si="565"/>
        <v>3.1507263100733098</v>
      </c>
    </row>
    <row r="18113" spans="1:8" ht="15" hidden="1" thickBot="1">
      <c r="A18113" s="409">
        <v>202209</v>
      </c>
      <c r="B18113" s="196" t="s">
        <v>1018</v>
      </c>
      <c r="C18113" s="197" t="s">
        <v>791</v>
      </c>
      <c r="D18113" s="198" t="s">
        <v>337</v>
      </c>
      <c r="E18113" s="421">
        <v>92833</v>
      </c>
      <c r="F18113" s="413">
        <v>147.32</v>
      </c>
      <c r="G18113" s="414">
        <f t="shared" si="564"/>
        <v>630.14526201466197</v>
      </c>
      <c r="H18113" s="415">
        <f t="shared" si="565"/>
        <v>3.1507263100733098</v>
      </c>
    </row>
    <row r="18114" spans="1:8" ht="15" hidden="1" thickBot="1">
      <c r="A18114" s="409">
        <v>202209</v>
      </c>
      <c r="B18114" s="196" t="s">
        <v>1019</v>
      </c>
      <c r="C18114" s="197" t="s">
        <v>791</v>
      </c>
      <c r="D18114" s="198" t="s">
        <v>337</v>
      </c>
      <c r="E18114" s="421">
        <v>94499</v>
      </c>
      <c r="F18114" s="413">
        <v>147.32</v>
      </c>
      <c r="G18114" s="414">
        <f t="shared" ref="G18114:G18177" si="566">+E18114/F18114</f>
        <v>641.45397773554168</v>
      </c>
      <c r="H18114" s="415">
        <f t="shared" ref="H18114:H18177" si="567">IF(D18114="TB",G18114/200,IF(D18114="LT",G18114,"VER"))</f>
        <v>3.2072698886777085</v>
      </c>
    </row>
    <row r="18115" spans="1:8" ht="15" hidden="1" thickBot="1">
      <c r="A18115" s="409">
        <v>202209</v>
      </c>
      <c r="B18115" s="196" t="s">
        <v>1020</v>
      </c>
      <c r="C18115" s="197" t="s">
        <v>791</v>
      </c>
      <c r="D18115" s="198" t="s">
        <v>337</v>
      </c>
      <c r="E18115" s="421">
        <v>97586</v>
      </c>
      <c r="F18115" s="413">
        <v>147.32</v>
      </c>
      <c r="G18115" s="414">
        <f t="shared" si="566"/>
        <v>662.40836274776007</v>
      </c>
      <c r="H18115" s="415">
        <f t="shared" si="567"/>
        <v>3.3120418137388001</v>
      </c>
    </row>
    <row r="18116" spans="1:8" ht="15" hidden="1" thickBot="1">
      <c r="A18116" s="409">
        <v>202209</v>
      </c>
      <c r="B18116" s="196" t="s">
        <v>1021</v>
      </c>
      <c r="C18116" s="197" t="s">
        <v>791</v>
      </c>
      <c r="D18116" s="198" t="s">
        <v>337</v>
      </c>
      <c r="E18116" s="421">
        <v>101295</v>
      </c>
      <c r="F18116" s="413">
        <v>147.32</v>
      </c>
      <c r="G18116" s="414">
        <f t="shared" si="566"/>
        <v>687.58484930762972</v>
      </c>
      <c r="H18116" s="415">
        <f t="shared" si="567"/>
        <v>3.4379242465381488</v>
      </c>
    </row>
    <row r="18117" spans="1:8" ht="15" hidden="1" thickBot="1">
      <c r="A18117" s="409">
        <v>202209</v>
      </c>
      <c r="B18117" s="196" t="s">
        <v>1022</v>
      </c>
      <c r="C18117" s="197" t="s">
        <v>791</v>
      </c>
      <c r="D18117" s="198" t="s">
        <v>337</v>
      </c>
      <c r="E18117" s="421">
        <v>101295</v>
      </c>
      <c r="F18117" s="413">
        <v>147.32</v>
      </c>
      <c r="G18117" s="414">
        <f t="shared" si="566"/>
        <v>687.58484930762972</v>
      </c>
      <c r="H18117" s="415">
        <f t="shared" si="567"/>
        <v>3.4379242465381488</v>
      </c>
    </row>
    <row r="18118" spans="1:8" ht="15" hidden="1" thickBot="1">
      <c r="A18118" s="409">
        <v>202209</v>
      </c>
      <c r="B18118" s="196" t="s">
        <v>1023</v>
      </c>
      <c r="C18118" s="197" t="s">
        <v>791</v>
      </c>
      <c r="D18118" s="198" t="s">
        <v>337</v>
      </c>
      <c r="E18118" s="421">
        <v>81857</v>
      </c>
      <c r="F18118" s="413">
        <v>147.32</v>
      </c>
      <c r="G18118" s="414">
        <f t="shared" si="566"/>
        <v>555.6407819712191</v>
      </c>
      <c r="H18118" s="415">
        <f t="shared" si="567"/>
        <v>2.7782039098560953</v>
      </c>
    </row>
    <row r="18119" spans="1:8" ht="15" hidden="1" thickBot="1">
      <c r="A18119" s="409">
        <v>202209</v>
      </c>
      <c r="B18119" s="196" t="s">
        <v>1024</v>
      </c>
      <c r="C18119" s="197" t="s">
        <v>791</v>
      </c>
      <c r="D18119" s="198" t="s">
        <v>337</v>
      </c>
      <c r="E18119" s="421">
        <v>81857</v>
      </c>
      <c r="F18119" s="413">
        <v>147.32</v>
      </c>
      <c r="G18119" s="414">
        <f t="shared" si="566"/>
        <v>555.6407819712191</v>
      </c>
      <c r="H18119" s="415">
        <f t="shared" si="567"/>
        <v>2.7782039098560953</v>
      </c>
    </row>
    <row r="18120" spans="1:8" ht="15" hidden="1" thickBot="1">
      <c r="A18120" s="409">
        <v>202209</v>
      </c>
      <c r="B18120" s="196" t="s">
        <v>1025</v>
      </c>
      <c r="C18120" s="197" t="s">
        <v>791</v>
      </c>
      <c r="D18120" s="198" t="s">
        <v>337</v>
      </c>
      <c r="E18120" s="421">
        <v>81857</v>
      </c>
      <c r="F18120" s="413">
        <v>147.32</v>
      </c>
      <c r="G18120" s="414">
        <f t="shared" si="566"/>
        <v>555.6407819712191</v>
      </c>
      <c r="H18120" s="415">
        <f t="shared" si="567"/>
        <v>2.7782039098560953</v>
      </c>
    </row>
    <row r="18121" spans="1:8" ht="15" hidden="1" thickBot="1">
      <c r="A18121" s="409">
        <v>202209</v>
      </c>
      <c r="B18121" s="196" t="s">
        <v>1026</v>
      </c>
      <c r="C18121" s="197" t="s">
        <v>791</v>
      </c>
      <c r="D18121" s="198" t="s">
        <v>337</v>
      </c>
      <c r="E18121" s="421">
        <v>101295</v>
      </c>
      <c r="F18121" s="413">
        <v>147.32</v>
      </c>
      <c r="G18121" s="414">
        <f t="shared" si="566"/>
        <v>687.58484930762972</v>
      </c>
      <c r="H18121" s="415">
        <f t="shared" si="567"/>
        <v>3.4379242465381488</v>
      </c>
    </row>
    <row r="18122" spans="1:8" ht="15" hidden="1" thickBot="1">
      <c r="A18122" s="409">
        <v>202209</v>
      </c>
      <c r="B18122" s="196" t="s">
        <v>1027</v>
      </c>
      <c r="C18122" s="197" t="s">
        <v>791</v>
      </c>
      <c r="D18122" s="198" t="s">
        <v>337</v>
      </c>
      <c r="E18122" s="421">
        <v>101295</v>
      </c>
      <c r="F18122" s="413">
        <v>147.32</v>
      </c>
      <c r="G18122" s="414">
        <f t="shared" si="566"/>
        <v>687.58484930762972</v>
      </c>
      <c r="H18122" s="415">
        <f t="shared" si="567"/>
        <v>3.4379242465381488</v>
      </c>
    </row>
    <row r="18123" spans="1:8" ht="15" hidden="1" thickBot="1">
      <c r="A18123" s="409">
        <v>202209</v>
      </c>
      <c r="B18123" s="196" t="s">
        <v>1028</v>
      </c>
      <c r="C18123" s="197" t="s">
        <v>791</v>
      </c>
      <c r="D18123" s="198" t="s">
        <v>337</v>
      </c>
      <c r="E18123" s="421">
        <v>97586</v>
      </c>
      <c r="F18123" s="413">
        <v>147.32</v>
      </c>
      <c r="G18123" s="414">
        <f t="shared" si="566"/>
        <v>662.40836274776007</v>
      </c>
      <c r="H18123" s="415">
        <f t="shared" si="567"/>
        <v>3.3120418137388001</v>
      </c>
    </row>
    <row r="18124" spans="1:8" ht="15" hidden="1" thickBot="1">
      <c r="A18124" s="409">
        <v>202209</v>
      </c>
      <c r="B18124" s="196" t="s">
        <v>1029</v>
      </c>
      <c r="C18124" s="197" t="s">
        <v>791</v>
      </c>
      <c r="D18124" s="198" t="s">
        <v>337</v>
      </c>
      <c r="E18124" s="421">
        <v>122555</v>
      </c>
      <c r="F18124" s="413">
        <v>147.32</v>
      </c>
      <c r="G18124" s="414">
        <f t="shared" si="566"/>
        <v>831.89655172413802</v>
      </c>
      <c r="H18124" s="415">
        <f t="shared" si="567"/>
        <v>4.1594827586206904</v>
      </c>
    </row>
    <row r="18125" spans="1:8" ht="15" hidden="1" thickBot="1">
      <c r="A18125" s="409">
        <v>202209</v>
      </c>
      <c r="B18125" s="196" t="s">
        <v>1030</v>
      </c>
      <c r="C18125" s="197" t="s">
        <v>791</v>
      </c>
      <c r="D18125" s="198" t="s">
        <v>339</v>
      </c>
      <c r="E18125" s="421">
        <v>613</v>
      </c>
      <c r="F18125" s="413">
        <v>147.32</v>
      </c>
      <c r="G18125" s="414">
        <f t="shared" si="566"/>
        <v>4.1610100461580233</v>
      </c>
      <c r="H18125" s="415">
        <f t="shared" si="567"/>
        <v>4.1610100461580233</v>
      </c>
    </row>
    <row r="18126" spans="1:8" ht="15" hidden="1" thickBot="1">
      <c r="A18126" s="409">
        <v>202209</v>
      </c>
      <c r="B18126" s="196" t="s">
        <v>1031</v>
      </c>
      <c r="C18126" s="197" t="s">
        <v>791</v>
      </c>
      <c r="D18126" s="198" t="s">
        <v>337</v>
      </c>
      <c r="E18126" s="421">
        <v>124632</v>
      </c>
      <c r="F18126" s="413">
        <v>147.32</v>
      </c>
      <c r="G18126" s="414">
        <f t="shared" si="566"/>
        <v>845.99511267988055</v>
      </c>
      <c r="H18126" s="415">
        <f t="shared" si="567"/>
        <v>4.2299755633994032</v>
      </c>
    </row>
    <row r="18127" spans="1:8" ht="15" hidden="1" thickBot="1">
      <c r="A18127" s="409">
        <v>202209</v>
      </c>
      <c r="B18127" s="196" t="s">
        <v>1032</v>
      </c>
      <c r="C18127" s="197" t="s">
        <v>791</v>
      </c>
      <c r="D18127" s="198" t="s">
        <v>337</v>
      </c>
      <c r="E18127" s="421">
        <v>100142</v>
      </c>
      <c r="F18127" s="413">
        <v>147.32</v>
      </c>
      <c r="G18127" s="414">
        <f t="shared" si="566"/>
        <v>679.7583491718708</v>
      </c>
      <c r="H18127" s="415">
        <f t="shared" si="567"/>
        <v>3.398791745859354</v>
      </c>
    </row>
    <row r="18128" spans="1:8" ht="15" hidden="1" thickBot="1">
      <c r="A18128" s="409">
        <v>202209</v>
      </c>
      <c r="B18128" s="196" t="s">
        <v>1033</v>
      </c>
      <c r="C18128" s="197" t="s">
        <v>791</v>
      </c>
      <c r="D18128" s="198" t="s">
        <v>339</v>
      </c>
      <c r="E18128" s="421">
        <v>501</v>
      </c>
      <c r="F18128" s="413">
        <v>147.32</v>
      </c>
      <c r="G18128" s="414">
        <f t="shared" si="566"/>
        <v>3.4007602497963618</v>
      </c>
      <c r="H18128" s="415">
        <f t="shared" si="567"/>
        <v>3.4007602497963618</v>
      </c>
    </row>
    <row r="18129" spans="1:8" ht="15" hidden="1" thickBot="1">
      <c r="A18129" s="409">
        <v>202209</v>
      </c>
      <c r="B18129" s="196" t="s">
        <v>1034</v>
      </c>
      <c r="C18129" s="197" t="s">
        <v>791</v>
      </c>
      <c r="D18129" s="198" t="s">
        <v>337</v>
      </c>
      <c r="E18129" s="421">
        <v>161381</v>
      </c>
      <c r="F18129" s="413">
        <v>147.32</v>
      </c>
      <c r="G18129" s="414">
        <f t="shared" si="566"/>
        <v>1095.4452891664405</v>
      </c>
      <c r="H18129" s="415">
        <f t="shared" si="567"/>
        <v>5.4772264458322022</v>
      </c>
    </row>
    <row r="18130" spans="1:8" ht="15" hidden="1" thickBot="1">
      <c r="A18130" s="409">
        <v>202209</v>
      </c>
      <c r="B18130" s="196" t="s">
        <v>1035</v>
      </c>
      <c r="C18130" s="197" t="s">
        <v>791</v>
      </c>
      <c r="D18130" s="198" t="s">
        <v>337</v>
      </c>
      <c r="E18130" s="421">
        <v>112447</v>
      </c>
      <c r="F18130" s="413">
        <v>147.32</v>
      </c>
      <c r="G18130" s="414">
        <f t="shared" si="566"/>
        <v>763.28400760249804</v>
      </c>
      <c r="H18130" s="415">
        <f t="shared" si="567"/>
        <v>3.81642003801249</v>
      </c>
    </row>
    <row r="18131" spans="1:8" ht="15" hidden="1" thickBot="1">
      <c r="A18131" s="409">
        <v>202209</v>
      </c>
      <c r="B18131" s="196" t="s">
        <v>1036</v>
      </c>
      <c r="C18131" s="197" t="s">
        <v>791</v>
      </c>
      <c r="D18131" s="198" t="s">
        <v>337</v>
      </c>
      <c r="E18131" s="421">
        <v>92833</v>
      </c>
      <c r="F18131" s="413">
        <v>147.32</v>
      </c>
      <c r="G18131" s="414">
        <f t="shared" si="566"/>
        <v>630.14526201466197</v>
      </c>
      <c r="H18131" s="415">
        <f t="shared" si="567"/>
        <v>3.1507263100733098</v>
      </c>
    </row>
    <row r="18132" spans="1:8" ht="15" hidden="1" thickBot="1">
      <c r="A18132" s="409">
        <v>202209</v>
      </c>
      <c r="B18132" s="196" t="s">
        <v>1037</v>
      </c>
      <c r="C18132" s="197" t="s">
        <v>791</v>
      </c>
      <c r="D18132" s="198" t="s">
        <v>339</v>
      </c>
      <c r="E18132" s="421">
        <v>464</v>
      </c>
      <c r="F18132" s="413">
        <v>147.32</v>
      </c>
      <c r="G18132" s="414">
        <f t="shared" si="566"/>
        <v>3.1496062992125986</v>
      </c>
      <c r="H18132" s="415">
        <f t="shared" si="567"/>
        <v>3.1496062992125986</v>
      </c>
    </row>
    <row r="18133" spans="1:8" ht="15" hidden="1" thickBot="1">
      <c r="A18133" s="409">
        <v>202209</v>
      </c>
      <c r="B18133" s="196" t="s">
        <v>1038</v>
      </c>
      <c r="C18133" s="197" t="s">
        <v>791</v>
      </c>
      <c r="D18133" s="198" t="s">
        <v>337</v>
      </c>
      <c r="E18133" s="421">
        <v>119107</v>
      </c>
      <c r="F18133" s="413">
        <v>147.32</v>
      </c>
      <c r="G18133" s="414">
        <f t="shared" si="566"/>
        <v>808.49171870757539</v>
      </c>
      <c r="H18133" s="415">
        <f t="shared" si="567"/>
        <v>4.0424585935378765</v>
      </c>
    </row>
    <row r="18134" spans="1:8" ht="15" hidden="1" thickBot="1">
      <c r="A18134" s="409">
        <v>202209</v>
      </c>
      <c r="B18134" s="196" t="s">
        <v>1039</v>
      </c>
      <c r="C18134" s="197" t="s">
        <v>791</v>
      </c>
      <c r="D18134" s="198" t="s">
        <v>339</v>
      </c>
      <c r="E18134" s="421">
        <v>593</v>
      </c>
      <c r="F18134" s="413">
        <v>147.32</v>
      </c>
      <c r="G18134" s="414">
        <f t="shared" si="566"/>
        <v>4.0252511539505837</v>
      </c>
      <c r="H18134" s="415">
        <f t="shared" si="567"/>
        <v>4.0252511539505837</v>
      </c>
    </row>
    <row r="18135" spans="1:8" ht="15" hidden="1" thickBot="1">
      <c r="A18135" s="409">
        <v>202209</v>
      </c>
      <c r="B18135" s="196" t="s">
        <v>1040</v>
      </c>
      <c r="C18135" s="197" t="s">
        <v>791</v>
      </c>
      <c r="D18135" s="198" t="s">
        <v>337</v>
      </c>
      <c r="E18135" s="421">
        <v>99942</v>
      </c>
      <c r="F18135" s="413">
        <v>147.32</v>
      </c>
      <c r="G18135" s="414">
        <f t="shared" si="566"/>
        <v>678.40076024979635</v>
      </c>
      <c r="H18135" s="415">
        <f t="shared" si="567"/>
        <v>3.3920038012489817</v>
      </c>
    </row>
    <row r="18136" spans="1:8" ht="15" hidden="1" thickBot="1">
      <c r="A18136" s="409">
        <v>202209</v>
      </c>
      <c r="B18136" s="196" t="s">
        <v>1041</v>
      </c>
      <c r="C18136" s="197" t="s">
        <v>791</v>
      </c>
      <c r="D18136" s="198" t="s">
        <v>339</v>
      </c>
      <c r="E18136" s="421">
        <v>500</v>
      </c>
      <c r="F18136" s="413">
        <v>147.32</v>
      </c>
      <c r="G18136" s="414">
        <f t="shared" si="566"/>
        <v>3.39397230518599</v>
      </c>
      <c r="H18136" s="415">
        <f t="shared" si="567"/>
        <v>3.39397230518599</v>
      </c>
    </row>
    <row r="18137" spans="1:8" ht="15" hidden="1" thickBot="1">
      <c r="A18137" s="409">
        <v>202209</v>
      </c>
      <c r="B18137" s="196" t="s">
        <v>1042</v>
      </c>
      <c r="C18137" s="197" t="s">
        <v>791</v>
      </c>
      <c r="D18137" s="198" t="s">
        <v>337</v>
      </c>
      <c r="E18137" s="421">
        <v>123553</v>
      </c>
      <c r="F18137" s="413">
        <v>147.32</v>
      </c>
      <c r="G18137" s="414">
        <f t="shared" si="566"/>
        <v>838.6709204452892</v>
      </c>
      <c r="H18137" s="415">
        <f t="shared" si="567"/>
        <v>4.1933546022264458</v>
      </c>
    </row>
    <row r="18138" spans="1:8" ht="15" hidden="1" thickBot="1">
      <c r="A18138" s="409">
        <v>202209</v>
      </c>
      <c r="B18138" s="196" t="s">
        <v>1043</v>
      </c>
      <c r="C18138" s="197" t="s">
        <v>791</v>
      </c>
      <c r="D18138" s="198" t="s">
        <v>339</v>
      </c>
      <c r="E18138" s="421">
        <v>618</v>
      </c>
      <c r="F18138" s="413">
        <v>147.32</v>
      </c>
      <c r="G18138" s="414">
        <f t="shared" si="566"/>
        <v>4.1949497692098836</v>
      </c>
      <c r="H18138" s="415">
        <f t="shared" si="567"/>
        <v>4.1949497692098836</v>
      </c>
    </row>
    <row r="18139" spans="1:8" ht="15" hidden="1" thickBot="1">
      <c r="A18139" s="409">
        <v>202209</v>
      </c>
      <c r="B18139" s="196" t="s">
        <v>1044</v>
      </c>
      <c r="C18139" s="197" t="s">
        <v>791</v>
      </c>
      <c r="D18139" s="198" t="s">
        <v>337</v>
      </c>
      <c r="E18139" s="421">
        <v>141559</v>
      </c>
      <c r="F18139" s="413">
        <v>147.32</v>
      </c>
      <c r="G18139" s="414">
        <f t="shared" si="566"/>
        <v>960.89465109964704</v>
      </c>
      <c r="H18139" s="415">
        <f t="shared" si="567"/>
        <v>4.8044732554982348</v>
      </c>
    </row>
    <row r="18140" spans="1:8" ht="15" hidden="1" thickBot="1">
      <c r="A18140" s="409">
        <v>202209</v>
      </c>
      <c r="B18140" s="196" t="s">
        <v>1045</v>
      </c>
      <c r="C18140" s="197" t="s">
        <v>791</v>
      </c>
      <c r="D18140" s="198" t="s">
        <v>339</v>
      </c>
      <c r="E18140" s="421">
        <v>708</v>
      </c>
      <c r="F18140" s="413">
        <v>147.32</v>
      </c>
      <c r="G18140" s="414">
        <f t="shared" si="566"/>
        <v>4.8058647841433615</v>
      </c>
      <c r="H18140" s="415">
        <f t="shared" si="567"/>
        <v>4.8058647841433615</v>
      </c>
    </row>
    <row r="18141" spans="1:8" ht="15" hidden="1" thickBot="1">
      <c r="A18141" s="409">
        <v>202209</v>
      </c>
      <c r="B18141" s="196" t="s">
        <v>1046</v>
      </c>
      <c r="C18141" s="197" t="s">
        <v>791</v>
      </c>
      <c r="D18141" s="198" t="s">
        <v>337</v>
      </c>
      <c r="E18141" s="421">
        <v>149097</v>
      </c>
      <c r="F18141" s="413">
        <v>147.32</v>
      </c>
      <c r="G18141" s="414">
        <f t="shared" si="566"/>
        <v>1012.0621775726311</v>
      </c>
      <c r="H18141" s="415">
        <f t="shared" si="567"/>
        <v>5.0603108878631557</v>
      </c>
    </row>
    <row r="18142" spans="1:8" ht="15" hidden="1" thickBot="1">
      <c r="A18142" s="409">
        <v>202209</v>
      </c>
      <c r="B18142" s="196" t="s">
        <v>1047</v>
      </c>
      <c r="C18142" s="197" t="s">
        <v>791</v>
      </c>
      <c r="D18142" s="198" t="s">
        <v>337</v>
      </c>
      <c r="E18142" s="421">
        <v>112197</v>
      </c>
      <c r="F18142" s="413">
        <v>147.32</v>
      </c>
      <c r="G18142" s="414">
        <f t="shared" si="566"/>
        <v>761.58702144990502</v>
      </c>
      <c r="H18142" s="415">
        <f t="shared" si="567"/>
        <v>3.8079351072495253</v>
      </c>
    </row>
    <row r="18143" spans="1:8" ht="15" hidden="1" thickBot="1">
      <c r="A18143" s="409">
        <v>202209</v>
      </c>
      <c r="B18143" s="196" t="s">
        <v>1048</v>
      </c>
      <c r="C18143" s="197" t="s">
        <v>791</v>
      </c>
      <c r="D18143" s="198" t="s">
        <v>339</v>
      </c>
      <c r="E18143" s="421">
        <v>561</v>
      </c>
      <c r="F18143" s="413">
        <v>147.32</v>
      </c>
      <c r="G18143" s="414">
        <f t="shared" si="566"/>
        <v>3.8080369264186804</v>
      </c>
      <c r="H18143" s="415">
        <f t="shared" si="567"/>
        <v>3.8080369264186804</v>
      </c>
    </row>
    <row r="18144" spans="1:8" ht="15" hidden="1" thickBot="1">
      <c r="A18144" s="409">
        <v>202209</v>
      </c>
      <c r="B18144" s="196" t="s">
        <v>1049</v>
      </c>
      <c r="C18144" s="197" t="s">
        <v>791</v>
      </c>
      <c r="D18144" s="198" t="s">
        <v>337</v>
      </c>
      <c r="E18144" s="421">
        <v>111142</v>
      </c>
      <c r="F18144" s="413">
        <v>147.32</v>
      </c>
      <c r="G18144" s="414">
        <f t="shared" si="566"/>
        <v>754.42573988596257</v>
      </c>
      <c r="H18144" s="415">
        <f t="shared" si="567"/>
        <v>3.7721286994298127</v>
      </c>
    </row>
    <row r="18145" spans="1:8" ht="15" hidden="1" thickBot="1">
      <c r="A18145" s="409">
        <v>202209</v>
      </c>
      <c r="B18145" s="196" t="s">
        <v>1050</v>
      </c>
      <c r="C18145" s="197" t="s">
        <v>791</v>
      </c>
      <c r="D18145" s="198" t="s">
        <v>337</v>
      </c>
      <c r="E18145" s="421">
        <v>138842</v>
      </c>
      <c r="F18145" s="413">
        <v>147.32</v>
      </c>
      <c r="G18145" s="414">
        <f t="shared" si="566"/>
        <v>942.45180559326639</v>
      </c>
      <c r="H18145" s="415">
        <f t="shared" si="567"/>
        <v>4.7122590279663319</v>
      </c>
    </row>
    <row r="18146" spans="1:8" ht="15" hidden="1" thickBot="1">
      <c r="A18146" s="409">
        <v>202209</v>
      </c>
      <c r="B18146" s="196" t="s">
        <v>1051</v>
      </c>
      <c r="C18146" s="197" t="s">
        <v>791</v>
      </c>
      <c r="D18146" s="198" t="s">
        <v>337</v>
      </c>
      <c r="E18146" s="421">
        <v>78521</v>
      </c>
      <c r="F18146" s="413">
        <v>147.32</v>
      </c>
      <c r="G18146" s="414">
        <f t="shared" si="566"/>
        <v>532.99619875101826</v>
      </c>
      <c r="H18146" s="415">
        <f t="shared" si="567"/>
        <v>2.6649809937550915</v>
      </c>
    </row>
    <row r="18147" spans="1:8" ht="15" hidden="1" thickBot="1">
      <c r="A18147" s="409">
        <v>202209</v>
      </c>
      <c r="B18147" s="196" t="s">
        <v>1052</v>
      </c>
      <c r="C18147" s="197" t="s">
        <v>791</v>
      </c>
      <c r="D18147" s="198" t="s">
        <v>337</v>
      </c>
      <c r="E18147" s="421">
        <v>115276</v>
      </c>
      <c r="F18147" s="413">
        <v>147.32</v>
      </c>
      <c r="G18147" s="414">
        <f t="shared" si="566"/>
        <v>782.48710290524036</v>
      </c>
      <c r="H18147" s="415">
        <f t="shared" si="567"/>
        <v>3.912435514526202</v>
      </c>
    </row>
    <row r="18148" spans="1:8" ht="15" hidden="1" thickBot="1">
      <c r="A18148" s="409">
        <v>202209</v>
      </c>
      <c r="B18148" s="196" t="s">
        <v>1053</v>
      </c>
      <c r="C18148" s="197" t="s">
        <v>791</v>
      </c>
      <c r="D18148" s="198" t="s">
        <v>339</v>
      </c>
      <c r="E18148" s="421">
        <v>576</v>
      </c>
      <c r="F18148" s="413">
        <v>147.32</v>
      </c>
      <c r="G18148" s="414">
        <f t="shared" si="566"/>
        <v>3.9098560955742605</v>
      </c>
      <c r="H18148" s="415">
        <f t="shared" si="567"/>
        <v>3.9098560955742605</v>
      </c>
    </row>
    <row r="18149" spans="1:8" ht="15" hidden="1" thickBot="1">
      <c r="A18149" s="409">
        <v>202209</v>
      </c>
      <c r="B18149" s="196" t="s">
        <v>1054</v>
      </c>
      <c r="C18149" s="197" t="s">
        <v>791</v>
      </c>
      <c r="D18149" s="198" t="s">
        <v>339</v>
      </c>
      <c r="E18149" s="421">
        <v>694</v>
      </c>
      <c r="F18149" s="413">
        <v>147.32</v>
      </c>
      <c r="G18149" s="414">
        <f t="shared" si="566"/>
        <v>4.7108335595981536</v>
      </c>
      <c r="H18149" s="415">
        <f t="shared" si="567"/>
        <v>4.7108335595981536</v>
      </c>
    </row>
    <row r="18150" spans="1:8" ht="15" hidden="1" thickBot="1">
      <c r="A18150" s="409">
        <v>202209</v>
      </c>
      <c r="B18150" s="196" t="s">
        <v>1055</v>
      </c>
      <c r="C18150" s="197" t="s">
        <v>791</v>
      </c>
      <c r="D18150" s="198" t="s">
        <v>337</v>
      </c>
      <c r="E18150" s="421">
        <v>127179.73</v>
      </c>
      <c r="F18150" s="413">
        <v>147.32</v>
      </c>
      <c r="G18150" s="414">
        <f t="shared" si="566"/>
        <v>863.28896280206357</v>
      </c>
      <c r="H18150" s="415">
        <f t="shared" si="567"/>
        <v>4.3164448140103175</v>
      </c>
    </row>
    <row r="18151" spans="1:8" ht="15" hidden="1" thickBot="1">
      <c r="A18151" s="409">
        <v>202209</v>
      </c>
      <c r="B18151" s="196" t="s">
        <v>1056</v>
      </c>
      <c r="C18151" s="197" t="s">
        <v>791</v>
      </c>
      <c r="D18151" s="198" t="s">
        <v>337</v>
      </c>
      <c r="E18151" s="421">
        <v>149084</v>
      </c>
      <c r="F18151" s="413">
        <v>147.32</v>
      </c>
      <c r="G18151" s="414">
        <f t="shared" si="566"/>
        <v>1011.9739342926962</v>
      </c>
      <c r="H18151" s="415">
        <f t="shared" si="567"/>
        <v>5.0598696714634812</v>
      </c>
    </row>
    <row r="18152" spans="1:8" ht="15" hidden="1" thickBot="1">
      <c r="A18152" s="409">
        <v>202209</v>
      </c>
      <c r="B18152" s="196" t="s">
        <v>1057</v>
      </c>
      <c r="C18152" s="197" t="s">
        <v>791</v>
      </c>
      <c r="D18152" s="198" t="s">
        <v>337</v>
      </c>
      <c r="E18152" s="421">
        <v>149084</v>
      </c>
      <c r="F18152" s="413">
        <v>147.32</v>
      </c>
      <c r="G18152" s="414">
        <f t="shared" si="566"/>
        <v>1011.9739342926962</v>
      </c>
      <c r="H18152" s="415">
        <f t="shared" si="567"/>
        <v>5.0598696714634812</v>
      </c>
    </row>
    <row r="18153" spans="1:8" ht="15" hidden="1" thickBot="1">
      <c r="A18153" s="409">
        <v>202209</v>
      </c>
      <c r="B18153" s="196" t="s">
        <v>1058</v>
      </c>
      <c r="C18153" s="197" t="s">
        <v>791</v>
      </c>
      <c r="D18153" s="198" t="s">
        <v>337</v>
      </c>
      <c r="E18153" s="421">
        <v>122109</v>
      </c>
      <c r="F18153" s="413">
        <v>147.32</v>
      </c>
      <c r="G18153" s="414">
        <f t="shared" si="566"/>
        <v>828.86912842791207</v>
      </c>
      <c r="H18153" s="415">
        <f t="shared" si="567"/>
        <v>4.1443456421395606</v>
      </c>
    </row>
    <row r="18154" spans="1:8" ht="15" hidden="1" thickBot="1">
      <c r="A18154" s="409">
        <v>202209</v>
      </c>
      <c r="B18154" s="196" t="s">
        <v>1059</v>
      </c>
      <c r="C18154" s="197" t="s">
        <v>791</v>
      </c>
      <c r="D18154" s="198" t="s">
        <v>339</v>
      </c>
      <c r="E18154" s="421">
        <v>611</v>
      </c>
      <c r="F18154" s="413">
        <v>147.32</v>
      </c>
      <c r="G18154" s="414">
        <f t="shared" si="566"/>
        <v>4.1474341569372797</v>
      </c>
      <c r="H18154" s="415">
        <f t="shared" si="567"/>
        <v>4.1474341569372797</v>
      </c>
    </row>
    <row r="18155" spans="1:8" ht="15" hidden="1" thickBot="1">
      <c r="A18155" s="409">
        <v>202209</v>
      </c>
      <c r="B18155" s="196" t="s">
        <v>1060</v>
      </c>
      <c r="C18155" s="197" t="s">
        <v>791</v>
      </c>
      <c r="D18155" s="198" t="s">
        <v>337</v>
      </c>
      <c r="E18155" s="421">
        <v>126972</v>
      </c>
      <c r="F18155" s="413">
        <v>147.32</v>
      </c>
      <c r="G18155" s="414">
        <f t="shared" si="566"/>
        <v>861.87890306815098</v>
      </c>
      <c r="H18155" s="415">
        <f t="shared" si="567"/>
        <v>4.3093945153407551</v>
      </c>
    </row>
    <row r="18156" spans="1:8" ht="15" hidden="1" thickBot="1">
      <c r="A18156" s="409">
        <v>202209</v>
      </c>
      <c r="B18156" s="196" t="s">
        <v>1061</v>
      </c>
      <c r="C18156" s="197" t="s">
        <v>791</v>
      </c>
      <c r="D18156" s="198" t="s">
        <v>337</v>
      </c>
      <c r="E18156" s="421">
        <v>109989</v>
      </c>
      <c r="F18156" s="413">
        <v>147.32</v>
      </c>
      <c r="G18156" s="414">
        <f t="shared" si="566"/>
        <v>746.59923975020365</v>
      </c>
      <c r="H18156" s="415">
        <f t="shared" si="567"/>
        <v>3.7329961987510183</v>
      </c>
    </row>
    <row r="18157" spans="1:8" ht="15" hidden="1" thickBot="1">
      <c r="A18157" s="409">
        <v>202209</v>
      </c>
      <c r="B18157" s="196" t="s">
        <v>1062</v>
      </c>
      <c r="C18157" s="197" t="s">
        <v>791</v>
      </c>
      <c r="D18157" s="198" t="s">
        <v>337</v>
      </c>
      <c r="E18157" s="421">
        <v>118666</v>
      </c>
      <c r="F18157" s="413">
        <v>147.32</v>
      </c>
      <c r="G18157" s="414">
        <f t="shared" si="566"/>
        <v>805.49823513440128</v>
      </c>
      <c r="H18157" s="415">
        <f t="shared" si="567"/>
        <v>4.0274911756720062</v>
      </c>
    </row>
    <row r="18158" spans="1:8" ht="15" hidden="1" thickBot="1">
      <c r="A18158" s="409">
        <v>202209</v>
      </c>
      <c r="B18158" s="196" t="s">
        <v>1063</v>
      </c>
      <c r="C18158" s="197" t="s">
        <v>791</v>
      </c>
      <c r="D18158" s="198" t="s">
        <v>337</v>
      </c>
      <c r="E18158" s="421">
        <v>100548</v>
      </c>
      <c r="F18158" s="413">
        <v>147.32</v>
      </c>
      <c r="G18158" s="414">
        <f t="shared" si="566"/>
        <v>682.51425468368177</v>
      </c>
      <c r="H18158" s="415">
        <f t="shared" si="567"/>
        <v>3.412571273418409</v>
      </c>
    </row>
    <row r="18159" spans="1:8" ht="15" hidden="1" thickBot="1">
      <c r="A18159" s="409">
        <v>202209</v>
      </c>
      <c r="B18159" s="196" t="s">
        <v>1064</v>
      </c>
      <c r="C18159" s="197" t="s">
        <v>791</v>
      </c>
      <c r="D18159" s="198" t="s">
        <v>339</v>
      </c>
      <c r="E18159" s="421">
        <v>503</v>
      </c>
      <c r="F18159" s="413">
        <v>147.32</v>
      </c>
      <c r="G18159" s="414">
        <f t="shared" si="566"/>
        <v>3.4143361390171059</v>
      </c>
      <c r="H18159" s="415">
        <f t="shared" si="567"/>
        <v>3.4143361390171059</v>
      </c>
    </row>
    <row r="18160" spans="1:8" ht="15" hidden="1" thickBot="1">
      <c r="A18160" s="409">
        <v>202209</v>
      </c>
      <c r="B18160" s="196" t="s">
        <v>1065</v>
      </c>
      <c r="C18160" s="197" t="s">
        <v>791</v>
      </c>
      <c r="D18160" s="198" t="s">
        <v>337</v>
      </c>
      <c r="E18160" s="421">
        <v>95016</v>
      </c>
      <c r="F18160" s="413">
        <v>147.32</v>
      </c>
      <c r="G18160" s="414">
        <f t="shared" si="566"/>
        <v>644.963345099104</v>
      </c>
      <c r="H18160" s="415">
        <f t="shared" si="567"/>
        <v>3.2248167254955202</v>
      </c>
    </row>
    <row r="18161" spans="1:8" ht="15" hidden="1" thickBot="1">
      <c r="A18161" s="409">
        <v>202209</v>
      </c>
      <c r="B18161" s="196" t="s">
        <v>1066</v>
      </c>
      <c r="C18161" s="197" t="s">
        <v>791</v>
      </c>
      <c r="D18161" s="198" t="s">
        <v>339</v>
      </c>
      <c r="E18161" s="421">
        <v>475</v>
      </c>
      <c r="F18161" s="413">
        <v>147.32</v>
      </c>
      <c r="G18161" s="414">
        <f t="shared" si="566"/>
        <v>3.2242736899266902</v>
      </c>
      <c r="H18161" s="415">
        <f t="shared" si="567"/>
        <v>3.2242736899266902</v>
      </c>
    </row>
    <row r="18162" spans="1:8" ht="15" hidden="1" thickBot="1">
      <c r="A18162" s="409">
        <v>202209</v>
      </c>
      <c r="B18162" s="196" t="s">
        <v>1067</v>
      </c>
      <c r="C18162" s="197" t="s">
        <v>791</v>
      </c>
      <c r="D18162" s="198" t="s">
        <v>337</v>
      </c>
      <c r="E18162" s="421">
        <v>118242.51</v>
      </c>
      <c r="F18162" s="413">
        <v>147.32</v>
      </c>
      <c r="G18162" s="414">
        <f t="shared" si="566"/>
        <v>802.62360847135483</v>
      </c>
      <c r="H18162" s="415">
        <f t="shared" si="567"/>
        <v>4.0131180423567745</v>
      </c>
    </row>
    <row r="18163" spans="1:8" ht="15" hidden="1" thickBot="1">
      <c r="A18163" s="409">
        <v>202209</v>
      </c>
      <c r="B18163" s="196" t="s">
        <v>1068</v>
      </c>
      <c r="C18163" s="197" t="s">
        <v>2661</v>
      </c>
      <c r="D18163" s="198" t="s">
        <v>339</v>
      </c>
      <c r="E18163" s="421">
        <v>591</v>
      </c>
      <c r="F18163" s="413">
        <v>147.32</v>
      </c>
      <c r="G18163" s="414">
        <f t="shared" si="566"/>
        <v>4.0116752647298402</v>
      </c>
      <c r="H18163" s="415">
        <f t="shared" si="567"/>
        <v>4.0116752647298402</v>
      </c>
    </row>
    <row r="18164" spans="1:8" ht="15" hidden="1" thickBot="1">
      <c r="A18164" s="409">
        <v>202209</v>
      </c>
      <c r="B18164" s="196" t="s">
        <v>1069</v>
      </c>
      <c r="C18164" s="197" t="s">
        <v>791</v>
      </c>
      <c r="D18164" s="198" t="s">
        <v>337</v>
      </c>
      <c r="E18164" s="421">
        <v>93530</v>
      </c>
      <c r="F18164" s="413">
        <v>147.32</v>
      </c>
      <c r="G18164" s="414">
        <f t="shared" si="566"/>
        <v>634.87645940809125</v>
      </c>
      <c r="H18164" s="415">
        <f t="shared" si="567"/>
        <v>3.1743822970404563</v>
      </c>
    </row>
    <row r="18165" spans="1:8" ht="15" hidden="1" thickBot="1">
      <c r="A18165" s="409">
        <v>202209</v>
      </c>
      <c r="B18165" s="196" t="s">
        <v>1070</v>
      </c>
      <c r="C18165" s="197" t="s">
        <v>791</v>
      </c>
      <c r="D18165" s="198" t="s">
        <v>337</v>
      </c>
      <c r="E18165" s="421">
        <v>123206</v>
      </c>
      <c r="F18165" s="413">
        <v>147.32</v>
      </c>
      <c r="G18165" s="414">
        <f t="shared" si="566"/>
        <v>836.31550366549016</v>
      </c>
      <c r="H18165" s="415">
        <f t="shared" si="567"/>
        <v>4.1815775183274511</v>
      </c>
    </row>
    <row r="18166" spans="1:8" ht="15" hidden="1" thickBot="1">
      <c r="A18166" s="409">
        <v>202209</v>
      </c>
      <c r="B18166" s="196" t="s">
        <v>1071</v>
      </c>
      <c r="C18166" s="197" t="s">
        <v>791</v>
      </c>
      <c r="D18166" s="198" t="s">
        <v>339</v>
      </c>
      <c r="E18166" s="421">
        <v>616</v>
      </c>
      <c r="F18166" s="413">
        <v>147.32</v>
      </c>
      <c r="G18166" s="414">
        <f t="shared" si="566"/>
        <v>4.1813738799891391</v>
      </c>
      <c r="H18166" s="415">
        <f t="shared" si="567"/>
        <v>4.1813738799891391</v>
      </c>
    </row>
    <row r="18167" spans="1:8" ht="15" hidden="1" thickBot="1">
      <c r="A18167" s="409">
        <v>202209</v>
      </c>
      <c r="B18167" s="196" t="s">
        <v>1072</v>
      </c>
      <c r="C18167" s="197" t="s">
        <v>791</v>
      </c>
      <c r="D18167" s="198" t="s">
        <v>337</v>
      </c>
      <c r="E18167" s="421">
        <v>105159</v>
      </c>
      <c r="F18167" s="413">
        <v>147.32</v>
      </c>
      <c r="G18167" s="414">
        <f t="shared" si="566"/>
        <v>713.81346728210701</v>
      </c>
      <c r="H18167" s="415">
        <f t="shared" si="567"/>
        <v>3.569067336410535</v>
      </c>
    </row>
    <row r="18168" spans="1:8" ht="15" hidden="1" thickBot="1">
      <c r="A18168" s="409">
        <v>202209</v>
      </c>
      <c r="B18168" s="196" t="s">
        <v>1073</v>
      </c>
      <c r="C18168" s="197" t="s">
        <v>791</v>
      </c>
      <c r="D18168" s="198" t="s">
        <v>337</v>
      </c>
      <c r="E18168" s="421">
        <v>128697</v>
      </c>
      <c r="F18168" s="413">
        <v>147.32</v>
      </c>
      <c r="G18168" s="414">
        <f t="shared" si="566"/>
        <v>873.58810752104262</v>
      </c>
      <c r="H18168" s="415">
        <f t="shared" si="567"/>
        <v>4.3679405376052127</v>
      </c>
    </row>
    <row r="18169" spans="1:8" ht="15" hidden="1" thickBot="1">
      <c r="A18169" s="409">
        <v>202209</v>
      </c>
      <c r="B18169" s="196" t="s">
        <v>1074</v>
      </c>
      <c r="C18169" s="197" t="s">
        <v>791</v>
      </c>
      <c r="D18169" s="198" t="s">
        <v>337</v>
      </c>
      <c r="E18169" s="421">
        <v>130727</v>
      </c>
      <c r="F18169" s="413">
        <v>147.32</v>
      </c>
      <c r="G18169" s="414">
        <f t="shared" si="566"/>
        <v>887.36763508009778</v>
      </c>
      <c r="H18169" s="415">
        <f t="shared" si="567"/>
        <v>4.4368381754004886</v>
      </c>
    </row>
    <row r="18170" spans="1:8" ht="15" hidden="1" thickBot="1">
      <c r="A18170" s="409">
        <v>202209</v>
      </c>
      <c r="B18170" s="196" t="s">
        <v>1075</v>
      </c>
      <c r="C18170" s="197" t="s">
        <v>791</v>
      </c>
      <c r="D18170" s="198" t="s">
        <v>337</v>
      </c>
      <c r="E18170" s="421">
        <v>130727</v>
      </c>
      <c r="F18170" s="413">
        <v>147.32</v>
      </c>
      <c r="G18170" s="414">
        <f t="shared" si="566"/>
        <v>887.36763508009778</v>
      </c>
      <c r="H18170" s="415">
        <f t="shared" si="567"/>
        <v>4.4368381754004886</v>
      </c>
    </row>
    <row r="18171" spans="1:8" ht="15" hidden="1" thickBot="1">
      <c r="A18171" s="409">
        <v>202209</v>
      </c>
      <c r="B18171" s="196" t="s">
        <v>1076</v>
      </c>
      <c r="C18171" s="197" t="s">
        <v>791</v>
      </c>
      <c r="D18171" s="198" t="s">
        <v>337</v>
      </c>
      <c r="E18171" s="421">
        <v>130727</v>
      </c>
      <c r="F18171" s="413">
        <v>147.32</v>
      </c>
      <c r="G18171" s="414">
        <f t="shared" si="566"/>
        <v>887.36763508009778</v>
      </c>
      <c r="H18171" s="415">
        <f t="shared" si="567"/>
        <v>4.4368381754004886</v>
      </c>
    </row>
    <row r="18172" spans="1:8" ht="15" hidden="1" thickBot="1">
      <c r="A18172" s="409">
        <v>202209</v>
      </c>
      <c r="B18172" s="196" t="s">
        <v>1077</v>
      </c>
      <c r="C18172" s="197" t="s">
        <v>791</v>
      </c>
      <c r="D18172" s="198" t="s">
        <v>337</v>
      </c>
      <c r="E18172" s="421">
        <v>91026</v>
      </c>
      <c r="F18172" s="413">
        <v>147.32</v>
      </c>
      <c r="G18172" s="414">
        <f t="shared" si="566"/>
        <v>617.87944610371983</v>
      </c>
      <c r="H18172" s="415">
        <f t="shared" si="567"/>
        <v>3.0893972305185993</v>
      </c>
    </row>
    <row r="18173" spans="1:8" ht="15" hidden="1" thickBot="1">
      <c r="A18173" s="409">
        <v>202209</v>
      </c>
      <c r="B18173" s="196" t="s">
        <v>1078</v>
      </c>
      <c r="C18173" s="197" t="s">
        <v>791</v>
      </c>
      <c r="D18173" s="198" t="s">
        <v>337</v>
      </c>
      <c r="E18173" s="421">
        <v>91026</v>
      </c>
      <c r="F18173" s="413">
        <v>147.32</v>
      </c>
      <c r="G18173" s="414">
        <f t="shared" si="566"/>
        <v>617.87944610371983</v>
      </c>
      <c r="H18173" s="415">
        <f t="shared" si="567"/>
        <v>3.0893972305185993</v>
      </c>
    </row>
    <row r="18174" spans="1:8" ht="15" hidden="1" thickBot="1">
      <c r="A18174" s="409">
        <v>202209</v>
      </c>
      <c r="B18174" s="196" t="s">
        <v>1079</v>
      </c>
      <c r="C18174" s="197" t="s">
        <v>791</v>
      </c>
      <c r="D18174" s="198" t="s">
        <v>337</v>
      </c>
      <c r="E18174" s="421">
        <v>91026</v>
      </c>
      <c r="F18174" s="413">
        <v>147.32</v>
      </c>
      <c r="G18174" s="414">
        <f t="shared" si="566"/>
        <v>617.87944610371983</v>
      </c>
      <c r="H18174" s="415">
        <f t="shared" si="567"/>
        <v>3.0893972305185993</v>
      </c>
    </row>
    <row r="18175" spans="1:8" ht="15" hidden="1" thickBot="1">
      <c r="A18175" s="409">
        <v>202209</v>
      </c>
      <c r="B18175" s="196" t="s">
        <v>1080</v>
      </c>
      <c r="C18175" s="197" t="s">
        <v>791</v>
      </c>
      <c r="D18175" s="198" t="s">
        <v>337</v>
      </c>
      <c r="E18175" s="421">
        <v>130727</v>
      </c>
      <c r="F18175" s="413">
        <v>147.32</v>
      </c>
      <c r="G18175" s="414">
        <f t="shared" si="566"/>
        <v>887.36763508009778</v>
      </c>
      <c r="H18175" s="415">
        <f t="shared" si="567"/>
        <v>4.4368381754004886</v>
      </c>
    </row>
    <row r="18176" spans="1:8" ht="15" hidden="1" thickBot="1">
      <c r="A18176" s="409">
        <v>202209</v>
      </c>
      <c r="B18176" s="196" t="s">
        <v>1081</v>
      </c>
      <c r="C18176" s="197" t="s">
        <v>791</v>
      </c>
      <c r="D18176" s="198" t="s">
        <v>337</v>
      </c>
      <c r="E18176" s="421">
        <v>91026</v>
      </c>
      <c r="F18176" s="413">
        <v>147.32</v>
      </c>
      <c r="G18176" s="414">
        <f t="shared" si="566"/>
        <v>617.87944610371983</v>
      </c>
      <c r="H18176" s="415">
        <f t="shared" si="567"/>
        <v>3.0893972305185993</v>
      </c>
    </row>
    <row r="18177" spans="1:8" ht="15" hidden="1" thickBot="1">
      <c r="A18177" s="409">
        <v>202209</v>
      </c>
      <c r="B18177" s="196" t="s">
        <v>1082</v>
      </c>
      <c r="C18177" s="197" t="s">
        <v>791</v>
      </c>
      <c r="D18177" s="198" t="s">
        <v>337</v>
      </c>
      <c r="E18177" s="421">
        <v>130727</v>
      </c>
      <c r="F18177" s="413">
        <v>147.32</v>
      </c>
      <c r="G18177" s="414">
        <f t="shared" si="566"/>
        <v>887.36763508009778</v>
      </c>
      <c r="H18177" s="415">
        <f t="shared" si="567"/>
        <v>4.4368381754004886</v>
      </c>
    </row>
    <row r="18178" spans="1:8" ht="15" hidden="1" thickBot="1">
      <c r="A18178" s="409">
        <v>202209</v>
      </c>
      <c r="B18178" s="196" t="s">
        <v>1083</v>
      </c>
      <c r="C18178" s="197" t="s">
        <v>791</v>
      </c>
      <c r="D18178" s="198" t="s">
        <v>337</v>
      </c>
      <c r="E18178" s="421">
        <v>122825</v>
      </c>
      <c r="F18178" s="413">
        <v>147.32</v>
      </c>
      <c r="G18178" s="414">
        <f t="shared" ref="G18178:G18241" si="568">+E18178/F18178</f>
        <v>833.72929676893841</v>
      </c>
      <c r="H18178" s="415">
        <f t="shared" ref="H18178:H18241" si="569">IF(D18178="TB",G18178/200,IF(D18178="LT",G18178,"VER"))</f>
        <v>4.1686464838446922</v>
      </c>
    </row>
    <row r="18179" spans="1:8" ht="15" hidden="1" thickBot="1">
      <c r="A18179" s="409">
        <v>202209</v>
      </c>
      <c r="B18179" s="196" t="s">
        <v>1084</v>
      </c>
      <c r="C18179" s="197" t="s">
        <v>791</v>
      </c>
      <c r="D18179" s="198" t="s">
        <v>337</v>
      </c>
      <c r="E18179" s="421">
        <v>117398</v>
      </c>
      <c r="F18179" s="413">
        <v>147.32</v>
      </c>
      <c r="G18179" s="414">
        <f t="shared" si="568"/>
        <v>796.89112136844972</v>
      </c>
      <c r="H18179" s="415">
        <f t="shared" si="569"/>
        <v>3.9844556068422485</v>
      </c>
    </row>
    <row r="18180" spans="1:8" ht="15" hidden="1" thickBot="1">
      <c r="A18180" s="409">
        <v>202209</v>
      </c>
      <c r="B18180" s="196" t="s">
        <v>1085</v>
      </c>
      <c r="C18180" s="197" t="s">
        <v>791</v>
      </c>
      <c r="D18180" s="198" t="s">
        <v>337</v>
      </c>
      <c r="E18180" s="421">
        <v>75033</v>
      </c>
      <c r="F18180" s="413">
        <v>147.32</v>
      </c>
      <c r="G18180" s="414">
        <f t="shared" si="568"/>
        <v>509.31984795004075</v>
      </c>
      <c r="H18180" s="415">
        <f t="shared" si="569"/>
        <v>2.5465992397502037</v>
      </c>
    </row>
    <row r="18181" spans="1:8" ht="15" hidden="1" thickBot="1">
      <c r="A18181" s="409">
        <v>202209</v>
      </c>
      <c r="B18181" s="196" t="s">
        <v>1086</v>
      </c>
      <c r="C18181" s="197" t="s">
        <v>791</v>
      </c>
      <c r="D18181" s="198" t="s">
        <v>337</v>
      </c>
      <c r="E18181" s="421">
        <v>114630</v>
      </c>
      <c r="F18181" s="413">
        <v>147.32</v>
      </c>
      <c r="G18181" s="414">
        <f t="shared" si="568"/>
        <v>778.10209068694007</v>
      </c>
      <c r="H18181" s="415">
        <f t="shared" si="569"/>
        <v>3.8905104534347004</v>
      </c>
    </row>
    <row r="18182" spans="1:8" ht="15" hidden="1" thickBot="1">
      <c r="A18182" s="409">
        <v>202209</v>
      </c>
      <c r="B18182" s="196" t="s">
        <v>1087</v>
      </c>
      <c r="C18182" s="197" t="s">
        <v>791</v>
      </c>
      <c r="D18182" s="198" t="s">
        <v>337</v>
      </c>
      <c r="E18182" s="421">
        <v>127464</v>
      </c>
      <c r="F18182" s="413">
        <v>147.32</v>
      </c>
      <c r="G18182" s="414">
        <f t="shared" si="568"/>
        <v>865.21857181645407</v>
      </c>
      <c r="H18182" s="415">
        <f t="shared" si="569"/>
        <v>4.3260928590822703</v>
      </c>
    </row>
    <row r="18183" spans="1:8" ht="15" hidden="1" thickBot="1">
      <c r="A18183" s="409">
        <v>202209</v>
      </c>
      <c r="B18183" s="196" t="s">
        <v>1088</v>
      </c>
      <c r="C18183" s="197" t="s">
        <v>791</v>
      </c>
      <c r="D18183" s="198" t="s">
        <v>339</v>
      </c>
      <c r="E18183" s="421">
        <v>637</v>
      </c>
      <c r="F18183" s="413">
        <v>147.32</v>
      </c>
      <c r="G18183" s="414">
        <f t="shared" si="568"/>
        <v>4.3239207168069509</v>
      </c>
      <c r="H18183" s="415">
        <f t="shared" si="569"/>
        <v>4.3239207168069509</v>
      </c>
    </row>
    <row r="18184" spans="1:8" ht="15" hidden="1" thickBot="1">
      <c r="A18184" s="409">
        <v>202209</v>
      </c>
      <c r="B18184" s="196" t="s">
        <v>1089</v>
      </c>
      <c r="C18184" s="197" t="s">
        <v>791</v>
      </c>
      <c r="D18184" s="198" t="s">
        <v>337</v>
      </c>
      <c r="E18184" s="421">
        <v>83982</v>
      </c>
      <c r="F18184" s="413">
        <v>147.32</v>
      </c>
      <c r="G18184" s="414">
        <f t="shared" si="568"/>
        <v>570.06516426825965</v>
      </c>
      <c r="H18184" s="415">
        <f t="shared" si="569"/>
        <v>2.8503258213412983</v>
      </c>
    </row>
    <row r="18185" spans="1:8" ht="15" hidden="1" thickBot="1">
      <c r="A18185" s="409">
        <v>202209</v>
      </c>
      <c r="B18185" s="196" t="s">
        <v>1090</v>
      </c>
      <c r="C18185" s="197" t="s">
        <v>791</v>
      </c>
      <c r="D18185" s="198" t="s">
        <v>337</v>
      </c>
      <c r="E18185" s="421">
        <v>89067</v>
      </c>
      <c r="F18185" s="413">
        <v>147.32</v>
      </c>
      <c r="G18185" s="414">
        <f t="shared" si="568"/>
        <v>604.58186261200115</v>
      </c>
      <c r="H18185" s="415">
        <f t="shared" si="569"/>
        <v>3.0229093130600058</v>
      </c>
    </row>
    <row r="18186" spans="1:8" ht="15" hidden="1" thickBot="1">
      <c r="A18186" s="409">
        <v>202209</v>
      </c>
      <c r="B18186" s="196" t="s">
        <v>1091</v>
      </c>
      <c r="C18186" s="197" t="s">
        <v>791</v>
      </c>
      <c r="D18186" s="198" t="s">
        <v>337</v>
      </c>
      <c r="E18186" s="421">
        <v>114612</v>
      </c>
      <c r="F18186" s="413">
        <v>147.32</v>
      </c>
      <c r="G18186" s="414">
        <f t="shared" si="568"/>
        <v>777.97990768395334</v>
      </c>
      <c r="H18186" s="415">
        <f t="shared" si="569"/>
        <v>3.8898995384197668</v>
      </c>
    </row>
    <row r="18187" spans="1:8" ht="15" hidden="1" thickBot="1">
      <c r="A18187" s="409">
        <v>202209</v>
      </c>
      <c r="B18187" s="196" t="s">
        <v>1092</v>
      </c>
      <c r="C18187" s="197" t="s">
        <v>791</v>
      </c>
      <c r="D18187" s="198" t="s">
        <v>339</v>
      </c>
      <c r="E18187" s="421">
        <v>573</v>
      </c>
      <c r="F18187" s="413">
        <v>147.32</v>
      </c>
      <c r="G18187" s="414">
        <f t="shared" si="568"/>
        <v>3.8894922617431442</v>
      </c>
      <c r="H18187" s="415">
        <f t="shared" si="569"/>
        <v>3.8894922617431442</v>
      </c>
    </row>
    <row r="18188" spans="1:8" ht="15" hidden="1" thickBot="1">
      <c r="A18188" s="409">
        <v>202209</v>
      </c>
      <c r="B18188" s="196" t="s">
        <v>1093</v>
      </c>
      <c r="C18188" s="197" t="s">
        <v>791</v>
      </c>
      <c r="D18188" s="198" t="s">
        <v>337</v>
      </c>
      <c r="E18188" s="421">
        <v>111976</v>
      </c>
      <c r="F18188" s="413">
        <v>147.32</v>
      </c>
      <c r="G18188" s="414">
        <f t="shared" si="568"/>
        <v>760.08688569101275</v>
      </c>
      <c r="H18188" s="415">
        <f t="shared" si="569"/>
        <v>3.800434428455064</v>
      </c>
    </row>
    <row r="18189" spans="1:8" ht="15" hidden="1" thickBot="1">
      <c r="A18189" s="409">
        <v>202209</v>
      </c>
      <c r="B18189" s="196" t="s">
        <v>1094</v>
      </c>
      <c r="C18189" s="197" t="s">
        <v>791</v>
      </c>
      <c r="D18189" s="198" t="s">
        <v>339</v>
      </c>
      <c r="E18189" s="421">
        <v>560</v>
      </c>
      <c r="F18189" s="413">
        <v>147.32</v>
      </c>
      <c r="G18189" s="414">
        <f t="shared" si="568"/>
        <v>3.8012489818083086</v>
      </c>
      <c r="H18189" s="415">
        <f t="shared" si="569"/>
        <v>3.8012489818083086</v>
      </c>
    </row>
    <row r="18190" spans="1:8" ht="15" hidden="1" thickBot="1">
      <c r="A18190" s="409">
        <v>202209</v>
      </c>
      <c r="B18190" s="196" t="s">
        <v>1095</v>
      </c>
      <c r="C18190" s="197" t="s">
        <v>791</v>
      </c>
      <c r="D18190" s="198" t="s">
        <v>337</v>
      </c>
      <c r="E18190" s="421">
        <v>89144</v>
      </c>
      <c r="F18190" s="413">
        <v>147.32</v>
      </c>
      <c r="G18190" s="414">
        <f t="shared" si="568"/>
        <v>605.1045343469998</v>
      </c>
      <c r="H18190" s="415">
        <f t="shared" si="569"/>
        <v>3.0255226717349988</v>
      </c>
    </row>
    <row r="18191" spans="1:8" ht="15" hidden="1" thickBot="1">
      <c r="A18191" s="409">
        <v>202209</v>
      </c>
      <c r="B18191" s="196" t="s">
        <v>1096</v>
      </c>
      <c r="C18191" s="197" t="s">
        <v>791</v>
      </c>
      <c r="D18191" s="198" t="s">
        <v>339</v>
      </c>
      <c r="E18191" s="421">
        <v>446</v>
      </c>
      <c r="F18191" s="413">
        <v>147.32</v>
      </c>
      <c r="G18191" s="414">
        <f t="shared" si="568"/>
        <v>3.0274232962259031</v>
      </c>
      <c r="H18191" s="415">
        <f t="shared" si="569"/>
        <v>3.0274232962259031</v>
      </c>
    </row>
    <row r="18192" spans="1:8" ht="15" hidden="1" thickBot="1">
      <c r="A18192" s="409">
        <v>202209</v>
      </c>
      <c r="B18192" s="196" t="s">
        <v>1097</v>
      </c>
      <c r="C18192" s="197" t="s">
        <v>791</v>
      </c>
      <c r="D18192" s="198" t="s">
        <v>337</v>
      </c>
      <c r="E18192" s="421">
        <v>91511</v>
      </c>
      <c r="F18192" s="413">
        <v>147.32</v>
      </c>
      <c r="G18192" s="414">
        <f t="shared" si="568"/>
        <v>621.17159923975021</v>
      </c>
      <c r="H18192" s="415">
        <f t="shared" si="569"/>
        <v>3.1058579961987509</v>
      </c>
    </row>
    <row r="18193" spans="1:8" ht="15" hidden="1" thickBot="1">
      <c r="A18193" s="409">
        <v>202209</v>
      </c>
      <c r="B18193" s="196" t="s">
        <v>1098</v>
      </c>
      <c r="C18193" s="197" t="s">
        <v>791</v>
      </c>
      <c r="D18193" s="198" t="s">
        <v>337</v>
      </c>
      <c r="E18193" s="421">
        <v>112851</v>
      </c>
      <c r="F18193" s="413">
        <v>147.32</v>
      </c>
      <c r="G18193" s="414">
        <f t="shared" si="568"/>
        <v>766.02633722508824</v>
      </c>
      <c r="H18193" s="415">
        <f t="shared" si="569"/>
        <v>3.8301316861254411</v>
      </c>
    </row>
    <row r="18194" spans="1:8" ht="15" hidden="1" thickBot="1">
      <c r="A18194" s="409">
        <v>202209</v>
      </c>
      <c r="B18194" s="196" t="s">
        <v>1099</v>
      </c>
      <c r="C18194" s="197" t="s">
        <v>791</v>
      </c>
      <c r="D18194" s="198" t="s">
        <v>337</v>
      </c>
      <c r="E18194" s="421">
        <v>121459</v>
      </c>
      <c r="F18194" s="413">
        <v>147.32</v>
      </c>
      <c r="G18194" s="414">
        <f t="shared" si="568"/>
        <v>824.45696443117026</v>
      </c>
      <c r="H18194" s="415">
        <f t="shared" si="569"/>
        <v>4.1222848221558515</v>
      </c>
    </row>
    <row r="18195" spans="1:8" ht="15" hidden="1" thickBot="1">
      <c r="A18195" s="409">
        <v>202209</v>
      </c>
      <c r="B18195" s="196" t="s">
        <v>1100</v>
      </c>
      <c r="C18195" s="197" t="s">
        <v>791</v>
      </c>
      <c r="D18195" s="198" t="s">
        <v>337</v>
      </c>
      <c r="E18195" s="421">
        <v>93085</v>
      </c>
      <c r="F18195" s="413">
        <v>147.32</v>
      </c>
      <c r="G18195" s="414">
        <f t="shared" si="568"/>
        <v>631.85582405647574</v>
      </c>
      <c r="H18195" s="415">
        <f t="shared" si="569"/>
        <v>3.1592791202823789</v>
      </c>
    </row>
    <row r="18196" spans="1:8" ht="15" hidden="1" thickBot="1">
      <c r="A18196" s="409">
        <v>202209</v>
      </c>
      <c r="B18196" s="196" t="s">
        <v>1101</v>
      </c>
      <c r="C18196" s="197" t="s">
        <v>791</v>
      </c>
      <c r="D18196" s="198" t="s">
        <v>337</v>
      </c>
      <c r="E18196" s="421">
        <v>125038</v>
      </c>
      <c r="F18196" s="413">
        <v>147.32</v>
      </c>
      <c r="G18196" s="414">
        <f t="shared" si="568"/>
        <v>848.75101819169163</v>
      </c>
      <c r="H18196" s="415">
        <f t="shared" si="569"/>
        <v>4.2437550909584578</v>
      </c>
    </row>
    <row r="18197" spans="1:8" ht="15" hidden="1" thickBot="1">
      <c r="A18197" s="409">
        <v>202209</v>
      </c>
      <c r="B18197" s="196" t="s">
        <v>1102</v>
      </c>
      <c r="C18197" s="197" t="s">
        <v>791</v>
      </c>
      <c r="D18197" s="198" t="s">
        <v>337</v>
      </c>
      <c r="E18197" s="421">
        <v>115173</v>
      </c>
      <c r="F18197" s="413">
        <v>147.32</v>
      </c>
      <c r="G18197" s="414">
        <f t="shared" si="568"/>
        <v>781.78794461037205</v>
      </c>
      <c r="H18197" s="415">
        <f t="shared" si="569"/>
        <v>3.9089397230518603</v>
      </c>
    </row>
    <row r="18198" spans="1:8" ht="15" hidden="1" thickBot="1">
      <c r="A18198" s="409">
        <v>202209</v>
      </c>
      <c r="B18198" s="196" t="s">
        <v>1103</v>
      </c>
      <c r="C18198" s="197" t="s">
        <v>791</v>
      </c>
      <c r="D18198" s="198" t="s">
        <v>337</v>
      </c>
      <c r="E18198" s="421">
        <v>110341</v>
      </c>
      <c r="F18198" s="413">
        <v>147.32</v>
      </c>
      <c r="G18198" s="414">
        <f t="shared" si="568"/>
        <v>748.98859625305465</v>
      </c>
      <c r="H18198" s="415">
        <f t="shared" si="569"/>
        <v>3.7449429812652735</v>
      </c>
    </row>
    <row r="18199" spans="1:8" ht="15" hidden="1" thickBot="1">
      <c r="A18199" s="409">
        <v>202209</v>
      </c>
      <c r="B18199" s="196" t="s">
        <v>1104</v>
      </c>
      <c r="C18199" s="197" t="s">
        <v>791</v>
      </c>
      <c r="D18199" s="198" t="s">
        <v>337</v>
      </c>
      <c r="E18199" s="421">
        <v>106076</v>
      </c>
      <c r="F18199" s="413">
        <v>147.32</v>
      </c>
      <c r="G18199" s="414">
        <f t="shared" si="568"/>
        <v>720.03801248981813</v>
      </c>
      <c r="H18199" s="415">
        <f t="shared" si="569"/>
        <v>3.6001900624490908</v>
      </c>
    </row>
    <row r="18200" spans="1:8" ht="15" hidden="1" thickBot="1">
      <c r="A18200" s="409">
        <v>202209</v>
      </c>
      <c r="B18200" s="196" t="s">
        <v>1105</v>
      </c>
      <c r="C18200" s="197" t="s">
        <v>791</v>
      </c>
      <c r="D18200" s="198" t="s">
        <v>337</v>
      </c>
      <c r="E18200" s="421">
        <v>51756</v>
      </c>
      <c r="F18200" s="413">
        <v>147.32</v>
      </c>
      <c r="G18200" s="414">
        <f t="shared" si="568"/>
        <v>351.31686125441217</v>
      </c>
      <c r="H18200" s="415">
        <f t="shared" si="569"/>
        <v>1.756584306272061</v>
      </c>
    </row>
    <row r="18201" spans="1:8" ht="15" hidden="1" thickBot="1">
      <c r="A18201" s="409">
        <v>202209</v>
      </c>
      <c r="B18201" s="196" t="s">
        <v>1106</v>
      </c>
      <c r="C18201" s="197" t="s">
        <v>791</v>
      </c>
      <c r="D18201" s="198" t="s">
        <v>339</v>
      </c>
      <c r="E18201" s="421">
        <v>259</v>
      </c>
      <c r="F18201" s="413">
        <v>147.32</v>
      </c>
      <c r="G18201" s="414">
        <f t="shared" si="568"/>
        <v>1.7580776540863428</v>
      </c>
      <c r="H18201" s="415">
        <f t="shared" si="569"/>
        <v>1.7580776540863428</v>
      </c>
    </row>
    <row r="18202" spans="1:8" ht="15" hidden="1" thickBot="1">
      <c r="A18202" s="409">
        <v>202209</v>
      </c>
      <c r="B18202" s="196" t="s">
        <v>1107</v>
      </c>
      <c r="C18202" s="197" t="s">
        <v>791</v>
      </c>
      <c r="D18202" s="198" t="s">
        <v>337</v>
      </c>
      <c r="E18202" s="421">
        <v>116479</v>
      </c>
      <c r="F18202" s="413">
        <v>147.32</v>
      </c>
      <c r="G18202" s="414">
        <f t="shared" si="568"/>
        <v>790.65300027151784</v>
      </c>
      <c r="H18202" s="415">
        <f t="shared" si="569"/>
        <v>3.9532650013575892</v>
      </c>
    </row>
    <row r="18203" spans="1:8" ht="15" hidden="1" thickBot="1">
      <c r="A18203" s="409">
        <v>202209</v>
      </c>
      <c r="B18203" s="196" t="s">
        <v>1108</v>
      </c>
      <c r="C18203" s="197" t="s">
        <v>791</v>
      </c>
      <c r="D18203" s="198" t="s">
        <v>339</v>
      </c>
      <c r="E18203" s="421">
        <v>582</v>
      </c>
      <c r="F18203" s="413">
        <v>147.32</v>
      </c>
      <c r="G18203" s="414">
        <f t="shared" si="568"/>
        <v>3.9505837632364922</v>
      </c>
      <c r="H18203" s="415">
        <f t="shared" si="569"/>
        <v>3.9505837632364922</v>
      </c>
    </row>
    <row r="18204" spans="1:8" ht="15" hidden="1" thickBot="1">
      <c r="A18204" s="409">
        <v>202209</v>
      </c>
      <c r="B18204" s="196" t="s">
        <v>1109</v>
      </c>
      <c r="C18204" s="197" t="s">
        <v>791</v>
      </c>
      <c r="D18204" s="198" t="s">
        <v>337</v>
      </c>
      <c r="E18204" s="421">
        <v>136315</v>
      </c>
      <c r="F18204" s="413">
        <v>147.32</v>
      </c>
      <c r="G18204" s="414">
        <f t="shared" si="568"/>
        <v>925.29866956285639</v>
      </c>
      <c r="H18204" s="415">
        <f t="shared" si="569"/>
        <v>4.6264933478142822</v>
      </c>
    </row>
    <row r="18205" spans="1:8" ht="15" hidden="1" thickBot="1">
      <c r="A18205" s="409">
        <v>202209</v>
      </c>
      <c r="B18205" s="196" t="s">
        <v>1110</v>
      </c>
      <c r="C18205" s="197" t="s">
        <v>791</v>
      </c>
      <c r="D18205" s="198" t="s">
        <v>339</v>
      </c>
      <c r="E18205" s="421">
        <v>682</v>
      </c>
      <c r="F18205" s="413">
        <v>147.32</v>
      </c>
      <c r="G18205" s="414">
        <f t="shared" si="568"/>
        <v>4.6293782242736903</v>
      </c>
      <c r="H18205" s="415">
        <f t="shared" si="569"/>
        <v>4.6293782242736903</v>
      </c>
    </row>
    <row r="18206" spans="1:8" ht="15" hidden="1" thickBot="1">
      <c r="A18206" s="409">
        <v>202209</v>
      </c>
      <c r="B18206" s="196" t="s">
        <v>1111</v>
      </c>
      <c r="C18206" s="197" t="s">
        <v>791</v>
      </c>
      <c r="D18206" s="198" t="s">
        <v>337</v>
      </c>
      <c r="E18206" s="421">
        <v>107757</v>
      </c>
      <c r="F18206" s="413">
        <v>147.32</v>
      </c>
      <c r="G18206" s="414">
        <f t="shared" si="568"/>
        <v>731.44854737985338</v>
      </c>
      <c r="H18206" s="415">
        <f t="shared" si="569"/>
        <v>3.657242736899267</v>
      </c>
    </row>
    <row r="18207" spans="1:8" ht="15" hidden="1" thickBot="1">
      <c r="A18207" s="409">
        <v>202209</v>
      </c>
      <c r="B18207" s="196" t="s">
        <v>1112</v>
      </c>
      <c r="C18207" s="197" t="s">
        <v>791</v>
      </c>
      <c r="D18207" s="198" t="s">
        <v>339</v>
      </c>
      <c r="E18207" s="421">
        <v>539</v>
      </c>
      <c r="F18207" s="413">
        <v>147.32</v>
      </c>
      <c r="G18207" s="414">
        <f t="shared" si="568"/>
        <v>3.6587021449904968</v>
      </c>
      <c r="H18207" s="415">
        <f t="shared" si="569"/>
        <v>3.6587021449904968</v>
      </c>
    </row>
    <row r="18208" spans="1:8" ht="15" hidden="1" thickBot="1">
      <c r="A18208" s="409">
        <v>202209</v>
      </c>
      <c r="B18208" s="196" t="s">
        <v>1113</v>
      </c>
      <c r="C18208" s="197" t="s">
        <v>791</v>
      </c>
      <c r="D18208" s="198" t="s">
        <v>337</v>
      </c>
      <c r="E18208" s="421">
        <v>80474</v>
      </c>
      <c r="F18208" s="413">
        <v>147.32</v>
      </c>
      <c r="G18208" s="414">
        <f t="shared" si="568"/>
        <v>546.25305457507466</v>
      </c>
      <c r="H18208" s="415">
        <f t="shared" si="569"/>
        <v>2.7312652728753735</v>
      </c>
    </row>
    <row r="18209" spans="1:8" ht="15" hidden="1" thickBot="1">
      <c r="A18209" s="409">
        <v>202209</v>
      </c>
      <c r="B18209" s="196" t="s">
        <v>1114</v>
      </c>
      <c r="C18209" s="197" t="s">
        <v>791</v>
      </c>
      <c r="D18209" s="198" t="s">
        <v>339</v>
      </c>
      <c r="E18209" s="421">
        <v>402</v>
      </c>
      <c r="F18209" s="413">
        <v>147.32</v>
      </c>
      <c r="G18209" s="414">
        <f t="shared" si="568"/>
        <v>2.728753733369536</v>
      </c>
      <c r="H18209" s="415">
        <f t="shared" si="569"/>
        <v>2.728753733369536</v>
      </c>
    </row>
    <row r="18210" spans="1:8" ht="15" hidden="1" thickBot="1">
      <c r="A18210" s="409">
        <v>202209</v>
      </c>
      <c r="B18210" s="196" t="s">
        <v>1115</v>
      </c>
      <c r="C18210" s="197" t="s">
        <v>791</v>
      </c>
      <c r="D18210" s="198" t="s">
        <v>337</v>
      </c>
      <c r="E18210" s="421">
        <v>100473</v>
      </c>
      <c r="F18210" s="413">
        <v>147.32</v>
      </c>
      <c r="G18210" s="414">
        <f t="shared" si="568"/>
        <v>682.00515883790388</v>
      </c>
      <c r="H18210" s="415">
        <f t="shared" si="569"/>
        <v>3.4100257941895196</v>
      </c>
    </row>
    <row r="18211" spans="1:8" ht="15" hidden="1" thickBot="1">
      <c r="A18211" s="409">
        <v>202209</v>
      </c>
      <c r="B18211" s="196" t="s">
        <v>1116</v>
      </c>
      <c r="C18211" s="197" t="s">
        <v>791</v>
      </c>
      <c r="D18211" s="198" t="s">
        <v>337</v>
      </c>
      <c r="E18211" s="421">
        <v>108102</v>
      </c>
      <c r="F18211" s="413">
        <v>147.32</v>
      </c>
      <c r="G18211" s="414">
        <f t="shared" si="568"/>
        <v>733.79038827043178</v>
      </c>
      <c r="H18211" s="415">
        <f t="shared" si="569"/>
        <v>3.6689519413521587</v>
      </c>
    </row>
    <row r="18212" spans="1:8" ht="15" hidden="1" thickBot="1">
      <c r="A18212" s="409">
        <v>202209</v>
      </c>
      <c r="B18212" s="196" t="s">
        <v>1117</v>
      </c>
      <c r="C18212" s="197" t="s">
        <v>791</v>
      </c>
      <c r="D18212" s="198" t="s">
        <v>339</v>
      </c>
      <c r="E18212" s="421">
        <v>541</v>
      </c>
      <c r="F18212" s="413">
        <v>147.32</v>
      </c>
      <c r="G18212" s="414">
        <f t="shared" si="568"/>
        <v>3.6722780342112409</v>
      </c>
      <c r="H18212" s="415">
        <f t="shared" si="569"/>
        <v>3.6722780342112409</v>
      </c>
    </row>
    <row r="18213" spans="1:8" ht="15" hidden="1" thickBot="1">
      <c r="A18213" s="409">
        <v>202209</v>
      </c>
      <c r="B18213" s="196" t="s">
        <v>1118</v>
      </c>
      <c r="C18213" s="197" t="s">
        <v>791</v>
      </c>
      <c r="D18213" s="198" t="s">
        <v>339</v>
      </c>
      <c r="E18213" s="421">
        <v>502</v>
      </c>
      <c r="F18213" s="413">
        <v>147.32</v>
      </c>
      <c r="G18213" s="414">
        <f t="shared" si="568"/>
        <v>3.4075481944067336</v>
      </c>
      <c r="H18213" s="415">
        <f t="shared" si="569"/>
        <v>3.4075481944067336</v>
      </c>
    </row>
    <row r="18214" spans="1:8" ht="15" hidden="1" thickBot="1">
      <c r="A18214" s="409">
        <v>202209</v>
      </c>
      <c r="B18214" s="196" t="s">
        <v>1119</v>
      </c>
      <c r="C18214" s="197" t="s">
        <v>791</v>
      </c>
      <c r="D18214" s="198" t="s">
        <v>337</v>
      </c>
      <c r="E18214" s="421">
        <v>55198</v>
      </c>
      <c r="F18214" s="413">
        <v>147.32</v>
      </c>
      <c r="G18214" s="414">
        <f t="shared" si="568"/>
        <v>374.68096660331253</v>
      </c>
      <c r="H18214" s="415">
        <f t="shared" si="569"/>
        <v>1.8734048330165627</v>
      </c>
    </row>
    <row r="18215" spans="1:8" ht="15" hidden="1" thickBot="1">
      <c r="A18215" s="409">
        <v>202209</v>
      </c>
      <c r="B18215" s="196" t="s">
        <v>1120</v>
      </c>
      <c r="C18215" s="197" t="s">
        <v>791</v>
      </c>
      <c r="D18215" s="198" t="s">
        <v>339</v>
      </c>
      <c r="E18215" s="421">
        <v>276</v>
      </c>
      <c r="F18215" s="413">
        <v>147.32</v>
      </c>
      <c r="G18215" s="414">
        <f t="shared" si="568"/>
        <v>1.8734727124626664</v>
      </c>
      <c r="H18215" s="415">
        <f t="shared" si="569"/>
        <v>1.8734727124626664</v>
      </c>
    </row>
    <row r="18216" spans="1:8" ht="15" hidden="1" thickBot="1">
      <c r="A18216" s="409">
        <v>202209</v>
      </c>
      <c r="B18216" s="196" t="s">
        <v>1121</v>
      </c>
      <c r="C18216" s="197" t="s">
        <v>791</v>
      </c>
      <c r="D18216" s="198" t="s">
        <v>337</v>
      </c>
      <c r="E18216" s="421">
        <v>107765</v>
      </c>
      <c r="F18216" s="413">
        <v>147.32</v>
      </c>
      <c r="G18216" s="414">
        <f t="shared" si="568"/>
        <v>731.50285093673642</v>
      </c>
      <c r="H18216" s="415">
        <f t="shared" si="569"/>
        <v>3.6575142546836821</v>
      </c>
    </row>
    <row r="18217" spans="1:8" ht="15" hidden="1" thickBot="1">
      <c r="A18217" s="409">
        <v>202209</v>
      </c>
      <c r="B18217" s="196" t="s">
        <v>1122</v>
      </c>
      <c r="C18217" s="197" t="s">
        <v>791</v>
      </c>
      <c r="D18217" s="198" t="s">
        <v>339</v>
      </c>
      <c r="E18217" s="421">
        <v>539</v>
      </c>
      <c r="F18217" s="413">
        <v>147.32</v>
      </c>
      <c r="G18217" s="414">
        <f t="shared" si="568"/>
        <v>3.6587021449904968</v>
      </c>
      <c r="H18217" s="415">
        <f t="shared" si="569"/>
        <v>3.6587021449904968</v>
      </c>
    </row>
    <row r="18218" spans="1:8" ht="15" hidden="1" thickBot="1">
      <c r="A18218" s="409">
        <v>202209</v>
      </c>
      <c r="B18218" s="196" t="s">
        <v>1123</v>
      </c>
      <c r="C18218" s="197" t="s">
        <v>791</v>
      </c>
      <c r="D18218" s="198" t="s">
        <v>337</v>
      </c>
      <c r="E18218" s="421">
        <v>81650</v>
      </c>
      <c r="F18218" s="413">
        <v>147.32</v>
      </c>
      <c r="G18218" s="414">
        <f t="shared" si="568"/>
        <v>554.23567743687215</v>
      </c>
      <c r="H18218" s="415">
        <f t="shared" si="569"/>
        <v>2.7711783871843609</v>
      </c>
    </row>
    <row r="18219" spans="1:8" ht="15" hidden="1" thickBot="1">
      <c r="A18219" s="409">
        <v>202209</v>
      </c>
      <c r="B18219" s="196" t="s">
        <v>1124</v>
      </c>
      <c r="C18219" s="197" t="s">
        <v>791</v>
      </c>
      <c r="D18219" s="198" t="s">
        <v>339</v>
      </c>
      <c r="E18219" s="421">
        <v>408</v>
      </c>
      <c r="F18219" s="413">
        <v>147.32</v>
      </c>
      <c r="G18219" s="414">
        <f t="shared" si="568"/>
        <v>2.7694814010317677</v>
      </c>
      <c r="H18219" s="415">
        <f t="shared" si="569"/>
        <v>2.7694814010317677</v>
      </c>
    </row>
    <row r="18220" spans="1:8" ht="15" hidden="1" thickBot="1">
      <c r="A18220" s="409">
        <v>202209</v>
      </c>
      <c r="B18220" s="196" t="s">
        <v>1125</v>
      </c>
      <c r="C18220" s="197" t="s">
        <v>791</v>
      </c>
      <c r="D18220" s="198" t="s">
        <v>337</v>
      </c>
      <c r="E18220" s="421">
        <v>104957</v>
      </c>
      <c r="F18220" s="413">
        <v>147.32</v>
      </c>
      <c r="G18220" s="414">
        <f t="shared" si="568"/>
        <v>712.44230247081191</v>
      </c>
      <c r="H18220" s="415">
        <f t="shared" si="569"/>
        <v>3.5622115123540596</v>
      </c>
    </row>
    <row r="18221" spans="1:8" ht="15" hidden="1" thickBot="1">
      <c r="A18221" s="409">
        <v>202209</v>
      </c>
      <c r="B18221" s="196" t="s">
        <v>1126</v>
      </c>
      <c r="C18221" s="197" t="s">
        <v>791</v>
      </c>
      <c r="D18221" s="198" t="s">
        <v>339</v>
      </c>
      <c r="E18221" s="421">
        <v>525</v>
      </c>
      <c r="F18221" s="413">
        <v>147.32</v>
      </c>
      <c r="G18221" s="414">
        <f t="shared" si="568"/>
        <v>3.5636709204452894</v>
      </c>
      <c r="H18221" s="415">
        <f t="shared" si="569"/>
        <v>3.5636709204452894</v>
      </c>
    </row>
    <row r="18222" spans="1:8" ht="15" hidden="1" thickBot="1">
      <c r="A18222" s="409">
        <v>202209</v>
      </c>
      <c r="B18222" s="196" t="s">
        <v>1127</v>
      </c>
      <c r="C18222" s="197" t="s">
        <v>791</v>
      </c>
      <c r="D18222" s="198" t="s">
        <v>337</v>
      </c>
      <c r="E18222" s="421">
        <v>103940</v>
      </c>
      <c r="F18222" s="413">
        <v>147.32</v>
      </c>
      <c r="G18222" s="414">
        <f t="shared" si="568"/>
        <v>705.53896280206357</v>
      </c>
      <c r="H18222" s="415">
        <f t="shared" si="569"/>
        <v>3.5276948140103177</v>
      </c>
    </row>
    <row r="18223" spans="1:8" ht="15" hidden="1" thickBot="1">
      <c r="A18223" s="409">
        <v>202209</v>
      </c>
      <c r="B18223" s="196" t="s">
        <v>1128</v>
      </c>
      <c r="C18223" s="197" t="s">
        <v>791</v>
      </c>
      <c r="D18223" s="198" t="s">
        <v>339</v>
      </c>
      <c r="E18223" s="421">
        <v>520</v>
      </c>
      <c r="F18223" s="413">
        <v>147.32</v>
      </c>
      <c r="G18223" s="414">
        <f t="shared" si="568"/>
        <v>3.5297311973934296</v>
      </c>
      <c r="H18223" s="415">
        <f t="shared" si="569"/>
        <v>3.5297311973934296</v>
      </c>
    </row>
    <row r="18224" spans="1:8" ht="15" hidden="1" thickBot="1">
      <c r="A18224" s="409">
        <v>202209</v>
      </c>
      <c r="B18224" s="196" t="s">
        <v>2584</v>
      </c>
      <c r="C18224" s="197" t="s">
        <v>791</v>
      </c>
      <c r="D18224" s="198" t="s">
        <v>337</v>
      </c>
      <c r="E18224" s="421">
        <v>117536</v>
      </c>
      <c r="F18224" s="413">
        <v>147.32</v>
      </c>
      <c r="G18224" s="414">
        <f t="shared" si="568"/>
        <v>797.82785772468105</v>
      </c>
      <c r="H18224" s="415">
        <f t="shared" si="569"/>
        <v>3.9891392886234054</v>
      </c>
    </row>
    <row r="18225" spans="1:8" ht="15" hidden="1" thickBot="1">
      <c r="A18225" s="409">
        <v>202209</v>
      </c>
      <c r="B18225" s="196" t="s">
        <v>2585</v>
      </c>
      <c r="C18225" s="197" t="s">
        <v>791</v>
      </c>
      <c r="D18225" s="198" t="s">
        <v>339</v>
      </c>
      <c r="E18225" s="421">
        <v>588</v>
      </c>
      <c r="F18225" s="413">
        <v>147.32</v>
      </c>
      <c r="G18225" s="414">
        <f t="shared" si="568"/>
        <v>3.9913114308987239</v>
      </c>
      <c r="H18225" s="415">
        <f t="shared" si="569"/>
        <v>3.9913114308987239</v>
      </c>
    </row>
    <row r="18226" spans="1:8" ht="15" hidden="1" thickBot="1">
      <c r="A18226" s="409">
        <v>202209</v>
      </c>
      <c r="B18226" s="196" t="s">
        <v>1129</v>
      </c>
      <c r="C18226" s="197" t="s">
        <v>791</v>
      </c>
      <c r="D18226" s="198" t="s">
        <v>337</v>
      </c>
      <c r="E18226" s="421">
        <v>115744</v>
      </c>
      <c r="F18226" s="413">
        <v>147.32</v>
      </c>
      <c r="G18226" s="414">
        <f t="shared" si="568"/>
        <v>785.66386098289445</v>
      </c>
      <c r="H18226" s="415">
        <f t="shared" si="569"/>
        <v>3.9283193049144725</v>
      </c>
    </row>
    <row r="18227" spans="1:8" ht="15" hidden="1" thickBot="1">
      <c r="A18227" s="409">
        <v>202209</v>
      </c>
      <c r="B18227" s="196" t="s">
        <v>1130</v>
      </c>
      <c r="C18227" s="197" t="s">
        <v>791</v>
      </c>
      <c r="D18227" s="198" t="s">
        <v>337</v>
      </c>
      <c r="E18227" s="421">
        <v>117536</v>
      </c>
      <c r="F18227" s="413">
        <v>147.32</v>
      </c>
      <c r="G18227" s="414">
        <f t="shared" si="568"/>
        <v>797.82785772468105</v>
      </c>
      <c r="H18227" s="415">
        <f t="shared" si="569"/>
        <v>3.9891392886234054</v>
      </c>
    </row>
    <row r="18228" spans="1:8" ht="15" hidden="1" thickBot="1">
      <c r="A18228" s="409">
        <v>202209</v>
      </c>
      <c r="B18228" s="196" t="s">
        <v>1131</v>
      </c>
      <c r="C18228" s="197" t="s">
        <v>791</v>
      </c>
      <c r="D18228" s="198" t="s">
        <v>339</v>
      </c>
      <c r="E18228" s="421">
        <v>588</v>
      </c>
      <c r="F18228" s="413">
        <v>147.32</v>
      </c>
      <c r="G18228" s="414">
        <f t="shared" si="568"/>
        <v>3.9913114308987239</v>
      </c>
      <c r="H18228" s="415">
        <f t="shared" si="569"/>
        <v>3.9913114308987239</v>
      </c>
    </row>
    <row r="18229" spans="1:8" ht="15" hidden="1" thickBot="1">
      <c r="A18229" s="409">
        <v>202209</v>
      </c>
      <c r="B18229" s="196" t="s">
        <v>1132</v>
      </c>
      <c r="C18229" s="197" t="s">
        <v>791</v>
      </c>
      <c r="D18229" s="198" t="s">
        <v>337</v>
      </c>
      <c r="E18229" s="421">
        <v>117536</v>
      </c>
      <c r="F18229" s="413">
        <v>147.32</v>
      </c>
      <c r="G18229" s="414">
        <f t="shared" si="568"/>
        <v>797.82785772468105</v>
      </c>
      <c r="H18229" s="415">
        <f t="shared" si="569"/>
        <v>3.9891392886234054</v>
      </c>
    </row>
    <row r="18230" spans="1:8" ht="15" hidden="1" thickBot="1">
      <c r="A18230" s="409">
        <v>202209</v>
      </c>
      <c r="B18230" s="196" t="s">
        <v>1133</v>
      </c>
      <c r="C18230" s="197" t="s">
        <v>791</v>
      </c>
      <c r="D18230" s="198" t="s">
        <v>339</v>
      </c>
      <c r="E18230" s="421">
        <v>588</v>
      </c>
      <c r="F18230" s="413">
        <v>147.32</v>
      </c>
      <c r="G18230" s="414">
        <f t="shared" si="568"/>
        <v>3.9913114308987239</v>
      </c>
      <c r="H18230" s="415">
        <f t="shared" si="569"/>
        <v>3.9913114308987239</v>
      </c>
    </row>
    <row r="18231" spans="1:8" ht="15" hidden="1" thickBot="1">
      <c r="A18231" s="409">
        <v>202209</v>
      </c>
      <c r="B18231" s="196" t="s">
        <v>1134</v>
      </c>
      <c r="C18231" s="197" t="s">
        <v>791</v>
      </c>
      <c r="D18231" s="198" t="s">
        <v>337</v>
      </c>
      <c r="E18231" s="421">
        <v>115744</v>
      </c>
      <c r="F18231" s="413">
        <v>147.32</v>
      </c>
      <c r="G18231" s="414">
        <f t="shared" si="568"/>
        <v>785.66386098289445</v>
      </c>
      <c r="H18231" s="415">
        <f t="shared" si="569"/>
        <v>3.9283193049144725</v>
      </c>
    </row>
    <row r="18232" spans="1:8" ht="15" hidden="1" thickBot="1">
      <c r="A18232" s="409">
        <v>202209</v>
      </c>
      <c r="B18232" s="196" t="s">
        <v>1135</v>
      </c>
      <c r="C18232" s="197" t="s">
        <v>791</v>
      </c>
      <c r="D18232" s="198" t="s">
        <v>337</v>
      </c>
      <c r="E18232" s="421">
        <v>107281</v>
      </c>
      <c r="F18232" s="413">
        <v>147.32</v>
      </c>
      <c r="G18232" s="414">
        <f t="shared" si="568"/>
        <v>728.21748574531637</v>
      </c>
      <c r="H18232" s="415">
        <f t="shared" si="569"/>
        <v>3.641087428726582</v>
      </c>
    </row>
    <row r="18233" spans="1:8" ht="15" hidden="1" thickBot="1">
      <c r="A18233" s="409">
        <v>202209</v>
      </c>
      <c r="B18233" s="196" t="s">
        <v>1136</v>
      </c>
      <c r="C18233" s="197" t="s">
        <v>791</v>
      </c>
      <c r="D18233" s="198" t="s">
        <v>339</v>
      </c>
      <c r="E18233" s="421">
        <v>536</v>
      </c>
      <c r="F18233" s="413">
        <v>147.32</v>
      </c>
      <c r="G18233" s="414">
        <f t="shared" si="568"/>
        <v>3.638338311159381</v>
      </c>
      <c r="H18233" s="415">
        <f t="shared" si="569"/>
        <v>3.638338311159381</v>
      </c>
    </row>
    <row r="18234" spans="1:8" ht="15" hidden="1" thickBot="1">
      <c r="A18234" s="409">
        <v>202209</v>
      </c>
      <c r="B18234" s="196" t="s">
        <v>1137</v>
      </c>
      <c r="C18234" s="197" t="s">
        <v>791</v>
      </c>
      <c r="D18234" s="198" t="s">
        <v>337</v>
      </c>
      <c r="E18234" s="421">
        <v>121360</v>
      </c>
      <c r="F18234" s="413">
        <v>147.32</v>
      </c>
      <c r="G18234" s="414">
        <f t="shared" si="568"/>
        <v>823.78495791474347</v>
      </c>
      <c r="H18234" s="415">
        <f t="shared" si="569"/>
        <v>4.1189247895737173</v>
      </c>
    </row>
    <row r="18235" spans="1:8" ht="15" hidden="1" thickBot="1">
      <c r="A18235" s="409">
        <v>202209</v>
      </c>
      <c r="B18235" s="196" t="s">
        <v>1138</v>
      </c>
      <c r="C18235" s="197" t="s">
        <v>791</v>
      </c>
      <c r="D18235" s="198" t="s">
        <v>339</v>
      </c>
      <c r="E18235" s="421">
        <v>607</v>
      </c>
      <c r="F18235" s="413">
        <v>147.32</v>
      </c>
      <c r="G18235" s="414">
        <f t="shared" si="568"/>
        <v>4.1202823784957916</v>
      </c>
      <c r="H18235" s="415">
        <f t="shared" si="569"/>
        <v>4.1202823784957916</v>
      </c>
    </row>
    <row r="18236" spans="1:8" ht="15" hidden="1" thickBot="1">
      <c r="A18236" s="409">
        <v>202209</v>
      </c>
      <c r="B18236" s="196" t="s">
        <v>1139</v>
      </c>
      <c r="C18236" s="197" t="s">
        <v>791</v>
      </c>
      <c r="D18236" s="198" t="s">
        <v>337</v>
      </c>
      <c r="E18236" s="421">
        <v>126836</v>
      </c>
      <c r="F18236" s="413">
        <v>147.32</v>
      </c>
      <c r="G18236" s="414">
        <f t="shared" si="568"/>
        <v>860.9557426011404</v>
      </c>
      <c r="H18236" s="415">
        <f t="shared" si="569"/>
        <v>4.3047787130057023</v>
      </c>
    </row>
    <row r="18237" spans="1:8" ht="15" hidden="1" thickBot="1">
      <c r="A18237" s="409">
        <v>202209</v>
      </c>
      <c r="B18237" s="196" t="s">
        <v>1140</v>
      </c>
      <c r="C18237" s="197" t="s">
        <v>791</v>
      </c>
      <c r="D18237" s="198" t="s">
        <v>339</v>
      </c>
      <c r="E18237" s="421">
        <v>634</v>
      </c>
      <c r="F18237" s="413">
        <v>147.32</v>
      </c>
      <c r="G18237" s="414">
        <f t="shared" si="568"/>
        <v>4.3035568829758351</v>
      </c>
      <c r="H18237" s="415">
        <f t="shared" si="569"/>
        <v>4.3035568829758351</v>
      </c>
    </row>
    <row r="18238" spans="1:8" ht="15" hidden="1" thickBot="1">
      <c r="A18238" s="409">
        <v>202209</v>
      </c>
      <c r="B18238" s="196" t="s">
        <v>1141</v>
      </c>
      <c r="C18238" s="197" t="s">
        <v>791</v>
      </c>
      <c r="D18238" s="198" t="s">
        <v>337</v>
      </c>
      <c r="E18238" s="421">
        <v>132204</v>
      </c>
      <c r="F18238" s="413">
        <v>147.32</v>
      </c>
      <c r="G18238" s="414">
        <f t="shared" si="568"/>
        <v>897.39342926961717</v>
      </c>
      <c r="H18238" s="415">
        <f t="shared" si="569"/>
        <v>4.4869671463480856</v>
      </c>
    </row>
    <row r="18239" spans="1:8" ht="15" hidden="1" thickBot="1">
      <c r="A18239" s="409">
        <v>202209</v>
      </c>
      <c r="B18239" s="196" t="s">
        <v>1142</v>
      </c>
      <c r="C18239" s="197" t="s">
        <v>791</v>
      </c>
      <c r="D18239" s="198" t="s">
        <v>339</v>
      </c>
      <c r="E18239" s="421">
        <v>661</v>
      </c>
      <c r="F18239" s="413">
        <v>147.32</v>
      </c>
      <c r="G18239" s="414">
        <f t="shared" si="568"/>
        <v>4.4868313874558785</v>
      </c>
      <c r="H18239" s="415">
        <f t="shared" si="569"/>
        <v>4.4868313874558785</v>
      </c>
    </row>
    <row r="18240" spans="1:8" ht="15" hidden="1" thickBot="1">
      <c r="A18240" s="409">
        <v>202209</v>
      </c>
      <c r="B18240" s="196" t="s">
        <v>1143</v>
      </c>
      <c r="C18240" s="197" t="s">
        <v>791</v>
      </c>
      <c r="D18240" s="198" t="s">
        <v>337</v>
      </c>
      <c r="E18240" s="421">
        <v>107788</v>
      </c>
      <c r="F18240" s="413">
        <v>147.32</v>
      </c>
      <c r="G18240" s="414">
        <f t="shared" si="568"/>
        <v>731.658973662775</v>
      </c>
      <c r="H18240" s="415">
        <f t="shared" si="569"/>
        <v>3.6582948683138752</v>
      </c>
    </row>
    <row r="18241" spans="1:8" ht="15" hidden="1" thickBot="1">
      <c r="A18241" s="409">
        <v>202209</v>
      </c>
      <c r="B18241" s="196" t="s">
        <v>1144</v>
      </c>
      <c r="C18241" s="197" t="s">
        <v>791</v>
      </c>
      <c r="D18241" s="198" t="s">
        <v>339</v>
      </c>
      <c r="E18241" s="421">
        <v>539</v>
      </c>
      <c r="F18241" s="413">
        <v>147.32</v>
      </c>
      <c r="G18241" s="414">
        <f t="shared" si="568"/>
        <v>3.6587021449904968</v>
      </c>
      <c r="H18241" s="415">
        <f t="shared" si="569"/>
        <v>3.6587021449904968</v>
      </c>
    </row>
    <row r="18242" spans="1:8" ht="15" hidden="1" thickBot="1">
      <c r="A18242" s="409">
        <v>202209</v>
      </c>
      <c r="B18242" s="196" t="s">
        <v>1145</v>
      </c>
      <c r="C18242" s="197" t="s">
        <v>791</v>
      </c>
      <c r="D18242" s="198" t="s">
        <v>337</v>
      </c>
      <c r="E18242" s="421">
        <v>114029</v>
      </c>
      <c r="F18242" s="413">
        <v>147.32</v>
      </c>
      <c r="G18242" s="414">
        <f t="shared" ref="G18242:G18305" si="570">+E18242/F18242</f>
        <v>774.0225359761065</v>
      </c>
      <c r="H18242" s="415">
        <f t="shared" ref="H18242:H18305" si="571">IF(D18242="TB",G18242/200,IF(D18242="LT",G18242,"VER"))</f>
        <v>3.8701126798805325</v>
      </c>
    </row>
    <row r="18243" spans="1:8" ht="15" hidden="1" thickBot="1">
      <c r="A18243" s="409">
        <v>202209</v>
      </c>
      <c r="B18243" s="196" t="s">
        <v>1146</v>
      </c>
      <c r="C18243" s="197" t="s">
        <v>791</v>
      </c>
      <c r="D18243" s="198" t="s">
        <v>337</v>
      </c>
      <c r="E18243" s="421">
        <v>123778</v>
      </c>
      <c r="F18243" s="413">
        <v>147.32</v>
      </c>
      <c r="G18243" s="414">
        <f t="shared" si="570"/>
        <v>840.19820798262288</v>
      </c>
      <c r="H18243" s="415">
        <f t="shared" si="571"/>
        <v>4.2009910399131147</v>
      </c>
    </row>
    <row r="18244" spans="1:8" ht="15" hidden="1" thickBot="1">
      <c r="A18244" s="409">
        <v>202209</v>
      </c>
      <c r="B18244" s="196" t="s">
        <v>1147</v>
      </c>
      <c r="C18244" s="197" t="s">
        <v>791</v>
      </c>
      <c r="D18244" s="198" t="s">
        <v>339</v>
      </c>
      <c r="E18244" s="421">
        <v>619</v>
      </c>
      <c r="F18244" s="413">
        <v>147.32</v>
      </c>
      <c r="G18244" s="414">
        <f t="shared" si="570"/>
        <v>4.2017377138202558</v>
      </c>
      <c r="H18244" s="415">
        <f t="shared" si="571"/>
        <v>4.2017377138202558</v>
      </c>
    </row>
    <row r="18245" spans="1:8" ht="15" hidden="1" thickBot="1">
      <c r="A18245" s="409">
        <v>202209</v>
      </c>
      <c r="B18245" s="196" t="s">
        <v>1148</v>
      </c>
      <c r="C18245" s="197" t="s">
        <v>791</v>
      </c>
      <c r="D18245" s="198" t="s">
        <v>339</v>
      </c>
      <c r="E18245" s="421">
        <v>570</v>
      </c>
      <c r="F18245" s="413">
        <v>147.32</v>
      </c>
      <c r="G18245" s="414">
        <f t="shared" si="570"/>
        <v>3.8691284279120284</v>
      </c>
      <c r="H18245" s="415">
        <f t="shared" si="571"/>
        <v>3.8691284279120284</v>
      </c>
    </row>
    <row r="18246" spans="1:8" ht="15" hidden="1" thickBot="1">
      <c r="A18246" s="409">
        <v>202209</v>
      </c>
      <c r="B18246" s="196" t="s">
        <v>1149</v>
      </c>
      <c r="C18246" s="197" t="s">
        <v>791</v>
      </c>
      <c r="D18246" s="198" t="s">
        <v>337</v>
      </c>
      <c r="E18246" s="421">
        <v>123326</v>
      </c>
      <c r="F18246" s="413">
        <v>147.32</v>
      </c>
      <c r="G18246" s="414">
        <f t="shared" si="570"/>
        <v>837.13005701873476</v>
      </c>
      <c r="H18246" s="415">
        <f t="shared" si="571"/>
        <v>4.1856502850936739</v>
      </c>
    </row>
    <row r="18247" spans="1:8" ht="15" hidden="1" thickBot="1">
      <c r="A18247" s="409">
        <v>202209</v>
      </c>
      <c r="B18247" s="196" t="s">
        <v>1150</v>
      </c>
      <c r="C18247" s="197" t="s">
        <v>791</v>
      </c>
      <c r="D18247" s="198" t="s">
        <v>337</v>
      </c>
      <c r="E18247" s="421">
        <v>123148</v>
      </c>
      <c r="F18247" s="413">
        <v>147.32</v>
      </c>
      <c r="G18247" s="414">
        <f t="shared" si="570"/>
        <v>835.92180287808856</v>
      </c>
      <c r="H18247" s="415">
        <f t="shared" si="571"/>
        <v>4.1796090143904427</v>
      </c>
    </row>
    <row r="18248" spans="1:8" ht="15" hidden="1" thickBot="1">
      <c r="A18248" s="409">
        <v>202209</v>
      </c>
      <c r="B18248" s="196" t="s">
        <v>1151</v>
      </c>
      <c r="C18248" s="197" t="s">
        <v>791</v>
      </c>
      <c r="D18248" s="198" t="s">
        <v>339</v>
      </c>
      <c r="E18248" s="421">
        <v>617</v>
      </c>
      <c r="F18248" s="413">
        <v>147.32</v>
      </c>
      <c r="G18248" s="414">
        <f t="shared" si="570"/>
        <v>4.1881618245995114</v>
      </c>
      <c r="H18248" s="415">
        <f t="shared" si="571"/>
        <v>4.1881618245995114</v>
      </c>
    </row>
    <row r="18249" spans="1:8" ht="15" hidden="1" thickBot="1">
      <c r="A18249" s="409">
        <v>202209</v>
      </c>
      <c r="B18249" s="196" t="s">
        <v>1152</v>
      </c>
      <c r="C18249" s="197" t="s">
        <v>791</v>
      </c>
      <c r="D18249" s="198" t="s">
        <v>337</v>
      </c>
      <c r="E18249" s="421">
        <v>107136</v>
      </c>
      <c r="F18249" s="413">
        <v>147.32</v>
      </c>
      <c r="G18249" s="414">
        <f t="shared" si="570"/>
        <v>727.23323377681243</v>
      </c>
      <c r="H18249" s="415">
        <f t="shared" si="571"/>
        <v>3.6361661688840621</v>
      </c>
    </row>
    <row r="18250" spans="1:8" ht="15" hidden="1" thickBot="1">
      <c r="A18250" s="409">
        <v>202209</v>
      </c>
      <c r="B18250" s="196" t="s">
        <v>1153</v>
      </c>
      <c r="C18250" s="197" t="s">
        <v>2661</v>
      </c>
      <c r="D18250" s="198" t="s">
        <v>339</v>
      </c>
      <c r="E18250" s="421">
        <v>536</v>
      </c>
      <c r="F18250" s="413">
        <v>147.32</v>
      </c>
      <c r="G18250" s="414">
        <f t="shared" si="570"/>
        <v>3.638338311159381</v>
      </c>
      <c r="H18250" s="415">
        <f t="shared" si="571"/>
        <v>3.638338311159381</v>
      </c>
    </row>
    <row r="18251" spans="1:8" ht="15" hidden="1" thickBot="1">
      <c r="A18251" s="409">
        <v>202209</v>
      </c>
      <c r="B18251" s="196" t="s">
        <v>2662</v>
      </c>
      <c r="C18251" s="197" t="s">
        <v>2663</v>
      </c>
      <c r="D18251" s="198" t="s">
        <v>337</v>
      </c>
      <c r="E18251" s="421">
        <v>94593</v>
      </c>
      <c r="F18251" s="413">
        <v>147.32</v>
      </c>
      <c r="G18251" s="414">
        <f t="shared" si="570"/>
        <v>642.09204452891663</v>
      </c>
      <c r="H18251" s="415">
        <f t="shared" si="571"/>
        <v>3.2104602226445831</v>
      </c>
    </row>
    <row r="18252" spans="1:8" ht="15" hidden="1" thickBot="1">
      <c r="A18252" s="409">
        <v>202209</v>
      </c>
      <c r="B18252" s="196" t="s">
        <v>2664</v>
      </c>
      <c r="C18252" s="197" t="s">
        <v>2665</v>
      </c>
      <c r="D18252" s="198" t="s">
        <v>339</v>
      </c>
      <c r="E18252" s="421">
        <v>473</v>
      </c>
      <c r="F18252" s="413">
        <v>147.32</v>
      </c>
      <c r="G18252" s="414">
        <f t="shared" si="570"/>
        <v>3.2106978007059466</v>
      </c>
      <c r="H18252" s="415">
        <f t="shared" si="571"/>
        <v>3.2106978007059466</v>
      </c>
    </row>
    <row r="18253" spans="1:8" ht="15" hidden="1" thickBot="1">
      <c r="A18253" s="409">
        <v>202209</v>
      </c>
      <c r="B18253" s="196" t="s">
        <v>1154</v>
      </c>
      <c r="C18253" s="197" t="s">
        <v>791</v>
      </c>
      <c r="D18253" s="198" t="s">
        <v>337</v>
      </c>
      <c r="E18253" s="421">
        <v>108343</v>
      </c>
      <c r="F18253" s="413">
        <v>147.32</v>
      </c>
      <c r="G18253" s="414">
        <f t="shared" si="570"/>
        <v>735.42628292153142</v>
      </c>
      <c r="H18253" s="415">
        <f t="shared" si="571"/>
        <v>3.6771314146076572</v>
      </c>
    </row>
    <row r="18254" spans="1:8" ht="15" hidden="1" thickBot="1">
      <c r="A18254" s="409">
        <v>202209</v>
      </c>
      <c r="B18254" s="196" t="s">
        <v>1155</v>
      </c>
      <c r="C18254" s="197" t="s">
        <v>791</v>
      </c>
      <c r="D18254" s="198" t="s">
        <v>339</v>
      </c>
      <c r="E18254" s="421">
        <v>542</v>
      </c>
      <c r="F18254" s="413">
        <v>147.32</v>
      </c>
      <c r="G18254" s="414">
        <f t="shared" si="570"/>
        <v>3.6790659788216131</v>
      </c>
      <c r="H18254" s="415">
        <f t="shared" si="571"/>
        <v>3.6790659788216131</v>
      </c>
    </row>
    <row r="18255" spans="1:8" ht="15" hidden="1" thickBot="1">
      <c r="A18255" s="409">
        <v>202209</v>
      </c>
      <c r="B18255" s="196" t="s">
        <v>1156</v>
      </c>
      <c r="C18255" s="197" t="s">
        <v>791</v>
      </c>
      <c r="D18255" s="198" t="s">
        <v>337</v>
      </c>
      <c r="E18255" s="421">
        <v>106847</v>
      </c>
      <c r="F18255" s="413">
        <v>147.32</v>
      </c>
      <c r="G18255" s="414">
        <f t="shared" si="570"/>
        <v>725.27151778441487</v>
      </c>
      <c r="H18255" s="415">
        <f t="shared" si="571"/>
        <v>3.6263575889220743</v>
      </c>
    </row>
    <row r="18256" spans="1:8" ht="15" hidden="1" thickBot="1">
      <c r="A18256" s="409">
        <v>202209</v>
      </c>
      <c r="B18256" s="196" t="s">
        <v>1157</v>
      </c>
      <c r="C18256" s="197" t="s">
        <v>791</v>
      </c>
      <c r="D18256" s="198" t="s">
        <v>339</v>
      </c>
      <c r="E18256" s="421">
        <v>534</v>
      </c>
      <c r="F18256" s="413">
        <v>147.32</v>
      </c>
      <c r="G18256" s="414">
        <f t="shared" si="570"/>
        <v>3.624762421938637</v>
      </c>
      <c r="H18256" s="415">
        <f t="shared" si="571"/>
        <v>3.624762421938637</v>
      </c>
    </row>
    <row r="18257" spans="1:8" ht="15" hidden="1" thickBot="1">
      <c r="A18257" s="409">
        <v>202209</v>
      </c>
      <c r="B18257" s="196" t="s">
        <v>1158</v>
      </c>
      <c r="C18257" s="197" t="s">
        <v>791</v>
      </c>
      <c r="D18257" s="198" t="s">
        <v>337</v>
      </c>
      <c r="E18257" s="421">
        <v>107659</v>
      </c>
      <c r="F18257" s="413">
        <v>147.32</v>
      </c>
      <c r="G18257" s="414">
        <f t="shared" si="570"/>
        <v>730.78332880803691</v>
      </c>
      <c r="H18257" s="415">
        <f t="shared" si="571"/>
        <v>3.6539166440401845</v>
      </c>
    </row>
    <row r="18258" spans="1:8" ht="15" hidden="1" thickBot="1">
      <c r="A18258" s="409">
        <v>202209</v>
      </c>
      <c r="B18258" s="196" t="s">
        <v>1159</v>
      </c>
      <c r="C18258" s="197" t="s">
        <v>791</v>
      </c>
      <c r="D18258" s="198" t="s">
        <v>337</v>
      </c>
      <c r="E18258" s="421">
        <v>100886</v>
      </c>
      <c r="F18258" s="413">
        <v>147.32</v>
      </c>
      <c r="G18258" s="414">
        <f t="shared" si="570"/>
        <v>684.80857996198756</v>
      </c>
      <c r="H18258" s="415">
        <f t="shared" si="571"/>
        <v>3.4240428998099377</v>
      </c>
    </row>
    <row r="18259" spans="1:8" ht="15" hidden="1" thickBot="1">
      <c r="A18259" s="409">
        <v>202209</v>
      </c>
      <c r="B18259" s="196" t="s">
        <v>1160</v>
      </c>
      <c r="C18259" s="197" t="s">
        <v>791</v>
      </c>
      <c r="D18259" s="198" t="s">
        <v>339</v>
      </c>
      <c r="E18259" s="421">
        <v>504</v>
      </c>
      <c r="F18259" s="413">
        <v>147.32</v>
      </c>
      <c r="G18259" s="414">
        <f t="shared" si="570"/>
        <v>3.4211240836274777</v>
      </c>
      <c r="H18259" s="415">
        <f t="shared" si="571"/>
        <v>3.4211240836274777</v>
      </c>
    </row>
    <row r="18260" spans="1:8" ht="15" hidden="1" thickBot="1">
      <c r="A18260" s="409">
        <v>202209</v>
      </c>
      <c r="B18260" s="196" t="s">
        <v>1161</v>
      </c>
      <c r="C18260" s="197" t="s">
        <v>791</v>
      </c>
      <c r="D18260" s="198" t="s">
        <v>337</v>
      </c>
      <c r="E18260" s="421">
        <v>122887</v>
      </c>
      <c r="F18260" s="413">
        <v>147.32</v>
      </c>
      <c r="G18260" s="414">
        <f t="shared" si="570"/>
        <v>834.15014933478142</v>
      </c>
      <c r="H18260" s="415">
        <f t="shared" si="571"/>
        <v>4.1707507466739067</v>
      </c>
    </row>
    <row r="18261" spans="1:8" ht="15" hidden="1" thickBot="1">
      <c r="A18261" s="409">
        <v>202209</v>
      </c>
      <c r="B18261" s="196" t="s">
        <v>1162</v>
      </c>
      <c r="C18261" s="197" t="s">
        <v>791</v>
      </c>
      <c r="D18261" s="198" t="s">
        <v>339</v>
      </c>
      <c r="E18261" s="421">
        <v>614</v>
      </c>
      <c r="F18261" s="413">
        <v>147.32</v>
      </c>
      <c r="G18261" s="414">
        <f t="shared" si="570"/>
        <v>4.1677979907683955</v>
      </c>
      <c r="H18261" s="415">
        <f t="shared" si="571"/>
        <v>4.1677979907683955</v>
      </c>
    </row>
    <row r="18262" spans="1:8" ht="15" hidden="1" thickBot="1">
      <c r="A18262" s="409">
        <v>202209</v>
      </c>
      <c r="B18262" s="196" t="s">
        <v>1163</v>
      </c>
      <c r="C18262" s="197" t="s">
        <v>791</v>
      </c>
      <c r="D18262" s="198" t="s">
        <v>337</v>
      </c>
      <c r="E18262" s="421">
        <v>134387</v>
      </c>
      <c r="F18262" s="413">
        <v>147.32</v>
      </c>
      <c r="G18262" s="414">
        <f t="shared" si="570"/>
        <v>912.21151235405921</v>
      </c>
      <c r="H18262" s="415">
        <f t="shared" si="571"/>
        <v>4.561057561770296</v>
      </c>
    </row>
    <row r="18263" spans="1:8" ht="15" hidden="1" thickBot="1">
      <c r="A18263" s="409">
        <v>202209</v>
      </c>
      <c r="B18263" s="196" t="s">
        <v>1164</v>
      </c>
      <c r="C18263" s="197" t="s">
        <v>791</v>
      </c>
      <c r="D18263" s="198" t="s">
        <v>337</v>
      </c>
      <c r="E18263" s="421">
        <v>107438</v>
      </c>
      <c r="F18263" s="413">
        <v>147.32</v>
      </c>
      <c r="G18263" s="414">
        <f t="shared" si="570"/>
        <v>729.28319304914476</v>
      </c>
      <c r="H18263" s="415">
        <f t="shared" si="571"/>
        <v>3.646415965245724</v>
      </c>
    </row>
    <row r="18264" spans="1:8" ht="15" hidden="1" thickBot="1">
      <c r="A18264" s="409">
        <v>202209</v>
      </c>
      <c r="B18264" s="196" t="s">
        <v>1165</v>
      </c>
      <c r="C18264" s="197" t="s">
        <v>791</v>
      </c>
      <c r="D18264" s="198" t="s">
        <v>339</v>
      </c>
      <c r="E18264" s="421">
        <v>537</v>
      </c>
      <c r="F18264" s="413">
        <v>147.32</v>
      </c>
      <c r="G18264" s="414">
        <f t="shared" si="570"/>
        <v>3.6451262557697532</v>
      </c>
      <c r="H18264" s="415">
        <f t="shared" si="571"/>
        <v>3.6451262557697532</v>
      </c>
    </row>
    <row r="18265" spans="1:8" ht="15" hidden="1" thickBot="1">
      <c r="A18265" s="409">
        <v>202209</v>
      </c>
      <c r="B18265" s="196" t="s">
        <v>1166</v>
      </c>
      <c r="C18265" s="197" t="s">
        <v>791</v>
      </c>
      <c r="D18265" s="198" t="s">
        <v>337</v>
      </c>
      <c r="E18265" s="421">
        <v>93119</v>
      </c>
      <c r="F18265" s="413">
        <v>147.32</v>
      </c>
      <c r="G18265" s="414">
        <f t="shared" si="570"/>
        <v>632.08661417322833</v>
      </c>
      <c r="H18265" s="415">
        <f t="shared" si="571"/>
        <v>3.1604330708661417</v>
      </c>
    </row>
    <row r="18266" spans="1:8" ht="15" hidden="1" thickBot="1">
      <c r="A18266" s="409">
        <v>202209</v>
      </c>
      <c r="B18266" s="196" t="s">
        <v>1167</v>
      </c>
      <c r="C18266" s="197" t="s">
        <v>791</v>
      </c>
      <c r="D18266" s="198" t="s">
        <v>337</v>
      </c>
      <c r="E18266" s="421">
        <v>91197</v>
      </c>
      <c r="F18266" s="413">
        <v>147.32</v>
      </c>
      <c r="G18266" s="414">
        <f t="shared" si="570"/>
        <v>619.04018463209343</v>
      </c>
      <c r="H18266" s="415">
        <f t="shared" si="571"/>
        <v>3.0952009231604674</v>
      </c>
    </row>
    <row r="18267" spans="1:8" ht="15" hidden="1" thickBot="1">
      <c r="A18267" s="409">
        <v>202209</v>
      </c>
      <c r="B18267" s="196" t="s">
        <v>1168</v>
      </c>
      <c r="C18267" s="197" t="s">
        <v>791</v>
      </c>
      <c r="D18267" s="198" t="s">
        <v>337</v>
      </c>
      <c r="E18267" s="421">
        <v>125590</v>
      </c>
      <c r="F18267" s="413">
        <v>147.32</v>
      </c>
      <c r="G18267" s="414">
        <f t="shared" si="570"/>
        <v>852.49796361661697</v>
      </c>
      <c r="H18267" s="415">
        <f t="shared" si="571"/>
        <v>4.2624898180830852</v>
      </c>
    </row>
    <row r="18268" spans="1:8" ht="15" hidden="1" thickBot="1">
      <c r="A18268" s="409">
        <v>202209</v>
      </c>
      <c r="B18268" s="196" t="s">
        <v>1169</v>
      </c>
      <c r="C18268" s="197" t="s">
        <v>791</v>
      </c>
      <c r="D18268" s="198" t="s">
        <v>339</v>
      </c>
      <c r="E18268" s="421">
        <v>628</v>
      </c>
      <c r="F18268" s="413">
        <v>147.32</v>
      </c>
      <c r="G18268" s="414">
        <f t="shared" si="570"/>
        <v>4.2628292153136034</v>
      </c>
      <c r="H18268" s="415">
        <f t="shared" si="571"/>
        <v>4.2628292153136034</v>
      </c>
    </row>
    <row r="18269" spans="1:8" ht="15" hidden="1" thickBot="1">
      <c r="A18269" s="409">
        <v>202209</v>
      </c>
      <c r="B18269" s="196" t="s">
        <v>1170</v>
      </c>
      <c r="C18269" s="197" t="s">
        <v>791</v>
      </c>
      <c r="D18269" s="198" t="s">
        <v>337</v>
      </c>
      <c r="E18269" s="421">
        <v>105145</v>
      </c>
      <c r="F18269" s="413">
        <v>147.32</v>
      </c>
      <c r="G18269" s="414">
        <f t="shared" si="570"/>
        <v>713.7184360575618</v>
      </c>
      <c r="H18269" s="415">
        <f t="shared" si="571"/>
        <v>3.5685921802878089</v>
      </c>
    </row>
    <row r="18270" spans="1:8" ht="15" hidden="1" thickBot="1">
      <c r="A18270" s="409">
        <v>202209</v>
      </c>
      <c r="B18270" s="196" t="s">
        <v>1171</v>
      </c>
      <c r="C18270" s="197" t="s">
        <v>791</v>
      </c>
      <c r="D18270" s="198" t="s">
        <v>337</v>
      </c>
      <c r="E18270" s="421">
        <v>110676</v>
      </c>
      <c r="F18270" s="413">
        <v>147.32</v>
      </c>
      <c r="G18270" s="414">
        <f t="shared" si="570"/>
        <v>751.26255769752925</v>
      </c>
      <c r="H18270" s="415">
        <f t="shared" si="571"/>
        <v>3.7563127884876462</v>
      </c>
    </row>
    <row r="18271" spans="1:8" ht="15" hidden="1" thickBot="1">
      <c r="A18271" s="409">
        <v>202209</v>
      </c>
      <c r="B18271" s="196" t="s">
        <v>1172</v>
      </c>
      <c r="C18271" s="197" t="s">
        <v>791</v>
      </c>
      <c r="D18271" s="198" t="s">
        <v>339</v>
      </c>
      <c r="E18271" s="421">
        <v>553</v>
      </c>
      <c r="F18271" s="413">
        <v>147.32</v>
      </c>
      <c r="G18271" s="414">
        <f t="shared" si="570"/>
        <v>3.7537333695357047</v>
      </c>
      <c r="H18271" s="415">
        <f t="shared" si="571"/>
        <v>3.7537333695357047</v>
      </c>
    </row>
    <row r="18272" spans="1:8" ht="15" hidden="1" thickBot="1">
      <c r="A18272" s="409">
        <v>202209</v>
      </c>
      <c r="B18272" s="196" t="s">
        <v>1173</v>
      </c>
      <c r="C18272" s="197" t="s">
        <v>791</v>
      </c>
      <c r="D18272" s="198" t="s">
        <v>339</v>
      </c>
      <c r="E18272" s="421">
        <v>526</v>
      </c>
      <c r="F18272" s="413">
        <v>147.32</v>
      </c>
      <c r="G18272" s="414">
        <f t="shared" si="570"/>
        <v>3.5704588650556612</v>
      </c>
      <c r="H18272" s="415">
        <f t="shared" si="571"/>
        <v>3.5704588650556612</v>
      </c>
    </row>
    <row r="18273" spans="1:8" ht="15" hidden="1" thickBot="1">
      <c r="A18273" s="409">
        <v>202209</v>
      </c>
      <c r="B18273" s="196" t="s">
        <v>1174</v>
      </c>
      <c r="C18273" s="197" t="s">
        <v>791</v>
      </c>
      <c r="D18273" s="198" t="s">
        <v>337</v>
      </c>
      <c r="E18273" s="421">
        <v>125670</v>
      </c>
      <c r="F18273" s="413">
        <v>147.32</v>
      </c>
      <c r="G18273" s="414">
        <f t="shared" si="570"/>
        <v>853.04099918544671</v>
      </c>
      <c r="H18273" s="415">
        <f t="shared" si="571"/>
        <v>4.2652049959272338</v>
      </c>
    </row>
    <row r="18274" spans="1:8" ht="15" hidden="1" thickBot="1">
      <c r="A18274" s="409">
        <v>202209</v>
      </c>
      <c r="B18274" s="196" t="s">
        <v>1175</v>
      </c>
      <c r="C18274" s="197" t="s">
        <v>791</v>
      </c>
      <c r="D18274" s="198" t="s">
        <v>337</v>
      </c>
      <c r="E18274" s="421">
        <v>107028</v>
      </c>
      <c r="F18274" s="413">
        <v>147.32</v>
      </c>
      <c r="G18274" s="414">
        <f t="shared" si="570"/>
        <v>726.50013575889227</v>
      </c>
      <c r="H18274" s="415">
        <f t="shared" si="571"/>
        <v>3.6325006787944614</v>
      </c>
    </row>
    <row r="18275" spans="1:8" ht="15" hidden="1" thickBot="1">
      <c r="A18275" s="409">
        <v>202209</v>
      </c>
      <c r="B18275" s="196" t="s">
        <v>1176</v>
      </c>
      <c r="C18275" s="197" t="s">
        <v>791</v>
      </c>
      <c r="D18275" s="198" t="s">
        <v>337</v>
      </c>
      <c r="E18275" s="421">
        <v>121030</v>
      </c>
      <c r="F18275" s="413">
        <v>147.32</v>
      </c>
      <c r="G18275" s="414">
        <f t="shared" si="570"/>
        <v>821.54493619332072</v>
      </c>
      <c r="H18275" s="415">
        <f t="shared" si="571"/>
        <v>4.1077246809666033</v>
      </c>
    </row>
    <row r="18276" spans="1:8" ht="15" hidden="1" thickBot="1">
      <c r="A18276" s="409">
        <v>202209</v>
      </c>
      <c r="B18276" s="196" t="s">
        <v>1177</v>
      </c>
      <c r="C18276" s="197" t="s">
        <v>791</v>
      </c>
      <c r="D18276" s="198" t="s">
        <v>337</v>
      </c>
      <c r="E18276" s="421">
        <v>92865</v>
      </c>
      <c r="F18276" s="413">
        <v>147.32</v>
      </c>
      <c r="G18276" s="414">
        <f t="shared" si="570"/>
        <v>630.36247624219391</v>
      </c>
      <c r="H18276" s="415">
        <f t="shared" si="571"/>
        <v>3.1518123812109695</v>
      </c>
    </row>
    <row r="18277" spans="1:8" ht="15" hidden="1" thickBot="1">
      <c r="A18277" s="409">
        <v>202209</v>
      </c>
      <c r="B18277" s="196" t="s">
        <v>1178</v>
      </c>
      <c r="C18277" s="197" t="s">
        <v>791</v>
      </c>
      <c r="D18277" s="198" t="s">
        <v>339</v>
      </c>
      <c r="E18277" s="421">
        <v>464</v>
      </c>
      <c r="F18277" s="413">
        <v>147.32</v>
      </c>
      <c r="G18277" s="414">
        <f t="shared" si="570"/>
        <v>3.1496062992125986</v>
      </c>
      <c r="H18277" s="415">
        <f t="shared" si="571"/>
        <v>3.1496062992125986</v>
      </c>
    </row>
    <row r="18278" spans="1:8" ht="15" hidden="1" thickBot="1">
      <c r="A18278" s="409">
        <v>202209</v>
      </c>
      <c r="B18278" s="196" t="s">
        <v>1179</v>
      </c>
      <c r="C18278" s="197" t="s">
        <v>791</v>
      </c>
      <c r="D18278" s="198" t="s">
        <v>339</v>
      </c>
      <c r="E18278" s="421">
        <v>605</v>
      </c>
      <c r="F18278" s="413">
        <v>147.32</v>
      </c>
      <c r="G18278" s="414">
        <f t="shared" si="570"/>
        <v>4.106706489275048</v>
      </c>
      <c r="H18278" s="415">
        <f t="shared" si="571"/>
        <v>4.106706489275048</v>
      </c>
    </row>
    <row r="18279" spans="1:8" ht="15" hidden="1" thickBot="1">
      <c r="A18279" s="409">
        <v>202209</v>
      </c>
      <c r="B18279" s="196" t="s">
        <v>1180</v>
      </c>
      <c r="C18279" s="197" t="s">
        <v>791</v>
      </c>
      <c r="D18279" s="198" t="s">
        <v>337</v>
      </c>
      <c r="E18279" s="421">
        <v>144856</v>
      </c>
      <c r="F18279" s="413">
        <v>147.32</v>
      </c>
      <c r="G18279" s="414">
        <f t="shared" si="570"/>
        <v>983.27450448004345</v>
      </c>
      <c r="H18279" s="415">
        <f t="shared" si="571"/>
        <v>4.9163725224002173</v>
      </c>
    </row>
    <row r="18280" spans="1:8" ht="15" hidden="1" thickBot="1">
      <c r="A18280" s="409">
        <v>202209</v>
      </c>
      <c r="B18280" s="196" t="s">
        <v>1181</v>
      </c>
      <c r="C18280" s="197" t="s">
        <v>791</v>
      </c>
      <c r="D18280" s="198" t="s">
        <v>339</v>
      </c>
      <c r="E18280" s="421">
        <v>724</v>
      </c>
      <c r="F18280" s="413">
        <v>147.32</v>
      </c>
      <c r="G18280" s="414">
        <f t="shared" si="570"/>
        <v>4.9144718979093129</v>
      </c>
      <c r="H18280" s="415">
        <f t="shared" si="571"/>
        <v>4.9144718979093129</v>
      </c>
    </row>
    <row r="18281" spans="1:8" ht="15" hidden="1" thickBot="1">
      <c r="A18281" s="409">
        <v>202209</v>
      </c>
      <c r="B18281" s="196" t="s">
        <v>1182</v>
      </c>
      <c r="C18281" s="197" t="s">
        <v>791</v>
      </c>
      <c r="D18281" s="198" t="s">
        <v>337</v>
      </c>
      <c r="E18281" s="421">
        <v>112540</v>
      </c>
      <c r="F18281" s="413">
        <v>147.32</v>
      </c>
      <c r="G18281" s="414">
        <f t="shared" si="570"/>
        <v>763.91528645126255</v>
      </c>
      <c r="H18281" s="415">
        <f t="shared" si="571"/>
        <v>3.8195764322563126</v>
      </c>
    </row>
    <row r="18282" spans="1:8" ht="15" hidden="1" thickBot="1">
      <c r="A18282" s="409">
        <v>202209</v>
      </c>
      <c r="B18282" s="196" t="s">
        <v>1183</v>
      </c>
      <c r="C18282" s="197" t="s">
        <v>791</v>
      </c>
      <c r="D18282" s="198" t="s">
        <v>339</v>
      </c>
      <c r="E18282" s="421">
        <v>563</v>
      </c>
      <c r="F18282" s="413">
        <v>147.32</v>
      </c>
      <c r="G18282" s="414">
        <f t="shared" si="570"/>
        <v>3.8216128156394245</v>
      </c>
      <c r="H18282" s="415">
        <f t="shared" si="571"/>
        <v>3.8216128156394245</v>
      </c>
    </row>
    <row r="18283" spans="1:8" ht="15" hidden="1" thickBot="1">
      <c r="A18283" s="409">
        <v>202209</v>
      </c>
      <c r="B18283" s="196" t="s">
        <v>2613</v>
      </c>
      <c r="C18283" s="197" t="s">
        <v>791</v>
      </c>
      <c r="D18283" s="198" t="s">
        <v>337</v>
      </c>
      <c r="E18283" s="421">
        <v>109357</v>
      </c>
      <c r="F18283" s="413">
        <v>147.32</v>
      </c>
      <c r="G18283" s="414">
        <f t="shared" si="570"/>
        <v>742.30925875644857</v>
      </c>
      <c r="H18283" s="415">
        <f t="shared" si="571"/>
        <v>3.7115462937822428</v>
      </c>
    </row>
    <row r="18284" spans="1:8" ht="15" hidden="1" thickBot="1">
      <c r="A18284" s="409">
        <v>202209</v>
      </c>
      <c r="B18284" s="196" t="s">
        <v>2614</v>
      </c>
      <c r="C18284" s="197" t="s">
        <v>791</v>
      </c>
      <c r="D18284" s="198" t="s">
        <v>339</v>
      </c>
      <c r="E18284" s="421">
        <v>547</v>
      </c>
      <c r="F18284" s="413">
        <v>147.32</v>
      </c>
      <c r="G18284" s="414">
        <f t="shared" si="570"/>
        <v>3.713005701873473</v>
      </c>
      <c r="H18284" s="415">
        <f t="shared" si="571"/>
        <v>3.713005701873473</v>
      </c>
    </row>
    <row r="18285" spans="1:8" ht="15" hidden="1" thickBot="1">
      <c r="A18285" s="409">
        <v>202209</v>
      </c>
      <c r="B18285" s="196" t="s">
        <v>1184</v>
      </c>
      <c r="C18285" s="197" t="s">
        <v>791</v>
      </c>
      <c r="D18285" s="198" t="s">
        <v>337</v>
      </c>
      <c r="E18285" s="421">
        <v>140070</v>
      </c>
      <c r="F18285" s="413">
        <v>147.32</v>
      </c>
      <c r="G18285" s="414">
        <f t="shared" si="570"/>
        <v>950.7874015748032</v>
      </c>
      <c r="H18285" s="415">
        <f t="shared" si="571"/>
        <v>4.7539370078740157</v>
      </c>
    </row>
    <row r="18286" spans="1:8" ht="15" hidden="1" thickBot="1">
      <c r="A18286" s="409">
        <v>202209</v>
      </c>
      <c r="B18286" s="196" t="s">
        <v>1185</v>
      </c>
      <c r="C18286" s="197" t="s">
        <v>791</v>
      </c>
      <c r="D18286" s="198" t="s">
        <v>339</v>
      </c>
      <c r="E18286" s="421">
        <v>700</v>
      </c>
      <c r="F18286" s="413">
        <v>147.32</v>
      </c>
      <c r="G18286" s="414">
        <f t="shared" si="570"/>
        <v>4.7515612272603862</v>
      </c>
      <c r="H18286" s="415">
        <f t="shared" si="571"/>
        <v>4.7515612272603862</v>
      </c>
    </row>
    <row r="18287" spans="1:8" ht="15" hidden="1" thickBot="1">
      <c r="A18287" s="409">
        <v>202209</v>
      </c>
      <c r="B18287" s="196" t="s">
        <v>2615</v>
      </c>
      <c r="C18287" s="197" t="s">
        <v>791</v>
      </c>
      <c r="D18287" s="198" t="s">
        <v>337</v>
      </c>
      <c r="E18287" s="421">
        <v>115485</v>
      </c>
      <c r="F18287" s="413">
        <v>147.32</v>
      </c>
      <c r="G18287" s="414">
        <f t="shared" si="570"/>
        <v>783.90578332880807</v>
      </c>
      <c r="H18287" s="415">
        <f t="shared" si="571"/>
        <v>3.9195289166440404</v>
      </c>
    </row>
    <row r="18288" spans="1:8" ht="15" hidden="1" thickBot="1">
      <c r="A18288" s="409">
        <v>202209</v>
      </c>
      <c r="B18288" s="196" t="s">
        <v>2616</v>
      </c>
      <c r="C18288" s="197" t="s">
        <v>791</v>
      </c>
      <c r="D18288" s="198" t="s">
        <v>339</v>
      </c>
      <c r="E18288" s="421">
        <v>577</v>
      </c>
      <c r="F18288" s="413">
        <v>147.32</v>
      </c>
      <c r="G18288" s="414">
        <f t="shared" si="570"/>
        <v>3.9166440401846323</v>
      </c>
      <c r="H18288" s="415">
        <f t="shared" si="571"/>
        <v>3.9166440401846323</v>
      </c>
    </row>
    <row r="18289" spans="1:8" ht="15" hidden="1" thickBot="1">
      <c r="A18289" s="409">
        <v>202209</v>
      </c>
      <c r="B18289" s="196" t="s">
        <v>2602</v>
      </c>
      <c r="C18289" s="197" t="s">
        <v>791</v>
      </c>
      <c r="D18289" s="198" t="s">
        <v>337</v>
      </c>
      <c r="E18289" s="421">
        <v>138384</v>
      </c>
      <c r="F18289" s="413">
        <v>147.32</v>
      </c>
      <c r="G18289" s="414">
        <f t="shared" si="570"/>
        <v>939.34292696171599</v>
      </c>
      <c r="H18289" s="415">
        <f t="shared" si="571"/>
        <v>4.69671463480858</v>
      </c>
    </row>
    <row r="18290" spans="1:8" ht="15" hidden="1" thickBot="1">
      <c r="A18290" s="409">
        <v>202209</v>
      </c>
      <c r="B18290" s="196" t="s">
        <v>2603</v>
      </c>
      <c r="C18290" s="197" t="s">
        <v>791</v>
      </c>
      <c r="D18290" s="198" t="s">
        <v>339</v>
      </c>
      <c r="E18290" s="421">
        <v>692</v>
      </c>
      <c r="F18290" s="413">
        <v>147.32</v>
      </c>
      <c r="G18290" s="414">
        <f t="shared" si="570"/>
        <v>4.69725767037741</v>
      </c>
      <c r="H18290" s="415">
        <f t="shared" si="571"/>
        <v>4.69725767037741</v>
      </c>
    </row>
    <row r="18291" spans="1:8" ht="15" hidden="1" thickBot="1">
      <c r="A18291" s="409">
        <v>202209</v>
      </c>
      <c r="B18291" s="196" t="s">
        <v>1186</v>
      </c>
      <c r="C18291" s="197" t="s">
        <v>791</v>
      </c>
      <c r="D18291" s="198" t="s">
        <v>337</v>
      </c>
      <c r="E18291" s="421">
        <v>158872</v>
      </c>
      <c r="F18291" s="413">
        <v>147.32</v>
      </c>
      <c r="G18291" s="414">
        <f t="shared" si="570"/>
        <v>1078.4143361390172</v>
      </c>
      <c r="H18291" s="415">
        <f t="shared" si="571"/>
        <v>5.3920716806950857</v>
      </c>
    </row>
    <row r="18292" spans="1:8" ht="15" hidden="1" thickBot="1">
      <c r="A18292" s="409">
        <v>202209</v>
      </c>
      <c r="B18292" s="196" t="s">
        <v>1187</v>
      </c>
      <c r="C18292" s="197" t="s">
        <v>791</v>
      </c>
      <c r="D18292" s="198" t="s">
        <v>337</v>
      </c>
      <c r="E18292" s="421">
        <v>81235</v>
      </c>
      <c r="F18292" s="413">
        <v>147.32</v>
      </c>
      <c r="G18292" s="414">
        <f t="shared" si="570"/>
        <v>551.41868042356782</v>
      </c>
      <c r="H18292" s="415">
        <f t="shared" si="571"/>
        <v>2.7570934021178393</v>
      </c>
    </row>
    <row r="18293" spans="1:8" ht="15" hidden="1" thickBot="1">
      <c r="A18293" s="409">
        <v>202209</v>
      </c>
      <c r="B18293" s="196" t="s">
        <v>1188</v>
      </c>
      <c r="C18293" s="197" t="s">
        <v>791</v>
      </c>
      <c r="D18293" s="198" t="s">
        <v>339</v>
      </c>
      <c r="E18293" s="421">
        <v>406</v>
      </c>
      <c r="F18293" s="413">
        <v>147.32</v>
      </c>
      <c r="G18293" s="414">
        <f t="shared" si="570"/>
        <v>2.7559055118110236</v>
      </c>
      <c r="H18293" s="415">
        <f t="shared" si="571"/>
        <v>2.7559055118110236</v>
      </c>
    </row>
    <row r="18294" spans="1:8" ht="15" hidden="1" thickBot="1">
      <c r="A18294" s="409">
        <v>202209</v>
      </c>
      <c r="B18294" s="196" t="s">
        <v>1189</v>
      </c>
      <c r="C18294" s="197" t="s">
        <v>791</v>
      </c>
      <c r="D18294" s="198" t="s">
        <v>337</v>
      </c>
      <c r="E18294" s="421">
        <v>92256</v>
      </c>
      <c r="F18294" s="413">
        <v>147.32</v>
      </c>
      <c r="G18294" s="414">
        <f t="shared" si="570"/>
        <v>626.2286179744774</v>
      </c>
      <c r="H18294" s="415">
        <f t="shared" si="571"/>
        <v>3.1311430898723871</v>
      </c>
    </row>
    <row r="18295" spans="1:8" ht="15" hidden="1" thickBot="1">
      <c r="A18295" s="409">
        <v>202209</v>
      </c>
      <c r="B18295" s="196" t="s">
        <v>1190</v>
      </c>
      <c r="C18295" s="197" t="s">
        <v>791</v>
      </c>
      <c r="D18295" s="198" t="s">
        <v>339</v>
      </c>
      <c r="E18295" s="421">
        <v>461</v>
      </c>
      <c r="F18295" s="413">
        <v>147.32</v>
      </c>
      <c r="G18295" s="414">
        <f t="shared" si="570"/>
        <v>3.1292424653814828</v>
      </c>
      <c r="H18295" s="415">
        <f t="shared" si="571"/>
        <v>3.1292424653814828</v>
      </c>
    </row>
    <row r="18296" spans="1:8" ht="15" hidden="1" thickBot="1">
      <c r="A18296" s="409">
        <v>202209</v>
      </c>
      <c r="B18296" s="196" t="s">
        <v>1191</v>
      </c>
      <c r="C18296" s="197" t="s">
        <v>791</v>
      </c>
      <c r="D18296" s="198" t="s">
        <v>339</v>
      </c>
      <c r="E18296" s="421">
        <v>0.01</v>
      </c>
      <c r="F18296" s="413">
        <v>147.32</v>
      </c>
      <c r="G18296" s="414">
        <f t="shared" si="570"/>
        <v>6.7879446103719793E-5</v>
      </c>
      <c r="H18296" s="415">
        <f t="shared" si="571"/>
        <v>6.7879446103719793E-5</v>
      </c>
    </row>
    <row r="18297" spans="1:8" ht="15" hidden="1" thickBot="1">
      <c r="A18297" s="409">
        <v>202209</v>
      </c>
      <c r="B18297" s="196" t="s">
        <v>1192</v>
      </c>
      <c r="C18297" s="197" t="s">
        <v>791</v>
      </c>
      <c r="D18297" s="198" t="s">
        <v>337</v>
      </c>
      <c r="E18297" s="421">
        <v>98432</v>
      </c>
      <c r="F18297" s="413">
        <v>147.32</v>
      </c>
      <c r="G18297" s="414">
        <f t="shared" si="570"/>
        <v>668.1509638881347</v>
      </c>
      <c r="H18297" s="415">
        <f t="shared" si="571"/>
        <v>3.3407548194406735</v>
      </c>
    </row>
    <row r="18298" spans="1:8" ht="15" hidden="1" thickBot="1">
      <c r="A18298" s="409">
        <v>202209</v>
      </c>
      <c r="B18298" s="196" t="s">
        <v>1193</v>
      </c>
      <c r="C18298" s="197" t="s">
        <v>791</v>
      </c>
      <c r="D18298" s="198" t="s">
        <v>339</v>
      </c>
      <c r="E18298" s="421">
        <v>492</v>
      </c>
      <c r="F18298" s="413">
        <v>147.32</v>
      </c>
      <c r="G18298" s="414">
        <f t="shared" si="570"/>
        <v>3.3396687483030139</v>
      </c>
      <c r="H18298" s="415">
        <f t="shared" si="571"/>
        <v>3.3396687483030139</v>
      </c>
    </row>
    <row r="18299" spans="1:8" ht="15" hidden="1" thickBot="1">
      <c r="A18299" s="409">
        <v>202209</v>
      </c>
      <c r="B18299" s="196" t="s">
        <v>1194</v>
      </c>
      <c r="C18299" s="197" t="s">
        <v>791</v>
      </c>
      <c r="D18299" s="198" t="s">
        <v>337</v>
      </c>
      <c r="E18299" s="421">
        <v>117266</v>
      </c>
      <c r="F18299" s="413">
        <v>147.32</v>
      </c>
      <c r="G18299" s="414">
        <f t="shared" si="570"/>
        <v>795.99511267988055</v>
      </c>
      <c r="H18299" s="415">
        <f t="shared" si="571"/>
        <v>3.9799755633994027</v>
      </c>
    </row>
    <row r="18300" spans="1:8" ht="15" hidden="1" thickBot="1">
      <c r="A18300" s="409">
        <v>202209</v>
      </c>
      <c r="B18300" s="196" t="s">
        <v>1195</v>
      </c>
      <c r="C18300" s="197" t="s">
        <v>791</v>
      </c>
      <c r="D18300" s="198" t="s">
        <v>339</v>
      </c>
      <c r="E18300" s="421">
        <v>586</v>
      </c>
      <c r="F18300" s="413">
        <v>147.32</v>
      </c>
      <c r="G18300" s="414">
        <f t="shared" si="570"/>
        <v>3.9777355416779803</v>
      </c>
      <c r="H18300" s="415">
        <f t="shared" si="571"/>
        <v>3.9777355416779803</v>
      </c>
    </row>
    <row r="18301" spans="1:8" ht="15" hidden="1" thickBot="1">
      <c r="A18301" s="409">
        <v>202209</v>
      </c>
      <c r="B18301" s="196" t="s">
        <v>1196</v>
      </c>
      <c r="C18301" s="197" t="s">
        <v>791</v>
      </c>
      <c r="D18301" s="198" t="s">
        <v>337</v>
      </c>
      <c r="E18301" s="421">
        <v>72488</v>
      </c>
      <c r="F18301" s="413">
        <v>147.32</v>
      </c>
      <c r="G18301" s="414">
        <f t="shared" si="570"/>
        <v>492.04452891664408</v>
      </c>
      <c r="H18301" s="415">
        <f t="shared" si="571"/>
        <v>2.4602226445832205</v>
      </c>
    </row>
    <row r="18302" spans="1:8" ht="15" hidden="1" thickBot="1">
      <c r="A18302" s="409">
        <v>202209</v>
      </c>
      <c r="B18302" s="196" t="s">
        <v>1197</v>
      </c>
      <c r="C18302" s="197" t="s">
        <v>791</v>
      </c>
      <c r="D18302" s="198" t="s">
        <v>339</v>
      </c>
      <c r="E18302" s="421">
        <v>362</v>
      </c>
      <c r="F18302" s="413">
        <v>147.32</v>
      </c>
      <c r="G18302" s="414">
        <f t="shared" si="570"/>
        <v>2.4572359489546565</v>
      </c>
      <c r="H18302" s="415">
        <f t="shared" si="571"/>
        <v>2.4572359489546565</v>
      </c>
    </row>
    <row r="18303" spans="1:8" ht="15" hidden="1" thickBot="1">
      <c r="A18303" s="409">
        <v>202209</v>
      </c>
      <c r="B18303" s="196" t="s">
        <v>1198</v>
      </c>
      <c r="C18303" s="197" t="s">
        <v>791</v>
      </c>
      <c r="D18303" s="198" t="s">
        <v>337</v>
      </c>
      <c r="E18303" s="421">
        <v>98059</v>
      </c>
      <c r="F18303" s="413">
        <v>147.32</v>
      </c>
      <c r="G18303" s="414">
        <f t="shared" si="570"/>
        <v>665.619060548466</v>
      </c>
      <c r="H18303" s="415">
        <f t="shared" si="571"/>
        <v>3.3280953027423301</v>
      </c>
    </row>
    <row r="18304" spans="1:8" ht="15" hidden="1" thickBot="1">
      <c r="A18304" s="409">
        <v>202209</v>
      </c>
      <c r="B18304" s="196" t="s">
        <v>1199</v>
      </c>
      <c r="C18304" s="197" t="s">
        <v>791</v>
      </c>
      <c r="D18304" s="198" t="s">
        <v>339</v>
      </c>
      <c r="E18304" s="421">
        <v>490</v>
      </c>
      <c r="F18304" s="413">
        <v>147.32</v>
      </c>
      <c r="G18304" s="414">
        <f t="shared" si="570"/>
        <v>3.3260928590822703</v>
      </c>
      <c r="H18304" s="415">
        <f t="shared" si="571"/>
        <v>3.3260928590822703</v>
      </c>
    </row>
    <row r="18305" spans="1:8" ht="15" hidden="1" thickBot="1">
      <c r="A18305" s="409">
        <v>202209</v>
      </c>
      <c r="B18305" s="196" t="s">
        <v>1200</v>
      </c>
      <c r="C18305" s="197" t="s">
        <v>791</v>
      </c>
      <c r="D18305" s="198" t="s">
        <v>337</v>
      </c>
      <c r="E18305" s="421">
        <v>128409</v>
      </c>
      <c r="F18305" s="413">
        <v>147.32</v>
      </c>
      <c r="G18305" s="414">
        <f t="shared" si="570"/>
        <v>871.6331794732555</v>
      </c>
      <c r="H18305" s="415">
        <f t="shared" si="571"/>
        <v>4.3581658973662778</v>
      </c>
    </row>
    <row r="18306" spans="1:8" ht="15" hidden="1" thickBot="1">
      <c r="A18306" s="409">
        <v>202209</v>
      </c>
      <c r="B18306" s="196" t="s">
        <v>1201</v>
      </c>
      <c r="C18306" s="197" t="s">
        <v>791</v>
      </c>
      <c r="D18306" s="198" t="s">
        <v>339</v>
      </c>
      <c r="E18306" s="421">
        <v>642</v>
      </c>
      <c r="F18306" s="413">
        <v>147.32</v>
      </c>
      <c r="G18306" s="414">
        <f t="shared" ref="G18306:G18369" si="572">+E18306/F18306</f>
        <v>4.3578604398588112</v>
      </c>
      <c r="H18306" s="415">
        <f t="shared" ref="H18306:H18369" si="573">IF(D18306="TB",G18306/200,IF(D18306="LT",G18306,"VER"))</f>
        <v>4.3578604398588112</v>
      </c>
    </row>
    <row r="18307" spans="1:8" ht="15" hidden="1" thickBot="1">
      <c r="A18307" s="409">
        <v>202209</v>
      </c>
      <c r="B18307" s="196" t="s">
        <v>1202</v>
      </c>
      <c r="C18307" s="197" t="s">
        <v>791</v>
      </c>
      <c r="D18307" s="198" t="s">
        <v>337</v>
      </c>
      <c r="E18307" s="421">
        <v>109364</v>
      </c>
      <c r="F18307" s="413">
        <v>147.32</v>
      </c>
      <c r="G18307" s="414">
        <f t="shared" si="572"/>
        <v>742.35677436872118</v>
      </c>
      <c r="H18307" s="415">
        <f t="shared" si="573"/>
        <v>3.7117838718436058</v>
      </c>
    </row>
    <row r="18308" spans="1:8" ht="15" hidden="1" thickBot="1">
      <c r="A18308" s="409">
        <v>202209</v>
      </c>
      <c r="B18308" s="196" t="s">
        <v>1203</v>
      </c>
      <c r="C18308" s="197" t="s">
        <v>791</v>
      </c>
      <c r="D18308" s="198" t="s">
        <v>339</v>
      </c>
      <c r="E18308" s="421">
        <v>547</v>
      </c>
      <c r="F18308" s="413">
        <v>147.32</v>
      </c>
      <c r="G18308" s="414">
        <f t="shared" si="572"/>
        <v>3.713005701873473</v>
      </c>
      <c r="H18308" s="415">
        <f t="shared" si="573"/>
        <v>3.713005701873473</v>
      </c>
    </row>
    <row r="18309" spans="1:8" ht="15" hidden="1" thickBot="1">
      <c r="A18309" s="409">
        <v>202209</v>
      </c>
      <c r="B18309" s="196" t="s">
        <v>1204</v>
      </c>
      <c r="C18309" s="197" t="s">
        <v>791</v>
      </c>
      <c r="D18309" s="198" t="s">
        <v>337</v>
      </c>
      <c r="E18309" s="421">
        <v>68919</v>
      </c>
      <c r="F18309" s="413">
        <v>147.32</v>
      </c>
      <c r="G18309" s="414">
        <f t="shared" si="572"/>
        <v>467.81835460222646</v>
      </c>
      <c r="H18309" s="415">
        <f t="shared" si="573"/>
        <v>2.3390917730111322</v>
      </c>
    </row>
    <row r="18310" spans="1:8" ht="15" hidden="1" thickBot="1">
      <c r="A18310" s="409">
        <v>202209</v>
      </c>
      <c r="B18310" s="196" t="s">
        <v>1205</v>
      </c>
      <c r="C18310" s="197" t="s">
        <v>791</v>
      </c>
      <c r="D18310" s="198" t="s">
        <v>339</v>
      </c>
      <c r="E18310" s="421">
        <v>345</v>
      </c>
      <c r="F18310" s="413">
        <v>147.32</v>
      </c>
      <c r="G18310" s="414">
        <f t="shared" si="572"/>
        <v>2.3418408905783328</v>
      </c>
      <c r="H18310" s="415">
        <f t="shared" si="573"/>
        <v>2.3418408905783328</v>
      </c>
    </row>
    <row r="18311" spans="1:8" ht="15" hidden="1" thickBot="1">
      <c r="A18311" s="409">
        <v>202209</v>
      </c>
      <c r="B18311" s="196" t="s">
        <v>1206</v>
      </c>
      <c r="C18311" s="197" t="s">
        <v>791</v>
      </c>
      <c r="D18311" s="198" t="s">
        <v>337</v>
      </c>
      <c r="E18311" s="421">
        <v>109254</v>
      </c>
      <c r="F18311" s="413">
        <v>147.32</v>
      </c>
      <c r="G18311" s="414">
        <f t="shared" si="572"/>
        <v>741.61010046158026</v>
      </c>
      <c r="H18311" s="415">
        <f t="shared" si="573"/>
        <v>3.7080505023079011</v>
      </c>
    </row>
    <row r="18312" spans="1:8" ht="15" hidden="1" thickBot="1">
      <c r="A18312" s="409">
        <v>202209</v>
      </c>
      <c r="B18312" s="196" t="s">
        <v>1207</v>
      </c>
      <c r="C18312" s="197" t="s">
        <v>791</v>
      </c>
      <c r="D18312" s="198" t="s">
        <v>339</v>
      </c>
      <c r="E18312" s="421">
        <v>546</v>
      </c>
      <c r="F18312" s="413">
        <v>147.32</v>
      </c>
      <c r="G18312" s="414">
        <f t="shared" si="572"/>
        <v>3.7062177572631008</v>
      </c>
      <c r="H18312" s="415">
        <f t="shared" si="573"/>
        <v>3.7062177572631008</v>
      </c>
    </row>
    <row r="18313" spans="1:8" ht="15" hidden="1" thickBot="1">
      <c r="A18313" s="409">
        <v>202209</v>
      </c>
      <c r="B18313" s="196" t="s">
        <v>1208</v>
      </c>
      <c r="C18313" s="197" t="s">
        <v>791</v>
      </c>
      <c r="D18313" s="198" t="s">
        <v>337</v>
      </c>
      <c r="E18313" s="421">
        <v>96504</v>
      </c>
      <c r="F18313" s="413">
        <v>147.32</v>
      </c>
      <c r="G18313" s="414">
        <f t="shared" si="572"/>
        <v>655.06380667933752</v>
      </c>
      <c r="H18313" s="415">
        <f t="shared" si="573"/>
        <v>3.2753190333966877</v>
      </c>
    </row>
    <row r="18314" spans="1:8" ht="15" hidden="1" thickBot="1">
      <c r="A18314" s="409">
        <v>202209</v>
      </c>
      <c r="B18314" s="196" t="s">
        <v>1209</v>
      </c>
      <c r="C18314" s="197" t="s">
        <v>791</v>
      </c>
      <c r="D18314" s="198" t="s">
        <v>337</v>
      </c>
      <c r="E18314" s="421">
        <v>95002</v>
      </c>
      <c r="F18314" s="413">
        <v>147.32</v>
      </c>
      <c r="G18314" s="414">
        <f t="shared" si="572"/>
        <v>644.86831387455879</v>
      </c>
      <c r="H18314" s="415">
        <f t="shared" si="573"/>
        <v>3.2243415693727941</v>
      </c>
    </row>
    <row r="18315" spans="1:8" ht="15" hidden="1" thickBot="1">
      <c r="A18315" s="409">
        <v>202209</v>
      </c>
      <c r="B18315" s="196" t="s">
        <v>1210</v>
      </c>
      <c r="C18315" s="197" t="s">
        <v>791</v>
      </c>
      <c r="D18315" s="198" t="s">
        <v>339</v>
      </c>
      <c r="E18315" s="421">
        <v>475</v>
      </c>
      <c r="F18315" s="413">
        <v>147.32</v>
      </c>
      <c r="G18315" s="414">
        <f t="shared" si="572"/>
        <v>3.2242736899266902</v>
      </c>
      <c r="H18315" s="415">
        <f t="shared" si="573"/>
        <v>3.2242736899266902</v>
      </c>
    </row>
    <row r="18316" spans="1:8" ht="15" hidden="1" thickBot="1">
      <c r="A18316" s="409">
        <v>202209</v>
      </c>
      <c r="B18316" s="196" t="s">
        <v>1211</v>
      </c>
      <c r="C18316" s="197" t="s">
        <v>791</v>
      </c>
      <c r="D18316" s="198" t="s">
        <v>337</v>
      </c>
      <c r="E18316" s="421">
        <v>144856</v>
      </c>
      <c r="F18316" s="413">
        <v>147.32</v>
      </c>
      <c r="G18316" s="414">
        <f t="shared" si="572"/>
        <v>983.27450448004345</v>
      </c>
      <c r="H18316" s="415">
        <f t="shared" si="573"/>
        <v>4.9163725224002173</v>
      </c>
    </row>
    <row r="18317" spans="1:8" ht="15" hidden="1" thickBot="1">
      <c r="A18317" s="409">
        <v>202209</v>
      </c>
      <c r="B18317" s="196" t="s">
        <v>1212</v>
      </c>
      <c r="C18317" s="197" t="s">
        <v>791</v>
      </c>
      <c r="D18317" s="198" t="s">
        <v>339</v>
      </c>
      <c r="E18317" s="421">
        <v>724</v>
      </c>
      <c r="F18317" s="413">
        <v>147.32</v>
      </c>
      <c r="G18317" s="414">
        <f t="shared" si="572"/>
        <v>4.9144718979093129</v>
      </c>
      <c r="H18317" s="415">
        <f t="shared" si="573"/>
        <v>4.9144718979093129</v>
      </c>
    </row>
    <row r="18318" spans="1:8" ht="15" hidden="1" thickBot="1">
      <c r="A18318" s="409">
        <v>202209</v>
      </c>
      <c r="B18318" s="196" t="s">
        <v>1213</v>
      </c>
      <c r="C18318" s="197" t="s">
        <v>791</v>
      </c>
      <c r="D18318" s="198" t="s">
        <v>337</v>
      </c>
      <c r="E18318" s="421">
        <v>120965</v>
      </c>
      <c r="F18318" s="413">
        <v>147.32</v>
      </c>
      <c r="G18318" s="414">
        <f t="shared" si="572"/>
        <v>821.10371979364652</v>
      </c>
      <c r="H18318" s="415">
        <f t="shared" si="573"/>
        <v>4.1055185989682323</v>
      </c>
    </row>
    <row r="18319" spans="1:8" ht="15" hidden="1" thickBot="1">
      <c r="A18319" s="409">
        <v>202209</v>
      </c>
      <c r="B18319" s="196" t="s">
        <v>1214</v>
      </c>
      <c r="C18319" s="197" t="s">
        <v>791</v>
      </c>
      <c r="D18319" s="198" t="s">
        <v>339</v>
      </c>
      <c r="E18319" s="421">
        <v>605</v>
      </c>
      <c r="F18319" s="413">
        <v>147.32</v>
      </c>
      <c r="G18319" s="414">
        <f t="shared" si="572"/>
        <v>4.106706489275048</v>
      </c>
      <c r="H18319" s="415">
        <f t="shared" si="573"/>
        <v>4.106706489275048</v>
      </c>
    </row>
    <row r="18320" spans="1:8" ht="15" hidden="1" thickBot="1">
      <c r="A18320" s="409">
        <v>202209</v>
      </c>
      <c r="B18320" s="196" t="s">
        <v>1215</v>
      </c>
      <c r="C18320" s="197" t="s">
        <v>791</v>
      </c>
      <c r="D18320" s="198" t="s">
        <v>337</v>
      </c>
      <c r="E18320" s="421">
        <v>119906</v>
      </c>
      <c r="F18320" s="413">
        <v>147.32</v>
      </c>
      <c r="G18320" s="414">
        <f t="shared" si="572"/>
        <v>813.91528645126255</v>
      </c>
      <c r="H18320" s="415">
        <f t="shared" si="573"/>
        <v>4.069576432256313</v>
      </c>
    </row>
    <row r="18321" spans="1:8" ht="15" hidden="1" thickBot="1">
      <c r="A18321" s="409">
        <v>202209</v>
      </c>
      <c r="B18321" s="196" t="s">
        <v>1216</v>
      </c>
      <c r="C18321" s="197" t="s">
        <v>791</v>
      </c>
      <c r="D18321" s="198" t="s">
        <v>339</v>
      </c>
      <c r="E18321" s="421">
        <v>600</v>
      </c>
      <c r="F18321" s="413">
        <v>147.32</v>
      </c>
      <c r="G18321" s="414">
        <f t="shared" si="572"/>
        <v>4.0727667662231877</v>
      </c>
      <c r="H18321" s="415">
        <f t="shared" si="573"/>
        <v>4.0727667662231877</v>
      </c>
    </row>
    <row r="18322" spans="1:8" ht="15" hidden="1" thickBot="1">
      <c r="A18322" s="409">
        <v>202209</v>
      </c>
      <c r="B18322" s="196" t="s">
        <v>1217</v>
      </c>
      <c r="C18322" s="197" t="s">
        <v>791</v>
      </c>
      <c r="D18322" s="198" t="s">
        <v>337</v>
      </c>
      <c r="E18322" s="421">
        <v>127939</v>
      </c>
      <c r="F18322" s="413">
        <v>147.32</v>
      </c>
      <c r="G18322" s="414">
        <f t="shared" si="572"/>
        <v>868.44284550638076</v>
      </c>
      <c r="H18322" s="415">
        <f t="shared" si="573"/>
        <v>4.3422142275319038</v>
      </c>
    </row>
    <row r="18323" spans="1:8" ht="15" hidden="1" thickBot="1">
      <c r="A18323" s="409">
        <v>202209</v>
      </c>
      <c r="B18323" s="196" t="s">
        <v>1218</v>
      </c>
      <c r="C18323" s="197" t="s">
        <v>791</v>
      </c>
      <c r="D18323" s="198" t="s">
        <v>337</v>
      </c>
      <c r="E18323" s="421">
        <v>97904</v>
      </c>
      <c r="F18323" s="413">
        <v>147.32</v>
      </c>
      <c r="G18323" s="414">
        <f t="shared" si="572"/>
        <v>664.56692913385825</v>
      </c>
      <c r="H18323" s="415">
        <f t="shared" si="573"/>
        <v>3.3228346456692912</v>
      </c>
    </row>
    <row r="18324" spans="1:8" ht="15" hidden="1" thickBot="1">
      <c r="A18324" s="409">
        <v>202209</v>
      </c>
      <c r="B18324" s="196" t="s">
        <v>1219</v>
      </c>
      <c r="C18324" s="197" t="s">
        <v>791</v>
      </c>
      <c r="D18324" s="198" t="s">
        <v>337</v>
      </c>
      <c r="E18324" s="421">
        <v>108580</v>
      </c>
      <c r="F18324" s="413">
        <v>147.32</v>
      </c>
      <c r="G18324" s="414">
        <f t="shared" si="572"/>
        <v>737.03502579418955</v>
      </c>
      <c r="H18324" s="415">
        <f t="shared" si="573"/>
        <v>3.6851751289709478</v>
      </c>
    </row>
    <row r="18325" spans="1:8" ht="15" hidden="1" thickBot="1">
      <c r="A18325" s="409">
        <v>202209</v>
      </c>
      <c r="B18325" s="196" t="s">
        <v>1220</v>
      </c>
      <c r="C18325" s="197" t="s">
        <v>791</v>
      </c>
      <c r="D18325" s="198" t="s">
        <v>339</v>
      </c>
      <c r="E18325" s="421">
        <v>543</v>
      </c>
      <c r="F18325" s="413">
        <v>147.32</v>
      </c>
      <c r="G18325" s="414">
        <f t="shared" si="572"/>
        <v>3.6858539234319849</v>
      </c>
      <c r="H18325" s="415">
        <f t="shared" si="573"/>
        <v>3.6858539234319849</v>
      </c>
    </row>
    <row r="18326" spans="1:8" ht="15" hidden="1" thickBot="1">
      <c r="A18326" s="409">
        <v>202209</v>
      </c>
      <c r="B18326" s="196" t="s">
        <v>1221</v>
      </c>
      <c r="C18326" s="197" t="s">
        <v>791</v>
      </c>
      <c r="D18326" s="198" t="s">
        <v>337</v>
      </c>
      <c r="E18326" s="421">
        <v>86665</v>
      </c>
      <c r="F18326" s="413">
        <v>147.32</v>
      </c>
      <c r="G18326" s="414">
        <f t="shared" si="572"/>
        <v>588.2772196578876</v>
      </c>
      <c r="H18326" s="415">
        <f t="shared" si="573"/>
        <v>2.941386098289438</v>
      </c>
    </row>
    <row r="18327" spans="1:8" ht="15" hidden="1" thickBot="1">
      <c r="A18327" s="409">
        <v>202209</v>
      </c>
      <c r="B18327" s="196" t="s">
        <v>1222</v>
      </c>
      <c r="C18327" s="197" t="s">
        <v>791</v>
      </c>
      <c r="D18327" s="198" t="s">
        <v>339</v>
      </c>
      <c r="E18327" s="421">
        <v>433</v>
      </c>
      <c r="F18327" s="413">
        <v>147.32</v>
      </c>
      <c r="G18327" s="414">
        <f t="shared" si="572"/>
        <v>2.9391800162910671</v>
      </c>
      <c r="H18327" s="415">
        <f t="shared" si="573"/>
        <v>2.9391800162910671</v>
      </c>
    </row>
    <row r="18328" spans="1:8" ht="15" hidden="1" thickBot="1">
      <c r="A18328" s="409">
        <v>202209</v>
      </c>
      <c r="B18328" s="196" t="s">
        <v>1223</v>
      </c>
      <c r="C18328" s="197" t="s">
        <v>791</v>
      </c>
      <c r="D18328" s="198" t="s">
        <v>337</v>
      </c>
      <c r="E18328" s="421">
        <v>105063</v>
      </c>
      <c r="F18328" s="413">
        <v>147.32</v>
      </c>
      <c r="G18328" s="414">
        <f t="shared" si="572"/>
        <v>713.16182459951131</v>
      </c>
      <c r="H18328" s="415">
        <f t="shared" si="573"/>
        <v>3.5658091229975564</v>
      </c>
    </row>
    <row r="18329" spans="1:8" ht="15" hidden="1" thickBot="1">
      <c r="A18329" s="409">
        <v>202209</v>
      </c>
      <c r="B18329" s="196" t="s">
        <v>1224</v>
      </c>
      <c r="C18329" s="197" t="s">
        <v>791</v>
      </c>
      <c r="D18329" s="198" t="s">
        <v>339</v>
      </c>
      <c r="E18329" s="421">
        <v>525</v>
      </c>
      <c r="F18329" s="413">
        <v>147.32</v>
      </c>
      <c r="G18329" s="414">
        <f t="shared" si="572"/>
        <v>3.5636709204452894</v>
      </c>
      <c r="H18329" s="415">
        <f t="shared" si="573"/>
        <v>3.5636709204452894</v>
      </c>
    </row>
    <row r="18330" spans="1:8" ht="15" hidden="1" thickBot="1">
      <c r="A18330" s="409">
        <v>202209</v>
      </c>
      <c r="B18330" s="196" t="s">
        <v>1225</v>
      </c>
      <c r="C18330" s="197" t="s">
        <v>791</v>
      </c>
      <c r="D18330" s="198" t="s">
        <v>337</v>
      </c>
      <c r="E18330" s="421">
        <v>113345</v>
      </c>
      <c r="F18330" s="413">
        <v>147.32</v>
      </c>
      <c r="G18330" s="414">
        <f t="shared" si="572"/>
        <v>769.37958186261199</v>
      </c>
      <c r="H18330" s="415">
        <f t="shared" si="573"/>
        <v>3.8468979093130597</v>
      </c>
    </row>
    <row r="18331" spans="1:8" ht="15" hidden="1" thickBot="1">
      <c r="A18331" s="409">
        <v>202209</v>
      </c>
      <c r="B18331" s="196" t="s">
        <v>1226</v>
      </c>
      <c r="C18331" s="197" t="s">
        <v>791</v>
      </c>
      <c r="D18331" s="198" t="s">
        <v>339</v>
      </c>
      <c r="E18331" s="421">
        <v>567</v>
      </c>
      <c r="F18331" s="413">
        <v>147.32</v>
      </c>
      <c r="G18331" s="414">
        <f t="shared" si="572"/>
        <v>3.8487645940809125</v>
      </c>
      <c r="H18331" s="415">
        <f t="shared" si="573"/>
        <v>3.8487645940809125</v>
      </c>
    </row>
    <row r="18332" spans="1:8" ht="15" hidden="1" thickBot="1">
      <c r="A18332" s="409">
        <v>202209</v>
      </c>
      <c r="B18332" s="196" t="s">
        <v>1227</v>
      </c>
      <c r="C18332" s="197" t="s">
        <v>791</v>
      </c>
      <c r="D18332" s="198" t="s">
        <v>337</v>
      </c>
      <c r="E18332" s="421">
        <v>137491</v>
      </c>
      <c r="F18332" s="413">
        <v>147.32</v>
      </c>
      <c r="G18332" s="414">
        <f t="shared" si="572"/>
        <v>933.28129242465388</v>
      </c>
      <c r="H18332" s="415">
        <f t="shared" si="573"/>
        <v>4.6664064621232697</v>
      </c>
    </row>
    <row r="18333" spans="1:8" ht="15" hidden="1" thickBot="1">
      <c r="A18333" s="409">
        <v>202209</v>
      </c>
      <c r="B18333" s="196" t="s">
        <v>1228</v>
      </c>
      <c r="C18333" s="197" t="s">
        <v>2661</v>
      </c>
      <c r="D18333" s="198" t="s">
        <v>339</v>
      </c>
      <c r="E18333" s="421">
        <v>687</v>
      </c>
      <c r="F18333" s="413">
        <v>147.32</v>
      </c>
      <c r="G18333" s="414">
        <f t="shared" si="572"/>
        <v>4.6633179473255497</v>
      </c>
      <c r="H18333" s="415">
        <f t="shared" si="573"/>
        <v>4.6633179473255497</v>
      </c>
    </row>
    <row r="18334" spans="1:8" ht="15" hidden="1" thickBot="1">
      <c r="A18334" s="409">
        <v>202209</v>
      </c>
      <c r="B18334" s="196" t="s">
        <v>1229</v>
      </c>
      <c r="C18334" s="197" t="s">
        <v>791</v>
      </c>
      <c r="D18334" s="198" t="s">
        <v>337</v>
      </c>
      <c r="E18334" s="421">
        <v>121925</v>
      </c>
      <c r="F18334" s="413">
        <v>147.32</v>
      </c>
      <c r="G18334" s="414">
        <f t="shared" si="572"/>
        <v>827.62014661960359</v>
      </c>
      <c r="H18334" s="415">
        <f t="shared" si="573"/>
        <v>4.1381007330980175</v>
      </c>
    </row>
    <row r="18335" spans="1:8" ht="15" hidden="1" thickBot="1">
      <c r="A18335" s="409">
        <v>202209</v>
      </c>
      <c r="B18335" s="196" t="s">
        <v>1230</v>
      </c>
      <c r="C18335" s="197" t="s">
        <v>791</v>
      </c>
      <c r="D18335" s="198" t="s">
        <v>339</v>
      </c>
      <c r="E18335" s="421">
        <v>610</v>
      </c>
      <c r="F18335" s="413">
        <v>147.32</v>
      </c>
      <c r="G18335" s="414">
        <f t="shared" si="572"/>
        <v>4.1406462123269074</v>
      </c>
      <c r="H18335" s="415">
        <f t="shared" si="573"/>
        <v>4.1406462123269074</v>
      </c>
    </row>
    <row r="18336" spans="1:8" ht="15" hidden="1" thickBot="1">
      <c r="A18336" s="409">
        <v>202209</v>
      </c>
      <c r="B18336" s="196" t="s">
        <v>1231</v>
      </c>
      <c r="C18336" s="197" t="s">
        <v>791</v>
      </c>
      <c r="D18336" s="198" t="s">
        <v>337</v>
      </c>
      <c r="E18336" s="421">
        <v>118159</v>
      </c>
      <c r="F18336" s="413">
        <v>147.32</v>
      </c>
      <c r="G18336" s="414">
        <f t="shared" si="572"/>
        <v>802.05674721694277</v>
      </c>
      <c r="H18336" s="415">
        <f t="shared" si="573"/>
        <v>4.0102837360847134</v>
      </c>
    </row>
    <row r="18337" spans="1:8" ht="15" hidden="1" thickBot="1">
      <c r="A18337" s="409">
        <v>202209</v>
      </c>
      <c r="B18337" s="196" t="s">
        <v>1232</v>
      </c>
      <c r="C18337" s="197" t="s">
        <v>791</v>
      </c>
      <c r="D18337" s="198" t="s">
        <v>337</v>
      </c>
      <c r="E18337" s="421">
        <v>105407</v>
      </c>
      <c r="F18337" s="413">
        <v>147.32</v>
      </c>
      <c r="G18337" s="414">
        <f t="shared" si="572"/>
        <v>715.49687754547926</v>
      </c>
      <c r="H18337" s="415">
        <f t="shared" si="573"/>
        <v>3.5774843877273965</v>
      </c>
    </row>
    <row r="18338" spans="1:8" ht="15" hidden="1" thickBot="1">
      <c r="A18338" s="409">
        <v>202209</v>
      </c>
      <c r="B18338" s="196" t="s">
        <v>1233</v>
      </c>
      <c r="C18338" s="197" t="s">
        <v>791</v>
      </c>
      <c r="D18338" s="198" t="s">
        <v>339</v>
      </c>
      <c r="E18338" s="421">
        <v>527</v>
      </c>
      <c r="F18338" s="413">
        <v>147.32</v>
      </c>
      <c r="G18338" s="414">
        <f t="shared" si="572"/>
        <v>3.5772468096660335</v>
      </c>
      <c r="H18338" s="415">
        <f t="shared" si="573"/>
        <v>3.5772468096660335</v>
      </c>
    </row>
    <row r="18339" spans="1:8" ht="15" hidden="1" thickBot="1">
      <c r="A18339" s="409">
        <v>202209</v>
      </c>
      <c r="B18339" s="196" t="s">
        <v>1234</v>
      </c>
      <c r="C18339" s="197" t="s">
        <v>791</v>
      </c>
      <c r="D18339" s="198" t="s">
        <v>337</v>
      </c>
      <c r="E18339" s="421">
        <v>113854</v>
      </c>
      <c r="F18339" s="413">
        <v>147.32</v>
      </c>
      <c r="G18339" s="414">
        <f t="shared" si="572"/>
        <v>772.83464566929138</v>
      </c>
      <c r="H18339" s="415">
        <f t="shared" si="573"/>
        <v>3.8641732283464569</v>
      </c>
    </row>
    <row r="18340" spans="1:8" ht="15" hidden="1" thickBot="1">
      <c r="A18340" s="409">
        <v>202209</v>
      </c>
      <c r="B18340" s="196" t="s">
        <v>1235</v>
      </c>
      <c r="C18340" s="197" t="s">
        <v>791</v>
      </c>
      <c r="D18340" s="198" t="s">
        <v>337</v>
      </c>
      <c r="E18340" s="421">
        <v>108847</v>
      </c>
      <c r="F18340" s="413">
        <v>147.32</v>
      </c>
      <c r="G18340" s="414">
        <f t="shared" si="572"/>
        <v>738.84740700515886</v>
      </c>
      <c r="H18340" s="415">
        <f t="shared" si="573"/>
        <v>3.6942370350257945</v>
      </c>
    </row>
    <row r="18341" spans="1:8" ht="15" hidden="1" thickBot="1">
      <c r="A18341" s="409">
        <v>202209</v>
      </c>
      <c r="B18341" s="196" t="s">
        <v>1236</v>
      </c>
      <c r="C18341" s="197" t="s">
        <v>791</v>
      </c>
      <c r="D18341" s="198" t="s">
        <v>339</v>
      </c>
      <c r="E18341" s="421">
        <v>544</v>
      </c>
      <c r="F18341" s="413">
        <v>147.32</v>
      </c>
      <c r="G18341" s="414">
        <f t="shared" si="572"/>
        <v>3.6926418680423572</v>
      </c>
      <c r="H18341" s="415">
        <f t="shared" si="573"/>
        <v>3.6926418680423572</v>
      </c>
    </row>
    <row r="18342" spans="1:8" ht="15" hidden="1" thickBot="1">
      <c r="A18342" s="409">
        <v>202209</v>
      </c>
      <c r="B18342" s="196" t="s">
        <v>1237</v>
      </c>
      <c r="C18342" s="197" t="s">
        <v>791</v>
      </c>
      <c r="D18342" s="198" t="s">
        <v>337</v>
      </c>
      <c r="E18342" s="421">
        <v>100078</v>
      </c>
      <c r="F18342" s="413">
        <v>147.32</v>
      </c>
      <c r="G18342" s="414">
        <f t="shared" si="572"/>
        <v>679.32392071680704</v>
      </c>
      <c r="H18342" s="415">
        <f t="shared" si="573"/>
        <v>3.396619603584035</v>
      </c>
    </row>
    <row r="18343" spans="1:8" ht="15" hidden="1" thickBot="1">
      <c r="A18343" s="409">
        <v>202209</v>
      </c>
      <c r="B18343" s="196" t="s">
        <v>1238</v>
      </c>
      <c r="C18343" s="197" t="s">
        <v>791</v>
      </c>
      <c r="D18343" s="198" t="s">
        <v>339</v>
      </c>
      <c r="E18343" s="421">
        <v>500</v>
      </c>
      <c r="F18343" s="413">
        <v>147.32</v>
      </c>
      <c r="G18343" s="414">
        <f t="shared" si="572"/>
        <v>3.39397230518599</v>
      </c>
      <c r="H18343" s="415">
        <f t="shared" si="573"/>
        <v>3.39397230518599</v>
      </c>
    </row>
    <row r="18344" spans="1:8" ht="15" hidden="1" thickBot="1">
      <c r="A18344" s="409">
        <v>202209</v>
      </c>
      <c r="B18344" s="196" t="s">
        <v>1239</v>
      </c>
      <c r="C18344" s="197" t="s">
        <v>791</v>
      </c>
      <c r="D18344" s="198" t="s">
        <v>337</v>
      </c>
      <c r="E18344" s="421">
        <v>99536</v>
      </c>
      <c r="F18344" s="413">
        <v>147.32</v>
      </c>
      <c r="G18344" s="414">
        <f t="shared" si="572"/>
        <v>675.64485473798538</v>
      </c>
      <c r="H18344" s="415">
        <f t="shared" si="573"/>
        <v>3.3782242736899271</v>
      </c>
    </row>
    <row r="18345" spans="1:8" ht="15" hidden="1" thickBot="1">
      <c r="A18345" s="409">
        <v>202209</v>
      </c>
      <c r="B18345" s="196" t="s">
        <v>1240</v>
      </c>
      <c r="C18345" s="197" t="s">
        <v>791</v>
      </c>
      <c r="D18345" s="198" t="s">
        <v>339</v>
      </c>
      <c r="E18345" s="421">
        <v>498</v>
      </c>
      <c r="F18345" s="413">
        <v>147.32</v>
      </c>
      <c r="G18345" s="414">
        <f t="shared" si="572"/>
        <v>3.380396415965246</v>
      </c>
      <c r="H18345" s="415">
        <f t="shared" si="573"/>
        <v>3.380396415965246</v>
      </c>
    </row>
    <row r="18346" spans="1:8" ht="15" hidden="1" thickBot="1">
      <c r="A18346" s="409">
        <v>202209</v>
      </c>
      <c r="B18346" s="196" t="s">
        <v>1241</v>
      </c>
      <c r="C18346" s="197" t="s">
        <v>791</v>
      </c>
      <c r="D18346" s="198" t="s">
        <v>337</v>
      </c>
      <c r="E18346" s="421">
        <v>98169</v>
      </c>
      <c r="F18346" s="413">
        <v>147.32</v>
      </c>
      <c r="G18346" s="414">
        <f t="shared" si="572"/>
        <v>666.36573445560691</v>
      </c>
      <c r="H18346" s="415">
        <f t="shared" si="573"/>
        <v>3.3318286722780344</v>
      </c>
    </row>
    <row r="18347" spans="1:8" ht="15" hidden="1" thickBot="1">
      <c r="A18347" s="409">
        <v>202209</v>
      </c>
      <c r="B18347" s="196" t="s">
        <v>1242</v>
      </c>
      <c r="C18347" s="197" t="s">
        <v>791</v>
      </c>
      <c r="D18347" s="198" t="s">
        <v>337</v>
      </c>
      <c r="E18347" s="421">
        <v>119829</v>
      </c>
      <c r="F18347" s="413">
        <v>147.32</v>
      </c>
      <c r="G18347" s="414">
        <f t="shared" si="572"/>
        <v>813.39261471626401</v>
      </c>
      <c r="H18347" s="415">
        <f t="shared" si="573"/>
        <v>4.06696307358132</v>
      </c>
    </row>
    <row r="18348" spans="1:8" ht="15" hidden="1" thickBot="1">
      <c r="A18348" s="409">
        <v>202209</v>
      </c>
      <c r="B18348" s="196" t="s">
        <v>1243</v>
      </c>
      <c r="C18348" s="197" t="s">
        <v>791</v>
      </c>
      <c r="D18348" s="198" t="s">
        <v>339</v>
      </c>
      <c r="E18348" s="421">
        <v>599</v>
      </c>
      <c r="F18348" s="413">
        <v>147.32</v>
      </c>
      <c r="G18348" s="414">
        <f t="shared" si="572"/>
        <v>4.0659788216128154</v>
      </c>
      <c r="H18348" s="415">
        <f t="shared" si="573"/>
        <v>4.0659788216128154</v>
      </c>
    </row>
    <row r="18349" spans="1:8" ht="15" hidden="1" thickBot="1">
      <c r="A18349" s="409">
        <v>202209</v>
      </c>
      <c r="B18349" s="196" t="s">
        <v>1244</v>
      </c>
      <c r="C18349" s="197" t="s">
        <v>791</v>
      </c>
      <c r="D18349" s="198" t="s">
        <v>337</v>
      </c>
      <c r="E18349" s="421">
        <v>108256</v>
      </c>
      <c r="F18349" s="413">
        <v>147.32</v>
      </c>
      <c r="G18349" s="414">
        <f t="shared" si="572"/>
        <v>734.83573174042908</v>
      </c>
      <c r="H18349" s="415">
        <f t="shared" si="573"/>
        <v>3.6741786587021452</v>
      </c>
    </row>
    <row r="18350" spans="1:8" ht="15" hidden="1" thickBot="1">
      <c r="A18350" s="409">
        <v>202209</v>
      </c>
      <c r="B18350" s="196" t="s">
        <v>1245</v>
      </c>
      <c r="C18350" s="197" t="s">
        <v>791</v>
      </c>
      <c r="D18350" s="198" t="s">
        <v>337</v>
      </c>
      <c r="E18350" s="421">
        <v>125550</v>
      </c>
      <c r="F18350" s="413">
        <v>147.32</v>
      </c>
      <c r="G18350" s="414">
        <f t="shared" si="572"/>
        <v>852.2264458322021</v>
      </c>
      <c r="H18350" s="415">
        <f t="shared" si="573"/>
        <v>4.2611322291610101</v>
      </c>
    </row>
    <row r="18351" spans="1:8" ht="15" hidden="1" thickBot="1">
      <c r="A18351" s="409">
        <v>202209</v>
      </c>
      <c r="B18351" s="196" t="s">
        <v>1246</v>
      </c>
      <c r="C18351" s="197" t="s">
        <v>791</v>
      </c>
      <c r="D18351" s="198" t="s">
        <v>339</v>
      </c>
      <c r="E18351" s="421">
        <v>628</v>
      </c>
      <c r="F18351" s="413">
        <v>147.32</v>
      </c>
      <c r="G18351" s="414">
        <f t="shared" si="572"/>
        <v>4.2628292153136034</v>
      </c>
      <c r="H18351" s="415">
        <f t="shared" si="573"/>
        <v>4.2628292153136034</v>
      </c>
    </row>
    <row r="18352" spans="1:8" ht="15" hidden="1" thickBot="1">
      <c r="A18352" s="409">
        <v>202209</v>
      </c>
      <c r="B18352" s="196" t="s">
        <v>1247</v>
      </c>
      <c r="C18352" s="197" t="s">
        <v>791</v>
      </c>
      <c r="D18352" s="198" t="s">
        <v>337</v>
      </c>
      <c r="E18352" s="421">
        <v>104748</v>
      </c>
      <c r="F18352" s="413">
        <v>147.32</v>
      </c>
      <c r="G18352" s="414">
        <f t="shared" si="572"/>
        <v>711.02362204724409</v>
      </c>
      <c r="H18352" s="415">
        <f t="shared" si="573"/>
        <v>3.5551181102362204</v>
      </c>
    </row>
    <row r="18353" spans="1:8" ht="15" hidden="1" thickBot="1">
      <c r="A18353" s="409">
        <v>202209</v>
      </c>
      <c r="B18353" s="196" t="s">
        <v>1248</v>
      </c>
      <c r="C18353" s="197" t="s">
        <v>791</v>
      </c>
      <c r="D18353" s="198" t="s">
        <v>339</v>
      </c>
      <c r="E18353" s="421">
        <v>524</v>
      </c>
      <c r="F18353" s="413">
        <v>147.32</v>
      </c>
      <c r="G18353" s="414">
        <f t="shared" si="572"/>
        <v>3.5568829758349172</v>
      </c>
      <c r="H18353" s="415">
        <f t="shared" si="573"/>
        <v>3.5568829758349172</v>
      </c>
    </row>
    <row r="18354" spans="1:8" ht="15" hidden="1" thickBot="1">
      <c r="A18354" s="409">
        <v>202209</v>
      </c>
      <c r="B18354" s="196" t="s">
        <v>1249</v>
      </c>
      <c r="C18354" s="197" t="s">
        <v>791</v>
      </c>
      <c r="D18354" s="198" t="s">
        <v>337</v>
      </c>
      <c r="E18354" s="421">
        <v>103287</v>
      </c>
      <c r="F18354" s="413">
        <v>147.32</v>
      </c>
      <c r="G18354" s="414">
        <f t="shared" si="572"/>
        <v>701.10643497149067</v>
      </c>
      <c r="H18354" s="415">
        <f t="shared" si="573"/>
        <v>3.5055321748574535</v>
      </c>
    </row>
    <row r="18355" spans="1:8" ht="15" hidden="1" thickBot="1">
      <c r="A18355" s="409">
        <v>202209</v>
      </c>
      <c r="B18355" s="196" t="s">
        <v>1250</v>
      </c>
      <c r="C18355" s="197" t="s">
        <v>791</v>
      </c>
      <c r="D18355" s="198" t="s">
        <v>339</v>
      </c>
      <c r="E18355" s="421">
        <v>516</v>
      </c>
      <c r="F18355" s="413">
        <v>147.32</v>
      </c>
      <c r="G18355" s="414">
        <f t="shared" si="572"/>
        <v>3.5025794189519415</v>
      </c>
      <c r="H18355" s="415">
        <f t="shared" si="573"/>
        <v>3.5025794189519415</v>
      </c>
    </row>
    <row r="18356" spans="1:8" ht="15" hidden="1" thickBot="1">
      <c r="A18356" s="409">
        <v>202209</v>
      </c>
      <c r="B18356" s="196" t="s">
        <v>1251</v>
      </c>
      <c r="C18356" s="197" t="s">
        <v>791</v>
      </c>
      <c r="D18356" s="198" t="s">
        <v>337</v>
      </c>
      <c r="E18356" s="421">
        <v>89136</v>
      </c>
      <c r="F18356" s="413">
        <v>147.32</v>
      </c>
      <c r="G18356" s="414">
        <f t="shared" si="572"/>
        <v>605.05023079011676</v>
      </c>
      <c r="H18356" s="415">
        <f t="shared" si="573"/>
        <v>3.0252511539505837</v>
      </c>
    </row>
    <row r="18357" spans="1:8" ht="15" hidden="1" thickBot="1">
      <c r="A18357" s="409">
        <v>202209</v>
      </c>
      <c r="B18357" s="196" t="s">
        <v>1252</v>
      </c>
      <c r="C18357" s="197" t="s">
        <v>791</v>
      </c>
      <c r="D18357" s="198" t="s">
        <v>339</v>
      </c>
      <c r="E18357" s="421">
        <v>446</v>
      </c>
      <c r="F18357" s="413">
        <v>147.32</v>
      </c>
      <c r="G18357" s="414">
        <f t="shared" si="572"/>
        <v>3.0274232962259031</v>
      </c>
      <c r="H18357" s="415">
        <f t="shared" si="573"/>
        <v>3.0274232962259031</v>
      </c>
    </row>
    <row r="18358" spans="1:8" ht="15" hidden="1" thickBot="1">
      <c r="A18358" s="409">
        <v>202209</v>
      </c>
      <c r="B18358" s="196" t="s">
        <v>1253</v>
      </c>
      <c r="C18358" s="197" t="s">
        <v>791</v>
      </c>
      <c r="D18358" s="198" t="s">
        <v>337</v>
      </c>
      <c r="E18358" s="421">
        <v>112274</v>
      </c>
      <c r="F18358" s="413">
        <v>147.32</v>
      </c>
      <c r="G18358" s="414">
        <f t="shared" si="572"/>
        <v>762.10969318490368</v>
      </c>
      <c r="H18358" s="415">
        <f t="shared" si="573"/>
        <v>3.8105484659245183</v>
      </c>
    </row>
    <row r="18359" spans="1:8" ht="15" hidden="1" thickBot="1">
      <c r="A18359" s="409">
        <v>202209</v>
      </c>
      <c r="B18359" s="196" t="s">
        <v>1254</v>
      </c>
      <c r="C18359" s="197" t="s">
        <v>791</v>
      </c>
      <c r="D18359" s="198" t="s">
        <v>339</v>
      </c>
      <c r="E18359" s="421">
        <v>561</v>
      </c>
      <c r="F18359" s="413">
        <v>147.32</v>
      </c>
      <c r="G18359" s="414">
        <f t="shared" si="572"/>
        <v>3.8080369264186804</v>
      </c>
      <c r="H18359" s="415">
        <f t="shared" si="573"/>
        <v>3.8080369264186804</v>
      </c>
    </row>
    <row r="18360" spans="1:8" ht="15" hidden="1" thickBot="1">
      <c r="A18360" s="409">
        <v>202209</v>
      </c>
      <c r="B18360" s="196" t="s">
        <v>1255</v>
      </c>
      <c r="C18360" s="197" t="s">
        <v>791</v>
      </c>
      <c r="D18360" s="198" t="s">
        <v>337</v>
      </c>
      <c r="E18360" s="421">
        <v>133241</v>
      </c>
      <c r="F18360" s="413">
        <v>147.32</v>
      </c>
      <c r="G18360" s="414">
        <f t="shared" si="572"/>
        <v>904.43252783057289</v>
      </c>
      <c r="H18360" s="415">
        <f t="shared" si="573"/>
        <v>4.5221626391528646</v>
      </c>
    </row>
    <row r="18361" spans="1:8" ht="15" hidden="1" thickBot="1">
      <c r="A18361" s="409">
        <v>202209</v>
      </c>
      <c r="B18361" s="196" t="s">
        <v>1256</v>
      </c>
      <c r="C18361" s="197" t="s">
        <v>791</v>
      </c>
      <c r="D18361" s="198" t="s">
        <v>339</v>
      </c>
      <c r="E18361" s="421">
        <v>666</v>
      </c>
      <c r="F18361" s="413">
        <v>147.32</v>
      </c>
      <c r="G18361" s="414">
        <f t="shared" si="572"/>
        <v>4.5207711105077388</v>
      </c>
      <c r="H18361" s="415">
        <f t="shared" si="573"/>
        <v>4.5207711105077388</v>
      </c>
    </row>
    <row r="18362" spans="1:8" ht="15" hidden="1" thickBot="1">
      <c r="A18362" s="409">
        <v>202209</v>
      </c>
      <c r="B18362" s="196" t="s">
        <v>1257</v>
      </c>
      <c r="C18362" s="197" t="s">
        <v>791</v>
      </c>
      <c r="D18362" s="198" t="s">
        <v>337</v>
      </c>
      <c r="E18362" s="421">
        <v>114112</v>
      </c>
      <c r="F18362" s="413">
        <v>147.32</v>
      </c>
      <c r="G18362" s="414">
        <f t="shared" si="572"/>
        <v>774.58593537876732</v>
      </c>
      <c r="H18362" s="415">
        <f t="shared" si="573"/>
        <v>3.8729296768938366</v>
      </c>
    </row>
    <row r="18363" spans="1:8" ht="15" hidden="1" thickBot="1">
      <c r="A18363" s="409">
        <v>202209</v>
      </c>
      <c r="B18363" s="196" t="s">
        <v>1258</v>
      </c>
      <c r="C18363" s="197" t="s">
        <v>791</v>
      </c>
      <c r="D18363" s="198" t="s">
        <v>337</v>
      </c>
      <c r="E18363" s="421">
        <v>126789</v>
      </c>
      <c r="F18363" s="413">
        <v>147.32</v>
      </c>
      <c r="G18363" s="414">
        <f t="shared" si="572"/>
        <v>860.63670920445293</v>
      </c>
      <c r="H18363" s="415">
        <f t="shared" si="573"/>
        <v>4.3031835460222645</v>
      </c>
    </row>
    <row r="18364" spans="1:8" ht="15" hidden="1" thickBot="1">
      <c r="A18364" s="409">
        <v>202209</v>
      </c>
      <c r="B18364" s="196" t="s">
        <v>1259</v>
      </c>
      <c r="C18364" s="197" t="s">
        <v>791</v>
      </c>
      <c r="D18364" s="198" t="s">
        <v>339</v>
      </c>
      <c r="E18364" s="421">
        <v>634</v>
      </c>
      <c r="F18364" s="413">
        <v>147.32</v>
      </c>
      <c r="G18364" s="414">
        <f t="shared" si="572"/>
        <v>4.3035568829758351</v>
      </c>
      <c r="H18364" s="415">
        <f t="shared" si="573"/>
        <v>4.3035568829758351</v>
      </c>
    </row>
    <row r="18365" spans="1:8" ht="15" hidden="1" thickBot="1">
      <c r="A18365" s="409">
        <v>202209</v>
      </c>
      <c r="B18365" s="196" t="s">
        <v>1260</v>
      </c>
      <c r="C18365" s="197" t="s">
        <v>791</v>
      </c>
      <c r="D18365" s="198" t="s">
        <v>337</v>
      </c>
      <c r="E18365" s="421">
        <v>113852</v>
      </c>
      <c r="F18365" s="413">
        <v>147.32</v>
      </c>
      <c r="G18365" s="414">
        <f t="shared" si="572"/>
        <v>772.82106978007062</v>
      </c>
      <c r="H18365" s="415">
        <f t="shared" si="573"/>
        <v>3.864105348900353</v>
      </c>
    </row>
    <row r="18366" spans="1:8" ht="15" hidden="1" thickBot="1">
      <c r="A18366" s="409">
        <v>202209</v>
      </c>
      <c r="B18366" s="196" t="s">
        <v>1261</v>
      </c>
      <c r="C18366" s="197" t="s">
        <v>791</v>
      </c>
      <c r="D18366" s="198" t="s">
        <v>337</v>
      </c>
      <c r="E18366" s="421">
        <v>128286</v>
      </c>
      <c r="F18366" s="413">
        <v>147.32</v>
      </c>
      <c r="G18366" s="414">
        <f t="shared" si="572"/>
        <v>870.79826228617981</v>
      </c>
      <c r="H18366" s="415">
        <f t="shared" si="573"/>
        <v>4.3539913114308995</v>
      </c>
    </row>
    <row r="18367" spans="1:8" ht="15" hidden="1" thickBot="1">
      <c r="A18367" s="409">
        <v>202209</v>
      </c>
      <c r="B18367" s="196" t="s">
        <v>1262</v>
      </c>
      <c r="C18367" s="197" t="s">
        <v>791</v>
      </c>
      <c r="D18367" s="198" t="s">
        <v>339</v>
      </c>
      <c r="E18367" s="421">
        <v>641</v>
      </c>
      <c r="F18367" s="413">
        <v>147.32</v>
      </c>
      <c r="G18367" s="414">
        <f t="shared" si="572"/>
        <v>4.351072495248439</v>
      </c>
      <c r="H18367" s="415">
        <f t="shared" si="573"/>
        <v>4.351072495248439</v>
      </c>
    </row>
    <row r="18368" spans="1:8" ht="15" hidden="1" thickBot="1">
      <c r="A18368" s="409">
        <v>202209</v>
      </c>
      <c r="B18368" s="196" t="s">
        <v>1263</v>
      </c>
      <c r="C18368" s="197" t="s">
        <v>791</v>
      </c>
      <c r="D18368" s="198" t="s">
        <v>337</v>
      </c>
      <c r="E18368" s="421">
        <v>109080</v>
      </c>
      <c r="F18368" s="413">
        <v>147.32</v>
      </c>
      <c r="G18368" s="414">
        <f t="shared" si="572"/>
        <v>740.42899809937558</v>
      </c>
      <c r="H18368" s="415">
        <f t="shared" si="573"/>
        <v>3.702144990496878</v>
      </c>
    </row>
    <row r="18369" spans="1:8" ht="15" hidden="1" thickBot="1">
      <c r="A18369" s="409">
        <v>202209</v>
      </c>
      <c r="B18369" s="196" t="s">
        <v>1264</v>
      </c>
      <c r="C18369" s="197" t="s">
        <v>791</v>
      </c>
      <c r="D18369" s="198" t="s">
        <v>339</v>
      </c>
      <c r="E18369" s="421">
        <v>545</v>
      </c>
      <c r="F18369" s="413">
        <v>147.32</v>
      </c>
      <c r="G18369" s="414">
        <f t="shared" si="572"/>
        <v>3.699429812652729</v>
      </c>
      <c r="H18369" s="415">
        <f t="shared" si="573"/>
        <v>3.699429812652729</v>
      </c>
    </row>
    <row r="18370" spans="1:8" ht="15" hidden="1" thickBot="1">
      <c r="A18370" s="409">
        <v>202209</v>
      </c>
      <c r="B18370" s="196" t="s">
        <v>1265</v>
      </c>
      <c r="C18370" s="197" t="s">
        <v>791</v>
      </c>
      <c r="D18370" s="198" t="s">
        <v>337</v>
      </c>
      <c r="E18370" s="421">
        <v>131406</v>
      </c>
      <c r="F18370" s="413">
        <v>147.32</v>
      </c>
      <c r="G18370" s="414">
        <f t="shared" ref="G18370:G18433" si="574">+E18370/F18370</f>
        <v>891.97664947054034</v>
      </c>
      <c r="H18370" s="415">
        <f t="shared" ref="H18370:H18433" si="575">IF(D18370="TB",G18370/200,IF(D18370="LT",G18370,"VER"))</f>
        <v>4.4598832473527015</v>
      </c>
    </row>
    <row r="18371" spans="1:8" ht="15" hidden="1" thickBot="1">
      <c r="A18371" s="409">
        <v>202209</v>
      </c>
      <c r="B18371" s="196" t="s">
        <v>1266</v>
      </c>
      <c r="C18371" s="197" t="s">
        <v>2661</v>
      </c>
      <c r="D18371" s="198" t="s">
        <v>339</v>
      </c>
      <c r="E18371" s="421">
        <v>657</v>
      </c>
      <c r="F18371" s="413">
        <v>147.32</v>
      </c>
      <c r="G18371" s="414">
        <f t="shared" si="574"/>
        <v>4.4596796090143904</v>
      </c>
      <c r="H18371" s="415">
        <f t="shared" si="575"/>
        <v>4.4596796090143904</v>
      </c>
    </row>
    <row r="18372" spans="1:8" ht="15" hidden="1" thickBot="1">
      <c r="A18372" s="409">
        <v>202209</v>
      </c>
      <c r="B18372" s="196" t="s">
        <v>1267</v>
      </c>
      <c r="C18372" s="197" t="s">
        <v>791</v>
      </c>
      <c r="D18372" s="198" t="s">
        <v>337</v>
      </c>
      <c r="E18372" s="421">
        <v>13148</v>
      </c>
      <c r="F18372" s="413">
        <v>147.32</v>
      </c>
      <c r="G18372" s="414">
        <f t="shared" si="574"/>
        <v>89.247895737170793</v>
      </c>
      <c r="H18372" s="415">
        <f t="shared" si="575"/>
        <v>0.44623947868585395</v>
      </c>
    </row>
    <row r="18373" spans="1:8" ht="15" hidden="1" thickBot="1">
      <c r="A18373" s="409">
        <v>202209</v>
      </c>
      <c r="B18373" s="196" t="s">
        <v>1268</v>
      </c>
      <c r="C18373" s="197" t="s">
        <v>791</v>
      </c>
      <c r="D18373" s="198" t="s">
        <v>339</v>
      </c>
      <c r="E18373" s="421">
        <v>65.67</v>
      </c>
      <c r="F18373" s="413">
        <v>147.32</v>
      </c>
      <c r="G18373" s="414">
        <f t="shared" si="574"/>
        <v>0.44576432256312792</v>
      </c>
      <c r="H18373" s="415">
        <f t="shared" si="575"/>
        <v>0.44576432256312792</v>
      </c>
    </row>
    <row r="18374" spans="1:8" ht="15" hidden="1" thickBot="1">
      <c r="A18374" s="409">
        <v>202209</v>
      </c>
      <c r="B18374" s="196" t="s">
        <v>1269</v>
      </c>
      <c r="C18374" s="197" t="s">
        <v>791</v>
      </c>
      <c r="D18374" s="198" t="s">
        <v>337</v>
      </c>
      <c r="E18374" s="421">
        <v>16757</v>
      </c>
      <c r="F18374" s="413">
        <v>147.32</v>
      </c>
      <c r="G18374" s="414">
        <f t="shared" si="574"/>
        <v>113.74558783600327</v>
      </c>
      <c r="H18374" s="415">
        <f t="shared" si="575"/>
        <v>0.5687279391800163</v>
      </c>
    </row>
    <row r="18375" spans="1:8" ht="15" hidden="1" thickBot="1">
      <c r="A18375" s="409">
        <v>202209</v>
      </c>
      <c r="B18375" s="196" t="s">
        <v>1270</v>
      </c>
      <c r="C18375" s="197" t="s">
        <v>791</v>
      </c>
      <c r="D18375" s="198" t="s">
        <v>339</v>
      </c>
      <c r="E18375" s="421">
        <v>83.69</v>
      </c>
      <c r="F18375" s="413">
        <v>147.32</v>
      </c>
      <c r="G18375" s="414">
        <f t="shared" si="574"/>
        <v>0.56808308444203093</v>
      </c>
      <c r="H18375" s="415">
        <f t="shared" si="575"/>
        <v>0.56808308444203093</v>
      </c>
    </row>
    <row r="18376" spans="1:8" ht="15" hidden="1" thickBot="1">
      <c r="A18376" s="409">
        <v>202209</v>
      </c>
      <c r="B18376" s="196" t="s">
        <v>1271</v>
      </c>
      <c r="C18376" s="197" t="s">
        <v>791</v>
      </c>
      <c r="D18376" s="198" t="s">
        <v>337</v>
      </c>
      <c r="E18376" s="421">
        <v>103734.03</v>
      </c>
      <c r="F18376" s="413">
        <v>147.32</v>
      </c>
      <c r="G18376" s="414">
        <f t="shared" si="574"/>
        <v>704.14084985066529</v>
      </c>
      <c r="H18376" s="415">
        <f t="shared" si="575"/>
        <v>3.5207042492533263</v>
      </c>
    </row>
    <row r="18377" spans="1:8" ht="15" hidden="1" thickBot="1">
      <c r="A18377" s="409">
        <v>202209</v>
      </c>
      <c r="B18377" s="196" t="s">
        <v>1272</v>
      </c>
      <c r="C18377" s="197" t="s">
        <v>791</v>
      </c>
      <c r="D18377" s="198" t="s">
        <v>339</v>
      </c>
      <c r="E18377" s="421">
        <v>519</v>
      </c>
      <c r="F18377" s="413">
        <v>147.32</v>
      </c>
      <c r="G18377" s="414">
        <f t="shared" si="574"/>
        <v>3.5229432527830573</v>
      </c>
      <c r="H18377" s="415">
        <f t="shared" si="575"/>
        <v>3.5229432527830573</v>
      </c>
    </row>
    <row r="18378" spans="1:8" ht="15" hidden="1" thickBot="1">
      <c r="A18378" s="409">
        <v>202209</v>
      </c>
      <c r="B18378" s="196" t="s">
        <v>1273</v>
      </c>
      <c r="C18378" s="197" t="s">
        <v>791</v>
      </c>
      <c r="D18378" s="198" t="s">
        <v>374</v>
      </c>
      <c r="E18378" s="421">
        <v>0.01</v>
      </c>
      <c r="F18378" s="413">
        <v>147.32</v>
      </c>
      <c r="G18378" s="414">
        <f t="shared" si="574"/>
        <v>6.7879446103719793E-5</v>
      </c>
      <c r="H18378" s="415" t="str">
        <f t="shared" si="575"/>
        <v>VER</v>
      </c>
    </row>
    <row r="18379" spans="1:8" ht="15" hidden="1" thickBot="1">
      <c r="A18379" s="409">
        <v>202209</v>
      </c>
      <c r="B18379" s="196" t="s">
        <v>1274</v>
      </c>
      <c r="C18379" s="197" t="s">
        <v>791</v>
      </c>
      <c r="D18379" s="198" t="s">
        <v>374</v>
      </c>
      <c r="E18379" s="421">
        <v>0.01</v>
      </c>
      <c r="F18379" s="413">
        <v>147.32</v>
      </c>
      <c r="G18379" s="414">
        <f t="shared" si="574"/>
        <v>6.7879446103719793E-5</v>
      </c>
      <c r="H18379" s="415" t="str">
        <f t="shared" si="575"/>
        <v>VER</v>
      </c>
    </row>
    <row r="18380" spans="1:8" ht="15" hidden="1" thickBot="1">
      <c r="A18380" s="409">
        <v>202209</v>
      </c>
      <c r="B18380" s="196" t="s">
        <v>1275</v>
      </c>
      <c r="C18380" s="197" t="s">
        <v>791</v>
      </c>
      <c r="D18380" s="198" t="s">
        <v>374</v>
      </c>
      <c r="E18380" s="421">
        <v>0.01</v>
      </c>
      <c r="F18380" s="413">
        <v>147.32</v>
      </c>
      <c r="G18380" s="414">
        <f t="shared" si="574"/>
        <v>6.7879446103719793E-5</v>
      </c>
      <c r="H18380" s="415" t="str">
        <f t="shared" si="575"/>
        <v>VER</v>
      </c>
    </row>
    <row r="18381" spans="1:8" ht="15" hidden="1" thickBot="1">
      <c r="A18381" s="409">
        <v>202209</v>
      </c>
      <c r="B18381" s="196" t="s">
        <v>1276</v>
      </c>
      <c r="C18381" s="197" t="s">
        <v>791</v>
      </c>
      <c r="D18381" s="198" t="s">
        <v>374</v>
      </c>
      <c r="E18381" s="421">
        <v>0.01</v>
      </c>
      <c r="F18381" s="413">
        <v>147.32</v>
      </c>
      <c r="G18381" s="414">
        <f t="shared" si="574"/>
        <v>6.7879446103719793E-5</v>
      </c>
      <c r="H18381" s="415" t="str">
        <f t="shared" si="575"/>
        <v>VER</v>
      </c>
    </row>
    <row r="18382" spans="1:8" ht="15" hidden="1" thickBot="1">
      <c r="A18382" s="409">
        <v>202209</v>
      </c>
      <c r="B18382" s="196" t="s">
        <v>1277</v>
      </c>
      <c r="C18382" s="197" t="s">
        <v>791</v>
      </c>
      <c r="D18382" s="198" t="s">
        <v>374</v>
      </c>
      <c r="E18382" s="421">
        <v>0.01</v>
      </c>
      <c r="F18382" s="413">
        <v>147.32</v>
      </c>
      <c r="G18382" s="414">
        <f t="shared" si="574"/>
        <v>6.7879446103719793E-5</v>
      </c>
      <c r="H18382" s="415" t="str">
        <f t="shared" si="575"/>
        <v>VER</v>
      </c>
    </row>
    <row r="18383" spans="1:8" ht="15" hidden="1" thickBot="1">
      <c r="A18383" s="409">
        <v>202209</v>
      </c>
      <c r="B18383" s="196" t="s">
        <v>1278</v>
      </c>
      <c r="C18383" s="197" t="s">
        <v>791</v>
      </c>
      <c r="D18383" s="198" t="s">
        <v>374</v>
      </c>
      <c r="E18383" s="421">
        <v>0.01</v>
      </c>
      <c r="F18383" s="413">
        <v>147.32</v>
      </c>
      <c r="G18383" s="414">
        <f t="shared" si="574"/>
        <v>6.7879446103719793E-5</v>
      </c>
      <c r="H18383" s="415" t="str">
        <f t="shared" si="575"/>
        <v>VER</v>
      </c>
    </row>
    <row r="18384" spans="1:8" ht="15" hidden="1" thickBot="1">
      <c r="A18384" s="409">
        <v>202209</v>
      </c>
      <c r="B18384" s="196" t="s">
        <v>1279</v>
      </c>
      <c r="C18384" s="197" t="s">
        <v>791</v>
      </c>
      <c r="D18384" s="198" t="s">
        <v>374</v>
      </c>
      <c r="E18384" s="421">
        <v>0.01</v>
      </c>
      <c r="F18384" s="413">
        <v>147.32</v>
      </c>
      <c r="G18384" s="414">
        <f t="shared" si="574"/>
        <v>6.7879446103719793E-5</v>
      </c>
      <c r="H18384" s="415" t="str">
        <f t="shared" si="575"/>
        <v>VER</v>
      </c>
    </row>
    <row r="18385" spans="1:8" ht="15" hidden="1" thickBot="1">
      <c r="A18385" s="409">
        <v>202209</v>
      </c>
      <c r="B18385" s="196" t="s">
        <v>1280</v>
      </c>
      <c r="C18385" s="197" t="s">
        <v>791</v>
      </c>
      <c r="D18385" s="198" t="s">
        <v>374</v>
      </c>
      <c r="E18385" s="421">
        <v>0.01</v>
      </c>
      <c r="F18385" s="413">
        <v>147.32</v>
      </c>
      <c r="G18385" s="414">
        <f t="shared" si="574"/>
        <v>6.7879446103719793E-5</v>
      </c>
      <c r="H18385" s="415" t="str">
        <f t="shared" si="575"/>
        <v>VER</v>
      </c>
    </row>
    <row r="18386" spans="1:8" ht="15" hidden="1" thickBot="1">
      <c r="A18386" s="409">
        <v>202209</v>
      </c>
      <c r="B18386" s="196" t="s">
        <v>1281</v>
      </c>
      <c r="C18386" s="197" t="s">
        <v>791</v>
      </c>
      <c r="D18386" s="198" t="s">
        <v>374</v>
      </c>
      <c r="E18386" s="421">
        <v>0.01</v>
      </c>
      <c r="F18386" s="413">
        <v>147.32</v>
      </c>
      <c r="G18386" s="414">
        <f t="shared" si="574"/>
        <v>6.7879446103719793E-5</v>
      </c>
      <c r="H18386" s="415" t="str">
        <f t="shared" si="575"/>
        <v>VER</v>
      </c>
    </row>
    <row r="18387" spans="1:8" ht="15" hidden="1" thickBot="1">
      <c r="A18387" s="409">
        <v>202209</v>
      </c>
      <c r="B18387" s="196" t="s">
        <v>1282</v>
      </c>
      <c r="C18387" s="197" t="s">
        <v>791</v>
      </c>
      <c r="D18387" s="198" t="s">
        <v>374</v>
      </c>
      <c r="E18387" s="421">
        <v>0.01</v>
      </c>
      <c r="F18387" s="413">
        <v>147.32</v>
      </c>
      <c r="G18387" s="414">
        <f t="shared" si="574"/>
        <v>6.7879446103719793E-5</v>
      </c>
      <c r="H18387" s="415" t="str">
        <f t="shared" si="575"/>
        <v>VER</v>
      </c>
    </row>
    <row r="18388" spans="1:8" ht="15" hidden="1" thickBot="1">
      <c r="A18388" s="409">
        <v>202209</v>
      </c>
      <c r="B18388" s="196" t="s">
        <v>1283</v>
      </c>
      <c r="C18388" s="197" t="s">
        <v>791</v>
      </c>
      <c r="D18388" s="198" t="s">
        <v>374</v>
      </c>
      <c r="E18388" s="421">
        <v>0.01</v>
      </c>
      <c r="F18388" s="413">
        <v>147.32</v>
      </c>
      <c r="G18388" s="414">
        <f t="shared" si="574"/>
        <v>6.7879446103719793E-5</v>
      </c>
      <c r="H18388" s="415" t="str">
        <f t="shared" si="575"/>
        <v>VER</v>
      </c>
    </row>
    <row r="18389" spans="1:8" ht="15" hidden="1" thickBot="1">
      <c r="A18389" s="409">
        <v>202209</v>
      </c>
      <c r="B18389" s="196" t="s">
        <v>1284</v>
      </c>
      <c r="C18389" s="197" t="s">
        <v>791</v>
      </c>
      <c r="D18389" s="198" t="s">
        <v>374</v>
      </c>
      <c r="E18389" s="421">
        <v>0.01</v>
      </c>
      <c r="F18389" s="413">
        <v>147.32</v>
      </c>
      <c r="G18389" s="414">
        <f t="shared" si="574"/>
        <v>6.7879446103719793E-5</v>
      </c>
      <c r="H18389" s="415" t="str">
        <f t="shared" si="575"/>
        <v>VER</v>
      </c>
    </row>
    <row r="18390" spans="1:8" ht="15" hidden="1" thickBot="1">
      <c r="A18390" s="409">
        <v>202209</v>
      </c>
      <c r="B18390" s="196" t="s">
        <v>1285</v>
      </c>
      <c r="C18390" s="197" t="s">
        <v>791</v>
      </c>
      <c r="D18390" s="198" t="s">
        <v>374</v>
      </c>
      <c r="E18390" s="421">
        <v>0.01</v>
      </c>
      <c r="F18390" s="413">
        <v>147.32</v>
      </c>
      <c r="G18390" s="414">
        <f t="shared" si="574"/>
        <v>6.7879446103719793E-5</v>
      </c>
      <c r="H18390" s="415" t="str">
        <f t="shared" si="575"/>
        <v>VER</v>
      </c>
    </row>
    <row r="18391" spans="1:8" ht="15" hidden="1" thickBot="1">
      <c r="A18391" s="409">
        <v>202209</v>
      </c>
      <c r="B18391" s="196" t="s">
        <v>1286</v>
      </c>
      <c r="C18391" s="197" t="s">
        <v>791</v>
      </c>
      <c r="D18391" s="198" t="s">
        <v>374</v>
      </c>
      <c r="E18391" s="421">
        <v>0.01</v>
      </c>
      <c r="F18391" s="413">
        <v>147.32</v>
      </c>
      <c r="G18391" s="414">
        <f t="shared" si="574"/>
        <v>6.7879446103719793E-5</v>
      </c>
      <c r="H18391" s="415" t="str">
        <f t="shared" si="575"/>
        <v>VER</v>
      </c>
    </row>
    <row r="18392" spans="1:8" ht="15" hidden="1" thickBot="1">
      <c r="A18392" s="409">
        <v>202209</v>
      </c>
      <c r="B18392" s="196" t="s">
        <v>1287</v>
      </c>
      <c r="C18392" s="197" t="s">
        <v>791</v>
      </c>
      <c r="D18392" s="198" t="s">
        <v>337</v>
      </c>
      <c r="E18392" s="421">
        <v>118724</v>
      </c>
      <c r="F18392" s="413">
        <v>147.32</v>
      </c>
      <c r="G18392" s="414">
        <f t="shared" si="574"/>
        <v>805.89193592180288</v>
      </c>
      <c r="H18392" s="415">
        <f t="shared" si="575"/>
        <v>4.0294596796090145</v>
      </c>
    </row>
    <row r="18393" spans="1:8" ht="15" hidden="1" thickBot="1">
      <c r="A18393" s="409">
        <v>202209</v>
      </c>
      <c r="B18393" s="196" t="s">
        <v>1288</v>
      </c>
      <c r="C18393" s="197" t="s">
        <v>2661</v>
      </c>
      <c r="D18393" s="198" t="s">
        <v>339</v>
      </c>
      <c r="E18393" s="421">
        <v>594</v>
      </c>
      <c r="F18393" s="413">
        <v>147.32</v>
      </c>
      <c r="G18393" s="414">
        <f t="shared" si="574"/>
        <v>4.032039098560956</v>
      </c>
      <c r="H18393" s="415">
        <f t="shared" si="575"/>
        <v>4.032039098560956</v>
      </c>
    </row>
    <row r="18394" spans="1:8" ht="15" hidden="1" thickBot="1">
      <c r="A18394" s="409">
        <v>202209</v>
      </c>
      <c r="B18394" s="196" t="s">
        <v>1289</v>
      </c>
      <c r="C18394" s="197" t="s">
        <v>2666</v>
      </c>
      <c r="D18394" s="198" t="s">
        <v>337</v>
      </c>
      <c r="E18394" s="421">
        <v>67953</v>
      </c>
      <c r="F18394" s="413">
        <v>147.32</v>
      </c>
      <c r="G18394" s="414">
        <f t="shared" si="574"/>
        <v>461.26120010860711</v>
      </c>
      <c r="H18394" s="415">
        <f t="shared" si="575"/>
        <v>2.3063060005430356</v>
      </c>
    </row>
    <row r="18395" spans="1:8" ht="15" hidden="1" thickBot="1">
      <c r="A18395" s="409">
        <v>202209</v>
      </c>
      <c r="B18395" s="196" t="s">
        <v>1290</v>
      </c>
      <c r="C18395" s="197" t="s">
        <v>791</v>
      </c>
      <c r="D18395" s="198" t="s">
        <v>339</v>
      </c>
      <c r="E18395" s="421">
        <v>340</v>
      </c>
      <c r="F18395" s="413">
        <v>147.32</v>
      </c>
      <c r="G18395" s="414">
        <f t="shared" si="574"/>
        <v>2.3079011675264729</v>
      </c>
      <c r="H18395" s="415">
        <f t="shared" si="575"/>
        <v>2.3079011675264729</v>
      </c>
    </row>
    <row r="18396" spans="1:8" ht="15" hidden="1" thickBot="1">
      <c r="A18396" s="409">
        <v>202209</v>
      </c>
      <c r="B18396" s="196" t="s">
        <v>1291</v>
      </c>
      <c r="C18396" s="197" t="s">
        <v>791</v>
      </c>
      <c r="D18396" s="198" t="s">
        <v>337</v>
      </c>
      <c r="E18396" s="421">
        <v>70649</v>
      </c>
      <c r="F18396" s="413">
        <v>147.32</v>
      </c>
      <c r="G18396" s="414">
        <f t="shared" si="574"/>
        <v>479.56149877817001</v>
      </c>
      <c r="H18396" s="415">
        <f t="shared" si="575"/>
        <v>2.3978074938908502</v>
      </c>
    </row>
    <row r="18397" spans="1:8" ht="15" hidden="1" thickBot="1">
      <c r="A18397" s="409">
        <v>202209</v>
      </c>
      <c r="B18397" s="196" t="s">
        <v>1292</v>
      </c>
      <c r="C18397" s="197" t="s">
        <v>2667</v>
      </c>
      <c r="D18397" s="198" t="s">
        <v>339</v>
      </c>
      <c r="E18397" s="421">
        <v>353</v>
      </c>
      <c r="F18397" s="413">
        <v>147.32</v>
      </c>
      <c r="G18397" s="414">
        <f t="shared" si="574"/>
        <v>2.3961444474613089</v>
      </c>
      <c r="H18397" s="415">
        <f t="shared" si="575"/>
        <v>2.3961444474613089</v>
      </c>
    </row>
    <row r="18398" spans="1:8" ht="15" hidden="1" thickBot="1">
      <c r="A18398" s="409">
        <v>202209</v>
      </c>
      <c r="B18398" s="196" t="s">
        <v>1293</v>
      </c>
      <c r="C18398" s="197" t="s">
        <v>791</v>
      </c>
      <c r="D18398" s="198" t="s">
        <v>337</v>
      </c>
      <c r="E18398" s="421">
        <v>121089</v>
      </c>
      <c r="F18398" s="413">
        <v>147.32</v>
      </c>
      <c r="G18398" s="414">
        <f t="shared" si="574"/>
        <v>821.94542492533265</v>
      </c>
      <c r="H18398" s="415">
        <f t="shared" si="575"/>
        <v>4.1097271246266631</v>
      </c>
    </row>
    <row r="18399" spans="1:8" ht="15" hidden="1" thickBot="1">
      <c r="A18399" s="409">
        <v>202209</v>
      </c>
      <c r="B18399" s="196" t="s">
        <v>1294</v>
      </c>
      <c r="C18399" s="197" t="s">
        <v>791</v>
      </c>
      <c r="D18399" s="198" t="s">
        <v>339</v>
      </c>
      <c r="E18399" s="421">
        <v>605</v>
      </c>
      <c r="F18399" s="413">
        <v>147.32</v>
      </c>
      <c r="G18399" s="414">
        <f t="shared" si="574"/>
        <v>4.106706489275048</v>
      </c>
      <c r="H18399" s="415">
        <f t="shared" si="575"/>
        <v>4.106706489275048</v>
      </c>
    </row>
    <row r="18400" spans="1:8" ht="15" hidden="1" thickBot="1">
      <c r="A18400" s="409">
        <v>202209</v>
      </c>
      <c r="B18400" s="196" t="s">
        <v>1295</v>
      </c>
      <c r="C18400" s="197" t="s">
        <v>791</v>
      </c>
      <c r="D18400" s="198" t="s">
        <v>337</v>
      </c>
      <c r="E18400" s="421">
        <v>94836</v>
      </c>
      <c r="F18400" s="413">
        <v>147.32</v>
      </c>
      <c r="G18400" s="414">
        <f t="shared" si="574"/>
        <v>643.74151506923704</v>
      </c>
      <c r="H18400" s="415">
        <f t="shared" si="575"/>
        <v>3.2187075753461851</v>
      </c>
    </row>
    <row r="18401" spans="1:8" ht="15" hidden="1" thickBot="1">
      <c r="A18401" s="409">
        <v>202209</v>
      </c>
      <c r="B18401" s="196" t="s">
        <v>1296</v>
      </c>
      <c r="C18401" s="197" t="s">
        <v>791</v>
      </c>
      <c r="D18401" s="198" t="s">
        <v>337</v>
      </c>
      <c r="E18401" s="421">
        <v>92880</v>
      </c>
      <c r="F18401" s="413">
        <v>147.32</v>
      </c>
      <c r="G18401" s="414">
        <f t="shared" si="574"/>
        <v>630.46429541134944</v>
      </c>
      <c r="H18401" s="415">
        <f t="shared" si="575"/>
        <v>3.1523214770567471</v>
      </c>
    </row>
    <row r="18402" spans="1:8" ht="15" hidden="1" thickBot="1">
      <c r="A18402" s="409">
        <v>202209</v>
      </c>
      <c r="B18402" s="196" t="s">
        <v>1297</v>
      </c>
      <c r="C18402" s="197" t="s">
        <v>791</v>
      </c>
      <c r="D18402" s="198" t="s">
        <v>337</v>
      </c>
      <c r="E18402" s="421">
        <v>81000</v>
      </c>
      <c r="F18402" s="413">
        <v>147.32</v>
      </c>
      <c r="G18402" s="414">
        <f t="shared" si="574"/>
        <v>549.82351344013034</v>
      </c>
      <c r="H18402" s="415">
        <f t="shared" si="575"/>
        <v>2.7491175672006518</v>
      </c>
    </row>
    <row r="18403" spans="1:8" ht="15" hidden="1" thickBot="1">
      <c r="A18403" s="409">
        <v>202209</v>
      </c>
      <c r="B18403" s="196" t="s">
        <v>1298</v>
      </c>
      <c r="C18403" s="197" t="s">
        <v>791</v>
      </c>
      <c r="D18403" s="198" t="s">
        <v>337</v>
      </c>
      <c r="E18403" s="421">
        <v>112030</v>
      </c>
      <c r="F18403" s="413">
        <v>147.32</v>
      </c>
      <c r="G18403" s="414">
        <f t="shared" si="574"/>
        <v>760.45343469997283</v>
      </c>
      <c r="H18403" s="415">
        <f t="shared" si="575"/>
        <v>3.8022671734998643</v>
      </c>
    </row>
    <row r="18404" spans="1:8" ht="15" hidden="1" thickBot="1">
      <c r="A18404" s="409">
        <v>202209</v>
      </c>
      <c r="B18404" s="196" t="s">
        <v>1299</v>
      </c>
      <c r="C18404" s="197" t="s">
        <v>791</v>
      </c>
      <c r="D18404" s="198" t="s">
        <v>337</v>
      </c>
      <c r="E18404" s="421">
        <v>106639</v>
      </c>
      <c r="F18404" s="413">
        <v>147.32</v>
      </c>
      <c r="G18404" s="414">
        <f t="shared" si="574"/>
        <v>723.85962530545748</v>
      </c>
      <c r="H18404" s="415">
        <f t="shared" si="575"/>
        <v>3.6192981265272874</v>
      </c>
    </row>
    <row r="18405" spans="1:8" ht="15" hidden="1" thickBot="1">
      <c r="A18405" s="409">
        <v>202209</v>
      </c>
      <c r="B18405" s="196" t="s">
        <v>1300</v>
      </c>
      <c r="C18405" s="197" t="s">
        <v>791</v>
      </c>
      <c r="D18405" s="198" t="s">
        <v>337</v>
      </c>
      <c r="E18405" s="421">
        <v>100990</v>
      </c>
      <c r="F18405" s="413">
        <v>147.32</v>
      </c>
      <c r="G18405" s="414">
        <f t="shared" si="574"/>
        <v>685.5145262014662</v>
      </c>
      <c r="H18405" s="415">
        <f t="shared" si="575"/>
        <v>3.4275726310073309</v>
      </c>
    </row>
    <row r="18406" spans="1:8" ht="15" hidden="1" thickBot="1">
      <c r="A18406" s="409">
        <v>202209</v>
      </c>
      <c r="B18406" s="196" t="s">
        <v>1301</v>
      </c>
      <c r="C18406" s="197" t="s">
        <v>791</v>
      </c>
      <c r="D18406" s="198" t="s">
        <v>337</v>
      </c>
      <c r="E18406" s="421">
        <v>142517</v>
      </c>
      <c r="F18406" s="413">
        <v>147.32</v>
      </c>
      <c r="G18406" s="414">
        <f t="shared" si="574"/>
        <v>967.39750203638346</v>
      </c>
      <c r="H18406" s="415">
        <f t="shared" si="575"/>
        <v>4.8369875101819169</v>
      </c>
    </row>
    <row r="18407" spans="1:8" ht="15" hidden="1" thickBot="1">
      <c r="A18407" s="409">
        <v>202209</v>
      </c>
      <c r="B18407" s="196" t="s">
        <v>1302</v>
      </c>
      <c r="C18407" s="197" t="s">
        <v>791</v>
      </c>
      <c r="D18407" s="198" t="s">
        <v>337</v>
      </c>
      <c r="E18407" s="421">
        <v>109953</v>
      </c>
      <c r="F18407" s="413">
        <v>147.32</v>
      </c>
      <c r="G18407" s="414">
        <f t="shared" si="574"/>
        <v>746.3548737442303</v>
      </c>
      <c r="H18407" s="415">
        <f t="shared" si="575"/>
        <v>3.7317743687211515</v>
      </c>
    </row>
    <row r="18408" spans="1:8" ht="15" hidden="1" thickBot="1">
      <c r="A18408" s="409">
        <v>202209</v>
      </c>
      <c r="B18408" s="196" t="s">
        <v>1303</v>
      </c>
      <c r="C18408" s="197" t="s">
        <v>791</v>
      </c>
      <c r="D18408" s="198" t="s">
        <v>337</v>
      </c>
      <c r="E18408" s="421">
        <v>137533</v>
      </c>
      <c r="F18408" s="413">
        <v>147.32</v>
      </c>
      <c r="G18408" s="414">
        <f t="shared" si="574"/>
        <v>933.56638609828951</v>
      </c>
      <c r="H18408" s="415">
        <f t="shared" si="575"/>
        <v>4.667831930491448</v>
      </c>
    </row>
    <row r="18409" spans="1:8" ht="15" hidden="1" thickBot="1">
      <c r="A18409" s="409">
        <v>202209</v>
      </c>
      <c r="B18409" s="196" t="s">
        <v>1304</v>
      </c>
      <c r="C18409" s="197" t="s">
        <v>791</v>
      </c>
      <c r="D18409" s="198" t="s">
        <v>337</v>
      </c>
      <c r="E18409" s="421">
        <v>127798</v>
      </c>
      <c r="F18409" s="413">
        <v>147.32</v>
      </c>
      <c r="G18409" s="414">
        <f t="shared" si="574"/>
        <v>867.48574531631823</v>
      </c>
      <c r="H18409" s="415">
        <f t="shared" si="575"/>
        <v>4.3374287265815914</v>
      </c>
    </row>
    <row r="18410" spans="1:8" ht="15" hidden="1" thickBot="1">
      <c r="A18410" s="409">
        <v>202209</v>
      </c>
      <c r="B18410" s="196" t="s">
        <v>1305</v>
      </c>
      <c r="C18410" s="197" t="s">
        <v>791</v>
      </c>
      <c r="D18410" s="198" t="s">
        <v>337</v>
      </c>
      <c r="E18410" s="421">
        <v>102166</v>
      </c>
      <c r="F18410" s="413">
        <v>147.32</v>
      </c>
      <c r="G18410" s="414">
        <f t="shared" si="574"/>
        <v>693.49714906326369</v>
      </c>
      <c r="H18410" s="415">
        <f t="shared" si="575"/>
        <v>3.4674857453163184</v>
      </c>
    </row>
    <row r="18411" spans="1:8" ht="15" hidden="1" thickBot="1">
      <c r="A18411" s="409">
        <v>202209</v>
      </c>
      <c r="B18411" s="196" t="s">
        <v>1306</v>
      </c>
      <c r="C18411" s="197" t="s">
        <v>791</v>
      </c>
      <c r="D18411" s="198" t="s">
        <v>337</v>
      </c>
      <c r="E18411" s="421">
        <v>92742</v>
      </c>
      <c r="F18411" s="413">
        <v>147.32</v>
      </c>
      <c r="G18411" s="414">
        <f t="shared" si="574"/>
        <v>629.5275590551181</v>
      </c>
      <c r="H18411" s="415">
        <f t="shared" si="575"/>
        <v>3.1476377952755907</v>
      </c>
    </row>
    <row r="18412" spans="1:8" ht="15" hidden="1" thickBot="1">
      <c r="A18412" s="409">
        <v>202209</v>
      </c>
      <c r="B18412" s="196" t="s">
        <v>1307</v>
      </c>
      <c r="C18412" s="197" t="s">
        <v>791</v>
      </c>
      <c r="D18412" s="198" t="s">
        <v>337</v>
      </c>
      <c r="E18412" s="421">
        <v>127536</v>
      </c>
      <c r="F18412" s="413">
        <v>147.32</v>
      </c>
      <c r="G18412" s="414">
        <f t="shared" si="574"/>
        <v>865.70730382840077</v>
      </c>
      <c r="H18412" s="415">
        <f t="shared" si="575"/>
        <v>4.3285365191420038</v>
      </c>
    </row>
    <row r="18413" spans="1:8" ht="15" hidden="1" thickBot="1">
      <c r="A18413" s="409">
        <v>202209</v>
      </c>
      <c r="B18413" s="196" t="s">
        <v>1308</v>
      </c>
      <c r="C18413" s="197" t="s">
        <v>791</v>
      </c>
      <c r="D18413" s="198" t="s">
        <v>337</v>
      </c>
      <c r="E18413" s="421">
        <v>112418</v>
      </c>
      <c r="F18413" s="413">
        <v>147.32</v>
      </c>
      <c r="G18413" s="414">
        <f t="shared" si="574"/>
        <v>763.08715720879718</v>
      </c>
      <c r="H18413" s="415">
        <f t="shared" si="575"/>
        <v>3.8154357860439858</v>
      </c>
    </row>
    <row r="18414" spans="1:8" ht="15" hidden="1" thickBot="1">
      <c r="A18414" s="409">
        <v>202209</v>
      </c>
      <c r="B18414" s="196" t="s">
        <v>1309</v>
      </c>
      <c r="C18414" s="197" t="s">
        <v>791</v>
      </c>
      <c r="D18414" s="198" t="s">
        <v>337</v>
      </c>
      <c r="E18414" s="421">
        <v>127536</v>
      </c>
      <c r="F18414" s="413">
        <v>147.32</v>
      </c>
      <c r="G18414" s="414">
        <f t="shared" si="574"/>
        <v>865.70730382840077</v>
      </c>
      <c r="H18414" s="415">
        <f t="shared" si="575"/>
        <v>4.3285365191420038</v>
      </c>
    </row>
    <row r="18415" spans="1:8" ht="15" hidden="1" thickBot="1">
      <c r="A18415" s="409">
        <v>202209</v>
      </c>
      <c r="B18415" s="196" t="s">
        <v>1310</v>
      </c>
      <c r="C18415" s="197" t="s">
        <v>791</v>
      </c>
      <c r="D18415" s="198" t="s">
        <v>337</v>
      </c>
      <c r="E18415" s="421">
        <v>123116</v>
      </c>
      <c r="F18415" s="413">
        <v>147.32</v>
      </c>
      <c r="G18415" s="414">
        <f t="shared" si="574"/>
        <v>835.70458865055662</v>
      </c>
      <c r="H18415" s="415">
        <f t="shared" si="575"/>
        <v>4.1785229432527835</v>
      </c>
    </row>
    <row r="18416" spans="1:8" ht="15" hidden="1" thickBot="1">
      <c r="A18416" s="409">
        <v>202209</v>
      </c>
      <c r="B18416" s="196" t="s">
        <v>1311</v>
      </c>
      <c r="C18416" s="197" t="s">
        <v>791</v>
      </c>
      <c r="D18416" s="198" t="s">
        <v>337</v>
      </c>
      <c r="E18416" s="421">
        <v>122024</v>
      </c>
      <c r="F18416" s="413">
        <v>147.32</v>
      </c>
      <c r="G18416" s="414">
        <f t="shared" si="574"/>
        <v>828.29215313603049</v>
      </c>
      <c r="H18416" s="415">
        <f t="shared" si="575"/>
        <v>4.1414607656801525</v>
      </c>
    </row>
    <row r="18417" spans="1:8" ht="15" hidden="1" thickBot="1">
      <c r="A18417" s="409">
        <v>202209</v>
      </c>
      <c r="B18417" s="196" t="s">
        <v>1312</v>
      </c>
      <c r="C18417" s="197" t="s">
        <v>791</v>
      </c>
      <c r="D18417" s="198" t="s">
        <v>337</v>
      </c>
      <c r="E18417" s="421">
        <v>123449</v>
      </c>
      <c r="F18417" s="413">
        <v>147.32</v>
      </c>
      <c r="G18417" s="414">
        <f t="shared" si="574"/>
        <v>837.96497420581056</v>
      </c>
      <c r="H18417" s="415">
        <f t="shared" si="575"/>
        <v>4.1898248710290531</v>
      </c>
    </row>
    <row r="18418" spans="1:8" ht="15" hidden="1" thickBot="1">
      <c r="A18418" s="409">
        <v>202209</v>
      </c>
      <c r="B18418" s="196" t="s">
        <v>1313</v>
      </c>
      <c r="C18418" s="197" t="s">
        <v>791</v>
      </c>
      <c r="D18418" s="198" t="s">
        <v>337</v>
      </c>
      <c r="E18418" s="421">
        <v>95161</v>
      </c>
      <c r="F18418" s="413">
        <v>147.32</v>
      </c>
      <c r="G18418" s="414">
        <f t="shared" si="574"/>
        <v>645.94759706760794</v>
      </c>
      <c r="H18418" s="415">
        <f t="shared" si="575"/>
        <v>3.2297379853380397</v>
      </c>
    </row>
    <row r="18419" spans="1:8" ht="15" hidden="1" thickBot="1">
      <c r="A18419" s="409">
        <v>202209</v>
      </c>
      <c r="B18419" s="196" t="s">
        <v>1314</v>
      </c>
      <c r="C18419" s="197" t="s">
        <v>791</v>
      </c>
      <c r="D18419" s="198" t="s">
        <v>337</v>
      </c>
      <c r="E18419" s="421">
        <v>126941</v>
      </c>
      <c r="F18419" s="413">
        <v>147.32</v>
      </c>
      <c r="G18419" s="414">
        <f t="shared" si="574"/>
        <v>861.66847678522947</v>
      </c>
      <c r="H18419" s="415">
        <f t="shared" si="575"/>
        <v>4.3083423839261474</v>
      </c>
    </row>
    <row r="18420" spans="1:8" ht="15" hidden="1" thickBot="1">
      <c r="A18420" s="409">
        <v>202209</v>
      </c>
      <c r="B18420" s="196" t="s">
        <v>1315</v>
      </c>
      <c r="C18420" s="197" t="s">
        <v>791</v>
      </c>
      <c r="D18420" s="198" t="s">
        <v>337</v>
      </c>
      <c r="E18420" s="421">
        <v>81832</v>
      </c>
      <c r="F18420" s="413">
        <v>147.32</v>
      </c>
      <c r="G18420" s="414">
        <f t="shared" si="574"/>
        <v>555.47108335595988</v>
      </c>
      <c r="H18420" s="415">
        <f t="shared" si="575"/>
        <v>2.7773554167797996</v>
      </c>
    </row>
    <row r="18421" spans="1:8" ht="15" hidden="1" thickBot="1">
      <c r="A18421" s="409">
        <v>202209</v>
      </c>
      <c r="B18421" s="196" t="s">
        <v>1316</v>
      </c>
      <c r="C18421" s="197" t="s">
        <v>791</v>
      </c>
      <c r="D18421" s="198" t="s">
        <v>337</v>
      </c>
      <c r="E18421" s="421">
        <v>133241</v>
      </c>
      <c r="F18421" s="413">
        <v>147.32</v>
      </c>
      <c r="G18421" s="414">
        <f t="shared" si="574"/>
        <v>904.43252783057289</v>
      </c>
      <c r="H18421" s="415">
        <f t="shared" si="575"/>
        <v>4.5221626391528646</v>
      </c>
    </row>
    <row r="18422" spans="1:8" ht="15" hidden="1" thickBot="1">
      <c r="A18422" s="409">
        <v>202209</v>
      </c>
      <c r="B18422" s="196" t="s">
        <v>1317</v>
      </c>
      <c r="C18422" s="197" t="s">
        <v>791</v>
      </c>
      <c r="D18422" s="198" t="s">
        <v>337</v>
      </c>
      <c r="E18422" s="421">
        <v>117124</v>
      </c>
      <c r="F18422" s="413">
        <v>147.32</v>
      </c>
      <c r="G18422" s="414">
        <f t="shared" si="574"/>
        <v>795.03122454520769</v>
      </c>
      <c r="H18422" s="415">
        <f t="shared" si="575"/>
        <v>3.9751561227260384</v>
      </c>
    </row>
    <row r="18423" spans="1:8" ht="15" hidden="1" thickBot="1">
      <c r="A18423" s="409">
        <v>202209</v>
      </c>
      <c r="B18423" s="196" t="s">
        <v>1318</v>
      </c>
      <c r="C18423" s="197" t="s">
        <v>791</v>
      </c>
      <c r="D18423" s="198" t="s">
        <v>337</v>
      </c>
      <c r="E18423" s="421">
        <v>94046</v>
      </c>
      <c r="F18423" s="413">
        <v>147.32</v>
      </c>
      <c r="G18423" s="414">
        <f t="shared" si="574"/>
        <v>638.37903882704325</v>
      </c>
      <c r="H18423" s="415">
        <f t="shared" si="575"/>
        <v>3.1918951941352161</v>
      </c>
    </row>
    <row r="18424" spans="1:8" ht="15" hidden="1" thickBot="1">
      <c r="A18424" s="409">
        <v>202209</v>
      </c>
      <c r="B18424" s="196" t="s">
        <v>1319</v>
      </c>
      <c r="C18424" s="197" t="s">
        <v>791</v>
      </c>
      <c r="D18424" s="198" t="s">
        <v>337</v>
      </c>
      <c r="E18424" s="421">
        <v>100512</v>
      </c>
      <c r="F18424" s="413">
        <v>147.32</v>
      </c>
      <c r="G18424" s="414">
        <f t="shared" si="574"/>
        <v>682.26988867770842</v>
      </c>
      <c r="H18424" s="415">
        <f t="shared" si="575"/>
        <v>3.4113494433885423</v>
      </c>
    </row>
    <row r="18425" spans="1:8" ht="15" hidden="1" thickBot="1">
      <c r="A18425" s="409">
        <v>202209</v>
      </c>
      <c r="B18425" s="196" t="s">
        <v>1320</v>
      </c>
      <c r="C18425" s="197" t="s">
        <v>791</v>
      </c>
      <c r="D18425" s="198" t="s">
        <v>337</v>
      </c>
      <c r="E18425" s="421">
        <v>110116</v>
      </c>
      <c r="F18425" s="413">
        <v>147.32</v>
      </c>
      <c r="G18425" s="414">
        <f t="shared" si="574"/>
        <v>747.46130871572086</v>
      </c>
      <c r="H18425" s="415">
        <f t="shared" si="575"/>
        <v>3.7373065435786041</v>
      </c>
    </row>
    <row r="18426" spans="1:8" ht="15" hidden="1" thickBot="1">
      <c r="A18426" s="409">
        <v>202209</v>
      </c>
      <c r="B18426" s="196" t="s">
        <v>1321</v>
      </c>
      <c r="C18426" s="197" t="s">
        <v>791</v>
      </c>
      <c r="D18426" s="198" t="s">
        <v>337</v>
      </c>
      <c r="E18426" s="421">
        <v>114875</v>
      </c>
      <c r="F18426" s="413">
        <v>147.32</v>
      </c>
      <c r="G18426" s="414">
        <f t="shared" si="574"/>
        <v>779.76513711648113</v>
      </c>
      <c r="H18426" s="415">
        <f t="shared" si="575"/>
        <v>3.8988256855824055</v>
      </c>
    </row>
    <row r="18427" spans="1:8" ht="15" hidden="1" thickBot="1">
      <c r="A18427" s="409">
        <v>202209</v>
      </c>
      <c r="B18427" s="196" t="s">
        <v>1322</v>
      </c>
      <c r="C18427" s="197" t="s">
        <v>791</v>
      </c>
      <c r="D18427" s="198" t="s">
        <v>337</v>
      </c>
      <c r="E18427" s="421">
        <v>127813</v>
      </c>
      <c r="F18427" s="413">
        <v>147.32</v>
      </c>
      <c r="G18427" s="414">
        <f t="shared" si="574"/>
        <v>867.58756448547388</v>
      </c>
      <c r="H18427" s="415">
        <f t="shared" si="575"/>
        <v>4.337937822427369</v>
      </c>
    </row>
    <row r="18428" spans="1:8" ht="15" hidden="1" thickBot="1">
      <c r="A18428" s="409">
        <v>202209</v>
      </c>
      <c r="B18428" s="196" t="s">
        <v>1323</v>
      </c>
      <c r="C18428" s="197" t="s">
        <v>791</v>
      </c>
      <c r="D18428" s="198" t="s">
        <v>337</v>
      </c>
      <c r="E18428" s="421">
        <v>79586</v>
      </c>
      <c r="F18428" s="413">
        <v>147.32</v>
      </c>
      <c r="G18428" s="414">
        <f t="shared" si="574"/>
        <v>540.2253597610644</v>
      </c>
      <c r="H18428" s="415">
        <f t="shared" si="575"/>
        <v>2.7011267988053218</v>
      </c>
    </row>
    <row r="18429" spans="1:8" ht="15" hidden="1" thickBot="1">
      <c r="A18429" s="409">
        <v>202209</v>
      </c>
      <c r="B18429" s="196" t="s">
        <v>1324</v>
      </c>
      <c r="C18429" s="197" t="s">
        <v>791</v>
      </c>
      <c r="D18429" s="198" t="s">
        <v>337</v>
      </c>
      <c r="E18429" s="421">
        <v>81488</v>
      </c>
      <c r="F18429" s="413">
        <v>147.32</v>
      </c>
      <c r="G18429" s="414">
        <f t="shared" si="574"/>
        <v>553.13603040999192</v>
      </c>
      <c r="H18429" s="415">
        <f t="shared" si="575"/>
        <v>2.7656801520499594</v>
      </c>
    </row>
    <row r="18430" spans="1:8" ht="15" hidden="1" thickBot="1">
      <c r="A18430" s="409">
        <v>202209</v>
      </c>
      <c r="B18430" s="196" t="s">
        <v>1325</v>
      </c>
      <c r="C18430" s="197" t="s">
        <v>791</v>
      </c>
      <c r="D18430" s="198" t="s">
        <v>337</v>
      </c>
      <c r="E18430" s="421">
        <v>129203</v>
      </c>
      <c r="F18430" s="413">
        <v>147.32</v>
      </c>
      <c r="G18430" s="414">
        <f t="shared" si="574"/>
        <v>877.02280749389092</v>
      </c>
      <c r="H18430" s="415">
        <f t="shared" si="575"/>
        <v>4.3851140374694548</v>
      </c>
    </row>
    <row r="18431" spans="1:8" ht="15" hidden="1" thickBot="1">
      <c r="A18431" s="409">
        <v>202209</v>
      </c>
      <c r="B18431" s="196" t="s">
        <v>1326</v>
      </c>
      <c r="C18431" s="197" t="s">
        <v>791</v>
      </c>
      <c r="D18431" s="198" t="s">
        <v>337</v>
      </c>
      <c r="E18431" s="421">
        <v>55654</v>
      </c>
      <c r="F18431" s="413">
        <v>147.32</v>
      </c>
      <c r="G18431" s="414">
        <f t="shared" si="574"/>
        <v>377.77626934564216</v>
      </c>
      <c r="H18431" s="415">
        <f t="shared" si="575"/>
        <v>1.8888813467282108</v>
      </c>
    </row>
    <row r="18432" spans="1:8" ht="15" hidden="1" thickBot="1">
      <c r="A18432" s="409">
        <v>202209</v>
      </c>
      <c r="B18432" s="196" t="s">
        <v>1327</v>
      </c>
      <c r="C18432" s="197" t="s">
        <v>791</v>
      </c>
      <c r="D18432" s="198" t="s">
        <v>337</v>
      </c>
      <c r="E18432" s="421">
        <v>104432</v>
      </c>
      <c r="F18432" s="413">
        <v>147.32</v>
      </c>
      <c r="G18432" s="414">
        <f t="shared" si="574"/>
        <v>708.87863155036655</v>
      </c>
      <c r="H18432" s="415">
        <f t="shared" si="575"/>
        <v>3.5443931577518328</v>
      </c>
    </row>
    <row r="18433" spans="1:8" ht="15" hidden="1" thickBot="1">
      <c r="A18433" s="409">
        <v>202209</v>
      </c>
      <c r="B18433" s="196" t="s">
        <v>1328</v>
      </c>
      <c r="C18433" s="197" t="s">
        <v>791</v>
      </c>
      <c r="D18433" s="198" t="s">
        <v>337</v>
      </c>
      <c r="E18433" s="421">
        <v>104225</v>
      </c>
      <c r="F18433" s="413">
        <v>147.32</v>
      </c>
      <c r="G18433" s="414">
        <f t="shared" si="574"/>
        <v>707.4735270160196</v>
      </c>
      <c r="H18433" s="415">
        <f t="shared" si="575"/>
        <v>3.537367635080098</v>
      </c>
    </row>
    <row r="18434" spans="1:8" ht="15" hidden="1" thickBot="1">
      <c r="A18434" s="409">
        <v>202209</v>
      </c>
      <c r="B18434" s="196" t="s">
        <v>1329</v>
      </c>
      <c r="C18434" s="197" t="s">
        <v>791</v>
      </c>
      <c r="D18434" s="198" t="s">
        <v>337</v>
      </c>
      <c r="E18434" s="421">
        <v>112274</v>
      </c>
      <c r="F18434" s="413">
        <v>147.32</v>
      </c>
      <c r="G18434" s="414">
        <f t="shared" ref="G18434:G18497" si="576">+E18434/F18434</f>
        <v>762.10969318490368</v>
      </c>
      <c r="H18434" s="415">
        <f t="shared" ref="H18434:H18497" si="577">IF(D18434="TB",G18434/200,IF(D18434="LT",G18434,"VER"))</f>
        <v>3.8105484659245183</v>
      </c>
    </row>
    <row r="18435" spans="1:8" ht="15" hidden="1" thickBot="1">
      <c r="A18435" s="409">
        <v>202209</v>
      </c>
      <c r="B18435" s="196" t="s">
        <v>1330</v>
      </c>
      <c r="C18435" s="197" t="s">
        <v>791</v>
      </c>
      <c r="D18435" s="198" t="s">
        <v>337</v>
      </c>
      <c r="E18435" s="421">
        <v>119829</v>
      </c>
      <c r="F18435" s="413">
        <v>147.32</v>
      </c>
      <c r="G18435" s="414">
        <f t="shared" si="576"/>
        <v>813.39261471626401</v>
      </c>
      <c r="H18435" s="415">
        <f t="shared" si="577"/>
        <v>4.06696307358132</v>
      </c>
    </row>
    <row r="18436" spans="1:8" ht="15" hidden="1" thickBot="1">
      <c r="A18436" s="409">
        <v>202209</v>
      </c>
      <c r="B18436" s="196" t="s">
        <v>1331</v>
      </c>
      <c r="C18436" s="197" t="s">
        <v>791</v>
      </c>
      <c r="D18436" s="198" t="s">
        <v>337</v>
      </c>
      <c r="E18436" s="421">
        <v>107849</v>
      </c>
      <c r="F18436" s="413">
        <v>147.32</v>
      </c>
      <c r="G18436" s="414">
        <f t="shared" si="576"/>
        <v>732.07303828400768</v>
      </c>
      <c r="H18436" s="415">
        <f t="shared" si="577"/>
        <v>3.6603651914200386</v>
      </c>
    </row>
    <row r="18437" spans="1:8" ht="15" hidden="1" thickBot="1">
      <c r="A18437" s="409">
        <v>202209</v>
      </c>
      <c r="B18437" s="196" t="s">
        <v>1332</v>
      </c>
      <c r="C18437" s="197" t="s">
        <v>791</v>
      </c>
      <c r="D18437" s="198" t="s">
        <v>337</v>
      </c>
      <c r="E18437" s="421">
        <v>94223</v>
      </c>
      <c r="F18437" s="413">
        <v>147.32</v>
      </c>
      <c r="G18437" s="414">
        <f t="shared" si="576"/>
        <v>639.58050502307901</v>
      </c>
      <c r="H18437" s="415">
        <f t="shared" si="577"/>
        <v>3.1979025251153952</v>
      </c>
    </row>
    <row r="18438" spans="1:8" ht="15" hidden="1" thickBot="1">
      <c r="A18438" s="409">
        <v>202209</v>
      </c>
      <c r="B18438" s="196" t="s">
        <v>1333</v>
      </c>
      <c r="C18438" s="197" t="s">
        <v>791</v>
      </c>
      <c r="D18438" s="198" t="s">
        <v>337</v>
      </c>
      <c r="E18438" s="421">
        <v>133241</v>
      </c>
      <c r="F18438" s="413">
        <v>147.32</v>
      </c>
      <c r="G18438" s="414">
        <f t="shared" si="576"/>
        <v>904.43252783057289</v>
      </c>
      <c r="H18438" s="415">
        <f t="shared" si="577"/>
        <v>4.5221626391528646</v>
      </c>
    </row>
    <row r="18439" spans="1:8" ht="15" hidden="1" thickBot="1">
      <c r="A18439" s="409">
        <v>202209</v>
      </c>
      <c r="B18439" s="196" t="s">
        <v>1334</v>
      </c>
      <c r="C18439" s="197" t="s">
        <v>791</v>
      </c>
      <c r="D18439" s="198" t="s">
        <v>337</v>
      </c>
      <c r="E18439" s="421">
        <v>140264</v>
      </c>
      <c r="F18439" s="413">
        <v>147.32</v>
      </c>
      <c r="G18439" s="414">
        <f t="shared" si="576"/>
        <v>952.10426282921537</v>
      </c>
      <c r="H18439" s="415">
        <f t="shared" si="577"/>
        <v>4.7605213141460769</v>
      </c>
    </row>
    <row r="18440" spans="1:8" ht="15" hidden="1" thickBot="1">
      <c r="A18440" s="409">
        <v>202209</v>
      </c>
      <c r="B18440" s="196" t="s">
        <v>1335</v>
      </c>
      <c r="C18440" s="197" t="s">
        <v>1336</v>
      </c>
      <c r="D18440" s="198" t="s">
        <v>337</v>
      </c>
      <c r="E18440" s="421">
        <v>51092</v>
      </c>
      <c r="F18440" s="413">
        <v>147.32</v>
      </c>
      <c r="G18440" s="414">
        <f t="shared" si="576"/>
        <v>346.80966603312521</v>
      </c>
      <c r="H18440" s="415">
        <f t="shared" si="577"/>
        <v>1.734048330165626</v>
      </c>
    </row>
    <row r="18441" spans="1:8" ht="15" hidden="1" thickBot="1">
      <c r="A18441" s="409">
        <v>202209</v>
      </c>
      <c r="B18441" s="196" t="s">
        <v>1337</v>
      </c>
      <c r="C18441" s="197" t="s">
        <v>674</v>
      </c>
      <c r="D18441" s="198" t="s">
        <v>337</v>
      </c>
      <c r="E18441" s="421">
        <v>189100</v>
      </c>
      <c r="F18441" s="413">
        <v>147.32</v>
      </c>
      <c r="G18441" s="414">
        <f t="shared" si="576"/>
        <v>1283.6003258213414</v>
      </c>
      <c r="H18441" s="415">
        <f t="shared" si="577"/>
        <v>6.4180016291067066</v>
      </c>
    </row>
    <row r="18442" spans="1:8" ht="15" hidden="1" thickBot="1">
      <c r="A18442" s="409">
        <v>202209</v>
      </c>
      <c r="B18442" s="196" t="s">
        <v>1338</v>
      </c>
      <c r="C18442" s="197" t="s">
        <v>674</v>
      </c>
      <c r="D18442" s="198" t="s">
        <v>339</v>
      </c>
      <c r="E18442" s="421">
        <v>946</v>
      </c>
      <c r="F18442" s="413">
        <v>147.32</v>
      </c>
      <c r="G18442" s="414">
        <f t="shared" si="576"/>
        <v>6.4213956014118931</v>
      </c>
      <c r="H18442" s="415">
        <f t="shared" si="577"/>
        <v>6.4213956014118931</v>
      </c>
    </row>
    <row r="18443" spans="1:8" ht="15" hidden="1" thickBot="1">
      <c r="A18443" s="409">
        <v>202209</v>
      </c>
      <c r="B18443" s="196" t="s">
        <v>1339</v>
      </c>
      <c r="C18443" s="197" t="s">
        <v>674</v>
      </c>
      <c r="D18443" s="198" t="s">
        <v>374</v>
      </c>
      <c r="E18443" s="421">
        <v>73.959999999999994</v>
      </c>
      <c r="F18443" s="413">
        <v>147.32</v>
      </c>
      <c r="G18443" s="414">
        <f t="shared" si="576"/>
        <v>0.50203638338311163</v>
      </c>
      <c r="H18443" s="415" t="str">
        <f t="shared" si="577"/>
        <v>VER</v>
      </c>
    </row>
    <row r="18444" spans="1:8" ht="15" hidden="1" thickBot="1">
      <c r="A18444" s="409">
        <v>202209</v>
      </c>
      <c r="B18444" s="196" t="s">
        <v>1340</v>
      </c>
      <c r="C18444" s="197" t="s">
        <v>1341</v>
      </c>
      <c r="D18444" s="198" t="s">
        <v>337</v>
      </c>
      <c r="E18444" s="421">
        <v>79976</v>
      </c>
      <c r="F18444" s="413">
        <v>147.32</v>
      </c>
      <c r="G18444" s="414">
        <f t="shared" si="576"/>
        <v>542.87265815910939</v>
      </c>
      <c r="H18444" s="415">
        <f t="shared" si="577"/>
        <v>2.7143632907955468</v>
      </c>
    </row>
    <row r="18445" spans="1:8" ht="15" hidden="1" thickBot="1">
      <c r="A18445" s="409">
        <v>202209</v>
      </c>
      <c r="B18445" s="196" t="s">
        <v>1342</v>
      </c>
      <c r="C18445" s="197" t="s">
        <v>1341</v>
      </c>
      <c r="D18445" s="198" t="s">
        <v>339</v>
      </c>
      <c r="E18445" s="421">
        <v>400</v>
      </c>
      <c r="F18445" s="413">
        <v>147.32</v>
      </c>
      <c r="G18445" s="414">
        <f t="shared" si="576"/>
        <v>2.7151778441487919</v>
      </c>
      <c r="H18445" s="415">
        <f t="shared" si="577"/>
        <v>2.7151778441487919</v>
      </c>
    </row>
    <row r="18446" spans="1:8" ht="15" hidden="1" thickBot="1">
      <c r="A18446" s="409">
        <v>202209</v>
      </c>
      <c r="B18446" s="196" t="s">
        <v>1343</v>
      </c>
      <c r="C18446" s="197" t="s">
        <v>1344</v>
      </c>
      <c r="D18446" s="198" t="s">
        <v>337</v>
      </c>
      <c r="E18446" s="421">
        <v>18183</v>
      </c>
      <c r="F18446" s="413">
        <v>147.32</v>
      </c>
      <c r="G18446" s="414">
        <f t="shared" si="576"/>
        <v>123.4251968503937</v>
      </c>
      <c r="H18446" s="415">
        <f t="shared" si="577"/>
        <v>0.61712598425196852</v>
      </c>
    </row>
    <row r="18447" spans="1:8" ht="15" hidden="1" thickBot="1">
      <c r="A18447" s="409">
        <v>202209</v>
      </c>
      <c r="B18447" s="196" t="s">
        <v>1345</v>
      </c>
      <c r="C18447" s="197" t="s">
        <v>1344</v>
      </c>
      <c r="D18447" s="198" t="s">
        <v>337</v>
      </c>
      <c r="E18447" s="421">
        <v>17626</v>
      </c>
      <c r="F18447" s="413">
        <v>147.32</v>
      </c>
      <c r="G18447" s="414">
        <f t="shared" si="576"/>
        <v>119.64431170241652</v>
      </c>
      <c r="H18447" s="415">
        <f t="shared" si="577"/>
        <v>0.59822155851208259</v>
      </c>
    </row>
    <row r="18448" spans="1:8" ht="15" hidden="1" thickBot="1">
      <c r="A18448" s="409">
        <v>202209</v>
      </c>
      <c r="B18448" s="196" t="s">
        <v>1346</v>
      </c>
      <c r="C18448" s="197" t="s">
        <v>1347</v>
      </c>
      <c r="D18448" s="198" t="s">
        <v>374</v>
      </c>
      <c r="E18448" s="421">
        <v>0.01</v>
      </c>
      <c r="F18448" s="413">
        <v>147.32</v>
      </c>
      <c r="G18448" s="414">
        <f t="shared" si="576"/>
        <v>6.7879446103719793E-5</v>
      </c>
      <c r="H18448" s="415" t="str">
        <f t="shared" si="577"/>
        <v>VER</v>
      </c>
    </row>
    <row r="18449" spans="1:8" ht="15" hidden="1" thickBot="1">
      <c r="A18449" s="409">
        <v>202209</v>
      </c>
      <c r="B18449" s="196" t="s">
        <v>1348</v>
      </c>
      <c r="C18449" s="197" t="s">
        <v>1344</v>
      </c>
      <c r="D18449" s="198" t="s">
        <v>337</v>
      </c>
      <c r="E18449" s="421">
        <v>162796</v>
      </c>
      <c r="F18449" s="413">
        <v>147.32</v>
      </c>
      <c r="G18449" s="414">
        <f t="shared" si="576"/>
        <v>1105.0502307901168</v>
      </c>
      <c r="H18449" s="415">
        <f t="shared" si="577"/>
        <v>5.5252511539505837</v>
      </c>
    </row>
    <row r="18450" spans="1:8" ht="15" hidden="1" thickBot="1">
      <c r="A18450" s="409">
        <v>202209</v>
      </c>
      <c r="B18450" s="196" t="s">
        <v>1349</v>
      </c>
      <c r="C18450" s="197" t="s">
        <v>1344</v>
      </c>
      <c r="D18450" s="198" t="s">
        <v>339</v>
      </c>
      <c r="E18450" s="421">
        <v>814</v>
      </c>
      <c r="F18450" s="413">
        <v>147.32</v>
      </c>
      <c r="G18450" s="414">
        <f t="shared" si="576"/>
        <v>5.5253869128427917</v>
      </c>
      <c r="H18450" s="415">
        <f t="shared" si="577"/>
        <v>5.5253869128427917</v>
      </c>
    </row>
    <row r="18451" spans="1:8" ht="15" hidden="1" thickBot="1">
      <c r="A18451" s="409">
        <v>202209</v>
      </c>
      <c r="B18451" s="196" t="s">
        <v>1350</v>
      </c>
      <c r="C18451" s="197" t="s">
        <v>1344</v>
      </c>
      <c r="D18451" s="198" t="s">
        <v>337</v>
      </c>
      <c r="E18451" s="421">
        <v>106061</v>
      </c>
      <c r="F18451" s="413">
        <v>147.32</v>
      </c>
      <c r="G18451" s="414">
        <f t="shared" si="576"/>
        <v>719.93619332066248</v>
      </c>
      <c r="H18451" s="415">
        <f t="shared" si="577"/>
        <v>3.5996809666033123</v>
      </c>
    </row>
    <row r="18452" spans="1:8" ht="15" hidden="1" thickBot="1">
      <c r="A18452" s="409">
        <v>202209</v>
      </c>
      <c r="B18452" s="196" t="s">
        <v>1351</v>
      </c>
      <c r="C18452" s="197" t="s">
        <v>1352</v>
      </c>
      <c r="D18452" s="198" t="s">
        <v>337</v>
      </c>
      <c r="E18452" s="421">
        <v>51963</v>
      </c>
      <c r="F18452" s="413">
        <v>147.32</v>
      </c>
      <c r="G18452" s="414">
        <f t="shared" si="576"/>
        <v>352.72196578875918</v>
      </c>
      <c r="H18452" s="415">
        <f t="shared" si="577"/>
        <v>1.7636098289437958</v>
      </c>
    </row>
    <row r="18453" spans="1:8" ht="15" hidden="1" thickBot="1">
      <c r="A18453" s="409">
        <v>202209</v>
      </c>
      <c r="B18453" s="196" t="s">
        <v>1353</v>
      </c>
      <c r="C18453" s="197" t="s">
        <v>1352</v>
      </c>
      <c r="D18453" s="198" t="s">
        <v>339</v>
      </c>
      <c r="E18453" s="421">
        <v>260</v>
      </c>
      <c r="F18453" s="413">
        <v>147.32</v>
      </c>
      <c r="G18453" s="414">
        <f t="shared" si="576"/>
        <v>1.7648655986967148</v>
      </c>
      <c r="H18453" s="415">
        <f t="shared" si="577"/>
        <v>1.7648655986967148</v>
      </c>
    </row>
    <row r="18454" spans="1:8" ht="15" hidden="1" thickBot="1">
      <c r="A18454" s="409">
        <v>202209</v>
      </c>
      <c r="B18454" s="196" t="s">
        <v>1354</v>
      </c>
      <c r="C18454" s="197" t="s">
        <v>1355</v>
      </c>
      <c r="D18454" s="198" t="s">
        <v>337</v>
      </c>
      <c r="E18454" s="421">
        <v>59820</v>
      </c>
      <c r="F18454" s="413">
        <v>147.32</v>
      </c>
      <c r="G18454" s="414">
        <f t="shared" si="576"/>
        <v>406.05484659245184</v>
      </c>
      <c r="H18454" s="415">
        <f t="shared" si="577"/>
        <v>2.0302742329622592</v>
      </c>
    </row>
    <row r="18455" spans="1:8" ht="15" hidden="1" thickBot="1">
      <c r="A18455" s="409">
        <v>202209</v>
      </c>
      <c r="B18455" s="196" t="s">
        <v>1356</v>
      </c>
      <c r="C18455" s="197" t="s">
        <v>1357</v>
      </c>
      <c r="D18455" s="198" t="s">
        <v>374</v>
      </c>
      <c r="E18455" s="421">
        <v>492</v>
      </c>
      <c r="F18455" s="413">
        <v>147.32</v>
      </c>
      <c r="G18455" s="414">
        <f t="shared" si="576"/>
        <v>3.3396687483030139</v>
      </c>
      <c r="H18455" s="415" t="str">
        <f t="shared" si="577"/>
        <v>VER</v>
      </c>
    </row>
    <row r="18456" spans="1:8" ht="15" hidden="1" thickBot="1">
      <c r="A18456" s="409">
        <v>202209</v>
      </c>
      <c r="B18456" s="196" t="s">
        <v>1358</v>
      </c>
      <c r="C18456" s="197" t="s">
        <v>1359</v>
      </c>
      <c r="D18456" s="198" t="s">
        <v>337</v>
      </c>
      <c r="E18456" s="421">
        <v>136327</v>
      </c>
      <c r="F18456" s="413">
        <v>147.32</v>
      </c>
      <c r="G18456" s="414">
        <f t="shared" si="576"/>
        <v>925.38012489818084</v>
      </c>
      <c r="H18456" s="415">
        <f t="shared" si="577"/>
        <v>4.6269006244909043</v>
      </c>
    </row>
    <row r="18457" spans="1:8" ht="15" hidden="1" thickBot="1">
      <c r="A18457" s="409">
        <v>202209</v>
      </c>
      <c r="B18457" s="196" t="s">
        <v>1360</v>
      </c>
      <c r="C18457" s="197" t="s">
        <v>2668</v>
      </c>
      <c r="D18457" s="198" t="s">
        <v>339</v>
      </c>
      <c r="E18457" s="421">
        <v>682</v>
      </c>
      <c r="F18457" s="413">
        <v>147.32</v>
      </c>
      <c r="G18457" s="414">
        <f t="shared" si="576"/>
        <v>4.6293782242736903</v>
      </c>
      <c r="H18457" s="415">
        <f t="shared" si="577"/>
        <v>4.6293782242736903</v>
      </c>
    </row>
    <row r="18458" spans="1:8" ht="15" hidden="1" thickBot="1">
      <c r="A18458" s="409">
        <v>202209</v>
      </c>
      <c r="B18458" s="196" t="s">
        <v>1361</v>
      </c>
      <c r="C18458" s="197" t="s">
        <v>1359</v>
      </c>
      <c r="D18458" s="198" t="s">
        <v>337</v>
      </c>
      <c r="E18458" s="421">
        <v>131259</v>
      </c>
      <c r="F18458" s="413">
        <v>147.32</v>
      </c>
      <c r="G18458" s="414">
        <f t="shared" si="576"/>
        <v>890.97882161281564</v>
      </c>
      <c r="H18458" s="415">
        <f t="shared" si="577"/>
        <v>4.454894108064078</v>
      </c>
    </row>
    <row r="18459" spans="1:8" ht="15" hidden="1" thickBot="1">
      <c r="A18459" s="409">
        <v>202209</v>
      </c>
      <c r="B18459" s="196" t="s">
        <v>1362</v>
      </c>
      <c r="C18459" s="197" t="s">
        <v>2669</v>
      </c>
      <c r="D18459" s="198" t="s">
        <v>339</v>
      </c>
      <c r="E18459" s="421">
        <v>656</v>
      </c>
      <c r="F18459" s="413">
        <v>147.32</v>
      </c>
      <c r="G18459" s="414">
        <f t="shared" si="576"/>
        <v>4.4528916644040191</v>
      </c>
      <c r="H18459" s="415">
        <f t="shared" si="577"/>
        <v>4.4528916644040191</v>
      </c>
    </row>
    <row r="18460" spans="1:8" ht="15" hidden="1" thickBot="1">
      <c r="A18460" s="409">
        <v>202209</v>
      </c>
      <c r="B18460" s="196" t="s">
        <v>1363</v>
      </c>
      <c r="C18460" s="197" t="s">
        <v>1364</v>
      </c>
      <c r="D18460" s="198" t="s">
        <v>337</v>
      </c>
      <c r="E18460" s="421">
        <v>116358</v>
      </c>
      <c r="F18460" s="413">
        <v>147.32</v>
      </c>
      <c r="G18460" s="414">
        <f t="shared" si="576"/>
        <v>789.8316589736628</v>
      </c>
      <c r="H18460" s="415">
        <f t="shared" si="577"/>
        <v>3.9491582948683139</v>
      </c>
    </row>
    <row r="18461" spans="1:8" ht="15" hidden="1" thickBot="1">
      <c r="A18461" s="409">
        <v>202209</v>
      </c>
      <c r="B18461" s="196" t="s">
        <v>1365</v>
      </c>
      <c r="C18461" s="197" t="s">
        <v>1364</v>
      </c>
      <c r="D18461" s="198" t="s">
        <v>339</v>
      </c>
      <c r="E18461" s="421">
        <v>582</v>
      </c>
      <c r="F18461" s="413">
        <v>147.32</v>
      </c>
      <c r="G18461" s="414">
        <f t="shared" si="576"/>
        <v>3.9505837632364922</v>
      </c>
      <c r="H18461" s="415">
        <f t="shared" si="577"/>
        <v>3.9505837632364922</v>
      </c>
    </row>
    <row r="18462" spans="1:8" ht="15" hidden="1" thickBot="1">
      <c r="A18462" s="409">
        <v>202209</v>
      </c>
      <c r="B18462" s="196" t="s">
        <v>1366</v>
      </c>
      <c r="C18462" s="197" t="s">
        <v>2670</v>
      </c>
      <c r="D18462" s="198" t="s">
        <v>337</v>
      </c>
      <c r="E18462" s="421">
        <v>123064</v>
      </c>
      <c r="F18462" s="413">
        <v>147.32</v>
      </c>
      <c r="G18462" s="414">
        <f t="shared" si="576"/>
        <v>835.3516155308173</v>
      </c>
      <c r="H18462" s="415">
        <f t="shared" si="577"/>
        <v>4.1767580776540862</v>
      </c>
    </row>
    <row r="18463" spans="1:8" ht="15" hidden="1" thickBot="1">
      <c r="A18463" s="409">
        <v>202209</v>
      </c>
      <c r="B18463" s="196" t="s">
        <v>1367</v>
      </c>
      <c r="C18463" s="197" t="s">
        <v>1364</v>
      </c>
      <c r="D18463" s="198" t="s">
        <v>337</v>
      </c>
      <c r="E18463" s="421">
        <v>106061</v>
      </c>
      <c r="F18463" s="413">
        <v>147.32</v>
      </c>
      <c r="G18463" s="414">
        <f t="shared" si="576"/>
        <v>719.93619332066248</v>
      </c>
      <c r="H18463" s="415">
        <f t="shared" si="577"/>
        <v>3.5996809666033123</v>
      </c>
    </row>
    <row r="18464" spans="1:8" ht="15" hidden="1" thickBot="1">
      <c r="A18464" s="409">
        <v>202209</v>
      </c>
      <c r="B18464" s="196" t="s">
        <v>1368</v>
      </c>
      <c r="C18464" s="197" t="s">
        <v>1364</v>
      </c>
      <c r="D18464" s="198" t="s">
        <v>381</v>
      </c>
      <c r="E18464" s="421">
        <v>10932</v>
      </c>
      <c r="F18464" s="413">
        <v>147.32</v>
      </c>
      <c r="G18464" s="414">
        <f t="shared" si="576"/>
        <v>74.205810480586479</v>
      </c>
      <c r="H18464" s="415" t="str">
        <f t="shared" si="577"/>
        <v>VER</v>
      </c>
    </row>
    <row r="18465" spans="1:8" ht="15" hidden="1" thickBot="1">
      <c r="A18465" s="409">
        <v>202209</v>
      </c>
      <c r="B18465" s="196" t="s">
        <v>1369</v>
      </c>
      <c r="C18465" s="197" t="s">
        <v>2671</v>
      </c>
      <c r="D18465" s="198" t="s">
        <v>339</v>
      </c>
      <c r="E18465" s="421">
        <v>530</v>
      </c>
      <c r="F18465" s="413">
        <v>147.32</v>
      </c>
      <c r="G18465" s="414">
        <f t="shared" si="576"/>
        <v>3.5976106434971493</v>
      </c>
      <c r="H18465" s="415">
        <f t="shared" si="577"/>
        <v>3.5976106434971493</v>
      </c>
    </row>
    <row r="18466" spans="1:8" ht="15" hidden="1" thickBot="1">
      <c r="A18466" s="409">
        <v>202209</v>
      </c>
      <c r="B18466" s="196" t="s">
        <v>1370</v>
      </c>
      <c r="C18466" s="197" t="s">
        <v>1364</v>
      </c>
      <c r="D18466" s="198" t="s">
        <v>337</v>
      </c>
      <c r="E18466" s="421">
        <v>106061</v>
      </c>
      <c r="F18466" s="413">
        <v>147.32</v>
      </c>
      <c r="G18466" s="414">
        <f t="shared" si="576"/>
        <v>719.93619332066248</v>
      </c>
      <c r="H18466" s="415">
        <f t="shared" si="577"/>
        <v>3.5996809666033123</v>
      </c>
    </row>
    <row r="18467" spans="1:8" ht="15" hidden="1" thickBot="1">
      <c r="A18467" s="409">
        <v>202209</v>
      </c>
      <c r="B18467" s="196" t="s">
        <v>1371</v>
      </c>
      <c r="C18467" s="197" t="s">
        <v>2672</v>
      </c>
      <c r="D18467" s="198" t="s">
        <v>337</v>
      </c>
      <c r="E18467" s="421">
        <v>106061</v>
      </c>
      <c r="F18467" s="413">
        <v>147.32</v>
      </c>
      <c r="G18467" s="414">
        <f t="shared" si="576"/>
        <v>719.93619332066248</v>
      </c>
      <c r="H18467" s="415">
        <f t="shared" si="577"/>
        <v>3.5996809666033123</v>
      </c>
    </row>
    <row r="18468" spans="1:8" ht="15" hidden="1" thickBot="1">
      <c r="A18468" s="409">
        <v>202209</v>
      </c>
      <c r="B18468" s="196" t="s">
        <v>1372</v>
      </c>
      <c r="C18468" s="197" t="s">
        <v>2673</v>
      </c>
      <c r="D18468" s="198" t="s">
        <v>339</v>
      </c>
      <c r="E18468" s="421">
        <v>530</v>
      </c>
      <c r="F18468" s="413">
        <v>147.32</v>
      </c>
      <c r="G18468" s="414">
        <f t="shared" si="576"/>
        <v>3.5976106434971493</v>
      </c>
      <c r="H18468" s="415">
        <f t="shared" si="577"/>
        <v>3.5976106434971493</v>
      </c>
    </row>
    <row r="18469" spans="1:8" ht="15" hidden="1" thickBot="1">
      <c r="A18469" s="409">
        <v>202209</v>
      </c>
      <c r="B18469" s="196" t="s">
        <v>1373</v>
      </c>
      <c r="C18469" s="197" t="s">
        <v>1364</v>
      </c>
      <c r="D18469" s="198" t="s">
        <v>337</v>
      </c>
      <c r="E18469" s="421">
        <v>105880</v>
      </c>
      <c r="F18469" s="413">
        <v>147.32</v>
      </c>
      <c r="G18469" s="414">
        <f t="shared" si="576"/>
        <v>718.70757534618519</v>
      </c>
      <c r="H18469" s="415">
        <f t="shared" si="577"/>
        <v>3.5935378767309261</v>
      </c>
    </row>
    <row r="18470" spans="1:8" ht="15" hidden="1" thickBot="1">
      <c r="A18470" s="409">
        <v>202209</v>
      </c>
      <c r="B18470" s="196" t="s">
        <v>1374</v>
      </c>
      <c r="C18470" s="197" t="s">
        <v>1364</v>
      </c>
      <c r="D18470" s="198" t="s">
        <v>337</v>
      </c>
      <c r="E18470" s="421">
        <v>112567</v>
      </c>
      <c r="F18470" s="413">
        <v>147.32</v>
      </c>
      <c r="G18470" s="414">
        <f t="shared" si="576"/>
        <v>764.09856095574264</v>
      </c>
      <c r="H18470" s="415">
        <f t="shared" si="577"/>
        <v>3.8204928047787132</v>
      </c>
    </row>
    <row r="18471" spans="1:8" ht="15" hidden="1" thickBot="1">
      <c r="A18471" s="409">
        <v>202209</v>
      </c>
      <c r="B18471" s="196" t="s">
        <v>1375</v>
      </c>
      <c r="C18471" s="197" t="s">
        <v>1364</v>
      </c>
      <c r="D18471" s="198" t="s">
        <v>339</v>
      </c>
      <c r="E18471" s="421">
        <v>563</v>
      </c>
      <c r="F18471" s="413">
        <v>147.32</v>
      </c>
      <c r="G18471" s="414">
        <f t="shared" si="576"/>
        <v>3.8216128156394245</v>
      </c>
      <c r="H18471" s="415">
        <f t="shared" si="577"/>
        <v>3.8216128156394245</v>
      </c>
    </row>
    <row r="18472" spans="1:8" ht="15" hidden="1" thickBot="1">
      <c r="A18472" s="409">
        <v>202209</v>
      </c>
      <c r="B18472" s="196" t="s">
        <v>1376</v>
      </c>
      <c r="C18472" s="197" t="s">
        <v>1364</v>
      </c>
      <c r="D18472" s="198" t="s">
        <v>337</v>
      </c>
      <c r="E18472" s="421">
        <v>92321</v>
      </c>
      <c r="F18472" s="413">
        <v>147.32</v>
      </c>
      <c r="G18472" s="414">
        <f t="shared" si="576"/>
        <v>626.66983437415149</v>
      </c>
      <c r="H18472" s="415">
        <f t="shared" si="577"/>
        <v>3.1333491718707576</v>
      </c>
    </row>
    <row r="18473" spans="1:8" ht="15" hidden="1" thickBot="1">
      <c r="A18473" s="409">
        <v>202209</v>
      </c>
      <c r="B18473" s="196" t="s">
        <v>1377</v>
      </c>
      <c r="C18473" s="197" t="s">
        <v>1364</v>
      </c>
      <c r="D18473" s="198" t="s">
        <v>337</v>
      </c>
      <c r="E18473" s="421">
        <v>59593</v>
      </c>
      <c r="F18473" s="413">
        <v>147.32</v>
      </c>
      <c r="G18473" s="414">
        <f t="shared" si="576"/>
        <v>404.5139831658974</v>
      </c>
      <c r="H18473" s="415">
        <f t="shared" si="577"/>
        <v>2.0225699158294872</v>
      </c>
    </row>
    <row r="18474" spans="1:8" ht="15" hidden="1" thickBot="1">
      <c r="A18474" s="409">
        <v>202209</v>
      </c>
      <c r="B18474" s="196" t="s">
        <v>1378</v>
      </c>
      <c r="C18474" s="197" t="s">
        <v>1364</v>
      </c>
      <c r="D18474" s="198" t="s">
        <v>337</v>
      </c>
      <c r="E18474" s="421">
        <v>78122</v>
      </c>
      <c r="F18474" s="413">
        <v>147.32</v>
      </c>
      <c r="G18474" s="414">
        <f t="shared" si="576"/>
        <v>530.28780885147978</v>
      </c>
      <c r="H18474" s="415">
        <f t="shared" si="577"/>
        <v>2.651439044257399</v>
      </c>
    </row>
    <row r="18475" spans="1:8" ht="15" hidden="1" thickBot="1">
      <c r="A18475" s="409">
        <v>202209</v>
      </c>
      <c r="B18475" s="196" t="s">
        <v>1379</v>
      </c>
      <c r="C18475" s="197" t="s">
        <v>1364</v>
      </c>
      <c r="D18475" s="198" t="s">
        <v>337</v>
      </c>
      <c r="E18475" s="421">
        <v>70903</v>
      </c>
      <c r="F18475" s="413">
        <v>147.32</v>
      </c>
      <c r="G18475" s="414">
        <f t="shared" si="576"/>
        <v>481.28563670920448</v>
      </c>
      <c r="H18475" s="415">
        <f t="shared" si="577"/>
        <v>2.4064281835460224</v>
      </c>
    </row>
    <row r="18476" spans="1:8" ht="15" hidden="1" thickBot="1">
      <c r="A18476" s="409">
        <v>202209</v>
      </c>
      <c r="B18476" s="196" t="s">
        <v>1380</v>
      </c>
      <c r="C18476" s="197" t="s">
        <v>1364</v>
      </c>
      <c r="D18476" s="198" t="s">
        <v>337</v>
      </c>
      <c r="E18476" s="421">
        <v>70903</v>
      </c>
      <c r="F18476" s="413">
        <v>147.32</v>
      </c>
      <c r="G18476" s="414">
        <f t="shared" si="576"/>
        <v>481.28563670920448</v>
      </c>
      <c r="H18476" s="415">
        <f t="shared" si="577"/>
        <v>2.4064281835460224</v>
      </c>
    </row>
    <row r="18477" spans="1:8" ht="15" hidden="1" thickBot="1">
      <c r="A18477" s="409">
        <v>202209</v>
      </c>
      <c r="B18477" s="196" t="s">
        <v>1381</v>
      </c>
      <c r="C18477" s="197" t="s">
        <v>1364</v>
      </c>
      <c r="D18477" s="198" t="s">
        <v>337</v>
      </c>
      <c r="E18477" s="421">
        <v>70903</v>
      </c>
      <c r="F18477" s="413">
        <v>147.32</v>
      </c>
      <c r="G18477" s="414">
        <f t="shared" si="576"/>
        <v>481.28563670920448</v>
      </c>
      <c r="H18477" s="415">
        <f t="shared" si="577"/>
        <v>2.4064281835460224</v>
      </c>
    </row>
    <row r="18478" spans="1:8" ht="15" hidden="1" thickBot="1">
      <c r="A18478" s="409">
        <v>202209</v>
      </c>
      <c r="B18478" s="196" t="s">
        <v>1382</v>
      </c>
      <c r="C18478" s="197" t="s">
        <v>1364</v>
      </c>
      <c r="D18478" s="198" t="s">
        <v>339</v>
      </c>
      <c r="E18478" s="421">
        <v>391</v>
      </c>
      <c r="F18478" s="413">
        <v>147.32</v>
      </c>
      <c r="G18478" s="414">
        <f t="shared" si="576"/>
        <v>2.654086342655444</v>
      </c>
      <c r="H18478" s="415">
        <f t="shared" si="577"/>
        <v>2.654086342655444</v>
      </c>
    </row>
    <row r="18479" spans="1:8" ht="15" hidden="1" thickBot="1">
      <c r="A18479" s="409">
        <v>202209</v>
      </c>
      <c r="B18479" s="196" t="s">
        <v>1383</v>
      </c>
      <c r="C18479" s="197" t="s">
        <v>1364</v>
      </c>
      <c r="D18479" s="198" t="s">
        <v>337</v>
      </c>
      <c r="E18479" s="421">
        <v>70903</v>
      </c>
      <c r="F18479" s="413">
        <v>147.32</v>
      </c>
      <c r="G18479" s="414">
        <f t="shared" si="576"/>
        <v>481.28563670920448</v>
      </c>
      <c r="H18479" s="415">
        <f t="shared" si="577"/>
        <v>2.4064281835460224</v>
      </c>
    </row>
    <row r="18480" spans="1:8" ht="15" hidden="1" thickBot="1">
      <c r="A18480" s="409">
        <v>202209</v>
      </c>
      <c r="B18480" s="196" t="s">
        <v>1384</v>
      </c>
      <c r="C18480" s="197" t="s">
        <v>1364</v>
      </c>
      <c r="D18480" s="198" t="s">
        <v>337</v>
      </c>
      <c r="E18480" s="421">
        <v>70903</v>
      </c>
      <c r="F18480" s="413">
        <v>147.32</v>
      </c>
      <c r="G18480" s="414">
        <f t="shared" si="576"/>
        <v>481.28563670920448</v>
      </c>
      <c r="H18480" s="415">
        <f t="shared" si="577"/>
        <v>2.4064281835460224</v>
      </c>
    </row>
    <row r="18481" spans="1:8" ht="15" hidden="1" thickBot="1">
      <c r="A18481" s="409">
        <v>202209</v>
      </c>
      <c r="B18481" s="196" t="s">
        <v>1385</v>
      </c>
      <c r="C18481" s="197" t="s">
        <v>1364</v>
      </c>
      <c r="D18481" s="198" t="s">
        <v>337</v>
      </c>
      <c r="E18481" s="421">
        <v>70903</v>
      </c>
      <c r="F18481" s="413">
        <v>147.32</v>
      </c>
      <c r="G18481" s="414">
        <f t="shared" si="576"/>
        <v>481.28563670920448</v>
      </c>
      <c r="H18481" s="415">
        <f t="shared" si="577"/>
        <v>2.4064281835460224</v>
      </c>
    </row>
    <row r="18482" spans="1:8" ht="15" hidden="1" thickBot="1">
      <c r="A18482" s="409">
        <v>202209</v>
      </c>
      <c r="B18482" s="196" t="s">
        <v>1386</v>
      </c>
      <c r="C18482" s="197" t="s">
        <v>1364</v>
      </c>
      <c r="D18482" s="198" t="s">
        <v>337</v>
      </c>
      <c r="E18482" s="421">
        <v>70903</v>
      </c>
      <c r="F18482" s="413">
        <v>147.32</v>
      </c>
      <c r="G18482" s="414">
        <f t="shared" si="576"/>
        <v>481.28563670920448</v>
      </c>
      <c r="H18482" s="415">
        <f t="shared" si="577"/>
        <v>2.4064281835460224</v>
      </c>
    </row>
    <row r="18483" spans="1:8" ht="15" hidden="1" thickBot="1">
      <c r="A18483" s="409">
        <v>202209</v>
      </c>
      <c r="B18483" s="196" t="s">
        <v>1387</v>
      </c>
      <c r="C18483" s="197" t="s">
        <v>1364</v>
      </c>
      <c r="D18483" s="198" t="s">
        <v>337</v>
      </c>
      <c r="E18483" s="421">
        <v>70903</v>
      </c>
      <c r="F18483" s="413">
        <v>147.32</v>
      </c>
      <c r="G18483" s="414">
        <f t="shared" si="576"/>
        <v>481.28563670920448</v>
      </c>
      <c r="H18483" s="415">
        <f t="shared" si="577"/>
        <v>2.4064281835460224</v>
      </c>
    </row>
    <row r="18484" spans="1:8" ht="15" hidden="1" thickBot="1">
      <c r="A18484" s="409">
        <v>202209</v>
      </c>
      <c r="B18484" s="196" t="s">
        <v>1388</v>
      </c>
      <c r="C18484" s="197" t="s">
        <v>2674</v>
      </c>
      <c r="D18484" s="198" t="s">
        <v>339</v>
      </c>
      <c r="E18484" s="421">
        <v>355</v>
      </c>
      <c r="F18484" s="413">
        <v>147.32</v>
      </c>
      <c r="G18484" s="414">
        <f t="shared" si="576"/>
        <v>2.409720336682053</v>
      </c>
      <c r="H18484" s="415">
        <f t="shared" si="577"/>
        <v>2.409720336682053</v>
      </c>
    </row>
    <row r="18485" spans="1:8" ht="15" hidden="1" thickBot="1">
      <c r="A18485" s="409">
        <v>202209</v>
      </c>
      <c r="B18485" s="196" t="s">
        <v>1389</v>
      </c>
      <c r="C18485" s="197" t="s">
        <v>1364</v>
      </c>
      <c r="D18485" s="198" t="s">
        <v>337</v>
      </c>
      <c r="E18485" s="421">
        <v>61589</v>
      </c>
      <c r="F18485" s="413">
        <v>147.32</v>
      </c>
      <c r="G18485" s="414">
        <f t="shared" si="576"/>
        <v>418.06272060819987</v>
      </c>
      <c r="H18485" s="415">
        <f t="shared" si="577"/>
        <v>2.0903136030409994</v>
      </c>
    </row>
    <row r="18486" spans="1:8" ht="15" hidden="1" thickBot="1">
      <c r="A18486" s="409">
        <v>202209</v>
      </c>
      <c r="B18486" s="196" t="s">
        <v>1390</v>
      </c>
      <c r="C18486" s="197" t="s">
        <v>1364</v>
      </c>
      <c r="D18486" s="198" t="s">
        <v>339</v>
      </c>
      <c r="E18486" s="421">
        <v>308</v>
      </c>
      <c r="F18486" s="413">
        <v>147.32</v>
      </c>
      <c r="G18486" s="414">
        <f t="shared" si="576"/>
        <v>2.0906869399945696</v>
      </c>
      <c r="H18486" s="415">
        <f t="shared" si="577"/>
        <v>2.0906869399945696</v>
      </c>
    </row>
    <row r="18487" spans="1:8" ht="15" hidden="1" thickBot="1">
      <c r="A18487" s="409">
        <v>202209</v>
      </c>
      <c r="B18487" s="196" t="s">
        <v>1391</v>
      </c>
      <c r="C18487" s="197" t="s">
        <v>1364</v>
      </c>
      <c r="D18487" s="198" t="s">
        <v>337</v>
      </c>
      <c r="E18487" s="421">
        <v>75333</v>
      </c>
      <c r="F18487" s="413">
        <v>147.32</v>
      </c>
      <c r="G18487" s="414">
        <f t="shared" si="576"/>
        <v>511.35623133315232</v>
      </c>
      <c r="H18487" s="415">
        <f t="shared" si="577"/>
        <v>2.5567811566657617</v>
      </c>
    </row>
    <row r="18488" spans="1:8" ht="15" hidden="1" thickBot="1">
      <c r="A18488" s="409">
        <v>202209</v>
      </c>
      <c r="B18488" s="196" t="s">
        <v>1392</v>
      </c>
      <c r="C18488" s="197" t="s">
        <v>1364</v>
      </c>
      <c r="D18488" s="198" t="s">
        <v>339</v>
      </c>
      <c r="E18488" s="421">
        <v>377</v>
      </c>
      <c r="F18488" s="413">
        <v>147.32</v>
      </c>
      <c r="G18488" s="414">
        <f t="shared" si="576"/>
        <v>2.5590551181102366</v>
      </c>
      <c r="H18488" s="415">
        <f t="shared" si="577"/>
        <v>2.5590551181102366</v>
      </c>
    </row>
    <row r="18489" spans="1:8" ht="15" hidden="1" thickBot="1">
      <c r="A18489" s="409">
        <v>202209</v>
      </c>
      <c r="B18489" s="196" t="s">
        <v>1393</v>
      </c>
      <c r="C18489" s="197" t="s">
        <v>1364</v>
      </c>
      <c r="D18489" s="198" t="s">
        <v>337</v>
      </c>
      <c r="E18489" s="421">
        <v>75333</v>
      </c>
      <c r="F18489" s="413">
        <v>147.32</v>
      </c>
      <c r="G18489" s="414">
        <f t="shared" si="576"/>
        <v>511.35623133315232</v>
      </c>
      <c r="H18489" s="415">
        <f t="shared" si="577"/>
        <v>2.5567811566657617</v>
      </c>
    </row>
    <row r="18490" spans="1:8" ht="15" hidden="1" thickBot="1">
      <c r="A18490" s="409">
        <v>202209</v>
      </c>
      <c r="B18490" s="196" t="s">
        <v>1394</v>
      </c>
      <c r="C18490" s="197" t="s">
        <v>1364</v>
      </c>
      <c r="D18490" s="198" t="s">
        <v>381</v>
      </c>
      <c r="E18490" s="421">
        <v>7859</v>
      </c>
      <c r="F18490" s="413">
        <v>147.32</v>
      </c>
      <c r="G18490" s="414">
        <f t="shared" si="576"/>
        <v>53.346456692913385</v>
      </c>
      <c r="H18490" s="415" t="str">
        <f t="shared" si="577"/>
        <v>VER</v>
      </c>
    </row>
    <row r="18491" spans="1:8" ht="15" hidden="1" thickBot="1">
      <c r="A18491" s="409">
        <v>202209</v>
      </c>
      <c r="B18491" s="196" t="s">
        <v>1395</v>
      </c>
      <c r="C18491" s="197" t="s">
        <v>2675</v>
      </c>
      <c r="D18491" s="198" t="s">
        <v>339</v>
      </c>
      <c r="E18491" s="421">
        <v>377</v>
      </c>
      <c r="F18491" s="413">
        <v>147.32</v>
      </c>
      <c r="G18491" s="414">
        <f t="shared" si="576"/>
        <v>2.5590551181102366</v>
      </c>
      <c r="H18491" s="415">
        <f t="shared" si="577"/>
        <v>2.5590551181102366</v>
      </c>
    </row>
    <row r="18492" spans="1:8" ht="15" hidden="1" thickBot="1">
      <c r="A18492" s="409">
        <v>202209</v>
      </c>
      <c r="B18492" s="196" t="s">
        <v>1396</v>
      </c>
      <c r="C18492" s="197" t="s">
        <v>1364</v>
      </c>
      <c r="D18492" s="198" t="s">
        <v>337</v>
      </c>
      <c r="E18492" s="421">
        <v>75333</v>
      </c>
      <c r="F18492" s="413">
        <v>147.32</v>
      </c>
      <c r="G18492" s="414">
        <f t="shared" si="576"/>
        <v>511.35623133315232</v>
      </c>
      <c r="H18492" s="415">
        <f t="shared" si="577"/>
        <v>2.5567811566657617</v>
      </c>
    </row>
    <row r="18493" spans="1:8" ht="15" hidden="1" thickBot="1">
      <c r="A18493" s="409">
        <v>202209</v>
      </c>
      <c r="B18493" s="196" t="s">
        <v>1397</v>
      </c>
      <c r="C18493" s="197" t="s">
        <v>1364</v>
      </c>
      <c r="D18493" s="198" t="s">
        <v>339</v>
      </c>
      <c r="E18493" s="421">
        <v>377</v>
      </c>
      <c r="F18493" s="413">
        <v>147.32</v>
      </c>
      <c r="G18493" s="414">
        <f t="shared" si="576"/>
        <v>2.5590551181102366</v>
      </c>
      <c r="H18493" s="415">
        <f t="shared" si="577"/>
        <v>2.5590551181102366</v>
      </c>
    </row>
    <row r="18494" spans="1:8" ht="15" hidden="1" thickBot="1">
      <c r="A18494" s="409">
        <v>202209</v>
      </c>
      <c r="B18494" s="196" t="s">
        <v>1398</v>
      </c>
      <c r="C18494" s="197" t="s">
        <v>1364</v>
      </c>
      <c r="D18494" s="198" t="s">
        <v>337</v>
      </c>
      <c r="E18494" s="421">
        <v>76093</v>
      </c>
      <c r="F18494" s="413">
        <v>147.32</v>
      </c>
      <c r="G18494" s="414">
        <f t="shared" si="576"/>
        <v>516.51506923703505</v>
      </c>
      <c r="H18494" s="415">
        <f t="shared" si="577"/>
        <v>2.582575346185175</v>
      </c>
    </row>
    <row r="18495" spans="1:8" ht="15" hidden="1" thickBot="1">
      <c r="A18495" s="409">
        <v>202209</v>
      </c>
      <c r="B18495" s="196" t="s">
        <v>1399</v>
      </c>
      <c r="C18495" s="197" t="s">
        <v>1364</v>
      </c>
      <c r="D18495" s="198" t="s">
        <v>339</v>
      </c>
      <c r="E18495" s="421">
        <v>380</v>
      </c>
      <c r="F18495" s="413">
        <v>147.32</v>
      </c>
      <c r="G18495" s="414">
        <f t="shared" si="576"/>
        <v>2.5794189519413524</v>
      </c>
      <c r="H18495" s="415">
        <f t="shared" si="577"/>
        <v>2.5794189519413524</v>
      </c>
    </row>
    <row r="18496" spans="1:8" ht="15" hidden="1" thickBot="1">
      <c r="A18496" s="409">
        <v>202209</v>
      </c>
      <c r="B18496" s="196" t="s">
        <v>1400</v>
      </c>
      <c r="C18496" s="197" t="s">
        <v>1364</v>
      </c>
      <c r="D18496" s="198" t="s">
        <v>337</v>
      </c>
      <c r="E18496" s="421">
        <v>61589</v>
      </c>
      <c r="F18496" s="413">
        <v>147.32</v>
      </c>
      <c r="G18496" s="414">
        <f t="shared" si="576"/>
        <v>418.06272060819987</v>
      </c>
      <c r="H18496" s="415">
        <f t="shared" si="577"/>
        <v>2.0903136030409994</v>
      </c>
    </row>
    <row r="18497" spans="1:8" ht="15" hidden="1" thickBot="1">
      <c r="A18497" s="409">
        <v>202209</v>
      </c>
      <c r="B18497" s="196" t="s">
        <v>1401</v>
      </c>
      <c r="C18497" s="197" t="s">
        <v>2771</v>
      </c>
      <c r="D18497" s="198" t="s">
        <v>350</v>
      </c>
      <c r="E18497" s="421">
        <v>0.01</v>
      </c>
      <c r="F18497" s="413">
        <v>147.32</v>
      </c>
      <c r="G18497" s="414">
        <f t="shared" si="576"/>
        <v>6.7879446103719793E-5</v>
      </c>
      <c r="H18497" s="415" t="str">
        <f t="shared" si="577"/>
        <v>VER</v>
      </c>
    </row>
    <row r="18498" spans="1:8" ht="15" hidden="1" thickBot="1">
      <c r="A18498" s="409">
        <v>202209</v>
      </c>
      <c r="B18498" s="196" t="s">
        <v>1402</v>
      </c>
      <c r="C18498" s="197" t="s">
        <v>2676</v>
      </c>
      <c r="D18498" s="198" t="s">
        <v>337</v>
      </c>
      <c r="E18498" s="421">
        <v>75333</v>
      </c>
      <c r="F18498" s="413">
        <v>147.32</v>
      </c>
      <c r="G18498" s="414">
        <f t="shared" ref="G18498:G18561" si="578">+E18498/F18498</f>
        <v>511.35623133315232</v>
      </c>
      <c r="H18498" s="415">
        <f t="shared" ref="H18498:H18561" si="579">IF(D18498="TB",G18498/200,IF(D18498="LT",G18498,"VER"))</f>
        <v>2.5567811566657617</v>
      </c>
    </row>
    <row r="18499" spans="1:8" ht="15" hidden="1" thickBot="1">
      <c r="A18499" s="409">
        <v>202209</v>
      </c>
      <c r="B18499" s="196" t="s">
        <v>1403</v>
      </c>
      <c r="C18499" s="197" t="s">
        <v>2677</v>
      </c>
      <c r="D18499" s="198" t="s">
        <v>339</v>
      </c>
      <c r="E18499" s="421">
        <v>377</v>
      </c>
      <c r="F18499" s="413">
        <v>147.32</v>
      </c>
      <c r="G18499" s="414">
        <f t="shared" si="578"/>
        <v>2.5590551181102366</v>
      </c>
      <c r="H18499" s="415">
        <f t="shared" si="579"/>
        <v>2.5590551181102366</v>
      </c>
    </row>
    <row r="18500" spans="1:8" ht="15" hidden="1" thickBot="1">
      <c r="A18500" s="409">
        <v>202209</v>
      </c>
      <c r="B18500" s="196" t="s">
        <v>1404</v>
      </c>
      <c r="C18500" s="197" t="s">
        <v>1364</v>
      </c>
      <c r="D18500" s="198" t="s">
        <v>337</v>
      </c>
      <c r="E18500" s="421">
        <v>28548</v>
      </c>
      <c r="F18500" s="413">
        <v>147.32</v>
      </c>
      <c r="G18500" s="414">
        <f t="shared" si="578"/>
        <v>193.78224273689926</v>
      </c>
      <c r="H18500" s="415">
        <f t="shared" si="579"/>
        <v>0.96891121368449629</v>
      </c>
    </row>
    <row r="18501" spans="1:8" ht="15" hidden="1" thickBot="1">
      <c r="A18501" s="409">
        <v>202209</v>
      </c>
      <c r="B18501" s="196" t="s">
        <v>1405</v>
      </c>
      <c r="C18501" s="197" t="s">
        <v>1364</v>
      </c>
      <c r="D18501" s="198" t="s">
        <v>339</v>
      </c>
      <c r="E18501" s="421">
        <v>143</v>
      </c>
      <c r="F18501" s="413">
        <v>147.32</v>
      </c>
      <c r="G18501" s="414">
        <f t="shared" si="578"/>
        <v>0.97067607928319311</v>
      </c>
      <c r="H18501" s="415">
        <f t="shared" si="579"/>
        <v>0.97067607928319311</v>
      </c>
    </row>
    <row r="18502" spans="1:8" ht="15" hidden="1" thickBot="1">
      <c r="A18502" s="409">
        <v>202209</v>
      </c>
      <c r="B18502" s="196" t="s">
        <v>1406</v>
      </c>
      <c r="C18502" s="197" t="s">
        <v>1364</v>
      </c>
      <c r="D18502" s="198" t="s">
        <v>337</v>
      </c>
      <c r="E18502" s="421">
        <v>76848</v>
      </c>
      <c r="F18502" s="413">
        <v>147.32</v>
      </c>
      <c r="G18502" s="414">
        <f t="shared" si="578"/>
        <v>521.63996741786593</v>
      </c>
      <c r="H18502" s="415">
        <f t="shared" si="579"/>
        <v>2.6081998370893298</v>
      </c>
    </row>
    <row r="18503" spans="1:8" ht="15" hidden="1" thickBot="1">
      <c r="A18503" s="409">
        <v>202209</v>
      </c>
      <c r="B18503" s="196" t="s">
        <v>1407</v>
      </c>
      <c r="C18503" s="197" t="s">
        <v>791</v>
      </c>
      <c r="D18503" s="198" t="s">
        <v>337</v>
      </c>
      <c r="E18503" s="421">
        <v>75717</v>
      </c>
      <c r="F18503" s="413">
        <v>147.32</v>
      </c>
      <c r="G18503" s="414">
        <f t="shared" si="578"/>
        <v>513.96280206353515</v>
      </c>
      <c r="H18503" s="415">
        <f t="shared" si="579"/>
        <v>2.5698140103176756</v>
      </c>
    </row>
    <row r="18504" spans="1:8" ht="15" hidden="1" thickBot="1">
      <c r="A18504" s="409">
        <v>202209</v>
      </c>
      <c r="B18504" s="196" t="s">
        <v>1408</v>
      </c>
      <c r="C18504" s="197" t="s">
        <v>791</v>
      </c>
      <c r="D18504" s="198" t="s">
        <v>339</v>
      </c>
      <c r="E18504" s="421">
        <v>379</v>
      </c>
      <c r="F18504" s="413">
        <v>147.32</v>
      </c>
      <c r="G18504" s="414">
        <f t="shared" si="578"/>
        <v>2.5726310073309802</v>
      </c>
      <c r="H18504" s="415">
        <f t="shared" si="579"/>
        <v>2.5726310073309802</v>
      </c>
    </row>
    <row r="18505" spans="1:8" ht="15" hidden="1" thickBot="1">
      <c r="A18505" s="409">
        <v>202209</v>
      </c>
      <c r="B18505" s="196" t="s">
        <v>1409</v>
      </c>
      <c r="C18505" s="197" t="s">
        <v>1410</v>
      </c>
      <c r="D18505" s="198" t="s">
        <v>337</v>
      </c>
      <c r="E18505" s="421">
        <v>123092</v>
      </c>
      <c r="F18505" s="413">
        <v>147.32</v>
      </c>
      <c r="G18505" s="414">
        <f t="shared" si="578"/>
        <v>835.54167797990772</v>
      </c>
      <c r="H18505" s="415">
        <f t="shared" si="579"/>
        <v>4.1777083898995384</v>
      </c>
    </row>
    <row r="18506" spans="1:8" ht="15" hidden="1" thickBot="1">
      <c r="A18506" s="409">
        <v>202209</v>
      </c>
      <c r="B18506" s="196" t="s">
        <v>1411</v>
      </c>
      <c r="C18506" s="197" t="s">
        <v>1410</v>
      </c>
      <c r="D18506" s="198" t="s">
        <v>339</v>
      </c>
      <c r="E18506" s="421">
        <v>615</v>
      </c>
      <c r="F18506" s="413">
        <v>147.32</v>
      </c>
      <c r="G18506" s="414">
        <f t="shared" si="578"/>
        <v>4.1745859353787678</v>
      </c>
      <c r="H18506" s="415">
        <f t="shared" si="579"/>
        <v>4.1745859353787678</v>
      </c>
    </row>
    <row r="18507" spans="1:8" ht="15" hidden="1" thickBot="1">
      <c r="A18507" s="409">
        <v>202209</v>
      </c>
      <c r="B18507" s="196" t="s">
        <v>1412</v>
      </c>
      <c r="C18507" s="197" t="s">
        <v>1410</v>
      </c>
      <c r="D18507" s="198" t="s">
        <v>337</v>
      </c>
      <c r="E18507" s="421">
        <v>17626</v>
      </c>
      <c r="F18507" s="413">
        <v>147.32</v>
      </c>
      <c r="G18507" s="414">
        <f t="shared" si="578"/>
        <v>119.64431170241652</v>
      </c>
      <c r="H18507" s="415">
        <f t="shared" si="579"/>
        <v>0.59822155851208259</v>
      </c>
    </row>
    <row r="18508" spans="1:8" ht="15" hidden="1" thickBot="1">
      <c r="A18508" s="409">
        <v>202209</v>
      </c>
      <c r="B18508" s="196" t="s">
        <v>1413</v>
      </c>
      <c r="C18508" s="197" t="s">
        <v>1410</v>
      </c>
      <c r="D18508" s="198" t="s">
        <v>339</v>
      </c>
      <c r="E18508" s="421">
        <v>88.11</v>
      </c>
      <c r="F18508" s="413">
        <v>147.32</v>
      </c>
      <c r="G18508" s="414">
        <f t="shared" si="578"/>
        <v>0.59808579961987518</v>
      </c>
      <c r="H18508" s="415">
        <f t="shared" si="579"/>
        <v>0.59808579961987518</v>
      </c>
    </row>
    <row r="18509" spans="1:8" ht="15" hidden="1" thickBot="1">
      <c r="A18509" s="409">
        <v>202209</v>
      </c>
      <c r="B18509" s="196" t="s">
        <v>1414</v>
      </c>
      <c r="C18509" s="197" t="s">
        <v>1410</v>
      </c>
      <c r="D18509" s="198" t="s">
        <v>337</v>
      </c>
      <c r="E18509" s="421">
        <v>112908</v>
      </c>
      <c r="F18509" s="413">
        <v>147.32</v>
      </c>
      <c r="G18509" s="414">
        <f t="shared" si="578"/>
        <v>766.41325006787952</v>
      </c>
      <c r="H18509" s="415">
        <f t="shared" si="579"/>
        <v>3.8320662503393974</v>
      </c>
    </row>
    <row r="18510" spans="1:8" ht="15" hidden="1" thickBot="1">
      <c r="A18510" s="409">
        <v>202209</v>
      </c>
      <c r="B18510" s="196" t="s">
        <v>1415</v>
      </c>
      <c r="C18510" s="197" t="s">
        <v>1416</v>
      </c>
      <c r="D18510" s="198" t="s">
        <v>374</v>
      </c>
      <c r="E18510" s="421">
        <v>0.01</v>
      </c>
      <c r="F18510" s="413">
        <v>147.32</v>
      </c>
      <c r="G18510" s="414">
        <f t="shared" si="578"/>
        <v>6.7879446103719793E-5</v>
      </c>
      <c r="H18510" s="415" t="str">
        <f t="shared" si="579"/>
        <v>VER</v>
      </c>
    </row>
    <row r="18511" spans="1:8" ht="15" hidden="1" thickBot="1">
      <c r="A18511" s="409">
        <v>202209</v>
      </c>
      <c r="B18511" s="196" t="s">
        <v>1417</v>
      </c>
      <c r="C18511" s="197" t="s">
        <v>1410</v>
      </c>
      <c r="D18511" s="198" t="s">
        <v>337</v>
      </c>
      <c r="E18511" s="421">
        <v>11764</v>
      </c>
      <c r="F18511" s="413">
        <v>147.32</v>
      </c>
      <c r="G18511" s="414">
        <f t="shared" si="578"/>
        <v>79.853380396415972</v>
      </c>
      <c r="H18511" s="415">
        <f t="shared" si="579"/>
        <v>0.39926690198207987</v>
      </c>
    </row>
    <row r="18512" spans="1:8" ht="15" hidden="1" thickBot="1">
      <c r="A18512" s="409">
        <v>202209</v>
      </c>
      <c r="B18512" s="196" t="s">
        <v>1418</v>
      </c>
      <c r="C18512" s="197" t="s">
        <v>1410</v>
      </c>
      <c r="D18512" s="198" t="s">
        <v>337</v>
      </c>
      <c r="E18512" s="421">
        <v>14878</v>
      </c>
      <c r="F18512" s="413">
        <v>147.32</v>
      </c>
      <c r="G18512" s="414">
        <f t="shared" si="578"/>
        <v>100.99103991311431</v>
      </c>
      <c r="H18512" s="415">
        <f t="shared" si="579"/>
        <v>0.50495519956557156</v>
      </c>
    </row>
    <row r="18513" spans="1:8" ht="15" hidden="1" thickBot="1">
      <c r="A18513" s="409">
        <v>202209</v>
      </c>
      <c r="B18513" s="196" t="s">
        <v>1419</v>
      </c>
      <c r="C18513" s="197" t="s">
        <v>1420</v>
      </c>
      <c r="D18513" s="198" t="s">
        <v>337</v>
      </c>
      <c r="E18513" s="421">
        <v>41850</v>
      </c>
      <c r="F18513" s="413">
        <v>147.32</v>
      </c>
      <c r="G18513" s="414">
        <f t="shared" si="578"/>
        <v>284.07548194406735</v>
      </c>
      <c r="H18513" s="415">
        <f t="shared" si="579"/>
        <v>1.4203774097203368</v>
      </c>
    </row>
    <row r="18514" spans="1:8" ht="15" hidden="1" thickBot="1">
      <c r="A18514" s="409">
        <v>202209</v>
      </c>
      <c r="B18514" s="196" t="s">
        <v>1421</v>
      </c>
      <c r="C18514" s="197" t="s">
        <v>1420</v>
      </c>
      <c r="D18514" s="198" t="s">
        <v>339</v>
      </c>
      <c r="E18514" s="421">
        <v>209</v>
      </c>
      <c r="F18514" s="413">
        <v>147.32</v>
      </c>
      <c r="G18514" s="414">
        <f t="shared" si="578"/>
        <v>1.4186804235677437</v>
      </c>
      <c r="H18514" s="415">
        <f t="shared" si="579"/>
        <v>1.4186804235677437</v>
      </c>
    </row>
    <row r="18515" spans="1:8" ht="15" hidden="1" thickBot="1">
      <c r="A18515" s="409">
        <v>202209</v>
      </c>
      <c r="B18515" s="196" t="s">
        <v>1422</v>
      </c>
      <c r="C18515" s="197" t="s">
        <v>1410</v>
      </c>
      <c r="D18515" s="198" t="s">
        <v>337</v>
      </c>
      <c r="E18515" s="421">
        <v>57953</v>
      </c>
      <c r="F18515" s="413">
        <v>147.32</v>
      </c>
      <c r="G18515" s="414">
        <f t="shared" si="578"/>
        <v>393.38175400488734</v>
      </c>
      <c r="H18515" s="415">
        <f t="shared" si="579"/>
        <v>1.9669087700244368</v>
      </c>
    </row>
    <row r="18516" spans="1:8" ht="15" hidden="1" thickBot="1">
      <c r="A18516" s="409">
        <v>202209</v>
      </c>
      <c r="B18516" s="196" t="s">
        <v>1423</v>
      </c>
      <c r="C18516" s="197" t="s">
        <v>1410</v>
      </c>
      <c r="D18516" s="198" t="s">
        <v>339</v>
      </c>
      <c r="E18516" s="421">
        <v>290</v>
      </c>
      <c r="F18516" s="413">
        <v>147.32</v>
      </c>
      <c r="G18516" s="414">
        <f t="shared" si="578"/>
        <v>1.9685039370078741</v>
      </c>
      <c r="H18516" s="415">
        <f t="shared" si="579"/>
        <v>1.9685039370078741</v>
      </c>
    </row>
    <row r="18517" spans="1:8" ht="15" hidden="1" thickBot="1">
      <c r="A18517" s="409">
        <v>202209</v>
      </c>
      <c r="B18517" s="196" t="s">
        <v>1424</v>
      </c>
      <c r="C18517" s="197" t="s">
        <v>1410</v>
      </c>
      <c r="D18517" s="198" t="s">
        <v>337</v>
      </c>
      <c r="E18517" s="421">
        <v>81467</v>
      </c>
      <c r="F18517" s="413">
        <v>147.32</v>
      </c>
      <c r="G18517" s="414">
        <f t="shared" si="578"/>
        <v>552.9934835731741</v>
      </c>
      <c r="H18517" s="415">
        <f t="shared" si="579"/>
        <v>2.7649674178658703</v>
      </c>
    </row>
    <row r="18518" spans="1:8" ht="15" hidden="1" thickBot="1">
      <c r="A18518" s="409">
        <v>202209</v>
      </c>
      <c r="B18518" s="196" t="s">
        <v>1425</v>
      </c>
      <c r="C18518" s="197" t="s">
        <v>1410</v>
      </c>
      <c r="D18518" s="198" t="s">
        <v>337</v>
      </c>
      <c r="E18518" s="421">
        <v>31237</v>
      </c>
      <c r="F18518" s="413">
        <v>147.32</v>
      </c>
      <c r="G18518" s="414">
        <f t="shared" si="578"/>
        <v>212.03502579418952</v>
      </c>
      <c r="H18518" s="415">
        <f t="shared" si="579"/>
        <v>1.0601751289709476</v>
      </c>
    </row>
    <row r="18519" spans="1:8" ht="15" hidden="1" thickBot="1">
      <c r="A18519" s="409">
        <v>202209</v>
      </c>
      <c r="B18519" s="196" t="s">
        <v>1426</v>
      </c>
      <c r="C18519" s="197" t="s">
        <v>1410</v>
      </c>
      <c r="D18519" s="198" t="s">
        <v>339</v>
      </c>
      <c r="E18519" s="421">
        <v>156</v>
      </c>
      <c r="F18519" s="413">
        <v>147.32</v>
      </c>
      <c r="G18519" s="414">
        <f t="shared" si="578"/>
        <v>1.0589193592180288</v>
      </c>
      <c r="H18519" s="415">
        <f t="shared" si="579"/>
        <v>1.0589193592180288</v>
      </c>
    </row>
    <row r="18520" spans="1:8" ht="15" hidden="1" thickBot="1">
      <c r="A18520" s="409">
        <v>202209</v>
      </c>
      <c r="B18520" s="196" t="s">
        <v>1427</v>
      </c>
      <c r="C18520" s="197" t="s">
        <v>1410</v>
      </c>
      <c r="D18520" s="198" t="s">
        <v>339</v>
      </c>
      <c r="E18520" s="421">
        <v>63.96</v>
      </c>
      <c r="F18520" s="413">
        <v>147.32</v>
      </c>
      <c r="G18520" s="414">
        <f t="shared" si="578"/>
        <v>0.43415693727939181</v>
      </c>
      <c r="H18520" s="415">
        <f t="shared" si="579"/>
        <v>0.43415693727939181</v>
      </c>
    </row>
    <row r="18521" spans="1:8" ht="15" hidden="1" thickBot="1">
      <c r="A18521" s="409">
        <v>202209</v>
      </c>
      <c r="B18521" s="196" t="s">
        <v>1428</v>
      </c>
      <c r="C18521" s="197" t="s">
        <v>1410</v>
      </c>
      <c r="D18521" s="198" t="s">
        <v>337</v>
      </c>
      <c r="E18521" s="421">
        <v>7077</v>
      </c>
      <c r="F18521" s="413">
        <v>147.32</v>
      </c>
      <c r="G18521" s="414">
        <f t="shared" si="578"/>
        <v>48.038284007602499</v>
      </c>
      <c r="H18521" s="415">
        <f t="shared" si="579"/>
        <v>0.2401914200380125</v>
      </c>
    </row>
    <row r="18522" spans="1:8" ht="15" hidden="1" thickBot="1">
      <c r="A18522" s="409">
        <v>202209</v>
      </c>
      <c r="B18522" s="196" t="s">
        <v>1429</v>
      </c>
      <c r="C18522" s="197" t="s">
        <v>1410</v>
      </c>
      <c r="D18522" s="198" t="s">
        <v>339</v>
      </c>
      <c r="E18522" s="421">
        <v>35.369999999999997</v>
      </c>
      <c r="F18522" s="413">
        <v>147.32</v>
      </c>
      <c r="G18522" s="414">
        <f t="shared" si="578"/>
        <v>0.24008960086885692</v>
      </c>
      <c r="H18522" s="415">
        <f t="shared" si="579"/>
        <v>0.24008960086885692</v>
      </c>
    </row>
    <row r="18523" spans="1:8" ht="15" hidden="1" thickBot="1">
      <c r="A18523" s="409">
        <v>202209</v>
      </c>
      <c r="B18523" s="196" t="s">
        <v>1430</v>
      </c>
      <c r="C18523" s="197" t="s">
        <v>1410</v>
      </c>
      <c r="D18523" s="198" t="s">
        <v>337</v>
      </c>
      <c r="E18523" s="421">
        <v>17687</v>
      </c>
      <c r="F18523" s="413">
        <v>147.32</v>
      </c>
      <c r="G18523" s="414">
        <f t="shared" si="578"/>
        <v>120.0583763236492</v>
      </c>
      <c r="H18523" s="415">
        <f t="shared" si="579"/>
        <v>0.60029188161824598</v>
      </c>
    </row>
    <row r="18524" spans="1:8" ht="15" hidden="1" thickBot="1">
      <c r="A18524" s="409">
        <v>202209</v>
      </c>
      <c r="B18524" s="196" t="s">
        <v>1431</v>
      </c>
      <c r="C18524" s="197" t="s">
        <v>1410</v>
      </c>
      <c r="D18524" s="198" t="s">
        <v>339</v>
      </c>
      <c r="E18524" s="421">
        <v>88.43</v>
      </c>
      <c r="F18524" s="413">
        <v>147.32</v>
      </c>
      <c r="G18524" s="414">
        <f t="shared" si="578"/>
        <v>0.60025794189519421</v>
      </c>
      <c r="H18524" s="415">
        <f t="shared" si="579"/>
        <v>0.60025794189519421</v>
      </c>
    </row>
    <row r="18525" spans="1:8" ht="15" hidden="1" thickBot="1">
      <c r="A18525" s="409">
        <v>202209</v>
      </c>
      <c r="B18525" s="196" t="s">
        <v>1432</v>
      </c>
      <c r="C18525" s="197" t="s">
        <v>1410</v>
      </c>
      <c r="D18525" s="198" t="s">
        <v>337</v>
      </c>
      <c r="E18525" s="421">
        <v>17687</v>
      </c>
      <c r="F18525" s="413">
        <v>147.32</v>
      </c>
      <c r="G18525" s="414">
        <f t="shared" si="578"/>
        <v>120.0583763236492</v>
      </c>
      <c r="H18525" s="415">
        <f t="shared" si="579"/>
        <v>0.60029188161824598</v>
      </c>
    </row>
    <row r="18526" spans="1:8" ht="15" hidden="1" thickBot="1">
      <c r="A18526" s="409">
        <v>202209</v>
      </c>
      <c r="B18526" s="196" t="s">
        <v>1433</v>
      </c>
      <c r="C18526" s="197" t="s">
        <v>1410</v>
      </c>
      <c r="D18526" s="198" t="s">
        <v>339</v>
      </c>
      <c r="E18526" s="421">
        <v>88.43</v>
      </c>
      <c r="F18526" s="413">
        <v>147.32</v>
      </c>
      <c r="G18526" s="414">
        <f t="shared" si="578"/>
        <v>0.60025794189519421</v>
      </c>
      <c r="H18526" s="415">
        <f t="shared" si="579"/>
        <v>0.60025794189519421</v>
      </c>
    </row>
    <row r="18527" spans="1:8" ht="15" hidden="1" thickBot="1">
      <c r="A18527" s="409">
        <v>202209</v>
      </c>
      <c r="B18527" s="196" t="s">
        <v>1434</v>
      </c>
      <c r="C18527" s="197" t="s">
        <v>1410</v>
      </c>
      <c r="D18527" s="198" t="s">
        <v>339</v>
      </c>
      <c r="E18527" s="421">
        <v>51.39</v>
      </c>
      <c r="F18527" s="413">
        <v>147.32</v>
      </c>
      <c r="G18527" s="414">
        <f t="shared" si="578"/>
        <v>0.34883247352701602</v>
      </c>
      <c r="H18527" s="415">
        <f t="shared" si="579"/>
        <v>0.34883247352701602</v>
      </c>
    </row>
    <row r="18528" spans="1:8" ht="15" hidden="1" thickBot="1">
      <c r="A18528" s="409">
        <v>202209</v>
      </c>
      <c r="B18528" s="196" t="s">
        <v>1435</v>
      </c>
      <c r="C18528" s="197" t="s">
        <v>1410</v>
      </c>
      <c r="D18528" s="198" t="s">
        <v>337</v>
      </c>
      <c r="E18528" s="421">
        <v>12642</v>
      </c>
      <c r="F18528" s="413">
        <v>147.32</v>
      </c>
      <c r="G18528" s="414">
        <f t="shared" si="578"/>
        <v>85.813195764322572</v>
      </c>
      <c r="H18528" s="415">
        <f t="shared" si="579"/>
        <v>0.42906597882161285</v>
      </c>
    </row>
    <row r="18529" spans="1:8" ht="15" hidden="1" thickBot="1">
      <c r="A18529" s="409">
        <v>202209</v>
      </c>
      <c r="B18529" s="196" t="s">
        <v>1436</v>
      </c>
      <c r="C18529" s="197" t="s">
        <v>1410</v>
      </c>
      <c r="D18529" s="198" t="s">
        <v>339</v>
      </c>
      <c r="E18529" s="421">
        <v>63.19</v>
      </c>
      <c r="F18529" s="413">
        <v>147.32</v>
      </c>
      <c r="G18529" s="414">
        <f t="shared" si="578"/>
        <v>0.42893021992940539</v>
      </c>
      <c r="H18529" s="415">
        <f t="shared" si="579"/>
        <v>0.42893021992940539</v>
      </c>
    </row>
    <row r="18530" spans="1:8" ht="15" hidden="1" thickBot="1">
      <c r="A18530" s="409">
        <v>202209</v>
      </c>
      <c r="B18530" s="196" t="s">
        <v>1437</v>
      </c>
      <c r="C18530" s="197" t="s">
        <v>1410</v>
      </c>
      <c r="D18530" s="198" t="s">
        <v>337</v>
      </c>
      <c r="E18530" s="421">
        <v>1</v>
      </c>
      <c r="F18530" s="413">
        <v>147.32</v>
      </c>
      <c r="G18530" s="414">
        <f t="shared" si="578"/>
        <v>6.7879446103719793E-3</v>
      </c>
      <c r="H18530" s="415">
        <f t="shared" si="579"/>
        <v>3.3939723051859896E-5</v>
      </c>
    </row>
    <row r="18531" spans="1:8" ht="15" hidden="1" thickBot="1">
      <c r="A18531" s="409">
        <v>202209</v>
      </c>
      <c r="B18531" s="196" t="s">
        <v>1438</v>
      </c>
      <c r="C18531" s="197" t="s">
        <v>1410</v>
      </c>
      <c r="D18531" s="198" t="s">
        <v>339</v>
      </c>
      <c r="E18531" s="421">
        <v>1</v>
      </c>
      <c r="F18531" s="413">
        <v>147.32</v>
      </c>
      <c r="G18531" s="414">
        <f t="shared" si="578"/>
        <v>6.7879446103719793E-3</v>
      </c>
      <c r="H18531" s="415">
        <f t="shared" si="579"/>
        <v>6.7879446103719793E-3</v>
      </c>
    </row>
    <row r="18532" spans="1:8" ht="15" hidden="1" thickBot="1">
      <c r="A18532" s="409">
        <v>202209</v>
      </c>
      <c r="B18532" s="196" t="s">
        <v>1439</v>
      </c>
      <c r="C18532" s="197" t="s">
        <v>1410</v>
      </c>
      <c r="D18532" s="198" t="s">
        <v>337</v>
      </c>
      <c r="E18532" s="421">
        <v>6495</v>
      </c>
      <c r="F18532" s="413">
        <v>147.32</v>
      </c>
      <c r="G18532" s="414">
        <f t="shared" si="578"/>
        <v>44.087700244366005</v>
      </c>
      <c r="H18532" s="415">
        <f t="shared" si="579"/>
        <v>0.22043850122183004</v>
      </c>
    </row>
    <row r="18533" spans="1:8" ht="15" hidden="1" thickBot="1">
      <c r="A18533" s="409">
        <v>202209</v>
      </c>
      <c r="B18533" s="196" t="s">
        <v>1440</v>
      </c>
      <c r="C18533" s="197" t="s">
        <v>1410</v>
      </c>
      <c r="D18533" s="198" t="s">
        <v>339</v>
      </c>
      <c r="E18533" s="421">
        <v>32.46</v>
      </c>
      <c r="F18533" s="413">
        <v>147.32</v>
      </c>
      <c r="G18533" s="414">
        <f t="shared" si="578"/>
        <v>0.22033668205267445</v>
      </c>
      <c r="H18533" s="415">
        <f t="shared" si="579"/>
        <v>0.22033668205267445</v>
      </c>
    </row>
    <row r="18534" spans="1:8" ht="15" hidden="1" thickBot="1">
      <c r="A18534" s="409">
        <v>202209</v>
      </c>
      <c r="B18534" s="196" t="s">
        <v>1441</v>
      </c>
      <c r="C18534" s="197" t="s">
        <v>1410</v>
      </c>
      <c r="D18534" s="198" t="s">
        <v>337</v>
      </c>
      <c r="E18534" s="421">
        <v>3526</v>
      </c>
      <c r="F18534" s="413">
        <v>147.32</v>
      </c>
      <c r="G18534" s="414">
        <f t="shared" si="578"/>
        <v>23.9342926961716</v>
      </c>
      <c r="H18534" s="415">
        <f t="shared" si="579"/>
        <v>0.119671463480858</v>
      </c>
    </row>
    <row r="18535" spans="1:8" ht="15" hidden="1" thickBot="1">
      <c r="A18535" s="409">
        <v>202209</v>
      </c>
      <c r="B18535" s="196" t="s">
        <v>1442</v>
      </c>
      <c r="C18535" s="197" t="s">
        <v>1410</v>
      </c>
      <c r="D18535" s="198" t="s">
        <v>339</v>
      </c>
      <c r="E18535" s="421">
        <v>17.62</v>
      </c>
      <c r="F18535" s="413">
        <v>147.32</v>
      </c>
      <c r="G18535" s="414">
        <f t="shared" si="578"/>
        <v>0.1196035840347543</v>
      </c>
      <c r="H18535" s="415">
        <f t="shared" si="579"/>
        <v>0.1196035840347543</v>
      </c>
    </row>
    <row r="18536" spans="1:8" ht="15" hidden="1" thickBot="1">
      <c r="A18536" s="409">
        <v>202209</v>
      </c>
      <c r="B18536" s="196" t="s">
        <v>1443</v>
      </c>
      <c r="C18536" s="197" t="s">
        <v>1410</v>
      </c>
      <c r="D18536" s="198" t="s">
        <v>337</v>
      </c>
      <c r="E18536" s="421">
        <v>2616</v>
      </c>
      <c r="F18536" s="413">
        <v>147.32</v>
      </c>
      <c r="G18536" s="414">
        <f t="shared" si="578"/>
        <v>17.757263100733098</v>
      </c>
      <c r="H18536" s="415">
        <f t="shared" si="579"/>
        <v>8.8786315503665489E-2</v>
      </c>
    </row>
    <row r="18537" spans="1:8" ht="15" hidden="1" thickBot="1">
      <c r="A18537" s="409">
        <v>202209</v>
      </c>
      <c r="B18537" s="196" t="s">
        <v>1444</v>
      </c>
      <c r="C18537" s="197" t="s">
        <v>1410</v>
      </c>
      <c r="D18537" s="198" t="s">
        <v>339</v>
      </c>
      <c r="E18537" s="421">
        <v>13.07</v>
      </c>
      <c r="F18537" s="413">
        <v>147.32</v>
      </c>
      <c r="G18537" s="414">
        <f t="shared" si="578"/>
        <v>8.8718436057561773E-2</v>
      </c>
      <c r="H18537" s="415">
        <f t="shared" si="579"/>
        <v>8.8718436057561773E-2</v>
      </c>
    </row>
    <row r="18538" spans="1:8" ht="15" hidden="1" thickBot="1">
      <c r="A18538" s="409">
        <v>202209</v>
      </c>
      <c r="B18538" s="196" t="s">
        <v>1445</v>
      </c>
      <c r="C18538" s="197" t="s">
        <v>1410</v>
      </c>
      <c r="D18538" s="198" t="s">
        <v>337</v>
      </c>
      <c r="E18538" s="421">
        <v>1</v>
      </c>
      <c r="F18538" s="413">
        <v>147.32</v>
      </c>
      <c r="G18538" s="414">
        <f t="shared" si="578"/>
        <v>6.7879446103719793E-3</v>
      </c>
      <c r="H18538" s="415">
        <f t="shared" si="579"/>
        <v>3.3939723051859896E-5</v>
      </c>
    </row>
    <row r="18539" spans="1:8" ht="15" hidden="1" thickBot="1">
      <c r="A18539" s="409">
        <v>202209</v>
      </c>
      <c r="B18539" s="196" t="s">
        <v>1446</v>
      </c>
      <c r="C18539" s="197" t="s">
        <v>1410</v>
      </c>
      <c r="D18539" s="198" t="s">
        <v>339</v>
      </c>
      <c r="E18539" s="421">
        <v>1</v>
      </c>
      <c r="F18539" s="413">
        <v>147.32</v>
      </c>
      <c r="G18539" s="414">
        <f t="shared" si="578"/>
        <v>6.7879446103719793E-3</v>
      </c>
      <c r="H18539" s="415">
        <f t="shared" si="579"/>
        <v>6.7879446103719793E-3</v>
      </c>
    </row>
    <row r="18540" spans="1:8" ht="15" hidden="1" thickBot="1">
      <c r="A18540" s="409">
        <v>202209</v>
      </c>
      <c r="B18540" s="196" t="s">
        <v>1447</v>
      </c>
      <c r="C18540" s="197" t="s">
        <v>1410</v>
      </c>
      <c r="D18540" s="198" t="s">
        <v>337</v>
      </c>
      <c r="E18540" s="421">
        <v>1</v>
      </c>
      <c r="F18540" s="413">
        <v>147.32</v>
      </c>
      <c r="G18540" s="414">
        <f t="shared" si="578"/>
        <v>6.7879446103719793E-3</v>
      </c>
      <c r="H18540" s="415">
        <f t="shared" si="579"/>
        <v>3.3939723051859896E-5</v>
      </c>
    </row>
    <row r="18541" spans="1:8" ht="15" hidden="1" thickBot="1">
      <c r="A18541" s="409">
        <v>202209</v>
      </c>
      <c r="B18541" s="196" t="s">
        <v>1448</v>
      </c>
      <c r="C18541" s="197" t="s">
        <v>1410</v>
      </c>
      <c r="D18541" s="198" t="s">
        <v>339</v>
      </c>
      <c r="E18541" s="421">
        <v>1</v>
      </c>
      <c r="F18541" s="413">
        <v>147.32</v>
      </c>
      <c r="G18541" s="414">
        <f t="shared" si="578"/>
        <v>6.7879446103719793E-3</v>
      </c>
      <c r="H18541" s="415">
        <f t="shared" si="579"/>
        <v>6.7879446103719793E-3</v>
      </c>
    </row>
    <row r="18542" spans="1:8" ht="15" hidden="1" thickBot="1">
      <c r="A18542" s="409">
        <v>202209</v>
      </c>
      <c r="B18542" s="196" t="s">
        <v>1449</v>
      </c>
      <c r="C18542" s="197" t="s">
        <v>1410</v>
      </c>
      <c r="D18542" s="198" t="s">
        <v>337</v>
      </c>
      <c r="E18542" s="421">
        <v>1</v>
      </c>
      <c r="F18542" s="413">
        <v>147.32</v>
      </c>
      <c r="G18542" s="414">
        <f t="shared" si="578"/>
        <v>6.7879446103719793E-3</v>
      </c>
      <c r="H18542" s="415">
        <f t="shared" si="579"/>
        <v>3.3939723051859896E-5</v>
      </c>
    </row>
    <row r="18543" spans="1:8" ht="15" hidden="1" thickBot="1">
      <c r="A18543" s="409">
        <v>202209</v>
      </c>
      <c r="B18543" s="196" t="s">
        <v>1450</v>
      </c>
      <c r="C18543" s="197" t="s">
        <v>1410</v>
      </c>
      <c r="D18543" s="198" t="s">
        <v>339</v>
      </c>
      <c r="E18543" s="421">
        <v>1</v>
      </c>
      <c r="F18543" s="413">
        <v>147.32</v>
      </c>
      <c r="G18543" s="414">
        <f t="shared" si="578"/>
        <v>6.7879446103719793E-3</v>
      </c>
      <c r="H18543" s="415">
        <f t="shared" si="579"/>
        <v>6.7879446103719793E-3</v>
      </c>
    </row>
    <row r="18544" spans="1:8" ht="15" hidden="1" thickBot="1">
      <c r="A18544" s="409">
        <v>202209</v>
      </c>
      <c r="B18544" s="196" t="s">
        <v>1451</v>
      </c>
      <c r="C18544" s="197" t="s">
        <v>1410</v>
      </c>
      <c r="D18544" s="198" t="s">
        <v>337</v>
      </c>
      <c r="E18544" s="421">
        <v>3712</v>
      </c>
      <c r="F18544" s="413">
        <v>147.32</v>
      </c>
      <c r="G18544" s="414">
        <f t="shared" si="578"/>
        <v>25.196850393700789</v>
      </c>
      <c r="H18544" s="415">
        <f t="shared" si="579"/>
        <v>0.12598425196850394</v>
      </c>
    </row>
    <row r="18545" spans="1:8" ht="15" hidden="1" thickBot="1">
      <c r="A18545" s="409">
        <v>202209</v>
      </c>
      <c r="B18545" s="196" t="s">
        <v>1452</v>
      </c>
      <c r="C18545" s="197" t="s">
        <v>1410</v>
      </c>
      <c r="D18545" s="198" t="s">
        <v>339</v>
      </c>
      <c r="E18545" s="421">
        <v>18.55</v>
      </c>
      <c r="F18545" s="413">
        <v>147.32</v>
      </c>
      <c r="G18545" s="414">
        <f t="shared" si="578"/>
        <v>0.12591637252240023</v>
      </c>
      <c r="H18545" s="415">
        <f t="shared" si="579"/>
        <v>0.12591637252240023</v>
      </c>
    </row>
    <row r="18546" spans="1:8" ht="15" hidden="1" thickBot="1">
      <c r="A18546" s="409">
        <v>202209</v>
      </c>
      <c r="B18546" s="196" t="s">
        <v>1453</v>
      </c>
      <c r="C18546" s="197" t="s">
        <v>1410</v>
      </c>
      <c r="D18546" s="198" t="s">
        <v>337</v>
      </c>
      <c r="E18546" s="421">
        <v>9679</v>
      </c>
      <c r="F18546" s="413">
        <v>147.32</v>
      </c>
      <c r="G18546" s="414">
        <f t="shared" si="578"/>
        <v>65.700515883790388</v>
      </c>
      <c r="H18546" s="415">
        <f t="shared" si="579"/>
        <v>0.32850257941895195</v>
      </c>
    </row>
    <row r="18547" spans="1:8" ht="15" hidden="1" thickBot="1">
      <c r="A18547" s="409">
        <v>202209</v>
      </c>
      <c r="B18547" s="196" t="s">
        <v>1454</v>
      </c>
      <c r="C18547" s="197" t="s">
        <v>1410</v>
      </c>
      <c r="D18547" s="198" t="s">
        <v>339</v>
      </c>
      <c r="E18547" s="421">
        <v>48.34</v>
      </c>
      <c r="F18547" s="413">
        <v>147.32</v>
      </c>
      <c r="G18547" s="414">
        <f t="shared" si="578"/>
        <v>0.3281292424653815</v>
      </c>
      <c r="H18547" s="415">
        <f t="shared" si="579"/>
        <v>0.3281292424653815</v>
      </c>
    </row>
    <row r="18548" spans="1:8" ht="15" hidden="1" thickBot="1">
      <c r="A18548" s="409">
        <v>202209</v>
      </c>
      <c r="B18548" s="196" t="s">
        <v>1455</v>
      </c>
      <c r="C18548" s="197" t="s">
        <v>1410</v>
      </c>
      <c r="D18548" s="198" t="s">
        <v>337</v>
      </c>
      <c r="E18548" s="421">
        <v>1</v>
      </c>
      <c r="F18548" s="413">
        <v>147.32</v>
      </c>
      <c r="G18548" s="414">
        <f t="shared" si="578"/>
        <v>6.7879446103719793E-3</v>
      </c>
      <c r="H18548" s="415">
        <f t="shared" si="579"/>
        <v>3.3939723051859896E-5</v>
      </c>
    </row>
    <row r="18549" spans="1:8" ht="15" hidden="1" thickBot="1">
      <c r="A18549" s="409">
        <v>202209</v>
      </c>
      <c r="B18549" s="196" t="s">
        <v>1456</v>
      </c>
      <c r="C18549" s="197" t="s">
        <v>1410</v>
      </c>
      <c r="D18549" s="198" t="s">
        <v>337</v>
      </c>
      <c r="E18549" s="421">
        <v>1</v>
      </c>
      <c r="F18549" s="413">
        <v>147.32</v>
      </c>
      <c r="G18549" s="414">
        <f t="shared" si="578"/>
        <v>6.7879446103719793E-3</v>
      </c>
      <c r="H18549" s="415">
        <f t="shared" si="579"/>
        <v>3.3939723051859896E-5</v>
      </c>
    </row>
    <row r="18550" spans="1:8" ht="15" hidden="1" thickBot="1">
      <c r="A18550" s="409">
        <v>202209</v>
      </c>
      <c r="B18550" s="196" t="s">
        <v>1457</v>
      </c>
      <c r="C18550" s="197" t="s">
        <v>1410</v>
      </c>
      <c r="D18550" s="198" t="s">
        <v>337</v>
      </c>
      <c r="E18550" s="421">
        <v>1</v>
      </c>
      <c r="F18550" s="413">
        <v>147.32</v>
      </c>
      <c r="G18550" s="414">
        <f t="shared" si="578"/>
        <v>6.7879446103719793E-3</v>
      </c>
      <c r="H18550" s="415">
        <f t="shared" si="579"/>
        <v>3.3939723051859896E-5</v>
      </c>
    </row>
    <row r="18551" spans="1:8" ht="15" hidden="1" thickBot="1">
      <c r="A18551" s="409">
        <v>202209</v>
      </c>
      <c r="B18551" s="196" t="s">
        <v>1458</v>
      </c>
      <c r="C18551" s="197" t="s">
        <v>1410</v>
      </c>
      <c r="D18551" s="198" t="s">
        <v>339</v>
      </c>
      <c r="E18551" s="421">
        <v>1</v>
      </c>
      <c r="F18551" s="413">
        <v>147.32</v>
      </c>
      <c r="G18551" s="414">
        <f t="shared" si="578"/>
        <v>6.7879446103719793E-3</v>
      </c>
      <c r="H18551" s="415">
        <f t="shared" si="579"/>
        <v>6.7879446103719793E-3</v>
      </c>
    </row>
    <row r="18552" spans="1:8" ht="15" hidden="1" thickBot="1">
      <c r="A18552" s="409">
        <v>202209</v>
      </c>
      <c r="B18552" s="196" t="s">
        <v>1459</v>
      </c>
      <c r="C18552" s="197" t="s">
        <v>1410</v>
      </c>
      <c r="D18552" s="198" t="s">
        <v>337</v>
      </c>
      <c r="E18552" s="421">
        <v>1690</v>
      </c>
      <c r="F18552" s="413">
        <v>147.32</v>
      </c>
      <c r="G18552" s="414">
        <f t="shared" si="578"/>
        <v>11.471626391528646</v>
      </c>
      <c r="H18552" s="415">
        <f t="shared" si="579"/>
        <v>5.7358131957643235E-2</v>
      </c>
    </row>
    <row r="18553" spans="1:8" ht="15" hidden="1" thickBot="1">
      <c r="A18553" s="409">
        <v>202209</v>
      </c>
      <c r="B18553" s="196" t="s">
        <v>1460</v>
      </c>
      <c r="C18553" s="197" t="s">
        <v>1410</v>
      </c>
      <c r="D18553" s="198" t="s">
        <v>339</v>
      </c>
      <c r="E18553" s="421">
        <v>8.44</v>
      </c>
      <c r="F18553" s="413">
        <v>147.32</v>
      </c>
      <c r="G18553" s="414">
        <f t="shared" si="578"/>
        <v>5.7290252511539505E-2</v>
      </c>
      <c r="H18553" s="415">
        <f t="shared" si="579"/>
        <v>5.7290252511539505E-2</v>
      </c>
    </row>
    <row r="18554" spans="1:8" ht="15" hidden="1" thickBot="1">
      <c r="A18554" s="409">
        <v>202209</v>
      </c>
      <c r="B18554" s="196" t="s">
        <v>1461</v>
      </c>
      <c r="C18554" s="197" t="s">
        <v>1410</v>
      </c>
      <c r="D18554" s="198" t="s">
        <v>337</v>
      </c>
      <c r="E18554" s="421">
        <v>33290</v>
      </c>
      <c r="F18554" s="413">
        <v>147.32</v>
      </c>
      <c r="G18554" s="414">
        <f t="shared" si="578"/>
        <v>225.97067607928321</v>
      </c>
      <c r="H18554" s="415">
        <f t="shared" si="579"/>
        <v>1.1298533803964161</v>
      </c>
    </row>
    <row r="18555" spans="1:8" ht="15" hidden="1" thickBot="1">
      <c r="A18555" s="409">
        <v>202209</v>
      </c>
      <c r="B18555" s="196" t="s">
        <v>1462</v>
      </c>
      <c r="C18555" s="197" t="s">
        <v>1410</v>
      </c>
      <c r="D18555" s="198" t="s">
        <v>339</v>
      </c>
      <c r="E18555" s="421">
        <v>166</v>
      </c>
      <c r="F18555" s="413">
        <v>147.32</v>
      </c>
      <c r="G18555" s="414">
        <f t="shared" si="578"/>
        <v>1.1267988053217486</v>
      </c>
      <c r="H18555" s="415">
        <f t="shared" si="579"/>
        <v>1.1267988053217486</v>
      </c>
    </row>
    <row r="18556" spans="1:8" ht="15" hidden="1" thickBot="1">
      <c r="A18556" s="409">
        <v>202209</v>
      </c>
      <c r="B18556" s="196" t="s">
        <v>1463</v>
      </c>
      <c r="C18556" s="197" t="s">
        <v>1410</v>
      </c>
      <c r="D18556" s="198" t="s">
        <v>337</v>
      </c>
      <c r="E18556" s="421">
        <v>12275</v>
      </c>
      <c r="F18556" s="413">
        <v>147.32</v>
      </c>
      <c r="G18556" s="414">
        <f t="shared" si="578"/>
        <v>83.322020092316052</v>
      </c>
      <c r="H18556" s="415">
        <f t="shared" si="579"/>
        <v>0.41661010046158026</v>
      </c>
    </row>
    <row r="18557" spans="1:8" ht="15" hidden="1" thickBot="1">
      <c r="A18557" s="409">
        <v>202209</v>
      </c>
      <c r="B18557" s="196" t="s">
        <v>1464</v>
      </c>
      <c r="C18557" s="197" t="s">
        <v>1410</v>
      </c>
      <c r="D18557" s="198" t="s">
        <v>339</v>
      </c>
      <c r="E18557" s="421">
        <v>61.37</v>
      </c>
      <c r="F18557" s="413">
        <v>147.32</v>
      </c>
      <c r="G18557" s="414">
        <f t="shared" si="578"/>
        <v>0.41657616073852838</v>
      </c>
      <c r="H18557" s="415">
        <f t="shared" si="579"/>
        <v>0.41657616073852838</v>
      </c>
    </row>
    <row r="18558" spans="1:8" ht="15" hidden="1" thickBot="1">
      <c r="A18558" s="409">
        <v>202209</v>
      </c>
      <c r="B18558" s="196" t="s">
        <v>1465</v>
      </c>
      <c r="C18558" s="197" t="s">
        <v>1410</v>
      </c>
      <c r="D18558" s="198" t="s">
        <v>337</v>
      </c>
      <c r="E18558" s="421">
        <v>20111</v>
      </c>
      <c r="F18558" s="413">
        <v>147.32</v>
      </c>
      <c r="G18558" s="414">
        <f t="shared" si="578"/>
        <v>136.51235405919087</v>
      </c>
      <c r="H18558" s="415">
        <f t="shared" si="579"/>
        <v>0.68256177029595433</v>
      </c>
    </row>
    <row r="18559" spans="1:8" ht="15" hidden="1" thickBot="1">
      <c r="A18559" s="409">
        <v>202209</v>
      </c>
      <c r="B18559" s="196" t="s">
        <v>1466</v>
      </c>
      <c r="C18559" s="197" t="s">
        <v>1410</v>
      </c>
      <c r="D18559" s="198" t="s">
        <v>339</v>
      </c>
      <c r="E18559" s="421">
        <v>104</v>
      </c>
      <c r="F18559" s="413">
        <v>147.32</v>
      </c>
      <c r="G18559" s="414">
        <f t="shared" si="578"/>
        <v>0.70594623947868584</v>
      </c>
      <c r="H18559" s="415">
        <f t="shared" si="579"/>
        <v>0.70594623947868584</v>
      </c>
    </row>
    <row r="18560" spans="1:8" ht="15" hidden="1" thickBot="1">
      <c r="A18560" s="409">
        <v>202209</v>
      </c>
      <c r="B18560" s="196" t="s">
        <v>1467</v>
      </c>
      <c r="C18560" s="197" t="s">
        <v>1410</v>
      </c>
      <c r="D18560" s="198" t="s">
        <v>337</v>
      </c>
      <c r="E18560" s="421">
        <v>24971</v>
      </c>
      <c r="F18560" s="413">
        <v>147.32</v>
      </c>
      <c r="G18560" s="414">
        <f t="shared" si="578"/>
        <v>169.50176486559872</v>
      </c>
      <c r="H18560" s="415">
        <f t="shared" si="579"/>
        <v>0.84750882432799357</v>
      </c>
    </row>
    <row r="18561" spans="1:8" ht="15" hidden="1" thickBot="1">
      <c r="A18561" s="409">
        <v>202209</v>
      </c>
      <c r="B18561" s="196" t="s">
        <v>1468</v>
      </c>
      <c r="C18561" s="197" t="s">
        <v>1410</v>
      </c>
      <c r="D18561" s="198" t="s">
        <v>337</v>
      </c>
      <c r="E18561" s="421">
        <v>120538</v>
      </c>
      <c r="F18561" s="413">
        <v>147.32</v>
      </c>
      <c r="G18561" s="414">
        <f t="shared" si="578"/>
        <v>818.20526744501774</v>
      </c>
      <c r="H18561" s="415">
        <f t="shared" si="579"/>
        <v>4.091026337225089</v>
      </c>
    </row>
    <row r="18562" spans="1:8" ht="15" hidden="1" thickBot="1">
      <c r="A18562" s="409">
        <v>202209</v>
      </c>
      <c r="B18562" s="196" t="s">
        <v>1469</v>
      </c>
      <c r="C18562" s="197" t="s">
        <v>1410</v>
      </c>
      <c r="D18562" s="198" t="s">
        <v>374</v>
      </c>
      <c r="E18562" s="421">
        <v>1227</v>
      </c>
      <c r="F18562" s="413">
        <v>147.32</v>
      </c>
      <c r="G18562" s="414">
        <f t="shared" ref="G18562:G18625" si="580">+E18562/F18562</f>
        <v>8.3288080369264197</v>
      </c>
      <c r="H18562" s="415" t="str">
        <f t="shared" ref="H18562:H18625" si="581">IF(D18562="TB",G18562/200,IF(D18562="LT",G18562,"VER"))</f>
        <v>VER</v>
      </c>
    </row>
    <row r="18563" spans="1:8" ht="15" hidden="1" thickBot="1">
      <c r="A18563" s="409">
        <v>202209</v>
      </c>
      <c r="B18563" s="196" t="s">
        <v>1470</v>
      </c>
      <c r="C18563" s="197" t="s">
        <v>1410</v>
      </c>
      <c r="D18563" s="198" t="s">
        <v>337</v>
      </c>
      <c r="E18563" s="421">
        <v>14480</v>
      </c>
      <c r="F18563" s="413">
        <v>147.32</v>
      </c>
      <c r="G18563" s="414">
        <f t="shared" si="580"/>
        <v>98.289437958186269</v>
      </c>
      <c r="H18563" s="415">
        <f t="shared" si="581"/>
        <v>0.49144718979093133</v>
      </c>
    </row>
    <row r="18564" spans="1:8" ht="15" hidden="1" thickBot="1">
      <c r="A18564" s="409">
        <v>202209</v>
      </c>
      <c r="B18564" s="196" t="s">
        <v>1471</v>
      </c>
      <c r="C18564" s="197" t="s">
        <v>1410</v>
      </c>
      <c r="D18564" s="198" t="s">
        <v>339</v>
      </c>
      <c r="E18564" s="421">
        <v>72.34</v>
      </c>
      <c r="F18564" s="413">
        <v>147.32</v>
      </c>
      <c r="G18564" s="414">
        <f t="shared" si="580"/>
        <v>0.49103991311430906</v>
      </c>
      <c r="H18564" s="415">
        <f t="shared" si="581"/>
        <v>0.49103991311430906</v>
      </c>
    </row>
    <row r="18565" spans="1:8" ht="15" hidden="1" thickBot="1">
      <c r="A18565" s="409">
        <v>202209</v>
      </c>
      <c r="B18565" s="196" t="s">
        <v>1472</v>
      </c>
      <c r="C18565" s="197" t="s">
        <v>1410</v>
      </c>
      <c r="D18565" s="198" t="s">
        <v>337</v>
      </c>
      <c r="E18565" s="421">
        <v>42421</v>
      </c>
      <c r="F18565" s="413">
        <v>147.32</v>
      </c>
      <c r="G18565" s="414">
        <f t="shared" si="580"/>
        <v>287.95139831658975</v>
      </c>
      <c r="H18565" s="415">
        <f t="shared" si="581"/>
        <v>1.4397569915829487</v>
      </c>
    </row>
    <row r="18566" spans="1:8" ht="15" hidden="1" thickBot="1">
      <c r="A18566" s="409">
        <v>202209</v>
      </c>
      <c r="B18566" s="196" t="s">
        <v>1473</v>
      </c>
      <c r="C18566" s="197" t="s">
        <v>1410</v>
      </c>
      <c r="D18566" s="198" t="s">
        <v>339</v>
      </c>
      <c r="E18566" s="421">
        <v>0.01</v>
      </c>
      <c r="F18566" s="413">
        <v>147.32</v>
      </c>
      <c r="G18566" s="414">
        <f t="shared" si="580"/>
        <v>6.7879446103719793E-5</v>
      </c>
      <c r="H18566" s="415">
        <f t="shared" si="581"/>
        <v>6.7879446103719793E-5</v>
      </c>
    </row>
    <row r="18567" spans="1:8" ht="15" hidden="1" thickBot="1">
      <c r="A18567" s="409">
        <v>202209</v>
      </c>
      <c r="B18567" s="196" t="s">
        <v>1474</v>
      </c>
      <c r="C18567" s="197" t="s">
        <v>1410</v>
      </c>
      <c r="D18567" s="198" t="s">
        <v>337</v>
      </c>
      <c r="E18567" s="421">
        <v>14480</v>
      </c>
      <c r="F18567" s="413">
        <v>147.32</v>
      </c>
      <c r="G18567" s="414">
        <f t="shared" si="580"/>
        <v>98.289437958186269</v>
      </c>
      <c r="H18567" s="415">
        <f t="shared" si="581"/>
        <v>0.49144718979093133</v>
      </c>
    </row>
    <row r="18568" spans="1:8" ht="15" hidden="1" thickBot="1">
      <c r="A18568" s="409">
        <v>202209</v>
      </c>
      <c r="B18568" s="196" t="s">
        <v>1475</v>
      </c>
      <c r="C18568" s="197" t="s">
        <v>1410</v>
      </c>
      <c r="D18568" s="198" t="s">
        <v>339</v>
      </c>
      <c r="E18568" s="421">
        <v>72.34</v>
      </c>
      <c r="F18568" s="413">
        <v>147.32</v>
      </c>
      <c r="G18568" s="414">
        <f t="shared" si="580"/>
        <v>0.49103991311430906</v>
      </c>
      <c r="H18568" s="415">
        <f t="shared" si="581"/>
        <v>0.49103991311430906</v>
      </c>
    </row>
    <row r="18569" spans="1:8" ht="15" hidden="1" thickBot="1">
      <c r="A18569" s="409">
        <v>202209</v>
      </c>
      <c r="B18569" s="196" t="s">
        <v>1476</v>
      </c>
      <c r="C18569" s="197" t="s">
        <v>2678</v>
      </c>
      <c r="D18569" s="198" t="s">
        <v>337</v>
      </c>
      <c r="E18569" s="421">
        <v>123092</v>
      </c>
      <c r="F18569" s="413">
        <v>147.32</v>
      </c>
      <c r="G18569" s="414">
        <f t="shared" si="580"/>
        <v>835.54167797990772</v>
      </c>
      <c r="H18569" s="415">
        <f t="shared" si="581"/>
        <v>4.1777083898995384</v>
      </c>
    </row>
    <row r="18570" spans="1:8" ht="15" hidden="1" thickBot="1">
      <c r="A18570" s="409">
        <v>202209</v>
      </c>
      <c r="B18570" s="196" t="s">
        <v>1477</v>
      </c>
      <c r="C18570" s="197" t="s">
        <v>1410</v>
      </c>
      <c r="D18570" s="198" t="s">
        <v>337</v>
      </c>
      <c r="E18570" s="421">
        <v>245874</v>
      </c>
      <c r="F18570" s="413">
        <v>147.32</v>
      </c>
      <c r="G18570" s="414">
        <f t="shared" si="580"/>
        <v>1668.9790931306002</v>
      </c>
      <c r="H18570" s="415">
        <f t="shared" si="581"/>
        <v>8.3448954656530017</v>
      </c>
    </row>
    <row r="18571" spans="1:8" ht="15" hidden="1" thickBot="1">
      <c r="A18571" s="409">
        <v>202209</v>
      </c>
      <c r="B18571" s="196" t="s">
        <v>1478</v>
      </c>
      <c r="C18571" s="197" t="s">
        <v>1410</v>
      </c>
      <c r="D18571" s="198" t="s">
        <v>337</v>
      </c>
      <c r="E18571" s="421">
        <v>123092</v>
      </c>
      <c r="F18571" s="413">
        <v>147.32</v>
      </c>
      <c r="G18571" s="414">
        <f t="shared" si="580"/>
        <v>835.54167797990772</v>
      </c>
      <c r="H18571" s="415">
        <f t="shared" si="581"/>
        <v>4.1777083898995384</v>
      </c>
    </row>
    <row r="18572" spans="1:8" ht="15" hidden="1" thickBot="1">
      <c r="A18572" s="409">
        <v>202209</v>
      </c>
      <c r="B18572" s="196" t="s">
        <v>1479</v>
      </c>
      <c r="C18572" s="197" t="s">
        <v>1410</v>
      </c>
      <c r="D18572" s="198" t="s">
        <v>337</v>
      </c>
      <c r="E18572" s="421">
        <v>123092</v>
      </c>
      <c r="F18572" s="413">
        <v>147.32</v>
      </c>
      <c r="G18572" s="414">
        <f t="shared" si="580"/>
        <v>835.54167797990772</v>
      </c>
      <c r="H18572" s="415">
        <f t="shared" si="581"/>
        <v>4.1777083898995384</v>
      </c>
    </row>
    <row r="18573" spans="1:8" ht="15" hidden="1" thickBot="1">
      <c r="A18573" s="409">
        <v>202209</v>
      </c>
      <c r="B18573" s="196" t="s">
        <v>1480</v>
      </c>
      <c r="C18573" s="197" t="s">
        <v>2679</v>
      </c>
      <c r="D18573" s="198" t="s">
        <v>339</v>
      </c>
      <c r="E18573" s="421">
        <v>615</v>
      </c>
      <c r="F18573" s="413">
        <v>147.32</v>
      </c>
      <c r="G18573" s="414">
        <f t="shared" si="580"/>
        <v>4.1745859353787678</v>
      </c>
      <c r="H18573" s="415">
        <f t="shared" si="581"/>
        <v>4.1745859353787678</v>
      </c>
    </row>
    <row r="18574" spans="1:8" ht="15" hidden="1" thickBot="1">
      <c r="A18574" s="409">
        <v>202209</v>
      </c>
      <c r="B18574" s="196" t="s">
        <v>1481</v>
      </c>
      <c r="C18574" s="197" t="s">
        <v>1410</v>
      </c>
      <c r="D18574" s="198" t="s">
        <v>337</v>
      </c>
      <c r="E18574" s="421">
        <v>65767</v>
      </c>
      <c r="F18574" s="413">
        <v>147.32</v>
      </c>
      <c r="G18574" s="414">
        <f t="shared" si="580"/>
        <v>446.42275319033399</v>
      </c>
      <c r="H18574" s="415">
        <f t="shared" si="581"/>
        <v>2.2321137659516701</v>
      </c>
    </row>
    <row r="18575" spans="1:8" ht="15" hidden="1" thickBot="1">
      <c r="A18575" s="409">
        <v>202209</v>
      </c>
      <c r="B18575" s="196" t="s">
        <v>1482</v>
      </c>
      <c r="C18575" s="197" t="s">
        <v>1410</v>
      </c>
      <c r="D18575" s="198" t="s">
        <v>339</v>
      </c>
      <c r="E18575" s="421">
        <v>329</v>
      </c>
      <c r="F18575" s="413">
        <v>147.32</v>
      </c>
      <c r="G18575" s="414">
        <f t="shared" si="580"/>
        <v>2.2332337768123813</v>
      </c>
      <c r="H18575" s="415">
        <f t="shared" si="581"/>
        <v>2.2332337768123813</v>
      </c>
    </row>
    <row r="18576" spans="1:8" ht="15" hidden="1" thickBot="1">
      <c r="A18576" s="409">
        <v>202209</v>
      </c>
      <c r="B18576" s="196" t="s">
        <v>1483</v>
      </c>
      <c r="C18576" s="197" t="s">
        <v>1410</v>
      </c>
      <c r="D18576" s="198" t="s">
        <v>337</v>
      </c>
      <c r="E18576" s="421">
        <v>123092</v>
      </c>
      <c r="F18576" s="413">
        <v>147.32</v>
      </c>
      <c r="G18576" s="414">
        <f t="shared" si="580"/>
        <v>835.54167797990772</v>
      </c>
      <c r="H18576" s="415">
        <f t="shared" si="581"/>
        <v>4.1777083898995384</v>
      </c>
    </row>
    <row r="18577" spans="1:8" ht="15" hidden="1" thickBot="1">
      <c r="A18577" s="409">
        <v>202209</v>
      </c>
      <c r="B18577" s="196" t="s">
        <v>1484</v>
      </c>
      <c r="C18577" s="197" t="s">
        <v>1410</v>
      </c>
      <c r="D18577" s="198" t="s">
        <v>337</v>
      </c>
      <c r="E18577" s="421">
        <v>123092</v>
      </c>
      <c r="F18577" s="413">
        <v>147.32</v>
      </c>
      <c r="G18577" s="414">
        <f t="shared" si="580"/>
        <v>835.54167797990772</v>
      </c>
      <c r="H18577" s="415">
        <f t="shared" si="581"/>
        <v>4.1777083898995384</v>
      </c>
    </row>
    <row r="18578" spans="1:8" ht="15" hidden="1" thickBot="1">
      <c r="A18578" s="409">
        <v>202209</v>
      </c>
      <c r="B18578" s="196" t="s">
        <v>1485</v>
      </c>
      <c r="C18578" s="197" t="s">
        <v>1410</v>
      </c>
      <c r="D18578" s="198" t="s">
        <v>337</v>
      </c>
      <c r="E18578" s="421">
        <v>118870</v>
      </c>
      <c r="F18578" s="413">
        <v>147.32</v>
      </c>
      <c r="G18578" s="414">
        <f t="shared" si="580"/>
        <v>806.88297583491726</v>
      </c>
      <c r="H18578" s="415">
        <f t="shared" si="581"/>
        <v>4.0344148791745864</v>
      </c>
    </row>
    <row r="18579" spans="1:8" ht="15" hidden="1" thickBot="1">
      <c r="A18579" s="409">
        <v>202209</v>
      </c>
      <c r="B18579" s="196" t="s">
        <v>1486</v>
      </c>
      <c r="C18579" s="197" t="s">
        <v>1410</v>
      </c>
      <c r="D18579" s="198" t="s">
        <v>339</v>
      </c>
      <c r="E18579" s="421">
        <v>594</v>
      </c>
      <c r="F18579" s="413">
        <v>147.32</v>
      </c>
      <c r="G18579" s="414">
        <f t="shared" si="580"/>
        <v>4.032039098560956</v>
      </c>
      <c r="H18579" s="415">
        <f t="shared" si="581"/>
        <v>4.032039098560956</v>
      </c>
    </row>
    <row r="18580" spans="1:8" ht="15" hidden="1" thickBot="1">
      <c r="A18580" s="409">
        <v>202209</v>
      </c>
      <c r="B18580" s="196" t="s">
        <v>1487</v>
      </c>
      <c r="C18580" s="197" t="s">
        <v>1410</v>
      </c>
      <c r="D18580" s="198" t="s">
        <v>624</v>
      </c>
      <c r="E18580" s="421">
        <v>123625</v>
      </c>
      <c r="F18580" s="413">
        <v>147.32</v>
      </c>
      <c r="G18580" s="414">
        <f t="shared" si="580"/>
        <v>839.15965245723601</v>
      </c>
      <c r="H18580" s="415" t="str">
        <f t="shared" si="581"/>
        <v>VER</v>
      </c>
    </row>
    <row r="18581" spans="1:8" ht="15" hidden="1" thickBot="1">
      <c r="A18581" s="409">
        <v>202209</v>
      </c>
      <c r="B18581" s="196" t="s">
        <v>1488</v>
      </c>
      <c r="C18581" s="197" t="s">
        <v>1410</v>
      </c>
      <c r="D18581" s="198" t="s">
        <v>337</v>
      </c>
      <c r="E18581" s="421">
        <v>34333</v>
      </c>
      <c r="F18581" s="413">
        <v>147.32</v>
      </c>
      <c r="G18581" s="414">
        <f t="shared" si="580"/>
        <v>233.05050230790118</v>
      </c>
      <c r="H18581" s="415">
        <f t="shared" si="581"/>
        <v>1.1652525115395058</v>
      </c>
    </row>
    <row r="18582" spans="1:8" ht="15" hidden="1" thickBot="1">
      <c r="A18582" s="409">
        <v>202209</v>
      </c>
      <c r="B18582" s="196" t="s">
        <v>1489</v>
      </c>
      <c r="C18582" s="197" t="s">
        <v>1410</v>
      </c>
      <c r="D18582" s="198" t="s">
        <v>337</v>
      </c>
      <c r="E18582" s="421">
        <v>120383</v>
      </c>
      <c r="F18582" s="413">
        <v>147.32</v>
      </c>
      <c r="G18582" s="414">
        <f t="shared" si="580"/>
        <v>817.15313603041</v>
      </c>
      <c r="H18582" s="415">
        <f t="shared" si="581"/>
        <v>4.0857656801520497</v>
      </c>
    </row>
    <row r="18583" spans="1:8" ht="15" hidden="1" thickBot="1">
      <c r="A18583" s="409">
        <v>202209</v>
      </c>
      <c r="B18583" s="196" t="s">
        <v>1490</v>
      </c>
      <c r="C18583" s="197" t="s">
        <v>1344</v>
      </c>
      <c r="D18583" s="198" t="s">
        <v>337</v>
      </c>
      <c r="E18583" s="421">
        <v>21707</v>
      </c>
      <c r="F18583" s="413">
        <v>147.32</v>
      </c>
      <c r="G18583" s="414">
        <f t="shared" si="580"/>
        <v>147.34591365734457</v>
      </c>
      <c r="H18583" s="415">
        <f t="shared" si="581"/>
        <v>0.73672956828672287</v>
      </c>
    </row>
    <row r="18584" spans="1:8" ht="15" hidden="1" thickBot="1">
      <c r="A18584" s="409">
        <v>202209</v>
      </c>
      <c r="B18584" s="196" t="s">
        <v>1491</v>
      </c>
      <c r="C18584" s="197" t="s">
        <v>1344</v>
      </c>
      <c r="D18584" s="198" t="s">
        <v>337</v>
      </c>
      <c r="E18584" s="421">
        <v>18186</v>
      </c>
      <c r="F18584" s="413">
        <v>147.32</v>
      </c>
      <c r="G18584" s="414">
        <f t="shared" si="580"/>
        <v>123.44556068422482</v>
      </c>
      <c r="H18584" s="415">
        <f t="shared" si="581"/>
        <v>0.61722780342112404</v>
      </c>
    </row>
    <row r="18585" spans="1:8" ht="15" hidden="1" thickBot="1">
      <c r="A18585" s="409">
        <v>202209</v>
      </c>
      <c r="B18585" s="196" t="s">
        <v>1492</v>
      </c>
      <c r="C18585" s="197" t="s">
        <v>1493</v>
      </c>
      <c r="D18585" s="198" t="s">
        <v>374</v>
      </c>
      <c r="E18585" s="421">
        <v>0.01</v>
      </c>
      <c r="F18585" s="413">
        <v>147.32</v>
      </c>
      <c r="G18585" s="414">
        <f t="shared" si="580"/>
        <v>6.7879446103719793E-5</v>
      </c>
      <c r="H18585" s="415" t="str">
        <f t="shared" si="581"/>
        <v>VER</v>
      </c>
    </row>
    <row r="18586" spans="1:8" ht="15" hidden="1" thickBot="1">
      <c r="A18586" s="409">
        <v>202209</v>
      </c>
      <c r="B18586" s="196" t="s">
        <v>1494</v>
      </c>
      <c r="C18586" s="197" t="s">
        <v>1495</v>
      </c>
      <c r="D18586" s="198" t="s">
        <v>337</v>
      </c>
      <c r="E18586" s="421">
        <v>172330</v>
      </c>
      <c r="F18586" s="413">
        <v>147.32</v>
      </c>
      <c r="G18586" s="414">
        <f t="shared" si="580"/>
        <v>1169.7664947054031</v>
      </c>
      <c r="H18586" s="415">
        <f t="shared" si="581"/>
        <v>5.8488324735270156</v>
      </c>
    </row>
    <row r="18587" spans="1:8" ht="15" hidden="1" thickBot="1">
      <c r="A18587" s="409">
        <v>202209</v>
      </c>
      <c r="B18587" s="196" t="s">
        <v>1496</v>
      </c>
      <c r="C18587" s="197" t="s">
        <v>1495</v>
      </c>
      <c r="D18587" s="198" t="s">
        <v>339</v>
      </c>
      <c r="E18587" s="421">
        <v>862</v>
      </c>
      <c r="F18587" s="413">
        <v>147.32</v>
      </c>
      <c r="G18587" s="414">
        <f t="shared" si="580"/>
        <v>5.851208254140646</v>
      </c>
      <c r="H18587" s="415">
        <f t="shared" si="581"/>
        <v>5.851208254140646</v>
      </c>
    </row>
    <row r="18588" spans="1:8" ht="15" hidden="1" thickBot="1">
      <c r="A18588" s="409">
        <v>202209</v>
      </c>
      <c r="B18588" s="196" t="s">
        <v>1497</v>
      </c>
      <c r="C18588" s="197" t="s">
        <v>1495</v>
      </c>
      <c r="D18588" s="198" t="s">
        <v>337</v>
      </c>
      <c r="E18588" s="421">
        <v>329320</v>
      </c>
      <c r="F18588" s="413">
        <v>147.32</v>
      </c>
      <c r="G18588" s="414">
        <f t="shared" si="580"/>
        <v>2235.4059190877006</v>
      </c>
      <c r="H18588" s="415">
        <f t="shared" si="581"/>
        <v>11.177029595438503</v>
      </c>
    </row>
    <row r="18589" spans="1:8" ht="15" hidden="1" thickBot="1">
      <c r="A18589" s="409">
        <v>202209</v>
      </c>
      <c r="B18589" s="196" t="s">
        <v>1498</v>
      </c>
      <c r="C18589" s="197" t="s">
        <v>1495</v>
      </c>
      <c r="D18589" s="198" t="s">
        <v>339</v>
      </c>
      <c r="E18589" s="421">
        <v>1647</v>
      </c>
      <c r="F18589" s="413">
        <v>147.32</v>
      </c>
      <c r="G18589" s="414">
        <f t="shared" si="580"/>
        <v>11.17974477328265</v>
      </c>
      <c r="H18589" s="415">
        <f t="shared" si="581"/>
        <v>11.17974477328265</v>
      </c>
    </row>
    <row r="18590" spans="1:8" ht="15" hidden="1" thickBot="1">
      <c r="A18590" s="409">
        <v>202209</v>
      </c>
      <c r="B18590" s="196" t="s">
        <v>1499</v>
      </c>
      <c r="C18590" s="197" t="s">
        <v>1495</v>
      </c>
      <c r="D18590" s="198" t="s">
        <v>337</v>
      </c>
      <c r="E18590" s="421">
        <v>34931</v>
      </c>
      <c r="F18590" s="413">
        <v>147.32</v>
      </c>
      <c r="G18590" s="414">
        <f t="shared" si="580"/>
        <v>237.10969318490362</v>
      </c>
      <c r="H18590" s="415">
        <f t="shared" si="581"/>
        <v>1.1855484659245181</v>
      </c>
    </row>
    <row r="18591" spans="1:8" ht="15" hidden="1" thickBot="1">
      <c r="A18591" s="409">
        <v>202209</v>
      </c>
      <c r="B18591" s="196" t="s">
        <v>1500</v>
      </c>
      <c r="C18591" s="197" t="s">
        <v>1495</v>
      </c>
      <c r="D18591" s="198" t="s">
        <v>339</v>
      </c>
      <c r="E18591" s="421">
        <v>175</v>
      </c>
      <c r="F18591" s="413">
        <v>147.32</v>
      </c>
      <c r="G18591" s="414">
        <f t="shared" si="580"/>
        <v>1.1878903068150966</v>
      </c>
      <c r="H18591" s="415">
        <f t="shared" si="581"/>
        <v>1.1878903068150966</v>
      </c>
    </row>
    <row r="18592" spans="1:8" ht="15" hidden="1" thickBot="1">
      <c r="A18592" s="409">
        <v>202209</v>
      </c>
      <c r="B18592" s="196" t="s">
        <v>2604</v>
      </c>
      <c r="C18592" s="197" t="s">
        <v>2605</v>
      </c>
      <c r="D18592" s="198" t="s">
        <v>337</v>
      </c>
      <c r="E18592" s="421">
        <v>83427</v>
      </c>
      <c r="F18592" s="413">
        <v>147.32</v>
      </c>
      <c r="G18592" s="414">
        <f t="shared" si="580"/>
        <v>566.29785500950311</v>
      </c>
      <c r="H18592" s="415">
        <f t="shared" si="581"/>
        <v>2.8314892750475154</v>
      </c>
    </row>
    <row r="18593" spans="1:8" ht="15" hidden="1" thickBot="1">
      <c r="A18593" s="409">
        <v>202209</v>
      </c>
      <c r="B18593" s="196" t="s">
        <v>2606</v>
      </c>
      <c r="C18593" s="197" t="s">
        <v>2605</v>
      </c>
      <c r="D18593" s="198" t="s">
        <v>339</v>
      </c>
      <c r="E18593" s="421">
        <v>417</v>
      </c>
      <c r="F18593" s="413">
        <v>147.32</v>
      </c>
      <c r="G18593" s="414">
        <f t="shared" si="580"/>
        <v>2.8305729025251156</v>
      </c>
      <c r="H18593" s="415">
        <f t="shared" si="581"/>
        <v>2.8305729025251156</v>
      </c>
    </row>
    <row r="18594" spans="1:8" ht="15" hidden="1" thickBot="1">
      <c r="A18594" s="409">
        <v>202209</v>
      </c>
      <c r="B18594" s="196" t="s">
        <v>1501</v>
      </c>
      <c r="C18594" s="197" t="s">
        <v>1502</v>
      </c>
      <c r="D18594" s="198" t="s">
        <v>337</v>
      </c>
      <c r="E18594" s="421">
        <v>83029</v>
      </c>
      <c r="F18594" s="413">
        <v>147.32</v>
      </c>
      <c r="G18594" s="414">
        <f t="shared" si="580"/>
        <v>563.59625305457507</v>
      </c>
      <c r="H18594" s="415">
        <f t="shared" si="581"/>
        <v>2.8179812652728753</v>
      </c>
    </row>
    <row r="18595" spans="1:8" ht="15" hidden="1" thickBot="1">
      <c r="A18595" s="409">
        <v>202209</v>
      </c>
      <c r="B18595" s="196" t="s">
        <v>1503</v>
      </c>
      <c r="C18595" s="197" t="s">
        <v>2680</v>
      </c>
      <c r="D18595" s="198" t="s">
        <v>339</v>
      </c>
      <c r="E18595" s="421">
        <v>415</v>
      </c>
      <c r="F18595" s="413">
        <v>147.32</v>
      </c>
      <c r="G18595" s="414">
        <f t="shared" si="580"/>
        <v>2.8169970133043716</v>
      </c>
      <c r="H18595" s="415">
        <f t="shared" si="581"/>
        <v>2.8169970133043716</v>
      </c>
    </row>
    <row r="18596" spans="1:8" ht="15" hidden="1" thickBot="1">
      <c r="A18596" s="409">
        <v>202209</v>
      </c>
      <c r="B18596" s="196" t="s">
        <v>1504</v>
      </c>
      <c r="C18596" s="197" t="s">
        <v>1505</v>
      </c>
      <c r="D18596" s="198" t="s">
        <v>337</v>
      </c>
      <c r="E18596" s="421">
        <v>102941</v>
      </c>
      <c r="F18596" s="413">
        <v>147.32</v>
      </c>
      <c r="G18596" s="414">
        <f t="shared" si="580"/>
        <v>698.75780613630195</v>
      </c>
      <c r="H18596" s="415">
        <f t="shared" si="581"/>
        <v>3.4937890306815098</v>
      </c>
    </row>
    <row r="18597" spans="1:8" ht="15" hidden="1" thickBot="1">
      <c r="A18597" s="409">
        <v>202209</v>
      </c>
      <c r="B18597" s="196" t="s">
        <v>1506</v>
      </c>
      <c r="C18597" s="197" t="s">
        <v>2681</v>
      </c>
      <c r="D18597" s="198" t="s">
        <v>339</v>
      </c>
      <c r="E18597" s="421">
        <v>515</v>
      </c>
      <c r="F18597" s="413">
        <v>147.32</v>
      </c>
      <c r="G18597" s="414">
        <f t="shared" si="580"/>
        <v>3.4957914743415697</v>
      </c>
      <c r="H18597" s="415">
        <f t="shared" si="581"/>
        <v>3.4957914743415697</v>
      </c>
    </row>
    <row r="18598" spans="1:8" ht="15" hidden="1" thickBot="1">
      <c r="A18598" s="409">
        <v>202209</v>
      </c>
      <c r="B18598" s="196" t="s">
        <v>1507</v>
      </c>
      <c r="C18598" s="197" t="s">
        <v>1505</v>
      </c>
      <c r="D18598" s="198" t="s">
        <v>337</v>
      </c>
      <c r="E18598" s="421">
        <v>90927</v>
      </c>
      <c r="F18598" s="413">
        <v>147.32</v>
      </c>
      <c r="G18598" s="414">
        <f t="shared" si="580"/>
        <v>617.20743958729304</v>
      </c>
      <c r="H18598" s="415">
        <f t="shared" si="581"/>
        <v>3.0860371979364651</v>
      </c>
    </row>
    <row r="18599" spans="1:8" ht="15" hidden="1" thickBot="1">
      <c r="A18599" s="409">
        <v>202209</v>
      </c>
      <c r="B18599" s="196" t="s">
        <v>1508</v>
      </c>
      <c r="C18599" s="197" t="s">
        <v>2682</v>
      </c>
      <c r="D18599" s="198" t="s">
        <v>339</v>
      </c>
      <c r="E18599" s="421">
        <v>455</v>
      </c>
      <c r="F18599" s="413">
        <v>147.32</v>
      </c>
      <c r="G18599" s="414">
        <f t="shared" si="580"/>
        <v>3.0885147977192506</v>
      </c>
      <c r="H18599" s="415">
        <f t="shared" si="581"/>
        <v>3.0885147977192506</v>
      </c>
    </row>
    <row r="18600" spans="1:8" ht="15" hidden="1" thickBot="1">
      <c r="A18600" s="409">
        <v>202209</v>
      </c>
      <c r="B18600" s="196" t="s">
        <v>1509</v>
      </c>
      <c r="C18600" s="197" t="s">
        <v>1510</v>
      </c>
      <c r="D18600" s="198" t="s">
        <v>337</v>
      </c>
      <c r="E18600" s="421">
        <v>87241</v>
      </c>
      <c r="F18600" s="413">
        <v>147.32</v>
      </c>
      <c r="G18600" s="414">
        <f t="shared" si="580"/>
        <v>592.18707575346184</v>
      </c>
      <c r="H18600" s="415">
        <f t="shared" si="581"/>
        <v>2.9609353787673092</v>
      </c>
    </row>
    <row r="18601" spans="1:8" ht="15" hidden="1" thickBot="1">
      <c r="A18601" s="409">
        <v>202209</v>
      </c>
      <c r="B18601" s="196" t="s">
        <v>1511</v>
      </c>
      <c r="C18601" s="197" t="s">
        <v>1510</v>
      </c>
      <c r="D18601" s="198" t="s">
        <v>337</v>
      </c>
      <c r="E18601" s="421">
        <v>74791</v>
      </c>
      <c r="F18601" s="413">
        <v>147.32</v>
      </c>
      <c r="G18601" s="414">
        <f t="shared" si="580"/>
        <v>507.67716535433073</v>
      </c>
      <c r="H18601" s="415">
        <f t="shared" si="581"/>
        <v>2.5383858267716537</v>
      </c>
    </row>
    <row r="18602" spans="1:8" ht="15" hidden="1" thickBot="1">
      <c r="A18602" s="409">
        <v>202209</v>
      </c>
      <c r="B18602" s="196" t="s">
        <v>1512</v>
      </c>
      <c r="C18602" s="197" t="s">
        <v>1510</v>
      </c>
      <c r="D18602" s="198" t="s">
        <v>339</v>
      </c>
      <c r="E18602" s="421">
        <v>374</v>
      </c>
      <c r="F18602" s="413">
        <v>147.32</v>
      </c>
      <c r="G18602" s="414">
        <f t="shared" si="580"/>
        <v>2.5386912842791203</v>
      </c>
      <c r="H18602" s="415">
        <f t="shared" si="581"/>
        <v>2.5386912842791203</v>
      </c>
    </row>
    <row r="18603" spans="1:8" ht="15" hidden="1" thickBot="1">
      <c r="A18603" s="409">
        <v>202209</v>
      </c>
      <c r="B18603" s="196" t="s">
        <v>1513</v>
      </c>
      <c r="C18603" s="197" t="s">
        <v>1514</v>
      </c>
      <c r="D18603" s="198" t="s">
        <v>1515</v>
      </c>
      <c r="E18603" s="421">
        <v>38570</v>
      </c>
      <c r="F18603" s="413">
        <v>147.32</v>
      </c>
      <c r="G18603" s="414">
        <f t="shared" si="580"/>
        <v>261.81102362204723</v>
      </c>
      <c r="H18603" s="415" t="str">
        <f t="shared" si="581"/>
        <v>VER</v>
      </c>
    </row>
    <row r="18604" spans="1:8" ht="15" hidden="1" thickBot="1">
      <c r="A18604" s="409">
        <v>202209</v>
      </c>
      <c r="B18604" s="196" t="s">
        <v>1516</v>
      </c>
      <c r="C18604" s="197" t="s">
        <v>1505</v>
      </c>
      <c r="D18604" s="198" t="s">
        <v>337</v>
      </c>
      <c r="E18604" s="421">
        <v>75883</v>
      </c>
      <c r="F18604" s="413">
        <v>147.32</v>
      </c>
      <c r="G18604" s="414">
        <f t="shared" si="580"/>
        <v>515.08960086885691</v>
      </c>
      <c r="H18604" s="415">
        <f t="shared" si="581"/>
        <v>2.5754480043442847</v>
      </c>
    </row>
    <row r="18605" spans="1:8" ht="15" hidden="1" thickBot="1">
      <c r="A18605" s="409">
        <v>202209</v>
      </c>
      <c r="B18605" s="196" t="s">
        <v>1517</v>
      </c>
      <c r="C18605" s="197" t="s">
        <v>1505</v>
      </c>
      <c r="D18605" s="198" t="s">
        <v>339</v>
      </c>
      <c r="E18605" s="421">
        <v>379</v>
      </c>
      <c r="F18605" s="413">
        <v>147.32</v>
      </c>
      <c r="G18605" s="414">
        <f t="shared" si="580"/>
        <v>2.5726310073309802</v>
      </c>
      <c r="H18605" s="415">
        <f t="shared" si="581"/>
        <v>2.5726310073309802</v>
      </c>
    </row>
    <row r="18606" spans="1:8" ht="15" hidden="1" thickBot="1">
      <c r="A18606" s="409">
        <v>202209</v>
      </c>
      <c r="B18606" s="196" t="s">
        <v>1518</v>
      </c>
      <c r="C18606" s="197" t="s">
        <v>2683</v>
      </c>
      <c r="D18606" s="198" t="s">
        <v>1515</v>
      </c>
      <c r="E18606" s="421">
        <v>39409</v>
      </c>
      <c r="F18606" s="413">
        <v>147.32</v>
      </c>
      <c r="G18606" s="414">
        <f t="shared" si="580"/>
        <v>267.50610915014937</v>
      </c>
      <c r="H18606" s="415" t="str">
        <f t="shared" si="581"/>
        <v>VER</v>
      </c>
    </row>
    <row r="18607" spans="1:8" ht="15" hidden="1" thickBot="1">
      <c r="A18607" s="409">
        <v>202209</v>
      </c>
      <c r="B18607" s="196" t="s">
        <v>1520</v>
      </c>
      <c r="C18607" s="197" t="s">
        <v>1521</v>
      </c>
      <c r="D18607" s="198" t="s">
        <v>1515</v>
      </c>
      <c r="E18607" s="421">
        <v>46636</v>
      </c>
      <c r="F18607" s="413">
        <v>147.32</v>
      </c>
      <c r="G18607" s="414">
        <f t="shared" si="580"/>
        <v>316.56258484930765</v>
      </c>
      <c r="H18607" s="415" t="str">
        <f t="shared" si="581"/>
        <v>VER</v>
      </c>
    </row>
    <row r="18608" spans="1:8" ht="15" hidden="1" thickBot="1">
      <c r="A18608" s="409">
        <v>202209</v>
      </c>
      <c r="B18608" s="196" t="s">
        <v>1522</v>
      </c>
      <c r="C18608" s="197" t="s">
        <v>1521</v>
      </c>
      <c r="D18608" s="198" t="s">
        <v>1515</v>
      </c>
      <c r="E18608" s="421">
        <v>49647</v>
      </c>
      <c r="F18608" s="413">
        <v>147.32</v>
      </c>
      <c r="G18608" s="414">
        <f t="shared" si="580"/>
        <v>337.00108607113765</v>
      </c>
      <c r="H18608" s="415" t="str">
        <f t="shared" si="581"/>
        <v>VER</v>
      </c>
    </row>
    <row r="18609" spans="1:8" ht="15" hidden="1" thickBot="1">
      <c r="A18609" s="409">
        <v>202209</v>
      </c>
      <c r="B18609" s="196" t="s">
        <v>1523</v>
      </c>
      <c r="C18609" s="197" t="s">
        <v>1521</v>
      </c>
      <c r="D18609" s="198" t="s">
        <v>1515</v>
      </c>
      <c r="E18609" s="421">
        <v>49647</v>
      </c>
      <c r="F18609" s="413">
        <v>147.32</v>
      </c>
      <c r="G18609" s="414">
        <f t="shared" si="580"/>
        <v>337.00108607113765</v>
      </c>
      <c r="H18609" s="415" t="str">
        <f t="shared" si="581"/>
        <v>VER</v>
      </c>
    </row>
    <row r="18610" spans="1:8" ht="15" hidden="1" thickBot="1">
      <c r="A18610" s="409">
        <v>202209</v>
      </c>
      <c r="B18610" s="196" t="s">
        <v>1524</v>
      </c>
      <c r="C18610" s="197" t="s">
        <v>1505</v>
      </c>
      <c r="D18610" s="198" t="s">
        <v>337</v>
      </c>
      <c r="E18610" s="421">
        <v>45735</v>
      </c>
      <c r="F18610" s="413">
        <v>147.32</v>
      </c>
      <c r="G18610" s="414">
        <f t="shared" si="580"/>
        <v>310.44664675536251</v>
      </c>
      <c r="H18610" s="415">
        <f t="shared" si="581"/>
        <v>1.5522332337768125</v>
      </c>
    </row>
    <row r="18611" spans="1:8" ht="15" hidden="1" thickBot="1">
      <c r="A18611" s="409">
        <v>202209</v>
      </c>
      <c r="B18611" s="196" t="s">
        <v>1525</v>
      </c>
      <c r="C18611" s="197" t="s">
        <v>2684</v>
      </c>
      <c r="D18611" s="198" t="s">
        <v>339</v>
      </c>
      <c r="E18611" s="421">
        <v>229</v>
      </c>
      <c r="F18611" s="413">
        <v>147.32</v>
      </c>
      <c r="G18611" s="414">
        <f t="shared" si="580"/>
        <v>1.5544393157751832</v>
      </c>
      <c r="H18611" s="415">
        <f t="shared" si="581"/>
        <v>1.5544393157751832</v>
      </c>
    </row>
    <row r="18612" spans="1:8" ht="15" hidden="1" thickBot="1">
      <c r="A18612" s="409">
        <v>202209</v>
      </c>
      <c r="B18612" s="196" t="s">
        <v>1526</v>
      </c>
      <c r="C18612" s="197" t="s">
        <v>1505</v>
      </c>
      <c r="D18612" s="198" t="s">
        <v>337</v>
      </c>
      <c r="E18612" s="421">
        <v>59672</v>
      </c>
      <c r="F18612" s="413">
        <v>147.32</v>
      </c>
      <c r="G18612" s="414">
        <f t="shared" si="580"/>
        <v>405.05023079011676</v>
      </c>
      <c r="H18612" s="415">
        <f t="shared" si="581"/>
        <v>2.0252511539505837</v>
      </c>
    </row>
    <row r="18613" spans="1:8" ht="15" hidden="1" thickBot="1">
      <c r="A18613" s="409">
        <v>202209</v>
      </c>
      <c r="B18613" s="196" t="s">
        <v>1527</v>
      </c>
      <c r="C18613" s="197" t="s">
        <v>1505</v>
      </c>
      <c r="D18613" s="198" t="s">
        <v>339</v>
      </c>
      <c r="E18613" s="421">
        <v>298</v>
      </c>
      <c r="F18613" s="413">
        <v>147.32</v>
      </c>
      <c r="G18613" s="414">
        <f t="shared" si="580"/>
        <v>2.0228074938908498</v>
      </c>
      <c r="H18613" s="415">
        <f t="shared" si="581"/>
        <v>2.0228074938908498</v>
      </c>
    </row>
    <row r="18614" spans="1:8" ht="15" hidden="1" thickBot="1">
      <c r="A18614" s="409">
        <v>202209</v>
      </c>
      <c r="B18614" s="196" t="s">
        <v>1528</v>
      </c>
      <c r="C18614" s="197" t="s">
        <v>1521</v>
      </c>
      <c r="D18614" s="198" t="s">
        <v>1515</v>
      </c>
      <c r="E18614" s="421">
        <v>49647</v>
      </c>
      <c r="F18614" s="413">
        <v>147.32</v>
      </c>
      <c r="G18614" s="414">
        <f t="shared" si="580"/>
        <v>337.00108607113765</v>
      </c>
      <c r="H18614" s="415" t="str">
        <f t="shared" si="581"/>
        <v>VER</v>
      </c>
    </row>
    <row r="18615" spans="1:8" ht="15" hidden="1" thickBot="1">
      <c r="A18615" s="409">
        <v>202209</v>
      </c>
      <c r="B18615" s="196" t="s">
        <v>1529</v>
      </c>
      <c r="C18615" s="197" t="s">
        <v>1521</v>
      </c>
      <c r="D18615" s="198" t="s">
        <v>1515</v>
      </c>
      <c r="E18615" s="421">
        <v>49647</v>
      </c>
      <c r="F18615" s="413">
        <v>147.32</v>
      </c>
      <c r="G18615" s="414">
        <f t="shared" si="580"/>
        <v>337.00108607113765</v>
      </c>
      <c r="H18615" s="415" t="str">
        <f t="shared" si="581"/>
        <v>VER</v>
      </c>
    </row>
    <row r="18616" spans="1:8" ht="15" hidden="1" thickBot="1">
      <c r="A18616" s="409">
        <v>202209</v>
      </c>
      <c r="B18616" s="196" t="s">
        <v>1530</v>
      </c>
      <c r="C18616" s="197" t="s">
        <v>1505</v>
      </c>
      <c r="D18616" s="198" t="s">
        <v>337</v>
      </c>
      <c r="E18616" s="421">
        <v>69057</v>
      </c>
      <c r="F18616" s="413">
        <v>147.32</v>
      </c>
      <c r="G18616" s="414">
        <f t="shared" si="580"/>
        <v>468.7550909584578</v>
      </c>
      <c r="H18616" s="415">
        <f t="shared" si="581"/>
        <v>2.3437754547922891</v>
      </c>
    </row>
    <row r="18617" spans="1:8" ht="15" hidden="1" thickBot="1">
      <c r="A18617" s="409">
        <v>202209</v>
      </c>
      <c r="B18617" s="196" t="s">
        <v>1531</v>
      </c>
      <c r="C18617" s="197" t="s">
        <v>1505</v>
      </c>
      <c r="D18617" s="198" t="s">
        <v>339</v>
      </c>
      <c r="E18617" s="421">
        <v>345</v>
      </c>
      <c r="F18617" s="413">
        <v>147.32</v>
      </c>
      <c r="G18617" s="414">
        <f t="shared" si="580"/>
        <v>2.3418408905783328</v>
      </c>
      <c r="H18617" s="415">
        <f t="shared" si="581"/>
        <v>2.3418408905783328</v>
      </c>
    </row>
    <row r="18618" spans="1:8" ht="15" hidden="1" thickBot="1">
      <c r="A18618" s="409">
        <v>202209</v>
      </c>
      <c r="B18618" s="196" t="s">
        <v>1532</v>
      </c>
      <c r="C18618" s="197" t="s">
        <v>1533</v>
      </c>
      <c r="D18618" s="198" t="s">
        <v>1515</v>
      </c>
      <c r="E18618" s="421">
        <v>78681</v>
      </c>
      <c r="F18618" s="413">
        <v>147.32</v>
      </c>
      <c r="G18618" s="414">
        <f t="shared" si="580"/>
        <v>534.08226988867773</v>
      </c>
      <c r="H18618" s="415" t="str">
        <f t="shared" si="581"/>
        <v>VER</v>
      </c>
    </row>
    <row r="18619" spans="1:8" ht="15" hidden="1" thickBot="1">
      <c r="A18619" s="409">
        <v>202209</v>
      </c>
      <c r="B18619" s="196" t="s">
        <v>1534</v>
      </c>
      <c r="C18619" s="197" t="s">
        <v>1505</v>
      </c>
      <c r="D18619" s="198" t="s">
        <v>337</v>
      </c>
      <c r="E18619" s="421">
        <v>67808</v>
      </c>
      <c r="F18619" s="413">
        <v>147.32</v>
      </c>
      <c r="G18619" s="414">
        <f t="shared" si="580"/>
        <v>460.27694814010317</v>
      </c>
      <c r="H18619" s="415">
        <f t="shared" si="581"/>
        <v>2.3013847407005157</v>
      </c>
    </row>
    <row r="18620" spans="1:8" ht="15" hidden="1" thickBot="1">
      <c r="A18620" s="409">
        <v>202209</v>
      </c>
      <c r="B18620" s="196" t="s">
        <v>1535</v>
      </c>
      <c r="C18620" s="197" t="s">
        <v>2685</v>
      </c>
      <c r="D18620" s="198" t="s">
        <v>339</v>
      </c>
      <c r="E18620" s="421">
        <v>339</v>
      </c>
      <c r="F18620" s="413">
        <v>147.32</v>
      </c>
      <c r="G18620" s="414">
        <f t="shared" si="580"/>
        <v>2.3011132229161011</v>
      </c>
      <c r="H18620" s="415">
        <f t="shared" si="581"/>
        <v>2.3011132229161011</v>
      </c>
    </row>
    <row r="18621" spans="1:8" ht="15" hidden="1" thickBot="1">
      <c r="A18621" s="409">
        <v>202209</v>
      </c>
      <c r="B18621" s="196" t="s">
        <v>1536</v>
      </c>
      <c r="C18621" s="197" t="s">
        <v>1505</v>
      </c>
      <c r="D18621" s="198" t="s">
        <v>337</v>
      </c>
      <c r="E18621" s="421">
        <v>120198</v>
      </c>
      <c r="F18621" s="413">
        <v>147.32</v>
      </c>
      <c r="G18621" s="414">
        <f t="shared" si="580"/>
        <v>815.89736627749119</v>
      </c>
      <c r="H18621" s="415">
        <f t="shared" si="581"/>
        <v>4.0794868313874559</v>
      </c>
    </row>
    <row r="18622" spans="1:8" ht="15" hidden="1" thickBot="1">
      <c r="A18622" s="409">
        <v>202209</v>
      </c>
      <c r="B18622" s="196" t="s">
        <v>2607</v>
      </c>
      <c r="C18622" s="197" t="s">
        <v>1505</v>
      </c>
      <c r="D18622" s="198" t="s">
        <v>337</v>
      </c>
      <c r="E18622" s="421">
        <v>107986</v>
      </c>
      <c r="F18622" s="413">
        <v>147.32</v>
      </c>
      <c r="G18622" s="414">
        <f t="shared" si="580"/>
        <v>733.00298669562858</v>
      </c>
      <c r="H18622" s="415">
        <f t="shared" si="581"/>
        <v>3.665014933478143</v>
      </c>
    </row>
    <row r="18623" spans="1:8" ht="15" hidden="1" thickBot="1">
      <c r="A18623" s="409">
        <v>202209</v>
      </c>
      <c r="B18623" s="196" t="s">
        <v>2608</v>
      </c>
      <c r="C18623" s="197" t="s">
        <v>1505</v>
      </c>
      <c r="D18623" s="198" t="s">
        <v>339</v>
      </c>
      <c r="E18623" s="421">
        <v>540</v>
      </c>
      <c r="F18623" s="413">
        <v>147.32</v>
      </c>
      <c r="G18623" s="414">
        <f t="shared" si="580"/>
        <v>3.6654900896008691</v>
      </c>
      <c r="H18623" s="415">
        <f t="shared" si="581"/>
        <v>3.6654900896008691</v>
      </c>
    </row>
    <row r="18624" spans="1:8" ht="15" hidden="1" thickBot="1">
      <c r="A18624" s="409">
        <v>202209</v>
      </c>
      <c r="B18624" s="196" t="s">
        <v>1537</v>
      </c>
      <c r="C18624" s="197" t="s">
        <v>1505</v>
      </c>
      <c r="D18624" s="198" t="s">
        <v>337</v>
      </c>
      <c r="E18624" s="421">
        <v>60946</v>
      </c>
      <c r="F18624" s="413">
        <v>147.32</v>
      </c>
      <c r="G18624" s="414">
        <f t="shared" si="580"/>
        <v>413.69807222373066</v>
      </c>
      <c r="H18624" s="415">
        <f t="shared" si="581"/>
        <v>2.0684903611186534</v>
      </c>
    </row>
    <row r="18625" spans="1:8" ht="15" hidden="1" thickBot="1">
      <c r="A18625" s="409">
        <v>202209</v>
      </c>
      <c r="B18625" s="196" t="s">
        <v>1538</v>
      </c>
      <c r="C18625" s="197" t="s">
        <v>1505</v>
      </c>
      <c r="D18625" s="198" t="s">
        <v>339</v>
      </c>
      <c r="E18625" s="421">
        <v>305</v>
      </c>
      <c r="F18625" s="413">
        <v>147.32</v>
      </c>
      <c r="G18625" s="414">
        <f t="shared" si="580"/>
        <v>2.0703231061634537</v>
      </c>
      <c r="H18625" s="415">
        <f t="shared" si="581"/>
        <v>2.0703231061634537</v>
      </c>
    </row>
    <row r="18626" spans="1:8" ht="15" hidden="1" thickBot="1">
      <c r="A18626" s="409">
        <v>202209</v>
      </c>
      <c r="B18626" s="196" t="s">
        <v>1539</v>
      </c>
      <c r="C18626" s="197" t="s">
        <v>1540</v>
      </c>
      <c r="D18626" s="198" t="s">
        <v>337</v>
      </c>
      <c r="E18626" s="421">
        <v>99688</v>
      </c>
      <c r="F18626" s="413">
        <v>147.32</v>
      </c>
      <c r="G18626" s="414">
        <f t="shared" ref="G18626:G18689" si="582">+E18626/F18626</f>
        <v>676.67662231876193</v>
      </c>
      <c r="H18626" s="415">
        <f t="shared" ref="H18626:H18689" si="583">IF(D18626="TB",G18626/200,IF(D18626="LT",G18626,"VER"))</f>
        <v>3.3833831115938096</v>
      </c>
    </row>
    <row r="18627" spans="1:8" ht="15" hidden="1" thickBot="1">
      <c r="A18627" s="409">
        <v>202209</v>
      </c>
      <c r="B18627" s="196" t="s">
        <v>1541</v>
      </c>
      <c r="C18627" s="197" t="s">
        <v>1505</v>
      </c>
      <c r="D18627" s="198" t="s">
        <v>337</v>
      </c>
      <c r="E18627" s="421">
        <v>83845</v>
      </c>
      <c r="F18627" s="413">
        <v>147.32</v>
      </c>
      <c r="G18627" s="414">
        <f t="shared" si="582"/>
        <v>569.13521585663864</v>
      </c>
      <c r="H18627" s="415">
        <f t="shared" si="583"/>
        <v>2.845676079283193</v>
      </c>
    </row>
    <row r="18628" spans="1:8" ht="15" hidden="1" thickBot="1">
      <c r="A18628" s="409">
        <v>202209</v>
      </c>
      <c r="B18628" s="196" t="s">
        <v>1542</v>
      </c>
      <c r="C18628" s="197" t="s">
        <v>2686</v>
      </c>
      <c r="D18628" s="198" t="s">
        <v>339</v>
      </c>
      <c r="E18628" s="421">
        <v>419</v>
      </c>
      <c r="F18628" s="413">
        <v>147.32</v>
      </c>
      <c r="G18628" s="414">
        <f t="shared" si="582"/>
        <v>2.8441487917458597</v>
      </c>
      <c r="H18628" s="415">
        <f t="shared" si="583"/>
        <v>2.8441487917458597</v>
      </c>
    </row>
    <row r="18629" spans="1:8" ht="15" hidden="1" thickBot="1">
      <c r="A18629" s="409">
        <v>202209</v>
      </c>
      <c r="B18629" s="196" t="s">
        <v>2687</v>
      </c>
      <c r="C18629" s="197" t="s">
        <v>2688</v>
      </c>
      <c r="D18629" s="198" t="s">
        <v>337</v>
      </c>
      <c r="E18629" s="421">
        <v>72612</v>
      </c>
      <c r="F18629" s="413">
        <v>147.32</v>
      </c>
      <c r="G18629" s="414">
        <f t="shared" si="582"/>
        <v>492.88623404833021</v>
      </c>
      <c r="H18629" s="415">
        <f t="shared" si="583"/>
        <v>2.4644311702416513</v>
      </c>
    </row>
    <row r="18630" spans="1:8" ht="15" hidden="1" thickBot="1">
      <c r="A18630" s="409">
        <v>202209</v>
      </c>
      <c r="B18630" s="196" t="s">
        <v>2689</v>
      </c>
      <c r="C18630" s="197" t="s">
        <v>1505</v>
      </c>
      <c r="D18630" s="198" t="s">
        <v>339</v>
      </c>
      <c r="E18630" s="421">
        <v>363</v>
      </c>
      <c r="F18630" s="413">
        <v>147.32</v>
      </c>
      <c r="G18630" s="414">
        <f t="shared" si="582"/>
        <v>2.4640238935650287</v>
      </c>
      <c r="H18630" s="415">
        <f t="shared" si="583"/>
        <v>2.4640238935650287</v>
      </c>
    </row>
    <row r="18631" spans="1:8" ht="15" hidden="1" thickBot="1">
      <c r="A18631" s="409">
        <v>202209</v>
      </c>
      <c r="B18631" s="196" t="s">
        <v>1543</v>
      </c>
      <c r="C18631" s="197" t="s">
        <v>1505</v>
      </c>
      <c r="D18631" s="198" t="s">
        <v>337</v>
      </c>
      <c r="E18631" s="421">
        <v>95162</v>
      </c>
      <c r="F18631" s="413">
        <v>147.32</v>
      </c>
      <c r="G18631" s="414">
        <f t="shared" si="582"/>
        <v>645.95438501221838</v>
      </c>
      <c r="H18631" s="415">
        <f t="shared" si="583"/>
        <v>3.2297719250610921</v>
      </c>
    </row>
    <row r="18632" spans="1:8" ht="15" hidden="1" thickBot="1">
      <c r="A18632" s="409">
        <v>202209</v>
      </c>
      <c r="B18632" s="196" t="s">
        <v>1544</v>
      </c>
      <c r="C18632" s="197" t="s">
        <v>2692</v>
      </c>
      <c r="D18632" s="198" t="s">
        <v>339</v>
      </c>
      <c r="E18632" s="421">
        <v>476</v>
      </c>
      <c r="F18632" s="413">
        <v>147.32</v>
      </c>
      <c r="G18632" s="414">
        <f t="shared" si="582"/>
        <v>3.2310616345370624</v>
      </c>
      <c r="H18632" s="415">
        <f t="shared" si="583"/>
        <v>3.2310616345370624</v>
      </c>
    </row>
    <row r="18633" spans="1:8" ht="15" hidden="1" thickBot="1">
      <c r="A18633" s="409">
        <v>202209</v>
      </c>
      <c r="B18633" s="196" t="s">
        <v>1545</v>
      </c>
      <c r="C18633" s="197" t="s">
        <v>1505</v>
      </c>
      <c r="D18633" s="198" t="s">
        <v>337</v>
      </c>
      <c r="E18633" s="421">
        <v>43611</v>
      </c>
      <c r="F18633" s="413">
        <v>147.32</v>
      </c>
      <c r="G18633" s="414">
        <f t="shared" si="582"/>
        <v>296.02905240293239</v>
      </c>
      <c r="H18633" s="415">
        <f t="shared" si="583"/>
        <v>1.480145262014662</v>
      </c>
    </row>
    <row r="18634" spans="1:8" ht="15" hidden="1" thickBot="1">
      <c r="A18634" s="409">
        <v>202209</v>
      </c>
      <c r="B18634" s="196" t="s">
        <v>1546</v>
      </c>
      <c r="C18634" s="197" t="s">
        <v>2693</v>
      </c>
      <c r="D18634" s="198" t="s">
        <v>339</v>
      </c>
      <c r="E18634" s="421">
        <v>218</v>
      </c>
      <c r="F18634" s="413">
        <v>147.32</v>
      </c>
      <c r="G18634" s="414">
        <f t="shared" si="582"/>
        <v>1.4797719250610917</v>
      </c>
      <c r="H18634" s="415">
        <f t="shared" si="583"/>
        <v>1.4797719250610917</v>
      </c>
    </row>
    <row r="18635" spans="1:8" ht="15" hidden="1" thickBot="1">
      <c r="A18635" s="409">
        <v>202209</v>
      </c>
      <c r="B18635" s="196" t="s">
        <v>1547</v>
      </c>
      <c r="C18635" s="197" t="s">
        <v>1505</v>
      </c>
      <c r="D18635" s="198" t="s">
        <v>337</v>
      </c>
      <c r="E18635" s="421">
        <v>73166</v>
      </c>
      <c r="F18635" s="413">
        <v>147.32</v>
      </c>
      <c r="G18635" s="414">
        <f t="shared" si="582"/>
        <v>496.64675536247626</v>
      </c>
      <c r="H18635" s="415">
        <f t="shared" si="583"/>
        <v>2.4832337768123813</v>
      </c>
    </row>
    <row r="18636" spans="1:8" ht="15" hidden="1" thickBot="1">
      <c r="A18636" s="409">
        <v>202209</v>
      </c>
      <c r="B18636" s="196" t="s">
        <v>1548</v>
      </c>
      <c r="C18636" s="197" t="s">
        <v>2694</v>
      </c>
      <c r="D18636" s="198" t="s">
        <v>339</v>
      </c>
      <c r="E18636" s="421">
        <v>366</v>
      </c>
      <c r="F18636" s="413">
        <v>147.32</v>
      </c>
      <c r="G18636" s="414">
        <f t="shared" si="582"/>
        <v>2.4843877273961446</v>
      </c>
      <c r="H18636" s="415">
        <f t="shared" si="583"/>
        <v>2.4843877273961446</v>
      </c>
    </row>
    <row r="18637" spans="1:8" ht="15" hidden="1" thickBot="1">
      <c r="A18637" s="409">
        <v>202209</v>
      </c>
      <c r="B18637" s="196" t="s">
        <v>1549</v>
      </c>
      <c r="C18637" s="197" t="s">
        <v>1505</v>
      </c>
      <c r="D18637" s="198" t="s">
        <v>337</v>
      </c>
      <c r="E18637" s="421">
        <v>55449</v>
      </c>
      <c r="F18637" s="413">
        <v>147.32</v>
      </c>
      <c r="G18637" s="414">
        <f t="shared" si="582"/>
        <v>376.38474070051592</v>
      </c>
      <c r="H18637" s="415">
        <f t="shared" si="583"/>
        <v>1.8819237035025795</v>
      </c>
    </row>
    <row r="18638" spans="1:8" ht="15" hidden="1" thickBot="1">
      <c r="A18638" s="409">
        <v>202209</v>
      </c>
      <c r="B18638" s="196" t="s">
        <v>1550</v>
      </c>
      <c r="C18638" s="197" t="s">
        <v>1505</v>
      </c>
      <c r="D18638" s="198" t="s">
        <v>339</v>
      </c>
      <c r="E18638" s="421">
        <v>277</v>
      </c>
      <c r="F18638" s="413">
        <v>147.32</v>
      </c>
      <c r="G18638" s="414">
        <f t="shared" si="582"/>
        <v>1.8802606570730385</v>
      </c>
      <c r="H18638" s="415">
        <f t="shared" si="583"/>
        <v>1.8802606570730385</v>
      </c>
    </row>
    <row r="18639" spans="1:8" ht="15" hidden="1" thickBot="1">
      <c r="A18639" s="409">
        <v>202209</v>
      </c>
      <c r="B18639" s="196" t="s">
        <v>1551</v>
      </c>
      <c r="C18639" s="197" t="s">
        <v>1505</v>
      </c>
      <c r="D18639" s="198" t="s">
        <v>337</v>
      </c>
      <c r="E18639" s="421">
        <v>43611</v>
      </c>
      <c r="F18639" s="413">
        <v>147.32</v>
      </c>
      <c r="G18639" s="414">
        <f t="shared" si="582"/>
        <v>296.02905240293239</v>
      </c>
      <c r="H18639" s="415">
        <f t="shared" si="583"/>
        <v>1.480145262014662</v>
      </c>
    </row>
    <row r="18640" spans="1:8" ht="15" hidden="1" thickBot="1">
      <c r="A18640" s="409">
        <v>202209</v>
      </c>
      <c r="B18640" s="196" t="s">
        <v>1552</v>
      </c>
      <c r="C18640" s="197" t="s">
        <v>1505</v>
      </c>
      <c r="D18640" s="198" t="s">
        <v>339</v>
      </c>
      <c r="E18640" s="421">
        <v>218</v>
      </c>
      <c r="F18640" s="413">
        <v>147.32</v>
      </c>
      <c r="G18640" s="414">
        <f t="shared" si="582"/>
        <v>1.4797719250610917</v>
      </c>
      <c r="H18640" s="415">
        <f t="shared" si="583"/>
        <v>1.4797719250610917</v>
      </c>
    </row>
    <row r="18641" spans="1:8" ht="15" hidden="1" thickBot="1">
      <c r="A18641" s="409">
        <v>202209</v>
      </c>
      <c r="B18641" s="196" t="s">
        <v>1553</v>
      </c>
      <c r="C18641" s="197" t="s">
        <v>1505</v>
      </c>
      <c r="D18641" s="198" t="s">
        <v>337</v>
      </c>
      <c r="E18641" s="421">
        <v>46118</v>
      </c>
      <c r="F18641" s="413">
        <v>147.32</v>
      </c>
      <c r="G18641" s="414">
        <f t="shared" si="582"/>
        <v>313.04642954113496</v>
      </c>
      <c r="H18641" s="415">
        <f t="shared" si="583"/>
        <v>1.5652321477056748</v>
      </c>
    </row>
    <row r="18642" spans="1:8" ht="15" hidden="1" thickBot="1">
      <c r="A18642" s="409">
        <v>202209</v>
      </c>
      <c r="B18642" s="196" t="s">
        <v>1554</v>
      </c>
      <c r="C18642" s="197" t="s">
        <v>1505</v>
      </c>
      <c r="D18642" s="198" t="s">
        <v>339</v>
      </c>
      <c r="E18642" s="421">
        <v>231</v>
      </c>
      <c r="F18642" s="413">
        <v>147.32</v>
      </c>
      <c r="G18642" s="414">
        <f t="shared" si="582"/>
        <v>1.5680152049959273</v>
      </c>
      <c r="H18642" s="415">
        <f t="shared" si="583"/>
        <v>1.5680152049959273</v>
      </c>
    </row>
    <row r="18643" spans="1:8" ht="15" hidden="1" thickBot="1">
      <c r="A18643" s="409">
        <v>202209</v>
      </c>
      <c r="B18643" s="196" t="s">
        <v>1555</v>
      </c>
      <c r="C18643" s="197" t="s">
        <v>1505</v>
      </c>
      <c r="D18643" s="198" t="s">
        <v>337</v>
      </c>
      <c r="E18643" s="421">
        <v>68230</v>
      </c>
      <c r="F18643" s="413">
        <v>147.32</v>
      </c>
      <c r="G18643" s="414">
        <f t="shared" si="582"/>
        <v>463.14146076568016</v>
      </c>
      <c r="H18643" s="415">
        <f t="shared" si="583"/>
        <v>2.3157073038284008</v>
      </c>
    </row>
    <row r="18644" spans="1:8" ht="15" hidden="1" thickBot="1">
      <c r="A18644" s="409">
        <v>202209</v>
      </c>
      <c r="B18644" s="196" t="s">
        <v>1556</v>
      </c>
      <c r="C18644" s="197" t="s">
        <v>2695</v>
      </c>
      <c r="D18644" s="198" t="s">
        <v>339</v>
      </c>
      <c r="E18644" s="421">
        <v>341</v>
      </c>
      <c r="F18644" s="413">
        <v>147.32</v>
      </c>
      <c r="G18644" s="414">
        <f t="shared" si="582"/>
        <v>2.3146891121368451</v>
      </c>
      <c r="H18644" s="415">
        <f t="shared" si="583"/>
        <v>2.3146891121368451</v>
      </c>
    </row>
    <row r="18645" spans="1:8" ht="15" hidden="1" thickBot="1">
      <c r="A18645" s="409">
        <v>202209</v>
      </c>
      <c r="B18645" s="196" t="s">
        <v>1557</v>
      </c>
      <c r="C18645" s="197" t="s">
        <v>1558</v>
      </c>
      <c r="D18645" s="198" t="s">
        <v>337</v>
      </c>
      <c r="E18645" s="421">
        <v>142900</v>
      </c>
      <c r="F18645" s="413">
        <v>147.32</v>
      </c>
      <c r="G18645" s="414">
        <f t="shared" si="582"/>
        <v>969.99728482215585</v>
      </c>
      <c r="H18645" s="415">
        <f t="shared" si="583"/>
        <v>4.8499864241107788</v>
      </c>
    </row>
    <row r="18646" spans="1:8" ht="15" hidden="1" thickBot="1">
      <c r="A18646" s="409">
        <v>202209</v>
      </c>
      <c r="B18646" s="196" t="s">
        <v>1559</v>
      </c>
      <c r="C18646" s="197" t="s">
        <v>1558</v>
      </c>
      <c r="D18646" s="198" t="s">
        <v>374</v>
      </c>
      <c r="E18646" s="421">
        <v>0.01</v>
      </c>
      <c r="F18646" s="413">
        <v>147.32</v>
      </c>
      <c r="G18646" s="414">
        <f t="shared" si="582"/>
        <v>6.7879446103719793E-5</v>
      </c>
      <c r="H18646" s="415" t="str">
        <f t="shared" si="583"/>
        <v>VER</v>
      </c>
    </row>
    <row r="18647" spans="1:8" ht="15" hidden="1" thickBot="1">
      <c r="A18647" s="409">
        <v>202209</v>
      </c>
      <c r="B18647" s="196" t="s">
        <v>1560</v>
      </c>
      <c r="C18647" s="197" t="s">
        <v>1558</v>
      </c>
      <c r="D18647" s="198" t="s">
        <v>374</v>
      </c>
      <c r="E18647" s="421">
        <v>0.01</v>
      </c>
      <c r="F18647" s="413">
        <v>147.32</v>
      </c>
      <c r="G18647" s="414">
        <f t="shared" si="582"/>
        <v>6.7879446103719793E-5</v>
      </c>
      <c r="H18647" s="415" t="str">
        <f t="shared" si="583"/>
        <v>VER</v>
      </c>
    </row>
    <row r="18648" spans="1:8" ht="15" hidden="1" thickBot="1">
      <c r="A18648" s="409">
        <v>202209</v>
      </c>
      <c r="B18648" s="196" t="s">
        <v>1561</v>
      </c>
      <c r="C18648" s="197" t="s">
        <v>791</v>
      </c>
      <c r="D18648" s="198" t="s">
        <v>374</v>
      </c>
      <c r="E18648" s="421">
        <v>0.01</v>
      </c>
      <c r="F18648" s="413">
        <v>147.32</v>
      </c>
      <c r="G18648" s="414">
        <f t="shared" si="582"/>
        <v>6.7879446103719793E-5</v>
      </c>
      <c r="H18648" s="415" t="str">
        <f t="shared" si="583"/>
        <v>VER</v>
      </c>
    </row>
    <row r="18649" spans="1:8" ht="15" hidden="1" thickBot="1">
      <c r="A18649" s="409">
        <v>202209</v>
      </c>
      <c r="B18649" s="196" t="s">
        <v>1562</v>
      </c>
      <c r="C18649" s="197" t="s">
        <v>791</v>
      </c>
      <c r="D18649" s="198" t="s">
        <v>374</v>
      </c>
      <c r="E18649" s="421">
        <v>0.01</v>
      </c>
      <c r="F18649" s="413">
        <v>147.32</v>
      </c>
      <c r="G18649" s="414">
        <f t="shared" si="582"/>
        <v>6.7879446103719793E-5</v>
      </c>
      <c r="H18649" s="415" t="str">
        <f t="shared" si="583"/>
        <v>VER</v>
      </c>
    </row>
    <row r="18650" spans="1:8" ht="15" hidden="1" thickBot="1">
      <c r="A18650" s="409">
        <v>202209</v>
      </c>
      <c r="B18650" s="196" t="s">
        <v>1563</v>
      </c>
      <c r="C18650" s="197" t="s">
        <v>791</v>
      </c>
      <c r="D18650" s="198" t="s">
        <v>374</v>
      </c>
      <c r="E18650" s="421">
        <v>0.01</v>
      </c>
      <c r="F18650" s="413">
        <v>147.32</v>
      </c>
      <c r="G18650" s="414">
        <f t="shared" si="582"/>
        <v>6.7879446103719793E-5</v>
      </c>
      <c r="H18650" s="415" t="str">
        <f t="shared" si="583"/>
        <v>VER</v>
      </c>
    </row>
    <row r="18651" spans="1:8" ht="15" hidden="1" thickBot="1">
      <c r="A18651" s="409">
        <v>202209</v>
      </c>
      <c r="B18651" s="196" t="s">
        <v>1564</v>
      </c>
      <c r="C18651" s="197" t="s">
        <v>791</v>
      </c>
      <c r="D18651" s="198" t="s">
        <v>374</v>
      </c>
      <c r="E18651" s="421">
        <v>0.01</v>
      </c>
      <c r="F18651" s="413">
        <v>147.32</v>
      </c>
      <c r="G18651" s="414">
        <f t="shared" si="582"/>
        <v>6.7879446103719793E-5</v>
      </c>
      <c r="H18651" s="415" t="str">
        <f t="shared" si="583"/>
        <v>VER</v>
      </c>
    </row>
    <row r="18652" spans="1:8" ht="15" hidden="1" thickBot="1">
      <c r="A18652" s="409">
        <v>202209</v>
      </c>
      <c r="B18652" s="196" t="s">
        <v>1565</v>
      </c>
      <c r="C18652" s="197" t="s">
        <v>1558</v>
      </c>
      <c r="D18652" s="198" t="s">
        <v>374</v>
      </c>
      <c r="E18652" s="421">
        <v>0.01</v>
      </c>
      <c r="F18652" s="413">
        <v>147.32</v>
      </c>
      <c r="G18652" s="414">
        <f t="shared" si="582"/>
        <v>6.7879446103719793E-5</v>
      </c>
      <c r="H18652" s="415" t="str">
        <f t="shared" si="583"/>
        <v>VER</v>
      </c>
    </row>
    <row r="18653" spans="1:8" ht="15" hidden="1" thickBot="1">
      <c r="A18653" s="409">
        <v>202209</v>
      </c>
      <c r="B18653" s="196" t="s">
        <v>1566</v>
      </c>
      <c r="C18653" s="197" t="s">
        <v>1558</v>
      </c>
      <c r="D18653" s="198" t="s">
        <v>374</v>
      </c>
      <c r="E18653" s="421">
        <v>0.01</v>
      </c>
      <c r="F18653" s="413">
        <v>147.32</v>
      </c>
      <c r="G18653" s="414">
        <f t="shared" si="582"/>
        <v>6.7879446103719793E-5</v>
      </c>
      <c r="H18653" s="415" t="str">
        <f t="shared" si="583"/>
        <v>VER</v>
      </c>
    </row>
    <row r="18654" spans="1:8" ht="15" hidden="1" thickBot="1">
      <c r="A18654" s="409">
        <v>202209</v>
      </c>
      <c r="B18654" s="196" t="s">
        <v>1567</v>
      </c>
      <c r="C18654" s="197" t="s">
        <v>1558</v>
      </c>
      <c r="D18654" s="198" t="s">
        <v>374</v>
      </c>
      <c r="E18654" s="421">
        <v>0.01</v>
      </c>
      <c r="F18654" s="413">
        <v>147.32</v>
      </c>
      <c r="G18654" s="414">
        <f t="shared" si="582"/>
        <v>6.7879446103719793E-5</v>
      </c>
      <c r="H18654" s="415" t="str">
        <f t="shared" si="583"/>
        <v>VER</v>
      </c>
    </row>
    <row r="18655" spans="1:8" ht="15" hidden="1" thickBot="1">
      <c r="A18655" s="409">
        <v>202209</v>
      </c>
      <c r="B18655" s="196" t="s">
        <v>1568</v>
      </c>
      <c r="C18655" s="197" t="s">
        <v>1558</v>
      </c>
      <c r="D18655" s="198" t="s">
        <v>374</v>
      </c>
      <c r="E18655" s="421">
        <v>0.01</v>
      </c>
      <c r="F18655" s="413">
        <v>147.32</v>
      </c>
      <c r="G18655" s="414">
        <f t="shared" si="582"/>
        <v>6.7879446103719793E-5</v>
      </c>
      <c r="H18655" s="415" t="str">
        <f t="shared" si="583"/>
        <v>VER</v>
      </c>
    </row>
    <row r="18656" spans="1:8" ht="15" hidden="1" thickBot="1">
      <c r="A18656" s="409">
        <v>202209</v>
      </c>
      <c r="B18656" s="196" t="s">
        <v>1569</v>
      </c>
      <c r="C18656" s="197" t="s">
        <v>1558</v>
      </c>
      <c r="D18656" s="198" t="s">
        <v>374</v>
      </c>
      <c r="E18656" s="421">
        <v>0.01</v>
      </c>
      <c r="F18656" s="413">
        <v>147.32</v>
      </c>
      <c r="G18656" s="414">
        <f t="shared" si="582"/>
        <v>6.7879446103719793E-5</v>
      </c>
      <c r="H18656" s="415" t="str">
        <f t="shared" si="583"/>
        <v>VER</v>
      </c>
    </row>
    <row r="18657" spans="1:8" ht="15" hidden="1" thickBot="1">
      <c r="A18657" s="409">
        <v>202209</v>
      </c>
      <c r="B18657" s="196" t="s">
        <v>1570</v>
      </c>
      <c r="C18657" s="197" t="s">
        <v>1558</v>
      </c>
      <c r="D18657" s="198" t="s">
        <v>374</v>
      </c>
      <c r="E18657" s="421">
        <v>0.01</v>
      </c>
      <c r="F18657" s="413">
        <v>147.32</v>
      </c>
      <c r="G18657" s="414">
        <f t="shared" si="582"/>
        <v>6.7879446103719793E-5</v>
      </c>
      <c r="H18657" s="415" t="str">
        <f t="shared" si="583"/>
        <v>VER</v>
      </c>
    </row>
    <row r="18658" spans="1:8" ht="15" hidden="1" thickBot="1">
      <c r="A18658" s="409">
        <v>202209</v>
      </c>
      <c r="B18658" s="196" t="s">
        <v>1571</v>
      </c>
      <c r="C18658" s="197" t="s">
        <v>1558</v>
      </c>
      <c r="D18658" s="198" t="s">
        <v>337</v>
      </c>
      <c r="E18658" s="421">
        <v>181316</v>
      </c>
      <c r="F18658" s="413">
        <v>147.32</v>
      </c>
      <c r="G18658" s="414">
        <f t="shared" si="582"/>
        <v>1230.7629649742059</v>
      </c>
      <c r="H18658" s="415">
        <f t="shared" si="583"/>
        <v>6.1538148248710298</v>
      </c>
    </row>
    <row r="18659" spans="1:8" ht="15" hidden="1" thickBot="1">
      <c r="A18659" s="409">
        <v>202209</v>
      </c>
      <c r="B18659" s="196" t="s">
        <v>1572</v>
      </c>
      <c r="C18659" s="197" t="s">
        <v>1558</v>
      </c>
      <c r="D18659" s="198" t="s">
        <v>337</v>
      </c>
      <c r="E18659" s="421">
        <v>126784</v>
      </c>
      <c r="F18659" s="413">
        <v>147.32</v>
      </c>
      <c r="G18659" s="414">
        <f t="shared" si="582"/>
        <v>860.60276948140108</v>
      </c>
      <c r="H18659" s="415">
        <f t="shared" si="583"/>
        <v>4.303013847407005</v>
      </c>
    </row>
    <row r="18660" spans="1:8" ht="15" hidden="1" thickBot="1">
      <c r="A18660" s="409">
        <v>202209</v>
      </c>
      <c r="B18660" s="196" t="s">
        <v>1573</v>
      </c>
      <c r="C18660" s="197" t="s">
        <v>1558</v>
      </c>
      <c r="D18660" s="198" t="s">
        <v>337</v>
      </c>
      <c r="E18660" s="421">
        <v>126784</v>
      </c>
      <c r="F18660" s="413">
        <v>147.32</v>
      </c>
      <c r="G18660" s="414">
        <f t="shared" si="582"/>
        <v>860.60276948140108</v>
      </c>
      <c r="H18660" s="415">
        <f t="shared" si="583"/>
        <v>4.303013847407005</v>
      </c>
    </row>
    <row r="18661" spans="1:8" ht="15" hidden="1" thickBot="1">
      <c r="A18661" s="409">
        <v>202209</v>
      </c>
      <c r="B18661" s="196" t="s">
        <v>1574</v>
      </c>
      <c r="C18661" s="197" t="s">
        <v>1558</v>
      </c>
      <c r="D18661" s="198" t="s">
        <v>339</v>
      </c>
      <c r="E18661" s="421">
        <v>634</v>
      </c>
      <c r="F18661" s="413">
        <v>147.32</v>
      </c>
      <c r="G18661" s="414">
        <f t="shared" si="582"/>
        <v>4.3035568829758351</v>
      </c>
      <c r="H18661" s="415">
        <f t="shared" si="583"/>
        <v>4.3035568829758351</v>
      </c>
    </row>
    <row r="18662" spans="1:8" ht="15" hidden="1" thickBot="1">
      <c r="A18662" s="409">
        <v>202209</v>
      </c>
      <c r="B18662" s="196" t="s">
        <v>1575</v>
      </c>
      <c r="C18662" s="197" t="s">
        <v>1558</v>
      </c>
      <c r="D18662" s="198" t="s">
        <v>337</v>
      </c>
      <c r="E18662" s="421">
        <v>126784</v>
      </c>
      <c r="F18662" s="413">
        <v>147.32</v>
      </c>
      <c r="G18662" s="414">
        <f t="shared" si="582"/>
        <v>860.60276948140108</v>
      </c>
      <c r="H18662" s="415">
        <f t="shared" si="583"/>
        <v>4.303013847407005</v>
      </c>
    </row>
    <row r="18663" spans="1:8" ht="15" hidden="1" thickBot="1">
      <c r="A18663" s="409">
        <v>202209</v>
      </c>
      <c r="B18663" s="196" t="s">
        <v>1576</v>
      </c>
      <c r="C18663" s="197" t="s">
        <v>1558</v>
      </c>
      <c r="D18663" s="198" t="s">
        <v>337</v>
      </c>
      <c r="E18663" s="421">
        <v>126784</v>
      </c>
      <c r="F18663" s="413">
        <v>147.32</v>
      </c>
      <c r="G18663" s="414">
        <f t="shared" si="582"/>
        <v>860.60276948140108</v>
      </c>
      <c r="H18663" s="415">
        <f t="shared" si="583"/>
        <v>4.303013847407005</v>
      </c>
    </row>
    <row r="18664" spans="1:8" ht="15" hidden="1" thickBot="1">
      <c r="A18664" s="409">
        <v>202209</v>
      </c>
      <c r="B18664" s="196" t="s">
        <v>1577</v>
      </c>
      <c r="C18664" s="197" t="s">
        <v>2696</v>
      </c>
      <c r="D18664" s="198" t="s">
        <v>339</v>
      </c>
      <c r="E18664" s="421">
        <v>634</v>
      </c>
      <c r="F18664" s="413">
        <v>147.32</v>
      </c>
      <c r="G18664" s="414">
        <f t="shared" si="582"/>
        <v>4.3035568829758351</v>
      </c>
      <c r="H18664" s="415">
        <f t="shared" si="583"/>
        <v>4.3035568829758351</v>
      </c>
    </row>
    <row r="18665" spans="1:8" ht="15" hidden="1" thickBot="1">
      <c r="A18665" s="409">
        <v>202209</v>
      </c>
      <c r="B18665" s="196" t="s">
        <v>1578</v>
      </c>
      <c r="C18665" s="197" t="s">
        <v>1558</v>
      </c>
      <c r="D18665" s="198" t="s">
        <v>337</v>
      </c>
      <c r="E18665" s="421">
        <v>96040</v>
      </c>
      <c r="F18665" s="413">
        <v>147.32</v>
      </c>
      <c r="G18665" s="414">
        <f t="shared" si="582"/>
        <v>651.91420038012495</v>
      </c>
      <c r="H18665" s="415">
        <f t="shared" si="583"/>
        <v>3.2595710019006248</v>
      </c>
    </row>
    <row r="18666" spans="1:8" ht="15" hidden="1" thickBot="1">
      <c r="A18666" s="409">
        <v>202209</v>
      </c>
      <c r="B18666" s="196" t="s">
        <v>1579</v>
      </c>
      <c r="C18666" s="197" t="s">
        <v>1558</v>
      </c>
      <c r="D18666" s="198" t="s">
        <v>339</v>
      </c>
      <c r="E18666" s="421">
        <v>480</v>
      </c>
      <c r="F18666" s="413">
        <v>147.32</v>
      </c>
      <c r="G18666" s="414">
        <f t="shared" si="582"/>
        <v>3.25821341297855</v>
      </c>
      <c r="H18666" s="415">
        <f t="shared" si="583"/>
        <v>3.25821341297855</v>
      </c>
    </row>
    <row r="18667" spans="1:8" ht="15" hidden="1" thickBot="1">
      <c r="A18667" s="409">
        <v>202209</v>
      </c>
      <c r="B18667" s="196" t="s">
        <v>1580</v>
      </c>
      <c r="C18667" s="197" t="s">
        <v>1558</v>
      </c>
      <c r="D18667" s="198" t="s">
        <v>337</v>
      </c>
      <c r="E18667" s="421">
        <v>67826</v>
      </c>
      <c r="F18667" s="413">
        <v>147.32</v>
      </c>
      <c r="G18667" s="414">
        <f t="shared" si="582"/>
        <v>460.3991311430899</v>
      </c>
      <c r="H18667" s="415">
        <f t="shared" si="583"/>
        <v>2.3019956557154497</v>
      </c>
    </row>
    <row r="18668" spans="1:8" ht="15" hidden="1" thickBot="1">
      <c r="A18668" s="409">
        <v>202209</v>
      </c>
      <c r="B18668" s="196" t="s">
        <v>1581</v>
      </c>
      <c r="C18668" s="197" t="s">
        <v>1558</v>
      </c>
      <c r="D18668" s="198" t="s">
        <v>337</v>
      </c>
      <c r="E18668" s="421">
        <v>126784</v>
      </c>
      <c r="F18668" s="413">
        <v>147.32</v>
      </c>
      <c r="G18668" s="414">
        <f t="shared" si="582"/>
        <v>860.60276948140108</v>
      </c>
      <c r="H18668" s="415">
        <f t="shared" si="583"/>
        <v>4.303013847407005</v>
      </c>
    </row>
    <row r="18669" spans="1:8" ht="15" hidden="1" thickBot="1">
      <c r="A18669" s="409">
        <v>202209</v>
      </c>
      <c r="B18669" s="196" t="s">
        <v>1582</v>
      </c>
      <c r="C18669" s="197" t="s">
        <v>1558</v>
      </c>
      <c r="D18669" s="198" t="s">
        <v>339</v>
      </c>
      <c r="E18669" s="421">
        <v>634</v>
      </c>
      <c r="F18669" s="413">
        <v>147.32</v>
      </c>
      <c r="G18669" s="414">
        <f t="shared" si="582"/>
        <v>4.3035568829758351</v>
      </c>
      <c r="H18669" s="415">
        <f t="shared" si="583"/>
        <v>4.3035568829758351</v>
      </c>
    </row>
    <row r="18670" spans="1:8" ht="15" hidden="1" thickBot="1">
      <c r="A18670" s="409">
        <v>202209</v>
      </c>
      <c r="B18670" s="196" t="s">
        <v>1583</v>
      </c>
      <c r="C18670" s="197" t="s">
        <v>1558</v>
      </c>
      <c r="D18670" s="198" t="s">
        <v>337</v>
      </c>
      <c r="E18670" s="421">
        <v>61183</v>
      </c>
      <c r="F18670" s="413">
        <v>147.32</v>
      </c>
      <c r="G18670" s="414">
        <f t="shared" si="582"/>
        <v>415.30681509638885</v>
      </c>
      <c r="H18670" s="415">
        <f t="shared" si="583"/>
        <v>2.0765340754819444</v>
      </c>
    </row>
    <row r="18671" spans="1:8" ht="15" hidden="1" thickBot="1">
      <c r="A18671" s="409">
        <v>202209</v>
      </c>
      <c r="B18671" s="196" t="s">
        <v>1584</v>
      </c>
      <c r="C18671" s="197" t="s">
        <v>1558</v>
      </c>
      <c r="D18671" s="198" t="s">
        <v>339</v>
      </c>
      <c r="E18671" s="421">
        <v>306</v>
      </c>
      <c r="F18671" s="413">
        <v>147.32</v>
      </c>
      <c r="G18671" s="414">
        <f t="shared" si="582"/>
        <v>2.077111050773826</v>
      </c>
      <c r="H18671" s="415">
        <f t="shared" si="583"/>
        <v>2.077111050773826</v>
      </c>
    </row>
    <row r="18672" spans="1:8" ht="15" hidden="1" thickBot="1">
      <c r="A18672" s="409">
        <v>202209</v>
      </c>
      <c r="B18672" s="196" t="s">
        <v>1585</v>
      </c>
      <c r="C18672" s="197" t="s">
        <v>1558</v>
      </c>
      <c r="D18672" s="198" t="s">
        <v>337</v>
      </c>
      <c r="E18672" s="421">
        <v>61183</v>
      </c>
      <c r="F18672" s="413">
        <v>147.32</v>
      </c>
      <c r="G18672" s="414">
        <f t="shared" si="582"/>
        <v>415.30681509638885</v>
      </c>
      <c r="H18672" s="415">
        <f t="shared" si="583"/>
        <v>2.0765340754819444</v>
      </c>
    </row>
    <row r="18673" spans="1:8" ht="15" hidden="1" thickBot="1">
      <c r="A18673" s="409">
        <v>202209</v>
      </c>
      <c r="B18673" s="196" t="s">
        <v>1586</v>
      </c>
      <c r="C18673" s="197" t="s">
        <v>1558</v>
      </c>
      <c r="D18673" s="198" t="s">
        <v>339</v>
      </c>
      <c r="E18673" s="421">
        <v>306</v>
      </c>
      <c r="F18673" s="413">
        <v>147.32</v>
      </c>
      <c r="G18673" s="414">
        <f t="shared" si="582"/>
        <v>2.077111050773826</v>
      </c>
      <c r="H18673" s="415">
        <f t="shared" si="583"/>
        <v>2.077111050773826</v>
      </c>
    </row>
    <row r="18674" spans="1:8" ht="15" hidden="1" thickBot="1">
      <c r="A18674" s="409">
        <v>202209</v>
      </c>
      <c r="B18674" s="196" t="s">
        <v>1587</v>
      </c>
      <c r="C18674" s="197" t="s">
        <v>1558</v>
      </c>
      <c r="D18674" s="198" t="s">
        <v>337</v>
      </c>
      <c r="E18674" s="421">
        <v>61183</v>
      </c>
      <c r="F18674" s="413">
        <v>147.32</v>
      </c>
      <c r="G18674" s="414">
        <f t="shared" si="582"/>
        <v>415.30681509638885</v>
      </c>
      <c r="H18674" s="415">
        <f t="shared" si="583"/>
        <v>2.0765340754819444</v>
      </c>
    </row>
    <row r="18675" spans="1:8" ht="15" hidden="1" thickBot="1">
      <c r="A18675" s="409">
        <v>202209</v>
      </c>
      <c r="B18675" s="196" t="s">
        <v>1588</v>
      </c>
      <c r="C18675" s="197" t="s">
        <v>1558</v>
      </c>
      <c r="D18675" s="198" t="s">
        <v>339</v>
      </c>
      <c r="E18675" s="421">
        <v>306</v>
      </c>
      <c r="F18675" s="413">
        <v>147.32</v>
      </c>
      <c r="G18675" s="414">
        <f t="shared" si="582"/>
        <v>2.077111050773826</v>
      </c>
      <c r="H18675" s="415">
        <f t="shared" si="583"/>
        <v>2.077111050773826</v>
      </c>
    </row>
    <row r="18676" spans="1:8" ht="15" hidden="1" thickBot="1">
      <c r="A18676" s="409">
        <v>202209</v>
      </c>
      <c r="B18676" s="196" t="s">
        <v>1589</v>
      </c>
      <c r="C18676" s="197" t="s">
        <v>1558</v>
      </c>
      <c r="D18676" s="198" t="s">
        <v>337</v>
      </c>
      <c r="E18676" s="421">
        <v>134122</v>
      </c>
      <c r="F18676" s="413">
        <v>147.32</v>
      </c>
      <c r="G18676" s="414">
        <f t="shared" si="582"/>
        <v>910.41270703231066</v>
      </c>
      <c r="H18676" s="415">
        <f t="shared" si="583"/>
        <v>4.5520635351615537</v>
      </c>
    </row>
    <row r="18677" spans="1:8" ht="15" hidden="1" thickBot="1">
      <c r="A18677" s="409">
        <v>202209</v>
      </c>
      <c r="B18677" s="196" t="s">
        <v>1590</v>
      </c>
      <c r="C18677" s="197" t="s">
        <v>1558</v>
      </c>
      <c r="D18677" s="198" t="s">
        <v>339</v>
      </c>
      <c r="E18677" s="421">
        <v>671</v>
      </c>
      <c r="F18677" s="413">
        <v>147.32</v>
      </c>
      <c r="G18677" s="414">
        <f t="shared" si="582"/>
        <v>4.5547108335595983</v>
      </c>
      <c r="H18677" s="415">
        <f t="shared" si="583"/>
        <v>4.5547108335595983</v>
      </c>
    </row>
    <row r="18678" spans="1:8" ht="15" hidden="1" thickBot="1">
      <c r="A18678" s="409">
        <v>202209</v>
      </c>
      <c r="B18678" s="196" t="s">
        <v>1591</v>
      </c>
      <c r="C18678" s="197" t="s">
        <v>1558</v>
      </c>
      <c r="D18678" s="198" t="s">
        <v>339</v>
      </c>
      <c r="E18678" s="421">
        <v>502</v>
      </c>
      <c r="F18678" s="413">
        <v>147.32</v>
      </c>
      <c r="G18678" s="414">
        <f t="shared" si="582"/>
        <v>3.4075481944067336</v>
      </c>
      <c r="H18678" s="415">
        <f t="shared" si="583"/>
        <v>3.4075481944067336</v>
      </c>
    </row>
    <row r="18679" spans="1:8" ht="15" hidden="1" thickBot="1">
      <c r="A18679" s="409">
        <v>202209</v>
      </c>
      <c r="B18679" s="196" t="s">
        <v>1592</v>
      </c>
      <c r="C18679" s="197" t="s">
        <v>1558</v>
      </c>
      <c r="D18679" s="198" t="s">
        <v>339</v>
      </c>
      <c r="E18679" s="421">
        <v>502</v>
      </c>
      <c r="F18679" s="413">
        <v>147.32</v>
      </c>
      <c r="G18679" s="414">
        <f t="shared" si="582"/>
        <v>3.4075481944067336</v>
      </c>
      <c r="H18679" s="415">
        <f t="shared" si="583"/>
        <v>3.4075481944067336</v>
      </c>
    </row>
    <row r="18680" spans="1:8" ht="15" hidden="1" thickBot="1">
      <c r="A18680" s="409">
        <v>202209</v>
      </c>
      <c r="B18680" s="196" t="s">
        <v>1593</v>
      </c>
      <c r="C18680" s="197" t="s">
        <v>1558</v>
      </c>
      <c r="D18680" s="198" t="s">
        <v>337</v>
      </c>
      <c r="E18680" s="421">
        <v>100386</v>
      </c>
      <c r="F18680" s="413">
        <v>147.32</v>
      </c>
      <c r="G18680" s="414">
        <f t="shared" si="582"/>
        <v>681.41460765680154</v>
      </c>
      <c r="H18680" s="415">
        <f t="shared" si="583"/>
        <v>3.4070730382840075</v>
      </c>
    </row>
    <row r="18681" spans="1:8" ht="15" hidden="1" thickBot="1">
      <c r="A18681" s="409">
        <v>202209</v>
      </c>
      <c r="B18681" s="196" t="s">
        <v>1594</v>
      </c>
      <c r="C18681" s="197" t="s">
        <v>1558</v>
      </c>
      <c r="D18681" s="198" t="s">
        <v>337</v>
      </c>
      <c r="E18681" s="421">
        <v>162353</v>
      </c>
      <c r="F18681" s="413">
        <v>147.32</v>
      </c>
      <c r="G18681" s="414">
        <f t="shared" si="582"/>
        <v>1102.0431713277221</v>
      </c>
      <c r="H18681" s="415">
        <f t="shared" si="583"/>
        <v>5.5102158566386104</v>
      </c>
    </row>
    <row r="18682" spans="1:8" ht="15" hidden="1" thickBot="1">
      <c r="A18682" s="409">
        <v>202209</v>
      </c>
      <c r="B18682" s="196" t="s">
        <v>1595</v>
      </c>
      <c r="C18682" s="197" t="s">
        <v>1558</v>
      </c>
      <c r="D18682" s="198" t="s">
        <v>337</v>
      </c>
      <c r="E18682" s="421">
        <v>43251</v>
      </c>
      <c r="F18682" s="413">
        <v>147.32</v>
      </c>
      <c r="G18682" s="414">
        <f t="shared" si="582"/>
        <v>293.58539234319852</v>
      </c>
      <c r="H18682" s="415">
        <f t="shared" si="583"/>
        <v>1.4679269617159927</v>
      </c>
    </row>
    <row r="18683" spans="1:8" ht="15" hidden="1" thickBot="1">
      <c r="A18683" s="409">
        <v>202209</v>
      </c>
      <c r="B18683" s="196" t="s">
        <v>1596</v>
      </c>
      <c r="C18683" s="197" t="s">
        <v>1558</v>
      </c>
      <c r="D18683" s="198" t="s">
        <v>337</v>
      </c>
      <c r="E18683" s="421">
        <v>135006</v>
      </c>
      <c r="F18683" s="413">
        <v>147.32</v>
      </c>
      <c r="G18683" s="414">
        <f t="shared" si="582"/>
        <v>916.41325006787952</v>
      </c>
      <c r="H18683" s="415">
        <f t="shared" si="583"/>
        <v>4.5820662503393974</v>
      </c>
    </row>
    <row r="18684" spans="1:8" ht="15" hidden="1" thickBot="1">
      <c r="A18684" s="409">
        <v>202209</v>
      </c>
      <c r="B18684" s="196" t="s">
        <v>1597</v>
      </c>
      <c r="C18684" s="197" t="s">
        <v>1558</v>
      </c>
      <c r="D18684" s="198" t="s">
        <v>339</v>
      </c>
      <c r="E18684" s="421">
        <v>675</v>
      </c>
      <c r="F18684" s="413">
        <v>147.32</v>
      </c>
      <c r="G18684" s="414">
        <f t="shared" si="582"/>
        <v>4.5818626120010864</v>
      </c>
      <c r="H18684" s="415">
        <f t="shared" si="583"/>
        <v>4.5818626120010864</v>
      </c>
    </row>
    <row r="18685" spans="1:8" ht="15" hidden="1" thickBot="1">
      <c r="A18685" s="409">
        <v>202209</v>
      </c>
      <c r="B18685" s="196" t="s">
        <v>1598</v>
      </c>
      <c r="C18685" s="197" t="s">
        <v>1558</v>
      </c>
      <c r="D18685" s="198" t="s">
        <v>337</v>
      </c>
      <c r="E18685" s="421">
        <v>20934</v>
      </c>
      <c r="F18685" s="413">
        <v>147.32</v>
      </c>
      <c r="G18685" s="414">
        <f t="shared" si="582"/>
        <v>142.09883247352701</v>
      </c>
      <c r="H18685" s="415">
        <f t="shared" si="583"/>
        <v>0.71049416236763507</v>
      </c>
    </row>
    <row r="18686" spans="1:8" ht="15" hidden="1" thickBot="1">
      <c r="A18686" s="409">
        <v>202209</v>
      </c>
      <c r="B18686" s="196" t="s">
        <v>1599</v>
      </c>
      <c r="C18686" s="197" t="s">
        <v>1558</v>
      </c>
      <c r="D18686" s="198" t="s">
        <v>337</v>
      </c>
      <c r="E18686" s="421">
        <v>76562</v>
      </c>
      <c r="F18686" s="413">
        <v>147.32</v>
      </c>
      <c r="G18686" s="414">
        <f t="shared" si="582"/>
        <v>519.69861525929946</v>
      </c>
      <c r="H18686" s="415">
        <f t="shared" si="583"/>
        <v>2.5984930762964975</v>
      </c>
    </row>
    <row r="18687" spans="1:8" ht="15" hidden="1" thickBot="1">
      <c r="A18687" s="409">
        <v>202209</v>
      </c>
      <c r="B18687" s="196" t="s">
        <v>1600</v>
      </c>
      <c r="C18687" s="197" t="s">
        <v>1558</v>
      </c>
      <c r="D18687" s="198" t="s">
        <v>339</v>
      </c>
      <c r="E18687" s="421">
        <v>383</v>
      </c>
      <c r="F18687" s="413">
        <v>147.32</v>
      </c>
      <c r="G18687" s="414">
        <f t="shared" si="582"/>
        <v>2.5997827857724682</v>
      </c>
      <c r="H18687" s="415">
        <f t="shared" si="583"/>
        <v>2.5997827857724682</v>
      </c>
    </row>
    <row r="18688" spans="1:8" ht="15" hidden="1" thickBot="1">
      <c r="A18688" s="409">
        <v>202209</v>
      </c>
      <c r="B18688" s="196" t="s">
        <v>1601</v>
      </c>
      <c r="C18688" s="197" t="s">
        <v>1558</v>
      </c>
      <c r="D18688" s="198" t="s">
        <v>337</v>
      </c>
      <c r="E18688" s="421">
        <v>76562</v>
      </c>
      <c r="F18688" s="413">
        <v>147.32</v>
      </c>
      <c r="G18688" s="414">
        <f t="shared" si="582"/>
        <v>519.69861525929946</v>
      </c>
      <c r="H18688" s="415">
        <f t="shared" si="583"/>
        <v>2.5984930762964975</v>
      </c>
    </row>
    <row r="18689" spans="1:8" ht="15" hidden="1" thickBot="1">
      <c r="A18689" s="409">
        <v>202209</v>
      </c>
      <c r="B18689" s="196" t="s">
        <v>1602</v>
      </c>
      <c r="C18689" s="197" t="s">
        <v>1558</v>
      </c>
      <c r="D18689" s="198" t="s">
        <v>339</v>
      </c>
      <c r="E18689" s="421">
        <v>383</v>
      </c>
      <c r="F18689" s="413">
        <v>147.32</v>
      </c>
      <c r="G18689" s="414">
        <f t="shared" si="582"/>
        <v>2.5997827857724682</v>
      </c>
      <c r="H18689" s="415">
        <f t="shared" si="583"/>
        <v>2.5997827857724682</v>
      </c>
    </row>
    <row r="18690" spans="1:8" ht="15" hidden="1" thickBot="1">
      <c r="A18690" s="409">
        <v>202209</v>
      </c>
      <c r="B18690" s="196" t="s">
        <v>1603</v>
      </c>
      <c r="C18690" s="197" t="s">
        <v>1558</v>
      </c>
      <c r="D18690" s="198" t="s">
        <v>337</v>
      </c>
      <c r="E18690" s="421">
        <v>75717</v>
      </c>
      <c r="F18690" s="413">
        <v>147.32</v>
      </c>
      <c r="G18690" s="414">
        <f t="shared" ref="G18690:G18753" si="584">+E18690/F18690</f>
        <v>513.96280206353515</v>
      </c>
      <c r="H18690" s="415">
        <f t="shared" ref="H18690:H18753" si="585">IF(D18690="TB",G18690/200,IF(D18690="LT",G18690,"VER"))</f>
        <v>2.5698140103176756</v>
      </c>
    </row>
    <row r="18691" spans="1:8" ht="15" hidden="1" thickBot="1">
      <c r="A18691" s="409">
        <v>202209</v>
      </c>
      <c r="B18691" s="196" t="s">
        <v>1604</v>
      </c>
      <c r="C18691" s="197" t="s">
        <v>1558</v>
      </c>
      <c r="D18691" s="198" t="s">
        <v>337</v>
      </c>
      <c r="E18691" s="421">
        <v>80490</v>
      </c>
      <c r="F18691" s="413">
        <v>147.32</v>
      </c>
      <c r="G18691" s="414">
        <f t="shared" si="584"/>
        <v>546.36166168884063</v>
      </c>
      <c r="H18691" s="415">
        <f t="shared" si="585"/>
        <v>2.7318083084442031</v>
      </c>
    </row>
    <row r="18692" spans="1:8" ht="15" hidden="1" thickBot="1">
      <c r="A18692" s="409">
        <v>202209</v>
      </c>
      <c r="B18692" s="196" t="s">
        <v>1605</v>
      </c>
      <c r="C18692" s="197" t="s">
        <v>1558</v>
      </c>
      <c r="D18692" s="198" t="s">
        <v>337</v>
      </c>
      <c r="E18692" s="421">
        <v>70333</v>
      </c>
      <c r="F18692" s="413">
        <v>147.32</v>
      </c>
      <c r="G18692" s="414">
        <f t="shared" si="584"/>
        <v>477.41650828129247</v>
      </c>
      <c r="H18692" s="415">
        <f t="shared" si="585"/>
        <v>2.3870825414064623</v>
      </c>
    </row>
    <row r="18693" spans="1:8" ht="15" hidden="1" thickBot="1">
      <c r="A18693" s="409">
        <v>202209</v>
      </c>
      <c r="B18693" s="196" t="s">
        <v>1606</v>
      </c>
      <c r="C18693" s="197" t="s">
        <v>1558</v>
      </c>
      <c r="D18693" s="198" t="s">
        <v>337</v>
      </c>
      <c r="E18693" s="421">
        <v>57907</v>
      </c>
      <c r="F18693" s="413">
        <v>147.32</v>
      </c>
      <c r="G18693" s="414">
        <f t="shared" si="584"/>
        <v>393.06950855281025</v>
      </c>
      <c r="H18693" s="415">
        <f t="shared" si="585"/>
        <v>1.9653475427640512</v>
      </c>
    </row>
    <row r="18694" spans="1:8" ht="15" hidden="1" thickBot="1">
      <c r="A18694" s="409">
        <v>202209</v>
      </c>
      <c r="B18694" s="196" t="s">
        <v>1607</v>
      </c>
      <c r="C18694" s="197" t="s">
        <v>1558</v>
      </c>
      <c r="D18694" s="198" t="s">
        <v>337</v>
      </c>
      <c r="E18694" s="421">
        <v>50346</v>
      </c>
      <c r="F18694" s="413">
        <v>147.32</v>
      </c>
      <c r="G18694" s="414">
        <f t="shared" si="584"/>
        <v>341.74585935378769</v>
      </c>
      <c r="H18694" s="415">
        <f t="shared" si="585"/>
        <v>1.7087292967689385</v>
      </c>
    </row>
    <row r="18695" spans="1:8" ht="15" hidden="1" thickBot="1">
      <c r="A18695" s="409">
        <v>202209</v>
      </c>
      <c r="B18695" s="196" t="s">
        <v>1608</v>
      </c>
      <c r="C18695" s="197" t="s">
        <v>1558</v>
      </c>
      <c r="D18695" s="198" t="s">
        <v>337</v>
      </c>
      <c r="E18695" s="421">
        <v>50346</v>
      </c>
      <c r="F18695" s="413">
        <v>147.32</v>
      </c>
      <c r="G18695" s="414">
        <f t="shared" si="584"/>
        <v>341.74585935378769</v>
      </c>
      <c r="H18695" s="415">
        <f t="shared" si="585"/>
        <v>1.7087292967689385</v>
      </c>
    </row>
    <row r="18696" spans="1:8" ht="15" hidden="1" thickBot="1">
      <c r="A18696" s="409">
        <v>202209</v>
      </c>
      <c r="B18696" s="196" t="s">
        <v>1609</v>
      </c>
      <c r="C18696" s="197" t="s">
        <v>1558</v>
      </c>
      <c r="D18696" s="198" t="s">
        <v>337</v>
      </c>
      <c r="E18696" s="421">
        <v>50346</v>
      </c>
      <c r="F18696" s="413">
        <v>147.32</v>
      </c>
      <c r="G18696" s="414">
        <f t="shared" si="584"/>
        <v>341.74585935378769</v>
      </c>
      <c r="H18696" s="415">
        <f t="shared" si="585"/>
        <v>1.7087292967689385</v>
      </c>
    </row>
    <row r="18697" spans="1:8" ht="15" hidden="1" thickBot="1">
      <c r="A18697" s="409">
        <v>202209</v>
      </c>
      <c r="B18697" s="196" t="s">
        <v>1610</v>
      </c>
      <c r="C18697" s="197" t="s">
        <v>1558</v>
      </c>
      <c r="D18697" s="198" t="s">
        <v>337</v>
      </c>
      <c r="E18697" s="421">
        <v>43251</v>
      </c>
      <c r="F18697" s="413">
        <v>147.32</v>
      </c>
      <c r="G18697" s="414">
        <f t="shared" si="584"/>
        <v>293.58539234319852</v>
      </c>
      <c r="H18697" s="415">
        <f t="shared" si="585"/>
        <v>1.4679269617159927</v>
      </c>
    </row>
    <row r="18698" spans="1:8" ht="15" hidden="1" thickBot="1">
      <c r="A18698" s="409">
        <v>202209</v>
      </c>
      <c r="B18698" s="196" t="s">
        <v>1611</v>
      </c>
      <c r="C18698" s="197" t="s">
        <v>1558</v>
      </c>
      <c r="D18698" s="198" t="s">
        <v>337</v>
      </c>
      <c r="E18698" s="421">
        <v>43251</v>
      </c>
      <c r="F18698" s="413">
        <v>147.32</v>
      </c>
      <c r="G18698" s="414">
        <f t="shared" si="584"/>
        <v>293.58539234319852</v>
      </c>
      <c r="H18698" s="415">
        <f t="shared" si="585"/>
        <v>1.4679269617159927</v>
      </c>
    </row>
    <row r="18699" spans="1:8" ht="15" hidden="1" thickBot="1">
      <c r="A18699" s="409">
        <v>202209</v>
      </c>
      <c r="B18699" s="196" t="s">
        <v>1612</v>
      </c>
      <c r="C18699" s="197" t="s">
        <v>1558</v>
      </c>
      <c r="D18699" s="198" t="s">
        <v>337</v>
      </c>
      <c r="E18699" s="421">
        <v>43251</v>
      </c>
      <c r="F18699" s="413">
        <v>147.32</v>
      </c>
      <c r="G18699" s="414">
        <f t="shared" si="584"/>
        <v>293.58539234319852</v>
      </c>
      <c r="H18699" s="415">
        <f t="shared" si="585"/>
        <v>1.4679269617159927</v>
      </c>
    </row>
    <row r="18700" spans="1:8" ht="15" hidden="1" thickBot="1">
      <c r="A18700" s="409">
        <v>202209</v>
      </c>
      <c r="B18700" s="196" t="s">
        <v>1613</v>
      </c>
      <c r="C18700" s="197" t="s">
        <v>1558</v>
      </c>
      <c r="D18700" s="198" t="s">
        <v>339</v>
      </c>
      <c r="E18700" s="421">
        <v>216</v>
      </c>
      <c r="F18700" s="413">
        <v>147.32</v>
      </c>
      <c r="G18700" s="414">
        <f t="shared" si="584"/>
        <v>1.4661960358403476</v>
      </c>
      <c r="H18700" s="415">
        <f t="shared" si="585"/>
        <v>1.4661960358403476</v>
      </c>
    </row>
    <row r="18701" spans="1:8" ht="15" hidden="1" thickBot="1">
      <c r="A18701" s="409">
        <v>202209</v>
      </c>
      <c r="B18701" s="196" t="s">
        <v>1614</v>
      </c>
      <c r="C18701" s="197" t="s">
        <v>1558</v>
      </c>
      <c r="D18701" s="198" t="s">
        <v>337</v>
      </c>
      <c r="E18701" s="421">
        <v>43251</v>
      </c>
      <c r="F18701" s="413">
        <v>147.32</v>
      </c>
      <c r="G18701" s="414">
        <f t="shared" si="584"/>
        <v>293.58539234319852</v>
      </c>
      <c r="H18701" s="415">
        <f t="shared" si="585"/>
        <v>1.4679269617159927</v>
      </c>
    </row>
    <row r="18702" spans="1:8" ht="15" hidden="1" thickBot="1">
      <c r="A18702" s="409">
        <v>202209</v>
      </c>
      <c r="B18702" s="196" t="s">
        <v>1615</v>
      </c>
      <c r="C18702" s="197" t="s">
        <v>1558</v>
      </c>
      <c r="D18702" s="198" t="s">
        <v>337</v>
      </c>
      <c r="E18702" s="421">
        <v>43251</v>
      </c>
      <c r="F18702" s="413">
        <v>147.32</v>
      </c>
      <c r="G18702" s="414">
        <f t="shared" si="584"/>
        <v>293.58539234319852</v>
      </c>
      <c r="H18702" s="415">
        <f t="shared" si="585"/>
        <v>1.4679269617159927</v>
      </c>
    </row>
    <row r="18703" spans="1:8" ht="15" hidden="1" thickBot="1">
      <c r="A18703" s="409">
        <v>202209</v>
      </c>
      <c r="B18703" s="196" t="s">
        <v>1616</v>
      </c>
      <c r="C18703" s="197" t="s">
        <v>1558</v>
      </c>
      <c r="D18703" s="198" t="s">
        <v>339</v>
      </c>
      <c r="E18703" s="421">
        <v>216</v>
      </c>
      <c r="F18703" s="413">
        <v>147.32</v>
      </c>
      <c r="G18703" s="414">
        <f t="shared" si="584"/>
        <v>1.4661960358403476</v>
      </c>
      <c r="H18703" s="415">
        <f t="shared" si="585"/>
        <v>1.4661960358403476</v>
      </c>
    </row>
    <row r="18704" spans="1:8" ht="15" hidden="1" thickBot="1">
      <c r="A18704" s="409">
        <v>202209</v>
      </c>
      <c r="B18704" s="196" t="s">
        <v>1617</v>
      </c>
      <c r="C18704" s="197" t="s">
        <v>1558</v>
      </c>
      <c r="D18704" s="198" t="s">
        <v>337</v>
      </c>
      <c r="E18704" s="421">
        <v>43251</v>
      </c>
      <c r="F18704" s="413">
        <v>147.32</v>
      </c>
      <c r="G18704" s="414">
        <f t="shared" si="584"/>
        <v>293.58539234319852</v>
      </c>
      <c r="H18704" s="415">
        <f t="shared" si="585"/>
        <v>1.4679269617159927</v>
      </c>
    </row>
    <row r="18705" spans="1:8" ht="15" hidden="1" thickBot="1">
      <c r="A18705" s="409">
        <v>202209</v>
      </c>
      <c r="B18705" s="196" t="s">
        <v>1618</v>
      </c>
      <c r="C18705" s="197" t="s">
        <v>1558</v>
      </c>
      <c r="D18705" s="198" t="s">
        <v>339</v>
      </c>
      <c r="E18705" s="421">
        <v>216</v>
      </c>
      <c r="F18705" s="413">
        <v>147.32</v>
      </c>
      <c r="G18705" s="414">
        <f t="shared" si="584"/>
        <v>1.4661960358403476</v>
      </c>
      <c r="H18705" s="415">
        <f t="shared" si="585"/>
        <v>1.4661960358403476</v>
      </c>
    </row>
    <row r="18706" spans="1:8" ht="15" hidden="1" thickBot="1">
      <c r="A18706" s="409">
        <v>202209</v>
      </c>
      <c r="B18706" s="196" t="s">
        <v>1619</v>
      </c>
      <c r="C18706" s="197" t="s">
        <v>1558</v>
      </c>
      <c r="D18706" s="198" t="s">
        <v>337</v>
      </c>
      <c r="E18706" s="421">
        <v>46965</v>
      </c>
      <c r="F18706" s="413">
        <v>147.32</v>
      </c>
      <c r="G18706" s="414">
        <f t="shared" si="584"/>
        <v>318.79581862612002</v>
      </c>
      <c r="H18706" s="415">
        <f t="shared" si="585"/>
        <v>1.5939790931306002</v>
      </c>
    </row>
    <row r="18707" spans="1:8" ht="15" hidden="1" thickBot="1">
      <c r="A18707" s="409">
        <v>202209</v>
      </c>
      <c r="B18707" s="196" t="s">
        <v>1620</v>
      </c>
      <c r="C18707" s="197" t="s">
        <v>1558</v>
      </c>
      <c r="D18707" s="198" t="s">
        <v>339</v>
      </c>
      <c r="E18707" s="421">
        <v>235</v>
      </c>
      <c r="F18707" s="413">
        <v>147.32</v>
      </c>
      <c r="G18707" s="414">
        <f t="shared" si="584"/>
        <v>1.5951669834374151</v>
      </c>
      <c r="H18707" s="415">
        <f t="shared" si="585"/>
        <v>1.5951669834374151</v>
      </c>
    </row>
    <row r="18708" spans="1:8" ht="15" hidden="1" thickBot="1">
      <c r="A18708" s="409">
        <v>202209</v>
      </c>
      <c r="B18708" s="196" t="s">
        <v>1621</v>
      </c>
      <c r="C18708" s="197" t="s">
        <v>1558</v>
      </c>
      <c r="D18708" s="198" t="s">
        <v>337</v>
      </c>
      <c r="E18708" s="421">
        <v>54395</v>
      </c>
      <c r="F18708" s="413">
        <v>147.32</v>
      </c>
      <c r="G18708" s="414">
        <f t="shared" si="584"/>
        <v>369.23024708118385</v>
      </c>
      <c r="H18708" s="415">
        <f t="shared" si="585"/>
        <v>1.8461512354059193</v>
      </c>
    </row>
    <row r="18709" spans="1:8" ht="15" hidden="1" thickBot="1">
      <c r="A18709" s="409">
        <v>202209</v>
      </c>
      <c r="B18709" s="196" t="s">
        <v>1622</v>
      </c>
      <c r="C18709" s="197" t="s">
        <v>1558</v>
      </c>
      <c r="D18709" s="198" t="s">
        <v>339</v>
      </c>
      <c r="E18709" s="421">
        <v>272</v>
      </c>
      <c r="F18709" s="413">
        <v>147.32</v>
      </c>
      <c r="G18709" s="414">
        <f t="shared" si="584"/>
        <v>1.8463209340211786</v>
      </c>
      <c r="H18709" s="415">
        <f t="shared" si="585"/>
        <v>1.8463209340211786</v>
      </c>
    </row>
    <row r="18710" spans="1:8" ht="15" hidden="1" thickBot="1">
      <c r="A18710" s="409">
        <v>202209</v>
      </c>
      <c r="B18710" s="196" t="s">
        <v>1623</v>
      </c>
      <c r="C18710" s="197" t="s">
        <v>1558</v>
      </c>
      <c r="D18710" s="198" t="s">
        <v>337</v>
      </c>
      <c r="E18710" s="421">
        <v>91542</v>
      </c>
      <c r="F18710" s="413">
        <v>147.32</v>
      </c>
      <c r="G18710" s="414">
        <f t="shared" si="584"/>
        <v>621.38202552267171</v>
      </c>
      <c r="H18710" s="415">
        <f t="shared" si="585"/>
        <v>3.1069101276133586</v>
      </c>
    </row>
    <row r="18711" spans="1:8" ht="15" hidden="1" thickBot="1">
      <c r="A18711" s="409">
        <v>202209</v>
      </c>
      <c r="B18711" s="196" t="s">
        <v>1624</v>
      </c>
      <c r="C18711" s="197" t="s">
        <v>1558</v>
      </c>
      <c r="D18711" s="198" t="s">
        <v>339</v>
      </c>
      <c r="E18711" s="421">
        <v>458</v>
      </c>
      <c r="F18711" s="413">
        <v>147.32</v>
      </c>
      <c r="G18711" s="414">
        <f t="shared" si="584"/>
        <v>3.1088786315503665</v>
      </c>
      <c r="H18711" s="415">
        <f t="shared" si="585"/>
        <v>3.1088786315503665</v>
      </c>
    </row>
    <row r="18712" spans="1:8" ht="15" hidden="1" thickBot="1">
      <c r="A18712" s="409">
        <v>202209</v>
      </c>
      <c r="B18712" s="196" t="s">
        <v>1625</v>
      </c>
      <c r="C18712" s="197" t="s">
        <v>1558</v>
      </c>
      <c r="D18712" s="198" t="s">
        <v>337</v>
      </c>
      <c r="E18712" s="421">
        <v>84112</v>
      </c>
      <c r="F18712" s="413">
        <v>147.32</v>
      </c>
      <c r="G18712" s="414">
        <f t="shared" si="584"/>
        <v>570.94759706760794</v>
      </c>
      <c r="H18712" s="415">
        <f t="shared" si="585"/>
        <v>2.8547379853380397</v>
      </c>
    </row>
    <row r="18713" spans="1:8" ht="15" hidden="1" thickBot="1">
      <c r="A18713" s="409">
        <v>202209</v>
      </c>
      <c r="B18713" s="196" t="s">
        <v>1626</v>
      </c>
      <c r="C18713" s="197" t="s">
        <v>1558</v>
      </c>
      <c r="D18713" s="198" t="s">
        <v>339</v>
      </c>
      <c r="E18713" s="421">
        <v>421</v>
      </c>
      <c r="F18713" s="413">
        <v>147.32</v>
      </c>
      <c r="G18713" s="414">
        <f t="shared" si="584"/>
        <v>2.8577246809666033</v>
      </c>
      <c r="H18713" s="415">
        <f t="shared" si="585"/>
        <v>2.8577246809666033</v>
      </c>
    </row>
    <row r="18714" spans="1:8" ht="15" hidden="1" thickBot="1">
      <c r="A18714" s="409">
        <v>202209</v>
      </c>
      <c r="B18714" s="196" t="s">
        <v>1627</v>
      </c>
      <c r="C18714" s="197" t="s">
        <v>1558</v>
      </c>
      <c r="D18714" s="198" t="s">
        <v>337</v>
      </c>
      <c r="E18714" s="421">
        <v>37936</v>
      </c>
      <c r="F18714" s="413">
        <v>147.32</v>
      </c>
      <c r="G18714" s="414">
        <f t="shared" si="584"/>
        <v>257.50746673907145</v>
      </c>
      <c r="H18714" s="415">
        <f t="shared" si="585"/>
        <v>1.2875373336953573</v>
      </c>
    </row>
    <row r="18715" spans="1:8" ht="15" hidden="1" thickBot="1">
      <c r="A18715" s="409">
        <v>202209</v>
      </c>
      <c r="B18715" s="196" t="s">
        <v>1628</v>
      </c>
      <c r="C18715" s="197" t="s">
        <v>1558</v>
      </c>
      <c r="D18715" s="198" t="s">
        <v>339</v>
      </c>
      <c r="E18715" s="421">
        <v>190</v>
      </c>
      <c r="F18715" s="413">
        <v>147.32</v>
      </c>
      <c r="G18715" s="414">
        <f t="shared" si="584"/>
        <v>1.2897094759706762</v>
      </c>
      <c r="H18715" s="415">
        <f t="shared" si="585"/>
        <v>1.2897094759706762</v>
      </c>
    </row>
    <row r="18716" spans="1:8" ht="15" hidden="1" thickBot="1">
      <c r="A18716" s="409">
        <v>202209</v>
      </c>
      <c r="B18716" s="196" t="s">
        <v>1629</v>
      </c>
      <c r="C18716" s="197" t="s">
        <v>1558</v>
      </c>
      <c r="D18716" s="198" t="s">
        <v>337</v>
      </c>
      <c r="E18716" s="421">
        <v>0.01</v>
      </c>
      <c r="F18716" s="413">
        <v>147.32</v>
      </c>
      <c r="G18716" s="414">
        <f t="shared" si="584"/>
        <v>6.7879446103719793E-5</v>
      </c>
      <c r="H18716" s="415">
        <f t="shared" si="585"/>
        <v>3.3939723051859898E-7</v>
      </c>
    </row>
    <row r="18717" spans="1:8" ht="15" hidden="1" thickBot="1">
      <c r="A18717" s="409">
        <v>202209</v>
      </c>
      <c r="B18717" s="196" t="s">
        <v>1630</v>
      </c>
      <c r="C18717" s="197" t="s">
        <v>1558</v>
      </c>
      <c r="D18717" s="198" t="s">
        <v>337</v>
      </c>
      <c r="E18717" s="421">
        <v>0.01</v>
      </c>
      <c r="F18717" s="413">
        <v>147.32</v>
      </c>
      <c r="G18717" s="414">
        <f t="shared" si="584"/>
        <v>6.7879446103719793E-5</v>
      </c>
      <c r="H18717" s="415">
        <f t="shared" si="585"/>
        <v>3.3939723051859898E-7</v>
      </c>
    </row>
    <row r="18718" spans="1:8" ht="15" hidden="1" thickBot="1">
      <c r="A18718" s="409">
        <v>202209</v>
      </c>
      <c r="B18718" s="196" t="s">
        <v>1631</v>
      </c>
      <c r="C18718" s="197" t="s">
        <v>1558</v>
      </c>
      <c r="D18718" s="198" t="s">
        <v>337</v>
      </c>
      <c r="E18718" s="421">
        <v>43251</v>
      </c>
      <c r="F18718" s="413">
        <v>147.32</v>
      </c>
      <c r="G18718" s="414">
        <f t="shared" si="584"/>
        <v>293.58539234319852</v>
      </c>
      <c r="H18718" s="415">
        <f t="shared" si="585"/>
        <v>1.4679269617159927</v>
      </c>
    </row>
    <row r="18719" spans="1:8" ht="15" hidden="1" thickBot="1">
      <c r="A18719" s="409">
        <v>202209</v>
      </c>
      <c r="B18719" s="196" t="s">
        <v>1632</v>
      </c>
      <c r="C18719" s="197" t="s">
        <v>1558</v>
      </c>
      <c r="D18719" s="198" t="s">
        <v>339</v>
      </c>
      <c r="E18719" s="421">
        <v>216</v>
      </c>
      <c r="F18719" s="413">
        <v>147.32</v>
      </c>
      <c r="G18719" s="414">
        <f t="shared" si="584"/>
        <v>1.4661960358403476</v>
      </c>
      <c r="H18719" s="415">
        <f t="shared" si="585"/>
        <v>1.4661960358403476</v>
      </c>
    </row>
    <row r="18720" spans="1:8" ht="15" hidden="1" thickBot="1">
      <c r="A18720" s="409">
        <v>202209</v>
      </c>
      <c r="B18720" s="196" t="s">
        <v>1633</v>
      </c>
      <c r="C18720" s="197" t="s">
        <v>1558</v>
      </c>
      <c r="D18720" s="198" t="s">
        <v>337</v>
      </c>
      <c r="E18720" s="421">
        <v>142900</v>
      </c>
      <c r="F18720" s="413">
        <v>147.32</v>
      </c>
      <c r="G18720" s="414">
        <f t="shared" si="584"/>
        <v>969.99728482215585</v>
      </c>
      <c r="H18720" s="415">
        <f t="shared" si="585"/>
        <v>4.8499864241107788</v>
      </c>
    </row>
    <row r="18721" spans="1:8" ht="15" hidden="1" thickBot="1">
      <c r="A18721" s="409">
        <v>202209</v>
      </c>
      <c r="B18721" s="196" t="s">
        <v>1634</v>
      </c>
      <c r="C18721" s="197" t="s">
        <v>1558</v>
      </c>
      <c r="D18721" s="198" t="s">
        <v>337</v>
      </c>
      <c r="E18721" s="421">
        <v>76562</v>
      </c>
      <c r="F18721" s="413">
        <v>147.32</v>
      </c>
      <c r="G18721" s="414">
        <f t="shared" si="584"/>
        <v>519.69861525929946</v>
      </c>
      <c r="H18721" s="415">
        <f t="shared" si="585"/>
        <v>2.5984930762964975</v>
      </c>
    </row>
    <row r="18722" spans="1:8" ht="15" hidden="1" thickBot="1">
      <c r="A18722" s="409">
        <v>202209</v>
      </c>
      <c r="B18722" s="196" t="s">
        <v>1635</v>
      </c>
      <c r="C18722" s="197" t="s">
        <v>1558</v>
      </c>
      <c r="D18722" s="198" t="s">
        <v>337</v>
      </c>
      <c r="E18722" s="421">
        <v>76562</v>
      </c>
      <c r="F18722" s="413">
        <v>147.32</v>
      </c>
      <c r="G18722" s="414">
        <f t="shared" si="584"/>
        <v>519.69861525929946</v>
      </c>
      <c r="H18722" s="415">
        <f t="shared" si="585"/>
        <v>2.5984930762964975</v>
      </c>
    </row>
    <row r="18723" spans="1:8" ht="15" hidden="1" thickBot="1">
      <c r="A18723" s="409">
        <v>202209</v>
      </c>
      <c r="B18723" s="196" t="s">
        <v>1636</v>
      </c>
      <c r="C18723" s="197" t="s">
        <v>1558</v>
      </c>
      <c r="D18723" s="198" t="s">
        <v>339</v>
      </c>
      <c r="E18723" s="421">
        <v>383</v>
      </c>
      <c r="F18723" s="413">
        <v>147.32</v>
      </c>
      <c r="G18723" s="414">
        <f t="shared" si="584"/>
        <v>2.5997827857724682</v>
      </c>
      <c r="H18723" s="415">
        <f t="shared" si="585"/>
        <v>2.5997827857724682</v>
      </c>
    </row>
    <row r="18724" spans="1:8" ht="15" hidden="1" thickBot="1">
      <c r="A18724" s="409">
        <v>202209</v>
      </c>
      <c r="B18724" s="196" t="s">
        <v>1637</v>
      </c>
      <c r="C18724" s="197" t="s">
        <v>1558</v>
      </c>
      <c r="D18724" s="198" t="s">
        <v>337</v>
      </c>
      <c r="E18724" s="421">
        <v>17249</v>
      </c>
      <c r="F18724" s="413">
        <v>147.32</v>
      </c>
      <c r="G18724" s="414">
        <f t="shared" si="584"/>
        <v>117.08525658430628</v>
      </c>
      <c r="H18724" s="415">
        <f t="shared" si="585"/>
        <v>0.58542628292153143</v>
      </c>
    </row>
    <row r="18725" spans="1:8" ht="15" hidden="1" thickBot="1">
      <c r="A18725" s="409">
        <v>202209</v>
      </c>
      <c r="B18725" s="196" t="s">
        <v>1638</v>
      </c>
      <c r="C18725" s="197" t="s">
        <v>1558</v>
      </c>
      <c r="D18725" s="198" t="s">
        <v>337</v>
      </c>
      <c r="E18725" s="421">
        <v>27152</v>
      </c>
      <c r="F18725" s="413">
        <v>147.32</v>
      </c>
      <c r="G18725" s="414">
        <f t="shared" si="584"/>
        <v>184.30627206081999</v>
      </c>
      <c r="H18725" s="415">
        <f t="shared" si="585"/>
        <v>0.92153136030409999</v>
      </c>
    </row>
    <row r="18726" spans="1:8" ht="15" hidden="1" thickBot="1">
      <c r="A18726" s="409">
        <v>202209</v>
      </c>
      <c r="B18726" s="196" t="s">
        <v>1639</v>
      </c>
      <c r="C18726" s="197" t="s">
        <v>1558</v>
      </c>
      <c r="D18726" s="198" t="s">
        <v>339</v>
      </c>
      <c r="E18726" s="421">
        <v>136</v>
      </c>
      <c r="F18726" s="413">
        <v>147.32</v>
      </c>
      <c r="G18726" s="414">
        <f t="shared" si="584"/>
        <v>0.92316046701058929</v>
      </c>
      <c r="H18726" s="415">
        <f t="shared" si="585"/>
        <v>0.92316046701058929</v>
      </c>
    </row>
    <row r="18727" spans="1:8" ht="15" hidden="1" thickBot="1">
      <c r="A18727" s="409">
        <v>202209</v>
      </c>
      <c r="B18727" s="196" t="s">
        <v>1640</v>
      </c>
      <c r="C18727" s="197" t="s">
        <v>1558</v>
      </c>
      <c r="D18727" s="198" t="s">
        <v>337</v>
      </c>
      <c r="E18727" s="421">
        <v>27152</v>
      </c>
      <c r="F18727" s="413">
        <v>147.32</v>
      </c>
      <c r="G18727" s="414">
        <f t="shared" si="584"/>
        <v>184.30627206081999</v>
      </c>
      <c r="H18727" s="415">
        <f t="shared" si="585"/>
        <v>0.92153136030409999</v>
      </c>
    </row>
    <row r="18728" spans="1:8" ht="15" hidden="1" thickBot="1">
      <c r="A18728" s="409">
        <v>202209</v>
      </c>
      <c r="B18728" s="196" t="s">
        <v>1641</v>
      </c>
      <c r="C18728" s="197" t="s">
        <v>1558</v>
      </c>
      <c r="D18728" s="198" t="s">
        <v>337</v>
      </c>
      <c r="E18728" s="421">
        <v>27152</v>
      </c>
      <c r="F18728" s="413">
        <v>147.32</v>
      </c>
      <c r="G18728" s="414">
        <f t="shared" si="584"/>
        <v>184.30627206081999</v>
      </c>
      <c r="H18728" s="415">
        <f t="shared" si="585"/>
        <v>0.92153136030409999</v>
      </c>
    </row>
    <row r="18729" spans="1:8" ht="15" hidden="1" thickBot="1">
      <c r="A18729" s="409">
        <v>202209</v>
      </c>
      <c r="B18729" s="196" t="s">
        <v>1642</v>
      </c>
      <c r="C18729" s="197" t="s">
        <v>1558</v>
      </c>
      <c r="D18729" s="198" t="s">
        <v>337</v>
      </c>
      <c r="E18729" s="421">
        <v>27152</v>
      </c>
      <c r="F18729" s="413">
        <v>147.32</v>
      </c>
      <c r="G18729" s="414">
        <f t="shared" si="584"/>
        <v>184.30627206081999</v>
      </c>
      <c r="H18729" s="415">
        <f t="shared" si="585"/>
        <v>0.92153136030409999</v>
      </c>
    </row>
    <row r="18730" spans="1:8" ht="15" hidden="1" thickBot="1">
      <c r="A18730" s="409">
        <v>202209</v>
      </c>
      <c r="B18730" s="196" t="s">
        <v>1643</v>
      </c>
      <c r="C18730" s="197" t="s">
        <v>1558</v>
      </c>
      <c r="D18730" s="198" t="s">
        <v>350</v>
      </c>
      <c r="E18730" s="421">
        <v>0.01</v>
      </c>
      <c r="F18730" s="413">
        <v>147.32</v>
      </c>
      <c r="G18730" s="414">
        <f t="shared" si="584"/>
        <v>6.7879446103719793E-5</v>
      </c>
      <c r="H18730" s="415" t="str">
        <f t="shared" si="585"/>
        <v>VER</v>
      </c>
    </row>
    <row r="18731" spans="1:8" ht="15" hidden="1" thickBot="1">
      <c r="A18731" s="409">
        <v>202209</v>
      </c>
      <c r="B18731" s="196" t="s">
        <v>1644</v>
      </c>
      <c r="C18731" s="197" t="s">
        <v>1558</v>
      </c>
      <c r="D18731" s="198" t="s">
        <v>337</v>
      </c>
      <c r="E18731" s="421">
        <v>27152</v>
      </c>
      <c r="F18731" s="413">
        <v>147.32</v>
      </c>
      <c r="G18731" s="414">
        <f t="shared" si="584"/>
        <v>184.30627206081999</v>
      </c>
      <c r="H18731" s="415">
        <f t="shared" si="585"/>
        <v>0.92153136030409999</v>
      </c>
    </row>
    <row r="18732" spans="1:8" ht="15" hidden="1" thickBot="1">
      <c r="A18732" s="409">
        <v>202209</v>
      </c>
      <c r="B18732" s="196" t="s">
        <v>1645</v>
      </c>
      <c r="C18732" s="197" t="s">
        <v>1558</v>
      </c>
      <c r="D18732" s="198" t="s">
        <v>337</v>
      </c>
      <c r="E18732" s="421">
        <v>27152</v>
      </c>
      <c r="F18732" s="413">
        <v>147.32</v>
      </c>
      <c r="G18732" s="414">
        <f t="shared" si="584"/>
        <v>184.30627206081999</v>
      </c>
      <c r="H18732" s="415">
        <f t="shared" si="585"/>
        <v>0.92153136030409999</v>
      </c>
    </row>
    <row r="18733" spans="1:8" ht="15" hidden="1" thickBot="1">
      <c r="A18733" s="409">
        <v>202209</v>
      </c>
      <c r="B18733" s="196" t="s">
        <v>1646</v>
      </c>
      <c r="C18733" s="197" t="s">
        <v>1558</v>
      </c>
      <c r="D18733" s="198" t="s">
        <v>337</v>
      </c>
      <c r="E18733" s="421">
        <v>20556</v>
      </c>
      <c r="F18733" s="413">
        <v>147.32</v>
      </c>
      <c r="G18733" s="414">
        <f t="shared" si="584"/>
        <v>139.53298941080641</v>
      </c>
      <c r="H18733" s="415">
        <f t="shared" si="585"/>
        <v>0.69766494705403204</v>
      </c>
    </row>
    <row r="18734" spans="1:8" ht="15" hidden="1" thickBot="1">
      <c r="A18734" s="409">
        <v>202209</v>
      </c>
      <c r="B18734" s="196" t="s">
        <v>1647</v>
      </c>
      <c r="C18734" s="197" t="s">
        <v>1558</v>
      </c>
      <c r="D18734" s="198" t="s">
        <v>337</v>
      </c>
      <c r="E18734" s="421">
        <v>20619</v>
      </c>
      <c r="F18734" s="413">
        <v>147.32</v>
      </c>
      <c r="G18734" s="414">
        <f t="shared" si="584"/>
        <v>139.96062992125985</v>
      </c>
      <c r="H18734" s="415">
        <f t="shared" si="585"/>
        <v>0.6998031496062993</v>
      </c>
    </row>
    <row r="18735" spans="1:8" ht="15" hidden="1" thickBot="1">
      <c r="A18735" s="409">
        <v>202209</v>
      </c>
      <c r="B18735" s="196" t="s">
        <v>1648</v>
      </c>
      <c r="C18735" s="197" t="s">
        <v>1558</v>
      </c>
      <c r="D18735" s="198" t="s">
        <v>337</v>
      </c>
      <c r="E18735" s="421">
        <v>100386</v>
      </c>
      <c r="F18735" s="413">
        <v>147.32</v>
      </c>
      <c r="G18735" s="414">
        <f t="shared" si="584"/>
        <v>681.41460765680154</v>
      </c>
      <c r="H18735" s="415">
        <f t="shared" si="585"/>
        <v>3.4070730382840075</v>
      </c>
    </row>
    <row r="18736" spans="1:8" ht="15" hidden="1" thickBot="1">
      <c r="A18736" s="409">
        <v>202209</v>
      </c>
      <c r="B18736" s="196" t="s">
        <v>1649</v>
      </c>
      <c r="C18736" s="197" t="s">
        <v>1558</v>
      </c>
      <c r="D18736" s="198" t="s">
        <v>337</v>
      </c>
      <c r="E18736" s="421">
        <v>100386</v>
      </c>
      <c r="F18736" s="413">
        <v>147.32</v>
      </c>
      <c r="G18736" s="414">
        <f t="shared" si="584"/>
        <v>681.41460765680154</v>
      </c>
      <c r="H18736" s="415">
        <f t="shared" si="585"/>
        <v>3.4070730382840075</v>
      </c>
    </row>
    <row r="18737" spans="1:8" ht="15" hidden="1" thickBot="1">
      <c r="A18737" s="409">
        <v>202209</v>
      </c>
      <c r="B18737" s="196" t="s">
        <v>1650</v>
      </c>
      <c r="C18737" s="197" t="s">
        <v>1558</v>
      </c>
      <c r="D18737" s="198" t="s">
        <v>337</v>
      </c>
      <c r="E18737" s="421">
        <v>100386</v>
      </c>
      <c r="F18737" s="413">
        <v>147.32</v>
      </c>
      <c r="G18737" s="414">
        <f t="shared" si="584"/>
        <v>681.41460765680154</v>
      </c>
      <c r="H18737" s="415">
        <f t="shared" si="585"/>
        <v>3.4070730382840075</v>
      </c>
    </row>
    <row r="18738" spans="1:8" ht="15" hidden="1" thickBot="1">
      <c r="A18738" s="409">
        <v>202209</v>
      </c>
      <c r="B18738" s="196" t="s">
        <v>1651</v>
      </c>
      <c r="C18738" s="197" t="s">
        <v>1558</v>
      </c>
      <c r="D18738" s="198" t="s">
        <v>337</v>
      </c>
      <c r="E18738" s="421">
        <v>100386</v>
      </c>
      <c r="F18738" s="413">
        <v>147.32</v>
      </c>
      <c r="G18738" s="414">
        <f t="shared" si="584"/>
        <v>681.41460765680154</v>
      </c>
      <c r="H18738" s="415">
        <f t="shared" si="585"/>
        <v>3.4070730382840075</v>
      </c>
    </row>
    <row r="18739" spans="1:8" ht="15" hidden="1" thickBot="1">
      <c r="A18739" s="409">
        <v>202209</v>
      </c>
      <c r="B18739" s="196" t="s">
        <v>1652</v>
      </c>
      <c r="C18739" s="197" t="s">
        <v>1558</v>
      </c>
      <c r="D18739" s="198" t="s">
        <v>337</v>
      </c>
      <c r="E18739" s="421">
        <v>100386</v>
      </c>
      <c r="F18739" s="413">
        <v>147.32</v>
      </c>
      <c r="G18739" s="414">
        <f t="shared" si="584"/>
        <v>681.41460765680154</v>
      </c>
      <c r="H18739" s="415">
        <f t="shared" si="585"/>
        <v>3.4070730382840075</v>
      </c>
    </row>
    <row r="18740" spans="1:8" ht="15" hidden="1" thickBot="1">
      <c r="A18740" s="409">
        <v>202209</v>
      </c>
      <c r="B18740" s="196" t="s">
        <v>1653</v>
      </c>
      <c r="C18740" s="197" t="s">
        <v>1558</v>
      </c>
      <c r="D18740" s="198" t="s">
        <v>337</v>
      </c>
      <c r="E18740" s="421">
        <v>8812</v>
      </c>
      <c r="F18740" s="413">
        <v>147.32</v>
      </c>
      <c r="G18740" s="414">
        <f t="shared" si="584"/>
        <v>59.815367906597885</v>
      </c>
      <c r="H18740" s="415">
        <f t="shared" si="585"/>
        <v>0.29907683953298941</v>
      </c>
    </row>
    <row r="18741" spans="1:8" ht="15" hidden="1" thickBot="1">
      <c r="A18741" s="409">
        <v>202209</v>
      </c>
      <c r="B18741" s="196" t="s">
        <v>1654</v>
      </c>
      <c r="C18741" s="197" t="s">
        <v>1558</v>
      </c>
      <c r="D18741" s="198" t="s">
        <v>337</v>
      </c>
      <c r="E18741" s="421">
        <v>87700</v>
      </c>
      <c r="F18741" s="413">
        <v>147.32</v>
      </c>
      <c r="G18741" s="414">
        <f t="shared" si="584"/>
        <v>595.30274232962267</v>
      </c>
      <c r="H18741" s="415">
        <f t="shared" si="585"/>
        <v>2.9765137116481135</v>
      </c>
    </row>
    <row r="18742" spans="1:8" ht="15" hidden="1" thickBot="1">
      <c r="A18742" s="409">
        <v>202209</v>
      </c>
      <c r="B18742" s="196" t="s">
        <v>1655</v>
      </c>
      <c r="C18742" s="197" t="s">
        <v>1558</v>
      </c>
      <c r="D18742" s="198" t="s">
        <v>339</v>
      </c>
      <c r="E18742" s="421">
        <v>439</v>
      </c>
      <c r="F18742" s="413">
        <v>147.32</v>
      </c>
      <c r="G18742" s="414">
        <f t="shared" si="584"/>
        <v>2.9799076839532992</v>
      </c>
      <c r="H18742" s="415">
        <f t="shared" si="585"/>
        <v>2.9799076839532992</v>
      </c>
    </row>
    <row r="18743" spans="1:8" ht="15" hidden="1" thickBot="1">
      <c r="A18743" s="409">
        <v>202209</v>
      </c>
      <c r="B18743" s="196" t="s">
        <v>1656</v>
      </c>
      <c r="C18743" s="197" t="s">
        <v>1558</v>
      </c>
      <c r="D18743" s="198" t="s">
        <v>337</v>
      </c>
      <c r="E18743" s="421">
        <v>109210</v>
      </c>
      <c r="F18743" s="413">
        <v>147.32</v>
      </c>
      <c r="G18743" s="414">
        <f t="shared" si="584"/>
        <v>741.31143089872387</v>
      </c>
      <c r="H18743" s="415">
        <f t="shared" si="585"/>
        <v>3.7065571544936193</v>
      </c>
    </row>
    <row r="18744" spans="1:8" ht="15" hidden="1" thickBot="1">
      <c r="A18744" s="409">
        <v>202209</v>
      </c>
      <c r="B18744" s="196" t="s">
        <v>1657</v>
      </c>
      <c r="C18744" s="197" t="s">
        <v>1558</v>
      </c>
      <c r="D18744" s="198" t="s">
        <v>337</v>
      </c>
      <c r="E18744" s="421">
        <v>58694</v>
      </c>
      <c r="F18744" s="413">
        <v>147.32</v>
      </c>
      <c r="G18744" s="414">
        <f t="shared" si="584"/>
        <v>398.41162096117296</v>
      </c>
      <c r="H18744" s="415">
        <f t="shared" si="585"/>
        <v>1.9920581048058648</v>
      </c>
    </row>
    <row r="18745" spans="1:8" ht="15" hidden="1" thickBot="1">
      <c r="A18745" s="409">
        <v>202209</v>
      </c>
      <c r="B18745" s="196" t="s">
        <v>1658</v>
      </c>
      <c r="C18745" s="197" t="s">
        <v>1558</v>
      </c>
      <c r="D18745" s="198" t="s">
        <v>337</v>
      </c>
      <c r="E18745" s="421">
        <v>124426</v>
      </c>
      <c r="F18745" s="413">
        <v>147.32</v>
      </c>
      <c r="G18745" s="414">
        <f t="shared" si="584"/>
        <v>844.59679609014393</v>
      </c>
      <c r="H18745" s="415">
        <f t="shared" si="585"/>
        <v>4.2229839804507199</v>
      </c>
    </row>
    <row r="18746" spans="1:8" ht="15" hidden="1" thickBot="1">
      <c r="A18746" s="409">
        <v>202209</v>
      </c>
      <c r="B18746" s="196" t="s">
        <v>1659</v>
      </c>
      <c r="C18746" s="197" t="s">
        <v>1558</v>
      </c>
      <c r="D18746" s="198" t="s">
        <v>337</v>
      </c>
      <c r="E18746" s="421">
        <v>124426</v>
      </c>
      <c r="F18746" s="413">
        <v>147.32</v>
      </c>
      <c r="G18746" s="414">
        <f t="shared" si="584"/>
        <v>844.59679609014393</v>
      </c>
      <c r="H18746" s="415">
        <f t="shared" si="585"/>
        <v>4.2229839804507199</v>
      </c>
    </row>
    <row r="18747" spans="1:8" ht="15" hidden="1" thickBot="1">
      <c r="A18747" s="409">
        <v>202209</v>
      </c>
      <c r="B18747" s="196" t="s">
        <v>1660</v>
      </c>
      <c r="C18747" s="197" t="s">
        <v>1558</v>
      </c>
      <c r="D18747" s="198" t="s">
        <v>337</v>
      </c>
      <c r="E18747" s="421">
        <v>148130</v>
      </c>
      <c r="F18747" s="413">
        <v>147.32</v>
      </c>
      <c r="G18747" s="414">
        <f t="shared" si="584"/>
        <v>1005.4982351344014</v>
      </c>
      <c r="H18747" s="415">
        <f t="shared" si="585"/>
        <v>5.0274911756720071</v>
      </c>
    </row>
    <row r="18748" spans="1:8" ht="15" hidden="1" thickBot="1">
      <c r="A18748" s="409">
        <v>202209</v>
      </c>
      <c r="B18748" s="196" t="s">
        <v>1661</v>
      </c>
      <c r="C18748" s="197" t="s">
        <v>1558</v>
      </c>
      <c r="D18748" s="198" t="s">
        <v>337</v>
      </c>
      <c r="E18748" s="421">
        <v>87700</v>
      </c>
      <c r="F18748" s="413">
        <v>147.32</v>
      </c>
      <c r="G18748" s="414">
        <f t="shared" si="584"/>
        <v>595.30274232962267</v>
      </c>
      <c r="H18748" s="415">
        <f t="shared" si="585"/>
        <v>2.9765137116481135</v>
      </c>
    </row>
    <row r="18749" spans="1:8" ht="15" hidden="1" thickBot="1">
      <c r="A18749" s="409">
        <v>202209</v>
      </c>
      <c r="B18749" s="196" t="s">
        <v>1662</v>
      </c>
      <c r="C18749" s="197" t="s">
        <v>1558</v>
      </c>
      <c r="D18749" s="198" t="s">
        <v>350</v>
      </c>
      <c r="E18749" s="421">
        <v>0.01</v>
      </c>
      <c r="F18749" s="413">
        <v>147.32</v>
      </c>
      <c r="G18749" s="414">
        <f t="shared" si="584"/>
        <v>6.7879446103719793E-5</v>
      </c>
      <c r="H18749" s="415" t="str">
        <f t="shared" si="585"/>
        <v>VER</v>
      </c>
    </row>
    <row r="18750" spans="1:8" ht="15" hidden="1" thickBot="1">
      <c r="A18750" s="409">
        <v>202209</v>
      </c>
      <c r="B18750" s="196" t="s">
        <v>1663</v>
      </c>
      <c r="C18750" s="197" t="s">
        <v>1558</v>
      </c>
      <c r="D18750" s="198" t="s">
        <v>337</v>
      </c>
      <c r="E18750" s="421">
        <v>87700</v>
      </c>
      <c r="F18750" s="413">
        <v>147.32</v>
      </c>
      <c r="G18750" s="414">
        <f t="shared" si="584"/>
        <v>595.30274232962267</v>
      </c>
      <c r="H18750" s="415">
        <f t="shared" si="585"/>
        <v>2.9765137116481135</v>
      </c>
    </row>
    <row r="18751" spans="1:8" ht="15" hidden="1" thickBot="1">
      <c r="A18751" s="409">
        <v>202209</v>
      </c>
      <c r="B18751" s="196" t="s">
        <v>1664</v>
      </c>
      <c r="C18751" s="197" t="s">
        <v>1558</v>
      </c>
      <c r="D18751" s="198" t="s">
        <v>337</v>
      </c>
      <c r="E18751" s="421">
        <v>87700</v>
      </c>
      <c r="F18751" s="413">
        <v>147.32</v>
      </c>
      <c r="G18751" s="414">
        <f t="shared" si="584"/>
        <v>595.30274232962267</v>
      </c>
      <c r="H18751" s="415">
        <f t="shared" si="585"/>
        <v>2.9765137116481135</v>
      </c>
    </row>
    <row r="18752" spans="1:8" ht="15" hidden="1" thickBot="1">
      <c r="A18752" s="409">
        <v>202209</v>
      </c>
      <c r="B18752" s="196" t="s">
        <v>1665</v>
      </c>
      <c r="C18752" s="197" t="s">
        <v>1558</v>
      </c>
      <c r="D18752" s="198" t="s">
        <v>339</v>
      </c>
      <c r="E18752" s="421">
        <v>439</v>
      </c>
      <c r="F18752" s="413">
        <v>147.32</v>
      </c>
      <c r="G18752" s="414">
        <f t="shared" si="584"/>
        <v>2.9799076839532992</v>
      </c>
      <c r="H18752" s="415">
        <f t="shared" si="585"/>
        <v>2.9799076839532992</v>
      </c>
    </row>
    <row r="18753" spans="1:8" ht="15" hidden="1" thickBot="1">
      <c r="A18753" s="409">
        <v>202209</v>
      </c>
      <c r="B18753" s="196" t="s">
        <v>1666</v>
      </c>
      <c r="C18753" s="197" t="s">
        <v>1558</v>
      </c>
      <c r="D18753" s="198" t="s">
        <v>337</v>
      </c>
      <c r="E18753" s="421">
        <v>100386</v>
      </c>
      <c r="F18753" s="413">
        <v>147.32</v>
      </c>
      <c r="G18753" s="414">
        <f t="shared" si="584"/>
        <v>681.41460765680154</v>
      </c>
      <c r="H18753" s="415">
        <f t="shared" si="585"/>
        <v>3.4070730382840075</v>
      </c>
    </row>
    <row r="18754" spans="1:8" ht="15" hidden="1" thickBot="1">
      <c r="A18754" s="409">
        <v>202209</v>
      </c>
      <c r="B18754" s="196" t="s">
        <v>1667</v>
      </c>
      <c r="C18754" s="197" t="s">
        <v>1558</v>
      </c>
      <c r="D18754" s="198" t="s">
        <v>339</v>
      </c>
      <c r="E18754" s="421">
        <v>502</v>
      </c>
      <c r="F18754" s="413">
        <v>147.32</v>
      </c>
      <c r="G18754" s="414">
        <f t="shared" ref="G18754:G18817" si="586">+E18754/F18754</f>
        <v>3.4075481944067336</v>
      </c>
      <c r="H18754" s="415">
        <f t="shared" ref="H18754:H18817" si="587">IF(D18754="TB",G18754/200,IF(D18754="LT",G18754,"VER"))</f>
        <v>3.4075481944067336</v>
      </c>
    </row>
    <row r="18755" spans="1:8" ht="15" hidden="1" thickBot="1">
      <c r="A18755" s="409">
        <v>202209</v>
      </c>
      <c r="B18755" s="196" t="s">
        <v>1668</v>
      </c>
      <c r="C18755" s="197" t="s">
        <v>1558</v>
      </c>
      <c r="D18755" s="198" t="s">
        <v>337</v>
      </c>
      <c r="E18755" s="421">
        <v>100386</v>
      </c>
      <c r="F18755" s="413">
        <v>147.32</v>
      </c>
      <c r="G18755" s="414">
        <f t="shared" si="586"/>
        <v>681.41460765680154</v>
      </c>
      <c r="H18755" s="415">
        <f t="shared" si="587"/>
        <v>3.4070730382840075</v>
      </c>
    </row>
    <row r="18756" spans="1:8" ht="15" hidden="1" thickBot="1">
      <c r="A18756" s="409">
        <v>202209</v>
      </c>
      <c r="B18756" s="196" t="s">
        <v>1669</v>
      </c>
      <c r="C18756" s="197" t="s">
        <v>1558</v>
      </c>
      <c r="D18756" s="198" t="s">
        <v>339</v>
      </c>
      <c r="E18756" s="421">
        <v>502</v>
      </c>
      <c r="F18756" s="413">
        <v>147.32</v>
      </c>
      <c r="G18756" s="414">
        <f t="shared" si="586"/>
        <v>3.4075481944067336</v>
      </c>
      <c r="H18756" s="415">
        <f t="shared" si="587"/>
        <v>3.4075481944067336</v>
      </c>
    </row>
    <row r="18757" spans="1:8" ht="15" hidden="1" thickBot="1">
      <c r="A18757" s="409">
        <v>202209</v>
      </c>
      <c r="B18757" s="196" t="s">
        <v>1670</v>
      </c>
      <c r="C18757" s="197" t="s">
        <v>1558</v>
      </c>
      <c r="D18757" s="198" t="s">
        <v>337</v>
      </c>
      <c r="E18757" s="421">
        <v>100386</v>
      </c>
      <c r="F18757" s="413">
        <v>147.32</v>
      </c>
      <c r="G18757" s="414">
        <f t="shared" si="586"/>
        <v>681.41460765680154</v>
      </c>
      <c r="H18757" s="415">
        <f t="shared" si="587"/>
        <v>3.4070730382840075</v>
      </c>
    </row>
    <row r="18758" spans="1:8" ht="15" hidden="1" thickBot="1">
      <c r="A18758" s="409">
        <v>202209</v>
      </c>
      <c r="B18758" s="196" t="s">
        <v>1671</v>
      </c>
      <c r="C18758" s="197" t="s">
        <v>1558</v>
      </c>
      <c r="D18758" s="198" t="s">
        <v>339</v>
      </c>
      <c r="E18758" s="421">
        <v>502</v>
      </c>
      <c r="F18758" s="413">
        <v>147.32</v>
      </c>
      <c r="G18758" s="414">
        <f t="shared" si="586"/>
        <v>3.4075481944067336</v>
      </c>
      <c r="H18758" s="415">
        <f t="shared" si="587"/>
        <v>3.4075481944067336</v>
      </c>
    </row>
    <row r="18759" spans="1:8" ht="15" hidden="1" thickBot="1">
      <c r="A18759" s="409">
        <v>202209</v>
      </c>
      <c r="B18759" s="196" t="s">
        <v>1672</v>
      </c>
      <c r="C18759" s="197" t="s">
        <v>1558</v>
      </c>
      <c r="D18759" s="198" t="s">
        <v>337</v>
      </c>
      <c r="E18759" s="421">
        <v>148130</v>
      </c>
      <c r="F18759" s="413">
        <v>147.32</v>
      </c>
      <c r="G18759" s="414">
        <f t="shared" si="586"/>
        <v>1005.4982351344014</v>
      </c>
      <c r="H18759" s="415">
        <f t="shared" si="587"/>
        <v>5.0274911756720071</v>
      </c>
    </row>
    <row r="18760" spans="1:8" ht="15" hidden="1" thickBot="1">
      <c r="A18760" s="409">
        <v>202209</v>
      </c>
      <c r="B18760" s="196" t="s">
        <v>1673</v>
      </c>
      <c r="C18760" s="197" t="s">
        <v>1558</v>
      </c>
      <c r="D18760" s="198" t="s">
        <v>337</v>
      </c>
      <c r="E18760" s="421">
        <v>133908</v>
      </c>
      <c r="F18760" s="413">
        <v>147.32</v>
      </c>
      <c r="G18760" s="414">
        <f t="shared" si="586"/>
        <v>908.960086885691</v>
      </c>
      <c r="H18760" s="415">
        <f t="shared" si="587"/>
        <v>4.5448004344284554</v>
      </c>
    </row>
    <row r="18761" spans="1:8" ht="15" hidden="1" thickBot="1">
      <c r="A18761" s="409">
        <v>202209</v>
      </c>
      <c r="B18761" s="196" t="s">
        <v>1674</v>
      </c>
      <c r="C18761" s="197" t="s">
        <v>1558</v>
      </c>
      <c r="D18761" s="198" t="s">
        <v>337</v>
      </c>
      <c r="E18761" s="421">
        <v>148130</v>
      </c>
      <c r="F18761" s="413">
        <v>147.32</v>
      </c>
      <c r="G18761" s="414">
        <f t="shared" si="586"/>
        <v>1005.4982351344014</v>
      </c>
      <c r="H18761" s="415">
        <f t="shared" si="587"/>
        <v>5.0274911756720071</v>
      </c>
    </row>
    <row r="18762" spans="1:8" ht="15" hidden="1" thickBot="1">
      <c r="A18762" s="409">
        <v>202209</v>
      </c>
      <c r="B18762" s="196" t="s">
        <v>1675</v>
      </c>
      <c r="C18762" s="197" t="s">
        <v>1558</v>
      </c>
      <c r="D18762" s="198" t="s">
        <v>337</v>
      </c>
      <c r="E18762" s="421">
        <v>147282</v>
      </c>
      <c r="F18762" s="413">
        <v>147.32</v>
      </c>
      <c r="G18762" s="414">
        <f t="shared" si="586"/>
        <v>999.74205810480589</v>
      </c>
      <c r="H18762" s="415">
        <f t="shared" si="587"/>
        <v>4.9987102905240297</v>
      </c>
    </row>
    <row r="18763" spans="1:8" ht="15" hidden="1" thickBot="1">
      <c r="A18763" s="409">
        <v>202209</v>
      </c>
      <c r="B18763" s="196" t="s">
        <v>1676</v>
      </c>
      <c r="C18763" s="197" t="s">
        <v>1558</v>
      </c>
      <c r="D18763" s="198" t="s">
        <v>337</v>
      </c>
      <c r="E18763" s="421">
        <v>87700</v>
      </c>
      <c r="F18763" s="413">
        <v>147.32</v>
      </c>
      <c r="G18763" s="414">
        <f t="shared" si="586"/>
        <v>595.30274232962267</v>
      </c>
      <c r="H18763" s="415">
        <f t="shared" si="587"/>
        <v>2.9765137116481135</v>
      </c>
    </row>
    <row r="18764" spans="1:8" ht="15" hidden="1" thickBot="1">
      <c r="A18764" s="409">
        <v>202209</v>
      </c>
      <c r="B18764" s="196" t="s">
        <v>1677</v>
      </c>
      <c r="C18764" s="197" t="s">
        <v>1558</v>
      </c>
      <c r="D18764" s="198" t="s">
        <v>337</v>
      </c>
      <c r="E18764" s="421">
        <v>86118</v>
      </c>
      <c r="F18764" s="413">
        <v>147.32</v>
      </c>
      <c r="G18764" s="414">
        <f t="shared" si="586"/>
        <v>584.5642139560141</v>
      </c>
      <c r="H18764" s="415">
        <f t="shared" si="587"/>
        <v>2.9228210697800705</v>
      </c>
    </row>
    <row r="18765" spans="1:8" ht="15" hidden="1" thickBot="1">
      <c r="A18765" s="409">
        <v>202209</v>
      </c>
      <c r="B18765" s="196" t="s">
        <v>1678</v>
      </c>
      <c r="C18765" s="197" t="s">
        <v>1558</v>
      </c>
      <c r="D18765" s="198" t="s">
        <v>337</v>
      </c>
      <c r="E18765" s="421">
        <v>19499</v>
      </c>
      <c r="F18765" s="413">
        <v>147.32</v>
      </c>
      <c r="G18765" s="414">
        <f t="shared" si="586"/>
        <v>132.35813195764322</v>
      </c>
      <c r="H18765" s="415">
        <f t="shared" si="587"/>
        <v>0.66179065978821616</v>
      </c>
    </row>
    <row r="18766" spans="1:8" ht="15" hidden="1" thickBot="1">
      <c r="A18766" s="409">
        <v>202209</v>
      </c>
      <c r="B18766" s="196" t="s">
        <v>1679</v>
      </c>
      <c r="C18766" s="197" t="s">
        <v>1558</v>
      </c>
      <c r="D18766" s="198" t="s">
        <v>339</v>
      </c>
      <c r="E18766" s="421">
        <v>97.48</v>
      </c>
      <c r="F18766" s="413">
        <v>147.32</v>
      </c>
      <c r="G18766" s="414">
        <f t="shared" si="586"/>
        <v>0.66168884061906064</v>
      </c>
      <c r="H18766" s="415">
        <f t="shared" si="587"/>
        <v>0.66168884061906064</v>
      </c>
    </row>
    <row r="18767" spans="1:8" ht="15" hidden="1" thickBot="1">
      <c r="A18767" s="409">
        <v>202209</v>
      </c>
      <c r="B18767" s="196" t="s">
        <v>1680</v>
      </c>
      <c r="C18767" s="197" t="s">
        <v>1558</v>
      </c>
      <c r="D18767" s="198" t="s">
        <v>337</v>
      </c>
      <c r="E18767" s="421">
        <v>19499</v>
      </c>
      <c r="F18767" s="413">
        <v>147.32</v>
      </c>
      <c r="G18767" s="414">
        <f t="shared" si="586"/>
        <v>132.35813195764322</v>
      </c>
      <c r="H18767" s="415">
        <f t="shared" si="587"/>
        <v>0.66179065978821616</v>
      </c>
    </row>
    <row r="18768" spans="1:8" ht="15" hidden="1" thickBot="1">
      <c r="A18768" s="409">
        <v>202209</v>
      </c>
      <c r="B18768" s="196" t="s">
        <v>1681</v>
      </c>
      <c r="C18768" s="197" t="s">
        <v>1558</v>
      </c>
      <c r="D18768" s="198" t="s">
        <v>339</v>
      </c>
      <c r="E18768" s="421">
        <v>97.48</v>
      </c>
      <c r="F18768" s="413">
        <v>147.32</v>
      </c>
      <c r="G18768" s="414">
        <f t="shared" si="586"/>
        <v>0.66168884061906064</v>
      </c>
      <c r="H18768" s="415">
        <f t="shared" si="587"/>
        <v>0.66168884061906064</v>
      </c>
    </row>
    <row r="18769" spans="1:8" ht="15" hidden="1" thickBot="1">
      <c r="A18769" s="409">
        <v>202209</v>
      </c>
      <c r="B18769" s="196" t="s">
        <v>1682</v>
      </c>
      <c r="C18769" s="197" t="s">
        <v>1558</v>
      </c>
      <c r="D18769" s="198" t="s">
        <v>337</v>
      </c>
      <c r="E18769" s="421">
        <v>19499</v>
      </c>
      <c r="F18769" s="413">
        <v>147.32</v>
      </c>
      <c r="G18769" s="414">
        <f t="shared" si="586"/>
        <v>132.35813195764322</v>
      </c>
      <c r="H18769" s="415">
        <f t="shared" si="587"/>
        <v>0.66179065978821616</v>
      </c>
    </row>
    <row r="18770" spans="1:8" ht="15" hidden="1" thickBot="1">
      <c r="A18770" s="409">
        <v>202209</v>
      </c>
      <c r="B18770" s="196" t="s">
        <v>1683</v>
      </c>
      <c r="C18770" s="197" t="s">
        <v>1558</v>
      </c>
      <c r="D18770" s="198" t="s">
        <v>339</v>
      </c>
      <c r="E18770" s="421">
        <v>97.48</v>
      </c>
      <c r="F18770" s="413">
        <v>147.32</v>
      </c>
      <c r="G18770" s="414">
        <f t="shared" si="586"/>
        <v>0.66168884061906064</v>
      </c>
      <c r="H18770" s="415">
        <f t="shared" si="587"/>
        <v>0.66168884061906064</v>
      </c>
    </row>
    <row r="18771" spans="1:8" ht="15" hidden="1" thickBot="1">
      <c r="A18771" s="409">
        <v>202209</v>
      </c>
      <c r="B18771" s="196" t="s">
        <v>1684</v>
      </c>
      <c r="C18771" s="197" t="s">
        <v>1558</v>
      </c>
      <c r="D18771" s="198" t="s">
        <v>337</v>
      </c>
      <c r="E18771" s="421">
        <v>100386</v>
      </c>
      <c r="F18771" s="413">
        <v>147.32</v>
      </c>
      <c r="G18771" s="414">
        <f t="shared" si="586"/>
        <v>681.41460765680154</v>
      </c>
      <c r="H18771" s="415">
        <f t="shared" si="587"/>
        <v>3.4070730382840075</v>
      </c>
    </row>
    <row r="18772" spans="1:8" ht="15" hidden="1" thickBot="1">
      <c r="A18772" s="409">
        <v>202209</v>
      </c>
      <c r="B18772" s="196" t="s">
        <v>1685</v>
      </c>
      <c r="C18772" s="197" t="s">
        <v>1558</v>
      </c>
      <c r="D18772" s="198" t="s">
        <v>350</v>
      </c>
      <c r="E18772" s="421">
        <v>0.01</v>
      </c>
      <c r="F18772" s="413">
        <v>147.32</v>
      </c>
      <c r="G18772" s="414">
        <f t="shared" si="586"/>
        <v>6.7879446103719793E-5</v>
      </c>
      <c r="H18772" s="415" t="str">
        <f t="shared" si="587"/>
        <v>VER</v>
      </c>
    </row>
    <row r="18773" spans="1:8" ht="15" hidden="1" thickBot="1">
      <c r="A18773" s="409">
        <v>202209</v>
      </c>
      <c r="B18773" s="196" t="s">
        <v>1686</v>
      </c>
      <c r="C18773" s="197" t="s">
        <v>1558</v>
      </c>
      <c r="D18773" s="198" t="s">
        <v>337</v>
      </c>
      <c r="E18773" s="421">
        <v>75729</v>
      </c>
      <c r="F18773" s="413">
        <v>147.32</v>
      </c>
      <c r="G18773" s="414">
        <f t="shared" si="586"/>
        <v>514.0442573988596</v>
      </c>
      <c r="H18773" s="415">
        <f t="shared" si="587"/>
        <v>2.5702212869942982</v>
      </c>
    </row>
    <row r="18774" spans="1:8" ht="15" hidden="1" thickBot="1">
      <c r="A18774" s="409">
        <v>202209</v>
      </c>
      <c r="B18774" s="196" t="s">
        <v>1687</v>
      </c>
      <c r="C18774" s="197" t="s">
        <v>1558</v>
      </c>
      <c r="D18774" s="198" t="s">
        <v>337</v>
      </c>
      <c r="E18774" s="421">
        <v>75729</v>
      </c>
      <c r="F18774" s="413">
        <v>147.32</v>
      </c>
      <c r="G18774" s="414">
        <f t="shared" si="586"/>
        <v>514.0442573988596</v>
      </c>
      <c r="H18774" s="415">
        <f t="shared" si="587"/>
        <v>2.5702212869942982</v>
      </c>
    </row>
    <row r="18775" spans="1:8" ht="15" hidden="1" thickBot="1">
      <c r="A18775" s="409">
        <v>202209</v>
      </c>
      <c r="B18775" s="196" t="s">
        <v>1688</v>
      </c>
      <c r="C18775" s="197" t="s">
        <v>1558</v>
      </c>
      <c r="D18775" s="198" t="s">
        <v>337</v>
      </c>
      <c r="E18775" s="421">
        <v>80496</v>
      </c>
      <c r="F18775" s="413">
        <v>147.32</v>
      </c>
      <c r="G18775" s="414">
        <f t="shared" si="586"/>
        <v>546.40238935650291</v>
      </c>
      <c r="H18775" s="415">
        <f t="shared" si="587"/>
        <v>2.7320119467825146</v>
      </c>
    </row>
    <row r="18776" spans="1:8" ht="15" hidden="1" thickBot="1">
      <c r="A18776" s="409">
        <v>202209</v>
      </c>
      <c r="B18776" s="196" t="s">
        <v>1689</v>
      </c>
      <c r="C18776" s="197" t="s">
        <v>1558</v>
      </c>
      <c r="D18776" s="198" t="s">
        <v>337</v>
      </c>
      <c r="E18776" s="421">
        <v>142900</v>
      </c>
      <c r="F18776" s="413">
        <v>147.32</v>
      </c>
      <c r="G18776" s="414">
        <f t="shared" si="586"/>
        <v>969.99728482215585</v>
      </c>
      <c r="H18776" s="415">
        <f t="shared" si="587"/>
        <v>4.8499864241107788</v>
      </c>
    </row>
    <row r="18777" spans="1:8" ht="15" hidden="1" thickBot="1">
      <c r="A18777" s="409">
        <v>202209</v>
      </c>
      <c r="B18777" s="196" t="s">
        <v>1690</v>
      </c>
      <c r="C18777" s="197" t="s">
        <v>1558</v>
      </c>
      <c r="D18777" s="198" t="s">
        <v>337</v>
      </c>
      <c r="E18777" s="421">
        <v>25717</v>
      </c>
      <c r="F18777" s="413">
        <v>147.32</v>
      </c>
      <c r="G18777" s="414">
        <f t="shared" si="586"/>
        <v>174.5655715449362</v>
      </c>
      <c r="H18777" s="415">
        <f t="shared" si="587"/>
        <v>0.87282785772468108</v>
      </c>
    </row>
    <row r="18778" spans="1:8" ht="15" hidden="1" thickBot="1">
      <c r="A18778" s="409">
        <v>202209</v>
      </c>
      <c r="B18778" s="196" t="s">
        <v>1691</v>
      </c>
      <c r="C18778" s="197" t="s">
        <v>1558</v>
      </c>
      <c r="D18778" s="198" t="s">
        <v>337</v>
      </c>
      <c r="E18778" s="421">
        <v>13148</v>
      </c>
      <c r="F18778" s="413">
        <v>147.32</v>
      </c>
      <c r="G18778" s="414">
        <f t="shared" si="586"/>
        <v>89.247895737170793</v>
      </c>
      <c r="H18778" s="415">
        <f t="shared" si="587"/>
        <v>0.44623947868585395</v>
      </c>
    </row>
    <row r="18779" spans="1:8" ht="15" hidden="1" thickBot="1">
      <c r="A18779" s="409">
        <v>202209</v>
      </c>
      <c r="B18779" s="196" t="s">
        <v>1692</v>
      </c>
      <c r="C18779" s="197" t="s">
        <v>1558</v>
      </c>
      <c r="D18779" s="198" t="s">
        <v>339</v>
      </c>
      <c r="E18779" s="421">
        <v>65.67</v>
      </c>
      <c r="F18779" s="413">
        <v>147.32</v>
      </c>
      <c r="G18779" s="414">
        <f t="shared" si="586"/>
        <v>0.44576432256312792</v>
      </c>
      <c r="H18779" s="415">
        <f t="shared" si="587"/>
        <v>0.44576432256312792</v>
      </c>
    </row>
    <row r="18780" spans="1:8" ht="15" hidden="1" thickBot="1">
      <c r="A18780" s="409">
        <v>202209</v>
      </c>
      <c r="B18780" s="196" t="s">
        <v>1693</v>
      </c>
      <c r="C18780" s="197" t="s">
        <v>1558</v>
      </c>
      <c r="D18780" s="198" t="s">
        <v>337</v>
      </c>
      <c r="E18780" s="421">
        <v>81736</v>
      </c>
      <c r="F18780" s="413">
        <v>147.32</v>
      </c>
      <c r="G18780" s="414">
        <f t="shared" si="586"/>
        <v>554.81944067336417</v>
      </c>
      <c r="H18780" s="415">
        <f t="shared" si="587"/>
        <v>2.774097203366821</v>
      </c>
    </row>
    <row r="18781" spans="1:8" ht="15" hidden="1" thickBot="1">
      <c r="A18781" s="409">
        <v>202209</v>
      </c>
      <c r="B18781" s="196" t="s">
        <v>1694</v>
      </c>
      <c r="C18781" s="197" t="s">
        <v>1558</v>
      </c>
      <c r="D18781" s="198" t="s">
        <v>339</v>
      </c>
      <c r="E18781" s="421">
        <v>409</v>
      </c>
      <c r="F18781" s="413">
        <v>147.32</v>
      </c>
      <c r="G18781" s="414">
        <f t="shared" si="586"/>
        <v>2.7762693456421399</v>
      </c>
      <c r="H18781" s="415">
        <f t="shared" si="587"/>
        <v>2.7762693456421399</v>
      </c>
    </row>
    <row r="18782" spans="1:8" ht="15" hidden="1" thickBot="1">
      <c r="A18782" s="409">
        <v>202209</v>
      </c>
      <c r="B18782" s="196" t="s">
        <v>1695</v>
      </c>
      <c r="C18782" s="197" t="s">
        <v>1558</v>
      </c>
      <c r="D18782" s="198" t="s">
        <v>337</v>
      </c>
      <c r="E18782" s="421">
        <v>13148</v>
      </c>
      <c r="F18782" s="413">
        <v>147.32</v>
      </c>
      <c r="G18782" s="414">
        <f t="shared" si="586"/>
        <v>89.247895737170793</v>
      </c>
      <c r="H18782" s="415">
        <f t="shared" si="587"/>
        <v>0.44623947868585395</v>
      </c>
    </row>
    <row r="18783" spans="1:8" ht="15" hidden="1" thickBot="1">
      <c r="A18783" s="409">
        <v>202209</v>
      </c>
      <c r="B18783" s="196" t="s">
        <v>1696</v>
      </c>
      <c r="C18783" s="197" t="s">
        <v>1558</v>
      </c>
      <c r="D18783" s="198" t="s">
        <v>339</v>
      </c>
      <c r="E18783" s="421">
        <v>65.67</v>
      </c>
      <c r="F18783" s="413">
        <v>147.32</v>
      </c>
      <c r="G18783" s="414">
        <f t="shared" si="586"/>
        <v>0.44576432256312792</v>
      </c>
      <c r="H18783" s="415">
        <f t="shared" si="587"/>
        <v>0.44576432256312792</v>
      </c>
    </row>
    <row r="18784" spans="1:8" ht="15" hidden="1" thickBot="1">
      <c r="A18784" s="409">
        <v>202209</v>
      </c>
      <c r="B18784" s="196" t="s">
        <v>1697</v>
      </c>
      <c r="C18784" s="197" t="s">
        <v>1558</v>
      </c>
      <c r="D18784" s="198" t="s">
        <v>337</v>
      </c>
      <c r="E18784" s="421">
        <v>112230</v>
      </c>
      <c r="F18784" s="413">
        <v>147.32</v>
      </c>
      <c r="G18784" s="414">
        <f t="shared" si="586"/>
        <v>761.81102362204729</v>
      </c>
      <c r="H18784" s="415">
        <f t="shared" si="587"/>
        <v>3.8090551181102366</v>
      </c>
    </row>
    <row r="18785" spans="1:8" ht="15" hidden="1" thickBot="1">
      <c r="A18785" s="409">
        <v>202209</v>
      </c>
      <c r="B18785" s="196" t="s">
        <v>1698</v>
      </c>
      <c r="C18785" s="197" t="s">
        <v>1558</v>
      </c>
      <c r="D18785" s="198" t="s">
        <v>339</v>
      </c>
      <c r="E18785" s="421">
        <v>561</v>
      </c>
      <c r="F18785" s="413">
        <v>147.32</v>
      </c>
      <c r="G18785" s="414">
        <f t="shared" si="586"/>
        <v>3.8080369264186804</v>
      </c>
      <c r="H18785" s="415">
        <f t="shared" si="587"/>
        <v>3.8080369264186804</v>
      </c>
    </row>
    <row r="18786" spans="1:8" ht="15" hidden="1" thickBot="1">
      <c r="A18786" s="409">
        <v>202209</v>
      </c>
      <c r="B18786" s="196" t="s">
        <v>1699</v>
      </c>
      <c r="C18786" s="197" t="s">
        <v>1558</v>
      </c>
      <c r="D18786" s="198" t="s">
        <v>337</v>
      </c>
      <c r="E18786" s="421">
        <v>112230</v>
      </c>
      <c r="F18786" s="413">
        <v>147.32</v>
      </c>
      <c r="G18786" s="414">
        <f t="shared" si="586"/>
        <v>761.81102362204729</v>
      </c>
      <c r="H18786" s="415">
        <f t="shared" si="587"/>
        <v>3.8090551181102366</v>
      </c>
    </row>
    <row r="18787" spans="1:8" ht="15" hidden="1" thickBot="1">
      <c r="A18787" s="409">
        <v>202209</v>
      </c>
      <c r="B18787" s="196" t="s">
        <v>1700</v>
      </c>
      <c r="C18787" s="197" t="s">
        <v>1558</v>
      </c>
      <c r="D18787" s="198" t="s">
        <v>339</v>
      </c>
      <c r="E18787" s="421">
        <v>561</v>
      </c>
      <c r="F18787" s="413">
        <v>147.32</v>
      </c>
      <c r="G18787" s="414">
        <f t="shared" si="586"/>
        <v>3.8080369264186804</v>
      </c>
      <c r="H18787" s="415">
        <f t="shared" si="587"/>
        <v>3.8080369264186804</v>
      </c>
    </row>
    <row r="18788" spans="1:8" ht="15" hidden="1" thickBot="1">
      <c r="A18788" s="409">
        <v>202209</v>
      </c>
      <c r="B18788" s="196" t="s">
        <v>1701</v>
      </c>
      <c r="C18788" s="197" t="s">
        <v>1558</v>
      </c>
      <c r="D18788" s="198" t="s">
        <v>337</v>
      </c>
      <c r="E18788" s="421">
        <v>87700</v>
      </c>
      <c r="F18788" s="413">
        <v>147.32</v>
      </c>
      <c r="G18788" s="414">
        <f t="shared" si="586"/>
        <v>595.30274232962267</v>
      </c>
      <c r="H18788" s="415">
        <f t="shared" si="587"/>
        <v>2.9765137116481135</v>
      </c>
    </row>
    <row r="18789" spans="1:8" ht="15" hidden="1" thickBot="1">
      <c r="A18789" s="409">
        <v>202209</v>
      </c>
      <c r="B18789" s="196" t="s">
        <v>1702</v>
      </c>
      <c r="C18789" s="197" t="s">
        <v>1558</v>
      </c>
      <c r="D18789" s="198" t="s">
        <v>337</v>
      </c>
      <c r="E18789" s="421">
        <v>100386</v>
      </c>
      <c r="F18789" s="413">
        <v>147.32</v>
      </c>
      <c r="G18789" s="414">
        <f t="shared" si="586"/>
        <v>681.41460765680154</v>
      </c>
      <c r="H18789" s="415">
        <f t="shared" si="587"/>
        <v>3.4070730382840075</v>
      </c>
    </row>
    <row r="18790" spans="1:8" ht="15" hidden="1" thickBot="1">
      <c r="A18790" s="409">
        <v>202209</v>
      </c>
      <c r="B18790" s="196" t="s">
        <v>1703</v>
      </c>
      <c r="C18790" s="197" t="s">
        <v>1558</v>
      </c>
      <c r="D18790" s="198" t="s">
        <v>337</v>
      </c>
      <c r="E18790" s="421">
        <v>20454</v>
      </c>
      <c r="F18790" s="413">
        <v>147.32</v>
      </c>
      <c r="G18790" s="414">
        <f t="shared" si="586"/>
        <v>138.84061906054848</v>
      </c>
      <c r="H18790" s="415">
        <f t="shared" si="587"/>
        <v>0.69420309530274238</v>
      </c>
    </row>
    <row r="18791" spans="1:8" ht="15" hidden="1" thickBot="1">
      <c r="A18791" s="409">
        <v>202209</v>
      </c>
      <c r="B18791" s="196" t="s">
        <v>1704</v>
      </c>
      <c r="C18791" s="197" t="s">
        <v>1558</v>
      </c>
      <c r="D18791" s="198" t="s">
        <v>339</v>
      </c>
      <c r="E18791" s="421">
        <v>102</v>
      </c>
      <c r="F18791" s="413">
        <v>147.32</v>
      </c>
      <c r="G18791" s="414">
        <f t="shared" si="586"/>
        <v>0.69237035025794191</v>
      </c>
      <c r="H18791" s="415">
        <f t="shared" si="587"/>
        <v>0.69237035025794191</v>
      </c>
    </row>
    <row r="18792" spans="1:8" ht="15" hidden="1" thickBot="1">
      <c r="A18792" s="409">
        <v>202209</v>
      </c>
      <c r="B18792" s="196" t="s">
        <v>1705</v>
      </c>
      <c r="C18792" s="197" t="s">
        <v>1558</v>
      </c>
      <c r="D18792" s="198" t="s">
        <v>337</v>
      </c>
      <c r="E18792" s="421">
        <v>1776.41</v>
      </c>
      <c r="F18792" s="413">
        <v>147.32</v>
      </c>
      <c r="G18792" s="414">
        <f t="shared" si="586"/>
        <v>12.05817268531089</v>
      </c>
      <c r="H18792" s="415">
        <f t="shared" si="587"/>
        <v>6.0290863426554452E-2</v>
      </c>
    </row>
    <row r="18793" spans="1:8" ht="15" hidden="1" thickBot="1">
      <c r="A18793" s="409">
        <v>202209</v>
      </c>
      <c r="B18793" s="196" t="s">
        <v>1706</v>
      </c>
      <c r="C18793" s="197" t="s">
        <v>1558</v>
      </c>
      <c r="D18793" s="198" t="s">
        <v>337</v>
      </c>
      <c r="E18793" s="421">
        <v>140956</v>
      </c>
      <c r="F18793" s="413">
        <v>147.32</v>
      </c>
      <c r="G18793" s="414">
        <f t="shared" si="586"/>
        <v>956.80152049959281</v>
      </c>
      <c r="H18793" s="415">
        <f t="shared" si="587"/>
        <v>4.7840076024979643</v>
      </c>
    </row>
    <row r="18794" spans="1:8" ht="15" hidden="1" thickBot="1">
      <c r="A18794" s="409">
        <v>202209</v>
      </c>
      <c r="B18794" s="196" t="s">
        <v>1707</v>
      </c>
      <c r="C18794" s="197" t="s">
        <v>1558</v>
      </c>
      <c r="D18794" s="198" t="s">
        <v>337</v>
      </c>
      <c r="E18794" s="421">
        <v>128140</v>
      </c>
      <c r="F18794" s="413">
        <v>147.32</v>
      </c>
      <c r="G18794" s="414">
        <f t="shared" si="586"/>
        <v>869.80722237306543</v>
      </c>
      <c r="H18794" s="415">
        <f t="shared" si="587"/>
        <v>4.3490361118653276</v>
      </c>
    </row>
    <row r="18795" spans="1:8" ht="15" hidden="1" thickBot="1">
      <c r="A18795" s="409">
        <v>202209</v>
      </c>
      <c r="B18795" s="196" t="s">
        <v>1708</v>
      </c>
      <c r="C18795" s="197" t="s">
        <v>1558</v>
      </c>
      <c r="D18795" s="198" t="s">
        <v>337</v>
      </c>
      <c r="E18795" s="421">
        <v>142900</v>
      </c>
      <c r="F18795" s="413">
        <v>147.32</v>
      </c>
      <c r="G18795" s="414">
        <f t="shared" si="586"/>
        <v>969.99728482215585</v>
      </c>
      <c r="H18795" s="415">
        <f t="shared" si="587"/>
        <v>4.8499864241107788</v>
      </c>
    </row>
    <row r="18796" spans="1:8" ht="15" hidden="1" thickBot="1">
      <c r="A18796" s="409">
        <v>202209</v>
      </c>
      <c r="B18796" s="196" t="s">
        <v>1709</v>
      </c>
      <c r="C18796" s="197" t="s">
        <v>1558</v>
      </c>
      <c r="D18796" s="198" t="s">
        <v>337</v>
      </c>
      <c r="E18796" s="421">
        <v>142900</v>
      </c>
      <c r="F18796" s="413">
        <v>147.32</v>
      </c>
      <c r="G18796" s="414">
        <f t="shared" si="586"/>
        <v>969.99728482215585</v>
      </c>
      <c r="H18796" s="415">
        <f t="shared" si="587"/>
        <v>4.8499864241107788</v>
      </c>
    </row>
    <row r="18797" spans="1:8" ht="15" hidden="1" thickBot="1">
      <c r="A18797" s="409">
        <v>202209</v>
      </c>
      <c r="B18797" s="196" t="s">
        <v>1710</v>
      </c>
      <c r="C18797" s="197" t="s">
        <v>1558</v>
      </c>
      <c r="D18797" s="198" t="s">
        <v>339</v>
      </c>
      <c r="E18797" s="421">
        <v>715</v>
      </c>
      <c r="F18797" s="413">
        <v>147.32</v>
      </c>
      <c r="G18797" s="414">
        <f t="shared" si="586"/>
        <v>4.8533803964159654</v>
      </c>
      <c r="H18797" s="415">
        <f t="shared" si="587"/>
        <v>4.8533803964159654</v>
      </c>
    </row>
    <row r="18798" spans="1:8" ht="15" hidden="1" thickBot="1">
      <c r="A18798" s="409">
        <v>202209</v>
      </c>
      <c r="B18798" s="196" t="s">
        <v>1711</v>
      </c>
      <c r="C18798" s="197" t="s">
        <v>1558</v>
      </c>
      <c r="D18798" s="198" t="s">
        <v>337</v>
      </c>
      <c r="E18798" s="421">
        <v>142900</v>
      </c>
      <c r="F18798" s="413">
        <v>147.32</v>
      </c>
      <c r="G18798" s="414">
        <f t="shared" si="586"/>
        <v>969.99728482215585</v>
      </c>
      <c r="H18798" s="415">
        <f t="shared" si="587"/>
        <v>4.8499864241107788</v>
      </c>
    </row>
    <row r="18799" spans="1:8" ht="15" hidden="1" thickBot="1">
      <c r="A18799" s="409">
        <v>202209</v>
      </c>
      <c r="B18799" s="196" t="s">
        <v>1712</v>
      </c>
      <c r="C18799" s="197" t="s">
        <v>1558</v>
      </c>
      <c r="D18799" s="198" t="s">
        <v>337</v>
      </c>
      <c r="E18799" s="421">
        <v>142900</v>
      </c>
      <c r="F18799" s="413">
        <v>147.32</v>
      </c>
      <c r="G18799" s="414">
        <f t="shared" si="586"/>
        <v>969.99728482215585</v>
      </c>
      <c r="H18799" s="415">
        <f t="shared" si="587"/>
        <v>4.8499864241107788</v>
      </c>
    </row>
    <row r="18800" spans="1:8" ht="15" hidden="1" thickBot="1">
      <c r="A18800" s="409">
        <v>202209</v>
      </c>
      <c r="B18800" s="196" t="s">
        <v>1713</v>
      </c>
      <c r="C18800" s="197" t="s">
        <v>1558</v>
      </c>
      <c r="D18800" s="198" t="s">
        <v>339</v>
      </c>
      <c r="E18800" s="421">
        <v>715</v>
      </c>
      <c r="F18800" s="413">
        <v>147.32</v>
      </c>
      <c r="G18800" s="414">
        <f t="shared" si="586"/>
        <v>4.8533803964159654</v>
      </c>
      <c r="H18800" s="415">
        <f t="shared" si="587"/>
        <v>4.8533803964159654</v>
      </c>
    </row>
    <row r="18801" spans="1:8" ht="15" hidden="1" thickBot="1">
      <c r="A18801" s="409">
        <v>202209</v>
      </c>
      <c r="B18801" s="196" t="s">
        <v>1714</v>
      </c>
      <c r="C18801" s="197" t="s">
        <v>1558</v>
      </c>
      <c r="D18801" s="198" t="s">
        <v>337</v>
      </c>
      <c r="E18801" s="421">
        <v>142900</v>
      </c>
      <c r="F18801" s="413">
        <v>147.32</v>
      </c>
      <c r="G18801" s="414">
        <f t="shared" si="586"/>
        <v>969.99728482215585</v>
      </c>
      <c r="H18801" s="415">
        <f t="shared" si="587"/>
        <v>4.8499864241107788</v>
      </c>
    </row>
    <row r="18802" spans="1:8" ht="15" hidden="1" thickBot="1">
      <c r="A18802" s="409">
        <v>202209</v>
      </c>
      <c r="B18802" s="196" t="s">
        <v>1715</v>
      </c>
      <c r="C18802" s="197" t="s">
        <v>1558</v>
      </c>
      <c r="D18802" s="198" t="s">
        <v>339</v>
      </c>
      <c r="E18802" s="421">
        <v>715</v>
      </c>
      <c r="F18802" s="413">
        <v>147.32</v>
      </c>
      <c r="G18802" s="414">
        <f t="shared" si="586"/>
        <v>4.8533803964159654</v>
      </c>
      <c r="H18802" s="415">
        <f t="shared" si="587"/>
        <v>4.8533803964159654</v>
      </c>
    </row>
    <row r="18803" spans="1:8" ht="15" hidden="1" thickBot="1">
      <c r="A18803" s="409">
        <v>202209</v>
      </c>
      <c r="B18803" s="196" t="s">
        <v>20</v>
      </c>
      <c r="C18803" s="197" t="s">
        <v>1558</v>
      </c>
      <c r="D18803" s="198" t="s">
        <v>337</v>
      </c>
      <c r="E18803" s="421">
        <v>60300</v>
      </c>
      <c r="F18803" s="413">
        <v>147.32</v>
      </c>
      <c r="G18803" s="414">
        <f t="shared" si="586"/>
        <v>409.31306000543037</v>
      </c>
      <c r="H18803" s="415">
        <f t="shared" si="587"/>
        <v>2.0465653000271518</v>
      </c>
    </row>
    <row r="18804" spans="1:8" ht="15" hidden="1" thickBot="1">
      <c r="A18804" s="409">
        <v>202209</v>
      </c>
      <c r="B18804" s="196" t="s">
        <v>1716</v>
      </c>
      <c r="C18804" s="197" t="s">
        <v>2697</v>
      </c>
      <c r="D18804" s="198" t="s">
        <v>339</v>
      </c>
      <c r="E18804" s="421">
        <v>302</v>
      </c>
      <c r="F18804" s="413">
        <v>147.32</v>
      </c>
      <c r="G18804" s="414">
        <f t="shared" si="586"/>
        <v>2.0499592723323379</v>
      </c>
      <c r="H18804" s="415">
        <f t="shared" si="587"/>
        <v>2.0499592723323379</v>
      </c>
    </row>
    <row r="18805" spans="1:8" ht="15" hidden="1" thickBot="1">
      <c r="A18805" s="409">
        <v>202209</v>
      </c>
      <c r="B18805" s="196" t="s">
        <v>1717</v>
      </c>
      <c r="C18805" s="197" t="s">
        <v>1558</v>
      </c>
      <c r="D18805" s="198" t="s">
        <v>337</v>
      </c>
      <c r="E18805" s="421">
        <v>120096</v>
      </c>
      <c r="F18805" s="413">
        <v>147.32</v>
      </c>
      <c r="G18805" s="414">
        <f t="shared" si="586"/>
        <v>815.20499592723331</v>
      </c>
      <c r="H18805" s="415">
        <f t="shared" si="587"/>
        <v>4.0760249796361663</v>
      </c>
    </row>
    <row r="18806" spans="1:8" ht="15" hidden="1" thickBot="1">
      <c r="A18806" s="409">
        <v>202209</v>
      </c>
      <c r="B18806" s="196" t="s">
        <v>1718</v>
      </c>
      <c r="C18806" s="197" t="s">
        <v>1558</v>
      </c>
      <c r="D18806" s="198" t="s">
        <v>337</v>
      </c>
      <c r="E18806" s="421">
        <v>83344</v>
      </c>
      <c r="F18806" s="413">
        <v>147.32</v>
      </c>
      <c r="G18806" s="414">
        <f t="shared" si="586"/>
        <v>565.73445560684229</v>
      </c>
      <c r="H18806" s="415">
        <f t="shared" si="587"/>
        <v>2.8286722780342113</v>
      </c>
    </row>
    <row r="18807" spans="1:8" ht="15" hidden="1" thickBot="1">
      <c r="A18807" s="409">
        <v>202209</v>
      </c>
      <c r="B18807" s="196" t="s">
        <v>1719</v>
      </c>
      <c r="C18807" s="197" t="s">
        <v>1558</v>
      </c>
      <c r="D18807" s="198" t="s">
        <v>337</v>
      </c>
      <c r="E18807" s="421">
        <v>60300</v>
      </c>
      <c r="F18807" s="413">
        <v>147.32</v>
      </c>
      <c r="G18807" s="414">
        <f t="shared" si="586"/>
        <v>409.31306000543037</v>
      </c>
      <c r="H18807" s="415">
        <f t="shared" si="587"/>
        <v>2.0465653000271518</v>
      </c>
    </row>
    <row r="18808" spans="1:8" ht="15" hidden="1" thickBot="1">
      <c r="A18808" s="409">
        <v>202209</v>
      </c>
      <c r="B18808" s="196" t="s">
        <v>1720</v>
      </c>
      <c r="C18808" s="197" t="s">
        <v>1558</v>
      </c>
      <c r="D18808" s="198" t="s">
        <v>339</v>
      </c>
      <c r="E18808" s="421">
        <v>302</v>
      </c>
      <c r="F18808" s="413">
        <v>147.32</v>
      </c>
      <c r="G18808" s="414">
        <f t="shared" si="586"/>
        <v>2.0499592723323379</v>
      </c>
      <c r="H18808" s="415">
        <f t="shared" si="587"/>
        <v>2.0499592723323379</v>
      </c>
    </row>
    <row r="18809" spans="1:8" ht="15" hidden="1" thickBot="1">
      <c r="A18809" s="409">
        <v>202209</v>
      </c>
      <c r="B18809" s="196" t="s">
        <v>1721</v>
      </c>
      <c r="C18809" s="197" t="s">
        <v>1722</v>
      </c>
      <c r="D18809" s="198" t="s">
        <v>337</v>
      </c>
      <c r="E18809" s="421">
        <v>48842</v>
      </c>
      <c r="F18809" s="413">
        <v>147.32</v>
      </c>
      <c r="G18809" s="414">
        <f t="shared" si="586"/>
        <v>331.53679065978821</v>
      </c>
      <c r="H18809" s="415">
        <f t="shared" si="587"/>
        <v>1.6576839532989411</v>
      </c>
    </row>
    <row r="18810" spans="1:8" ht="15" hidden="1" thickBot="1">
      <c r="A18810" s="409">
        <v>202209</v>
      </c>
      <c r="B18810" s="196" t="s">
        <v>1723</v>
      </c>
      <c r="C18810" s="197" t="s">
        <v>1722</v>
      </c>
      <c r="D18810" s="198" t="s">
        <v>339</v>
      </c>
      <c r="E18810" s="421">
        <v>244</v>
      </c>
      <c r="F18810" s="413">
        <v>147.32</v>
      </c>
      <c r="G18810" s="414">
        <f t="shared" si="586"/>
        <v>1.6562584849307631</v>
      </c>
      <c r="H18810" s="415">
        <f t="shared" si="587"/>
        <v>1.6562584849307631</v>
      </c>
    </row>
    <row r="18811" spans="1:8" ht="15" hidden="1" thickBot="1">
      <c r="A18811" s="409">
        <v>202209</v>
      </c>
      <c r="B18811" s="196" t="s">
        <v>1724</v>
      </c>
      <c r="C18811" s="197" t="s">
        <v>1725</v>
      </c>
      <c r="D18811" s="198" t="s">
        <v>337</v>
      </c>
      <c r="E18811" s="421">
        <v>31705</v>
      </c>
      <c r="F18811" s="413">
        <v>147.32</v>
      </c>
      <c r="G18811" s="414">
        <f t="shared" si="586"/>
        <v>215.21178387184361</v>
      </c>
      <c r="H18811" s="415">
        <f t="shared" si="587"/>
        <v>1.076058919359218</v>
      </c>
    </row>
    <row r="18812" spans="1:8" ht="15" hidden="1" thickBot="1">
      <c r="A18812" s="409">
        <v>202209</v>
      </c>
      <c r="B18812" s="196" t="s">
        <v>1726</v>
      </c>
      <c r="C18812" s="197" t="s">
        <v>1727</v>
      </c>
      <c r="D18812" s="198" t="s">
        <v>337</v>
      </c>
      <c r="E18812" s="421">
        <v>59171</v>
      </c>
      <c r="F18812" s="413">
        <v>147.32</v>
      </c>
      <c r="G18812" s="414">
        <f t="shared" si="586"/>
        <v>401.64947054032041</v>
      </c>
      <c r="H18812" s="415">
        <f t="shared" si="587"/>
        <v>2.008247352701602</v>
      </c>
    </row>
    <row r="18813" spans="1:8" ht="15" hidden="1" thickBot="1">
      <c r="A18813" s="409">
        <v>202209</v>
      </c>
      <c r="B18813" s="196" t="s">
        <v>1728</v>
      </c>
      <c r="C18813" s="197" t="s">
        <v>1495</v>
      </c>
      <c r="D18813" s="198" t="s">
        <v>337</v>
      </c>
      <c r="E18813" s="421">
        <v>6343</v>
      </c>
      <c r="F18813" s="413">
        <v>147.32</v>
      </c>
      <c r="G18813" s="414">
        <f t="shared" si="586"/>
        <v>43.055932663589466</v>
      </c>
      <c r="H18813" s="415">
        <f t="shared" si="587"/>
        <v>0.21527966331794735</v>
      </c>
    </row>
    <row r="18814" spans="1:8" ht="15" hidden="1" thickBot="1">
      <c r="A18814" s="409">
        <v>202209</v>
      </c>
      <c r="B18814" s="196" t="s">
        <v>1729</v>
      </c>
      <c r="C18814" s="197" t="s">
        <v>1495</v>
      </c>
      <c r="D18814" s="198" t="s">
        <v>339</v>
      </c>
      <c r="E18814" s="421">
        <v>31.7</v>
      </c>
      <c r="F18814" s="413">
        <v>147.32</v>
      </c>
      <c r="G18814" s="414">
        <f t="shared" si="586"/>
        <v>0.21517784414879176</v>
      </c>
      <c r="H18814" s="415">
        <f t="shared" si="587"/>
        <v>0.21517784414879176</v>
      </c>
    </row>
    <row r="18815" spans="1:8" ht="15" hidden="1" thickBot="1">
      <c r="A18815" s="409">
        <v>202209</v>
      </c>
      <c r="B18815" s="196" t="s">
        <v>1730</v>
      </c>
      <c r="C18815" s="197" t="s">
        <v>1731</v>
      </c>
      <c r="D18815" s="198" t="s">
        <v>337</v>
      </c>
      <c r="E18815" s="421">
        <v>129241</v>
      </c>
      <c r="F18815" s="413">
        <v>147.32</v>
      </c>
      <c r="G18815" s="414">
        <f t="shared" si="586"/>
        <v>877.28074938908503</v>
      </c>
      <c r="H18815" s="415">
        <f t="shared" si="587"/>
        <v>4.3864037469454251</v>
      </c>
    </row>
    <row r="18816" spans="1:8" ht="15" hidden="1" thickBot="1">
      <c r="A18816" s="409">
        <v>202209</v>
      </c>
      <c r="B18816" s="196" t="s">
        <v>1732</v>
      </c>
      <c r="C18816" s="197" t="s">
        <v>2698</v>
      </c>
      <c r="D18816" s="198" t="s">
        <v>339</v>
      </c>
      <c r="E18816" s="421">
        <v>646</v>
      </c>
      <c r="F18816" s="413">
        <v>147.32</v>
      </c>
      <c r="G18816" s="414">
        <f t="shared" si="586"/>
        <v>4.3850122183002993</v>
      </c>
      <c r="H18816" s="415">
        <f t="shared" si="587"/>
        <v>4.3850122183002993</v>
      </c>
    </row>
    <row r="18817" spans="1:8" ht="15" hidden="1" thickBot="1">
      <c r="A18817" s="409">
        <v>202209</v>
      </c>
      <c r="B18817" s="196" t="s">
        <v>1733</v>
      </c>
      <c r="C18817" s="197" t="s">
        <v>1731</v>
      </c>
      <c r="D18817" s="198" t="s">
        <v>337</v>
      </c>
      <c r="E18817" s="421">
        <v>129241</v>
      </c>
      <c r="F18817" s="413">
        <v>147.32</v>
      </c>
      <c r="G18817" s="414">
        <f t="shared" si="586"/>
        <v>877.28074938908503</v>
      </c>
      <c r="H18817" s="415">
        <f t="shared" si="587"/>
        <v>4.3864037469454251</v>
      </c>
    </row>
    <row r="18818" spans="1:8" ht="15" hidden="1" thickBot="1">
      <c r="A18818" s="409">
        <v>202209</v>
      </c>
      <c r="B18818" s="196" t="s">
        <v>1734</v>
      </c>
      <c r="C18818" s="197" t="s">
        <v>2699</v>
      </c>
      <c r="D18818" s="198" t="s">
        <v>339</v>
      </c>
      <c r="E18818" s="421">
        <v>646</v>
      </c>
      <c r="F18818" s="413">
        <v>147.32</v>
      </c>
      <c r="G18818" s="414">
        <f t="shared" ref="G18818:G18881" si="588">+E18818/F18818</f>
        <v>4.3850122183002993</v>
      </c>
      <c r="H18818" s="415">
        <f t="shared" ref="H18818:H18881" si="589">IF(D18818="TB",G18818/200,IF(D18818="LT",G18818,"VER"))</f>
        <v>4.3850122183002993</v>
      </c>
    </row>
    <row r="18819" spans="1:8" ht="15" hidden="1" thickBot="1">
      <c r="A18819" s="409">
        <v>202209</v>
      </c>
      <c r="B18819" s="196" t="s">
        <v>1735</v>
      </c>
      <c r="C18819" s="197" t="s">
        <v>1736</v>
      </c>
      <c r="D18819" s="198" t="s">
        <v>337</v>
      </c>
      <c r="E18819" s="421">
        <v>82353</v>
      </c>
      <c r="F18819" s="413">
        <v>147.32</v>
      </c>
      <c r="G18819" s="414">
        <f t="shared" si="588"/>
        <v>559.0076024979636</v>
      </c>
      <c r="H18819" s="415">
        <f t="shared" si="589"/>
        <v>2.795038012489818</v>
      </c>
    </row>
    <row r="18820" spans="1:8" ht="15" hidden="1" thickBot="1">
      <c r="A18820" s="409">
        <v>202209</v>
      </c>
      <c r="B18820" s="196" t="s">
        <v>1737</v>
      </c>
      <c r="C18820" s="197" t="s">
        <v>1736</v>
      </c>
      <c r="D18820" s="198" t="s">
        <v>339</v>
      </c>
      <c r="E18820" s="421">
        <v>412</v>
      </c>
      <c r="F18820" s="413">
        <v>147.32</v>
      </c>
      <c r="G18820" s="414">
        <f t="shared" si="588"/>
        <v>2.7966331794732557</v>
      </c>
      <c r="H18820" s="415">
        <f t="shared" si="589"/>
        <v>2.7966331794732557</v>
      </c>
    </row>
    <row r="18821" spans="1:8" ht="15" hidden="1" thickBot="1">
      <c r="A18821" s="409">
        <v>202209</v>
      </c>
      <c r="B18821" s="196" t="s">
        <v>1738</v>
      </c>
      <c r="C18821" s="197" t="s">
        <v>1736</v>
      </c>
      <c r="D18821" s="198" t="s">
        <v>337</v>
      </c>
      <c r="E18821" s="421">
        <v>59601</v>
      </c>
      <c r="F18821" s="413">
        <v>147.32</v>
      </c>
      <c r="G18821" s="414">
        <f t="shared" si="588"/>
        <v>404.56828672278039</v>
      </c>
      <c r="H18821" s="415">
        <f t="shared" si="589"/>
        <v>2.0228414336139018</v>
      </c>
    </row>
    <row r="18822" spans="1:8" ht="15" hidden="1" thickBot="1">
      <c r="A18822" s="409">
        <v>202209</v>
      </c>
      <c r="B18822" s="196" t="s">
        <v>1739</v>
      </c>
      <c r="C18822" s="197" t="s">
        <v>1736</v>
      </c>
      <c r="D18822" s="198" t="s">
        <v>339</v>
      </c>
      <c r="E18822" s="421">
        <v>298</v>
      </c>
      <c r="F18822" s="413">
        <v>147.32</v>
      </c>
      <c r="G18822" s="414">
        <f t="shared" si="588"/>
        <v>2.0228074938908498</v>
      </c>
      <c r="H18822" s="415">
        <f t="shared" si="589"/>
        <v>2.0228074938908498</v>
      </c>
    </row>
    <row r="18823" spans="1:8" ht="15" hidden="1" thickBot="1">
      <c r="A18823" s="409">
        <v>202209</v>
      </c>
      <c r="B18823" s="196" t="s">
        <v>1740</v>
      </c>
      <c r="C18823" s="197" t="s">
        <v>1736</v>
      </c>
      <c r="D18823" s="198" t="s">
        <v>337</v>
      </c>
      <c r="E18823" s="421">
        <v>66843</v>
      </c>
      <c r="F18823" s="413">
        <v>147.32</v>
      </c>
      <c r="G18823" s="414">
        <f t="shared" si="588"/>
        <v>453.72658159109426</v>
      </c>
      <c r="H18823" s="415">
        <f t="shared" si="589"/>
        <v>2.2686329079554715</v>
      </c>
    </row>
    <row r="18824" spans="1:8" ht="15" hidden="1" thickBot="1">
      <c r="A18824" s="409">
        <v>202209</v>
      </c>
      <c r="B18824" s="196" t="s">
        <v>1741</v>
      </c>
      <c r="C18824" s="197" t="s">
        <v>1736</v>
      </c>
      <c r="D18824" s="198" t="s">
        <v>337</v>
      </c>
      <c r="E18824" s="421">
        <v>66841</v>
      </c>
      <c r="F18824" s="413">
        <v>147.32</v>
      </c>
      <c r="G18824" s="414">
        <f t="shared" si="588"/>
        <v>453.7130057018735</v>
      </c>
      <c r="H18824" s="415">
        <f t="shared" si="589"/>
        <v>2.2685650285093675</v>
      </c>
    </row>
    <row r="18825" spans="1:8" ht="15" hidden="1" thickBot="1">
      <c r="A18825" s="409">
        <v>202209</v>
      </c>
      <c r="B18825" s="196" t="s">
        <v>1742</v>
      </c>
      <c r="C18825" s="197" t="s">
        <v>1736</v>
      </c>
      <c r="D18825" s="198" t="s">
        <v>339</v>
      </c>
      <c r="E18825" s="421">
        <v>334</v>
      </c>
      <c r="F18825" s="413">
        <v>147.32</v>
      </c>
      <c r="G18825" s="414">
        <f t="shared" si="588"/>
        <v>2.2671734998642412</v>
      </c>
      <c r="H18825" s="415">
        <f t="shared" si="589"/>
        <v>2.2671734998642412</v>
      </c>
    </row>
    <row r="18826" spans="1:8" ht="15" hidden="1" thickBot="1">
      <c r="A18826" s="409">
        <v>202209</v>
      </c>
      <c r="B18826" s="196" t="s">
        <v>1743</v>
      </c>
      <c r="C18826" s="197" t="s">
        <v>2700</v>
      </c>
      <c r="D18826" s="198" t="s">
        <v>339</v>
      </c>
      <c r="E18826" s="421">
        <v>334</v>
      </c>
      <c r="F18826" s="413">
        <v>147.32</v>
      </c>
      <c r="G18826" s="414">
        <f t="shared" si="588"/>
        <v>2.2671734998642412</v>
      </c>
      <c r="H18826" s="415">
        <f t="shared" si="589"/>
        <v>2.2671734998642412</v>
      </c>
    </row>
    <row r="18827" spans="1:8" ht="15" hidden="1" thickBot="1">
      <c r="A18827" s="409">
        <v>202209</v>
      </c>
      <c r="B18827" s="196" t="s">
        <v>1744</v>
      </c>
      <c r="C18827" s="197" t="s">
        <v>1736</v>
      </c>
      <c r="D18827" s="198" t="s">
        <v>337</v>
      </c>
      <c r="E18827" s="421">
        <v>54940</v>
      </c>
      <c r="F18827" s="413">
        <v>147.32</v>
      </c>
      <c r="G18827" s="414">
        <f t="shared" si="588"/>
        <v>372.92967689383659</v>
      </c>
      <c r="H18827" s="415">
        <f t="shared" si="589"/>
        <v>1.864648384469183</v>
      </c>
    </row>
    <row r="18828" spans="1:8" ht="15" hidden="1" thickBot="1">
      <c r="A18828" s="409">
        <v>202209</v>
      </c>
      <c r="B18828" s="196" t="s">
        <v>1745</v>
      </c>
      <c r="C18828" s="197" t="s">
        <v>1736</v>
      </c>
      <c r="D18828" s="198" t="s">
        <v>339</v>
      </c>
      <c r="E18828" s="421">
        <v>275</v>
      </c>
      <c r="F18828" s="413">
        <v>147.32</v>
      </c>
      <c r="G18828" s="414">
        <f t="shared" si="588"/>
        <v>1.8666847678522944</v>
      </c>
      <c r="H18828" s="415">
        <f t="shared" si="589"/>
        <v>1.8666847678522944</v>
      </c>
    </row>
    <row r="18829" spans="1:8" ht="15" hidden="1" thickBot="1">
      <c r="A18829" s="409">
        <v>202209</v>
      </c>
      <c r="B18829" s="196" t="s">
        <v>1746</v>
      </c>
      <c r="C18829" s="197" t="s">
        <v>1736</v>
      </c>
      <c r="D18829" s="198" t="s">
        <v>337</v>
      </c>
      <c r="E18829" s="421">
        <v>56207</v>
      </c>
      <c r="F18829" s="413">
        <v>147.32</v>
      </c>
      <c r="G18829" s="414">
        <f t="shared" si="588"/>
        <v>381.53000271517789</v>
      </c>
      <c r="H18829" s="415">
        <f t="shared" si="589"/>
        <v>1.9076500135758894</v>
      </c>
    </row>
    <row r="18830" spans="1:8" ht="15" hidden="1" thickBot="1">
      <c r="A18830" s="409">
        <v>202209</v>
      </c>
      <c r="B18830" s="196" t="s">
        <v>1747</v>
      </c>
      <c r="C18830" s="197" t="s">
        <v>1736</v>
      </c>
      <c r="D18830" s="198" t="s">
        <v>337</v>
      </c>
      <c r="E18830" s="421">
        <v>51261</v>
      </c>
      <c r="F18830" s="413">
        <v>147.32</v>
      </c>
      <c r="G18830" s="414">
        <f t="shared" si="588"/>
        <v>347.95682867227805</v>
      </c>
      <c r="H18830" s="415">
        <f t="shared" si="589"/>
        <v>1.7397841433613903</v>
      </c>
    </row>
    <row r="18831" spans="1:8" ht="15" hidden="1" thickBot="1">
      <c r="A18831" s="409">
        <v>202209</v>
      </c>
      <c r="B18831" s="196" t="s">
        <v>1748</v>
      </c>
      <c r="C18831" s="197" t="s">
        <v>1736</v>
      </c>
      <c r="D18831" s="198" t="s">
        <v>337</v>
      </c>
      <c r="E18831" s="421">
        <v>51261</v>
      </c>
      <c r="F18831" s="413">
        <v>147.32</v>
      </c>
      <c r="G18831" s="414">
        <f t="shared" si="588"/>
        <v>347.95682867227805</v>
      </c>
      <c r="H18831" s="415">
        <f t="shared" si="589"/>
        <v>1.7397841433613903</v>
      </c>
    </row>
    <row r="18832" spans="1:8" ht="15" hidden="1" thickBot="1">
      <c r="A18832" s="409">
        <v>202209</v>
      </c>
      <c r="B18832" s="196" t="s">
        <v>1749</v>
      </c>
      <c r="C18832" s="197" t="s">
        <v>1736</v>
      </c>
      <c r="D18832" s="198" t="s">
        <v>337</v>
      </c>
      <c r="E18832" s="421">
        <v>51261</v>
      </c>
      <c r="F18832" s="413">
        <v>147.32</v>
      </c>
      <c r="G18832" s="414">
        <f t="shared" si="588"/>
        <v>347.95682867227805</v>
      </c>
      <c r="H18832" s="415">
        <f t="shared" si="589"/>
        <v>1.7397841433613903</v>
      </c>
    </row>
    <row r="18833" spans="1:8" ht="15" hidden="1" thickBot="1">
      <c r="A18833" s="409">
        <v>202209</v>
      </c>
      <c r="B18833" s="196" t="s">
        <v>1750</v>
      </c>
      <c r="C18833" s="197" t="s">
        <v>1736</v>
      </c>
      <c r="D18833" s="198" t="s">
        <v>337</v>
      </c>
      <c r="E18833" s="421">
        <v>62047</v>
      </c>
      <c r="F18833" s="413">
        <v>147.32</v>
      </c>
      <c r="G18833" s="414">
        <f t="shared" si="588"/>
        <v>421.17159923975021</v>
      </c>
      <c r="H18833" s="415">
        <f t="shared" si="589"/>
        <v>2.1058579961987509</v>
      </c>
    </row>
    <row r="18834" spans="1:8" ht="15" hidden="1" thickBot="1">
      <c r="A18834" s="409">
        <v>202209</v>
      </c>
      <c r="B18834" s="196" t="s">
        <v>1751</v>
      </c>
      <c r="C18834" s="197" t="s">
        <v>2701</v>
      </c>
      <c r="D18834" s="198" t="s">
        <v>339</v>
      </c>
      <c r="E18834" s="421">
        <v>310</v>
      </c>
      <c r="F18834" s="413">
        <v>147.32</v>
      </c>
      <c r="G18834" s="414">
        <f t="shared" si="588"/>
        <v>2.1042628292153136</v>
      </c>
      <c r="H18834" s="415">
        <f t="shared" si="589"/>
        <v>2.1042628292153136</v>
      </c>
    </row>
    <row r="18835" spans="1:8" ht="15" hidden="1" thickBot="1">
      <c r="A18835" s="409">
        <v>202209</v>
      </c>
      <c r="B18835" s="196" t="s">
        <v>1752</v>
      </c>
      <c r="C18835" s="197" t="s">
        <v>1736</v>
      </c>
      <c r="D18835" s="198" t="s">
        <v>337</v>
      </c>
      <c r="E18835" s="421">
        <v>62047</v>
      </c>
      <c r="F18835" s="413">
        <v>147.32</v>
      </c>
      <c r="G18835" s="414">
        <f t="shared" si="588"/>
        <v>421.17159923975021</v>
      </c>
      <c r="H18835" s="415">
        <f t="shared" si="589"/>
        <v>2.1058579961987509</v>
      </c>
    </row>
    <row r="18836" spans="1:8" ht="15" hidden="1" thickBot="1">
      <c r="A18836" s="409">
        <v>202209</v>
      </c>
      <c r="B18836" s="196" t="s">
        <v>1753</v>
      </c>
      <c r="C18836" s="197" t="s">
        <v>1736</v>
      </c>
      <c r="D18836" s="198" t="s">
        <v>339</v>
      </c>
      <c r="E18836" s="421">
        <v>310</v>
      </c>
      <c r="F18836" s="413">
        <v>147.32</v>
      </c>
      <c r="G18836" s="414">
        <f t="shared" si="588"/>
        <v>2.1042628292153136</v>
      </c>
      <c r="H18836" s="415">
        <f t="shared" si="589"/>
        <v>2.1042628292153136</v>
      </c>
    </row>
    <row r="18837" spans="1:8" ht="15" hidden="1" thickBot="1">
      <c r="A18837" s="409">
        <v>202209</v>
      </c>
      <c r="B18837" s="196" t="s">
        <v>1754</v>
      </c>
      <c r="C18837" s="197" t="s">
        <v>1736</v>
      </c>
      <c r="D18837" s="198" t="s">
        <v>337</v>
      </c>
      <c r="E18837" s="421">
        <v>70554</v>
      </c>
      <c r="F18837" s="413">
        <v>147.32</v>
      </c>
      <c r="G18837" s="414">
        <f t="shared" si="588"/>
        <v>478.91664404018468</v>
      </c>
      <c r="H18837" s="415">
        <f t="shared" si="589"/>
        <v>2.3945832202009232</v>
      </c>
    </row>
    <row r="18838" spans="1:8" ht="15" hidden="1" thickBot="1">
      <c r="A18838" s="409">
        <v>202209</v>
      </c>
      <c r="B18838" s="196" t="s">
        <v>1755</v>
      </c>
      <c r="C18838" s="197" t="s">
        <v>1736</v>
      </c>
      <c r="D18838" s="198" t="s">
        <v>339</v>
      </c>
      <c r="E18838" s="421">
        <v>353</v>
      </c>
      <c r="F18838" s="413">
        <v>147.32</v>
      </c>
      <c r="G18838" s="414">
        <f t="shared" si="588"/>
        <v>2.3961444474613089</v>
      </c>
      <c r="H18838" s="415">
        <f t="shared" si="589"/>
        <v>2.3961444474613089</v>
      </c>
    </row>
    <row r="18839" spans="1:8" ht="15" hidden="1" thickBot="1">
      <c r="A18839" s="409">
        <v>202209</v>
      </c>
      <c r="B18839" s="196" t="s">
        <v>1756</v>
      </c>
      <c r="C18839" s="197" t="s">
        <v>1736</v>
      </c>
      <c r="D18839" s="198" t="s">
        <v>337</v>
      </c>
      <c r="E18839" s="421">
        <v>51663</v>
      </c>
      <c r="F18839" s="413">
        <v>147.32</v>
      </c>
      <c r="G18839" s="414">
        <f t="shared" si="588"/>
        <v>350.68558240564761</v>
      </c>
      <c r="H18839" s="415">
        <f t="shared" si="589"/>
        <v>1.7534279120282381</v>
      </c>
    </row>
    <row r="18840" spans="1:8" ht="15" hidden="1" thickBot="1">
      <c r="A18840" s="409">
        <v>202209</v>
      </c>
      <c r="B18840" s="196" t="s">
        <v>1757</v>
      </c>
      <c r="C18840" s="197" t="s">
        <v>1736</v>
      </c>
      <c r="D18840" s="198" t="s">
        <v>339</v>
      </c>
      <c r="E18840" s="421">
        <v>258</v>
      </c>
      <c r="F18840" s="413">
        <v>147.32</v>
      </c>
      <c r="G18840" s="414">
        <f t="shared" si="588"/>
        <v>1.7512897094759707</v>
      </c>
      <c r="H18840" s="415">
        <f t="shared" si="589"/>
        <v>1.7512897094759707</v>
      </c>
    </row>
    <row r="18841" spans="1:8" ht="15" hidden="1" thickBot="1">
      <c r="A18841" s="409">
        <v>202209</v>
      </c>
      <c r="B18841" s="196" t="s">
        <v>1758</v>
      </c>
      <c r="C18841" s="197" t="s">
        <v>1736</v>
      </c>
      <c r="D18841" s="198" t="s">
        <v>337</v>
      </c>
      <c r="E18841" s="421">
        <v>57060</v>
      </c>
      <c r="F18841" s="413">
        <v>147.32</v>
      </c>
      <c r="G18841" s="414">
        <f t="shared" si="588"/>
        <v>387.32011946782518</v>
      </c>
      <c r="H18841" s="415">
        <f t="shared" si="589"/>
        <v>1.9366005973391258</v>
      </c>
    </row>
    <row r="18842" spans="1:8" ht="15" hidden="1" thickBot="1">
      <c r="A18842" s="409">
        <v>202209</v>
      </c>
      <c r="B18842" s="196" t="s">
        <v>1759</v>
      </c>
      <c r="C18842" s="197" t="s">
        <v>1736</v>
      </c>
      <c r="D18842" s="198" t="s">
        <v>339</v>
      </c>
      <c r="E18842" s="421">
        <v>285</v>
      </c>
      <c r="F18842" s="413">
        <v>147.32</v>
      </c>
      <c r="G18842" s="414">
        <f t="shared" si="588"/>
        <v>1.9345642139560142</v>
      </c>
      <c r="H18842" s="415">
        <f t="shared" si="589"/>
        <v>1.9345642139560142</v>
      </c>
    </row>
    <row r="18843" spans="1:8" ht="15" hidden="1" thickBot="1">
      <c r="A18843" s="409">
        <v>202209</v>
      </c>
      <c r="B18843" s="196" t="s">
        <v>1760</v>
      </c>
      <c r="C18843" s="197" t="s">
        <v>1736</v>
      </c>
      <c r="D18843" s="198" t="s">
        <v>337</v>
      </c>
      <c r="E18843" s="421">
        <v>70554</v>
      </c>
      <c r="F18843" s="413">
        <v>147.32</v>
      </c>
      <c r="G18843" s="414">
        <f t="shared" si="588"/>
        <v>478.91664404018468</v>
      </c>
      <c r="H18843" s="415">
        <f t="shared" si="589"/>
        <v>2.3945832202009232</v>
      </c>
    </row>
    <row r="18844" spans="1:8" ht="15" hidden="1" thickBot="1">
      <c r="A18844" s="409">
        <v>202209</v>
      </c>
      <c r="B18844" s="196" t="s">
        <v>1761</v>
      </c>
      <c r="C18844" s="197" t="s">
        <v>1736</v>
      </c>
      <c r="D18844" s="198" t="s">
        <v>337</v>
      </c>
      <c r="E18844" s="421">
        <v>85613</v>
      </c>
      <c r="F18844" s="413">
        <v>147.32</v>
      </c>
      <c r="G18844" s="414">
        <f t="shared" si="588"/>
        <v>581.13630192777634</v>
      </c>
      <c r="H18844" s="415">
        <f t="shared" si="589"/>
        <v>2.9056815096388817</v>
      </c>
    </row>
    <row r="18845" spans="1:8" ht="15" hidden="1" thickBot="1">
      <c r="A18845" s="409">
        <v>202209</v>
      </c>
      <c r="B18845" s="196" t="s">
        <v>1762</v>
      </c>
      <c r="C18845" s="197" t="s">
        <v>1736</v>
      </c>
      <c r="D18845" s="198" t="s">
        <v>339</v>
      </c>
      <c r="E18845" s="421">
        <v>428</v>
      </c>
      <c r="F18845" s="413">
        <v>147.32</v>
      </c>
      <c r="G18845" s="414">
        <f t="shared" si="588"/>
        <v>2.9052402932392072</v>
      </c>
      <c r="H18845" s="415">
        <f t="shared" si="589"/>
        <v>2.9052402932392072</v>
      </c>
    </row>
    <row r="18846" spans="1:8" ht="15" hidden="1" thickBot="1">
      <c r="A18846" s="409">
        <v>202209</v>
      </c>
      <c r="B18846" s="196" t="s">
        <v>1763</v>
      </c>
      <c r="C18846" s="197" t="s">
        <v>1736</v>
      </c>
      <c r="D18846" s="198" t="s">
        <v>337</v>
      </c>
      <c r="E18846" s="421">
        <v>100116</v>
      </c>
      <c r="F18846" s="413">
        <v>147.32</v>
      </c>
      <c r="G18846" s="414">
        <f t="shared" si="588"/>
        <v>679.58186261200115</v>
      </c>
      <c r="H18846" s="415">
        <f t="shared" si="589"/>
        <v>3.3979093130600058</v>
      </c>
    </row>
    <row r="18847" spans="1:8" ht="15" hidden="1" thickBot="1">
      <c r="A18847" s="409">
        <v>202209</v>
      </c>
      <c r="B18847" s="196" t="s">
        <v>1764</v>
      </c>
      <c r="C18847" s="197" t="s">
        <v>1736</v>
      </c>
      <c r="D18847" s="198" t="s">
        <v>339</v>
      </c>
      <c r="E18847" s="421">
        <v>501</v>
      </c>
      <c r="F18847" s="413">
        <v>147.32</v>
      </c>
      <c r="G18847" s="414">
        <f t="shared" si="588"/>
        <v>3.4007602497963618</v>
      </c>
      <c r="H18847" s="415">
        <f t="shared" si="589"/>
        <v>3.4007602497963618</v>
      </c>
    </row>
    <row r="18848" spans="1:8" ht="15" hidden="1" thickBot="1">
      <c r="A18848" s="409">
        <v>202209</v>
      </c>
      <c r="B18848" s="196" t="s">
        <v>1765</v>
      </c>
      <c r="C18848" s="197" t="s">
        <v>1736</v>
      </c>
      <c r="D18848" s="198" t="s">
        <v>337</v>
      </c>
      <c r="E18848" s="421">
        <v>49508</v>
      </c>
      <c r="F18848" s="413">
        <v>147.32</v>
      </c>
      <c r="G18848" s="414">
        <f t="shared" si="588"/>
        <v>336.05756177029599</v>
      </c>
      <c r="H18848" s="415">
        <f t="shared" si="589"/>
        <v>1.6802878088514799</v>
      </c>
    </row>
    <row r="18849" spans="1:8" ht="15" hidden="1" thickBot="1">
      <c r="A18849" s="409">
        <v>202209</v>
      </c>
      <c r="B18849" s="196" t="s">
        <v>1766</v>
      </c>
      <c r="C18849" s="197" t="s">
        <v>1736</v>
      </c>
      <c r="D18849" s="198" t="s">
        <v>337</v>
      </c>
      <c r="E18849" s="421">
        <v>176326</v>
      </c>
      <c r="F18849" s="413">
        <v>147.32</v>
      </c>
      <c r="G18849" s="414">
        <f t="shared" si="588"/>
        <v>1196.8911213684496</v>
      </c>
      <c r="H18849" s="415">
        <f t="shared" si="589"/>
        <v>5.9844556068422481</v>
      </c>
    </row>
    <row r="18850" spans="1:8" ht="15" hidden="1" thickBot="1">
      <c r="A18850" s="409">
        <v>202209</v>
      </c>
      <c r="B18850" s="196" t="s">
        <v>1767</v>
      </c>
      <c r="C18850" s="197" t="s">
        <v>1736</v>
      </c>
      <c r="D18850" s="198" t="s">
        <v>337</v>
      </c>
      <c r="E18850" s="421">
        <v>87472</v>
      </c>
      <c r="F18850" s="413">
        <v>147.32</v>
      </c>
      <c r="G18850" s="414">
        <f t="shared" si="588"/>
        <v>593.7550909584578</v>
      </c>
      <c r="H18850" s="415">
        <f t="shared" si="589"/>
        <v>2.9687754547922891</v>
      </c>
    </row>
    <row r="18851" spans="1:8" ht="15" hidden="1" thickBot="1">
      <c r="A18851" s="409">
        <v>202209</v>
      </c>
      <c r="B18851" s="196" t="s">
        <v>1768</v>
      </c>
      <c r="C18851" s="197" t="s">
        <v>1736</v>
      </c>
      <c r="D18851" s="198" t="s">
        <v>337</v>
      </c>
      <c r="E18851" s="421">
        <v>86568</v>
      </c>
      <c r="F18851" s="413">
        <v>147.32</v>
      </c>
      <c r="G18851" s="414">
        <f t="shared" si="588"/>
        <v>587.61878903068157</v>
      </c>
      <c r="H18851" s="415">
        <f t="shared" si="589"/>
        <v>2.9380939451534078</v>
      </c>
    </row>
    <row r="18852" spans="1:8" ht="15" hidden="1" thickBot="1">
      <c r="A18852" s="409">
        <v>202209</v>
      </c>
      <c r="B18852" s="196" t="s">
        <v>1769</v>
      </c>
      <c r="C18852" s="197" t="s">
        <v>1736</v>
      </c>
      <c r="D18852" s="198" t="s">
        <v>339</v>
      </c>
      <c r="E18852" s="421">
        <v>437</v>
      </c>
      <c r="F18852" s="413">
        <v>147.32</v>
      </c>
      <c r="G18852" s="414">
        <f t="shared" si="588"/>
        <v>2.9663317947325551</v>
      </c>
      <c r="H18852" s="415">
        <f t="shared" si="589"/>
        <v>2.9663317947325551</v>
      </c>
    </row>
    <row r="18853" spans="1:8" ht="15" hidden="1" thickBot="1">
      <c r="A18853" s="409">
        <v>202209</v>
      </c>
      <c r="B18853" s="196" t="s">
        <v>1770</v>
      </c>
      <c r="C18853" s="197" t="s">
        <v>2702</v>
      </c>
      <c r="D18853" s="198" t="s">
        <v>337</v>
      </c>
      <c r="E18853" s="421">
        <v>92358</v>
      </c>
      <c r="F18853" s="413">
        <v>147.32</v>
      </c>
      <c r="G18853" s="414">
        <f t="shared" si="588"/>
        <v>626.92098832473528</v>
      </c>
      <c r="H18853" s="415">
        <f t="shared" si="589"/>
        <v>3.1346049416236763</v>
      </c>
    </row>
    <row r="18854" spans="1:8" ht="15" hidden="1" thickBot="1">
      <c r="A18854" s="409">
        <v>202209</v>
      </c>
      <c r="B18854" s="196" t="s">
        <v>1771</v>
      </c>
      <c r="C18854" s="197" t="s">
        <v>2703</v>
      </c>
      <c r="D18854" s="198" t="s">
        <v>339</v>
      </c>
      <c r="E18854" s="421">
        <v>462</v>
      </c>
      <c r="F18854" s="413">
        <v>147.32</v>
      </c>
      <c r="G18854" s="414">
        <f t="shared" si="588"/>
        <v>3.1360304099918546</v>
      </c>
      <c r="H18854" s="415">
        <f t="shared" si="589"/>
        <v>3.1360304099918546</v>
      </c>
    </row>
    <row r="18855" spans="1:8" ht="15" hidden="1" thickBot="1">
      <c r="A18855" s="409">
        <v>202209</v>
      </c>
      <c r="B18855" s="196" t="s">
        <v>1772</v>
      </c>
      <c r="C18855" s="197" t="s">
        <v>1736</v>
      </c>
      <c r="D18855" s="198" t="s">
        <v>337</v>
      </c>
      <c r="E18855" s="421">
        <v>92358</v>
      </c>
      <c r="F18855" s="413">
        <v>147.32</v>
      </c>
      <c r="G18855" s="414">
        <f t="shared" si="588"/>
        <v>626.92098832473528</v>
      </c>
      <c r="H18855" s="415">
        <f t="shared" si="589"/>
        <v>3.1346049416236763</v>
      </c>
    </row>
    <row r="18856" spans="1:8" ht="15" hidden="1" thickBot="1">
      <c r="A18856" s="409">
        <v>202209</v>
      </c>
      <c r="B18856" s="196" t="s">
        <v>1773</v>
      </c>
      <c r="C18856" s="197" t="s">
        <v>1736</v>
      </c>
      <c r="D18856" s="198" t="s">
        <v>337</v>
      </c>
      <c r="E18856" s="421">
        <v>85411</v>
      </c>
      <c r="F18856" s="413">
        <v>147.32</v>
      </c>
      <c r="G18856" s="414">
        <f t="shared" si="588"/>
        <v>579.76513711648113</v>
      </c>
      <c r="H18856" s="415">
        <f t="shared" si="589"/>
        <v>2.8988256855824055</v>
      </c>
    </row>
    <row r="18857" spans="1:8" ht="15" hidden="1" thickBot="1">
      <c r="A18857" s="409">
        <v>202209</v>
      </c>
      <c r="B18857" s="196" t="s">
        <v>1774</v>
      </c>
      <c r="C18857" s="197" t="s">
        <v>1736</v>
      </c>
      <c r="D18857" s="198" t="s">
        <v>339</v>
      </c>
      <c r="E18857" s="421">
        <v>427</v>
      </c>
      <c r="F18857" s="413">
        <v>147.32</v>
      </c>
      <c r="G18857" s="414">
        <f t="shared" si="588"/>
        <v>2.8984523486288354</v>
      </c>
      <c r="H18857" s="415">
        <f t="shared" si="589"/>
        <v>2.8984523486288354</v>
      </c>
    </row>
    <row r="18858" spans="1:8" ht="15" hidden="1" thickBot="1">
      <c r="A18858" s="409">
        <v>202209</v>
      </c>
      <c r="B18858" s="196" t="s">
        <v>1775</v>
      </c>
      <c r="C18858" s="197" t="s">
        <v>1736</v>
      </c>
      <c r="D18858" s="198" t="s">
        <v>339</v>
      </c>
      <c r="E18858" s="421">
        <v>496</v>
      </c>
      <c r="F18858" s="413">
        <v>147.32</v>
      </c>
      <c r="G18858" s="414">
        <f t="shared" si="588"/>
        <v>3.3668205267445019</v>
      </c>
      <c r="H18858" s="415">
        <f t="shared" si="589"/>
        <v>3.3668205267445019</v>
      </c>
    </row>
    <row r="18859" spans="1:8" ht="15" hidden="1" thickBot="1">
      <c r="A18859" s="409">
        <v>202209</v>
      </c>
      <c r="B18859" s="196" t="s">
        <v>1776</v>
      </c>
      <c r="C18859" s="197" t="s">
        <v>1736</v>
      </c>
      <c r="D18859" s="198" t="s">
        <v>337</v>
      </c>
      <c r="E18859" s="421">
        <v>79757</v>
      </c>
      <c r="F18859" s="413">
        <v>147.32</v>
      </c>
      <c r="G18859" s="414">
        <f t="shared" si="588"/>
        <v>541.386098289438</v>
      </c>
      <c r="H18859" s="415">
        <f t="shared" si="589"/>
        <v>2.7069304914471899</v>
      </c>
    </row>
    <row r="18860" spans="1:8" ht="15" hidden="1" thickBot="1">
      <c r="A18860" s="409">
        <v>202209</v>
      </c>
      <c r="B18860" s="196" t="s">
        <v>1777</v>
      </c>
      <c r="C18860" s="197" t="s">
        <v>1736</v>
      </c>
      <c r="D18860" s="198" t="s">
        <v>337</v>
      </c>
      <c r="E18860" s="421">
        <v>87849</v>
      </c>
      <c r="F18860" s="413">
        <v>147.32</v>
      </c>
      <c r="G18860" s="414">
        <f t="shared" si="588"/>
        <v>596.31414607656802</v>
      </c>
      <c r="H18860" s="415">
        <f t="shared" si="589"/>
        <v>2.98157073038284</v>
      </c>
    </row>
    <row r="18861" spans="1:8" ht="15" hidden="1" thickBot="1">
      <c r="A18861" s="409">
        <v>202209</v>
      </c>
      <c r="B18861" s="196" t="s">
        <v>1778</v>
      </c>
      <c r="C18861" s="197" t="s">
        <v>2704</v>
      </c>
      <c r="D18861" s="198" t="s">
        <v>339</v>
      </c>
      <c r="E18861" s="421">
        <v>439</v>
      </c>
      <c r="F18861" s="413">
        <v>147.32</v>
      </c>
      <c r="G18861" s="414">
        <f t="shared" si="588"/>
        <v>2.9799076839532992</v>
      </c>
      <c r="H18861" s="415">
        <f t="shared" si="589"/>
        <v>2.9799076839532992</v>
      </c>
    </row>
    <row r="18862" spans="1:8" ht="15" hidden="1" thickBot="1">
      <c r="A18862" s="409">
        <v>202209</v>
      </c>
      <c r="B18862" s="196" t="s">
        <v>1779</v>
      </c>
      <c r="C18862" s="197" t="s">
        <v>2705</v>
      </c>
      <c r="D18862" s="198" t="s">
        <v>339</v>
      </c>
      <c r="E18862" s="421">
        <v>399</v>
      </c>
      <c r="F18862" s="413">
        <v>147.32</v>
      </c>
      <c r="G18862" s="414">
        <f t="shared" si="588"/>
        <v>2.7083898995384197</v>
      </c>
      <c r="H18862" s="415">
        <f t="shared" si="589"/>
        <v>2.7083898995384197</v>
      </c>
    </row>
    <row r="18863" spans="1:8" ht="15" hidden="1" thickBot="1">
      <c r="A18863" s="409">
        <v>202209</v>
      </c>
      <c r="B18863" s="196" t="s">
        <v>1780</v>
      </c>
      <c r="C18863" s="197" t="s">
        <v>1736</v>
      </c>
      <c r="D18863" s="198" t="s">
        <v>337</v>
      </c>
      <c r="E18863" s="421">
        <v>111767</v>
      </c>
      <c r="F18863" s="413">
        <v>147.32</v>
      </c>
      <c r="G18863" s="414">
        <f t="shared" si="588"/>
        <v>758.66820526744505</v>
      </c>
      <c r="H18863" s="415">
        <f t="shared" si="589"/>
        <v>3.7933410263372251</v>
      </c>
    </row>
    <row r="18864" spans="1:8" ht="15" hidden="1" thickBot="1">
      <c r="A18864" s="409">
        <v>202209</v>
      </c>
      <c r="B18864" s="196" t="s">
        <v>1781</v>
      </c>
      <c r="C18864" s="197" t="s">
        <v>1736</v>
      </c>
      <c r="D18864" s="198" t="s">
        <v>339</v>
      </c>
      <c r="E18864" s="421">
        <v>559</v>
      </c>
      <c r="F18864" s="413">
        <v>147.32</v>
      </c>
      <c r="G18864" s="414">
        <f t="shared" si="588"/>
        <v>3.7944610371979368</v>
      </c>
      <c r="H18864" s="415">
        <f t="shared" si="589"/>
        <v>3.7944610371979368</v>
      </c>
    </row>
    <row r="18865" spans="1:8" ht="15" hidden="1" thickBot="1">
      <c r="A18865" s="409">
        <v>202209</v>
      </c>
      <c r="B18865" s="196" t="s">
        <v>1782</v>
      </c>
      <c r="C18865" s="197" t="s">
        <v>1736</v>
      </c>
      <c r="D18865" s="198" t="s">
        <v>337</v>
      </c>
      <c r="E18865" s="421">
        <v>45731</v>
      </c>
      <c r="F18865" s="413">
        <v>147.32</v>
      </c>
      <c r="G18865" s="414">
        <f t="shared" si="588"/>
        <v>310.41949497692099</v>
      </c>
      <c r="H18865" s="415">
        <f t="shared" si="589"/>
        <v>1.552097474884605</v>
      </c>
    </row>
    <row r="18866" spans="1:8" ht="15" hidden="1" thickBot="1">
      <c r="A18866" s="409">
        <v>202209</v>
      </c>
      <c r="B18866" s="196" t="s">
        <v>1783</v>
      </c>
      <c r="C18866" s="197" t="s">
        <v>1736</v>
      </c>
      <c r="D18866" s="198" t="s">
        <v>337</v>
      </c>
      <c r="E18866" s="421">
        <v>74908</v>
      </c>
      <c r="F18866" s="413">
        <v>147.32</v>
      </c>
      <c r="G18866" s="414">
        <f t="shared" si="588"/>
        <v>508.47135487374425</v>
      </c>
      <c r="H18866" s="415">
        <f t="shared" si="589"/>
        <v>2.5423567743687214</v>
      </c>
    </row>
    <row r="18867" spans="1:8" ht="15" hidden="1" thickBot="1">
      <c r="A18867" s="409">
        <v>202209</v>
      </c>
      <c r="B18867" s="196" t="s">
        <v>1784</v>
      </c>
      <c r="C18867" s="197" t="s">
        <v>1736</v>
      </c>
      <c r="D18867" s="198" t="s">
        <v>337</v>
      </c>
      <c r="E18867" s="421">
        <v>82148</v>
      </c>
      <c r="F18867" s="413">
        <v>147.32</v>
      </c>
      <c r="G18867" s="414">
        <f t="shared" si="588"/>
        <v>557.61607385283742</v>
      </c>
      <c r="H18867" s="415">
        <f t="shared" si="589"/>
        <v>2.7880803692641871</v>
      </c>
    </row>
    <row r="18868" spans="1:8" ht="15" hidden="1" thickBot="1">
      <c r="A18868" s="409">
        <v>202209</v>
      </c>
      <c r="B18868" s="196" t="s">
        <v>1785</v>
      </c>
      <c r="C18868" s="197" t="s">
        <v>1736</v>
      </c>
      <c r="D18868" s="198" t="s">
        <v>337</v>
      </c>
      <c r="E18868" s="421">
        <v>74908</v>
      </c>
      <c r="F18868" s="413">
        <v>147.32</v>
      </c>
      <c r="G18868" s="414">
        <f t="shared" si="588"/>
        <v>508.47135487374425</v>
      </c>
      <c r="H18868" s="415">
        <f t="shared" si="589"/>
        <v>2.5423567743687214</v>
      </c>
    </row>
    <row r="18869" spans="1:8" ht="15" hidden="1" thickBot="1">
      <c r="A18869" s="409">
        <v>202209</v>
      </c>
      <c r="B18869" s="196" t="s">
        <v>1786</v>
      </c>
      <c r="C18869" s="197" t="s">
        <v>2706</v>
      </c>
      <c r="D18869" s="198" t="s">
        <v>339</v>
      </c>
      <c r="E18869" s="421">
        <v>374</v>
      </c>
      <c r="F18869" s="413">
        <v>147.32</v>
      </c>
      <c r="G18869" s="414">
        <f t="shared" si="588"/>
        <v>2.5386912842791203</v>
      </c>
      <c r="H18869" s="415">
        <f t="shared" si="589"/>
        <v>2.5386912842791203</v>
      </c>
    </row>
    <row r="18870" spans="1:8" ht="15" hidden="1" thickBot="1">
      <c r="A18870" s="409">
        <v>202209</v>
      </c>
      <c r="B18870" s="196" t="s">
        <v>1787</v>
      </c>
      <c r="C18870" s="197" t="s">
        <v>1736</v>
      </c>
      <c r="D18870" s="198" t="s">
        <v>337</v>
      </c>
      <c r="E18870" s="421">
        <v>74804</v>
      </c>
      <c r="F18870" s="413">
        <v>147.32</v>
      </c>
      <c r="G18870" s="414">
        <f t="shared" si="588"/>
        <v>507.76540863426555</v>
      </c>
      <c r="H18870" s="415">
        <f t="shared" si="589"/>
        <v>2.5388270431713278</v>
      </c>
    </row>
    <row r="18871" spans="1:8" ht="15" hidden="1" thickBot="1">
      <c r="A18871" s="409">
        <v>202209</v>
      </c>
      <c r="B18871" s="196" t="s">
        <v>1788</v>
      </c>
      <c r="C18871" s="197" t="s">
        <v>1736</v>
      </c>
      <c r="D18871" s="198" t="s">
        <v>337</v>
      </c>
      <c r="E18871" s="421">
        <v>44241</v>
      </c>
      <c r="F18871" s="413">
        <v>147.32</v>
      </c>
      <c r="G18871" s="414">
        <f t="shared" si="588"/>
        <v>300.30545750746677</v>
      </c>
      <c r="H18871" s="415">
        <f t="shared" si="589"/>
        <v>1.5015272875373338</v>
      </c>
    </row>
    <row r="18872" spans="1:8" ht="15" hidden="1" thickBot="1">
      <c r="A18872" s="409">
        <v>202209</v>
      </c>
      <c r="B18872" s="196" t="s">
        <v>1789</v>
      </c>
      <c r="C18872" s="197" t="s">
        <v>1736</v>
      </c>
      <c r="D18872" s="198" t="s">
        <v>337</v>
      </c>
      <c r="E18872" s="421">
        <v>60470</v>
      </c>
      <c r="F18872" s="413">
        <v>147.32</v>
      </c>
      <c r="G18872" s="414">
        <f t="shared" si="588"/>
        <v>410.46701058919359</v>
      </c>
      <c r="H18872" s="415">
        <f t="shared" si="589"/>
        <v>2.0523350529459679</v>
      </c>
    </row>
    <row r="18873" spans="1:8" ht="15" hidden="1" thickBot="1">
      <c r="A18873" s="409">
        <v>202209</v>
      </c>
      <c r="B18873" s="196" t="s">
        <v>1790</v>
      </c>
      <c r="C18873" s="197" t="s">
        <v>1736</v>
      </c>
      <c r="D18873" s="198" t="s">
        <v>339</v>
      </c>
      <c r="E18873" s="421">
        <v>302</v>
      </c>
      <c r="F18873" s="413">
        <v>147.32</v>
      </c>
      <c r="G18873" s="414">
        <f t="shared" si="588"/>
        <v>2.0499592723323379</v>
      </c>
      <c r="H18873" s="415">
        <f t="shared" si="589"/>
        <v>2.0499592723323379</v>
      </c>
    </row>
    <row r="18874" spans="1:8" ht="15" hidden="1" thickBot="1">
      <c r="A18874" s="409">
        <v>202209</v>
      </c>
      <c r="B18874" s="196" t="s">
        <v>1791</v>
      </c>
      <c r="C18874" s="197" t="s">
        <v>1736</v>
      </c>
      <c r="D18874" s="198" t="s">
        <v>337</v>
      </c>
      <c r="E18874" s="421">
        <v>80309</v>
      </c>
      <c r="F18874" s="413">
        <v>147.32</v>
      </c>
      <c r="G18874" s="414">
        <f t="shared" si="588"/>
        <v>545.13304371436334</v>
      </c>
      <c r="H18874" s="415">
        <f t="shared" si="589"/>
        <v>2.7256652185718169</v>
      </c>
    </row>
    <row r="18875" spans="1:8" ht="15" hidden="1" thickBot="1">
      <c r="A18875" s="409">
        <v>202209</v>
      </c>
      <c r="B18875" s="196" t="s">
        <v>1792</v>
      </c>
      <c r="C18875" s="197" t="s">
        <v>2707</v>
      </c>
      <c r="D18875" s="198" t="s">
        <v>339</v>
      </c>
      <c r="E18875" s="421">
        <v>401</v>
      </c>
      <c r="F18875" s="413">
        <v>147.32</v>
      </c>
      <c r="G18875" s="414">
        <f t="shared" si="588"/>
        <v>2.7219657887591637</v>
      </c>
      <c r="H18875" s="415">
        <f t="shared" si="589"/>
        <v>2.7219657887591637</v>
      </c>
    </row>
    <row r="18876" spans="1:8" ht="15" hidden="1" thickBot="1">
      <c r="A18876" s="409">
        <v>202209</v>
      </c>
      <c r="B18876" s="196" t="s">
        <v>1793</v>
      </c>
      <c r="C18876" s="197" t="s">
        <v>1736</v>
      </c>
      <c r="D18876" s="198" t="s">
        <v>337</v>
      </c>
      <c r="E18876" s="421">
        <v>75393</v>
      </c>
      <c r="F18876" s="413">
        <v>147.32</v>
      </c>
      <c r="G18876" s="414">
        <f t="shared" si="588"/>
        <v>511.76350800977468</v>
      </c>
      <c r="H18876" s="415">
        <f t="shared" si="589"/>
        <v>2.5588175400488735</v>
      </c>
    </row>
    <row r="18877" spans="1:8" ht="15" hidden="1" thickBot="1">
      <c r="A18877" s="409">
        <v>202209</v>
      </c>
      <c r="B18877" s="196" t="s">
        <v>1794</v>
      </c>
      <c r="C18877" s="197" t="s">
        <v>1736</v>
      </c>
      <c r="D18877" s="198" t="s">
        <v>339</v>
      </c>
      <c r="E18877" s="421">
        <v>377</v>
      </c>
      <c r="F18877" s="413">
        <v>147.32</v>
      </c>
      <c r="G18877" s="414">
        <f t="shared" si="588"/>
        <v>2.5590551181102366</v>
      </c>
      <c r="H18877" s="415">
        <f t="shared" si="589"/>
        <v>2.5590551181102366</v>
      </c>
    </row>
    <row r="18878" spans="1:8" ht="15" hidden="1" thickBot="1">
      <c r="A18878" s="409">
        <v>202209</v>
      </c>
      <c r="B18878" s="196" t="s">
        <v>1795</v>
      </c>
      <c r="C18878" s="197" t="s">
        <v>1736</v>
      </c>
      <c r="D18878" s="198" t="s">
        <v>337</v>
      </c>
      <c r="E18878" s="421">
        <v>14878</v>
      </c>
      <c r="F18878" s="413">
        <v>147.32</v>
      </c>
      <c r="G18878" s="414">
        <f t="shared" si="588"/>
        <v>100.99103991311431</v>
      </c>
      <c r="H18878" s="415">
        <f t="shared" si="589"/>
        <v>0.50495519956557156</v>
      </c>
    </row>
    <row r="18879" spans="1:8" ht="15" hidden="1" thickBot="1">
      <c r="A18879" s="409">
        <v>202209</v>
      </c>
      <c r="B18879" s="196" t="s">
        <v>1796</v>
      </c>
      <c r="C18879" s="197" t="s">
        <v>1736</v>
      </c>
      <c r="D18879" s="198" t="s">
        <v>339</v>
      </c>
      <c r="E18879" s="421">
        <v>74.38</v>
      </c>
      <c r="F18879" s="413">
        <v>147.32</v>
      </c>
      <c r="G18879" s="414">
        <f t="shared" si="588"/>
        <v>0.5048873201194678</v>
      </c>
      <c r="H18879" s="415">
        <f t="shared" si="589"/>
        <v>0.5048873201194678</v>
      </c>
    </row>
    <row r="18880" spans="1:8" ht="15" hidden="1" thickBot="1">
      <c r="A18880" s="409">
        <v>202209</v>
      </c>
      <c r="B18880" s="196" t="s">
        <v>1797</v>
      </c>
      <c r="C18880" s="197" t="s">
        <v>1736</v>
      </c>
      <c r="D18880" s="198" t="s">
        <v>337</v>
      </c>
      <c r="E18880" s="421">
        <v>71154</v>
      </c>
      <c r="F18880" s="413">
        <v>147.32</v>
      </c>
      <c r="G18880" s="414">
        <f t="shared" si="588"/>
        <v>482.98941080640782</v>
      </c>
      <c r="H18880" s="415">
        <f t="shared" si="589"/>
        <v>2.414947054032039</v>
      </c>
    </row>
    <row r="18881" spans="1:8" ht="15" hidden="1" thickBot="1">
      <c r="A18881" s="409">
        <v>202209</v>
      </c>
      <c r="B18881" s="196" t="s">
        <v>1798</v>
      </c>
      <c r="C18881" s="197" t="s">
        <v>1736</v>
      </c>
      <c r="D18881" s="198" t="s">
        <v>339</v>
      </c>
      <c r="E18881" s="421">
        <v>356</v>
      </c>
      <c r="F18881" s="413">
        <v>147.32</v>
      </c>
      <c r="G18881" s="414">
        <f t="shared" si="588"/>
        <v>2.4165082812924248</v>
      </c>
      <c r="H18881" s="415">
        <f t="shared" si="589"/>
        <v>2.4165082812924248</v>
      </c>
    </row>
    <row r="18882" spans="1:8" ht="15" hidden="1" thickBot="1">
      <c r="A18882" s="409">
        <v>202209</v>
      </c>
      <c r="B18882" s="196" t="s">
        <v>1799</v>
      </c>
      <c r="C18882" s="197" t="s">
        <v>1736</v>
      </c>
      <c r="D18882" s="198" t="s">
        <v>337</v>
      </c>
      <c r="E18882" s="421">
        <v>112542</v>
      </c>
      <c r="F18882" s="413">
        <v>147.32</v>
      </c>
      <c r="G18882" s="414">
        <f t="shared" ref="G18882:G18945" si="590">+E18882/F18882</f>
        <v>763.92886234048331</v>
      </c>
      <c r="H18882" s="415">
        <f t="shared" ref="H18882:H18945" si="591">IF(D18882="TB",G18882/200,IF(D18882="LT",G18882,"VER"))</f>
        <v>3.8196443117024166</v>
      </c>
    </row>
    <row r="18883" spans="1:8" ht="15" hidden="1" thickBot="1">
      <c r="A18883" s="409">
        <v>202209</v>
      </c>
      <c r="B18883" s="196" t="s">
        <v>1800</v>
      </c>
      <c r="C18883" s="197" t="s">
        <v>1736</v>
      </c>
      <c r="D18883" s="198" t="s">
        <v>339</v>
      </c>
      <c r="E18883" s="421">
        <v>563</v>
      </c>
      <c r="F18883" s="413">
        <v>147.32</v>
      </c>
      <c r="G18883" s="414">
        <f t="shared" si="590"/>
        <v>3.8216128156394245</v>
      </c>
      <c r="H18883" s="415">
        <f t="shared" si="591"/>
        <v>3.8216128156394245</v>
      </c>
    </row>
    <row r="18884" spans="1:8" ht="15" hidden="1" thickBot="1">
      <c r="A18884" s="409">
        <v>202209</v>
      </c>
      <c r="B18884" s="196" t="s">
        <v>1801</v>
      </c>
      <c r="C18884" s="197" t="s">
        <v>1736</v>
      </c>
      <c r="D18884" s="198" t="s">
        <v>337</v>
      </c>
      <c r="E18884" s="421">
        <v>66841</v>
      </c>
      <c r="F18884" s="413">
        <v>147.32</v>
      </c>
      <c r="G18884" s="414">
        <f t="shared" si="590"/>
        <v>453.7130057018735</v>
      </c>
      <c r="H18884" s="415">
        <f t="shared" si="591"/>
        <v>2.2685650285093675</v>
      </c>
    </row>
    <row r="18885" spans="1:8" ht="15" hidden="1" thickBot="1">
      <c r="A18885" s="409">
        <v>202209</v>
      </c>
      <c r="B18885" s="196" t="s">
        <v>1802</v>
      </c>
      <c r="C18885" s="197" t="s">
        <v>1736</v>
      </c>
      <c r="D18885" s="198" t="s">
        <v>337</v>
      </c>
      <c r="E18885" s="421">
        <v>137299</v>
      </c>
      <c r="F18885" s="413">
        <v>147.32</v>
      </c>
      <c r="G18885" s="414">
        <f t="shared" si="590"/>
        <v>931.97800705946247</v>
      </c>
      <c r="H18885" s="415">
        <f t="shared" si="591"/>
        <v>4.6598900352973125</v>
      </c>
    </row>
    <row r="18886" spans="1:8" ht="15" hidden="1" thickBot="1">
      <c r="A18886" s="409">
        <v>202209</v>
      </c>
      <c r="B18886" s="196" t="s">
        <v>1803</v>
      </c>
      <c r="C18886" s="197" t="s">
        <v>1736</v>
      </c>
      <c r="D18886" s="198" t="s">
        <v>337</v>
      </c>
      <c r="E18886" s="421">
        <v>64019</v>
      </c>
      <c r="F18886" s="413">
        <v>147.32</v>
      </c>
      <c r="G18886" s="414">
        <f t="shared" si="590"/>
        <v>434.55742601140378</v>
      </c>
      <c r="H18886" s="415">
        <f t="shared" si="591"/>
        <v>2.172787130057019</v>
      </c>
    </row>
    <row r="18887" spans="1:8" ht="15" hidden="1" thickBot="1">
      <c r="A18887" s="409">
        <v>202209</v>
      </c>
      <c r="B18887" s="196" t="s">
        <v>1804</v>
      </c>
      <c r="C18887" s="197" t="s">
        <v>1736</v>
      </c>
      <c r="D18887" s="198" t="s">
        <v>337</v>
      </c>
      <c r="E18887" s="421">
        <v>64019</v>
      </c>
      <c r="F18887" s="413">
        <v>147.32</v>
      </c>
      <c r="G18887" s="414">
        <f t="shared" si="590"/>
        <v>434.55742601140378</v>
      </c>
      <c r="H18887" s="415">
        <f t="shared" si="591"/>
        <v>2.172787130057019</v>
      </c>
    </row>
    <row r="18888" spans="1:8" ht="15" hidden="1" thickBot="1">
      <c r="A18888" s="409">
        <v>202209</v>
      </c>
      <c r="B18888" s="196" t="s">
        <v>1805</v>
      </c>
      <c r="C18888" s="197" t="s">
        <v>1736</v>
      </c>
      <c r="D18888" s="198" t="s">
        <v>339</v>
      </c>
      <c r="E18888" s="421">
        <v>320</v>
      </c>
      <c r="F18888" s="413">
        <v>147.32</v>
      </c>
      <c r="G18888" s="414">
        <f t="shared" si="590"/>
        <v>2.1721422753190334</v>
      </c>
      <c r="H18888" s="415">
        <f t="shared" si="591"/>
        <v>2.1721422753190334</v>
      </c>
    </row>
    <row r="18889" spans="1:8" ht="15" hidden="1" thickBot="1">
      <c r="A18889" s="409">
        <v>202209</v>
      </c>
      <c r="B18889" s="196" t="s">
        <v>1806</v>
      </c>
      <c r="C18889" s="197" t="s">
        <v>2708</v>
      </c>
      <c r="D18889" s="198" t="s">
        <v>339</v>
      </c>
      <c r="E18889" s="421">
        <v>320</v>
      </c>
      <c r="F18889" s="413">
        <v>147.32</v>
      </c>
      <c r="G18889" s="414">
        <f t="shared" si="590"/>
        <v>2.1721422753190334</v>
      </c>
      <c r="H18889" s="415">
        <f t="shared" si="591"/>
        <v>2.1721422753190334</v>
      </c>
    </row>
    <row r="18890" spans="1:8" ht="15" hidden="1" thickBot="1">
      <c r="A18890" s="409">
        <v>202209</v>
      </c>
      <c r="B18890" s="196" t="s">
        <v>1807</v>
      </c>
      <c r="C18890" s="197" t="s">
        <v>1736</v>
      </c>
      <c r="D18890" s="198" t="s">
        <v>337</v>
      </c>
      <c r="E18890" s="421">
        <v>40104</v>
      </c>
      <c r="F18890" s="413">
        <v>147.32</v>
      </c>
      <c r="G18890" s="414">
        <f t="shared" si="590"/>
        <v>272.22373065435789</v>
      </c>
      <c r="H18890" s="415">
        <f t="shared" si="591"/>
        <v>1.3611186532717894</v>
      </c>
    </row>
    <row r="18891" spans="1:8" ht="15" hidden="1" thickBot="1">
      <c r="A18891" s="409">
        <v>202209</v>
      </c>
      <c r="B18891" s="196" t="s">
        <v>1808</v>
      </c>
      <c r="C18891" s="197" t="s">
        <v>1736</v>
      </c>
      <c r="D18891" s="198" t="s">
        <v>339</v>
      </c>
      <c r="E18891" s="421">
        <v>200</v>
      </c>
      <c r="F18891" s="413">
        <v>147.32</v>
      </c>
      <c r="G18891" s="414">
        <f t="shared" si="590"/>
        <v>1.357588922074396</v>
      </c>
      <c r="H18891" s="415">
        <f t="shared" si="591"/>
        <v>1.357588922074396</v>
      </c>
    </row>
    <row r="18892" spans="1:8" ht="15" hidden="1" thickBot="1">
      <c r="A18892" s="409">
        <v>202209</v>
      </c>
      <c r="B18892" s="196" t="s">
        <v>1809</v>
      </c>
      <c r="C18892" s="197" t="s">
        <v>1736</v>
      </c>
      <c r="D18892" s="198" t="s">
        <v>337</v>
      </c>
      <c r="E18892" s="421">
        <v>64019</v>
      </c>
      <c r="F18892" s="413">
        <v>147.32</v>
      </c>
      <c r="G18892" s="414">
        <f t="shared" si="590"/>
        <v>434.55742601140378</v>
      </c>
      <c r="H18892" s="415">
        <f t="shared" si="591"/>
        <v>2.172787130057019</v>
      </c>
    </row>
    <row r="18893" spans="1:8" ht="15" hidden="1" thickBot="1">
      <c r="A18893" s="409">
        <v>202209</v>
      </c>
      <c r="B18893" s="196" t="s">
        <v>1810</v>
      </c>
      <c r="C18893" s="197" t="s">
        <v>2709</v>
      </c>
      <c r="D18893" s="198" t="s">
        <v>337</v>
      </c>
      <c r="E18893" s="421">
        <v>64019</v>
      </c>
      <c r="F18893" s="413">
        <v>147.32</v>
      </c>
      <c r="G18893" s="414">
        <f t="shared" si="590"/>
        <v>434.55742601140378</v>
      </c>
      <c r="H18893" s="415">
        <f t="shared" si="591"/>
        <v>2.172787130057019</v>
      </c>
    </row>
    <row r="18894" spans="1:8" ht="15" hidden="1" thickBot="1">
      <c r="A18894" s="409">
        <v>202209</v>
      </c>
      <c r="B18894" s="196" t="s">
        <v>1811</v>
      </c>
      <c r="C18894" s="197" t="s">
        <v>2710</v>
      </c>
      <c r="D18894" s="198" t="s">
        <v>339</v>
      </c>
      <c r="E18894" s="421">
        <v>320</v>
      </c>
      <c r="F18894" s="413">
        <v>147.32</v>
      </c>
      <c r="G18894" s="414">
        <f t="shared" si="590"/>
        <v>2.1721422753190334</v>
      </c>
      <c r="H18894" s="415">
        <f t="shared" si="591"/>
        <v>2.1721422753190334</v>
      </c>
    </row>
    <row r="18895" spans="1:8" ht="15" hidden="1" thickBot="1">
      <c r="A18895" s="409">
        <v>202209</v>
      </c>
      <c r="B18895" s="196" t="s">
        <v>1812</v>
      </c>
      <c r="C18895" s="197" t="s">
        <v>1736</v>
      </c>
      <c r="D18895" s="198" t="s">
        <v>337</v>
      </c>
      <c r="E18895" s="421">
        <v>86289</v>
      </c>
      <c r="F18895" s="413">
        <v>147.32</v>
      </c>
      <c r="G18895" s="414">
        <f t="shared" si="590"/>
        <v>585.7249524843877</v>
      </c>
      <c r="H18895" s="415">
        <f t="shared" si="591"/>
        <v>2.9286247624219386</v>
      </c>
    </row>
    <row r="18896" spans="1:8" ht="15" hidden="1" thickBot="1">
      <c r="A18896" s="409">
        <v>202209</v>
      </c>
      <c r="B18896" s="196" t="s">
        <v>1813</v>
      </c>
      <c r="C18896" s="197" t="s">
        <v>1736</v>
      </c>
      <c r="D18896" s="198" t="s">
        <v>339</v>
      </c>
      <c r="E18896" s="421">
        <v>431</v>
      </c>
      <c r="F18896" s="413">
        <v>147.32</v>
      </c>
      <c r="G18896" s="414">
        <f t="shared" si="590"/>
        <v>2.925604127070323</v>
      </c>
      <c r="H18896" s="415">
        <f t="shared" si="591"/>
        <v>2.925604127070323</v>
      </c>
    </row>
    <row r="18897" spans="1:8" ht="15" hidden="1" thickBot="1">
      <c r="A18897" s="409">
        <v>202209</v>
      </c>
      <c r="B18897" s="196" t="s">
        <v>1814</v>
      </c>
      <c r="C18897" s="197" t="s">
        <v>1736</v>
      </c>
      <c r="D18897" s="198" t="s">
        <v>337</v>
      </c>
      <c r="E18897" s="421">
        <v>121192</v>
      </c>
      <c r="F18897" s="413">
        <v>147.32</v>
      </c>
      <c r="G18897" s="414">
        <f t="shared" si="590"/>
        <v>822.64458322020096</v>
      </c>
      <c r="H18897" s="415">
        <f t="shared" si="591"/>
        <v>4.1132229161010052</v>
      </c>
    </row>
    <row r="18898" spans="1:8" ht="15" hidden="1" thickBot="1">
      <c r="A18898" s="409">
        <v>202209</v>
      </c>
      <c r="B18898" s="196" t="s">
        <v>1815</v>
      </c>
      <c r="C18898" s="197" t="s">
        <v>1736</v>
      </c>
      <c r="D18898" s="198" t="s">
        <v>339</v>
      </c>
      <c r="E18898" s="421">
        <v>606</v>
      </c>
      <c r="F18898" s="413">
        <v>147.32</v>
      </c>
      <c r="G18898" s="414">
        <f t="shared" si="590"/>
        <v>4.1134944338854194</v>
      </c>
      <c r="H18898" s="415">
        <f t="shared" si="591"/>
        <v>4.1134944338854194</v>
      </c>
    </row>
    <row r="18899" spans="1:8" ht="15" hidden="1" thickBot="1">
      <c r="A18899" s="409">
        <v>202209</v>
      </c>
      <c r="B18899" s="196" t="s">
        <v>1816</v>
      </c>
      <c r="C18899" s="197" t="s">
        <v>1736</v>
      </c>
      <c r="D18899" s="198" t="s">
        <v>337</v>
      </c>
      <c r="E18899" s="421">
        <v>56388</v>
      </c>
      <c r="F18899" s="413">
        <v>147.32</v>
      </c>
      <c r="G18899" s="414">
        <f t="shared" si="590"/>
        <v>382.75862068965517</v>
      </c>
      <c r="H18899" s="415">
        <f t="shared" si="591"/>
        <v>1.9137931034482758</v>
      </c>
    </row>
    <row r="18900" spans="1:8" ht="15" hidden="1" thickBot="1">
      <c r="A18900" s="409">
        <v>202209</v>
      </c>
      <c r="B18900" s="196" t="s">
        <v>1817</v>
      </c>
      <c r="C18900" s="197" t="s">
        <v>1736</v>
      </c>
      <c r="D18900" s="198" t="s">
        <v>374</v>
      </c>
      <c r="E18900" s="421">
        <v>795.53</v>
      </c>
      <c r="F18900" s="413">
        <v>147.32</v>
      </c>
      <c r="G18900" s="414">
        <f t="shared" si="590"/>
        <v>5.4000135758892212</v>
      </c>
      <c r="H18900" s="415" t="str">
        <f t="shared" si="591"/>
        <v>VER</v>
      </c>
    </row>
    <row r="18901" spans="1:8" ht="15" hidden="1" thickBot="1">
      <c r="A18901" s="409">
        <v>202209</v>
      </c>
      <c r="B18901" s="196" t="s">
        <v>1818</v>
      </c>
      <c r="C18901" s="197" t="s">
        <v>1736</v>
      </c>
      <c r="D18901" s="198" t="s">
        <v>337</v>
      </c>
      <c r="E18901" s="421">
        <v>73415</v>
      </c>
      <c r="F18901" s="413">
        <v>147.32</v>
      </c>
      <c r="G18901" s="414">
        <f t="shared" si="590"/>
        <v>498.33695357045889</v>
      </c>
      <c r="H18901" s="415">
        <f t="shared" si="591"/>
        <v>2.4916847678522944</v>
      </c>
    </row>
    <row r="18902" spans="1:8" ht="15" hidden="1" thickBot="1">
      <c r="A18902" s="409">
        <v>202209</v>
      </c>
      <c r="B18902" s="196" t="s">
        <v>1819</v>
      </c>
      <c r="C18902" s="197" t="s">
        <v>2711</v>
      </c>
      <c r="D18902" s="198" t="s">
        <v>339</v>
      </c>
      <c r="E18902" s="421">
        <v>367</v>
      </c>
      <c r="F18902" s="413">
        <v>147.32</v>
      </c>
      <c r="G18902" s="414">
        <f t="shared" si="590"/>
        <v>2.4911756720065164</v>
      </c>
      <c r="H18902" s="415">
        <f t="shared" si="591"/>
        <v>2.4911756720065164</v>
      </c>
    </row>
    <row r="18903" spans="1:8" ht="15" hidden="1" thickBot="1">
      <c r="A18903" s="409">
        <v>202209</v>
      </c>
      <c r="B18903" s="196" t="s">
        <v>1820</v>
      </c>
      <c r="C18903" s="197" t="s">
        <v>1736</v>
      </c>
      <c r="D18903" s="198" t="s">
        <v>337</v>
      </c>
      <c r="E18903" s="421">
        <v>73415</v>
      </c>
      <c r="F18903" s="413">
        <v>147.32</v>
      </c>
      <c r="G18903" s="414">
        <f t="shared" si="590"/>
        <v>498.33695357045889</v>
      </c>
      <c r="H18903" s="415">
        <f t="shared" si="591"/>
        <v>2.4916847678522944</v>
      </c>
    </row>
    <row r="18904" spans="1:8" ht="15" hidden="1" thickBot="1">
      <c r="A18904" s="409">
        <v>202209</v>
      </c>
      <c r="B18904" s="196" t="s">
        <v>1821</v>
      </c>
      <c r="C18904" s="197" t="s">
        <v>1736</v>
      </c>
      <c r="D18904" s="198" t="s">
        <v>337</v>
      </c>
      <c r="E18904" s="421">
        <v>73415</v>
      </c>
      <c r="F18904" s="413">
        <v>147.32</v>
      </c>
      <c r="G18904" s="414">
        <f t="shared" si="590"/>
        <v>498.33695357045889</v>
      </c>
      <c r="H18904" s="415">
        <f t="shared" si="591"/>
        <v>2.4916847678522944</v>
      </c>
    </row>
    <row r="18905" spans="1:8" ht="15" hidden="1" thickBot="1">
      <c r="A18905" s="409">
        <v>202209</v>
      </c>
      <c r="B18905" s="196" t="s">
        <v>1822</v>
      </c>
      <c r="C18905" s="197" t="s">
        <v>1736</v>
      </c>
      <c r="D18905" s="198" t="s">
        <v>337</v>
      </c>
      <c r="E18905" s="421">
        <v>77217</v>
      </c>
      <c r="F18905" s="413">
        <v>147.32</v>
      </c>
      <c r="G18905" s="414">
        <f t="shared" si="590"/>
        <v>524.14471897909311</v>
      </c>
      <c r="H18905" s="415">
        <f t="shared" si="591"/>
        <v>2.6207235948954657</v>
      </c>
    </row>
    <row r="18906" spans="1:8" ht="15" hidden="1" thickBot="1">
      <c r="A18906" s="409">
        <v>202209</v>
      </c>
      <c r="B18906" s="196" t="s">
        <v>1823</v>
      </c>
      <c r="C18906" s="197" t="s">
        <v>2712</v>
      </c>
      <c r="D18906" s="198" t="s">
        <v>339</v>
      </c>
      <c r="E18906" s="421">
        <v>386</v>
      </c>
      <c r="F18906" s="413">
        <v>147.32</v>
      </c>
      <c r="G18906" s="414">
        <f t="shared" si="590"/>
        <v>2.6201466196035841</v>
      </c>
      <c r="H18906" s="415">
        <f t="shared" si="591"/>
        <v>2.6201466196035841</v>
      </c>
    </row>
    <row r="18907" spans="1:8" ht="15" hidden="1" thickBot="1">
      <c r="A18907" s="409">
        <v>202209</v>
      </c>
      <c r="B18907" s="196" t="s">
        <v>1824</v>
      </c>
      <c r="C18907" s="197" t="s">
        <v>1736</v>
      </c>
      <c r="D18907" s="198" t="s">
        <v>337</v>
      </c>
      <c r="E18907" s="421">
        <v>53126.95</v>
      </c>
      <c r="F18907" s="413">
        <v>147.32</v>
      </c>
      <c r="G18907" s="414">
        <f t="shared" si="590"/>
        <v>360.62279391800161</v>
      </c>
      <c r="H18907" s="415">
        <f t="shared" si="591"/>
        <v>1.803113969590008</v>
      </c>
    </row>
    <row r="18908" spans="1:8" ht="15" hidden="1" thickBot="1">
      <c r="A18908" s="409">
        <v>202209</v>
      </c>
      <c r="B18908" s="196" t="s">
        <v>1825</v>
      </c>
      <c r="C18908" s="197" t="s">
        <v>2704</v>
      </c>
      <c r="D18908" s="198" t="s">
        <v>339</v>
      </c>
      <c r="E18908" s="421">
        <v>266</v>
      </c>
      <c r="F18908" s="413">
        <v>147.32</v>
      </c>
      <c r="G18908" s="414">
        <f t="shared" si="590"/>
        <v>1.8055932663589467</v>
      </c>
      <c r="H18908" s="415">
        <f t="shared" si="591"/>
        <v>1.8055932663589467</v>
      </c>
    </row>
    <row r="18909" spans="1:8" ht="15" hidden="1" thickBot="1">
      <c r="A18909" s="409">
        <v>202209</v>
      </c>
      <c r="B18909" s="196" t="s">
        <v>1826</v>
      </c>
      <c r="C18909" s="197" t="s">
        <v>1736</v>
      </c>
      <c r="D18909" s="198" t="s">
        <v>337</v>
      </c>
      <c r="E18909" s="421">
        <v>78943</v>
      </c>
      <c r="F18909" s="413">
        <v>147.32</v>
      </c>
      <c r="G18909" s="414">
        <f t="shared" si="590"/>
        <v>535.86071137659519</v>
      </c>
      <c r="H18909" s="415">
        <f t="shared" si="591"/>
        <v>2.6793035568829762</v>
      </c>
    </row>
    <row r="18910" spans="1:8" ht="15" hidden="1" thickBot="1">
      <c r="A18910" s="409">
        <v>202209</v>
      </c>
      <c r="B18910" s="196" t="s">
        <v>1827</v>
      </c>
      <c r="C18910" s="197" t="s">
        <v>1736</v>
      </c>
      <c r="D18910" s="198" t="s">
        <v>339</v>
      </c>
      <c r="E18910" s="421">
        <v>395</v>
      </c>
      <c r="F18910" s="413">
        <v>147.32</v>
      </c>
      <c r="G18910" s="414">
        <f t="shared" si="590"/>
        <v>2.681238121096932</v>
      </c>
      <c r="H18910" s="415">
        <f t="shared" si="591"/>
        <v>2.681238121096932</v>
      </c>
    </row>
    <row r="18911" spans="1:8" ht="15" hidden="1" thickBot="1">
      <c r="A18911" s="409">
        <v>202209</v>
      </c>
      <c r="B18911" s="196" t="s">
        <v>1828</v>
      </c>
      <c r="C18911" s="197" t="s">
        <v>1736</v>
      </c>
      <c r="D18911" s="198" t="s">
        <v>337</v>
      </c>
      <c r="E18911" s="421">
        <v>73415</v>
      </c>
      <c r="F18911" s="413">
        <v>147.32</v>
      </c>
      <c r="G18911" s="414">
        <f t="shared" si="590"/>
        <v>498.33695357045889</v>
      </c>
      <c r="H18911" s="415">
        <f t="shared" si="591"/>
        <v>2.4916847678522944</v>
      </c>
    </row>
    <row r="18912" spans="1:8" ht="15" hidden="1" thickBot="1">
      <c r="A18912" s="409">
        <v>202209</v>
      </c>
      <c r="B18912" s="196" t="s">
        <v>1829</v>
      </c>
      <c r="C18912" s="197" t="s">
        <v>1736</v>
      </c>
      <c r="D18912" s="198" t="s">
        <v>339</v>
      </c>
      <c r="E18912" s="421">
        <v>367</v>
      </c>
      <c r="F18912" s="413">
        <v>147.32</v>
      </c>
      <c r="G18912" s="414">
        <f t="shared" si="590"/>
        <v>2.4911756720065164</v>
      </c>
      <c r="H18912" s="415">
        <f t="shared" si="591"/>
        <v>2.4911756720065164</v>
      </c>
    </row>
    <row r="18913" spans="1:8" ht="15" hidden="1" thickBot="1">
      <c r="A18913" s="409">
        <v>202209</v>
      </c>
      <c r="B18913" s="196" t="s">
        <v>1830</v>
      </c>
      <c r="C18913" s="197" t="s">
        <v>1736</v>
      </c>
      <c r="D18913" s="198" t="s">
        <v>337</v>
      </c>
      <c r="E18913" s="421">
        <v>77217</v>
      </c>
      <c r="F18913" s="413">
        <v>147.32</v>
      </c>
      <c r="G18913" s="414">
        <f t="shared" si="590"/>
        <v>524.14471897909311</v>
      </c>
      <c r="H18913" s="415">
        <f t="shared" si="591"/>
        <v>2.6207235948954657</v>
      </c>
    </row>
    <row r="18914" spans="1:8" ht="15" hidden="1" thickBot="1">
      <c r="A18914" s="409">
        <v>202209</v>
      </c>
      <c r="B18914" s="196" t="s">
        <v>1831</v>
      </c>
      <c r="C18914" s="197" t="s">
        <v>2713</v>
      </c>
      <c r="D18914" s="198" t="s">
        <v>339</v>
      </c>
      <c r="E18914" s="421">
        <v>386</v>
      </c>
      <c r="F18914" s="413">
        <v>147.32</v>
      </c>
      <c r="G18914" s="414">
        <f t="shared" si="590"/>
        <v>2.6201466196035841</v>
      </c>
      <c r="H18914" s="415">
        <f t="shared" si="591"/>
        <v>2.6201466196035841</v>
      </c>
    </row>
    <row r="18915" spans="1:8" ht="15" hidden="1" thickBot="1">
      <c r="A18915" s="409">
        <v>202209</v>
      </c>
      <c r="B18915" s="196" t="s">
        <v>1832</v>
      </c>
      <c r="C18915" s="197" t="s">
        <v>1736</v>
      </c>
      <c r="D18915" s="198" t="s">
        <v>337</v>
      </c>
      <c r="E18915" s="421">
        <v>105381</v>
      </c>
      <c r="F18915" s="413">
        <v>147.32</v>
      </c>
      <c r="G18915" s="414">
        <f t="shared" si="590"/>
        <v>715.32039098560961</v>
      </c>
      <c r="H18915" s="415">
        <f t="shared" si="591"/>
        <v>3.5766019549280479</v>
      </c>
    </row>
    <row r="18916" spans="1:8" ht="15" hidden="1" thickBot="1">
      <c r="A18916" s="409">
        <v>202209</v>
      </c>
      <c r="B18916" s="196" t="s">
        <v>1833</v>
      </c>
      <c r="C18916" s="197" t="s">
        <v>1736</v>
      </c>
      <c r="D18916" s="198" t="s">
        <v>339</v>
      </c>
      <c r="E18916" s="421">
        <v>527</v>
      </c>
      <c r="F18916" s="413">
        <v>147.32</v>
      </c>
      <c r="G18916" s="414">
        <f t="shared" si="590"/>
        <v>3.5772468096660335</v>
      </c>
      <c r="H18916" s="415">
        <f t="shared" si="591"/>
        <v>3.5772468096660335</v>
      </c>
    </row>
    <row r="18917" spans="1:8" ht="15" hidden="1" thickBot="1">
      <c r="A18917" s="409">
        <v>202209</v>
      </c>
      <c r="B18917" s="196" t="s">
        <v>1834</v>
      </c>
      <c r="C18917" s="197" t="s">
        <v>1736</v>
      </c>
      <c r="D18917" s="198" t="s">
        <v>337</v>
      </c>
      <c r="E18917" s="421">
        <v>119748</v>
      </c>
      <c r="F18917" s="413">
        <v>147.32</v>
      </c>
      <c r="G18917" s="414">
        <f t="shared" si="590"/>
        <v>812.84279120282383</v>
      </c>
      <c r="H18917" s="415">
        <f t="shared" si="591"/>
        <v>4.0642139560141191</v>
      </c>
    </row>
    <row r="18918" spans="1:8" ht="15" hidden="1" thickBot="1">
      <c r="A18918" s="409">
        <v>202209</v>
      </c>
      <c r="B18918" s="196" t="s">
        <v>1835</v>
      </c>
      <c r="C18918" s="197" t="s">
        <v>2704</v>
      </c>
      <c r="D18918" s="198" t="s">
        <v>339</v>
      </c>
      <c r="E18918" s="421">
        <v>599</v>
      </c>
      <c r="F18918" s="413">
        <v>147.32</v>
      </c>
      <c r="G18918" s="414">
        <f t="shared" si="590"/>
        <v>4.0659788216128154</v>
      </c>
      <c r="H18918" s="415">
        <f t="shared" si="591"/>
        <v>4.0659788216128154</v>
      </c>
    </row>
    <row r="18919" spans="1:8" ht="15" hidden="1" thickBot="1">
      <c r="A18919" s="409">
        <v>202209</v>
      </c>
      <c r="B18919" s="196" t="s">
        <v>1836</v>
      </c>
      <c r="C18919" s="197" t="s">
        <v>1736</v>
      </c>
      <c r="D18919" s="198" t="s">
        <v>337</v>
      </c>
      <c r="E18919" s="421">
        <v>140308</v>
      </c>
      <c r="F18919" s="413">
        <v>147.32</v>
      </c>
      <c r="G18919" s="414">
        <f t="shared" si="590"/>
        <v>952.40293239207176</v>
      </c>
      <c r="H18919" s="415">
        <f t="shared" si="591"/>
        <v>4.7620146619603592</v>
      </c>
    </row>
    <row r="18920" spans="1:8" ht="15" hidden="1" thickBot="1">
      <c r="A18920" s="409">
        <v>202209</v>
      </c>
      <c r="B18920" s="196" t="s">
        <v>2783</v>
      </c>
      <c r="C18920" s="197" t="s">
        <v>2784</v>
      </c>
      <c r="D18920" s="198" t="s">
        <v>337</v>
      </c>
      <c r="E18920" s="421">
        <v>213806</v>
      </c>
      <c r="F18920" s="413">
        <v>147.32</v>
      </c>
      <c r="G18920" s="414">
        <f t="shared" si="590"/>
        <v>1451.3032853651914</v>
      </c>
      <c r="H18920" s="415">
        <f t="shared" si="591"/>
        <v>7.2565164268259572</v>
      </c>
    </row>
    <row r="18921" spans="1:8" ht="15" hidden="1" thickBot="1">
      <c r="A18921" s="409">
        <v>202209</v>
      </c>
      <c r="B18921" s="196" t="s">
        <v>2785</v>
      </c>
      <c r="C18921" s="197" t="s">
        <v>2786</v>
      </c>
      <c r="D18921" s="198" t="s">
        <v>339</v>
      </c>
      <c r="E18921" s="421">
        <v>1069</v>
      </c>
      <c r="F18921" s="413">
        <v>147.32</v>
      </c>
      <c r="G18921" s="414">
        <f t="shared" si="590"/>
        <v>7.2563127884876462</v>
      </c>
      <c r="H18921" s="415">
        <f t="shared" si="591"/>
        <v>7.2563127884876462</v>
      </c>
    </row>
    <row r="18922" spans="1:8" ht="15" hidden="1" thickBot="1">
      <c r="A18922" s="409">
        <v>202209</v>
      </c>
      <c r="B18922" s="196" t="s">
        <v>1837</v>
      </c>
      <c r="C18922" s="197" t="s">
        <v>1736</v>
      </c>
      <c r="D18922" s="198" t="s">
        <v>337</v>
      </c>
      <c r="E18922" s="421">
        <v>108566</v>
      </c>
      <c r="F18922" s="413">
        <v>147.32</v>
      </c>
      <c r="G18922" s="414">
        <f t="shared" si="590"/>
        <v>736.93999456964434</v>
      </c>
      <c r="H18922" s="415">
        <f t="shared" si="591"/>
        <v>3.6846999728482217</v>
      </c>
    </row>
    <row r="18923" spans="1:8" ht="15" hidden="1" thickBot="1">
      <c r="A18923" s="409">
        <v>202209</v>
      </c>
      <c r="B18923" s="196" t="s">
        <v>1838</v>
      </c>
      <c r="C18923" s="197" t="s">
        <v>2714</v>
      </c>
      <c r="D18923" s="198" t="s">
        <v>339</v>
      </c>
      <c r="E18923" s="421">
        <v>543</v>
      </c>
      <c r="F18923" s="413">
        <v>147.32</v>
      </c>
      <c r="G18923" s="414">
        <f t="shared" si="590"/>
        <v>3.6858539234319849</v>
      </c>
      <c r="H18923" s="415">
        <f t="shared" si="591"/>
        <v>3.6858539234319849</v>
      </c>
    </row>
    <row r="18924" spans="1:8" ht="15" hidden="1" thickBot="1">
      <c r="A18924" s="409">
        <v>202209</v>
      </c>
      <c r="B18924" s="196" t="s">
        <v>1839</v>
      </c>
      <c r="C18924" s="197" t="s">
        <v>1736</v>
      </c>
      <c r="D18924" s="198" t="s">
        <v>337</v>
      </c>
      <c r="E18924" s="421">
        <v>333888</v>
      </c>
      <c r="F18924" s="413">
        <v>147.32</v>
      </c>
      <c r="G18924" s="414">
        <f t="shared" si="590"/>
        <v>2266.4132500678797</v>
      </c>
      <c r="H18924" s="415">
        <f t="shared" si="591"/>
        <v>11.332066250339398</v>
      </c>
    </row>
    <row r="18925" spans="1:8" ht="15" hidden="1" thickBot="1">
      <c r="A18925" s="409">
        <v>202209</v>
      </c>
      <c r="B18925" s="196" t="s">
        <v>2787</v>
      </c>
      <c r="C18925" s="197" t="s">
        <v>2788</v>
      </c>
      <c r="D18925" s="198" t="s">
        <v>339</v>
      </c>
      <c r="E18925" s="421">
        <v>1669</v>
      </c>
      <c r="F18925" s="413">
        <v>147.32</v>
      </c>
      <c r="G18925" s="414">
        <f t="shared" si="590"/>
        <v>11.329079554710834</v>
      </c>
      <c r="H18925" s="415">
        <f t="shared" si="591"/>
        <v>11.329079554710834</v>
      </c>
    </row>
    <row r="18926" spans="1:8" ht="15" hidden="1" thickBot="1">
      <c r="A18926" s="409">
        <v>202209</v>
      </c>
      <c r="B18926" s="196" t="s">
        <v>1840</v>
      </c>
      <c r="C18926" s="197" t="s">
        <v>1736</v>
      </c>
      <c r="D18926" s="198" t="s">
        <v>337</v>
      </c>
      <c r="E18926" s="421">
        <v>95325</v>
      </c>
      <c r="F18926" s="413">
        <v>147.32</v>
      </c>
      <c r="G18926" s="414">
        <f t="shared" si="590"/>
        <v>647.06081998370894</v>
      </c>
      <c r="H18926" s="415">
        <f t="shared" si="591"/>
        <v>3.2353040999185447</v>
      </c>
    </row>
    <row r="18927" spans="1:8" ht="15" hidden="1" thickBot="1">
      <c r="A18927" s="409">
        <v>202209</v>
      </c>
      <c r="B18927" s="196" t="s">
        <v>1841</v>
      </c>
      <c r="C18927" s="197" t="s">
        <v>1736</v>
      </c>
      <c r="D18927" s="198" t="s">
        <v>337</v>
      </c>
      <c r="E18927" s="421">
        <v>71160</v>
      </c>
      <c r="F18927" s="413">
        <v>147.32</v>
      </c>
      <c r="G18927" s="414">
        <f t="shared" si="590"/>
        <v>483.0301384740701</v>
      </c>
      <c r="H18927" s="415">
        <f t="shared" si="591"/>
        <v>2.4151506923703505</v>
      </c>
    </row>
    <row r="18928" spans="1:8" ht="15" hidden="1" thickBot="1">
      <c r="A18928" s="409">
        <v>202209</v>
      </c>
      <c r="B18928" s="196" t="s">
        <v>1842</v>
      </c>
      <c r="C18928" s="197" t="s">
        <v>1736</v>
      </c>
      <c r="D18928" s="198" t="s">
        <v>339</v>
      </c>
      <c r="E18928" s="421">
        <v>356</v>
      </c>
      <c r="F18928" s="413">
        <v>147.32</v>
      </c>
      <c r="G18928" s="414">
        <f t="shared" si="590"/>
        <v>2.4165082812924248</v>
      </c>
      <c r="H18928" s="415">
        <f t="shared" si="591"/>
        <v>2.4165082812924248</v>
      </c>
    </row>
    <row r="18929" spans="1:8" ht="15" hidden="1" thickBot="1">
      <c r="A18929" s="409">
        <v>202209</v>
      </c>
      <c r="B18929" s="196" t="s">
        <v>1843</v>
      </c>
      <c r="C18929" s="197" t="s">
        <v>2715</v>
      </c>
      <c r="D18929" s="198" t="s">
        <v>337</v>
      </c>
      <c r="E18929" s="421">
        <v>73987</v>
      </c>
      <c r="F18929" s="413">
        <v>147.32</v>
      </c>
      <c r="G18929" s="414">
        <f t="shared" si="590"/>
        <v>502.21965788759167</v>
      </c>
      <c r="H18929" s="415">
        <f t="shared" si="591"/>
        <v>2.5110982894379585</v>
      </c>
    </row>
    <row r="18930" spans="1:8" ht="15" hidden="1" thickBot="1">
      <c r="A18930" s="409">
        <v>202209</v>
      </c>
      <c r="B18930" s="196" t="s">
        <v>1844</v>
      </c>
      <c r="C18930" s="197" t="s">
        <v>1736</v>
      </c>
      <c r="D18930" s="198" t="s">
        <v>339</v>
      </c>
      <c r="E18930" s="421">
        <v>370</v>
      </c>
      <c r="F18930" s="413">
        <v>147.32</v>
      </c>
      <c r="G18930" s="414">
        <f t="shared" si="590"/>
        <v>2.5115395058376326</v>
      </c>
      <c r="H18930" s="415">
        <f t="shared" si="591"/>
        <v>2.5115395058376326</v>
      </c>
    </row>
    <row r="18931" spans="1:8" ht="15" hidden="1" thickBot="1">
      <c r="A18931" s="409">
        <v>202209</v>
      </c>
      <c r="B18931" s="196" t="s">
        <v>1845</v>
      </c>
      <c r="C18931" s="197" t="s">
        <v>1736</v>
      </c>
      <c r="D18931" s="198" t="s">
        <v>337</v>
      </c>
      <c r="E18931" s="421">
        <v>59463</v>
      </c>
      <c r="F18931" s="413">
        <v>147.32</v>
      </c>
      <c r="G18931" s="414">
        <f t="shared" si="590"/>
        <v>403.63155036654905</v>
      </c>
      <c r="H18931" s="415">
        <f t="shared" si="591"/>
        <v>2.0181577518327454</v>
      </c>
    </row>
    <row r="18932" spans="1:8" ht="15" hidden="1" thickBot="1">
      <c r="A18932" s="409">
        <v>202209</v>
      </c>
      <c r="B18932" s="196" t="s">
        <v>1846</v>
      </c>
      <c r="C18932" s="197" t="s">
        <v>1736</v>
      </c>
      <c r="D18932" s="198" t="s">
        <v>339</v>
      </c>
      <c r="E18932" s="421">
        <v>297</v>
      </c>
      <c r="F18932" s="413">
        <v>147.32</v>
      </c>
      <c r="G18932" s="414">
        <f t="shared" si="590"/>
        <v>2.016019549280478</v>
      </c>
      <c r="H18932" s="415">
        <f t="shared" si="591"/>
        <v>2.016019549280478</v>
      </c>
    </row>
    <row r="18933" spans="1:8" ht="15" hidden="1" thickBot="1">
      <c r="A18933" s="409">
        <v>202209</v>
      </c>
      <c r="B18933" s="196" t="s">
        <v>1847</v>
      </c>
      <c r="C18933" s="197" t="s">
        <v>1736</v>
      </c>
      <c r="D18933" s="198" t="s">
        <v>339</v>
      </c>
      <c r="E18933" s="421">
        <v>336</v>
      </c>
      <c r="F18933" s="413">
        <v>147.32</v>
      </c>
      <c r="G18933" s="414">
        <f t="shared" si="590"/>
        <v>2.2807493890849853</v>
      </c>
      <c r="H18933" s="415">
        <f t="shared" si="591"/>
        <v>2.2807493890849853</v>
      </c>
    </row>
    <row r="18934" spans="1:8" ht="15" hidden="1" thickBot="1">
      <c r="A18934" s="409">
        <v>202209</v>
      </c>
      <c r="B18934" s="196" t="s">
        <v>1848</v>
      </c>
      <c r="C18934" s="197" t="s">
        <v>1736</v>
      </c>
      <c r="D18934" s="198" t="s">
        <v>337</v>
      </c>
      <c r="E18934" s="421">
        <v>59463</v>
      </c>
      <c r="F18934" s="413">
        <v>147.32</v>
      </c>
      <c r="G18934" s="414">
        <f t="shared" si="590"/>
        <v>403.63155036654905</v>
      </c>
      <c r="H18934" s="415">
        <f t="shared" si="591"/>
        <v>2.0181577518327454</v>
      </c>
    </row>
    <row r="18935" spans="1:8" ht="15" hidden="1" thickBot="1">
      <c r="A18935" s="409">
        <v>202209</v>
      </c>
      <c r="B18935" s="196" t="s">
        <v>1849</v>
      </c>
      <c r="C18935" s="197" t="s">
        <v>2716</v>
      </c>
      <c r="D18935" s="198" t="s">
        <v>339</v>
      </c>
      <c r="E18935" s="421">
        <v>297</v>
      </c>
      <c r="F18935" s="413">
        <v>147.32</v>
      </c>
      <c r="G18935" s="414">
        <f t="shared" si="590"/>
        <v>2.016019549280478</v>
      </c>
      <c r="H18935" s="415">
        <f t="shared" si="591"/>
        <v>2.016019549280478</v>
      </c>
    </row>
    <row r="18936" spans="1:8" ht="15" hidden="1" thickBot="1">
      <c r="A18936" s="409">
        <v>202209</v>
      </c>
      <c r="B18936" s="196" t="s">
        <v>1850</v>
      </c>
      <c r="C18936" s="197" t="s">
        <v>1736</v>
      </c>
      <c r="D18936" s="198" t="s">
        <v>337</v>
      </c>
      <c r="E18936" s="421">
        <v>69394</v>
      </c>
      <c r="F18936" s="413">
        <v>147.32</v>
      </c>
      <c r="G18936" s="414">
        <f t="shared" si="590"/>
        <v>471.04262829215315</v>
      </c>
      <c r="H18936" s="415">
        <f t="shared" si="591"/>
        <v>2.3552131414607658</v>
      </c>
    </row>
    <row r="18937" spans="1:8" ht="15" hidden="1" thickBot="1">
      <c r="A18937" s="409">
        <v>202209</v>
      </c>
      <c r="B18937" s="196" t="s">
        <v>1851</v>
      </c>
      <c r="C18937" s="197" t="s">
        <v>1736</v>
      </c>
      <c r="D18937" s="198" t="s">
        <v>337</v>
      </c>
      <c r="E18937" s="421">
        <v>35954</v>
      </c>
      <c r="F18937" s="413">
        <v>147.32</v>
      </c>
      <c r="G18937" s="414">
        <f t="shared" si="590"/>
        <v>244.05376052131416</v>
      </c>
      <c r="H18937" s="415">
        <f t="shared" si="591"/>
        <v>1.2202688026065709</v>
      </c>
    </row>
    <row r="18938" spans="1:8" ht="15" hidden="1" thickBot="1">
      <c r="A18938" s="409">
        <v>202209</v>
      </c>
      <c r="B18938" s="196" t="s">
        <v>1852</v>
      </c>
      <c r="C18938" s="197" t="s">
        <v>1736</v>
      </c>
      <c r="D18938" s="198" t="s">
        <v>337</v>
      </c>
      <c r="E18938" s="421">
        <v>38012</v>
      </c>
      <c r="F18938" s="413">
        <v>147.32</v>
      </c>
      <c r="G18938" s="414">
        <f t="shared" si="590"/>
        <v>258.02335052945972</v>
      </c>
      <c r="H18938" s="415">
        <f t="shared" si="591"/>
        <v>1.2901167526472985</v>
      </c>
    </row>
    <row r="18939" spans="1:8" ht="15" hidden="1" thickBot="1">
      <c r="A18939" s="409">
        <v>202209</v>
      </c>
      <c r="B18939" s="196" t="s">
        <v>1853</v>
      </c>
      <c r="C18939" s="197" t="s">
        <v>1736</v>
      </c>
      <c r="D18939" s="198" t="s">
        <v>337</v>
      </c>
      <c r="E18939" s="421">
        <v>24553</v>
      </c>
      <c r="F18939" s="413">
        <v>147.32</v>
      </c>
      <c r="G18939" s="414">
        <f t="shared" si="590"/>
        <v>166.66440401846322</v>
      </c>
      <c r="H18939" s="415">
        <f t="shared" si="591"/>
        <v>0.83332202009231604</v>
      </c>
    </row>
    <row r="18940" spans="1:8" ht="15" hidden="1" thickBot="1">
      <c r="A18940" s="409">
        <v>202209</v>
      </c>
      <c r="B18940" s="196" t="s">
        <v>1854</v>
      </c>
      <c r="C18940" s="197" t="s">
        <v>1736</v>
      </c>
      <c r="D18940" s="198" t="s">
        <v>339</v>
      </c>
      <c r="E18940" s="421">
        <v>632</v>
      </c>
      <c r="F18940" s="413">
        <v>147.32</v>
      </c>
      <c r="G18940" s="414">
        <f t="shared" si="590"/>
        <v>4.2899809937550915</v>
      </c>
      <c r="H18940" s="415">
        <f t="shared" si="591"/>
        <v>4.2899809937550915</v>
      </c>
    </row>
    <row r="18941" spans="1:8" ht="15" hidden="1" thickBot="1">
      <c r="A18941" s="409">
        <v>202209</v>
      </c>
      <c r="B18941" s="196" t="s">
        <v>1855</v>
      </c>
      <c r="C18941" s="197" t="s">
        <v>1736</v>
      </c>
      <c r="D18941" s="198" t="s">
        <v>339</v>
      </c>
      <c r="E18941" s="421">
        <v>347</v>
      </c>
      <c r="F18941" s="413">
        <v>147.32</v>
      </c>
      <c r="G18941" s="414">
        <f t="shared" si="590"/>
        <v>2.3554167797990768</v>
      </c>
      <c r="H18941" s="415">
        <f t="shared" si="591"/>
        <v>2.3554167797990768</v>
      </c>
    </row>
    <row r="18942" spans="1:8" ht="15" hidden="1" thickBot="1">
      <c r="A18942" s="409">
        <v>202209</v>
      </c>
      <c r="B18942" s="196" t="s">
        <v>1856</v>
      </c>
      <c r="C18942" s="197" t="s">
        <v>1736</v>
      </c>
      <c r="D18942" s="198" t="s">
        <v>337</v>
      </c>
      <c r="E18942" s="421">
        <v>59463</v>
      </c>
      <c r="F18942" s="413">
        <v>147.32</v>
      </c>
      <c r="G18942" s="414">
        <f t="shared" si="590"/>
        <v>403.63155036654905</v>
      </c>
      <c r="H18942" s="415">
        <f t="shared" si="591"/>
        <v>2.0181577518327454</v>
      </c>
    </row>
    <row r="18943" spans="1:8" ht="15" hidden="1" thickBot="1">
      <c r="A18943" s="409">
        <v>202209</v>
      </c>
      <c r="B18943" s="196" t="s">
        <v>1857</v>
      </c>
      <c r="C18943" s="197" t="s">
        <v>1736</v>
      </c>
      <c r="D18943" s="198" t="s">
        <v>337</v>
      </c>
      <c r="E18943" s="421">
        <v>59463</v>
      </c>
      <c r="F18943" s="413">
        <v>147.32</v>
      </c>
      <c r="G18943" s="414">
        <f t="shared" si="590"/>
        <v>403.63155036654905</v>
      </c>
      <c r="H18943" s="415">
        <f t="shared" si="591"/>
        <v>2.0181577518327454</v>
      </c>
    </row>
    <row r="18944" spans="1:8" ht="15" hidden="1" thickBot="1">
      <c r="A18944" s="409">
        <v>202209</v>
      </c>
      <c r="B18944" s="196" t="s">
        <v>1858</v>
      </c>
      <c r="C18944" s="197" t="s">
        <v>1736</v>
      </c>
      <c r="D18944" s="198" t="s">
        <v>339</v>
      </c>
      <c r="E18944" s="421">
        <v>297</v>
      </c>
      <c r="F18944" s="413">
        <v>147.32</v>
      </c>
      <c r="G18944" s="414">
        <f t="shared" si="590"/>
        <v>2.016019549280478</v>
      </c>
      <c r="H18944" s="415">
        <f t="shared" si="591"/>
        <v>2.016019549280478</v>
      </c>
    </row>
    <row r="18945" spans="1:8" ht="15" hidden="1" thickBot="1">
      <c r="A18945" s="409">
        <v>202209</v>
      </c>
      <c r="B18945" s="196" t="s">
        <v>1859</v>
      </c>
      <c r="C18945" s="197" t="s">
        <v>2717</v>
      </c>
      <c r="D18945" s="198" t="s">
        <v>339</v>
      </c>
      <c r="E18945" s="421">
        <v>297</v>
      </c>
      <c r="F18945" s="413">
        <v>147.32</v>
      </c>
      <c r="G18945" s="414">
        <f t="shared" si="590"/>
        <v>2.016019549280478</v>
      </c>
      <c r="H18945" s="415">
        <f t="shared" si="591"/>
        <v>2.016019549280478</v>
      </c>
    </row>
    <row r="18946" spans="1:8" ht="15" hidden="1" thickBot="1">
      <c r="A18946" s="409">
        <v>202209</v>
      </c>
      <c r="B18946" s="196" t="s">
        <v>1860</v>
      </c>
      <c r="C18946" s="197" t="s">
        <v>1736</v>
      </c>
      <c r="D18946" s="198" t="s">
        <v>337</v>
      </c>
      <c r="E18946" s="421">
        <v>59463</v>
      </c>
      <c r="F18946" s="413">
        <v>147.32</v>
      </c>
      <c r="G18946" s="414">
        <f t="shared" ref="G18946:G19009" si="592">+E18946/F18946</f>
        <v>403.63155036654905</v>
      </c>
      <c r="H18946" s="415">
        <f t="shared" ref="H18946:H19009" si="593">IF(D18946="TB",G18946/200,IF(D18946="LT",G18946,"VER"))</f>
        <v>2.0181577518327454</v>
      </c>
    </row>
    <row r="18947" spans="1:8" ht="15" hidden="1" thickBot="1">
      <c r="A18947" s="409">
        <v>202209</v>
      </c>
      <c r="B18947" s="196" t="s">
        <v>1861</v>
      </c>
      <c r="C18947" s="197" t="s">
        <v>1736</v>
      </c>
      <c r="D18947" s="198" t="s">
        <v>337</v>
      </c>
      <c r="E18947" s="421">
        <v>51622</v>
      </c>
      <c r="F18947" s="413">
        <v>147.32</v>
      </c>
      <c r="G18947" s="414">
        <f t="shared" si="592"/>
        <v>350.40727667662236</v>
      </c>
      <c r="H18947" s="415">
        <f t="shared" si="593"/>
        <v>1.7520363833831119</v>
      </c>
    </row>
    <row r="18948" spans="1:8" ht="15" hidden="1" thickBot="1">
      <c r="A18948" s="409">
        <v>202209</v>
      </c>
      <c r="B18948" s="196" t="s">
        <v>1862</v>
      </c>
      <c r="C18948" s="197" t="s">
        <v>1736</v>
      </c>
      <c r="D18948" s="198" t="s">
        <v>337</v>
      </c>
      <c r="E18948" s="421">
        <v>59463</v>
      </c>
      <c r="F18948" s="413">
        <v>147.32</v>
      </c>
      <c r="G18948" s="414">
        <f t="shared" si="592"/>
        <v>403.63155036654905</v>
      </c>
      <c r="H18948" s="415">
        <f t="shared" si="593"/>
        <v>2.0181577518327454</v>
      </c>
    </row>
    <row r="18949" spans="1:8" ht="15" hidden="1" thickBot="1">
      <c r="A18949" s="409">
        <v>202209</v>
      </c>
      <c r="B18949" s="196" t="s">
        <v>1863</v>
      </c>
      <c r="C18949" s="197" t="s">
        <v>2718</v>
      </c>
      <c r="D18949" s="198" t="s">
        <v>339</v>
      </c>
      <c r="E18949" s="421">
        <v>297</v>
      </c>
      <c r="F18949" s="413">
        <v>147.32</v>
      </c>
      <c r="G18949" s="414">
        <f t="shared" si="592"/>
        <v>2.016019549280478</v>
      </c>
      <c r="H18949" s="415">
        <f t="shared" si="593"/>
        <v>2.016019549280478</v>
      </c>
    </row>
    <row r="18950" spans="1:8" ht="15" hidden="1" thickBot="1">
      <c r="A18950" s="409">
        <v>202209</v>
      </c>
      <c r="B18950" s="196" t="s">
        <v>1864</v>
      </c>
      <c r="C18950" s="197" t="s">
        <v>1736</v>
      </c>
      <c r="D18950" s="198" t="s">
        <v>337</v>
      </c>
      <c r="E18950" s="421">
        <v>59463</v>
      </c>
      <c r="F18950" s="413">
        <v>147.32</v>
      </c>
      <c r="G18950" s="414">
        <f t="shared" si="592"/>
        <v>403.63155036654905</v>
      </c>
      <c r="H18950" s="415">
        <f t="shared" si="593"/>
        <v>2.0181577518327454</v>
      </c>
    </row>
    <row r="18951" spans="1:8" ht="15" hidden="1" thickBot="1">
      <c r="A18951" s="409">
        <v>202209</v>
      </c>
      <c r="B18951" s="196" t="s">
        <v>1865</v>
      </c>
      <c r="C18951" s="197" t="s">
        <v>1736</v>
      </c>
      <c r="D18951" s="198" t="s">
        <v>350</v>
      </c>
      <c r="E18951" s="421">
        <v>0.01</v>
      </c>
      <c r="F18951" s="413">
        <v>147.32</v>
      </c>
      <c r="G18951" s="414">
        <f t="shared" si="592"/>
        <v>6.7879446103719793E-5</v>
      </c>
      <c r="H18951" s="415" t="str">
        <f t="shared" si="593"/>
        <v>VER</v>
      </c>
    </row>
    <row r="18952" spans="1:8" ht="15" hidden="1" thickBot="1">
      <c r="A18952" s="409">
        <v>202209</v>
      </c>
      <c r="B18952" s="196" t="s">
        <v>1866</v>
      </c>
      <c r="C18952" s="197" t="s">
        <v>1736</v>
      </c>
      <c r="D18952" s="198" t="s">
        <v>337</v>
      </c>
      <c r="E18952" s="421">
        <v>48727</v>
      </c>
      <c r="F18952" s="413">
        <v>147.32</v>
      </c>
      <c r="G18952" s="414">
        <f t="shared" si="592"/>
        <v>330.75617702959545</v>
      </c>
      <c r="H18952" s="415">
        <f t="shared" si="593"/>
        <v>1.6537808851479772</v>
      </c>
    </row>
    <row r="18953" spans="1:8" ht="15" hidden="1" thickBot="1">
      <c r="A18953" s="409">
        <v>202209</v>
      </c>
      <c r="B18953" s="196" t="s">
        <v>1867</v>
      </c>
      <c r="C18953" s="197" t="s">
        <v>2704</v>
      </c>
      <c r="D18953" s="198" t="s">
        <v>339</v>
      </c>
      <c r="E18953" s="421">
        <v>244</v>
      </c>
      <c r="F18953" s="413">
        <v>147.32</v>
      </c>
      <c r="G18953" s="414">
        <f t="shared" si="592"/>
        <v>1.6562584849307631</v>
      </c>
      <c r="H18953" s="415">
        <f t="shared" si="593"/>
        <v>1.6562584849307631</v>
      </c>
    </row>
    <row r="18954" spans="1:8" ht="15" hidden="1" thickBot="1">
      <c r="A18954" s="409">
        <v>202209</v>
      </c>
      <c r="B18954" s="196" t="s">
        <v>1868</v>
      </c>
      <c r="C18954" s="197" t="s">
        <v>1736</v>
      </c>
      <c r="D18954" s="198" t="s">
        <v>337</v>
      </c>
      <c r="E18954" s="421">
        <v>48727</v>
      </c>
      <c r="F18954" s="413">
        <v>147.32</v>
      </c>
      <c r="G18954" s="414">
        <f t="shared" si="592"/>
        <v>330.75617702959545</v>
      </c>
      <c r="H18954" s="415">
        <f t="shared" si="593"/>
        <v>1.6537808851479772</v>
      </c>
    </row>
    <row r="18955" spans="1:8" ht="15" hidden="1" thickBot="1">
      <c r="A18955" s="409">
        <v>202209</v>
      </c>
      <c r="B18955" s="196" t="s">
        <v>1869</v>
      </c>
      <c r="C18955" s="197" t="s">
        <v>1736</v>
      </c>
      <c r="D18955" s="198" t="s">
        <v>337</v>
      </c>
      <c r="E18955" s="421">
        <v>48727</v>
      </c>
      <c r="F18955" s="413">
        <v>147.32</v>
      </c>
      <c r="G18955" s="414">
        <f t="shared" si="592"/>
        <v>330.75617702959545</v>
      </c>
      <c r="H18955" s="415">
        <f t="shared" si="593"/>
        <v>1.6537808851479772</v>
      </c>
    </row>
    <row r="18956" spans="1:8" ht="15" hidden="1" thickBot="1">
      <c r="A18956" s="409">
        <v>202209</v>
      </c>
      <c r="B18956" s="196" t="s">
        <v>1870</v>
      </c>
      <c r="C18956" s="197" t="s">
        <v>1736</v>
      </c>
      <c r="D18956" s="198" t="s">
        <v>339</v>
      </c>
      <c r="E18956" s="421">
        <v>244</v>
      </c>
      <c r="F18956" s="413">
        <v>147.32</v>
      </c>
      <c r="G18956" s="414">
        <f t="shared" si="592"/>
        <v>1.6562584849307631</v>
      </c>
      <c r="H18956" s="415">
        <f t="shared" si="593"/>
        <v>1.6562584849307631</v>
      </c>
    </row>
    <row r="18957" spans="1:8" ht="15" hidden="1" thickBot="1">
      <c r="A18957" s="409">
        <v>202209</v>
      </c>
      <c r="B18957" s="196" t="s">
        <v>1871</v>
      </c>
      <c r="C18957" s="197" t="s">
        <v>1736</v>
      </c>
      <c r="D18957" s="198" t="s">
        <v>374</v>
      </c>
      <c r="E18957" s="421">
        <v>0.01</v>
      </c>
      <c r="F18957" s="413">
        <v>147.32</v>
      </c>
      <c r="G18957" s="414">
        <f t="shared" si="592"/>
        <v>6.7879446103719793E-5</v>
      </c>
      <c r="H18957" s="415" t="str">
        <f t="shared" si="593"/>
        <v>VER</v>
      </c>
    </row>
    <row r="18958" spans="1:8" ht="15" hidden="1" thickBot="1">
      <c r="A18958" s="409">
        <v>202209</v>
      </c>
      <c r="B18958" s="196" t="s">
        <v>1872</v>
      </c>
      <c r="C18958" s="197" t="s">
        <v>1736</v>
      </c>
      <c r="D18958" s="198" t="s">
        <v>337</v>
      </c>
      <c r="E18958" s="421">
        <v>59463</v>
      </c>
      <c r="F18958" s="413">
        <v>147.32</v>
      </c>
      <c r="G18958" s="414">
        <f t="shared" si="592"/>
        <v>403.63155036654905</v>
      </c>
      <c r="H18958" s="415">
        <f t="shared" si="593"/>
        <v>2.0181577518327454</v>
      </c>
    </row>
    <row r="18959" spans="1:8" ht="15" hidden="1" thickBot="1">
      <c r="A18959" s="409">
        <v>202209</v>
      </c>
      <c r="B18959" s="196" t="s">
        <v>1873</v>
      </c>
      <c r="C18959" s="197" t="s">
        <v>1736</v>
      </c>
      <c r="D18959" s="198" t="s">
        <v>339</v>
      </c>
      <c r="E18959" s="421">
        <v>297</v>
      </c>
      <c r="F18959" s="413">
        <v>147.32</v>
      </c>
      <c r="G18959" s="414">
        <f t="shared" si="592"/>
        <v>2.016019549280478</v>
      </c>
      <c r="H18959" s="415">
        <f t="shared" si="593"/>
        <v>2.016019549280478</v>
      </c>
    </row>
    <row r="18960" spans="1:8" ht="15" hidden="1" thickBot="1">
      <c r="A18960" s="409">
        <v>202209</v>
      </c>
      <c r="B18960" s="196" t="s">
        <v>1874</v>
      </c>
      <c r="C18960" s="197" t="s">
        <v>1736</v>
      </c>
      <c r="D18960" s="198" t="s">
        <v>337</v>
      </c>
      <c r="E18960" s="421">
        <v>51622</v>
      </c>
      <c r="F18960" s="413">
        <v>147.32</v>
      </c>
      <c r="G18960" s="414">
        <f t="shared" si="592"/>
        <v>350.40727667662236</v>
      </c>
      <c r="H18960" s="415">
        <f t="shared" si="593"/>
        <v>1.7520363833831119</v>
      </c>
    </row>
    <row r="18961" spans="1:8" ht="15" hidden="1" thickBot="1">
      <c r="A18961" s="409">
        <v>202209</v>
      </c>
      <c r="B18961" s="196" t="s">
        <v>1875</v>
      </c>
      <c r="C18961" s="197" t="s">
        <v>2719</v>
      </c>
      <c r="D18961" s="198" t="s">
        <v>337</v>
      </c>
      <c r="E18961" s="421">
        <v>59463</v>
      </c>
      <c r="F18961" s="413">
        <v>147.32</v>
      </c>
      <c r="G18961" s="414">
        <f t="shared" si="592"/>
        <v>403.63155036654905</v>
      </c>
      <c r="H18961" s="415">
        <f t="shared" si="593"/>
        <v>2.0181577518327454</v>
      </c>
    </row>
    <row r="18962" spans="1:8" ht="15" hidden="1" thickBot="1">
      <c r="A18962" s="409">
        <v>202209</v>
      </c>
      <c r="B18962" s="196" t="s">
        <v>1876</v>
      </c>
      <c r="C18962" s="197" t="s">
        <v>2720</v>
      </c>
      <c r="D18962" s="198" t="s">
        <v>339</v>
      </c>
      <c r="E18962" s="421">
        <v>297</v>
      </c>
      <c r="F18962" s="413">
        <v>147.32</v>
      </c>
      <c r="G18962" s="414">
        <f t="shared" si="592"/>
        <v>2.016019549280478</v>
      </c>
      <c r="H18962" s="415">
        <f t="shared" si="593"/>
        <v>2.016019549280478</v>
      </c>
    </row>
    <row r="18963" spans="1:8" ht="15" hidden="1" thickBot="1">
      <c r="A18963" s="409">
        <v>202209</v>
      </c>
      <c r="B18963" s="196" t="s">
        <v>1877</v>
      </c>
      <c r="C18963" s="197" t="s">
        <v>1736</v>
      </c>
      <c r="D18963" s="198" t="s">
        <v>337</v>
      </c>
      <c r="E18963" s="421">
        <v>54691</v>
      </c>
      <c r="F18963" s="413">
        <v>147.32</v>
      </c>
      <c r="G18963" s="414">
        <f t="shared" si="592"/>
        <v>371.23947868585395</v>
      </c>
      <c r="H18963" s="415">
        <f t="shared" si="593"/>
        <v>1.8561973934292697</v>
      </c>
    </row>
    <row r="18964" spans="1:8" ht="15" hidden="1" thickBot="1">
      <c r="A18964" s="409">
        <v>202209</v>
      </c>
      <c r="B18964" s="196" t="s">
        <v>1878</v>
      </c>
      <c r="C18964" s="197" t="s">
        <v>1736</v>
      </c>
      <c r="D18964" s="198" t="s">
        <v>339</v>
      </c>
      <c r="E18964" s="421">
        <v>273</v>
      </c>
      <c r="F18964" s="413">
        <v>147.32</v>
      </c>
      <c r="G18964" s="414">
        <f t="shared" si="592"/>
        <v>1.8531088786315504</v>
      </c>
      <c r="H18964" s="415">
        <f t="shared" si="593"/>
        <v>1.8531088786315504</v>
      </c>
    </row>
    <row r="18965" spans="1:8" ht="15" hidden="1" thickBot="1">
      <c r="A18965" s="409">
        <v>202209</v>
      </c>
      <c r="B18965" s="196" t="s">
        <v>1879</v>
      </c>
      <c r="C18965" s="197" t="s">
        <v>784</v>
      </c>
      <c r="D18965" s="198" t="s">
        <v>337</v>
      </c>
      <c r="E18965" s="421">
        <v>63128</v>
      </c>
      <c r="F18965" s="413">
        <v>147.32</v>
      </c>
      <c r="G18965" s="414">
        <f t="shared" si="592"/>
        <v>428.50936736356232</v>
      </c>
      <c r="H18965" s="415">
        <f t="shared" si="593"/>
        <v>2.1425468368178118</v>
      </c>
    </row>
    <row r="18966" spans="1:8" ht="15" hidden="1" thickBot="1">
      <c r="A18966" s="409">
        <v>202209</v>
      </c>
      <c r="B18966" s="196" t="s">
        <v>1880</v>
      </c>
      <c r="C18966" s="197" t="s">
        <v>784</v>
      </c>
      <c r="D18966" s="198" t="s">
        <v>337</v>
      </c>
      <c r="E18966" s="421">
        <v>84562</v>
      </c>
      <c r="F18966" s="413">
        <v>147.32</v>
      </c>
      <c r="G18966" s="414">
        <f t="shared" si="592"/>
        <v>574.0021721422753</v>
      </c>
      <c r="H18966" s="415">
        <f t="shared" si="593"/>
        <v>2.8700108607113766</v>
      </c>
    </row>
    <row r="18967" spans="1:8" ht="15" hidden="1" thickBot="1">
      <c r="A18967" s="409">
        <v>202209</v>
      </c>
      <c r="B18967" s="196" t="s">
        <v>1881</v>
      </c>
      <c r="C18967" s="197" t="s">
        <v>784</v>
      </c>
      <c r="D18967" s="198" t="s">
        <v>337</v>
      </c>
      <c r="E18967" s="421">
        <v>93982</v>
      </c>
      <c r="F18967" s="413">
        <v>147.32</v>
      </c>
      <c r="G18967" s="414">
        <f t="shared" si="592"/>
        <v>637.94461037197937</v>
      </c>
      <c r="H18967" s="415">
        <f t="shared" si="593"/>
        <v>3.1897230518598967</v>
      </c>
    </row>
    <row r="18968" spans="1:8" ht="15" hidden="1" thickBot="1">
      <c r="A18968" s="409">
        <v>202209</v>
      </c>
      <c r="B18968" s="196" t="s">
        <v>1882</v>
      </c>
      <c r="C18968" s="197" t="s">
        <v>2721</v>
      </c>
      <c r="D18968" s="198" t="s">
        <v>339</v>
      </c>
      <c r="E18968" s="421">
        <v>470</v>
      </c>
      <c r="F18968" s="413">
        <v>147.32</v>
      </c>
      <c r="G18968" s="414">
        <f t="shared" si="592"/>
        <v>3.1903339668748303</v>
      </c>
      <c r="H18968" s="415">
        <f t="shared" si="593"/>
        <v>3.1903339668748303</v>
      </c>
    </row>
    <row r="18969" spans="1:8" ht="15" hidden="1" thickBot="1">
      <c r="A18969" s="409">
        <v>202209</v>
      </c>
      <c r="B18969" s="196" t="s">
        <v>1883</v>
      </c>
      <c r="C18969" s="197" t="s">
        <v>784</v>
      </c>
      <c r="D18969" s="198" t="s">
        <v>337</v>
      </c>
      <c r="E18969" s="421">
        <v>76075</v>
      </c>
      <c r="F18969" s="413">
        <v>147.32</v>
      </c>
      <c r="G18969" s="414">
        <f t="shared" si="592"/>
        <v>516.39288623404832</v>
      </c>
      <c r="H18969" s="415">
        <f t="shared" si="593"/>
        <v>2.5819644311702414</v>
      </c>
    </row>
    <row r="18970" spans="1:8" ht="15" hidden="1" thickBot="1">
      <c r="A18970" s="409">
        <v>202209</v>
      </c>
      <c r="B18970" s="196" t="s">
        <v>1884</v>
      </c>
      <c r="C18970" s="197" t="s">
        <v>784</v>
      </c>
      <c r="D18970" s="198" t="s">
        <v>337</v>
      </c>
      <c r="E18970" s="421">
        <v>93982</v>
      </c>
      <c r="F18970" s="413">
        <v>147.32</v>
      </c>
      <c r="G18970" s="414">
        <f t="shared" si="592"/>
        <v>637.94461037197937</v>
      </c>
      <c r="H18970" s="415">
        <f t="shared" si="593"/>
        <v>3.1897230518598967</v>
      </c>
    </row>
    <row r="18971" spans="1:8" ht="15" hidden="1" thickBot="1">
      <c r="A18971" s="409">
        <v>202209</v>
      </c>
      <c r="B18971" s="196" t="s">
        <v>1885</v>
      </c>
      <c r="C18971" s="197" t="s">
        <v>784</v>
      </c>
      <c r="D18971" s="198" t="s">
        <v>337</v>
      </c>
      <c r="E18971" s="421">
        <v>93982</v>
      </c>
      <c r="F18971" s="413">
        <v>147.32</v>
      </c>
      <c r="G18971" s="414">
        <f t="shared" si="592"/>
        <v>637.94461037197937</v>
      </c>
      <c r="H18971" s="415">
        <f t="shared" si="593"/>
        <v>3.1897230518598967</v>
      </c>
    </row>
    <row r="18972" spans="1:8" ht="15" hidden="1" thickBot="1">
      <c r="A18972" s="409">
        <v>202209</v>
      </c>
      <c r="B18972" s="196" t="s">
        <v>1886</v>
      </c>
      <c r="C18972" s="197" t="s">
        <v>784</v>
      </c>
      <c r="D18972" s="198" t="s">
        <v>339</v>
      </c>
      <c r="E18972" s="421">
        <v>470</v>
      </c>
      <c r="F18972" s="413">
        <v>147.32</v>
      </c>
      <c r="G18972" s="414">
        <f t="shared" si="592"/>
        <v>3.1903339668748303</v>
      </c>
      <c r="H18972" s="415">
        <f t="shared" si="593"/>
        <v>3.1903339668748303</v>
      </c>
    </row>
    <row r="18973" spans="1:8" ht="15" hidden="1" thickBot="1">
      <c r="A18973" s="409">
        <v>202209</v>
      </c>
      <c r="B18973" s="196" t="s">
        <v>1887</v>
      </c>
      <c r="C18973" s="197" t="s">
        <v>784</v>
      </c>
      <c r="D18973" s="198" t="s">
        <v>337</v>
      </c>
      <c r="E18973" s="421">
        <v>93592</v>
      </c>
      <c r="F18973" s="413">
        <v>147.32</v>
      </c>
      <c r="G18973" s="414">
        <f t="shared" si="592"/>
        <v>635.29731197393437</v>
      </c>
      <c r="H18973" s="415">
        <f t="shared" si="593"/>
        <v>3.1764865598696717</v>
      </c>
    </row>
    <row r="18974" spans="1:8" ht="15" hidden="1" thickBot="1">
      <c r="A18974" s="409">
        <v>202209</v>
      </c>
      <c r="B18974" s="196" t="s">
        <v>1888</v>
      </c>
      <c r="C18974" s="197" t="s">
        <v>784</v>
      </c>
      <c r="D18974" s="198" t="s">
        <v>337</v>
      </c>
      <c r="E18974" s="421">
        <v>56650</v>
      </c>
      <c r="F18974" s="413">
        <v>147.32</v>
      </c>
      <c r="G18974" s="414">
        <f t="shared" si="592"/>
        <v>384.53706217757264</v>
      </c>
      <c r="H18974" s="415">
        <f t="shared" si="593"/>
        <v>1.9226853108878632</v>
      </c>
    </row>
    <row r="18975" spans="1:8" ht="15" hidden="1" thickBot="1">
      <c r="A18975" s="409">
        <v>202209</v>
      </c>
      <c r="B18975" s="196" t="s">
        <v>1889</v>
      </c>
      <c r="C18975" s="197" t="s">
        <v>1495</v>
      </c>
      <c r="D18975" s="198" t="s">
        <v>337</v>
      </c>
      <c r="E18975" s="421">
        <v>6343</v>
      </c>
      <c r="F18975" s="413">
        <v>147.32</v>
      </c>
      <c r="G18975" s="414">
        <f t="shared" si="592"/>
        <v>43.055932663589466</v>
      </c>
      <c r="H18975" s="415">
        <f t="shared" si="593"/>
        <v>0.21527966331794735</v>
      </c>
    </row>
    <row r="18976" spans="1:8" ht="15" hidden="1" thickBot="1">
      <c r="A18976" s="409">
        <v>202209</v>
      </c>
      <c r="B18976" s="196" t="s">
        <v>1890</v>
      </c>
      <c r="C18976" s="197" t="s">
        <v>1495</v>
      </c>
      <c r="D18976" s="198" t="s">
        <v>339</v>
      </c>
      <c r="E18976" s="421">
        <v>31.7</v>
      </c>
      <c r="F18976" s="413">
        <v>147.32</v>
      </c>
      <c r="G18976" s="414">
        <f t="shared" si="592"/>
        <v>0.21517784414879176</v>
      </c>
      <c r="H18976" s="415">
        <f t="shared" si="593"/>
        <v>0.21517784414879176</v>
      </c>
    </row>
    <row r="18977" spans="1:8" ht="15" hidden="1" thickBot="1">
      <c r="A18977" s="409">
        <v>202209</v>
      </c>
      <c r="B18977" s="196" t="s">
        <v>1891</v>
      </c>
      <c r="C18977" s="197" t="s">
        <v>1892</v>
      </c>
      <c r="D18977" s="198" t="s">
        <v>337</v>
      </c>
      <c r="E18977" s="421">
        <v>86605</v>
      </c>
      <c r="F18977" s="413">
        <v>147.32</v>
      </c>
      <c r="G18977" s="414">
        <f t="shared" si="592"/>
        <v>587.86994298126535</v>
      </c>
      <c r="H18977" s="415">
        <f t="shared" si="593"/>
        <v>2.9393497149063266</v>
      </c>
    </row>
    <row r="18978" spans="1:8" ht="15" hidden="1" thickBot="1">
      <c r="A18978" s="409">
        <v>202209</v>
      </c>
      <c r="B18978" s="196" t="s">
        <v>1893</v>
      </c>
      <c r="C18978" s="197" t="s">
        <v>1892</v>
      </c>
      <c r="D18978" s="198" t="s">
        <v>339</v>
      </c>
      <c r="E18978" s="421">
        <v>433</v>
      </c>
      <c r="F18978" s="413">
        <v>147.32</v>
      </c>
      <c r="G18978" s="414">
        <f t="shared" si="592"/>
        <v>2.9391800162910671</v>
      </c>
      <c r="H18978" s="415">
        <f t="shared" si="593"/>
        <v>2.9391800162910671</v>
      </c>
    </row>
    <row r="18979" spans="1:8" ht="15" hidden="1" thickBot="1">
      <c r="A18979" s="409">
        <v>202209</v>
      </c>
      <c r="B18979" s="196" t="s">
        <v>1894</v>
      </c>
      <c r="C18979" s="197" t="s">
        <v>1892</v>
      </c>
      <c r="D18979" s="198" t="s">
        <v>337</v>
      </c>
      <c r="E18979" s="421">
        <v>76408</v>
      </c>
      <c r="F18979" s="413">
        <v>147.32</v>
      </c>
      <c r="G18979" s="414">
        <f t="shared" si="592"/>
        <v>518.65327178930227</v>
      </c>
      <c r="H18979" s="415">
        <f t="shared" si="593"/>
        <v>2.5932663589465115</v>
      </c>
    </row>
    <row r="18980" spans="1:8" ht="15" hidden="1" thickBot="1">
      <c r="A18980" s="409">
        <v>202209</v>
      </c>
      <c r="B18980" s="196" t="s">
        <v>17</v>
      </c>
      <c r="C18980" s="197" t="s">
        <v>2722</v>
      </c>
      <c r="D18980" s="198" t="s">
        <v>337</v>
      </c>
      <c r="E18980" s="421">
        <v>117437</v>
      </c>
      <c r="F18980" s="413">
        <v>147.32</v>
      </c>
      <c r="G18980" s="414">
        <f t="shared" si="592"/>
        <v>797.15585120825415</v>
      </c>
      <c r="H18980" s="415">
        <f t="shared" si="593"/>
        <v>3.9857792560412708</v>
      </c>
    </row>
    <row r="18981" spans="1:8" ht="15" hidden="1" thickBot="1">
      <c r="A18981" s="409">
        <v>202209</v>
      </c>
      <c r="B18981" s="196" t="s">
        <v>1895</v>
      </c>
      <c r="C18981" s="197" t="s">
        <v>2723</v>
      </c>
      <c r="D18981" s="198" t="s">
        <v>339</v>
      </c>
      <c r="E18981" s="421">
        <v>587</v>
      </c>
      <c r="F18981" s="413">
        <v>147.32</v>
      </c>
      <c r="G18981" s="414">
        <f t="shared" si="592"/>
        <v>3.9845234862883521</v>
      </c>
      <c r="H18981" s="415">
        <f t="shared" si="593"/>
        <v>3.9845234862883521</v>
      </c>
    </row>
    <row r="18982" spans="1:8" ht="15" hidden="1" thickBot="1">
      <c r="A18982" s="409">
        <v>202209</v>
      </c>
      <c r="B18982" s="196" t="s">
        <v>1896</v>
      </c>
      <c r="C18982" s="197" t="s">
        <v>1892</v>
      </c>
      <c r="D18982" s="198" t="s">
        <v>337</v>
      </c>
      <c r="E18982" s="421">
        <v>99054</v>
      </c>
      <c r="F18982" s="413">
        <v>147.32</v>
      </c>
      <c r="G18982" s="414">
        <f t="shared" si="592"/>
        <v>672.37306543578609</v>
      </c>
      <c r="H18982" s="415">
        <f t="shared" si="593"/>
        <v>3.3618653271789305</v>
      </c>
    </row>
    <row r="18983" spans="1:8" ht="15" hidden="1" thickBot="1">
      <c r="A18983" s="409">
        <v>202209</v>
      </c>
      <c r="B18983" s="196" t="s">
        <v>1897</v>
      </c>
      <c r="C18983" s="197" t="s">
        <v>2724</v>
      </c>
      <c r="D18983" s="198" t="s">
        <v>339</v>
      </c>
      <c r="E18983" s="421">
        <v>495</v>
      </c>
      <c r="F18983" s="413">
        <v>147.32</v>
      </c>
      <c r="G18983" s="414">
        <f t="shared" si="592"/>
        <v>3.3600325821341301</v>
      </c>
      <c r="H18983" s="415">
        <f t="shared" si="593"/>
        <v>3.3600325821341301</v>
      </c>
    </row>
    <row r="18984" spans="1:8" ht="15" hidden="1" thickBot="1">
      <c r="A18984" s="409">
        <v>202209</v>
      </c>
      <c r="B18984" s="196" t="s">
        <v>1898</v>
      </c>
      <c r="C18984" s="197" t="s">
        <v>1892</v>
      </c>
      <c r="D18984" s="198" t="s">
        <v>339</v>
      </c>
      <c r="E18984" s="421">
        <v>404</v>
      </c>
      <c r="F18984" s="413">
        <v>147.32</v>
      </c>
      <c r="G18984" s="414">
        <f t="shared" si="592"/>
        <v>2.7423296225902796</v>
      </c>
      <c r="H18984" s="415">
        <f t="shared" si="593"/>
        <v>2.7423296225902796</v>
      </c>
    </row>
    <row r="18985" spans="1:8" ht="15" hidden="1" thickBot="1">
      <c r="A18985" s="409">
        <v>202209</v>
      </c>
      <c r="B18985" s="196" t="s">
        <v>1899</v>
      </c>
      <c r="C18985" s="197" t="s">
        <v>1892</v>
      </c>
      <c r="D18985" s="198" t="s">
        <v>337</v>
      </c>
      <c r="E18985" s="421">
        <v>60392</v>
      </c>
      <c r="F18985" s="413">
        <v>147.32</v>
      </c>
      <c r="G18985" s="414">
        <f t="shared" si="592"/>
        <v>409.93755090958462</v>
      </c>
      <c r="H18985" s="415">
        <f t="shared" si="593"/>
        <v>2.0496877545479233</v>
      </c>
    </row>
    <row r="18986" spans="1:8" ht="15" hidden="1" thickBot="1">
      <c r="A18986" s="409">
        <v>202209</v>
      </c>
      <c r="B18986" s="196" t="s">
        <v>1900</v>
      </c>
      <c r="C18986" s="197" t="s">
        <v>1892</v>
      </c>
      <c r="D18986" s="198" t="s">
        <v>337</v>
      </c>
      <c r="E18986" s="421">
        <v>80606</v>
      </c>
      <c r="F18986" s="413">
        <v>147.32</v>
      </c>
      <c r="G18986" s="414">
        <f t="shared" si="592"/>
        <v>547.14906326364382</v>
      </c>
      <c r="H18986" s="415">
        <f t="shared" si="593"/>
        <v>2.7357453163182193</v>
      </c>
    </row>
    <row r="18987" spans="1:8" ht="15" hidden="1" thickBot="1">
      <c r="A18987" s="409">
        <v>202209</v>
      </c>
      <c r="B18987" s="196" t="s">
        <v>1901</v>
      </c>
      <c r="C18987" s="197" t="s">
        <v>1892</v>
      </c>
      <c r="D18987" s="198" t="s">
        <v>339</v>
      </c>
      <c r="E18987" s="421">
        <v>403</v>
      </c>
      <c r="F18987" s="413">
        <v>147.32</v>
      </c>
      <c r="G18987" s="414">
        <f t="shared" si="592"/>
        <v>2.7355416779799078</v>
      </c>
      <c r="H18987" s="415">
        <f t="shared" si="593"/>
        <v>2.7355416779799078</v>
      </c>
    </row>
    <row r="18988" spans="1:8" ht="15" hidden="1" thickBot="1">
      <c r="A18988" s="409">
        <v>202209</v>
      </c>
      <c r="B18988" s="196" t="s">
        <v>1902</v>
      </c>
      <c r="C18988" s="197" t="s">
        <v>1892</v>
      </c>
      <c r="D18988" s="198" t="s">
        <v>337</v>
      </c>
      <c r="E18988" s="421">
        <v>71018</v>
      </c>
      <c r="F18988" s="413">
        <v>147.32</v>
      </c>
      <c r="G18988" s="414">
        <f t="shared" si="592"/>
        <v>482.06625033939724</v>
      </c>
      <c r="H18988" s="415">
        <f t="shared" si="593"/>
        <v>2.4103312516969861</v>
      </c>
    </row>
    <row r="18989" spans="1:8" ht="15" hidden="1" thickBot="1">
      <c r="A18989" s="409">
        <v>202209</v>
      </c>
      <c r="B18989" s="196" t="s">
        <v>1903</v>
      </c>
      <c r="C18989" s="197" t="s">
        <v>1892</v>
      </c>
      <c r="D18989" s="198" t="s">
        <v>337</v>
      </c>
      <c r="E18989" s="421">
        <v>84811</v>
      </c>
      <c r="F18989" s="413">
        <v>147.32</v>
      </c>
      <c r="G18989" s="414">
        <f t="shared" si="592"/>
        <v>575.69237035025799</v>
      </c>
      <c r="H18989" s="415">
        <f t="shared" si="593"/>
        <v>2.8784618517512901</v>
      </c>
    </row>
    <row r="18990" spans="1:8" ht="15" hidden="1" thickBot="1">
      <c r="A18990" s="409">
        <v>202209</v>
      </c>
      <c r="B18990" s="196" t="s">
        <v>1904</v>
      </c>
      <c r="C18990" s="197" t="s">
        <v>1892</v>
      </c>
      <c r="D18990" s="198" t="s">
        <v>337</v>
      </c>
      <c r="E18990" s="421">
        <v>81467</v>
      </c>
      <c r="F18990" s="413">
        <v>147.32</v>
      </c>
      <c r="G18990" s="414">
        <f t="shared" si="592"/>
        <v>552.9934835731741</v>
      </c>
      <c r="H18990" s="415">
        <f t="shared" si="593"/>
        <v>2.7649674178658703</v>
      </c>
    </row>
    <row r="18991" spans="1:8" ht="15" hidden="1" thickBot="1">
      <c r="A18991" s="409">
        <v>202209</v>
      </c>
      <c r="B18991" s="196" t="s">
        <v>1905</v>
      </c>
      <c r="C18991" s="197" t="s">
        <v>1892</v>
      </c>
      <c r="D18991" s="198" t="s">
        <v>337</v>
      </c>
      <c r="E18991" s="421">
        <v>122056</v>
      </c>
      <c r="F18991" s="413">
        <v>147.32</v>
      </c>
      <c r="G18991" s="414">
        <f t="shared" si="592"/>
        <v>828.50936736356232</v>
      </c>
      <c r="H18991" s="415">
        <f t="shared" si="593"/>
        <v>4.1425468368178118</v>
      </c>
    </row>
    <row r="18992" spans="1:8" ht="15" hidden="1" thickBot="1">
      <c r="A18992" s="409">
        <v>202209</v>
      </c>
      <c r="B18992" s="196" t="s">
        <v>1906</v>
      </c>
      <c r="C18992" s="197" t="s">
        <v>1892</v>
      </c>
      <c r="D18992" s="198" t="s">
        <v>337</v>
      </c>
      <c r="E18992" s="421">
        <v>76298</v>
      </c>
      <c r="F18992" s="413">
        <v>147.32</v>
      </c>
      <c r="G18992" s="414">
        <f t="shared" si="592"/>
        <v>517.90659788216135</v>
      </c>
      <c r="H18992" s="415">
        <f t="shared" si="593"/>
        <v>2.5895329894108068</v>
      </c>
    </row>
    <row r="18993" spans="1:8" ht="15" hidden="1" thickBot="1">
      <c r="A18993" s="409">
        <v>202209</v>
      </c>
      <c r="B18993" s="196" t="s">
        <v>1907</v>
      </c>
      <c r="C18993" s="197" t="s">
        <v>1892</v>
      </c>
      <c r="D18993" s="198" t="s">
        <v>337</v>
      </c>
      <c r="E18993" s="421">
        <v>82308</v>
      </c>
      <c r="F18993" s="413">
        <v>147.32</v>
      </c>
      <c r="G18993" s="414">
        <f t="shared" si="592"/>
        <v>558.70214499049689</v>
      </c>
      <c r="H18993" s="415">
        <f t="shared" si="593"/>
        <v>2.7935107249524846</v>
      </c>
    </row>
    <row r="18994" spans="1:8" ht="15" hidden="1" thickBot="1">
      <c r="A18994" s="409">
        <v>202209</v>
      </c>
      <c r="B18994" s="196" t="s">
        <v>1908</v>
      </c>
      <c r="C18994" s="197" t="s">
        <v>1892</v>
      </c>
      <c r="D18994" s="198" t="s">
        <v>339</v>
      </c>
      <c r="E18994" s="421">
        <v>412</v>
      </c>
      <c r="F18994" s="413">
        <v>147.32</v>
      </c>
      <c r="G18994" s="414">
        <f t="shared" si="592"/>
        <v>2.7966331794732557</v>
      </c>
      <c r="H18994" s="415">
        <f t="shared" si="593"/>
        <v>2.7966331794732557</v>
      </c>
    </row>
    <row r="18995" spans="1:8" ht="15" hidden="1" thickBot="1">
      <c r="A18995" s="409">
        <v>202209</v>
      </c>
      <c r="B18995" s="196" t="s">
        <v>1909</v>
      </c>
      <c r="C18995" s="197" t="s">
        <v>1892</v>
      </c>
      <c r="D18995" s="198" t="s">
        <v>337</v>
      </c>
      <c r="E18995" s="421">
        <v>78516</v>
      </c>
      <c r="F18995" s="413">
        <v>147.32</v>
      </c>
      <c r="G18995" s="414">
        <f t="shared" si="592"/>
        <v>532.96225902796641</v>
      </c>
      <c r="H18995" s="415">
        <f t="shared" si="593"/>
        <v>2.6648112951398319</v>
      </c>
    </row>
    <row r="18996" spans="1:8" ht="15" hidden="1" thickBot="1">
      <c r="A18996" s="409">
        <v>202209</v>
      </c>
      <c r="B18996" s="196" t="s">
        <v>1910</v>
      </c>
      <c r="C18996" s="197" t="s">
        <v>1892</v>
      </c>
      <c r="D18996" s="198" t="s">
        <v>339</v>
      </c>
      <c r="E18996" s="421">
        <v>393</v>
      </c>
      <c r="F18996" s="413">
        <v>147.32</v>
      </c>
      <c r="G18996" s="414">
        <f t="shared" si="592"/>
        <v>2.667662231876188</v>
      </c>
      <c r="H18996" s="415">
        <f t="shared" si="593"/>
        <v>2.667662231876188</v>
      </c>
    </row>
    <row r="18997" spans="1:8" ht="15" hidden="1" thickBot="1">
      <c r="A18997" s="409">
        <v>202209</v>
      </c>
      <c r="B18997" s="196" t="s">
        <v>1911</v>
      </c>
      <c r="C18997" s="197" t="s">
        <v>1892</v>
      </c>
      <c r="D18997" s="198" t="s">
        <v>337</v>
      </c>
      <c r="E18997" s="421">
        <v>78516</v>
      </c>
      <c r="F18997" s="413">
        <v>147.32</v>
      </c>
      <c r="G18997" s="414">
        <f t="shared" si="592"/>
        <v>532.96225902796641</v>
      </c>
      <c r="H18997" s="415">
        <f t="shared" si="593"/>
        <v>2.6648112951398319</v>
      </c>
    </row>
    <row r="18998" spans="1:8" ht="15" hidden="1" thickBot="1">
      <c r="A18998" s="409">
        <v>202209</v>
      </c>
      <c r="B18998" s="196" t="s">
        <v>1912</v>
      </c>
      <c r="C18998" s="197" t="s">
        <v>1892</v>
      </c>
      <c r="D18998" s="198" t="s">
        <v>339</v>
      </c>
      <c r="E18998" s="421">
        <v>393</v>
      </c>
      <c r="F18998" s="413">
        <v>147.32</v>
      </c>
      <c r="G18998" s="414">
        <f t="shared" si="592"/>
        <v>2.667662231876188</v>
      </c>
      <c r="H18998" s="415">
        <f t="shared" si="593"/>
        <v>2.667662231876188</v>
      </c>
    </row>
    <row r="18999" spans="1:8" ht="15" hidden="1" thickBot="1">
      <c r="A18999" s="409">
        <v>202209</v>
      </c>
      <c r="B18999" s="196" t="s">
        <v>1913</v>
      </c>
      <c r="C18999" s="197" t="s">
        <v>1892</v>
      </c>
      <c r="D18999" s="198" t="s">
        <v>339</v>
      </c>
      <c r="E18999" s="421">
        <v>381</v>
      </c>
      <c r="F18999" s="413">
        <v>147.32</v>
      </c>
      <c r="G18999" s="414">
        <f t="shared" si="592"/>
        <v>2.5862068965517242</v>
      </c>
      <c r="H18999" s="415">
        <f t="shared" si="593"/>
        <v>2.5862068965517242</v>
      </c>
    </row>
    <row r="19000" spans="1:8" ht="15" hidden="1" thickBot="1">
      <c r="A19000" s="409">
        <v>202209</v>
      </c>
      <c r="B19000" s="196" t="s">
        <v>1914</v>
      </c>
      <c r="C19000" s="197" t="s">
        <v>1892</v>
      </c>
      <c r="D19000" s="198" t="s">
        <v>337</v>
      </c>
      <c r="E19000" s="421">
        <v>129088</v>
      </c>
      <c r="F19000" s="413">
        <v>147.32</v>
      </c>
      <c r="G19000" s="414">
        <f t="shared" si="592"/>
        <v>876.24219386369816</v>
      </c>
      <c r="H19000" s="415">
        <f t="shared" si="593"/>
        <v>4.3812109693184906</v>
      </c>
    </row>
    <row r="19001" spans="1:8" ht="15" hidden="1" thickBot="1">
      <c r="A19001" s="409">
        <v>202209</v>
      </c>
      <c r="B19001" s="196" t="s">
        <v>1915</v>
      </c>
      <c r="C19001" s="197" t="s">
        <v>2725</v>
      </c>
      <c r="D19001" s="198" t="s">
        <v>339</v>
      </c>
      <c r="E19001" s="421">
        <v>645</v>
      </c>
      <c r="F19001" s="413">
        <v>147.32</v>
      </c>
      <c r="G19001" s="414">
        <f t="shared" si="592"/>
        <v>4.3782242736899271</v>
      </c>
      <c r="H19001" s="415">
        <f t="shared" si="593"/>
        <v>4.3782242736899271</v>
      </c>
    </row>
    <row r="19002" spans="1:8" ht="15" hidden="1" thickBot="1">
      <c r="A19002" s="409">
        <v>202209</v>
      </c>
      <c r="B19002" s="196" t="s">
        <v>1916</v>
      </c>
      <c r="C19002" s="197" t="s">
        <v>1892</v>
      </c>
      <c r="D19002" s="198" t="s">
        <v>337</v>
      </c>
      <c r="E19002" s="421">
        <v>108369</v>
      </c>
      <c r="F19002" s="413">
        <v>147.32</v>
      </c>
      <c r="G19002" s="414">
        <f t="shared" si="592"/>
        <v>735.60276948140108</v>
      </c>
      <c r="H19002" s="415">
        <f t="shared" si="593"/>
        <v>3.6780138474070054</v>
      </c>
    </row>
    <row r="19003" spans="1:8" ht="15" hidden="1" thickBot="1">
      <c r="A19003" s="409">
        <v>202209</v>
      </c>
      <c r="B19003" s="196" t="s">
        <v>1917</v>
      </c>
      <c r="C19003" s="197" t="s">
        <v>1892</v>
      </c>
      <c r="D19003" s="198" t="s">
        <v>337</v>
      </c>
      <c r="E19003" s="421">
        <v>109108</v>
      </c>
      <c r="F19003" s="413">
        <v>147.32</v>
      </c>
      <c r="G19003" s="414">
        <f t="shared" si="592"/>
        <v>740.619060548466</v>
      </c>
      <c r="H19003" s="415">
        <f t="shared" si="593"/>
        <v>3.7030953027423301</v>
      </c>
    </row>
    <row r="19004" spans="1:8" ht="15" hidden="1" thickBot="1">
      <c r="A19004" s="409">
        <v>202209</v>
      </c>
      <c r="B19004" s="196" t="s">
        <v>1918</v>
      </c>
      <c r="C19004" s="197" t="s">
        <v>1892</v>
      </c>
      <c r="D19004" s="198" t="s">
        <v>339</v>
      </c>
      <c r="E19004" s="421">
        <v>542</v>
      </c>
      <c r="F19004" s="413">
        <v>147.32</v>
      </c>
      <c r="G19004" s="414">
        <f t="shared" si="592"/>
        <v>3.6790659788216131</v>
      </c>
      <c r="H19004" s="415">
        <f t="shared" si="593"/>
        <v>3.6790659788216131</v>
      </c>
    </row>
    <row r="19005" spans="1:8" ht="15" hidden="1" thickBot="1">
      <c r="A19005" s="409">
        <v>202209</v>
      </c>
      <c r="B19005" s="196" t="s">
        <v>1919</v>
      </c>
      <c r="C19005" s="197" t="s">
        <v>1892</v>
      </c>
      <c r="D19005" s="198" t="s">
        <v>337</v>
      </c>
      <c r="E19005" s="421">
        <v>124866</v>
      </c>
      <c r="F19005" s="413">
        <v>147.32</v>
      </c>
      <c r="G19005" s="414">
        <f t="shared" si="592"/>
        <v>847.58349171870759</v>
      </c>
      <c r="H19005" s="415">
        <f t="shared" si="593"/>
        <v>4.2379174585935377</v>
      </c>
    </row>
    <row r="19006" spans="1:8" ht="15" hidden="1" thickBot="1">
      <c r="A19006" s="409">
        <v>202209</v>
      </c>
      <c r="B19006" s="196" t="s">
        <v>1920</v>
      </c>
      <c r="C19006" s="197" t="s">
        <v>1892</v>
      </c>
      <c r="D19006" s="198" t="s">
        <v>339</v>
      </c>
      <c r="E19006" s="421">
        <v>624</v>
      </c>
      <c r="F19006" s="413">
        <v>147.32</v>
      </c>
      <c r="G19006" s="414">
        <f t="shared" si="592"/>
        <v>4.2356774368721153</v>
      </c>
      <c r="H19006" s="415">
        <f t="shared" si="593"/>
        <v>4.2356774368721153</v>
      </c>
    </row>
    <row r="19007" spans="1:8" ht="15" hidden="1" thickBot="1">
      <c r="A19007" s="409">
        <v>202209</v>
      </c>
      <c r="B19007" s="196" t="s">
        <v>1921</v>
      </c>
      <c r="C19007" s="197" t="s">
        <v>1892</v>
      </c>
      <c r="D19007" s="198" t="s">
        <v>337</v>
      </c>
      <c r="E19007" s="421">
        <v>111861</v>
      </c>
      <c r="F19007" s="413">
        <v>147.32</v>
      </c>
      <c r="G19007" s="414">
        <f t="shared" si="592"/>
        <v>759.30627206081999</v>
      </c>
      <c r="H19007" s="415">
        <f t="shared" si="593"/>
        <v>3.7965313603040998</v>
      </c>
    </row>
    <row r="19008" spans="1:8" ht="15" hidden="1" thickBot="1">
      <c r="A19008" s="409">
        <v>202209</v>
      </c>
      <c r="B19008" s="196" t="s">
        <v>1922</v>
      </c>
      <c r="C19008" s="197" t="s">
        <v>1892</v>
      </c>
      <c r="D19008" s="198" t="s">
        <v>339</v>
      </c>
      <c r="E19008" s="421">
        <v>559</v>
      </c>
      <c r="F19008" s="413">
        <v>147.32</v>
      </c>
      <c r="G19008" s="414">
        <f t="shared" si="592"/>
        <v>3.7944610371979368</v>
      </c>
      <c r="H19008" s="415">
        <f t="shared" si="593"/>
        <v>3.7944610371979368</v>
      </c>
    </row>
    <row r="19009" spans="1:8" ht="15" hidden="1" thickBot="1">
      <c r="A19009" s="409">
        <v>202209</v>
      </c>
      <c r="B19009" s="196" t="s">
        <v>1923</v>
      </c>
      <c r="C19009" s="197" t="s">
        <v>1892</v>
      </c>
      <c r="D19009" s="198" t="s">
        <v>337</v>
      </c>
      <c r="E19009" s="421">
        <v>79234</v>
      </c>
      <c r="F19009" s="413">
        <v>147.32</v>
      </c>
      <c r="G19009" s="414">
        <f t="shared" si="592"/>
        <v>537.8360032582134</v>
      </c>
      <c r="H19009" s="415">
        <f t="shared" si="593"/>
        <v>2.6891800162910671</v>
      </c>
    </row>
    <row r="19010" spans="1:8" ht="15" hidden="1" thickBot="1">
      <c r="A19010" s="409">
        <v>202209</v>
      </c>
      <c r="B19010" s="196" t="s">
        <v>1924</v>
      </c>
      <c r="C19010" s="197" t="s">
        <v>1892</v>
      </c>
      <c r="D19010" s="198" t="s">
        <v>337</v>
      </c>
      <c r="E19010" s="421">
        <v>139200</v>
      </c>
      <c r="F19010" s="413">
        <v>147.32</v>
      </c>
      <c r="G19010" s="414">
        <f t="shared" ref="G19010:G19073" si="594">+E19010/F19010</f>
        <v>944.88188976377955</v>
      </c>
      <c r="H19010" s="415">
        <f t="shared" ref="H19010:H19073" si="595">IF(D19010="TB",G19010/200,IF(D19010="LT",G19010,"VER"))</f>
        <v>4.7244094488188981</v>
      </c>
    </row>
    <row r="19011" spans="1:8" ht="15" hidden="1" thickBot="1">
      <c r="A19011" s="409">
        <v>202209</v>
      </c>
      <c r="B19011" s="196" t="s">
        <v>1925</v>
      </c>
      <c r="C19011" s="197" t="s">
        <v>2726</v>
      </c>
      <c r="D19011" s="198" t="s">
        <v>339</v>
      </c>
      <c r="E19011" s="421">
        <v>696</v>
      </c>
      <c r="F19011" s="413">
        <v>147.32</v>
      </c>
      <c r="G19011" s="414">
        <f t="shared" si="594"/>
        <v>4.7244094488188981</v>
      </c>
      <c r="H19011" s="415">
        <f t="shared" si="595"/>
        <v>4.7244094488188981</v>
      </c>
    </row>
    <row r="19012" spans="1:8" ht="15" hidden="1" thickBot="1">
      <c r="A19012" s="409">
        <v>202209</v>
      </c>
      <c r="B19012" s="196" t="s">
        <v>1926</v>
      </c>
      <c r="C19012" s="197" t="s">
        <v>1892</v>
      </c>
      <c r="D19012" s="198" t="s">
        <v>337</v>
      </c>
      <c r="E19012" s="421">
        <v>142934</v>
      </c>
      <c r="F19012" s="413">
        <v>147.32</v>
      </c>
      <c r="G19012" s="414">
        <f t="shared" si="594"/>
        <v>970.22807493890855</v>
      </c>
      <c r="H19012" s="415">
        <f t="shared" si="595"/>
        <v>4.851140374694543</v>
      </c>
    </row>
    <row r="19013" spans="1:8" ht="15" hidden="1" thickBot="1">
      <c r="A19013" s="409">
        <v>202209</v>
      </c>
      <c r="B19013" s="196" t="s">
        <v>1927</v>
      </c>
      <c r="C19013" s="197" t="s">
        <v>1892</v>
      </c>
      <c r="D19013" s="198" t="s">
        <v>339</v>
      </c>
      <c r="E19013" s="421">
        <v>715</v>
      </c>
      <c r="F19013" s="413">
        <v>147.32</v>
      </c>
      <c r="G19013" s="414">
        <f t="shared" si="594"/>
        <v>4.8533803964159654</v>
      </c>
      <c r="H19013" s="415">
        <f t="shared" si="595"/>
        <v>4.8533803964159654</v>
      </c>
    </row>
    <row r="19014" spans="1:8" ht="15" hidden="1" thickBot="1">
      <c r="A19014" s="409">
        <v>202209</v>
      </c>
      <c r="B19014" s="196" t="s">
        <v>1928</v>
      </c>
      <c r="C19014" s="197" t="s">
        <v>1892</v>
      </c>
      <c r="D19014" s="198" t="s">
        <v>337</v>
      </c>
      <c r="E19014" s="421">
        <v>109941</v>
      </c>
      <c r="F19014" s="413">
        <v>147.32</v>
      </c>
      <c r="G19014" s="414">
        <f t="shared" si="594"/>
        <v>746.27341840890585</v>
      </c>
      <c r="H19014" s="415">
        <f t="shared" si="595"/>
        <v>3.7313670920445294</v>
      </c>
    </row>
    <row r="19015" spans="1:8" ht="15" hidden="1" thickBot="1">
      <c r="A19015" s="409">
        <v>202209</v>
      </c>
      <c r="B19015" s="196" t="s">
        <v>1929</v>
      </c>
      <c r="C19015" s="197" t="s">
        <v>2727</v>
      </c>
      <c r="D19015" s="198" t="s">
        <v>339</v>
      </c>
      <c r="E19015" s="421">
        <v>550</v>
      </c>
      <c r="F19015" s="413">
        <v>147.32</v>
      </c>
      <c r="G19015" s="414">
        <f t="shared" si="594"/>
        <v>3.7333695357045888</v>
      </c>
      <c r="H19015" s="415">
        <f t="shared" si="595"/>
        <v>3.7333695357045888</v>
      </c>
    </row>
    <row r="19016" spans="1:8" ht="15" hidden="1" thickBot="1">
      <c r="A19016" s="409">
        <v>202209</v>
      </c>
      <c r="B19016" s="196" t="s">
        <v>1930</v>
      </c>
      <c r="C19016" s="197" t="s">
        <v>1892</v>
      </c>
      <c r="D19016" s="198" t="s">
        <v>339</v>
      </c>
      <c r="E19016" s="421">
        <v>396</v>
      </c>
      <c r="F19016" s="413">
        <v>147.32</v>
      </c>
      <c r="G19016" s="414">
        <f t="shared" si="594"/>
        <v>2.6880260657073038</v>
      </c>
      <c r="H19016" s="415">
        <f t="shared" si="595"/>
        <v>2.6880260657073038</v>
      </c>
    </row>
    <row r="19017" spans="1:8" ht="15" hidden="1" thickBot="1">
      <c r="A19017" s="409">
        <v>202209</v>
      </c>
      <c r="B19017" s="196" t="s">
        <v>1931</v>
      </c>
      <c r="C19017" s="197" t="s">
        <v>1892</v>
      </c>
      <c r="D19017" s="198" t="s">
        <v>337</v>
      </c>
      <c r="E19017" s="421">
        <v>101564</v>
      </c>
      <c r="F19017" s="413">
        <v>147.32</v>
      </c>
      <c r="G19017" s="414">
        <f t="shared" si="594"/>
        <v>689.41080640781979</v>
      </c>
      <c r="H19017" s="415">
        <f t="shared" si="595"/>
        <v>3.447054032039099</v>
      </c>
    </row>
    <row r="19018" spans="1:8" ht="15" hidden="1" thickBot="1">
      <c r="A19018" s="409">
        <v>202209</v>
      </c>
      <c r="B19018" s="196" t="s">
        <v>1932</v>
      </c>
      <c r="C19018" s="197" t="s">
        <v>1892</v>
      </c>
      <c r="D19018" s="198" t="s">
        <v>339</v>
      </c>
      <c r="E19018" s="421">
        <v>508</v>
      </c>
      <c r="F19018" s="413">
        <v>147.32</v>
      </c>
      <c r="G19018" s="414">
        <f t="shared" si="594"/>
        <v>3.4482758620689657</v>
      </c>
      <c r="H19018" s="415">
        <f t="shared" si="595"/>
        <v>3.4482758620689657</v>
      </c>
    </row>
    <row r="19019" spans="1:8" ht="15" hidden="1" thickBot="1">
      <c r="A19019" s="409">
        <v>202209</v>
      </c>
      <c r="B19019" s="196" t="s">
        <v>1933</v>
      </c>
      <c r="C19019" s="197" t="s">
        <v>1892</v>
      </c>
      <c r="D19019" s="198" t="s">
        <v>337</v>
      </c>
      <c r="E19019" s="421">
        <v>101564</v>
      </c>
      <c r="F19019" s="413">
        <v>147.32</v>
      </c>
      <c r="G19019" s="414">
        <f t="shared" si="594"/>
        <v>689.41080640781979</v>
      </c>
      <c r="H19019" s="415">
        <f t="shared" si="595"/>
        <v>3.447054032039099</v>
      </c>
    </row>
    <row r="19020" spans="1:8" ht="15" hidden="1" thickBot="1">
      <c r="A19020" s="409">
        <v>202209</v>
      </c>
      <c r="B19020" s="196" t="s">
        <v>1934</v>
      </c>
      <c r="C19020" s="197" t="s">
        <v>1892</v>
      </c>
      <c r="D19020" s="198" t="s">
        <v>337</v>
      </c>
      <c r="E19020" s="421">
        <v>121815</v>
      </c>
      <c r="F19020" s="413">
        <v>147.32</v>
      </c>
      <c r="G19020" s="414">
        <f t="shared" si="594"/>
        <v>826.87347271246267</v>
      </c>
      <c r="H19020" s="415">
        <f t="shared" si="595"/>
        <v>4.1343673635623137</v>
      </c>
    </row>
    <row r="19021" spans="1:8" ht="15" hidden="1" thickBot="1">
      <c r="A19021" s="409">
        <v>202209</v>
      </c>
      <c r="B19021" s="196" t="s">
        <v>1935</v>
      </c>
      <c r="C19021" s="197" t="s">
        <v>1892</v>
      </c>
      <c r="D19021" s="198" t="s">
        <v>339</v>
      </c>
      <c r="E19021" s="421">
        <v>609</v>
      </c>
      <c r="F19021" s="413">
        <v>147.32</v>
      </c>
      <c r="G19021" s="414">
        <f t="shared" si="594"/>
        <v>4.1338582677165352</v>
      </c>
      <c r="H19021" s="415">
        <f t="shared" si="595"/>
        <v>4.1338582677165352</v>
      </c>
    </row>
    <row r="19022" spans="1:8" ht="15" hidden="1" thickBot="1">
      <c r="A19022" s="409">
        <v>202209</v>
      </c>
      <c r="B19022" s="196" t="s">
        <v>1936</v>
      </c>
      <c r="C19022" s="197" t="s">
        <v>791</v>
      </c>
      <c r="D19022" s="198" t="s">
        <v>374</v>
      </c>
      <c r="E19022" s="421">
        <v>0.01</v>
      </c>
      <c r="F19022" s="413">
        <v>147.32</v>
      </c>
      <c r="G19022" s="414">
        <f t="shared" si="594"/>
        <v>6.7879446103719793E-5</v>
      </c>
      <c r="H19022" s="415" t="str">
        <f t="shared" si="595"/>
        <v>VER</v>
      </c>
    </row>
    <row r="19023" spans="1:8" ht="15" hidden="1" thickBot="1">
      <c r="A19023" s="409">
        <v>202209</v>
      </c>
      <c r="B19023" s="196" t="s">
        <v>1937</v>
      </c>
      <c r="C19023" s="197" t="s">
        <v>791</v>
      </c>
      <c r="D19023" s="198" t="s">
        <v>374</v>
      </c>
      <c r="E19023" s="421">
        <v>0.01</v>
      </c>
      <c r="F19023" s="413">
        <v>147.32</v>
      </c>
      <c r="G19023" s="414">
        <f t="shared" si="594"/>
        <v>6.7879446103719793E-5</v>
      </c>
      <c r="H19023" s="415" t="str">
        <f t="shared" si="595"/>
        <v>VER</v>
      </c>
    </row>
    <row r="19024" spans="1:8" ht="15" hidden="1" thickBot="1">
      <c r="A19024" s="409">
        <v>202209</v>
      </c>
      <c r="B19024" s="196" t="s">
        <v>1938</v>
      </c>
      <c r="C19024" s="197" t="s">
        <v>791</v>
      </c>
      <c r="D19024" s="198" t="s">
        <v>374</v>
      </c>
      <c r="E19024" s="421">
        <v>0.01</v>
      </c>
      <c r="F19024" s="413">
        <v>147.32</v>
      </c>
      <c r="G19024" s="414">
        <f t="shared" si="594"/>
        <v>6.7879446103719793E-5</v>
      </c>
      <c r="H19024" s="415" t="str">
        <f t="shared" si="595"/>
        <v>VER</v>
      </c>
    </row>
    <row r="19025" spans="1:8" ht="15" hidden="1" thickBot="1">
      <c r="A19025" s="409">
        <v>202209</v>
      </c>
      <c r="B19025" s="196" t="s">
        <v>1939</v>
      </c>
      <c r="C19025" s="197" t="s">
        <v>1940</v>
      </c>
      <c r="D19025" s="198" t="s">
        <v>374</v>
      </c>
      <c r="E19025" s="421">
        <v>0.01</v>
      </c>
      <c r="F19025" s="413">
        <v>147.32</v>
      </c>
      <c r="G19025" s="414">
        <f t="shared" si="594"/>
        <v>6.7879446103719793E-5</v>
      </c>
      <c r="H19025" s="415" t="str">
        <f t="shared" si="595"/>
        <v>VER</v>
      </c>
    </row>
    <row r="19026" spans="1:8" ht="15" hidden="1" thickBot="1">
      <c r="A19026" s="409">
        <v>202209</v>
      </c>
      <c r="B19026" s="196" t="s">
        <v>1941</v>
      </c>
      <c r="C19026" s="197" t="s">
        <v>1892</v>
      </c>
      <c r="D19026" s="198" t="s">
        <v>374</v>
      </c>
      <c r="E19026" s="421">
        <v>0.01</v>
      </c>
      <c r="F19026" s="413">
        <v>147.32</v>
      </c>
      <c r="G19026" s="414">
        <f t="shared" si="594"/>
        <v>6.7879446103719793E-5</v>
      </c>
      <c r="H19026" s="415" t="str">
        <f t="shared" si="595"/>
        <v>VER</v>
      </c>
    </row>
    <row r="19027" spans="1:8" ht="15" hidden="1" thickBot="1">
      <c r="A19027" s="409">
        <v>202209</v>
      </c>
      <c r="B19027" s="196" t="s">
        <v>1942</v>
      </c>
      <c r="C19027" s="197" t="s">
        <v>2789</v>
      </c>
      <c r="D19027" s="198" t="s">
        <v>337</v>
      </c>
      <c r="E19027" s="421">
        <v>96972</v>
      </c>
      <c r="F19027" s="413">
        <v>147.32</v>
      </c>
      <c r="G19027" s="414">
        <f t="shared" si="594"/>
        <v>658.2405647569916</v>
      </c>
      <c r="H19027" s="415">
        <f t="shared" si="595"/>
        <v>3.2912028237849582</v>
      </c>
    </row>
    <row r="19028" spans="1:8" ht="15" hidden="1" thickBot="1">
      <c r="A19028" s="409">
        <v>202209</v>
      </c>
      <c r="B19028" s="196" t="s">
        <v>1943</v>
      </c>
      <c r="C19028" s="197" t="s">
        <v>2790</v>
      </c>
      <c r="D19028" s="198" t="s">
        <v>339</v>
      </c>
      <c r="E19028" s="421">
        <v>485</v>
      </c>
      <c r="F19028" s="413">
        <v>147.32</v>
      </c>
      <c r="G19028" s="414">
        <f t="shared" si="594"/>
        <v>3.2921531360304099</v>
      </c>
      <c r="H19028" s="415">
        <f t="shared" si="595"/>
        <v>3.2921531360304099</v>
      </c>
    </row>
    <row r="19029" spans="1:8" ht="15" hidden="1" thickBot="1">
      <c r="A19029" s="409">
        <v>202209</v>
      </c>
      <c r="B19029" s="196" t="s">
        <v>1944</v>
      </c>
      <c r="C19029" s="197" t="s">
        <v>1892</v>
      </c>
      <c r="D19029" s="198" t="s">
        <v>337</v>
      </c>
      <c r="E19029" s="421">
        <v>101356</v>
      </c>
      <c r="F19029" s="413">
        <v>147.32</v>
      </c>
      <c r="G19029" s="414">
        <f t="shared" si="594"/>
        <v>687.99891392886241</v>
      </c>
      <c r="H19029" s="415">
        <f t="shared" si="595"/>
        <v>3.4399945696443122</v>
      </c>
    </row>
    <row r="19030" spans="1:8" ht="15" hidden="1" thickBot="1">
      <c r="A19030" s="409">
        <v>202209</v>
      </c>
      <c r="B19030" s="196" t="s">
        <v>1945</v>
      </c>
      <c r="C19030" s="197" t="s">
        <v>1892</v>
      </c>
      <c r="D19030" s="198" t="s">
        <v>337</v>
      </c>
      <c r="E19030" s="421">
        <v>93593</v>
      </c>
      <c r="F19030" s="413">
        <v>147.32</v>
      </c>
      <c r="G19030" s="414">
        <f t="shared" si="594"/>
        <v>635.30409991854469</v>
      </c>
      <c r="H19030" s="415">
        <f t="shared" si="595"/>
        <v>3.1765204995927236</v>
      </c>
    </row>
    <row r="19031" spans="1:8" ht="15" hidden="1" thickBot="1">
      <c r="A19031" s="409">
        <v>202209</v>
      </c>
      <c r="B19031" s="196" t="s">
        <v>1946</v>
      </c>
      <c r="C19031" s="197" t="s">
        <v>2728</v>
      </c>
      <c r="D19031" s="198" t="s">
        <v>339</v>
      </c>
      <c r="E19031" s="421">
        <v>468</v>
      </c>
      <c r="F19031" s="413">
        <v>147.32</v>
      </c>
      <c r="G19031" s="414">
        <f t="shared" si="594"/>
        <v>3.1767580776540867</v>
      </c>
      <c r="H19031" s="415">
        <f t="shared" si="595"/>
        <v>3.1767580776540867</v>
      </c>
    </row>
    <row r="19032" spans="1:8" ht="15" hidden="1" thickBot="1">
      <c r="A19032" s="409">
        <v>202209</v>
      </c>
      <c r="B19032" s="196" t="s">
        <v>1947</v>
      </c>
      <c r="C19032" s="197" t="s">
        <v>1892</v>
      </c>
      <c r="D19032" s="198" t="s">
        <v>337</v>
      </c>
      <c r="E19032" s="421">
        <v>67215</v>
      </c>
      <c r="F19032" s="413">
        <v>147.32</v>
      </c>
      <c r="G19032" s="414">
        <f t="shared" si="594"/>
        <v>456.25169698615264</v>
      </c>
      <c r="H19032" s="415">
        <f t="shared" si="595"/>
        <v>2.2812584849307633</v>
      </c>
    </row>
    <row r="19033" spans="1:8" ht="15" hidden="1" thickBot="1">
      <c r="A19033" s="409">
        <v>202209</v>
      </c>
      <c r="B19033" s="196" t="s">
        <v>1948</v>
      </c>
      <c r="C19033" s="197" t="s">
        <v>1892</v>
      </c>
      <c r="D19033" s="198" t="s">
        <v>337</v>
      </c>
      <c r="E19033" s="421">
        <v>67215</v>
      </c>
      <c r="F19033" s="413">
        <v>147.32</v>
      </c>
      <c r="G19033" s="414">
        <f t="shared" si="594"/>
        <v>456.25169698615264</v>
      </c>
      <c r="H19033" s="415">
        <f t="shared" si="595"/>
        <v>2.2812584849307633</v>
      </c>
    </row>
    <row r="19034" spans="1:8" ht="15" hidden="1" thickBot="1">
      <c r="A19034" s="409">
        <v>202209</v>
      </c>
      <c r="B19034" s="196" t="s">
        <v>1949</v>
      </c>
      <c r="C19034" s="197" t="s">
        <v>2729</v>
      </c>
      <c r="D19034" s="198" t="s">
        <v>339</v>
      </c>
      <c r="E19034" s="421">
        <v>336</v>
      </c>
      <c r="F19034" s="413">
        <v>147.32</v>
      </c>
      <c r="G19034" s="414">
        <f t="shared" si="594"/>
        <v>2.2807493890849853</v>
      </c>
      <c r="H19034" s="415">
        <f t="shared" si="595"/>
        <v>2.2807493890849853</v>
      </c>
    </row>
    <row r="19035" spans="1:8" ht="15" hidden="1" thickBot="1">
      <c r="A19035" s="409">
        <v>202209</v>
      </c>
      <c r="B19035" s="196" t="s">
        <v>1950</v>
      </c>
      <c r="C19035" s="197" t="s">
        <v>1892</v>
      </c>
      <c r="D19035" s="198" t="s">
        <v>337</v>
      </c>
      <c r="E19035" s="421">
        <v>67215</v>
      </c>
      <c r="F19035" s="413">
        <v>147.32</v>
      </c>
      <c r="G19035" s="414">
        <f t="shared" si="594"/>
        <v>456.25169698615264</v>
      </c>
      <c r="H19035" s="415">
        <f t="shared" si="595"/>
        <v>2.2812584849307633</v>
      </c>
    </row>
    <row r="19036" spans="1:8" ht="15" hidden="1" thickBot="1">
      <c r="A19036" s="409">
        <v>202209</v>
      </c>
      <c r="B19036" s="196" t="s">
        <v>1951</v>
      </c>
      <c r="C19036" s="197" t="s">
        <v>1892</v>
      </c>
      <c r="D19036" s="198" t="s">
        <v>337</v>
      </c>
      <c r="E19036" s="421">
        <v>67215</v>
      </c>
      <c r="F19036" s="413">
        <v>147.32</v>
      </c>
      <c r="G19036" s="414">
        <f t="shared" si="594"/>
        <v>456.25169698615264</v>
      </c>
      <c r="H19036" s="415">
        <f t="shared" si="595"/>
        <v>2.2812584849307633</v>
      </c>
    </row>
    <row r="19037" spans="1:8" ht="15" hidden="1" thickBot="1">
      <c r="A19037" s="409">
        <v>202209</v>
      </c>
      <c r="B19037" s="196" t="s">
        <v>1952</v>
      </c>
      <c r="C19037" s="197" t="s">
        <v>1892</v>
      </c>
      <c r="D19037" s="198" t="s">
        <v>337</v>
      </c>
      <c r="E19037" s="421">
        <v>109445</v>
      </c>
      <c r="F19037" s="413">
        <v>147.32</v>
      </c>
      <c r="G19037" s="414">
        <f t="shared" si="594"/>
        <v>742.90659788216135</v>
      </c>
      <c r="H19037" s="415">
        <f t="shared" si="595"/>
        <v>3.7145329894108068</v>
      </c>
    </row>
    <row r="19038" spans="1:8" ht="15" hidden="1" thickBot="1">
      <c r="A19038" s="409">
        <v>202209</v>
      </c>
      <c r="B19038" s="196" t="s">
        <v>1953</v>
      </c>
      <c r="C19038" s="197" t="s">
        <v>1892</v>
      </c>
      <c r="D19038" s="198" t="s">
        <v>339</v>
      </c>
      <c r="E19038" s="421">
        <v>547</v>
      </c>
      <c r="F19038" s="413">
        <v>147.32</v>
      </c>
      <c r="G19038" s="414">
        <f t="shared" si="594"/>
        <v>3.713005701873473</v>
      </c>
      <c r="H19038" s="415">
        <f t="shared" si="595"/>
        <v>3.713005701873473</v>
      </c>
    </row>
    <row r="19039" spans="1:8" ht="15" hidden="1" thickBot="1">
      <c r="A19039" s="409">
        <v>202209</v>
      </c>
      <c r="B19039" s="196" t="s">
        <v>1954</v>
      </c>
      <c r="C19039" s="197" t="s">
        <v>1955</v>
      </c>
      <c r="D19039" s="198" t="s">
        <v>337</v>
      </c>
      <c r="E19039" s="421">
        <v>126252</v>
      </c>
      <c r="F19039" s="413">
        <v>147.32</v>
      </c>
      <c r="G19039" s="414">
        <f t="shared" si="594"/>
        <v>856.99158294868323</v>
      </c>
      <c r="H19039" s="415">
        <f t="shared" si="595"/>
        <v>4.2849579147434165</v>
      </c>
    </row>
    <row r="19040" spans="1:8" ht="15" hidden="1" thickBot="1">
      <c r="A19040" s="409">
        <v>202209</v>
      </c>
      <c r="B19040" s="196" t="s">
        <v>1956</v>
      </c>
      <c r="C19040" s="197" t="s">
        <v>2730</v>
      </c>
      <c r="D19040" s="198" t="s">
        <v>337</v>
      </c>
      <c r="E19040" s="421">
        <v>133669</v>
      </c>
      <c r="F19040" s="413">
        <v>147.32</v>
      </c>
      <c r="G19040" s="414">
        <f t="shared" si="594"/>
        <v>907.33776812381211</v>
      </c>
      <c r="H19040" s="415">
        <f t="shared" si="595"/>
        <v>4.5366888406190604</v>
      </c>
    </row>
    <row r="19041" spans="1:8" ht="15" hidden="1" thickBot="1">
      <c r="A19041" s="409">
        <v>202209</v>
      </c>
      <c r="B19041" s="196" t="s">
        <v>1957</v>
      </c>
      <c r="C19041" s="197" t="s">
        <v>2731</v>
      </c>
      <c r="D19041" s="198" t="s">
        <v>339</v>
      </c>
      <c r="E19041" s="421">
        <v>668</v>
      </c>
      <c r="F19041" s="413">
        <v>147.32</v>
      </c>
      <c r="G19041" s="414">
        <f t="shared" si="594"/>
        <v>4.5343469997284824</v>
      </c>
      <c r="H19041" s="415">
        <f t="shared" si="595"/>
        <v>4.5343469997284824</v>
      </c>
    </row>
    <row r="19042" spans="1:8" ht="15" hidden="1" thickBot="1">
      <c r="A19042" s="409">
        <v>202209</v>
      </c>
      <c r="B19042" s="196" t="s">
        <v>1958</v>
      </c>
      <c r="C19042" s="197" t="s">
        <v>1955</v>
      </c>
      <c r="D19042" s="198" t="s">
        <v>337</v>
      </c>
      <c r="E19042" s="421">
        <v>133669</v>
      </c>
      <c r="F19042" s="413">
        <v>147.32</v>
      </c>
      <c r="G19042" s="414">
        <f t="shared" si="594"/>
        <v>907.33776812381211</v>
      </c>
      <c r="H19042" s="415">
        <f t="shared" si="595"/>
        <v>4.5366888406190604</v>
      </c>
    </row>
    <row r="19043" spans="1:8" ht="15" hidden="1" thickBot="1">
      <c r="A19043" s="409">
        <v>202209</v>
      </c>
      <c r="B19043" s="196" t="s">
        <v>1959</v>
      </c>
      <c r="C19043" s="197" t="s">
        <v>1955</v>
      </c>
      <c r="D19043" s="198" t="s">
        <v>337</v>
      </c>
      <c r="E19043" s="421">
        <v>128475</v>
      </c>
      <c r="F19043" s="413">
        <v>147.32</v>
      </c>
      <c r="G19043" s="414">
        <f t="shared" si="594"/>
        <v>872.08118381754014</v>
      </c>
      <c r="H19043" s="415">
        <f t="shared" si="595"/>
        <v>4.3604059190877003</v>
      </c>
    </row>
    <row r="19044" spans="1:8" ht="15" hidden="1" thickBot="1">
      <c r="A19044" s="409">
        <v>202209</v>
      </c>
      <c r="B19044" s="196" t="s">
        <v>1960</v>
      </c>
      <c r="C19044" s="197" t="s">
        <v>2732</v>
      </c>
      <c r="D19044" s="198" t="s">
        <v>339</v>
      </c>
      <c r="E19044" s="421">
        <v>642</v>
      </c>
      <c r="F19044" s="413">
        <v>147.32</v>
      </c>
      <c r="G19044" s="414">
        <f t="shared" si="594"/>
        <v>4.3578604398588112</v>
      </c>
      <c r="H19044" s="415">
        <f t="shared" si="595"/>
        <v>4.3578604398588112</v>
      </c>
    </row>
    <row r="19045" spans="1:8" ht="15" hidden="1" thickBot="1">
      <c r="A19045" s="409">
        <v>202209</v>
      </c>
      <c r="B19045" s="196" t="s">
        <v>1961</v>
      </c>
      <c r="C19045" s="197" t="s">
        <v>1892</v>
      </c>
      <c r="D19045" s="198" t="s">
        <v>337</v>
      </c>
      <c r="E19045" s="421">
        <v>136327</v>
      </c>
      <c r="F19045" s="413">
        <v>147.32</v>
      </c>
      <c r="G19045" s="414">
        <f t="shared" si="594"/>
        <v>925.38012489818084</v>
      </c>
      <c r="H19045" s="415">
        <f t="shared" si="595"/>
        <v>4.6269006244909043</v>
      </c>
    </row>
    <row r="19046" spans="1:8" ht="15" hidden="1" thickBot="1">
      <c r="A19046" s="409">
        <v>202209</v>
      </c>
      <c r="B19046" s="196" t="s">
        <v>1962</v>
      </c>
      <c r="C19046" s="197" t="s">
        <v>1892</v>
      </c>
      <c r="D19046" s="198" t="s">
        <v>350</v>
      </c>
      <c r="E19046" s="421">
        <v>0.01</v>
      </c>
      <c r="F19046" s="413">
        <v>147.32</v>
      </c>
      <c r="G19046" s="414">
        <f t="shared" si="594"/>
        <v>6.7879446103719793E-5</v>
      </c>
      <c r="H19046" s="415" t="str">
        <f t="shared" si="595"/>
        <v>VER</v>
      </c>
    </row>
    <row r="19047" spans="1:8" ht="15" hidden="1" thickBot="1">
      <c r="A19047" s="409">
        <v>202209</v>
      </c>
      <c r="B19047" s="196" t="s">
        <v>1963</v>
      </c>
      <c r="C19047" s="197" t="s">
        <v>1892</v>
      </c>
      <c r="D19047" s="198" t="s">
        <v>337</v>
      </c>
      <c r="E19047" s="421">
        <v>68961</v>
      </c>
      <c r="F19047" s="413">
        <v>147.32</v>
      </c>
      <c r="G19047" s="414">
        <f t="shared" si="594"/>
        <v>468.10344827586209</v>
      </c>
      <c r="H19047" s="415">
        <f t="shared" si="595"/>
        <v>2.3405172413793105</v>
      </c>
    </row>
    <row r="19048" spans="1:8" ht="15" hidden="1" thickBot="1">
      <c r="A19048" s="409">
        <v>202209</v>
      </c>
      <c r="B19048" s="196" t="s">
        <v>1964</v>
      </c>
      <c r="C19048" s="197" t="s">
        <v>1892</v>
      </c>
      <c r="D19048" s="198" t="s">
        <v>337</v>
      </c>
      <c r="E19048" s="421">
        <v>41642</v>
      </c>
      <c r="F19048" s="413">
        <v>147.32</v>
      </c>
      <c r="G19048" s="414">
        <f t="shared" si="594"/>
        <v>282.66358946510996</v>
      </c>
      <c r="H19048" s="415">
        <f t="shared" si="595"/>
        <v>1.4133179473255497</v>
      </c>
    </row>
    <row r="19049" spans="1:8" ht="15" hidden="1" thickBot="1">
      <c r="A19049" s="409">
        <v>202209</v>
      </c>
      <c r="B19049" s="196" t="s">
        <v>1965</v>
      </c>
      <c r="C19049" s="197" t="s">
        <v>1892</v>
      </c>
      <c r="D19049" s="198" t="s">
        <v>337</v>
      </c>
      <c r="E19049" s="421">
        <v>107806</v>
      </c>
      <c r="F19049" s="413">
        <v>147.32</v>
      </c>
      <c r="G19049" s="414">
        <f t="shared" si="594"/>
        <v>731.78115666576161</v>
      </c>
      <c r="H19049" s="415">
        <f t="shared" si="595"/>
        <v>3.6589057833288079</v>
      </c>
    </row>
    <row r="19050" spans="1:8" ht="15" hidden="1" thickBot="1">
      <c r="A19050" s="409">
        <v>202209</v>
      </c>
      <c r="B19050" s="196" t="s">
        <v>1966</v>
      </c>
      <c r="C19050" s="197" t="s">
        <v>1892</v>
      </c>
      <c r="D19050" s="198" t="s">
        <v>337</v>
      </c>
      <c r="E19050" s="421">
        <v>113899</v>
      </c>
      <c r="F19050" s="413">
        <v>147.32</v>
      </c>
      <c r="G19050" s="414">
        <f t="shared" si="594"/>
        <v>773.14010317675809</v>
      </c>
      <c r="H19050" s="415">
        <f t="shared" si="595"/>
        <v>3.8657005158837903</v>
      </c>
    </row>
    <row r="19051" spans="1:8" ht="15" hidden="1" thickBot="1">
      <c r="A19051" s="409">
        <v>202209</v>
      </c>
      <c r="B19051" s="196" t="s">
        <v>1967</v>
      </c>
      <c r="C19051" s="197" t="s">
        <v>2733</v>
      </c>
      <c r="D19051" s="198" t="s">
        <v>339</v>
      </c>
      <c r="E19051" s="421">
        <v>569</v>
      </c>
      <c r="F19051" s="413">
        <v>147.32</v>
      </c>
      <c r="G19051" s="414">
        <f t="shared" si="594"/>
        <v>3.8623404833016566</v>
      </c>
      <c r="H19051" s="415">
        <f t="shared" si="595"/>
        <v>3.8623404833016566</v>
      </c>
    </row>
    <row r="19052" spans="1:8" ht="15" hidden="1" thickBot="1">
      <c r="A19052" s="409">
        <v>202209</v>
      </c>
      <c r="B19052" s="196" t="s">
        <v>1968</v>
      </c>
      <c r="C19052" s="197" t="s">
        <v>1892</v>
      </c>
      <c r="D19052" s="198" t="s">
        <v>337</v>
      </c>
      <c r="E19052" s="421">
        <v>109482</v>
      </c>
      <c r="F19052" s="413">
        <v>147.32</v>
      </c>
      <c r="G19052" s="414">
        <f t="shared" si="594"/>
        <v>743.15775183274513</v>
      </c>
      <c r="H19052" s="415">
        <f t="shared" si="595"/>
        <v>3.7157887591637255</v>
      </c>
    </row>
    <row r="19053" spans="1:8" ht="15" hidden="1" thickBot="1">
      <c r="A19053" s="409">
        <v>202209</v>
      </c>
      <c r="B19053" s="196" t="s">
        <v>1969</v>
      </c>
      <c r="C19053" s="197" t="s">
        <v>1892</v>
      </c>
      <c r="D19053" s="198" t="s">
        <v>339</v>
      </c>
      <c r="E19053" s="421">
        <v>547</v>
      </c>
      <c r="F19053" s="413">
        <v>147.32</v>
      </c>
      <c r="G19053" s="414">
        <f t="shared" si="594"/>
        <v>3.713005701873473</v>
      </c>
      <c r="H19053" s="415">
        <f t="shared" si="595"/>
        <v>3.713005701873473</v>
      </c>
    </row>
    <row r="19054" spans="1:8" ht="15" hidden="1" thickBot="1">
      <c r="A19054" s="409">
        <v>202209</v>
      </c>
      <c r="B19054" s="196" t="s">
        <v>1970</v>
      </c>
      <c r="C19054" s="197" t="s">
        <v>1892</v>
      </c>
      <c r="D19054" s="198" t="s">
        <v>337</v>
      </c>
      <c r="E19054" s="421">
        <v>112324</v>
      </c>
      <c r="F19054" s="413">
        <v>147.32</v>
      </c>
      <c r="G19054" s="414">
        <f t="shared" si="594"/>
        <v>762.44909041542223</v>
      </c>
      <c r="H19054" s="415">
        <f t="shared" si="595"/>
        <v>3.8122454520771112</v>
      </c>
    </row>
    <row r="19055" spans="1:8" ht="15" hidden="1" thickBot="1">
      <c r="A19055" s="409">
        <v>202209</v>
      </c>
      <c r="B19055" s="196" t="s">
        <v>1971</v>
      </c>
      <c r="C19055" s="197" t="s">
        <v>2735</v>
      </c>
      <c r="D19055" s="198" t="s">
        <v>339</v>
      </c>
      <c r="E19055" s="421">
        <v>539</v>
      </c>
      <c r="F19055" s="413">
        <v>147.32</v>
      </c>
      <c r="G19055" s="414">
        <f t="shared" si="594"/>
        <v>3.6587021449904968</v>
      </c>
      <c r="H19055" s="415">
        <f t="shared" si="595"/>
        <v>3.6587021449904968</v>
      </c>
    </row>
    <row r="19056" spans="1:8" ht="15" hidden="1" thickBot="1">
      <c r="A19056" s="409">
        <v>202209</v>
      </c>
      <c r="B19056" s="196" t="s">
        <v>1972</v>
      </c>
      <c r="C19056" s="197" t="s">
        <v>1892</v>
      </c>
      <c r="D19056" s="198" t="s">
        <v>337</v>
      </c>
      <c r="E19056" s="421">
        <v>121818</v>
      </c>
      <c r="F19056" s="413">
        <v>147.32</v>
      </c>
      <c r="G19056" s="414">
        <f t="shared" si="594"/>
        <v>826.89383654629387</v>
      </c>
      <c r="H19056" s="415">
        <f t="shared" si="595"/>
        <v>4.1344691827314692</v>
      </c>
    </row>
    <row r="19057" spans="1:8" ht="15" hidden="1" thickBot="1">
      <c r="A19057" s="409">
        <v>202209</v>
      </c>
      <c r="B19057" s="196" t="s">
        <v>1973</v>
      </c>
      <c r="C19057" s="197" t="s">
        <v>2736</v>
      </c>
      <c r="D19057" s="198" t="s">
        <v>339</v>
      </c>
      <c r="E19057" s="421">
        <v>609</v>
      </c>
      <c r="F19057" s="413">
        <v>147.32</v>
      </c>
      <c r="G19057" s="414">
        <f t="shared" si="594"/>
        <v>4.1338582677165352</v>
      </c>
      <c r="H19057" s="415">
        <f t="shared" si="595"/>
        <v>4.1338582677165352</v>
      </c>
    </row>
    <row r="19058" spans="1:8" ht="15" hidden="1" thickBot="1">
      <c r="A19058" s="409">
        <v>202209</v>
      </c>
      <c r="B19058" s="196" t="s">
        <v>1974</v>
      </c>
      <c r="C19058" s="197" t="s">
        <v>1892</v>
      </c>
      <c r="D19058" s="198" t="s">
        <v>337</v>
      </c>
      <c r="E19058" s="421">
        <v>126225</v>
      </c>
      <c r="F19058" s="413">
        <v>147.32</v>
      </c>
      <c r="G19058" s="414">
        <f t="shared" si="594"/>
        <v>856.80830844420313</v>
      </c>
      <c r="H19058" s="415">
        <f t="shared" si="595"/>
        <v>4.2840415422210159</v>
      </c>
    </row>
    <row r="19059" spans="1:8" ht="15" hidden="1" thickBot="1">
      <c r="A19059" s="409">
        <v>202209</v>
      </c>
      <c r="B19059" s="196" t="s">
        <v>1975</v>
      </c>
      <c r="C19059" s="197" t="s">
        <v>1892</v>
      </c>
      <c r="D19059" s="198" t="s">
        <v>339</v>
      </c>
      <c r="E19059" s="421">
        <v>631</v>
      </c>
      <c r="F19059" s="413">
        <v>147.32</v>
      </c>
      <c r="G19059" s="414">
        <f t="shared" si="594"/>
        <v>4.2831930491447192</v>
      </c>
      <c r="H19059" s="415">
        <f t="shared" si="595"/>
        <v>4.2831930491447192</v>
      </c>
    </row>
    <row r="19060" spans="1:8" ht="15" hidden="1" thickBot="1">
      <c r="A19060" s="409">
        <v>202209</v>
      </c>
      <c r="B19060" s="196" t="s">
        <v>1976</v>
      </c>
      <c r="C19060" s="197" t="s">
        <v>1892</v>
      </c>
      <c r="D19060" s="198" t="s">
        <v>337</v>
      </c>
      <c r="E19060" s="421">
        <v>120794</v>
      </c>
      <c r="F19060" s="413">
        <v>147.32</v>
      </c>
      <c r="G19060" s="414">
        <f t="shared" si="594"/>
        <v>819.94298126527292</v>
      </c>
      <c r="H19060" s="415">
        <f t="shared" si="595"/>
        <v>4.0997149063263647</v>
      </c>
    </row>
    <row r="19061" spans="1:8" ht="15" hidden="1" thickBot="1">
      <c r="A19061" s="409">
        <v>202209</v>
      </c>
      <c r="B19061" s="196" t="s">
        <v>1977</v>
      </c>
      <c r="C19061" s="197" t="s">
        <v>2737</v>
      </c>
      <c r="D19061" s="198" t="s">
        <v>339</v>
      </c>
      <c r="E19061" s="421">
        <v>604</v>
      </c>
      <c r="F19061" s="413">
        <v>147.32</v>
      </c>
      <c r="G19061" s="414">
        <f t="shared" si="594"/>
        <v>4.0999185446646758</v>
      </c>
      <c r="H19061" s="415">
        <f t="shared" si="595"/>
        <v>4.0999185446646758</v>
      </c>
    </row>
    <row r="19062" spans="1:8" ht="15" hidden="1" thickBot="1">
      <c r="A19062" s="409">
        <v>202209</v>
      </c>
      <c r="B19062" s="196" t="s">
        <v>1978</v>
      </c>
      <c r="C19062" s="197" t="s">
        <v>2738</v>
      </c>
      <c r="D19062" s="198" t="s">
        <v>337</v>
      </c>
      <c r="E19062" s="421">
        <v>107806</v>
      </c>
      <c r="F19062" s="413">
        <v>147.32</v>
      </c>
      <c r="G19062" s="414">
        <f t="shared" si="594"/>
        <v>731.78115666576161</v>
      </c>
      <c r="H19062" s="415">
        <f t="shared" si="595"/>
        <v>3.6589057833288079</v>
      </c>
    </row>
    <row r="19063" spans="1:8" ht="15" hidden="1" thickBot="1">
      <c r="A19063" s="409">
        <v>202209</v>
      </c>
      <c r="B19063" s="196" t="s">
        <v>1979</v>
      </c>
      <c r="C19063" s="197" t="s">
        <v>2739</v>
      </c>
      <c r="D19063" s="198" t="s">
        <v>339</v>
      </c>
      <c r="E19063" s="421">
        <v>539</v>
      </c>
      <c r="F19063" s="413">
        <v>147.32</v>
      </c>
      <c r="G19063" s="414">
        <f t="shared" si="594"/>
        <v>3.6587021449904968</v>
      </c>
      <c r="H19063" s="415">
        <f t="shared" si="595"/>
        <v>3.6587021449904968</v>
      </c>
    </row>
    <row r="19064" spans="1:8" ht="15" hidden="1" thickBot="1">
      <c r="A19064" s="409">
        <v>202209</v>
      </c>
      <c r="B19064" s="196" t="s">
        <v>1980</v>
      </c>
      <c r="C19064" s="197" t="s">
        <v>1892</v>
      </c>
      <c r="D19064" s="198" t="s">
        <v>337</v>
      </c>
      <c r="E19064" s="421">
        <v>103331</v>
      </c>
      <c r="F19064" s="413">
        <v>147.32</v>
      </c>
      <c r="G19064" s="414">
        <f t="shared" si="594"/>
        <v>701.40510453434706</v>
      </c>
      <c r="H19064" s="415">
        <f t="shared" si="595"/>
        <v>3.5070255226717353</v>
      </c>
    </row>
    <row r="19065" spans="1:8" ht="15" hidden="1" thickBot="1">
      <c r="A19065" s="409">
        <v>202209</v>
      </c>
      <c r="B19065" s="196" t="s">
        <v>1981</v>
      </c>
      <c r="C19065" s="197" t="s">
        <v>1892</v>
      </c>
      <c r="D19065" s="198" t="s">
        <v>337</v>
      </c>
      <c r="E19065" s="421">
        <v>87861</v>
      </c>
      <c r="F19065" s="413">
        <v>147.32</v>
      </c>
      <c r="G19065" s="414">
        <f t="shared" si="594"/>
        <v>596.39560141189247</v>
      </c>
      <c r="H19065" s="415">
        <f t="shared" si="595"/>
        <v>2.9819780070594621</v>
      </c>
    </row>
    <row r="19066" spans="1:8" ht="15" hidden="1" thickBot="1">
      <c r="A19066" s="409">
        <v>202209</v>
      </c>
      <c r="B19066" s="196" t="s">
        <v>1982</v>
      </c>
      <c r="C19066" s="197" t="s">
        <v>2740</v>
      </c>
      <c r="D19066" s="198" t="s">
        <v>337</v>
      </c>
      <c r="E19066" s="421">
        <v>67215</v>
      </c>
      <c r="F19066" s="413">
        <v>147.32</v>
      </c>
      <c r="G19066" s="414">
        <f t="shared" si="594"/>
        <v>456.25169698615264</v>
      </c>
      <c r="H19066" s="415">
        <f t="shared" si="595"/>
        <v>2.2812584849307633</v>
      </c>
    </row>
    <row r="19067" spans="1:8" ht="15" hidden="1" thickBot="1">
      <c r="A19067" s="409">
        <v>202209</v>
      </c>
      <c r="B19067" s="196" t="s">
        <v>1983</v>
      </c>
      <c r="C19067" s="197" t="s">
        <v>2741</v>
      </c>
      <c r="D19067" s="198" t="s">
        <v>339</v>
      </c>
      <c r="E19067" s="421">
        <v>336</v>
      </c>
      <c r="F19067" s="413">
        <v>147.32</v>
      </c>
      <c r="G19067" s="414">
        <f t="shared" si="594"/>
        <v>2.2807493890849853</v>
      </c>
      <c r="H19067" s="415">
        <f t="shared" si="595"/>
        <v>2.2807493890849853</v>
      </c>
    </row>
    <row r="19068" spans="1:8" ht="15" hidden="1" thickBot="1">
      <c r="A19068" s="409">
        <v>202209</v>
      </c>
      <c r="B19068" s="196" t="s">
        <v>1984</v>
      </c>
      <c r="C19068" s="197" t="s">
        <v>1892</v>
      </c>
      <c r="D19068" s="198" t="s">
        <v>337</v>
      </c>
      <c r="E19068" s="421">
        <v>66714</v>
      </c>
      <c r="F19068" s="413">
        <v>147.32</v>
      </c>
      <c r="G19068" s="414">
        <f t="shared" si="594"/>
        <v>452.85093673635623</v>
      </c>
      <c r="H19068" s="415">
        <f t="shared" si="595"/>
        <v>2.2642546836817812</v>
      </c>
    </row>
    <row r="19069" spans="1:8" ht="15" hidden="1" thickBot="1">
      <c r="A19069" s="409">
        <v>202209</v>
      </c>
      <c r="B19069" s="196" t="s">
        <v>1985</v>
      </c>
      <c r="C19069" s="197" t="s">
        <v>1892</v>
      </c>
      <c r="D19069" s="198" t="s">
        <v>337</v>
      </c>
      <c r="E19069" s="421">
        <v>100445</v>
      </c>
      <c r="F19069" s="413">
        <v>147.32</v>
      </c>
      <c r="G19069" s="414">
        <f t="shared" si="594"/>
        <v>681.81509638881346</v>
      </c>
      <c r="H19069" s="415">
        <f t="shared" si="595"/>
        <v>3.4090754819440674</v>
      </c>
    </row>
    <row r="19070" spans="1:8" ht="15" hidden="1" thickBot="1">
      <c r="A19070" s="409">
        <v>202209</v>
      </c>
      <c r="B19070" s="196" t="s">
        <v>1986</v>
      </c>
      <c r="C19070" s="197" t="s">
        <v>1892</v>
      </c>
      <c r="D19070" s="198" t="s">
        <v>337</v>
      </c>
      <c r="E19070" s="421">
        <v>71697</v>
      </c>
      <c r="F19070" s="413">
        <v>147.32</v>
      </c>
      <c r="G19070" s="414">
        <f t="shared" si="594"/>
        <v>486.67526472983985</v>
      </c>
      <c r="H19070" s="415">
        <f t="shared" si="595"/>
        <v>2.4333763236491994</v>
      </c>
    </row>
    <row r="19071" spans="1:8" ht="15" hidden="1" thickBot="1">
      <c r="A19071" s="409">
        <v>202209</v>
      </c>
      <c r="B19071" s="196" t="s">
        <v>1987</v>
      </c>
      <c r="C19071" s="197" t="s">
        <v>1892</v>
      </c>
      <c r="D19071" s="198" t="s">
        <v>337</v>
      </c>
      <c r="E19071" s="421">
        <v>66714</v>
      </c>
      <c r="F19071" s="413">
        <v>147.32</v>
      </c>
      <c r="G19071" s="414">
        <f t="shared" si="594"/>
        <v>452.85093673635623</v>
      </c>
      <c r="H19071" s="415">
        <f t="shared" si="595"/>
        <v>2.2642546836817812</v>
      </c>
    </row>
    <row r="19072" spans="1:8" ht="15" hidden="1" thickBot="1">
      <c r="A19072" s="409">
        <v>202209</v>
      </c>
      <c r="B19072" s="196" t="s">
        <v>1988</v>
      </c>
      <c r="C19072" s="197" t="s">
        <v>2742</v>
      </c>
      <c r="D19072" s="198" t="s">
        <v>339</v>
      </c>
      <c r="E19072" s="421">
        <v>334</v>
      </c>
      <c r="F19072" s="413">
        <v>147.32</v>
      </c>
      <c r="G19072" s="414">
        <f t="shared" si="594"/>
        <v>2.2671734998642412</v>
      </c>
      <c r="H19072" s="415">
        <f t="shared" si="595"/>
        <v>2.2671734998642412</v>
      </c>
    </row>
    <row r="19073" spans="1:8" ht="15" hidden="1" thickBot="1">
      <c r="A19073" s="409">
        <v>202209</v>
      </c>
      <c r="B19073" s="196" t="s">
        <v>1989</v>
      </c>
      <c r="C19073" s="197" t="s">
        <v>1892</v>
      </c>
      <c r="D19073" s="198" t="s">
        <v>337</v>
      </c>
      <c r="E19073" s="421">
        <v>66714</v>
      </c>
      <c r="F19073" s="413">
        <v>147.32</v>
      </c>
      <c r="G19073" s="414">
        <f t="shared" si="594"/>
        <v>452.85093673635623</v>
      </c>
      <c r="H19073" s="415">
        <f t="shared" si="595"/>
        <v>2.2642546836817812</v>
      </c>
    </row>
    <row r="19074" spans="1:8" ht="15" hidden="1" thickBot="1">
      <c r="A19074" s="409">
        <v>202209</v>
      </c>
      <c r="B19074" s="196" t="s">
        <v>1990</v>
      </c>
      <c r="C19074" s="197" t="s">
        <v>1892</v>
      </c>
      <c r="D19074" s="198" t="s">
        <v>337</v>
      </c>
      <c r="E19074" s="421">
        <v>66714</v>
      </c>
      <c r="F19074" s="413">
        <v>147.32</v>
      </c>
      <c r="G19074" s="414">
        <f t="shared" ref="G19074:G19137" si="596">+E19074/F19074</f>
        <v>452.85093673635623</v>
      </c>
      <c r="H19074" s="415">
        <f t="shared" ref="H19074:H19137" si="597">IF(D19074="TB",G19074/200,IF(D19074="LT",G19074,"VER"))</f>
        <v>2.2642546836817812</v>
      </c>
    </row>
    <row r="19075" spans="1:8" ht="15" hidden="1" thickBot="1">
      <c r="A19075" s="409">
        <v>202209</v>
      </c>
      <c r="B19075" s="196" t="s">
        <v>1991</v>
      </c>
      <c r="C19075" s="197" t="s">
        <v>1892</v>
      </c>
      <c r="D19075" s="198" t="s">
        <v>339</v>
      </c>
      <c r="E19075" s="421">
        <v>334</v>
      </c>
      <c r="F19075" s="413">
        <v>147.32</v>
      </c>
      <c r="G19075" s="414">
        <f t="shared" si="596"/>
        <v>2.2671734998642412</v>
      </c>
      <c r="H19075" s="415">
        <f t="shared" si="597"/>
        <v>2.2671734998642412</v>
      </c>
    </row>
    <row r="19076" spans="1:8" ht="15" hidden="1" thickBot="1">
      <c r="A19076" s="409">
        <v>202209</v>
      </c>
      <c r="B19076" s="196" t="s">
        <v>1992</v>
      </c>
      <c r="C19076" s="197" t="s">
        <v>1892</v>
      </c>
      <c r="D19076" s="198" t="s">
        <v>337</v>
      </c>
      <c r="E19076" s="421">
        <v>65356</v>
      </c>
      <c r="F19076" s="413">
        <v>147.32</v>
      </c>
      <c r="G19076" s="414">
        <f t="shared" si="596"/>
        <v>443.63290795547113</v>
      </c>
      <c r="H19076" s="415">
        <f t="shared" si="597"/>
        <v>2.2181645397773555</v>
      </c>
    </row>
    <row r="19077" spans="1:8" ht="15" hidden="1" thickBot="1">
      <c r="A19077" s="409">
        <v>202209</v>
      </c>
      <c r="B19077" s="196" t="s">
        <v>1993</v>
      </c>
      <c r="C19077" s="197" t="s">
        <v>1892</v>
      </c>
      <c r="D19077" s="198" t="s">
        <v>337</v>
      </c>
      <c r="E19077" s="421">
        <v>93633</v>
      </c>
      <c r="F19077" s="413">
        <v>147.32</v>
      </c>
      <c r="G19077" s="414">
        <f t="shared" si="596"/>
        <v>635.57561770295956</v>
      </c>
      <c r="H19077" s="415">
        <f t="shared" si="597"/>
        <v>3.1778780885147979</v>
      </c>
    </row>
    <row r="19078" spans="1:8" ht="15" hidden="1" thickBot="1">
      <c r="A19078" s="409">
        <v>202209</v>
      </c>
      <c r="B19078" s="196" t="s">
        <v>1994</v>
      </c>
      <c r="C19078" s="197" t="s">
        <v>2743</v>
      </c>
      <c r="D19078" s="198" t="s">
        <v>339</v>
      </c>
      <c r="E19078" s="421">
        <v>468</v>
      </c>
      <c r="F19078" s="413">
        <v>147.32</v>
      </c>
      <c r="G19078" s="414">
        <f t="shared" si="596"/>
        <v>3.1767580776540867</v>
      </c>
      <c r="H19078" s="415">
        <f t="shared" si="597"/>
        <v>3.1767580776540867</v>
      </c>
    </row>
    <row r="19079" spans="1:8" ht="15" hidden="1" thickBot="1">
      <c r="A19079" s="409">
        <v>202209</v>
      </c>
      <c r="B19079" s="196" t="s">
        <v>1995</v>
      </c>
      <c r="C19079" s="197" t="s">
        <v>1892</v>
      </c>
      <c r="D19079" s="198" t="s">
        <v>337</v>
      </c>
      <c r="E19079" s="421">
        <v>66714</v>
      </c>
      <c r="F19079" s="413">
        <v>147.32</v>
      </c>
      <c r="G19079" s="414">
        <f t="shared" si="596"/>
        <v>452.85093673635623</v>
      </c>
      <c r="H19079" s="415">
        <f t="shared" si="597"/>
        <v>2.2642546836817812</v>
      </c>
    </row>
    <row r="19080" spans="1:8" ht="15" hidden="1" thickBot="1">
      <c r="A19080" s="409">
        <v>202209</v>
      </c>
      <c r="B19080" s="196" t="s">
        <v>1996</v>
      </c>
      <c r="C19080" s="197" t="s">
        <v>1892</v>
      </c>
      <c r="D19080" s="198" t="s">
        <v>337</v>
      </c>
      <c r="E19080" s="421">
        <v>78003</v>
      </c>
      <c r="F19080" s="413">
        <v>147.32</v>
      </c>
      <c r="G19080" s="414">
        <f t="shared" si="596"/>
        <v>529.4800434428455</v>
      </c>
      <c r="H19080" s="415">
        <f t="shared" si="597"/>
        <v>2.6474002172142277</v>
      </c>
    </row>
    <row r="19081" spans="1:8" ht="15" hidden="1" thickBot="1">
      <c r="A19081" s="409">
        <v>202209</v>
      </c>
      <c r="B19081" s="196" t="s">
        <v>1997</v>
      </c>
      <c r="C19081" s="197" t="s">
        <v>2744</v>
      </c>
      <c r="D19081" s="198" t="s">
        <v>339</v>
      </c>
      <c r="E19081" s="421">
        <v>334</v>
      </c>
      <c r="F19081" s="413">
        <v>147.32</v>
      </c>
      <c r="G19081" s="414">
        <f t="shared" si="596"/>
        <v>2.2671734998642412</v>
      </c>
      <c r="H19081" s="415">
        <f t="shared" si="597"/>
        <v>2.2671734998642412</v>
      </c>
    </row>
    <row r="19082" spans="1:8" ht="15" hidden="1" thickBot="1">
      <c r="A19082" s="409">
        <v>202209</v>
      </c>
      <c r="B19082" s="196" t="s">
        <v>1998</v>
      </c>
      <c r="C19082" s="197" t="s">
        <v>1892</v>
      </c>
      <c r="D19082" s="198" t="s">
        <v>337</v>
      </c>
      <c r="E19082" s="421">
        <v>93708</v>
      </c>
      <c r="F19082" s="413">
        <v>147.32</v>
      </c>
      <c r="G19082" s="414">
        <f t="shared" si="596"/>
        <v>636.08471354873745</v>
      </c>
      <c r="H19082" s="415">
        <f t="shared" si="597"/>
        <v>3.1804235677436874</v>
      </c>
    </row>
    <row r="19083" spans="1:8" ht="15" hidden="1" thickBot="1">
      <c r="A19083" s="409">
        <v>202209</v>
      </c>
      <c r="B19083" s="196" t="s">
        <v>1999</v>
      </c>
      <c r="C19083" s="197" t="s">
        <v>1892</v>
      </c>
      <c r="D19083" s="198" t="s">
        <v>337</v>
      </c>
      <c r="E19083" s="421">
        <v>150432</v>
      </c>
      <c r="F19083" s="413">
        <v>147.32</v>
      </c>
      <c r="G19083" s="414">
        <f t="shared" si="596"/>
        <v>1021.1240836274776</v>
      </c>
      <c r="H19083" s="415">
        <f t="shared" si="597"/>
        <v>5.1056204181373879</v>
      </c>
    </row>
    <row r="19084" spans="1:8" ht="15" hidden="1" thickBot="1">
      <c r="A19084" s="409">
        <v>202209</v>
      </c>
      <c r="B19084" s="196" t="s">
        <v>2000</v>
      </c>
      <c r="C19084" s="197" t="s">
        <v>1892</v>
      </c>
      <c r="D19084" s="198" t="s">
        <v>339</v>
      </c>
      <c r="E19084" s="421">
        <v>752</v>
      </c>
      <c r="F19084" s="413">
        <v>147.32</v>
      </c>
      <c r="G19084" s="414">
        <f t="shared" si="596"/>
        <v>5.1045343469997286</v>
      </c>
      <c r="H19084" s="415">
        <f t="shared" si="597"/>
        <v>5.1045343469997286</v>
      </c>
    </row>
    <row r="19085" spans="1:8" ht="15" hidden="1" thickBot="1">
      <c r="A19085" s="409">
        <v>202209</v>
      </c>
      <c r="B19085" s="196" t="s">
        <v>2001</v>
      </c>
      <c r="C19085" s="197" t="s">
        <v>2745</v>
      </c>
      <c r="D19085" s="198" t="s">
        <v>337</v>
      </c>
      <c r="E19085" s="421">
        <v>86220</v>
      </c>
      <c r="F19085" s="413">
        <v>147.32</v>
      </c>
      <c r="G19085" s="414">
        <f t="shared" si="596"/>
        <v>585.25658430627209</v>
      </c>
      <c r="H19085" s="415">
        <f t="shared" si="597"/>
        <v>2.9262829215313606</v>
      </c>
    </row>
    <row r="19086" spans="1:8" ht="15" hidden="1" thickBot="1">
      <c r="A19086" s="409">
        <v>202209</v>
      </c>
      <c r="B19086" s="196" t="s">
        <v>2002</v>
      </c>
      <c r="C19086" s="197" t="s">
        <v>1892</v>
      </c>
      <c r="D19086" s="198" t="s">
        <v>337</v>
      </c>
      <c r="E19086" s="421">
        <v>66191</v>
      </c>
      <c r="F19086" s="413">
        <v>147.32</v>
      </c>
      <c r="G19086" s="414">
        <f t="shared" si="596"/>
        <v>449.30084170513169</v>
      </c>
      <c r="H19086" s="415">
        <f t="shared" si="597"/>
        <v>2.2465042085256584</v>
      </c>
    </row>
    <row r="19087" spans="1:8" ht="15" hidden="1" thickBot="1">
      <c r="A19087" s="409">
        <v>202209</v>
      </c>
      <c r="B19087" s="196" t="s">
        <v>2003</v>
      </c>
      <c r="C19087" s="197" t="s">
        <v>2739</v>
      </c>
      <c r="D19087" s="198" t="s">
        <v>339</v>
      </c>
      <c r="E19087" s="421">
        <v>431</v>
      </c>
      <c r="F19087" s="413">
        <v>147.32</v>
      </c>
      <c r="G19087" s="414">
        <f t="shared" si="596"/>
        <v>2.925604127070323</v>
      </c>
      <c r="H19087" s="415">
        <f t="shared" si="597"/>
        <v>2.925604127070323</v>
      </c>
    </row>
    <row r="19088" spans="1:8" ht="15" hidden="1" thickBot="1">
      <c r="A19088" s="409">
        <v>202209</v>
      </c>
      <c r="B19088" s="196" t="s">
        <v>2004</v>
      </c>
      <c r="C19088" s="197" t="s">
        <v>1892</v>
      </c>
      <c r="D19088" s="198" t="s">
        <v>337</v>
      </c>
      <c r="E19088" s="421">
        <v>90700</v>
      </c>
      <c r="F19088" s="413">
        <v>147.32</v>
      </c>
      <c r="G19088" s="414">
        <f t="shared" si="596"/>
        <v>615.6665761607386</v>
      </c>
      <c r="H19088" s="415">
        <f t="shared" si="597"/>
        <v>3.0783328808036932</v>
      </c>
    </row>
    <row r="19089" spans="1:8" ht="15" hidden="1" thickBot="1">
      <c r="A19089" s="409">
        <v>202209</v>
      </c>
      <c r="B19089" s="196" t="s">
        <v>2005</v>
      </c>
      <c r="C19089" s="197" t="s">
        <v>1892</v>
      </c>
      <c r="D19089" s="198" t="s">
        <v>339</v>
      </c>
      <c r="E19089" s="421">
        <v>453</v>
      </c>
      <c r="F19089" s="413">
        <v>147.32</v>
      </c>
      <c r="G19089" s="414">
        <f t="shared" si="596"/>
        <v>3.0749389084985066</v>
      </c>
      <c r="H19089" s="415">
        <f t="shared" si="597"/>
        <v>3.0749389084985066</v>
      </c>
    </row>
    <row r="19090" spans="1:8" ht="15" hidden="1" thickBot="1">
      <c r="A19090" s="409">
        <v>202209</v>
      </c>
      <c r="B19090" s="196" t="s">
        <v>2006</v>
      </c>
      <c r="C19090" s="197" t="s">
        <v>2746</v>
      </c>
      <c r="D19090" s="198" t="s">
        <v>337</v>
      </c>
      <c r="E19090" s="421">
        <v>122437</v>
      </c>
      <c r="F19090" s="413">
        <v>147.32</v>
      </c>
      <c r="G19090" s="414">
        <f t="shared" si="596"/>
        <v>831.09557426011406</v>
      </c>
      <c r="H19090" s="415">
        <f t="shared" si="597"/>
        <v>4.1554778713005707</v>
      </c>
    </row>
    <row r="19091" spans="1:8" ht="15" hidden="1" thickBot="1">
      <c r="A19091" s="409">
        <v>202209</v>
      </c>
      <c r="B19091" s="196" t="s">
        <v>2007</v>
      </c>
      <c r="C19091" s="197" t="s">
        <v>2747</v>
      </c>
      <c r="D19091" s="198" t="s">
        <v>339</v>
      </c>
      <c r="E19091" s="421">
        <v>612</v>
      </c>
      <c r="F19091" s="413">
        <v>147.32</v>
      </c>
      <c r="G19091" s="414">
        <f t="shared" si="596"/>
        <v>4.1542221015476519</v>
      </c>
      <c r="H19091" s="415">
        <f t="shared" si="597"/>
        <v>4.1542221015476519</v>
      </c>
    </row>
    <row r="19092" spans="1:8" ht="15" hidden="1" thickBot="1">
      <c r="A19092" s="409">
        <v>202209</v>
      </c>
      <c r="B19092" s="196" t="s">
        <v>2008</v>
      </c>
      <c r="C19092" s="197" t="s">
        <v>1892</v>
      </c>
      <c r="D19092" s="198" t="s">
        <v>337</v>
      </c>
      <c r="E19092" s="421">
        <v>129676</v>
      </c>
      <c r="F19092" s="413">
        <v>147.32</v>
      </c>
      <c r="G19092" s="414">
        <f t="shared" si="596"/>
        <v>880.23350529459685</v>
      </c>
      <c r="H19092" s="415">
        <f t="shared" si="597"/>
        <v>4.4011675264729844</v>
      </c>
    </row>
    <row r="19093" spans="1:8" ht="15" hidden="1" thickBot="1">
      <c r="A19093" s="409">
        <v>202209</v>
      </c>
      <c r="B19093" s="196" t="s">
        <v>2009</v>
      </c>
      <c r="C19093" s="197" t="s">
        <v>1892</v>
      </c>
      <c r="D19093" s="198" t="s">
        <v>339</v>
      </c>
      <c r="E19093" s="421">
        <v>648</v>
      </c>
      <c r="F19093" s="413">
        <v>147.32</v>
      </c>
      <c r="G19093" s="414">
        <f t="shared" si="596"/>
        <v>4.3985881075210429</v>
      </c>
      <c r="H19093" s="415">
        <f t="shared" si="597"/>
        <v>4.3985881075210429</v>
      </c>
    </row>
    <row r="19094" spans="1:8" ht="15" hidden="1" thickBot="1">
      <c r="A19094" s="409">
        <v>202209</v>
      </c>
      <c r="B19094" s="196" t="s">
        <v>2010</v>
      </c>
      <c r="C19094" s="197" t="s">
        <v>1892</v>
      </c>
      <c r="D19094" s="198" t="s">
        <v>337</v>
      </c>
      <c r="E19094" s="421">
        <v>127533</v>
      </c>
      <c r="F19094" s="413">
        <v>147.32</v>
      </c>
      <c r="G19094" s="414">
        <f t="shared" si="596"/>
        <v>865.68693999456968</v>
      </c>
      <c r="H19094" s="415">
        <f t="shared" si="597"/>
        <v>4.3284346999728482</v>
      </c>
    </row>
    <row r="19095" spans="1:8" ht="15" hidden="1" thickBot="1">
      <c r="A19095" s="409">
        <v>202209</v>
      </c>
      <c r="B19095" s="196" t="s">
        <v>2011</v>
      </c>
      <c r="C19095" s="197" t="s">
        <v>2748</v>
      </c>
      <c r="D19095" s="198" t="s">
        <v>339</v>
      </c>
      <c r="E19095" s="421">
        <v>638</v>
      </c>
      <c r="F19095" s="413">
        <v>147.32</v>
      </c>
      <c r="G19095" s="414">
        <f t="shared" si="596"/>
        <v>4.3307086614173231</v>
      </c>
      <c r="H19095" s="415">
        <f t="shared" si="597"/>
        <v>4.3307086614173231</v>
      </c>
    </row>
    <row r="19096" spans="1:8" ht="15" hidden="1" thickBot="1">
      <c r="A19096" s="409">
        <v>202209</v>
      </c>
      <c r="B19096" s="196" t="s">
        <v>2012</v>
      </c>
      <c r="C19096" s="197" t="s">
        <v>1892</v>
      </c>
      <c r="D19096" s="198" t="s">
        <v>337</v>
      </c>
      <c r="E19096" s="421">
        <v>101953.43</v>
      </c>
      <c r="F19096" s="413">
        <v>147.32</v>
      </c>
      <c r="G19096" s="414">
        <f t="shared" si="596"/>
        <v>692.05423567743685</v>
      </c>
      <c r="H19096" s="415">
        <f t="shared" si="597"/>
        <v>3.4602711783871842</v>
      </c>
    </row>
    <row r="19097" spans="1:8" ht="15" hidden="1" thickBot="1">
      <c r="A19097" s="409">
        <v>202209</v>
      </c>
      <c r="B19097" s="196" t="s">
        <v>2013</v>
      </c>
      <c r="C19097" s="197" t="s">
        <v>1892</v>
      </c>
      <c r="D19097" s="198" t="s">
        <v>339</v>
      </c>
      <c r="E19097" s="421">
        <v>510</v>
      </c>
      <c r="F19097" s="413">
        <v>147.32</v>
      </c>
      <c r="G19097" s="414">
        <f t="shared" si="596"/>
        <v>3.4618517512897098</v>
      </c>
      <c r="H19097" s="415">
        <f t="shared" si="597"/>
        <v>3.4618517512897098</v>
      </c>
    </row>
    <row r="19098" spans="1:8" ht="15" hidden="1" thickBot="1">
      <c r="A19098" s="409">
        <v>202209</v>
      </c>
      <c r="B19098" s="196" t="s">
        <v>2014</v>
      </c>
      <c r="C19098" s="197" t="s">
        <v>1892</v>
      </c>
      <c r="D19098" s="198" t="s">
        <v>337</v>
      </c>
      <c r="E19098" s="421">
        <v>122437</v>
      </c>
      <c r="F19098" s="413">
        <v>147.32</v>
      </c>
      <c r="G19098" s="414">
        <f t="shared" si="596"/>
        <v>831.09557426011406</v>
      </c>
      <c r="H19098" s="415">
        <f t="shared" si="597"/>
        <v>4.1554778713005707</v>
      </c>
    </row>
    <row r="19099" spans="1:8" ht="15" hidden="1" thickBot="1">
      <c r="A19099" s="409">
        <v>202209</v>
      </c>
      <c r="B19099" s="196" t="s">
        <v>2015</v>
      </c>
      <c r="C19099" s="197" t="s">
        <v>1892</v>
      </c>
      <c r="D19099" s="198" t="s">
        <v>339</v>
      </c>
      <c r="E19099" s="421">
        <v>612</v>
      </c>
      <c r="F19099" s="413">
        <v>147.32</v>
      </c>
      <c r="G19099" s="414">
        <f t="shared" si="596"/>
        <v>4.1542221015476519</v>
      </c>
      <c r="H19099" s="415">
        <f t="shared" si="597"/>
        <v>4.1542221015476519</v>
      </c>
    </row>
    <row r="19100" spans="1:8" ht="15" hidden="1" thickBot="1">
      <c r="A19100" s="409">
        <v>202209</v>
      </c>
      <c r="B19100" s="196" t="s">
        <v>2016</v>
      </c>
      <c r="C19100" s="197" t="s">
        <v>1892</v>
      </c>
      <c r="D19100" s="198" t="s">
        <v>337</v>
      </c>
      <c r="E19100" s="421">
        <v>131904</v>
      </c>
      <c r="F19100" s="413">
        <v>147.32</v>
      </c>
      <c r="G19100" s="414">
        <f t="shared" si="596"/>
        <v>895.3570458865056</v>
      </c>
      <c r="H19100" s="415">
        <f t="shared" si="597"/>
        <v>4.4767852294325277</v>
      </c>
    </row>
    <row r="19101" spans="1:8" ht="15" hidden="1" thickBot="1">
      <c r="A19101" s="409">
        <v>202209</v>
      </c>
      <c r="B19101" s="196" t="s">
        <v>2017</v>
      </c>
      <c r="C19101" s="197" t="s">
        <v>2749</v>
      </c>
      <c r="D19101" s="198" t="s">
        <v>339</v>
      </c>
      <c r="E19101" s="421">
        <v>659</v>
      </c>
      <c r="F19101" s="413">
        <v>147.32</v>
      </c>
      <c r="G19101" s="414">
        <f t="shared" si="596"/>
        <v>4.4732554982351349</v>
      </c>
      <c r="H19101" s="415">
        <f t="shared" si="597"/>
        <v>4.4732554982351349</v>
      </c>
    </row>
    <row r="19102" spans="1:8" ht="15" hidden="1" thickBot="1">
      <c r="A19102" s="409">
        <v>202209</v>
      </c>
      <c r="B19102" s="196" t="s">
        <v>2018</v>
      </c>
      <c r="C19102" s="197" t="s">
        <v>791</v>
      </c>
      <c r="D19102" s="198" t="s">
        <v>337</v>
      </c>
      <c r="E19102" s="421">
        <v>95925</v>
      </c>
      <c r="F19102" s="413">
        <v>147.32</v>
      </c>
      <c r="G19102" s="414">
        <f t="shared" si="596"/>
        <v>651.13358674993219</v>
      </c>
      <c r="H19102" s="415">
        <f t="shared" si="597"/>
        <v>3.255667933749661</v>
      </c>
    </row>
    <row r="19103" spans="1:8" ht="15" hidden="1" thickBot="1">
      <c r="A19103" s="409">
        <v>202209</v>
      </c>
      <c r="B19103" s="196" t="s">
        <v>2019</v>
      </c>
      <c r="C19103" s="197" t="s">
        <v>791</v>
      </c>
      <c r="D19103" s="198" t="s">
        <v>339</v>
      </c>
      <c r="E19103" s="421">
        <v>480</v>
      </c>
      <c r="F19103" s="413">
        <v>147.32</v>
      </c>
      <c r="G19103" s="414">
        <f t="shared" si="596"/>
        <v>3.25821341297855</v>
      </c>
      <c r="H19103" s="415">
        <f t="shared" si="597"/>
        <v>3.25821341297855</v>
      </c>
    </row>
    <row r="19104" spans="1:8" ht="15" hidden="1" thickBot="1">
      <c r="A19104" s="409">
        <v>202209</v>
      </c>
      <c r="B19104" s="196" t="s">
        <v>2020</v>
      </c>
      <c r="C19104" s="197" t="s">
        <v>2750</v>
      </c>
      <c r="D19104" s="198" t="s">
        <v>337</v>
      </c>
      <c r="E19104" s="421">
        <v>57211</v>
      </c>
      <c r="F19104" s="413">
        <v>147.32</v>
      </c>
      <c r="G19104" s="414">
        <f t="shared" si="596"/>
        <v>388.34509910399134</v>
      </c>
      <c r="H19104" s="415">
        <f t="shared" si="597"/>
        <v>1.9417254955199568</v>
      </c>
    </row>
    <row r="19105" spans="1:8" ht="15" hidden="1" thickBot="1">
      <c r="A19105" s="409">
        <v>202209</v>
      </c>
      <c r="B19105" s="196" t="s">
        <v>2022</v>
      </c>
      <c r="C19105" s="197" t="s">
        <v>2021</v>
      </c>
      <c r="D19105" s="198" t="s">
        <v>339</v>
      </c>
      <c r="E19105" s="421">
        <v>286</v>
      </c>
      <c r="F19105" s="413">
        <v>147.32</v>
      </c>
      <c r="G19105" s="414">
        <f t="shared" si="596"/>
        <v>1.9413521585663862</v>
      </c>
      <c r="H19105" s="415">
        <f t="shared" si="597"/>
        <v>1.9413521585663862</v>
      </c>
    </row>
    <row r="19106" spans="1:8" ht="15" hidden="1" thickBot="1">
      <c r="A19106" s="409">
        <v>202209</v>
      </c>
      <c r="B19106" s="196" t="s">
        <v>2591</v>
      </c>
      <c r="C19106" s="197" t="s">
        <v>2021</v>
      </c>
      <c r="D19106" s="198" t="s">
        <v>339</v>
      </c>
      <c r="E19106" s="421">
        <v>286</v>
      </c>
      <c r="F19106" s="413">
        <v>147.32</v>
      </c>
      <c r="G19106" s="414">
        <f t="shared" si="596"/>
        <v>1.9413521585663862</v>
      </c>
      <c r="H19106" s="415">
        <f t="shared" si="597"/>
        <v>1.9413521585663862</v>
      </c>
    </row>
    <row r="19107" spans="1:8" ht="15" hidden="1" thickBot="1">
      <c r="A19107" s="409">
        <v>202209</v>
      </c>
      <c r="B19107" s="196" t="s">
        <v>2023</v>
      </c>
      <c r="C19107" s="197" t="s">
        <v>2021</v>
      </c>
      <c r="D19107" s="198" t="s">
        <v>337</v>
      </c>
      <c r="E19107" s="421">
        <v>59634</v>
      </c>
      <c r="F19107" s="413">
        <v>147.32</v>
      </c>
      <c r="G19107" s="414">
        <f t="shared" si="596"/>
        <v>404.79228889492265</v>
      </c>
      <c r="H19107" s="415">
        <f t="shared" si="597"/>
        <v>2.0239614444746135</v>
      </c>
    </row>
    <row r="19108" spans="1:8" ht="15" hidden="1" thickBot="1">
      <c r="A19108" s="409">
        <v>202209</v>
      </c>
      <c r="B19108" s="196" t="s">
        <v>2024</v>
      </c>
      <c r="C19108" s="197" t="s">
        <v>2773</v>
      </c>
      <c r="D19108" s="198" t="s">
        <v>339</v>
      </c>
      <c r="E19108" s="421">
        <v>298</v>
      </c>
      <c r="F19108" s="413">
        <v>147.32</v>
      </c>
      <c r="G19108" s="414">
        <f t="shared" si="596"/>
        <v>2.0228074938908498</v>
      </c>
      <c r="H19108" s="415">
        <f t="shared" si="597"/>
        <v>2.0228074938908498</v>
      </c>
    </row>
    <row r="19109" spans="1:8" ht="15" hidden="1" thickBot="1">
      <c r="A19109" s="409">
        <v>202209</v>
      </c>
      <c r="B19109" s="196" t="s">
        <v>2025</v>
      </c>
      <c r="C19109" s="197" t="s">
        <v>2021</v>
      </c>
      <c r="D19109" s="198" t="s">
        <v>337</v>
      </c>
      <c r="E19109" s="421">
        <v>47905</v>
      </c>
      <c r="F19109" s="413">
        <v>147.32</v>
      </c>
      <c r="G19109" s="414">
        <f t="shared" si="596"/>
        <v>325.17648655986966</v>
      </c>
      <c r="H19109" s="415">
        <f t="shared" si="597"/>
        <v>1.6258824327993482</v>
      </c>
    </row>
    <row r="19110" spans="1:8" ht="15" hidden="1" thickBot="1">
      <c r="A19110" s="409">
        <v>202209</v>
      </c>
      <c r="B19110" s="196" t="s">
        <v>2026</v>
      </c>
      <c r="C19110" s="197" t="s">
        <v>2021</v>
      </c>
      <c r="D19110" s="198" t="s">
        <v>337</v>
      </c>
      <c r="E19110" s="421">
        <v>57211</v>
      </c>
      <c r="F19110" s="413">
        <v>147.32</v>
      </c>
      <c r="G19110" s="414">
        <f t="shared" si="596"/>
        <v>388.34509910399134</v>
      </c>
      <c r="H19110" s="415">
        <f t="shared" si="597"/>
        <v>1.9417254955199568</v>
      </c>
    </row>
    <row r="19111" spans="1:8" ht="15" hidden="1" thickBot="1">
      <c r="A19111" s="409">
        <v>202209</v>
      </c>
      <c r="B19111" s="196" t="s">
        <v>2027</v>
      </c>
      <c r="C19111" s="197" t="s">
        <v>2021</v>
      </c>
      <c r="D19111" s="198" t="s">
        <v>2028</v>
      </c>
      <c r="E19111" s="421">
        <v>6047</v>
      </c>
      <c r="F19111" s="413">
        <v>147.32</v>
      </c>
      <c r="G19111" s="414">
        <f t="shared" si="596"/>
        <v>41.046701058919361</v>
      </c>
      <c r="H19111" s="415" t="str">
        <f t="shared" si="597"/>
        <v>VER</v>
      </c>
    </row>
    <row r="19112" spans="1:8" ht="15" hidden="1" thickBot="1">
      <c r="A19112" s="409">
        <v>202209</v>
      </c>
      <c r="B19112" s="196" t="s">
        <v>2029</v>
      </c>
      <c r="C19112" s="197" t="s">
        <v>2021</v>
      </c>
      <c r="D19112" s="198" t="s">
        <v>339</v>
      </c>
      <c r="E19112" s="421">
        <v>286</v>
      </c>
      <c r="F19112" s="413">
        <v>147.32</v>
      </c>
      <c r="G19112" s="414">
        <f t="shared" si="596"/>
        <v>1.9413521585663862</v>
      </c>
      <c r="H19112" s="415">
        <f t="shared" si="597"/>
        <v>1.9413521585663862</v>
      </c>
    </row>
    <row r="19113" spans="1:8" ht="15" hidden="1" thickBot="1">
      <c r="A19113" s="409">
        <v>202209</v>
      </c>
      <c r="B19113" s="196" t="s">
        <v>2030</v>
      </c>
      <c r="C19113" s="197" t="s">
        <v>2021</v>
      </c>
      <c r="D19113" s="198" t="s">
        <v>337</v>
      </c>
      <c r="E19113" s="421">
        <v>57211</v>
      </c>
      <c r="F19113" s="413">
        <v>147.32</v>
      </c>
      <c r="G19113" s="414">
        <f t="shared" si="596"/>
        <v>388.34509910399134</v>
      </c>
      <c r="H19113" s="415">
        <f t="shared" si="597"/>
        <v>1.9417254955199568</v>
      </c>
    </row>
    <row r="19114" spans="1:8" ht="15" hidden="1" thickBot="1">
      <c r="A19114" s="409">
        <v>202209</v>
      </c>
      <c r="B19114" s="196" t="s">
        <v>2031</v>
      </c>
      <c r="C19114" s="197" t="s">
        <v>2021</v>
      </c>
      <c r="D19114" s="198" t="s">
        <v>337</v>
      </c>
      <c r="E19114" s="421">
        <v>57211</v>
      </c>
      <c r="F19114" s="413">
        <v>147.32</v>
      </c>
      <c r="G19114" s="414">
        <f t="shared" si="596"/>
        <v>388.34509910399134</v>
      </c>
      <c r="H19114" s="415">
        <f t="shared" si="597"/>
        <v>1.9417254955199568</v>
      </c>
    </row>
    <row r="19115" spans="1:8" ht="15" hidden="1" thickBot="1">
      <c r="A19115" s="409">
        <v>202209</v>
      </c>
      <c r="B19115" s="196" t="s">
        <v>2032</v>
      </c>
      <c r="C19115" s="197" t="s">
        <v>388</v>
      </c>
      <c r="D19115" s="198" t="s">
        <v>337</v>
      </c>
      <c r="E19115" s="421">
        <v>60205</v>
      </c>
      <c r="F19115" s="413">
        <v>147.32</v>
      </c>
      <c r="G19115" s="414">
        <f t="shared" si="596"/>
        <v>408.66820526744505</v>
      </c>
      <c r="H19115" s="415">
        <f t="shared" si="597"/>
        <v>2.0433410263372251</v>
      </c>
    </row>
    <row r="19116" spans="1:8" ht="15" hidden="1" thickBot="1">
      <c r="A19116" s="409">
        <v>202209</v>
      </c>
      <c r="B19116" s="196" t="s">
        <v>2033</v>
      </c>
      <c r="C19116" s="197" t="s">
        <v>2034</v>
      </c>
      <c r="D19116" s="198" t="s">
        <v>337</v>
      </c>
      <c r="E19116" s="421">
        <v>86552</v>
      </c>
      <c r="F19116" s="413">
        <v>147.32</v>
      </c>
      <c r="G19116" s="414">
        <f t="shared" si="596"/>
        <v>587.5101819169156</v>
      </c>
      <c r="H19116" s="415">
        <f t="shared" si="597"/>
        <v>2.9375509095845782</v>
      </c>
    </row>
    <row r="19117" spans="1:8" ht="15" hidden="1" thickBot="1">
      <c r="A19117" s="409">
        <v>202209</v>
      </c>
      <c r="B19117" s="196" t="s">
        <v>2035</v>
      </c>
      <c r="C19117" s="197" t="s">
        <v>2036</v>
      </c>
      <c r="D19117" s="198" t="s">
        <v>337</v>
      </c>
      <c r="E19117" s="421">
        <v>41567</v>
      </c>
      <c r="F19117" s="413">
        <v>147.32</v>
      </c>
      <c r="G19117" s="414">
        <f t="shared" si="596"/>
        <v>282.15449361933207</v>
      </c>
      <c r="H19117" s="415">
        <f t="shared" si="597"/>
        <v>1.4107724680966605</v>
      </c>
    </row>
    <row r="19118" spans="1:8" ht="15" hidden="1" thickBot="1">
      <c r="A19118" s="409">
        <v>202209</v>
      </c>
      <c r="B19118" s="196" t="s">
        <v>2037</v>
      </c>
      <c r="C19118" s="197" t="s">
        <v>2034</v>
      </c>
      <c r="D19118" s="198" t="s">
        <v>337</v>
      </c>
      <c r="E19118" s="421">
        <v>56072.01</v>
      </c>
      <c r="F19118" s="413">
        <v>147.32</v>
      </c>
      <c r="G19118" s="414">
        <f t="shared" si="596"/>
        <v>380.61369807222377</v>
      </c>
      <c r="H19118" s="415">
        <f t="shared" si="597"/>
        <v>1.9030684903611188</v>
      </c>
    </row>
    <row r="19119" spans="1:8" ht="15" hidden="1" thickBot="1">
      <c r="A19119" s="409">
        <v>202209</v>
      </c>
      <c r="B19119" s="196" t="s">
        <v>2038</v>
      </c>
      <c r="C19119" s="197" t="s">
        <v>2034</v>
      </c>
      <c r="D19119" s="198" t="s">
        <v>339</v>
      </c>
      <c r="E19119" s="421">
        <v>280</v>
      </c>
      <c r="F19119" s="413">
        <v>147.32</v>
      </c>
      <c r="G19119" s="414">
        <f t="shared" si="596"/>
        <v>1.9006244909041543</v>
      </c>
      <c r="H19119" s="415">
        <f t="shared" si="597"/>
        <v>1.9006244909041543</v>
      </c>
    </row>
    <row r="19120" spans="1:8" ht="15" hidden="1" thickBot="1">
      <c r="A19120" s="409">
        <v>202209</v>
      </c>
      <c r="B19120" s="196" t="s">
        <v>2039</v>
      </c>
      <c r="C19120" s="197" t="s">
        <v>1355</v>
      </c>
      <c r="D19120" s="198" t="s">
        <v>337</v>
      </c>
      <c r="E19120" s="421">
        <v>59820</v>
      </c>
      <c r="F19120" s="413">
        <v>147.32</v>
      </c>
      <c r="G19120" s="414">
        <f t="shared" si="596"/>
        <v>406.05484659245184</v>
      </c>
      <c r="H19120" s="415">
        <f t="shared" si="597"/>
        <v>2.0302742329622592</v>
      </c>
    </row>
    <row r="19121" spans="1:8" ht="15" hidden="1" thickBot="1">
      <c r="A19121" s="409">
        <v>202209</v>
      </c>
      <c r="B19121" s="196" t="s">
        <v>2040</v>
      </c>
      <c r="C19121" s="197" t="s">
        <v>676</v>
      </c>
      <c r="D19121" s="198" t="s">
        <v>337</v>
      </c>
      <c r="E19121" s="421">
        <v>54681</v>
      </c>
      <c r="F19121" s="413">
        <v>147.32</v>
      </c>
      <c r="G19121" s="414">
        <f t="shared" si="596"/>
        <v>371.17159923975021</v>
      </c>
      <c r="H19121" s="415">
        <f t="shared" si="597"/>
        <v>1.8558579961987511</v>
      </c>
    </row>
    <row r="19122" spans="1:8" ht="15" hidden="1" thickBot="1">
      <c r="A19122" s="409">
        <v>202209</v>
      </c>
      <c r="B19122" s="196" t="s">
        <v>2041</v>
      </c>
      <c r="C19122" s="197" t="s">
        <v>676</v>
      </c>
      <c r="D19122" s="198" t="s">
        <v>337</v>
      </c>
      <c r="E19122" s="421">
        <v>50739</v>
      </c>
      <c r="F19122" s="413">
        <v>147.32</v>
      </c>
      <c r="G19122" s="414">
        <f t="shared" si="596"/>
        <v>344.41352158566389</v>
      </c>
      <c r="H19122" s="415">
        <f t="shared" si="597"/>
        <v>1.7220676079283195</v>
      </c>
    </row>
    <row r="19123" spans="1:8" ht="15" hidden="1" thickBot="1">
      <c r="A19123" s="409">
        <v>202209</v>
      </c>
      <c r="B19123" s="196" t="s">
        <v>2042</v>
      </c>
      <c r="C19123" s="197" t="s">
        <v>676</v>
      </c>
      <c r="D19123" s="198" t="s">
        <v>339</v>
      </c>
      <c r="E19123" s="421">
        <v>254</v>
      </c>
      <c r="F19123" s="413">
        <v>147.32</v>
      </c>
      <c r="G19123" s="414">
        <f t="shared" si="596"/>
        <v>1.7241379310344829</v>
      </c>
      <c r="H19123" s="415">
        <f t="shared" si="597"/>
        <v>1.7241379310344829</v>
      </c>
    </row>
    <row r="19124" spans="1:8" ht="15" hidden="1" thickBot="1">
      <c r="A19124" s="409">
        <v>202209</v>
      </c>
      <c r="B19124" s="196" t="s">
        <v>2043</v>
      </c>
      <c r="C19124" s="197" t="s">
        <v>676</v>
      </c>
      <c r="D19124" s="198" t="s">
        <v>339</v>
      </c>
      <c r="E19124" s="421">
        <v>273</v>
      </c>
      <c r="F19124" s="413">
        <v>147.32</v>
      </c>
      <c r="G19124" s="414">
        <f t="shared" si="596"/>
        <v>1.8531088786315504</v>
      </c>
      <c r="H19124" s="415">
        <f t="shared" si="597"/>
        <v>1.8531088786315504</v>
      </c>
    </row>
    <row r="19125" spans="1:8" ht="15" hidden="1" thickBot="1">
      <c r="A19125" s="409">
        <v>202209</v>
      </c>
      <c r="B19125" s="196" t="s">
        <v>2044</v>
      </c>
      <c r="C19125" s="197" t="s">
        <v>1505</v>
      </c>
      <c r="D19125" s="198" t="s">
        <v>337</v>
      </c>
      <c r="E19125" s="421">
        <v>63600</v>
      </c>
      <c r="F19125" s="413">
        <v>147.32</v>
      </c>
      <c r="G19125" s="414">
        <f t="shared" si="596"/>
        <v>431.71327721965793</v>
      </c>
      <c r="H19125" s="415">
        <f t="shared" si="597"/>
        <v>2.1585663860982898</v>
      </c>
    </row>
    <row r="19126" spans="1:8" ht="15" hidden="1" thickBot="1">
      <c r="A19126" s="409">
        <v>202209</v>
      </c>
      <c r="B19126" s="196" t="s">
        <v>2045</v>
      </c>
      <c r="C19126" s="197" t="s">
        <v>1505</v>
      </c>
      <c r="D19126" s="198" t="s">
        <v>339</v>
      </c>
      <c r="E19126" s="421">
        <v>318</v>
      </c>
      <c r="F19126" s="413">
        <v>147.32</v>
      </c>
      <c r="G19126" s="414">
        <f t="shared" si="596"/>
        <v>2.1585663860982893</v>
      </c>
      <c r="H19126" s="415">
        <f t="shared" si="597"/>
        <v>2.1585663860982893</v>
      </c>
    </row>
    <row r="19127" spans="1:8" ht="15" hidden="1" thickBot="1">
      <c r="A19127" s="409">
        <v>202209</v>
      </c>
      <c r="B19127" s="196" t="s">
        <v>2046</v>
      </c>
      <c r="C19127" s="197" t="s">
        <v>1344</v>
      </c>
      <c r="D19127" s="198" t="s">
        <v>337</v>
      </c>
      <c r="E19127" s="421">
        <v>18186</v>
      </c>
      <c r="F19127" s="413">
        <v>147.32</v>
      </c>
      <c r="G19127" s="414">
        <f t="shared" si="596"/>
        <v>123.44556068422482</v>
      </c>
      <c r="H19127" s="415">
        <f t="shared" si="597"/>
        <v>0.61722780342112404</v>
      </c>
    </row>
    <row r="19128" spans="1:8" ht="15" hidden="1" thickBot="1">
      <c r="A19128" s="409">
        <v>202209</v>
      </c>
      <c r="B19128" s="196" t="s">
        <v>2047</v>
      </c>
      <c r="C19128" s="197" t="s">
        <v>1344</v>
      </c>
      <c r="D19128" s="198" t="s">
        <v>339</v>
      </c>
      <c r="E19128" s="421">
        <v>90.89</v>
      </c>
      <c r="F19128" s="413">
        <v>147.32</v>
      </c>
      <c r="G19128" s="414">
        <f t="shared" si="596"/>
        <v>0.61695628563670923</v>
      </c>
      <c r="H19128" s="415">
        <f t="shared" si="597"/>
        <v>0.61695628563670923</v>
      </c>
    </row>
    <row r="19129" spans="1:8" ht="15" hidden="1" thickBot="1">
      <c r="A19129" s="409">
        <v>202209</v>
      </c>
      <c r="B19129" s="196" t="s">
        <v>2048</v>
      </c>
      <c r="C19129" s="197" t="s">
        <v>2049</v>
      </c>
      <c r="D19129" s="198" t="s">
        <v>2050</v>
      </c>
      <c r="E19129" s="421">
        <v>7305</v>
      </c>
      <c r="F19129" s="413">
        <v>147.32</v>
      </c>
      <c r="G19129" s="414">
        <f t="shared" si="596"/>
        <v>49.58593537876731</v>
      </c>
      <c r="H19129" s="415" t="str">
        <f t="shared" si="597"/>
        <v>VER</v>
      </c>
    </row>
    <row r="19130" spans="1:8" ht="15" hidden="1" thickBot="1">
      <c r="A19130" s="409">
        <v>202209</v>
      </c>
      <c r="B19130" s="196" t="s">
        <v>2051</v>
      </c>
      <c r="C19130" s="197" t="s">
        <v>1347</v>
      </c>
      <c r="D19130" s="198" t="s">
        <v>337</v>
      </c>
      <c r="E19130" s="421">
        <v>55008</v>
      </c>
      <c r="F19130" s="413">
        <v>147.32</v>
      </c>
      <c r="G19130" s="414">
        <f t="shared" si="596"/>
        <v>373.39125712734187</v>
      </c>
      <c r="H19130" s="415">
        <f t="shared" si="597"/>
        <v>1.8669562856367095</v>
      </c>
    </row>
    <row r="19131" spans="1:8" ht="15" hidden="1" thickBot="1">
      <c r="A19131" s="409">
        <v>202209</v>
      </c>
      <c r="B19131" s="196" t="s">
        <v>2052</v>
      </c>
      <c r="C19131" s="197" t="s">
        <v>1347</v>
      </c>
      <c r="D19131" s="198" t="s">
        <v>339</v>
      </c>
      <c r="E19131" s="421">
        <v>275</v>
      </c>
      <c r="F19131" s="413">
        <v>147.32</v>
      </c>
      <c r="G19131" s="414">
        <f t="shared" si="596"/>
        <v>1.8666847678522944</v>
      </c>
      <c r="H19131" s="415">
        <f t="shared" si="597"/>
        <v>1.8666847678522944</v>
      </c>
    </row>
    <row r="19132" spans="1:8" ht="15" hidden="1" thickBot="1">
      <c r="A19132" s="409">
        <v>202209</v>
      </c>
      <c r="B19132" s="196" t="s">
        <v>2053</v>
      </c>
      <c r="C19132" s="197" t="s">
        <v>2054</v>
      </c>
      <c r="D19132" s="198" t="s">
        <v>337</v>
      </c>
      <c r="E19132" s="421">
        <v>105556</v>
      </c>
      <c r="F19132" s="413">
        <v>147.32</v>
      </c>
      <c r="G19132" s="414">
        <f t="shared" si="596"/>
        <v>716.50828129242473</v>
      </c>
      <c r="H19132" s="415">
        <f t="shared" si="597"/>
        <v>3.5825414064621235</v>
      </c>
    </row>
    <row r="19133" spans="1:8" ht="15" hidden="1" thickBot="1">
      <c r="A19133" s="409">
        <v>202209</v>
      </c>
      <c r="B19133" s="196" t="s">
        <v>2055</v>
      </c>
      <c r="C19133" s="197" t="s">
        <v>2054</v>
      </c>
      <c r="D19133" s="198" t="s">
        <v>339</v>
      </c>
      <c r="E19133" s="421">
        <v>528</v>
      </c>
      <c r="F19133" s="413">
        <v>147.32</v>
      </c>
      <c r="G19133" s="414">
        <f t="shared" si="596"/>
        <v>3.5840347542764053</v>
      </c>
      <c r="H19133" s="415">
        <f t="shared" si="597"/>
        <v>3.5840347542764053</v>
      </c>
    </row>
    <row r="19134" spans="1:8" ht="15" hidden="1" thickBot="1">
      <c r="A19134" s="409">
        <v>202209</v>
      </c>
      <c r="B19134" s="196" t="s">
        <v>2056</v>
      </c>
      <c r="C19134" s="197" t="s">
        <v>2054</v>
      </c>
      <c r="D19134" s="198" t="s">
        <v>337</v>
      </c>
      <c r="E19134" s="421">
        <v>105556</v>
      </c>
      <c r="F19134" s="413">
        <v>147.32</v>
      </c>
      <c r="G19134" s="414">
        <f t="shared" si="596"/>
        <v>716.50828129242473</v>
      </c>
      <c r="H19134" s="415">
        <f t="shared" si="597"/>
        <v>3.5825414064621235</v>
      </c>
    </row>
    <row r="19135" spans="1:8" ht="15" hidden="1" thickBot="1">
      <c r="A19135" s="409">
        <v>202209</v>
      </c>
      <c r="B19135" s="196" t="s">
        <v>2057</v>
      </c>
      <c r="C19135" s="197" t="s">
        <v>2054</v>
      </c>
      <c r="D19135" s="198" t="s">
        <v>339</v>
      </c>
      <c r="E19135" s="421">
        <v>528</v>
      </c>
      <c r="F19135" s="413">
        <v>147.32</v>
      </c>
      <c r="G19135" s="414">
        <f t="shared" si="596"/>
        <v>3.5840347542764053</v>
      </c>
      <c r="H19135" s="415">
        <f t="shared" si="597"/>
        <v>3.5840347542764053</v>
      </c>
    </row>
    <row r="19136" spans="1:8" ht="15" hidden="1" thickBot="1">
      <c r="A19136" s="409">
        <v>202209</v>
      </c>
      <c r="B19136" s="196" t="s">
        <v>2058</v>
      </c>
      <c r="C19136" s="197" t="s">
        <v>2054</v>
      </c>
      <c r="D19136" s="198" t="s">
        <v>337</v>
      </c>
      <c r="E19136" s="421">
        <v>105556</v>
      </c>
      <c r="F19136" s="413">
        <v>147.32</v>
      </c>
      <c r="G19136" s="414">
        <f t="shared" si="596"/>
        <v>716.50828129242473</v>
      </c>
      <c r="H19136" s="415">
        <f t="shared" si="597"/>
        <v>3.5825414064621235</v>
      </c>
    </row>
    <row r="19137" spans="1:8" ht="15" hidden="1" thickBot="1">
      <c r="A19137" s="409">
        <v>202209</v>
      </c>
      <c r="B19137" s="196" t="s">
        <v>2059</v>
      </c>
      <c r="C19137" s="197" t="s">
        <v>2054</v>
      </c>
      <c r="D19137" s="198" t="s">
        <v>339</v>
      </c>
      <c r="E19137" s="421">
        <v>528</v>
      </c>
      <c r="F19137" s="413">
        <v>147.32</v>
      </c>
      <c r="G19137" s="414">
        <f t="shared" si="596"/>
        <v>3.5840347542764053</v>
      </c>
      <c r="H19137" s="415">
        <f t="shared" si="597"/>
        <v>3.5840347542764053</v>
      </c>
    </row>
    <row r="19138" spans="1:8" ht="15" hidden="1" thickBot="1">
      <c r="A19138" s="409">
        <v>202209</v>
      </c>
      <c r="B19138" s="196" t="s">
        <v>2060</v>
      </c>
      <c r="C19138" s="197" t="s">
        <v>2054</v>
      </c>
      <c r="D19138" s="198" t="s">
        <v>337</v>
      </c>
      <c r="E19138" s="421">
        <v>104468</v>
      </c>
      <c r="F19138" s="413">
        <v>147.32</v>
      </c>
      <c r="G19138" s="414">
        <f t="shared" ref="G19138:G19201" si="598">+E19138/F19138</f>
        <v>709.12299755634001</v>
      </c>
      <c r="H19138" s="415">
        <f t="shared" ref="H19138:H19201" si="599">IF(D19138="TB",G19138/200,IF(D19138="LT",G19138,"VER"))</f>
        <v>3.5456149877817</v>
      </c>
    </row>
    <row r="19139" spans="1:8" ht="15" hidden="1" thickBot="1">
      <c r="A19139" s="409">
        <v>202209</v>
      </c>
      <c r="B19139" s="196" t="s">
        <v>2061</v>
      </c>
      <c r="C19139" s="197" t="s">
        <v>2054</v>
      </c>
      <c r="D19139" s="198" t="s">
        <v>339</v>
      </c>
      <c r="E19139" s="421">
        <v>522</v>
      </c>
      <c r="F19139" s="413">
        <v>147.32</v>
      </c>
      <c r="G19139" s="414">
        <f t="shared" si="598"/>
        <v>3.5433070866141736</v>
      </c>
      <c r="H19139" s="415">
        <f t="shared" si="599"/>
        <v>3.5433070866141736</v>
      </c>
    </row>
    <row r="19140" spans="1:8" ht="15" hidden="1" thickBot="1">
      <c r="A19140" s="409">
        <v>202209</v>
      </c>
      <c r="B19140" s="196" t="s">
        <v>2062</v>
      </c>
      <c r="C19140" s="197" t="s">
        <v>676</v>
      </c>
      <c r="D19140" s="198" t="s">
        <v>337</v>
      </c>
      <c r="E19140" s="421">
        <v>56300</v>
      </c>
      <c r="F19140" s="413">
        <v>147.32</v>
      </c>
      <c r="G19140" s="414">
        <f t="shared" si="598"/>
        <v>382.16128156394245</v>
      </c>
      <c r="H19140" s="415">
        <f t="shared" si="599"/>
        <v>1.9108064078197122</v>
      </c>
    </row>
    <row r="19141" spans="1:8" ht="15" hidden="1" thickBot="1">
      <c r="A19141" s="409">
        <v>202209</v>
      </c>
      <c r="B19141" s="196" t="s">
        <v>2063</v>
      </c>
      <c r="C19141" s="197" t="s">
        <v>676</v>
      </c>
      <c r="D19141" s="198" t="s">
        <v>339</v>
      </c>
      <c r="E19141" s="421">
        <v>281</v>
      </c>
      <c r="F19141" s="413">
        <v>147.32</v>
      </c>
      <c r="G19141" s="414">
        <f t="shared" si="598"/>
        <v>1.9074124355145263</v>
      </c>
      <c r="H19141" s="415">
        <f t="shared" si="599"/>
        <v>1.9074124355145263</v>
      </c>
    </row>
    <row r="19142" spans="1:8" ht="15" hidden="1" thickBot="1">
      <c r="A19142" s="409">
        <v>202209</v>
      </c>
      <c r="B19142" s="196" t="s">
        <v>2795</v>
      </c>
      <c r="C19142" s="197" t="s">
        <v>1505</v>
      </c>
      <c r="D19142" s="198" t="s">
        <v>337</v>
      </c>
      <c r="E19142" s="421">
        <v>69094</v>
      </c>
      <c r="F19142" s="413">
        <v>147.32</v>
      </c>
      <c r="G19142" s="414">
        <f t="shared" si="598"/>
        <v>469.00624490904158</v>
      </c>
      <c r="H19142" s="415">
        <f t="shared" si="599"/>
        <v>2.3450312245452078</v>
      </c>
    </row>
    <row r="19143" spans="1:8" ht="15" hidden="1" thickBot="1">
      <c r="A19143" s="409">
        <v>202209</v>
      </c>
      <c r="B19143" s="196" t="s">
        <v>2796</v>
      </c>
      <c r="C19143" s="197" t="s">
        <v>1505</v>
      </c>
      <c r="D19143" s="198" t="s">
        <v>339</v>
      </c>
      <c r="E19143" s="421">
        <v>345</v>
      </c>
      <c r="F19143" s="413">
        <v>147.32</v>
      </c>
      <c r="G19143" s="414">
        <f t="shared" si="598"/>
        <v>2.3418408905783328</v>
      </c>
      <c r="H19143" s="415">
        <f t="shared" si="599"/>
        <v>2.3418408905783328</v>
      </c>
    </row>
    <row r="19144" spans="1:8" ht="15" hidden="1" thickBot="1">
      <c r="A19144" s="409">
        <v>202209</v>
      </c>
      <c r="B19144" s="196" t="s">
        <v>2064</v>
      </c>
      <c r="C19144" s="197" t="s">
        <v>2064</v>
      </c>
      <c r="D19144" s="198" t="s">
        <v>339</v>
      </c>
      <c r="E19144" s="421">
        <v>0.01</v>
      </c>
      <c r="F19144" s="413">
        <v>147.32</v>
      </c>
      <c r="G19144" s="414">
        <f t="shared" si="598"/>
        <v>6.7879446103719793E-5</v>
      </c>
      <c r="H19144" s="415">
        <f t="shared" si="599"/>
        <v>6.7879446103719793E-5</v>
      </c>
    </row>
    <row r="19145" spans="1:8" ht="15" hidden="1" thickBot="1">
      <c r="A19145" s="409">
        <v>202209</v>
      </c>
      <c r="B19145" s="196" t="s">
        <v>2065</v>
      </c>
      <c r="C19145" s="197" t="s">
        <v>2066</v>
      </c>
      <c r="D19145" s="198" t="s">
        <v>337</v>
      </c>
      <c r="E19145" s="421">
        <v>28808</v>
      </c>
      <c r="F19145" s="413">
        <v>147.32</v>
      </c>
      <c r="G19145" s="414">
        <f t="shared" si="598"/>
        <v>195.54710833559599</v>
      </c>
      <c r="H19145" s="415">
        <f t="shared" si="599"/>
        <v>0.97773554167797994</v>
      </c>
    </row>
    <row r="19146" spans="1:8" ht="15" hidden="1" thickBot="1">
      <c r="A19146" s="409">
        <v>202209</v>
      </c>
      <c r="B19146" s="196" t="s">
        <v>2067</v>
      </c>
      <c r="C19146" s="197" t="s">
        <v>2066</v>
      </c>
      <c r="D19146" s="198" t="s">
        <v>339</v>
      </c>
      <c r="E19146" s="421">
        <v>144</v>
      </c>
      <c r="F19146" s="413">
        <v>147.32</v>
      </c>
      <c r="G19146" s="414">
        <f t="shared" si="598"/>
        <v>0.97746402389356513</v>
      </c>
      <c r="H19146" s="415">
        <f t="shared" si="599"/>
        <v>0.97746402389356513</v>
      </c>
    </row>
    <row r="19147" spans="1:8" ht="15" hidden="1" thickBot="1">
      <c r="A19147" s="409">
        <v>202209</v>
      </c>
      <c r="B19147" s="196" t="s">
        <v>2068</v>
      </c>
      <c r="C19147" s="197" t="s">
        <v>1410</v>
      </c>
      <c r="D19147" s="198" t="s">
        <v>337</v>
      </c>
      <c r="E19147" s="421">
        <v>33290</v>
      </c>
      <c r="F19147" s="413">
        <v>147.32</v>
      </c>
      <c r="G19147" s="414">
        <f t="shared" si="598"/>
        <v>225.97067607928321</v>
      </c>
      <c r="H19147" s="415">
        <f t="shared" si="599"/>
        <v>1.1298533803964161</v>
      </c>
    </row>
    <row r="19148" spans="1:8" ht="15" hidden="1" thickBot="1">
      <c r="A19148" s="409">
        <v>202209</v>
      </c>
      <c r="B19148" s="196" t="s">
        <v>2069</v>
      </c>
      <c r="C19148" s="197" t="s">
        <v>2753</v>
      </c>
      <c r="D19148" s="198" t="s">
        <v>339</v>
      </c>
      <c r="E19148" s="421">
        <v>166</v>
      </c>
      <c r="F19148" s="413">
        <v>147.32</v>
      </c>
      <c r="G19148" s="414">
        <f t="shared" si="598"/>
        <v>1.1267988053217486</v>
      </c>
      <c r="H19148" s="415">
        <f t="shared" si="599"/>
        <v>1.1267988053217486</v>
      </c>
    </row>
    <row r="19149" spans="1:8" ht="15" hidden="1" thickBot="1">
      <c r="A19149" s="409">
        <v>202209</v>
      </c>
      <c r="B19149" s="196" t="s">
        <v>2070</v>
      </c>
      <c r="C19149" s="197" t="s">
        <v>1410</v>
      </c>
      <c r="D19149" s="198" t="s">
        <v>337</v>
      </c>
      <c r="E19149" s="421">
        <v>33290</v>
      </c>
      <c r="F19149" s="413">
        <v>147.32</v>
      </c>
      <c r="G19149" s="414">
        <f t="shared" si="598"/>
        <v>225.97067607928321</v>
      </c>
      <c r="H19149" s="415">
        <f t="shared" si="599"/>
        <v>1.1298533803964161</v>
      </c>
    </row>
    <row r="19150" spans="1:8" ht="15" hidden="1" thickBot="1">
      <c r="A19150" s="409">
        <v>202209</v>
      </c>
      <c r="B19150" s="196" t="s">
        <v>2071</v>
      </c>
      <c r="C19150" s="197" t="s">
        <v>1410</v>
      </c>
      <c r="D19150" s="198" t="s">
        <v>339</v>
      </c>
      <c r="E19150" s="421">
        <v>166</v>
      </c>
      <c r="F19150" s="413">
        <v>147.32</v>
      </c>
      <c r="G19150" s="414">
        <f t="shared" si="598"/>
        <v>1.1267988053217486</v>
      </c>
      <c r="H19150" s="415">
        <f t="shared" si="599"/>
        <v>1.1267988053217486</v>
      </c>
    </row>
    <row r="19151" spans="1:8" ht="15" hidden="1" thickBot="1">
      <c r="A19151" s="409">
        <v>202209</v>
      </c>
      <c r="B19151" s="196" t="s">
        <v>2072</v>
      </c>
      <c r="C19151" s="197" t="s">
        <v>1410</v>
      </c>
      <c r="D19151" s="198" t="s">
        <v>374</v>
      </c>
      <c r="E19151" s="421">
        <v>0.01</v>
      </c>
      <c r="F19151" s="413">
        <v>147.32</v>
      </c>
      <c r="G19151" s="414">
        <f t="shared" si="598"/>
        <v>6.7879446103719793E-5</v>
      </c>
      <c r="H19151" s="415" t="str">
        <f t="shared" si="599"/>
        <v>VER</v>
      </c>
    </row>
    <row r="19152" spans="1:8" ht="15" hidden="1" thickBot="1">
      <c r="A19152" s="409">
        <v>202209</v>
      </c>
      <c r="B19152" s="196" t="s">
        <v>2073</v>
      </c>
      <c r="C19152" s="197" t="s">
        <v>1410</v>
      </c>
      <c r="D19152" s="198" t="s">
        <v>337</v>
      </c>
      <c r="E19152" s="421">
        <v>33290</v>
      </c>
      <c r="F19152" s="413">
        <v>147.32</v>
      </c>
      <c r="G19152" s="414">
        <f t="shared" si="598"/>
        <v>225.97067607928321</v>
      </c>
      <c r="H19152" s="415">
        <f t="shared" si="599"/>
        <v>1.1298533803964161</v>
      </c>
    </row>
    <row r="19153" spans="1:8" ht="15" hidden="1" thickBot="1">
      <c r="A19153" s="409">
        <v>202209</v>
      </c>
      <c r="B19153" s="196" t="s">
        <v>2074</v>
      </c>
      <c r="C19153" s="197" t="s">
        <v>1410</v>
      </c>
      <c r="D19153" s="198" t="s">
        <v>339</v>
      </c>
      <c r="E19153" s="421">
        <v>166</v>
      </c>
      <c r="F19153" s="413">
        <v>147.32</v>
      </c>
      <c r="G19153" s="414">
        <f t="shared" si="598"/>
        <v>1.1267988053217486</v>
      </c>
      <c r="H19153" s="415">
        <f t="shared" si="599"/>
        <v>1.1267988053217486</v>
      </c>
    </row>
    <row r="19154" spans="1:8" ht="15" hidden="1" thickBot="1">
      <c r="A19154" s="409">
        <v>202209</v>
      </c>
      <c r="B19154" s="196" t="s">
        <v>2075</v>
      </c>
      <c r="C19154" s="197" t="s">
        <v>1410</v>
      </c>
      <c r="D19154" s="198" t="s">
        <v>337</v>
      </c>
      <c r="E19154" s="421">
        <v>57210</v>
      </c>
      <c r="F19154" s="413">
        <v>147.32</v>
      </c>
      <c r="G19154" s="414">
        <f t="shared" si="598"/>
        <v>388.33831115938096</v>
      </c>
      <c r="H19154" s="415">
        <f t="shared" si="599"/>
        <v>1.9416915557969048</v>
      </c>
    </row>
    <row r="19155" spans="1:8" ht="15" hidden="1" thickBot="1">
      <c r="A19155" s="409">
        <v>202209</v>
      </c>
      <c r="B19155" s="196" t="s">
        <v>2076</v>
      </c>
      <c r="C19155" s="197" t="s">
        <v>1410</v>
      </c>
      <c r="D19155" s="198" t="s">
        <v>339</v>
      </c>
      <c r="E19155" s="421">
        <v>286</v>
      </c>
      <c r="F19155" s="413">
        <v>147.32</v>
      </c>
      <c r="G19155" s="414">
        <f t="shared" si="598"/>
        <v>1.9413521585663862</v>
      </c>
      <c r="H19155" s="415">
        <f t="shared" si="599"/>
        <v>1.9413521585663862</v>
      </c>
    </row>
    <row r="19156" spans="1:8" ht="15" hidden="1" thickBot="1">
      <c r="A19156" s="409">
        <v>202209</v>
      </c>
      <c r="B19156" s="196" t="s">
        <v>2077</v>
      </c>
      <c r="C19156" s="197" t="s">
        <v>1410</v>
      </c>
      <c r="D19156" s="198" t="s">
        <v>337</v>
      </c>
      <c r="E19156" s="421">
        <v>42337</v>
      </c>
      <c r="F19156" s="413">
        <v>147.32</v>
      </c>
      <c r="G19156" s="414">
        <f t="shared" si="598"/>
        <v>287.38121096931849</v>
      </c>
      <c r="H19156" s="415">
        <f t="shared" si="599"/>
        <v>1.4369060548465924</v>
      </c>
    </row>
    <row r="19157" spans="1:8" ht="15" hidden="1" thickBot="1">
      <c r="A19157" s="409">
        <v>202209</v>
      </c>
      <c r="B19157" s="196" t="s">
        <v>2078</v>
      </c>
      <c r="C19157" s="197" t="s">
        <v>1410</v>
      </c>
      <c r="D19157" s="198" t="s">
        <v>339</v>
      </c>
      <c r="E19157" s="421">
        <v>212</v>
      </c>
      <c r="F19157" s="413">
        <v>147.32</v>
      </c>
      <c r="G19157" s="414">
        <f t="shared" si="598"/>
        <v>1.4390442573988598</v>
      </c>
      <c r="H19157" s="415">
        <f t="shared" si="599"/>
        <v>1.4390442573988598</v>
      </c>
    </row>
    <row r="19158" spans="1:8" ht="15" hidden="1" thickBot="1">
      <c r="A19158" s="409">
        <v>202209</v>
      </c>
      <c r="B19158" s="196" t="s">
        <v>2079</v>
      </c>
      <c r="C19158" s="197" t="s">
        <v>1410</v>
      </c>
      <c r="D19158" s="198" t="s">
        <v>337</v>
      </c>
      <c r="E19158" s="421">
        <v>35044</v>
      </c>
      <c r="F19158" s="413">
        <v>147.32</v>
      </c>
      <c r="G19158" s="414">
        <f t="shared" si="598"/>
        <v>237.87673092587565</v>
      </c>
      <c r="H19158" s="415">
        <f t="shared" si="599"/>
        <v>1.1893836546293783</v>
      </c>
    </row>
    <row r="19159" spans="1:8" ht="15" hidden="1" thickBot="1">
      <c r="A19159" s="409">
        <v>202209</v>
      </c>
      <c r="B19159" s="196" t="s">
        <v>2080</v>
      </c>
      <c r="C19159" s="197" t="s">
        <v>1410</v>
      </c>
      <c r="D19159" s="198" t="s">
        <v>339</v>
      </c>
      <c r="E19159" s="421">
        <v>175</v>
      </c>
      <c r="F19159" s="413">
        <v>147.32</v>
      </c>
      <c r="G19159" s="414">
        <f t="shared" si="598"/>
        <v>1.1878903068150966</v>
      </c>
      <c r="H19159" s="415">
        <f t="shared" si="599"/>
        <v>1.1878903068150966</v>
      </c>
    </row>
    <row r="19160" spans="1:8" ht="15" hidden="1" thickBot="1">
      <c r="A19160" s="409">
        <v>202209</v>
      </c>
      <c r="B19160" s="196" t="s">
        <v>2081</v>
      </c>
      <c r="C19160" s="197" t="s">
        <v>1410</v>
      </c>
      <c r="D19160" s="198" t="s">
        <v>337</v>
      </c>
      <c r="E19160" s="421">
        <v>91223</v>
      </c>
      <c r="F19160" s="413">
        <v>147.32</v>
      </c>
      <c r="G19160" s="414">
        <f t="shared" si="598"/>
        <v>619.21667119196309</v>
      </c>
      <c r="H19160" s="415">
        <f t="shared" si="599"/>
        <v>3.0960833559598155</v>
      </c>
    </row>
    <row r="19161" spans="1:8" ht="15" hidden="1" thickBot="1">
      <c r="A19161" s="409">
        <v>202209</v>
      </c>
      <c r="B19161" s="196" t="s">
        <v>2082</v>
      </c>
      <c r="C19161" s="197" t="s">
        <v>1410</v>
      </c>
      <c r="D19161" s="198" t="s">
        <v>339</v>
      </c>
      <c r="E19161" s="421">
        <v>456</v>
      </c>
      <c r="F19161" s="413">
        <v>147.32</v>
      </c>
      <c r="G19161" s="414">
        <f t="shared" si="598"/>
        <v>3.0953027423296229</v>
      </c>
      <c r="H19161" s="415">
        <f t="shared" si="599"/>
        <v>3.0953027423296229</v>
      </c>
    </row>
    <row r="19162" spans="1:8" ht="15" hidden="1" thickBot="1">
      <c r="A19162" s="409">
        <v>202209</v>
      </c>
      <c r="B19162" s="196" t="s">
        <v>2083</v>
      </c>
      <c r="C19162" s="197" t="s">
        <v>2754</v>
      </c>
      <c r="D19162" s="198" t="s">
        <v>337</v>
      </c>
      <c r="E19162" s="421">
        <v>267757</v>
      </c>
      <c r="F19162" s="413">
        <v>147.32</v>
      </c>
      <c r="G19162" s="414">
        <f t="shared" si="598"/>
        <v>1817.5196850393702</v>
      </c>
      <c r="H19162" s="415">
        <f t="shared" si="599"/>
        <v>9.0875984251968518</v>
      </c>
    </row>
    <row r="19163" spans="1:8" ht="15" hidden="1" thickBot="1">
      <c r="A19163" s="409">
        <v>202209</v>
      </c>
      <c r="B19163" s="196" t="s">
        <v>2085</v>
      </c>
      <c r="C19163" s="197" t="s">
        <v>388</v>
      </c>
      <c r="D19163" s="198" t="s">
        <v>337</v>
      </c>
      <c r="E19163" s="421">
        <v>276107</v>
      </c>
      <c r="F19163" s="413">
        <v>147.32</v>
      </c>
      <c r="G19163" s="414">
        <f t="shared" si="598"/>
        <v>1874.1990225359762</v>
      </c>
      <c r="H19163" s="415">
        <f t="shared" si="599"/>
        <v>9.3709951126798803</v>
      </c>
    </row>
    <row r="19164" spans="1:8" ht="15" hidden="1" thickBot="1">
      <c r="A19164" s="409">
        <v>202209</v>
      </c>
      <c r="B19164" s="196" t="s">
        <v>2086</v>
      </c>
      <c r="C19164" s="197" t="s">
        <v>2755</v>
      </c>
      <c r="D19164" s="198" t="s">
        <v>337</v>
      </c>
      <c r="E19164" s="421">
        <v>267757</v>
      </c>
      <c r="F19164" s="413">
        <v>147.32</v>
      </c>
      <c r="G19164" s="414">
        <f t="shared" si="598"/>
        <v>1817.5196850393702</v>
      </c>
      <c r="H19164" s="415">
        <f t="shared" si="599"/>
        <v>9.0875984251968518</v>
      </c>
    </row>
    <row r="19165" spans="1:8" ht="15" hidden="1" thickBot="1">
      <c r="A19165" s="409">
        <v>202209</v>
      </c>
      <c r="B19165" s="196" t="s">
        <v>2088</v>
      </c>
      <c r="C19165" s="197" t="s">
        <v>2756</v>
      </c>
      <c r="D19165" s="198" t="s">
        <v>337</v>
      </c>
      <c r="E19165" s="421">
        <v>242463</v>
      </c>
      <c r="F19165" s="413">
        <v>147.32</v>
      </c>
      <c r="G19165" s="414">
        <f t="shared" si="598"/>
        <v>1645.8254140646213</v>
      </c>
      <c r="H19165" s="415">
        <f t="shared" si="599"/>
        <v>8.2291270703231074</v>
      </c>
    </row>
    <row r="19166" spans="1:8" ht="15" hidden="1" thickBot="1">
      <c r="A19166" s="409">
        <v>202209</v>
      </c>
      <c r="B19166" s="196" t="s">
        <v>2089</v>
      </c>
      <c r="C19166" s="197" t="s">
        <v>2090</v>
      </c>
      <c r="D19166" s="198" t="s">
        <v>337</v>
      </c>
      <c r="E19166" s="421">
        <v>212141</v>
      </c>
      <c r="F19166" s="413">
        <v>147.32</v>
      </c>
      <c r="G19166" s="414">
        <f t="shared" si="598"/>
        <v>1440.0013575889222</v>
      </c>
      <c r="H19166" s="415">
        <f t="shared" si="599"/>
        <v>7.200006787944611</v>
      </c>
    </row>
    <row r="19167" spans="1:8" ht="15" hidden="1" thickBot="1">
      <c r="A19167" s="409">
        <v>202209</v>
      </c>
      <c r="B19167" s="196" t="s">
        <v>2091</v>
      </c>
      <c r="C19167" s="197" t="s">
        <v>1347</v>
      </c>
      <c r="D19167" s="198" t="s">
        <v>337</v>
      </c>
      <c r="E19167" s="421">
        <v>55008</v>
      </c>
      <c r="F19167" s="413">
        <v>147.32</v>
      </c>
      <c r="G19167" s="414">
        <f t="shared" si="598"/>
        <v>373.39125712734187</v>
      </c>
      <c r="H19167" s="415">
        <f t="shared" si="599"/>
        <v>1.8669562856367095</v>
      </c>
    </row>
    <row r="19168" spans="1:8" ht="15" hidden="1" thickBot="1">
      <c r="A19168" s="409">
        <v>202209</v>
      </c>
      <c r="B19168" s="196" t="s">
        <v>2092</v>
      </c>
      <c r="C19168" s="197" t="s">
        <v>1347</v>
      </c>
      <c r="D19168" s="198" t="s">
        <v>339</v>
      </c>
      <c r="E19168" s="421">
        <v>275</v>
      </c>
      <c r="F19168" s="413">
        <v>147.32</v>
      </c>
      <c r="G19168" s="414">
        <f t="shared" si="598"/>
        <v>1.8666847678522944</v>
      </c>
      <c r="H19168" s="415">
        <f t="shared" si="599"/>
        <v>1.8666847678522944</v>
      </c>
    </row>
    <row r="19169" spans="1:8" ht="15" hidden="1" thickBot="1">
      <c r="A19169" s="409">
        <v>202209</v>
      </c>
      <c r="B19169" s="196" t="s">
        <v>2093</v>
      </c>
      <c r="C19169" s="197" t="s">
        <v>2757</v>
      </c>
      <c r="D19169" s="198" t="s">
        <v>337</v>
      </c>
      <c r="E19169" s="421">
        <v>87700</v>
      </c>
      <c r="F19169" s="413">
        <v>147.32</v>
      </c>
      <c r="G19169" s="414">
        <f t="shared" si="598"/>
        <v>595.30274232962267</v>
      </c>
      <c r="H19169" s="415">
        <f t="shared" si="599"/>
        <v>2.9765137116481135</v>
      </c>
    </row>
    <row r="19170" spans="1:8" ht="15" hidden="1" thickBot="1">
      <c r="A19170" s="409">
        <v>202209</v>
      </c>
      <c r="B19170" s="196" t="s">
        <v>2095</v>
      </c>
      <c r="C19170" s="197" t="s">
        <v>676</v>
      </c>
      <c r="D19170" s="198" t="s">
        <v>337</v>
      </c>
      <c r="E19170" s="421">
        <v>54681</v>
      </c>
      <c r="F19170" s="413">
        <v>147.32</v>
      </c>
      <c r="G19170" s="414">
        <f t="shared" si="598"/>
        <v>371.17159923975021</v>
      </c>
      <c r="H19170" s="415">
        <f t="shared" si="599"/>
        <v>1.8558579961987511</v>
      </c>
    </row>
    <row r="19171" spans="1:8" ht="15" hidden="1" thickBot="1">
      <c r="A19171" s="409">
        <v>202209</v>
      </c>
      <c r="B19171" s="196" t="s">
        <v>2096</v>
      </c>
      <c r="C19171" s="197" t="s">
        <v>676</v>
      </c>
      <c r="D19171" s="198" t="s">
        <v>339</v>
      </c>
      <c r="E19171" s="421">
        <v>273</v>
      </c>
      <c r="F19171" s="413">
        <v>147.32</v>
      </c>
      <c r="G19171" s="414">
        <f t="shared" si="598"/>
        <v>1.8531088786315504</v>
      </c>
      <c r="H19171" s="415">
        <f t="shared" si="599"/>
        <v>1.8531088786315504</v>
      </c>
    </row>
    <row r="19172" spans="1:8" ht="15" hidden="1" thickBot="1">
      <c r="A19172" s="409">
        <v>202209</v>
      </c>
      <c r="B19172" s="196" t="s">
        <v>2097</v>
      </c>
      <c r="C19172" s="197" t="s">
        <v>2758</v>
      </c>
      <c r="D19172" s="198" t="s">
        <v>337</v>
      </c>
      <c r="E19172" s="421">
        <v>56300</v>
      </c>
      <c r="F19172" s="413">
        <v>147.32</v>
      </c>
      <c r="G19172" s="414">
        <f t="shared" si="598"/>
        <v>382.16128156394245</v>
      </c>
      <c r="H19172" s="415">
        <f t="shared" si="599"/>
        <v>1.9108064078197122</v>
      </c>
    </row>
    <row r="19173" spans="1:8" ht="15" hidden="1" thickBot="1">
      <c r="A19173" s="409">
        <v>202209</v>
      </c>
      <c r="B19173" s="196" t="s">
        <v>2098</v>
      </c>
      <c r="C19173" s="197" t="s">
        <v>676</v>
      </c>
      <c r="D19173" s="198" t="s">
        <v>339</v>
      </c>
      <c r="E19173" s="421">
        <v>281</v>
      </c>
      <c r="F19173" s="413">
        <v>147.32</v>
      </c>
      <c r="G19173" s="414">
        <f t="shared" si="598"/>
        <v>1.9074124355145263</v>
      </c>
      <c r="H19173" s="415">
        <f t="shared" si="599"/>
        <v>1.9074124355145263</v>
      </c>
    </row>
    <row r="19174" spans="1:8" ht="15" hidden="1" thickBot="1">
      <c r="A19174" s="409">
        <v>202209</v>
      </c>
      <c r="B19174" s="196" t="s">
        <v>2099</v>
      </c>
      <c r="C19174" s="197" t="s">
        <v>2100</v>
      </c>
      <c r="D19174" s="198" t="s">
        <v>374</v>
      </c>
      <c r="E19174" s="421">
        <v>2508</v>
      </c>
      <c r="F19174" s="413">
        <v>147.32</v>
      </c>
      <c r="G19174" s="414">
        <f t="shared" si="598"/>
        <v>17.024165082812925</v>
      </c>
      <c r="H19174" s="415" t="str">
        <f t="shared" si="599"/>
        <v>VER</v>
      </c>
    </row>
    <row r="19175" spans="1:8" ht="15" hidden="1" thickBot="1">
      <c r="A19175" s="409">
        <v>202209</v>
      </c>
      <c r="B19175" s="196" t="s">
        <v>2101</v>
      </c>
      <c r="C19175" s="197" t="s">
        <v>2102</v>
      </c>
      <c r="D19175" s="198" t="s">
        <v>374</v>
      </c>
      <c r="E19175" s="421">
        <v>23.51</v>
      </c>
      <c r="F19175" s="413">
        <v>147.32</v>
      </c>
      <c r="G19175" s="414">
        <f t="shared" si="598"/>
        <v>0.15958457778984525</v>
      </c>
      <c r="H19175" s="415" t="str">
        <f t="shared" si="599"/>
        <v>VER</v>
      </c>
    </row>
    <row r="19176" spans="1:8" ht="15" hidden="1" thickBot="1">
      <c r="A19176" s="409">
        <v>202209</v>
      </c>
      <c r="B19176" s="196" t="s">
        <v>2103</v>
      </c>
      <c r="C19176" s="197" t="s">
        <v>2102</v>
      </c>
      <c r="D19176" s="198" t="s">
        <v>337</v>
      </c>
      <c r="E19176" s="421">
        <v>10315</v>
      </c>
      <c r="F19176" s="413">
        <v>147.32</v>
      </c>
      <c r="G19176" s="414">
        <f t="shared" si="598"/>
        <v>70.017648655986974</v>
      </c>
      <c r="H19176" s="415">
        <f t="shared" si="599"/>
        <v>0.35008824327993487</v>
      </c>
    </row>
    <row r="19177" spans="1:8" ht="15" hidden="1" thickBot="1">
      <c r="A19177" s="409">
        <v>202209</v>
      </c>
      <c r="B19177" s="196" t="s">
        <v>2104</v>
      </c>
      <c r="C19177" s="197" t="s">
        <v>2102</v>
      </c>
      <c r="D19177" s="198" t="s">
        <v>339</v>
      </c>
      <c r="E19177" s="421">
        <v>51.52</v>
      </c>
      <c r="F19177" s="413">
        <v>147.32</v>
      </c>
      <c r="G19177" s="414">
        <f t="shared" si="598"/>
        <v>0.34971490632636443</v>
      </c>
      <c r="H19177" s="415">
        <f t="shared" si="599"/>
        <v>0.34971490632636443</v>
      </c>
    </row>
    <row r="19178" spans="1:8" ht="15" hidden="1" thickBot="1">
      <c r="A19178" s="409">
        <v>202209</v>
      </c>
      <c r="B19178" s="196" t="s">
        <v>2105</v>
      </c>
      <c r="C19178" s="197" t="s">
        <v>2102</v>
      </c>
      <c r="D19178" s="198" t="s">
        <v>337</v>
      </c>
      <c r="E19178" s="421">
        <v>20831</v>
      </c>
      <c r="F19178" s="413">
        <v>147.32</v>
      </c>
      <c r="G19178" s="414">
        <f t="shared" si="598"/>
        <v>141.3996741786587</v>
      </c>
      <c r="H19178" s="415">
        <f t="shared" si="599"/>
        <v>0.70699837089329354</v>
      </c>
    </row>
    <row r="19179" spans="1:8" ht="15" hidden="1" thickBot="1">
      <c r="A19179" s="409">
        <v>202209</v>
      </c>
      <c r="B19179" s="196" t="s">
        <v>2106</v>
      </c>
      <c r="C19179" s="197" t="s">
        <v>2102</v>
      </c>
      <c r="D19179" s="198" t="s">
        <v>381</v>
      </c>
      <c r="E19179" s="421">
        <v>2409</v>
      </c>
      <c r="F19179" s="413">
        <v>147.32</v>
      </c>
      <c r="G19179" s="414">
        <f t="shared" si="598"/>
        <v>16.352158566386098</v>
      </c>
      <c r="H19179" s="415" t="str">
        <f t="shared" si="599"/>
        <v>VER</v>
      </c>
    </row>
    <row r="19180" spans="1:8" ht="15" hidden="1" thickBot="1">
      <c r="A19180" s="409">
        <v>202209</v>
      </c>
      <c r="B19180" s="196" t="s">
        <v>2107</v>
      </c>
      <c r="C19180" s="197" t="s">
        <v>2102</v>
      </c>
      <c r="D19180" s="198" t="s">
        <v>337</v>
      </c>
      <c r="E19180" s="421">
        <v>20831</v>
      </c>
      <c r="F19180" s="413">
        <v>147.32</v>
      </c>
      <c r="G19180" s="414">
        <f t="shared" si="598"/>
        <v>141.3996741786587</v>
      </c>
      <c r="H19180" s="415">
        <f t="shared" si="599"/>
        <v>0.70699837089329354</v>
      </c>
    </row>
    <row r="19181" spans="1:8" ht="15" hidden="1" thickBot="1">
      <c r="A19181" s="409">
        <v>202209</v>
      </c>
      <c r="B19181" s="196" t="s">
        <v>2108</v>
      </c>
      <c r="C19181" s="197" t="s">
        <v>2759</v>
      </c>
      <c r="D19181" s="198" t="s">
        <v>339</v>
      </c>
      <c r="E19181" s="421">
        <v>104</v>
      </c>
      <c r="F19181" s="413">
        <v>147.32</v>
      </c>
      <c r="G19181" s="414">
        <f t="shared" si="598"/>
        <v>0.70594623947868584</v>
      </c>
      <c r="H19181" s="415">
        <f t="shared" si="599"/>
        <v>0.70594623947868584</v>
      </c>
    </row>
    <row r="19182" spans="1:8" ht="15" hidden="1" thickBot="1">
      <c r="A19182" s="409">
        <v>202209</v>
      </c>
      <c r="B19182" s="196" t="s">
        <v>2109</v>
      </c>
      <c r="C19182" s="197" t="s">
        <v>2102</v>
      </c>
      <c r="D19182" s="198" t="s">
        <v>337</v>
      </c>
      <c r="E19182" s="421">
        <v>20831</v>
      </c>
      <c r="F19182" s="413">
        <v>147.32</v>
      </c>
      <c r="G19182" s="414">
        <f t="shared" si="598"/>
        <v>141.3996741786587</v>
      </c>
      <c r="H19182" s="415">
        <f t="shared" si="599"/>
        <v>0.70699837089329354</v>
      </c>
    </row>
    <row r="19183" spans="1:8" ht="15" hidden="1" thickBot="1">
      <c r="A19183" s="409">
        <v>202209</v>
      </c>
      <c r="B19183" s="196" t="s">
        <v>2110</v>
      </c>
      <c r="C19183" s="197" t="s">
        <v>2102</v>
      </c>
      <c r="D19183" s="198" t="s">
        <v>337</v>
      </c>
      <c r="E19183" s="421">
        <v>20831</v>
      </c>
      <c r="F19183" s="413">
        <v>147.32</v>
      </c>
      <c r="G19183" s="414">
        <f t="shared" si="598"/>
        <v>141.3996741786587</v>
      </c>
      <c r="H19183" s="415">
        <f t="shared" si="599"/>
        <v>0.70699837089329354</v>
      </c>
    </row>
    <row r="19184" spans="1:8" ht="15" hidden="1" thickBot="1">
      <c r="A19184" s="409">
        <v>202209</v>
      </c>
      <c r="B19184" s="196" t="s">
        <v>2111</v>
      </c>
      <c r="C19184" s="197" t="s">
        <v>2102</v>
      </c>
      <c r="D19184" s="198" t="s">
        <v>337</v>
      </c>
      <c r="E19184" s="421">
        <v>20831</v>
      </c>
      <c r="F19184" s="413">
        <v>147.32</v>
      </c>
      <c r="G19184" s="414">
        <f t="shared" si="598"/>
        <v>141.3996741786587</v>
      </c>
      <c r="H19184" s="415">
        <f t="shared" si="599"/>
        <v>0.70699837089329354</v>
      </c>
    </row>
    <row r="19185" spans="1:8" ht="15" hidden="1" thickBot="1">
      <c r="A19185" s="409">
        <v>202209</v>
      </c>
      <c r="B19185" s="196" t="s">
        <v>2112</v>
      </c>
      <c r="C19185" s="197" t="s">
        <v>2102</v>
      </c>
      <c r="D19185" s="198" t="s">
        <v>337</v>
      </c>
      <c r="E19185" s="421">
        <v>252330</v>
      </c>
      <c r="F19185" s="413">
        <v>147.32</v>
      </c>
      <c r="G19185" s="414">
        <f t="shared" si="598"/>
        <v>1712.8020635351616</v>
      </c>
      <c r="H19185" s="415">
        <f t="shared" si="599"/>
        <v>8.5640103176758071</v>
      </c>
    </row>
    <row r="19186" spans="1:8" ht="15" hidden="1" thickBot="1">
      <c r="A19186" s="409">
        <v>202209</v>
      </c>
      <c r="B19186" s="196" t="s">
        <v>2113</v>
      </c>
      <c r="C19186" s="197" t="s">
        <v>2102</v>
      </c>
      <c r="D19186" s="198" t="s">
        <v>339</v>
      </c>
      <c r="E19186" s="421">
        <v>1262</v>
      </c>
      <c r="F19186" s="413">
        <v>147.32</v>
      </c>
      <c r="G19186" s="414">
        <f t="shared" si="598"/>
        <v>8.5663860982894384</v>
      </c>
      <c r="H19186" s="415">
        <f t="shared" si="599"/>
        <v>8.5663860982894384</v>
      </c>
    </row>
    <row r="19187" spans="1:8" ht="15" hidden="1" thickBot="1">
      <c r="A19187" s="409">
        <v>202209</v>
      </c>
      <c r="B19187" s="196" t="s">
        <v>2114</v>
      </c>
      <c r="C19187" s="197" t="s">
        <v>2102</v>
      </c>
      <c r="D19187" s="198" t="s">
        <v>337</v>
      </c>
      <c r="E19187" s="421">
        <v>48822</v>
      </c>
      <c r="F19187" s="413">
        <v>147.32</v>
      </c>
      <c r="G19187" s="414">
        <f t="shared" si="598"/>
        <v>331.40103176758078</v>
      </c>
      <c r="H19187" s="415">
        <f t="shared" si="599"/>
        <v>1.6570051588379038</v>
      </c>
    </row>
    <row r="19188" spans="1:8" ht="15" hidden="1" thickBot="1">
      <c r="A19188" s="409">
        <v>202209</v>
      </c>
      <c r="B19188" s="196" t="s">
        <v>2115</v>
      </c>
      <c r="C19188" s="197" t="s">
        <v>2102</v>
      </c>
      <c r="D19188" s="198" t="s">
        <v>339</v>
      </c>
      <c r="E19188" s="421">
        <v>244</v>
      </c>
      <c r="F19188" s="413">
        <v>147.32</v>
      </c>
      <c r="G19188" s="414">
        <f t="shared" si="598"/>
        <v>1.6562584849307631</v>
      </c>
      <c r="H19188" s="415">
        <f t="shared" si="599"/>
        <v>1.6562584849307631</v>
      </c>
    </row>
    <row r="19189" spans="1:8" ht="15" hidden="1" thickBot="1">
      <c r="A19189" s="409">
        <v>202209</v>
      </c>
      <c r="B19189" s="196" t="s">
        <v>2116</v>
      </c>
      <c r="C19189" s="197" t="s">
        <v>2102</v>
      </c>
      <c r="D19189" s="198" t="s">
        <v>337</v>
      </c>
      <c r="E19189" s="421">
        <v>27261</v>
      </c>
      <c r="F19189" s="413">
        <v>147.32</v>
      </c>
      <c r="G19189" s="414">
        <f t="shared" si="598"/>
        <v>185.04615802335053</v>
      </c>
      <c r="H19189" s="415">
        <f t="shared" si="599"/>
        <v>0.92523079011675269</v>
      </c>
    </row>
    <row r="19190" spans="1:8" ht="15" hidden="1" thickBot="1">
      <c r="A19190" s="409">
        <v>202209</v>
      </c>
      <c r="B19190" s="196" t="s">
        <v>2117</v>
      </c>
      <c r="C19190" s="197" t="s">
        <v>2102</v>
      </c>
      <c r="D19190" s="198" t="s">
        <v>339</v>
      </c>
      <c r="E19190" s="421">
        <v>136</v>
      </c>
      <c r="F19190" s="413">
        <v>147.32</v>
      </c>
      <c r="G19190" s="414">
        <f t="shared" si="598"/>
        <v>0.92316046701058929</v>
      </c>
      <c r="H19190" s="415">
        <f t="shared" si="599"/>
        <v>0.92316046701058929</v>
      </c>
    </row>
    <row r="19191" spans="1:8" ht="15" hidden="1" thickBot="1">
      <c r="A19191" s="409">
        <v>202209</v>
      </c>
      <c r="B19191" s="196" t="s">
        <v>2118</v>
      </c>
      <c r="C19191" s="197" t="s">
        <v>2102</v>
      </c>
      <c r="D19191" s="198" t="s">
        <v>337</v>
      </c>
      <c r="E19191" s="421">
        <v>127498</v>
      </c>
      <c r="F19191" s="413">
        <v>147.32</v>
      </c>
      <c r="G19191" s="414">
        <f t="shared" si="598"/>
        <v>865.44936193320666</v>
      </c>
      <c r="H19191" s="415">
        <f t="shared" si="599"/>
        <v>4.3272468096660335</v>
      </c>
    </row>
    <row r="19192" spans="1:8" ht="15" hidden="1" thickBot="1">
      <c r="A19192" s="409">
        <v>202209</v>
      </c>
      <c r="B19192" s="196" t="s">
        <v>2119</v>
      </c>
      <c r="C19192" s="197" t="s">
        <v>2102</v>
      </c>
      <c r="D19192" s="198" t="s">
        <v>337</v>
      </c>
      <c r="E19192" s="421">
        <v>127498</v>
      </c>
      <c r="F19192" s="413">
        <v>147.32</v>
      </c>
      <c r="G19192" s="414">
        <f t="shared" si="598"/>
        <v>865.44936193320666</v>
      </c>
      <c r="H19192" s="415">
        <f t="shared" si="599"/>
        <v>4.3272468096660335</v>
      </c>
    </row>
    <row r="19193" spans="1:8" ht="15" hidden="1" thickBot="1">
      <c r="A19193" s="409">
        <v>202209</v>
      </c>
      <c r="B19193" s="196" t="s">
        <v>2120</v>
      </c>
      <c r="C19193" s="197" t="s">
        <v>2102</v>
      </c>
      <c r="D19193" s="198" t="s">
        <v>374</v>
      </c>
      <c r="E19193" s="421">
        <v>859</v>
      </c>
      <c r="F19193" s="413">
        <v>147.32</v>
      </c>
      <c r="G19193" s="414">
        <f t="shared" si="598"/>
        <v>5.8308444203095302</v>
      </c>
      <c r="H19193" s="415" t="str">
        <f t="shared" si="599"/>
        <v>VER</v>
      </c>
    </row>
    <row r="19194" spans="1:8" ht="15" hidden="1" thickBot="1">
      <c r="A19194" s="409">
        <v>202209</v>
      </c>
      <c r="B19194" s="196" t="s">
        <v>2121</v>
      </c>
      <c r="C19194" s="197" t="s">
        <v>2102</v>
      </c>
      <c r="D19194" s="198" t="s">
        <v>374</v>
      </c>
      <c r="E19194" s="421">
        <v>0.01</v>
      </c>
      <c r="F19194" s="413">
        <v>147.32</v>
      </c>
      <c r="G19194" s="414">
        <f t="shared" si="598"/>
        <v>6.7879446103719793E-5</v>
      </c>
      <c r="H19194" s="415" t="str">
        <f t="shared" si="599"/>
        <v>VER</v>
      </c>
    </row>
    <row r="19195" spans="1:8" ht="15" hidden="1" thickBot="1">
      <c r="A19195" s="409">
        <v>202209</v>
      </c>
      <c r="B19195" s="196" t="s">
        <v>2122</v>
      </c>
      <c r="C19195" s="197" t="s">
        <v>1347</v>
      </c>
      <c r="D19195" s="198" t="s">
        <v>337</v>
      </c>
      <c r="E19195" s="421">
        <v>130652</v>
      </c>
      <c r="F19195" s="413">
        <v>147.32</v>
      </c>
      <c r="G19195" s="414">
        <f t="shared" si="598"/>
        <v>886.85853923431989</v>
      </c>
      <c r="H19195" s="415">
        <f t="shared" si="599"/>
        <v>4.4342926961715996</v>
      </c>
    </row>
    <row r="19196" spans="1:8" ht="15" hidden="1" thickBot="1">
      <c r="A19196" s="409">
        <v>202209</v>
      </c>
      <c r="B19196" s="196" t="s">
        <v>2123</v>
      </c>
      <c r="C19196" s="197" t="s">
        <v>1347</v>
      </c>
      <c r="D19196" s="198" t="s">
        <v>339</v>
      </c>
      <c r="E19196" s="421">
        <v>653</v>
      </c>
      <c r="F19196" s="413">
        <v>147.32</v>
      </c>
      <c r="G19196" s="414">
        <f t="shared" si="598"/>
        <v>4.4325278305729023</v>
      </c>
      <c r="H19196" s="415">
        <f t="shared" si="599"/>
        <v>4.4325278305729023</v>
      </c>
    </row>
    <row r="19197" spans="1:8" ht="15" hidden="1" thickBot="1">
      <c r="A19197" s="409">
        <v>202209</v>
      </c>
      <c r="B19197" s="196" t="s">
        <v>2124</v>
      </c>
      <c r="C19197" s="197" t="s">
        <v>2125</v>
      </c>
      <c r="D19197" s="198" t="s">
        <v>374</v>
      </c>
      <c r="E19197" s="421">
        <v>2508</v>
      </c>
      <c r="F19197" s="413">
        <v>147.32</v>
      </c>
      <c r="G19197" s="414">
        <f t="shared" si="598"/>
        <v>17.024165082812925</v>
      </c>
      <c r="H19197" s="415" t="str">
        <f t="shared" si="599"/>
        <v>VER</v>
      </c>
    </row>
    <row r="19198" spans="1:8" ht="15" hidden="1" thickBot="1">
      <c r="A19198" s="409">
        <v>202209</v>
      </c>
      <c r="B19198" s="196" t="s">
        <v>2126</v>
      </c>
      <c r="C19198" s="197" t="s">
        <v>2127</v>
      </c>
      <c r="D19198" s="198" t="s">
        <v>337</v>
      </c>
      <c r="E19198" s="421">
        <v>48524</v>
      </c>
      <c r="F19198" s="413">
        <v>147.32</v>
      </c>
      <c r="G19198" s="414">
        <f t="shared" si="598"/>
        <v>329.37822427368997</v>
      </c>
      <c r="H19198" s="415">
        <f t="shared" si="599"/>
        <v>1.6468911213684498</v>
      </c>
    </row>
    <row r="19199" spans="1:8" ht="15" hidden="1" thickBot="1">
      <c r="A19199" s="409">
        <v>202209</v>
      </c>
      <c r="B19199" s="196" t="s">
        <v>2128</v>
      </c>
      <c r="C19199" s="197" t="s">
        <v>2127</v>
      </c>
      <c r="D19199" s="198" t="s">
        <v>339</v>
      </c>
      <c r="E19199" s="421">
        <v>243</v>
      </c>
      <c r="F19199" s="413">
        <v>147.32</v>
      </c>
      <c r="G19199" s="414">
        <f t="shared" si="598"/>
        <v>1.6494705403203911</v>
      </c>
      <c r="H19199" s="415">
        <f t="shared" si="599"/>
        <v>1.6494705403203911</v>
      </c>
    </row>
    <row r="19200" spans="1:8" ht="15" hidden="1" thickBot="1">
      <c r="A19200" s="409">
        <v>202209</v>
      </c>
      <c r="B19200" s="196" t="s">
        <v>2129</v>
      </c>
      <c r="C19200" s="197" t="s">
        <v>2760</v>
      </c>
      <c r="D19200" s="198" t="s">
        <v>337</v>
      </c>
      <c r="E19200" s="421">
        <v>110679</v>
      </c>
      <c r="F19200" s="413">
        <v>147.32</v>
      </c>
      <c r="G19200" s="414">
        <f t="shared" si="598"/>
        <v>751.28292153136033</v>
      </c>
      <c r="H19200" s="415">
        <f t="shared" si="599"/>
        <v>3.7564146076568017</v>
      </c>
    </row>
    <row r="19201" spans="1:8" ht="15" hidden="1" thickBot="1">
      <c r="A19201" s="409">
        <v>202209</v>
      </c>
      <c r="B19201" s="196" t="s">
        <v>2130</v>
      </c>
      <c r="C19201" s="197" t="s">
        <v>2127</v>
      </c>
      <c r="D19201" s="198" t="s">
        <v>339</v>
      </c>
      <c r="E19201" s="421">
        <v>553</v>
      </c>
      <c r="F19201" s="413">
        <v>147.32</v>
      </c>
      <c r="G19201" s="414">
        <f t="shared" si="598"/>
        <v>3.7537333695357047</v>
      </c>
      <c r="H19201" s="415">
        <f t="shared" si="599"/>
        <v>3.7537333695357047</v>
      </c>
    </row>
    <row r="19202" spans="1:8" ht="15" hidden="1" thickBot="1">
      <c r="A19202" s="409">
        <v>202209</v>
      </c>
      <c r="B19202" s="196" t="s">
        <v>2131</v>
      </c>
      <c r="C19202" s="197" t="s">
        <v>791</v>
      </c>
      <c r="D19202" s="198" t="s">
        <v>337</v>
      </c>
      <c r="E19202" s="421">
        <v>102202</v>
      </c>
      <c r="F19202" s="413">
        <v>147.32</v>
      </c>
      <c r="G19202" s="414">
        <f t="shared" ref="G19202:G19265" si="600">+E19202/F19202</f>
        <v>693.74151506923704</v>
      </c>
      <c r="H19202" s="415">
        <f t="shared" ref="H19202:H19265" si="601">IF(D19202="TB",G19202/200,IF(D19202="LT",G19202,"VER"))</f>
        <v>3.4687075753461851</v>
      </c>
    </row>
    <row r="19203" spans="1:8" ht="15" hidden="1" thickBot="1">
      <c r="A19203" s="409">
        <v>202209</v>
      </c>
      <c r="B19203" s="196" t="s">
        <v>2132</v>
      </c>
      <c r="C19203" s="197" t="s">
        <v>791</v>
      </c>
      <c r="D19203" s="198" t="s">
        <v>339</v>
      </c>
      <c r="E19203" s="421">
        <v>511</v>
      </c>
      <c r="F19203" s="413">
        <v>147.32</v>
      </c>
      <c r="G19203" s="414">
        <f t="shared" si="600"/>
        <v>3.4686396959000816</v>
      </c>
      <c r="H19203" s="415">
        <f t="shared" si="601"/>
        <v>3.4686396959000816</v>
      </c>
    </row>
    <row r="19204" spans="1:8" ht="15" hidden="1" thickBot="1">
      <c r="A19204" s="409">
        <v>202209</v>
      </c>
      <c r="B19204" s="196" t="s">
        <v>2133</v>
      </c>
      <c r="C19204" s="197" t="s">
        <v>791</v>
      </c>
      <c r="D19204" s="198" t="s">
        <v>337</v>
      </c>
      <c r="E19204" s="421">
        <v>106620</v>
      </c>
      <c r="F19204" s="413">
        <v>147.32</v>
      </c>
      <c r="G19204" s="414">
        <f t="shared" si="600"/>
        <v>723.73065435786043</v>
      </c>
      <c r="H19204" s="415">
        <f t="shared" si="601"/>
        <v>3.6186532717893023</v>
      </c>
    </row>
    <row r="19205" spans="1:8" ht="15" hidden="1" thickBot="1">
      <c r="A19205" s="409">
        <v>202209</v>
      </c>
      <c r="B19205" s="196" t="s">
        <v>2134</v>
      </c>
      <c r="C19205" s="197" t="s">
        <v>2661</v>
      </c>
      <c r="D19205" s="198" t="s">
        <v>339</v>
      </c>
      <c r="E19205" s="421">
        <v>533</v>
      </c>
      <c r="F19205" s="413">
        <v>147.32</v>
      </c>
      <c r="G19205" s="414">
        <f t="shared" si="600"/>
        <v>3.6179744773282652</v>
      </c>
      <c r="H19205" s="415">
        <f t="shared" si="601"/>
        <v>3.6179744773282652</v>
      </c>
    </row>
    <row r="19206" spans="1:8" ht="15" hidden="1" thickBot="1">
      <c r="A19206" s="409">
        <v>202209</v>
      </c>
      <c r="B19206" s="196" t="s">
        <v>2135</v>
      </c>
      <c r="C19206" s="197" t="s">
        <v>2034</v>
      </c>
      <c r="D19206" s="198" t="s">
        <v>337</v>
      </c>
      <c r="E19206" s="421">
        <v>106494</v>
      </c>
      <c r="F19206" s="413">
        <v>147.32</v>
      </c>
      <c r="G19206" s="414">
        <f t="shared" si="600"/>
        <v>722.87537333695366</v>
      </c>
      <c r="H19206" s="415">
        <f t="shared" si="601"/>
        <v>3.6143768666847684</v>
      </c>
    </row>
    <row r="19207" spans="1:8" ht="15" hidden="1" thickBot="1">
      <c r="A19207" s="409">
        <v>202209</v>
      </c>
      <c r="B19207" s="196" t="s">
        <v>2136</v>
      </c>
      <c r="C19207" s="197" t="s">
        <v>2034</v>
      </c>
      <c r="D19207" s="198" t="s">
        <v>337</v>
      </c>
      <c r="E19207" s="421">
        <v>104195</v>
      </c>
      <c r="F19207" s="413">
        <v>147.32</v>
      </c>
      <c r="G19207" s="414">
        <f t="shared" si="600"/>
        <v>707.26988867770842</v>
      </c>
      <c r="H19207" s="415">
        <f t="shared" si="601"/>
        <v>3.5363494433885423</v>
      </c>
    </row>
    <row r="19208" spans="1:8" ht="15" hidden="1" thickBot="1">
      <c r="A19208" s="409">
        <v>202209</v>
      </c>
      <c r="B19208" s="196" t="s">
        <v>2593</v>
      </c>
      <c r="C19208" s="197" t="s">
        <v>2034</v>
      </c>
      <c r="D19208" s="198" t="s">
        <v>337</v>
      </c>
      <c r="E19208" s="421">
        <v>87700</v>
      </c>
      <c r="F19208" s="413">
        <v>147.32</v>
      </c>
      <c r="G19208" s="414">
        <f t="shared" si="600"/>
        <v>595.30274232962267</v>
      </c>
      <c r="H19208" s="415">
        <f t="shared" si="601"/>
        <v>2.9765137116481135</v>
      </c>
    </row>
    <row r="19209" spans="1:8" ht="15" hidden="1" thickBot="1">
      <c r="A19209" s="409">
        <v>202209</v>
      </c>
      <c r="B19209" s="196" t="s">
        <v>2594</v>
      </c>
      <c r="C19209" s="197" t="s">
        <v>2034</v>
      </c>
      <c r="D19209" s="198" t="s">
        <v>339</v>
      </c>
      <c r="E19209" s="421">
        <v>439</v>
      </c>
      <c r="F19209" s="413">
        <v>147.32</v>
      </c>
      <c r="G19209" s="414">
        <f t="shared" si="600"/>
        <v>2.9799076839532992</v>
      </c>
      <c r="H19209" s="415">
        <f t="shared" si="601"/>
        <v>2.9799076839532992</v>
      </c>
    </row>
    <row r="19210" spans="1:8" ht="15" hidden="1" thickBot="1">
      <c r="A19210" s="409">
        <v>202209</v>
      </c>
      <c r="B19210" s="196" t="s">
        <v>2137</v>
      </c>
      <c r="C19210" s="197" t="s">
        <v>2034</v>
      </c>
      <c r="D19210" s="198" t="s">
        <v>337</v>
      </c>
      <c r="E19210" s="421">
        <v>106494</v>
      </c>
      <c r="F19210" s="413">
        <v>147.32</v>
      </c>
      <c r="G19210" s="414">
        <f t="shared" si="600"/>
        <v>722.87537333695366</v>
      </c>
      <c r="H19210" s="415">
        <f t="shared" si="601"/>
        <v>3.6143768666847684</v>
      </c>
    </row>
    <row r="19211" spans="1:8" ht="15" hidden="1" thickBot="1">
      <c r="A19211" s="409">
        <v>202209</v>
      </c>
      <c r="B19211" s="196" t="s">
        <v>2138</v>
      </c>
      <c r="C19211" s="197" t="s">
        <v>2761</v>
      </c>
      <c r="D19211" s="198" t="s">
        <v>339</v>
      </c>
      <c r="E19211" s="421">
        <v>532</v>
      </c>
      <c r="F19211" s="413">
        <v>147.32</v>
      </c>
      <c r="G19211" s="414">
        <f t="shared" si="600"/>
        <v>3.6111865327178934</v>
      </c>
      <c r="H19211" s="415">
        <f t="shared" si="601"/>
        <v>3.6111865327178934</v>
      </c>
    </row>
    <row r="19212" spans="1:8" ht="15" hidden="1" thickBot="1">
      <c r="A19212" s="409">
        <v>202209</v>
      </c>
      <c r="B19212" s="196" t="s">
        <v>2139</v>
      </c>
      <c r="C19212" s="197" t="s">
        <v>2034</v>
      </c>
      <c r="D19212" s="198" t="s">
        <v>337</v>
      </c>
      <c r="E19212" s="421">
        <v>106494</v>
      </c>
      <c r="F19212" s="413">
        <v>147.32</v>
      </c>
      <c r="G19212" s="414">
        <f t="shared" si="600"/>
        <v>722.87537333695366</v>
      </c>
      <c r="H19212" s="415">
        <f t="shared" si="601"/>
        <v>3.6143768666847684</v>
      </c>
    </row>
    <row r="19213" spans="1:8" ht="15" hidden="1" thickBot="1">
      <c r="A19213" s="409">
        <v>202209</v>
      </c>
      <c r="B19213" s="196" t="s">
        <v>2140</v>
      </c>
      <c r="C19213" s="197" t="s">
        <v>2034</v>
      </c>
      <c r="D19213" s="198" t="s">
        <v>339</v>
      </c>
      <c r="E19213" s="421">
        <v>532</v>
      </c>
      <c r="F19213" s="413">
        <v>147.32</v>
      </c>
      <c r="G19213" s="414">
        <f t="shared" si="600"/>
        <v>3.6111865327178934</v>
      </c>
      <c r="H19213" s="415">
        <f t="shared" si="601"/>
        <v>3.6111865327178934</v>
      </c>
    </row>
    <row r="19214" spans="1:8" ht="15" hidden="1" thickBot="1">
      <c r="A19214" s="409">
        <v>202209</v>
      </c>
      <c r="B19214" s="196" t="s">
        <v>2141</v>
      </c>
      <c r="C19214" s="197" t="s">
        <v>2034</v>
      </c>
      <c r="D19214" s="198" t="s">
        <v>337</v>
      </c>
      <c r="E19214" s="421">
        <v>114731</v>
      </c>
      <c r="F19214" s="413">
        <v>147.32</v>
      </c>
      <c r="G19214" s="414">
        <f t="shared" si="600"/>
        <v>778.78767309258762</v>
      </c>
      <c r="H19214" s="415">
        <f t="shared" si="601"/>
        <v>3.893938365462938</v>
      </c>
    </row>
    <row r="19215" spans="1:8" ht="15" hidden="1" thickBot="1">
      <c r="A19215" s="409">
        <v>202209</v>
      </c>
      <c r="B19215" s="196" t="s">
        <v>2142</v>
      </c>
      <c r="C19215" s="197" t="s">
        <v>2034</v>
      </c>
      <c r="D19215" s="198" t="s">
        <v>337</v>
      </c>
      <c r="E19215" s="421">
        <v>113906</v>
      </c>
      <c r="F19215" s="413">
        <v>147.32</v>
      </c>
      <c r="G19215" s="414">
        <f t="shared" si="600"/>
        <v>773.18761878903069</v>
      </c>
      <c r="H19215" s="415">
        <f t="shared" si="601"/>
        <v>3.8659380939451533</v>
      </c>
    </row>
    <row r="19216" spans="1:8" ht="15" hidden="1" thickBot="1">
      <c r="A19216" s="409">
        <v>202209</v>
      </c>
      <c r="B19216" s="196" t="s">
        <v>2143</v>
      </c>
      <c r="C19216" s="197" t="s">
        <v>2034</v>
      </c>
      <c r="D19216" s="198" t="s">
        <v>339</v>
      </c>
      <c r="E19216" s="421">
        <v>569</v>
      </c>
      <c r="F19216" s="413">
        <v>147.32</v>
      </c>
      <c r="G19216" s="414">
        <f t="shared" si="600"/>
        <v>3.8623404833016566</v>
      </c>
      <c r="H19216" s="415">
        <f t="shared" si="601"/>
        <v>3.8623404833016566</v>
      </c>
    </row>
    <row r="19217" spans="1:8" ht="15" hidden="1" thickBot="1">
      <c r="A19217" s="409">
        <v>202209</v>
      </c>
      <c r="B19217" s="196" t="s">
        <v>2144</v>
      </c>
      <c r="C19217" s="197" t="s">
        <v>2034</v>
      </c>
      <c r="D19217" s="198" t="s">
        <v>337</v>
      </c>
      <c r="E19217" s="421">
        <v>102117</v>
      </c>
      <c r="F19217" s="413">
        <v>147.32</v>
      </c>
      <c r="G19217" s="414">
        <f t="shared" si="600"/>
        <v>693.16453977735546</v>
      </c>
      <c r="H19217" s="415">
        <f t="shared" si="601"/>
        <v>3.4658226988867771</v>
      </c>
    </row>
    <row r="19218" spans="1:8" ht="15" hidden="1" thickBot="1">
      <c r="A19218" s="409">
        <v>202209</v>
      </c>
      <c r="B19218" s="196" t="s">
        <v>2145</v>
      </c>
      <c r="C19218" s="197" t="s">
        <v>2034</v>
      </c>
      <c r="D19218" s="198" t="s">
        <v>339</v>
      </c>
      <c r="E19218" s="421">
        <v>511</v>
      </c>
      <c r="F19218" s="413">
        <v>147.32</v>
      </c>
      <c r="G19218" s="414">
        <f t="shared" si="600"/>
        <v>3.4686396959000816</v>
      </c>
      <c r="H19218" s="415">
        <f t="shared" si="601"/>
        <v>3.4686396959000816</v>
      </c>
    </row>
    <row r="19219" spans="1:8" ht="15" hidden="1" thickBot="1">
      <c r="A19219" s="409">
        <v>202209</v>
      </c>
      <c r="B19219" s="196" t="s">
        <v>2146</v>
      </c>
      <c r="C19219" s="197" t="s">
        <v>2034</v>
      </c>
      <c r="D19219" s="198" t="s">
        <v>337</v>
      </c>
      <c r="E19219" s="421">
        <v>102117</v>
      </c>
      <c r="F19219" s="413">
        <v>147.32</v>
      </c>
      <c r="G19219" s="414">
        <f t="shared" si="600"/>
        <v>693.16453977735546</v>
      </c>
      <c r="H19219" s="415">
        <f t="shared" si="601"/>
        <v>3.4658226988867771</v>
      </c>
    </row>
    <row r="19220" spans="1:8" ht="15" hidden="1" thickBot="1">
      <c r="A19220" s="409">
        <v>202209</v>
      </c>
      <c r="B19220" s="196" t="s">
        <v>2147</v>
      </c>
      <c r="C19220" s="197" t="s">
        <v>2034</v>
      </c>
      <c r="D19220" s="198" t="s">
        <v>337</v>
      </c>
      <c r="E19220" s="421">
        <v>102117</v>
      </c>
      <c r="F19220" s="413">
        <v>147.32</v>
      </c>
      <c r="G19220" s="414">
        <f t="shared" si="600"/>
        <v>693.16453977735546</v>
      </c>
      <c r="H19220" s="415">
        <f t="shared" si="601"/>
        <v>3.4658226988867771</v>
      </c>
    </row>
    <row r="19221" spans="1:8" ht="15" hidden="1" thickBot="1">
      <c r="A19221" s="409">
        <v>202209</v>
      </c>
      <c r="B19221" s="196" t="s">
        <v>2148</v>
      </c>
      <c r="C19221" s="197" t="s">
        <v>2761</v>
      </c>
      <c r="D19221" s="198" t="s">
        <v>339</v>
      </c>
      <c r="E19221" s="421">
        <v>511</v>
      </c>
      <c r="F19221" s="413">
        <v>147.32</v>
      </c>
      <c r="G19221" s="414">
        <f t="shared" si="600"/>
        <v>3.4686396959000816</v>
      </c>
      <c r="H19221" s="415">
        <f t="shared" si="601"/>
        <v>3.4686396959000816</v>
      </c>
    </row>
    <row r="19222" spans="1:8" ht="15" hidden="1" thickBot="1">
      <c r="A19222" s="409">
        <v>202209</v>
      </c>
      <c r="B19222" s="196" t="s">
        <v>2149</v>
      </c>
      <c r="C19222" s="197" t="s">
        <v>2034</v>
      </c>
      <c r="D19222" s="198" t="s">
        <v>337</v>
      </c>
      <c r="E19222" s="421">
        <v>57375</v>
      </c>
      <c r="F19222" s="413">
        <v>147.32</v>
      </c>
      <c r="G19222" s="414">
        <f t="shared" si="600"/>
        <v>389.45832202009234</v>
      </c>
      <c r="H19222" s="415">
        <f t="shared" si="601"/>
        <v>1.9472916101004616</v>
      </c>
    </row>
    <row r="19223" spans="1:8" ht="15" hidden="1" thickBot="1">
      <c r="A19223" s="409">
        <v>202209</v>
      </c>
      <c r="B19223" s="196" t="s">
        <v>2150</v>
      </c>
      <c r="C19223" s="197" t="s">
        <v>2034</v>
      </c>
      <c r="D19223" s="198" t="s">
        <v>337</v>
      </c>
      <c r="E19223" s="421">
        <v>85975</v>
      </c>
      <c r="F19223" s="413">
        <v>147.32</v>
      </c>
      <c r="G19223" s="414">
        <f t="shared" si="600"/>
        <v>583.59353787673092</v>
      </c>
      <c r="H19223" s="415">
        <f t="shared" si="601"/>
        <v>2.9179676893836546</v>
      </c>
    </row>
    <row r="19224" spans="1:8" ht="15" hidden="1" thickBot="1">
      <c r="A19224" s="409">
        <v>202209</v>
      </c>
      <c r="B19224" s="196" t="s">
        <v>2151</v>
      </c>
      <c r="C19224" s="197" t="s">
        <v>2034</v>
      </c>
      <c r="D19224" s="198" t="s">
        <v>339</v>
      </c>
      <c r="E19224" s="421">
        <v>430</v>
      </c>
      <c r="F19224" s="413">
        <v>147.32</v>
      </c>
      <c r="G19224" s="414">
        <f t="shared" si="600"/>
        <v>2.9188161824599512</v>
      </c>
      <c r="H19224" s="415">
        <f t="shared" si="601"/>
        <v>2.9188161824599512</v>
      </c>
    </row>
    <row r="19225" spans="1:8" ht="15" hidden="1" thickBot="1">
      <c r="A19225" s="409">
        <v>202209</v>
      </c>
      <c r="B19225" s="196" t="s">
        <v>2152</v>
      </c>
      <c r="C19225" s="197" t="s">
        <v>2034</v>
      </c>
      <c r="D19225" s="198" t="s">
        <v>339</v>
      </c>
      <c r="E19225" s="421">
        <v>287</v>
      </c>
      <c r="F19225" s="413">
        <v>147.32</v>
      </c>
      <c r="G19225" s="414">
        <f t="shared" si="600"/>
        <v>1.9481401031767582</v>
      </c>
      <c r="H19225" s="415">
        <f t="shared" si="601"/>
        <v>1.9481401031767582</v>
      </c>
    </row>
    <row r="19226" spans="1:8" ht="15" hidden="1" thickBot="1">
      <c r="A19226" s="409">
        <v>202209</v>
      </c>
      <c r="B19226" s="196" t="s">
        <v>2153</v>
      </c>
      <c r="C19226" s="197" t="s">
        <v>2034</v>
      </c>
      <c r="D19226" s="198" t="s">
        <v>337</v>
      </c>
      <c r="E19226" s="421">
        <v>57375</v>
      </c>
      <c r="F19226" s="413">
        <v>147.32</v>
      </c>
      <c r="G19226" s="414">
        <f t="shared" si="600"/>
        <v>389.45832202009234</v>
      </c>
      <c r="H19226" s="415">
        <f t="shared" si="601"/>
        <v>1.9472916101004616</v>
      </c>
    </row>
    <row r="19227" spans="1:8" ht="15" hidden="1" thickBot="1">
      <c r="A19227" s="409">
        <v>202209</v>
      </c>
      <c r="B19227" s="196" t="s">
        <v>2154</v>
      </c>
      <c r="C19227" s="197" t="s">
        <v>2034</v>
      </c>
      <c r="D19227" s="198" t="s">
        <v>337</v>
      </c>
      <c r="E19227" s="421">
        <v>57375</v>
      </c>
      <c r="F19227" s="413">
        <v>147.32</v>
      </c>
      <c r="G19227" s="414">
        <f t="shared" si="600"/>
        <v>389.45832202009234</v>
      </c>
      <c r="H19227" s="415">
        <f t="shared" si="601"/>
        <v>1.9472916101004616</v>
      </c>
    </row>
    <row r="19228" spans="1:8" ht="15" hidden="1" thickBot="1">
      <c r="A19228" s="409">
        <v>202209</v>
      </c>
      <c r="B19228" s="196" t="s">
        <v>2155</v>
      </c>
      <c r="C19228" s="197" t="s">
        <v>2034</v>
      </c>
      <c r="D19228" s="198" t="s">
        <v>350</v>
      </c>
      <c r="E19228" s="421">
        <v>0.01</v>
      </c>
      <c r="F19228" s="413">
        <v>147.32</v>
      </c>
      <c r="G19228" s="414">
        <f t="shared" si="600"/>
        <v>6.7879446103719793E-5</v>
      </c>
      <c r="H19228" s="415" t="str">
        <f t="shared" si="601"/>
        <v>VER</v>
      </c>
    </row>
    <row r="19229" spans="1:8" ht="15" hidden="1" thickBot="1">
      <c r="A19229" s="409">
        <v>202209</v>
      </c>
      <c r="B19229" s="196" t="s">
        <v>2156</v>
      </c>
      <c r="C19229" s="197" t="s">
        <v>2034</v>
      </c>
      <c r="D19229" s="198" t="s">
        <v>337</v>
      </c>
      <c r="E19229" s="421">
        <v>65583</v>
      </c>
      <c r="F19229" s="413">
        <v>147.32</v>
      </c>
      <c r="G19229" s="414">
        <f t="shared" si="600"/>
        <v>445.17377138202556</v>
      </c>
      <c r="H19229" s="415">
        <f t="shared" si="601"/>
        <v>2.2258688569101279</v>
      </c>
    </row>
    <row r="19230" spans="1:8" ht="15" hidden="1" thickBot="1">
      <c r="A19230" s="409">
        <v>202209</v>
      </c>
      <c r="B19230" s="196" t="s">
        <v>2157</v>
      </c>
      <c r="C19230" s="197" t="s">
        <v>2034</v>
      </c>
      <c r="D19230" s="198" t="s">
        <v>337</v>
      </c>
      <c r="E19230" s="421">
        <v>65583</v>
      </c>
      <c r="F19230" s="413">
        <v>147.32</v>
      </c>
      <c r="G19230" s="414">
        <f t="shared" si="600"/>
        <v>445.17377138202556</v>
      </c>
      <c r="H19230" s="415">
        <f t="shared" si="601"/>
        <v>2.2258688569101279</v>
      </c>
    </row>
    <row r="19231" spans="1:8" ht="15" hidden="1" thickBot="1">
      <c r="A19231" s="409">
        <v>202209</v>
      </c>
      <c r="B19231" s="196" t="s">
        <v>2158</v>
      </c>
      <c r="C19231" s="197" t="s">
        <v>2034</v>
      </c>
      <c r="D19231" s="198" t="s">
        <v>337</v>
      </c>
      <c r="E19231" s="421">
        <v>56226</v>
      </c>
      <c r="F19231" s="413">
        <v>147.32</v>
      </c>
      <c r="G19231" s="414">
        <f t="shared" si="600"/>
        <v>381.65897366277494</v>
      </c>
      <c r="H19231" s="415">
        <f t="shared" si="601"/>
        <v>1.9082948683138747</v>
      </c>
    </row>
    <row r="19232" spans="1:8" ht="15" hidden="1" thickBot="1">
      <c r="A19232" s="409">
        <v>202209</v>
      </c>
      <c r="B19232" s="196" t="s">
        <v>2159</v>
      </c>
      <c r="C19232" s="197" t="s">
        <v>2034</v>
      </c>
      <c r="D19232" s="198" t="s">
        <v>339</v>
      </c>
      <c r="E19232" s="421">
        <v>281</v>
      </c>
      <c r="F19232" s="413">
        <v>147.32</v>
      </c>
      <c r="G19232" s="414">
        <f t="shared" si="600"/>
        <v>1.9074124355145263</v>
      </c>
      <c r="H19232" s="415">
        <f t="shared" si="601"/>
        <v>1.9074124355145263</v>
      </c>
    </row>
    <row r="19233" spans="1:8" ht="15" hidden="1" thickBot="1">
      <c r="A19233" s="409">
        <v>202209</v>
      </c>
      <c r="B19233" s="196" t="s">
        <v>2160</v>
      </c>
      <c r="C19233" s="197" t="s">
        <v>2034</v>
      </c>
      <c r="D19233" s="198" t="s">
        <v>337</v>
      </c>
      <c r="E19233" s="421">
        <v>102085</v>
      </c>
      <c r="F19233" s="413">
        <v>147.32</v>
      </c>
      <c r="G19233" s="414">
        <f t="shared" si="600"/>
        <v>692.94732554982352</v>
      </c>
      <c r="H19233" s="415">
        <f t="shared" si="601"/>
        <v>3.4647366277491174</v>
      </c>
    </row>
    <row r="19234" spans="1:8" ht="15" hidden="1" thickBot="1">
      <c r="A19234" s="409">
        <v>202209</v>
      </c>
      <c r="B19234" s="196" t="s">
        <v>2161</v>
      </c>
      <c r="C19234" s="197" t="s">
        <v>2034</v>
      </c>
      <c r="D19234" s="198" t="s">
        <v>337</v>
      </c>
      <c r="E19234" s="421">
        <v>81467</v>
      </c>
      <c r="F19234" s="413">
        <v>147.32</v>
      </c>
      <c r="G19234" s="414">
        <f t="shared" si="600"/>
        <v>552.9934835731741</v>
      </c>
      <c r="H19234" s="415">
        <f t="shared" si="601"/>
        <v>2.7649674178658703</v>
      </c>
    </row>
    <row r="19235" spans="1:8" ht="15" hidden="1" thickBot="1">
      <c r="A19235" s="409">
        <v>202209</v>
      </c>
      <c r="B19235" s="196" t="s">
        <v>2162</v>
      </c>
      <c r="C19235" s="197" t="s">
        <v>2034</v>
      </c>
      <c r="D19235" s="198" t="s">
        <v>337</v>
      </c>
      <c r="E19235" s="421">
        <v>82281</v>
      </c>
      <c r="F19235" s="413">
        <v>147.32</v>
      </c>
      <c r="G19235" s="414">
        <f t="shared" si="600"/>
        <v>558.51887048601691</v>
      </c>
      <c r="H19235" s="415">
        <f t="shared" si="601"/>
        <v>2.7925943524300845</v>
      </c>
    </row>
    <row r="19236" spans="1:8" ht="15" hidden="1" thickBot="1">
      <c r="A19236" s="409">
        <v>202209</v>
      </c>
      <c r="B19236" s="196" t="s">
        <v>2163</v>
      </c>
      <c r="C19236" s="197" t="s">
        <v>2034</v>
      </c>
      <c r="D19236" s="198" t="s">
        <v>339</v>
      </c>
      <c r="E19236" s="421">
        <v>411</v>
      </c>
      <c r="F19236" s="413">
        <v>147.32</v>
      </c>
      <c r="G19236" s="414">
        <f t="shared" si="600"/>
        <v>2.7898452348628835</v>
      </c>
      <c r="H19236" s="415">
        <f t="shared" si="601"/>
        <v>2.7898452348628835</v>
      </c>
    </row>
    <row r="19237" spans="1:8" ht="15" hidden="1" thickBot="1">
      <c r="A19237" s="409">
        <v>202209</v>
      </c>
      <c r="B19237" s="196" t="s">
        <v>2164</v>
      </c>
      <c r="C19237" s="197" t="s">
        <v>2034</v>
      </c>
      <c r="D19237" s="198" t="s">
        <v>337</v>
      </c>
      <c r="E19237" s="421">
        <v>72420</v>
      </c>
      <c r="F19237" s="413">
        <v>147.32</v>
      </c>
      <c r="G19237" s="414">
        <f t="shared" si="600"/>
        <v>491.5829486831388</v>
      </c>
      <c r="H19237" s="415">
        <f t="shared" si="601"/>
        <v>2.457914743415694</v>
      </c>
    </row>
    <row r="19238" spans="1:8" ht="15" hidden="1" thickBot="1">
      <c r="A19238" s="409">
        <v>202209</v>
      </c>
      <c r="B19238" s="196" t="s">
        <v>2165</v>
      </c>
      <c r="C19238" s="197" t="s">
        <v>2034</v>
      </c>
      <c r="D19238" s="198" t="s">
        <v>337</v>
      </c>
      <c r="E19238" s="421">
        <v>56814</v>
      </c>
      <c r="F19238" s="413">
        <v>147.32</v>
      </c>
      <c r="G19238" s="414">
        <f t="shared" si="600"/>
        <v>385.65028509367363</v>
      </c>
      <c r="H19238" s="415">
        <f t="shared" si="601"/>
        <v>1.9282514254683683</v>
      </c>
    </row>
    <row r="19239" spans="1:8" ht="15" hidden="1" thickBot="1">
      <c r="A19239" s="409">
        <v>202209</v>
      </c>
      <c r="B19239" s="196" t="s">
        <v>2166</v>
      </c>
      <c r="C19239" s="197" t="s">
        <v>2034</v>
      </c>
      <c r="D19239" s="198" t="s">
        <v>337</v>
      </c>
      <c r="E19239" s="421">
        <v>62641</v>
      </c>
      <c r="F19239" s="413">
        <v>147.32</v>
      </c>
      <c r="G19239" s="414">
        <f t="shared" si="600"/>
        <v>425.20363833831118</v>
      </c>
      <c r="H19239" s="415">
        <f t="shared" si="601"/>
        <v>2.1260181916915557</v>
      </c>
    </row>
    <row r="19240" spans="1:8" ht="15" hidden="1" thickBot="1">
      <c r="A19240" s="409">
        <v>202209</v>
      </c>
      <c r="B19240" s="196" t="s">
        <v>2167</v>
      </c>
      <c r="C19240" s="197" t="s">
        <v>2034</v>
      </c>
      <c r="D19240" s="198" t="s">
        <v>337</v>
      </c>
      <c r="E19240" s="421">
        <v>119251</v>
      </c>
      <c r="F19240" s="413">
        <v>147.32</v>
      </c>
      <c r="G19240" s="414">
        <f t="shared" si="600"/>
        <v>809.469182731469</v>
      </c>
      <c r="H19240" s="415">
        <f t="shared" si="601"/>
        <v>4.0473459136573453</v>
      </c>
    </row>
    <row r="19241" spans="1:8" ht="15" hidden="1" thickBot="1">
      <c r="A19241" s="409">
        <v>202209</v>
      </c>
      <c r="B19241" s="196" t="s">
        <v>2168</v>
      </c>
      <c r="C19241" s="197" t="s">
        <v>2034</v>
      </c>
      <c r="D19241" s="198" t="s">
        <v>339</v>
      </c>
      <c r="E19241" s="421">
        <v>596</v>
      </c>
      <c r="F19241" s="413">
        <v>147.32</v>
      </c>
      <c r="G19241" s="414">
        <f t="shared" si="600"/>
        <v>4.0456149877816996</v>
      </c>
      <c r="H19241" s="415">
        <f t="shared" si="601"/>
        <v>4.0456149877816996</v>
      </c>
    </row>
    <row r="19242" spans="1:8" ht="15" hidden="1" thickBot="1">
      <c r="A19242" s="409">
        <v>202209</v>
      </c>
      <c r="B19242" s="196" t="s">
        <v>2169</v>
      </c>
      <c r="C19242" s="197" t="s">
        <v>2034</v>
      </c>
      <c r="D19242" s="198" t="s">
        <v>337</v>
      </c>
      <c r="E19242" s="421">
        <v>98926</v>
      </c>
      <c r="F19242" s="413">
        <v>147.32</v>
      </c>
      <c r="G19242" s="414">
        <f t="shared" si="600"/>
        <v>671.50420852565844</v>
      </c>
      <c r="H19242" s="415">
        <f t="shared" si="601"/>
        <v>3.3575210426282922</v>
      </c>
    </row>
    <row r="19243" spans="1:8" ht="15" hidden="1" thickBot="1">
      <c r="A19243" s="409">
        <v>202209</v>
      </c>
      <c r="B19243" s="196" t="s">
        <v>2170</v>
      </c>
      <c r="C19243" s="197" t="s">
        <v>2034</v>
      </c>
      <c r="D19243" s="198" t="s">
        <v>339</v>
      </c>
      <c r="E19243" s="421">
        <v>495</v>
      </c>
      <c r="F19243" s="413">
        <v>147.32</v>
      </c>
      <c r="G19243" s="414">
        <f t="shared" si="600"/>
        <v>3.3600325821341301</v>
      </c>
      <c r="H19243" s="415">
        <f t="shared" si="601"/>
        <v>3.3600325821341301</v>
      </c>
    </row>
    <row r="19244" spans="1:8" ht="15" hidden="1" thickBot="1">
      <c r="A19244" s="409">
        <v>202209</v>
      </c>
      <c r="B19244" s="196" t="s">
        <v>2171</v>
      </c>
      <c r="C19244" s="197" t="s">
        <v>2034</v>
      </c>
      <c r="D19244" s="198" t="s">
        <v>337</v>
      </c>
      <c r="E19244" s="421">
        <v>94805</v>
      </c>
      <c r="F19244" s="413">
        <v>147.32</v>
      </c>
      <c r="G19244" s="414">
        <f t="shared" si="600"/>
        <v>643.53108878631554</v>
      </c>
      <c r="H19244" s="415">
        <f t="shared" si="601"/>
        <v>3.2176554439315779</v>
      </c>
    </row>
    <row r="19245" spans="1:8" ht="15" hidden="1" thickBot="1">
      <c r="A19245" s="409">
        <v>202209</v>
      </c>
      <c r="B19245" s="196" t="s">
        <v>2172</v>
      </c>
      <c r="C19245" s="197" t="s">
        <v>2034</v>
      </c>
      <c r="D19245" s="198" t="s">
        <v>339</v>
      </c>
      <c r="E19245" s="421">
        <v>474</v>
      </c>
      <c r="F19245" s="413">
        <v>147.32</v>
      </c>
      <c r="G19245" s="414">
        <f t="shared" si="600"/>
        <v>3.2174857453163184</v>
      </c>
      <c r="H19245" s="415">
        <f t="shared" si="601"/>
        <v>3.2174857453163184</v>
      </c>
    </row>
    <row r="19246" spans="1:8" ht="15" hidden="1" thickBot="1">
      <c r="A19246" s="409">
        <v>202209</v>
      </c>
      <c r="B19246" s="196" t="s">
        <v>2173</v>
      </c>
      <c r="C19246" s="197" t="s">
        <v>2034</v>
      </c>
      <c r="D19246" s="198" t="s">
        <v>337</v>
      </c>
      <c r="E19246" s="421">
        <v>69622</v>
      </c>
      <c r="F19246" s="413">
        <v>147.32</v>
      </c>
      <c r="G19246" s="414">
        <f t="shared" si="600"/>
        <v>472.59027966331797</v>
      </c>
      <c r="H19246" s="415">
        <f t="shared" si="601"/>
        <v>2.3629513983165897</v>
      </c>
    </row>
    <row r="19247" spans="1:8" ht="15" hidden="1" thickBot="1">
      <c r="A19247" s="409">
        <v>202209</v>
      </c>
      <c r="B19247" s="196" t="s">
        <v>2174</v>
      </c>
      <c r="C19247" s="197" t="s">
        <v>2034</v>
      </c>
      <c r="D19247" s="198" t="s">
        <v>337</v>
      </c>
      <c r="E19247" s="421">
        <v>50533</v>
      </c>
      <c r="F19247" s="413">
        <v>147.32</v>
      </c>
      <c r="G19247" s="414">
        <f t="shared" si="600"/>
        <v>343.01520499592726</v>
      </c>
      <c r="H19247" s="415">
        <f t="shared" si="601"/>
        <v>1.7150760249796364</v>
      </c>
    </row>
    <row r="19248" spans="1:8" ht="15" hidden="1" thickBot="1">
      <c r="A19248" s="409">
        <v>202209</v>
      </c>
      <c r="B19248" s="196" t="s">
        <v>2175</v>
      </c>
      <c r="C19248" s="197" t="s">
        <v>2034</v>
      </c>
      <c r="D19248" s="198" t="s">
        <v>337</v>
      </c>
      <c r="E19248" s="421">
        <v>71890</v>
      </c>
      <c r="F19248" s="413">
        <v>147.32</v>
      </c>
      <c r="G19248" s="414">
        <f t="shared" si="600"/>
        <v>487.98533803964165</v>
      </c>
      <c r="H19248" s="415">
        <f t="shared" si="601"/>
        <v>2.4399266901982082</v>
      </c>
    </row>
    <row r="19249" spans="1:8" ht="15" hidden="1" thickBot="1">
      <c r="A19249" s="409">
        <v>202209</v>
      </c>
      <c r="B19249" s="196" t="s">
        <v>2176</v>
      </c>
      <c r="C19249" s="197" t="s">
        <v>2034</v>
      </c>
      <c r="D19249" s="198" t="s">
        <v>337</v>
      </c>
      <c r="E19249" s="421">
        <v>71890</v>
      </c>
      <c r="F19249" s="413">
        <v>147.32</v>
      </c>
      <c r="G19249" s="414">
        <f t="shared" si="600"/>
        <v>487.98533803964165</v>
      </c>
      <c r="H19249" s="415">
        <f t="shared" si="601"/>
        <v>2.4399266901982082</v>
      </c>
    </row>
    <row r="19250" spans="1:8" ht="15" hidden="1" thickBot="1">
      <c r="A19250" s="409">
        <v>202209</v>
      </c>
      <c r="B19250" s="196" t="s">
        <v>2177</v>
      </c>
      <c r="C19250" s="197" t="s">
        <v>2034</v>
      </c>
      <c r="D19250" s="198" t="s">
        <v>337</v>
      </c>
      <c r="E19250" s="421">
        <v>83201</v>
      </c>
      <c r="F19250" s="413">
        <v>147.32</v>
      </c>
      <c r="G19250" s="414">
        <f t="shared" si="600"/>
        <v>564.76377952755911</v>
      </c>
      <c r="H19250" s="415">
        <f t="shared" si="601"/>
        <v>2.8238188976377954</v>
      </c>
    </row>
    <row r="19251" spans="1:8" ht="15" hidden="1" thickBot="1">
      <c r="A19251" s="409">
        <v>202209</v>
      </c>
      <c r="B19251" s="196" t="s">
        <v>2178</v>
      </c>
      <c r="C19251" s="197" t="s">
        <v>2034</v>
      </c>
      <c r="D19251" s="198" t="s">
        <v>339</v>
      </c>
      <c r="E19251" s="421">
        <v>416</v>
      </c>
      <c r="F19251" s="413">
        <v>147.32</v>
      </c>
      <c r="G19251" s="414">
        <f t="shared" si="600"/>
        <v>2.8237849579147434</v>
      </c>
      <c r="H19251" s="415">
        <f t="shared" si="601"/>
        <v>2.8237849579147434</v>
      </c>
    </row>
    <row r="19252" spans="1:8" ht="15" hidden="1" thickBot="1">
      <c r="A19252" s="409">
        <v>202209</v>
      </c>
      <c r="B19252" s="196" t="s">
        <v>2179</v>
      </c>
      <c r="C19252" s="197" t="s">
        <v>2034</v>
      </c>
      <c r="D19252" s="198" t="s">
        <v>337</v>
      </c>
      <c r="E19252" s="421">
        <v>121237</v>
      </c>
      <c r="F19252" s="413">
        <v>147.32</v>
      </c>
      <c r="G19252" s="414">
        <f t="shared" si="600"/>
        <v>822.95004072766767</v>
      </c>
      <c r="H19252" s="415">
        <f t="shared" si="601"/>
        <v>4.1147502036383381</v>
      </c>
    </row>
    <row r="19253" spans="1:8" ht="15" hidden="1" thickBot="1">
      <c r="A19253" s="409">
        <v>202209</v>
      </c>
      <c r="B19253" s="196" t="s">
        <v>2180</v>
      </c>
      <c r="C19253" s="197" t="s">
        <v>2034</v>
      </c>
      <c r="D19253" s="198" t="s">
        <v>339</v>
      </c>
      <c r="E19253" s="421">
        <v>606</v>
      </c>
      <c r="F19253" s="413">
        <v>147.32</v>
      </c>
      <c r="G19253" s="414">
        <f t="shared" si="600"/>
        <v>4.1134944338854194</v>
      </c>
      <c r="H19253" s="415">
        <f t="shared" si="601"/>
        <v>4.1134944338854194</v>
      </c>
    </row>
    <row r="19254" spans="1:8" ht="15" hidden="1" thickBot="1">
      <c r="A19254" s="409">
        <v>202209</v>
      </c>
      <c r="B19254" s="196" t="s">
        <v>2181</v>
      </c>
      <c r="C19254" s="197" t="s">
        <v>2034</v>
      </c>
      <c r="D19254" s="198" t="s">
        <v>337</v>
      </c>
      <c r="E19254" s="421">
        <v>78431</v>
      </c>
      <c r="F19254" s="413">
        <v>147.32</v>
      </c>
      <c r="G19254" s="414">
        <f t="shared" si="600"/>
        <v>532.38528373608472</v>
      </c>
      <c r="H19254" s="415">
        <f t="shared" si="601"/>
        <v>2.6619264186804235</v>
      </c>
    </row>
    <row r="19255" spans="1:8" ht="15" hidden="1" thickBot="1">
      <c r="A19255" s="409">
        <v>202209</v>
      </c>
      <c r="B19255" s="196" t="s">
        <v>2182</v>
      </c>
      <c r="C19255" s="197" t="s">
        <v>2034</v>
      </c>
      <c r="D19255" s="198" t="s">
        <v>337</v>
      </c>
      <c r="E19255" s="421">
        <v>86741</v>
      </c>
      <c r="F19255" s="413">
        <v>147.32</v>
      </c>
      <c r="G19255" s="414">
        <f t="shared" si="600"/>
        <v>588.79310344827593</v>
      </c>
      <c r="H19255" s="415">
        <f t="shared" si="601"/>
        <v>2.9439655172413794</v>
      </c>
    </row>
    <row r="19256" spans="1:8" ht="15" hidden="1" thickBot="1">
      <c r="A19256" s="409">
        <v>202209</v>
      </c>
      <c r="B19256" s="196" t="s">
        <v>2183</v>
      </c>
      <c r="C19256" s="197" t="s">
        <v>2034</v>
      </c>
      <c r="D19256" s="198" t="s">
        <v>337</v>
      </c>
      <c r="E19256" s="421">
        <v>86741</v>
      </c>
      <c r="F19256" s="413">
        <v>147.32</v>
      </c>
      <c r="G19256" s="414">
        <f t="shared" si="600"/>
        <v>588.79310344827593</v>
      </c>
      <c r="H19256" s="415">
        <f t="shared" si="601"/>
        <v>2.9439655172413794</v>
      </c>
    </row>
    <row r="19257" spans="1:8" ht="15" hidden="1" thickBot="1">
      <c r="A19257" s="409">
        <v>202209</v>
      </c>
      <c r="B19257" s="196" t="s">
        <v>2184</v>
      </c>
      <c r="C19257" s="197" t="s">
        <v>2034</v>
      </c>
      <c r="D19257" s="198" t="s">
        <v>339</v>
      </c>
      <c r="E19257" s="421">
        <v>392</v>
      </c>
      <c r="F19257" s="413">
        <v>147.32</v>
      </c>
      <c r="G19257" s="414">
        <f t="shared" si="600"/>
        <v>2.6608742872658162</v>
      </c>
      <c r="H19257" s="415">
        <f t="shared" si="601"/>
        <v>2.6608742872658162</v>
      </c>
    </row>
    <row r="19258" spans="1:8" ht="15" hidden="1" thickBot="1">
      <c r="A19258" s="409">
        <v>202209</v>
      </c>
      <c r="B19258" s="196" t="s">
        <v>2185</v>
      </c>
      <c r="C19258" s="197" t="s">
        <v>2034</v>
      </c>
      <c r="D19258" s="198" t="s">
        <v>337</v>
      </c>
      <c r="E19258" s="421">
        <v>86741</v>
      </c>
      <c r="F19258" s="413">
        <v>147.32</v>
      </c>
      <c r="G19258" s="414">
        <f t="shared" si="600"/>
        <v>588.79310344827593</v>
      </c>
      <c r="H19258" s="415">
        <f t="shared" si="601"/>
        <v>2.9439655172413794</v>
      </c>
    </row>
    <row r="19259" spans="1:8" ht="15" hidden="1" thickBot="1">
      <c r="A19259" s="409">
        <v>202209</v>
      </c>
      <c r="B19259" s="196" t="s">
        <v>2186</v>
      </c>
      <c r="C19259" s="197" t="s">
        <v>2034</v>
      </c>
      <c r="D19259" s="198" t="s">
        <v>337</v>
      </c>
      <c r="E19259" s="421">
        <v>86870</v>
      </c>
      <c r="F19259" s="413">
        <v>147.32</v>
      </c>
      <c r="G19259" s="414">
        <f t="shared" si="600"/>
        <v>589.6687483030139</v>
      </c>
      <c r="H19259" s="415">
        <f t="shared" si="601"/>
        <v>2.9483437415150693</v>
      </c>
    </row>
    <row r="19260" spans="1:8" ht="15" hidden="1" thickBot="1">
      <c r="A19260" s="409">
        <v>202209</v>
      </c>
      <c r="B19260" s="196" t="s">
        <v>2187</v>
      </c>
      <c r="C19260" s="197" t="s">
        <v>2034</v>
      </c>
      <c r="D19260" s="198" t="s">
        <v>337</v>
      </c>
      <c r="E19260" s="421">
        <v>81535</v>
      </c>
      <c r="F19260" s="413">
        <v>147.32</v>
      </c>
      <c r="G19260" s="414">
        <f t="shared" si="600"/>
        <v>553.45506380667939</v>
      </c>
      <c r="H19260" s="415">
        <f t="shared" si="601"/>
        <v>2.7672753190333967</v>
      </c>
    </row>
    <row r="19261" spans="1:8" ht="15" hidden="1" thickBot="1">
      <c r="A19261" s="409">
        <v>202209</v>
      </c>
      <c r="B19261" s="196" t="s">
        <v>2188</v>
      </c>
      <c r="C19261" s="197" t="s">
        <v>2034</v>
      </c>
      <c r="D19261" s="198" t="s">
        <v>339</v>
      </c>
      <c r="E19261" s="421">
        <v>408</v>
      </c>
      <c r="F19261" s="413">
        <v>147.32</v>
      </c>
      <c r="G19261" s="414">
        <f t="shared" si="600"/>
        <v>2.7694814010317677</v>
      </c>
      <c r="H19261" s="415">
        <f t="shared" si="601"/>
        <v>2.7694814010317677</v>
      </c>
    </row>
    <row r="19262" spans="1:8" ht="15" hidden="1" thickBot="1">
      <c r="A19262" s="409">
        <v>202209</v>
      </c>
      <c r="B19262" s="196" t="s">
        <v>2189</v>
      </c>
      <c r="C19262" s="197" t="s">
        <v>2034</v>
      </c>
      <c r="D19262" s="198" t="s">
        <v>337</v>
      </c>
      <c r="E19262" s="421">
        <v>76451</v>
      </c>
      <c r="F19262" s="413">
        <v>147.32</v>
      </c>
      <c r="G19262" s="414">
        <f t="shared" si="600"/>
        <v>518.94515340754822</v>
      </c>
      <c r="H19262" s="415">
        <f t="shared" si="601"/>
        <v>2.5947257670377413</v>
      </c>
    </row>
    <row r="19263" spans="1:8" ht="15" hidden="1" thickBot="1">
      <c r="A19263" s="409">
        <v>202209</v>
      </c>
      <c r="B19263" s="196" t="s">
        <v>2190</v>
      </c>
      <c r="C19263" s="197" t="s">
        <v>2034</v>
      </c>
      <c r="D19263" s="198" t="s">
        <v>337</v>
      </c>
      <c r="E19263" s="421">
        <v>74517</v>
      </c>
      <c r="F19263" s="413">
        <v>147.32</v>
      </c>
      <c r="G19263" s="414">
        <f t="shared" si="600"/>
        <v>505.81726853108881</v>
      </c>
      <c r="H19263" s="415">
        <f t="shared" si="601"/>
        <v>2.529086342655444</v>
      </c>
    </row>
    <row r="19264" spans="1:8" ht="15" hidden="1" thickBot="1">
      <c r="A19264" s="409">
        <v>202209</v>
      </c>
      <c r="B19264" s="196" t="s">
        <v>2191</v>
      </c>
      <c r="C19264" s="197" t="s">
        <v>2034</v>
      </c>
      <c r="D19264" s="198" t="s">
        <v>337</v>
      </c>
      <c r="E19264" s="421">
        <v>77249</v>
      </c>
      <c r="F19264" s="413">
        <v>147.32</v>
      </c>
      <c r="G19264" s="414">
        <f t="shared" si="600"/>
        <v>524.36193320662505</v>
      </c>
      <c r="H19264" s="415">
        <f t="shared" si="601"/>
        <v>2.6218096660331254</v>
      </c>
    </row>
    <row r="19265" spans="1:8" ht="15" hidden="1" thickBot="1">
      <c r="A19265" s="409">
        <v>202209</v>
      </c>
      <c r="B19265" s="196" t="s">
        <v>2192</v>
      </c>
      <c r="C19265" s="197" t="s">
        <v>2034</v>
      </c>
      <c r="D19265" s="198" t="s">
        <v>337</v>
      </c>
      <c r="E19265" s="421">
        <v>78561</v>
      </c>
      <c r="F19265" s="413">
        <v>147.32</v>
      </c>
      <c r="G19265" s="414">
        <f t="shared" si="600"/>
        <v>533.26771653543312</v>
      </c>
      <c r="H19265" s="415">
        <f t="shared" si="601"/>
        <v>2.6663385826771657</v>
      </c>
    </row>
    <row r="19266" spans="1:8" ht="15" hidden="1" thickBot="1">
      <c r="A19266" s="409">
        <v>202209</v>
      </c>
      <c r="B19266" s="196" t="s">
        <v>2193</v>
      </c>
      <c r="C19266" s="197" t="s">
        <v>2034</v>
      </c>
      <c r="D19266" s="198" t="s">
        <v>339</v>
      </c>
      <c r="E19266" s="421">
        <v>393</v>
      </c>
      <c r="F19266" s="413">
        <v>147.32</v>
      </c>
      <c r="G19266" s="414">
        <f t="shared" ref="G19266:G19329" si="602">+E19266/F19266</f>
        <v>2.667662231876188</v>
      </c>
      <c r="H19266" s="415">
        <f t="shared" ref="H19266:H19329" si="603">IF(D19266="TB",G19266/200,IF(D19266="LT",G19266,"VER"))</f>
        <v>2.667662231876188</v>
      </c>
    </row>
    <row r="19267" spans="1:8" ht="15" hidden="1" thickBot="1">
      <c r="A19267" s="409">
        <v>202209</v>
      </c>
      <c r="B19267" s="196" t="s">
        <v>2194</v>
      </c>
      <c r="C19267" s="197" t="s">
        <v>2034</v>
      </c>
      <c r="D19267" s="198" t="s">
        <v>337</v>
      </c>
      <c r="E19267" s="421">
        <v>65712</v>
      </c>
      <c r="F19267" s="413">
        <v>147.32</v>
      </c>
      <c r="G19267" s="414">
        <f t="shared" si="602"/>
        <v>446.04941623676353</v>
      </c>
      <c r="H19267" s="415">
        <f t="shared" si="603"/>
        <v>2.2302470811838178</v>
      </c>
    </row>
    <row r="19268" spans="1:8" ht="15" hidden="1" thickBot="1">
      <c r="A19268" s="409">
        <v>202209</v>
      </c>
      <c r="B19268" s="196" t="s">
        <v>2195</v>
      </c>
      <c r="C19268" s="197" t="s">
        <v>2034</v>
      </c>
      <c r="D19268" s="198" t="s">
        <v>339</v>
      </c>
      <c r="E19268" s="421">
        <v>329</v>
      </c>
      <c r="F19268" s="413">
        <v>147.32</v>
      </c>
      <c r="G19268" s="414">
        <f t="shared" si="602"/>
        <v>2.2332337768123813</v>
      </c>
      <c r="H19268" s="415">
        <f t="shared" si="603"/>
        <v>2.2332337768123813</v>
      </c>
    </row>
    <row r="19269" spans="1:8" ht="15" hidden="1" thickBot="1">
      <c r="A19269" s="409">
        <v>202209</v>
      </c>
      <c r="B19269" s="196" t="s">
        <v>2196</v>
      </c>
      <c r="C19269" s="197" t="s">
        <v>2034</v>
      </c>
      <c r="D19269" s="198" t="s">
        <v>337</v>
      </c>
      <c r="E19269" s="421">
        <v>70608</v>
      </c>
      <c r="F19269" s="413">
        <v>147.32</v>
      </c>
      <c r="G19269" s="414">
        <f t="shared" si="602"/>
        <v>479.28319304914476</v>
      </c>
      <c r="H19269" s="415">
        <f t="shared" si="603"/>
        <v>2.396415965245724</v>
      </c>
    </row>
    <row r="19270" spans="1:8" ht="15" hidden="1" thickBot="1">
      <c r="A19270" s="409">
        <v>202209</v>
      </c>
      <c r="B19270" s="196" t="s">
        <v>2197</v>
      </c>
      <c r="C19270" s="197" t="s">
        <v>2034</v>
      </c>
      <c r="D19270" s="198" t="s">
        <v>337</v>
      </c>
      <c r="E19270" s="421">
        <v>73381</v>
      </c>
      <c r="F19270" s="413">
        <v>147.32</v>
      </c>
      <c r="G19270" s="414">
        <f t="shared" si="602"/>
        <v>498.10616345370624</v>
      </c>
      <c r="H19270" s="415">
        <f t="shared" si="603"/>
        <v>2.4905308172685312</v>
      </c>
    </row>
    <row r="19271" spans="1:8" ht="15" hidden="1" thickBot="1">
      <c r="A19271" s="409">
        <v>202209</v>
      </c>
      <c r="B19271" s="196" t="s">
        <v>2198</v>
      </c>
      <c r="C19271" s="197" t="s">
        <v>2034</v>
      </c>
      <c r="D19271" s="198" t="s">
        <v>337</v>
      </c>
      <c r="E19271" s="421">
        <v>65712</v>
      </c>
      <c r="F19271" s="413">
        <v>147.32</v>
      </c>
      <c r="G19271" s="414">
        <f t="shared" si="602"/>
        <v>446.04941623676353</v>
      </c>
      <c r="H19271" s="415">
        <f t="shared" si="603"/>
        <v>2.2302470811838178</v>
      </c>
    </row>
    <row r="19272" spans="1:8" ht="15" hidden="1" thickBot="1">
      <c r="A19272" s="409">
        <v>202209</v>
      </c>
      <c r="B19272" s="196" t="s">
        <v>2199</v>
      </c>
      <c r="C19272" s="197" t="s">
        <v>2034</v>
      </c>
      <c r="D19272" s="198" t="s">
        <v>339</v>
      </c>
      <c r="E19272" s="421">
        <v>329</v>
      </c>
      <c r="F19272" s="413">
        <v>147.32</v>
      </c>
      <c r="G19272" s="414">
        <f t="shared" si="602"/>
        <v>2.2332337768123813</v>
      </c>
      <c r="H19272" s="415">
        <f t="shared" si="603"/>
        <v>2.2332337768123813</v>
      </c>
    </row>
    <row r="19273" spans="1:8" ht="15" hidden="1" thickBot="1">
      <c r="A19273" s="409">
        <v>202209</v>
      </c>
      <c r="B19273" s="196" t="s">
        <v>2200</v>
      </c>
      <c r="C19273" s="197" t="s">
        <v>2034</v>
      </c>
      <c r="D19273" s="198" t="s">
        <v>337</v>
      </c>
      <c r="E19273" s="421">
        <v>65712</v>
      </c>
      <c r="F19273" s="413">
        <v>147.32</v>
      </c>
      <c r="G19273" s="414">
        <f t="shared" si="602"/>
        <v>446.04941623676353</v>
      </c>
      <c r="H19273" s="415">
        <f t="shared" si="603"/>
        <v>2.2302470811838178</v>
      </c>
    </row>
    <row r="19274" spans="1:8" ht="15" hidden="1" thickBot="1">
      <c r="A19274" s="409">
        <v>202209</v>
      </c>
      <c r="B19274" s="196" t="s">
        <v>2201</v>
      </c>
      <c r="C19274" s="197" t="s">
        <v>2034</v>
      </c>
      <c r="D19274" s="198" t="s">
        <v>339</v>
      </c>
      <c r="E19274" s="421">
        <v>329</v>
      </c>
      <c r="F19274" s="413">
        <v>147.32</v>
      </c>
      <c r="G19274" s="414">
        <f t="shared" si="602"/>
        <v>2.2332337768123813</v>
      </c>
      <c r="H19274" s="415">
        <f t="shared" si="603"/>
        <v>2.2332337768123813</v>
      </c>
    </row>
    <row r="19275" spans="1:8" ht="15" hidden="1" thickBot="1">
      <c r="A19275" s="409">
        <v>202209</v>
      </c>
      <c r="B19275" s="196" t="s">
        <v>2202</v>
      </c>
      <c r="C19275" s="197" t="s">
        <v>2034</v>
      </c>
      <c r="D19275" s="198" t="s">
        <v>337</v>
      </c>
      <c r="E19275" s="421">
        <v>67679</v>
      </c>
      <c r="F19275" s="413">
        <v>147.32</v>
      </c>
      <c r="G19275" s="414">
        <f t="shared" si="602"/>
        <v>459.4013032853652</v>
      </c>
      <c r="H19275" s="415">
        <f t="shared" si="603"/>
        <v>2.2970065164268259</v>
      </c>
    </row>
    <row r="19276" spans="1:8" ht="15" hidden="1" thickBot="1">
      <c r="A19276" s="409">
        <v>202209</v>
      </c>
      <c r="B19276" s="196" t="s">
        <v>2203</v>
      </c>
      <c r="C19276" s="197" t="s">
        <v>2034</v>
      </c>
      <c r="D19276" s="198" t="s">
        <v>337</v>
      </c>
      <c r="E19276" s="421">
        <v>96667</v>
      </c>
      <c r="F19276" s="413">
        <v>147.32</v>
      </c>
      <c r="G19276" s="414">
        <f t="shared" si="602"/>
        <v>656.17024165082819</v>
      </c>
      <c r="H19276" s="415">
        <f t="shared" si="603"/>
        <v>3.2808512082541408</v>
      </c>
    </row>
    <row r="19277" spans="1:8" ht="15" hidden="1" thickBot="1">
      <c r="A19277" s="409">
        <v>202209</v>
      </c>
      <c r="B19277" s="196" t="s">
        <v>2204</v>
      </c>
      <c r="C19277" s="197" t="s">
        <v>2034</v>
      </c>
      <c r="D19277" s="198" t="s">
        <v>339</v>
      </c>
      <c r="E19277" s="421">
        <v>483</v>
      </c>
      <c r="F19277" s="413">
        <v>147.32</v>
      </c>
      <c r="G19277" s="414">
        <f t="shared" si="602"/>
        <v>3.2785772468096663</v>
      </c>
      <c r="H19277" s="415">
        <f t="shared" si="603"/>
        <v>3.2785772468096663</v>
      </c>
    </row>
    <row r="19278" spans="1:8" ht="15" hidden="1" thickBot="1">
      <c r="A19278" s="409">
        <v>202209</v>
      </c>
      <c r="B19278" s="196" t="s">
        <v>2205</v>
      </c>
      <c r="C19278" s="197" t="s">
        <v>2034</v>
      </c>
      <c r="D19278" s="198" t="s">
        <v>337</v>
      </c>
      <c r="E19278" s="421">
        <v>108084</v>
      </c>
      <c r="F19278" s="413">
        <v>147.32</v>
      </c>
      <c r="G19278" s="414">
        <f t="shared" si="602"/>
        <v>733.66820526744505</v>
      </c>
      <c r="H19278" s="415">
        <f t="shared" si="603"/>
        <v>3.6683410263372251</v>
      </c>
    </row>
    <row r="19279" spans="1:8" ht="15" hidden="1" thickBot="1">
      <c r="A19279" s="409">
        <v>202209</v>
      </c>
      <c r="B19279" s="196" t="s">
        <v>2206</v>
      </c>
      <c r="C19279" s="197" t="s">
        <v>2034</v>
      </c>
      <c r="D19279" s="198" t="s">
        <v>337</v>
      </c>
      <c r="E19279" s="421">
        <v>80135</v>
      </c>
      <c r="F19279" s="413">
        <v>147.32</v>
      </c>
      <c r="G19279" s="414">
        <f t="shared" si="602"/>
        <v>543.95194135215854</v>
      </c>
      <c r="H19279" s="415">
        <f t="shared" si="603"/>
        <v>2.7197597067607928</v>
      </c>
    </row>
    <row r="19280" spans="1:8" ht="15" hidden="1" thickBot="1">
      <c r="A19280" s="409">
        <v>202209</v>
      </c>
      <c r="B19280" s="196" t="s">
        <v>2207</v>
      </c>
      <c r="C19280" s="197" t="s">
        <v>2034</v>
      </c>
      <c r="D19280" s="198" t="s">
        <v>337</v>
      </c>
      <c r="E19280" s="421">
        <v>92258</v>
      </c>
      <c r="F19280" s="413">
        <v>147.32</v>
      </c>
      <c r="G19280" s="414">
        <f t="shared" si="602"/>
        <v>626.24219386369805</v>
      </c>
      <c r="H19280" s="415">
        <f t="shared" si="603"/>
        <v>3.1312109693184902</v>
      </c>
    </row>
    <row r="19281" spans="1:8" ht="15" hidden="1" thickBot="1">
      <c r="A19281" s="409">
        <v>202209</v>
      </c>
      <c r="B19281" s="196" t="s">
        <v>2208</v>
      </c>
      <c r="C19281" s="197" t="s">
        <v>2034</v>
      </c>
      <c r="D19281" s="198" t="s">
        <v>339</v>
      </c>
      <c r="E19281" s="421">
        <v>461</v>
      </c>
      <c r="F19281" s="413">
        <v>147.32</v>
      </c>
      <c r="G19281" s="414">
        <f t="shared" si="602"/>
        <v>3.1292424653814828</v>
      </c>
      <c r="H19281" s="415">
        <f t="shared" si="603"/>
        <v>3.1292424653814828</v>
      </c>
    </row>
    <row r="19282" spans="1:8" ht="15" hidden="1" thickBot="1">
      <c r="A19282" s="409">
        <v>202209</v>
      </c>
      <c r="B19282" s="196" t="s">
        <v>2209</v>
      </c>
      <c r="C19282" s="197" t="s">
        <v>2034</v>
      </c>
      <c r="D19282" s="198" t="s">
        <v>337</v>
      </c>
      <c r="E19282" s="421">
        <v>67311</v>
      </c>
      <c r="F19282" s="413">
        <v>147.32</v>
      </c>
      <c r="G19282" s="414">
        <f t="shared" si="602"/>
        <v>456.90333966874834</v>
      </c>
      <c r="H19282" s="415">
        <f t="shared" si="603"/>
        <v>2.2845166983437419</v>
      </c>
    </row>
    <row r="19283" spans="1:8" ht="15" hidden="1" thickBot="1">
      <c r="A19283" s="409">
        <v>202209</v>
      </c>
      <c r="B19283" s="196" t="s">
        <v>2210</v>
      </c>
      <c r="C19283" s="197" t="s">
        <v>2034</v>
      </c>
      <c r="D19283" s="198" t="s">
        <v>337</v>
      </c>
      <c r="E19283" s="421">
        <v>67311</v>
      </c>
      <c r="F19283" s="413">
        <v>147.32</v>
      </c>
      <c r="G19283" s="414">
        <f t="shared" si="602"/>
        <v>456.90333966874834</v>
      </c>
      <c r="H19283" s="415">
        <f t="shared" si="603"/>
        <v>2.2845166983437419</v>
      </c>
    </row>
    <row r="19284" spans="1:8" ht="15" hidden="1" thickBot="1">
      <c r="A19284" s="409">
        <v>202209</v>
      </c>
      <c r="B19284" s="196" t="s">
        <v>2211</v>
      </c>
      <c r="C19284" s="197" t="s">
        <v>2034</v>
      </c>
      <c r="D19284" s="198" t="s">
        <v>339</v>
      </c>
      <c r="E19284" s="421">
        <v>337</v>
      </c>
      <c r="F19284" s="413">
        <v>147.32</v>
      </c>
      <c r="G19284" s="414">
        <f t="shared" si="602"/>
        <v>2.2875373336953571</v>
      </c>
      <c r="H19284" s="415">
        <f t="shared" si="603"/>
        <v>2.2875373336953571</v>
      </c>
    </row>
    <row r="19285" spans="1:8" ht="15" hidden="1" thickBot="1">
      <c r="A19285" s="409">
        <v>202209</v>
      </c>
      <c r="B19285" s="196" t="s">
        <v>2212</v>
      </c>
      <c r="C19285" s="197" t="s">
        <v>2034</v>
      </c>
      <c r="D19285" s="198" t="s">
        <v>337</v>
      </c>
      <c r="E19285" s="421">
        <v>67311</v>
      </c>
      <c r="F19285" s="413">
        <v>147.32</v>
      </c>
      <c r="G19285" s="414">
        <f t="shared" si="602"/>
        <v>456.90333966874834</v>
      </c>
      <c r="H19285" s="415">
        <f t="shared" si="603"/>
        <v>2.2845166983437419</v>
      </c>
    </row>
    <row r="19286" spans="1:8" ht="15" hidden="1" thickBot="1">
      <c r="A19286" s="409">
        <v>202209</v>
      </c>
      <c r="B19286" s="196" t="s">
        <v>2213</v>
      </c>
      <c r="C19286" s="197" t="s">
        <v>2034</v>
      </c>
      <c r="D19286" s="198" t="s">
        <v>337</v>
      </c>
      <c r="E19286" s="421">
        <v>67311</v>
      </c>
      <c r="F19286" s="413">
        <v>147.32</v>
      </c>
      <c r="G19286" s="414">
        <f t="shared" si="602"/>
        <v>456.90333966874834</v>
      </c>
      <c r="H19286" s="415">
        <f t="shared" si="603"/>
        <v>2.2845166983437419</v>
      </c>
    </row>
    <row r="19287" spans="1:8" ht="15" hidden="1" thickBot="1">
      <c r="A19287" s="409">
        <v>202209</v>
      </c>
      <c r="B19287" s="196" t="s">
        <v>2214</v>
      </c>
      <c r="C19287" s="197" t="s">
        <v>2034</v>
      </c>
      <c r="D19287" s="198" t="s">
        <v>337</v>
      </c>
      <c r="E19287" s="421">
        <v>67311</v>
      </c>
      <c r="F19287" s="413">
        <v>147.32</v>
      </c>
      <c r="G19287" s="414">
        <f t="shared" si="602"/>
        <v>456.90333966874834</v>
      </c>
      <c r="H19287" s="415">
        <f t="shared" si="603"/>
        <v>2.2845166983437419</v>
      </c>
    </row>
    <row r="19288" spans="1:8" ht="15" hidden="1" thickBot="1">
      <c r="A19288" s="409">
        <v>202209</v>
      </c>
      <c r="B19288" s="196" t="s">
        <v>2215</v>
      </c>
      <c r="C19288" s="197" t="s">
        <v>2034</v>
      </c>
      <c r="D19288" s="198" t="s">
        <v>339</v>
      </c>
      <c r="E19288" s="421">
        <v>337</v>
      </c>
      <c r="F19288" s="413">
        <v>147.32</v>
      </c>
      <c r="G19288" s="414">
        <f t="shared" si="602"/>
        <v>2.2875373336953571</v>
      </c>
      <c r="H19288" s="415">
        <f t="shared" si="603"/>
        <v>2.2875373336953571</v>
      </c>
    </row>
    <row r="19289" spans="1:8" ht="15" hidden="1" thickBot="1">
      <c r="A19289" s="409">
        <v>202209</v>
      </c>
      <c r="B19289" s="196" t="s">
        <v>2216</v>
      </c>
      <c r="C19289" s="197" t="s">
        <v>2034</v>
      </c>
      <c r="D19289" s="198" t="s">
        <v>337</v>
      </c>
      <c r="E19289" s="421">
        <v>89610</v>
      </c>
      <c r="F19289" s="413">
        <v>147.32</v>
      </c>
      <c r="G19289" s="414">
        <f t="shared" si="602"/>
        <v>608.26771653543312</v>
      </c>
      <c r="H19289" s="415">
        <f t="shared" si="603"/>
        <v>3.0413385826771657</v>
      </c>
    </row>
    <row r="19290" spans="1:8" ht="15" hidden="1" thickBot="1">
      <c r="A19290" s="409">
        <v>202209</v>
      </c>
      <c r="B19290" s="196" t="s">
        <v>2217</v>
      </c>
      <c r="C19290" s="197" t="s">
        <v>2034</v>
      </c>
      <c r="D19290" s="198" t="s">
        <v>339</v>
      </c>
      <c r="E19290" s="421">
        <v>448</v>
      </c>
      <c r="F19290" s="413">
        <v>147.32</v>
      </c>
      <c r="G19290" s="414">
        <f t="shared" si="602"/>
        <v>3.0409991854466467</v>
      </c>
      <c r="H19290" s="415">
        <f t="shared" si="603"/>
        <v>3.0409991854466467</v>
      </c>
    </row>
    <row r="19291" spans="1:8" ht="15" hidden="1" thickBot="1">
      <c r="A19291" s="409">
        <v>202209</v>
      </c>
      <c r="B19291" s="196" t="s">
        <v>2218</v>
      </c>
      <c r="C19291" s="197" t="s">
        <v>2034</v>
      </c>
      <c r="D19291" s="198" t="s">
        <v>337</v>
      </c>
      <c r="E19291" s="421">
        <v>67311</v>
      </c>
      <c r="F19291" s="413">
        <v>147.32</v>
      </c>
      <c r="G19291" s="414">
        <f t="shared" si="602"/>
        <v>456.90333966874834</v>
      </c>
      <c r="H19291" s="415">
        <f t="shared" si="603"/>
        <v>2.2845166983437419</v>
      </c>
    </row>
    <row r="19292" spans="1:8" ht="15" hidden="1" thickBot="1">
      <c r="A19292" s="409">
        <v>202209</v>
      </c>
      <c r="B19292" s="196" t="s">
        <v>2219</v>
      </c>
      <c r="C19292" s="197" t="s">
        <v>2034</v>
      </c>
      <c r="D19292" s="198" t="s">
        <v>339</v>
      </c>
      <c r="E19292" s="421">
        <v>337</v>
      </c>
      <c r="F19292" s="413">
        <v>147.32</v>
      </c>
      <c r="G19292" s="414">
        <f t="shared" si="602"/>
        <v>2.2875373336953571</v>
      </c>
      <c r="H19292" s="415">
        <f t="shared" si="603"/>
        <v>2.2875373336953571</v>
      </c>
    </row>
    <row r="19293" spans="1:8" ht="15" hidden="1" thickBot="1">
      <c r="A19293" s="409">
        <v>202209</v>
      </c>
      <c r="B19293" s="196" t="s">
        <v>2220</v>
      </c>
      <c r="C19293" s="197" t="s">
        <v>2034</v>
      </c>
      <c r="D19293" s="198" t="s">
        <v>337</v>
      </c>
      <c r="E19293" s="421">
        <v>66244</v>
      </c>
      <c r="F19293" s="413">
        <v>147.32</v>
      </c>
      <c r="G19293" s="414">
        <f t="shared" si="602"/>
        <v>449.66060276948144</v>
      </c>
      <c r="H19293" s="415">
        <f t="shared" si="603"/>
        <v>2.2483030138474072</v>
      </c>
    </row>
    <row r="19294" spans="1:8" ht="15" hidden="1" thickBot="1">
      <c r="A19294" s="409">
        <v>202209</v>
      </c>
      <c r="B19294" s="196" t="s">
        <v>2221</v>
      </c>
      <c r="C19294" s="197" t="s">
        <v>2034</v>
      </c>
      <c r="D19294" s="198" t="s">
        <v>339</v>
      </c>
      <c r="E19294" s="421">
        <v>331</v>
      </c>
      <c r="F19294" s="413">
        <v>147.32</v>
      </c>
      <c r="G19294" s="414">
        <f t="shared" si="602"/>
        <v>2.2468096660331254</v>
      </c>
      <c r="H19294" s="415">
        <f t="shared" si="603"/>
        <v>2.2468096660331254</v>
      </c>
    </row>
    <row r="19295" spans="1:8" ht="15" hidden="1" thickBot="1">
      <c r="A19295" s="409">
        <v>202209</v>
      </c>
      <c r="B19295" s="196" t="s">
        <v>2222</v>
      </c>
      <c r="C19295" s="197" t="s">
        <v>2034</v>
      </c>
      <c r="D19295" s="198" t="s">
        <v>337</v>
      </c>
      <c r="E19295" s="421">
        <v>82036</v>
      </c>
      <c r="F19295" s="413">
        <v>147.32</v>
      </c>
      <c r="G19295" s="414">
        <f t="shared" si="602"/>
        <v>556.85582405647574</v>
      </c>
      <c r="H19295" s="415">
        <f t="shared" si="603"/>
        <v>2.7842791202823789</v>
      </c>
    </row>
    <row r="19296" spans="1:8" ht="15" hidden="1" thickBot="1">
      <c r="A19296" s="409">
        <v>202209</v>
      </c>
      <c r="B19296" s="196" t="s">
        <v>2223</v>
      </c>
      <c r="C19296" s="197" t="s">
        <v>2034</v>
      </c>
      <c r="D19296" s="198" t="s">
        <v>337</v>
      </c>
      <c r="E19296" s="421">
        <v>71843</v>
      </c>
      <c r="F19296" s="413">
        <v>147.32</v>
      </c>
      <c r="G19296" s="414">
        <f t="shared" si="602"/>
        <v>487.66630464295412</v>
      </c>
      <c r="H19296" s="415">
        <f t="shared" si="603"/>
        <v>2.4383315232147704</v>
      </c>
    </row>
    <row r="19297" spans="1:8" ht="15" hidden="1" thickBot="1">
      <c r="A19297" s="409">
        <v>202209</v>
      </c>
      <c r="B19297" s="196" t="s">
        <v>2224</v>
      </c>
      <c r="C19297" s="197" t="s">
        <v>2034</v>
      </c>
      <c r="D19297" s="198" t="s">
        <v>337</v>
      </c>
      <c r="E19297" s="421">
        <v>82182</v>
      </c>
      <c r="F19297" s="413">
        <v>147.32</v>
      </c>
      <c r="G19297" s="414">
        <f t="shared" si="602"/>
        <v>557.84686396959</v>
      </c>
      <c r="H19297" s="415">
        <f t="shared" si="603"/>
        <v>2.7892343198479499</v>
      </c>
    </row>
    <row r="19298" spans="1:8" ht="15" hidden="1" thickBot="1">
      <c r="A19298" s="409">
        <v>202209</v>
      </c>
      <c r="B19298" s="196" t="s">
        <v>2225</v>
      </c>
      <c r="C19298" s="197" t="s">
        <v>2034</v>
      </c>
      <c r="D19298" s="198" t="s">
        <v>339</v>
      </c>
      <c r="E19298" s="421">
        <v>411</v>
      </c>
      <c r="F19298" s="413">
        <v>147.32</v>
      </c>
      <c r="G19298" s="414">
        <f t="shared" si="602"/>
        <v>2.7898452348628835</v>
      </c>
      <c r="H19298" s="415">
        <f t="shared" si="603"/>
        <v>2.7898452348628835</v>
      </c>
    </row>
    <row r="19299" spans="1:8" ht="15" hidden="1" thickBot="1">
      <c r="A19299" s="409">
        <v>202209</v>
      </c>
      <c r="B19299" s="196" t="s">
        <v>2226</v>
      </c>
      <c r="C19299" s="197" t="s">
        <v>2034</v>
      </c>
      <c r="D19299" s="198" t="s">
        <v>337</v>
      </c>
      <c r="E19299" s="421">
        <v>82394</v>
      </c>
      <c r="F19299" s="413">
        <v>147.32</v>
      </c>
      <c r="G19299" s="414">
        <f t="shared" si="602"/>
        <v>559.28590822698891</v>
      </c>
      <c r="H19299" s="415">
        <f t="shared" si="603"/>
        <v>2.7964295411349447</v>
      </c>
    </row>
    <row r="19300" spans="1:8" ht="15" hidden="1" thickBot="1">
      <c r="A19300" s="409">
        <v>202209</v>
      </c>
      <c r="B19300" s="196" t="s">
        <v>2227</v>
      </c>
      <c r="C19300" s="197" t="s">
        <v>2034</v>
      </c>
      <c r="D19300" s="198" t="s">
        <v>337</v>
      </c>
      <c r="E19300" s="421">
        <v>79638</v>
      </c>
      <c r="F19300" s="413">
        <v>147.32</v>
      </c>
      <c r="G19300" s="414">
        <f t="shared" si="602"/>
        <v>540.57833288080371</v>
      </c>
      <c r="H19300" s="415">
        <f t="shared" si="603"/>
        <v>2.7028916644040186</v>
      </c>
    </row>
    <row r="19301" spans="1:8" ht="15" hidden="1" thickBot="1">
      <c r="A19301" s="409">
        <v>202209</v>
      </c>
      <c r="B19301" s="196" t="s">
        <v>2228</v>
      </c>
      <c r="C19301" s="197" t="s">
        <v>2034</v>
      </c>
      <c r="D19301" s="198" t="s">
        <v>337</v>
      </c>
      <c r="E19301" s="421">
        <v>92897</v>
      </c>
      <c r="F19301" s="413">
        <v>147.32</v>
      </c>
      <c r="G19301" s="414">
        <f t="shared" si="602"/>
        <v>630.57969046972585</v>
      </c>
      <c r="H19301" s="415">
        <f t="shared" si="603"/>
        <v>3.1528984523486292</v>
      </c>
    </row>
    <row r="19302" spans="1:8" ht="15" hidden="1" thickBot="1">
      <c r="A19302" s="409">
        <v>202209</v>
      </c>
      <c r="B19302" s="196" t="s">
        <v>2229</v>
      </c>
      <c r="C19302" s="197" t="s">
        <v>2619</v>
      </c>
      <c r="D19302" s="198" t="s">
        <v>350</v>
      </c>
      <c r="E19302" s="421">
        <v>428.02</v>
      </c>
      <c r="F19302" s="413">
        <v>147.32</v>
      </c>
      <c r="G19302" s="414">
        <f t="shared" si="602"/>
        <v>2.9053760521314147</v>
      </c>
      <c r="H19302" s="415" t="str">
        <f t="shared" si="603"/>
        <v>VER</v>
      </c>
    </row>
    <row r="19303" spans="1:8" ht="15" hidden="1" thickBot="1">
      <c r="A19303" s="409">
        <v>202209</v>
      </c>
      <c r="B19303" s="196" t="s">
        <v>2231</v>
      </c>
      <c r="C19303" s="197" t="s">
        <v>2034</v>
      </c>
      <c r="D19303" s="198" t="s">
        <v>2691</v>
      </c>
      <c r="E19303" s="421">
        <v>461.25</v>
      </c>
      <c r="F19303" s="413">
        <v>147.32</v>
      </c>
      <c r="G19303" s="414">
        <f t="shared" si="602"/>
        <v>3.1309394515340756</v>
      </c>
      <c r="H19303" s="415" t="str">
        <f t="shared" si="603"/>
        <v>VER</v>
      </c>
    </row>
    <row r="19304" spans="1:8" ht="15" hidden="1" thickBot="1">
      <c r="A19304" s="409">
        <v>202209</v>
      </c>
      <c r="B19304" s="196" t="s">
        <v>2232</v>
      </c>
      <c r="C19304" s="197" t="s">
        <v>2034</v>
      </c>
      <c r="D19304" s="198" t="s">
        <v>337</v>
      </c>
      <c r="E19304" s="421">
        <v>87455</v>
      </c>
      <c r="F19304" s="413">
        <v>147.32</v>
      </c>
      <c r="G19304" s="414">
        <f t="shared" si="602"/>
        <v>593.63969590008151</v>
      </c>
      <c r="H19304" s="415">
        <f t="shared" si="603"/>
        <v>2.9681984795004075</v>
      </c>
    </row>
    <row r="19305" spans="1:8" ht="15" hidden="1" thickBot="1">
      <c r="A19305" s="409">
        <v>202209</v>
      </c>
      <c r="B19305" s="196" t="s">
        <v>2233</v>
      </c>
      <c r="C19305" s="197" t="s">
        <v>2034</v>
      </c>
      <c r="D19305" s="198" t="s">
        <v>337</v>
      </c>
      <c r="E19305" s="421">
        <v>80398</v>
      </c>
      <c r="F19305" s="413">
        <v>147.32</v>
      </c>
      <c r="G19305" s="414">
        <f t="shared" si="602"/>
        <v>545.73717078468644</v>
      </c>
      <c r="H19305" s="415">
        <f t="shared" si="603"/>
        <v>2.728685853923432</v>
      </c>
    </row>
    <row r="19306" spans="1:8" ht="15" hidden="1" thickBot="1">
      <c r="A19306" s="409">
        <v>202209</v>
      </c>
      <c r="B19306" s="196" t="s">
        <v>2234</v>
      </c>
      <c r="C19306" s="197" t="s">
        <v>2034</v>
      </c>
      <c r="D19306" s="198" t="s">
        <v>337</v>
      </c>
      <c r="E19306" s="421">
        <v>78881</v>
      </c>
      <c r="F19306" s="413">
        <v>147.32</v>
      </c>
      <c r="G19306" s="414">
        <f t="shared" si="602"/>
        <v>535.43985881075218</v>
      </c>
      <c r="H19306" s="415">
        <f t="shared" si="603"/>
        <v>2.6771992940537608</v>
      </c>
    </row>
    <row r="19307" spans="1:8" ht="15" hidden="1" thickBot="1">
      <c r="A19307" s="409">
        <v>202209</v>
      </c>
      <c r="B19307" s="196" t="s">
        <v>2235</v>
      </c>
      <c r="C19307" s="197" t="s">
        <v>2034</v>
      </c>
      <c r="D19307" s="198" t="s">
        <v>337</v>
      </c>
      <c r="E19307" s="421">
        <v>86629</v>
      </c>
      <c r="F19307" s="413">
        <v>147.32</v>
      </c>
      <c r="G19307" s="414">
        <f t="shared" si="602"/>
        <v>588.03285365191425</v>
      </c>
      <c r="H19307" s="415">
        <f t="shared" si="603"/>
        <v>2.9401642682595712</v>
      </c>
    </row>
    <row r="19308" spans="1:8" ht="15" hidden="1" thickBot="1">
      <c r="A19308" s="409">
        <v>202209</v>
      </c>
      <c r="B19308" s="196" t="s">
        <v>2236</v>
      </c>
      <c r="C19308" s="197" t="s">
        <v>791</v>
      </c>
      <c r="D19308" s="198" t="s">
        <v>337</v>
      </c>
      <c r="E19308" s="421">
        <v>55654</v>
      </c>
      <c r="F19308" s="413">
        <v>147.32</v>
      </c>
      <c r="G19308" s="414">
        <f t="shared" si="602"/>
        <v>377.77626934564216</v>
      </c>
      <c r="H19308" s="415">
        <f t="shared" si="603"/>
        <v>1.8888813467282108</v>
      </c>
    </row>
    <row r="19309" spans="1:8" ht="15" hidden="1" thickBot="1">
      <c r="A19309" s="409">
        <v>202209</v>
      </c>
      <c r="B19309" s="196" t="s">
        <v>2237</v>
      </c>
      <c r="C19309" s="197" t="s">
        <v>2034</v>
      </c>
      <c r="D19309" s="198" t="s">
        <v>339</v>
      </c>
      <c r="E19309" s="421">
        <v>433</v>
      </c>
      <c r="F19309" s="413">
        <v>147.32</v>
      </c>
      <c r="G19309" s="414">
        <f t="shared" si="602"/>
        <v>2.9391800162910671</v>
      </c>
      <c r="H19309" s="415">
        <f t="shared" si="603"/>
        <v>2.9391800162910671</v>
      </c>
    </row>
    <row r="19310" spans="1:8" ht="15" hidden="1" thickBot="1">
      <c r="A19310" s="409">
        <v>202209</v>
      </c>
      <c r="B19310" s="196" t="s">
        <v>2238</v>
      </c>
      <c r="C19310" s="197" t="s">
        <v>2034</v>
      </c>
      <c r="D19310" s="198" t="s">
        <v>337</v>
      </c>
      <c r="E19310" s="421">
        <v>65603.570000000007</v>
      </c>
      <c r="F19310" s="413">
        <v>147.32</v>
      </c>
      <c r="G19310" s="414">
        <f t="shared" si="602"/>
        <v>445.31339940266093</v>
      </c>
      <c r="H19310" s="415">
        <f t="shared" si="603"/>
        <v>2.2265669970133048</v>
      </c>
    </row>
    <row r="19311" spans="1:8" ht="15" hidden="1" thickBot="1">
      <c r="A19311" s="409">
        <v>202209</v>
      </c>
      <c r="B19311" s="196" t="s">
        <v>2776</v>
      </c>
      <c r="C19311" s="197" t="s">
        <v>2777</v>
      </c>
      <c r="D19311" s="198" t="s">
        <v>339</v>
      </c>
      <c r="E19311" s="421">
        <v>328</v>
      </c>
      <c r="F19311" s="413">
        <v>147.32</v>
      </c>
      <c r="G19311" s="414">
        <f t="shared" si="602"/>
        <v>2.2264458322020095</v>
      </c>
      <c r="H19311" s="415">
        <f t="shared" si="603"/>
        <v>2.2264458322020095</v>
      </c>
    </row>
    <row r="19312" spans="1:8" ht="15" hidden="1" thickBot="1">
      <c r="A19312" s="409">
        <v>202209</v>
      </c>
      <c r="B19312" s="196" t="s">
        <v>2239</v>
      </c>
      <c r="C19312" s="197" t="s">
        <v>2034</v>
      </c>
      <c r="D19312" s="198" t="s">
        <v>337</v>
      </c>
      <c r="E19312" s="421">
        <v>65604</v>
      </c>
      <c r="F19312" s="413">
        <v>147.32</v>
      </c>
      <c r="G19312" s="414">
        <f t="shared" si="602"/>
        <v>445.31631821884338</v>
      </c>
      <c r="H19312" s="415">
        <f t="shared" si="603"/>
        <v>2.226581591094217</v>
      </c>
    </row>
    <row r="19313" spans="1:8" ht="15" hidden="1" thickBot="1">
      <c r="A19313" s="409">
        <v>202209</v>
      </c>
      <c r="B19313" s="196" t="s">
        <v>2240</v>
      </c>
      <c r="C19313" s="197" t="s">
        <v>2034</v>
      </c>
      <c r="D19313" s="198" t="s">
        <v>339</v>
      </c>
      <c r="E19313" s="421">
        <v>328</v>
      </c>
      <c r="F19313" s="413">
        <v>147.32</v>
      </c>
      <c r="G19313" s="414">
        <f t="shared" si="602"/>
        <v>2.2264458322020095</v>
      </c>
      <c r="H19313" s="415">
        <f t="shared" si="603"/>
        <v>2.2264458322020095</v>
      </c>
    </row>
    <row r="19314" spans="1:8" ht="15" hidden="1" thickBot="1">
      <c r="A19314" s="409">
        <v>202209</v>
      </c>
      <c r="B19314" s="196" t="s">
        <v>2241</v>
      </c>
      <c r="C19314" s="197" t="s">
        <v>2034</v>
      </c>
      <c r="D19314" s="198" t="s">
        <v>337</v>
      </c>
      <c r="E19314" s="421">
        <v>131904</v>
      </c>
      <c r="F19314" s="413">
        <v>147.32</v>
      </c>
      <c r="G19314" s="414">
        <f t="shared" si="602"/>
        <v>895.3570458865056</v>
      </c>
      <c r="H19314" s="415">
        <f t="shared" si="603"/>
        <v>4.4767852294325277</v>
      </c>
    </row>
    <row r="19315" spans="1:8" ht="15" hidden="1" thickBot="1">
      <c r="A19315" s="409">
        <v>202209</v>
      </c>
      <c r="B19315" s="196" t="s">
        <v>2242</v>
      </c>
      <c r="C19315" s="197" t="s">
        <v>2034</v>
      </c>
      <c r="D19315" s="198" t="s">
        <v>339</v>
      </c>
      <c r="E19315" s="421">
        <v>659</v>
      </c>
      <c r="F19315" s="413">
        <v>147.32</v>
      </c>
      <c r="G19315" s="414">
        <f t="shared" si="602"/>
        <v>4.4732554982351349</v>
      </c>
      <c r="H19315" s="415">
        <f t="shared" si="603"/>
        <v>4.4732554982351349</v>
      </c>
    </row>
    <row r="19316" spans="1:8" ht="15" hidden="1" thickBot="1">
      <c r="A19316" s="409">
        <v>202209</v>
      </c>
      <c r="B19316" s="196" t="s">
        <v>2243</v>
      </c>
      <c r="C19316" s="197" t="s">
        <v>2034</v>
      </c>
      <c r="D19316" s="198" t="s">
        <v>337</v>
      </c>
      <c r="E19316" s="421">
        <v>115425</v>
      </c>
      <c r="F19316" s="413">
        <v>147.32</v>
      </c>
      <c r="G19316" s="414">
        <f t="shared" si="602"/>
        <v>783.49850665218571</v>
      </c>
      <c r="H19316" s="415">
        <f t="shared" si="603"/>
        <v>3.9174925332609285</v>
      </c>
    </row>
    <row r="19317" spans="1:8" ht="15" hidden="1" thickBot="1">
      <c r="A19317" s="409">
        <v>202209</v>
      </c>
      <c r="B19317" s="196" t="s">
        <v>2244</v>
      </c>
      <c r="C19317" s="197" t="s">
        <v>2034</v>
      </c>
      <c r="D19317" s="198" t="s">
        <v>337</v>
      </c>
      <c r="E19317" s="421">
        <v>87455</v>
      </c>
      <c r="F19317" s="413">
        <v>147.32</v>
      </c>
      <c r="G19317" s="414">
        <f t="shared" si="602"/>
        <v>593.63969590008151</v>
      </c>
      <c r="H19317" s="415">
        <f t="shared" si="603"/>
        <v>2.9681984795004075</v>
      </c>
    </row>
    <row r="19318" spans="1:8" ht="15" hidden="1" thickBot="1">
      <c r="A19318" s="409">
        <v>202209</v>
      </c>
      <c r="B19318" s="196" t="s">
        <v>2245</v>
      </c>
      <c r="C19318" s="197" t="s">
        <v>2034</v>
      </c>
      <c r="D19318" s="198" t="s">
        <v>337</v>
      </c>
      <c r="E19318" s="421">
        <v>101664</v>
      </c>
      <c r="F19318" s="413">
        <v>147.32</v>
      </c>
      <c r="G19318" s="414">
        <f t="shared" si="602"/>
        <v>690.08960086885691</v>
      </c>
      <c r="H19318" s="415">
        <f t="shared" si="603"/>
        <v>3.4504480043442847</v>
      </c>
    </row>
    <row r="19319" spans="1:8" ht="15" hidden="1" thickBot="1">
      <c r="A19319" s="409">
        <v>202209</v>
      </c>
      <c r="B19319" s="196" t="s">
        <v>2246</v>
      </c>
      <c r="C19319" s="197" t="s">
        <v>2034</v>
      </c>
      <c r="D19319" s="198" t="s">
        <v>339</v>
      </c>
      <c r="E19319" s="421">
        <v>508</v>
      </c>
      <c r="F19319" s="413">
        <v>147.32</v>
      </c>
      <c r="G19319" s="414">
        <f t="shared" si="602"/>
        <v>3.4482758620689657</v>
      </c>
      <c r="H19319" s="415">
        <f t="shared" si="603"/>
        <v>3.4482758620689657</v>
      </c>
    </row>
    <row r="19320" spans="1:8" ht="15" hidden="1" thickBot="1">
      <c r="A19320" s="409">
        <v>202209</v>
      </c>
      <c r="B19320" s="196" t="s">
        <v>2247</v>
      </c>
      <c r="C19320" s="197" t="s">
        <v>2034</v>
      </c>
      <c r="D19320" s="198" t="s">
        <v>337</v>
      </c>
      <c r="E19320" s="421">
        <v>95258</v>
      </c>
      <c r="F19320" s="413">
        <v>147.32</v>
      </c>
      <c r="G19320" s="414">
        <f t="shared" si="602"/>
        <v>646.60602769481409</v>
      </c>
      <c r="H19320" s="415">
        <f t="shared" si="603"/>
        <v>3.2330301384740703</v>
      </c>
    </row>
    <row r="19321" spans="1:8" ht="15" hidden="1" thickBot="1">
      <c r="A19321" s="409">
        <v>202209</v>
      </c>
      <c r="B19321" s="196" t="s">
        <v>2248</v>
      </c>
      <c r="C19321" s="197" t="s">
        <v>2249</v>
      </c>
      <c r="D19321" s="198" t="s">
        <v>337</v>
      </c>
      <c r="E19321" s="421">
        <v>55631</v>
      </c>
      <c r="F19321" s="413">
        <v>147.32</v>
      </c>
      <c r="G19321" s="414">
        <f t="shared" si="602"/>
        <v>377.62014661960359</v>
      </c>
      <c r="H19321" s="415">
        <f t="shared" si="603"/>
        <v>1.888100733098018</v>
      </c>
    </row>
    <row r="19322" spans="1:8" ht="15" hidden="1" thickBot="1">
      <c r="A19322" s="409">
        <v>202209</v>
      </c>
      <c r="B19322" s="196" t="s">
        <v>2250</v>
      </c>
      <c r="C19322" s="197" t="s">
        <v>2251</v>
      </c>
      <c r="D19322" s="198" t="s">
        <v>337</v>
      </c>
      <c r="E19322" s="421">
        <v>9436</v>
      </c>
      <c r="F19322" s="413">
        <v>147.32</v>
      </c>
      <c r="G19322" s="414">
        <f t="shared" si="602"/>
        <v>64.051045343469994</v>
      </c>
      <c r="H19322" s="415">
        <f t="shared" si="603"/>
        <v>0.32025522671734996</v>
      </c>
    </row>
    <row r="19323" spans="1:8" ht="15" hidden="1" thickBot="1">
      <c r="A19323" s="409">
        <v>202209</v>
      </c>
      <c r="B19323" s="196" t="s">
        <v>2252</v>
      </c>
      <c r="C19323" s="197" t="s">
        <v>2251</v>
      </c>
      <c r="D19323" s="198" t="s">
        <v>374</v>
      </c>
      <c r="E19323" s="421">
        <v>0.01</v>
      </c>
      <c r="F19323" s="413">
        <v>147.32</v>
      </c>
      <c r="G19323" s="414">
        <f t="shared" si="602"/>
        <v>6.7879446103719793E-5</v>
      </c>
      <c r="H19323" s="415" t="str">
        <f t="shared" si="603"/>
        <v>VER</v>
      </c>
    </row>
    <row r="19324" spans="1:8" ht="15" hidden="1" thickBot="1">
      <c r="A19324" s="409">
        <v>202209</v>
      </c>
      <c r="B19324" s="196" t="s">
        <v>2253</v>
      </c>
      <c r="C19324" s="197" t="s">
        <v>791</v>
      </c>
      <c r="D19324" s="198" t="s">
        <v>337</v>
      </c>
      <c r="E19324" s="421">
        <v>101593</v>
      </c>
      <c r="F19324" s="413">
        <v>147.32</v>
      </c>
      <c r="G19324" s="414">
        <f t="shared" si="602"/>
        <v>689.60765680152053</v>
      </c>
      <c r="H19324" s="415">
        <f t="shared" si="603"/>
        <v>3.4480382840076027</v>
      </c>
    </row>
    <row r="19325" spans="1:8" ht="15" hidden="1" thickBot="1">
      <c r="A19325" s="409">
        <v>202209</v>
      </c>
      <c r="B19325" s="196" t="s">
        <v>2254</v>
      </c>
      <c r="C19325" s="197" t="s">
        <v>791</v>
      </c>
      <c r="D19325" s="198" t="s">
        <v>337</v>
      </c>
      <c r="E19325" s="421">
        <v>143234</v>
      </c>
      <c r="F19325" s="413">
        <v>147.32</v>
      </c>
      <c r="G19325" s="414">
        <f t="shared" si="602"/>
        <v>972.26445832202012</v>
      </c>
      <c r="H19325" s="415">
        <f t="shared" si="603"/>
        <v>4.8613222916101009</v>
      </c>
    </row>
    <row r="19326" spans="1:8" ht="15" hidden="1" thickBot="1">
      <c r="A19326" s="409">
        <v>202209</v>
      </c>
      <c r="B19326" s="196" t="s">
        <v>2255</v>
      </c>
      <c r="C19326" s="197" t="s">
        <v>791</v>
      </c>
      <c r="D19326" s="198" t="s">
        <v>337</v>
      </c>
      <c r="E19326" s="421">
        <v>67224</v>
      </c>
      <c r="F19326" s="413">
        <v>147.32</v>
      </c>
      <c r="G19326" s="414">
        <f t="shared" si="602"/>
        <v>456.31278848764595</v>
      </c>
      <c r="H19326" s="415">
        <f t="shared" si="603"/>
        <v>2.2815639424382299</v>
      </c>
    </row>
    <row r="19327" spans="1:8" ht="15" hidden="1" thickBot="1">
      <c r="A19327" s="409">
        <v>202209</v>
      </c>
      <c r="B19327" s="196" t="s">
        <v>2256</v>
      </c>
      <c r="C19327" s="197" t="s">
        <v>791</v>
      </c>
      <c r="D19327" s="198" t="s">
        <v>337</v>
      </c>
      <c r="E19327" s="421">
        <v>103376</v>
      </c>
      <c r="F19327" s="413">
        <v>147.32</v>
      </c>
      <c r="G19327" s="414">
        <f t="shared" si="602"/>
        <v>701.71056204181377</v>
      </c>
      <c r="H19327" s="415">
        <f t="shared" si="603"/>
        <v>3.5085528102090691</v>
      </c>
    </row>
    <row r="19328" spans="1:8" ht="15" hidden="1" thickBot="1">
      <c r="A19328" s="409">
        <v>202209</v>
      </c>
      <c r="B19328" s="196" t="s">
        <v>2257</v>
      </c>
      <c r="C19328" s="197" t="s">
        <v>791</v>
      </c>
      <c r="D19328" s="198" t="s">
        <v>337</v>
      </c>
      <c r="E19328" s="421">
        <v>106468</v>
      </c>
      <c r="F19328" s="413">
        <v>147.32</v>
      </c>
      <c r="G19328" s="414">
        <f t="shared" si="602"/>
        <v>722.69888677708389</v>
      </c>
      <c r="H19328" s="415">
        <f t="shared" si="603"/>
        <v>3.6134944338854194</v>
      </c>
    </row>
    <row r="19329" spans="1:8" ht="15" hidden="1" thickBot="1">
      <c r="A19329" s="409">
        <v>202209</v>
      </c>
      <c r="B19329" s="196" t="s">
        <v>2258</v>
      </c>
      <c r="C19329" s="197" t="s">
        <v>791</v>
      </c>
      <c r="D19329" s="198" t="s">
        <v>337</v>
      </c>
      <c r="E19329" s="421">
        <v>106468</v>
      </c>
      <c r="F19329" s="413">
        <v>147.32</v>
      </c>
      <c r="G19329" s="414">
        <f t="shared" si="602"/>
        <v>722.69888677708389</v>
      </c>
      <c r="H19329" s="415">
        <f t="shared" si="603"/>
        <v>3.6134944338854194</v>
      </c>
    </row>
    <row r="19330" spans="1:8" ht="15" hidden="1" thickBot="1">
      <c r="A19330" s="409">
        <v>202209</v>
      </c>
      <c r="B19330" s="196" t="s">
        <v>2259</v>
      </c>
      <c r="C19330" s="197" t="s">
        <v>791</v>
      </c>
      <c r="D19330" s="198" t="s">
        <v>337</v>
      </c>
      <c r="E19330" s="421">
        <v>106468</v>
      </c>
      <c r="F19330" s="413">
        <v>147.32</v>
      </c>
      <c r="G19330" s="414">
        <f t="shared" ref="G19330:G19393" si="604">+E19330/F19330</f>
        <v>722.69888677708389</v>
      </c>
      <c r="H19330" s="415">
        <f t="shared" ref="H19330:H19393" si="605">IF(D19330="TB",G19330/200,IF(D19330="LT",G19330,"VER"))</f>
        <v>3.6134944338854194</v>
      </c>
    </row>
    <row r="19331" spans="1:8" ht="15" hidden="1" thickBot="1">
      <c r="A19331" s="409">
        <v>202209</v>
      </c>
      <c r="B19331" s="196" t="s">
        <v>2260</v>
      </c>
      <c r="C19331" s="197" t="s">
        <v>791</v>
      </c>
      <c r="D19331" s="198" t="s">
        <v>339</v>
      </c>
      <c r="E19331" s="421">
        <v>532</v>
      </c>
      <c r="F19331" s="413">
        <v>147.32</v>
      </c>
      <c r="G19331" s="414">
        <f t="shared" si="604"/>
        <v>3.6111865327178934</v>
      </c>
      <c r="H19331" s="415">
        <f t="shared" si="605"/>
        <v>3.6111865327178934</v>
      </c>
    </row>
    <row r="19332" spans="1:8" ht="15" hidden="1" thickBot="1">
      <c r="A19332" s="409">
        <v>202209</v>
      </c>
      <c r="B19332" s="196" t="s">
        <v>2261</v>
      </c>
      <c r="C19332" s="197" t="s">
        <v>791</v>
      </c>
      <c r="D19332" s="198" t="s">
        <v>337</v>
      </c>
      <c r="E19332" s="421">
        <v>106468</v>
      </c>
      <c r="F19332" s="413">
        <v>147.32</v>
      </c>
      <c r="G19332" s="414">
        <f t="shared" si="604"/>
        <v>722.69888677708389</v>
      </c>
      <c r="H19332" s="415">
        <f t="shared" si="605"/>
        <v>3.6134944338854194</v>
      </c>
    </row>
    <row r="19333" spans="1:8" ht="15" hidden="1" thickBot="1">
      <c r="A19333" s="409">
        <v>202209</v>
      </c>
      <c r="B19333" s="196" t="s">
        <v>2262</v>
      </c>
      <c r="C19333" s="197" t="s">
        <v>791</v>
      </c>
      <c r="D19333" s="198" t="s">
        <v>337</v>
      </c>
      <c r="E19333" s="421">
        <v>158872</v>
      </c>
      <c r="F19333" s="413">
        <v>147.32</v>
      </c>
      <c r="G19333" s="414">
        <f t="shared" si="604"/>
        <v>1078.4143361390172</v>
      </c>
      <c r="H19333" s="415">
        <f t="shared" si="605"/>
        <v>5.3920716806950857</v>
      </c>
    </row>
    <row r="19334" spans="1:8" ht="15" hidden="1" thickBot="1">
      <c r="A19334" s="409">
        <v>202209</v>
      </c>
      <c r="B19334" s="196" t="s">
        <v>2263</v>
      </c>
      <c r="C19334" s="197" t="s">
        <v>791</v>
      </c>
      <c r="D19334" s="198" t="s">
        <v>339</v>
      </c>
      <c r="E19334" s="421">
        <v>794</v>
      </c>
      <c r="F19334" s="413">
        <v>147.32</v>
      </c>
      <c r="G19334" s="414">
        <f t="shared" si="604"/>
        <v>5.3896280206353522</v>
      </c>
      <c r="H19334" s="415">
        <f t="shared" si="605"/>
        <v>5.3896280206353522</v>
      </c>
    </row>
    <row r="19335" spans="1:8" ht="15" hidden="1" thickBot="1">
      <c r="A19335" s="409">
        <v>202209</v>
      </c>
      <c r="B19335" s="196" t="s">
        <v>2264</v>
      </c>
      <c r="C19335" s="197" t="s">
        <v>791</v>
      </c>
      <c r="D19335" s="198" t="s">
        <v>337</v>
      </c>
      <c r="E19335" s="421">
        <v>75142</v>
      </c>
      <c r="F19335" s="413">
        <v>147.32</v>
      </c>
      <c r="G19335" s="414">
        <f t="shared" si="604"/>
        <v>510.05973391257129</v>
      </c>
      <c r="H19335" s="415">
        <f t="shared" si="605"/>
        <v>2.5502986695628564</v>
      </c>
    </row>
    <row r="19336" spans="1:8" ht="15" hidden="1" thickBot="1">
      <c r="A19336" s="409">
        <v>202209</v>
      </c>
      <c r="B19336" s="196" t="s">
        <v>2265</v>
      </c>
      <c r="C19336" s="197" t="s">
        <v>791</v>
      </c>
      <c r="D19336" s="198" t="s">
        <v>339</v>
      </c>
      <c r="E19336" s="421">
        <v>376</v>
      </c>
      <c r="F19336" s="413">
        <v>147.32</v>
      </c>
      <c r="G19336" s="414">
        <f t="shared" si="604"/>
        <v>2.5522671734998643</v>
      </c>
      <c r="H19336" s="415">
        <f t="shared" si="605"/>
        <v>2.5522671734998643</v>
      </c>
    </row>
    <row r="19337" spans="1:8" ht="15" hidden="1" thickBot="1">
      <c r="A19337" s="409">
        <v>202209</v>
      </c>
      <c r="B19337" s="196" t="s">
        <v>2266</v>
      </c>
      <c r="C19337" s="197" t="s">
        <v>791</v>
      </c>
      <c r="D19337" s="198" t="s">
        <v>337</v>
      </c>
      <c r="E19337" s="421">
        <v>101552</v>
      </c>
      <c r="F19337" s="413">
        <v>147.32</v>
      </c>
      <c r="G19337" s="414">
        <f t="shared" si="604"/>
        <v>689.32935107249523</v>
      </c>
      <c r="H19337" s="415">
        <f t="shared" si="605"/>
        <v>3.446646755362476</v>
      </c>
    </row>
    <row r="19338" spans="1:8" ht="15" hidden="1" thickBot="1">
      <c r="A19338" s="409">
        <v>202209</v>
      </c>
      <c r="B19338" s="196" t="s">
        <v>2267</v>
      </c>
      <c r="C19338" s="197" t="s">
        <v>791</v>
      </c>
      <c r="D19338" s="198" t="s">
        <v>339</v>
      </c>
      <c r="E19338" s="421">
        <v>508</v>
      </c>
      <c r="F19338" s="413">
        <v>147.32</v>
      </c>
      <c r="G19338" s="414">
        <f t="shared" si="604"/>
        <v>3.4482758620689657</v>
      </c>
      <c r="H19338" s="415">
        <f t="shared" si="605"/>
        <v>3.4482758620689657</v>
      </c>
    </row>
    <row r="19339" spans="1:8" ht="15" hidden="1" thickBot="1">
      <c r="A19339" s="409">
        <v>202209</v>
      </c>
      <c r="B19339" s="196" t="s">
        <v>2268</v>
      </c>
      <c r="C19339" s="197" t="s">
        <v>791</v>
      </c>
      <c r="D19339" s="198" t="s">
        <v>337</v>
      </c>
      <c r="E19339" s="421">
        <v>97202</v>
      </c>
      <c r="F19339" s="413">
        <v>147.32</v>
      </c>
      <c r="G19339" s="414">
        <f t="shared" si="604"/>
        <v>659.80179201737712</v>
      </c>
      <c r="H19339" s="415">
        <f t="shared" si="605"/>
        <v>3.2990089600868857</v>
      </c>
    </row>
    <row r="19340" spans="1:8" ht="15" hidden="1" thickBot="1">
      <c r="A19340" s="409">
        <v>202209</v>
      </c>
      <c r="B19340" s="196" t="s">
        <v>2269</v>
      </c>
      <c r="C19340" s="197" t="s">
        <v>2034</v>
      </c>
      <c r="D19340" s="198" t="s">
        <v>337</v>
      </c>
      <c r="E19340" s="421">
        <v>113783</v>
      </c>
      <c r="F19340" s="413">
        <v>147.32</v>
      </c>
      <c r="G19340" s="414">
        <f t="shared" si="604"/>
        <v>772.352701601955</v>
      </c>
      <c r="H19340" s="415">
        <f t="shared" si="605"/>
        <v>3.861763508009775</v>
      </c>
    </row>
    <row r="19341" spans="1:8" ht="15" hidden="1" thickBot="1">
      <c r="A19341" s="409">
        <v>202209</v>
      </c>
      <c r="B19341" s="196" t="s">
        <v>2270</v>
      </c>
      <c r="C19341" s="197" t="s">
        <v>791</v>
      </c>
      <c r="D19341" s="198" t="s">
        <v>337</v>
      </c>
      <c r="E19341" s="421">
        <v>96030</v>
      </c>
      <c r="F19341" s="413">
        <v>147.32</v>
      </c>
      <c r="G19341" s="414">
        <f t="shared" si="604"/>
        <v>651.84632093402126</v>
      </c>
      <c r="H19341" s="415">
        <f t="shared" si="605"/>
        <v>3.2592316046701062</v>
      </c>
    </row>
    <row r="19342" spans="1:8" ht="15" hidden="1" thickBot="1">
      <c r="A19342" s="409">
        <v>202209</v>
      </c>
      <c r="B19342" s="196" t="s">
        <v>2271</v>
      </c>
      <c r="C19342" s="197" t="s">
        <v>791</v>
      </c>
      <c r="D19342" s="198" t="s">
        <v>337</v>
      </c>
      <c r="E19342" s="421">
        <v>97431</v>
      </c>
      <c r="F19342" s="413">
        <v>147.32</v>
      </c>
      <c r="G19342" s="414">
        <f t="shared" si="604"/>
        <v>661.35623133315232</v>
      </c>
      <c r="H19342" s="415">
        <f t="shared" si="605"/>
        <v>3.3067811566657617</v>
      </c>
    </row>
    <row r="19343" spans="1:8" ht="15" hidden="1" thickBot="1">
      <c r="A19343" s="409">
        <v>202209</v>
      </c>
      <c r="B19343" s="196" t="s">
        <v>2272</v>
      </c>
      <c r="C19343" s="197" t="s">
        <v>791</v>
      </c>
      <c r="D19343" s="198" t="s">
        <v>337</v>
      </c>
      <c r="E19343" s="421">
        <v>138683</v>
      </c>
      <c r="F19343" s="413">
        <v>147.32</v>
      </c>
      <c r="G19343" s="414">
        <f t="shared" si="604"/>
        <v>941.37252240021724</v>
      </c>
      <c r="H19343" s="415">
        <f t="shared" si="605"/>
        <v>4.7068626120010864</v>
      </c>
    </row>
    <row r="19344" spans="1:8" ht="15" hidden="1" thickBot="1">
      <c r="A19344" s="409">
        <v>202209</v>
      </c>
      <c r="B19344" s="196" t="s">
        <v>2273</v>
      </c>
      <c r="C19344" s="197" t="s">
        <v>791</v>
      </c>
      <c r="D19344" s="198" t="s">
        <v>337</v>
      </c>
      <c r="E19344" s="421">
        <v>106468</v>
      </c>
      <c r="F19344" s="413">
        <v>147.32</v>
      </c>
      <c r="G19344" s="414">
        <f t="shared" si="604"/>
        <v>722.69888677708389</v>
      </c>
      <c r="H19344" s="415">
        <f t="shared" si="605"/>
        <v>3.6134944338854194</v>
      </c>
    </row>
    <row r="19345" spans="1:8" ht="15" hidden="1" thickBot="1">
      <c r="A19345" s="409">
        <v>202209</v>
      </c>
      <c r="B19345" s="196" t="s">
        <v>2274</v>
      </c>
      <c r="C19345" s="197" t="s">
        <v>791</v>
      </c>
      <c r="D19345" s="198" t="s">
        <v>339</v>
      </c>
      <c r="E19345" s="421">
        <v>532</v>
      </c>
      <c r="F19345" s="413">
        <v>147.32</v>
      </c>
      <c r="G19345" s="414">
        <f t="shared" si="604"/>
        <v>3.6111865327178934</v>
      </c>
      <c r="H19345" s="415">
        <f t="shared" si="605"/>
        <v>3.6111865327178934</v>
      </c>
    </row>
    <row r="19346" spans="1:8" ht="15" hidden="1" thickBot="1">
      <c r="A19346" s="409">
        <v>202209</v>
      </c>
      <c r="B19346" s="196" t="s">
        <v>2275</v>
      </c>
      <c r="C19346" s="197" t="s">
        <v>791</v>
      </c>
      <c r="D19346" s="198" t="s">
        <v>337</v>
      </c>
      <c r="E19346" s="421">
        <v>83165</v>
      </c>
      <c r="F19346" s="413">
        <v>147.32</v>
      </c>
      <c r="G19346" s="414">
        <f t="shared" si="604"/>
        <v>564.51941352158565</v>
      </c>
      <c r="H19346" s="415">
        <f t="shared" si="605"/>
        <v>2.8225970676079282</v>
      </c>
    </row>
    <row r="19347" spans="1:8" ht="15" hidden="1" thickBot="1">
      <c r="A19347" s="409">
        <v>202209</v>
      </c>
      <c r="B19347" s="196" t="s">
        <v>2276</v>
      </c>
      <c r="C19347" s="197" t="s">
        <v>791</v>
      </c>
      <c r="D19347" s="198" t="s">
        <v>337</v>
      </c>
      <c r="E19347" s="421">
        <v>127813</v>
      </c>
      <c r="F19347" s="413">
        <v>147.32</v>
      </c>
      <c r="G19347" s="414">
        <f t="shared" si="604"/>
        <v>867.58756448547388</v>
      </c>
      <c r="H19347" s="415">
        <f t="shared" si="605"/>
        <v>4.337937822427369</v>
      </c>
    </row>
    <row r="19348" spans="1:8" ht="15" hidden="1" thickBot="1">
      <c r="A19348" s="409">
        <v>202209</v>
      </c>
      <c r="B19348" s="196" t="s">
        <v>2277</v>
      </c>
      <c r="C19348" s="197" t="s">
        <v>791</v>
      </c>
      <c r="D19348" s="198" t="s">
        <v>337</v>
      </c>
      <c r="E19348" s="421">
        <v>127813</v>
      </c>
      <c r="F19348" s="413">
        <v>147.32</v>
      </c>
      <c r="G19348" s="414">
        <f t="shared" si="604"/>
        <v>867.58756448547388</v>
      </c>
      <c r="H19348" s="415">
        <f t="shared" si="605"/>
        <v>4.337937822427369</v>
      </c>
    </row>
    <row r="19349" spans="1:8" ht="15" hidden="1" thickBot="1">
      <c r="A19349" s="409">
        <v>202209</v>
      </c>
      <c r="B19349" s="196" t="s">
        <v>2278</v>
      </c>
      <c r="C19349" s="197" t="s">
        <v>791</v>
      </c>
      <c r="D19349" s="198" t="s">
        <v>337</v>
      </c>
      <c r="E19349" s="421">
        <v>75315</v>
      </c>
      <c r="F19349" s="413">
        <v>147.32</v>
      </c>
      <c r="G19349" s="414">
        <f t="shared" si="604"/>
        <v>511.23404833016565</v>
      </c>
      <c r="H19349" s="415">
        <f t="shared" si="605"/>
        <v>2.5561702416508281</v>
      </c>
    </row>
    <row r="19350" spans="1:8" ht="15" hidden="1" thickBot="1">
      <c r="A19350" s="409">
        <v>202209</v>
      </c>
      <c r="B19350" s="196" t="s">
        <v>2279</v>
      </c>
      <c r="C19350" s="197" t="s">
        <v>791</v>
      </c>
      <c r="D19350" s="198" t="s">
        <v>339</v>
      </c>
      <c r="E19350" s="421">
        <v>377</v>
      </c>
      <c r="F19350" s="413">
        <v>147.32</v>
      </c>
      <c r="G19350" s="414">
        <f t="shared" si="604"/>
        <v>2.5590551181102366</v>
      </c>
      <c r="H19350" s="415">
        <f t="shared" si="605"/>
        <v>2.5590551181102366</v>
      </c>
    </row>
    <row r="19351" spans="1:8" ht="15" hidden="1" thickBot="1">
      <c r="A19351" s="409">
        <v>202209</v>
      </c>
      <c r="B19351" s="196" t="s">
        <v>2280</v>
      </c>
      <c r="C19351" s="197" t="s">
        <v>791</v>
      </c>
      <c r="D19351" s="198" t="s">
        <v>339</v>
      </c>
      <c r="E19351" s="421">
        <v>416</v>
      </c>
      <c r="F19351" s="413">
        <v>147.32</v>
      </c>
      <c r="G19351" s="414">
        <f t="shared" si="604"/>
        <v>2.8237849579147434</v>
      </c>
      <c r="H19351" s="415">
        <f t="shared" si="605"/>
        <v>2.8237849579147434</v>
      </c>
    </row>
    <row r="19352" spans="1:8" ht="15" hidden="1" thickBot="1">
      <c r="A19352" s="409">
        <v>202209</v>
      </c>
      <c r="B19352" s="196" t="s">
        <v>2281</v>
      </c>
      <c r="C19352" s="197" t="s">
        <v>791</v>
      </c>
      <c r="D19352" s="198" t="s">
        <v>337</v>
      </c>
      <c r="E19352" s="421">
        <v>144856</v>
      </c>
      <c r="F19352" s="413">
        <v>147.32</v>
      </c>
      <c r="G19352" s="414">
        <f t="shared" si="604"/>
        <v>983.27450448004345</v>
      </c>
      <c r="H19352" s="415">
        <f t="shared" si="605"/>
        <v>4.9163725224002173</v>
      </c>
    </row>
    <row r="19353" spans="1:8" ht="15" hidden="1" thickBot="1">
      <c r="A19353" s="409">
        <v>202209</v>
      </c>
      <c r="B19353" s="196" t="s">
        <v>2282</v>
      </c>
      <c r="C19353" s="197" t="s">
        <v>791</v>
      </c>
      <c r="D19353" s="198" t="s">
        <v>337</v>
      </c>
      <c r="E19353" s="421">
        <v>144856</v>
      </c>
      <c r="F19353" s="413">
        <v>147.32</v>
      </c>
      <c r="G19353" s="414">
        <f t="shared" si="604"/>
        <v>983.27450448004345</v>
      </c>
      <c r="H19353" s="415">
        <f t="shared" si="605"/>
        <v>4.9163725224002173</v>
      </c>
    </row>
    <row r="19354" spans="1:8" ht="15" hidden="1" thickBot="1">
      <c r="A19354" s="409">
        <v>202209</v>
      </c>
      <c r="B19354" s="196" t="s">
        <v>2283</v>
      </c>
      <c r="C19354" s="197" t="s">
        <v>791</v>
      </c>
      <c r="D19354" s="198" t="s">
        <v>337</v>
      </c>
      <c r="E19354" s="421">
        <v>138683</v>
      </c>
      <c r="F19354" s="413">
        <v>147.32</v>
      </c>
      <c r="G19354" s="414">
        <f t="shared" si="604"/>
        <v>941.37252240021724</v>
      </c>
      <c r="H19354" s="415">
        <f t="shared" si="605"/>
        <v>4.7068626120010864</v>
      </c>
    </row>
    <row r="19355" spans="1:8" ht="15" hidden="1" thickBot="1">
      <c r="A19355" s="409">
        <v>202209</v>
      </c>
      <c r="B19355" s="196" t="s">
        <v>2284</v>
      </c>
      <c r="C19355" s="197" t="s">
        <v>791</v>
      </c>
      <c r="D19355" s="198" t="s">
        <v>337</v>
      </c>
      <c r="E19355" s="421">
        <v>138683</v>
      </c>
      <c r="F19355" s="413">
        <v>147.32</v>
      </c>
      <c r="G19355" s="414">
        <f t="shared" si="604"/>
        <v>941.37252240021724</v>
      </c>
      <c r="H19355" s="415">
        <f t="shared" si="605"/>
        <v>4.7068626120010864</v>
      </c>
    </row>
    <row r="19356" spans="1:8" ht="15" hidden="1" thickBot="1">
      <c r="A19356" s="409">
        <v>202209</v>
      </c>
      <c r="B19356" s="196" t="s">
        <v>2285</v>
      </c>
      <c r="C19356" s="197" t="s">
        <v>791</v>
      </c>
      <c r="D19356" s="198" t="s">
        <v>337</v>
      </c>
      <c r="E19356" s="421">
        <v>138683</v>
      </c>
      <c r="F19356" s="413">
        <v>147.32</v>
      </c>
      <c r="G19356" s="414">
        <f t="shared" si="604"/>
        <v>941.37252240021724</v>
      </c>
      <c r="H19356" s="415">
        <f t="shared" si="605"/>
        <v>4.7068626120010864</v>
      </c>
    </row>
    <row r="19357" spans="1:8" ht="15" hidden="1" thickBot="1">
      <c r="A19357" s="409">
        <v>202209</v>
      </c>
      <c r="B19357" s="196" t="s">
        <v>2286</v>
      </c>
      <c r="C19357" s="197" t="s">
        <v>791</v>
      </c>
      <c r="D19357" s="198" t="s">
        <v>339</v>
      </c>
      <c r="E19357" s="421">
        <v>693</v>
      </c>
      <c r="F19357" s="413">
        <v>147.32</v>
      </c>
      <c r="G19357" s="414">
        <f t="shared" si="604"/>
        <v>4.7040456149877823</v>
      </c>
      <c r="H19357" s="415">
        <f t="shared" si="605"/>
        <v>4.7040456149877823</v>
      </c>
    </row>
    <row r="19358" spans="1:8" ht="15" hidden="1" thickBot="1">
      <c r="A19358" s="409">
        <v>202209</v>
      </c>
      <c r="B19358" s="196" t="s">
        <v>2287</v>
      </c>
      <c r="C19358" s="197" t="s">
        <v>791</v>
      </c>
      <c r="D19358" s="198" t="s">
        <v>337</v>
      </c>
      <c r="E19358" s="421">
        <v>138683</v>
      </c>
      <c r="F19358" s="413">
        <v>147.32</v>
      </c>
      <c r="G19358" s="414">
        <f t="shared" si="604"/>
        <v>941.37252240021724</v>
      </c>
      <c r="H19358" s="415">
        <f t="shared" si="605"/>
        <v>4.7068626120010864</v>
      </c>
    </row>
    <row r="19359" spans="1:8" ht="15" hidden="1" thickBot="1">
      <c r="A19359" s="409">
        <v>202209</v>
      </c>
      <c r="B19359" s="196" t="s">
        <v>2288</v>
      </c>
      <c r="C19359" s="197" t="s">
        <v>791</v>
      </c>
      <c r="D19359" s="198" t="s">
        <v>337</v>
      </c>
      <c r="E19359" s="421">
        <v>138683</v>
      </c>
      <c r="F19359" s="413">
        <v>147.32</v>
      </c>
      <c r="G19359" s="414">
        <f t="shared" si="604"/>
        <v>941.37252240021724</v>
      </c>
      <c r="H19359" s="415">
        <f t="shared" si="605"/>
        <v>4.7068626120010864</v>
      </c>
    </row>
    <row r="19360" spans="1:8" ht="15" hidden="1" thickBot="1">
      <c r="A19360" s="409">
        <v>202209</v>
      </c>
      <c r="B19360" s="196" t="s">
        <v>2289</v>
      </c>
      <c r="C19360" s="197" t="s">
        <v>791</v>
      </c>
      <c r="D19360" s="198" t="s">
        <v>337</v>
      </c>
      <c r="E19360" s="421">
        <v>138683</v>
      </c>
      <c r="F19360" s="413">
        <v>147.32</v>
      </c>
      <c r="G19360" s="414">
        <f t="shared" si="604"/>
        <v>941.37252240021724</v>
      </c>
      <c r="H19360" s="415">
        <f t="shared" si="605"/>
        <v>4.7068626120010864</v>
      </c>
    </row>
    <row r="19361" spans="1:8" ht="15" hidden="1" thickBot="1">
      <c r="A19361" s="409">
        <v>202209</v>
      </c>
      <c r="B19361" s="196" t="s">
        <v>2290</v>
      </c>
      <c r="C19361" s="197" t="s">
        <v>791</v>
      </c>
      <c r="D19361" s="198" t="s">
        <v>337</v>
      </c>
      <c r="E19361" s="421">
        <v>138683</v>
      </c>
      <c r="F19361" s="413">
        <v>147.32</v>
      </c>
      <c r="G19361" s="414">
        <f t="shared" si="604"/>
        <v>941.37252240021724</v>
      </c>
      <c r="H19361" s="415">
        <f t="shared" si="605"/>
        <v>4.7068626120010864</v>
      </c>
    </row>
    <row r="19362" spans="1:8" ht="15" hidden="1" thickBot="1">
      <c r="A19362" s="409">
        <v>202209</v>
      </c>
      <c r="B19362" s="196" t="s">
        <v>2291</v>
      </c>
      <c r="C19362" s="197" t="s">
        <v>791</v>
      </c>
      <c r="D19362" s="198" t="s">
        <v>339</v>
      </c>
      <c r="E19362" s="421">
        <v>693</v>
      </c>
      <c r="F19362" s="413">
        <v>147.32</v>
      </c>
      <c r="G19362" s="414">
        <f t="shared" si="604"/>
        <v>4.7040456149877823</v>
      </c>
      <c r="H19362" s="415">
        <f t="shared" si="605"/>
        <v>4.7040456149877823</v>
      </c>
    </row>
    <row r="19363" spans="1:8" ht="15" hidden="1" thickBot="1">
      <c r="A19363" s="409">
        <v>202209</v>
      </c>
      <c r="B19363" s="196" t="s">
        <v>2292</v>
      </c>
      <c r="C19363" s="197" t="s">
        <v>791</v>
      </c>
      <c r="D19363" s="198" t="s">
        <v>337</v>
      </c>
      <c r="E19363" s="421">
        <v>121628</v>
      </c>
      <c r="F19363" s="413">
        <v>147.32</v>
      </c>
      <c r="G19363" s="414">
        <f t="shared" si="604"/>
        <v>825.6041270703231</v>
      </c>
      <c r="H19363" s="415">
        <f t="shared" si="605"/>
        <v>4.1280206353516151</v>
      </c>
    </row>
    <row r="19364" spans="1:8" ht="15" hidden="1" thickBot="1">
      <c r="A19364" s="409">
        <v>202209</v>
      </c>
      <c r="B19364" s="196" t="s">
        <v>2293</v>
      </c>
      <c r="C19364" s="197" t="s">
        <v>791</v>
      </c>
      <c r="D19364" s="198" t="s">
        <v>337</v>
      </c>
      <c r="E19364" s="421">
        <v>119665</v>
      </c>
      <c r="F19364" s="413">
        <v>147.32</v>
      </c>
      <c r="G19364" s="414">
        <f t="shared" si="604"/>
        <v>812.2793918001629</v>
      </c>
      <c r="H19364" s="415">
        <f t="shared" si="605"/>
        <v>4.0613969590008141</v>
      </c>
    </row>
    <row r="19365" spans="1:8" ht="15" hidden="1" thickBot="1">
      <c r="A19365" s="409">
        <v>202209</v>
      </c>
      <c r="B19365" s="196" t="s">
        <v>2294</v>
      </c>
      <c r="C19365" s="197" t="s">
        <v>791</v>
      </c>
      <c r="D19365" s="198" t="s">
        <v>339</v>
      </c>
      <c r="E19365" s="421">
        <v>598</v>
      </c>
      <c r="F19365" s="413">
        <v>147.32</v>
      </c>
      <c r="G19365" s="414">
        <f t="shared" si="604"/>
        <v>4.0591908770024441</v>
      </c>
      <c r="H19365" s="415">
        <f t="shared" si="605"/>
        <v>4.0591908770024441</v>
      </c>
    </row>
    <row r="19366" spans="1:8" ht="15" hidden="1" thickBot="1">
      <c r="A19366" s="409">
        <v>202209</v>
      </c>
      <c r="B19366" s="196" t="s">
        <v>2295</v>
      </c>
      <c r="C19366" s="197" t="s">
        <v>791</v>
      </c>
      <c r="D19366" s="198" t="s">
        <v>337</v>
      </c>
      <c r="E19366" s="421">
        <v>119783</v>
      </c>
      <c r="F19366" s="413">
        <v>147.32</v>
      </c>
      <c r="G19366" s="414">
        <f t="shared" si="604"/>
        <v>813.08036926418686</v>
      </c>
      <c r="H19366" s="415">
        <f t="shared" si="605"/>
        <v>4.0654018463209347</v>
      </c>
    </row>
    <row r="19367" spans="1:8" ht="15" hidden="1" thickBot="1">
      <c r="A19367" s="409">
        <v>202209</v>
      </c>
      <c r="B19367" s="196" t="s">
        <v>2296</v>
      </c>
      <c r="C19367" s="197" t="s">
        <v>791</v>
      </c>
      <c r="D19367" s="198" t="s">
        <v>339</v>
      </c>
      <c r="E19367" s="421">
        <v>599</v>
      </c>
      <c r="F19367" s="413">
        <v>147.32</v>
      </c>
      <c r="G19367" s="414">
        <f t="shared" si="604"/>
        <v>4.0659788216128154</v>
      </c>
      <c r="H19367" s="415">
        <f t="shared" si="605"/>
        <v>4.0659788216128154</v>
      </c>
    </row>
    <row r="19368" spans="1:8" ht="15" hidden="1" thickBot="1">
      <c r="A19368" s="409">
        <v>202209</v>
      </c>
      <c r="B19368" s="196" t="s">
        <v>2297</v>
      </c>
      <c r="C19368" s="197" t="s">
        <v>791</v>
      </c>
      <c r="D19368" s="198" t="s">
        <v>337</v>
      </c>
      <c r="E19368" s="421">
        <v>138454</v>
      </c>
      <c r="F19368" s="413">
        <v>147.32</v>
      </c>
      <c r="G19368" s="414">
        <f t="shared" si="604"/>
        <v>939.81808308444204</v>
      </c>
      <c r="H19368" s="415">
        <f t="shared" si="605"/>
        <v>4.6990904154222104</v>
      </c>
    </row>
    <row r="19369" spans="1:8" ht="15" hidden="1" thickBot="1">
      <c r="A19369" s="409">
        <v>202209</v>
      </c>
      <c r="B19369" s="196" t="s">
        <v>2298</v>
      </c>
      <c r="C19369" s="197" t="s">
        <v>791</v>
      </c>
      <c r="D19369" s="198" t="s">
        <v>350</v>
      </c>
      <c r="E19369" s="421">
        <v>132152.70000000001</v>
      </c>
      <c r="F19369" s="413">
        <v>147.32</v>
      </c>
      <c r="G19369" s="414">
        <f t="shared" si="604"/>
        <v>897.04520771110515</v>
      </c>
      <c r="H19369" s="415" t="str">
        <f t="shared" si="605"/>
        <v>VER</v>
      </c>
    </row>
    <row r="19370" spans="1:8" ht="15" hidden="1" thickBot="1">
      <c r="A19370" s="409">
        <v>202209</v>
      </c>
      <c r="B19370" s="196" t="s">
        <v>2299</v>
      </c>
      <c r="C19370" s="197" t="s">
        <v>791</v>
      </c>
      <c r="D19370" s="198" t="s">
        <v>337</v>
      </c>
      <c r="E19370" s="421">
        <v>138454</v>
      </c>
      <c r="F19370" s="413">
        <v>147.32</v>
      </c>
      <c r="G19370" s="414">
        <f t="shared" si="604"/>
        <v>939.81808308444204</v>
      </c>
      <c r="H19370" s="415">
        <f t="shared" si="605"/>
        <v>4.6990904154222104</v>
      </c>
    </row>
    <row r="19371" spans="1:8" ht="15" hidden="1" thickBot="1">
      <c r="A19371" s="409">
        <v>202209</v>
      </c>
      <c r="B19371" s="196" t="s">
        <v>2300</v>
      </c>
      <c r="C19371" s="197" t="s">
        <v>791</v>
      </c>
      <c r="D19371" s="198" t="s">
        <v>339</v>
      </c>
      <c r="E19371" s="421">
        <v>692</v>
      </c>
      <c r="F19371" s="413">
        <v>147.32</v>
      </c>
      <c r="G19371" s="414">
        <f t="shared" si="604"/>
        <v>4.69725767037741</v>
      </c>
      <c r="H19371" s="415">
        <f t="shared" si="605"/>
        <v>4.69725767037741</v>
      </c>
    </row>
    <row r="19372" spans="1:8" ht="15" hidden="1" thickBot="1">
      <c r="A19372" s="409">
        <v>202209</v>
      </c>
      <c r="B19372" s="196" t="s">
        <v>2301</v>
      </c>
      <c r="C19372" s="197" t="s">
        <v>791</v>
      </c>
      <c r="D19372" s="198" t="s">
        <v>337</v>
      </c>
      <c r="E19372" s="421">
        <v>97816</v>
      </c>
      <c r="F19372" s="413">
        <v>147.32</v>
      </c>
      <c r="G19372" s="414">
        <f t="shared" si="604"/>
        <v>663.96959000814559</v>
      </c>
      <c r="H19372" s="415">
        <f t="shared" si="605"/>
        <v>3.3198479500407281</v>
      </c>
    </row>
    <row r="19373" spans="1:8" ht="15" hidden="1" thickBot="1">
      <c r="A19373" s="409">
        <v>202209</v>
      </c>
      <c r="B19373" s="196" t="s">
        <v>2302</v>
      </c>
      <c r="C19373" s="197" t="s">
        <v>791</v>
      </c>
      <c r="D19373" s="198" t="s">
        <v>337</v>
      </c>
      <c r="E19373" s="421">
        <v>138683</v>
      </c>
      <c r="F19373" s="413">
        <v>147.32</v>
      </c>
      <c r="G19373" s="414">
        <f t="shared" si="604"/>
        <v>941.37252240021724</v>
      </c>
      <c r="H19373" s="415">
        <f t="shared" si="605"/>
        <v>4.7068626120010864</v>
      </c>
    </row>
    <row r="19374" spans="1:8" ht="15" hidden="1" thickBot="1">
      <c r="A19374" s="409">
        <v>202209</v>
      </c>
      <c r="B19374" s="196" t="s">
        <v>2303</v>
      </c>
      <c r="C19374" s="197" t="s">
        <v>2661</v>
      </c>
      <c r="D19374" s="198" t="s">
        <v>339</v>
      </c>
      <c r="E19374" s="421">
        <v>693</v>
      </c>
      <c r="F19374" s="413">
        <v>147.32</v>
      </c>
      <c r="G19374" s="414">
        <f t="shared" si="604"/>
        <v>4.7040456149877823</v>
      </c>
      <c r="H19374" s="415">
        <f t="shared" si="605"/>
        <v>4.7040456149877823</v>
      </c>
    </row>
    <row r="19375" spans="1:8" ht="15" hidden="1" thickBot="1">
      <c r="A19375" s="409">
        <v>202209</v>
      </c>
      <c r="B19375" s="196" t="s">
        <v>2304</v>
      </c>
      <c r="C19375" s="197" t="s">
        <v>791</v>
      </c>
      <c r="D19375" s="198" t="s">
        <v>337</v>
      </c>
      <c r="E19375" s="421">
        <v>119783</v>
      </c>
      <c r="F19375" s="413">
        <v>147.32</v>
      </c>
      <c r="G19375" s="414">
        <f t="shared" si="604"/>
        <v>813.08036926418686</v>
      </c>
      <c r="H19375" s="415">
        <f t="shared" si="605"/>
        <v>4.0654018463209347</v>
      </c>
    </row>
    <row r="19376" spans="1:8" ht="15" hidden="1" thickBot="1">
      <c r="A19376" s="409">
        <v>202209</v>
      </c>
      <c r="B19376" s="196" t="s">
        <v>2305</v>
      </c>
      <c r="C19376" s="197" t="s">
        <v>2661</v>
      </c>
      <c r="D19376" s="198" t="s">
        <v>339</v>
      </c>
      <c r="E19376" s="421">
        <v>599</v>
      </c>
      <c r="F19376" s="413">
        <v>147.32</v>
      </c>
      <c r="G19376" s="414">
        <f t="shared" si="604"/>
        <v>4.0659788216128154</v>
      </c>
      <c r="H19376" s="415">
        <f t="shared" si="605"/>
        <v>4.0659788216128154</v>
      </c>
    </row>
    <row r="19377" spans="1:8" ht="15" hidden="1" thickBot="1">
      <c r="A19377" s="409">
        <v>202209</v>
      </c>
      <c r="B19377" s="196" t="s">
        <v>2306</v>
      </c>
      <c r="C19377" s="197" t="s">
        <v>791</v>
      </c>
      <c r="D19377" s="198" t="s">
        <v>337</v>
      </c>
      <c r="E19377" s="421">
        <v>119665</v>
      </c>
      <c r="F19377" s="413">
        <v>147.32</v>
      </c>
      <c r="G19377" s="414">
        <f t="shared" si="604"/>
        <v>812.2793918001629</v>
      </c>
      <c r="H19377" s="415">
        <f t="shared" si="605"/>
        <v>4.0613969590008141</v>
      </c>
    </row>
    <row r="19378" spans="1:8" ht="15" hidden="1" thickBot="1">
      <c r="A19378" s="409">
        <v>202209</v>
      </c>
      <c r="B19378" s="196" t="s">
        <v>2307</v>
      </c>
      <c r="C19378" s="197" t="s">
        <v>791</v>
      </c>
      <c r="D19378" s="198" t="s">
        <v>339</v>
      </c>
      <c r="E19378" s="421">
        <v>598</v>
      </c>
      <c r="F19378" s="413">
        <v>147.32</v>
      </c>
      <c r="G19378" s="414">
        <f t="shared" si="604"/>
        <v>4.0591908770024441</v>
      </c>
      <c r="H19378" s="415">
        <f t="shared" si="605"/>
        <v>4.0591908770024441</v>
      </c>
    </row>
    <row r="19379" spans="1:8" ht="15" hidden="1" thickBot="1">
      <c r="A19379" s="409">
        <v>202209</v>
      </c>
      <c r="B19379" s="196" t="s">
        <v>2308</v>
      </c>
      <c r="C19379" s="197" t="s">
        <v>791</v>
      </c>
      <c r="D19379" s="198" t="s">
        <v>339</v>
      </c>
      <c r="E19379" s="421">
        <v>489</v>
      </c>
      <c r="F19379" s="413">
        <v>147.32</v>
      </c>
      <c r="G19379" s="414">
        <f t="shared" si="604"/>
        <v>3.319304914471898</v>
      </c>
      <c r="H19379" s="415">
        <f t="shared" si="605"/>
        <v>3.319304914471898</v>
      </c>
    </row>
    <row r="19380" spans="1:8" ht="15" hidden="1" thickBot="1">
      <c r="A19380" s="409">
        <v>202209</v>
      </c>
      <c r="B19380" s="196" t="s">
        <v>2309</v>
      </c>
      <c r="C19380" s="197" t="s">
        <v>791</v>
      </c>
      <c r="D19380" s="198" t="s">
        <v>337</v>
      </c>
      <c r="E19380" s="421">
        <v>127967</v>
      </c>
      <c r="F19380" s="413">
        <v>147.32</v>
      </c>
      <c r="G19380" s="414">
        <f t="shared" si="604"/>
        <v>868.63290795547107</v>
      </c>
      <c r="H19380" s="415">
        <f t="shared" si="605"/>
        <v>4.3431645397773551</v>
      </c>
    </row>
    <row r="19381" spans="1:8" ht="15" hidden="1" thickBot="1">
      <c r="A19381" s="409">
        <v>202209</v>
      </c>
      <c r="B19381" s="196" t="s">
        <v>2310</v>
      </c>
      <c r="C19381" s="197" t="s">
        <v>791</v>
      </c>
      <c r="D19381" s="198" t="s">
        <v>337</v>
      </c>
      <c r="E19381" s="421">
        <v>66882</v>
      </c>
      <c r="F19381" s="413">
        <v>147.32</v>
      </c>
      <c r="G19381" s="414">
        <f t="shared" si="604"/>
        <v>453.99131143089875</v>
      </c>
      <c r="H19381" s="415">
        <f t="shared" si="605"/>
        <v>2.2699565571544937</v>
      </c>
    </row>
    <row r="19382" spans="1:8" ht="15" hidden="1" thickBot="1">
      <c r="A19382" s="409">
        <v>202209</v>
      </c>
      <c r="B19382" s="196" t="s">
        <v>2311</v>
      </c>
      <c r="C19382" s="197" t="s">
        <v>791</v>
      </c>
      <c r="D19382" s="198" t="s">
        <v>339</v>
      </c>
      <c r="E19382" s="421">
        <v>334</v>
      </c>
      <c r="F19382" s="413">
        <v>147.32</v>
      </c>
      <c r="G19382" s="414">
        <f t="shared" si="604"/>
        <v>2.2671734998642412</v>
      </c>
      <c r="H19382" s="415">
        <f t="shared" si="605"/>
        <v>2.2671734998642412</v>
      </c>
    </row>
    <row r="19383" spans="1:8" ht="15" hidden="1" thickBot="1">
      <c r="A19383" s="409">
        <v>202209</v>
      </c>
      <c r="B19383" s="196" t="s">
        <v>2312</v>
      </c>
      <c r="C19383" s="197" t="s">
        <v>791</v>
      </c>
      <c r="D19383" s="198" t="s">
        <v>337</v>
      </c>
      <c r="E19383" s="421">
        <v>123158</v>
      </c>
      <c r="F19383" s="413">
        <v>147.32</v>
      </c>
      <c r="G19383" s="414">
        <f t="shared" si="604"/>
        <v>835.98968232419224</v>
      </c>
      <c r="H19383" s="415">
        <f t="shared" si="605"/>
        <v>4.1799484116209609</v>
      </c>
    </row>
    <row r="19384" spans="1:8" ht="15" hidden="1" thickBot="1">
      <c r="A19384" s="409">
        <v>202209</v>
      </c>
      <c r="B19384" s="196" t="s">
        <v>2313</v>
      </c>
      <c r="C19384" s="197" t="s">
        <v>791</v>
      </c>
      <c r="D19384" s="198" t="s">
        <v>339</v>
      </c>
      <c r="E19384" s="421">
        <v>616</v>
      </c>
      <c r="F19384" s="413">
        <v>147.32</v>
      </c>
      <c r="G19384" s="414">
        <f t="shared" si="604"/>
        <v>4.1813738799891391</v>
      </c>
      <c r="H19384" s="415">
        <f t="shared" si="605"/>
        <v>4.1813738799891391</v>
      </c>
    </row>
    <row r="19385" spans="1:8" ht="15" hidden="1" thickBot="1">
      <c r="A19385" s="409">
        <v>202209</v>
      </c>
      <c r="B19385" s="196" t="s">
        <v>2314</v>
      </c>
      <c r="C19385" s="197" t="s">
        <v>791</v>
      </c>
      <c r="D19385" s="198" t="s">
        <v>337</v>
      </c>
      <c r="E19385" s="421">
        <v>164085</v>
      </c>
      <c r="F19385" s="413">
        <v>147.32</v>
      </c>
      <c r="G19385" s="414">
        <f t="shared" si="604"/>
        <v>1113.7998913928864</v>
      </c>
      <c r="H19385" s="415">
        <f t="shared" si="605"/>
        <v>5.5689994569644314</v>
      </c>
    </row>
    <row r="19386" spans="1:8" ht="15" hidden="1" thickBot="1">
      <c r="A19386" s="409">
        <v>202209</v>
      </c>
      <c r="B19386" s="196" t="s">
        <v>2315</v>
      </c>
      <c r="C19386" s="197" t="s">
        <v>791</v>
      </c>
      <c r="D19386" s="198" t="s">
        <v>337</v>
      </c>
      <c r="E19386" s="421">
        <v>164085</v>
      </c>
      <c r="F19386" s="413">
        <v>147.32</v>
      </c>
      <c r="G19386" s="414">
        <f t="shared" si="604"/>
        <v>1113.7998913928864</v>
      </c>
      <c r="H19386" s="415">
        <f t="shared" si="605"/>
        <v>5.5689994569644314</v>
      </c>
    </row>
    <row r="19387" spans="1:8" ht="15" hidden="1" thickBot="1">
      <c r="A19387" s="409">
        <v>202209</v>
      </c>
      <c r="B19387" s="196" t="s">
        <v>2316</v>
      </c>
      <c r="C19387" s="197" t="s">
        <v>791</v>
      </c>
      <c r="D19387" s="198" t="s">
        <v>337</v>
      </c>
      <c r="E19387" s="421">
        <v>75333</v>
      </c>
      <c r="F19387" s="413">
        <v>147.32</v>
      </c>
      <c r="G19387" s="414">
        <f t="shared" si="604"/>
        <v>511.35623133315232</v>
      </c>
      <c r="H19387" s="415">
        <f t="shared" si="605"/>
        <v>2.5567811566657617</v>
      </c>
    </row>
    <row r="19388" spans="1:8" ht="15" hidden="1" thickBot="1">
      <c r="A19388" s="409">
        <v>202209</v>
      </c>
      <c r="B19388" s="196" t="s">
        <v>2317</v>
      </c>
      <c r="C19388" s="197" t="s">
        <v>791</v>
      </c>
      <c r="D19388" s="198" t="s">
        <v>337</v>
      </c>
      <c r="E19388" s="421">
        <v>90548</v>
      </c>
      <c r="F19388" s="413">
        <v>147.32</v>
      </c>
      <c r="G19388" s="414">
        <f t="shared" si="604"/>
        <v>614.63480857996205</v>
      </c>
      <c r="H19388" s="415">
        <f t="shared" si="605"/>
        <v>3.0731740428998102</v>
      </c>
    </row>
    <row r="19389" spans="1:8" ht="15" hidden="1" thickBot="1">
      <c r="A19389" s="409">
        <v>202209</v>
      </c>
      <c r="B19389" s="196" t="s">
        <v>2318</v>
      </c>
      <c r="C19389" s="197" t="s">
        <v>791</v>
      </c>
      <c r="D19389" s="198" t="s">
        <v>337</v>
      </c>
      <c r="E19389" s="421">
        <v>108476</v>
      </c>
      <c r="F19389" s="413">
        <v>147.32</v>
      </c>
      <c r="G19389" s="414">
        <f t="shared" si="604"/>
        <v>736.32907955471092</v>
      </c>
      <c r="H19389" s="415">
        <f t="shared" si="605"/>
        <v>3.6816453977735546</v>
      </c>
    </row>
    <row r="19390" spans="1:8" ht="15" hidden="1" thickBot="1">
      <c r="A19390" s="409">
        <v>202209</v>
      </c>
      <c r="B19390" s="196" t="s">
        <v>2319</v>
      </c>
      <c r="C19390" s="197" t="s">
        <v>791</v>
      </c>
      <c r="D19390" s="198" t="s">
        <v>337</v>
      </c>
      <c r="E19390" s="421">
        <v>12942</v>
      </c>
      <c r="F19390" s="413">
        <v>147.32</v>
      </c>
      <c r="G19390" s="414">
        <f t="shared" si="604"/>
        <v>87.849579147434156</v>
      </c>
      <c r="H19390" s="415">
        <f t="shared" si="605"/>
        <v>0.43924789573717077</v>
      </c>
    </row>
    <row r="19391" spans="1:8" ht="15" hidden="1" thickBot="1">
      <c r="A19391" s="409">
        <v>202209</v>
      </c>
      <c r="B19391" s="196" t="s">
        <v>2320</v>
      </c>
      <c r="C19391" s="197" t="s">
        <v>791</v>
      </c>
      <c r="D19391" s="198" t="s">
        <v>337</v>
      </c>
      <c r="E19391" s="421">
        <v>162078</v>
      </c>
      <c r="F19391" s="413">
        <v>147.32</v>
      </c>
      <c r="G19391" s="414">
        <f t="shared" si="604"/>
        <v>1100.1764865598698</v>
      </c>
      <c r="H19391" s="415">
        <f t="shared" si="605"/>
        <v>5.5008824327993491</v>
      </c>
    </row>
    <row r="19392" spans="1:8" ht="15" hidden="1" thickBot="1">
      <c r="A19392" s="409">
        <v>202209</v>
      </c>
      <c r="B19392" s="196" t="s">
        <v>2321</v>
      </c>
      <c r="C19392" s="197" t="s">
        <v>791</v>
      </c>
      <c r="D19392" s="198" t="s">
        <v>337</v>
      </c>
      <c r="E19392" s="421">
        <v>92051</v>
      </c>
      <c r="F19392" s="413">
        <v>147.32</v>
      </c>
      <c r="G19392" s="414">
        <f t="shared" si="604"/>
        <v>624.8370893293511</v>
      </c>
      <c r="H19392" s="415">
        <f t="shared" si="605"/>
        <v>3.1241854466467553</v>
      </c>
    </row>
    <row r="19393" spans="1:8" ht="15" hidden="1" thickBot="1">
      <c r="A19393" s="409">
        <v>202209</v>
      </c>
      <c r="B19393" s="196" t="s">
        <v>2322</v>
      </c>
      <c r="C19393" s="197" t="s">
        <v>791</v>
      </c>
      <c r="D19393" s="198" t="s">
        <v>337</v>
      </c>
      <c r="E19393" s="421">
        <v>76437</v>
      </c>
      <c r="F19393" s="413">
        <v>147.32</v>
      </c>
      <c r="G19393" s="414">
        <f t="shared" si="604"/>
        <v>518.85012218300301</v>
      </c>
      <c r="H19393" s="415">
        <f t="shared" si="605"/>
        <v>2.5942506109150152</v>
      </c>
    </row>
    <row r="19394" spans="1:8" ht="15" hidden="1" thickBot="1">
      <c r="A19394" s="409">
        <v>202209</v>
      </c>
      <c r="B19394" s="196" t="s">
        <v>2323</v>
      </c>
      <c r="C19394" s="197" t="s">
        <v>791</v>
      </c>
      <c r="D19394" s="198" t="s">
        <v>337</v>
      </c>
      <c r="E19394" s="421">
        <v>70113</v>
      </c>
      <c r="F19394" s="413">
        <v>147.32</v>
      </c>
      <c r="G19394" s="414">
        <f t="shared" ref="G19394:G19457" si="606">+E19394/F19394</f>
        <v>475.92316046701063</v>
      </c>
      <c r="H19394" s="415">
        <f t="shared" ref="H19394:H19457" si="607">IF(D19394="TB",G19394/200,IF(D19394="LT",G19394,"VER"))</f>
        <v>2.3796158023350533</v>
      </c>
    </row>
    <row r="19395" spans="1:8" ht="15" hidden="1" thickBot="1">
      <c r="A19395" s="409">
        <v>202209</v>
      </c>
      <c r="B19395" s="196" t="s">
        <v>2324</v>
      </c>
      <c r="C19395" s="197" t="s">
        <v>791</v>
      </c>
      <c r="D19395" s="198" t="s">
        <v>337</v>
      </c>
      <c r="E19395" s="421">
        <v>120665</v>
      </c>
      <c r="F19395" s="413">
        <v>147.32</v>
      </c>
      <c r="G19395" s="414">
        <f t="shared" si="606"/>
        <v>819.06733641053495</v>
      </c>
      <c r="H19395" s="415">
        <f t="shared" si="607"/>
        <v>4.0953366820526744</v>
      </c>
    </row>
    <row r="19396" spans="1:8" ht="15" hidden="1" thickBot="1">
      <c r="A19396" s="409">
        <v>202209</v>
      </c>
      <c r="B19396" s="196" t="s">
        <v>2325</v>
      </c>
      <c r="C19396" s="197" t="s">
        <v>791</v>
      </c>
      <c r="D19396" s="198" t="s">
        <v>339</v>
      </c>
      <c r="E19396" s="421">
        <v>603</v>
      </c>
      <c r="F19396" s="413">
        <v>147.32</v>
      </c>
      <c r="G19396" s="414">
        <f t="shared" si="606"/>
        <v>4.0931306000543035</v>
      </c>
      <c r="H19396" s="415">
        <f t="shared" si="607"/>
        <v>4.0931306000543035</v>
      </c>
    </row>
    <row r="19397" spans="1:8" ht="15" hidden="1" thickBot="1">
      <c r="A19397" s="409">
        <v>202209</v>
      </c>
      <c r="B19397" s="196" t="s">
        <v>2326</v>
      </c>
      <c r="C19397" s="197" t="s">
        <v>791</v>
      </c>
      <c r="D19397" s="198" t="s">
        <v>337</v>
      </c>
      <c r="E19397" s="421">
        <v>120665</v>
      </c>
      <c r="F19397" s="413">
        <v>147.32</v>
      </c>
      <c r="G19397" s="414">
        <f t="shared" si="606"/>
        <v>819.06733641053495</v>
      </c>
      <c r="H19397" s="415">
        <f t="shared" si="607"/>
        <v>4.0953366820526744</v>
      </c>
    </row>
    <row r="19398" spans="1:8" ht="15" hidden="1" thickBot="1">
      <c r="A19398" s="409">
        <v>202209</v>
      </c>
      <c r="B19398" s="196" t="s">
        <v>2327</v>
      </c>
      <c r="C19398" s="197" t="s">
        <v>791</v>
      </c>
      <c r="D19398" s="198" t="s">
        <v>339</v>
      </c>
      <c r="E19398" s="421">
        <v>603</v>
      </c>
      <c r="F19398" s="413">
        <v>147.32</v>
      </c>
      <c r="G19398" s="414">
        <f t="shared" si="606"/>
        <v>4.0931306000543035</v>
      </c>
      <c r="H19398" s="415">
        <f t="shared" si="607"/>
        <v>4.0931306000543035</v>
      </c>
    </row>
    <row r="19399" spans="1:8" ht="15" hidden="1" thickBot="1">
      <c r="A19399" s="409">
        <v>202209</v>
      </c>
      <c r="B19399" s="196" t="s">
        <v>2328</v>
      </c>
      <c r="C19399" s="197" t="s">
        <v>791</v>
      </c>
      <c r="D19399" s="198" t="s">
        <v>337</v>
      </c>
      <c r="E19399" s="421">
        <v>93396</v>
      </c>
      <c r="F19399" s="413">
        <v>147.32</v>
      </c>
      <c r="G19399" s="414">
        <f t="shared" si="606"/>
        <v>633.96687483030144</v>
      </c>
      <c r="H19399" s="415">
        <f t="shared" si="607"/>
        <v>3.1698343741515074</v>
      </c>
    </row>
    <row r="19400" spans="1:8" ht="15" hidden="1" thickBot="1">
      <c r="A19400" s="409">
        <v>202209</v>
      </c>
      <c r="B19400" s="196" t="s">
        <v>2329</v>
      </c>
      <c r="C19400" s="197" t="s">
        <v>791</v>
      </c>
      <c r="D19400" s="198" t="s">
        <v>339</v>
      </c>
      <c r="E19400" s="421">
        <v>460</v>
      </c>
      <c r="F19400" s="413">
        <v>147.32</v>
      </c>
      <c r="G19400" s="414">
        <f t="shared" si="606"/>
        <v>3.1224545207711105</v>
      </c>
      <c r="H19400" s="415">
        <f t="shared" si="607"/>
        <v>3.1224545207711105</v>
      </c>
    </row>
    <row r="19401" spans="1:8" ht="15" hidden="1" thickBot="1">
      <c r="A19401" s="409">
        <v>202209</v>
      </c>
      <c r="B19401" s="196" t="s">
        <v>2330</v>
      </c>
      <c r="C19401" s="197" t="s">
        <v>791</v>
      </c>
      <c r="D19401" s="198" t="s">
        <v>337</v>
      </c>
      <c r="E19401" s="421">
        <v>88541</v>
      </c>
      <c r="F19401" s="413">
        <v>147.32</v>
      </c>
      <c r="G19401" s="414">
        <f t="shared" si="606"/>
        <v>601.01140374694546</v>
      </c>
      <c r="H19401" s="415">
        <f t="shared" si="607"/>
        <v>3.0050570187347274</v>
      </c>
    </row>
    <row r="19402" spans="1:8" ht="15" hidden="1" thickBot="1">
      <c r="A19402" s="409">
        <v>202209</v>
      </c>
      <c r="B19402" s="196" t="s">
        <v>2331</v>
      </c>
      <c r="C19402" s="197" t="s">
        <v>791</v>
      </c>
      <c r="D19402" s="198" t="s">
        <v>337</v>
      </c>
      <c r="E19402" s="421">
        <v>93396</v>
      </c>
      <c r="F19402" s="413">
        <v>147.32</v>
      </c>
      <c r="G19402" s="414">
        <f t="shared" si="606"/>
        <v>633.96687483030144</v>
      </c>
      <c r="H19402" s="415">
        <f t="shared" si="607"/>
        <v>3.1698343741515074</v>
      </c>
    </row>
    <row r="19403" spans="1:8" ht="15" hidden="1" thickBot="1">
      <c r="A19403" s="409">
        <v>202209</v>
      </c>
      <c r="B19403" s="196" t="s">
        <v>2332</v>
      </c>
      <c r="C19403" s="197" t="s">
        <v>791</v>
      </c>
      <c r="D19403" s="198" t="s">
        <v>339</v>
      </c>
      <c r="E19403" s="421">
        <v>467</v>
      </c>
      <c r="F19403" s="413">
        <v>147.32</v>
      </c>
      <c r="G19403" s="414">
        <f t="shared" si="606"/>
        <v>3.1699701330437144</v>
      </c>
      <c r="H19403" s="415">
        <f t="shared" si="607"/>
        <v>3.1699701330437144</v>
      </c>
    </row>
    <row r="19404" spans="1:8" ht="15" hidden="1" thickBot="1">
      <c r="A19404" s="409">
        <v>202209</v>
      </c>
      <c r="B19404" s="196" t="s">
        <v>2333</v>
      </c>
      <c r="C19404" s="197" t="s">
        <v>791</v>
      </c>
      <c r="D19404" s="198" t="s">
        <v>337</v>
      </c>
      <c r="E19404" s="421">
        <v>95655</v>
      </c>
      <c r="F19404" s="413">
        <v>147.32</v>
      </c>
      <c r="G19404" s="414">
        <f t="shared" si="606"/>
        <v>649.30084170513169</v>
      </c>
      <c r="H19404" s="415">
        <f t="shared" si="607"/>
        <v>3.2465042085256584</v>
      </c>
    </row>
    <row r="19405" spans="1:8" ht="15" hidden="1" thickBot="1">
      <c r="A19405" s="409">
        <v>202209</v>
      </c>
      <c r="B19405" s="196" t="s">
        <v>2334</v>
      </c>
      <c r="C19405" s="197" t="s">
        <v>791</v>
      </c>
      <c r="D19405" s="198" t="s">
        <v>337</v>
      </c>
      <c r="E19405" s="421">
        <v>93396</v>
      </c>
      <c r="F19405" s="413">
        <v>147.32</v>
      </c>
      <c r="G19405" s="414">
        <f t="shared" si="606"/>
        <v>633.96687483030144</v>
      </c>
      <c r="H19405" s="415">
        <f t="shared" si="607"/>
        <v>3.1698343741515074</v>
      </c>
    </row>
    <row r="19406" spans="1:8" ht="15" hidden="1" thickBot="1">
      <c r="A19406" s="409">
        <v>202209</v>
      </c>
      <c r="B19406" s="196" t="s">
        <v>2335</v>
      </c>
      <c r="C19406" s="197" t="s">
        <v>791</v>
      </c>
      <c r="D19406" s="198" t="s">
        <v>337</v>
      </c>
      <c r="E19406" s="421">
        <v>94839</v>
      </c>
      <c r="F19406" s="413">
        <v>147.32</v>
      </c>
      <c r="G19406" s="414">
        <f t="shared" si="606"/>
        <v>643.76187890306824</v>
      </c>
      <c r="H19406" s="415">
        <f t="shared" si="607"/>
        <v>3.2188093945153411</v>
      </c>
    </row>
    <row r="19407" spans="1:8" ht="15" hidden="1" thickBot="1">
      <c r="A19407" s="409">
        <v>202209</v>
      </c>
      <c r="B19407" s="196" t="s">
        <v>2336</v>
      </c>
      <c r="C19407" s="197" t="s">
        <v>791</v>
      </c>
      <c r="D19407" s="198" t="s">
        <v>337</v>
      </c>
      <c r="E19407" s="421">
        <v>116341</v>
      </c>
      <c r="F19407" s="413">
        <v>147.32</v>
      </c>
      <c r="G19407" s="414">
        <f t="shared" si="606"/>
        <v>789.7162639152865</v>
      </c>
      <c r="H19407" s="415">
        <f t="shared" si="607"/>
        <v>3.9485813195764323</v>
      </c>
    </row>
    <row r="19408" spans="1:8" ht="15" hidden="1" thickBot="1">
      <c r="A19408" s="409">
        <v>202209</v>
      </c>
      <c r="B19408" s="196" t="s">
        <v>2337</v>
      </c>
      <c r="C19408" s="197" t="s">
        <v>791</v>
      </c>
      <c r="D19408" s="198" t="s">
        <v>337</v>
      </c>
      <c r="E19408" s="421">
        <v>20742</v>
      </c>
      <c r="F19408" s="413">
        <v>147.32</v>
      </c>
      <c r="G19408" s="414">
        <f t="shared" si="606"/>
        <v>140.7955471083356</v>
      </c>
      <c r="H19408" s="415">
        <f t="shared" si="607"/>
        <v>0.70397773554167797</v>
      </c>
    </row>
    <row r="19409" spans="1:8" ht="15" hidden="1" thickBot="1">
      <c r="A19409" s="409">
        <v>202209</v>
      </c>
      <c r="B19409" s="196" t="s">
        <v>2338</v>
      </c>
      <c r="C19409" s="197" t="s">
        <v>791</v>
      </c>
      <c r="D19409" s="198" t="s">
        <v>337</v>
      </c>
      <c r="E19409" s="421">
        <v>92051</v>
      </c>
      <c r="F19409" s="413">
        <v>147.32</v>
      </c>
      <c r="G19409" s="414">
        <f t="shared" si="606"/>
        <v>624.8370893293511</v>
      </c>
      <c r="H19409" s="415">
        <f t="shared" si="607"/>
        <v>3.1241854466467553</v>
      </c>
    </row>
    <row r="19410" spans="1:8" ht="15" hidden="1" thickBot="1">
      <c r="A19410" s="409">
        <v>202209</v>
      </c>
      <c r="B19410" s="196" t="s">
        <v>2339</v>
      </c>
      <c r="C19410" s="197" t="s">
        <v>791</v>
      </c>
      <c r="D19410" s="198" t="s">
        <v>337</v>
      </c>
      <c r="E19410" s="421">
        <v>90698</v>
      </c>
      <c r="F19410" s="413">
        <v>147.32</v>
      </c>
      <c r="G19410" s="414">
        <f t="shared" si="606"/>
        <v>615.65300027151784</v>
      </c>
      <c r="H19410" s="415">
        <f t="shared" si="607"/>
        <v>3.0782650013575892</v>
      </c>
    </row>
    <row r="19411" spans="1:8" ht="15" hidden="1" thickBot="1">
      <c r="A19411" s="409">
        <v>202209</v>
      </c>
      <c r="B19411" s="196" t="s">
        <v>2340</v>
      </c>
      <c r="C19411" s="197" t="s">
        <v>791</v>
      </c>
      <c r="D19411" s="198" t="s">
        <v>337</v>
      </c>
      <c r="E19411" s="421">
        <v>86925</v>
      </c>
      <c r="F19411" s="413">
        <v>147.32</v>
      </c>
      <c r="G19411" s="414">
        <f t="shared" si="606"/>
        <v>590.0420852565843</v>
      </c>
      <c r="H19411" s="415">
        <f t="shared" si="607"/>
        <v>2.9502104262829216</v>
      </c>
    </row>
    <row r="19412" spans="1:8" ht="15" hidden="1" thickBot="1">
      <c r="A19412" s="409">
        <v>202209</v>
      </c>
      <c r="B19412" s="196" t="s">
        <v>2341</v>
      </c>
      <c r="C19412" s="197" t="s">
        <v>791</v>
      </c>
      <c r="D19412" s="198" t="s">
        <v>337</v>
      </c>
      <c r="E19412" s="421">
        <v>20838</v>
      </c>
      <c r="F19412" s="413">
        <v>147.32</v>
      </c>
      <c r="G19412" s="414">
        <f t="shared" si="606"/>
        <v>141.4471897909313</v>
      </c>
      <c r="H19412" s="415">
        <f t="shared" si="607"/>
        <v>0.70723594895465647</v>
      </c>
    </row>
    <row r="19413" spans="1:8" ht="15" hidden="1" thickBot="1">
      <c r="A19413" s="409">
        <v>202209</v>
      </c>
      <c r="B19413" s="196" t="s">
        <v>2342</v>
      </c>
      <c r="C19413" s="197" t="s">
        <v>791</v>
      </c>
      <c r="D19413" s="198" t="s">
        <v>337</v>
      </c>
      <c r="E19413" s="421">
        <v>93064</v>
      </c>
      <c r="F19413" s="413">
        <v>147.32</v>
      </c>
      <c r="G19413" s="414">
        <f t="shared" si="606"/>
        <v>631.71327721965793</v>
      </c>
      <c r="H19413" s="415">
        <f t="shared" si="607"/>
        <v>3.1585663860982898</v>
      </c>
    </row>
    <row r="19414" spans="1:8" ht="15" hidden="1" thickBot="1">
      <c r="A19414" s="409">
        <v>202209</v>
      </c>
      <c r="B19414" s="196" t="s">
        <v>2343</v>
      </c>
      <c r="C19414" s="197" t="s">
        <v>791</v>
      </c>
      <c r="D19414" s="198" t="s">
        <v>337</v>
      </c>
      <c r="E19414" s="421">
        <v>90390</v>
      </c>
      <c r="F19414" s="413">
        <v>147.32</v>
      </c>
      <c r="G19414" s="414">
        <f t="shared" si="606"/>
        <v>613.56231333152323</v>
      </c>
      <c r="H19414" s="415">
        <f t="shared" si="607"/>
        <v>3.0678115666576162</v>
      </c>
    </row>
    <row r="19415" spans="1:8" ht="15" hidden="1" thickBot="1">
      <c r="A19415" s="409">
        <v>202209</v>
      </c>
      <c r="B19415" s="196" t="s">
        <v>2344</v>
      </c>
      <c r="C19415" s="197" t="s">
        <v>791</v>
      </c>
      <c r="D19415" s="198" t="s">
        <v>339</v>
      </c>
      <c r="E19415" s="421">
        <v>452</v>
      </c>
      <c r="F19415" s="413">
        <v>147.32</v>
      </c>
      <c r="G19415" s="414">
        <f t="shared" si="606"/>
        <v>3.0681509638881348</v>
      </c>
      <c r="H19415" s="415">
        <f t="shared" si="607"/>
        <v>3.0681509638881348</v>
      </c>
    </row>
    <row r="19416" spans="1:8" ht="15" hidden="1" thickBot="1">
      <c r="A19416" s="409">
        <v>202209</v>
      </c>
      <c r="B19416" s="196" t="s">
        <v>2345</v>
      </c>
      <c r="C19416" s="197" t="s">
        <v>791</v>
      </c>
      <c r="D19416" s="198" t="s">
        <v>337</v>
      </c>
      <c r="E19416" s="421">
        <v>144905</v>
      </c>
      <c r="F19416" s="413">
        <v>147.32</v>
      </c>
      <c r="G19416" s="414">
        <f t="shared" si="606"/>
        <v>983.60711376595168</v>
      </c>
      <c r="H19416" s="415">
        <f t="shared" si="607"/>
        <v>4.9180355688297581</v>
      </c>
    </row>
    <row r="19417" spans="1:8" ht="15" hidden="1" thickBot="1">
      <c r="A19417" s="409">
        <v>202209</v>
      </c>
      <c r="B19417" s="196" t="s">
        <v>2346</v>
      </c>
      <c r="C19417" s="197" t="s">
        <v>791</v>
      </c>
      <c r="D19417" s="198" t="s">
        <v>339</v>
      </c>
      <c r="E19417" s="421">
        <v>725</v>
      </c>
      <c r="F19417" s="413">
        <v>147.32</v>
      </c>
      <c r="G19417" s="414">
        <f t="shared" si="606"/>
        <v>4.9212598425196852</v>
      </c>
      <c r="H19417" s="415">
        <f t="shared" si="607"/>
        <v>4.9212598425196852</v>
      </c>
    </row>
    <row r="19418" spans="1:8" ht="15" hidden="1" thickBot="1">
      <c r="A19418" s="409">
        <v>202209</v>
      </c>
      <c r="B19418" s="196" t="s">
        <v>2347</v>
      </c>
      <c r="C19418" s="197" t="s">
        <v>791</v>
      </c>
      <c r="D19418" s="198" t="s">
        <v>337</v>
      </c>
      <c r="E19418" s="421">
        <v>103376</v>
      </c>
      <c r="F19418" s="413">
        <v>147.32</v>
      </c>
      <c r="G19418" s="414">
        <f t="shared" si="606"/>
        <v>701.71056204181377</v>
      </c>
      <c r="H19418" s="415">
        <f t="shared" si="607"/>
        <v>3.5085528102090691</v>
      </c>
    </row>
    <row r="19419" spans="1:8" ht="15" hidden="1" thickBot="1">
      <c r="A19419" s="409">
        <v>202209</v>
      </c>
      <c r="B19419" s="196" t="s">
        <v>2348</v>
      </c>
      <c r="C19419" s="197" t="s">
        <v>791</v>
      </c>
      <c r="D19419" s="198" t="s">
        <v>337</v>
      </c>
      <c r="E19419" s="421">
        <v>96684</v>
      </c>
      <c r="F19419" s="413">
        <v>147.32</v>
      </c>
      <c r="G19419" s="414">
        <f t="shared" si="606"/>
        <v>656.28563670920448</v>
      </c>
      <c r="H19419" s="415">
        <f t="shared" si="607"/>
        <v>3.2814281835460224</v>
      </c>
    </row>
    <row r="19420" spans="1:8" ht="15" hidden="1" thickBot="1">
      <c r="A19420" s="409">
        <v>202209</v>
      </c>
      <c r="B19420" s="196" t="s">
        <v>2349</v>
      </c>
      <c r="C19420" s="197" t="s">
        <v>791</v>
      </c>
      <c r="D19420" s="198" t="s">
        <v>337</v>
      </c>
      <c r="E19420" s="421">
        <v>108803</v>
      </c>
      <c r="F19420" s="413">
        <v>147.32</v>
      </c>
      <c r="G19420" s="414">
        <f t="shared" si="606"/>
        <v>738.54873744230247</v>
      </c>
      <c r="H19420" s="415">
        <f t="shared" si="607"/>
        <v>3.6927436872115122</v>
      </c>
    </row>
    <row r="19421" spans="1:8" ht="15" hidden="1" thickBot="1">
      <c r="A19421" s="409">
        <v>202209</v>
      </c>
      <c r="B19421" s="196" t="s">
        <v>2350</v>
      </c>
      <c r="C19421" s="197" t="s">
        <v>791</v>
      </c>
      <c r="D19421" s="198" t="s">
        <v>337</v>
      </c>
      <c r="E19421" s="421">
        <v>51756</v>
      </c>
      <c r="F19421" s="413">
        <v>147.32</v>
      </c>
      <c r="G19421" s="414">
        <f t="shared" si="606"/>
        <v>351.31686125441217</v>
      </c>
      <c r="H19421" s="415">
        <f t="shared" si="607"/>
        <v>1.756584306272061</v>
      </c>
    </row>
    <row r="19422" spans="1:8" ht="15" hidden="1" thickBot="1">
      <c r="A19422" s="409">
        <v>202209</v>
      </c>
      <c r="B19422" s="196" t="s">
        <v>2351</v>
      </c>
      <c r="C19422" s="197" t="s">
        <v>791</v>
      </c>
      <c r="D19422" s="198" t="s">
        <v>339</v>
      </c>
      <c r="E19422" s="421">
        <v>259</v>
      </c>
      <c r="F19422" s="413">
        <v>147.32</v>
      </c>
      <c r="G19422" s="414">
        <f t="shared" si="606"/>
        <v>1.7580776540863428</v>
      </c>
      <c r="H19422" s="415">
        <f t="shared" si="607"/>
        <v>1.7580776540863428</v>
      </c>
    </row>
    <row r="19423" spans="1:8" ht="15" hidden="1" thickBot="1">
      <c r="A19423" s="409">
        <v>202209</v>
      </c>
      <c r="B19423" s="196" t="s">
        <v>2352</v>
      </c>
      <c r="C19423" s="197" t="s">
        <v>791</v>
      </c>
      <c r="D19423" s="198" t="s">
        <v>337</v>
      </c>
      <c r="E19423" s="421">
        <v>115494</v>
      </c>
      <c r="F19423" s="413">
        <v>147.32</v>
      </c>
      <c r="G19423" s="414">
        <f t="shared" si="606"/>
        <v>783.96687483030144</v>
      </c>
      <c r="H19423" s="415">
        <f t="shared" si="607"/>
        <v>3.9198343741515074</v>
      </c>
    </row>
    <row r="19424" spans="1:8" ht="15" hidden="1" thickBot="1">
      <c r="A19424" s="409">
        <v>202209</v>
      </c>
      <c r="B19424" s="196" t="s">
        <v>2353</v>
      </c>
      <c r="C19424" s="197" t="s">
        <v>791</v>
      </c>
      <c r="D19424" s="198" t="s">
        <v>339</v>
      </c>
      <c r="E19424" s="421">
        <v>577</v>
      </c>
      <c r="F19424" s="413">
        <v>147.32</v>
      </c>
      <c r="G19424" s="414">
        <f t="shared" si="606"/>
        <v>3.9166440401846323</v>
      </c>
      <c r="H19424" s="415">
        <f t="shared" si="607"/>
        <v>3.9166440401846323</v>
      </c>
    </row>
    <row r="19425" spans="1:8" ht="15" hidden="1" thickBot="1">
      <c r="A19425" s="409">
        <v>202209</v>
      </c>
      <c r="B19425" s="196" t="s">
        <v>2354</v>
      </c>
      <c r="C19425" s="197" t="s">
        <v>791</v>
      </c>
      <c r="D19425" s="198" t="s">
        <v>337</v>
      </c>
      <c r="E19425" s="421">
        <v>103583</v>
      </c>
      <c r="F19425" s="413">
        <v>147.32</v>
      </c>
      <c r="G19425" s="414">
        <f t="shared" si="606"/>
        <v>703.11566657616072</v>
      </c>
      <c r="H19425" s="415">
        <f t="shared" si="607"/>
        <v>3.5155783328808035</v>
      </c>
    </row>
    <row r="19426" spans="1:8" ht="15" hidden="1" thickBot="1">
      <c r="A19426" s="409">
        <v>202209</v>
      </c>
      <c r="B19426" s="196" t="s">
        <v>2595</v>
      </c>
      <c r="C19426" s="197" t="s">
        <v>791</v>
      </c>
      <c r="D19426" s="198" t="s">
        <v>337</v>
      </c>
      <c r="E19426" s="421">
        <v>141666</v>
      </c>
      <c r="F19426" s="413">
        <v>147.32</v>
      </c>
      <c r="G19426" s="414">
        <f t="shared" si="606"/>
        <v>961.62096117295687</v>
      </c>
      <c r="H19426" s="415">
        <f t="shared" si="607"/>
        <v>4.8081048058647839</v>
      </c>
    </row>
    <row r="19427" spans="1:8" ht="15" hidden="1" thickBot="1">
      <c r="A19427" s="409">
        <v>202209</v>
      </c>
      <c r="B19427" s="196" t="s">
        <v>2596</v>
      </c>
      <c r="C19427" s="197" t="s">
        <v>791</v>
      </c>
      <c r="D19427" s="198" t="s">
        <v>339</v>
      </c>
      <c r="E19427" s="421">
        <v>708</v>
      </c>
      <c r="F19427" s="413">
        <v>147.32</v>
      </c>
      <c r="G19427" s="414">
        <f t="shared" si="606"/>
        <v>4.8058647841433615</v>
      </c>
      <c r="H19427" s="415">
        <f t="shared" si="607"/>
        <v>4.8058647841433615</v>
      </c>
    </row>
    <row r="19428" spans="1:8" ht="15" hidden="1" thickBot="1">
      <c r="A19428" s="409">
        <v>202209</v>
      </c>
      <c r="B19428" s="196" t="s">
        <v>2355</v>
      </c>
      <c r="C19428" s="197" t="s">
        <v>791</v>
      </c>
      <c r="D19428" s="198" t="s">
        <v>337</v>
      </c>
      <c r="E19428" s="421">
        <v>105268</v>
      </c>
      <c r="F19428" s="413">
        <v>147.32</v>
      </c>
      <c r="G19428" s="414">
        <f t="shared" si="606"/>
        <v>714.55335324463761</v>
      </c>
      <c r="H19428" s="415">
        <f t="shared" si="607"/>
        <v>3.5727667662231881</v>
      </c>
    </row>
    <row r="19429" spans="1:8" ht="15" hidden="1" thickBot="1">
      <c r="A19429" s="409">
        <v>202209</v>
      </c>
      <c r="B19429" s="196" t="s">
        <v>2356</v>
      </c>
      <c r="C19429" s="197" t="s">
        <v>791</v>
      </c>
      <c r="D19429" s="198" t="s">
        <v>339</v>
      </c>
      <c r="E19429" s="421">
        <v>526</v>
      </c>
      <c r="F19429" s="413">
        <v>147.32</v>
      </c>
      <c r="G19429" s="414">
        <f t="shared" si="606"/>
        <v>3.5704588650556612</v>
      </c>
      <c r="H19429" s="415">
        <f t="shared" si="607"/>
        <v>3.5704588650556612</v>
      </c>
    </row>
    <row r="19430" spans="1:8" ht="15" hidden="1" thickBot="1">
      <c r="A19430" s="409">
        <v>202209</v>
      </c>
      <c r="B19430" s="196" t="s">
        <v>2357</v>
      </c>
      <c r="C19430" s="197" t="s">
        <v>791</v>
      </c>
      <c r="D19430" s="198" t="s">
        <v>337</v>
      </c>
      <c r="E19430" s="421">
        <v>129278</v>
      </c>
      <c r="F19430" s="413">
        <v>147.32</v>
      </c>
      <c r="G19430" s="414">
        <f t="shared" si="606"/>
        <v>877.53190333966882</v>
      </c>
      <c r="H19430" s="415">
        <f t="shared" si="607"/>
        <v>4.3876595166983439</v>
      </c>
    </row>
    <row r="19431" spans="1:8" ht="15" hidden="1" thickBot="1">
      <c r="A19431" s="409">
        <v>202209</v>
      </c>
      <c r="B19431" s="196" t="s">
        <v>2358</v>
      </c>
      <c r="C19431" s="197" t="s">
        <v>791</v>
      </c>
      <c r="D19431" s="198" t="s">
        <v>337</v>
      </c>
      <c r="E19431" s="421">
        <v>129278</v>
      </c>
      <c r="F19431" s="413">
        <v>147.32</v>
      </c>
      <c r="G19431" s="414">
        <f t="shared" si="606"/>
        <v>877.53190333966882</v>
      </c>
      <c r="H19431" s="415">
        <f t="shared" si="607"/>
        <v>4.3876595166983439</v>
      </c>
    </row>
    <row r="19432" spans="1:8" ht="15" hidden="1" thickBot="1">
      <c r="A19432" s="409">
        <v>202209</v>
      </c>
      <c r="B19432" s="196" t="s">
        <v>2359</v>
      </c>
      <c r="C19432" s="197" t="s">
        <v>791</v>
      </c>
      <c r="D19432" s="198" t="s">
        <v>337</v>
      </c>
      <c r="E19432" s="421">
        <v>129278</v>
      </c>
      <c r="F19432" s="413">
        <v>147.32</v>
      </c>
      <c r="G19432" s="414">
        <f t="shared" si="606"/>
        <v>877.53190333966882</v>
      </c>
      <c r="H19432" s="415">
        <f t="shared" si="607"/>
        <v>4.3876595166983439</v>
      </c>
    </row>
    <row r="19433" spans="1:8" ht="15" hidden="1" thickBot="1">
      <c r="A19433" s="409">
        <v>202209</v>
      </c>
      <c r="B19433" s="196" t="s">
        <v>2360</v>
      </c>
      <c r="C19433" s="197" t="s">
        <v>791</v>
      </c>
      <c r="D19433" s="198" t="s">
        <v>337</v>
      </c>
      <c r="E19433" s="421">
        <v>129314</v>
      </c>
      <c r="F19433" s="413">
        <v>147.32</v>
      </c>
      <c r="G19433" s="414">
        <f t="shared" si="606"/>
        <v>877.77626934564216</v>
      </c>
      <c r="H19433" s="415">
        <f t="shared" si="607"/>
        <v>4.3888813467282111</v>
      </c>
    </row>
    <row r="19434" spans="1:8" ht="15" hidden="1" thickBot="1">
      <c r="A19434" s="409">
        <v>202209</v>
      </c>
      <c r="B19434" s="196" t="s">
        <v>2621</v>
      </c>
      <c r="C19434" s="197" t="s">
        <v>791</v>
      </c>
      <c r="D19434" s="198" t="s">
        <v>337</v>
      </c>
      <c r="E19434" s="421">
        <v>134722</v>
      </c>
      <c r="F19434" s="413">
        <v>147.32</v>
      </c>
      <c r="G19434" s="414">
        <f t="shared" si="606"/>
        <v>914.4854737985338</v>
      </c>
      <c r="H19434" s="415">
        <f t="shared" si="607"/>
        <v>4.5724273689926687</v>
      </c>
    </row>
    <row r="19435" spans="1:8" ht="15" hidden="1" thickBot="1">
      <c r="A19435" s="409">
        <v>202209</v>
      </c>
      <c r="B19435" s="196" t="s">
        <v>2622</v>
      </c>
      <c r="C19435" s="197" t="s">
        <v>791</v>
      </c>
      <c r="D19435" s="198" t="s">
        <v>339</v>
      </c>
      <c r="E19435" s="421">
        <v>674</v>
      </c>
      <c r="F19435" s="413">
        <v>147.32</v>
      </c>
      <c r="G19435" s="414">
        <f t="shared" si="606"/>
        <v>4.5750746673907141</v>
      </c>
      <c r="H19435" s="415">
        <f t="shared" si="607"/>
        <v>4.5750746673907141</v>
      </c>
    </row>
    <row r="19436" spans="1:8" ht="15" hidden="1" thickBot="1">
      <c r="A19436" s="409">
        <v>202209</v>
      </c>
      <c r="B19436" s="196" t="s">
        <v>2361</v>
      </c>
      <c r="C19436" s="197" t="s">
        <v>791</v>
      </c>
      <c r="D19436" s="198" t="s">
        <v>337</v>
      </c>
      <c r="E19436" s="421">
        <v>91327</v>
      </c>
      <c r="F19436" s="413">
        <v>147.32</v>
      </c>
      <c r="G19436" s="414">
        <f t="shared" si="606"/>
        <v>619.92261743144184</v>
      </c>
      <c r="H19436" s="415">
        <f t="shared" si="607"/>
        <v>3.0996130871572092</v>
      </c>
    </row>
    <row r="19437" spans="1:8" ht="15" hidden="1" thickBot="1">
      <c r="A19437" s="409">
        <v>202209</v>
      </c>
      <c r="B19437" s="196" t="s">
        <v>2362</v>
      </c>
      <c r="C19437" s="197" t="s">
        <v>791</v>
      </c>
      <c r="D19437" s="198" t="s">
        <v>339</v>
      </c>
      <c r="E19437" s="421">
        <v>457</v>
      </c>
      <c r="F19437" s="413">
        <v>147.32</v>
      </c>
      <c r="G19437" s="414">
        <f t="shared" si="606"/>
        <v>3.1020906869399947</v>
      </c>
      <c r="H19437" s="415">
        <f t="shared" si="607"/>
        <v>3.1020906869399947</v>
      </c>
    </row>
    <row r="19438" spans="1:8" ht="15" hidden="1" thickBot="1">
      <c r="A19438" s="409">
        <v>202209</v>
      </c>
      <c r="B19438" s="196" t="s">
        <v>2363</v>
      </c>
      <c r="C19438" s="197" t="s">
        <v>791</v>
      </c>
      <c r="D19438" s="198" t="s">
        <v>337</v>
      </c>
      <c r="E19438" s="421">
        <v>78440</v>
      </c>
      <c r="F19438" s="413">
        <v>147.32</v>
      </c>
      <c r="G19438" s="414">
        <f t="shared" si="606"/>
        <v>532.44637523757808</v>
      </c>
      <c r="H19438" s="415">
        <f t="shared" si="607"/>
        <v>2.6622318761878905</v>
      </c>
    </row>
    <row r="19439" spans="1:8" ht="15" hidden="1" thickBot="1">
      <c r="A19439" s="409">
        <v>202209</v>
      </c>
      <c r="B19439" s="196" t="s">
        <v>2364</v>
      </c>
      <c r="C19439" s="197" t="s">
        <v>791</v>
      </c>
      <c r="D19439" s="198" t="s">
        <v>337</v>
      </c>
      <c r="E19439" s="421">
        <v>84749</v>
      </c>
      <c r="F19439" s="413">
        <v>147.32</v>
      </c>
      <c r="G19439" s="414">
        <f t="shared" si="606"/>
        <v>575.27151778441487</v>
      </c>
      <c r="H19439" s="415">
        <f t="shared" si="607"/>
        <v>2.8763575889220743</v>
      </c>
    </row>
    <row r="19440" spans="1:8" ht="15" hidden="1" thickBot="1">
      <c r="A19440" s="409">
        <v>202209</v>
      </c>
      <c r="B19440" s="196" t="s">
        <v>2365</v>
      </c>
      <c r="C19440" s="197" t="s">
        <v>791</v>
      </c>
      <c r="D19440" s="198" t="s">
        <v>337</v>
      </c>
      <c r="E19440" s="421">
        <v>144761</v>
      </c>
      <c r="F19440" s="413">
        <v>147.32</v>
      </c>
      <c r="G19440" s="414">
        <f t="shared" si="606"/>
        <v>982.62964974205818</v>
      </c>
      <c r="H19440" s="415">
        <f t="shared" si="607"/>
        <v>4.9131482487102911</v>
      </c>
    </row>
    <row r="19441" spans="1:8" ht="15" hidden="1" thickBot="1">
      <c r="A19441" s="409">
        <v>202209</v>
      </c>
      <c r="B19441" s="196" t="s">
        <v>2366</v>
      </c>
      <c r="C19441" s="197" t="s">
        <v>2661</v>
      </c>
      <c r="D19441" s="198" t="s">
        <v>339</v>
      </c>
      <c r="E19441" s="421">
        <v>724</v>
      </c>
      <c r="F19441" s="413">
        <v>147.32</v>
      </c>
      <c r="G19441" s="414">
        <f t="shared" si="606"/>
        <v>4.9144718979093129</v>
      </c>
      <c r="H19441" s="415">
        <f t="shared" si="607"/>
        <v>4.9144718979093129</v>
      </c>
    </row>
    <row r="19442" spans="1:8" ht="15" hidden="1" thickBot="1">
      <c r="A19442" s="409">
        <v>202209</v>
      </c>
      <c r="B19442" s="196" t="s">
        <v>2367</v>
      </c>
      <c r="C19442" s="197" t="s">
        <v>791</v>
      </c>
      <c r="D19442" s="198" t="s">
        <v>337</v>
      </c>
      <c r="E19442" s="421">
        <v>144721</v>
      </c>
      <c r="F19442" s="413">
        <v>147.32</v>
      </c>
      <c r="G19442" s="414">
        <f t="shared" si="606"/>
        <v>982.35813195764331</v>
      </c>
      <c r="H19442" s="415">
        <f t="shared" si="607"/>
        <v>4.9117906597882168</v>
      </c>
    </row>
    <row r="19443" spans="1:8" ht="15" hidden="1" thickBot="1">
      <c r="A19443" s="409">
        <v>202209</v>
      </c>
      <c r="B19443" s="196" t="s">
        <v>2368</v>
      </c>
      <c r="C19443" s="197" t="s">
        <v>791</v>
      </c>
      <c r="D19443" s="198" t="s">
        <v>337</v>
      </c>
      <c r="E19443" s="421">
        <v>144761</v>
      </c>
      <c r="F19443" s="413">
        <v>147.32</v>
      </c>
      <c r="G19443" s="414">
        <f t="shared" si="606"/>
        <v>982.62964974205818</v>
      </c>
      <c r="H19443" s="415">
        <f t="shared" si="607"/>
        <v>4.9131482487102911</v>
      </c>
    </row>
    <row r="19444" spans="1:8" ht="15" hidden="1" thickBot="1">
      <c r="A19444" s="409">
        <v>202209</v>
      </c>
      <c r="B19444" s="196" t="s">
        <v>2369</v>
      </c>
      <c r="C19444" s="197" t="s">
        <v>791</v>
      </c>
      <c r="D19444" s="198" t="s">
        <v>339</v>
      </c>
      <c r="E19444" s="421">
        <v>724</v>
      </c>
      <c r="F19444" s="413">
        <v>147.32</v>
      </c>
      <c r="G19444" s="414">
        <f t="shared" si="606"/>
        <v>4.9144718979093129</v>
      </c>
      <c r="H19444" s="415">
        <f t="shared" si="607"/>
        <v>4.9144718979093129</v>
      </c>
    </row>
    <row r="19445" spans="1:8" ht="15" hidden="1" thickBot="1">
      <c r="A19445" s="409">
        <v>202209</v>
      </c>
      <c r="B19445" s="196" t="s">
        <v>2370</v>
      </c>
      <c r="C19445" s="197" t="s">
        <v>791</v>
      </c>
      <c r="D19445" s="198" t="s">
        <v>337</v>
      </c>
      <c r="E19445" s="421">
        <v>144761</v>
      </c>
      <c r="F19445" s="413">
        <v>147.32</v>
      </c>
      <c r="G19445" s="414">
        <f t="shared" si="606"/>
        <v>982.62964974205818</v>
      </c>
      <c r="H19445" s="415">
        <f t="shared" si="607"/>
        <v>4.9131482487102911</v>
      </c>
    </row>
    <row r="19446" spans="1:8" ht="15" hidden="1" thickBot="1">
      <c r="A19446" s="409">
        <v>202209</v>
      </c>
      <c r="B19446" s="196" t="s">
        <v>2371</v>
      </c>
      <c r="C19446" s="197" t="s">
        <v>791</v>
      </c>
      <c r="D19446" s="198" t="s">
        <v>339</v>
      </c>
      <c r="E19446" s="421">
        <v>724</v>
      </c>
      <c r="F19446" s="413">
        <v>147.32</v>
      </c>
      <c r="G19446" s="414">
        <f t="shared" si="606"/>
        <v>4.9144718979093129</v>
      </c>
      <c r="H19446" s="415">
        <f t="shared" si="607"/>
        <v>4.9144718979093129</v>
      </c>
    </row>
    <row r="19447" spans="1:8" ht="15" hidden="1" thickBot="1">
      <c r="A19447" s="409">
        <v>202209</v>
      </c>
      <c r="B19447" s="196" t="s">
        <v>2372</v>
      </c>
      <c r="C19447" s="197" t="s">
        <v>791</v>
      </c>
      <c r="D19447" s="198" t="s">
        <v>337</v>
      </c>
      <c r="E19447" s="421">
        <v>157533</v>
      </c>
      <c r="F19447" s="413">
        <v>147.32</v>
      </c>
      <c r="G19447" s="414">
        <f t="shared" si="606"/>
        <v>1069.3252783057292</v>
      </c>
      <c r="H19447" s="415">
        <f t="shared" si="607"/>
        <v>5.3466263915286456</v>
      </c>
    </row>
    <row r="19448" spans="1:8" ht="15" hidden="1" thickBot="1">
      <c r="A19448" s="409">
        <v>202209</v>
      </c>
      <c r="B19448" s="196" t="s">
        <v>2373</v>
      </c>
      <c r="C19448" s="197" t="s">
        <v>791</v>
      </c>
      <c r="D19448" s="198" t="s">
        <v>339</v>
      </c>
      <c r="E19448" s="421">
        <v>788</v>
      </c>
      <c r="F19448" s="413">
        <v>147.32</v>
      </c>
      <c r="G19448" s="414">
        <f t="shared" si="606"/>
        <v>5.3489003529731196</v>
      </c>
      <c r="H19448" s="415">
        <f t="shared" si="607"/>
        <v>5.3489003529731196</v>
      </c>
    </row>
    <row r="19449" spans="1:8" ht="15" hidden="1" thickBot="1">
      <c r="A19449" s="409">
        <v>202209</v>
      </c>
      <c r="B19449" s="196" t="s">
        <v>2374</v>
      </c>
      <c r="C19449" s="197" t="s">
        <v>791</v>
      </c>
      <c r="D19449" s="198" t="s">
        <v>337</v>
      </c>
      <c r="E19449" s="421">
        <v>114302</v>
      </c>
      <c r="F19449" s="413">
        <v>147.32</v>
      </c>
      <c r="G19449" s="414">
        <f t="shared" si="606"/>
        <v>775.87564485473797</v>
      </c>
      <c r="H19449" s="415">
        <f t="shared" si="607"/>
        <v>3.8793782242736898</v>
      </c>
    </row>
    <row r="19450" spans="1:8" ht="15" hidden="1" thickBot="1">
      <c r="A19450" s="409">
        <v>202209</v>
      </c>
      <c r="B19450" s="196" t="s">
        <v>2375</v>
      </c>
      <c r="C19450" s="197" t="s">
        <v>791</v>
      </c>
      <c r="D19450" s="198" t="s">
        <v>339</v>
      </c>
      <c r="E19450" s="421">
        <v>572</v>
      </c>
      <c r="F19450" s="413">
        <v>147.32</v>
      </c>
      <c r="G19450" s="414">
        <f t="shared" si="606"/>
        <v>3.8827043171327724</v>
      </c>
      <c r="H19450" s="415">
        <f t="shared" si="607"/>
        <v>3.8827043171327724</v>
      </c>
    </row>
    <row r="19451" spans="1:8" ht="15" hidden="1" thickBot="1">
      <c r="A19451" s="409">
        <v>202209</v>
      </c>
      <c r="B19451" s="196" t="s">
        <v>2376</v>
      </c>
      <c r="C19451" s="197" t="s">
        <v>791</v>
      </c>
      <c r="D19451" s="198" t="s">
        <v>337</v>
      </c>
      <c r="E19451" s="421">
        <v>144721</v>
      </c>
      <c r="F19451" s="413">
        <v>147.32</v>
      </c>
      <c r="G19451" s="414">
        <f t="shared" si="606"/>
        <v>982.35813195764331</v>
      </c>
      <c r="H19451" s="415">
        <f t="shared" si="607"/>
        <v>4.9117906597882168</v>
      </c>
    </row>
    <row r="19452" spans="1:8" ht="15" hidden="1" thickBot="1">
      <c r="A19452" s="409">
        <v>202209</v>
      </c>
      <c r="B19452" s="196" t="s">
        <v>2377</v>
      </c>
      <c r="C19452" s="197" t="s">
        <v>791</v>
      </c>
      <c r="D19452" s="198" t="s">
        <v>339</v>
      </c>
      <c r="E19452" s="421">
        <v>724</v>
      </c>
      <c r="F19452" s="413">
        <v>147.32</v>
      </c>
      <c r="G19452" s="414">
        <f t="shared" si="606"/>
        <v>4.9144718979093129</v>
      </c>
      <c r="H19452" s="415">
        <f t="shared" si="607"/>
        <v>4.9144718979093129</v>
      </c>
    </row>
    <row r="19453" spans="1:8" ht="15" hidden="1" thickBot="1">
      <c r="A19453" s="409">
        <v>202209</v>
      </c>
      <c r="B19453" s="196" t="s">
        <v>2378</v>
      </c>
      <c r="C19453" s="197" t="s">
        <v>791</v>
      </c>
      <c r="D19453" s="198" t="s">
        <v>337</v>
      </c>
      <c r="E19453" s="421">
        <v>144281</v>
      </c>
      <c r="F19453" s="413">
        <v>147.32</v>
      </c>
      <c r="G19453" s="414">
        <f t="shared" si="606"/>
        <v>979.37143632907964</v>
      </c>
      <c r="H19453" s="415">
        <f t="shared" si="607"/>
        <v>4.8968571816453981</v>
      </c>
    </row>
    <row r="19454" spans="1:8" ht="15" hidden="1" thickBot="1">
      <c r="A19454" s="409">
        <v>202209</v>
      </c>
      <c r="B19454" s="196" t="s">
        <v>2379</v>
      </c>
      <c r="C19454" s="197" t="s">
        <v>791</v>
      </c>
      <c r="D19454" s="198" t="s">
        <v>337</v>
      </c>
      <c r="E19454" s="421">
        <v>144721</v>
      </c>
      <c r="F19454" s="413">
        <v>147.32</v>
      </c>
      <c r="G19454" s="414">
        <f t="shared" si="606"/>
        <v>982.35813195764331</v>
      </c>
      <c r="H19454" s="415">
        <f t="shared" si="607"/>
        <v>4.9117906597882168</v>
      </c>
    </row>
    <row r="19455" spans="1:8" ht="15" hidden="1" thickBot="1">
      <c r="A19455" s="409">
        <v>202209</v>
      </c>
      <c r="B19455" s="196" t="s">
        <v>2380</v>
      </c>
      <c r="C19455" s="197" t="s">
        <v>791</v>
      </c>
      <c r="D19455" s="198" t="s">
        <v>339</v>
      </c>
      <c r="E19455" s="421">
        <v>724</v>
      </c>
      <c r="F19455" s="413">
        <v>147.32</v>
      </c>
      <c r="G19455" s="414">
        <f t="shared" si="606"/>
        <v>4.9144718979093129</v>
      </c>
      <c r="H19455" s="415">
        <f t="shared" si="607"/>
        <v>4.9144718979093129</v>
      </c>
    </row>
    <row r="19456" spans="1:8" ht="15" hidden="1" thickBot="1">
      <c r="A19456" s="409">
        <v>202209</v>
      </c>
      <c r="B19456" s="196" t="s">
        <v>2381</v>
      </c>
      <c r="C19456" s="197" t="s">
        <v>791</v>
      </c>
      <c r="D19456" s="198" t="s">
        <v>337</v>
      </c>
      <c r="E19456" s="421">
        <v>144721</v>
      </c>
      <c r="F19456" s="413">
        <v>147.32</v>
      </c>
      <c r="G19456" s="414">
        <f t="shared" si="606"/>
        <v>982.35813195764331</v>
      </c>
      <c r="H19456" s="415">
        <f t="shared" si="607"/>
        <v>4.9117906597882168</v>
      </c>
    </row>
    <row r="19457" spans="1:8" ht="15" hidden="1" thickBot="1">
      <c r="A19457" s="409">
        <v>202209</v>
      </c>
      <c r="B19457" s="196" t="s">
        <v>2382</v>
      </c>
      <c r="C19457" s="197" t="s">
        <v>791</v>
      </c>
      <c r="D19457" s="198" t="s">
        <v>339</v>
      </c>
      <c r="E19457" s="421">
        <v>724</v>
      </c>
      <c r="F19457" s="413">
        <v>147.32</v>
      </c>
      <c r="G19457" s="414">
        <f t="shared" si="606"/>
        <v>4.9144718979093129</v>
      </c>
      <c r="H19457" s="415">
        <f t="shared" si="607"/>
        <v>4.9144718979093129</v>
      </c>
    </row>
    <row r="19458" spans="1:8" ht="15" hidden="1" thickBot="1">
      <c r="A19458" s="409">
        <v>202209</v>
      </c>
      <c r="B19458" s="196" t="s">
        <v>2383</v>
      </c>
      <c r="C19458" s="197" t="s">
        <v>791</v>
      </c>
      <c r="D19458" s="198" t="s">
        <v>337</v>
      </c>
      <c r="E19458" s="421">
        <v>104186</v>
      </c>
      <c r="F19458" s="413">
        <v>147.32</v>
      </c>
      <c r="G19458" s="414">
        <f t="shared" ref="G19458:G19521" si="608">+E19458/F19458</f>
        <v>707.20879717621506</v>
      </c>
      <c r="H19458" s="415">
        <f t="shared" ref="H19458:H19521" si="609">IF(D19458="TB",G19458/200,IF(D19458="LT",G19458,"VER"))</f>
        <v>3.5360439858810753</v>
      </c>
    </row>
    <row r="19459" spans="1:8" ht="15" hidden="1" thickBot="1">
      <c r="A19459" s="409">
        <v>202209</v>
      </c>
      <c r="B19459" s="196" t="s">
        <v>2384</v>
      </c>
      <c r="C19459" s="197" t="s">
        <v>791</v>
      </c>
      <c r="D19459" s="198" t="s">
        <v>337</v>
      </c>
      <c r="E19459" s="421">
        <v>123991</v>
      </c>
      <c r="F19459" s="413">
        <v>147.32</v>
      </c>
      <c r="G19459" s="414">
        <f t="shared" si="608"/>
        <v>841.6440401846321</v>
      </c>
      <c r="H19459" s="415">
        <f t="shared" si="609"/>
        <v>4.2082202009231606</v>
      </c>
    </row>
    <row r="19460" spans="1:8" ht="15" hidden="1" thickBot="1">
      <c r="A19460" s="409">
        <v>202209</v>
      </c>
      <c r="B19460" s="196" t="s">
        <v>2385</v>
      </c>
      <c r="C19460" s="197" t="s">
        <v>791</v>
      </c>
      <c r="D19460" s="198" t="s">
        <v>339</v>
      </c>
      <c r="E19460" s="421">
        <v>620</v>
      </c>
      <c r="F19460" s="413">
        <v>147.32</v>
      </c>
      <c r="G19460" s="414">
        <f t="shared" si="608"/>
        <v>4.2085256584306272</v>
      </c>
      <c r="H19460" s="415">
        <f t="shared" si="609"/>
        <v>4.2085256584306272</v>
      </c>
    </row>
    <row r="19461" spans="1:8" ht="15" hidden="1" thickBot="1">
      <c r="A19461" s="409">
        <v>202209</v>
      </c>
      <c r="B19461" s="196" t="s">
        <v>2386</v>
      </c>
      <c r="C19461" s="197" t="s">
        <v>791</v>
      </c>
      <c r="D19461" s="198" t="s">
        <v>337</v>
      </c>
      <c r="E19461" s="421">
        <v>108181</v>
      </c>
      <c r="F19461" s="413">
        <v>147.32</v>
      </c>
      <c r="G19461" s="414">
        <f t="shared" si="608"/>
        <v>734.32663589465119</v>
      </c>
      <c r="H19461" s="415">
        <f t="shared" si="609"/>
        <v>3.6716331794732557</v>
      </c>
    </row>
    <row r="19462" spans="1:8" ht="15" hidden="1" thickBot="1">
      <c r="A19462" s="409">
        <v>202209</v>
      </c>
      <c r="B19462" s="196" t="s">
        <v>2387</v>
      </c>
      <c r="C19462" s="197" t="s">
        <v>2661</v>
      </c>
      <c r="D19462" s="198" t="s">
        <v>339</v>
      </c>
      <c r="E19462" s="421">
        <v>541</v>
      </c>
      <c r="F19462" s="413">
        <v>147.32</v>
      </c>
      <c r="G19462" s="414">
        <f t="shared" si="608"/>
        <v>3.6722780342112409</v>
      </c>
      <c r="H19462" s="415">
        <f t="shared" si="609"/>
        <v>3.6722780342112409</v>
      </c>
    </row>
    <row r="19463" spans="1:8" ht="15" hidden="1" thickBot="1">
      <c r="A19463" s="409">
        <v>202209</v>
      </c>
      <c r="B19463" s="196" t="s">
        <v>2388</v>
      </c>
      <c r="C19463" s="197" t="s">
        <v>791</v>
      </c>
      <c r="D19463" s="198" t="s">
        <v>337</v>
      </c>
      <c r="E19463" s="421">
        <v>108181</v>
      </c>
      <c r="F19463" s="413">
        <v>147.32</v>
      </c>
      <c r="G19463" s="414">
        <f t="shared" si="608"/>
        <v>734.32663589465119</v>
      </c>
      <c r="H19463" s="415">
        <f t="shared" si="609"/>
        <v>3.6716331794732557</v>
      </c>
    </row>
    <row r="19464" spans="1:8" ht="15" hidden="1" thickBot="1">
      <c r="A19464" s="409">
        <v>202209</v>
      </c>
      <c r="B19464" s="196" t="s">
        <v>2389</v>
      </c>
      <c r="C19464" s="197" t="s">
        <v>791</v>
      </c>
      <c r="D19464" s="198" t="s">
        <v>339</v>
      </c>
      <c r="E19464" s="421">
        <v>541</v>
      </c>
      <c r="F19464" s="413">
        <v>147.32</v>
      </c>
      <c r="G19464" s="414">
        <f t="shared" si="608"/>
        <v>3.6722780342112409</v>
      </c>
      <c r="H19464" s="415">
        <f t="shared" si="609"/>
        <v>3.6722780342112409</v>
      </c>
    </row>
    <row r="19465" spans="1:8" ht="15" hidden="1" thickBot="1">
      <c r="A19465" s="409">
        <v>202209</v>
      </c>
      <c r="B19465" s="196" t="s">
        <v>2390</v>
      </c>
      <c r="C19465" s="197" t="s">
        <v>791</v>
      </c>
      <c r="D19465" s="198" t="s">
        <v>337</v>
      </c>
      <c r="E19465" s="421">
        <v>70095</v>
      </c>
      <c r="F19465" s="413">
        <v>147.32</v>
      </c>
      <c r="G19465" s="414">
        <f t="shared" si="608"/>
        <v>475.8009774640239</v>
      </c>
      <c r="H19465" s="415">
        <f t="shared" si="609"/>
        <v>2.3790048873201197</v>
      </c>
    </row>
    <row r="19466" spans="1:8" ht="15" hidden="1" thickBot="1">
      <c r="A19466" s="409">
        <v>202209</v>
      </c>
      <c r="B19466" s="196" t="s">
        <v>2391</v>
      </c>
      <c r="C19466" s="197" t="s">
        <v>791</v>
      </c>
      <c r="D19466" s="198" t="s">
        <v>339</v>
      </c>
      <c r="E19466" s="421">
        <v>350</v>
      </c>
      <c r="F19466" s="413">
        <v>147.32</v>
      </c>
      <c r="G19466" s="414">
        <f t="shared" si="608"/>
        <v>2.3757806136301931</v>
      </c>
      <c r="H19466" s="415">
        <f t="shared" si="609"/>
        <v>2.3757806136301931</v>
      </c>
    </row>
    <row r="19467" spans="1:8" ht="15" hidden="1" thickBot="1">
      <c r="A19467" s="409">
        <v>202209</v>
      </c>
      <c r="B19467" s="196" t="s">
        <v>2392</v>
      </c>
      <c r="C19467" s="197" t="s">
        <v>791</v>
      </c>
      <c r="D19467" s="198" t="s">
        <v>337</v>
      </c>
      <c r="E19467" s="421">
        <v>100741</v>
      </c>
      <c r="F19467" s="413">
        <v>147.32</v>
      </c>
      <c r="G19467" s="414">
        <f t="shared" si="608"/>
        <v>683.82432799348362</v>
      </c>
      <c r="H19467" s="415">
        <f t="shared" si="609"/>
        <v>3.4191216399674182</v>
      </c>
    </row>
    <row r="19468" spans="1:8" ht="15" hidden="1" thickBot="1">
      <c r="A19468" s="409">
        <v>202209</v>
      </c>
      <c r="B19468" s="196" t="s">
        <v>2393</v>
      </c>
      <c r="C19468" s="197" t="s">
        <v>791</v>
      </c>
      <c r="D19468" s="198" t="s">
        <v>337</v>
      </c>
      <c r="E19468" s="421">
        <v>111179</v>
      </c>
      <c r="F19468" s="413">
        <v>147.32</v>
      </c>
      <c r="G19468" s="414">
        <f t="shared" si="608"/>
        <v>754.67689383654636</v>
      </c>
      <c r="H19468" s="415">
        <f t="shared" si="609"/>
        <v>3.7733844691827318</v>
      </c>
    </row>
    <row r="19469" spans="1:8" ht="15" hidden="1" thickBot="1">
      <c r="A19469" s="409">
        <v>202209</v>
      </c>
      <c r="B19469" s="196" t="s">
        <v>2394</v>
      </c>
      <c r="C19469" s="197" t="s">
        <v>791</v>
      </c>
      <c r="D19469" s="198" t="s">
        <v>339</v>
      </c>
      <c r="E19469" s="421">
        <v>556</v>
      </c>
      <c r="F19469" s="413">
        <v>147.32</v>
      </c>
      <c r="G19469" s="414">
        <f t="shared" si="608"/>
        <v>3.7740972033668205</v>
      </c>
      <c r="H19469" s="415">
        <f t="shared" si="609"/>
        <v>3.7740972033668205</v>
      </c>
    </row>
    <row r="19470" spans="1:8" ht="15" hidden="1" thickBot="1">
      <c r="A19470" s="409">
        <v>202209</v>
      </c>
      <c r="B19470" s="196" t="s">
        <v>2395</v>
      </c>
      <c r="C19470" s="197" t="s">
        <v>791</v>
      </c>
      <c r="D19470" s="198" t="s">
        <v>337</v>
      </c>
      <c r="E19470" s="421">
        <v>119960</v>
      </c>
      <c r="F19470" s="413">
        <v>147.32</v>
      </c>
      <c r="G19470" s="414">
        <f t="shared" si="608"/>
        <v>814.28183546022274</v>
      </c>
      <c r="H19470" s="415">
        <f t="shared" si="609"/>
        <v>4.0714091773011134</v>
      </c>
    </row>
    <row r="19471" spans="1:8" ht="15" hidden="1" thickBot="1">
      <c r="A19471" s="409">
        <v>202209</v>
      </c>
      <c r="B19471" s="196" t="s">
        <v>2396</v>
      </c>
      <c r="C19471" s="197" t="s">
        <v>791</v>
      </c>
      <c r="D19471" s="198" t="s">
        <v>339</v>
      </c>
      <c r="E19471" s="421">
        <v>600</v>
      </c>
      <c r="F19471" s="413">
        <v>147.32</v>
      </c>
      <c r="G19471" s="414">
        <f t="shared" si="608"/>
        <v>4.0727667662231877</v>
      </c>
      <c r="H19471" s="415">
        <f t="shared" si="609"/>
        <v>4.0727667662231877</v>
      </c>
    </row>
    <row r="19472" spans="1:8" ht="15" hidden="1" thickBot="1">
      <c r="A19472" s="409">
        <v>202209</v>
      </c>
      <c r="B19472" s="196" t="s">
        <v>2397</v>
      </c>
      <c r="C19472" s="197" t="s">
        <v>791</v>
      </c>
      <c r="D19472" s="198" t="s">
        <v>337</v>
      </c>
      <c r="E19472" s="421">
        <v>67789</v>
      </c>
      <c r="F19472" s="413">
        <v>147.32</v>
      </c>
      <c r="G19472" s="414">
        <f t="shared" si="608"/>
        <v>460.14797719250612</v>
      </c>
      <c r="H19472" s="415">
        <f t="shared" si="609"/>
        <v>2.3007398859625305</v>
      </c>
    </row>
    <row r="19473" spans="1:8" ht="15" hidden="1" thickBot="1">
      <c r="A19473" s="409">
        <v>202209</v>
      </c>
      <c r="B19473" s="196" t="s">
        <v>2398</v>
      </c>
      <c r="C19473" s="197" t="s">
        <v>791</v>
      </c>
      <c r="D19473" s="198" t="s">
        <v>339</v>
      </c>
      <c r="E19473" s="421">
        <v>339</v>
      </c>
      <c r="F19473" s="413">
        <v>147.32</v>
      </c>
      <c r="G19473" s="414">
        <f t="shared" si="608"/>
        <v>2.3011132229161011</v>
      </c>
      <c r="H19473" s="415">
        <f t="shared" si="609"/>
        <v>2.3011132229161011</v>
      </c>
    </row>
    <row r="19474" spans="1:8" ht="15" hidden="1" thickBot="1">
      <c r="A19474" s="409">
        <v>202209</v>
      </c>
      <c r="B19474" s="196" t="s">
        <v>2399</v>
      </c>
      <c r="C19474" s="197" t="s">
        <v>791</v>
      </c>
      <c r="D19474" s="198" t="s">
        <v>337</v>
      </c>
      <c r="E19474" s="421">
        <v>100203</v>
      </c>
      <c r="F19474" s="413">
        <v>147.32</v>
      </c>
      <c r="G19474" s="414">
        <f t="shared" si="608"/>
        <v>680.17241379310349</v>
      </c>
      <c r="H19474" s="415">
        <f t="shared" si="609"/>
        <v>3.4008620689655173</v>
      </c>
    </row>
    <row r="19475" spans="1:8" ht="15" hidden="1" thickBot="1">
      <c r="A19475" s="409">
        <v>202209</v>
      </c>
      <c r="B19475" s="196" t="s">
        <v>2400</v>
      </c>
      <c r="C19475" s="197" t="s">
        <v>791</v>
      </c>
      <c r="D19475" s="198" t="s">
        <v>339</v>
      </c>
      <c r="E19475" s="421">
        <v>501</v>
      </c>
      <c r="F19475" s="413">
        <v>147.32</v>
      </c>
      <c r="G19475" s="414">
        <f t="shared" si="608"/>
        <v>3.4007602497963618</v>
      </c>
      <c r="H19475" s="415">
        <f t="shared" si="609"/>
        <v>3.4007602497963618</v>
      </c>
    </row>
    <row r="19476" spans="1:8" ht="15" hidden="1" thickBot="1">
      <c r="A19476" s="409">
        <v>202209</v>
      </c>
      <c r="B19476" s="196" t="s">
        <v>2401</v>
      </c>
      <c r="C19476" s="197" t="s">
        <v>791</v>
      </c>
      <c r="D19476" s="198" t="s">
        <v>337</v>
      </c>
      <c r="E19476" s="421">
        <v>161381</v>
      </c>
      <c r="F19476" s="413">
        <v>147.32</v>
      </c>
      <c r="G19476" s="414">
        <f t="shared" si="608"/>
        <v>1095.4452891664405</v>
      </c>
      <c r="H19476" s="415">
        <f t="shared" si="609"/>
        <v>5.4772264458322022</v>
      </c>
    </row>
    <row r="19477" spans="1:8" ht="15" hidden="1" thickBot="1">
      <c r="A19477" s="409">
        <v>202209</v>
      </c>
      <c r="B19477" s="196" t="s">
        <v>2402</v>
      </c>
      <c r="C19477" s="197" t="s">
        <v>791</v>
      </c>
      <c r="D19477" s="198" t="s">
        <v>339</v>
      </c>
      <c r="E19477" s="421">
        <v>807</v>
      </c>
      <c r="F19477" s="413">
        <v>147.32</v>
      </c>
      <c r="G19477" s="414">
        <f t="shared" si="608"/>
        <v>5.4778713005701878</v>
      </c>
      <c r="H19477" s="415">
        <f t="shared" si="609"/>
        <v>5.4778713005701878</v>
      </c>
    </row>
    <row r="19478" spans="1:8" ht="15" hidden="1" thickBot="1">
      <c r="A19478" s="409">
        <v>202209</v>
      </c>
      <c r="B19478" s="196" t="s">
        <v>2403</v>
      </c>
      <c r="C19478" s="197" t="s">
        <v>791</v>
      </c>
      <c r="D19478" s="198" t="s">
        <v>337</v>
      </c>
      <c r="E19478" s="421">
        <v>112197</v>
      </c>
      <c r="F19478" s="413">
        <v>147.32</v>
      </c>
      <c r="G19478" s="414">
        <f t="shared" si="608"/>
        <v>761.58702144990502</v>
      </c>
      <c r="H19478" s="415">
        <f t="shared" si="609"/>
        <v>3.8079351072495253</v>
      </c>
    </row>
    <row r="19479" spans="1:8" ht="15" hidden="1" thickBot="1">
      <c r="A19479" s="409">
        <v>202209</v>
      </c>
      <c r="B19479" s="196" t="s">
        <v>2404</v>
      </c>
      <c r="C19479" s="197" t="s">
        <v>791</v>
      </c>
      <c r="D19479" s="198" t="s">
        <v>339</v>
      </c>
      <c r="E19479" s="421">
        <v>561</v>
      </c>
      <c r="F19479" s="413">
        <v>147.32</v>
      </c>
      <c r="G19479" s="414">
        <f t="shared" si="608"/>
        <v>3.8080369264186804</v>
      </c>
      <c r="H19479" s="415">
        <f t="shared" si="609"/>
        <v>3.8080369264186804</v>
      </c>
    </row>
    <row r="19480" spans="1:8" ht="15" hidden="1" thickBot="1">
      <c r="A19480" s="409">
        <v>202209</v>
      </c>
      <c r="B19480" s="196" t="s">
        <v>2405</v>
      </c>
      <c r="C19480" s="197" t="s">
        <v>791</v>
      </c>
      <c r="D19480" s="198" t="s">
        <v>337</v>
      </c>
      <c r="E19480" s="421">
        <v>112399</v>
      </c>
      <c r="F19480" s="413">
        <v>147.32</v>
      </c>
      <c r="G19480" s="414">
        <f t="shared" si="608"/>
        <v>762.95818626120013</v>
      </c>
      <c r="H19480" s="415">
        <f t="shared" si="609"/>
        <v>3.8147909313060007</v>
      </c>
    </row>
    <row r="19481" spans="1:8" ht="15" hidden="1" thickBot="1">
      <c r="A19481" s="409">
        <v>202209</v>
      </c>
      <c r="B19481" s="196" t="s">
        <v>2406</v>
      </c>
      <c r="C19481" s="197" t="s">
        <v>791</v>
      </c>
      <c r="D19481" s="198" t="s">
        <v>339</v>
      </c>
      <c r="E19481" s="421">
        <v>562</v>
      </c>
      <c r="F19481" s="413">
        <v>147.32</v>
      </c>
      <c r="G19481" s="414">
        <f t="shared" si="608"/>
        <v>3.8148248710290527</v>
      </c>
      <c r="H19481" s="415">
        <f t="shared" si="609"/>
        <v>3.8148248710290527</v>
      </c>
    </row>
    <row r="19482" spans="1:8" ht="15" hidden="1" thickBot="1">
      <c r="A19482" s="409">
        <v>202209</v>
      </c>
      <c r="B19482" s="196" t="s">
        <v>2407</v>
      </c>
      <c r="C19482" s="197" t="s">
        <v>791</v>
      </c>
      <c r="D19482" s="198" t="s">
        <v>337</v>
      </c>
      <c r="E19482" s="421">
        <v>161381</v>
      </c>
      <c r="F19482" s="413">
        <v>147.32</v>
      </c>
      <c r="G19482" s="414">
        <f t="shared" si="608"/>
        <v>1095.4452891664405</v>
      </c>
      <c r="H19482" s="415">
        <f t="shared" si="609"/>
        <v>5.4772264458322022</v>
      </c>
    </row>
    <row r="19483" spans="1:8" ht="15" hidden="1" thickBot="1">
      <c r="A19483" s="409">
        <v>202209</v>
      </c>
      <c r="B19483" s="196" t="s">
        <v>2408</v>
      </c>
      <c r="C19483" s="197" t="s">
        <v>791</v>
      </c>
      <c r="D19483" s="198" t="s">
        <v>339</v>
      </c>
      <c r="E19483" s="421">
        <v>807</v>
      </c>
      <c r="F19483" s="413">
        <v>147.32</v>
      </c>
      <c r="G19483" s="414">
        <f t="shared" si="608"/>
        <v>5.4778713005701878</v>
      </c>
      <c r="H19483" s="415">
        <f t="shared" si="609"/>
        <v>5.4778713005701878</v>
      </c>
    </row>
    <row r="19484" spans="1:8" ht="15" hidden="1" thickBot="1">
      <c r="A19484" s="409">
        <v>202209</v>
      </c>
      <c r="B19484" s="196" t="s">
        <v>2409</v>
      </c>
      <c r="C19484" s="197" t="s">
        <v>791</v>
      </c>
      <c r="D19484" s="198" t="s">
        <v>337</v>
      </c>
      <c r="E19484" s="421">
        <v>100370</v>
      </c>
      <c r="F19484" s="413">
        <v>147.32</v>
      </c>
      <c r="G19484" s="414">
        <f t="shared" si="608"/>
        <v>681.30600054303557</v>
      </c>
      <c r="H19484" s="415">
        <f t="shared" si="609"/>
        <v>3.4065300027151779</v>
      </c>
    </row>
    <row r="19485" spans="1:8" ht="15" hidden="1" thickBot="1">
      <c r="A19485" s="409">
        <v>202209</v>
      </c>
      <c r="B19485" s="196" t="s">
        <v>2410</v>
      </c>
      <c r="C19485" s="197" t="s">
        <v>791</v>
      </c>
      <c r="D19485" s="198" t="s">
        <v>337</v>
      </c>
      <c r="E19485" s="421">
        <v>118802</v>
      </c>
      <c r="F19485" s="413">
        <v>147.32</v>
      </c>
      <c r="G19485" s="414">
        <f t="shared" si="608"/>
        <v>806.42139560141197</v>
      </c>
      <c r="H19485" s="415">
        <f t="shared" si="609"/>
        <v>4.03210697800706</v>
      </c>
    </row>
    <row r="19486" spans="1:8" ht="15" hidden="1" thickBot="1">
      <c r="A19486" s="409">
        <v>202209</v>
      </c>
      <c r="B19486" s="196" t="s">
        <v>2411</v>
      </c>
      <c r="C19486" s="197" t="s">
        <v>791</v>
      </c>
      <c r="D19486" s="198" t="s">
        <v>337</v>
      </c>
      <c r="E19486" s="421">
        <v>77368</v>
      </c>
      <c r="F19486" s="413">
        <v>147.32</v>
      </c>
      <c r="G19486" s="414">
        <f t="shared" si="608"/>
        <v>525.16969861525934</v>
      </c>
      <c r="H19486" s="415">
        <f t="shared" si="609"/>
        <v>2.6258484930762966</v>
      </c>
    </row>
    <row r="19487" spans="1:8" ht="15" hidden="1" thickBot="1">
      <c r="A19487" s="409">
        <v>202209</v>
      </c>
      <c r="B19487" s="196" t="s">
        <v>2412</v>
      </c>
      <c r="C19487" s="197" t="s">
        <v>791</v>
      </c>
      <c r="D19487" s="198" t="s">
        <v>339</v>
      </c>
      <c r="E19487" s="421">
        <v>387</v>
      </c>
      <c r="F19487" s="413">
        <v>147.32</v>
      </c>
      <c r="G19487" s="414">
        <f t="shared" si="608"/>
        <v>2.6269345642139563</v>
      </c>
      <c r="H19487" s="415">
        <f t="shared" si="609"/>
        <v>2.6269345642139563</v>
      </c>
    </row>
    <row r="19488" spans="1:8" ht="15" hidden="1" thickBot="1">
      <c r="A19488" s="409">
        <v>202209</v>
      </c>
      <c r="B19488" s="196" t="s">
        <v>2413</v>
      </c>
      <c r="C19488" s="197" t="s">
        <v>791</v>
      </c>
      <c r="D19488" s="198" t="s">
        <v>337</v>
      </c>
      <c r="E19488" s="421">
        <v>98957</v>
      </c>
      <c r="F19488" s="413">
        <v>147.32</v>
      </c>
      <c r="G19488" s="414">
        <f t="shared" si="608"/>
        <v>671.71463480857994</v>
      </c>
      <c r="H19488" s="415">
        <f t="shared" si="609"/>
        <v>3.3585731740428999</v>
      </c>
    </row>
    <row r="19489" spans="1:8" ht="15" hidden="1" thickBot="1">
      <c r="A19489" s="409">
        <v>202209</v>
      </c>
      <c r="B19489" s="196" t="s">
        <v>2414</v>
      </c>
      <c r="C19489" s="197" t="s">
        <v>791</v>
      </c>
      <c r="D19489" s="198" t="s">
        <v>337</v>
      </c>
      <c r="E19489" s="421">
        <v>112417</v>
      </c>
      <c r="F19489" s="413">
        <v>147.32</v>
      </c>
      <c r="G19489" s="414">
        <f t="shared" si="608"/>
        <v>763.08036926418686</v>
      </c>
      <c r="H19489" s="415">
        <f t="shared" si="609"/>
        <v>3.8154018463209343</v>
      </c>
    </row>
    <row r="19490" spans="1:8" ht="15" hidden="1" thickBot="1">
      <c r="A19490" s="409">
        <v>202209</v>
      </c>
      <c r="B19490" s="196" t="s">
        <v>2415</v>
      </c>
      <c r="C19490" s="197" t="s">
        <v>791</v>
      </c>
      <c r="D19490" s="198" t="s">
        <v>337</v>
      </c>
      <c r="E19490" s="421">
        <v>148178</v>
      </c>
      <c r="F19490" s="413">
        <v>147.32</v>
      </c>
      <c r="G19490" s="414">
        <f t="shared" si="608"/>
        <v>1005.8240564756992</v>
      </c>
      <c r="H19490" s="415">
        <f t="shared" si="609"/>
        <v>5.0291202823784964</v>
      </c>
    </row>
    <row r="19491" spans="1:8" ht="15" hidden="1" thickBot="1">
      <c r="A19491" s="409">
        <v>202209</v>
      </c>
      <c r="B19491" s="196" t="s">
        <v>2416</v>
      </c>
      <c r="C19491" s="197" t="s">
        <v>2417</v>
      </c>
      <c r="D19491" s="198" t="s">
        <v>381</v>
      </c>
      <c r="E19491" s="421">
        <v>3010</v>
      </c>
      <c r="F19491" s="413">
        <v>147.32</v>
      </c>
      <c r="G19491" s="414">
        <f t="shared" si="608"/>
        <v>20.431713277219657</v>
      </c>
      <c r="H19491" s="415" t="str">
        <f t="shared" si="609"/>
        <v>VER</v>
      </c>
    </row>
    <row r="19492" spans="1:8" ht="15" hidden="1" thickBot="1">
      <c r="A19492" s="409">
        <v>202209</v>
      </c>
      <c r="B19492" s="196" t="s">
        <v>2418</v>
      </c>
      <c r="C19492" s="197" t="s">
        <v>2417</v>
      </c>
      <c r="D19492" s="198" t="s">
        <v>337</v>
      </c>
      <c r="E19492" s="421">
        <v>26843</v>
      </c>
      <c r="F19492" s="413">
        <v>147.32</v>
      </c>
      <c r="G19492" s="414">
        <f t="shared" si="608"/>
        <v>182.20879717621506</v>
      </c>
      <c r="H19492" s="415">
        <f t="shared" si="609"/>
        <v>0.91104398588107527</v>
      </c>
    </row>
    <row r="19493" spans="1:8" ht="15" hidden="1" thickBot="1">
      <c r="A19493" s="409">
        <v>202209</v>
      </c>
      <c r="B19493" s="196" t="s">
        <v>2419</v>
      </c>
      <c r="C19493" s="197" t="s">
        <v>2420</v>
      </c>
      <c r="D19493" s="198" t="s">
        <v>337</v>
      </c>
      <c r="E19493" s="421">
        <v>28732</v>
      </c>
      <c r="F19493" s="413">
        <v>147.32</v>
      </c>
      <c r="G19493" s="414">
        <f t="shared" si="608"/>
        <v>195.03122454520772</v>
      </c>
      <c r="H19493" s="415">
        <f t="shared" si="609"/>
        <v>0.97515612272603858</v>
      </c>
    </row>
    <row r="19494" spans="1:8" ht="15" hidden="1" thickBot="1">
      <c r="A19494" s="409">
        <v>202209</v>
      </c>
      <c r="B19494" s="196" t="s">
        <v>2421</v>
      </c>
      <c r="C19494" s="197" t="s">
        <v>2420</v>
      </c>
      <c r="D19494" s="198" t="s">
        <v>339</v>
      </c>
      <c r="E19494" s="421">
        <v>144</v>
      </c>
      <c r="F19494" s="413">
        <v>147.32</v>
      </c>
      <c r="G19494" s="414">
        <f t="shared" si="608"/>
        <v>0.97746402389356513</v>
      </c>
      <c r="H19494" s="415">
        <f t="shared" si="609"/>
        <v>0.97746402389356513</v>
      </c>
    </row>
    <row r="19495" spans="1:8" ht="15" hidden="1" thickBot="1">
      <c r="A19495" s="409">
        <v>202209</v>
      </c>
      <c r="B19495" s="196" t="s">
        <v>2422</v>
      </c>
      <c r="C19495" s="197" t="s">
        <v>2417</v>
      </c>
      <c r="D19495" s="198" t="s">
        <v>337</v>
      </c>
      <c r="E19495" s="421">
        <v>68535</v>
      </c>
      <c r="F19495" s="413">
        <v>147.32</v>
      </c>
      <c r="G19495" s="414">
        <f t="shared" si="608"/>
        <v>465.21178387184364</v>
      </c>
      <c r="H19495" s="415">
        <f t="shared" si="609"/>
        <v>2.3260589193592183</v>
      </c>
    </row>
    <row r="19496" spans="1:8" ht="15" hidden="1" thickBot="1">
      <c r="A19496" s="409">
        <v>202209</v>
      </c>
      <c r="B19496" s="196" t="s">
        <v>2423</v>
      </c>
      <c r="C19496" s="197" t="s">
        <v>2417</v>
      </c>
      <c r="D19496" s="198" t="s">
        <v>339</v>
      </c>
      <c r="E19496" s="421">
        <v>343</v>
      </c>
      <c r="F19496" s="413">
        <v>147.32</v>
      </c>
      <c r="G19496" s="414">
        <f t="shared" si="608"/>
        <v>2.3282650013575892</v>
      </c>
      <c r="H19496" s="415">
        <f t="shared" si="609"/>
        <v>2.3282650013575892</v>
      </c>
    </row>
    <row r="19497" spans="1:8" ht="15" hidden="1" thickBot="1">
      <c r="A19497" s="409">
        <v>202209</v>
      </c>
      <c r="B19497" s="196" t="s">
        <v>2424</v>
      </c>
      <c r="C19497" s="197" t="s">
        <v>2417</v>
      </c>
      <c r="D19497" s="198" t="s">
        <v>337</v>
      </c>
      <c r="E19497" s="421">
        <v>27244</v>
      </c>
      <c r="F19497" s="413">
        <v>147.32</v>
      </c>
      <c r="G19497" s="414">
        <f t="shared" si="608"/>
        <v>184.93076296497421</v>
      </c>
      <c r="H19497" s="415">
        <f t="shared" si="609"/>
        <v>0.92465381482487108</v>
      </c>
    </row>
    <row r="19498" spans="1:8" ht="15" hidden="1" thickBot="1">
      <c r="A19498" s="409">
        <v>202209</v>
      </c>
      <c r="B19498" s="196" t="s">
        <v>2425</v>
      </c>
      <c r="C19498" s="197" t="s">
        <v>2417</v>
      </c>
      <c r="D19498" s="198" t="s">
        <v>339</v>
      </c>
      <c r="E19498" s="421">
        <v>136</v>
      </c>
      <c r="F19498" s="413">
        <v>147.32</v>
      </c>
      <c r="G19498" s="414">
        <f t="shared" si="608"/>
        <v>0.92316046701058929</v>
      </c>
      <c r="H19498" s="415">
        <f t="shared" si="609"/>
        <v>0.92316046701058929</v>
      </c>
    </row>
    <row r="19499" spans="1:8" ht="15" hidden="1" thickBot="1">
      <c r="A19499" s="409">
        <v>202209</v>
      </c>
      <c r="B19499" s="196" t="s">
        <v>2426</v>
      </c>
      <c r="C19499" s="197" t="s">
        <v>2417</v>
      </c>
      <c r="D19499" s="198" t="s">
        <v>337</v>
      </c>
      <c r="E19499" s="421">
        <v>27625</v>
      </c>
      <c r="F19499" s="413">
        <v>147.32</v>
      </c>
      <c r="G19499" s="414">
        <f t="shared" si="608"/>
        <v>187.51696986152595</v>
      </c>
      <c r="H19499" s="415">
        <f t="shared" si="609"/>
        <v>0.93758484930762975</v>
      </c>
    </row>
    <row r="19500" spans="1:8" ht="15" hidden="1" thickBot="1">
      <c r="A19500" s="409">
        <v>202209</v>
      </c>
      <c r="B19500" s="196" t="s">
        <v>2427</v>
      </c>
      <c r="C19500" s="197" t="s">
        <v>2417</v>
      </c>
      <c r="D19500" s="198" t="s">
        <v>337</v>
      </c>
      <c r="E19500" s="421">
        <v>27625</v>
      </c>
      <c r="F19500" s="413">
        <v>147.32</v>
      </c>
      <c r="G19500" s="414">
        <f t="shared" si="608"/>
        <v>187.51696986152595</v>
      </c>
      <c r="H19500" s="415">
        <f t="shared" si="609"/>
        <v>0.93758484930762975</v>
      </c>
    </row>
    <row r="19501" spans="1:8" ht="15" hidden="1" thickBot="1">
      <c r="A19501" s="409">
        <v>202209</v>
      </c>
      <c r="B19501" s="196" t="s">
        <v>2428</v>
      </c>
      <c r="C19501" s="197" t="s">
        <v>2762</v>
      </c>
      <c r="D19501" s="198" t="s">
        <v>339</v>
      </c>
      <c r="E19501" s="421">
        <v>138</v>
      </c>
      <c r="F19501" s="413">
        <v>147.32</v>
      </c>
      <c r="G19501" s="414">
        <f t="shared" si="608"/>
        <v>0.93673635623133322</v>
      </c>
      <c r="H19501" s="415">
        <f t="shared" si="609"/>
        <v>0.93673635623133322</v>
      </c>
    </row>
    <row r="19502" spans="1:8" ht="15" hidden="1" thickBot="1">
      <c r="A19502" s="409">
        <v>202209</v>
      </c>
      <c r="B19502" s="196" t="s">
        <v>2429</v>
      </c>
      <c r="C19502" s="197" t="s">
        <v>2417</v>
      </c>
      <c r="D19502" s="198" t="s">
        <v>337</v>
      </c>
      <c r="E19502" s="421">
        <v>69366</v>
      </c>
      <c r="F19502" s="413">
        <v>147.32</v>
      </c>
      <c r="G19502" s="414">
        <f t="shared" si="608"/>
        <v>470.85256584306273</v>
      </c>
      <c r="H19502" s="415">
        <f t="shared" si="609"/>
        <v>2.3542628292153136</v>
      </c>
    </row>
    <row r="19503" spans="1:8" ht="15" hidden="1" thickBot="1">
      <c r="A19503" s="409">
        <v>202209</v>
      </c>
      <c r="B19503" s="196" t="s">
        <v>2430</v>
      </c>
      <c r="C19503" s="197" t="s">
        <v>2417</v>
      </c>
      <c r="D19503" s="198" t="s">
        <v>339</v>
      </c>
      <c r="E19503" s="421">
        <v>347</v>
      </c>
      <c r="F19503" s="413">
        <v>147.32</v>
      </c>
      <c r="G19503" s="414">
        <f t="shared" si="608"/>
        <v>2.3554167797990768</v>
      </c>
      <c r="H19503" s="415">
        <f t="shared" si="609"/>
        <v>2.3554167797990768</v>
      </c>
    </row>
    <row r="19504" spans="1:8" ht="15" hidden="1" thickBot="1">
      <c r="A19504" s="409">
        <v>202209</v>
      </c>
      <c r="B19504" s="196" t="s">
        <v>2431</v>
      </c>
      <c r="C19504" s="197" t="s">
        <v>2417</v>
      </c>
      <c r="D19504" s="198" t="s">
        <v>337</v>
      </c>
      <c r="E19504" s="421">
        <v>75344</v>
      </c>
      <c r="F19504" s="413">
        <v>147.32</v>
      </c>
      <c r="G19504" s="414">
        <f t="shared" si="608"/>
        <v>511.43089872386645</v>
      </c>
      <c r="H19504" s="415">
        <f t="shared" si="609"/>
        <v>2.5571544936193322</v>
      </c>
    </row>
    <row r="19505" spans="1:8" ht="15" hidden="1" thickBot="1">
      <c r="A19505" s="409">
        <v>202209</v>
      </c>
      <c r="B19505" s="196" t="s">
        <v>2432</v>
      </c>
      <c r="C19505" s="197" t="s">
        <v>2417</v>
      </c>
      <c r="D19505" s="198" t="s">
        <v>339</v>
      </c>
      <c r="E19505" s="421">
        <v>377</v>
      </c>
      <c r="F19505" s="413">
        <v>147.32</v>
      </c>
      <c r="G19505" s="414">
        <f t="shared" si="608"/>
        <v>2.5590551181102366</v>
      </c>
      <c r="H19505" s="415">
        <f t="shared" si="609"/>
        <v>2.5590551181102366</v>
      </c>
    </row>
    <row r="19506" spans="1:8" ht="15" hidden="1" thickBot="1">
      <c r="A19506" s="409">
        <v>202209</v>
      </c>
      <c r="B19506" s="196" t="s">
        <v>2433</v>
      </c>
      <c r="C19506" s="197" t="s">
        <v>2417</v>
      </c>
      <c r="D19506" s="198" t="s">
        <v>337</v>
      </c>
      <c r="E19506" s="421">
        <v>77268</v>
      </c>
      <c r="F19506" s="413">
        <v>147.32</v>
      </c>
      <c r="G19506" s="414">
        <f t="shared" si="608"/>
        <v>524.49090415422211</v>
      </c>
      <c r="H19506" s="415">
        <f t="shared" si="609"/>
        <v>2.6224545207711105</v>
      </c>
    </row>
    <row r="19507" spans="1:8" ht="15" hidden="1" thickBot="1">
      <c r="A19507" s="409">
        <v>202209</v>
      </c>
      <c r="B19507" s="196" t="s">
        <v>2797</v>
      </c>
      <c r="C19507" s="197" t="s">
        <v>2798</v>
      </c>
      <c r="D19507" s="198" t="s">
        <v>339</v>
      </c>
      <c r="E19507" s="421">
        <v>386</v>
      </c>
      <c r="F19507" s="413">
        <v>147.32</v>
      </c>
      <c r="G19507" s="414">
        <f t="shared" si="608"/>
        <v>2.6201466196035841</v>
      </c>
      <c r="H19507" s="415">
        <f t="shared" si="609"/>
        <v>2.6201466196035841</v>
      </c>
    </row>
    <row r="19508" spans="1:8" ht="15" hidden="1" thickBot="1">
      <c r="A19508" s="409">
        <v>202209</v>
      </c>
      <c r="B19508" s="196" t="s">
        <v>2434</v>
      </c>
      <c r="C19508" s="197" t="s">
        <v>2417</v>
      </c>
      <c r="D19508" s="198" t="s">
        <v>337</v>
      </c>
      <c r="E19508" s="421">
        <v>63095</v>
      </c>
      <c r="F19508" s="413">
        <v>147.32</v>
      </c>
      <c r="G19508" s="414">
        <f t="shared" si="608"/>
        <v>428.28536519142006</v>
      </c>
      <c r="H19508" s="415">
        <f t="shared" si="609"/>
        <v>2.1414268259571001</v>
      </c>
    </row>
    <row r="19509" spans="1:8" ht="15" hidden="1" thickBot="1">
      <c r="A19509" s="409">
        <v>202209</v>
      </c>
      <c r="B19509" s="196" t="s">
        <v>2435</v>
      </c>
      <c r="C19509" s="197" t="s">
        <v>2417</v>
      </c>
      <c r="D19509" s="198" t="s">
        <v>337</v>
      </c>
      <c r="E19509" s="421">
        <v>109222</v>
      </c>
      <c r="F19509" s="413">
        <v>147.32</v>
      </c>
      <c r="G19509" s="414">
        <f t="shared" si="608"/>
        <v>741.39288623404832</v>
      </c>
      <c r="H19509" s="415">
        <f t="shared" si="609"/>
        <v>3.7069644311702414</v>
      </c>
    </row>
    <row r="19510" spans="1:8" ht="15" hidden="1" thickBot="1">
      <c r="A19510" s="409">
        <v>202209</v>
      </c>
      <c r="B19510" s="196" t="s">
        <v>2436</v>
      </c>
      <c r="C19510" s="197" t="s">
        <v>2417</v>
      </c>
      <c r="D19510" s="198" t="s">
        <v>339</v>
      </c>
      <c r="E19510" s="421">
        <v>546</v>
      </c>
      <c r="F19510" s="413">
        <v>147.32</v>
      </c>
      <c r="G19510" s="414">
        <f t="shared" si="608"/>
        <v>3.7062177572631008</v>
      </c>
      <c r="H19510" s="415">
        <f t="shared" si="609"/>
        <v>3.7062177572631008</v>
      </c>
    </row>
    <row r="19511" spans="1:8" ht="15" hidden="1" thickBot="1">
      <c r="A19511" s="409">
        <v>202209</v>
      </c>
      <c r="B19511" s="196" t="s">
        <v>2437</v>
      </c>
      <c r="C19511" s="197" t="s">
        <v>2417</v>
      </c>
      <c r="D19511" s="198" t="s">
        <v>337</v>
      </c>
      <c r="E19511" s="421">
        <v>27625</v>
      </c>
      <c r="F19511" s="413">
        <v>147.32</v>
      </c>
      <c r="G19511" s="414">
        <f t="shared" si="608"/>
        <v>187.51696986152595</v>
      </c>
      <c r="H19511" s="415">
        <f t="shared" si="609"/>
        <v>0.93758484930762975</v>
      </c>
    </row>
    <row r="19512" spans="1:8" ht="15" hidden="1" thickBot="1">
      <c r="A19512" s="409">
        <v>202209</v>
      </c>
      <c r="B19512" s="196" t="s">
        <v>2438</v>
      </c>
      <c r="C19512" s="197" t="s">
        <v>2762</v>
      </c>
      <c r="D19512" s="198" t="s">
        <v>339</v>
      </c>
      <c r="E19512" s="421">
        <v>138</v>
      </c>
      <c r="F19512" s="413">
        <v>147.32</v>
      </c>
      <c r="G19512" s="414">
        <f t="shared" si="608"/>
        <v>0.93673635623133322</v>
      </c>
      <c r="H19512" s="415">
        <f t="shared" si="609"/>
        <v>0.93673635623133322</v>
      </c>
    </row>
    <row r="19513" spans="1:8" ht="15" hidden="1" thickBot="1">
      <c r="A19513" s="409">
        <v>202209</v>
      </c>
      <c r="B19513" s="196" t="s">
        <v>2439</v>
      </c>
      <c r="C19513" s="197" t="s">
        <v>2417</v>
      </c>
      <c r="D19513" s="198" t="s">
        <v>337</v>
      </c>
      <c r="E19513" s="421">
        <v>58831</v>
      </c>
      <c r="F19513" s="413">
        <v>147.32</v>
      </c>
      <c r="G19513" s="414">
        <f t="shared" si="608"/>
        <v>399.34156937279391</v>
      </c>
      <c r="H19513" s="415">
        <f t="shared" si="609"/>
        <v>1.9967078468639696</v>
      </c>
    </row>
    <row r="19514" spans="1:8" ht="15" hidden="1" thickBot="1">
      <c r="A19514" s="409">
        <v>202209</v>
      </c>
      <c r="B19514" s="196" t="s">
        <v>2440</v>
      </c>
      <c r="C19514" s="197" t="s">
        <v>2417</v>
      </c>
      <c r="D19514" s="198" t="s">
        <v>339</v>
      </c>
      <c r="E19514" s="421">
        <v>294</v>
      </c>
      <c r="F19514" s="413">
        <v>147.32</v>
      </c>
      <c r="G19514" s="414">
        <f t="shared" si="608"/>
        <v>1.9956557154493619</v>
      </c>
      <c r="H19514" s="415">
        <f t="shared" si="609"/>
        <v>1.9956557154493619</v>
      </c>
    </row>
    <row r="19515" spans="1:8" ht="15" hidden="1" thickBot="1">
      <c r="A19515" s="409">
        <v>202209</v>
      </c>
      <c r="B19515" s="196" t="s">
        <v>2441</v>
      </c>
      <c r="C19515" s="197" t="s">
        <v>2417</v>
      </c>
      <c r="D19515" s="198" t="s">
        <v>339</v>
      </c>
      <c r="E19515" s="421">
        <v>370</v>
      </c>
      <c r="F19515" s="413">
        <v>147.32</v>
      </c>
      <c r="G19515" s="414">
        <f t="shared" si="608"/>
        <v>2.5115395058376326</v>
      </c>
      <c r="H19515" s="415">
        <f t="shared" si="609"/>
        <v>2.5115395058376326</v>
      </c>
    </row>
    <row r="19516" spans="1:8" ht="15" hidden="1" thickBot="1">
      <c r="A19516" s="409">
        <v>202209</v>
      </c>
      <c r="B19516" s="196" t="s">
        <v>2442</v>
      </c>
      <c r="C19516" s="197" t="s">
        <v>2762</v>
      </c>
      <c r="D19516" s="198" t="s">
        <v>339</v>
      </c>
      <c r="E19516" s="421">
        <v>370</v>
      </c>
      <c r="F19516" s="413">
        <v>147.32</v>
      </c>
      <c r="G19516" s="414">
        <f t="shared" si="608"/>
        <v>2.5115395058376326</v>
      </c>
      <c r="H19516" s="415">
        <f t="shared" si="609"/>
        <v>2.5115395058376326</v>
      </c>
    </row>
    <row r="19517" spans="1:8" ht="15" hidden="1" thickBot="1">
      <c r="A19517" s="409">
        <v>202209</v>
      </c>
      <c r="B19517" s="196" t="s">
        <v>2443</v>
      </c>
      <c r="C19517" s="197" t="s">
        <v>2417</v>
      </c>
      <c r="D19517" s="198" t="s">
        <v>337</v>
      </c>
      <c r="E19517" s="421">
        <v>74061</v>
      </c>
      <c r="F19517" s="413">
        <v>147.32</v>
      </c>
      <c r="G19517" s="414">
        <f t="shared" si="608"/>
        <v>502.72196578875918</v>
      </c>
      <c r="H19517" s="415">
        <f t="shared" si="609"/>
        <v>2.513609828943796</v>
      </c>
    </row>
    <row r="19518" spans="1:8" ht="15" hidden="1" thickBot="1">
      <c r="A19518" s="409">
        <v>202209</v>
      </c>
      <c r="B19518" s="196" t="s">
        <v>2444</v>
      </c>
      <c r="C19518" s="197" t="s">
        <v>2417</v>
      </c>
      <c r="D19518" s="198" t="s">
        <v>339</v>
      </c>
      <c r="E19518" s="421">
        <v>370</v>
      </c>
      <c r="F19518" s="413">
        <v>147.32</v>
      </c>
      <c r="G19518" s="414">
        <f t="shared" si="608"/>
        <v>2.5115395058376326</v>
      </c>
      <c r="H19518" s="415">
        <f t="shared" si="609"/>
        <v>2.5115395058376326</v>
      </c>
    </row>
    <row r="19519" spans="1:8" ht="15" hidden="1" thickBot="1">
      <c r="A19519" s="409">
        <v>202209</v>
      </c>
      <c r="B19519" s="196" t="s">
        <v>2445</v>
      </c>
      <c r="C19519" s="197" t="s">
        <v>2417</v>
      </c>
      <c r="D19519" s="198" t="s">
        <v>337</v>
      </c>
      <c r="E19519" s="421">
        <v>48524</v>
      </c>
      <c r="F19519" s="413">
        <v>147.32</v>
      </c>
      <c r="G19519" s="414">
        <f t="shared" si="608"/>
        <v>329.37822427368997</v>
      </c>
      <c r="H19519" s="415">
        <f t="shared" si="609"/>
        <v>1.6468911213684498</v>
      </c>
    </row>
    <row r="19520" spans="1:8" ht="15" hidden="1" thickBot="1">
      <c r="A19520" s="409">
        <v>202209</v>
      </c>
      <c r="B19520" s="196" t="s">
        <v>2446</v>
      </c>
      <c r="C19520" s="197" t="s">
        <v>2417</v>
      </c>
      <c r="D19520" s="198" t="s">
        <v>339</v>
      </c>
      <c r="E19520" s="421">
        <v>243</v>
      </c>
      <c r="F19520" s="413">
        <v>147.32</v>
      </c>
      <c r="G19520" s="414">
        <f t="shared" si="608"/>
        <v>1.6494705403203911</v>
      </c>
      <c r="H19520" s="415">
        <f t="shared" si="609"/>
        <v>1.6494705403203911</v>
      </c>
    </row>
    <row r="19521" spans="1:8" ht="15" hidden="1" thickBot="1">
      <c r="A19521" s="409">
        <v>202209</v>
      </c>
      <c r="B19521" s="196" t="s">
        <v>2447</v>
      </c>
      <c r="C19521" s="197" t="s">
        <v>2417</v>
      </c>
      <c r="D19521" s="198" t="s">
        <v>337</v>
      </c>
      <c r="E19521" s="421">
        <v>48524</v>
      </c>
      <c r="F19521" s="413">
        <v>147.32</v>
      </c>
      <c r="G19521" s="414">
        <f t="shared" si="608"/>
        <v>329.37822427368997</v>
      </c>
      <c r="H19521" s="415">
        <f t="shared" si="609"/>
        <v>1.6468911213684498</v>
      </c>
    </row>
    <row r="19522" spans="1:8" ht="15" hidden="1" thickBot="1">
      <c r="A19522" s="409">
        <v>202209</v>
      </c>
      <c r="B19522" s="196" t="s">
        <v>2448</v>
      </c>
      <c r="C19522" s="197" t="s">
        <v>2417</v>
      </c>
      <c r="D19522" s="198" t="s">
        <v>339</v>
      </c>
      <c r="E19522" s="421">
        <v>243</v>
      </c>
      <c r="F19522" s="413">
        <v>147.32</v>
      </c>
      <c r="G19522" s="414">
        <f t="shared" ref="G19522:G19585" si="610">+E19522/F19522</f>
        <v>1.6494705403203911</v>
      </c>
      <c r="H19522" s="415">
        <f t="shared" ref="H19522:H19585" si="611">IF(D19522="TB",G19522/200,IF(D19522="LT",G19522,"VER"))</f>
        <v>1.6494705403203911</v>
      </c>
    </row>
    <row r="19523" spans="1:8" ht="15" hidden="1" thickBot="1">
      <c r="A19523" s="409">
        <v>202209</v>
      </c>
      <c r="B19523" s="196" t="s">
        <v>2449</v>
      </c>
      <c r="C19523" s="197" t="s">
        <v>2417</v>
      </c>
      <c r="D19523" s="198" t="s">
        <v>337</v>
      </c>
      <c r="E19523" s="421">
        <v>86070</v>
      </c>
      <c r="F19523" s="413">
        <v>147.32</v>
      </c>
      <c r="G19523" s="414">
        <f t="shared" si="610"/>
        <v>584.2383926147163</v>
      </c>
      <c r="H19523" s="415">
        <f t="shared" si="611"/>
        <v>2.9211919630735816</v>
      </c>
    </row>
    <row r="19524" spans="1:8" ht="15" hidden="1" thickBot="1">
      <c r="A19524" s="409">
        <v>202209</v>
      </c>
      <c r="B19524" s="196" t="s">
        <v>2450</v>
      </c>
      <c r="C19524" s="197" t="s">
        <v>2417</v>
      </c>
      <c r="D19524" s="198" t="s">
        <v>339</v>
      </c>
      <c r="E19524" s="421">
        <v>430</v>
      </c>
      <c r="F19524" s="413">
        <v>147.32</v>
      </c>
      <c r="G19524" s="414">
        <f t="shared" si="610"/>
        <v>2.9188161824599512</v>
      </c>
      <c r="H19524" s="415">
        <f t="shared" si="611"/>
        <v>2.9188161824599512</v>
      </c>
    </row>
    <row r="19525" spans="1:8" ht="15" hidden="1" thickBot="1">
      <c r="A19525" s="409">
        <v>202209</v>
      </c>
      <c r="B19525" s="196" t="s">
        <v>2451</v>
      </c>
      <c r="C19525" s="197" t="s">
        <v>2417</v>
      </c>
      <c r="D19525" s="198" t="s">
        <v>337</v>
      </c>
      <c r="E19525" s="421">
        <v>92463</v>
      </c>
      <c r="F19525" s="413">
        <v>147.32</v>
      </c>
      <c r="G19525" s="414">
        <f t="shared" si="610"/>
        <v>627.63372250882435</v>
      </c>
      <c r="H19525" s="415">
        <f t="shared" si="611"/>
        <v>3.1381686125441219</v>
      </c>
    </row>
    <row r="19526" spans="1:8" ht="15" hidden="1" thickBot="1">
      <c r="A19526" s="409">
        <v>202209</v>
      </c>
      <c r="B19526" s="196" t="s">
        <v>2452</v>
      </c>
      <c r="C19526" s="197" t="s">
        <v>2417</v>
      </c>
      <c r="D19526" s="198" t="s">
        <v>339</v>
      </c>
      <c r="E19526" s="421">
        <v>462</v>
      </c>
      <c r="F19526" s="413">
        <v>147.32</v>
      </c>
      <c r="G19526" s="414">
        <f t="shared" si="610"/>
        <v>3.1360304099918546</v>
      </c>
      <c r="H19526" s="415">
        <f t="shared" si="611"/>
        <v>3.1360304099918546</v>
      </c>
    </row>
    <row r="19527" spans="1:8" ht="15" hidden="1" thickBot="1">
      <c r="A19527" s="409">
        <v>202209</v>
      </c>
      <c r="B19527" s="196" t="s">
        <v>2453</v>
      </c>
      <c r="C19527" s="197" t="s">
        <v>2417</v>
      </c>
      <c r="D19527" s="198" t="s">
        <v>337</v>
      </c>
      <c r="E19527" s="421">
        <v>95768</v>
      </c>
      <c r="F19527" s="413">
        <v>147.32</v>
      </c>
      <c r="G19527" s="414">
        <f t="shared" si="610"/>
        <v>650.0678794461038</v>
      </c>
      <c r="H19527" s="415">
        <f t="shared" si="611"/>
        <v>3.250339397230519</v>
      </c>
    </row>
    <row r="19528" spans="1:8" ht="15" hidden="1" thickBot="1">
      <c r="A19528" s="409">
        <v>202209</v>
      </c>
      <c r="B19528" s="196" t="s">
        <v>2454</v>
      </c>
      <c r="C19528" s="197" t="s">
        <v>2763</v>
      </c>
      <c r="D19528" s="198" t="s">
        <v>339</v>
      </c>
      <c r="E19528" s="421">
        <v>479</v>
      </c>
      <c r="F19528" s="413">
        <v>147.32</v>
      </c>
      <c r="G19528" s="414">
        <f t="shared" si="610"/>
        <v>3.2514254683681783</v>
      </c>
      <c r="H19528" s="415">
        <f t="shared" si="611"/>
        <v>3.2514254683681783</v>
      </c>
    </row>
    <row r="19529" spans="1:8" ht="15" hidden="1" thickBot="1">
      <c r="A19529" s="409">
        <v>202209</v>
      </c>
      <c r="B19529" s="196" t="s">
        <v>2455</v>
      </c>
      <c r="C19529" s="197" t="s">
        <v>2417</v>
      </c>
      <c r="D19529" s="198" t="s">
        <v>337</v>
      </c>
      <c r="E19529" s="421">
        <v>73570</v>
      </c>
      <c r="F19529" s="413">
        <v>147.32</v>
      </c>
      <c r="G19529" s="414">
        <f t="shared" si="610"/>
        <v>499.38908498506652</v>
      </c>
      <c r="H19529" s="415">
        <f t="shared" si="611"/>
        <v>2.4969454249253324</v>
      </c>
    </row>
    <row r="19530" spans="1:8" ht="15" hidden="1" thickBot="1">
      <c r="A19530" s="409">
        <v>202209</v>
      </c>
      <c r="B19530" s="196" t="s">
        <v>2456</v>
      </c>
      <c r="C19530" s="197" t="s">
        <v>2417</v>
      </c>
      <c r="D19530" s="198" t="s">
        <v>339</v>
      </c>
      <c r="E19530" s="421">
        <v>368</v>
      </c>
      <c r="F19530" s="413">
        <v>147.32</v>
      </c>
      <c r="G19530" s="414">
        <f t="shared" si="610"/>
        <v>2.4979636166168886</v>
      </c>
      <c r="H19530" s="415">
        <f t="shared" si="611"/>
        <v>2.4979636166168886</v>
      </c>
    </row>
    <row r="19531" spans="1:8" ht="15" hidden="1" thickBot="1">
      <c r="A19531" s="409">
        <v>202209</v>
      </c>
      <c r="B19531" s="196" t="s">
        <v>2457</v>
      </c>
      <c r="C19531" s="197" t="s">
        <v>2417</v>
      </c>
      <c r="D19531" s="198" t="s">
        <v>337</v>
      </c>
      <c r="E19531" s="421">
        <v>48524</v>
      </c>
      <c r="F19531" s="413">
        <v>147.32</v>
      </c>
      <c r="G19531" s="414">
        <f t="shared" si="610"/>
        <v>329.37822427368997</v>
      </c>
      <c r="H19531" s="415">
        <f t="shared" si="611"/>
        <v>1.6468911213684498</v>
      </c>
    </row>
    <row r="19532" spans="1:8" ht="15" hidden="1" thickBot="1">
      <c r="A19532" s="409">
        <v>202209</v>
      </c>
      <c r="B19532" s="196" t="s">
        <v>2458</v>
      </c>
      <c r="C19532" s="197" t="s">
        <v>2417</v>
      </c>
      <c r="D19532" s="198" t="s">
        <v>337</v>
      </c>
      <c r="E19532" s="421">
        <v>112705</v>
      </c>
      <c r="F19532" s="413">
        <v>147.32</v>
      </c>
      <c r="G19532" s="414">
        <f t="shared" si="610"/>
        <v>765.03529731197398</v>
      </c>
      <c r="H19532" s="415">
        <f t="shared" si="611"/>
        <v>3.8251764865598701</v>
      </c>
    </row>
    <row r="19533" spans="1:8" ht="15" hidden="1" thickBot="1">
      <c r="A19533" s="409">
        <v>202209</v>
      </c>
      <c r="B19533" s="196" t="s">
        <v>2459</v>
      </c>
      <c r="C19533" s="197" t="s">
        <v>2417</v>
      </c>
      <c r="D19533" s="198" t="s">
        <v>339</v>
      </c>
      <c r="E19533" s="421">
        <v>564</v>
      </c>
      <c r="F19533" s="413">
        <v>147.32</v>
      </c>
      <c r="G19533" s="414">
        <f t="shared" si="610"/>
        <v>3.8284007602497967</v>
      </c>
      <c r="H19533" s="415">
        <f t="shared" si="611"/>
        <v>3.8284007602497967</v>
      </c>
    </row>
    <row r="19534" spans="1:8" ht="15" hidden="1" thickBot="1">
      <c r="A19534" s="409">
        <v>202209</v>
      </c>
      <c r="B19534" s="196" t="s">
        <v>2460</v>
      </c>
      <c r="C19534" s="197" t="s">
        <v>2417</v>
      </c>
      <c r="D19534" s="198" t="s">
        <v>374</v>
      </c>
      <c r="E19534" s="421">
        <v>0.01</v>
      </c>
      <c r="F19534" s="413">
        <v>147.32</v>
      </c>
      <c r="G19534" s="414">
        <f t="shared" si="610"/>
        <v>6.7879446103719793E-5</v>
      </c>
      <c r="H19534" s="415" t="str">
        <f t="shared" si="611"/>
        <v>VER</v>
      </c>
    </row>
    <row r="19535" spans="1:8" ht="15" hidden="1" thickBot="1">
      <c r="A19535" s="409">
        <v>202209</v>
      </c>
      <c r="B19535" s="196" t="s">
        <v>2461</v>
      </c>
      <c r="C19535" s="197" t="s">
        <v>2417</v>
      </c>
      <c r="D19535" s="198" t="s">
        <v>337</v>
      </c>
      <c r="E19535" s="421">
        <v>87801</v>
      </c>
      <c r="F19535" s="413">
        <v>147.32</v>
      </c>
      <c r="G19535" s="414">
        <f t="shared" si="610"/>
        <v>595.98832473527023</v>
      </c>
      <c r="H19535" s="415">
        <f t="shared" si="611"/>
        <v>2.9799416236763512</v>
      </c>
    </row>
    <row r="19536" spans="1:8" ht="15" hidden="1" thickBot="1">
      <c r="A19536" s="409">
        <v>202209</v>
      </c>
      <c r="B19536" s="196" t="s">
        <v>2462</v>
      </c>
      <c r="C19536" s="197" t="s">
        <v>2417</v>
      </c>
      <c r="D19536" s="198" t="s">
        <v>337</v>
      </c>
      <c r="E19536" s="421">
        <v>44949</v>
      </c>
      <c r="F19536" s="413">
        <v>147.32</v>
      </c>
      <c r="G19536" s="414">
        <f t="shared" si="610"/>
        <v>305.11132229161012</v>
      </c>
      <c r="H19536" s="415">
        <f t="shared" si="611"/>
        <v>1.5255566114580505</v>
      </c>
    </row>
    <row r="19537" spans="1:8" ht="15" hidden="1" thickBot="1">
      <c r="A19537" s="409">
        <v>202209</v>
      </c>
      <c r="B19537" s="196" t="s">
        <v>2463</v>
      </c>
      <c r="C19537" s="197" t="s">
        <v>2417</v>
      </c>
      <c r="D19537" s="198" t="s">
        <v>339</v>
      </c>
      <c r="E19537" s="421">
        <v>225</v>
      </c>
      <c r="F19537" s="413">
        <v>147.32</v>
      </c>
      <c r="G19537" s="414">
        <f t="shared" si="610"/>
        <v>1.5272875373336954</v>
      </c>
      <c r="H19537" s="415">
        <f t="shared" si="611"/>
        <v>1.5272875373336954</v>
      </c>
    </row>
    <row r="19538" spans="1:8" ht="15" hidden="1" thickBot="1">
      <c r="A19538" s="409">
        <v>202209</v>
      </c>
      <c r="B19538" s="196" t="s">
        <v>2464</v>
      </c>
      <c r="C19538" s="197" t="s">
        <v>2417</v>
      </c>
      <c r="D19538" s="198" t="s">
        <v>337</v>
      </c>
      <c r="E19538" s="421">
        <v>43016</v>
      </c>
      <c r="F19538" s="413">
        <v>147.32</v>
      </c>
      <c r="G19538" s="414">
        <f t="shared" si="610"/>
        <v>291.9902253597611</v>
      </c>
      <c r="H19538" s="415">
        <f t="shared" si="611"/>
        <v>1.4599511267988055</v>
      </c>
    </row>
    <row r="19539" spans="1:8" ht="15" hidden="1" thickBot="1">
      <c r="A19539" s="409">
        <v>202209</v>
      </c>
      <c r="B19539" s="196" t="s">
        <v>2465</v>
      </c>
      <c r="C19539" s="197" t="s">
        <v>2417</v>
      </c>
      <c r="D19539" s="198" t="s">
        <v>337</v>
      </c>
      <c r="E19539" s="421">
        <v>95168</v>
      </c>
      <c r="F19539" s="413">
        <v>147.32</v>
      </c>
      <c r="G19539" s="414">
        <f t="shared" si="610"/>
        <v>645.99511267988055</v>
      </c>
      <c r="H19539" s="415">
        <f t="shared" si="611"/>
        <v>3.2299755633994027</v>
      </c>
    </row>
    <row r="19540" spans="1:8" ht="15" hidden="1" thickBot="1">
      <c r="A19540" s="409">
        <v>202209</v>
      </c>
      <c r="B19540" s="196" t="s">
        <v>2466</v>
      </c>
      <c r="C19540" s="197" t="s">
        <v>2417</v>
      </c>
      <c r="D19540" s="198" t="s">
        <v>337</v>
      </c>
      <c r="E19540" s="421">
        <v>110475</v>
      </c>
      <c r="F19540" s="413">
        <v>147.32</v>
      </c>
      <c r="G19540" s="414">
        <f t="shared" si="610"/>
        <v>749.89818083084447</v>
      </c>
      <c r="H19540" s="415">
        <f t="shared" si="611"/>
        <v>3.7494909041542224</v>
      </c>
    </row>
    <row r="19541" spans="1:8" ht="15" hidden="1" thickBot="1">
      <c r="A19541" s="409">
        <v>202209</v>
      </c>
      <c r="B19541" s="196" t="s">
        <v>2467</v>
      </c>
      <c r="C19541" s="197" t="s">
        <v>2764</v>
      </c>
      <c r="D19541" s="198" t="s">
        <v>339</v>
      </c>
      <c r="E19541" s="421">
        <v>552</v>
      </c>
      <c r="F19541" s="413">
        <v>147.32</v>
      </c>
      <c r="G19541" s="414">
        <f t="shared" si="610"/>
        <v>3.7469454249253329</v>
      </c>
      <c r="H19541" s="415">
        <f t="shared" si="611"/>
        <v>3.7469454249253329</v>
      </c>
    </row>
    <row r="19542" spans="1:8" ht="15" hidden="1" thickBot="1">
      <c r="A19542" s="409">
        <v>202209</v>
      </c>
      <c r="B19542" s="196" t="s">
        <v>2468</v>
      </c>
      <c r="C19542" s="197" t="s">
        <v>2417</v>
      </c>
      <c r="D19542" s="198" t="s">
        <v>337</v>
      </c>
      <c r="E19542" s="421">
        <v>37578</v>
      </c>
      <c r="F19542" s="413">
        <v>147.32</v>
      </c>
      <c r="G19542" s="414">
        <f t="shared" si="610"/>
        <v>255.07738256855825</v>
      </c>
      <c r="H19542" s="415">
        <f t="shared" si="611"/>
        <v>1.2753869128427913</v>
      </c>
    </row>
    <row r="19543" spans="1:8" ht="15" hidden="1" thickBot="1">
      <c r="A19543" s="409">
        <v>202209</v>
      </c>
      <c r="B19543" s="196" t="s">
        <v>2469</v>
      </c>
      <c r="C19543" s="197" t="s">
        <v>2417</v>
      </c>
      <c r="D19543" s="198" t="s">
        <v>339</v>
      </c>
      <c r="E19543" s="421">
        <v>204</v>
      </c>
      <c r="F19543" s="413">
        <v>147.32</v>
      </c>
      <c r="G19543" s="414">
        <f t="shared" si="610"/>
        <v>1.3847407005158838</v>
      </c>
      <c r="H19543" s="415">
        <f t="shared" si="611"/>
        <v>1.3847407005158838</v>
      </c>
    </row>
    <row r="19544" spans="1:8" ht="15" hidden="1" thickBot="1">
      <c r="A19544" s="409">
        <v>202209</v>
      </c>
      <c r="B19544" s="196" t="s">
        <v>2470</v>
      </c>
      <c r="C19544" s="197" t="s">
        <v>2417</v>
      </c>
      <c r="D19544" s="198" t="s">
        <v>337</v>
      </c>
      <c r="E19544" s="421">
        <v>27325</v>
      </c>
      <c r="F19544" s="413">
        <v>147.32</v>
      </c>
      <c r="G19544" s="414">
        <f t="shared" si="610"/>
        <v>185.48058647841435</v>
      </c>
      <c r="H19544" s="415">
        <f t="shared" si="611"/>
        <v>0.92740293239207172</v>
      </c>
    </row>
    <row r="19545" spans="1:8" ht="15" hidden="1" thickBot="1">
      <c r="A19545" s="409">
        <v>202209</v>
      </c>
      <c r="B19545" s="196" t="s">
        <v>2471</v>
      </c>
      <c r="C19545" s="197" t="s">
        <v>2417</v>
      </c>
      <c r="D19545" s="198" t="s">
        <v>339</v>
      </c>
      <c r="E19545" s="421">
        <v>137</v>
      </c>
      <c r="F19545" s="413">
        <v>147.32</v>
      </c>
      <c r="G19545" s="414">
        <f t="shared" si="610"/>
        <v>0.9299484116209612</v>
      </c>
      <c r="H19545" s="415">
        <f t="shared" si="611"/>
        <v>0.9299484116209612</v>
      </c>
    </row>
    <row r="19546" spans="1:8" ht="15" hidden="1" thickBot="1">
      <c r="A19546" s="409">
        <v>202209</v>
      </c>
      <c r="B19546" s="196" t="s">
        <v>2472</v>
      </c>
      <c r="C19546" s="197" t="s">
        <v>2417</v>
      </c>
      <c r="D19546" s="198" t="s">
        <v>337</v>
      </c>
      <c r="E19546" s="421">
        <v>152835</v>
      </c>
      <c r="F19546" s="413">
        <v>147.32</v>
      </c>
      <c r="G19546" s="414">
        <f t="shared" si="610"/>
        <v>1037.4355145262016</v>
      </c>
      <c r="H19546" s="415">
        <f t="shared" si="611"/>
        <v>5.1871775726310076</v>
      </c>
    </row>
    <row r="19547" spans="1:8" ht="15" hidden="1" thickBot="1">
      <c r="A19547" s="409">
        <v>202209</v>
      </c>
      <c r="B19547" s="196" t="s">
        <v>2473</v>
      </c>
      <c r="C19547" s="197" t="s">
        <v>2417</v>
      </c>
      <c r="D19547" s="198" t="s">
        <v>337</v>
      </c>
      <c r="E19547" s="421">
        <v>57026</v>
      </c>
      <c r="F19547" s="413">
        <v>147.32</v>
      </c>
      <c r="G19547" s="414">
        <f t="shared" si="610"/>
        <v>387.08932935107254</v>
      </c>
      <c r="H19547" s="415">
        <f t="shared" si="611"/>
        <v>1.9354466467553626</v>
      </c>
    </row>
    <row r="19548" spans="1:8" ht="15" hidden="1" thickBot="1">
      <c r="A19548" s="409">
        <v>202209</v>
      </c>
      <c r="B19548" s="196" t="s">
        <v>2474</v>
      </c>
      <c r="C19548" s="197" t="s">
        <v>2417</v>
      </c>
      <c r="D19548" s="198" t="s">
        <v>339</v>
      </c>
      <c r="E19548" s="421">
        <v>285</v>
      </c>
      <c r="F19548" s="413">
        <v>147.32</v>
      </c>
      <c r="G19548" s="414">
        <f t="shared" si="610"/>
        <v>1.9345642139560142</v>
      </c>
      <c r="H19548" s="415">
        <f t="shared" si="611"/>
        <v>1.9345642139560142</v>
      </c>
    </row>
    <row r="19549" spans="1:8" ht="15" hidden="1" thickBot="1">
      <c r="A19549" s="409">
        <v>202209</v>
      </c>
      <c r="B19549" s="196" t="s">
        <v>2475</v>
      </c>
      <c r="C19549" s="197" t="s">
        <v>2417</v>
      </c>
      <c r="D19549" s="198" t="s">
        <v>337</v>
      </c>
      <c r="E19549" s="421">
        <v>106572</v>
      </c>
      <c r="F19549" s="413">
        <v>147.32</v>
      </c>
      <c r="G19549" s="414">
        <f t="shared" si="610"/>
        <v>723.40483301656263</v>
      </c>
      <c r="H19549" s="415">
        <f t="shared" si="611"/>
        <v>3.617024165082813</v>
      </c>
    </row>
    <row r="19550" spans="1:8" ht="15" hidden="1" thickBot="1">
      <c r="A19550" s="409">
        <v>202209</v>
      </c>
      <c r="B19550" s="196" t="s">
        <v>2476</v>
      </c>
      <c r="C19550" s="197" t="s">
        <v>2765</v>
      </c>
      <c r="D19550" s="198" t="s">
        <v>339</v>
      </c>
      <c r="E19550" s="421">
        <v>533</v>
      </c>
      <c r="F19550" s="413">
        <v>147.32</v>
      </c>
      <c r="G19550" s="414">
        <f t="shared" si="610"/>
        <v>3.6179744773282652</v>
      </c>
      <c r="H19550" s="415">
        <f t="shared" si="611"/>
        <v>3.6179744773282652</v>
      </c>
    </row>
    <row r="19551" spans="1:8" ht="15" hidden="1" thickBot="1">
      <c r="A19551" s="409">
        <v>202209</v>
      </c>
      <c r="B19551" s="196" t="s">
        <v>2477</v>
      </c>
      <c r="C19551" s="197" t="s">
        <v>2417</v>
      </c>
      <c r="D19551" s="198" t="s">
        <v>337</v>
      </c>
      <c r="E19551" s="421">
        <v>58236</v>
      </c>
      <c r="F19551" s="413">
        <v>147.32</v>
      </c>
      <c r="G19551" s="414">
        <f t="shared" si="610"/>
        <v>395.30274232962262</v>
      </c>
      <c r="H19551" s="415">
        <f t="shared" si="611"/>
        <v>1.9765137116481131</v>
      </c>
    </row>
    <row r="19552" spans="1:8" ht="15" hidden="1" thickBot="1">
      <c r="A19552" s="409">
        <v>202209</v>
      </c>
      <c r="B19552" s="196" t="s">
        <v>2478</v>
      </c>
      <c r="C19552" s="197" t="s">
        <v>2479</v>
      </c>
      <c r="D19552" s="198" t="s">
        <v>337</v>
      </c>
      <c r="E19552" s="421">
        <v>155944</v>
      </c>
      <c r="F19552" s="413">
        <v>147.32</v>
      </c>
      <c r="G19552" s="414">
        <f t="shared" si="610"/>
        <v>1058.539234319848</v>
      </c>
      <c r="H19552" s="415">
        <f t="shared" si="611"/>
        <v>5.29269617159924</v>
      </c>
    </row>
    <row r="19553" spans="1:8" ht="15" hidden="1" thickBot="1">
      <c r="A19553" s="409">
        <v>202209</v>
      </c>
      <c r="B19553" s="196" t="s">
        <v>2480</v>
      </c>
      <c r="C19553" s="197" t="s">
        <v>676</v>
      </c>
      <c r="D19553" s="198" t="s">
        <v>337</v>
      </c>
      <c r="E19553" s="421">
        <v>55111</v>
      </c>
      <c r="F19553" s="413">
        <v>147.32</v>
      </c>
      <c r="G19553" s="414">
        <f t="shared" si="610"/>
        <v>374.09041542221019</v>
      </c>
      <c r="H19553" s="415">
        <f t="shared" si="611"/>
        <v>1.8704520771110509</v>
      </c>
    </row>
    <row r="19554" spans="1:8" ht="15" hidden="1" thickBot="1">
      <c r="A19554" s="409">
        <v>202209</v>
      </c>
      <c r="B19554" s="196" t="s">
        <v>2481</v>
      </c>
      <c r="C19554" s="197" t="s">
        <v>676</v>
      </c>
      <c r="D19554" s="198" t="s">
        <v>339</v>
      </c>
      <c r="E19554" s="421">
        <v>276</v>
      </c>
      <c r="F19554" s="413">
        <v>147.32</v>
      </c>
      <c r="G19554" s="414">
        <f t="shared" si="610"/>
        <v>1.8734727124626664</v>
      </c>
      <c r="H19554" s="415">
        <f t="shared" si="611"/>
        <v>1.8734727124626664</v>
      </c>
    </row>
    <row r="19555" spans="1:8" ht="15" hidden="1" thickBot="1">
      <c r="A19555" s="409">
        <v>202209</v>
      </c>
      <c r="B19555" s="196" t="s">
        <v>2482</v>
      </c>
      <c r="C19555" s="197" t="s">
        <v>2483</v>
      </c>
      <c r="D19555" s="198" t="s">
        <v>337</v>
      </c>
      <c r="E19555" s="421">
        <v>144500</v>
      </c>
      <c r="F19555" s="413">
        <v>147.32</v>
      </c>
      <c r="G19555" s="414">
        <f t="shared" si="610"/>
        <v>980.85799619875104</v>
      </c>
      <c r="H19555" s="415">
        <f t="shared" si="611"/>
        <v>4.904289980993755</v>
      </c>
    </row>
    <row r="19556" spans="1:8" ht="15" hidden="1" thickBot="1">
      <c r="A19556" s="409">
        <v>202209</v>
      </c>
      <c r="B19556" s="196" t="s">
        <v>2484</v>
      </c>
      <c r="C19556" s="197" t="s">
        <v>2483</v>
      </c>
      <c r="D19556" s="198" t="s">
        <v>337</v>
      </c>
      <c r="E19556" s="421">
        <v>144500</v>
      </c>
      <c r="F19556" s="413">
        <v>147.32</v>
      </c>
      <c r="G19556" s="414">
        <f t="shared" si="610"/>
        <v>980.85799619875104</v>
      </c>
      <c r="H19556" s="415">
        <f t="shared" si="611"/>
        <v>4.904289980993755</v>
      </c>
    </row>
    <row r="19557" spans="1:8" ht="15" hidden="1" thickBot="1">
      <c r="A19557" s="409">
        <v>202209</v>
      </c>
      <c r="B19557" s="196" t="s">
        <v>2485</v>
      </c>
      <c r="C19557" s="197" t="s">
        <v>2483</v>
      </c>
      <c r="D19557" s="198" t="s">
        <v>337</v>
      </c>
      <c r="E19557" s="421">
        <v>102611</v>
      </c>
      <c r="F19557" s="413">
        <v>147.32</v>
      </c>
      <c r="G19557" s="414">
        <f t="shared" si="610"/>
        <v>696.5177844148792</v>
      </c>
      <c r="H19557" s="415">
        <f t="shared" si="611"/>
        <v>3.4825889220743962</v>
      </c>
    </row>
    <row r="19558" spans="1:8" ht="15" hidden="1" thickBot="1">
      <c r="A19558" s="409">
        <v>202209</v>
      </c>
      <c r="B19558" s="196" t="s">
        <v>2486</v>
      </c>
      <c r="C19558" s="197" t="s">
        <v>2487</v>
      </c>
      <c r="D19558" s="198" t="s">
        <v>337</v>
      </c>
      <c r="E19558" s="421">
        <v>52947</v>
      </c>
      <c r="F19558" s="413">
        <v>147.32</v>
      </c>
      <c r="G19558" s="414">
        <f t="shared" si="610"/>
        <v>359.4013032853652</v>
      </c>
      <c r="H19558" s="415">
        <f t="shared" si="611"/>
        <v>1.7970065164268261</v>
      </c>
    </row>
    <row r="19559" spans="1:8" ht="15" hidden="1" thickBot="1">
      <c r="A19559" s="409">
        <v>202209</v>
      </c>
      <c r="B19559" s="196" t="s">
        <v>2488</v>
      </c>
      <c r="C19559" s="197" t="s">
        <v>2487</v>
      </c>
      <c r="D19559" s="198" t="s">
        <v>339</v>
      </c>
      <c r="E19559" s="421">
        <v>256.85000000000002</v>
      </c>
      <c r="F19559" s="413">
        <v>147.32</v>
      </c>
      <c r="G19559" s="414">
        <f t="shared" si="610"/>
        <v>1.7434835731740432</v>
      </c>
      <c r="H19559" s="415">
        <f t="shared" si="611"/>
        <v>1.7434835731740432</v>
      </c>
    </row>
    <row r="19560" spans="1:8" ht="15" hidden="1" thickBot="1">
      <c r="A19560" s="409">
        <v>202209</v>
      </c>
      <c r="B19560" s="196" t="s">
        <v>2489</v>
      </c>
      <c r="C19560" s="197" t="s">
        <v>2487</v>
      </c>
      <c r="D19560" s="198" t="s">
        <v>337</v>
      </c>
      <c r="E19560" s="421">
        <v>71679</v>
      </c>
      <c r="F19560" s="413">
        <v>147.32</v>
      </c>
      <c r="G19560" s="414">
        <f t="shared" si="610"/>
        <v>486.55308172685312</v>
      </c>
      <c r="H19560" s="415">
        <f t="shared" si="611"/>
        <v>2.4327654086342658</v>
      </c>
    </row>
    <row r="19561" spans="1:8" ht="15" hidden="1" thickBot="1">
      <c r="A19561" s="409">
        <v>202209</v>
      </c>
      <c r="B19561" s="196" t="s">
        <v>2490</v>
      </c>
      <c r="C19561" s="197" t="s">
        <v>2487</v>
      </c>
      <c r="D19561" s="198" t="s">
        <v>337</v>
      </c>
      <c r="E19561" s="421">
        <v>39010</v>
      </c>
      <c r="F19561" s="413">
        <v>147.32</v>
      </c>
      <c r="G19561" s="414">
        <f t="shared" si="610"/>
        <v>264.79771925061095</v>
      </c>
      <c r="H19561" s="415">
        <f t="shared" si="611"/>
        <v>1.3239885962530549</v>
      </c>
    </row>
    <row r="19562" spans="1:8" ht="15" hidden="1" thickBot="1">
      <c r="A19562" s="409">
        <v>202209</v>
      </c>
      <c r="B19562" s="196" t="s">
        <v>2491</v>
      </c>
      <c r="C19562" s="197" t="s">
        <v>2487</v>
      </c>
      <c r="D19562" s="198" t="s">
        <v>337</v>
      </c>
      <c r="E19562" s="421">
        <v>39010</v>
      </c>
      <c r="F19562" s="413">
        <v>147.32</v>
      </c>
      <c r="G19562" s="414">
        <f t="shared" si="610"/>
        <v>264.79771925061095</v>
      </c>
      <c r="H19562" s="415">
        <f t="shared" si="611"/>
        <v>1.3239885962530549</v>
      </c>
    </row>
    <row r="19563" spans="1:8" ht="15" hidden="1" thickBot="1">
      <c r="A19563" s="409">
        <v>202209</v>
      </c>
      <c r="B19563" s="196" t="s">
        <v>2492</v>
      </c>
      <c r="C19563" s="197" t="s">
        <v>2487</v>
      </c>
      <c r="D19563" s="198" t="s">
        <v>339</v>
      </c>
      <c r="E19563" s="421">
        <v>195</v>
      </c>
      <c r="F19563" s="413">
        <v>147.32</v>
      </c>
      <c r="G19563" s="414">
        <f t="shared" si="610"/>
        <v>1.3236491990225361</v>
      </c>
      <c r="H19563" s="415">
        <f t="shared" si="611"/>
        <v>1.3236491990225361</v>
      </c>
    </row>
    <row r="19564" spans="1:8" ht="15" hidden="1" thickBot="1">
      <c r="A19564" s="409">
        <v>202209</v>
      </c>
      <c r="B19564" s="196" t="s">
        <v>2493</v>
      </c>
      <c r="C19564" s="197" t="s">
        <v>2487</v>
      </c>
      <c r="D19564" s="198" t="s">
        <v>337</v>
      </c>
      <c r="E19564" s="421">
        <v>39010</v>
      </c>
      <c r="F19564" s="413">
        <v>147.32</v>
      </c>
      <c r="G19564" s="414">
        <f t="shared" si="610"/>
        <v>264.79771925061095</v>
      </c>
      <c r="H19564" s="415">
        <f t="shared" si="611"/>
        <v>1.3239885962530549</v>
      </c>
    </row>
    <row r="19565" spans="1:8" ht="15" hidden="1" thickBot="1">
      <c r="A19565" s="409">
        <v>202209</v>
      </c>
      <c r="B19565" s="196" t="s">
        <v>2494</v>
      </c>
      <c r="C19565" s="197" t="s">
        <v>2487</v>
      </c>
      <c r="D19565" s="198" t="s">
        <v>374</v>
      </c>
      <c r="E19565" s="421">
        <v>149</v>
      </c>
      <c r="F19565" s="413">
        <v>147.32</v>
      </c>
      <c r="G19565" s="414">
        <f t="shared" si="610"/>
        <v>1.0114037469454249</v>
      </c>
      <c r="H19565" s="415" t="str">
        <f t="shared" si="611"/>
        <v>VER</v>
      </c>
    </row>
    <row r="19566" spans="1:8" ht="15" hidden="1" thickBot="1">
      <c r="A19566" s="409">
        <v>202209</v>
      </c>
      <c r="B19566" s="196" t="s">
        <v>2495</v>
      </c>
      <c r="C19566" s="197" t="s">
        <v>2487</v>
      </c>
      <c r="D19566" s="198" t="s">
        <v>337</v>
      </c>
      <c r="E19566" s="421">
        <v>39010</v>
      </c>
      <c r="F19566" s="413">
        <v>147.32</v>
      </c>
      <c r="G19566" s="414">
        <f t="shared" si="610"/>
        <v>264.79771925061095</v>
      </c>
      <c r="H19566" s="415">
        <f t="shared" si="611"/>
        <v>1.3239885962530549</v>
      </c>
    </row>
    <row r="19567" spans="1:8" ht="15" hidden="1" thickBot="1">
      <c r="A19567" s="409">
        <v>202209</v>
      </c>
      <c r="B19567" s="196" t="s">
        <v>2496</v>
      </c>
      <c r="C19567" s="197" t="s">
        <v>2487</v>
      </c>
      <c r="D19567" s="198" t="s">
        <v>339</v>
      </c>
      <c r="E19567" s="421">
        <v>195</v>
      </c>
      <c r="F19567" s="413">
        <v>147.32</v>
      </c>
      <c r="G19567" s="414">
        <f t="shared" si="610"/>
        <v>1.3236491990225361</v>
      </c>
      <c r="H19567" s="415">
        <f t="shared" si="611"/>
        <v>1.3236491990225361</v>
      </c>
    </row>
    <row r="19568" spans="1:8" ht="15" hidden="1" thickBot="1">
      <c r="A19568" s="409">
        <v>202209</v>
      </c>
      <c r="B19568" s="196" t="s">
        <v>2497</v>
      </c>
      <c r="C19568" s="197" t="s">
        <v>2487</v>
      </c>
      <c r="D19568" s="198" t="s">
        <v>374</v>
      </c>
      <c r="E19568" s="421">
        <v>129</v>
      </c>
      <c r="F19568" s="413">
        <v>147.32</v>
      </c>
      <c r="G19568" s="414">
        <f t="shared" si="610"/>
        <v>0.87564485473798537</v>
      </c>
      <c r="H19568" s="415" t="str">
        <f t="shared" si="611"/>
        <v>VER</v>
      </c>
    </row>
    <row r="19569" spans="1:8" ht="15" hidden="1" thickBot="1">
      <c r="A19569" s="409">
        <v>202209</v>
      </c>
      <c r="B19569" s="196" t="s">
        <v>2498</v>
      </c>
      <c r="C19569" s="197" t="s">
        <v>2487</v>
      </c>
      <c r="D19569" s="198" t="s">
        <v>374</v>
      </c>
      <c r="E19569" s="421">
        <v>129</v>
      </c>
      <c r="F19569" s="413">
        <v>147.32</v>
      </c>
      <c r="G19569" s="414">
        <f t="shared" si="610"/>
        <v>0.87564485473798537</v>
      </c>
      <c r="H19569" s="415" t="str">
        <f t="shared" si="611"/>
        <v>VER</v>
      </c>
    </row>
    <row r="19570" spans="1:8" ht="15" hidden="1" thickBot="1">
      <c r="A19570" s="409">
        <v>202209</v>
      </c>
      <c r="B19570" s="196" t="s">
        <v>2499</v>
      </c>
      <c r="C19570" s="197" t="s">
        <v>2487</v>
      </c>
      <c r="D19570" s="198" t="s">
        <v>337</v>
      </c>
      <c r="E19570" s="421">
        <v>39010</v>
      </c>
      <c r="F19570" s="413">
        <v>147.32</v>
      </c>
      <c r="G19570" s="414">
        <f t="shared" si="610"/>
        <v>264.79771925061095</v>
      </c>
      <c r="H19570" s="415">
        <f t="shared" si="611"/>
        <v>1.3239885962530549</v>
      </c>
    </row>
    <row r="19571" spans="1:8" ht="15" hidden="1" thickBot="1">
      <c r="A19571" s="409">
        <v>202209</v>
      </c>
      <c r="B19571" s="196" t="s">
        <v>2500</v>
      </c>
      <c r="C19571" s="197" t="s">
        <v>2487</v>
      </c>
      <c r="D19571" s="198" t="s">
        <v>350</v>
      </c>
      <c r="E19571" s="421">
        <v>0.01</v>
      </c>
      <c r="F19571" s="413">
        <v>147.32</v>
      </c>
      <c r="G19571" s="414">
        <f t="shared" si="610"/>
        <v>6.7879446103719793E-5</v>
      </c>
      <c r="H19571" s="415" t="str">
        <f t="shared" si="611"/>
        <v>VER</v>
      </c>
    </row>
    <row r="19572" spans="1:8" ht="15" hidden="1" thickBot="1">
      <c r="A19572" s="409">
        <v>202209</v>
      </c>
      <c r="B19572" s="196" t="s">
        <v>2501</v>
      </c>
      <c r="C19572" s="197" t="s">
        <v>2487</v>
      </c>
      <c r="D19572" s="198" t="s">
        <v>337</v>
      </c>
      <c r="E19572" s="421">
        <v>52947</v>
      </c>
      <c r="F19572" s="413">
        <v>147.32</v>
      </c>
      <c r="G19572" s="414">
        <f t="shared" si="610"/>
        <v>359.4013032853652</v>
      </c>
      <c r="H19572" s="415">
        <f t="shared" si="611"/>
        <v>1.7970065164268261</v>
      </c>
    </row>
    <row r="19573" spans="1:8" ht="15" hidden="1" thickBot="1">
      <c r="A19573" s="409">
        <v>202209</v>
      </c>
      <c r="B19573" s="196" t="s">
        <v>2502</v>
      </c>
      <c r="C19573" s="197" t="s">
        <v>2487</v>
      </c>
      <c r="D19573" s="198" t="s">
        <v>339</v>
      </c>
      <c r="E19573" s="421">
        <v>256.85000000000002</v>
      </c>
      <c r="F19573" s="413">
        <v>147.32</v>
      </c>
      <c r="G19573" s="414">
        <f t="shared" si="610"/>
        <v>1.7434835731740432</v>
      </c>
      <c r="H19573" s="415">
        <f t="shared" si="611"/>
        <v>1.7434835731740432</v>
      </c>
    </row>
    <row r="19574" spans="1:8" ht="15" hidden="1" thickBot="1">
      <c r="A19574" s="409">
        <v>202209</v>
      </c>
      <c r="B19574" s="196" t="s">
        <v>2503</v>
      </c>
      <c r="C19574" s="197" t="s">
        <v>2487</v>
      </c>
      <c r="D19574" s="198" t="s">
        <v>374</v>
      </c>
      <c r="E19574" s="421">
        <v>0.01</v>
      </c>
      <c r="F19574" s="413">
        <v>147.32</v>
      </c>
      <c r="G19574" s="414">
        <f t="shared" si="610"/>
        <v>6.7879446103719793E-5</v>
      </c>
      <c r="H19574" s="415" t="str">
        <f t="shared" si="611"/>
        <v>VER</v>
      </c>
    </row>
    <row r="19575" spans="1:8" ht="15" hidden="1" thickBot="1">
      <c r="A19575" s="409">
        <v>202209</v>
      </c>
      <c r="B19575" s="196" t="s">
        <v>2504</v>
      </c>
      <c r="C19575" s="197" t="s">
        <v>2487</v>
      </c>
      <c r="D19575" s="198" t="s">
        <v>374</v>
      </c>
      <c r="E19575" s="421">
        <v>129</v>
      </c>
      <c r="F19575" s="413">
        <v>147.32</v>
      </c>
      <c r="G19575" s="414">
        <f t="shared" si="610"/>
        <v>0.87564485473798537</v>
      </c>
      <c r="H19575" s="415" t="str">
        <f t="shared" si="611"/>
        <v>VER</v>
      </c>
    </row>
    <row r="19576" spans="1:8" ht="15" hidden="1" thickBot="1">
      <c r="A19576" s="409">
        <v>202209</v>
      </c>
      <c r="B19576" s="196" t="s">
        <v>2505</v>
      </c>
      <c r="C19576" s="197" t="s">
        <v>2505</v>
      </c>
      <c r="D19576" s="198" t="s">
        <v>339</v>
      </c>
      <c r="E19576" s="421">
        <v>0.01</v>
      </c>
      <c r="F19576" s="413">
        <v>147.32</v>
      </c>
      <c r="G19576" s="414">
        <f t="shared" si="610"/>
        <v>6.7879446103719793E-5</v>
      </c>
      <c r="H19576" s="415">
        <f t="shared" si="611"/>
        <v>6.7879446103719793E-5</v>
      </c>
    </row>
    <row r="19577" spans="1:8" ht="15" hidden="1" thickBot="1">
      <c r="A19577" s="409">
        <v>202209</v>
      </c>
      <c r="B19577" s="196" t="s">
        <v>2506</v>
      </c>
      <c r="C19577" s="197" t="s">
        <v>2506</v>
      </c>
      <c r="D19577" s="198" t="s">
        <v>339</v>
      </c>
      <c r="E19577" s="421">
        <v>0.01</v>
      </c>
      <c r="F19577" s="413">
        <v>147.32</v>
      </c>
      <c r="G19577" s="414">
        <f t="shared" si="610"/>
        <v>6.7879446103719793E-5</v>
      </c>
      <c r="H19577" s="415">
        <f t="shared" si="611"/>
        <v>6.7879446103719793E-5</v>
      </c>
    </row>
    <row r="19578" spans="1:8" ht="15" hidden="1" thickBot="1">
      <c r="A19578" s="409">
        <v>202209</v>
      </c>
      <c r="B19578" s="196" t="s">
        <v>2507</v>
      </c>
      <c r="C19578" s="197" t="s">
        <v>2507</v>
      </c>
      <c r="D19578" s="198" t="s">
        <v>339</v>
      </c>
      <c r="E19578" s="421">
        <v>0.01</v>
      </c>
      <c r="F19578" s="413">
        <v>147.32</v>
      </c>
      <c r="G19578" s="414">
        <f t="shared" si="610"/>
        <v>6.7879446103719793E-5</v>
      </c>
      <c r="H19578" s="415">
        <f t="shared" si="611"/>
        <v>6.7879446103719793E-5</v>
      </c>
    </row>
    <row r="19579" spans="1:8" ht="15" hidden="1" thickBot="1">
      <c r="A19579" s="409">
        <v>202209</v>
      </c>
      <c r="B19579" s="196" t="s">
        <v>2508</v>
      </c>
      <c r="C19579" s="197" t="s">
        <v>2508</v>
      </c>
      <c r="D19579" s="198" t="s">
        <v>339</v>
      </c>
      <c r="E19579" s="421">
        <v>0.01</v>
      </c>
      <c r="F19579" s="413">
        <v>147.32</v>
      </c>
      <c r="G19579" s="414">
        <f t="shared" si="610"/>
        <v>6.7879446103719793E-5</v>
      </c>
      <c r="H19579" s="415">
        <f t="shared" si="611"/>
        <v>6.7879446103719793E-5</v>
      </c>
    </row>
    <row r="19580" spans="1:8" ht="15" hidden="1" thickBot="1">
      <c r="A19580" s="409">
        <v>202209</v>
      </c>
      <c r="B19580" s="196" t="s">
        <v>2509</v>
      </c>
      <c r="C19580" s="197" t="s">
        <v>2509</v>
      </c>
      <c r="D19580" s="198" t="s">
        <v>339</v>
      </c>
      <c r="E19580" s="421">
        <v>0.01</v>
      </c>
      <c r="F19580" s="413">
        <v>147.32</v>
      </c>
      <c r="G19580" s="414">
        <f t="shared" si="610"/>
        <v>6.7879446103719793E-5</v>
      </c>
      <c r="H19580" s="415">
        <f t="shared" si="611"/>
        <v>6.7879446103719793E-5</v>
      </c>
    </row>
    <row r="19581" spans="1:8" ht="15" hidden="1" thickBot="1">
      <c r="A19581" s="409">
        <v>202209</v>
      </c>
      <c r="B19581" s="196" t="s">
        <v>2510</v>
      </c>
      <c r="C19581" s="197" t="s">
        <v>2510</v>
      </c>
      <c r="D19581" s="198" t="s">
        <v>339</v>
      </c>
      <c r="E19581" s="421">
        <v>0.01</v>
      </c>
      <c r="F19581" s="413">
        <v>147.32</v>
      </c>
      <c r="G19581" s="414">
        <f t="shared" si="610"/>
        <v>6.7879446103719793E-5</v>
      </c>
      <c r="H19581" s="415">
        <f t="shared" si="611"/>
        <v>6.7879446103719793E-5</v>
      </c>
    </row>
    <row r="19582" spans="1:8" ht="15" hidden="1" thickBot="1">
      <c r="A19582" s="409">
        <v>202209</v>
      </c>
      <c r="B19582" s="196" t="s">
        <v>2511</v>
      </c>
      <c r="C19582" s="197" t="s">
        <v>2512</v>
      </c>
      <c r="D19582" s="198" t="s">
        <v>337</v>
      </c>
      <c r="E19582" s="421">
        <v>51450</v>
      </c>
      <c r="F19582" s="413">
        <v>147.32</v>
      </c>
      <c r="G19582" s="414">
        <f t="shared" si="610"/>
        <v>349.23975020363838</v>
      </c>
      <c r="H19582" s="415">
        <f t="shared" si="611"/>
        <v>1.746198751018192</v>
      </c>
    </row>
    <row r="19583" spans="1:8" ht="15" hidden="1" thickBot="1">
      <c r="A19583" s="409">
        <v>202209</v>
      </c>
      <c r="B19583" s="196" t="s">
        <v>2513</v>
      </c>
      <c r="C19583" s="197" t="s">
        <v>2512</v>
      </c>
      <c r="D19583" s="198" t="s">
        <v>337</v>
      </c>
      <c r="E19583" s="421">
        <v>66192</v>
      </c>
      <c r="F19583" s="413">
        <v>147.32</v>
      </c>
      <c r="G19583" s="414">
        <f t="shared" si="610"/>
        <v>449.30762964974207</v>
      </c>
      <c r="H19583" s="415">
        <f t="shared" si="611"/>
        <v>2.2465381482487103</v>
      </c>
    </row>
    <row r="19584" spans="1:8" ht="15" hidden="1" thickBot="1">
      <c r="A19584" s="409">
        <v>202209</v>
      </c>
      <c r="B19584" s="196" t="s">
        <v>2514</v>
      </c>
      <c r="C19584" s="197" t="s">
        <v>2512</v>
      </c>
      <c r="D19584" s="198" t="s">
        <v>339</v>
      </c>
      <c r="E19584" s="421">
        <v>331</v>
      </c>
      <c r="F19584" s="413">
        <v>147.32</v>
      </c>
      <c r="G19584" s="414">
        <f t="shared" si="610"/>
        <v>2.2468096660331254</v>
      </c>
      <c r="H19584" s="415">
        <f t="shared" si="611"/>
        <v>2.2468096660331254</v>
      </c>
    </row>
    <row r="19585" spans="1:8" ht="15" hidden="1" thickBot="1">
      <c r="A19585" s="409">
        <v>202209</v>
      </c>
      <c r="B19585" s="196" t="s">
        <v>2515</v>
      </c>
      <c r="C19585" s="197" t="s">
        <v>2512</v>
      </c>
      <c r="D19585" s="198" t="s">
        <v>337</v>
      </c>
      <c r="E19585" s="421">
        <v>69625</v>
      </c>
      <c r="F19585" s="413">
        <v>147.32</v>
      </c>
      <c r="G19585" s="414">
        <f t="shared" si="610"/>
        <v>472.61064349714911</v>
      </c>
      <c r="H19585" s="415">
        <f t="shared" si="611"/>
        <v>2.3630532174857457</v>
      </c>
    </row>
    <row r="19586" spans="1:8" ht="15" hidden="1" thickBot="1">
      <c r="A19586" s="409">
        <v>202209</v>
      </c>
      <c r="B19586" s="196" t="s">
        <v>2516</v>
      </c>
      <c r="C19586" s="197" t="s">
        <v>2512</v>
      </c>
      <c r="D19586" s="198" t="s">
        <v>339</v>
      </c>
      <c r="E19586" s="421">
        <v>348</v>
      </c>
      <c r="F19586" s="413">
        <v>147.32</v>
      </c>
      <c r="G19586" s="414">
        <f t="shared" ref="G19586:G19649" si="612">+E19586/F19586</f>
        <v>2.3622047244094491</v>
      </c>
      <c r="H19586" s="415">
        <f t="shared" ref="H19586:H19649" si="613">IF(D19586="TB",G19586/200,IF(D19586="LT",G19586,"VER"))</f>
        <v>2.3622047244094491</v>
      </c>
    </row>
    <row r="19587" spans="1:8" ht="15" hidden="1" thickBot="1">
      <c r="A19587" s="409">
        <v>202209</v>
      </c>
      <c r="B19587" s="196" t="s">
        <v>2517</v>
      </c>
      <c r="C19587" s="197" t="s">
        <v>2512</v>
      </c>
      <c r="D19587" s="198" t="s">
        <v>337</v>
      </c>
      <c r="E19587" s="421">
        <v>52067</v>
      </c>
      <c r="F19587" s="413">
        <v>147.32</v>
      </c>
      <c r="G19587" s="414">
        <f t="shared" si="612"/>
        <v>353.42791202823787</v>
      </c>
      <c r="H19587" s="415">
        <f t="shared" si="613"/>
        <v>1.7671395601411894</v>
      </c>
    </row>
    <row r="19588" spans="1:8" ht="15" hidden="1" thickBot="1">
      <c r="A19588" s="409">
        <v>202209</v>
      </c>
      <c r="B19588" s="196" t="s">
        <v>2518</v>
      </c>
      <c r="C19588" s="197" t="s">
        <v>412</v>
      </c>
      <c r="D19588" s="198" t="s">
        <v>337</v>
      </c>
      <c r="E19588" s="421">
        <v>53691</v>
      </c>
      <c r="F19588" s="413">
        <v>147.32</v>
      </c>
      <c r="G19588" s="414">
        <f t="shared" si="612"/>
        <v>364.45153407548196</v>
      </c>
      <c r="H19588" s="415">
        <f t="shared" si="613"/>
        <v>1.8222576703774098</v>
      </c>
    </row>
    <row r="19589" spans="1:8" ht="15" hidden="1" thickBot="1">
      <c r="A19589" s="409">
        <v>202209</v>
      </c>
      <c r="B19589" s="196" t="s">
        <v>2519</v>
      </c>
      <c r="C19589" s="197" t="s">
        <v>412</v>
      </c>
      <c r="D19589" s="198" t="s">
        <v>337</v>
      </c>
      <c r="E19589" s="421">
        <v>57696</v>
      </c>
      <c r="F19589" s="413">
        <v>147.32</v>
      </c>
      <c r="G19589" s="414">
        <f t="shared" si="612"/>
        <v>391.63725224002172</v>
      </c>
      <c r="H19589" s="415">
        <f t="shared" si="613"/>
        <v>1.9581862612001086</v>
      </c>
    </row>
    <row r="19590" spans="1:8" ht="15" hidden="1" thickBot="1">
      <c r="A19590" s="409">
        <v>202209</v>
      </c>
      <c r="B19590" s="196" t="s">
        <v>2520</v>
      </c>
      <c r="C19590" s="197" t="s">
        <v>2521</v>
      </c>
      <c r="D19590" s="198" t="s">
        <v>374</v>
      </c>
      <c r="E19590" s="421">
        <v>668</v>
      </c>
      <c r="F19590" s="413">
        <v>147.32</v>
      </c>
      <c r="G19590" s="414">
        <f t="shared" si="612"/>
        <v>4.5343469997284824</v>
      </c>
      <c r="H19590" s="415" t="str">
        <f t="shared" si="613"/>
        <v>VER</v>
      </c>
    </row>
    <row r="19591" spans="1:8" ht="15" hidden="1" thickBot="1">
      <c r="A19591" s="409">
        <v>202209</v>
      </c>
      <c r="B19591" s="196" t="s">
        <v>2522</v>
      </c>
      <c r="C19591" s="197" t="s">
        <v>2249</v>
      </c>
      <c r="D19591" s="198" t="s">
        <v>337</v>
      </c>
      <c r="E19591" s="421">
        <v>55631</v>
      </c>
      <c r="F19591" s="413">
        <v>147.32</v>
      </c>
      <c r="G19591" s="414">
        <f t="shared" si="612"/>
        <v>377.62014661960359</v>
      </c>
      <c r="H19591" s="415">
        <f t="shared" si="613"/>
        <v>1.888100733098018</v>
      </c>
    </row>
    <row r="19592" spans="1:8" ht="15" hidden="1" thickBot="1">
      <c r="A19592" s="409">
        <v>202209</v>
      </c>
      <c r="B19592" s="196" t="s">
        <v>2523</v>
      </c>
      <c r="C19592" s="197" t="s">
        <v>2249</v>
      </c>
      <c r="D19592" s="198" t="s">
        <v>339</v>
      </c>
      <c r="E19592" s="421">
        <v>278</v>
      </c>
      <c r="F19592" s="413">
        <v>147.32</v>
      </c>
      <c r="G19592" s="414">
        <f t="shared" si="612"/>
        <v>1.8870486016834103</v>
      </c>
      <c r="H19592" s="415">
        <f t="shared" si="613"/>
        <v>1.8870486016834103</v>
      </c>
    </row>
    <row r="19593" spans="1:8" ht="15" hidden="1" thickBot="1">
      <c r="A19593" s="409">
        <v>202209</v>
      </c>
      <c r="B19593" s="196" t="s">
        <v>2524</v>
      </c>
      <c r="C19593" s="197" t="s">
        <v>2525</v>
      </c>
      <c r="D19593" s="198" t="s">
        <v>337</v>
      </c>
      <c r="E19593" s="421">
        <v>41710</v>
      </c>
      <c r="F19593" s="413">
        <v>147.32</v>
      </c>
      <c r="G19593" s="414">
        <f t="shared" si="612"/>
        <v>283.12516969861525</v>
      </c>
      <c r="H19593" s="415">
        <f t="shared" si="613"/>
        <v>1.4156258484930762</v>
      </c>
    </row>
    <row r="19594" spans="1:8" ht="15" hidden="1" thickBot="1">
      <c r="A19594" s="409">
        <v>202209</v>
      </c>
      <c r="B19594" s="196" t="s">
        <v>2526</v>
      </c>
      <c r="C19594" s="197" t="s">
        <v>2527</v>
      </c>
      <c r="D19594" s="198" t="s">
        <v>339</v>
      </c>
      <c r="E19594" s="421">
        <v>792.85</v>
      </c>
      <c r="F19594" s="413">
        <v>147.32</v>
      </c>
      <c r="G19594" s="414">
        <f t="shared" si="612"/>
        <v>5.3818218843334247</v>
      </c>
      <c r="H19594" s="415">
        <f t="shared" si="613"/>
        <v>5.3818218843334247</v>
      </c>
    </row>
    <row r="19595" spans="1:8" ht="15" hidden="1" thickBot="1">
      <c r="A19595" s="409">
        <v>202209</v>
      </c>
      <c r="B19595" s="196" t="s">
        <v>2528</v>
      </c>
      <c r="C19595" s="197" t="s">
        <v>2527</v>
      </c>
      <c r="D19595" s="198" t="s">
        <v>339</v>
      </c>
      <c r="E19595" s="421">
        <v>847.8</v>
      </c>
      <c r="F19595" s="413">
        <v>147.32</v>
      </c>
      <c r="G19595" s="414">
        <f t="shared" si="612"/>
        <v>5.7548194406733639</v>
      </c>
      <c r="H19595" s="415">
        <f t="shared" si="613"/>
        <v>5.7548194406733639</v>
      </c>
    </row>
    <row r="19596" spans="1:8" ht="15" hidden="1" thickBot="1">
      <c r="A19596" s="409">
        <v>202209</v>
      </c>
      <c r="B19596" s="196" t="s">
        <v>2529</v>
      </c>
      <c r="C19596" s="197" t="s">
        <v>2527</v>
      </c>
      <c r="D19596" s="198" t="s">
        <v>339</v>
      </c>
      <c r="E19596" s="421">
        <v>1</v>
      </c>
      <c r="F19596" s="413">
        <v>147.32</v>
      </c>
      <c r="G19596" s="414">
        <f t="shared" si="612"/>
        <v>6.7879446103719793E-3</v>
      </c>
      <c r="H19596" s="415">
        <f t="shared" si="613"/>
        <v>6.7879446103719793E-3</v>
      </c>
    </row>
    <row r="19597" spans="1:8" ht="15" hidden="1" thickBot="1">
      <c r="A19597" s="409">
        <v>202209</v>
      </c>
      <c r="B19597" s="196" t="s">
        <v>2530</v>
      </c>
      <c r="C19597" s="197" t="s">
        <v>2527</v>
      </c>
      <c r="D19597" s="198" t="s">
        <v>339</v>
      </c>
      <c r="E19597" s="421">
        <v>1</v>
      </c>
      <c r="F19597" s="413">
        <v>147.32</v>
      </c>
      <c r="G19597" s="414">
        <f t="shared" si="612"/>
        <v>6.7879446103719793E-3</v>
      </c>
      <c r="H19597" s="415">
        <f t="shared" si="613"/>
        <v>6.7879446103719793E-3</v>
      </c>
    </row>
    <row r="19598" spans="1:8" ht="15" hidden="1" thickBot="1">
      <c r="A19598" s="409">
        <v>202209</v>
      </c>
      <c r="B19598" s="196" t="s">
        <v>2531</v>
      </c>
      <c r="C19598" s="197" t="s">
        <v>2527</v>
      </c>
      <c r="D19598" s="198" t="s">
        <v>339</v>
      </c>
      <c r="E19598" s="421">
        <v>957.7</v>
      </c>
      <c r="F19598" s="413">
        <v>147.32</v>
      </c>
      <c r="G19598" s="414">
        <f t="shared" si="612"/>
        <v>6.5008145533532451</v>
      </c>
      <c r="H19598" s="415">
        <f t="shared" si="613"/>
        <v>6.5008145533532451</v>
      </c>
    </row>
    <row r="19599" spans="1:8" ht="15" hidden="1" thickBot="1">
      <c r="A19599" s="409">
        <v>202209</v>
      </c>
      <c r="B19599" s="196" t="s">
        <v>2532</v>
      </c>
      <c r="C19599" s="197" t="s">
        <v>2527</v>
      </c>
      <c r="D19599" s="198" t="s">
        <v>339</v>
      </c>
      <c r="E19599" s="421">
        <v>1884</v>
      </c>
      <c r="F19599" s="413">
        <v>147.32</v>
      </c>
      <c r="G19599" s="414">
        <f t="shared" si="612"/>
        <v>12.78848764594081</v>
      </c>
      <c r="H19599" s="415">
        <f t="shared" si="613"/>
        <v>12.78848764594081</v>
      </c>
    </row>
    <row r="19600" spans="1:8" ht="15" hidden="1" thickBot="1">
      <c r="A19600" s="409">
        <v>202209</v>
      </c>
      <c r="B19600" s="196" t="s">
        <v>2533</v>
      </c>
      <c r="C19600" s="197" t="s">
        <v>2527</v>
      </c>
      <c r="D19600" s="198" t="s">
        <v>339</v>
      </c>
      <c r="E19600" s="421">
        <v>1962.5</v>
      </c>
      <c r="F19600" s="413">
        <v>147.32</v>
      </c>
      <c r="G19600" s="414">
        <f t="shared" si="612"/>
        <v>13.32134129785501</v>
      </c>
      <c r="H19600" s="415">
        <f t="shared" si="613"/>
        <v>13.32134129785501</v>
      </c>
    </row>
    <row r="19601" spans="1:8" ht="15" hidden="1" thickBot="1">
      <c r="A19601" s="409">
        <v>202209</v>
      </c>
      <c r="B19601" s="196" t="s">
        <v>2534</v>
      </c>
      <c r="C19601" s="197" t="s">
        <v>2527</v>
      </c>
      <c r="D19601" s="198" t="s">
        <v>339</v>
      </c>
      <c r="E19601" s="421">
        <v>2355</v>
      </c>
      <c r="F19601" s="413">
        <v>147.32</v>
      </c>
      <c r="G19601" s="414">
        <f t="shared" si="612"/>
        <v>15.985609557426011</v>
      </c>
      <c r="H19601" s="415">
        <f t="shared" si="613"/>
        <v>15.985609557426011</v>
      </c>
    </row>
    <row r="19602" spans="1:8" ht="15" hidden="1" thickBot="1">
      <c r="A19602" s="409">
        <v>202209</v>
      </c>
      <c r="B19602" s="196" t="s">
        <v>2535</v>
      </c>
      <c r="C19602" s="197" t="s">
        <v>2527</v>
      </c>
      <c r="D19602" s="198" t="s">
        <v>2536</v>
      </c>
      <c r="E19602" s="421">
        <v>1</v>
      </c>
      <c r="F19602" s="413">
        <v>147.32</v>
      </c>
      <c r="G19602" s="414">
        <f t="shared" si="612"/>
        <v>6.7879446103719793E-3</v>
      </c>
      <c r="H19602" s="415" t="str">
        <f t="shared" si="613"/>
        <v>VER</v>
      </c>
    </row>
    <row r="19603" spans="1:8" ht="15" hidden="1" thickBot="1">
      <c r="A19603" s="409">
        <v>202209</v>
      </c>
      <c r="B19603" s="196" t="s">
        <v>2550</v>
      </c>
      <c r="C19603" s="197" t="s">
        <v>676</v>
      </c>
      <c r="D19603" s="198" t="s">
        <v>337</v>
      </c>
      <c r="E19603" s="421">
        <v>55111</v>
      </c>
      <c r="F19603" s="413">
        <v>147.32</v>
      </c>
      <c r="G19603" s="414">
        <f t="shared" si="612"/>
        <v>374.09041542221019</v>
      </c>
      <c r="H19603" s="415">
        <f t="shared" si="613"/>
        <v>1.8704520771110509</v>
      </c>
    </row>
    <row r="19604" spans="1:8" ht="15" hidden="1" thickBot="1">
      <c r="A19604" s="409">
        <v>202209</v>
      </c>
      <c r="B19604" s="196" t="s">
        <v>2551</v>
      </c>
      <c r="C19604" s="197" t="s">
        <v>676</v>
      </c>
      <c r="D19604" s="198" t="s">
        <v>337</v>
      </c>
      <c r="E19604" s="421">
        <v>55111</v>
      </c>
      <c r="F19604" s="413">
        <v>147.32</v>
      </c>
      <c r="G19604" s="414">
        <f t="shared" si="612"/>
        <v>374.09041542221019</v>
      </c>
      <c r="H19604" s="415">
        <f t="shared" si="613"/>
        <v>1.8704520771110509</v>
      </c>
    </row>
    <row r="19605" spans="1:8" ht="15" hidden="1" thickBot="1">
      <c r="A19605" s="409">
        <v>202209</v>
      </c>
      <c r="B19605" s="196" t="s">
        <v>2552</v>
      </c>
      <c r="C19605" s="197" t="s">
        <v>676</v>
      </c>
      <c r="D19605" s="198" t="s">
        <v>339</v>
      </c>
      <c r="E19605" s="421">
        <v>276</v>
      </c>
      <c r="F19605" s="413">
        <v>147.32</v>
      </c>
      <c r="G19605" s="414">
        <f t="shared" si="612"/>
        <v>1.8734727124626664</v>
      </c>
      <c r="H19605" s="415">
        <f t="shared" si="613"/>
        <v>1.8734727124626664</v>
      </c>
    </row>
    <row r="19606" spans="1:8" ht="15" hidden="1" thickBot="1">
      <c r="A19606" s="409">
        <v>202209</v>
      </c>
      <c r="B19606" s="196" t="s">
        <v>2553</v>
      </c>
      <c r="C19606" s="197" t="s">
        <v>676</v>
      </c>
      <c r="D19606" s="198" t="s">
        <v>337</v>
      </c>
      <c r="E19606" s="421">
        <v>55111</v>
      </c>
      <c r="F19606" s="413">
        <v>147.32</v>
      </c>
      <c r="G19606" s="414">
        <f t="shared" si="612"/>
        <v>374.09041542221019</v>
      </c>
      <c r="H19606" s="415">
        <f t="shared" si="613"/>
        <v>1.8704520771110509</v>
      </c>
    </row>
    <row r="19607" spans="1:8" ht="15" hidden="1" thickBot="1">
      <c r="A19607" s="409">
        <v>202209</v>
      </c>
      <c r="B19607" s="196" t="s">
        <v>2554</v>
      </c>
      <c r="C19607" s="197" t="s">
        <v>676</v>
      </c>
      <c r="D19607" s="198" t="s">
        <v>339</v>
      </c>
      <c r="E19607" s="421">
        <v>276</v>
      </c>
      <c r="F19607" s="413">
        <v>147.32</v>
      </c>
      <c r="G19607" s="414">
        <f t="shared" si="612"/>
        <v>1.8734727124626664</v>
      </c>
      <c r="H19607" s="415">
        <f t="shared" si="613"/>
        <v>1.8734727124626664</v>
      </c>
    </row>
    <row r="19608" spans="1:8" ht="15" hidden="1" thickBot="1">
      <c r="A19608" s="409">
        <v>202209</v>
      </c>
      <c r="B19608" s="196" t="s">
        <v>2555</v>
      </c>
      <c r="C19608" s="197" t="s">
        <v>676</v>
      </c>
      <c r="D19608" s="198" t="s">
        <v>339</v>
      </c>
      <c r="E19608" s="421">
        <v>276</v>
      </c>
      <c r="F19608" s="413">
        <v>147.32</v>
      </c>
      <c r="G19608" s="414">
        <f t="shared" si="612"/>
        <v>1.8734727124626664</v>
      </c>
      <c r="H19608" s="415">
        <f t="shared" si="613"/>
        <v>1.8734727124626664</v>
      </c>
    </row>
    <row r="19609" spans="1:8" ht="15" hidden="1" thickBot="1">
      <c r="A19609" s="409">
        <v>202209</v>
      </c>
      <c r="B19609" s="196" t="s">
        <v>2556</v>
      </c>
      <c r="C19609" s="197" t="s">
        <v>2054</v>
      </c>
      <c r="D19609" s="198" t="s">
        <v>337</v>
      </c>
      <c r="E19609" s="421">
        <v>105556</v>
      </c>
      <c r="F19609" s="413">
        <v>147.32</v>
      </c>
      <c r="G19609" s="414">
        <f t="shared" si="612"/>
        <v>716.50828129242473</v>
      </c>
      <c r="H19609" s="415">
        <f t="shared" si="613"/>
        <v>3.5825414064621235</v>
      </c>
    </row>
    <row r="19610" spans="1:8" ht="15" hidden="1" thickBot="1">
      <c r="A19610" s="409">
        <v>202209</v>
      </c>
      <c r="B19610" s="196" t="s">
        <v>2557</v>
      </c>
      <c r="C19610" s="197" t="s">
        <v>2054</v>
      </c>
      <c r="D19610" s="198" t="s">
        <v>339</v>
      </c>
      <c r="E19610" s="421">
        <v>528</v>
      </c>
      <c r="F19610" s="413">
        <v>147.32</v>
      </c>
      <c r="G19610" s="414">
        <f t="shared" si="612"/>
        <v>3.5840347542764053</v>
      </c>
      <c r="H19610" s="415">
        <f t="shared" si="613"/>
        <v>3.5840347542764053</v>
      </c>
    </row>
    <row r="19611" spans="1:8" ht="15" hidden="1" thickBot="1">
      <c r="A19611" s="409">
        <v>202209</v>
      </c>
      <c r="B19611" s="196" t="s">
        <v>2558</v>
      </c>
      <c r="C19611" s="197" t="s">
        <v>2054</v>
      </c>
      <c r="D19611" s="198" t="s">
        <v>337</v>
      </c>
      <c r="E19611" s="421">
        <v>105556</v>
      </c>
      <c r="F19611" s="413">
        <v>147.32</v>
      </c>
      <c r="G19611" s="414">
        <f t="shared" si="612"/>
        <v>716.50828129242473</v>
      </c>
      <c r="H19611" s="415">
        <f t="shared" si="613"/>
        <v>3.5825414064621235</v>
      </c>
    </row>
    <row r="19612" spans="1:8" ht="15" hidden="1" thickBot="1">
      <c r="A19612" s="409">
        <v>202209</v>
      </c>
      <c r="B19612" s="196" t="s">
        <v>2559</v>
      </c>
      <c r="C19612" s="197" t="s">
        <v>2054</v>
      </c>
      <c r="D19612" s="198" t="s">
        <v>339</v>
      </c>
      <c r="E19612" s="421">
        <v>528</v>
      </c>
      <c r="F19612" s="413">
        <v>147.32</v>
      </c>
      <c r="G19612" s="414">
        <f t="shared" si="612"/>
        <v>3.5840347542764053</v>
      </c>
      <c r="H19612" s="415">
        <f t="shared" si="613"/>
        <v>3.5840347542764053</v>
      </c>
    </row>
    <row r="19613" spans="1:8" ht="15" hidden="1" thickBot="1">
      <c r="A19613" s="409">
        <v>202209</v>
      </c>
      <c r="B19613" s="196" t="s">
        <v>2560</v>
      </c>
      <c r="C19613" s="197" t="s">
        <v>676</v>
      </c>
      <c r="D19613" s="198" t="s">
        <v>337</v>
      </c>
      <c r="E19613" s="421">
        <v>50373</v>
      </c>
      <c r="F19613" s="413">
        <v>147.32</v>
      </c>
      <c r="G19613" s="414">
        <f t="shared" si="612"/>
        <v>341.92913385826773</v>
      </c>
      <c r="H19613" s="415">
        <f t="shared" si="613"/>
        <v>1.7096456692913387</v>
      </c>
    </row>
    <row r="19614" spans="1:8" ht="15" hidden="1" thickBot="1">
      <c r="A19614" s="409">
        <v>202209</v>
      </c>
      <c r="B19614" s="196" t="s">
        <v>2561</v>
      </c>
      <c r="C19614" s="197" t="s">
        <v>676</v>
      </c>
      <c r="D19614" s="198" t="s">
        <v>337</v>
      </c>
      <c r="E19614" s="421">
        <v>50373</v>
      </c>
      <c r="F19614" s="413">
        <v>147.32</v>
      </c>
      <c r="G19614" s="414">
        <f t="shared" si="612"/>
        <v>341.92913385826773</v>
      </c>
      <c r="H19614" s="415">
        <f t="shared" si="613"/>
        <v>1.7096456692913387</v>
      </c>
    </row>
    <row r="19615" spans="1:8" ht="15" hidden="1" thickBot="1">
      <c r="A19615" s="409">
        <v>202209</v>
      </c>
      <c r="B19615" s="196" t="s">
        <v>2562</v>
      </c>
      <c r="C19615" s="197" t="s">
        <v>676</v>
      </c>
      <c r="D19615" s="198" t="s">
        <v>339</v>
      </c>
      <c r="E19615" s="421">
        <v>252</v>
      </c>
      <c r="F19615" s="413">
        <v>147.32</v>
      </c>
      <c r="G19615" s="414">
        <f t="shared" si="612"/>
        <v>1.7105620418137388</v>
      </c>
      <c r="H19615" s="415">
        <f t="shared" si="613"/>
        <v>1.7105620418137388</v>
      </c>
    </row>
    <row r="19616" spans="1:8" ht="15" hidden="1" thickBot="1">
      <c r="A19616" s="409">
        <v>202209</v>
      </c>
      <c r="B19616" s="196" t="s">
        <v>2563</v>
      </c>
      <c r="C19616" s="197" t="s">
        <v>676</v>
      </c>
      <c r="D19616" s="198" t="s">
        <v>337</v>
      </c>
      <c r="E19616" s="421">
        <v>54675</v>
      </c>
      <c r="F19616" s="413">
        <v>147.32</v>
      </c>
      <c r="G19616" s="414">
        <f t="shared" si="612"/>
        <v>371.13087157208798</v>
      </c>
      <c r="H19616" s="415">
        <f t="shared" si="613"/>
        <v>1.8556543578604399</v>
      </c>
    </row>
    <row r="19617" spans="1:8" ht="15" hidden="1" thickBot="1">
      <c r="A19617" s="409">
        <v>202209</v>
      </c>
      <c r="B19617" s="196" t="s">
        <v>2564</v>
      </c>
      <c r="C19617" s="197" t="s">
        <v>676</v>
      </c>
      <c r="D19617" s="198" t="s">
        <v>339</v>
      </c>
      <c r="E19617" s="421">
        <v>273</v>
      </c>
      <c r="F19617" s="413">
        <v>147.32</v>
      </c>
      <c r="G19617" s="414">
        <f t="shared" si="612"/>
        <v>1.8531088786315504</v>
      </c>
      <c r="H19617" s="415">
        <f t="shared" si="613"/>
        <v>1.8531088786315504</v>
      </c>
    </row>
    <row r="19618" spans="1:8" ht="15" hidden="1" thickBot="1">
      <c r="A19618" s="409">
        <v>202209</v>
      </c>
      <c r="B19618" s="196" t="s">
        <v>2565</v>
      </c>
      <c r="C19618" s="197" t="s">
        <v>676</v>
      </c>
      <c r="D19618" s="198" t="s">
        <v>339</v>
      </c>
      <c r="E19618" s="421">
        <v>252</v>
      </c>
      <c r="F19618" s="413">
        <v>147.32</v>
      </c>
      <c r="G19618" s="414">
        <f t="shared" si="612"/>
        <v>1.7105620418137388</v>
      </c>
      <c r="H19618" s="415">
        <f t="shared" si="613"/>
        <v>1.7105620418137388</v>
      </c>
    </row>
    <row r="19619" spans="1:8" ht="15" hidden="1" thickBot="1">
      <c r="A19619" s="409">
        <v>202209</v>
      </c>
      <c r="B19619" s="196" t="s">
        <v>2566</v>
      </c>
      <c r="C19619" s="197" t="s">
        <v>676</v>
      </c>
      <c r="D19619" s="198" t="s">
        <v>337</v>
      </c>
      <c r="E19619" s="421">
        <v>46282</v>
      </c>
      <c r="F19619" s="413">
        <v>147.32</v>
      </c>
      <c r="G19619" s="414">
        <f t="shared" si="612"/>
        <v>314.15965245723595</v>
      </c>
      <c r="H19619" s="415">
        <f t="shared" si="613"/>
        <v>1.5707982622861798</v>
      </c>
    </row>
    <row r="19620" spans="1:8" ht="15" hidden="1" thickBot="1">
      <c r="A19620" s="409">
        <v>202209</v>
      </c>
      <c r="B19620" s="196" t="s">
        <v>2567</v>
      </c>
      <c r="C19620" s="197" t="s">
        <v>676</v>
      </c>
      <c r="D19620" s="198" t="s">
        <v>339</v>
      </c>
      <c r="E19620" s="421">
        <v>231</v>
      </c>
      <c r="F19620" s="413">
        <v>147.32</v>
      </c>
      <c r="G19620" s="414">
        <f t="shared" si="612"/>
        <v>1.5680152049959273</v>
      </c>
      <c r="H19620" s="415">
        <f t="shared" si="613"/>
        <v>1.5680152049959273</v>
      </c>
    </row>
    <row r="19621" spans="1:8" ht="15" hidden="1" thickBot="1">
      <c r="A19621" s="409">
        <v>202209</v>
      </c>
      <c r="B19621" s="196" t="s">
        <v>2568</v>
      </c>
      <c r="C19621" s="197" t="s">
        <v>1347</v>
      </c>
      <c r="D19621" s="198" t="s">
        <v>337</v>
      </c>
      <c r="E19621" s="421">
        <v>55008</v>
      </c>
      <c r="F19621" s="413">
        <v>147.32</v>
      </c>
      <c r="G19621" s="414">
        <f t="shared" si="612"/>
        <v>373.39125712734187</v>
      </c>
      <c r="H19621" s="415">
        <f t="shared" si="613"/>
        <v>1.8669562856367095</v>
      </c>
    </row>
    <row r="19622" spans="1:8" ht="15" hidden="1" thickBot="1">
      <c r="A19622" s="409">
        <v>202209</v>
      </c>
      <c r="B19622" s="196" t="s">
        <v>2569</v>
      </c>
      <c r="C19622" s="197" t="s">
        <v>1347</v>
      </c>
      <c r="D19622" s="198" t="s">
        <v>339</v>
      </c>
      <c r="E19622" s="421">
        <v>275</v>
      </c>
      <c r="F19622" s="413">
        <v>147.32</v>
      </c>
      <c r="G19622" s="414">
        <f t="shared" si="612"/>
        <v>1.8666847678522944</v>
      </c>
      <c r="H19622" s="415">
        <f t="shared" si="613"/>
        <v>1.8666847678522944</v>
      </c>
    </row>
    <row r="19623" spans="1:8" ht="15" hidden="1" thickBot="1">
      <c r="A19623" s="409">
        <v>202209</v>
      </c>
      <c r="B19623" s="196" t="s">
        <v>2570</v>
      </c>
      <c r="C19623" s="197" t="s">
        <v>1347</v>
      </c>
      <c r="D19623" s="198" t="s">
        <v>337</v>
      </c>
      <c r="E19623" s="421">
        <v>55008</v>
      </c>
      <c r="F19623" s="413">
        <v>147.32</v>
      </c>
      <c r="G19623" s="414">
        <f t="shared" si="612"/>
        <v>373.39125712734187</v>
      </c>
      <c r="H19623" s="415">
        <f t="shared" si="613"/>
        <v>1.8669562856367095</v>
      </c>
    </row>
    <row r="19624" spans="1:8" ht="15" hidden="1" thickBot="1">
      <c r="A19624" s="409">
        <v>202209</v>
      </c>
      <c r="B19624" s="196" t="s">
        <v>2571</v>
      </c>
      <c r="C19624" s="197" t="s">
        <v>1347</v>
      </c>
      <c r="D19624" s="198" t="s">
        <v>339</v>
      </c>
      <c r="E19624" s="421">
        <v>275</v>
      </c>
      <c r="F19624" s="413">
        <v>147.32</v>
      </c>
      <c r="G19624" s="414">
        <f t="shared" si="612"/>
        <v>1.8666847678522944</v>
      </c>
      <c r="H19624" s="415">
        <f t="shared" si="613"/>
        <v>1.8666847678522944</v>
      </c>
    </row>
    <row r="19625" spans="1:8" ht="15" hidden="1" thickBot="1">
      <c r="A19625" s="409">
        <v>202209</v>
      </c>
      <c r="B19625" s="196" t="s">
        <v>2572</v>
      </c>
      <c r="C19625" s="197" t="s">
        <v>1347</v>
      </c>
      <c r="D19625" s="198" t="s">
        <v>337</v>
      </c>
      <c r="E19625" s="421">
        <v>55008</v>
      </c>
      <c r="F19625" s="413">
        <v>147.32</v>
      </c>
      <c r="G19625" s="414">
        <f t="shared" si="612"/>
        <v>373.39125712734187</v>
      </c>
      <c r="H19625" s="415">
        <f t="shared" si="613"/>
        <v>1.8669562856367095</v>
      </c>
    </row>
    <row r="19626" spans="1:8" ht="15" hidden="1" thickBot="1">
      <c r="A19626" s="409">
        <v>202209</v>
      </c>
      <c r="B19626" s="196" t="s">
        <v>2573</v>
      </c>
      <c r="C19626" s="197" t="s">
        <v>1347</v>
      </c>
      <c r="D19626" s="198" t="s">
        <v>339</v>
      </c>
      <c r="E19626" s="421">
        <v>275</v>
      </c>
      <c r="F19626" s="413">
        <v>147.32</v>
      </c>
      <c r="G19626" s="414">
        <f t="shared" si="612"/>
        <v>1.8666847678522944</v>
      </c>
      <c r="H19626" s="415">
        <f t="shared" si="613"/>
        <v>1.8666847678522944</v>
      </c>
    </row>
    <row r="19627" spans="1:8" ht="15" hidden="1" thickBot="1">
      <c r="A19627" s="409">
        <v>202209</v>
      </c>
      <c r="B19627" s="196" t="s">
        <v>2574</v>
      </c>
      <c r="C19627" s="197" t="s">
        <v>2054</v>
      </c>
      <c r="D19627" s="198" t="s">
        <v>337</v>
      </c>
      <c r="E19627" s="421">
        <v>105556</v>
      </c>
      <c r="F19627" s="413">
        <v>147.32</v>
      </c>
      <c r="G19627" s="414">
        <f t="shared" si="612"/>
        <v>716.50828129242473</v>
      </c>
      <c r="H19627" s="415">
        <f t="shared" si="613"/>
        <v>3.5825414064621235</v>
      </c>
    </row>
    <row r="19628" spans="1:8" ht="15" hidden="1" thickBot="1">
      <c r="A19628" s="409">
        <v>202209</v>
      </c>
      <c r="B19628" s="196" t="s">
        <v>2575</v>
      </c>
      <c r="C19628" s="197" t="s">
        <v>2054</v>
      </c>
      <c r="D19628" s="198" t="s">
        <v>339</v>
      </c>
      <c r="E19628" s="421">
        <v>528</v>
      </c>
      <c r="F19628" s="413">
        <v>147.32</v>
      </c>
      <c r="G19628" s="414">
        <f t="shared" si="612"/>
        <v>3.5840347542764053</v>
      </c>
      <c r="H19628" s="415">
        <f t="shared" si="613"/>
        <v>3.5840347542764053</v>
      </c>
    </row>
    <row r="19629" spans="1:8" ht="15" hidden="1" thickBot="1">
      <c r="A19629" s="409">
        <v>202209</v>
      </c>
      <c r="B19629" s="196" t="s">
        <v>2576</v>
      </c>
      <c r="C19629" s="197" t="s">
        <v>2249</v>
      </c>
      <c r="D19629" s="198" t="s">
        <v>337</v>
      </c>
      <c r="E19629" s="421">
        <v>55631</v>
      </c>
      <c r="F19629" s="413">
        <v>147.32</v>
      </c>
      <c r="G19629" s="414">
        <f t="shared" si="612"/>
        <v>377.62014661960359</v>
      </c>
      <c r="H19629" s="415">
        <f t="shared" si="613"/>
        <v>1.888100733098018</v>
      </c>
    </row>
    <row r="19630" spans="1:8" ht="15" hidden="1" thickBot="1">
      <c r="A19630" s="409">
        <v>202209</v>
      </c>
      <c r="B19630" s="196" t="s">
        <v>2577</v>
      </c>
      <c r="C19630" s="197" t="s">
        <v>2054</v>
      </c>
      <c r="D19630" s="198" t="s">
        <v>337</v>
      </c>
      <c r="E19630" s="421">
        <v>105556</v>
      </c>
      <c r="F19630" s="413">
        <v>147.32</v>
      </c>
      <c r="G19630" s="414">
        <f t="shared" si="612"/>
        <v>716.50828129242473</v>
      </c>
      <c r="H19630" s="415">
        <f t="shared" si="613"/>
        <v>3.5825414064621235</v>
      </c>
    </row>
    <row r="19631" spans="1:8" ht="15" hidden="1" thickBot="1">
      <c r="A19631" s="409">
        <v>202209</v>
      </c>
      <c r="B19631" s="196" t="s">
        <v>2578</v>
      </c>
      <c r="C19631" s="197" t="s">
        <v>1347</v>
      </c>
      <c r="D19631" s="198" t="s">
        <v>337</v>
      </c>
      <c r="E19631" s="421">
        <v>55008</v>
      </c>
      <c r="F19631" s="413">
        <v>147.32</v>
      </c>
      <c r="G19631" s="414">
        <f t="shared" si="612"/>
        <v>373.39125712734187</v>
      </c>
      <c r="H19631" s="415">
        <f t="shared" si="613"/>
        <v>1.8669562856367095</v>
      </c>
    </row>
    <row r="19632" spans="1:8" ht="15" hidden="1" thickBot="1">
      <c r="A19632" s="409">
        <v>202209</v>
      </c>
      <c r="B19632" s="196" t="s">
        <v>2579</v>
      </c>
      <c r="C19632" s="197" t="s">
        <v>1347</v>
      </c>
      <c r="D19632" s="198" t="s">
        <v>339</v>
      </c>
      <c r="E19632" s="421">
        <v>275</v>
      </c>
      <c r="F19632" s="413">
        <v>147.32</v>
      </c>
      <c r="G19632" s="414">
        <f t="shared" si="612"/>
        <v>1.8666847678522944</v>
      </c>
      <c r="H19632" s="415">
        <f t="shared" si="613"/>
        <v>1.8666847678522944</v>
      </c>
    </row>
    <row r="19633" spans="1:8" ht="15" hidden="1" thickBot="1">
      <c r="A19633" s="409">
        <v>202209</v>
      </c>
      <c r="B19633" s="196" t="s">
        <v>2580</v>
      </c>
      <c r="C19633" s="197" t="s">
        <v>1347</v>
      </c>
      <c r="D19633" s="198" t="s">
        <v>337</v>
      </c>
      <c r="E19633" s="421">
        <v>55008</v>
      </c>
      <c r="F19633" s="413">
        <v>147.32</v>
      </c>
      <c r="G19633" s="414">
        <f t="shared" si="612"/>
        <v>373.39125712734187</v>
      </c>
      <c r="H19633" s="415">
        <f t="shared" si="613"/>
        <v>1.8669562856367095</v>
      </c>
    </row>
    <row r="19634" spans="1:8" ht="15" hidden="1" thickBot="1">
      <c r="A19634" s="409">
        <v>202209</v>
      </c>
      <c r="B19634" s="196" t="s">
        <v>2581</v>
      </c>
      <c r="C19634" s="197" t="s">
        <v>1347</v>
      </c>
      <c r="D19634" s="198" t="s">
        <v>339</v>
      </c>
      <c r="E19634" s="421">
        <v>275</v>
      </c>
      <c r="F19634" s="413">
        <v>147.32</v>
      </c>
      <c r="G19634" s="414">
        <f t="shared" si="612"/>
        <v>1.8666847678522944</v>
      </c>
      <c r="H19634" s="415">
        <f t="shared" si="613"/>
        <v>1.8666847678522944</v>
      </c>
    </row>
    <row r="19635" spans="1:8" ht="15" hidden="1" thickBot="1">
      <c r="A19635" s="409">
        <v>202209</v>
      </c>
      <c r="B19635" s="196" t="s">
        <v>2582</v>
      </c>
      <c r="C19635" s="197" t="s">
        <v>1347</v>
      </c>
      <c r="D19635" s="198" t="s">
        <v>337</v>
      </c>
      <c r="E19635" s="421">
        <v>128038</v>
      </c>
      <c r="F19635" s="413">
        <v>147.32</v>
      </c>
      <c r="G19635" s="414">
        <f t="shared" si="612"/>
        <v>869.11485202280755</v>
      </c>
      <c r="H19635" s="415">
        <f t="shared" si="613"/>
        <v>4.3455742601140379</v>
      </c>
    </row>
    <row r="19636" spans="1:8" ht="15" hidden="1" thickBot="1">
      <c r="A19636" s="409">
        <v>202209</v>
      </c>
      <c r="B19636" s="196" t="s">
        <v>2583</v>
      </c>
      <c r="C19636" s="197" t="s">
        <v>1347</v>
      </c>
      <c r="D19636" s="198" t="s">
        <v>339</v>
      </c>
      <c r="E19636" s="421">
        <v>640</v>
      </c>
      <c r="F19636" s="413">
        <v>147.32</v>
      </c>
      <c r="G19636" s="414">
        <f t="shared" si="612"/>
        <v>4.3442845506380667</v>
      </c>
      <c r="H19636" s="415">
        <f t="shared" si="613"/>
        <v>4.3442845506380667</v>
      </c>
    </row>
    <row r="19637" spans="1:8" ht="15" hidden="1" thickBot="1">
      <c r="A19637" s="409">
        <v>202210</v>
      </c>
      <c r="B19637" s="196" t="s">
        <v>611</v>
      </c>
      <c r="C19637" s="197" t="s">
        <v>3</v>
      </c>
      <c r="D19637" s="198" t="s">
        <v>350</v>
      </c>
      <c r="E19637" s="421">
        <v>277673.82</v>
      </c>
      <c r="F19637" s="413">
        <v>156.91</v>
      </c>
      <c r="G19637" s="414">
        <f t="shared" si="612"/>
        <v>1769.637499203365</v>
      </c>
      <c r="H19637" s="415" t="str">
        <f t="shared" si="613"/>
        <v>VER</v>
      </c>
    </row>
    <row r="19638" spans="1:8" ht="15" hidden="1" thickBot="1">
      <c r="A19638" s="409">
        <v>202210</v>
      </c>
      <c r="B19638" s="196" t="s">
        <v>335</v>
      </c>
      <c r="C19638" s="197" t="s">
        <v>336</v>
      </c>
      <c r="D19638" s="198" t="s">
        <v>337</v>
      </c>
      <c r="E19638" s="421">
        <v>77147</v>
      </c>
      <c r="F19638" s="413">
        <v>156.91</v>
      </c>
      <c r="G19638" s="414">
        <f t="shared" si="612"/>
        <v>491.66401121662102</v>
      </c>
      <c r="H19638" s="415">
        <f t="shared" si="613"/>
        <v>2.4583200560831049</v>
      </c>
    </row>
    <row r="19639" spans="1:8" ht="15" hidden="1" thickBot="1">
      <c r="A19639" s="409">
        <v>202210</v>
      </c>
      <c r="B19639" s="196" t="s">
        <v>338</v>
      </c>
      <c r="C19639" s="197" t="s">
        <v>336</v>
      </c>
      <c r="D19639" s="198" t="s">
        <v>339</v>
      </c>
      <c r="E19639" s="421">
        <v>386</v>
      </c>
      <c r="F19639" s="413">
        <v>156.91</v>
      </c>
      <c r="G19639" s="414">
        <f t="shared" si="612"/>
        <v>2.4600089223121535</v>
      </c>
      <c r="H19639" s="415">
        <f t="shared" si="613"/>
        <v>2.4600089223121535</v>
      </c>
    </row>
    <row r="19640" spans="1:8" ht="15" hidden="1" thickBot="1">
      <c r="A19640" s="409">
        <v>202210</v>
      </c>
      <c r="B19640" s="196" t="s">
        <v>340</v>
      </c>
      <c r="C19640" s="197" t="s">
        <v>336</v>
      </c>
      <c r="D19640" s="198" t="s">
        <v>337</v>
      </c>
      <c r="E19640" s="421">
        <v>78099</v>
      </c>
      <c r="F19640" s="413">
        <v>156.91</v>
      </c>
      <c r="G19640" s="414">
        <f t="shared" si="612"/>
        <v>497.73118348097637</v>
      </c>
      <c r="H19640" s="415">
        <f t="shared" si="613"/>
        <v>2.4886559174048819</v>
      </c>
    </row>
    <row r="19641" spans="1:8" ht="15" hidden="1" thickBot="1">
      <c r="A19641" s="409">
        <v>202210</v>
      </c>
      <c r="B19641" s="196" t="s">
        <v>341</v>
      </c>
      <c r="C19641" s="197" t="s">
        <v>336</v>
      </c>
      <c r="D19641" s="198" t="s">
        <v>337</v>
      </c>
      <c r="E19641" s="421">
        <v>104074</v>
      </c>
      <c r="F19641" s="413">
        <v>156.91</v>
      </c>
      <c r="G19641" s="414">
        <f t="shared" si="612"/>
        <v>663.27193932827743</v>
      </c>
      <c r="H19641" s="415">
        <f t="shared" si="613"/>
        <v>3.3163596966413871</v>
      </c>
    </row>
    <row r="19642" spans="1:8" ht="15" hidden="1" thickBot="1">
      <c r="A19642" s="409">
        <v>202210</v>
      </c>
      <c r="B19642" s="196" t="s">
        <v>342</v>
      </c>
      <c r="C19642" s="197" t="s">
        <v>2623</v>
      </c>
      <c r="D19642" s="198" t="s">
        <v>339</v>
      </c>
      <c r="E19642" s="421">
        <v>520</v>
      </c>
      <c r="F19642" s="413">
        <v>156.91</v>
      </c>
      <c r="G19642" s="414">
        <f t="shared" si="612"/>
        <v>3.3140016570008286</v>
      </c>
      <c r="H19642" s="415">
        <f t="shared" si="613"/>
        <v>3.3140016570008286</v>
      </c>
    </row>
    <row r="19643" spans="1:8" ht="15" hidden="1" thickBot="1">
      <c r="A19643" s="409">
        <v>202210</v>
      </c>
      <c r="B19643" s="196" t="s">
        <v>343</v>
      </c>
      <c r="C19643" s="197" t="s">
        <v>336</v>
      </c>
      <c r="D19643" s="198" t="s">
        <v>337</v>
      </c>
      <c r="E19643" s="421">
        <v>104074</v>
      </c>
      <c r="F19643" s="413">
        <v>156.91</v>
      </c>
      <c r="G19643" s="414">
        <f t="shared" si="612"/>
        <v>663.27193932827743</v>
      </c>
      <c r="H19643" s="415">
        <f t="shared" si="613"/>
        <v>3.3163596966413871</v>
      </c>
    </row>
    <row r="19644" spans="1:8" ht="15" hidden="1" thickBot="1">
      <c r="A19644" s="409">
        <v>202210</v>
      </c>
      <c r="B19644" s="196" t="s">
        <v>344</v>
      </c>
      <c r="C19644" s="197" t="s">
        <v>336</v>
      </c>
      <c r="D19644" s="198" t="s">
        <v>337</v>
      </c>
      <c r="E19644" s="421">
        <v>74184</v>
      </c>
      <c r="F19644" s="413">
        <v>156.91</v>
      </c>
      <c r="G19644" s="414">
        <f t="shared" si="612"/>
        <v>472.78057485182592</v>
      </c>
      <c r="H19644" s="415">
        <f t="shared" si="613"/>
        <v>2.3639028742591295</v>
      </c>
    </row>
    <row r="19645" spans="1:8" ht="15" hidden="1" thickBot="1">
      <c r="A19645" s="409">
        <v>202210</v>
      </c>
      <c r="B19645" s="196" t="s">
        <v>345</v>
      </c>
      <c r="C19645" s="197" t="s">
        <v>336</v>
      </c>
      <c r="D19645" s="198" t="s">
        <v>339</v>
      </c>
      <c r="E19645" s="421">
        <v>371</v>
      </c>
      <c r="F19645" s="413">
        <v>156.91</v>
      </c>
      <c r="G19645" s="414">
        <f t="shared" si="612"/>
        <v>2.3644127206678989</v>
      </c>
      <c r="H19645" s="415">
        <f t="shared" si="613"/>
        <v>2.3644127206678989</v>
      </c>
    </row>
    <row r="19646" spans="1:8" ht="15" hidden="1" thickBot="1">
      <c r="A19646" s="409">
        <v>202210</v>
      </c>
      <c r="B19646" s="196" t="s">
        <v>346</v>
      </c>
      <c r="C19646" s="197" t="s">
        <v>336</v>
      </c>
      <c r="D19646" s="198" t="s">
        <v>337</v>
      </c>
      <c r="E19646" s="421">
        <v>96684</v>
      </c>
      <c r="F19646" s="413">
        <v>156.91</v>
      </c>
      <c r="G19646" s="414">
        <f t="shared" si="612"/>
        <v>616.1748773182079</v>
      </c>
      <c r="H19646" s="415">
        <f t="shared" si="613"/>
        <v>3.0808743865910397</v>
      </c>
    </row>
    <row r="19647" spans="1:8" ht="15" hidden="1" thickBot="1">
      <c r="A19647" s="409">
        <v>202210</v>
      </c>
      <c r="B19647" s="196" t="s">
        <v>347</v>
      </c>
      <c r="C19647" s="197" t="s">
        <v>336</v>
      </c>
      <c r="D19647" s="198" t="s">
        <v>337</v>
      </c>
      <c r="E19647" s="421">
        <v>74184</v>
      </c>
      <c r="F19647" s="413">
        <v>156.91</v>
      </c>
      <c r="G19647" s="414">
        <f t="shared" si="612"/>
        <v>472.78057485182592</v>
      </c>
      <c r="H19647" s="415">
        <f t="shared" si="613"/>
        <v>2.3639028742591295</v>
      </c>
    </row>
    <row r="19648" spans="1:8" ht="15" hidden="1" thickBot="1">
      <c r="A19648" s="409">
        <v>202210</v>
      </c>
      <c r="B19648" s="196" t="s">
        <v>348</v>
      </c>
      <c r="C19648" s="197" t="s">
        <v>336</v>
      </c>
      <c r="D19648" s="198" t="s">
        <v>337</v>
      </c>
      <c r="E19648" s="421">
        <v>104074</v>
      </c>
      <c r="F19648" s="413">
        <v>156.91</v>
      </c>
      <c r="G19648" s="414">
        <f t="shared" si="612"/>
        <v>663.27193932827743</v>
      </c>
      <c r="H19648" s="415">
        <f t="shared" si="613"/>
        <v>3.3163596966413871</v>
      </c>
    </row>
    <row r="19649" spans="1:8" ht="15" hidden="1" thickBot="1">
      <c r="A19649" s="409">
        <v>202210</v>
      </c>
      <c r="B19649" s="196" t="s">
        <v>349</v>
      </c>
      <c r="C19649" s="197" t="s">
        <v>336</v>
      </c>
      <c r="D19649" s="198" t="s">
        <v>350</v>
      </c>
      <c r="E19649" s="421">
        <v>0.01</v>
      </c>
      <c r="F19649" s="413">
        <v>156.91</v>
      </c>
      <c r="G19649" s="414">
        <f t="shared" si="612"/>
        <v>6.3730801096169775E-5</v>
      </c>
      <c r="H19649" s="415" t="str">
        <f t="shared" si="613"/>
        <v>VER</v>
      </c>
    </row>
    <row r="19650" spans="1:8" ht="15" hidden="1" thickBot="1">
      <c r="A19650" s="409">
        <v>202210</v>
      </c>
      <c r="B19650" s="196" t="s">
        <v>351</v>
      </c>
      <c r="C19650" s="197" t="s">
        <v>336</v>
      </c>
      <c r="D19650" s="198" t="s">
        <v>337</v>
      </c>
      <c r="E19650" s="421">
        <v>75244</v>
      </c>
      <c r="F19650" s="413">
        <v>156.91</v>
      </c>
      <c r="G19650" s="414">
        <f t="shared" ref="G19650:G19713" si="614">+E19650/F19650</f>
        <v>479.53603976801992</v>
      </c>
      <c r="H19650" s="415">
        <f t="shared" ref="H19650:H19713" si="615">IF(D19650="TB",G19650/200,IF(D19650="LT",G19650,"VER"))</f>
        <v>2.3976801988400998</v>
      </c>
    </row>
    <row r="19651" spans="1:8" ht="15" hidden="1" thickBot="1">
      <c r="A19651" s="409">
        <v>202210</v>
      </c>
      <c r="B19651" s="196" t="s">
        <v>352</v>
      </c>
      <c r="C19651" s="197" t="s">
        <v>336</v>
      </c>
      <c r="D19651" s="198" t="s">
        <v>339</v>
      </c>
      <c r="E19651" s="421">
        <v>376</v>
      </c>
      <c r="F19651" s="413">
        <v>156.91</v>
      </c>
      <c r="G19651" s="414">
        <f t="shared" si="614"/>
        <v>2.3962781212159836</v>
      </c>
      <c r="H19651" s="415">
        <f t="shared" si="615"/>
        <v>2.3962781212159836</v>
      </c>
    </row>
    <row r="19652" spans="1:8" ht="15" hidden="1" thickBot="1">
      <c r="A19652" s="409">
        <v>202210</v>
      </c>
      <c r="B19652" s="196" t="s">
        <v>353</v>
      </c>
      <c r="C19652" s="197" t="s">
        <v>354</v>
      </c>
      <c r="D19652" s="198" t="s">
        <v>337</v>
      </c>
      <c r="E19652" s="421">
        <v>75244</v>
      </c>
      <c r="F19652" s="413">
        <v>156.91</v>
      </c>
      <c r="G19652" s="414">
        <f t="shared" si="614"/>
        <v>479.53603976801992</v>
      </c>
      <c r="H19652" s="415">
        <f t="shared" si="615"/>
        <v>2.3976801988400998</v>
      </c>
    </row>
    <row r="19653" spans="1:8" ht="15" hidden="1" thickBot="1">
      <c r="A19653" s="409">
        <v>202210</v>
      </c>
      <c r="B19653" s="196" t="s">
        <v>355</v>
      </c>
      <c r="C19653" s="197" t="s">
        <v>336</v>
      </c>
      <c r="D19653" s="198" t="s">
        <v>337</v>
      </c>
      <c r="E19653" s="421">
        <v>77338</v>
      </c>
      <c r="F19653" s="413">
        <v>156.91</v>
      </c>
      <c r="G19653" s="414">
        <f t="shared" si="614"/>
        <v>492.88126951755783</v>
      </c>
      <c r="H19653" s="415">
        <f t="shared" si="615"/>
        <v>2.4644063475877891</v>
      </c>
    </row>
    <row r="19654" spans="1:8" ht="15" hidden="1" thickBot="1">
      <c r="A19654" s="409">
        <v>202210</v>
      </c>
      <c r="B19654" s="196" t="s">
        <v>356</v>
      </c>
      <c r="C19654" s="197" t="s">
        <v>336</v>
      </c>
      <c r="D19654" s="198" t="s">
        <v>337</v>
      </c>
      <c r="E19654" s="421">
        <v>77338</v>
      </c>
      <c r="F19654" s="413">
        <v>156.91</v>
      </c>
      <c r="G19654" s="414">
        <f t="shared" si="614"/>
        <v>492.88126951755783</v>
      </c>
      <c r="H19654" s="415">
        <f t="shared" si="615"/>
        <v>2.4644063475877891</v>
      </c>
    </row>
    <row r="19655" spans="1:8" ht="15" hidden="1" thickBot="1">
      <c r="A19655" s="409">
        <v>202210</v>
      </c>
      <c r="B19655" s="196" t="s">
        <v>357</v>
      </c>
      <c r="C19655" s="197" t="s">
        <v>336</v>
      </c>
      <c r="D19655" s="198" t="s">
        <v>337</v>
      </c>
      <c r="E19655" s="421">
        <v>120030</v>
      </c>
      <c r="F19655" s="413">
        <v>156.91</v>
      </c>
      <c r="G19655" s="414">
        <f t="shared" si="614"/>
        <v>764.9608055573259</v>
      </c>
      <c r="H19655" s="415">
        <f t="shared" si="615"/>
        <v>3.8248040277866293</v>
      </c>
    </row>
    <row r="19656" spans="1:8" ht="15" hidden="1" thickBot="1">
      <c r="A19656" s="409">
        <v>202210</v>
      </c>
      <c r="B19656" s="196" t="s">
        <v>358</v>
      </c>
      <c r="C19656" s="197" t="s">
        <v>336</v>
      </c>
      <c r="D19656" s="198" t="s">
        <v>337</v>
      </c>
      <c r="E19656" s="421">
        <v>82858</v>
      </c>
      <c r="F19656" s="413">
        <v>156.91</v>
      </c>
      <c r="G19656" s="414">
        <f t="shared" si="614"/>
        <v>528.06067172264352</v>
      </c>
      <c r="H19656" s="415">
        <f t="shared" si="615"/>
        <v>2.6403033586132176</v>
      </c>
    </row>
    <row r="19657" spans="1:8" ht="15" hidden="1" thickBot="1">
      <c r="A19657" s="409">
        <v>202210</v>
      </c>
      <c r="B19657" s="196" t="s">
        <v>359</v>
      </c>
      <c r="C19657" s="197" t="s">
        <v>2624</v>
      </c>
      <c r="D19657" s="198" t="s">
        <v>339</v>
      </c>
      <c r="E19657" s="421">
        <v>414</v>
      </c>
      <c r="F19657" s="413">
        <v>156.91</v>
      </c>
      <c r="G19657" s="414">
        <f t="shared" si="614"/>
        <v>2.638455165381429</v>
      </c>
      <c r="H19657" s="415">
        <f t="shared" si="615"/>
        <v>2.638455165381429</v>
      </c>
    </row>
    <row r="19658" spans="1:8" ht="15" hidden="1" thickBot="1">
      <c r="A19658" s="409">
        <v>202210</v>
      </c>
      <c r="B19658" s="196" t="s">
        <v>360</v>
      </c>
      <c r="C19658" s="197" t="s">
        <v>336</v>
      </c>
      <c r="D19658" s="198" t="s">
        <v>337</v>
      </c>
      <c r="E19658" s="421">
        <v>142851</v>
      </c>
      <c r="F19658" s="413">
        <v>156.91</v>
      </c>
      <c r="G19658" s="414">
        <f t="shared" si="614"/>
        <v>910.40086673889493</v>
      </c>
      <c r="H19658" s="415">
        <f t="shared" si="615"/>
        <v>4.5520043336944749</v>
      </c>
    </row>
    <row r="19659" spans="1:8" ht="15" hidden="1" thickBot="1">
      <c r="A19659" s="409">
        <v>202210</v>
      </c>
      <c r="B19659" s="196" t="s">
        <v>361</v>
      </c>
      <c r="C19659" s="197" t="s">
        <v>336</v>
      </c>
      <c r="D19659" s="198" t="s">
        <v>337</v>
      </c>
      <c r="E19659" s="421">
        <v>142851</v>
      </c>
      <c r="F19659" s="413">
        <v>156.91</v>
      </c>
      <c r="G19659" s="414">
        <f t="shared" si="614"/>
        <v>910.40086673889493</v>
      </c>
      <c r="H19659" s="415">
        <f t="shared" si="615"/>
        <v>4.5520043336944749</v>
      </c>
    </row>
    <row r="19660" spans="1:8" ht="15" hidden="1" thickBot="1">
      <c r="A19660" s="409">
        <v>202210</v>
      </c>
      <c r="B19660" s="196" t="s">
        <v>362</v>
      </c>
      <c r="C19660" s="197" t="s">
        <v>2625</v>
      </c>
      <c r="D19660" s="198" t="s">
        <v>339</v>
      </c>
      <c r="E19660" s="421">
        <v>714</v>
      </c>
      <c r="F19660" s="413">
        <v>156.91</v>
      </c>
      <c r="G19660" s="414">
        <f t="shared" si="614"/>
        <v>4.5503791982665227</v>
      </c>
      <c r="H19660" s="415">
        <f t="shared" si="615"/>
        <v>4.5503791982665227</v>
      </c>
    </row>
    <row r="19661" spans="1:8" ht="15" hidden="1" thickBot="1">
      <c r="A19661" s="409">
        <v>202210</v>
      </c>
      <c r="B19661" s="196" t="s">
        <v>363</v>
      </c>
      <c r="C19661" s="197" t="s">
        <v>336</v>
      </c>
      <c r="D19661" s="198" t="s">
        <v>337</v>
      </c>
      <c r="E19661" s="421">
        <v>142851</v>
      </c>
      <c r="F19661" s="413">
        <v>156.91</v>
      </c>
      <c r="G19661" s="414">
        <f t="shared" si="614"/>
        <v>910.40086673889493</v>
      </c>
      <c r="H19661" s="415">
        <f t="shared" si="615"/>
        <v>4.5520043336944749</v>
      </c>
    </row>
    <row r="19662" spans="1:8" ht="15" hidden="1" thickBot="1">
      <c r="A19662" s="409">
        <v>202210</v>
      </c>
      <c r="B19662" s="196" t="s">
        <v>364</v>
      </c>
      <c r="C19662" s="197" t="s">
        <v>336</v>
      </c>
      <c r="D19662" s="198" t="s">
        <v>337</v>
      </c>
      <c r="E19662" s="421">
        <v>142851</v>
      </c>
      <c r="F19662" s="413">
        <v>156.91</v>
      </c>
      <c r="G19662" s="414">
        <f t="shared" si="614"/>
        <v>910.40086673889493</v>
      </c>
      <c r="H19662" s="415">
        <f t="shared" si="615"/>
        <v>4.5520043336944749</v>
      </c>
    </row>
    <row r="19663" spans="1:8" ht="15" hidden="1" thickBot="1">
      <c r="A19663" s="409">
        <v>202210</v>
      </c>
      <c r="B19663" s="196" t="s">
        <v>365</v>
      </c>
      <c r="C19663" s="197" t="s">
        <v>2626</v>
      </c>
      <c r="D19663" s="198" t="s">
        <v>337</v>
      </c>
      <c r="E19663" s="421">
        <v>144402</v>
      </c>
      <c r="F19663" s="413">
        <v>156.91</v>
      </c>
      <c r="G19663" s="414">
        <f t="shared" si="614"/>
        <v>920.28551398891091</v>
      </c>
      <c r="H19663" s="415">
        <f t="shared" si="615"/>
        <v>4.6014275699445548</v>
      </c>
    </row>
    <row r="19664" spans="1:8" ht="15" hidden="1" thickBot="1">
      <c r="A19664" s="409">
        <v>202210</v>
      </c>
      <c r="B19664" s="196" t="s">
        <v>366</v>
      </c>
      <c r="C19664" s="197" t="s">
        <v>2627</v>
      </c>
      <c r="D19664" s="198" t="s">
        <v>339</v>
      </c>
      <c r="E19664" s="421">
        <v>722</v>
      </c>
      <c r="F19664" s="413">
        <v>156.91</v>
      </c>
      <c r="G19664" s="414">
        <f t="shared" si="614"/>
        <v>4.6013638391434579</v>
      </c>
      <c r="H19664" s="415">
        <f t="shared" si="615"/>
        <v>4.6013638391434579</v>
      </c>
    </row>
    <row r="19665" spans="1:8" ht="15" hidden="1" thickBot="1">
      <c r="A19665" s="409">
        <v>202210</v>
      </c>
      <c r="B19665" s="196" t="s">
        <v>367</v>
      </c>
      <c r="C19665" s="197" t="s">
        <v>336</v>
      </c>
      <c r="D19665" s="198" t="s">
        <v>337</v>
      </c>
      <c r="E19665" s="421">
        <v>81138</v>
      </c>
      <c r="F19665" s="413">
        <v>156.91</v>
      </c>
      <c r="G19665" s="414">
        <f t="shared" si="614"/>
        <v>517.09897393410233</v>
      </c>
      <c r="H19665" s="415">
        <f t="shared" si="615"/>
        <v>2.5854948696705118</v>
      </c>
    </row>
    <row r="19666" spans="1:8" ht="15" hidden="1" thickBot="1">
      <c r="A19666" s="409">
        <v>202210</v>
      </c>
      <c r="B19666" s="196" t="s">
        <v>368</v>
      </c>
      <c r="C19666" s="197" t="s">
        <v>336</v>
      </c>
      <c r="D19666" s="198" t="s">
        <v>339</v>
      </c>
      <c r="E19666" s="421">
        <v>406</v>
      </c>
      <c r="F19666" s="413">
        <v>156.91</v>
      </c>
      <c r="G19666" s="414">
        <f t="shared" si="614"/>
        <v>2.5874705245044929</v>
      </c>
      <c r="H19666" s="415">
        <f t="shared" si="615"/>
        <v>2.5874705245044929</v>
      </c>
    </row>
    <row r="19667" spans="1:8" ht="15" hidden="1" thickBot="1">
      <c r="A19667" s="409">
        <v>202210</v>
      </c>
      <c r="B19667" s="196" t="s">
        <v>369</v>
      </c>
      <c r="C19667" s="197" t="s">
        <v>2628</v>
      </c>
      <c r="D19667" s="198" t="s">
        <v>337</v>
      </c>
      <c r="E19667" s="421">
        <v>142851</v>
      </c>
      <c r="F19667" s="413">
        <v>156.91</v>
      </c>
      <c r="G19667" s="414">
        <f t="shared" si="614"/>
        <v>910.40086673889493</v>
      </c>
      <c r="H19667" s="415">
        <f t="shared" si="615"/>
        <v>4.5520043336944749</v>
      </c>
    </row>
    <row r="19668" spans="1:8" ht="15" hidden="1" thickBot="1">
      <c r="A19668" s="409">
        <v>202210</v>
      </c>
      <c r="B19668" s="196" t="s">
        <v>370</v>
      </c>
      <c r="C19668" s="197" t="s">
        <v>2629</v>
      </c>
      <c r="D19668" s="198" t="s">
        <v>339</v>
      </c>
      <c r="E19668" s="421">
        <v>714</v>
      </c>
      <c r="F19668" s="413">
        <v>156.91</v>
      </c>
      <c r="G19668" s="414">
        <f t="shared" si="614"/>
        <v>4.5503791982665227</v>
      </c>
      <c r="H19668" s="415">
        <f t="shared" si="615"/>
        <v>4.5503791982665227</v>
      </c>
    </row>
    <row r="19669" spans="1:8" ht="15" hidden="1" thickBot="1">
      <c r="A19669" s="409">
        <v>202210</v>
      </c>
      <c r="B19669" s="196" t="s">
        <v>2766</v>
      </c>
      <c r="C19669" s="197" t="s">
        <v>2767</v>
      </c>
      <c r="D19669" s="198" t="s">
        <v>337</v>
      </c>
      <c r="E19669" s="421">
        <v>88381</v>
      </c>
      <c r="F19669" s="413">
        <v>156.91</v>
      </c>
      <c r="G19669" s="414">
        <f t="shared" si="614"/>
        <v>563.25919316805812</v>
      </c>
      <c r="H19669" s="415">
        <f t="shared" si="615"/>
        <v>2.8162959658402906</v>
      </c>
    </row>
    <row r="19670" spans="1:8" ht="15" hidden="1" thickBot="1">
      <c r="A19670" s="409">
        <v>202210</v>
      </c>
      <c r="B19670" s="196" t="s">
        <v>2768</v>
      </c>
      <c r="C19670" s="197" t="s">
        <v>2769</v>
      </c>
      <c r="D19670" s="198" t="s">
        <v>339</v>
      </c>
      <c r="E19670" s="421">
        <v>442</v>
      </c>
      <c r="F19670" s="413">
        <v>156.91</v>
      </c>
      <c r="G19670" s="414">
        <f t="shared" si="614"/>
        <v>2.8169014084507045</v>
      </c>
      <c r="H19670" s="415">
        <f t="shared" si="615"/>
        <v>2.8169014084507045</v>
      </c>
    </row>
    <row r="19671" spans="1:8" ht="15" hidden="1" thickBot="1">
      <c r="A19671" s="409">
        <v>202210</v>
      </c>
      <c r="B19671" s="196" t="s">
        <v>371</v>
      </c>
      <c r="C19671" s="197" t="s">
        <v>336</v>
      </c>
      <c r="D19671" s="198" t="s">
        <v>337</v>
      </c>
      <c r="E19671" s="421">
        <v>73123</v>
      </c>
      <c r="F19671" s="413">
        <v>156.91</v>
      </c>
      <c r="G19671" s="414">
        <f t="shared" si="614"/>
        <v>466.01873685552226</v>
      </c>
      <c r="H19671" s="415">
        <f t="shared" si="615"/>
        <v>2.3300936842776112</v>
      </c>
    </row>
    <row r="19672" spans="1:8" ht="15" hidden="1" thickBot="1">
      <c r="A19672" s="409">
        <v>202210</v>
      </c>
      <c r="B19672" s="196" t="s">
        <v>372</v>
      </c>
      <c r="C19672" s="197" t="s">
        <v>2630</v>
      </c>
      <c r="D19672" s="198" t="s">
        <v>339</v>
      </c>
      <c r="E19672" s="421">
        <v>366</v>
      </c>
      <c r="F19672" s="413">
        <v>156.91</v>
      </c>
      <c r="G19672" s="414">
        <f t="shared" si="614"/>
        <v>2.3325473201198141</v>
      </c>
      <c r="H19672" s="415">
        <f t="shared" si="615"/>
        <v>2.3325473201198141</v>
      </c>
    </row>
    <row r="19673" spans="1:8" ht="15" hidden="1" thickBot="1">
      <c r="A19673" s="409">
        <v>202210</v>
      </c>
      <c r="B19673" s="196" t="s">
        <v>373</v>
      </c>
      <c r="C19673" s="197" t="s">
        <v>336</v>
      </c>
      <c r="D19673" s="198" t="s">
        <v>374</v>
      </c>
      <c r="E19673" s="421">
        <v>0.01</v>
      </c>
      <c r="F19673" s="413">
        <v>156.91</v>
      </c>
      <c r="G19673" s="414">
        <f t="shared" si="614"/>
        <v>6.3730801096169775E-5</v>
      </c>
      <c r="H19673" s="415" t="str">
        <f t="shared" si="615"/>
        <v>VER</v>
      </c>
    </row>
    <row r="19674" spans="1:8" ht="15" hidden="1" thickBot="1">
      <c r="A19674" s="409">
        <v>202210</v>
      </c>
      <c r="B19674" s="196" t="s">
        <v>375</v>
      </c>
      <c r="C19674" s="197" t="s">
        <v>336</v>
      </c>
      <c r="D19674" s="198" t="s">
        <v>374</v>
      </c>
      <c r="E19674" s="421">
        <v>0.01</v>
      </c>
      <c r="F19674" s="413">
        <v>156.91</v>
      </c>
      <c r="G19674" s="414">
        <f t="shared" si="614"/>
        <v>6.3730801096169775E-5</v>
      </c>
      <c r="H19674" s="415" t="str">
        <f t="shared" si="615"/>
        <v>VER</v>
      </c>
    </row>
    <row r="19675" spans="1:8" ht="15" hidden="1" thickBot="1">
      <c r="A19675" s="409">
        <v>202210</v>
      </c>
      <c r="B19675" s="196" t="s">
        <v>376</v>
      </c>
      <c r="C19675" s="197" t="s">
        <v>336</v>
      </c>
      <c r="D19675" s="198" t="s">
        <v>337</v>
      </c>
      <c r="E19675" s="421">
        <v>78030</v>
      </c>
      <c r="F19675" s="413">
        <v>156.91</v>
      </c>
      <c r="G19675" s="414">
        <f t="shared" si="614"/>
        <v>497.2914409534128</v>
      </c>
      <c r="H19675" s="415">
        <f t="shared" si="615"/>
        <v>2.4864572047670639</v>
      </c>
    </row>
    <row r="19676" spans="1:8" ht="15" hidden="1" thickBot="1">
      <c r="A19676" s="409">
        <v>202210</v>
      </c>
      <c r="B19676" s="196" t="s">
        <v>377</v>
      </c>
      <c r="C19676" s="197" t="s">
        <v>378</v>
      </c>
      <c r="D19676" s="198" t="s">
        <v>339</v>
      </c>
      <c r="E19676" s="421">
        <v>109</v>
      </c>
      <c r="F19676" s="413">
        <v>156.91</v>
      </c>
      <c r="G19676" s="414">
        <f t="shared" si="614"/>
        <v>0.69466573194825065</v>
      </c>
      <c r="H19676" s="415">
        <f t="shared" si="615"/>
        <v>0.69466573194825065</v>
      </c>
    </row>
    <row r="19677" spans="1:8" ht="15" hidden="1" thickBot="1">
      <c r="A19677" s="409">
        <v>202210</v>
      </c>
      <c r="B19677" s="196" t="s">
        <v>379</v>
      </c>
      <c r="C19677" s="197" t="s">
        <v>378</v>
      </c>
      <c r="D19677" s="198" t="s">
        <v>337</v>
      </c>
      <c r="E19677" s="421">
        <v>23338</v>
      </c>
      <c r="F19677" s="413">
        <v>156.91</v>
      </c>
      <c r="G19677" s="414">
        <f t="shared" si="614"/>
        <v>148.73494359824105</v>
      </c>
      <c r="H19677" s="415">
        <f t="shared" si="615"/>
        <v>0.74367471799120521</v>
      </c>
    </row>
    <row r="19678" spans="1:8" ht="15" hidden="1" thickBot="1">
      <c r="A19678" s="409">
        <v>202210</v>
      </c>
      <c r="B19678" s="196" t="s">
        <v>380</v>
      </c>
      <c r="C19678" s="197" t="s">
        <v>378</v>
      </c>
      <c r="D19678" s="198" t="s">
        <v>381</v>
      </c>
      <c r="E19678" s="421">
        <v>2660</v>
      </c>
      <c r="F19678" s="413">
        <v>156.91</v>
      </c>
      <c r="G19678" s="414">
        <f t="shared" si="614"/>
        <v>16.952393091581161</v>
      </c>
      <c r="H19678" s="415" t="str">
        <f t="shared" si="615"/>
        <v>VER</v>
      </c>
    </row>
    <row r="19679" spans="1:8" ht="15" hidden="1" thickBot="1">
      <c r="A19679" s="409">
        <v>202210</v>
      </c>
      <c r="B19679" s="196" t="s">
        <v>382</v>
      </c>
      <c r="C19679" s="197" t="s">
        <v>378</v>
      </c>
      <c r="D19679" s="198" t="s">
        <v>339</v>
      </c>
      <c r="E19679" s="421">
        <v>117</v>
      </c>
      <c r="F19679" s="413">
        <v>156.91</v>
      </c>
      <c r="G19679" s="414">
        <f t="shared" si="614"/>
        <v>0.74565037282518642</v>
      </c>
      <c r="H19679" s="415">
        <f t="shared" si="615"/>
        <v>0.74565037282518642</v>
      </c>
    </row>
    <row r="19680" spans="1:8" ht="15" hidden="1" thickBot="1">
      <c r="A19680" s="409">
        <v>202210</v>
      </c>
      <c r="B19680" s="196" t="s">
        <v>383</v>
      </c>
      <c r="C19680" s="197" t="s">
        <v>378</v>
      </c>
      <c r="D19680" s="198" t="s">
        <v>381</v>
      </c>
      <c r="E19680" s="421">
        <v>4221</v>
      </c>
      <c r="F19680" s="413">
        <v>156.91</v>
      </c>
      <c r="G19680" s="414">
        <f t="shared" si="614"/>
        <v>26.900771142693266</v>
      </c>
      <c r="H19680" s="415" t="str">
        <f t="shared" si="615"/>
        <v>VER</v>
      </c>
    </row>
    <row r="19681" spans="1:8" ht="15" hidden="1" thickBot="1">
      <c r="A19681" s="409">
        <v>202210</v>
      </c>
      <c r="B19681" s="196" t="s">
        <v>384</v>
      </c>
      <c r="C19681" s="197" t="s">
        <v>385</v>
      </c>
      <c r="D19681" s="198" t="s">
        <v>337</v>
      </c>
      <c r="E19681" s="421">
        <v>115878</v>
      </c>
      <c r="F19681" s="413">
        <v>156.91</v>
      </c>
      <c r="G19681" s="414">
        <f t="shared" si="614"/>
        <v>738.49977694219615</v>
      </c>
      <c r="H19681" s="415">
        <f t="shared" si="615"/>
        <v>3.6924988847109805</v>
      </c>
    </row>
    <row r="19682" spans="1:8" ht="15" hidden="1" thickBot="1">
      <c r="A19682" s="409">
        <v>202210</v>
      </c>
      <c r="B19682" s="196" t="s">
        <v>386</v>
      </c>
      <c r="C19682" s="197" t="s">
        <v>385</v>
      </c>
      <c r="D19682" s="198" t="s">
        <v>337</v>
      </c>
      <c r="E19682" s="421">
        <v>188775</v>
      </c>
      <c r="F19682" s="413">
        <v>156.91</v>
      </c>
      <c r="G19682" s="414">
        <f t="shared" si="614"/>
        <v>1203.078197692945</v>
      </c>
      <c r="H19682" s="415">
        <f t="shared" si="615"/>
        <v>6.0153909884647252</v>
      </c>
    </row>
    <row r="19683" spans="1:8" ht="15" hidden="1" thickBot="1">
      <c r="A19683" s="409">
        <v>202210</v>
      </c>
      <c r="B19683" s="196" t="s">
        <v>387</v>
      </c>
      <c r="C19683" s="197" t="s">
        <v>388</v>
      </c>
      <c r="D19683" s="198" t="s">
        <v>339</v>
      </c>
      <c r="E19683" s="421">
        <v>398</v>
      </c>
      <c r="F19683" s="413">
        <v>156.91</v>
      </c>
      <c r="G19683" s="414">
        <f t="shared" si="614"/>
        <v>2.5364858836275572</v>
      </c>
      <c r="H19683" s="415">
        <f t="shared" si="615"/>
        <v>2.5364858836275572</v>
      </c>
    </row>
    <row r="19684" spans="1:8" ht="15" hidden="1" thickBot="1">
      <c r="A19684" s="409">
        <v>202210</v>
      </c>
      <c r="B19684" s="196" t="s">
        <v>389</v>
      </c>
      <c r="C19684" s="197" t="s">
        <v>388</v>
      </c>
      <c r="D19684" s="198" t="s">
        <v>339</v>
      </c>
      <c r="E19684" s="421">
        <v>398</v>
      </c>
      <c r="F19684" s="413">
        <v>156.91</v>
      </c>
      <c r="G19684" s="414">
        <f t="shared" si="614"/>
        <v>2.5364858836275572</v>
      </c>
      <c r="H19684" s="415">
        <f t="shared" si="615"/>
        <v>2.5364858836275572</v>
      </c>
    </row>
    <row r="19685" spans="1:8" ht="15" hidden="1" thickBot="1">
      <c r="A19685" s="409">
        <v>202210</v>
      </c>
      <c r="B19685" s="196" t="s">
        <v>390</v>
      </c>
      <c r="C19685" s="197" t="s">
        <v>391</v>
      </c>
      <c r="D19685" s="198" t="s">
        <v>337</v>
      </c>
      <c r="E19685" s="421">
        <v>29555</v>
      </c>
      <c r="F19685" s="413">
        <v>156.91</v>
      </c>
      <c r="G19685" s="414">
        <f t="shared" si="614"/>
        <v>188.35638263972979</v>
      </c>
      <c r="H19685" s="415">
        <f t="shared" si="615"/>
        <v>0.9417819131986489</v>
      </c>
    </row>
    <row r="19686" spans="1:8" ht="15" hidden="1" thickBot="1">
      <c r="A19686" s="409">
        <v>202210</v>
      </c>
      <c r="B19686" s="196" t="s">
        <v>392</v>
      </c>
      <c r="C19686" s="197" t="s">
        <v>391</v>
      </c>
      <c r="D19686" s="198" t="s">
        <v>337</v>
      </c>
      <c r="E19686" s="421">
        <v>0.01</v>
      </c>
      <c r="F19686" s="413">
        <v>156.91</v>
      </c>
      <c r="G19686" s="414">
        <f t="shared" si="614"/>
        <v>6.3730801096169775E-5</v>
      </c>
      <c r="H19686" s="415">
        <f t="shared" si="615"/>
        <v>3.1865400548084889E-7</v>
      </c>
    </row>
    <row r="19687" spans="1:8" ht="15" hidden="1" thickBot="1">
      <c r="A19687" s="409">
        <v>202210</v>
      </c>
      <c r="B19687" s="196" t="s">
        <v>393</v>
      </c>
      <c r="C19687" s="197" t="s">
        <v>391</v>
      </c>
      <c r="D19687" s="198" t="s">
        <v>339</v>
      </c>
      <c r="E19687" s="421">
        <v>0.01</v>
      </c>
      <c r="F19687" s="413">
        <v>156.91</v>
      </c>
      <c r="G19687" s="414">
        <f t="shared" si="614"/>
        <v>6.3730801096169775E-5</v>
      </c>
      <c r="H19687" s="415">
        <f t="shared" si="615"/>
        <v>6.3730801096169775E-5</v>
      </c>
    </row>
    <row r="19688" spans="1:8" ht="15" hidden="1" thickBot="1">
      <c r="A19688" s="409">
        <v>202210</v>
      </c>
      <c r="B19688" s="196" t="s">
        <v>394</v>
      </c>
      <c r="C19688" s="197" t="s">
        <v>391</v>
      </c>
      <c r="D19688" s="198" t="s">
        <v>337</v>
      </c>
      <c r="E19688" s="421">
        <v>54017</v>
      </c>
      <c r="F19688" s="413">
        <v>156.91</v>
      </c>
      <c r="G19688" s="414">
        <f t="shared" si="614"/>
        <v>344.25466828118033</v>
      </c>
      <c r="H19688" s="415">
        <f t="shared" si="615"/>
        <v>1.7212733414059016</v>
      </c>
    </row>
    <row r="19689" spans="1:8" ht="15" hidden="1" thickBot="1">
      <c r="A19689" s="409">
        <v>202210</v>
      </c>
      <c r="B19689" s="196" t="s">
        <v>395</v>
      </c>
      <c r="C19689" s="197" t="s">
        <v>2631</v>
      </c>
      <c r="D19689" s="198" t="s">
        <v>339</v>
      </c>
      <c r="E19689" s="421">
        <v>270</v>
      </c>
      <c r="F19689" s="413">
        <v>156.91</v>
      </c>
      <c r="G19689" s="414">
        <f t="shared" si="614"/>
        <v>1.720731629596584</v>
      </c>
      <c r="H19689" s="415">
        <f t="shared" si="615"/>
        <v>1.720731629596584</v>
      </c>
    </row>
    <row r="19690" spans="1:8" ht="15" hidden="1" thickBot="1">
      <c r="A19690" s="409">
        <v>202210</v>
      </c>
      <c r="B19690" s="196" t="s">
        <v>396</v>
      </c>
      <c r="C19690" s="197" t="s">
        <v>391</v>
      </c>
      <c r="D19690" s="198" t="s">
        <v>337</v>
      </c>
      <c r="E19690" s="421">
        <v>54017</v>
      </c>
      <c r="F19690" s="413">
        <v>156.91</v>
      </c>
      <c r="G19690" s="414">
        <f t="shared" si="614"/>
        <v>344.25466828118033</v>
      </c>
      <c r="H19690" s="415">
        <f t="shared" si="615"/>
        <v>1.7212733414059016</v>
      </c>
    </row>
    <row r="19691" spans="1:8" ht="15" hidden="1" thickBot="1">
      <c r="A19691" s="409">
        <v>202210</v>
      </c>
      <c r="B19691" s="196" t="s">
        <v>397</v>
      </c>
      <c r="C19691" s="197" t="s">
        <v>391</v>
      </c>
      <c r="D19691" s="198" t="s">
        <v>339</v>
      </c>
      <c r="E19691" s="421">
        <v>270</v>
      </c>
      <c r="F19691" s="413">
        <v>156.91</v>
      </c>
      <c r="G19691" s="414">
        <f t="shared" si="614"/>
        <v>1.720731629596584</v>
      </c>
      <c r="H19691" s="415">
        <f t="shared" si="615"/>
        <v>1.720731629596584</v>
      </c>
    </row>
    <row r="19692" spans="1:8" ht="15" hidden="1" thickBot="1">
      <c r="A19692" s="409">
        <v>202210</v>
      </c>
      <c r="B19692" s="196" t="s">
        <v>398</v>
      </c>
      <c r="C19692" s="197" t="s">
        <v>391</v>
      </c>
      <c r="D19692" s="198" t="s">
        <v>337</v>
      </c>
      <c r="E19692" s="421">
        <v>54017</v>
      </c>
      <c r="F19692" s="413">
        <v>156.91</v>
      </c>
      <c r="G19692" s="414">
        <f t="shared" si="614"/>
        <v>344.25466828118033</v>
      </c>
      <c r="H19692" s="415">
        <f t="shared" si="615"/>
        <v>1.7212733414059016</v>
      </c>
    </row>
    <row r="19693" spans="1:8" ht="15" hidden="1" thickBot="1">
      <c r="A19693" s="409">
        <v>202210</v>
      </c>
      <c r="B19693" s="196" t="s">
        <v>399</v>
      </c>
      <c r="C19693" s="197" t="s">
        <v>391</v>
      </c>
      <c r="D19693" s="198" t="s">
        <v>337</v>
      </c>
      <c r="E19693" s="421">
        <v>64316</v>
      </c>
      <c r="F19693" s="413">
        <v>156.91</v>
      </c>
      <c r="G19693" s="414">
        <f t="shared" si="614"/>
        <v>409.89102033012557</v>
      </c>
      <c r="H19693" s="415">
        <f t="shared" si="615"/>
        <v>2.0494551016506279</v>
      </c>
    </row>
    <row r="19694" spans="1:8" ht="15" hidden="1" thickBot="1">
      <c r="A19694" s="409">
        <v>202210</v>
      </c>
      <c r="B19694" s="196" t="s">
        <v>400</v>
      </c>
      <c r="C19694" s="197" t="s">
        <v>391</v>
      </c>
      <c r="D19694" s="198" t="s">
        <v>337</v>
      </c>
      <c r="E19694" s="421">
        <v>64316</v>
      </c>
      <c r="F19694" s="413">
        <v>156.91</v>
      </c>
      <c r="G19694" s="414">
        <f t="shared" si="614"/>
        <v>409.89102033012557</v>
      </c>
      <c r="H19694" s="415">
        <f t="shared" si="615"/>
        <v>2.0494551016506279</v>
      </c>
    </row>
    <row r="19695" spans="1:8" ht="15" hidden="1" thickBot="1">
      <c r="A19695" s="409">
        <v>202210</v>
      </c>
      <c r="B19695" s="196" t="s">
        <v>401</v>
      </c>
      <c r="C19695" s="197" t="s">
        <v>391</v>
      </c>
      <c r="D19695" s="198" t="s">
        <v>339</v>
      </c>
      <c r="E19695" s="421">
        <v>322</v>
      </c>
      <c r="F19695" s="413">
        <v>156.91</v>
      </c>
      <c r="G19695" s="414">
        <f t="shared" si="614"/>
        <v>2.0521317952966669</v>
      </c>
      <c r="H19695" s="415">
        <f t="shared" si="615"/>
        <v>2.0521317952966669</v>
      </c>
    </row>
    <row r="19696" spans="1:8" ht="15" hidden="1" thickBot="1">
      <c r="A19696" s="409">
        <v>202210</v>
      </c>
      <c r="B19696" s="196" t="s">
        <v>402</v>
      </c>
      <c r="C19696" s="197" t="s">
        <v>391</v>
      </c>
      <c r="D19696" s="198" t="s">
        <v>337</v>
      </c>
      <c r="E19696" s="421">
        <v>64316</v>
      </c>
      <c r="F19696" s="413">
        <v>156.91</v>
      </c>
      <c r="G19696" s="414">
        <f t="shared" si="614"/>
        <v>409.89102033012557</v>
      </c>
      <c r="H19696" s="415">
        <f t="shared" si="615"/>
        <v>2.0494551016506279</v>
      </c>
    </row>
    <row r="19697" spans="1:8" ht="15" hidden="1" thickBot="1">
      <c r="A19697" s="409">
        <v>202210</v>
      </c>
      <c r="B19697" s="196" t="s">
        <v>403</v>
      </c>
      <c r="C19697" s="197" t="s">
        <v>391</v>
      </c>
      <c r="D19697" s="198" t="s">
        <v>337</v>
      </c>
      <c r="E19697" s="421">
        <v>64316</v>
      </c>
      <c r="F19697" s="413">
        <v>156.91</v>
      </c>
      <c r="G19697" s="414">
        <f t="shared" si="614"/>
        <v>409.89102033012557</v>
      </c>
      <c r="H19697" s="415">
        <f t="shared" si="615"/>
        <v>2.0494551016506279</v>
      </c>
    </row>
    <row r="19698" spans="1:8" ht="15" hidden="1" thickBot="1">
      <c r="A19698" s="409">
        <v>202210</v>
      </c>
      <c r="B19698" s="196" t="s">
        <v>404</v>
      </c>
      <c r="C19698" s="197" t="s">
        <v>391</v>
      </c>
      <c r="D19698" s="198" t="s">
        <v>339</v>
      </c>
      <c r="E19698" s="421">
        <v>322</v>
      </c>
      <c r="F19698" s="413">
        <v>156.91</v>
      </c>
      <c r="G19698" s="414">
        <f t="shared" si="614"/>
        <v>2.0521317952966669</v>
      </c>
      <c r="H19698" s="415">
        <f t="shared" si="615"/>
        <v>2.0521317952966669</v>
      </c>
    </row>
    <row r="19699" spans="1:8" ht="15" hidden="1" thickBot="1">
      <c r="A19699" s="409">
        <v>202210</v>
      </c>
      <c r="B19699" s="196" t="s">
        <v>405</v>
      </c>
      <c r="C19699" s="197" t="s">
        <v>391</v>
      </c>
      <c r="D19699" s="198" t="s">
        <v>337</v>
      </c>
      <c r="E19699" s="421">
        <v>64316</v>
      </c>
      <c r="F19699" s="413">
        <v>156.91</v>
      </c>
      <c r="G19699" s="414">
        <f t="shared" si="614"/>
        <v>409.89102033012557</v>
      </c>
      <c r="H19699" s="415">
        <f t="shared" si="615"/>
        <v>2.0494551016506279</v>
      </c>
    </row>
    <row r="19700" spans="1:8" ht="15" hidden="1" thickBot="1">
      <c r="A19700" s="409">
        <v>202210</v>
      </c>
      <c r="B19700" s="196" t="s">
        <v>406</v>
      </c>
      <c r="C19700" s="197" t="s">
        <v>391</v>
      </c>
      <c r="D19700" s="198" t="s">
        <v>339</v>
      </c>
      <c r="E19700" s="421">
        <v>322</v>
      </c>
      <c r="F19700" s="413">
        <v>156.91</v>
      </c>
      <c r="G19700" s="414">
        <f t="shared" si="614"/>
        <v>2.0521317952966669</v>
      </c>
      <c r="H19700" s="415">
        <f t="shared" si="615"/>
        <v>2.0521317952966669</v>
      </c>
    </row>
    <row r="19701" spans="1:8" ht="15" hidden="1" thickBot="1">
      <c r="A19701" s="409">
        <v>202210</v>
      </c>
      <c r="B19701" s="196" t="s">
        <v>407</v>
      </c>
      <c r="C19701" s="197" t="s">
        <v>391</v>
      </c>
      <c r="D19701" s="198" t="s">
        <v>337</v>
      </c>
      <c r="E19701" s="421">
        <v>54017</v>
      </c>
      <c r="F19701" s="413">
        <v>156.91</v>
      </c>
      <c r="G19701" s="414">
        <f t="shared" si="614"/>
        <v>344.25466828118033</v>
      </c>
      <c r="H19701" s="415">
        <f t="shared" si="615"/>
        <v>1.7212733414059016</v>
      </c>
    </row>
    <row r="19702" spans="1:8" ht="15" hidden="1" thickBot="1">
      <c r="A19702" s="409">
        <v>202210</v>
      </c>
      <c r="B19702" s="196" t="s">
        <v>408</v>
      </c>
      <c r="C19702" s="197" t="s">
        <v>2632</v>
      </c>
      <c r="D19702" s="198" t="s">
        <v>339</v>
      </c>
      <c r="E19702" s="421">
        <v>270</v>
      </c>
      <c r="F19702" s="413">
        <v>156.91</v>
      </c>
      <c r="G19702" s="414">
        <f t="shared" si="614"/>
        <v>1.720731629596584</v>
      </c>
      <c r="H19702" s="415">
        <f t="shared" si="615"/>
        <v>1.720731629596584</v>
      </c>
    </row>
    <row r="19703" spans="1:8" ht="15" hidden="1" thickBot="1">
      <c r="A19703" s="409">
        <v>202210</v>
      </c>
      <c r="B19703" s="196" t="s">
        <v>409</v>
      </c>
      <c r="C19703" s="197" t="s">
        <v>391</v>
      </c>
      <c r="D19703" s="198" t="s">
        <v>337</v>
      </c>
      <c r="E19703" s="421">
        <v>54017</v>
      </c>
      <c r="F19703" s="413">
        <v>156.91</v>
      </c>
      <c r="G19703" s="414">
        <f t="shared" si="614"/>
        <v>344.25466828118033</v>
      </c>
      <c r="H19703" s="415">
        <f t="shared" si="615"/>
        <v>1.7212733414059016</v>
      </c>
    </row>
    <row r="19704" spans="1:8" ht="15" hidden="1" thickBot="1">
      <c r="A19704" s="409">
        <v>202210</v>
      </c>
      <c r="B19704" s="196" t="s">
        <v>410</v>
      </c>
      <c r="C19704" s="197" t="s">
        <v>391</v>
      </c>
      <c r="D19704" s="198" t="s">
        <v>350</v>
      </c>
      <c r="E19704" s="421">
        <v>0.01</v>
      </c>
      <c r="F19704" s="413">
        <v>156.91</v>
      </c>
      <c r="G19704" s="414">
        <f t="shared" si="614"/>
        <v>6.3730801096169775E-5</v>
      </c>
      <c r="H19704" s="415" t="str">
        <f t="shared" si="615"/>
        <v>VER</v>
      </c>
    </row>
    <row r="19705" spans="1:8" ht="15" hidden="1" thickBot="1">
      <c r="A19705" s="409">
        <v>202210</v>
      </c>
      <c r="B19705" s="196" t="s">
        <v>2778</v>
      </c>
      <c r="C19705" s="197" t="s">
        <v>2779</v>
      </c>
      <c r="D19705" s="198" t="s">
        <v>337</v>
      </c>
      <c r="E19705" s="421">
        <v>38032.01</v>
      </c>
      <c r="F19705" s="413">
        <v>156.91</v>
      </c>
      <c r="G19705" s="414">
        <f t="shared" si="614"/>
        <v>242.381046459754</v>
      </c>
      <c r="H19705" s="415">
        <f t="shared" si="615"/>
        <v>1.21190523229877</v>
      </c>
    </row>
    <row r="19706" spans="1:8" ht="15" hidden="1" thickBot="1">
      <c r="A19706" s="409">
        <v>202210</v>
      </c>
      <c r="B19706" s="196" t="s">
        <v>2780</v>
      </c>
      <c r="C19706" s="197" t="s">
        <v>2781</v>
      </c>
      <c r="D19706" s="198" t="s">
        <v>339</v>
      </c>
      <c r="E19706" s="421">
        <v>190.16</v>
      </c>
      <c r="F19706" s="413">
        <v>156.91</v>
      </c>
      <c r="G19706" s="414">
        <f t="shared" si="614"/>
        <v>1.2119049136447646</v>
      </c>
      <c r="H19706" s="415">
        <f t="shared" si="615"/>
        <v>1.2119049136447646</v>
      </c>
    </row>
    <row r="19707" spans="1:8" ht="15" hidden="1" thickBot="1">
      <c r="A19707" s="409">
        <v>202210</v>
      </c>
      <c r="B19707" s="196" t="s">
        <v>411</v>
      </c>
      <c r="C19707" s="197" t="s">
        <v>412</v>
      </c>
      <c r="D19707" s="198" t="s">
        <v>374</v>
      </c>
      <c r="E19707" s="421">
        <v>0.01</v>
      </c>
      <c r="F19707" s="413">
        <v>156.91</v>
      </c>
      <c r="G19707" s="414">
        <f t="shared" si="614"/>
        <v>6.3730801096169775E-5</v>
      </c>
      <c r="H19707" s="415" t="str">
        <f t="shared" si="615"/>
        <v>VER</v>
      </c>
    </row>
    <row r="19708" spans="1:8" ht="15" hidden="1" thickBot="1">
      <c r="A19708" s="409">
        <v>202210</v>
      </c>
      <c r="B19708" s="196" t="s">
        <v>413</v>
      </c>
      <c r="C19708" s="197" t="s">
        <v>412</v>
      </c>
      <c r="D19708" s="198" t="s">
        <v>337</v>
      </c>
      <c r="E19708" s="421">
        <v>17453</v>
      </c>
      <c r="F19708" s="413">
        <v>156.91</v>
      </c>
      <c r="G19708" s="414">
        <f t="shared" si="614"/>
        <v>111.22936715314512</v>
      </c>
      <c r="H19708" s="415">
        <f t="shared" si="615"/>
        <v>0.55614683576572554</v>
      </c>
    </row>
    <row r="19709" spans="1:8" ht="15" hidden="1" thickBot="1">
      <c r="A19709" s="409">
        <v>202210</v>
      </c>
      <c r="B19709" s="196" t="s">
        <v>414</v>
      </c>
      <c r="C19709" s="197" t="s">
        <v>412</v>
      </c>
      <c r="D19709" s="198" t="s">
        <v>337</v>
      </c>
      <c r="E19709" s="421">
        <v>24480</v>
      </c>
      <c r="F19709" s="413">
        <v>156.91</v>
      </c>
      <c r="G19709" s="414">
        <f t="shared" si="614"/>
        <v>156.01300108342363</v>
      </c>
      <c r="H19709" s="415">
        <f t="shared" si="615"/>
        <v>0.78006500541711821</v>
      </c>
    </row>
    <row r="19710" spans="1:8" ht="15" hidden="1" thickBot="1">
      <c r="A19710" s="409">
        <v>202210</v>
      </c>
      <c r="B19710" s="196" t="s">
        <v>415</v>
      </c>
      <c r="C19710" s="197" t="s">
        <v>412</v>
      </c>
      <c r="D19710" s="198" t="s">
        <v>339</v>
      </c>
      <c r="E19710" s="421">
        <v>122</v>
      </c>
      <c r="F19710" s="413">
        <v>156.91</v>
      </c>
      <c r="G19710" s="414">
        <f t="shared" si="614"/>
        <v>0.77751577337327127</v>
      </c>
      <c r="H19710" s="415">
        <f t="shared" si="615"/>
        <v>0.77751577337327127</v>
      </c>
    </row>
    <row r="19711" spans="1:8" ht="15" hidden="1" thickBot="1">
      <c r="A19711" s="409">
        <v>202210</v>
      </c>
      <c r="B19711" s="196" t="s">
        <v>416</v>
      </c>
      <c r="C19711" s="197" t="s">
        <v>412</v>
      </c>
      <c r="D19711" s="198" t="s">
        <v>339</v>
      </c>
      <c r="E19711" s="421">
        <v>211</v>
      </c>
      <c r="F19711" s="413">
        <v>156.91</v>
      </c>
      <c r="G19711" s="414">
        <f t="shared" si="614"/>
        <v>1.3447199031291823</v>
      </c>
      <c r="H19711" s="415">
        <f t="shared" si="615"/>
        <v>1.3447199031291823</v>
      </c>
    </row>
    <row r="19712" spans="1:8" ht="15" hidden="1" thickBot="1">
      <c r="A19712" s="409">
        <v>202210</v>
      </c>
      <c r="B19712" s="196" t="s">
        <v>417</v>
      </c>
      <c r="C19712" s="197" t="s">
        <v>412</v>
      </c>
      <c r="D19712" s="198" t="s">
        <v>337</v>
      </c>
      <c r="E19712" s="421">
        <v>23533</v>
      </c>
      <c r="F19712" s="413">
        <v>156.91</v>
      </c>
      <c r="G19712" s="414">
        <f t="shared" si="614"/>
        <v>149.97769421961635</v>
      </c>
      <c r="H19712" s="415">
        <f t="shared" si="615"/>
        <v>0.74988847109808177</v>
      </c>
    </row>
    <row r="19713" spans="1:8" ht="15" hidden="1" thickBot="1">
      <c r="A19713" s="409">
        <v>202210</v>
      </c>
      <c r="B19713" s="196" t="s">
        <v>418</v>
      </c>
      <c r="C19713" s="197" t="s">
        <v>412</v>
      </c>
      <c r="D19713" s="198" t="s">
        <v>339</v>
      </c>
      <c r="E19713" s="421">
        <v>211</v>
      </c>
      <c r="F19713" s="413">
        <v>156.91</v>
      </c>
      <c r="G19713" s="414">
        <f t="shared" si="614"/>
        <v>1.3447199031291823</v>
      </c>
      <c r="H19713" s="415">
        <f t="shared" si="615"/>
        <v>1.3447199031291823</v>
      </c>
    </row>
    <row r="19714" spans="1:8" ht="15" hidden="1" thickBot="1">
      <c r="A19714" s="409">
        <v>202210</v>
      </c>
      <c r="B19714" s="196" t="s">
        <v>419</v>
      </c>
      <c r="C19714" s="197" t="s">
        <v>412</v>
      </c>
      <c r="D19714" s="198" t="s">
        <v>337</v>
      </c>
      <c r="E19714" s="421">
        <v>64400</v>
      </c>
      <c r="F19714" s="413">
        <v>156.91</v>
      </c>
      <c r="G19714" s="414">
        <f t="shared" ref="G19714:G19777" si="616">+E19714/F19714</f>
        <v>410.42635905933338</v>
      </c>
      <c r="H19714" s="415">
        <f t="shared" ref="H19714:H19777" si="617">IF(D19714="TB",G19714/200,IF(D19714="LT",G19714,"VER"))</f>
        <v>2.0521317952966669</v>
      </c>
    </row>
    <row r="19715" spans="1:8" ht="15" hidden="1" thickBot="1">
      <c r="A19715" s="409">
        <v>202210</v>
      </c>
      <c r="B19715" s="196" t="s">
        <v>420</v>
      </c>
      <c r="C19715" s="197" t="s">
        <v>412</v>
      </c>
      <c r="D19715" s="198" t="s">
        <v>337</v>
      </c>
      <c r="E19715" s="421">
        <v>31646</v>
      </c>
      <c r="F19715" s="413">
        <v>156.91</v>
      </c>
      <c r="G19715" s="414">
        <f t="shared" si="616"/>
        <v>201.68249314893887</v>
      </c>
      <c r="H19715" s="415">
        <f t="shared" si="617"/>
        <v>1.0084124657446945</v>
      </c>
    </row>
    <row r="19716" spans="1:8" ht="15" hidden="1" thickBot="1">
      <c r="A19716" s="409">
        <v>202210</v>
      </c>
      <c r="B19716" s="196" t="s">
        <v>421</v>
      </c>
      <c r="C19716" s="197" t="s">
        <v>412</v>
      </c>
      <c r="D19716" s="198" t="s">
        <v>337</v>
      </c>
      <c r="E19716" s="421">
        <v>42228</v>
      </c>
      <c r="F19716" s="413">
        <v>156.91</v>
      </c>
      <c r="G19716" s="414">
        <f t="shared" si="616"/>
        <v>269.12242686890573</v>
      </c>
      <c r="H19716" s="415">
        <f t="shared" si="617"/>
        <v>1.3456121343445286</v>
      </c>
    </row>
    <row r="19717" spans="1:8" ht="15" hidden="1" thickBot="1">
      <c r="A19717" s="409">
        <v>202210</v>
      </c>
      <c r="B19717" s="196" t="s">
        <v>422</v>
      </c>
      <c r="C19717" s="197" t="s">
        <v>412</v>
      </c>
      <c r="D19717" s="198" t="s">
        <v>337</v>
      </c>
      <c r="E19717" s="421">
        <v>75377</v>
      </c>
      <c r="F19717" s="413">
        <v>156.91</v>
      </c>
      <c r="G19717" s="414">
        <f t="shared" si="616"/>
        <v>480.38365942259895</v>
      </c>
      <c r="H19717" s="415">
        <f t="shared" si="617"/>
        <v>2.4019182971129949</v>
      </c>
    </row>
    <row r="19718" spans="1:8" ht="15" hidden="1" thickBot="1">
      <c r="A19718" s="409">
        <v>202210</v>
      </c>
      <c r="B19718" s="196" t="s">
        <v>423</v>
      </c>
      <c r="C19718" s="197" t="s">
        <v>412</v>
      </c>
      <c r="D19718" s="198" t="s">
        <v>339</v>
      </c>
      <c r="E19718" s="421">
        <v>377</v>
      </c>
      <c r="F19718" s="413">
        <v>156.91</v>
      </c>
      <c r="G19718" s="414">
        <f t="shared" si="616"/>
        <v>2.4026512013256007</v>
      </c>
      <c r="H19718" s="415">
        <f t="shared" si="617"/>
        <v>2.4026512013256007</v>
      </c>
    </row>
    <row r="19719" spans="1:8" ht="15" hidden="1" thickBot="1">
      <c r="A19719" s="409">
        <v>202210</v>
      </c>
      <c r="B19719" s="196" t="s">
        <v>424</v>
      </c>
      <c r="C19719" s="197" t="s">
        <v>412</v>
      </c>
      <c r="D19719" s="198" t="s">
        <v>337</v>
      </c>
      <c r="E19719" s="421">
        <v>56417</v>
      </c>
      <c r="F19719" s="413">
        <v>156.91</v>
      </c>
      <c r="G19719" s="414">
        <f t="shared" si="616"/>
        <v>359.55006054426104</v>
      </c>
      <c r="H19719" s="415">
        <f t="shared" si="617"/>
        <v>1.7977503027213053</v>
      </c>
    </row>
    <row r="19720" spans="1:8" ht="15" hidden="1" thickBot="1">
      <c r="A19720" s="409">
        <v>202210</v>
      </c>
      <c r="B19720" s="196" t="s">
        <v>425</v>
      </c>
      <c r="C19720" s="197" t="s">
        <v>412</v>
      </c>
      <c r="D19720" s="198" t="s">
        <v>337</v>
      </c>
      <c r="E19720" s="421">
        <v>61585</v>
      </c>
      <c r="F19720" s="413">
        <v>156.91</v>
      </c>
      <c r="G19720" s="414">
        <f t="shared" si="616"/>
        <v>392.48613855076161</v>
      </c>
      <c r="H19720" s="415">
        <f t="shared" si="617"/>
        <v>1.962430692753808</v>
      </c>
    </row>
    <row r="19721" spans="1:8" ht="15" hidden="1" thickBot="1">
      <c r="A19721" s="409">
        <v>202210</v>
      </c>
      <c r="B19721" s="196" t="s">
        <v>426</v>
      </c>
      <c r="C19721" s="197" t="s">
        <v>2633</v>
      </c>
      <c r="D19721" s="198" t="s">
        <v>337</v>
      </c>
      <c r="E19721" s="421">
        <v>55862</v>
      </c>
      <c r="F19721" s="413">
        <v>156.91</v>
      </c>
      <c r="G19721" s="414">
        <f t="shared" si="616"/>
        <v>356.0130010834236</v>
      </c>
      <c r="H19721" s="415">
        <f t="shared" si="617"/>
        <v>1.7800650054171181</v>
      </c>
    </row>
    <row r="19722" spans="1:8" ht="15" hidden="1" thickBot="1">
      <c r="A19722" s="409">
        <v>202210</v>
      </c>
      <c r="B19722" s="196" t="s">
        <v>427</v>
      </c>
      <c r="C19722" s="197" t="s">
        <v>2634</v>
      </c>
      <c r="D19722" s="198" t="s">
        <v>339</v>
      </c>
      <c r="E19722" s="421">
        <v>279</v>
      </c>
      <c r="F19722" s="413">
        <v>156.91</v>
      </c>
      <c r="G19722" s="414">
        <f t="shared" si="616"/>
        <v>1.7780893505831368</v>
      </c>
      <c r="H19722" s="415">
        <f t="shared" si="617"/>
        <v>1.7780893505831368</v>
      </c>
    </row>
    <row r="19723" spans="1:8" ht="15" hidden="1" thickBot="1">
      <c r="A19723" s="409">
        <v>202210</v>
      </c>
      <c r="B19723" s="196" t="s">
        <v>428</v>
      </c>
      <c r="C19723" s="197" t="s">
        <v>412</v>
      </c>
      <c r="D19723" s="198" t="s">
        <v>337</v>
      </c>
      <c r="E19723" s="421">
        <v>56417</v>
      </c>
      <c r="F19723" s="413">
        <v>156.91</v>
      </c>
      <c r="G19723" s="414">
        <f t="shared" si="616"/>
        <v>359.55006054426104</v>
      </c>
      <c r="H19723" s="415">
        <f t="shared" si="617"/>
        <v>1.7977503027213053</v>
      </c>
    </row>
    <row r="19724" spans="1:8" ht="15" hidden="1" thickBot="1">
      <c r="A19724" s="409">
        <v>202210</v>
      </c>
      <c r="B19724" s="196" t="s">
        <v>429</v>
      </c>
      <c r="C19724" s="197" t="s">
        <v>412</v>
      </c>
      <c r="D19724" s="198" t="s">
        <v>337</v>
      </c>
      <c r="E19724" s="421">
        <v>56417</v>
      </c>
      <c r="F19724" s="413">
        <v>156.91</v>
      </c>
      <c r="G19724" s="414">
        <f t="shared" si="616"/>
        <v>359.55006054426104</v>
      </c>
      <c r="H19724" s="415">
        <f t="shared" si="617"/>
        <v>1.7977503027213053</v>
      </c>
    </row>
    <row r="19725" spans="1:8" ht="15" hidden="1" thickBot="1">
      <c r="A19725" s="409">
        <v>202210</v>
      </c>
      <c r="B19725" s="196" t="s">
        <v>430</v>
      </c>
      <c r="C19725" s="197" t="s">
        <v>2635</v>
      </c>
      <c r="D19725" s="198" t="s">
        <v>339</v>
      </c>
      <c r="E19725" s="421">
        <v>282</v>
      </c>
      <c r="F19725" s="413">
        <v>156.91</v>
      </c>
      <c r="G19725" s="414">
        <f t="shared" si="616"/>
        <v>1.7972085909119877</v>
      </c>
      <c r="H19725" s="415">
        <f t="shared" si="617"/>
        <v>1.7972085909119877</v>
      </c>
    </row>
    <row r="19726" spans="1:8" ht="15" hidden="1" thickBot="1">
      <c r="A19726" s="409">
        <v>202210</v>
      </c>
      <c r="B19726" s="196" t="s">
        <v>431</v>
      </c>
      <c r="C19726" s="197" t="s">
        <v>412</v>
      </c>
      <c r="D19726" s="198" t="s">
        <v>337</v>
      </c>
      <c r="E19726" s="421">
        <v>56417</v>
      </c>
      <c r="F19726" s="413">
        <v>156.91</v>
      </c>
      <c r="G19726" s="414">
        <f t="shared" si="616"/>
        <v>359.55006054426104</v>
      </c>
      <c r="H19726" s="415">
        <f t="shared" si="617"/>
        <v>1.7977503027213053</v>
      </c>
    </row>
    <row r="19727" spans="1:8" ht="15" hidden="1" thickBot="1">
      <c r="A19727" s="409">
        <v>202210</v>
      </c>
      <c r="B19727" s="196" t="s">
        <v>432</v>
      </c>
      <c r="C19727" s="197" t="s">
        <v>412</v>
      </c>
      <c r="D19727" s="198" t="s">
        <v>337</v>
      </c>
      <c r="E19727" s="421">
        <v>56417</v>
      </c>
      <c r="F19727" s="413">
        <v>156.91</v>
      </c>
      <c r="G19727" s="414">
        <f t="shared" si="616"/>
        <v>359.55006054426104</v>
      </c>
      <c r="H19727" s="415">
        <f t="shared" si="617"/>
        <v>1.7977503027213053</v>
      </c>
    </row>
    <row r="19728" spans="1:8" ht="15" hidden="1" thickBot="1">
      <c r="A19728" s="409">
        <v>202210</v>
      </c>
      <c r="B19728" s="196" t="s">
        <v>433</v>
      </c>
      <c r="C19728" s="197" t="s">
        <v>412</v>
      </c>
      <c r="D19728" s="198" t="s">
        <v>339</v>
      </c>
      <c r="E19728" s="421">
        <v>19.899999999999999</v>
      </c>
      <c r="F19728" s="413">
        <v>156.91</v>
      </c>
      <c r="G19728" s="414">
        <f t="shared" si="616"/>
        <v>0.12682429418137786</v>
      </c>
      <c r="H19728" s="415">
        <f t="shared" si="617"/>
        <v>0.12682429418137786</v>
      </c>
    </row>
    <row r="19729" spans="1:8" ht="15" hidden="1" thickBot="1">
      <c r="A19729" s="409">
        <v>202210</v>
      </c>
      <c r="B19729" s="196" t="s">
        <v>434</v>
      </c>
      <c r="C19729" s="197" t="s">
        <v>412</v>
      </c>
      <c r="D19729" s="198" t="s">
        <v>337</v>
      </c>
      <c r="E19729" s="421">
        <v>49399</v>
      </c>
      <c r="F19729" s="413">
        <v>156.91</v>
      </c>
      <c r="G19729" s="414">
        <f t="shared" si="616"/>
        <v>314.8237843349691</v>
      </c>
      <c r="H19729" s="415">
        <f t="shared" si="617"/>
        <v>1.5741189216748455</v>
      </c>
    </row>
    <row r="19730" spans="1:8" ht="15" hidden="1" thickBot="1">
      <c r="A19730" s="409">
        <v>202210</v>
      </c>
      <c r="B19730" s="196" t="s">
        <v>435</v>
      </c>
      <c r="C19730" s="197" t="s">
        <v>412</v>
      </c>
      <c r="D19730" s="198" t="s">
        <v>339</v>
      </c>
      <c r="E19730" s="421">
        <v>247</v>
      </c>
      <c r="F19730" s="413">
        <v>156.91</v>
      </c>
      <c r="G19730" s="414">
        <f t="shared" si="616"/>
        <v>1.5741507870753935</v>
      </c>
      <c r="H19730" s="415">
        <f t="shared" si="617"/>
        <v>1.5741507870753935</v>
      </c>
    </row>
    <row r="19731" spans="1:8" ht="15" hidden="1" thickBot="1">
      <c r="A19731" s="409">
        <v>202210</v>
      </c>
      <c r="B19731" s="196" t="s">
        <v>436</v>
      </c>
      <c r="C19731" s="197" t="s">
        <v>412</v>
      </c>
      <c r="D19731" s="198" t="s">
        <v>337</v>
      </c>
      <c r="E19731" s="421">
        <v>73353</v>
      </c>
      <c r="F19731" s="413">
        <v>156.91</v>
      </c>
      <c r="G19731" s="414">
        <f t="shared" si="616"/>
        <v>467.48454528073421</v>
      </c>
      <c r="H19731" s="415">
        <f t="shared" si="617"/>
        <v>2.3374227264036711</v>
      </c>
    </row>
    <row r="19732" spans="1:8" ht="15" hidden="1" thickBot="1">
      <c r="A19732" s="409">
        <v>202210</v>
      </c>
      <c r="B19732" s="196" t="s">
        <v>437</v>
      </c>
      <c r="C19732" s="197" t="s">
        <v>412</v>
      </c>
      <c r="D19732" s="198" t="s">
        <v>339</v>
      </c>
      <c r="E19732" s="421">
        <v>367</v>
      </c>
      <c r="F19732" s="413">
        <v>156.91</v>
      </c>
      <c r="G19732" s="414">
        <f t="shared" si="616"/>
        <v>2.3389204002294308</v>
      </c>
      <c r="H19732" s="415">
        <f t="shared" si="617"/>
        <v>2.3389204002294308</v>
      </c>
    </row>
    <row r="19733" spans="1:8" ht="15" hidden="1" thickBot="1">
      <c r="A19733" s="409">
        <v>202210</v>
      </c>
      <c r="B19733" s="196" t="s">
        <v>438</v>
      </c>
      <c r="C19733" s="197" t="s">
        <v>412</v>
      </c>
      <c r="D19733" s="198" t="s">
        <v>337</v>
      </c>
      <c r="E19733" s="421">
        <v>70260</v>
      </c>
      <c r="F19733" s="413">
        <v>156.91</v>
      </c>
      <c r="G19733" s="414">
        <f t="shared" si="616"/>
        <v>447.77260850168886</v>
      </c>
      <c r="H19733" s="415">
        <f t="shared" si="617"/>
        <v>2.2388630425084441</v>
      </c>
    </row>
    <row r="19734" spans="1:8" ht="15" hidden="1" thickBot="1">
      <c r="A19734" s="409">
        <v>202210</v>
      </c>
      <c r="B19734" s="196" t="s">
        <v>439</v>
      </c>
      <c r="C19734" s="197" t="s">
        <v>412</v>
      </c>
      <c r="D19734" s="198" t="s">
        <v>339</v>
      </c>
      <c r="E19734" s="421">
        <v>351</v>
      </c>
      <c r="F19734" s="413">
        <v>156.91</v>
      </c>
      <c r="G19734" s="414">
        <f t="shared" si="616"/>
        <v>2.2369511184755595</v>
      </c>
      <c r="H19734" s="415">
        <f t="shared" si="617"/>
        <v>2.2369511184755595</v>
      </c>
    </row>
    <row r="19735" spans="1:8" ht="15" hidden="1" thickBot="1">
      <c r="A19735" s="409">
        <v>202210</v>
      </c>
      <c r="B19735" s="196" t="s">
        <v>440</v>
      </c>
      <c r="C19735" s="197" t="s">
        <v>412</v>
      </c>
      <c r="D19735" s="198" t="s">
        <v>337</v>
      </c>
      <c r="E19735" s="421">
        <v>49399</v>
      </c>
      <c r="F19735" s="413">
        <v>156.91</v>
      </c>
      <c r="G19735" s="414">
        <f t="shared" si="616"/>
        <v>314.8237843349691</v>
      </c>
      <c r="H19735" s="415">
        <f t="shared" si="617"/>
        <v>1.5741189216748455</v>
      </c>
    </row>
    <row r="19736" spans="1:8" ht="15" hidden="1" thickBot="1">
      <c r="A19736" s="409">
        <v>202210</v>
      </c>
      <c r="B19736" s="196" t="s">
        <v>441</v>
      </c>
      <c r="C19736" s="197" t="s">
        <v>412</v>
      </c>
      <c r="D19736" s="198" t="s">
        <v>339</v>
      </c>
      <c r="E19736" s="421">
        <v>247</v>
      </c>
      <c r="F19736" s="413">
        <v>156.91</v>
      </c>
      <c r="G19736" s="414">
        <f t="shared" si="616"/>
        <v>1.5741507870753935</v>
      </c>
      <c r="H19736" s="415">
        <f t="shared" si="617"/>
        <v>1.5741507870753935</v>
      </c>
    </row>
    <row r="19737" spans="1:8" ht="15" hidden="1" thickBot="1">
      <c r="A19737" s="409">
        <v>202210</v>
      </c>
      <c r="B19737" s="196" t="s">
        <v>442</v>
      </c>
      <c r="C19737" s="197" t="s">
        <v>412</v>
      </c>
      <c r="D19737" s="198" t="s">
        <v>337</v>
      </c>
      <c r="E19737" s="421">
        <v>84168</v>
      </c>
      <c r="F19737" s="413">
        <v>156.91</v>
      </c>
      <c r="G19737" s="414">
        <f t="shared" si="616"/>
        <v>536.40940666624181</v>
      </c>
      <c r="H19737" s="415">
        <f t="shared" si="617"/>
        <v>2.6820470333312092</v>
      </c>
    </row>
    <row r="19738" spans="1:8" ht="15" hidden="1" thickBot="1">
      <c r="A19738" s="409">
        <v>202210</v>
      </c>
      <c r="B19738" s="196" t="s">
        <v>443</v>
      </c>
      <c r="C19738" s="197" t="s">
        <v>2636</v>
      </c>
      <c r="D19738" s="198" t="s">
        <v>339</v>
      </c>
      <c r="E19738" s="421">
        <v>421</v>
      </c>
      <c r="F19738" s="413">
        <v>156.91</v>
      </c>
      <c r="G19738" s="414">
        <f t="shared" si="616"/>
        <v>2.6830667261487475</v>
      </c>
      <c r="H19738" s="415">
        <f t="shared" si="617"/>
        <v>2.6830667261487475</v>
      </c>
    </row>
    <row r="19739" spans="1:8" ht="15" hidden="1" thickBot="1">
      <c r="A19739" s="409">
        <v>202210</v>
      </c>
      <c r="B19739" s="196" t="s">
        <v>444</v>
      </c>
      <c r="C19739" s="197" t="s">
        <v>412</v>
      </c>
      <c r="D19739" s="198" t="s">
        <v>337</v>
      </c>
      <c r="E19739" s="421">
        <v>68912</v>
      </c>
      <c r="F19739" s="413">
        <v>156.91</v>
      </c>
      <c r="G19739" s="414">
        <f t="shared" si="616"/>
        <v>439.1816965139252</v>
      </c>
      <c r="H19739" s="415">
        <f t="shared" si="617"/>
        <v>2.1959084825696262</v>
      </c>
    </row>
    <row r="19740" spans="1:8" ht="15" hidden="1" thickBot="1">
      <c r="A19740" s="409">
        <v>202210</v>
      </c>
      <c r="B19740" s="196" t="s">
        <v>445</v>
      </c>
      <c r="C19740" s="197" t="s">
        <v>412</v>
      </c>
      <c r="D19740" s="198" t="s">
        <v>339</v>
      </c>
      <c r="E19740" s="421">
        <v>345</v>
      </c>
      <c r="F19740" s="413">
        <v>156.91</v>
      </c>
      <c r="G19740" s="414">
        <f t="shared" si="616"/>
        <v>2.1987126378178576</v>
      </c>
      <c r="H19740" s="415">
        <f t="shared" si="617"/>
        <v>2.1987126378178576</v>
      </c>
    </row>
    <row r="19741" spans="1:8" ht="15" hidden="1" thickBot="1">
      <c r="A19741" s="409">
        <v>202210</v>
      </c>
      <c r="B19741" s="196" t="s">
        <v>446</v>
      </c>
      <c r="C19741" s="197" t="s">
        <v>412</v>
      </c>
      <c r="D19741" s="198" t="s">
        <v>337</v>
      </c>
      <c r="E19741" s="421">
        <v>53690</v>
      </c>
      <c r="F19741" s="413">
        <v>156.91</v>
      </c>
      <c r="G19741" s="414">
        <f t="shared" si="616"/>
        <v>342.17067108533553</v>
      </c>
      <c r="H19741" s="415">
        <f t="shared" si="617"/>
        <v>1.7108533554266776</v>
      </c>
    </row>
    <row r="19742" spans="1:8" ht="15" hidden="1" thickBot="1">
      <c r="A19742" s="409">
        <v>202210</v>
      </c>
      <c r="B19742" s="196" t="s">
        <v>447</v>
      </c>
      <c r="C19742" s="197" t="s">
        <v>412</v>
      </c>
      <c r="D19742" s="198" t="s">
        <v>337</v>
      </c>
      <c r="E19742" s="421">
        <v>51299</v>
      </c>
      <c r="F19742" s="413">
        <v>156.91</v>
      </c>
      <c r="G19742" s="414">
        <f t="shared" si="616"/>
        <v>326.93263654324136</v>
      </c>
      <c r="H19742" s="415">
        <f t="shared" si="617"/>
        <v>1.6346631827162068</v>
      </c>
    </row>
    <row r="19743" spans="1:8" ht="15" hidden="1" thickBot="1">
      <c r="A19743" s="409">
        <v>202210</v>
      </c>
      <c r="B19743" s="196" t="s">
        <v>448</v>
      </c>
      <c r="C19743" s="197" t="s">
        <v>412</v>
      </c>
      <c r="D19743" s="198" t="s">
        <v>337</v>
      </c>
      <c r="E19743" s="421">
        <v>87382</v>
      </c>
      <c r="F19743" s="413">
        <v>156.91</v>
      </c>
      <c r="G19743" s="414">
        <f t="shared" si="616"/>
        <v>556.89248613855079</v>
      </c>
      <c r="H19743" s="415">
        <f t="shared" si="617"/>
        <v>2.7844624306927539</v>
      </c>
    </row>
    <row r="19744" spans="1:8" ht="15" hidden="1" thickBot="1">
      <c r="A19744" s="409">
        <v>202210</v>
      </c>
      <c r="B19744" s="196" t="s">
        <v>449</v>
      </c>
      <c r="C19744" s="197" t="s">
        <v>412</v>
      </c>
      <c r="D19744" s="198" t="s">
        <v>339</v>
      </c>
      <c r="E19744" s="421">
        <v>268</v>
      </c>
      <c r="F19744" s="413">
        <v>156.91</v>
      </c>
      <c r="G19744" s="414">
        <f t="shared" si="616"/>
        <v>1.7079854693773502</v>
      </c>
      <c r="H19744" s="415">
        <f t="shared" si="617"/>
        <v>1.7079854693773502</v>
      </c>
    </row>
    <row r="19745" spans="1:8" ht="15" hidden="1" thickBot="1">
      <c r="A19745" s="409">
        <v>202210</v>
      </c>
      <c r="B19745" s="196" t="s">
        <v>450</v>
      </c>
      <c r="C19745" s="197" t="s">
        <v>412</v>
      </c>
      <c r="D19745" s="198" t="s">
        <v>337</v>
      </c>
      <c r="E19745" s="421">
        <v>42173</v>
      </c>
      <c r="F19745" s="413">
        <v>156.91</v>
      </c>
      <c r="G19745" s="414">
        <f t="shared" si="616"/>
        <v>268.77190746287681</v>
      </c>
      <c r="H19745" s="415">
        <f t="shared" si="617"/>
        <v>1.343859537314384</v>
      </c>
    </row>
    <row r="19746" spans="1:8" ht="15" hidden="1" thickBot="1">
      <c r="A19746" s="409">
        <v>202210</v>
      </c>
      <c r="B19746" s="196" t="s">
        <v>451</v>
      </c>
      <c r="C19746" s="197" t="s">
        <v>412</v>
      </c>
      <c r="D19746" s="198" t="s">
        <v>337</v>
      </c>
      <c r="E19746" s="421">
        <v>48849</v>
      </c>
      <c r="F19746" s="413">
        <v>156.91</v>
      </c>
      <c r="G19746" s="414">
        <f t="shared" si="616"/>
        <v>311.31859027467976</v>
      </c>
      <c r="H19746" s="415">
        <f t="shared" si="617"/>
        <v>1.5565929513733989</v>
      </c>
    </row>
    <row r="19747" spans="1:8" ht="15" hidden="1" thickBot="1">
      <c r="A19747" s="409">
        <v>202210</v>
      </c>
      <c r="B19747" s="196" t="s">
        <v>452</v>
      </c>
      <c r="C19747" s="197" t="s">
        <v>412</v>
      </c>
      <c r="D19747" s="198" t="s">
        <v>337</v>
      </c>
      <c r="E19747" s="421">
        <v>40927</v>
      </c>
      <c r="F19747" s="413">
        <v>156.91</v>
      </c>
      <c r="G19747" s="414">
        <f t="shared" si="616"/>
        <v>260.83104964629405</v>
      </c>
      <c r="H19747" s="415">
        <f t="shared" si="617"/>
        <v>1.3041552482314702</v>
      </c>
    </row>
    <row r="19748" spans="1:8" ht="15" hidden="1" thickBot="1">
      <c r="A19748" s="409">
        <v>202210</v>
      </c>
      <c r="B19748" s="196" t="s">
        <v>453</v>
      </c>
      <c r="C19748" s="197" t="s">
        <v>412</v>
      </c>
      <c r="D19748" s="198" t="s">
        <v>337</v>
      </c>
      <c r="E19748" s="421">
        <v>63930</v>
      </c>
      <c r="F19748" s="413">
        <v>156.91</v>
      </c>
      <c r="G19748" s="414">
        <f t="shared" si="616"/>
        <v>407.4310114078134</v>
      </c>
      <c r="H19748" s="415">
        <f t="shared" si="617"/>
        <v>2.0371550570390671</v>
      </c>
    </row>
    <row r="19749" spans="1:8" ht="15" hidden="1" thickBot="1">
      <c r="A19749" s="409">
        <v>202210</v>
      </c>
      <c r="B19749" s="196" t="s">
        <v>454</v>
      </c>
      <c r="C19749" s="197" t="s">
        <v>412</v>
      </c>
      <c r="D19749" s="198" t="s">
        <v>337</v>
      </c>
      <c r="E19749" s="421">
        <v>63930</v>
      </c>
      <c r="F19749" s="413">
        <v>156.91</v>
      </c>
      <c r="G19749" s="414">
        <f t="shared" si="616"/>
        <v>407.4310114078134</v>
      </c>
      <c r="H19749" s="415">
        <f t="shared" si="617"/>
        <v>2.0371550570390671</v>
      </c>
    </row>
    <row r="19750" spans="1:8" ht="15" hidden="1" thickBot="1">
      <c r="A19750" s="409">
        <v>202210</v>
      </c>
      <c r="B19750" s="196" t="s">
        <v>455</v>
      </c>
      <c r="C19750" s="197" t="s">
        <v>412</v>
      </c>
      <c r="D19750" s="198" t="s">
        <v>337</v>
      </c>
      <c r="E19750" s="421">
        <v>71943</v>
      </c>
      <c r="F19750" s="413">
        <v>156.91</v>
      </c>
      <c r="G19750" s="414">
        <f t="shared" si="616"/>
        <v>458.49850232617428</v>
      </c>
      <c r="H19750" s="415">
        <f t="shared" si="617"/>
        <v>2.2924925116308712</v>
      </c>
    </row>
    <row r="19751" spans="1:8" ht="15" hidden="1" thickBot="1">
      <c r="A19751" s="409">
        <v>202210</v>
      </c>
      <c r="B19751" s="196" t="s">
        <v>456</v>
      </c>
      <c r="C19751" s="197" t="s">
        <v>412</v>
      </c>
      <c r="D19751" s="198" t="s">
        <v>339</v>
      </c>
      <c r="E19751" s="421">
        <v>360</v>
      </c>
      <c r="F19751" s="413">
        <v>156.91</v>
      </c>
      <c r="G19751" s="414">
        <f t="shared" si="616"/>
        <v>2.2943088394621123</v>
      </c>
      <c r="H19751" s="415">
        <f t="shared" si="617"/>
        <v>2.2943088394621123</v>
      </c>
    </row>
    <row r="19752" spans="1:8" ht="15" hidden="1" thickBot="1">
      <c r="A19752" s="409">
        <v>202210</v>
      </c>
      <c r="B19752" s="196" t="s">
        <v>457</v>
      </c>
      <c r="C19752" s="197" t="s">
        <v>412</v>
      </c>
      <c r="D19752" s="198" t="s">
        <v>339</v>
      </c>
      <c r="E19752" s="421">
        <v>320</v>
      </c>
      <c r="F19752" s="413">
        <v>156.91</v>
      </c>
      <c r="G19752" s="414">
        <f t="shared" si="616"/>
        <v>2.0393856350774331</v>
      </c>
      <c r="H19752" s="415">
        <f t="shared" si="617"/>
        <v>2.0393856350774331</v>
      </c>
    </row>
    <row r="19753" spans="1:8" ht="15" hidden="1" thickBot="1">
      <c r="A19753" s="409">
        <v>202210</v>
      </c>
      <c r="B19753" s="196" t="s">
        <v>458</v>
      </c>
      <c r="C19753" s="197" t="s">
        <v>412</v>
      </c>
      <c r="D19753" s="198" t="s">
        <v>337</v>
      </c>
      <c r="E19753" s="421">
        <v>56417</v>
      </c>
      <c r="F19753" s="413">
        <v>156.91</v>
      </c>
      <c r="G19753" s="414">
        <f t="shared" si="616"/>
        <v>359.55006054426104</v>
      </c>
      <c r="H19753" s="415">
        <f t="shared" si="617"/>
        <v>1.7977503027213053</v>
      </c>
    </row>
    <row r="19754" spans="1:8" ht="15" hidden="1" thickBot="1">
      <c r="A19754" s="409">
        <v>202210</v>
      </c>
      <c r="B19754" s="196" t="s">
        <v>459</v>
      </c>
      <c r="C19754" s="197" t="s">
        <v>412</v>
      </c>
      <c r="D19754" s="198" t="s">
        <v>339</v>
      </c>
      <c r="E19754" s="421">
        <v>282</v>
      </c>
      <c r="F19754" s="413">
        <v>156.91</v>
      </c>
      <c r="G19754" s="414">
        <f t="shared" si="616"/>
        <v>1.7972085909119877</v>
      </c>
      <c r="H19754" s="415">
        <f t="shared" si="617"/>
        <v>1.7972085909119877</v>
      </c>
    </row>
    <row r="19755" spans="1:8" ht="15" hidden="1" thickBot="1">
      <c r="A19755" s="409">
        <v>202210</v>
      </c>
      <c r="B19755" s="196" t="s">
        <v>460</v>
      </c>
      <c r="C19755" s="197" t="s">
        <v>412</v>
      </c>
      <c r="D19755" s="198" t="s">
        <v>337</v>
      </c>
      <c r="E19755" s="421">
        <v>56849</v>
      </c>
      <c r="F19755" s="413">
        <v>156.91</v>
      </c>
      <c r="G19755" s="414">
        <f t="shared" si="616"/>
        <v>362.30323115161559</v>
      </c>
      <c r="H19755" s="415">
        <f t="shared" si="617"/>
        <v>1.8115161557580779</v>
      </c>
    </row>
    <row r="19756" spans="1:8" ht="15" hidden="1" thickBot="1">
      <c r="A19756" s="409">
        <v>202210</v>
      </c>
      <c r="B19756" s="196" t="s">
        <v>461</v>
      </c>
      <c r="C19756" s="197" t="s">
        <v>412</v>
      </c>
      <c r="D19756" s="198" t="s">
        <v>337</v>
      </c>
      <c r="E19756" s="421">
        <v>107214</v>
      </c>
      <c r="F19756" s="413">
        <v>156.91</v>
      </c>
      <c r="G19756" s="414">
        <f t="shared" si="616"/>
        <v>683.28341087247463</v>
      </c>
      <c r="H19756" s="415">
        <f t="shared" si="617"/>
        <v>3.4164170543623733</v>
      </c>
    </row>
    <row r="19757" spans="1:8" ht="15" hidden="1" thickBot="1">
      <c r="A19757" s="409">
        <v>202210</v>
      </c>
      <c r="B19757" s="196" t="s">
        <v>462</v>
      </c>
      <c r="C19757" s="197" t="s">
        <v>412</v>
      </c>
      <c r="D19757" s="198" t="s">
        <v>337</v>
      </c>
      <c r="E19757" s="421">
        <v>40313</v>
      </c>
      <c r="F19757" s="413">
        <v>156.91</v>
      </c>
      <c r="G19757" s="414">
        <f t="shared" si="616"/>
        <v>256.91797845898924</v>
      </c>
      <c r="H19757" s="415">
        <f t="shared" si="617"/>
        <v>1.2845898922949461</v>
      </c>
    </row>
    <row r="19758" spans="1:8" ht="15" hidden="1" thickBot="1">
      <c r="A19758" s="409">
        <v>202210</v>
      </c>
      <c r="B19758" s="196" t="s">
        <v>463</v>
      </c>
      <c r="C19758" s="197" t="s">
        <v>412</v>
      </c>
      <c r="D19758" s="198" t="s">
        <v>339</v>
      </c>
      <c r="E19758" s="421">
        <v>202</v>
      </c>
      <c r="F19758" s="413">
        <v>156.91</v>
      </c>
      <c r="G19758" s="414">
        <f t="shared" si="616"/>
        <v>1.2873621821426295</v>
      </c>
      <c r="H19758" s="415">
        <f t="shared" si="617"/>
        <v>1.2873621821426295</v>
      </c>
    </row>
    <row r="19759" spans="1:8" ht="15" hidden="1" thickBot="1">
      <c r="A19759" s="409">
        <v>202210</v>
      </c>
      <c r="B19759" s="196" t="s">
        <v>464</v>
      </c>
      <c r="C19759" s="197" t="s">
        <v>412</v>
      </c>
      <c r="D19759" s="198" t="s">
        <v>337</v>
      </c>
      <c r="E19759" s="421">
        <v>10288</v>
      </c>
      <c r="F19759" s="413">
        <v>156.91</v>
      </c>
      <c r="G19759" s="414">
        <f t="shared" si="616"/>
        <v>65.566248167739474</v>
      </c>
      <c r="H19759" s="415">
        <f t="shared" si="617"/>
        <v>0.32783124083869736</v>
      </c>
    </row>
    <row r="19760" spans="1:8" ht="15" hidden="1" thickBot="1">
      <c r="A19760" s="409">
        <v>202210</v>
      </c>
      <c r="B19760" s="196" t="s">
        <v>465</v>
      </c>
      <c r="C19760" s="197" t="s">
        <v>412</v>
      </c>
      <c r="D19760" s="198" t="s">
        <v>337</v>
      </c>
      <c r="E19760" s="421">
        <v>60805</v>
      </c>
      <c r="F19760" s="413">
        <v>156.91</v>
      </c>
      <c r="G19760" s="414">
        <f t="shared" si="616"/>
        <v>387.51513606526032</v>
      </c>
      <c r="H19760" s="415">
        <f t="shared" si="617"/>
        <v>1.9375756803263016</v>
      </c>
    </row>
    <row r="19761" spans="1:8" ht="15" hidden="1" thickBot="1">
      <c r="A19761" s="409">
        <v>202210</v>
      </c>
      <c r="B19761" s="196" t="s">
        <v>466</v>
      </c>
      <c r="C19761" s="197" t="s">
        <v>412</v>
      </c>
      <c r="D19761" s="198" t="s">
        <v>339</v>
      </c>
      <c r="E19761" s="421">
        <v>304</v>
      </c>
      <c r="F19761" s="413">
        <v>156.91</v>
      </c>
      <c r="G19761" s="414">
        <f t="shared" si="616"/>
        <v>1.9374163533235613</v>
      </c>
      <c r="H19761" s="415">
        <f t="shared" si="617"/>
        <v>1.9374163533235613</v>
      </c>
    </row>
    <row r="19762" spans="1:8" ht="15" hidden="1" thickBot="1">
      <c r="A19762" s="409">
        <v>202210</v>
      </c>
      <c r="B19762" s="196" t="s">
        <v>467</v>
      </c>
      <c r="C19762" s="197" t="s">
        <v>412</v>
      </c>
      <c r="D19762" s="198" t="s">
        <v>337</v>
      </c>
      <c r="E19762" s="421">
        <v>65342</v>
      </c>
      <c r="F19762" s="413">
        <v>156.91</v>
      </c>
      <c r="G19762" s="414">
        <f t="shared" si="616"/>
        <v>416.42980052259259</v>
      </c>
      <c r="H19762" s="415">
        <f t="shared" si="617"/>
        <v>2.082149002612963</v>
      </c>
    </row>
    <row r="19763" spans="1:8" ht="15" hidden="1" thickBot="1">
      <c r="A19763" s="409">
        <v>202210</v>
      </c>
      <c r="B19763" s="196" t="s">
        <v>468</v>
      </c>
      <c r="C19763" s="197" t="s">
        <v>2637</v>
      </c>
      <c r="D19763" s="198" t="s">
        <v>339</v>
      </c>
      <c r="E19763" s="421">
        <v>327</v>
      </c>
      <c r="F19763" s="413">
        <v>156.91</v>
      </c>
      <c r="G19763" s="414">
        <f t="shared" si="616"/>
        <v>2.0839971958447516</v>
      </c>
      <c r="H19763" s="415">
        <f t="shared" si="617"/>
        <v>2.0839971958447516</v>
      </c>
    </row>
    <row r="19764" spans="1:8" ht="15" hidden="1" thickBot="1">
      <c r="A19764" s="409">
        <v>202210</v>
      </c>
      <c r="B19764" s="196" t="s">
        <v>469</v>
      </c>
      <c r="C19764" s="197" t="s">
        <v>412</v>
      </c>
      <c r="D19764" s="198" t="s">
        <v>337</v>
      </c>
      <c r="E19764" s="421">
        <v>65342</v>
      </c>
      <c r="F19764" s="413">
        <v>156.91</v>
      </c>
      <c r="G19764" s="414">
        <f t="shared" si="616"/>
        <v>416.42980052259259</v>
      </c>
      <c r="H19764" s="415">
        <f t="shared" si="617"/>
        <v>2.082149002612963</v>
      </c>
    </row>
    <row r="19765" spans="1:8" ht="15" hidden="1" thickBot="1">
      <c r="A19765" s="409">
        <v>202210</v>
      </c>
      <c r="B19765" s="196" t="s">
        <v>470</v>
      </c>
      <c r="C19765" s="197" t="s">
        <v>412</v>
      </c>
      <c r="D19765" s="198" t="s">
        <v>337</v>
      </c>
      <c r="E19765" s="421">
        <v>92345</v>
      </c>
      <c r="F19765" s="413">
        <v>156.91</v>
      </c>
      <c r="G19765" s="414">
        <f t="shared" si="616"/>
        <v>588.52208272257985</v>
      </c>
      <c r="H19765" s="415">
        <f t="shared" si="617"/>
        <v>2.9426104136128992</v>
      </c>
    </row>
    <row r="19766" spans="1:8" ht="15" hidden="1" thickBot="1">
      <c r="A19766" s="409">
        <v>202210</v>
      </c>
      <c r="B19766" s="196" t="s">
        <v>471</v>
      </c>
      <c r="C19766" s="197" t="s">
        <v>2638</v>
      </c>
      <c r="D19766" s="198" t="s">
        <v>339</v>
      </c>
      <c r="E19766" s="421">
        <v>462</v>
      </c>
      <c r="F19766" s="413">
        <v>156.91</v>
      </c>
      <c r="G19766" s="414">
        <f t="shared" si="616"/>
        <v>2.9443630106430438</v>
      </c>
      <c r="H19766" s="415">
        <f t="shared" si="617"/>
        <v>2.9443630106430438</v>
      </c>
    </row>
    <row r="19767" spans="1:8" ht="15" hidden="1" thickBot="1">
      <c r="A19767" s="409">
        <v>202210</v>
      </c>
      <c r="B19767" s="196" t="s">
        <v>472</v>
      </c>
      <c r="C19767" s="197" t="s">
        <v>412</v>
      </c>
      <c r="D19767" s="198" t="s">
        <v>337</v>
      </c>
      <c r="E19767" s="421">
        <v>68202</v>
      </c>
      <c r="F19767" s="413">
        <v>156.91</v>
      </c>
      <c r="G19767" s="414">
        <f t="shared" si="616"/>
        <v>434.65680963609714</v>
      </c>
      <c r="H19767" s="415">
        <f t="shared" si="617"/>
        <v>2.1732840481804856</v>
      </c>
    </row>
    <row r="19768" spans="1:8" ht="15" hidden="1" thickBot="1">
      <c r="A19768" s="409">
        <v>202210</v>
      </c>
      <c r="B19768" s="196" t="s">
        <v>473</v>
      </c>
      <c r="C19768" s="197" t="s">
        <v>2638</v>
      </c>
      <c r="D19768" s="198" t="s">
        <v>339</v>
      </c>
      <c r="E19768" s="421">
        <v>341</v>
      </c>
      <c r="F19768" s="413">
        <v>156.91</v>
      </c>
      <c r="G19768" s="414">
        <f t="shared" si="616"/>
        <v>2.1732203173793896</v>
      </c>
      <c r="H19768" s="415">
        <f t="shared" si="617"/>
        <v>2.1732203173793896</v>
      </c>
    </row>
    <row r="19769" spans="1:8" ht="15" hidden="1" thickBot="1">
      <c r="A19769" s="409">
        <v>202210</v>
      </c>
      <c r="B19769" s="196" t="s">
        <v>474</v>
      </c>
      <c r="C19769" s="197" t="s">
        <v>412</v>
      </c>
      <c r="D19769" s="198" t="s">
        <v>337</v>
      </c>
      <c r="E19769" s="421">
        <v>51104</v>
      </c>
      <c r="F19769" s="413">
        <v>156.91</v>
      </c>
      <c r="G19769" s="414">
        <f t="shared" si="616"/>
        <v>325.68988592186605</v>
      </c>
      <c r="H19769" s="415">
        <f t="shared" si="617"/>
        <v>1.6284494296093301</v>
      </c>
    </row>
    <row r="19770" spans="1:8" ht="15" hidden="1" thickBot="1">
      <c r="A19770" s="409">
        <v>202210</v>
      </c>
      <c r="B19770" s="196" t="s">
        <v>475</v>
      </c>
      <c r="C19770" s="197" t="s">
        <v>412</v>
      </c>
      <c r="D19770" s="198" t="s">
        <v>339</v>
      </c>
      <c r="E19770" s="421">
        <v>255</v>
      </c>
      <c r="F19770" s="413">
        <v>156.91</v>
      </c>
      <c r="G19770" s="414">
        <f t="shared" si="616"/>
        <v>1.6251354279523293</v>
      </c>
      <c r="H19770" s="415">
        <f t="shared" si="617"/>
        <v>1.6251354279523293</v>
      </c>
    </row>
    <row r="19771" spans="1:8" ht="15" hidden="1" thickBot="1">
      <c r="A19771" s="409">
        <v>202210</v>
      </c>
      <c r="B19771" s="196" t="s">
        <v>476</v>
      </c>
      <c r="C19771" s="197" t="s">
        <v>412</v>
      </c>
      <c r="D19771" s="198" t="s">
        <v>337</v>
      </c>
      <c r="E19771" s="421">
        <v>91393</v>
      </c>
      <c r="F19771" s="413">
        <v>156.91</v>
      </c>
      <c r="G19771" s="414">
        <f t="shared" si="616"/>
        <v>582.4549104582245</v>
      </c>
      <c r="H19771" s="415">
        <f t="shared" si="617"/>
        <v>2.9122745522911226</v>
      </c>
    </row>
    <row r="19772" spans="1:8" ht="15" hidden="1" thickBot="1">
      <c r="A19772" s="409">
        <v>202210</v>
      </c>
      <c r="B19772" s="196" t="s">
        <v>477</v>
      </c>
      <c r="C19772" s="197" t="s">
        <v>412</v>
      </c>
      <c r="D19772" s="198" t="s">
        <v>337</v>
      </c>
      <c r="E19772" s="421">
        <v>78814</v>
      </c>
      <c r="F19772" s="413">
        <v>156.91</v>
      </c>
      <c r="G19772" s="414">
        <f t="shared" si="616"/>
        <v>502.28793575935248</v>
      </c>
      <c r="H19772" s="415">
        <f t="shared" si="617"/>
        <v>2.5114396787967626</v>
      </c>
    </row>
    <row r="19773" spans="1:8" ht="15" hidden="1" thickBot="1">
      <c r="A19773" s="409">
        <v>202210</v>
      </c>
      <c r="B19773" s="196" t="s">
        <v>478</v>
      </c>
      <c r="C19773" s="197" t="s">
        <v>412</v>
      </c>
      <c r="D19773" s="198" t="s">
        <v>339</v>
      </c>
      <c r="E19773" s="421">
        <v>394</v>
      </c>
      <c r="F19773" s="413">
        <v>156.91</v>
      </c>
      <c r="G19773" s="414">
        <f t="shared" si="616"/>
        <v>2.5109935631890892</v>
      </c>
      <c r="H19773" s="415">
        <f t="shared" si="617"/>
        <v>2.5109935631890892</v>
      </c>
    </row>
    <row r="19774" spans="1:8" ht="15" hidden="1" thickBot="1">
      <c r="A19774" s="409">
        <v>202210</v>
      </c>
      <c r="B19774" s="196" t="s">
        <v>2600</v>
      </c>
      <c r="C19774" s="197" t="s">
        <v>412</v>
      </c>
      <c r="D19774" s="198" t="s">
        <v>337</v>
      </c>
      <c r="E19774" s="421">
        <v>75631</v>
      </c>
      <c r="F19774" s="413">
        <v>156.91</v>
      </c>
      <c r="G19774" s="414">
        <f t="shared" si="616"/>
        <v>482.00242177044169</v>
      </c>
      <c r="H19774" s="415">
        <f t="shared" si="617"/>
        <v>2.4100121088522086</v>
      </c>
    </row>
    <row r="19775" spans="1:8" ht="15" hidden="1" thickBot="1">
      <c r="A19775" s="409">
        <v>202210</v>
      </c>
      <c r="B19775" s="196" t="s">
        <v>2601</v>
      </c>
      <c r="C19775" s="197" t="s">
        <v>412</v>
      </c>
      <c r="D19775" s="198" t="s">
        <v>339</v>
      </c>
      <c r="E19775" s="421">
        <v>378</v>
      </c>
      <c r="F19775" s="413">
        <v>156.91</v>
      </c>
      <c r="G19775" s="414">
        <f t="shared" si="616"/>
        <v>2.4090242814352179</v>
      </c>
      <c r="H19775" s="415">
        <f t="shared" si="617"/>
        <v>2.4090242814352179</v>
      </c>
    </row>
    <row r="19776" spans="1:8" ht="15" hidden="1" thickBot="1">
      <c r="A19776" s="409">
        <v>202210</v>
      </c>
      <c r="B19776" s="196" t="s">
        <v>2799</v>
      </c>
      <c r="C19776" s="197" t="s">
        <v>2800</v>
      </c>
      <c r="D19776" s="198" t="s">
        <v>337</v>
      </c>
      <c r="E19776" s="421">
        <v>0.01</v>
      </c>
      <c r="F19776" s="413">
        <v>156.91</v>
      </c>
      <c r="G19776" s="414">
        <f t="shared" si="616"/>
        <v>6.3730801096169775E-5</v>
      </c>
      <c r="H19776" s="415">
        <f t="shared" si="617"/>
        <v>3.1865400548084889E-7</v>
      </c>
    </row>
    <row r="19777" spans="1:8" ht="15" hidden="1" thickBot="1">
      <c r="A19777" s="409">
        <v>202210</v>
      </c>
      <c r="B19777" s="196" t="s">
        <v>2801</v>
      </c>
      <c r="C19777" s="197" t="s">
        <v>2802</v>
      </c>
      <c r="D19777" s="198" t="s">
        <v>339</v>
      </c>
      <c r="E19777" s="421">
        <v>0.01</v>
      </c>
      <c r="F19777" s="413">
        <v>156.91</v>
      </c>
      <c r="G19777" s="414">
        <f t="shared" si="616"/>
        <v>6.3730801096169775E-5</v>
      </c>
      <c r="H19777" s="415">
        <f t="shared" si="617"/>
        <v>6.3730801096169775E-5</v>
      </c>
    </row>
    <row r="19778" spans="1:8" ht="15" hidden="1" thickBot="1">
      <c r="A19778" s="409">
        <v>202210</v>
      </c>
      <c r="B19778" s="196" t="s">
        <v>479</v>
      </c>
      <c r="C19778" s="197" t="s">
        <v>480</v>
      </c>
      <c r="D19778" s="198" t="s">
        <v>337</v>
      </c>
      <c r="E19778" s="421">
        <v>15450</v>
      </c>
      <c r="F19778" s="413">
        <v>156.91</v>
      </c>
      <c r="G19778" s="414">
        <f t="shared" ref="G19778:G19841" si="618">+E19778/F19778</f>
        <v>98.464087693582314</v>
      </c>
      <c r="H19778" s="415">
        <f t="shared" ref="H19778:H19841" si="619">IF(D19778="TB",G19778/200,IF(D19778="LT",G19778,"VER"))</f>
        <v>0.49232043846791157</v>
      </c>
    </row>
    <row r="19779" spans="1:8" ht="15" hidden="1" thickBot="1">
      <c r="A19779" s="409">
        <v>202210</v>
      </c>
      <c r="B19779" s="196" t="s">
        <v>481</v>
      </c>
      <c r="C19779" s="197" t="s">
        <v>480</v>
      </c>
      <c r="D19779" s="198" t="s">
        <v>374</v>
      </c>
      <c r="E19779" s="421">
        <v>46.29</v>
      </c>
      <c r="F19779" s="413">
        <v>156.91</v>
      </c>
      <c r="G19779" s="414">
        <f t="shared" si="618"/>
        <v>0.29500987827416991</v>
      </c>
      <c r="H19779" s="415" t="str">
        <f t="shared" si="619"/>
        <v>VER</v>
      </c>
    </row>
    <row r="19780" spans="1:8" ht="15" hidden="1" thickBot="1">
      <c r="A19780" s="409">
        <v>202210</v>
      </c>
      <c r="B19780" s="196" t="s">
        <v>482</v>
      </c>
      <c r="C19780" s="197" t="s">
        <v>480</v>
      </c>
      <c r="D19780" s="198" t="s">
        <v>374</v>
      </c>
      <c r="E19780" s="421">
        <v>0.01</v>
      </c>
      <c r="F19780" s="413">
        <v>156.91</v>
      </c>
      <c r="G19780" s="414">
        <f t="shared" si="618"/>
        <v>6.3730801096169775E-5</v>
      </c>
      <c r="H19780" s="415" t="str">
        <f t="shared" si="619"/>
        <v>VER</v>
      </c>
    </row>
    <row r="19781" spans="1:8" ht="15" hidden="1" thickBot="1">
      <c r="A19781" s="409">
        <v>202210</v>
      </c>
      <c r="B19781" s="196" t="s">
        <v>483</v>
      </c>
      <c r="C19781" s="197" t="s">
        <v>480</v>
      </c>
      <c r="D19781" s="198" t="s">
        <v>374</v>
      </c>
      <c r="E19781" s="421">
        <v>0.01</v>
      </c>
      <c r="F19781" s="413">
        <v>156.91</v>
      </c>
      <c r="G19781" s="414">
        <f t="shared" si="618"/>
        <v>6.3730801096169775E-5</v>
      </c>
      <c r="H19781" s="415" t="str">
        <f t="shared" si="619"/>
        <v>VER</v>
      </c>
    </row>
    <row r="19782" spans="1:8" ht="15" hidden="1" thickBot="1">
      <c r="A19782" s="409">
        <v>202210</v>
      </c>
      <c r="B19782" s="196" t="s">
        <v>484</v>
      </c>
      <c r="C19782" s="197" t="s">
        <v>480</v>
      </c>
      <c r="D19782" s="198" t="s">
        <v>374</v>
      </c>
      <c r="E19782" s="421">
        <v>0.01</v>
      </c>
      <c r="F19782" s="413">
        <v>156.91</v>
      </c>
      <c r="G19782" s="414">
        <f t="shared" si="618"/>
        <v>6.3730801096169775E-5</v>
      </c>
      <c r="H19782" s="415" t="str">
        <f t="shared" si="619"/>
        <v>VER</v>
      </c>
    </row>
    <row r="19783" spans="1:8" ht="15" hidden="1" thickBot="1">
      <c r="A19783" s="409">
        <v>202210</v>
      </c>
      <c r="B19783" s="196" t="s">
        <v>485</v>
      </c>
      <c r="C19783" s="197" t="s">
        <v>480</v>
      </c>
      <c r="D19783" s="198" t="s">
        <v>374</v>
      </c>
      <c r="E19783" s="421">
        <v>0.01</v>
      </c>
      <c r="F19783" s="413">
        <v>156.91</v>
      </c>
      <c r="G19783" s="414">
        <f t="shared" si="618"/>
        <v>6.3730801096169775E-5</v>
      </c>
      <c r="H19783" s="415" t="str">
        <f t="shared" si="619"/>
        <v>VER</v>
      </c>
    </row>
    <row r="19784" spans="1:8" ht="15" hidden="1" thickBot="1">
      <c r="A19784" s="409">
        <v>202210</v>
      </c>
      <c r="B19784" s="196" t="s">
        <v>486</v>
      </c>
      <c r="C19784" s="197" t="s">
        <v>480</v>
      </c>
      <c r="D19784" s="198" t="s">
        <v>374</v>
      </c>
      <c r="E19784" s="421">
        <v>0.01</v>
      </c>
      <c r="F19784" s="413">
        <v>156.91</v>
      </c>
      <c r="G19784" s="414">
        <f t="shared" si="618"/>
        <v>6.3730801096169775E-5</v>
      </c>
      <c r="H19784" s="415" t="str">
        <f t="shared" si="619"/>
        <v>VER</v>
      </c>
    </row>
    <row r="19785" spans="1:8" ht="15" hidden="1" thickBot="1">
      <c r="A19785" s="409">
        <v>202210</v>
      </c>
      <c r="B19785" s="196" t="s">
        <v>487</v>
      </c>
      <c r="C19785" s="197" t="s">
        <v>480</v>
      </c>
      <c r="D19785" s="198" t="s">
        <v>374</v>
      </c>
      <c r="E19785" s="421">
        <v>0.01</v>
      </c>
      <c r="F19785" s="413">
        <v>156.91</v>
      </c>
      <c r="G19785" s="414">
        <f t="shared" si="618"/>
        <v>6.3730801096169775E-5</v>
      </c>
      <c r="H19785" s="415" t="str">
        <f t="shared" si="619"/>
        <v>VER</v>
      </c>
    </row>
    <row r="19786" spans="1:8" ht="15" hidden="1" thickBot="1">
      <c r="A19786" s="409">
        <v>202210</v>
      </c>
      <c r="B19786" s="196" t="s">
        <v>488</v>
      </c>
      <c r="C19786" s="197" t="s">
        <v>480</v>
      </c>
      <c r="D19786" s="198" t="s">
        <v>374</v>
      </c>
      <c r="E19786" s="421">
        <v>0.01</v>
      </c>
      <c r="F19786" s="413">
        <v>156.91</v>
      </c>
      <c r="G19786" s="414">
        <f t="shared" si="618"/>
        <v>6.3730801096169775E-5</v>
      </c>
      <c r="H19786" s="415" t="str">
        <f t="shared" si="619"/>
        <v>VER</v>
      </c>
    </row>
    <row r="19787" spans="1:8" ht="15" hidden="1" thickBot="1">
      <c r="A19787" s="409">
        <v>202210</v>
      </c>
      <c r="B19787" s="196" t="s">
        <v>489</v>
      </c>
      <c r="C19787" s="197" t="s">
        <v>480</v>
      </c>
      <c r="D19787" s="198" t="s">
        <v>374</v>
      </c>
      <c r="E19787" s="421">
        <v>0.01</v>
      </c>
      <c r="F19787" s="413">
        <v>156.91</v>
      </c>
      <c r="G19787" s="414">
        <f t="shared" si="618"/>
        <v>6.3730801096169775E-5</v>
      </c>
      <c r="H19787" s="415" t="str">
        <f t="shared" si="619"/>
        <v>VER</v>
      </c>
    </row>
    <row r="19788" spans="1:8" ht="15" hidden="1" thickBot="1">
      <c r="A19788" s="409">
        <v>202210</v>
      </c>
      <c r="B19788" s="196" t="s">
        <v>319</v>
      </c>
      <c r="C19788" s="197" t="s">
        <v>480</v>
      </c>
      <c r="D19788" s="198" t="s">
        <v>337</v>
      </c>
      <c r="E19788" s="421">
        <v>13868</v>
      </c>
      <c r="F19788" s="413">
        <v>156.91</v>
      </c>
      <c r="G19788" s="414">
        <f t="shared" si="618"/>
        <v>88.381874960168247</v>
      </c>
      <c r="H19788" s="415">
        <f t="shared" si="619"/>
        <v>0.44190937480084125</v>
      </c>
    </row>
    <row r="19789" spans="1:8" ht="15" hidden="1" thickBot="1">
      <c r="A19789" s="409">
        <v>202210</v>
      </c>
      <c r="B19789" s="196" t="s">
        <v>490</v>
      </c>
      <c r="C19789" s="197" t="s">
        <v>480</v>
      </c>
      <c r="D19789" s="198" t="s">
        <v>337</v>
      </c>
      <c r="E19789" s="421">
        <v>13868</v>
      </c>
      <c r="F19789" s="413">
        <v>156.91</v>
      </c>
      <c r="G19789" s="414">
        <f t="shared" si="618"/>
        <v>88.381874960168247</v>
      </c>
      <c r="H19789" s="415">
        <f t="shared" si="619"/>
        <v>0.44190937480084125</v>
      </c>
    </row>
    <row r="19790" spans="1:8" ht="15" hidden="1" thickBot="1">
      <c r="A19790" s="409">
        <v>202210</v>
      </c>
      <c r="B19790" s="196" t="s">
        <v>491</v>
      </c>
      <c r="C19790" s="197" t="s">
        <v>480</v>
      </c>
      <c r="D19790" s="198" t="s">
        <v>339</v>
      </c>
      <c r="E19790" s="421">
        <v>69.33</v>
      </c>
      <c r="F19790" s="413">
        <v>156.91</v>
      </c>
      <c r="G19790" s="414">
        <f t="shared" si="618"/>
        <v>0.44184564399974507</v>
      </c>
      <c r="H19790" s="415">
        <f t="shared" si="619"/>
        <v>0.44184564399974507</v>
      </c>
    </row>
    <row r="19791" spans="1:8" ht="15" hidden="1" thickBot="1">
      <c r="A19791" s="409">
        <v>202210</v>
      </c>
      <c r="B19791" s="196" t="s">
        <v>492</v>
      </c>
      <c r="C19791" s="197" t="s">
        <v>480</v>
      </c>
      <c r="D19791" s="198" t="s">
        <v>337</v>
      </c>
      <c r="E19791" s="421">
        <v>13868</v>
      </c>
      <c r="F19791" s="413">
        <v>156.91</v>
      </c>
      <c r="G19791" s="414">
        <f t="shared" si="618"/>
        <v>88.381874960168247</v>
      </c>
      <c r="H19791" s="415">
        <f t="shared" si="619"/>
        <v>0.44190937480084125</v>
      </c>
    </row>
    <row r="19792" spans="1:8" ht="15" hidden="1" thickBot="1">
      <c r="A19792" s="409">
        <v>202210</v>
      </c>
      <c r="B19792" s="196" t="s">
        <v>493</v>
      </c>
      <c r="C19792" s="197" t="s">
        <v>480</v>
      </c>
      <c r="D19792" s="198" t="s">
        <v>337</v>
      </c>
      <c r="E19792" s="421">
        <v>13868</v>
      </c>
      <c r="F19792" s="413">
        <v>156.91</v>
      </c>
      <c r="G19792" s="414">
        <f t="shared" si="618"/>
        <v>88.381874960168247</v>
      </c>
      <c r="H19792" s="415">
        <f t="shared" si="619"/>
        <v>0.44190937480084125</v>
      </c>
    </row>
    <row r="19793" spans="1:8" ht="15" hidden="1" thickBot="1">
      <c r="A19793" s="409">
        <v>202210</v>
      </c>
      <c r="B19793" s="196" t="s">
        <v>494</v>
      </c>
      <c r="C19793" s="197" t="s">
        <v>480</v>
      </c>
      <c r="D19793" s="198" t="s">
        <v>337</v>
      </c>
      <c r="E19793" s="421">
        <v>13868</v>
      </c>
      <c r="F19793" s="413">
        <v>156.91</v>
      </c>
      <c r="G19793" s="414">
        <f t="shared" si="618"/>
        <v>88.381874960168247</v>
      </c>
      <c r="H19793" s="415">
        <f t="shared" si="619"/>
        <v>0.44190937480084125</v>
      </c>
    </row>
    <row r="19794" spans="1:8" ht="15" hidden="1" thickBot="1">
      <c r="A19794" s="409">
        <v>202210</v>
      </c>
      <c r="B19794" s="196" t="s">
        <v>495</v>
      </c>
      <c r="C19794" s="197" t="s">
        <v>480</v>
      </c>
      <c r="D19794" s="198" t="s">
        <v>339</v>
      </c>
      <c r="E19794" s="421">
        <v>69.33</v>
      </c>
      <c r="F19794" s="413">
        <v>156.91</v>
      </c>
      <c r="G19794" s="414">
        <f t="shared" si="618"/>
        <v>0.44184564399974507</v>
      </c>
      <c r="H19794" s="415">
        <f t="shared" si="619"/>
        <v>0.44184564399974507</v>
      </c>
    </row>
    <row r="19795" spans="1:8" ht="15" hidden="1" thickBot="1">
      <c r="A19795" s="409">
        <v>202210</v>
      </c>
      <c r="B19795" s="196" t="s">
        <v>496</v>
      </c>
      <c r="C19795" s="197" t="s">
        <v>480</v>
      </c>
      <c r="D19795" s="198" t="s">
        <v>337</v>
      </c>
      <c r="E19795" s="421">
        <v>13868</v>
      </c>
      <c r="F19795" s="413">
        <v>156.91</v>
      </c>
      <c r="G19795" s="414">
        <f t="shared" si="618"/>
        <v>88.381874960168247</v>
      </c>
      <c r="H19795" s="415">
        <f t="shared" si="619"/>
        <v>0.44190937480084125</v>
      </c>
    </row>
    <row r="19796" spans="1:8" ht="15" hidden="1" thickBot="1">
      <c r="A19796" s="409">
        <v>202210</v>
      </c>
      <c r="B19796" s="196" t="s">
        <v>497</v>
      </c>
      <c r="C19796" s="197" t="s">
        <v>480</v>
      </c>
      <c r="D19796" s="198" t="s">
        <v>339</v>
      </c>
      <c r="E19796" s="421">
        <v>69.33</v>
      </c>
      <c r="F19796" s="413">
        <v>156.91</v>
      </c>
      <c r="G19796" s="414">
        <f t="shared" si="618"/>
        <v>0.44184564399974507</v>
      </c>
      <c r="H19796" s="415">
        <f t="shared" si="619"/>
        <v>0.44184564399974507</v>
      </c>
    </row>
    <row r="19797" spans="1:8" ht="15" hidden="1" thickBot="1">
      <c r="A19797" s="409">
        <v>202210</v>
      </c>
      <c r="B19797" s="196" t="s">
        <v>498</v>
      </c>
      <c r="C19797" s="197" t="s">
        <v>480</v>
      </c>
      <c r="D19797" s="198" t="s">
        <v>374</v>
      </c>
      <c r="E19797" s="421">
        <v>268</v>
      </c>
      <c r="F19797" s="413">
        <v>156.91</v>
      </c>
      <c r="G19797" s="414">
        <f t="shared" si="618"/>
        <v>1.7079854693773502</v>
      </c>
      <c r="H19797" s="415" t="str">
        <f t="shared" si="619"/>
        <v>VER</v>
      </c>
    </row>
    <row r="19798" spans="1:8" ht="15" hidden="1" thickBot="1">
      <c r="A19798" s="409">
        <v>202210</v>
      </c>
      <c r="B19798" s="196" t="s">
        <v>499</v>
      </c>
      <c r="C19798" s="197" t="s">
        <v>480</v>
      </c>
      <c r="D19798" s="198" t="s">
        <v>337</v>
      </c>
      <c r="E19798" s="421">
        <v>31753</v>
      </c>
      <c r="F19798" s="413">
        <v>156.91</v>
      </c>
      <c r="G19798" s="414">
        <f t="shared" si="618"/>
        <v>202.3644127206679</v>
      </c>
      <c r="H19798" s="415">
        <f t="shared" si="619"/>
        <v>1.0118220636033395</v>
      </c>
    </row>
    <row r="19799" spans="1:8" ht="15" hidden="1" thickBot="1">
      <c r="A19799" s="409">
        <v>202210</v>
      </c>
      <c r="B19799" s="196" t="s">
        <v>500</v>
      </c>
      <c r="C19799" s="197" t="s">
        <v>480</v>
      </c>
      <c r="D19799" s="198" t="s">
        <v>339</v>
      </c>
      <c r="E19799" s="421">
        <v>158.28</v>
      </c>
      <c r="F19799" s="413">
        <v>156.91</v>
      </c>
      <c r="G19799" s="414">
        <f t="shared" si="618"/>
        <v>1.0087311197501754</v>
      </c>
      <c r="H19799" s="415">
        <f t="shared" si="619"/>
        <v>1.0087311197501754</v>
      </c>
    </row>
    <row r="19800" spans="1:8" ht="15" hidden="1" thickBot="1">
      <c r="A19800" s="409">
        <v>202210</v>
      </c>
      <c r="B19800" s="196" t="s">
        <v>501</v>
      </c>
      <c r="C19800" s="197" t="s">
        <v>480</v>
      </c>
      <c r="D19800" s="198" t="s">
        <v>337</v>
      </c>
      <c r="E19800" s="421">
        <v>27667</v>
      </c>
      <c r="F19800" s="413">
        <v>156.91</v>
      </c>
      <c r="G19800" s="414">
        <f t="shared" si="618"/>
        <v>176.32400739277293</v>
      </c>
      <c r="H19800" s="415">
        <f t="shared" si="619"/>
        <v>0.8816200369638646</v>
      </c>
    </row>
    <row r="19801" spans="1:8" ht="15" hidden="1" thickBot="1">
      <c r="A19801" s="409">
        <v>202210</v>
      </c>
      <c r="B19801" s="196" t="s">
        <v>321</v>
      </c>
      <c r="C19801" s="197" t="s">
        <v>480</v>
      </c>
      <c r="D19801" s="198" t="s">
        <v>337</v>
      </c>
      <c r="E19801" s="421">
        <v>23684</v>
      </c>
      <c r="F19801" s="413">
        <v>156.91</v>
      </c>
      <c r="G19801" s="414">
        <f t="shared" si="618"/>
        <v>150.94002931616851</v>
      </c>
      <c r="H19801" s="415">
        <f t="shared" si="619"/>
        <v>0.7547001465808425</v>
      </c>
    </row>
    <row r="19802" spans="1:8" ht="15" hidden="1" thickBot="1">
      <c r="A19802" s="409">
        <v>202210</v>
      </c>
      <c r="B19802" s="196" t="s">
        <v>502</v>
      </c>
      <c r="C19802" s="197" t="s">
        <v>480</v>
      </c>
      <c r="D19802" s="198" t="s">
        <v>339</v>
      </c>
      <c r="E19802" s="421">
        <v>118</v>
      </c>
      <c r="F19802" s="413">
        <v>156.91</v>
      </c>
      <c r="G19802" s="414">
        <f t="shared" si="618"/>
        <v>0.75202345293480344</v>
      </c>
      <c r="H19802" s="415">
        <f t="shared" si="619"/>
        <v>0.75202345293480344</v>
      </c>
    </row>
    <row r="19803" spans="1:8" ht="15" hidden="1" thickBot="1">
      <c r="A19803" s="409">
        <v>202210</v>
      </c>
      <c r="B19803" s="196" t="s">
        <v>503</v>
      </c>
      <c r="C19803" s="197" t="s">
        <v>480</v>
      </c>
      <c r="D19803" s="198" t="s">
        <v>339</v>
      </c>
      <c r="E19803" s="421">
        <v>57</v>
      </c>
      <c r="F19803" s="413">
        <v>156.91</v>
      </c>
      <c r="G19803" s="414">
        <f t="shared" si="618"/>
        <v>0.36326556624816775</v>
      </c>
      <c r="H19803" s="415">
        <f t="shared" si="619"/>
        <v>0.36326556624816775</v>
      </c>
    </row>
    <row r="19804" spans="1:8" ht="15" hidden="1" thickBot="1">
      <c r="A19804" s="409">
        <v>202210</v>
      </c>
      <c r="B19804" s="196" t="s">
        <v>504</v>
      </c>
      <c r="C19804" s="197" t="s">
        <v>480</v>
      </c>
      <c r="D19804" s="198" t="s">
        <v>339</v>
      </c>
      <c r="E19804" s="421">
        <v>57</v>
      </c>
      <c r="F19804" s="413">
        <v>156.91</v>
      </c>
      <c r="G19804" s="414">
        <f t="shared" si="618"/>
        <v>0.36326556624816775</v>
      </c>
      <c r="H19804" s="415">
        <f t="shared" si="619"/>
        <v>0.36326556624816775</v>
      </c>
    </row>
    <row r="19805" spans="1:8" ht="15" hidden="1" thickBot="1">
      <c r="A19805" s="409">
        <v>202210</v>
      </c>
      <c r="B19805" s="196" t="s">
        <v>505</v>
      </c>
      <c r="C19805" s="197" t="s">
        <v>480</v>
      </c>
      <c r="D19805" s="198" t="s">
        <v>339</v>
      </c>
      <c r="E19805" s="421">
        <v>215</v>
      </c>
      <c r="F19805" s="413">
        <v>156.91</v>
      </c>
      <c r="G19805" s="414">
        <f t="shared" si="618"/>
        <v>1.3702122235676504</v>
      </c>
      <c r="H19805" s="415">
        <f t="shared" si="619"/>
        <v>1.3702122235676504</v>
      </c>
    </row>
    <row r="19806" spans="1:8" ht="15" hidden="1" thickBot="1">
      <c r="A19806" s="409">
        <v>202210</v>
      </c>
      <c r="B19806" s="196" t="s">
        <v>506</v>
      </c>
      <c r="C19806" s="197" t="s">
        <v>480</v>
      </c>
      <c r="D19806" s="198" t="s">
        <v>337</v>
      </c>
      <c r="E19806" s="421">
        <v>22932</v>
      </c>
      <c r="F19806" s="413">
        <v>156.91</v>
      </c>
      <c r="G19806" s="414">
        <f t="shared" si="618"/>
        <v>146.14747307373653</v>
      </c>
      <c r="H19806" s="415">
        <f t="shared" si="619"/>
        <v>0.73073736536868272</v>
      </c>
    </row>
    <row r="19807" spans="1:8" ht="15" hidden="1" thickBot="1">
      <c r="A19807" s="409">
        <v>202210</v>
      </c>
      <c r="B19807" s="196" t="s">
        <v>507</v>
      </c>
      <c r="C19807" s="197" t="s">
        <v>480</v>
      </c>
      <c r="D19807" s="198" t="s">
        <v>339</v>
      </c>
      <c r="E19807" s="421">
        <v>115</v>
      </c>
      <c r="F19807" s="413">
        <v>156.91</v>
      </c>
      <c r="G19807" s="414">
        <f t="shared" si="618"/>
        <v>0.73290421260595251</v>
      </c>
      <c r="H19807" s="415">
        <f t="shared" si="619"/>
        <v>0.73290421260595251</v>
      </c>
    </row>
    <row r="19808" spans="1:8" ht="15" hidden="1" thickBot="1">
      <c r="A19808" s="409">
        <v>202210</v>
      </c>
      <c r="B19808" s="196" t="s">
        <v>508</v>
      </c>
      <c r="C19808" s="197" t="s">
        <v>480</v>
      </c>
      <c r="D19808" s="198" t="s">
        <v>337</v>
      </c>
      <c r="E19808" s="421">
        <v>29806</v>
      </c>
      <c r="F19808" s="413">
        <v>156.91</v>
      </c>
      <c r="G19808" s="414">
        <f t="shared" si="618"/>
        <v>189.95602574724364</v>
      </c>
      <c r="H19808" s="415">
        <f t="shared" si="619"/>
        <v>0.9497801287362182</v>
      </c>
    </row>
    <row r="19809" spans="1:8" ht="15" hidden="1" thickBot="1">
      <c r="A19809" s="409">
        <v>202210</v>
      </c>
      <c r="B19809" s="196" t="s">
        <v>509</v>
      </c>
      <c r="C19809" s="197" t="s">
        <v>480</v>
      </c>
      <c r="D19809" s="198" t="s">
        <v>339</v>
      </c>
      <c r="E19809" s="421">
        <v>149</v>
      </c>
      <c r="F19809" s="413">
        <v>156.91</v>
      </c>
      <c r="G19809" s="414">
        <f t="shared" si="618"/>
        <v>0.94958893633292973</v>
      </c>
      <c r="H19809" s="415">
        <f t="shared" si="619"/>
        <v>0.94958893633292973</v>
      </c>
    </row>
    <row r="19810" spans="1:8" ht="15" hidden="1" thickBot="1">
      <c r="A19810" s="409">
        <v>202210</v>
      </c>
      <c r="B19810" s="196" t="s">
        <v>510</v>
      </c>
      <c r="C19810" s="197" t="s">
        <v>480</v>
      </c>
      <c r="D19810" s="198" t="s">
        <v>339</v>
      </c>
      <c r="E19810" s="421">
        <v>118</v>
      </c>
      <c r="F19810" s="413">
        <v>156.91</v>
      </c>
      <c r="G19810" s="414">
        <f t="shared" si="618"/>
        <v>0.75202345293480344</v>
      </c>
      <c r="H19810" s="415">
        <f t="shared" si="619"/>
        <v>0.75202345293480344</v>
      </c>
    </row>
    <row r="19811" spans="1:8" ht="15" hidden="1" thickBot="1">
      <c r="A19811" s="409">
        <v>202210</v>
      </c>
      <c r="B19811" s="196" t="s">
        <v>511</v>
      </c>
      <c r="C19811" s="197" t="s">
        <v>480</v>
      </c>
      <c r="D19811" s="198" t="s">
        <v>337</v>
      </c>
      <c r="E19811" s="421">
        <v>59593</v>
      </c>
      <c r="F19811" s="413">
        <v>156.91</v>
      </c>
      <c r="G19811" s="414">
        <f t="shared" si="618"/>
        <v>379.79096297240454</v>
      </c>
      <c r="H19811" s="415">
        <f t="shared" si="619"/>
        <v>1.8989548148620228</v>
      </c>
    </row>
    <row r="19812" spans="1:8" ht="15" hidden="1" thickBot="1">
      <c r="A19812" s="409">
        <v>202210</v>
      </c>
      <c r="B19812" s="196" t="s">
        <v>512</v>
      </c>
      <c r="C19812" s="197" t="s">
        <v>480</v>
      </c>
      <c r="D19812" s="198" t="s">
        <v>337</v>
      </c>
      <c r="E19812" s="421">
        <v>57822</v>
      </c>
      <c r="F19812" s="413">
        <v>156.91</v>
      </c>
      <c r="G19812" s="414">
        <f t="shared" si="618"/>
        <v>368.50423809827288</v>
      </c>
      <c r="H19812" s="415">
        <f t="shared" si="619"/>
        <v>1.8425211904913643</v>
      </c>
    </row>
    <row r="19813" spans="1:8" ht="15" hidden="1" thickBot="1">
      <c r="A19813" s="409">
        <v>202210</v>
      </c>
      <c r="B19813" s="196" t="s">
        <v>513</v>
      </c>
      <c r="C19813" s="197" t="s">
        <v>480</v>
      </c>
      <c r="D19813" s="198" t="s">
        <v>339</v>
      </c>
      <c r="E19813" s="421">
        <v>289</v>
      </c>
      <c r="F19813" s="413">
        <v>156.91</v>
      </c>
      <c r="G19813" s="414">
        <f t="shared" si="618"/>
        <v>1.8418201516793067</v>
      </c>
      <c r="H19813" s="415">
        <f t="shared" si="619"/>
        <v>1.8418201516793067</v>
      </c>
    </row>
    <row r="19814" spans="1:8" ht="15" hidden="1" thickBot="1">
      <c r="A19814" s="409">
        <v>202210</v>
      </c>
      <c r="B19814" s="196" t="s">
        <v>514</v>
      </c>
      <c r="C19814" s="197" t="s">
        <v>480</v>
      </c>
      <c r="D19814" s="198" t="s">
        <v>337</v>
      </c>
      <c r="E19814" s="421">
        <v>39007</v>
      </c>
      <c r="F19814" s="413">
        <v>156.91</v>
      </c>
      <c r="G19814" s="414">
        <f t="shared" si="618"/>
        <v>248.59473583582945</v>
      </c>
      <c r="H19814" s="415">
        <f t="shared" si="619"/>
        <v>1.2429736791791473</v>
      </c>
    </row>
    <row r="19815" spans="1:8" ht="15" hidden="1" thickBot="1">
      <c r="A19815" s="409">
        <v>202210</v>
      </c>
      <c r="B19815" s="196" t="s">
        <v>515</v>
      </c>
      <c r="C19815" s="197" t="s">
        <v>480</v>
      </c>
      <c r="D19815" s="198" t="s">
        <v>339</v>
      </c>
      <c r="E19815" s="421">
        <v>195</v>
      </c>
      <c r="F19815" s="413">
        <v>156.91</v>
      </c>
      <c r="G19815" s="414">
        <f t="shared" si="618"/>
        <v>1.2427506213753108</v>
      </c>
      <c r="H19815" s="415">
        <f t="shared" si="619"/>
        <v>1.2427506213753108</v>
      </c>
    </row>
    <row r="19816" spans="1:8" ht="15" hidden="1" thickBot="1">
      <c r="A19816" s="409">
        <v>202210</v>
      </c>
      <c r="B19816" s="196" t="s">
        <v>516</v>
      </c>
      <c r="C19816" s="197" t="s">
        <v>480</v>
      </c>
      <c r="D19816" s="198" t="s">
        <v>337</v>
      </c>
      <c r="E19816" s="421">
        <v>35511</v>
      </c>
      <c r="F19816" s="413">
        <v>156.91</v>
      </c>
      <c r="G19816" s="414">
        <f t="shared" si="618"/>
        <v>226.3144477726085</v>
      </c>
      <c r="H19816" s="415">
        <f t="shared" si="619"/>
        <v>1.1315722388630425</v>
      </c>
    </row>
    <row r="19817" spans="1:8" ht="15" hidden="1" thickBot="1">
      <c r="A19817" s="409">
        <v>202210</v>
      </c>
      <c r="B19817" s="196" t="s">
        <v>517</v>
      </c>
      <c r="C19817" s="197" t="s">
        <v>480</v>
      </c>
      <c r="D19817" s="198" t="s">
        <v>339</v>
      </c>
      <c r="E19817" s="421">
        <v>178</v>
      </c>
      <c r="F19817" s="413">
        <v>156.91</v>
      </c>
      <c r="G19817" s="414">
        <f t="shared" si="618"/>
        <v>1.1344082595118221</v>
      </c>
      <c r="H19817" s="415">
        <f t="shared" si="619"/>
        <v>1.1344082595118221</v>
      </c>
    </row>
    <row r="19818" spans="1:8" ht="15" hidden="1" thickBot="1">
      <c r="A19818" s="409">
        <v>202210</v>
      </c>
      <c r="B19818" s="196" t="s">
        <v>518</v>
      </c>
      <c r="C19818" s="197" t="s">
        <v>480</v>
      </c>
      <c r="D19818" s="198" t="s">
        <v>337</v>
      </c>
      <c r="E19818" s="421">
        <v>37856</v>
      </c>
      <c r="F19818" s="413">
        <v>156.91</v>
      </c>
      <c r="G19818" s="414">
        <f t="shared" si="618"/>
        <v>241.25932062966032</v>
      </c>
      <c r="H19818" s="415">
        <f t="shared" si="619"/>
        <v>1.2062966031483016</v>
      </c>
    </row>
    <row r="19819" spans="1:8" ht="15" hidden="1" thickBot="1">
      <c r="A19819" s="409">
        <v>202210</v>
      </c>
      <c r="B19819" s="196" t="s">
        <v>519</v>
      </c>
      <c r="C19819" s="197" t="s">
        <v>480</v>
      </c>
      <c r="D19819" s="198" t="s">
        <v>339</v>
      </c>
      <c r="E19819" s="421">
        <v>189</v>
      </c>
      <c r="F19819" s="413">
        <v>156.91</v>
      </c>
      <c r="G19819" s="414">
        <f t="shared" si="618"/>
        <v>1.2045121407176089</v>
      </c>
      <c r="H19819" s="415">
        <f t="shared" si="619"/>
        <v>1.2045121407176089</v>
      </c>
    </row>
    <row r="19820" spans="1:8" ht="15" hidden="1" thickBot="1">
      <c r="A19820" s="409">
        <v>202210</v>
      </c>
      <c r="B19820" s="196" t="s">
        <v>520</v>
      </c>
      <c r="C19820" s="197" t="s">
        <v>480</v>
      </c>
      <c r="D19820" s="198" t="s">
        <v>337</v>
      </c>
      <c r="E19820" s="421">
        <v>21686</v>
      </c>
      <c r="F19820" s="413">
        <v>156.91</v>
      </c>
      <c r="G19820" s="414">
        <f t="shared" si="618"/>
        <v>138.20661525715377</v>
      </c>
      <c r="H19820" s="415">
        <f t="shared" si="619"/>
        <v>0.69103307628576882</v>
      </c>
    </row>
    <row r="19821" spans="1:8" ht="15" hidden="1" thickBot="1">
      <c r="A19821" s="409">
        <v>202210</v>
      </c>
      <c r="B19821" s="196" t="s">
        <v>521</v>
      </c>
      <c r="C19821" s="197" t="s">
        <v>480</v>
      </c>
      <c r="D19821" s="198" t="s">
        <v>339</v>
      </c>
      <c r="E19821" s="421">
        <v>108</v>
      </c>
      <c r="F19821" s="413">
        <v>156.91</v>
      </c>
      <c r="G19821" s="414">
        <f t="shared" si="618"/>
        <v>0.68829265183863364</v>
      </c>
      <c r="H19821" s="415">
        <f t="shared" si="619"/>
        <v>0.68829265183863364</v>
      </c>
    </row>
    <row r="19822" spans="1:8" ht="15" hidden="1" thickBot="1">
      <c r="A19822" s="409">
        <v>202210</v>
      </c>
      <c r="B19822" s="196" t="s">
        <v>522</v>
      </c>
      <c r="C19822" s="197" t="s">
        <v>480</v>
      </c>
      <c r="D19822" s="198" t="s">
        <v>337</v>
      </c>
      <c r="E19822" s="421">
        <v>23600</v>
      </c>
      <c r="F19822" s="413">
        <v>156.91</v>
      </c>
      <c r="G19822" s="414">
        <f t="shared" si="618"/>
        <v>150.40469058696067</v>
      </c>
      <c r="H19822" s="415">
        <f t="shared" si="619"/>
        <v>0.75202345293480333</v>
      </c>
    </row>
    <row r="19823" spans="1:8" ht="15" hidden="1" thickBot="1">
      <c r="A19823" s="409">
        <v>202210</v>
      </c>
      <c r="B19823" s="196" t="s">
        <v>523</v>
      </c>
      <c r="C19823" s="197" t="s">
        <v>480</v>
      </c>
      <c r="D19823" s="198" t="s">
        <v>337</v>
      </c>
      <c r="E19823" s="421">
        <v>11416</v>
      </c>
      <c r="F19823" s="413">
        <v>156.91</v>
      </c>
      <c r="G19823" s="414">
        <f t="shared" si="618"/>
        <v>72.755082531387416</v>
      </c>
      <c r="H19823" s="415">
        <f t="shared" si="619"/>
        <v>0.36377541265693708</v>
      </c>
    </row>
    <row r="19824" spans="1:8" ht="15" hidden="1" thickBot="1">
      <c r="A19824" s="409">
        <v>202210</v>
      </c>
      <c r="B19824" s="196" t="s">
        <v>524</v>
      </c>
      <c r="C19824" s="197" t="s">
        <v>480</v>
      </c>
      <c r="D19824" s="198" t="s">
        <v>339</v>
      </c>
      <c r="E19824" s="421">
        <v>57.07</v>
      </c>
      <c r="F19824" s="413">
        <v>156.91</v>
      </c>
      <c r="G19824" s="414">
        <f t="shared" si="618"/>
        <v>0.36371168185584096</v>
      </c>
      <c r="H19824" s="415">
        <f t="shared" si="619"/>
        <v>0.36371168185584096</v>
      </c>
    </row>
    <row r="19825" spans="1:8" ht="15" hidden="1" thickBot="1">
      <c r="A19825" s="409">
        <v>202210</v>
      </c>
      <c r="B19825" s="196" t="s">
        <v>525</v>
      </c>
      <c r="C19825" s="197" t="s">
        <v>480</v>
      </c>
      <c r="D19825" s="198" t="s">
        <v>337</v>
      </c>
      <c r="E19825" s="421">
        <v>29953</v>
      </c>
      <c r="F19825" s="413">
        <v>156.91</v>
      </c>
      <c r="G19825" s="414">
        <f t="shared" si="618"/>
        <v>190.89286852335735</v>
      </c>
      <c r="H19825" s="415">
        <f t="shared" si="619"/>
        <v>0.9544643426167867</v>
      </c>
    </row>
    <row r="19826" spans="1:8" ht="15" hidden="1" thickBot="1">
      <c r="A19826" s="409">
        <v>202210</v>
      </c>
      <c r="B19826" s="196" t="s">
        <v>526</v>
      </c>
      <c r="C19826" s="197" t="s">
        <v>480</v>
      </c>
      <c r="D19826" s="198" t="s">
        <v>339</v>
      </c>
      <c r="E19826" s="421">
        <v>150</v>
      </c>
      <c r="F19826" s="413">
        <v>156.91</v>
      </c>
      <c r="G19826" s="414">
        <f t="shared" si="618"/>
        <v>0.95596201644254675</v>
      </c>
      <c r="H19826" s="415">
        <f t="shared" si="619"/>
        <v>0.95596201644254675</v>
      </c>
    </row>
    <row r="19827" spans="1:8" ht="15" hidden="1" thickBot="1">
      <c r="A19827" s="409">
        <v>202210</v>
      </c>
      <c r="B19827" s="196" t="s">
        <v>527</v>
      </c>
      <c r="C19827" s="197" t="s">
        <v>480</v>
      </c>
      <c r="D19827" s="198" t="s">
        <v>337</v>
      </c>
      <c r="E19827" s="421">
        <v>32304</v>
      </c>
      <c r="F19827" s="413">
        <v>156.91</v>
      </c>
      <c r="G19827" s="414">
        <f t="shared" si="618"/>
        <v>205.87597986106687</v>
      </c>
      <c r="H19827" s="415">
        <f t="shared" si="619"/>
        <v>1.0293798993053342</v>
      </c>
    </row>
    <row r="19828" spans="1:8" ht="15" hidden="1" thickBot="1">
      <c r="A19828" s="409">
        <v>202210</v>
      </c>
      <c r="B19828" s="196" t="s">
        <v>528</v>
      </c>
      <c r="C19828" s="197" t="s">
        <v>480</v>
      </c>
      <c r="D19828" s="198" t="s">
        <v>339</v>
      </c>
      <c r="E19828" s="421">
        <v>161</v>
      </c>
      <c r="F19828" s="413">
        <v>156.91</v>
      </c>
      <c r="G19828" s="414">
        <f t="shared" si="618"/>
        <v>1.0260658976483334</v>
      </c>
      <c r="H19828" s="415">
        <f t="shared" si="619"/>
        <v>1.0260658976483334</v>
      </c>
    </row>
    <row r="19829" spans="1:8" ht="15" hidden="1" thickBot="1">
      <c r="A19829" s="409">
        <v>202210</v>
      </c>
      <c r="B19829" s="196" t="s">
        <v>529</v>
      </c>
      <c r="C19829" s="197" t="s">
        <v>480</v>
      </c>
      <c r="D19829" s="198" t="s">
        <v>337</v>
      </c>
      <c r="E19829" s="421">
        <v>55258</v>
      </c>
      <c r="F19829" s="413">
        <v>156.91</v>
      </c>
      <c r="G19829" s="414">
        <f t="shared" si="618"/>
        <v>352.16366069721499</v>
      </c>
      <c r="H19829" s="415">
        <f t="shared" si="619"/>
        <v>1.7608183034860749</v>
      </c>
    </row>
    <row r="19830" spans="1:8" ht="15" hidden="1" thickBot="1">
      <c r="A19830" s="409">
        <v>202210</v>
      </c>
      <c r="B19830" s="196" t="s">
        <v>530</v>
      </c>
      <c r="C19830" s="197" t="s">
        <v>480</v>
      </c>
      <c r="D19830" s="198" t="s">
        <v>337</v>
      </c>
      <c r="E19830" s="421">
        <v>0.01</v>
      </c>
      <c r="F19830" s="413">
        <v>156.91</v>
      </c>
      <c r="G19830" s="414">
        <f t="shared" si="618"/>
        <v>6.3730801096169775E-5</v>
      </c>
      <c r="H19830" s="415">
        <f t="shared" si="619"/>
        <v>3.1865400548084889E-7</v>
      </c>
    </row>
    <row r="19831" spans="1:8" ht="15" hidden="1" thickBot="1">
      <c r="A19831" s="409">
        <v>202210</v>
      </c>
      <c r="B19831" s="196" t="s">
        <v>531</v>
      </c>
      <c r="C19831" s="197" t="s">
        <v>480</v>
      </c>
      <c r="D19831" s="198" t="s">
        <v>339</v>
      </c>
      <c r="E19831" s="421">
        <v>0.01</v>
      </c>
      <c r="F19831" s="413">
        <v>156.91</v>
      </c>
      <c r="G19831" s="414">
        <f t="shared" si="618"/>
        <v>6.3730801096169775E-5</v>
      </c>
      <c r="H19831" s="415">
        <f t="shared" si="619"/>
        <v>6.3730801096169775E-5</v>
      </c>
    </row>
    <row r="19832" spans="1:8" ht="15" hidden="1" thickBot="1">
      <c r="A19832" s="409">
        <v>202210</v>
      </c>
      <c r="B19832" s="196" t="s">
        <v>532</v>
      </c>
      <c r="C19832" s="197" t="s">
        <v>480</v>
      </c>
      <c r="D19832" s="198" t="s">
        <v>337</v>
      </c>
      <c r="E19832" s="421">
        <v>50068</v>
      </c>
      <c r="F19832" s="413">
        <v>156.91</v>
      </c>
      <c r="G19832" s="414">
        <f t="shared" si="618"/>
        <v>319.08737492830284</v>
      </c>
      <c r="H19832" s="415">
        <f t="shared" si="619"/>
        <v>1.5954368746415142</v>
      </c>
    </row>
    <row r="19833" spans="1:8" ht="15" hidden="1" thickBot="1">
      <c r="A19833" s="409">
        <v>202210</v>
      </c>
      <c r="B19833" s="196" t="s">
        <v>533</v>
      </c>
      <c r="C19833" s="197" t="s">
        <v>480</v>
      </c>
      <c r="D19833" s="198" t="s">
        <v>337</v>
      </c>
      <c r="E19833" s="421">
        <v>60083</v>
      </c>
      <c r="F19833" s="413">
        <v>156.91</v>
      </c>
      <c r="G19833" s="414">
        <f t="shared" si="618"/>
        <v>382.91377222611692</v>
      </c>
      <c r="H19833" s="415">
        <f t="shared" si="619"/>
        <v>1.9145688611305847</v>
      </c>
    </row>
    <row r="19834" spans="1:8" ht="15" hidden="1" thickBot="1">
      <c r="A19834" s="409">
        <v>202210</v>
      </c>
      <c r="B19834" s="196" t="s">
        <v>534</v>
      </c>
      <c r="C19834" s="197" t="s">
        <v>480</v>
      </c>
      <c r="D19834" s="198" t="s">
        <v>339</v>
      </c>
      <c r="E19834" s="421">
        <v>300</v>
      </c>
      <c r="F19834" s="413">
        <v>156.91</v>
      </c>
      <c r="G19834" s="414">
        <f t="shared" si="618"/>
        <v>1.9119240328850935</v>
      </c>
      <c r="H19834" s="415">
        <f t="shared" si="619"/>
        <v>1.9119240328850935</v>
      </c>
    </row>
    <row r="19835" spans="1:8" ht="15" hidden="1" thickBot="1">
      <c r="A19835" s="409">
        <v>202210</v>
      </c>
      <c r="B19835" s="196" t="s">
        <v>535</v>
      </c>
      <c r="C19835" s="197" t="s">
        <v>480</v>
      </c>
      <c r="D19835" s="198" t="s">
        <v>337</v>
      </c>
      <c r="E19835" s="421">
        <v>77589</v>
      </c>
      <c r="F19835" s="413">
        <v>156.91</v>
      </c>
      <c r="G19835" s="414">
        <f t="shared" si="618"/>
        <v>494.48091262507171</v>
      </c>
      <c r="H19835" s="415">
        <f t="shared" si="619"/>
        <v>2.4724045631253584</v>
      </c>
    </row>
    <row r="19836" spans="1:8" ht="15" hidden="1" thickBot="1">
      <c r="A19836" s="409">
        <v>202210</v>
      </c>
      <c r="B19836" s="196" t="s">
        <v>536</v>
      </c>
      <c r="C19836" s="197" t="s">
        <v>480</v>
      </c>
      <c r="D19836" s="198" t="s">
        <v>337</v>
      </c>
      <c r="E19836" s="421">
        <v>106102</v>
      </c>
      <c r="F19836" s="413">
        <v>156.91</v>
      </c>
      <c r="G19836" s="414">
        <f t="shared" si="618"/>
        <v>676.19654579058056</v>
      </c>
      <c r="H19836" s="415">
        <f t="shared" si="619"/>
        <v>3.3809827289529029</v>
      </c>
    </row>
    <row r="19837" spans="1:8" ht="15" hidden="1" thickBot="1">
      <c r="A19837" s="409">
        <v>202210</v>
      </c>
      <c r="B19837" s="196" t="s">
        <v>537</v>
      </c>
      <c r="C19837" s="197" t="s">
        <v>480</v>
      </c>
      <c r="D19837" s="198" t="s">
        <v>337</v>
      </c>
      <c r="E19837" s="421">
        <v>111829</v>
      </c>
      <c r="F19837" s="413">
        <v>156.91</v>
      </c>
      <c r="G19837" s="414">
        <f t="shared" si="618"/>
        <v>712.69517557835707</v>
      </c>
      <c r="H19837" s="415">
        <f t="shared" si="619"/>
        <v>3.5634758778917854</v>
      </c>
    </row>
    <row r="19838" spans="1:8" ht="15" hidden="1" thickBot="1">
      <c r="A19838" s="409">
        <v>202210</v>
      </c>
      <c r="B19838" s="196" t="s">
        <v>538</v>
      </c>
      <c r="C19838" s="197" t="s">
        <v>480</v>
      </c>
      <c r="D19838" s="198" t="s">
        <v>339</v>
      </c>
      <c r="E19838" s="421">
        <v>559</v>
      </c>
      <c r="F19838" s="413">
        <v>156.91</v>
      </c>
      <c r="G19838" s="414">
        <f t="shared" si="618"/>
        <v>3.5625517812758907</v>
      </c>
      <c r="H19838" s="415">
        <f t="shared" si="619"/>
        <v>3.5625517812758907</v>
      </c>
    </row>
    <row r="19839" spans="1:8" ht="15" hidden="1" thickBot="1">
      <c r="A19839" s="409">
        <v>202210</v>
      </c>
      <c r="B19839" s="196" t="s">
        <v>539</v>
      </c>
      <c r="C19839" s="197" t="s">
        <v>480</v>
      </c>
      <c r="D19839" s="198" t="s">
        <v>337</v>
      </c>
      <c r="E19839" s="421">
        <v>114531</v>
      </c>
      <c r="F19839" s="413">
        <v>156.91</v>
      </c>
      <c r="G19839" s="414">
        <f t="shared" si="618"/>
        <v>729.91523803454209</v>
      </c>
      <c r="H19839" s="415">
        <f t="shared" si="619"/>
        <v>3.6495761901727106</v>
      </c>
    </row>
    <row r="19840" spans="1:8" ht="15" hidden="1" thickBot="1">
      <c r="A19840" s="409">
        <v>202210</v>
      </c>
      <c r="B19840" s="196" t="s">
        <v>540</v>
      </c>
      <c r="C19840" s="197" t="s">
        <v>480</v>
      </c>
      <c r="D19840" s="198" t="s">
        <v>337</v>
      </c>
      <c r="E19840" s="421">
        <v>104755</v>
      </c>
      <c r="F19840" s="413">
        <v>156.91</v>
      </c>
      <c r="G19840" s="414">
        <f t="shared" si="618"/>
        <v>667.61200688292649</v>
      </c>
      <c r="H19840" s="415">
        <f t="shared" si="619"/>
        <v>3.3380600344146325</v>
      </c>
    </row>
    <row r="19841" spans="1:8" ht="15" hidden="1" thickBot="1">
      <c r="A19841" s="409">
        <v>202210</v>
      </c>
      <c r="B19841" s="196" t="s">
        <v>541</v>
      </c>
      <c r="C19841" s="197" t="s">
        <v>480</v>
      </c>
      <c r="D19841" s="198" t="s">
        <v>337</v>
      </c>
      <c r="E19841" s="421">
        <v>106890</v>
      </c>
      <c r="F19841" s="413">
        <v>156.91</v>
      </c>
      <c r="G19841" s="414">
        <f t="shared" si="618"/>
        <v>681.21853291695879</v>
      </c>
      <c r="H19841" s="415">
        <f t="shared" si="619"/>
        <v>3.406092664584794</v>
      </c>
    </row>
    <row r="19842" spans="1:8" ht="15" hidden="1" thickBot="1">
      <c r="A19842" s="409">
        <v>202210</v>
      </c>
      <c r="B19842" s="196" t="s">
        <v>542</v>
      </c>
      <c r="C19842" s="197" t="s">
        <v>480</v>
      </c>
      <c r="D19842" s="198" t="s">
        <v>337</v>
      </c>
      <c r="E19842" s="421">
        <v>84282</v>
      </c>
      <c r="F19842" s="413">
        <v>156.91</v>
      </c>
      <c r="G19842" s="414">
        <f t="shared" ref="G19842:G19905" si="620">+E19842/F19842</f>
        <v>537.13593779873815</v>
      </c>
      <c r="H19842" s="415">
        <f t="shared" ref="H19842:H19905" si="621">IF(D19842="TB",G19842/200,IF(D19842="LT",G19842,"VER"))</f>
        <v>2.6856796889936909</v>
      </c>
    </row>
    <row r="19843" spans="1:8" ht="15" hidden="1" thickBot="1">
      <c r="A19843" s="409">
        <v>202210</v>
      </c>
      <c r="B19843" s="196" t="s">
        <v>543</v>
      </c>
      <c r="C19843" s="197" t="s">
        <v>480</v>
      </c>
      <c r="D19843" s="198" t="s">
        <v>337</v>
      </c>
      <c r="E19843" s="421">
        <v>149800</v>
      </c>
      <c r="F19843" s="413">
        <v>156.91</v>
      </c>
      <c r="G19843" s="414">
        <f t="shared" si="620"/>
        <v>954.68740042062336</v>
      </c>
      <c r="H19843" s="415">
        <f t="shared" si="621"/>
        <v>4.7734370021031172</v>
      </c>
    </row>
    <row r="19844" spans="1:8" ht="15" hidden="1" thickBot="1">
      <c r="A19844" s="409">
        <v>202210</v>
      </c>
      <c r="B19844" s="196" t="s">
        <v>544</v>
      </c>
      <c r="C19844" s="197" t="s">
        <v>480</v>
      </c>
      <c r="D19844" s="198" t="s">
        <v>337</v>
      </c>
      <c r="E19844" s="421">
        <v>97976</v>
      </c>
      <c r="F19844" s="413">
        <v>156.91</v>
      </c>
      <c r="G19844" s="414">
        <f t="shared" si="620"/>
        <v>624.40889681983299</v>
      </c>
      <c r="H19844" s="415">
        <f t="shared" si="621"/>
        <v>3.122044484099165</v>
      </c>
    </row>
    <row r="19845" spans="1:8" ht="15" hidden="1" thickBot="1">
      <c r="A19845" s="409">
        <v>202210</v>
      </c>
      <c r="B19845" s="196" t="s">
        <v>545</v>
      </c>
      <c r="C19845" s="197" t="s">
        <v>480</v>
      </c>
      <c r="D19845" s="198" t="s">
        <v>339</v>
      </c>
      <c r="E19845" s="421">
        <v>490</v>
      </c>
      <c r="F19845" s="413">
        <v>156.91</v>
      </c>
      <c r="G19845" s="414">
        <f t="shared" si="620"/>
        <v>3.1228092537123193</v>
      </c>
      <c r="H19845" s="415">
        <f t="shared" si="621"/>
        <v>3.1228092537123193</v>
      </c>
    </row>
    <row r="19846" spans="1:8" ht="15" hidden="1" thickBot="1">
      <c r="A19846" s="409">
        <v>202210</v>
      </c>
      <c r="B19846" s="196" t="s">
        <v>546</v>
      </c>
      <c r="C19846" s="197" t="s">
        <v>480</v>
      </c>
      <c r="D19846" s="198" t="s">
        <v>337</v>
      </c>
      <c r="E19846" s="421">
        <v>97976</v>
      </c>
      <c r="F19846" s="413">
        <v>156.91</v>
      </c>
      <c r="G19846" s="414">
        <f t="shared" si="620"/>
        <v>624.40889681983299</v>
      </c>
      <c r="H19846" s="415">
        <f t="shared" si="621"/>
        <v>3.122044484099165</v>
      </c>
    </row>
    <row r="19847" spans="1:8" ht="15" hidden="1" thickBot="1">
      <c r="A19847" s="409">
        <v>202210</v>
      </c>
      <c r="B19847" s="196" t="s">
        <v>547</v>
      </c>
      <c r="C19847" s="197" t="s">
        <v>480</v>
      </c>
      <c r="D19847" s="198" t="s">
        <v>339</v>
      </c>
      <c r="E19847" s="421">
        <v>490</v>
      </c>
      <c r="F19847" s="413">
        <v>156.91</v>
      </c>
      <c r="G19847" s="414">
        <f t="shared" si="620"/>
        <v>3.1228092537123193</v>
      </c>
      <c r="H19847" s="415">
        <f t="shared" si="621"/>
        <v>3.1228092537123193</v>
      </c>
    </row>
    <row r="19848" spans="1:8" ht="15" hidden="1" thickBot="1">
      <c r="A19848" s="409">
        <v>202210</v>
      </c>
      <c r="B19848" s="196" t="s">
        <v>548</v>
      </c>
      <c r="C19848" s="197" t="s">
        <v>480</v>
      </c>
      <c r="D19848" s="198" t="s">
        <v>339</v>
      </c>
      <c r="E19848" s="421">
        <v>534</v>
      </c>
      <c r="F19848" s="413">
        <v>156.91</v>
      </c>
      <c r="G19848" s="414">
        <f t="shared" si="620"/>
        <v>3.4032247785354661</v>
      </c>
      <c r="H19848" s="415">
        <f t="shared" si="621"/>
        <v>3.4032247785354661</v>
      </c>
    </row>
    <row r="19849" spans="1:8" ht="15" hidden="1" thickBot="1">
      <c r="A19849" s="409">
        <v>202210</v>
      </c>
      <c r="B19849" s="196" t="s">
        <v>549</v>
      </c>
      <c r="C19849" s="197" t="s">
        <v>480</v>
      </c>
      <c r="D19849" s="198" t="s">
        <v>337</v>
      </c>
      <c r="E19849" s="421">
        <v>97976</v>
      </c>
      <c r="F19849" s="413">
        <v>156.91</v>
      </c>
      <c r="G19849" s="414">
        <f t="shared" si="620"/>
        <v>624.40889681983299</v>
      </c>
      <c r="H19849" s="415">
        <f t="shared" si="621"/>
        <v>3.122044484099165</v>
      </c>
    </row>
    <row r="19850" spans="1:8" ht="15" hidden="1" thickBot="1">
      <c r="A19850" s="409">
        <v>202210</v>
      </c>
      <c r="B19850" s="196" t="s">
        <v>550</v>
      </c>
      <c r="C19850" s="197" t="s">
        <v>480</v>
      </c>
      <c r="D19850" s="198" t="s">
        <v>337</v>
      </c>
      <c r="E19850" s="421">
        <v>106890</v>
      </c>
      <c r="F19850" s="413">
        <v>156.91</v>
      </c>
      <c r="G19850" s="414">
        <f t="shared" si="620"/>
        <v>681.21853291695879</v>
      </c>
      <c r="H19850" s="415">
        <f t="shared" si="621"/>
        <v>3.406092664584794</v>
      </c>
    </row>
    <row r="19851" spans="1:8" ht="15" hidden="1" thickBot="1">
      <c r="A19851" s="409">
        <v>202210</v>
      </c>
      <c r="B19851" s="196" t="s">
        <v>551</v>
      </c>
      <c r="C19851" s="197" t="s">
        <v>480</v>
      </c>
      <c r="D19851" s="198" t="s">
        <v>339</v>
      </c>
      <c r="E19851" s="421">
        <v>534</v>
      </c>
      <c r="F19851" s="413">
        <v>156.91</v>
      </c>
      <c r="G19851" s="414">
        <f t="shared" si="620"/>
        <v>3.4032247785354661</v>
      </c>
      <c r="H19851" s="415">
        <f t="shared" si="621"/>
        <v>3.4032247785354661</v>
      </c>
    </row>
    <row r="19852" spans="1:8" ht="15" hidden="1" thickBot="1">
      <c r="A19852" s="409">
        <v>202210</v>
      </c>
      <c r="B19852" s="196" t="s">
        <v>552</v>
      </c>
      <c r="C19852" s="197" t="s">
        <v>480</v>
      </c>
      <c r="D19852" s="198" t="s">
        <v>337</v>
      </c>
      <c r="E19852" s="421">
        <v>106999</v>
      </c>
      <c r="F19852" s="413">
        <v>156.91</v>
      </c>
      <c r="G19852" s="414">
        <f t="shared" si="620"/>
        <v>681.91319864890704</v>
      </c>
      <c r="H19852" s="415">
        <f t="shared" si="621"/>
        <v>3.4095659932445352</v>
      </c>
    </row>
    <row r="19853" spans="1:8" ht="15" hidden="1" thickBot="1">
      <c r="A19853" s="409">
        <v>202210</v>
      </c>
      <c r="B19853" s="196" t="s">
        <v>553</v>
      </c>
      <c r="C19853" s="197" t="s">
        <v>480</v>
      </c>
      <c r="D19853" s="198" t="s">
        <v>339</v>
      </c>
      <c r="E19853" s="421">
        <v>535</v>
      </c>
      <c r="F19853" s="413">
        <v>156.91</v>
      </c>
      <c r="G19853" s="414">
        <f t="shared" si="620"/>
        <v>3.4095978586450832</v>
      </c>
      <c r="H19853" s="415">
        <f t="shared" si="621"/>
        <v>3.4095978586450832</v>
      </c>
    </row>
    <row r="19854" spans="1:8" ht="15" hidden="1" thickBot="1">
      <c r="A19854" s="409">
        <v>202210</v>
      </c>
      <c r="B19854" s="196" t="s">
        <v>554</v>
      </c>
      <c r="C19854" s="197" t="s">
        <v>480</v>
      </c>
      <c r="D19854" s="198" t="s">
        <v>337</v>
      </c>
      <c r="E19854" s="421">
        <v>106999</v>
      </c>
      <c r="F19854" s="413">
        <v>156.91</v>
      </c>
      <c r="G19854" s="414">
        <f t="shared" si="620"/>
        <v>681.91319864890704</v>
      </c>
      <c r="H19854" s="415">
        <f t="shared" si="621"/>
        <v>3.4095659932445352</v>
      </c>
    </row>
    <row r="19855" spans="1:8" ht="15" hidden="1" thickBot="1">
      <c r="A19855" s="409">
        <v>202210</v>
      </c>
      <c r="B19855" s="196" t="s">
        <v>555</v>
      </c>
      <c r="C19855" s="197" t="s">
        <v>480</v>
      </c>
      <c r="D19855" s="198" t="s">
        <v>339</v>
      </c>
      <c r="E19855" s="421">
        <v>535</v>
      </c>
      <c r="F19855" s="413">
        <v>156.91</v>
      </c>
      <c r="G19855" s="414">
        <f t="shared" si="620"/>
        <v>3.4095978586450832</v>
      </c>
      <c r="H19855" s="415">
        <f t="shared" si="621"/>
        <v>3.4095978586450832</v>
      </c>
    </row>
    <row r="19856" spans="1:8" ht="15" hidden="1" thickBot="1">
      <c r="A19856" s="409">
        <v>202210</v>
      </c>
      <c r="B19856" s="196" t="s">
        <v>556</v>
      </c>
      <c r="C19856" s="197" t="s">
        <v>480</v>
      </c>
      <c r="D19856" s="198" t="s">
        <v>337</v>
      </c>
      <c r="E19856" s="421">
        <v>104724</v>
      </c>
      <c r="F19856" s="413">
        <v>156.91</v>
      </c>
      <c r="G19856" s="414">
        <f t="shared" si="620"/>
        <v>667.41444139952841</v>
      </c>
      <c r="H19856" s="415">
        <f t="shared" si="621"/>
        <v>3.3370722069976422</v>
      </c>
    </row>
    <row r="19857" spans="1:8" ht="15" hidden="1" thickBot="1">
      <c r="A19857" s="409">
        <v>202210</v>
      </c>
      <c r="B19857" s="196" t="s">
        <v>557</v>
      </c>
      <c r="C19857" s="197" t="s">
        <v>480</v>
      </c>
      <c r="D19857" s="198" t="s">
        <v>337</v>
      </c>
      <c r="E19857" s="421">
        <v>122934</v>
      </c>
      <c r="F19857" s="413">
        <v>156.91</v>
      </c>
      <c r="G19857" s="414">
        <f t="shared" si="620"/>
        <v>783.46823019565363</v>
      </c>
      <c r="H19857" s="415">
        <f t="shared" si="621"/>
        <v>3.9173411509782681</v>
      </c>
    </row>
    <row r="19858" spans="1:8" ht="15" hidden="1" thickBot="1">
      <c r="A19858" s="409">
        <v>202210</v>
      </c>
      <c r="B19858" s="196" t="s">
        <v>558</v>
      </c>
      <c r="C19858" s="197" t="s">
        <v>480</v>
      </c>
      <c r="D19858" s="198" t="s">
        <v>339</v>
      </c>
      <c r="E19858" s="421">
        <v>615</v>
      </c>
      <c r="F19858" s="413">
        <v>156.91</v>
      </c>
      <c r="G19858" s="414">
        <f t="shared" si="620"/>
        <v>3.9194442674144416</v>
      </c>
      <c r="H19858" s="415">
        <f t="shared" si="621"/>
        <v>3.9194442674144416</v>
      </c>
    </row>
    <row r="19859" spans="1:8" ht="15" hidden="1" thickBot="1">
      <c r="A19859" s="409">
        <v>202210</v>
      </c>
      <c r="B19859" s="196" t="s">
        <v>559</v>
      </c>
      <c r="C19859" s="197" t="s">
        <v>480</v>
      </c>
      <c r="D19859" s="198" t="s">
        <v>337</v>
      </c>
      <c r="E19859" s="421">
        <v>66551</v>
      </c>
      <c r="F19859" s="413">
        <v>156.91</v>
      </c>
      <c r="G19859" s="414">
        <f t="shared" si="620"/>
        <v>424.13485437511952</v>
      </c>
      <c r="H19859" s="415">
        <f t="shared" si="621"/>
        <v>2.1206742718755978</v>
      </c>
    </row>
    <row r="19860" spans="1:8" ht="15" hidden="1" thickBot="1">
      <c r="A19860" s="409">
        <v>202210</v>
      </c>
      <c r="B19860" s="196" t="s">
        <v>560</v>
      </c>
      <c r="C19860" s="197" t="s">
        <v>480</v>
      </c>
      <c r="D19860" s="198" t="s">
        <v>339</v>
      </c>
      <c r="E19860" s="421">
        <v>333</v>
      </c>
      <c r="F19860" s="413">
        <v>156.91</v>
      </c>
      <c r="G19860" s="414">
        <f t="shared" si="620"/>
        <v>2.1222356765024535</v>
      </c>
      <c r="H19860" s="415">
        <f t="shared" si="621"/>
        <v>2.1222356765024535</v>
      </c>
    </row>
    <row r="19861" spans="1:8" ht="15" hidden="1" thickBot="1">
      <c r="A19861" s="409">
        <v>202210</v>
      </c>
      <c r="B19861" s="196" t="s">
        <v>2609</v>
      </c>
      <c r="C19861" s="197" t="s">
        <v>480</v>
      </c>
      <c r="D19861" s="198" t="s">
        <v>337</v>
      </c>
      <c r="E19861" s="421">
        <v>103458</v>
      </c>
      <c r="F19861" s="413">
        <v>156.91</v>
      </c>
      <c r="G19861" s="414">
        <f t="shared" si="620"/>
        <v>659.34612198075331</v>
      </c>
      <c r="H19861" s="415">
        <f t="shared" si="621"/>
        <v>3.2967306099037668</v>
      </c>
    </row>
    <row r="19862" spans="1:8" ht="15" hidden="1" thickBot="1">
      <c r="A19862" s="409">
        <v>202210</v>
      </c>
      <c r="B19862" s="196" t="s">
        <v>2610</v>
      </c>
      <c r="C19862" s="197" t="s">
        <v>480</v>
      </c>
      <c r="D19862" s="198" t="s">
        <v>339</v>
      </c>
      <c r="E19862" s="421">
        <v>517</v>
      </c>
      <c r="F19862" s="413">
        <v>156.91</v>
      </c>
      <c r="G19862" s="414">
        <f t="shared" si="620"/>
        <v>3.2948824166719777</v>
      </c>
      <c r="H19862" s="415">
        <f t="shared" si="621"/>
        <v>3.2948824166719777</v>
      </c>
    </row>
    <row r="19863" spans="1:8" ht="15" hidden="1" thickBot="1">
      <c r="A19863" s="409">
        <v>202210</v>
      </c>
      <c r="B19863" s="196" t="s">
        <v>561</v>
      </c>
      <c r="C19863" s="197" t="s">
        <v>480</v>
      </c>
      <c r="D19863" s="198" t="s">
        <v>337</v>
      </c>
      <c r="E19863" s="421">
        <v>66551</v>
      </c>
      <c r="F19863" s="413">
        <v>156.91</v>
      </c>
      <c r="G19863" s="414">
        <f t="shared" si="620"/>
        <v>424.13485437511952</v>
      </c>
      <c r="H19863" s="415">
        <f t="shared" si="621"/>
        <v>2.1206742718755978</v>
      </c>
    </row>
    <row r="19864" spans="1:8" ht="15" hidden="1" thickBot="1">
      <c r="A19864" s="409">
        <v>202210</v>
      </c>
      <c r="B19864" s="196" t="s">
        <v>562</v>
      </c>
      <c r="C19864" s="197" t="s">
        <v>480</v>
      </c>
      <c r="D19864" s="198" t="s">
        <v>339</v>
      </c>
      <c r="E19864" s="421">
        <v>333</v>
      </c>
      <c r="F19864" s="413">
        <v>156.91</v>
      </c>
      <c r="G19864" s="414">
        <f t="shared" si="620"/>
        <v>2.1222356765024535</v>
      </c>
      <c r="H19864" s="415">
        <f t="shared" si="621"/>
        <v>2.1222356765024535</v>
      </c>
    </row>
    <row r="19865" spans="1:8" ht="15" hidden="1" thickBot="1">
      <c r="A19865" s="409">
        <v>202210</v>
      </c>
      <c r="B19865" s="196" t="s">
        <v>563</v>
      </c>
      <c r="C19865" s="197" t="s">
        <v>480</v>
      </c>
      <c r="D19865" s="198" t="s">
        <v>337</v>
      </c>
      <c r="E19865" s="421">
        <v>66551</v>
      </c>
      <c r="F19865" s="413">
        <v>156.91</v>
      </c>
      <c r="G19865" s="414">
        <f t="shared" si="620"/>
        <v>424.13485437511952</v>
      </c>
      <c r="H19865" s="415">
        <f t="shared" si="621"/>
        <v>2.1206742718755978</v>
      </c>
    </row>
    <row r="19866" spans="1:8" ht="15" hidden="1" thickBot="1">
      <c r="A19866" s="409">
        <v>202210</v>
      </c>
      <c r="B19866" s="196" t="s">
        <v>564</v>
      </c>
      <c r="C19866" s="197" t="s">
        <v>480</v>
      </c>
      <c r="D19866" s="198" t="s">
        <v>337</v>
      </c>
      <c r="E19866" s="421">
        <v>66551</v>
      </c>
      <c r="F19866" s="413">
        <v>156.91</v>
      </c>
      <c r="G19866" s="414">
        <f t="shared" si="620"/>
        <v>424.13485437511952</v>
      </c>
      <c r="H19866" s="415">
        <f t="shared" si="621"/>
        <v>2.1206742718755978</v>
      </c>
    </row>
    <row r="19867" spans="1:8" ht="15" hidden="1" thickBot="1">
      <c r="A19867" s="409">
        <v>202210</v>
      </c>
      <c r="B19867" s="196" t="s">
        <v>565</v>
      </c>
      <c r="C19867" s="197" t="s">
        <v>480</v>
      </c>
      <c r="D19867" s="198" t="s">
        <v>339</v>
      </c>
      <c r="E19867" s="421">
        <v>333</v>
      </c>
      <c r="F19867" s="413">
        <v>156.91</v>
      </c>
      <c r="G19867" s="414">
        <f t="shared" si="620"/>
        <v>2.1222356765024535</v>
      </c>
      <c r="H19867" s="415">
        <f t="shared" si="621"/>
        <v>2.1222356765024535</v>
      </c>
    </row>
    <row r="19868" spans="1:8" ht="15" hidden="1" thickBot="1">
      <c r="A19868" s="409">
        <v>202210</v>
      </c>
      <c r="B19868" s="196" t="s">
        <v>566</v>
      </c>
      <c r="C19868" s="197" t="s">
        <v>480</v>
      </c>
      <c r="D19868" s="198" t="s">
        <v>337</v>
      </c>
      <c r="E19868" s="421">
        <v>89781</v>
      </c>
      <c r="F19868" s="413">
        <v>156.91</v>
      </c>
      <c r="G19868" s="414">
        <f t="shared" si="620"/>
        <v>572.18150532152185</v>
      </c>
      <c r="H19868" s="415">
        <f t="shared" si="621"/>
        <v>2.8609075266076092</v>
      </c>
    </row>
    <row r="19869" spans="1:8" ht="15" hidden="1" thickBot="1">
      <c r="A19869" s="409">
        <v>202210</v>
      </c>
      <c r="B19869" s="196" t="s">
        <v>567</v>
      </c>
      <c r="C19869" s="197" t="s">
        <v>480</v>
      </c>
      <c r="D19869" s="198" t="s">
        <v>339</v>
      </c>
      <c r="E19869" s="421">
        <v>449</v>
      </c>
      <c r="F19869" s="413">
        <v>156.91</v>
      </c>
      <c r="G19869" s="414">
        <f t="shared" si="620"/>
        <v>2.861512969218023</v>
      </c>
      <c r="H19869" s="415">
        <f t="shared" si="621"/>
        <v>2.861512969218023</v>
      </c>
    </row>
    <row r="19870" spans="1:8" ht="15" hidden="1" thickBot="1">
      <c r="A19870" s="409">
        <v>202210</v>
      </c>
      <c r="B19870" s="196" t="s">
        <v>568</v>
      </c>
      <c r="C19870" s="197" t="s">
        <v>480</v>
      </c>
      <c r="D19870" s="198" t="s">
        <v>337</v>
      </c>
      <c r="E19870" s="421">
        <v>66551</v>
      </c>
      <c r="F19870" s="413">
        <v>156.91</v>
      </c>
      <c r="G19870" s="414">
        <f t="shared" si="620"/>
        <v>424.13485437511952</v>
      </c>
      <c r="H19870" s="415">
        <f t="shared" si="621"/>
        <v>2.1206742718755978</v>
      </c>
    </row>
    <row r="19871" spans="1:8" ht="15" hidden="1" thickBot="1">
      <c r="A19871" s="409">
        <v>202210</v>
      </c>
      <c r="B19871" s="196" t="s">
        <v>569</v>
      </c>
      <c r="C19871" s="197" t="s">
        <v>480</v>
      </c>
      <c r="D19871" s="198" t="s">
        <v>339</v>
      </c>
      <c r="E19871" s="421">
        <v>333</v>
      </c>
      <c r="F19871" s="413">
        <v>156.91</v>
      </c>
      <c r="G19871" s="414">
        <f t="shared" si="620"/>
        <v>2.1222356765024535</v>
      </c>
      <c r="H19871" s="415">
        <f t="shared" si="621"/>
        <v>2.1222356765024535</v>
      </c>
    </row>
    <row r="19872" spans="1:8" ht="15" hidden="1" thickBot="1">
      <c r="A19872" s="409">
        <v>202210</v>
      </c>
      <c r="B19872" s="196" t="s">
        <v>570</v>
      </c>
      <c r="C19872" s="197" t="s">
        <v>480</v>
      </c>
      <c r="D19872" s="198" t="s">
        <v>337</v>
      </c>
      <c r="E19872" s="421">
        <v>133652</v>
      </c>
      <c r="F19872" s="413">
        <v>156.91</v>
      </c>
      <c r="G19872" s="414">
        <f t="shared" si="620"/>
        <v>851.77490281052837</v>
      </c>
      <c r="H19872" s="415">
        <f t="shared" si="621"/>
        <v>4.2588745140526418</v>
      </c>
    </row>
    <row r="19873" spans="1:8" ht="15" hidden="1" thickBot="1">
      <c r="A19873" s="409">
        <v>202210</v>
      </c>
      <c r="B19873" s="196" t="s">
        <v>571</v>
      </c>
      <c r="C19873" s="197" t="s">
        <v>480</v>
      </c>
      <c r="D19873" s="198" t="s">
        <v>339</v>
      </c>
      <c r="E19873" s="421">
        <v>668</v>
      </c>
      <c r="F19873" s="413">
        <v>156.91</v>
      </c>
      <c r="G19873" s="414">
        <f t="shared" si="620"/>
        <v>4.2572175132241412</v>
      </c>
      <c r="H19873" s="415">
        <f t="shared" si="621"/>
        <v>4.2572175132241412</v>
      </c>
    </row>
    <row r="19874" spans="1:8" ht="15" hidden="1" thickBot="1">
      <c r="A19874" s="409">
        <v>202210</v>
      </c>
      <c r="B19874" s="196" t="s">
        <v>572</v>
      </c>
      <c r="C19874" s="197" t="s">
        <v>573</v>
      </c>
      <c r="D19874" s="198" t="s">
        <v>337</v>
      </c>
      <c r="E19874" s="421">
        <v>133326</v>
      </c>
      <c r="F19874" s="413">
        <v>156.91</v>
      </c>
      <c r="G19874" s="414">
        <f t="shared" si="620"/>
        <v>849.69727869479323</v>
      </c>
      <c r="H19874" s="415">
        <f t="shared" si="621"/>
        <v>4.2484863934739661</v>
      </c>
    </row>
    <row r="19875" spans="1:8" ht="15" hidden="1" thickBot="1">
      <c r="A19875" s="409">
        <v>202210</v>
      </c>
      <c r="B19875" s="196" t="s">
        <v>574</v>
      </c>
      <c r="C19875" s="197" t="s">
        <v>480</v>
      </c>
      <c r="D19875" s="198" t="s">
        <v>337</v>
      </c>
      <c r="E19875" s="421">
        <v>40242</v>
      </c>
      <c r="F19875" s="413">
        <v>156.91</v>
      </c>
      <c r="G19875" s="414">
        <f t="shared" si="620"/>
        <v>256.46548977120642</v>
      </c>
      <c r="H19875" s="415">
        <f t="shared" si="621"/>
        <v>1.2823274488560321</v>
      </c>
    </row>
    <row r="19876" spans="1:8" ht="15" hidden="1" thickBot="1">
      <c r="A19876" s="409">
        <v>202210</v>
      </c>
      <c r="B19876" s="196" t="s">
        <v>575</v>
      </c>
      <c r="C19876" s="197" t="s">
        <v>480</v>
      </c>
      <c r="D19876" s="198" t="s">
        <v>337</v>
      </c>
      <c r="E19876" s="421">
        <v>0.01</v>
      </c>
      <c r="F19876" s="413">
        <v>156.91</v>
      </c>
      <c r="G19876" s="414">
        <f t="shared" si="620"/>
        <v>6.3730801096169775E-5</v>
      </c>
      <c r="H19876" s="415">
        <f t="shared" si="621"/>
        <v>3.1865400548084889E-7</v>
      </c>
    </row>
    <row r="19877" spans="1:8" ht="15" hidden="1" thickBot="1">
      <c r="A19877" s="409">
        <v>202210</v>
      </c>
      <c r="B19877" s="196" t="s">
        <v>576</v>
      </c>
      <c r="C19877" s="197" t="s">
        <v>480</v>
      </c>
      <c r="D19877" s="198" t="s">
        <v>339</v>
      </c>
      <c r="E19877" s="421">
        <v>0.01</v>
      </c>
      <c r="F19877" s="413">
        <v>156.91</v>
      </c>
      <c r="G19877" s="414">
        <f t="shared" si="620"/>
        <v>6.3730801096169775E-5</v>
      </c>
      <c r="H19877" s="415">
        <f t="shared" si="621"/>
        <v>6.3730801096169775E-5</v>
      </c>
    </row>
    <row r="19878" spans="1:8" ht="15" hidden="1" thickBot="1">
      <c r="A19878" s="409">
        <v>202210</v>
      </c>
      <c r="B19878" s="196" t="s">
        <v>577</v>
      </c>
      <c r="C19878" s="197" t="s">
        <v>480</v>
      </c>
      <c r="D19878" s="198" t="s">
        <v>337</v>
      </c>
      <c r="E19878" s="421">
        <v>172284</v>
      </c>
      <c r="F19878" s="413">
        <v>156.91</v>
      </c>
      <c r="G19878" s="414">
        <f t="shared" si="620"/>
        <v>1097.9797336052513</v>
      </c>
      <c r="H19878" s="415">
        <f t="shared" si="621"/>
        <v>5.4898986680262567</v>
      </c>
    </row>
    <row r="19879" spans="1:8" ht="15" hidden="1" thickBot="1">
      <c r="A19879" s="409">
        <v>202210</v>
      </c>
      <c r="B19879" s="196" t="s">
        <v>578</v>
      </c>
      <c r="C19879" s="197" t="s">
        <v>480</v>
      </c>
      <c r="D19879" s="198" t="s">
        <v>339</v>
      </c>
      <c r="E19879" s="421">
        <v>861</v>
      </c>
      <c r="F19879" s="413">
        <v>156.91</v>
      </c>
      <c r="G19879" s="414">
        <f t="shared" si="620"/>
        <v>5.4872219743802182</v>
      </c>
      <c r="H19879" s="415">
        <f t="shared" si="621"/>
        <v>5.4872219743802182</v>
      </c>
    </row>
    <row r="19880" spans="1:8" ht="15" hidden="1" thickBot="1">
      <c r="A19880" s="409">
        <v>202210</v>
      </c>
      <c r="B19880" s="196" t="s">
        <v>579</v>
      </c>
      <c r="C19880" s="197" t="s">
        <v>480</v>
      </c>
      <c r="D19880" s="198" t="s">
        <v>337</v>
      </c>
      <c r="E19880" s="421">
        <v>172284</v>
      </c>
      <c r="F19880" s="413">
        <v>156.91</v>
      </c>
      <c r="G19880" s="414">
        <f t="shared" si="620"/>
        <v>1097.9797336052513</v>
      </c>
      <c r="H19880" s="415">
        <f t="shared" si="621"/>
        <v>5.4898986680262567</v>
      </c>
    </row>
    <row r="19881" spans="1:8" ht="15" hidden="1" thickBot="1">
      <c r="A19881" s="409">
        <v>202210</v>
      </c>
      <c r="B19881" s="196" t="s">
        <v>580</v>
      </c>
      <c r="C19881" s="197" t="s">
        <v>480</v>
      </c>
      <c r="D19881" s="198" t="s">
        <v>339</v>
      </c>
      <c r="E19881" s="421">
        <v>861</v>
      </c>
      <c r="F19881" s="413">
        <v>156.91</v>
      </c>
      <c r="G19881" s="414">
        <f t="shared" si="620"/>
        <v>5.4872219743802182</v>
      </c>
      <c r="H19881" s="415">
        <f t="shared" si="621"/>
        <v>5.4872219743802182</v>
      </c>
    </row>
    <row r="19882" spans="1:8" ht="15" hidden="1" thickBot="1">
      <c r="A19882" s="409">
        <v>202210</v>
      </c>
      <c r="B19882" s="196" t="s">
        <v>581</v>
      </c>
      <c r="C19882" s="197" t="s">
        <v>480</v>
      </c>
      <c r="D19882" s="198" t="s">
        <v>337</v>
      </c>
      <c r="E19882" s="421">
        <v>138104</v>
      </c>
      <c r="F19882" s="413">
        <v>156.91</v>
      </c>
      <c r="G19882" s="414">
        <f t="shared" si="620"/>
        <v>880.14785545854318</v>
      </c>
      <c r="H19882" s="415">
        <f t="shared" si="621"/>
        <v>4.4007392772927156</v>
      </c>
    </row>
    <row r="19883" spans="1:8" ht="15" hidden="1" thickBot="1">
      <c r="A19883" s="409">
        <v>202210</v>
      </c>
      <c r="B19883" s="196" t="s">
        <v>582</v>
      </c>
      <c r="C19883" s="197" t="s">
        <v>480</v>
      </c>
      <c r="D19883" s="198" t="s">
        <v>339</v>
      </c>
      <c r="E19883" s="421">
        <v>691</v>
      </c>
      <c r="F19883" s="413">
        <v>156.91</v>
      </c>
      <c r="G19883" s="414">
        <f t="shared" si="620"/>
        <v>4.403798355745332</v>
      </c>
      <c r="H19883" s="415">
        <f t="shared" si="621"/>
        <v>4.403798355745332</v>
      </c>
    </row>
    <row r="19884" spans="1:8" ht="15" hidden="1" thickBot="1">
      <c r="A19884" s="409">
        <v>202210</v>
      </c>
      <c r="B19884" s="196" t="s">
        <v>583</v>
      </c>
      <c r="C19884" s="197" t="s">
        <v>480</v>
      </c>
      <c r="D19884" s="198" t="s">
        <v>337</v>
      </c>
      <c r="E19884" s="421">
        <v>138104</v>
      </c>
      <c r="F19884" s="413">
        <v>156.91</v>
      </c>
      <c r="G19884" s="414">
        <f t="shared" si="620"/>
        <v>880.14785545854318</v>
      </c>
      <c r="H19884" s="415">
        <f t="shared" si="621"/>
        <v>4.4007392772927156</v>
      </c>
    </row>
    <row r="19885" spans="1:8" ht="15" hidden="1" thickBot="1">
      <c r="A19885" s="409">
        <v>202210</v>
      </c>
      <c r="B19885" s="196" t="s">
        <v>2611</v>
      </c>
      <c r="C19885" s="197" t="s">
        <v>480</v>
      </c>
      <c r="D19885" s="198" t="s">
        <v>337</v>
      </c>
      <c r="E19885" s="421">
        <v>115573</v>
      </c>
      <c r="F19885" s="413">
        <v>156.91</v>
      </c>
      <c r="G19885" s="414">
        <f t="shared" si="620"/>
        <v>736.555987508763</v>
      </c>
      <c r="H19885" s="415">
        <f t="shared" si="621"/>
        <v>3.6827799375438151</v>
      </c>
    </row>
    <row r="19886" spans="1:8" ht="15" hidden="1" thickBot="1">
      <c r="A19886" s="409">
        <v>202210</v>
      </c>
      <c r="B19886" s="196" t="s">
        <v>2612</v>
      </c>
      <c r="C19886" s="197" t="s">
        <v>480</v>
      </c>
      <c r="D19886" s="198" t="s">
        <v>339</v>
      </c>
      <c r="E19886" s="421">
        <v>578</v>
      </c>
      <c r="F19886" s="413">
        <v>156.91</v>
      </c>
      <c r="G19886" s="414">
        <f t="shared" si="620"/>
        <v>3.6836403033586134</v>
      </c>
      <c r="H19886" s="415">
        <f t="shared" si="621"/>
        <v>3.6836403033586134</v>
      </c>
    </row>
    <row r="19887" spans="1:8" ht="15" hidden="1" thickBot="1">
      <c r="A19887" s="409">
        <v>202210</v>
      </c>
      <c r="B19887" s="196" t="s">
        <v>584</v>
      </c>
      <c r="C19887" s="197" t="s">
        <v>480</v>
      </c>
      <c r="D19887" s="198" t="s">
        <v>337</v>
      </c>
      <c r="E19887" s="421">
        <v>40242</v>
      </c>
      <c r="F19887" s="413">
        <v>156.91</v>
      </c>
      <c r="G19887" s="414">
        <f t="shared" si="620"/>
        <v>256.46548977120642</v>
      </c>
      <c r="H19887" s="415">
        <f t="shared" si="621"/>
        <v>1.2823274488560321</v>
      </c>
    </row>
    <row r="19888" spans="1:8" ht="15" hidden="1" thickBot="1">
      <c r="A19888" s="409">
        <v>202210</v>
      </c>
      <c r="B19888" s="196" t="s">
        <v>585</v>
      </c>
      <c r="C19888" s="197" t="s">
        <v>480</v>
      </c>
      <c r="D19888" s="198" t="s">
        <v>339</v>
      </c>
      <c r="E19888" s="421">
        <v>201</v>
      </c>
      <c r="F19888" s="413">
        <v>156.91</v>
      </c>
      <c r="G19888" s="414">
        <f t="shared" si="620"/>
        <v>1.2809891020330126</v>
      </c>
      <c r="H19888" s="415">
        <f t="shared" si="621"/>
        <v>1.2809891020330126</v>
      </c>
    </row>
    <row r="19889" spans="1:8" ht="15" hidden="1" thickBot="1">
      <c r="A19889" s="409">
        <v>202210</v>
      </c>
      <c r="B19889" s="196" t="s">
        <v>586</v>
      </c>
      <c r="C19889" s="197" t="s">
        <v>480</v>
      </c>
      <c r="D19889" s="198" t="s">
        <v>337</v>
      </c>
      <c r="E19889" s="421">
        <v>138104</v>
      </c>
      <c r="F19889" s="413">
        <v>156.91</v>
      </c>
      <c r="G19889" s="414">
        <f t="shared" si="620"/>
        <v>880.14785545854318</v>
      </c>
      <c r="H19889" s="415">
        <f t="shared" si="621"/>
        <v>4.4007392772927156</v>
      </c>
    </row>
    <row r="19890" spans="1:8" ht="15" hidden="1" thickBot="1">
      <c r="A19890" s="409">
        <v>202210</v>
      </c>
      <c r="B19890" s="196" t="s">
        <v>587</v>
      </c>
      <c r="C19890" s="197" t="s">
        <v>480</v>
      </c>
      <c r="D19890" s="198" t="s">
        <v>339</v>
      </c>
      <c r="E19890" s="421">
        <v>691</v>
      </c>
      <c r="F19890" s="413">
        <v>156.91</v>
      </c>
      <c r="G19890" s="414">
        <f t="shared" si="620"/>
        <v>4.403798355745332</v>
      </c>
      <c r="H19890" s="415">
        <f t="shared" si="621"/>
        <v>4.403798355745332</v>
      </c>
    </row>
    <row r="19891" spans="1:8" ht="15" hidden="1" thickBot="1">
      <c r="A19891" s="409">
        <v>202210</v>
      </c>
      <c r="B19891" s="196" t="s">
        <v>588</v>
      </c>
      <c r="C19891" s="197" t="s">
        <v>480</v>
      </c>
      <c r="D19891" s="198" t="s">
        <v>337</v>
      </c>
      <c r="E19891" s="421">
        <v>138104</v>
      </c>
      <c r="F19891" s="413">
        <v>156.91</v>
      </c>
      <c r="G19891" s="414">
        <f t="shared" si="620"/>
        <v>880.14785545854318</v>
      </c>
      <c r="H19891" s="415">
        <f t="shared" si="621"/>
        <v>4.4007392772927156</v>
      </c>
    </row>
    <row r="19892" spans="1:8" ht="15" hidden="1" thickBot="1">
      <c r="A19892" s="409">
        <v>202210</v>
      </c>
      <c r="B19892" s="196" t="s">
        <v>589</v>
      </c>
      <c r="C19892" s="197" t="s">
        <v>480</v>
      </c>
      <c r="D19892" s="198" t="s">
        <v>339</v>
      </c>
      <c r="E19892" s="421">
        <v>691</v>
      </c>
      <c r="F19892" s="413">
        <v>156.91</v>
      </c>
      <c r="G19892" s="414">
        <f t="shared" si="620"/>
        <v>4.403798355745332</v>
      </c>
      <c r="H19892" s="415">
        <f t="shared" si="621"/>
        <v>4.403798355745332</v>
      </c>
    </row>
    <row r="19893" spans="1:8" ht="15" hidden="1" thickBot="1">
      <c r="A19893" s="409">
        <v>202210</v>
      </c>
      <c r="B19893" s="196" t="s">
        <v>590</v>
      </c>
      <c r="C19893" s="197" t="s">
        <v>480</v>
      </c>
      <c r="D19893" s="198" t="s">
        <v>337</v>
      </c>
      <c r="E19893" s="421">
        <v>88505</v>
      </c>
      <c r="F19893" s="413">
        <v>156.91</v>
      </c>
      <c r="G19893" s="414">
        <f t="shared" si="620"/>
        <v>564.04945510165066</v>
      </c>
      <c r="H19893" s="415">
        <f t="shared" si="621"/>
        <v>2.8202472755082533</v>
      </c>
    </row>
    <row r="19894" spans="1:8" ht="15" hidden="1" thickBot="1">
      <c r="A19894" s="409">
        <v>202210</v>
      </c>
      <c r="B19894" s="196" t="s">
        <v>591</v>
      </c>
      <c r="C19894" s="197" t="s">
        <v>480</v>
      </c>
      <c r="D19894" s="198" t="s">
        <v>337</v>
      </c>
      <c r="E19894" s="421">
        <v>138104</v>
      </c>
      <c r="F19894" s="413">
        <v>156.91</v>
      </c>
      <c r="G19894" s="414">
        <f t="shared" si="620"/>
        <v>880.14785545854318</v>
      </c>
      <c r="H19894" s="415">
        <f t="shared" si="621"/>
        <v>4.4007392772927156</v>
      </c>
    </row>
    <row r="19895" spans="1:8" ht="15" hidden="1" thickBot="1">
      <c r="A19895" s="409">
        <v>202210</v>
      </c>
      <c r="B19895" s="196" t="s">
        <v>592</v>
      </c>
      <c r="C19895" s="197" t="s">
        <v>480</v>
      </c>
      <c r="D19895" s="198" t="s">
        <v>339</v>
      </c>
      <c r="E19895" s="421">
        <v>691</v>
      </c>
      <c r="F19895" s="413">
        <v>156.91</v>
      </c>
      <c r="G19895" s="414">
        <f t="shared" si="620"/>
        <v>4.403798355745332</v>
      </c>
      <c r="H19895" s="415">
        <f t="shared" si="621"/>
        <v>4.403798355745332</v>
      </c>
    </row>
    <row r="19896" spans="1:8" ht="15" hidden="1" thickBot="1">
      <c r="A19896" s="409">
        <v>202210</v>
      </c>
      <c r="B19896" s="196" t="s">
        <v>593</v>
      </c>
      <c r="C19896" s="197" t="s">
        <v>480</v>
      </c>
      <c r="D19896" s="198" t="s">
        <v>337</v>
      </c>
      <c r="E19896" s="421">
        <v>99766</v>
      </c>
      <c r="F19896" s="413">
        <v>156.91</v>
      </c>
      <c r="G19896" s="414">
        <f t="shared" si="620"/>
        <v>635.81671021604745</v>
      </c>
      <c r="H19896" s="415">
        <f t="shared" si="621"/>
        <v>3.1790835510802373</v>
      </c>
    </row>
    <row r="19897" spans="1:8" ht="15" hidden="1" thickBot="1">
      <c r="A19897" s="409">
        <v>202210</v>
      </c>
      <c r="B19897" s="196" t="s">
        <v>594</v>
      </c>
      <c r="C19897" s="197" t="s">
        <v>480</v>
      </c>
      <c r="D19897" s="198" t="s">
        <v>337</v>
      </c>
      <c r="E19897" s="421">
        <v>101571</v>
      </c>
      <c r="F19897" s="413">
        <v>156.91</v>
      </c>
      <c r="G19897" s="414">
        <f t="shared" si="620"/>
        <v>647.3201198139061</v>
      </c>
      <c r="H19897" s="415">
        <f t="shared" si="621"/>
        <v>3.2366005990695306</v>
      </c>
    </row>
    <row r="19898" spans="1:8" ht="15" hidden="1" thickBot="1">
      <c r="A19898" s="409">
        <v>202210</v>
      </c>
      <c r="B19898" s="196" t="s">
        <v>595</v>
      </c>
      <c r="C19898" s="197" t="s">
        <v>480</v>
      </c>
      <c r="D19898" s="198" t="s">
        <v>339</v>
      </c>
      <c r="E19898" s="421">
        <v>508</v>
      </c>
      <c r="F19898" s="413">
        <v>156.91</v>
      </c>
      <c r="G19898" s="414">
        <f t="shared" si="620"/>
        <v>3.2375246956854249</v>
      </c>
      <c r="H19898" s="415">
        <f t="shared" si="621"/>
        <v>3.2375246956854249</v>
      </c>
    </row>
    <row r="19899" spans="1:8" ht="15" hidden="1" thickBot="1">
      <c r="A19899" s="409">
        <v>202210</v>
      </c>
      <c r="B19899" s="196" t="s">
        <v>596</v>
      </c>
      <c r="C19899" s="197" t="s">
        <v>480</v>
      </c>
      <c r="D19899" s="198" t="s">
        <v>337</v>
      </c>
      <c r="E19899" s="421">
        <v>99766</v>
      </c>
      <c r="F19899" s="413">
        <v>156.91</v>
      </c>
      <c r="G19899" s="414">
        <f t="shared" si="620"/>
        <v>635.81671021604745</v>
      </c>
      <c r="H19899" s="415">
        <f t="shared" si="621"/>
        <v>3.1790835510802373</v>
      </c>
    </row>
    <row r="19900" spans="1:8" ht="15" hidden="1" thickBot="1">
      <c r="A19900" s="409">
        <v>202210</v>
      </c>
      <c r="B19900" s="196" t="s">
        <v>597</v>
      </c>
      <c r="C19900" s="197" t="s">
        <v>480</v>
      </c>
      <c r="D19900" s="198" t="s">
        <v>339</v>
      </c>
      <c r="E19900" s="421">
        <v>499</v>
      </c>
      <c r="F19900" s="413">
        <v>156.91</v>
      </c>
      <c r="G19900" s="414">
        <f t="shared" si="620"/>
        <v>3.1801669746988721</v>
      </c>
      <c r="H19900" s="415">
        <f t="shared" si="621"/>
        <v>3.1801669746988721</v>
      </c>
    </row>
    <row r="19901" spans="1:8" ht="15" hidden="1" thickBot="1">
      <c r="A19901" s="409">
        <v>202210</v>
      </c>
      <c r="B19901" s="196" t="s">
        <v>598</v>
      </c>
      <c r="C19901" s="197" t="s">
        <v>480</v>
      </c>
      <c r="D19901" s="198" t="s">
        <v>337</v>
      </c>
      <c r="E19901" s="421">
        <v>99766</v>
      </c>
      <c r="F19901" s="413">
        <v>156.91</v>
      </c>
      <c r="G19901" s="414">
        <f t="shared" si="620"/>
        <v>635.81671021604745</v>
      </c>
      <c r="H19901" s="415">
        <f t="shared" si="621"/>
        <v>3.1790835510802373</v>
      </c>
    </row>
    <row r="19902" spans="1:8" ht="15" hidden="1" thickBot="1">
      <c r="A19902" s="409">
        <v>202210</v>
      </c>
      <c r="B19902" s="196" t="s">
        <v>599</v>
      </c>
      <c r="C19902" s="197" t="s">
        <v>480</v>
      </c>
      <c r="D19902" s="198" t="s">
        <v>337</v>
      </c>
      <c r="E19902" s="421">
        <v>99766</v>
      </c>
      <c r="F19902" s="413">
        <v>156.91</v>
      </c>
      <c r="G19902" s="414">
        <f t="shared" si="620"/>
        <v>635.81671021604745</v>
      </c>
      <c r="H19902" s="415">
        <f t="shared" si="621"/>
        <v>3.1790835510802373</v>
      </c>
    </row>
    <row r="19903" spans="1:8" ht="15" hidden="1" thickBot="1">
      <c r="A19903" s="409">
        <v>202210</v>
      </c>
      <c r="B19903" s="196" t="s">
        <v>600</v>
      </c>
      <c r="C19903" s="197" t="s">
        <v>480</v>
      </c>
      <c r="D19903" s="198" t="s">
        <v>337</v>
      </c>
      <c r="E19903" s="421">
        <v>110481</v>
      </c>
      <c r="F19903" s="413">
        <v>156.91</v>
      </c>
      <c r="G19903" s="414">
        <f t="shared" si="620"/>
        <v>704.1042635905934</v>
      </c>
      <c r="H19903" s="415">
        <f t="shared" si="621"/>
        <v>3.5205213179529671</v>
      </c>
    </row>
    <row r="19904" spans="1:8" ht="15" hidden="1" thickBot="1">
      <c r="A19904" s="409">
        <v>202210</v>
      </c>
      <c r="B19904" s="196" t="s">
        <v>601</v>
      </c>
      <c r="C19904" s="197" t="s">
        <v>480</v>
      </c>
      <c r="D19904" s="198" t="s">
        <v>339</v>
      </c>
      <c r="E19904" s="421">
        <v>552</v>
      </c>
      <c r="F19904" s="413">
        <v>156.91</v>
      </c>
      <c r="G19904" s="414">
        <f t="shared" si="620"/>
        <v>3.5179402205085717</v>
      </c>
      <c r="H19904" s="415">
        <f t="shared" si="621"/>
        <v>3.5179402205085717</v>
      </c>
    </row>
    <row r="19905" spans="1:8" ht="15" hidden="1" thickBot="1">
      <c r="A19905" s="409">
        <v>202210</v>
      </c>
      <c r="B19905" s="196" t="s">
        <v>602</v>
      </c>
      <c r="C19905" s="197" t="s">
        <v>480</v>
      </c>
      <c r="D19905" s="198" t="s">
        <v>337</v>
      </c>
      <c r="E19905" s="421">
        <v>79942</v>
      </c>
      <c r="F19905" s="413">
        <v>156.91</v>
      </c>
      <c r="G19905" s="414">
        <f t="shared" si="620"/>
        <v>509.47677012300045</v>
      </c>
      <c r="H19905" s="415">
        <f t="shared" si="621"/>
        <v>2.5473838506150024</v>
      </c>
    </row>
    <row r="19906" spans="1:8" ht="15" hidden="1" thickBot="1">
      <c r="A19906" s="409">
        <v>202210</v>
      </c>
      <c r="B19906" s="196" t="s">
        <v>603</v>
      </c>
      <c r="C19906" s="197" t="s">
        <v>480</v>
      </c>
      <c r="D19906" s="198" t="s">
        <v>337</v>
      </c>
      <c r="E19906" s="421">
        <v>172284</v>
      </c>
      <c r="F19906" s="413">
        <v>156.91</v>
      </c>
      <c r="G19906" s="414">
        <f t="shared" ref="G19906:G19969" si="622">+E19906/F19906</f>
        <v>1097.9797336052513</v>
      </c>
      <c r="H19906" s="415">
        <f t="shared" ref="H19906:H19969" si="623">IF(D19906="TB",G19906/200,IF(D19906="LT",G19906,"VER"))</f>
        <v>5.4898986680262567</v>
      </c>
    </row>
    <row r="19907" spans="1:8" ht="15" hidden="1" thickBot="1">
      <c r="A19907" s="409">
        <v>202210</v>
      </c>
      <c r="B19907" s="196" t="s">
        <v>604</v>
      </c>
      <c r="C19907" s="197" t="s">
        <v>480</v>
      </c>
      <c r="D19907" s="198" t="s">
        <v>339</v>
      </c>
      <c r="E19907" s="421">
        <v>861</v>
      </c>
      <c r="F19907" s="413">
        <v>156.91</v>
      </c>
      <c r="G19907" s="414">
        <f t="shared" si="622"/>
        <v>5.4872219743802182</v>
      </c>
      <c r="H19907" s="415">
        <f t="shared" si="623"/>
        <v>5.4872219743802182</v>
      </c>
    </row>
    <row r="19908" spans="1:8" ht="15" hidden="1" thickBot="1">
      <c r="A19908" s="409">
        <v>202210</v>
      </c>
      <c r="B19908" s="196" t="s">
        <v>605</v>
      </c>
      <c r="C19908" s="197" t="s">
        <v>480</v>
      </c>
      <c r="D19908" s="198" t="s">
        <v>337</v>
      </c>
      <c r="E19908" s="421">
        <v>85793</v>
      </c>
      <c r="F19908" s="413">
        <v>156.91</v>
      </c>
      <c r="G19908" s="414">
        <f t="shared" si="622"/>
        <v>546.76566184436945</v>
      </c>
      <c r="H19908" s="415">
        <f t="shared" si="623"/>
        <v>2.7338283092218472</v>
      </c>
    </row>
    <row r="19909" spans="1:8" ht="15" hidden="1" thickBot="1">
      <c r="A19909" s="409">
        <v>202210</v>
      </c>
      <c r="B19909" s="196" t="s">
        <v>606</v>
      </c>
      <c r="C19909" s="197" t="s">
        <v>480</v>
      </c>
      <c r="D19909" s="198" t="s">
        <v>337</v>
      </c>
      <c r="E19909" s="421">
        <v>124974</v>
      </c>
      <c r="F19909" s="413">
        <v>156.91</v>
      </c>
      <c r="G19909" s="414">
        <f t="shared" si="622"/>
        <v>796.46931361927216</v>
      </c>
      <c r="H19909" s="415">
        <f t="shared" si="623"/>
        <v>3.9823465680963608</v>
      </c>
    </row>
    <row r="19910" spans="1:8" ht="15" hidden="1" thickBot="1">
      <c r="A19910" s="409">
        <v>202210</v>
      </c>
      <c r="B19910" s="196" t="s">
        <v>607</v>
      </c>
      <c r="C19910" s="197" t="s">
        <v>480</v>
      </c>
      <c r="D19910" s="198" t="s">
        <v>339</v>
      </c>
      <c r="E19910" s="421">
        <v>625</v>
      </c>
      <c r="F19910" s="413">
        <v>156.91</v>
      </c>
      <c r="G19910" s="414">
        <f t="shared" si="622"/>
        <v>3.9831750685106111</v>
      </c>
      <c r="H19910" s="415">
        <f t="shared" si="623"/>
        <v>3.9831750685106111</v>
      </c>
    </row>
    <row r="19911" spans="1:8" ht="15" hidden="1" thickBot="1">
      <c r="A19911" s="409">
        <v>202210</v>
      </c>
      <c r="B19911" s="196" t="s">
        <v>608</v>
      </c>
      <c r="C19911" s="197" t="s">
        <v>480</v>
      </c>
      <c r="D19911" s="198" t="s">
        <v>337</v>
      </c>
      <c r="E19911" s="421">
        <v>55536</v>
      </c>
      <c r="F19911" s="413">
        <v>156.91</v>
      </c>
      <c r="G19911" s="414">
        <f t="shared" si="622"/>
        <v>353.93537696768851</v>
      </c>
      <c r="H19911" s="415">
        <f t="shared" si="623"/>
        <v>1.7696768848384425</v>
      </c>
    </row>
    <row r="19912" spans="1:8" ht="15" hidden="1" thickBot="1">
      <c r="A19912" s="409">
        <v>202210</v>
      </c>
      <c r="B19912" s="196" t="s">
        <v>609</v>
      </c>
      <c r="C19912" s="197" t="s">
        <v>480</v>
      </c>
      <c r="D19912" s="198" t="s">
        <v>337</v>
      </c>
      <c r="E19912" s="421">
        <v>55536</v>
      </c>
      <c r="F19912" s="413">
        <v>156.91</v>
      </c>
      <c r="G19912" s="414">
        <f t="shared" si="622"/>
        <v>353.93537696768851</v>
      </c>
      <c r="H19912" s="415">
        <f t="shared" si="623"/>
        <v>1.7696768848384425</v>
      </c>
    </row>
    <row r="19913" spans="1:8" ht="15" hidden="1" thickBot="1">
      <c r="A19913" s="409">
        <v>202210</v>
      </c>
      <c r="B19913" s="196" t="s">
        <v>610</v>
      </c>
      <c r="C19913" s="197" t="s">
        <v>480</v>
      </c>
      <c r="D19913" s="198" t="s">
        <v>337</v>
      </c>
      <c r="E19913" s="421">
        <v>55536</v>
      </c>
      <c r="F19913" s="413">
        <v>156.91</v>
      </c>
      <c r="G19913" s="414">
        <f t="shared" si="622"/>
        <v>353.93537696768851</v>
      </c>
      <c r="H19913" s="415">
        <f t="shared" si="623"/>
        <v>1.7696768848384425</v>
      </c>
    </row>
    <row r="19914" spans="1:8" ht="15" hidden="1" thickBot="1">
      <c r="A19914" s="409">
        <v>202210</v>
      </c>
      <c r="B19914" s="196" t="s">
        <v>611</v>
      </c>
      <c r="C19914" s="197" t="s">
        <v>3</v>
      </c>
      <c r="D19914" s="198" t="s">
        <v>350</v>
      </c>
      <c r="E19914" s="421">
        <v>277673.82</v>
      </c>
      <c r="F19914" s="413">
        <v>156.91</v>
      </c>
      <c r="G19914" s="414">
        <f t="shared" si="622"/>
        <v>1769.637499203365</v>
      </c>
      <c r="H19914" s="415" t="str">
        <f t="shared" si="623"/>
        <v>VER</v>
      </c>
    </row>
    <row r="19915" spans="1:8" ht="15" hidden="1" thickBot="1">
      <c r="A19915" s="409">
        <v>202210</v>
      </c>
      <c r="B19915" s="196" t="s">
        <v>612</v>
      </c>
      <c r="C19915" s="197" t="s">
        <v>480</v>
      </c>
      <c r="D19915" s="198" t="s">
        <v>339</v>
      </c>
      <c r="E19915" s="421">
        <v>278</v>
      </c>
      <c r="F19915" s="413">
        <v>156.91</v>
      </c>
      <c r="G19915" s="414">
        <f t="shared" si="622"/>
        <v>1.7717162704735199</v>
      </c>
      <c r="H19915" s="415">
        <f t="shared" si="623"/>
        <v>1.7717162704735199</v>
      </c>
    </row>
    <row r="19916" spans="1:8" ht="15" hidden="1" thickBot="1">
      <c r="A19916" s="409">
        <v>202210</v>
      </c>
      <c r="B19916" s="196" t="s">
        <v>613</v>
      </c>
      <c r="C19916" s="197" t="s">
        <v>480</v>
      </c>
      <c r="D19916" s="198" t="s">
        <v>337</v>
      </c>
      <c r="E19916" s="421">
        <v>55536</v>
      </c>
      <c r="F19916" s="413">
        <v>156.91</v>
      </c>
      <c r="G19916" s="414">
        <f t="shared" si="622"/>
        <v>353.93537696768851</v>
      </c>
      <c r="H19916" s="415">
        <f t="shared" si="623"/>
        <v>1.7696768848384425</v>
      </c>
    </row>
    <row r="19917" spans="1:8" ht="15" hidden="1" thickBot="1">
      <c r="A19917" s="409">
        <v>202210</v>
      </c>
      <c r="B19917" s="196" t="s">
        <v>614</v>
      </c>
      <c r="C19917" s="197" t="s">
        <v>480</v>
      </c>
      <c r="D19917" s="198" t="s">
        <v>337</v>
      </c>
      <c r="E19917" s="421">
        <v>55536</v>
      </c>
      <c r="F19917" s="413">
        <v>156.91</v>
      </c>
      <c r="G19917" s="414">
        <f t="shared" si="622"/>
        <v>353.93537696768851</v>
      </c>
      <c r="H19917" s="415">
        <f t="shared" si="623"/>
        <v>1.7696768848384425</v>
      </c>
    </row>
    <row r="19918" spans="1:8" ht="15" hidden="1" thickBot="1">
      <c r="A19918" s="409">
        <v>202210</v>
      </c>
      <c r="B19918" s="196" t="s">
        <v>615</v>
      </c>
      <c r="C19918" s="197" t="s">
        <v>480</v>
      </c>
      <c r="D19918" s="198" t="s">
        <v>339</v>
      </c>
      <c r="E19918" s="421">
        <v>23.34</v>
      </c>
      <c r="F19918" s="413">
        <v>156.91</v>
      </c>
      <c r="G19918" s="414">
        <f t="shared" si="622"/>
        <v>0.14874768975846026</v>
      </c>
      <c r="H19918" s="415">
        <f t="shared" si="623"/>
        <v>0.14874768975846026</v>
      </c>
    </row>
    <row r="19919" spans="1:8" ht="15" hidden="1" thickBot="1">
      <c r="A19919" s="409">
        <v>202210</v>
      </c>
      <c r="B19919" s="196" t="s">
        <v>616</v>
      </c>
      <c r="C19919" s="197" t="s">
        <v>480</v>
      </c>
      <c r="D19919" s="198" t="s">
        <v>337</v>
      </c>
      <c r="E19919" s="421">
        <v>54223</v>
      </c>
      <c r="F19919" s="413">
        <v>156.91</v>
      </c>
      <c r="G19919" s="414">
        <f t="shared" si="622"/>
        <v>345.56752278376138</v>
      </c>
      <c r="H19919" s="415">
        <f t="shared" si="623"/>
        <v>1.727837613918807</v>
      </c>
    </row>
    <row r="19920" spans="1:8" ht="15" hidden="1" thickBot="1">
      <c r="A19920" s="409">
        <v>202210</v>
      </c>
      <c r="B19920" s="196" t="s">
        <v>617</v>
      </c>
      <c r="C19920" s="197" t="s">
        <v>480</v>
      </c>
      <c r="D19920" s="198" t="s">
        <v>337</v>
      </c>
      <c r="E19920" s="421">
        <v>71561</v>
      </c>
      <c r="F19920" s="413">
        <v>156.91</v>
      </c>
      <c r="G19920" s="414">
        <f t="shared" si="622"/>
        <v>456.06398572430055</v>
      </c>
      <c r="H19920" s="415">
        <f t="shared" si="623"/>
        <v>2.2803199286215028</v>
      </c>
    </row>
    <row r="19921" spans="1:8" ht="15" hidden="1" thickBot="1">
      <c r="A19921" s="409">
        <v>202210</v>
      </c>
      <c r="B19921" s="196" t="s">
        <v>618</v>
      </c>
      <c r="C19921" s="197" t="s">
        <v>480</v>
      </c>
      <c r="D19921" s="198" t="s">
        <v>337</v>
      </c>
      <c r="E19921" s="421">
        <v>96848</v>
      </c>
      <c r="F19921" s="413">
        <v>156.91</v>
      </c>
      <c r="G19921" s="414">
        <f t="shared" si="622"/>
        <v>617.22006245618513</v>
      </c>
      <c r="H19921" s="415">
        <f t="shared" si="623"/>
        <v>3.0861003122809256</v>
      </c>
    </row>
    <row r="19922" spans="1:8" ht="15" hidden="1" thickBot="1">
      <c r="A19922" s="409">
        <v>202210</v>
      </c>
      <c r="B19922" s="196" t="s">
        <v>619</v>
      </c>
      <c r="C19922" s="197" t="s">
        <v>480</v>
      </c>
      <c r="D19922" s="198" t="s">
        <v>337</v>
      </c>
      <c r="E19922" s="421">
        <v>55536</v>
      </c>
      <c r="F19922" s="413">
        <v>156.91</v>
      </c>
      <c r="G19922" s="414">
        <f t="shared" si="622"/>
        <v>353.93537696768851</v>
      </c>
      <c r="H19922" s="415">
        <f t="shared" si="623"/>
        <v>1.7696768848384425</v>
      </c>
    </row>
    <row r="19923" spans="1:8" ht="15" hidden="1" thickBot="1">
      <c r="A19923" s="409">
        <v>202210</v>
      </c>
      <c r="B19923" s="196" t="s">
        <v>620</v>
      </c>
      <c r="C19923" s="197" t="s">
        <v>480</v>
      </c>
      <c r="D19923" s="198" t="s">
        <v>339</v>
      </c>
      <c r="E19923" s="421">
        <v>278</v>
      </c>
      <c r="F19923" s="413">
        <v>156.91</v>
      </c>
      <c r="G19923" s="414">
        <f t="shared" si="622"/>
        <v>1.7717162704735199</v>
      </c>
      <c r="H19923" s="415">
        <f t="shared" si="623"/>
        <v>1.7717162704735199</v>
      </c>
    </row>
    <row r="19924" spans="1:8" ht="15" hidden="1" thickBot="1">
      <c r="A19924" s="409">
        <v>202210</v>
      </c>
      <c r="B19924" s="196" t="s">
        <v>621</v>
      </c>
      <c r="C19924" s="197" t="s">
        <v>480</v>
      </c>
      <c r="D19924" s="198" t="s">
        <v>337</v>
      </c>
      <c r="E19924" s="421">
        <v>111930</v>
      </c>
      <c r="F19924" s="413">
        <v>156.91</v>
      </c>
      <c r="G19924" s="414">
        <f t="shared" si="622"/>
        <v>713.33885666942831</v>
      </c>
      <c r="H19924" s="415">
        <f t="shared" si="623"/>
        <v>3.5666942833471413</v>
      </c>
    </row>
    <row r="19925" spans="1:8" ht="15" hidden="1" thickBot="1">
      <c r="A19925" s="409">
        <v>202210</v>
      </c>
      <c r="B19925" s="196" t="s">
        <v>622</v>
      </c>
      <c r="C19925" s="197" t="s">
        <v>480</v>
      </c>
      <c r="D19925" s="198" t="s">
        <v>339</v>
      </c>
      <c r="E19925" s="421">
        <v>560</v>
      </c>
      <c r="F19925" s="413">
        <v>156.91</v>
      </c>
      <c r="G19925" s="414">
        <f t="shared" si="622"/>
        <v>3.5689248613855078</v>
      </c>
      <c r="H19925" s="415">
        <f t="shared" si="623"/>
        <v>3.5689248613855078</v>
      </c>
    </row>
    <row r="19926" spans="1:8" ht="15" hidden="1" thickBot="1">
      <c r="A19926" s="409">
        <v>202210</v>
      </c>
      <c r="B19926" s="196" t="s">
        <v>623</v>
      </c>
      <c r="C19926" s="197" t="s">
        <v>480</v>
      </c>
      <c r="D19926" s="198" t="s">
        <v>624</v>
      </c>
      <c r="E19926" s="421">
        <v>92045</v>
      </c>
      <c r="F19926" s="413">
        <v>156.91</v>
      </c>
      <c r="G19926" s="414">
        <f t="shared" si="622"/>
        <v>586.61015868969469</v>
      </c>
      <c r="H19926" s="415" t="str">
        <f t="shared" si="623"/>
        <v>VER</v>
      </c>
    </row>
    <row r="19927" spans="1:8" ht="15" hidden="1" thickBot="1">
      <c r="A19927" s="409">
        <v>202210</v>
      </c>
      <c r="B19927" s="196" t="s">
        <v>625</v>
      </c>
      <c r="C19927" s="197" t="s">
        <v>480</v>
      </c>
      <c r="D19927" s="198" t="s">
        <v>337</v>
      </c>
      <c r="E19927" s="421">
        <v>88505</v>
      </c>
      <c r="F19927" s="413">
        <v>156.91</v>
      </c>
      <c r="G19927" s="414">
        <f t="shared" si="622"/>
        <v>564.04945510165066</v>
      </c>
      <c r="H19927" s="415">
        <f t="shared" si="623"/>
        <v>2.8202472755082533</v>
      </c>
    </row>
    <row r="19928" spans="1:8" ht="15" hidden="1" thickBot="1">
      <c r="A19928" s="409">
        <v>202210</v>
      </c>
      <c r="B19928" s="196" t="s">
        <v>626</v>
      </c>
      <c r="C19928" s="197" t="s">
        <v>480</v>
      </c>
      <c r="D19928" s="198" t="s">
        <v>339</v>
      </c>
      <c r="E19928" s="421">
        <v>443</v>
      </c>
      <c r="F19928" s="413">
        <v>156.91</v>
      </c>
      <c r="G19928" s="414">
        <f t="shared" si="622"/>
        <v>2.8232744885603211</v>
      </c>
      <c r="H19928" s="415">
        <f t="shared" si="623"/>
        <v>2.8232744885603211</v>
      </c>
    </row>
    <row r="19929" spans="1:8" ht="15" hidden="1" thickBot="1">
      <c r="A19929" s="409">
        <v>202210</v>
      </c>
      <c r="B19929" s="196" t="s">
        <v>627</v>
      </c>
      <c r="C19929" s="197" t="s">
        <v>480</v>
      </c>
      <c r="D19929" s="198" t="s">
        <v>337</v>
      </c>
      <c r="E19929" s="421">
        <v>88505</v>
      </c>
      <c r="F19929" s="413">
        <v>156.91</v>
      </c>
      <c r="G19929" s="414">
        <f t="shared" si="622"/>
        <v>564.04945510165066</v>
      </c>
      <c r="H19929" s="415">
        <f t="shared" si="623"/>
        <v>2.8202472755082533</v>
      </c>
    </row>
    <row r="19930" spans="1:8" ht="15" hidden="1" thickBot="1">
      <c r="A19930" s="409">
        <v>202210</v>
      </c>
      <c r="B19930" s="196" t="s">
        <v>628</v>
      </c>
      <c r="C19930" s="197" t="s">
        <v>480</v>
      </c>
      <c r="D19930" s="198" t="s">
        <v>339</v>
      </c>
      <c r="E19930" s="421">
        <v>443</v>
      </c>
      <c r="F19930" s="413">
        <v>156.91</v>
      </c>
      <c r="G19930" s="414">
        <f t="shared" si="622"/>
        <v>2.8232744885603211</v>
      </c>
      <c r="H19930" s="415">
        <f t="shared" si="623"/>
        <v>2.8232744885603211</v>
      </c>
    </row>
    <row r="19931" spans="1:8" ht="15" hidden="1" thickBot="1">
      <c r="A19931" s="409">
        <v>202210</v>
      </c>
      <c r="B19931" s="196" t="s">
        <v>629</v>
      </c>
      <c r="C19931" s="197" t="s">
        <v>480</v>
      </c>
      <c r="D19931" s="198" t="s">
        <v>337</v>
      </c>
      <c r="E19931" s="421">
        <v>137553</v>
      </c>
      <c r="F19931" s="413">
        <v>156.91</v>
      </c>
      <c r="G19931" s="414">
        <f t="shared" si="622"/>
        <v>876.63628831814412</v>
      </c>
      <c r="H19931" s="415">
        <f t="shared" si="623"/>
        <v>4.3831814415907209</v>
      </c>
    </row>
    <row r="19932" spans="1:8" ht="15" hidden="1" thickBot="1">
      <c r="A19932" s="409">
        <v>202210</v>
      </c>
      <c r="B19932" s="196" t="s">
        <v>630</v>
      </c>
      <c r="C19932" s="197" t="s">
        <v>480</v>
      </c>
      <c r="D19932" s="198" t="s">
        <v>337</v>
      </c>
      <c r="E19932" s="421">
        <v>111303</v>
      </c>
      <c r="F19932" s="413">
        <v>156.91</v>
      </c>
      <c r="G19932" s="414">
        <f t="shared" si="622"/>
        <v>709.34293544069851</v>
      </c>
      <c r="H19932" s="415">
        <f t="shared" si="623"/>
        <v>3.5467146772034925</v>
      </c>
    </row>
    <row r="19933" spans="1:8" ht="15" hidden="1" thickBot="1">
      <c r="A19933" s="409">
        <v>202210</v>
      </c>
      <c r="B19933" s="196" t="s">
        <v>631</v>
      </c>
      <c r="C19933" s="197" t="s">
        <v>480</v>
      </c>
      <c r="D19933" s="198" t="s">
        <v>339</v>
      </c>
      <c r="E19933" s="421">
        <v>557</v>
      </c>
      <c r="F19933" s="413">
        <v>156.91</v>
      </c>
      <c r="G19933" s="414">
        <f t="shared" si="622"/>
        <v>3.5498056210566569</v>
      </c>
      <c r="H19933" s="415">
        <f t="shared" si="623"/>
        <v>3.5498056210566569</v>
      </c>
    </row>
    <row r="19934" spans="1:8" ht="15" hidden="1" thickBot="1">
      <c r="A19934" s="409">
        <v>202210</v>
      </c>
      <c r="B19934" s="196" t="s">
        <v>632</v>
      </c>
      <c r="C19934" s="197" t="s">
        <v>480</v>
      </c>
      <c r="D19934" s="198" t="s">
        <v>337</v>
      </c>
      <c r="E19934" s="421">
        <v>138104</v>
      </c>
      <c r="F19934" s="413">
        <v>156.91</v>
      </c>
      <c r="G19934" s="414">
        <f t="shared" si="622"/>
        <v>880.14785545854318</v>
      </c>
      <c r="H19934" s="415">
        <f t="shared" si="623"/>
        <v>4.4007392772927156</v>
      </c>
    </row>
    <row r="19935" spans="1:8" ht="15" hidden="1" thickBot="1">
      <c r="A19935" s="409">
        <v>202210</v>
      </c>
      <c r="B19935" s="196" t="s">
        <v>633</v>
      </c>
      <c r="C19935" s="197" t="s">
        <v>480</v>
      </c>
      <c r="D19935" s="198" t="s">
        <v>339</v>
      </c>
      <c r="E19935" s="421">
        <v>691</v>
      </c>
      <c r="F19935" s="413">
        <v>156.91</v>
      </c>
      <c r="G19935" s="414">
        <f t="shared" si="622"/>
        <v>4.403798355745332</v>
      </c>
      <c r="H19935" s="415">
        <f t="shared" si="623"/>
        <v>4.403798355745332</v>
      </c>
    </row>
    <row r="19936" spans="1:8" ht="15" hidden="1" thickBot="1">
      <c r="A19936" s="409">
        <v>202210</v>
      </c>
      <c r="B19936" s="196" t="s">
        <v>634</v>
      </c>
      <c r="C19936" s="197" t="s">
        <v>480</v>
      </c>
      <c r="D19936" s="198" t="s">
        <v>337</v>
      </c>
      <c r="E19936" s="421">
        <v>88505</v>
      </c>
      <c r="F19936" s="413">
        <v>156.91</v>
      </c>
      <c r="G19936" s="414">
        <f t="shared" si="622"/>
        <v>564.04945510165066</v>
      </c>
      <c r="H19936" s="415">
        <f t="shared" si="623"/>
        <v>2.8202472755082533</v>
      </c>
    </row>
    <row r="19937" spans="1:8" ht="15" hidden="1" thickBot="1">
      <c r="A19937" s="409">
        <v>202210</v>
      </c>
      <c r="B19937" s="196" t="s">
        <v>635</v>
      </c>
      <c r="C19937" s="197" t="s">
        <v>480</v>
      </c>
      <c r="D19937" s="198" t="s">
        <v>339</v>
      </c>
      <c r="E19937" s="421">
        <v>443</v>
      </c>
      <c r="F19937" s="413">
        <v>156.91</v>
      </c>
      <c r="G19937" s="414">
        <f t="shared" si="622"/>
        <v>2.8232744885603211</v>
      </c>
      <c r="H19937" s="415">
        <f t="shared" si="623"/>
        <v>2.8232744885603211</v>
      </c>
    </row>
    <row r="19938" spans="1:8" ht="15" hidden="1" thickBot="1">
      <c r="A19938" s="409">
        <v>202210</v>
      </c>
      <c r="B19938" s="196" t="s">
        <v>636</v>
      </c>
      <c r="C19938" s="197" t="s">
        <v>480</v>
      </c>
      <c r="D19938" s="198" t="s">
        <v>337</v>
      </c>
      <c r="E19938" s="421">
        <v>88505</v>
      </c>
      <c r="F19938" s="413">
        <v>156.91</v>
      </c>
      <c r="G19938" s="414">
        <f t="shared" si="622"/>
        <v>564.04945510165066</v>
      </c>
      <c r="H19938" s="415">
        <f t="shared" si="623"/>
        <v>2.8202472755082533</v>
      </c>
    </row>
    <row r="19939" spans="1:8" ht="15" hidden="1" thickBot="1">
      <c r="A19939" s="409">
        <v>202210</v>
      </c>
      <c r="B19939" s="196" t="s">
        <v>637</v>
      </c>
      <c r="C19939" s="197" t="s">
        <v>480</v>
      </c>
      <c r="D19939" s="198" t="s">
        <v>337</v>
      </c>
      <c r="E19939" s="421">
        <v>67230</v>
      </c>
      <c r="F19939" s="413">
        <v>156.91</v>
      </c>
      <c r="G19939" s="414">
        <f t="shared" si="622"/>
        <v>428.46217576954945</v>
      </c>
      <c r="H19939" s="415">
        <f t="shared" si="623"/>
        <v>2.1423108788477472</v>
      </c>
    </row>
    <row r="19940" spans="1:8" ht="15" hidden="1" thickBot="1">
      <c r="A19940" s="409">
        <v>202210</v>
      </c>
      <c r="B19940" s="196" t="s">
        <v>638</v>
      </c>
      <c r="C19940" s="197" t="s">
        <v>480</v>
      </c>
      <c r="D19940" s="198" t="s">
        <v>337</v>
      </c>
      <c r="E19940" s="421">
        <v>46546</v>
      </c>
      <c r="F19940" s="413">
        <v>156.91</v>
      </c>
      <c r="G19940" s="414">
        <f t="shared" si="622"/>
        <v>296.64138678223185</v>
      </c>
      <c r="H19940" s="415">
        <f t="shared" si="623"/>
        <v>1.4832069339111593</v>
      </c>
    </row>
    <row r="19941" spans="1:8" ht="15" hidden="1" thickBot="1">
      <c r="A19941" s="409">
        <v>202210</v>
      </c>
      <c r="B19941" s="196" t="s">
        <v>639</v>
      </c>
      <c r="C19941" s="197" t="s">
        <v>480</v>
      </c>
      <c r="D19941" s="198" t="s">
        <v>339</v>
      </c>
      <c r="E19941" s="421">
        <v>233</v>
      </c>
      <c r="F19941" s="413">
        <v>156.91</v>
      </c>
      <c r="G19941" s="414">
        <f t="shared" si="622"/>
        <v>1.4849276655407559</v>
      </c>
      <c r="H19941" s="415">
        <f t="shared" si="623"/>
        <v>1.4849276655407559</v>
      </c>
    </row>
    <row r="19942" spans="1:8" ht="15" hidden="1" thickBot="1">
      <c r="A19942" s="409">
        <v>202210</v>
      </c>
      <c r="B19942" s="196" t="s">
        <v>640</v>
      </c>
      <c r="C19942" s="197" t="s">
        <v>480</v>
      </c>
      <c r="D19942" s="198" t="s">
        <v>337</v>
      </c>
      <c r="E19942" s="421">
        <v>79257</v>
      </c>
      <c r="F19942" s="413">
        <v>156.91</v>
      </c>
      <c r="G19942" s="414">
        <f t="shared" si="622"/>
        <v>505.11121024791282</v>
      </c>
      <c r="H19942" s="415">
        <f t="shared" si="623"/>
        <v>2.5255560512395641</v>
      </c>
    </row>
    <row r="19943" spans="1:8" ht="15" hidden="1" thickBot="1">
      <c r="A19943" s="409">
        <v>202210</v>
      </c>
      <c r="B19943" s="196" t="s">
        <v>641</v>
      </c>
      <c r="C19943" s="197" t="s">
        <v>480</v>
      </c>
      <c r="D19943" s="198" t="s">
        <v>337</v>
      </c>
      <c r="E19943" s="421">
        <v>79257</v>
      </c>
      <c r="F19943" s="413">
        <v>156.91</v>
      </c>
      <c r="G19943" s="414">
        <f t="shared" si="622"/>
        <v>505.11121024791282</v>
      </c>
      <c r="H19943" s="415">
        <f t="shared" si="623"/>
        <v>2.5255560512395641</v>
      </c>
    </row>
    <row r="19944" spans="1:8" ht="15" hidden="1" thickBot="1">
      <c r="A19944" s="409">
        <v>202210</v>
      </c>
      <c r="B19944" s="196" t="s">
        <v>642</v>
      </c>
      <c r="C19944" s="197" t="s">
        <v>480</v>
      </c>
      <c r="D19944" s="198" t="s">
        <v>337</v>
      </c>
      <c r="E19944" s="421">
        <v>79257</v>
      </c>
      <c r="F19944" s="413">
        <v>156.91</v>
      </c>
      <c r="G19944" s="414">
        <f t="shared" si="622"/>
        <v>505.11121024791282</v>
      </c>
      <c r="H19944" s="415">
        <f t="shared" si="623"/>
        <v>2.5255560512395641</v>
      </c>
    </row>
    <row r="19945" spans="1:8" ht="15" hidden="1" thickBot="1">
      <c r="A19945" s="409">
        <v>202210</v>
      </c>
      <c r="B19945" s="196" t="s">
        <v>643</v>
      </c>
      <c r="C19945" s="197" t="s">
        <v>480</v>
      </c>
      <c r="D19945" s="198" t="s">
        <v>339</v>
      </c>
      <c r="E19945" s="421">
        <v>396</v>
      </c>
      <c r="F19945" s="413">
        <v>156.91</v>
      </c>
      <c r="G19945" s="414">
        <f t="shared" si="622"/>
        <v>2.5237397234083234</v>
      </c>
      <c r="H19945" s="415">
        <f t="shared" si="623"/>
        <v>2.5237397234083234</v>
      </c>
    </row>
    <row r="19946" spans="1:8" ht="15" hidden="1" thickBot="1">
      <c r="A19946" s="409">
        <v>202210</v>
      </c>
      <c r="B19946" s="196" t="s">
        <v>644</v>
      </c>
      <c r="C19946" s="197" t="s">
        <v>480</v>
      </c>
      <c r="D19946" s="198" t="s">
        <v>337</v>
      </c>
      <c r="E19946" s="421">
        <v>79257</v>
      </c>
      <c r="F19946" s="413">
        <v>156.91</v>
      </c>
      <c r="G19946" s="414">
        <f t="shared" si="622"/>
        <v>505.11121024791282</v>
      </c>
      <c r="H19946" s="415">
        <f t="shared" si="623"/>
        <v>2.5255560512395641</v>
      </c>
    </row>
    <row r="19947" spans="1:8" ht="15" hidden="1" thickBot="1">
      <c r="A19947" s="409">
        <v>202210</v>
      </c>
      <c r="B19947" s="196" t="s">
        <v>645</v>
      </c>
      <c r="C19947" s="197" t="s">
        <v>480</v>
      </c>
      <c r="D19947" s="198" t="s">
        <v>337</v>
      </c>
      <c r="E19947" s="421">
        <v>79257</v>
      </c>
      <c r="F19947" s="413">
        <v>156.91</v>
      </c>
      <c r="G19947" s="414">
        <f t="shared" si="622"/>
        <v>505.11121024791282</v>
      </c>
      <c r="H19947" s="415">
        <f t="shared" si="623"/>
        <v>2.5255560512395641</v>
      </c>
    </row>
    <row r="19948" spans="1:8" ht="15" hidden="1" thickBot="1">
      <c r="A19948" s="409">
        <v>202210</v>
      </c>
      <c r="B19948" s="196" t="s">
        <v>646</v>
      </c>
      <c r="C19948" s="197" t="s">
        <v>480</v>
      </c>
      <c r="D19948" s="198" t="s">
        <v>337</v>
      </c>
      <c r="E19948" s="421">
        <v>50068</v>
      </c>
      <c r="F19948" s="413">
        <v>156.91</v>
      </c>
      <c r="G19948" s="414">
        <f t="shared" si="622"/>
        <v>319.08737492830284</v>
      </c>
      <c r="H19948" s="415">
        <f t="shared" si="623"/>
        <v>1.5954368746415142</v>
      </c>
    </row>
    <row r="19949" spans="1:8" ht="15" hidden="1" thickBot="1">
      <c r="A19949" s="409">
        <v>202210</v>
      </c>
      <c r="B19949" s="196" t="s">
        <v>647</v>
      </c>
      <c r="C19949" s="197" t="s">
        <v>480</v>
      </c>
      <c r="D19949" s="198" t="s">
        <v>337</v>
      </c>
      <c r="E19949" s="421">
        <v>71805</v>
      </c>
      <c r="F19949" s="413">
        <v>156.91</v>
      </c>
      <c r="G19949" s="414">
        <f t="shared" si="622"/>
        <v>457.61901727104708</v>
      </c>
      <c r="H19949" s="415">
        <f t="shared" si="623"/>
        <v>2.2880950863552356</v>
      </c>
    </row>
    <row r="19950" spans="1:8" ht="15" hidden="1" thickBot="1">
      <c r="A19950" s="409">
        <v>202210</v>
      </c>
      <c r="B19950" s="196" t="s">
        <v>648</v>
      </c>
      <c r="C19950" s="197" t="s">
        <v>480</v>
      </c>
      <c r="D19950" s="198" t="s">
        <v>339</v>
      </c>
      <c r="E19950" s="421">
        <v>250</v>
      </c>
      <c r="F19950" s="413">
        <v>156.91</v>
      </c>
      <c r="G19950" s="414">
        <f t="shared" si="622"/>
        <v>1.5932700274042446</v>
      </c>
      <c r="H19950" s="415">
        <f t="shared" si="623"/>
        <v>1.5932700274042446</v>
      </c>
    </row>
    <row r="19951" spans="1:8" ht="15" hidden="1" thickBot="1">
      <c r="A19951" s="409">
        <v>202210</v>
      </c>
      <c r="B19951" s="196" t="s">
        <v>649</v>
      </c>
      <c r="C19951" s="197" t="s">
        <v>480</v>
      </c>
      <c r="D19951" s="198" t="s">
        <v>337</v>
      </c>
      <c r="E19951" s="421">
        <v>50068</v>
      </c>
      <c r="F19951" s="413">
        <v>156.91</v>
      </c>
      <c r="G19951" s="414">
        <f t="shared" si="622"/>
        <v>319.08737492830284</v>
      </c>
      <c r="H19951" s="415">
        <f t="shared" si="623"/>
        <v>1.5954368746415142</v>
      </c>
    </row>
    <row r="19952" spans="1:8" ht="15" hidden="1" thickBot="1">
      <c r="A19952" s="409">
        <v>202210</v>
      </c>
      <c r="B19952" s="196" t="s">
        <v>650</v>
      </c>
      <c r="C19952" s="197" t="s">
        <v>480</v>
      </c>
      <c r="D19952" s="198" t="s">
        <v>337</v>
      </c>
      <c r="E19952" s="421">
        <v>46751</v>
      </c>
      <c r="F19952" s="413">
        <v>156.91</v>
      </c>
      <c r="G19952" s="414">
        <f t="shared" si="622"/>
        <v>297.94786820470335</v>
      </c>
      <c r="H19952" s="415">
        <f t="shared" si="623"/>
        <v>1.4897393410235167</v>
      </c>
    </row>
    <row r="19953" spans="1:8" ht="15" hidden="1" thickBot="1">
      <c r="A19953" s="409">
        <v>202210</v>
      </c>
      <c r="B19953" s="196" t="s">
        <v>651</v>
      </c>
      <c r="C19953" s="197" t="s">
        <v>480</v>
      </c>
      <c r="D19953" s="198" t="s">
        <v>339</v>
      </c>
      <c r="E19953" s="421">
        <v>234</v>
      </c>
      <c r="F19953" s="413">
        <v>156.91</v>
      </c>
      <c r="G19953" s="414">
        <f t="shared" si="622"/>
        <v>1.4913007456503728</v>
      </c>
      <c r="H19953" s="415">
        <f t="shared" si="623"/>
        <v>1.4913007456503728</v>
      </c>
    </row>
    <row r="19954" spans="1:8" ht="15" hidden="1" thickBot="1">
      <c r="A19954" s="409">
        <v>202210</v>
      </c>
      <c r="B19954" s="196" t="s">
        <v>652</v>
      </c>
      <c r="C19954" s="197" t="s">
        <v>480</v>
      </c>
      <c r="D19954" s="198" t="s">
        <v>337</v>
      </c>
      <c r="E19954" s="421">
        <v>115147</v>
      </c>
      <c r="F19954" s="413">
        <v>156.91</v>
      </c>
      <c r="G19954" s="414">
        <f t="shared" si="622"/>
        <v>733.8410553820662</v>
      </c>
      <c r="H19954" s="415">
        <f t="shared" si="623"/>
        <v>3.6692052769103309</v>
      </c>
    </row>
    <row r="19955" spans="1:8" ht="15" hidden="1" thickBot="1">
      <c r="A19955" s="409">
        <v>202210</v>
      </c>
      <c r="B19955" s="196" t="s">
        <v>653</v>
      </c>
      <c r="C19955" s="197" t="s">
        <v>480</v>
      </c>
      <c r="D19955" s="198" t="s">
        <v>339</v>
      </c>
      <c r="E19955" s="421">
        <v>576</v>
      </c>
      <c r="F19955" s="413">
        <v>156.91</v>
      </c>
      <c r="G19955" s="414">
        <f t="shared" si="622"/>
        <v>3.6708941431393796</v>
      </c>
      <c r="H19955" s="415">
        <f t="shared" si="623"/>
        <v>3.6708941431393796</v>
      </c>
    </row>
    <row r="19956" spans="1:8" ht="15" hidden="1" thickBot="1">
      <c r="A19956" s="409">
        <v>202210</v>
      </c>
      <c r="B19956" s="196" t="s">
        <v>654</v>
      </c>
      <c r="C19956" s="197" t="s">
        <v>480</v>
      </c>
      <c r="D19956" s="198" t="s">
        <v>337</v>
      </c>
      <c r="E19956" s="421">
        <v>115147</v>
      </c>
      <c r="F19956" s="413">
        <v>156.91</v>
      </c>
      <c r="G19956" s="414">
        <f t="shared" si="622"/>
        <v>733.8410553820662</v>
      </c>
      <c r="H19956" s="415">
        <f t="shared" si="623"/>
        <v>3.6692052769103309</v>
      </c>
    </row>
    <row r="19957" spans="1:8" ht="15" hidden="1" thickBot="1">
      <c r="A19957" s="409">
        <v>202210</v>
      </c>
      <c r="B19957" s="196" t="s">
        <v>655</v>
      </c>
      <c r="C19957" s="197" t="s">
        <v>480</v>
      </c>
      <c r="D19957" s="198" t="s">
        <v>337</v>
      </c>
      <c r="E19957" s="421">
        <v>50068</v>
      </c>
      <c r="F19957" s="413">
        <v>156.91</v>
      </c>
      <c r="G19957" s="414">
        <f t="shared" si="622"/>
        <v>319.08737492830284</v>
      </c>
      <c r="H19957" s="415">
        <f t="shared" si="623"/>
        <v>1.5954368746415142</v>
      </c>
    </row>
    <row r="19958" spans="1:8" ht="15" hidden="1" thickBot="1">
      <c r="A19958" s="409">
        <v>202210</v>
      </c>
      <c r="B19958" s="196" t="s">
        <v>656</v>
      </c>
      <c r="C19958" s="197" t="s">
        <v>480</v>
      </c>
      <c r="D19958" s="198" t="s">
        <v>339</v>
      </c>
      <c r="E19958" s="421">
        <v>250</v>
      </c>
      <c r="F19958" s="413">
        <v>156.91</v>
      </c>
      <c r="G19958" s="414">
        <f t="shared" si="622"/>
        <v>1.5932700274042446</v>
      </c>
      <c r="H19958" s="415">
        <f t="shared" si="623"/>
        <v>1.5932700274042446</v>
      </c>
    </row>
    <row r="19959" spans="1:8" ht="15" hidden="1" thickBot="1">
      <c r="A19959" s="409">
        <v>202210</v>
      </c>
      <c r="B19959" s="196" t="s">
        <v>657</v>
      </c>
      <c r="C19959" s="197" t="s">
        <v>480</v>
      </c>
      <c r="D19959" s="198" t="s">
        <v>337</v>
      </c>
      <c r="E19959" s="421">
        <v>117127</v>
      </c>
      <c r="F19959" s="413">
        <v>156.91</v>
      </c>
      <c r="G19959" s="414">
        <f t="shared" si="622"/>
        <v>746.45975399910776</v>
      </c>
      <c r="H19959" s="415">
        <f t="shared" si="623"/>
        <v>3.732298769995539</v>
      </c>
    </row>
    <row r="19960" spans="1:8" ht="15" hidden="1" thickBot="1">
      <c r="A19960" s="409">
        <v>202210</v>
      </c>
      <c r="B19960" s="196" t="s">
        <v>658</v>
      </c>
      <c r="C19960" s="197" t="s">
        <v>480</v>
      </c>
      <c r="D19960" s="198" t="s">
        <v>339</v>
      </c>
      <c r="E19960" s="421">
        <v>586</v>
      </c>
      <c r="F19960" s="413">
        <v>156.91</v>
      </c>
      <c r="G19960" s="414">
        <f t="shared" si="622"/>
        <v>3.734624944235549</v>
      </c>
      <c r="H19960" s="415">
        <f t="shared" si="623"/>
        <v>3.734624944235549</v>
      </c>
    </row>
    <row r="19961" spans="1:8" ht="15" hidden="1" thickBot="1">
      <c r="A19961" s="409">
        <v>202210</v>
      </c>
      <c r="B19961" s="196" t="s">
        <v>659</v>
      </c>
      <c r="C19961" s="197" t="s">
        <v>480</v>
      </c>
      <c r="D19961" s="198" t="s">
        <v>337</v>
      </c>
      <c r="E19961" s="421">
        <v>101448</v>
      </c>
      <c r="F19961" s="413">
        <v>156.91</v>
      </c>
      <c r="G19961" s="414">
        <f t="shared" si="622"/>
        <v>646.53623096042315</v>
      </c>
      <c r="H19961" s="415">
        <f t="shared" si="623"/>
        <v>3.2326811548021159</v>
      </c>
    </row>
    <row r="19962" spans="1:8" ht="15" hidden="1" thickBot="1">
      <c r="A19962" s="409">
        <v>202210</v>
      </c>
      <c r="B19962" s="196" t="s">
        <v>660</v>
      </c>
      <c r="C19962" s="197" t="s">
        <v>480</v>
      </c>
      <c r="D19962" s="198" t="s">
        <v>381</v>
      </c>
      <c r="E19962" s="421">
        <v>10471</v>
      </c>
      <c r="F19962" s="413">
        <v>156.91</v>
      </c>
      <c r="G19962" s="414">
        <f t="shared" si="622"/>
        <v>66.732521827799374</v>
      </c>
      <c r="H19962" s="415" t="str">
        <f t="shared" si="623"/>
        <v>VER</v>
      </c>
    </row>
    <row r="19963" spans="1:8" ht="15" hidden="1" thickBot="1">
      <c r="A19963" s="409">
        <v>202210</v>
      </c>
      <c r="B19963" s="196" t="s">
        <v>661</v>
      </c>
      <c r="C19963" s="197" t="s">
        <v>480</v>
      </c>
      <c r="D19963" s="198" t="s">
        <v>337</v>
      </c>
      <c r="E19963" s="421">
        <v>117127</v>
      </c>
      <c r="F19963" s="413">
        <v>156.91</v>
      </c>
      <c r="G19963" s="414">
        <f t="shared" si="622"/>
        <v>746.45975399910776</v>
      </c>
      <c r="H19963" s="415">
        <f t="shared" si="623"/>
        <v>3.732298769995539</v>
      </c>
    </row>
    <row r="19964" spans="1:8" ht="15" hidden="1" thickBot="1">
      <c r="A19964" s="409">
        <v>202210</v>
      </c>
      <c r="B19964" s="196" t="s">
        <v>662</v>
      </c>
      <c r="C19964" s="197" t="s">
        <v>480</v>
      </c>
      <c r="D19964" s="198" t="s">
        <v>339</v>
      </c>
      <c r="E19964" s="421">
        <v>586</v>
      </c>
      <c r="F19964" s="413">
        <v>156.91</v>
      </c>
      <c r="G19964" s="414">
        <f t="shared" si="622"/>
        <v>3.734624944235549</v>
      </c>
      <c r="H19964" s="415">
        <f t="shared" si="623"/>
        <v>3.734624944235549</v>
      </c>
    </row>
    <row r="19965" spans="1:8" ht="15" hidden="1" thickBot="1">
      <c r="A19965" s="409">
        <v>202210</v>
      </c>
      <c r="B19965" s="196" t="s">
        <v>663</v>
      </c>
      <c r="C19965" s="197" t="s">
        <v>480</v>
      </c>
      <c r="D19965" s="198" t="s">
        <v>337</v>
      </c>
      <c r="E19965" s="421">
        <v>117127</v>
      </c>
      <c r="F19965" s="413">
        <v>156.91</v>
      </c>
      <c r="G19965" s="414">
        <f t="shared" si="622"/>
        <v>746.45975399910776</v>
      </c>
      <c r="H19965" s="415">
        <f t="shared" si="623"/>
        <v>3.732298769995539</v>
      </c>
    </row>
    <row r="19966" spans="1:8" ht="15" hidden="1" thickBot="1">
      <c r="A19966" s="409">
        <v>202210</v>
      </c>
      <c r="B19966" s="196" t="s">
        <v>664</v>
      </c>
      <c r="C19966" s="197" t="s">
        <v>480</v>
      </c>
      <c r="D19966" s="198" t="s">
        <v>337</v>
      </c>
      <c r="E19966" s="421">
        <v>106513</v>
      </c>
      <c r="F19966" s="413">
        <v>156.91</v>
      </c>
      <c r="G19966" s="414">
        <f t="shared" si="622"/>
        <v>678.81588171563317</v>
      </c>
      <c r="H19966" s="415">
        <f t="shared" si="623"/>
        <v>3.394079408578166</v>
      </c>
    </row>
    <row r="19967" spans="1:8" ht="15" hidden="1" thickBot="1">
      <c r="A19967" s="409">
        <v>202210</v>
      </c>
      <c r="B19967" s="196" t="s">
        <v>665</v>
      </c>
      <c r="C19967" s="197" t="s">
        <v>480</v>
      </c>
      <c r="D19967" s="198" t="s">
        <v>339</v>
      </c>
      <c r="E19967" s="421">
        <v>533</v>
      </c>
      <c r="F19967" s="413">
        <v>156.91</v>
      </c>
      <c r="G19967" s="414">
        <f t="shared" si="622"/>
        <v>3.3968516984258494</v>
      </c>
      <c r="H19967" s="415">
        <f t="shared" si="623"/>
        <v>3.3968516984258494</v>
      </c>
    </row>
    <row r="19968" spans="1:8" ht="15" hidden="1" thickBot="1">
      <c r="A19968" s="409">
        <v>202210</v>
      </c>
      <c r="B19968" s="196" t="s">
        <v>666</v>
      </c>
      <c r="C19968" s="197" t="s">
        <v>480</v>
      </c>
      <c r="D19968" s="198" t="s">
        <v>337</v>
      </c>
      <c r="E19968" s="421">
        <v>117127</v>
      </c>
      <c r="F19968" s="413">
        <v>156.91</v>
      </c>
      <c r="G19968" s="414">
        <f t="shared" si="622"/>
        <v>746.45975399910776</v>
      </c>
      <c r="H19968" s="415">
        <f t="shared" si="623"/>
        <v>3.732298769995539</v>
      </c>
    </row>
    <row r="19969" spans="1:8" ht="15" hidden="1" thickBot="1">
      <c r="A19969" s="409">
        <v>202210</v>
      </c>
      <c r="B19969" s="196" t="s">
        <v>667</v>
      </c>
      <c r="C19969" s="197" t="s">
        <v>480</v>
      </c>
      <c r="D19969" s="198" t="s">
        <v>350</v>
      </c>
      <c r="E19969" s="421">
        <v>0.01</v>
      </c>
      <c r="F19969" s="413">
        <v>156.91</v>
      </c>
      <c r="G19969" s="414">
        <f t="shared" si="622"/>
        <v>6.3730801096169775E-5</v>
      </c>
      <c r="H19969" s="415" t="str">
        <f t="shared" si="623"/>
        <v>VER</v>
      </c>
    </row>
    <row r="19970" spans="1:8" ht="15" hidden="1" thickBot="1">
      <c r="A19970" s="409">
        <v>202210</v>
      </c>
      <c r="B19970" s="196" t="s">
        <v>668</v>
      </c>
      <c r="C19970" s="197" t="s">
        <v>480</v>
      </c>
      <c r="D19970" s="198" t="s">
        <v>337</v>
      </c>
      <c r="E19970" s="421">
        <v>88471</v>
      </c>
      <c r="F19970" s="413">
        <v>156.91</v>
      </c>
      <c r="G19970" s="414">
        <f t="shared" ref="G19970:G20033" si="624">+E19970/F19970</f>
        <v>563.83277037792368</v>
      </c>
      <c r="H19970" s="415">
        <f t="shared" ref="H19970:H20033" si="625">IF(D19970="TB",G19970/200,IF(D19970="LT",G19970,"VER"))</f>
        <v>2.8191638518896185</v>
      </c>
    </row>
    <row r="19971" spans="1:8" ht="15" hidden="1" thickBot="1">
      <c r="A19971" s="409">
        <v>202210</v>
      </c>
      <c r="B19971" s="196" t="s">
        <v>669</v>
      </c>
      <c r="C19971" s="197" t="s">
        <v>480</v>
      </c>
      <c r="D19971" s="198" t="s">
        <v>339</v>
      </c>
      <c r="E19971" s="421">
        <v>442</v>
      </c>
      <c r="F19971" s="413">
        <v>156.91</v>
      </c>
      <c r="G19971" s="414">
        <f t="shared" si="624"/>
        <v>2.8169014084507045</v>
      </c>
      <c r="H19971" s="415">
        <f t="shared" si="625"/>
        <v>2.8169014084507045</v>
      </c>
    </row>
    <row r="19972" spans="1:8" ht="15" hidden="1" thickBot="1">
      <c r="A19972" s="409">
        <v>202210</v>
      </c>
      <c r="B19972" s="196" t="s">
        <v>670</v>
      </c>
      <c r="C19972" s="197" t="s">
        <v>480</v>
      </c>
      <c r="D19972" s="198" t="s">
        <v>337</v>
      </c>
      <c r="E19972" s="421">
        <v>88471</v>
      </c>
      <c r="F19972" s="413">
        <v>156.91</v>
      </c>
      <c r="G19972" s="414">
        <f t="shared" si="624"/>
        <v>563.83277037792368</v>
      </c>
      <c r="H19972" s="415">
        <f t="shared" si="625"/>
        <v>2.8191638518896185</v>
      </c>
    </row>
    <row r="19973" spans="1:8" ht="15" hidden="1" thickBot="1">
      <c r="A19973" s="409">
        <v>202210</v>
      </c>
      <c r="B19973" s="196" t="s">
        <v>671</v>
      </c>
      <c r="C19973" s="197" t="s">
        <v>672</v>
      </c>
      <c r="D19973" s="198" t="s">
        <v>374</v>
      </c>
      <c r="E19973" s="421">
        <v>736</v>
      </c>
      <c r="F19973" s="413">
        <v>156.91</v>
      </c>
      <c r="G19973" s="414">
        <f t="shared" si="624"/>
        <v>4.6905869606780959</v>
      </c>
      <c r="H19973" s="415" t="str">
        <f t="shared" si="625"/>
        <v>VER</v>
      </c>
    </row>
    <row r="19974" spans="1:8" ht="15" hidden="1" thickBot="1">
      <c r="A19974" s="409">
        <v>202210</v>
      </c>
      <c r="B19974" s="196" t="s">
        <v>673</v>
      </c>
      <c r="C19974" s="197" t="s">
        <v>674</v>
      </c>
      <c r="D19974" s="198" t="s">
        <v>374</v>
      </c>
      <c r="E19974" s="421">
        <v>26.4</v>
      </c>
      <c r="F19974" s="413">
        <v>156.91</v>
      </c>
      <c r="G19974" s="414">
        <f t="shared" si="624"/>
        <v>0.16824931489388822</v>
      </c>
      <c r="H19974" s="415" t="str">
        <f t="shared" si="625"/>
        <v>VER</v>
      </c>
    </row>
    <row r="19975" spans="1:8" ht="15" hidden="1" thickBot="1">
      <c r="A19975" s="409">
        <v>202210</v>
      </c>
      <c r="B19975" s="196" t="s">
        <v>675</v>
      </c>
      <c r="C19975" s="197" t="s">
        <v>676</v>
      </c>
      <c r="D19975" s="198" t="s">
        <v>337</v>
      </c>
      <c r="E19975" s="421">
        <v>59410</v>
      </c>
      <c r="F19975" s="413">
        <v>156.91</v>
      </c>
      <c r="G19975" s="414">
        <f t="shared" si="624"/>
        <v>378.62468931234469</v>
      </c>
      <c r="H19975" s="415">
        <f t="shared" si="625"/>
        <v>1.8931234465617235</v>
      </c>
    </row>
    <row r="19976" spans="1:8" ht="15" hidden="1" thickBot="1">
      <c r="A19976" s="409">
        <v>202210</v>
      </c>
      <c r="B19976" s="196" t="s">
        <v>677</v>
      </c>
      <c r="C19976" s="197" t="s">
        <v>2639</v>
      </c>
      <c r="D19976" s="198" t="s">
        <v>339</v>
      </c>
      <c r="E19976" s="421">
        <v>297</v>
      </c>
      <c r="F19976" s="413">
        <v>156.91</v>
      </c>
      <c r="G19976" s="414">
        <f t="shared" si="624"/>
        <v>1.8928047925562426</v>
      </c>
      <c r="H19976" s="415">
        <f t="shared" si="625"/>
        <v>1.8928047925562426</v>
      </c>
    </row>
    <row r="19977" spans="1:8" ht="15" hidden="1" thickBot="1">
      <c r="A19977" s="409">
        <v>202210</v>
      </c>
      <c r="B19977" s="196" t="s">
        <v>678</v>
      </c>
      <c r="C19977" s="197" t="s">
        <v>679</v>
      </c>
      <c r="D19977" s="198" t="s">
        <v>337</v>
      </c>
      <c r="E19977" s="421">
        <v>41659</v>
      </c>
      <c r="F19977" s="413">
        <v>156.91</v>
      </c>
      <c r="G19977" s="414">
        <f t="shared" si="624"/>
        <v>265.49614428653371</v>
      </c>
      <c r="H19977" s="415">
        <f t="shared" si="625"/>
        <v>1.3274807214326685</v>
      </c>
    </row>
    <row r="19978" spans="1:8" ht="15" hidden="1" thickBot="1">
      <c r="A19978" s="409">
        <v>202210</v>
      </c>
      <c r="B19978" s="196" t="s">
        <v>680</v>
      </c>
      <c r="C19978" s="197" t="s">
        <v>679</v>
      </c>
      <c r="D19978" s="198" t="s">
        <v>339</v>
      </c>
      <c r="E19978" s="421">
        <v>208</v>
      </c>
      <c r="F19978" s="413">
        <v>156.91</v>
      </c>
      <c r="G19978" s="414">
        <f t="shared" si="624"/>
        <v>1.3256006628003314</v>
      </c>
      <c r="H19978" s="415">
        <f t="shared" si="625"/>
        <v>1.3256006628003314</v>
      </c>
    </row>
    <row r="19979" spans="1:8" ht="15" hidden="1" thickBot="1">
      <c r="A19979" s="409">
        <v>202210</v>
      </c>
      <c r="B19979" s="196" t="s">
        <v>681</v>
      </c>
      <c r="C19979" s="197" t="s">
        <v>388</v>
      </c>
      <c r="D19979" s="198" t="s">
        <v>337</v>
      </c>
      <c r="E19979" s="421">
        <v>122400</v>
      </c>
      <c r="F19979" s="413">
        <v>156.91</v>
      </c>
      <c r="G19979" s="414">
        <f t="shared" si="624"/>
        <v>780.06500541711807</v>
      </c>
      <c r="H19979" s="415">
        <f t="shared" si="625"/>
        <v>3.9003250270855903</v>
      </c>
    </row>
    <row r="19980" spans="1:8" ht="15" hidden="1" thickBot="1">
      <c r="A19980" s="409">
        <v>202210</v>
      </c>
      <c r="B19980" s="196" t="s">
        <v>682</v>
      </c>
      <c r="C19980" s="197" t="s">
        <v>388</v>
      </c>
      <c r="D19980" s="198" t="s">
        <v>339</v>
      </c>
      <c r="E19980" s="421">
        <v>612</v>
      </c>
      <c r="F19980" s="413">
        <v>156.91</v>
      </c>
      <c r="G19980" s="414">
        <f t="shared" si="624"/>
        <v>3.9003250270855907</v>
      </c>
      <c r="H19980" s="415">
        <f t="shared" si="625"/>
        <v>3.9003250270855907</v>
      </c>
    </row>
    <row r="19981" spans="1:8" ht="15" hidden="1" thickBot="1">
      <c r="A19981" s="409">
        <v>202210</v>
      </c>
      <c r="B19981" s="196" t="s">
        <v>683</v>
      </c>
      <c r="C19981" s="197" t="s">
        <v>388</v>
      </c>
      <c r="D19981" s="198" t="s">
        <v>337</v>
      </c>
      <c r="E19981" s="421">
        <v>122400</v>
      </c>
      <c r="F19981" s="413">
        <v>156.91</v>
      </c>
      <c r="G19981" s="414">
        <f t="shared" si="624"/>
        <v>780.06500541711807</v>
      </c>
      <c r="H19981" s="415">
        <f t="shared" si="625"/>
        <v>3.9003250270855903</v>
      </c>
    </row>
    <row r="19982" spans="1:8" ht="15" hidden="1" thickBot="1">
      <c r="A19982" s="409">
        <v>202210</v>
      </c>
      <c r="B19982" s="196" t="s">
        <v>684</v>
      </c>
      <c r="C19982" s="197" t="s">
        <v>388</v>
      </c>
      <c r="D19982" s="198" t="s">
        <v>339</v>
      </c>
      <c r="E19982" s="421">
        <v>678</v>
      </c>
      <c r="F19982" s="413">
        <v>156.91</v>
      </c>
      <c r="G19982" s="414">
        <f t="shared" si="624"/>
        <v>4.3209483143203107</v>
      </c>
      <c r="H19982" s="415">
        <f t="shared" si="625"/>
        <v>4.3209483143203107</v>
      </c>
    </row>
    <row r="19983" spans="1:8" ht="15" hidden="1" thickBot="1">
      <c r="A19983" s="409">
        <v>202210</v>
      </c>
      <c r="B19983" s="196" t="s">
        <v>685</v>
      </c>
      <c r="C19983" s="197" t="s">
        <v>388</v>
      </c>
      <c r="D19983" s="198" t="s">
        <v>339</v>
      </c>
      <c r="E19983" s="421">
        <v>678</v>
      </c>
      <c r="F19983" s="413">
        <v>156.91</v>
      </c>
      <c r="G19983" s="414">
        <f t="shared" si="624"/>
        <v>4.3209483143203107</v>
      </c>
      <c r="H19983" s="415">
        <f t="shared" si="625"/>
        <v>4.3209483143203107</v>
      </c>
    </row>
    <row r="19984" spans="1:8" ht="15" hidden="1" thickBot="1">
      <c r="A19984" s="409">
        <v>202210</v>
      </c>
      <c r="B19984" s="196" t="s">
        <v>686</v>
      </c>
      <c r="C19984" s="197" t="s">
        <v>388</v>
      </c>
      <c r="D19984" s="198" t="s">
        <v>339</v>
      </c>
      <c r="E19984" s="421">
        <v>373</v>
      </c>
      <c r="F19984" s="413">
        <v>156.91</v>
      </c>
      <c r="G19984" s="414">
        <f t="shared" si="624"/>
        <v>2.3771588808871327</v>
      </c>
      <c r="H19984" s="415">
        <f t="shared" si="625"/>
        <v>2.3771588808871327</v>
      </c>
    </row>
    <row r="19985" spans="1:8" ht="15" hidden="1" thickBot="1">
      <c r="A19985" s="409">
        <v>202210</v>
      </c>
      <c r="B19985" s="196" t="s">
        <v>687</v>
      </c>
      <c r="C19985" s="197" t="s">
        <v>388</v>
      </c>
      <c r="D19985" s="198" t="s">
        <v>337</v>
      </c>
      <c r="E19985" s="421">
        <v>104310</v>
      </c>
      <c r="F19985" s="413">
        <v>156.91</v>
      </c>
      <c r="G19985" s="414">
        <f t="shared" si="624"/>
        <v>664.77598623414701</v>
      </c>
      <c r="H19985" s="415">
        <f t="shared" si="625"/>
        <v>3.323879931170735</v>
      </c>
    </row>
    <row r="19986" spans="1:8" ht="15" hidden="1" thickBot="1">
      <c r="A19986" s="409">
        <v>202210</v>
      </c>
      <c r="B19986" s="196" t="s">
        <v>688</v>
      </c>
      <c r="C19986" s="197" t="s">
        <v>2640</v>
      </c>
      <c r="D19986" s="198" t="s">
        <v>339</v>
      </c>
      <c r="E19986" s="421">
        <v>522</v>
      </c>
      <c r="F19986" s="413">
        <v>156.91</v>
      </c>
      <c r="G19986" s="414">
        <f t="shared" si="624"/>
        <v>3.3267478172200624</v>
      </c>
      <c r="H19986" s="415">
        <f t="shared" si="625"/>
        <v>3.3267478172200624</v>
      </c>
    </row>
    <row r="19987" spans="1:8" ht="15" hidden="1" thickBot="1">
      <c r="A19987" s="409">
        <v>202210</v>
      </c>
      <c r="B19987" s="196" t="s">
        <v>689</v>
      </c>
      <c r="C19987" s="197" t="s">
        <v>388</v>
      </c>
      <c r="D19987" s="198" t="s">
        <v>337</v>
      </c>
      <c r="E19987" s="421">
        <v>90150</v>
      </c>
      <c r="F19987" s="413">
        <v>156.91</v>
      </c>
      <c r="G19987" s="414">
        <f t="shared" si="624"/>
        <v>574.53317188197059</v>
      </c>
      <c r="H19987" s="415">
        <f t="shared" si="625"/>
        <v>2.8726658594098531</v>
      </c>
    </row>
    <row r="19988" spans="1:8" ht="15" hidden="1" thickBot="1">
      <c r="A19988" s="409">
        <v>202210</v>
      </c>
      <c r="B19988" s="196" t="s">
        <v>690</v>
      </c>
      <c r="C19988" s="197" t="s">
        <v>2641</v>
      </c>
      <c r="D19988" s="198" t="s">
        <v>339</v>
      </c>
      <c r="E19988" s="421">
        <v>451</v>
      </c>
      <c r="F19988" s="413">
        <v>156.91</v>
      </c>
      <c r="G19988" s="414">
        <f t="shared" si="624"/>
        <v>2.8742591294372573</v>
      </c>
      <c r="H19988" s="415">
        <f t="shared" si="625"/>
        <v>2.8742591294372573</v>
      </c>
    </row>
    <row r="19989" spans="1:8" ht="15" hidden="1" thickBot="1">
      <c r="A19989" s="409">
        <v>202210</v>
      </c>
      <c r="B19989" s="196" t="s">
        <v>691</v>
      </c>
      <c r="C19989" s="197" t="s">
        <v>388</v>
      </c>
      <c r="D19989" s="198" t="s">
        <v>337</v>
      </c>
      <c r="E19989" s="421">
        <v>103237</v>
      </c>
      <c r="F19989" s="413">
        <v>156.91</v>
      </c>
      <c r="G19989" s="414">
        <f t="shared" si="624"/>
        <v>657.93767127652791</v>
      </c>
      <c r="H19989" s="415">
        <f t="shared" si="625"/>
        <v>3.2896883563826393</v>
      </c>
    </row>
    <row r="19990" spans="1:8" ht="15" hidden="1" thickBot="1">
      <c r="A19990" s="409">
        <v>202210</v>
      </c>
      <c r="B19990" s="196" t="s">
        <v>692</v>
      </c>
      <c r="C19990" s="197" t="s">
        <v>388</v>
      </c>
      <c r="D19990" s="198" t="s">
        <v>339</v>
      </c>
      <c r="E19990" s="421">
        <v>440</v>
      </c>
      <c r="F19990" s="413">
        <v>156.91</v>
      </c>
      <c r="G19990" s="414">
        <f t="shared" si="624"/>
        <v>2.8041552482314702</v>
      </c>
      <c r="H19990" s="415">
        <f t="shared" si="625"/>
        <v>2.8041552482314702</v>
      </c>
    </row>
    <row r="19991" spans="1:8" ht="15" hidden="1" thickBot="1">
      <c r="A19991" s="409">
        <v>202210</v>
      </c>
      <c r="B19991" s="196" t="s">
        <v>693</v>
      </c>
      <c r="C19991" s="197" t="s">
        <v>388</v>
      </c>
      <c r="D19991" s="198" t="s">
        <v>337</v>
      </c>
      <c r="E19991" s="421">
        <v>21512</v>
      </c>
      <c r="F19991" s="413">
        <v>156.91</v>
      </c>
      <c r="G19991" s="414">
        <f t="shared" si="624"/>
        <v>137.09769931808043</v>
      </c>
      <c r="H19991" s="415">
        <f t="shared" si="625"/>
        <v>0.68548849659040212</v>
      </c>
    </row>
    <row r="19992" spans="1:8" ht="15" hidden="1" thickBot="1">
      <c r="A19992" s="409">
        <v>202210</v>
      </c>
      <c r="B19992" s="196" t="s">
        <v>694</v>
      </c>
      <c r="C19992" s="197" t="s">
        <v>388</v>
      </c>
      <c r="D19992" s="198" t="s">
        <v>339</v>
      </c>
      <c r="E19992" s="421">
        <v>108</v>
      </c>
      <c r="F19992" s="413">
        <v>156.91</v>
      </c>
      <c r="G19992" s="414">
        <f t="shared" si="624"/>
        <v>0.68829265183863364</v>
      </c>
      <c r="H19992" s="415">
        <f t="shared" si="625"/>
        <v>0.68829265183863364</v>
      </c>
    </row>
    <row r="19993" spans="1:8" ht="15" hidden="1" thickBot="1">
      <c r="A19993" s="409">
        <v>202210</v>
      </c>
      <c r="B19993" s="196" t="s">
        <v>695</v>
      </c>
      <c r="C19993" s="197" t="s">
        <v>388</v>
      </c>
      <c r="D19993" s="198" t="s">
        <v>337</v>
      </c>
      <c r="E19993" s="421">
        <v>78546</v>
      </c>
      <c r="F19993" s="413">
        <v>156.91</v>
      </c>
      <c r="G19993" s="414">
        <f t="shared" si="624"/>
        <v>500.57995028997516</v>
      </c>
      <c r="H19993" s="415">
        <f t="shared" si="625"/>
        <v>2.5028997514498759</v>
      </c>
    </row>
    <row r="19994" spans="1:8" ht="15" hidden="1" thickBot="1">
      <c r="A19994" s="409">
        <v>202210</v>
      </c>
      <c r="B19994" s="196" t="s">
        <v>696</v>
      </c>
      <c r="C19994" s="197" t="s">
        <v>388</v>
      </c>
      <c r="D19994" s="198" t="s">
        <v>339</v>
      </c>
      <c r="E19994" s="421">
        <v>440</v>
      </c>
      <c r="F19994" s="413">
        <v>156.91</v>
      </c>
      <c r="G19994" s="414">
        <f t="shared" si="624"/>
        <v>2.8041552482314702</v>
      </c>
      <c r="H19994" s="415">
        <f t="shared" si="625"/>
        <v>2.8041552482314702</v>
      </c>
    </row>
    <row r="19995" spans="1:8" ht="15" hidden="1" thickBot="1">
      <c r="A19995" s="409">
        <v>202210</v>
      </c>
      <c r="B19995" s="196" t="s">
        <v>697</v>
      </c>
      <c r="C19995" s="197" t="s">
        <v>388</v>
      </c>
      <c r="D19995" s="198" t="s">
        <v>337</v>
      </c>
      <c r="E19995" s="421">
        <v>80597</v>
      </c>
      <c r="F19995" s="413">
        <v>156.91</v>
      </c>
      <c r="G19995" s="414">
        <f t="shared" si="624"/>
        <v>513.65113759479959</v>
      </c>
      <c r="H19995" s="415">
        <f t="shared" si="625"/>
        <v>2.5682556879739979</v>
      </c>
    </row>
    <row r="19996" spans="1:8" ht="15" hidden="1" thickBot="1">
      <c r="A19996" s="409">
        <v>202210</v>
      </c>
      <c r="B19996" s="196" t="s">
        <v>698</v>
      </c>
      <c r="C19996" s="197" t="s">
        <v>388</v>
      </c>
      <c r="D19996" s="198" t="s">
        <v>337</v>
      </c>
      <c r="E19996" s="421">
        <v>122031</v>
      </c>
      <c r="F19996" s="413">
        <v>156.91</v>
      </c>
      <c r="G19996" s="414">
        <f t="shared" si="624"/>
        <v>777.71333885666945</v>
      </c>
      <c r="H19996" s="415">
        <f t="shared" si="625"/>
        <v>3.8885666942833472</v>
      </c>
    </row>
    <row r="19997" spans="1:8" ht="15" hidden="1" thickBot="1">
      <c r="A19997" s="409">
        <v>202210</v>
      </c>
      <c r="B19997" s="196" t="s">
        <v>699</v>
      </c>
      <c r="C19997" s="197" t="s">
        <v>388</v>
      </c>
      <c r="D19997" s="198" t="s">
        <v>339</v>
      </c>
      <c r="E19997" s="421">
        <v>610</v>
      </c>
      <c r="F19997" s="413">
        <v>156.91</v>
      </c>
      <c r="G19997" s="414">
        <f t="shared" si="624"/>
        <v>3.8875788668663565</v>
      </c>
      <c r="H19997" s="415">
        <f t="shared" si="625"/>
        <v>3.8875788668663565</v>
      </c>
    </row>
    <row r="19998" spans="1:8" ht="15" hidden="1" thickBot="1">
      <c r="A19998" s="409">
        <v>202210</v>
      </c>
      <c r="B19998" s="196" t="s">
        <v>700</v>
      </c>
      <c r="C19998" s="197" t="s">
        <v>388</v>
      </c>
      <c r="D19998" s="198" t="s">
        <v>337</v>
      </c>
      <c r="E19998" s="421">
        <v>80641</v>
      </c>
      <c r="F19998" s="413">
        <v>156.91</v>
      </c>
      <c r="G19998" s="414">
        <f t="shared" si="624"/>
        <v>513.93155311962278</v>
      </c>
      <c r="H19998" s="415">
        <f t="shared" si="625"/>
        <v>2.5696577655981141</v>
      </c>
    </row>
    <row r="19999" spans="1:8" ht="15" hidden="1" thickBot="1">
      <c r="A19999" s="409">
        <v>202210</v>
      </c>
      <c r="B19999" s="196" t="s">
        <v>701</v>
      </c>
      <c r="C19999" s="197" t="s">
        <v>388</v>
      </c>
      <c r="D19999" s="198" t="s">
        <v>337</v>
      </c>
      <c r="E19999" s="421">
        <v>118241</v>
      </c>
      <c r="F19999" s="413">
        <v>156.91</v>
      </c>
      <c r="G19999" s="414">
        <f t="shared" si="624"/>
        <v>753.55936524122114</v>
      </c>
      <c r="H19999" s="415">
        <f t="shared" si="625"/>
        <v>3.7677968262061059</v>
      </c>
    </row>
    <row r="20000" spans="1:8" ht="15" hidden="1" thickBot="1">
      <c r="A20000" s="409">
        <v>202210</v>
      </c>
      <c r="B20000" s="196" t="s">
        <v>702</v>
      </c>
      <c r="C20000" s="197" t="s">
        <v>388</v>
      </c>
      <c r="D20000" s="198" t="s">
        <v>339</v>
      </c>
      <c r="E20000" s="421">
        <v>591</v>
      </c>
      <c r="F20000" s="413">
        <v>156.91</v>
      </c>
      <c r="G20000" s="414">
        <f t="shared" si="624"/>
        <v>3.7664903447836342</v>
      </c>
      <c r="H20000" s="415">
        <f t="shared" si="625"/>
        <v>3.7664903447836342</v>
      </c>
    </row>
    <row r="20001" spans="1:8" ht="15" hidden="1" thickBot="1">
      <c r="A20001" s="409">
        <v>202210</v>
      </c>
      <c r="B20001" s="196" t="s">
        <v>703</v>
      </c>
      <c r="C20001" s="197" t="s">
        <v>388</v>
      </c>
      <c r="D20001" s="198" t="s">
        <v>337</v>
      </c>
      <c r="E20001" s="421">
        <v>105232</v>
      </c>
      <c r="F20001" s="413">
        <v>156.91</v>
      </c>
      <c r="G20001" s="414">
        <f t="shared" si="624"/>
        <v>670.65196609521388</v>
      </c>
      <c r="H20001" s="415">
        <f t="shared" si="625"/>
        <v>3.3532598304760692</v>
      </c>
    </row>
    <row r="20002" spans="1:8" ht="15" hidden="1" thickBot="1">
      <c r="A20002" s="409">
        <v>202210</v>
      </c>
      <c r="B20002" s="196" t="s">
        <v>704</v>
      </c>
      <c r="C20002" s="197" t="s">
        <v>388</v>
      </c>
      <c r="D20002" s="198" t="s">
        <v>337</v>
      </c>
      <c r="E20002" s="421">
        <v>84095</v>
      </c>
      <c r="F20002" s="413">
        <v>156.91</v>
      </c>
      <c r="G20002" s="414">
        <f t="shared" si="624"/>
        <v>535.94417181823974</v>
      </c>
      <c r="H20002" s="415">
        <f t="shared" si="625"/>
        <v>2.6797208590911987</v>
      </c>
    </row>
    <row r="20003" spans="1:8" ht="15" hidden="1" thickBot="1">
      <c r="A20003" s="409">
        <v>202210</v>
      </c>
      <c r="B20003" s="196" t="s">
        <v>705</v>
      </c>
      <c r="C20003" s="197" t="s">
        <v>388</v>
      </c>
      <c r="D20003" s="198" t="s">
        <v>339</v>
      </c>
      <c r="E20003" s="421">
        <v>420</v>
      </c>
      <c r="F20003" s="413">
        <v>156.91</v>
      </c>
      <c r="G20003" s="414">
        <f t="shared" si="624"/>
        <v>2.6766936460391308</v>
      </c>
      <c r="H20003" s="415">
        <f t="shared" si="625"/>
        <v>2.6766936460391308</v>
      </c>
    </row>
    <row r="20004" spans="1:8" ht="15" hidden="1" thickBot="1">
      <c r="A20004" s="409">
        <v>202210</v>
      </c>
      <c r="B20004" s="196" t="s">
        <v>706</v>
      </c>
      <c r="C20004" s="197" t="s">
        <v>388</v>
      </c>
      <c r="D20004" s="198" t="s">
        <v>337</v>
      </c>
      <c r="E20004" s="421">
        <v>446802</v>
      </c>
      <c r="F20004" s="413">
        <v>156.91</v>
      </c>
      <c r="G20004" s="414">
        <f t="shared" si="624"/>
        <v>2847.5049391370849</v>
      </c>
      <c r="H20004" s="415">
        <f t="shared" si="625"/>
        <v>14.237524695685424</v>
      </c>
    </row>
    <row r="20005" spans="1:8" ht="15" hidden="1" thickBot="1">
      <c r="A20005" s="409">
        <v>202210</v>
      </c>
      <c r="B20005" s="196" t="s">
        <v>707</v>
      </c>
      <c r="C20005" s="197" t="s">
        <v>388</v>
      </c>
      <c r="D20005" s="198" t="s">
        <v>337</v>
      </c>
      <c r="E20005" s="421">
        <v>104492</v>
      </c>
      <c r="F20005" s="413">
        <v>156.91</v>
      </c>
      <c r="G20005" s="414">
        <f t="shared" si="624"/>
        <v>665.93588681409722</v>
      </c>
      <c r="H20005" s="415">
        <f t="shared" si="625"/>
        <v>3.3296794340704863</v>
      </c>
    </row>
    <row r="20006" spans="1:8" ht="15" hidden="1" thickBot="1">
      <c r="A20006" s="409">
        <v>202210</v>
      </c>
      <c r="B20006" s="196" t="s">
        <v>708</v>
      </c>
      <c r="C20006" s="197" t="s">
        <v>388</v>
      </c>
      <c r="D20006" s="198" t="s">
        <v>339</v>
      </c>
      <c r="E20006" s="421">
        <v>522</v>
      </c>
      <c r="F20006" s="413">
        <v>156.91</v>
      </c>
      <c r="G20006" s="414">
        <f t="shared" si="624"/>
        <v>3.3267478172200624</v>
      </c>
      <c r="H20006" s="415">
        <f t="shared" si="625"/>
        <v>3.3267478172200624</v>
      </c>
    </row>
    <row r="20007" spans="1:8" ht="15" hidden="1" thickBot="1">
      <c r="A20007" s="409">
        <v>202210</v>
      </c>
      <c r="B20007" s="196" t="s">
        <v>709</v>
      </c>
      <c r="C20007" s="197" t="s">
        <v>388</v>
      </c>
      <c r="D20007" s="198" t="s">
        <v>337</v>
      </c>
      <c r="E20007" s="421">
        <v>90150</v>
      </c>
      <c r="F20007" s="413">
        <v>156.91</v>
      </c>
      <c r="G20007" s="414">
        <f t="shared" si="624"/>
        <v>574.53317188197059</v>
      </c>
      <c r="H20007" s="415">
        <f t="shared" si="625"/>
        <v>2.8726658594098531</v>
      </c>
    </row>
    <row r="20008" spans="1:8" ht="15" hidden="1" thickBot="1">
      <c r="A20008" s="409">
        <v>202210</v>
      </c>
      <c r="B20008" s="196" t="s">
        <v>710</v>
      </c>
      <c r="C20008" s="197" t="s">
        <v>2642</v>
      </c>
      <c r="D20008" s="198" t="s">
        <v>339</v>
      </c>
      <c r="E20008" s="421">
        <v>451</v>
      </c>
      <c r="F20008" s="413">
        <v>156.91</v>
      </c>
      <c r="G20008" s="414">
        <f t="shared" si="624"/>
        <v>2.8742591294372573</v>
      </c>
      <c r="H20008" s="415">
        <f t="shared" si="625"/>
        <v>2.8742591294372573</v>
      </c>
    </row>
    <row r="20009" spans="1:8" ht="15" hidden="1" thickBot="1">
      <c r="A20009" s="409">
        <v>202210</v>
      </c>
      <c r="B20009" s="196" t="s">
        <v>711</v>
      </c>
      <c r="C20009" s="197" t="s">
        <v>388</v>
      </c>
      <c r="D20009" s="198" t="s">
        <v>337</v>
      </c>
      <c r="E20009" s="421">
        <v>126052</v>
      </c>
      <c r="F20009" s="413">
        <v>156.91</v>
      </c>
      <c r="G20009" s="414">
        <f t="shared" si="624"/>
        <v>803.33949397743936</v>
      </c>
      <c r="H20009" s="415">
        <f t="shared" si="625"/>
        <v>4.0166974698871964</v>
      </c>
    </row>
    <row r="20010" spans="1:8" ht="15" hidden="1" thickBot="1">
      <c r="A20010" s="409">
        <v>202210</v>
      </c>
      <c r="B20010" s="196" t="s">
        <v>712</v>
      </c>
      <c r="C20010" s="197" t="s">
        <v>388</v>
      </c>
      <c r="D20010" s="198" t="s">
        <v>339</v>
      </c>
      <c r="E20010" s="421">
        <v>630</v>
      </c>
      <c r="F20010" s="413">
        <v>156.91</v>
      </c>
      <c r="G20010" s="414">
        <f t="shared" si="624"/>
        <v>4.0150404690586958</v>
      </c>
      <c r="H20010" s="415">
        <f t="shared" si="625"/>
        <v>4.0150404690586958</v>
      </c>
    </row>
    <row r="20011" spans="1:8" ht="15" hidden="1" thickBot="1">
      <c r="A20011" s="409">
        <v>202210</v>
      </c>
      <c r="B20011" s="196" t="s">
        <v>713</v>
      </c>
      <c r="C20011" s="197" t="s">
        <v>388</v>
      </c>
      <c r="D20011" s="198" t="s">
        <v>374</v>
      </c>
      <c r="E20011" s="421">
        <v>0.01</v>
      </c>
      <c r="F20011" s="413">
        <v>156.91</v>
      </c>
      <c r="G20011" s="414">
        <f t="shared" si="624"/>
        <v>6.3730801096169775E-5</v>
      </c>
      <c r="H20011" s="415" t="str">
        <f t="shared" si="625"/>
        <v>VER</v>
      </c>
    </row>
    <row r="20012" spans="1:8" ht="15" hidden="1" thickBot="1">
      <c r="A20012" s="409">
        <v>202210</v>
      </c>
      <c r="B20012" s="196" t="s">
        <v>714</v>
      </c>
      <c r="C20012" s="197" t="s">
        <v>388</v>
      </c>
      <c r="D20012" s="198" t="s">
        <v>374</v>
      </c>
      <c r="E20012" s="421">
        <v>0.01</v>
      </c>
      <c r="F20012" s="413">
        <v>156.91</v>
      </c>
      <c r="G20012" s="414">
        <f t="shared" si="624"/>
        <v>6.3730801096169775E-5</v>
      </c>
      <c r="H20012" s="415" t="str">
        <f t="shared" si="625"/>
        <v>VER</v>
      </c>
    </row>
    <row r="20013" spans="1:8" ht="15" hidden="1" thickBot="1">
      <c r="A20013" s="409">
        <v>202210</v>
      </c>
      <c r="B20013" s="196" t="s">
        <v>715</v>
      </c>
      <c r="C20013" s="197" t="s">
        <v>388</v>
      </c>
      <c r="D20013" s="198" t="s">
        <v>374</v>
      </c>
      <c r="E20013" s="421">
        <v>0.01</v>
      </c>
      <c r="F20013" s="413">
        <v>156.91</v>
      </c>
      <c r="G20013" s="414">
        <f t="shared" si="624"/>
        <v>6.3730801096169775E-5</v>
      </c>
      <c r="H20013" s="415" t="str">
        <f t="shared" si="625"/>
        <v>VER</v>
      </c>
    </row>
    <row r="20014" spans="1:8" ht="15" hidden="1" thickBot="1">
      <c r="A20014" s="409">
        <v>202210</v>
      </c>
      <c r="B20014" s="196" t="s">
        <v>716</v>
      </c>
      <c r="C20014" s="197" t="s">
        <v>388</v>
      </c>
      <c r="D20014" s="198" t="s">
        <v>374</v>
      </c>
      <c r="E20014" s="421">
        <v>0.01</v>
      </c>
      <c r="F20014" s="413">
        <v>156.91</v>
      </c>
      <c r="G20014" s="414">
        <f t="shared" si="624"/>
        <v>6.3730801096169775E-5</v>
      </c>
      <c r="H20014" s="415" t="str">
        <f t="shared" si="625"/>
        <v>VER</v>
      </c>
    </row>
    <row r="20015" spans="1:8" ht="15" hidden="1" thickBot="1">
      <c r="A20015" s="409">
        <v>202210</v>
      </c>
      <c r="B20015" s="196" t="s">
        <v>717</v>
      </c>
      <c r="C20015" s="197" t="s">
        <v>388</v>
      </c>
      <c r="D20015" s="198" t="s">
        <v>337</v>
      </c>
      <c r="E20015" s="421">
        <v>88110</v>
      </c>
      <c r="F20015" s="413">
        <v>156.91</v>
      </c>
      <c r="G20015" s="414">
        <f t="shared" si="624"/>
        <v>561.53208845835195</v>
      </c>
      <c r="H20015" s="415">
        <f t="shared" si="625"/>
        <v>2.8076604422917599</v>
      </c>
    </row>
    <row r="20016" spans="1:8" ht="15" hidden="1" thickBot="1">
      <c r="A20016" s="409">
        <v>202210</v>
      </c>
      <c r="B20016" s="196" t="s">
        <v>718</v>
      </c>
      <c r="C20016" s="197" t="s">
        <v>388</v>
      </c>
      <c r="D20016" s="198" t="s">
        <v>339</v>
      </c>
      <c r="E20016" s="421">
        <v>441</v>
      </c>
      <c r="F20016" s="413">
        <v>156.91</v>
      </c>
      <c r="G20016" s="414">
        <f t="shared" si="624"/>
        <v>2.8105283283410873</v>
      </c>
      <c r="H20016" s="415">
        <f t="shared" si="625"/>
        <v>2.8105283283410873</v>
      </c>
    </row>
    <row r="20017" spans="1:8" ht="15" hidden="1" thickBot="1">
      <c r="A20017" s="409">
        <v>202210</v>
      </c>
      <c r="B20017" s="196" t="s">
        <v>719</v>
      </c>
      <c r="C20017" s="197" t="s">
        <v>388</v>
      </c>
      <c r="D20017" s="198" t="s">
        <v>337</v>
      </c>
      <c r="E20017" s="421">
        <v>287873</v>
      </c>
      <c r="F20017" s="413">
        <v>156.91</v>
      </c>
      <c r="G20017" s="414">
        <f t="shared" si="624"/>
        <v>1834.6376903957682</v>
      </c>
      <c r="H20017" s="415">
        <f t="shared" si="625"/>
        <v>9.1731884519788416</v>
      </c>
    </row>
    <row r="20018" spans="1:8" ht="15" hidden="1" thickBot="1">
      <c r="A20018" s="409">
        <v>202210</v>
      </c>
      <c r="B20018" s="196" t="s">
        <v>720</v>
      </c>
      <c r="C20018" s="197" t="s">
        <v>388</v>
      </c>
      <c r="D20018" s="198" t="s">
        <v>339</v>
      </c>
      <c r="E20018" s="421">
        <v>1439</v>
      </c>
      <c r="F20018" s="413">
        <v>156.91</v>
      </c>
      <c r="G20018" s="414">
        <f t="shared" si="624"/>
        <v>9.1708622777388307</v>
      </c>
      <c r="H20018" s="415">
        <f t="shared" si="625"/>
        <v>9.1708622777388307</v>
      </c>
    </row>
    <row r="20019" spans="1:8" ht="15" hidden="1" thickBot="1">
      <c r="A20019" s="409">
        <v>202210</v>
      </c>
      <c r="B20019" s="196" t="s">
        <v>721</v>
      </c>
      <c r="C20019" s="197" t="s">
        <v>388</v>
      </c>
      <c r="D20019" s="198" t="s">
        <v>337</v>
      </c>
      <c r="E20019" s="421">
        <v>106366</v>
      </c>
      <c r="F20019" s="413">
        <v>156.91</v>
      </c>
      <c r="G20019" s="414">
        <f t="shared" si="624"/>
        <v>677.87903893951943</v>
      </c>
      <c r="H20019" s="415">
        <f t="shared" si="625"/>
        <v>3.3893951946975971</v>
      </c>
    </row>
    <row r="20020" spans="1:8" ht="15" hidden="1" thickBot="1">
      <c r="A20020" s="409">
        <v>202210</v>
      </c>
      <c r="B20020" s="196" t="s">
        <v>722</v>
      </c>
      <c r="C20020" s="197" t="s">
        <v>388</v>
      </c>
      <c r="D20020" s="198" t="s">
        <v>339</v>
      </c>
      <c r="E20020" s="421">
        <v>532</v>
      </c>
      <c r="F20020" s="413">
        <v>156.91</v>
      </c>
      <c r="G20020" s="414">
        <f t="shared" si="624"/>
        <v>3.3904786183162323</v>
      </c>
      <c r="H20020" s="415">
        <f t="shared" si="625"/>
        <v>3.3904786183162323</v>
      </c>
    </row>
    <row r="20021" spans="1:8" ht="15" hidden="1" thickBot="1">
      <c r="A20021" s="409">
        <v>202210</v>
      </c>
      <c r="B20021" s="196" t="s">
        <v>723</v>
      </c>
      <c r="C20021" s="197" t="s">
        <v>388</v>
      </c>
      <c r="D20021" s="198" t="s">
        <v>337</v>
      </c>
      <c r="E20021" s="421">
        <v>71725</v>
      </c>
      <c r="F20021" s="413">
        <v>156.91</v>
      </c>
      <c r="G20021" s="414">
        <f t="shared" si="624"/>
        <v>457.10917086227772</v>
      </c>
      <c r="H20021" s="415">
        <f t="shared" si="625"/>
        <v>2.2855458543113887</v>
      </c>
    </row>
    <row r="20022" spans="1:8" ht="15" hidden="1" thickBot="1">
      <c r="A20022" s="409">
        <v>202210</v>
      </c>
      <c r="B20022" s="196" t="s">
        <v>724</v>
      </c>
      <c r="C20022" s="197" t="s">
        <v>388</v>
      </c>
      <c r="D20022" s="198" t="s">
        <v>337</v>
      </c>
      <c r="E20022" s="421">
        <v>120545</v>
      </c>
      <c r="F20022" s="413">
        <v>156.91</v>
      </c>
      <c r="G20022" s="414">
        <f t="shared" si="624"/>
        <v>768.24294181377866</v>
      </c>
      <c r="H20022" s="415">
        <f t="shared" si="625"/>
        <v>3.8412147090688933</v>
      </c>
    </row>
    <row r="20023" spans="1:8" ht="15" hidden="1" thickBot="1">
      <c r="A20023" s="409">
        <v>202210</v>
      </c>
      <c r="B20023" s="196" t="s">
        <v>725</v>
      </c>
      <c r="C20023" s="197" t="s">
        <v>2643</v>
      </c>
      <c r="D20023" s="198" t="s">
        <v>339</v>
      </c>
      <c r="E20023" s="421">
        <v>603</v>
      </c>
      <c r="F20023" s="413">
        <v>156.91</v>
      </c>
      <c r="G20023" s="414">
        <f t="shared" si="624"/>
        <v>3.8429673060990379</v>
      </c>
      <c r="H20023" s="415">
        <f t="shared" si="625"/>
        <v>3.8429673060990379</v>
      </c>
    </row>
    <row r="20024" spans="1:8" ht="15" hidden="1" thickBot="1">
      <c r="A20024" s="409">
        <v>202210</v>
      </c>
      <c r="B20024" s="196" t="s">
        <v>726</v>
      </c>
      <c r="C20024" s="197" t="s">
        <v>388</v>
      </c>
      <c r="D20024" s="198" t="s">
        <v>337</v>
      </c>
      <c r="E20024" s="421">
        <v>106366</v>
      </c>
      <c r="F20024" s="413">
        <v>156.91</v>
      </c>
      <c r="G20024" s="414">
        <f t="shared" si="624"/>
        <v>677.87903893951943</v>
      </c>
      <c r="H20024" s="415">
        <f t="shared" si="625"/>
        <v>3.3893951946975971</v>
      </c>
    </row>
    <row r="20025" spans="1:8" ht="15" hidden="1" thickBot="1">
      <c r="A20025" s="409">
        <v>202210</v>
      </c>
      <c r="B20025" s="196" t="s">
        <v>727</v>
      </c>
      <c r="C20025" s="197" t="s">
        <v>2644</v>
      </c>
      <c r="D20025" s="198" t="s">
        <v>339</v>
      </c>
      <c r="E20025" s="421">
        <v>532</v>
      </c>
      <c r="F20025" s="413">
        <v>156.91</v>
      </c>
      <c r="G20025" s="414">
        <f t="shared" si="624"/>
        <v>3.3904786183162323</v>
      </c>
      <c r="H20025" s="415">
        <f t="shared" si="625"/>
        <v>3.3904786183162323</v>
      </c>
    </row>
    <row r="20026" spans="1:8" ht="15" hidden="1" thickBot="1">
      <c r="A20026" s="409">
        <v>202210</v>
      </c>
      <c r="B20026" s="196" t="s">
        <v>728</v>
      </c>
      <c r="C20026" s="197" t="s">
        <v>388</v>
      </c>
      <c r="D20026" s="198" t="s">
        <v>337</v>
      </c>
      <c r="E20026" s="421">
        <v>106366</v>
      </c>
      <c r="F20026" s="413">
        <v>156.91</v>
      </c>
      <c r="G20026" s="414">
        <f t="shared" si="624"/>
        <v>677.87903893951943</v>
      </c>
      <c r="H20026" s="415">
        <f t="shared" si="625"/>
        <v>3.3893951946975971</v>
      </c>
    </row>
    <row r="20027" spans="1:8" ht="15" hidden="1" thickBot="1">
      <c r="A20027" s="409">
        <v>202210</v>
      </c>
      <c r="B20027" s="196" t="s">
        <v>729</v>
      </c>
      <c r="C20027" s="197" t="s">
        <v>388</v>
      </c>
      <c r="D20027" s="198" t="s">
        <v>337</v>
      </c>
      <c r="E20027" s="421">
        <v>106262</v>
      </c>
      <c r="F20027" s="413">
        <v>156.91</v>
      </c>
      <c r="G20027" s="414">
        <f t="shared" si="624"/>
        <v>677.21623860811928</v>
      </c>
      <c r="H20027" s="415">
        <f t="shared" si="625"/>
        <v>3.3860811930405963</v>
      </c>
    </row>
    <row r="20028" spans="1:8" ht="15" hidden="1" thickBot="1">
      <c r="A20028" s="409">
        <v>202210</v>
      </c>
      <c r="B20028" s="196" t="s">
        <v>730</v>
      </c>
      <c r="C20028" s="197" t="s">
        <v>388</v>
      </c>
      <c r="D20028" s="198" t="s">
        <v>337</v>
      </c>
      <c r="E20028" s="421">
        <v>72434</v>
      </c>
      <c r="F20028" s="413">
        <v>156.91</v>
      </c>
      <c r="G20028" s="414">
        <f t="shared" si="624"/>
        <v>461.62768465999619</v>
      </c>
      <c r="H20028" s="415">
        <f t="shared" si="625"/>
        <v>2.3081384232999809</v>
      </c>
    </row>
    <row r="20029" spans="1:8" ht="15" hidden="1" thickBot="1">
      <c r="A20029" s="409">
        <v>202210</v>
      </c>
      <c r="B20029" s="196" t="s">
        <v>731</v>
      </c>
      <c r="C20029" s="197" t="s">
        <v>388</v>
      </c>
      <c r="D20029" s="198" t="s">
        <v>339</v>
      </c>
      <c r="E20029" s="421">
        <v>362</v>
      </c>
      <c r="F20029" s="413">
        <v>156.91</v>
      </c>
      <c r="G20029" s="414">
        <f t="shared" si="624"/>
        <v>2.3070549996813461</v>
      </c>
      <c r="H20029" s="415">
        <f t="shared" si="625"/>
        <v>2.3070549996813461</v>
      </c>
    </row>
    <row r="20030" spans="1:8" ht="15" hidden="1" thickBot="1">
      <c r="A20030" s="409">
        <v>202210</v>
      </c>
      <c r="B20030" s="196" t="s">
        <v>732</v>
      </c>
      <c r="C20030" s="197" t="s">
        <v>2645</v>
      </c>
      <c r="D20030" s="198" t="s">
        <v>337</v>
      </c>
      <c r="E20030" s="421">
        <v>106262</v>
      </c>
      <c r="F20030" s="413">
        <v>156.91</v>
      </c>
      <c r="G20030" s="414">
        <f t="shared" si="624"/>
        <v>677.21623860811928</v>
      </c>
      <c r="H20030" s="415">
        <f t="shared" si="625"/>
        <v>3.3860811930405963</v>
      </c>
    </row>
    <row r="20031" spans="1:8" ht="15" hidden="1" thickBot="1">
      <c r="A20031" s="409">
        <v>202210</v>
      </c>
      <c r="B20031" s="196" t="s">
        <v>733</v>
      </c>
      <c r="C20031" s="197" t="s">
        <v>2646</v>
      </c>
      <c r="D20031" s="198" t="s">
        <v>339</v>
      </c>
      <c r="E20031" s="421">
        <v>531</v>
      </c>
      <c r="F20031" s="413">
        <v>156.91</v>
      </c>
      <c r="G20031" s="414">
        <f t="shared" si="624"/>
        <v>3.3841055382066152</v>
      </c>
      <c r="H20031" s="415">
        <f t="shared" si="625"/>
        <v>3.3841055382066152</v>
      </c>
    </row>
    <row r="20032" spans="1:8" ht="15" hidden="1" thickBot="1">
      <c r="A20032" s="409">
        <v>202210</v>
      </c>
      <c r="B20032" s="196" t="s">
        <v>734</v>
      </c>
      <c r="C20032" s="197" t="s">
        <v>388</v>
      </c>
      <c r="D20032" s="198" t="s">
        <v>337</v>
      </c>
      <c r="E20032" s="421">
        <v>67549</v>
      </c>
      <c r="F20032" s="413">
        <v>156.91</v>
      </c>
      <c r="G20032" s="414">
        <f t="shared" si="624"/>
        <v>430.49518832451724</v>
      </c>
      <c r="H20032" s="415">
        <f t="shared" si="625"/>
        <v>2.152475941622586</v>
      </c>
    </row>
    <row r="20033" spans="1:8" ht="15" hidden="1" thickBot="1">
      <c r="A20033" s="409">
        <v>202210</v>
      </c>
      <c r="B20033" s="196" t="s">
        <v>735</v>
      </c>
      <c r="C20033" s="197" t="s">
        <v>388</v>
      </c>
      <c r="D20033" s="198" t="s">
        <v>339</v>
      </c>
      <c r="E20033" s="421">
        <v>338</v>
      </c>
      <c r="F20033" s="413">
        <v>156.91</v>
      </c>
      <c r="G20033" s="414">
        <f t="shared" si="624"/>
        <v>2.1541010770505387</v>
      </c>
      <c r="H20033" s="415">
        <f t="shared" si="625"/>
        <v>2.1541010770505387</v>
      </c>
    </row>
    <row r="20034" spans="1:8" ht="15" hidden="1" thickBot="1">
      <c r="A20034" s="409">
        <v>202210</v>
      </c>
      <c r="B20034" s="196" t="s">
        <v>736</v>
      </c>
      <c r="C20034" s="197" t="s">
        <v>388</v>
      </c>
      <c r="D20034" s="198" t="s">
        <v>337</v>
      </c>
      <c r="E20034" s="421">
        <v>118241</v>
      </c>
      <c r="F20034" s="413">
        <v>156.91</v>
      </c>
      <c r="G20034" s="414">
        <f t="shared" ref="G20034:G20097" si="626">+E20034/F20034</f>
        <v>753.55936524122114</v>
      </c>
      <c r="H20034" s="415">
        <f t="shared" ref="H20034:H20097" si="627">IF(D20034="TB",G20034/200,IF(D20034="LT",G20034,"VER"))</f>
        <v>3.7677968262061059</v>
      </c>
    </row>
    <row r="20035" spans="1:8" ht="15" hidden="1" thickBot="1">
      <c r="A20035" s="409">
        <v>202210</v>
      </c>
      <c r="B20035" s="196" t="s">
        <v>18</v>
      </c>
      <c r="C20035" s="197" t="s">
        <v>388</v>
      </c>
      <c r="D20035" s="198" t="s">
        <v>337</v>
      </c>
      <c r="E20035" s="421">
        <v>70105</v>
      </c>
      <c r="F20035" s="413">
        <v>156.91</v>
      </c>
      <c r="G20035" s="414">
        <f t="shared" si="626"/>
        <v>446.78478108469824</v>
      </c>
      <c r="H20035" s="415">
        <f t="shared" si="627"/>
        <v>2.2339239054234912</v>
      </c>
    </row>
    <row r="20036" spans="1:8" ht="15" hidden="1" thickBot="1">
      <c r="A20036" s="409">
        <v>202210</v>
      </c>
      <c r="B20036" s="196" t="s">
        <v>2647</v>
      </c>
      <c r="C20036" s="197" t="s">
        <v>2648</v>
      </c>
      <c r="D20036" s="198" t="s">
        <v>337</v>
      </c>
      <c r="E20036" s="421">
        <v>148547</v>
      </c>
      <c r="F20036" s="413">
        <v>156.91</v>
      </c>
      <c r="G20036" s="414">
        <f t="shared" si="626"/>
        <v>946.70193104327325</v>
      </c>
      <c r="H20036" s="415">
        <f t="shared" si="627"/>
        <v>4.7335096552163662</v>
      </c>
    </row>
    <row r="20037" spans="1:8" ht="15" hidden="1" thickBot="1">
      <c r="A20037" s="409">
        <v>202210</v>
      </c>
      <c r="B20037" s="196" t="s">
        <v>2649</v>
      </c>
      <c r="C20037" s="197" t="s">
        <v>2650</v>
      </c>
      <c r="D20037" s="198" t="s">
        <v>339</v>
      </c>
      <c r="E20037" s="421">
        <v>743</v>
      </c>
      <c r="F20037" s="413">
        <v>156.91</v>
      </c>
      <c r="G20037" s="414">
        <f t="shared" si="626"/>
        <v>4.7351985214454144</v>
      </c>
      <c r="H20037" s="415">
        <f t="shared" si="627"/>
        <v>4.7351985214454144</v>
      </c>
    </row>
    <row r="20038" spans="1:8" ht="15" hidden="1" thickBot="1">
      <c r="A20038" s="409">
        <v>202210</v>
      </c>
      <c r="B20038" s="196" t="s">
        <v>737</v>
      </c>
      <c r="C20038" s="197" t="s">
        <v>2651</v>
      </c>
      <c r="D20038" s="198" t="s">
        <v>339</v>
      </c>
      <c r="E20038" s="421">
        <v>351</v>
      </c>
      <c r="F20038" s="413">
        <v>156.91</v>
      </c>
      <c r="G20038" s="414">
        <f t="shared" si="626"/>
        <v>2.2369511184755595</v>
      </c>
      <c r="H20038" s="415">
        <f t="shared" si="627"/>
        <v>2.2369511184755595</v>
      </c>
    </row>
    <row r="20039" spans="1:8" ht="15" hidden="1" thickBot="1">
      <c r="A20039" s="409">
        <v>202210</v>
      </c>
      <c r="B20039" s="196" t="s">
        <v>19</v>
      </c>
      <c r="C20039" s="197" t="s">
        <v>2782</v>
      </c>
      <c r="D20039" s="198" t="s">
        <v>374</v>
      </c>
      <c r="E20039" s="421">
        <v>1007.98</v>
      </c>
      <c r="F20039" s="413">
        <v>156.91</v>
      </c>
      <c r="G20039" s="414">
        <f t="shared" si="626"/>
        <v>6.4239372888917217</v>
      </c>
      <c r="H20039" s="415" t="str">
        <f t="shared" si="627"/>
        <v>VER</v>
      </c>
    </row>
    <row r="20040" spans="1:8" ht="15" hidden="1" thickBot="1">
      <c r="A20040" s="409">
        <v>202210</v>
      </c>
      <c r="B20040" s="196" t="s">
        <v>738</v>
      </c>
      <c r="C20040" s="197" t="s">
        <v>388</v>
      </c>
      <c r="D20040" s="198" t="s">
        <v>337</v>
      </c>
      <c r="E20040" s="421">
        <v>97345</v>
      </c>
      <c r="F20040" s="413">
        <v>156.91</v>
      </c>
      <c r="G20040" s="414">
        <f t="shared" si="626"/>
        <v>620.38748327066469</v>
      </c>
      <c r="H20040" s="415">
        <f t="shared" si="627"/>
        <v>3.1019374163533233</v>
      </c>
    </row>
    <row r="20041" spans="1:8" ht="15" hidden="1" thickBot="1">
      <c r="A20041" s="409">
        <v>202210</v>
      </c>
      <c r="B20041" s="196" t="s">
        <v>739</v>
      </c>
      <c r="C20041" s="197" t="s">
        <v>388</v>
      </c>
      <c r="D20041" s="198" t="s">
        <v>337</v>
      </c>
      <c r="E20041" s="421">
        <v>97388</v>
      </c>
      <c r="F20041" s="413">
        <v>156.91</v>
      </c>
      <c r="G20041" s="414">
        <f t="shared" si="626"/>
        <v>620.66152571537827</v>
      </c>
      <c r="H20041" s="415">
        <f t="shared" si="627"/>
        <v>3.1033076285768915</v>
      </c>
    </row>
    <row r="20042" spans="1:8" ht="15" hidden="1" thickBot="1">
      <c r="A20042" s="409">
        <v>202210</v>
      </c>
      <c r="B20042" s="196" t="s">
        <v>740</v>
      </c>
      <c r="C20042" s="197" t="s">
        <v>388</v>
      </c>
      <c r="D20042" s="198" t="s">
        <v>337</v>
      </c>
      <c r="E20042" s="421">
        <v>97388</v>
      </c>
      <c r="F20042" s="413">
        <v>156.91</v>
      </c>
      <c r="G20042" s="414">
        <f t="shared" si="626"/>
        <v>620.66152571537827</v>
      </c>
      <c r="H20042" s="415">
        <f t="shared" si="627"/>
        <v>3.1033076285768915</v>
      </c>
    </row>
    <row r="20043" spans="1:8" ht="15" hidden="1" thickBot="1">
      <c r="A20043" s="409">
        <v>202210</v>
      </c>
      <c r="B20043" s="196" t="s">
        <v>741</v>
      </c>
      <c r="C20043" s="197" t="s">
        <v>388</v>
      </c>
      <c r="D20043" s="198" t="s">
        <v>337</v>
      </c>
      <c r="E20043" s="421">
        <v>90464</v>
      </c>
      <c r="F20043" s="413">
        <v>156.91</v>
      </c>
      <c r="G20043" s="414">
        <f t="shared" si="626"/>
        <v>576.53431903639034</v>
      </c>
      <c r="H20043" s="415">
        <f t="shared" si="627"/>
        <v>2.8826715951819519</v>
      </c>
    </row>
    <row r="20044" spans="1:8" ht="15" hidden="1" thickBot="1">
      <c r="A20044" s="409">
        <v>202210</v>
      </c>
      <c r="B20044" s="196" t="s">
        <v>742</v>
      </c>
      <c r="C20044" s="197" t="s">
        <v>388</v>
      </c>
      <c r="D20044" s="198" t="s">
        <v>337</v>
      </c>
      <c r="E20044" s="421">
        <v>113098</v>
      </c>
      <c r="F20044" s="413">
        <v>156.91</v>
      </c>
      <c r="G20044" s="414">
        <f t="shared" si="626"/>
        <v>720.78261423746096</v>
      </c>
      <c r="H20044" s="415">
        <f t="shared" si="627"/>
        <v>3.6039130711873049</v>
      </c>
    </row>
    <row r="20045" spans="1:8" ht="15" hidden="1" thickBot="1">
      <c r="A20045" s="409">
        <v>202210</v>
      </c>
      <c r="B20045" s="196" t="s">
        <v>743</v>
      </c>
      <c r="C20045" s="197" t="s">
        <v>388</v>
      </c>
      <c r="D20045" s="198" t="s">
        <v>339</v>
      </c>
      <c r="E20045" s="421">
        <v>565</v>
      </c>
      <c r="F20045" s="413">
        <v>156.91</v>
      </c>
      <c r="G20045" s="414">
        <f t="shared" si="626"/>
        <v>3.6007902619335925</v>
      </c>
      <c r="H20045" s="415">
        <f t="shared" si="627"/>
        <v>3.6007902619335925</v>
      </c>
    </row>
    <row r="20046" spans="1:8" ht="15" hidden="1" thickBot="1">
      <c r="A20046" s="409">
        <v>202210</v>
      </c>
      <c r="B20046" s="196" t="s">
        <v>744</v>
      </c>
      <c r="C20046" s="197" t="s">
        <v>388</v>
      </c>
      <c r="D20046" s="198" t="s">
        <v>337</v>
      </c>
      <c r="E20046" s="421">
        <v>123776</v>
      </c>
      <c r="F20046" s="413">
        <v>156.91</v>
      </c>
      <c r="G20046" s="414">
        <f t="shared" si="626"/>
        <v>788.83436364795102</v>
      </c>
      <c r="H20046" s="415">
        <f t="shared" si="627"/>
        <v>3.9441718182397549</v>
      </c>
    </row>
    <row r="20047" spans="1:8" ht="15" hidden="1" thickBot="1">
      <c r="A20047" s="409">
        <v>202210</v>
      </c>
      <c r="B20047" s="196" t="s">
        <v>745</v>
      </c>
      <c r="C20047" s="197" t="s">
        <v>2652</v>
      </c>
      <c r="D20047" s="198" t="s">
        <v>339</v>
      </c>
      <c r="E20047" s="421">
        <v>619</v>
      </c>
      <c r="F20047" s="413">
        <v>156.91</v>
      </c>
      <c r="G20047" s="414">
        <f t="shared" si="626"/>
        <v>3.9449365878529092</v>
      </c>
      <c r="H20047" s="415">
        <f t="shared" si="627"/>
        <v>3.9449365878529092</v>
      </c>
    </row>
    <row r="20048" spans="1:8" ht="15" hidden="1" thickBot="1">
      <c r="A20048" s="409">
        <v>202210</v>
      </c>
      <c r="B20048" s="196" t="s">
        <v>746</v>
      </c>
      <c r="C20048" s="197" t="s">
        <v>388</v>
      </c>
      <c r="D20048" s="198" t="s">
        <v>337</v>
      </c>
      <c r="E20048" s="421">
        <v>64101</v>
      </c>
      <c r="F20048" s="413">
        <v>156.91</v>
      </c>
      <c r="G20048" s="414">
        <f t="shared" si="626"/>
        <v>408.52080810655792</v>
      </c>
      <c r="H20048" s="415">
        <f t="shared" si="627"/>
        <v>2.0426040405327894</v>
      </c>
    </row>
    <row r="20049" spans="1:8" ht="15" hidden="1" thickBot="1">
      <c r="A20049" s="409">
        <v>202210</v>
      </c>
      <c r="B20049" s="196" t="s">
        <v>747</v>
      </c>
      <c r="C20049" s="197" t="s">
        <v>2642</v>
      </c>
      <c r="D20049" s="198" t="s">
        <v>339</v>
      </c>
      <c r="E20049" s="421">
        <v>321</v>
      </c>
      <c r="F20049" s="413">
        <v>156.91</v>
      </c>
      <c r="G20049" s="414">
        <f t="shared" si="626"/>
        <v>2.0457587151870498</v>
      </c>
      <c r="H20049" s="415">
        <f t="shared" si="627"/>
        <v>2.0457587151870498</v>
      </c>
    </row>
    <row r="20050" spans="1:8" ht="15" hidden="1" thickBot="1">
      <c r="A20050" s="409">
        <v>202210</v>
      </c>
      <c r="B20050" s="196" t="s">
        <v>748</v>
      </c>
      <c r="C20050" s="197" t="s">
        <v>388</v>
      </c>
      <c r="D20050" s="198" t="s">
        <v>337</v>
      </c>
      <c r="E20050" s="421">
        <v>128848</v>
      </c>
      <c r="F20050" s="413">
        <v>156.91</v>
      </c>
      <c r="G20050" s="414">
        <f t="shared" si="626"/>
        <v>821.15862596392833</v>
      </c>
      <c r="H20050" s="415">
        <f t="shared" si="627"/>
        <v>4.1057931298196415</v>
      </c>
    </row>
    <row r="20051" spans="1:8" ht="15" hidden="1" thickBot="1">
      <c r="A20051" s="409">
        <v>202210</v>
      </c>
      <c r="B20051" s="196" t="s">
        <v>749</v>
      </c>
      <c r="C20051" s="197" t="s">
        <v>388</v>
      </c>
      <c r="D20051" s="198" t="s">
        <v>339</v>
      </c>
      <c r="E20051" s="421">
        <v>644</v>
      </c>
      <c r="F20051" s="413">
        <v>156.91</v>
      </c>
      <c r="G20051" s="414">
        <f t="shared" si="626"/>
        <v>4.1042635905933338</v>
      </c>
      <c r="H20051" s="415">
        <f t="shared" si="627"/>
        <v>4.1042635905933338</v>
      </c>
    </row>
    <row r="20052" spans="1:8" ht="15" hidden="1" thickBot="1">
      <c r="A20052" s="409">
        <v>202210</v>
      </c>
      <c r="B20052" s="196" t="s">
        <v>750</v>
      </c>
      <c r="C20052" s="197" t="s">
        <v>388</v>
      </c>
      <c r="D20052" s="198" t="s">
        <v>337</v>
      </c>
      <c r="E20052" s="421">
        <v>128310</v>
      </c>
      <c r="F20052" s="413">
        <v>156.91</v>
      </c>
      <c r="G20052" s="414">
        <f t="shared" si="626"/>
        <v>817.7299088649545</v>
      </c>
      <c r="H20052" s="415">
        <f t="shared" si="627"/>
        <v>4.0886495443247721</v>
      </c>
    </row>
    <row r="20053" spans="1:8" ht="15" hidden="1" thickBot="1">
      <c r="A20053" s="409">
        <v>202210</v>
      </c>
      <c r="B20053" s="196" t="s">
        <v>751</v>
      </c>
      <c r="C20053" s="197" t="s">
        <v>388</v>
      </c>
      <c r="D20053" s="198" t="s">
        <v>337</v>
      </c>
      <c r="E20053" s="421">
        <v>127927</v>
      </c>
      <c r="F20053" s="413">
        <v>156.91</v>
      </c>
      <c r="G20053" s="414">
        <f t="shared" si="626"/>
        <v>815.28901918297117</v>
      </c>
      <c r="H20053" s="415">
        <f t="shared" si="627"/>
        <v>4.0764450959148562</v>
      </c>
    </row>
    <row r="20054" spans="1:8" ht="15" hidden="1" thickBot="1">
      <c r="A20054" s="409">
        <v>202210</v>
      </c>
      <c r="B20054" s="196" t="s">
        <v>752</v>
      </c>
      <c r="C20054" s="197" t="s">
        <v>388</v>
      </c>
      <c r="D20054" s="198" t="s">
        <v>339</v>
      </c>
      <c r="E20054" s="421">
        <v>640</v>
      </c>
      <c r="F20054" s="413">
        <v>156.91</v>
      </c>
      <c r="G20054" s="414">
        <f t="shared" si="626"/>
        <v>4.0787712701548662</v>
      </c>
      <c r="H20054" s="415">
        <f t="shared" si="627"/>
        <v>4.0787712701548662</v>
      </c>
    </row>
    <row r="20055" spans="1:8" ht="15" hidden="1" thickBot="1">
      <c r="A20055" s="409">
        <v>202210</v>
      </c>
      <c r="B20055" s="196" t="s">
        <v>753</v>
      </c>
      <c r="C20055" s="197" t="s">
        <v>388</v>
      </c>
      <c r="D20055" s="198" t="s">
        <v>337</v>
      </c>
      <c r="E20055" s="421">
        <v>101266</v>
      </c>
      <c r="F20055" s="413">
        <v>156.91</v>
      </c>
      <c r="G20055" s="414">
        <f t="shared" si="626"/>
        <v>645.37633038047295</v>
      </c>
      <c r="H20055" s="415">
        <f t="shared" si="627"/>
        <v>3.2268816519023646</v>
      </c>
    </row>
    <row r="20056" spans="1:8" ht="15" hidden="1" thickBot="1">
      <c r="A20056" s="409">
        <v>202210</v>
      </c>
      <c r="B20056" s="196" t="s">
        <v>754</v>
      </c>
      <c r="C20056" s="197" t="s">
        <v>388</v>
      </c>
      <c r="D20056" s="198" t="s">
        <v>339</v>
      </c>
      <c r="E20056" s="421">
        <v>506</v>
      </c>
      <c r="F20056" s="413">
        <v>156.91</v>
      </c>
      <c r="G20056" s="414">
        <f t="shared" si="626"/>
        <v>3.2247785354661911</v>
      </c>
      <c r="H20056" s="415">
        <f t="shared" si="627"/>
        <v>3.2247785354661911</v>
      </c>
    </row>
    <row r="20057" spans="1:8" ht="15" hidden="1" thickBot="1">
      <c r="A20057" s="409">
        <v>202210</v>
      </c>
      <c r="B20057" s="196" t="s">
        <v>755</v>
      </c>
      <c r="C20057" s="197" t="s">
        <v>388</v>
      </c>
      <c r="D20057" s="198" t="s">
        <v>337</v>
      </c>
      <c r="E20057" s="421">
        <v>97345</v>
      </c>
      <c r="F20057" s="413">
        <v>156.91</v>
      </c>
      <c r="G20057" s="414">
        <f t="shared" si="626"/>
        <v>620.38748327066469</v>
      </c>
      <c r="H20057" s="415">
        <f t="shared" si="627"/>
        <v>3.1019374163533233</v>
      </c>
    </row>
    <row r="20058" spans="1:8" ht="15" hidden="1" thickBot="1">
      <c r="A20058" s="409">
        <v>202210</v>
      </c>
      <c r="B20058" s="196" t="s">
        <v>756</v>
      </c>
      <c r="C20058" s="197" t="s">
        <v>388</v>
      </c>
      <c r="D20058" s="198" t="s">
        <v>339</v>
      </c>
      <c r="E20058" s="421">
        <v>487</v>
      </c>
      <c r="F20058" s="413">
        <v>156.91</v>
      </c>
      <c r="G20058" s="414">
        <f t="shared" si="626"/>
        <v>3.1036900133834684</v>
      </c>
      <c r="H20058" s="415">
        <f t="shared" si="627"/>
        <v>3.1036900133834684</v>
      </c>
    </row>
    <row r="20059" spans="1:8" ht="15" hidden="1" thickBot="1">
      <c r="A20059" s="409">
        <v>202210</v>
      </c>
      <c r="B20059" s="196" t="s">
        <v>2791</v>
      </c>
      <c r="C20059" s="197" t="s">
        <v>2792</v>
      </c>
      <c r="D20059" s="198" t="s">
        <v>337</v>
      </c>
      <c r="E20059" s="421">
        <v>120527</v>
      </c>
      <c r="F20059" s="413">
        <v>156.91</v>
      </c>
      <c r="G20059" s="414">
        <f t="shared" si="626"/>
        <v>768.12822637180545</v>
      </c>
      <c r="H20059" s="415">
        <f t="shared" si="627"/>
        <v>3.8406411318590274</v>
      </c>
    </row>
    <row r="20060" spans="1:8" ht="15" hidden="1" thickBot="1">
      <c r="A20060" s="409">
        <v>202210</v>
      </c>
      <c r="B20060" s="196" t="s">
        <v>2793</v>
      </c>
      <c r="C20060" s="197" t="s">
        <v>2794</v>
      </c>
      <c r="D20060" s="198" t="s">
        <v>339</v>
      </c>
      <c r="E20060" s="421">
        <v>603</v>
      </c>
      <c r="F20060" s="413">
        <v>156.91</v>
      </c>
      <c r="G20060" s="414">
        <f t="shared" si="626"/>
        <v>3.8429673060990379</v>
      </c>
      <c r="H20060" s="415">
        <f t="shared" si="627"/>
        <v>3.8429673060990379</v>
      </c>
    </row>
    <row r="20061" spans="1:8" ht="15" hidden="1" thickBot="1">
      <c r="A20061" s="409">
        <v>202210</v>
      </c>
      <c r="B20061" s="196" t="s">
        <v>2653</v>
      </c>
      <c r="C20061" s="197" t="s">
        <v>2654</v>
      </c>
      <c r="D20061" s="198" t="s">
        <v>337</v>
      </c>
      <c r="E20061" s="421">
        <v>97345</v>
      </c>
      <c r="F20061" s="413">
        <v>156.91</v>
      </c>
      <c r="G20061" s="414">
        <f t="shared" si="626"/>
        <v>620.38748327066469</v>
      </c>
      <c r="H20061" s="415">
        <f t="shared" si="627"/>
        <v>3.1019374163533233</v>
      </c>
    </row>
    <row r="20062" spans="1:8" ht="15" hidden="1" thickBot="1">
      <c r="A20062" s="409">
        <v>202210</v>
      </c>
      <c r="B20062" s="196" t="s">
        <v>2655</v>
      </c>
      <c r="C20062" s="197" t="s">
        <v>2656</v>
      </c>
      <c r="D20062" s="198" t="s">
        <v>339</v>
      </c>
      <c r="E20062" s="421">
        <v>487</v>
      </c>
      <c r="F20062" s="413">
        <v>156.91</v>
      </c>
      <c r="G20062" s="414">
        <f t="shared" si="626"/>
        <v>3.1036900133834684</v>
      </c>
      <c r="H20062" s="415">
        <f t="shared" si="627"/>
        <v>3.1036900133834684</v>
      </c>
    </row>
    <row r="20063" spans="1:8" ht="15" hidden="1" thickBot="1">
      <c r="A20063" s="409">
        <v>202210</v>
      </c>
      <c r="B20063" s="196" t="s">
        <v>757</v>
      </c>
      <c r="C20063" s="197" t="s">
        <v>2657</v>
      </c>
      <c r="D20063" s="198" t="s">
        <v>374</v>
      </c>
      <c r="E20063" s="421">
        <v>143</v>
      </c>
      <c r="F20063" s="413">
        <v>156.91</v>
      </c>
      <c r="G20063" s="414">
        <f t="shared" si="626"/>
        <v>0.91135045567522788</v>
      </c>
      <c r="H20063" s="415" t="str">
        <f t="shared" si="627"/>
        <v>VER</v>
      </c>
    </row>
    <row r="20064" spans="1:8" ht="15" hidden="1" thickBot="1">
      <c r="A20064" s="409">
        <v>202210</v>
      </c>
      <c r="B20064" s="196" t="s">
        <v>758</v>
      </c>
      <c r="C20064" s="197" t="s">
        <v>388</v>
      </c>
      <c r="D20064" s="198" t="s">
        <v>337</v>
      </c>
      <c r="E20064" s="421">
        <v>6640</v>
      </c>
      <c r="F20064" s="413">
        <v>156.91</v>
      </c>
      <c r="G20064" s="414">
        <f t="shared" si="626"/>
        <v>42.317251927856731</v>
      </c>
      <c r="H20064" s="415">
        <f t="shared" si="627"/>
        <v>0.21158625963928365</v>
      </c>
    </row>
    <row r="20065" spans="1:8" ht="15" hidden="1" thickBot="1">
      <c r="A20065" s="409">
        <v>202210</v>
      </c>
      <c r="B20065" s="196" t="s">
        <v>759</v>
      </c>
      <c r="C20065" s="197" t="s">
        <v>388</v>
      </c>
      <c r="D20065" s="198" t="s">
        <v>337</v>
      </c>
      <c r="E20065" s="421">
        <v>80641</v>
      </c>
      <c r="F20065" s="413">
        <v>156.91</v>
      </c>
      <c r="G20065" s="414">
        <f t="shared" si="626"/>
        <v>513.93155311962278</v>
      </c>
      <c r="H20065" s="415">
        <f t="shared" si="627"/>
        <v>2.5696577655981141</v>
      </c>
    </row>
    <row r="20066" spans="1:8" ht="15" hidden="1" thickBot="1">
      <c r="A20066" s="409">
        <v>202210</v>
      </c>
      <c r="B20066" s="196" t="s">
        <v>760</v>
      </c>
      <c r="C20066" s="197" t="s">
        <v>388</v>
      </c>
      <c r="D20066" s="198" t="s">
        <v>337</v>
      </c>
      <c r="E20066" s="421">
        <v>80641</v>
      </c>
      <c r="F20066" s="413">
        <v>156.91</v>
      </c>
      <c r="G20066" s="414">
        <f t="shared" si="626"/>
        <v>513.93155311962278</v>
      </c>
      <c r="H20066" s="415">
        <f t="shared" si="627"/>
        <v>2.5696577655981141</v>
      </c>
    </row>
    <row r="20067" spans="1:8" ht="15" hidden="1" thickBot="1">
      <c r="A20067" s="409">
        <v>202210</v>
      </c>
      <c r="B20067" s="196" t="s">
        <v>761</v>
      </c>
      <c r="C20067" s="197" t="s">
        <v>388</v>
      </c>
      <c r="D20067" s="198" t="s">
        <v>337</v>
      </c>
      <c r="E20067" s="421">
        <v>106366</v>
      </c>
      <c r="F20067" s="413">
        <v>156.91</v>
      </c>
      <c r="G20067" s="414">
        <f t="shared" si="626"/>
        <v>677.87903893951943</v>
      </c>
      <c r="H20067" s="415">
        <f t="shared" si="627"/>
        <v>3.3893951946975971</v>
      </c>
    </row>
    <row r="20068" spans="1:8" ht="15" hidden="1" thickBot="1">
      <c r="A20068" s="409">
        <v>202210</v>
      </c>
      <c r="B20068" s="196" t="s">
        <v>762</v>
      </c>
      <c r="C20068" s="197" t="s">
        <v>388</v>
      </c>
      <c r="D20068" s="198" t="s">
        <v>337</v>
      </c>
      <c r="E20068" s="421">
        <v>74689</v>
      </c>
      <c r="F20068" s="413">
        <v>156.91</v>
      </c>
      <c r="G20068" s="414">
        <f t="shared" si="626"/>
        <v>475.99898030718248</v>
      </c>
      <c r="H20068" s="415">
        <f t="shared" si="627"/>
        <v>2.3799949015359125</v>
      </c>
    </row>
    <row r="20069" spans="1:8" ht="15" hidden="1" thickBot="1">
      <c r="A20069" s="409">
        <v>202210</v>
      </c>
      <c r="B20069" s="196" t="s">
        <v>763</v>
      </c>
      <c r="C20069" s="197" t="s">
        <v>388</v>
      </c>
      <c r="D20069" s="198" t="s">
        <v>337</v>
      </c>
      <c r="E20069" s="421">
        <v>61111</v>
      </c>
      <c r="F20069" s="413">
        <v>156.91</v>
      </c>
      <c r="G20069" s="414">
        <f t="shared" si="626"/>
        <v>389.46529857880313</v>
      </c>
      <c r="H20069" s="415">
        <f t="shared" si="627"/>
        <v>1.9473264928940157</v>
      </c>
    </row>
    <row r="20070" spans="1:8" ht="15" hidden="1" thickBot="1">
      <c r="A20070" s="409">
        <v>202210</v>
      </c>
      <c r="B20070" s="196" t="s">
        <v>764</v>
      </c>
      <c r="C20070" s="197" t="s">
        <v>388</v>
      </c>
      <c r="D20070" s="198" t="s">
        <v>339</v>
      </c>
      <c r="E20070" s="421">
        <v>619</v>
      </c>
      <c r="F20070" s="413">
        <v>156.91</v>
      </c>
      <c r="G20070" s="414">
        <f t="shared" si="626"/>
        <v>3.9449365878529092</v>
      </c>
      <c r="H20070" s="415">
        <f t="shared" si="627"/>
        <v>3.9449365878529092</v>
      </c>
    </row>
    <row r="20071" spans="1:8" ht="15" hidden="1" thickBot="1">
      <c r="A20071" s="409">
        <v>202210</v>
      </c>
      <c r="B20071" s="196" t="s">
        <v>765</v>
      </c>
      <c r="C20071" s="197" t="s">
        <v>388</v>
      </c>
      <c r="D20071" s="198" t="s">
        <v>337</v>
      </c>
      <c r="E20071" s="421">
        <v>61111</v>
      </c>
      <c r="F20071" s="413">
        <v>156.91</v>
      </c>
      <c r="G20071" s="414">
        <f t="shared" si="626"/>
        <v>389.46529857880313</v>
      </c>
      <c r="H20071" s="415">
        <f t="shared" si="627"/>
        <v>1.9473264928940157</v>
      </c>
    </row>
    <row r="20072" spans="1:8" ht="15" hidden="1" thickBot="1">
      <c r="A20072" s="409">
        <v>202210</v>
      </c>
      <c r="B20072" s="196" t="s">
        <v>766</v>
      </c>
      <c r="C20072" s="197" t="s">
        <v>388</v>
      </c>
      <c r="D20072" s="198" t="s">
        <v>337</v>
      </c>
      <c r="E20072" s="421">
        <v>74689</v>
      </c>
      <c r="F20072" s="413">
        <v>156.91</v>
      </c>
      <c r="G20072" s="414">
        <f t="shared" si="626"/>
        <v>475.99898030718248</v>
      </c>
      <c r="H20072" s="415">
        <f t="shared" si="627"/>
        <v>2.3799949015359125</v>
      </c>
    </row>
    <row r="20073" spans="1:8" ht="15" hidden="1" thickBot="1">
      <c r="A20073" s="409">
        <v>202210</v>
      </c>
      <c r="B20073" s="196" t="s">
        <v>767</v>
      </c>
      <c r="C20073" s="197" t="s">
        <v>388</v>
      </c>
      <c r="D20073" s="198" t="s">
        <v>339</v>
      </c>
      <c r="E20073" s="421">
        <v>373</v>
      </c>
      <c r="F20073" s="413">
        <v>156.91</v>
      </c>
      <c r="G20073" s="414">
        <f t="shared" si="626"/>
        <v>2.3771588808871327</v>
      </c>
      <c r="H20073" s="415">
        <f t="shared" si="627"/>
        <v>2.3771588808871327</v>
      </c>
    </row>
    <row r="20074" spans="1:8" ht="15" hidden="1" thickBot="1">
      <c r="A20074" s="409">
        <v>202210</v>
      </c>
      <c r="B20074" s="196" t="s">
        <v>768</v>
      </c>
      <c r="C20074" s="197" t="s">
        <v>388</v>
      </c>
      <c r="D20074" s="198" t="s">
        <v>337</v>
      </c>
      <c r="E20074" s="421">
        <v>74689</v>
      </c>
      <c r="F20074" s="413">
        <v>156.91</v>
      </c>
      <c r="G20074" s="414">
        <f t="shared" si="626"/>
        <v>475.99898030718248</v>
      </c>
      <c r="H20074" s="415">
        <f t="shared" si="627"/>
        <v>2.3799949015359125</v>
      </c>
    </row>
    <row r="20075" spans="1:8" ht="15" hidden="1" thickBot="1">
      <c r="A20075" s="409">
        <v>202210</v>
      </c>
      <c r="B20075" s="196" t="s">
        <v>769</v>
      </c>
      <c r="C20075" s="197" t="s">
        <v>388</v>
      </c>
      <c r="D20075" s="198" t="s">
        <v>337</v>
      </c>
      <c r="E20075" s="421">
        <v>74689</v>
      </c>
      <c r="F20075" s="413">
        <v>156.91</v>
      </c>
      <c r="G20075" s="414">
        <f t="shared" si="626"/>
        <v>475.99898030718248</v>
      </c>
      <c r="H20075" s="415">
        <f t="shared" si="627"/>
        <v>2.3799949015359125</v>
      </c>
    </row>
    <row r="20076" spans="1:8" ht="15" hidden="1" thickBot="1">
      <c r="A20076" s="409">
        <v>202210</v>
      </c>
      <c r="B20076" s="196" t="s">
        <v>770</v>
      </c>
      <c r="C20076" s="197" t="s">
        <v>388</v>
      </c>
      <c r="D20076" s="198" t="s">
        <v>339</v>
      </c>
      <c r="E20076" s="421">
        <v>373</v>
      </c>
      <c r="F20076" s="413">
        <v>156.91</v>
      </c>
      <c r="G20076" s="414">
        <f t="shared" si="626"/>
        <v>2.3771588808871327</v>
      </c>
      <c r="H20076" s="415">
        <f t="shared" si="627"/>
        <v>2.3771588808871327</v>
      </c>
    </row>
    <row r="20077" spans="1:8" ht="15" hidden="1" thickBot="1">
      <c r="A20077" s="409">
        <v>202210</v>
      </c>
      <c r="B20077" s="196" t="s">
        <v>771</v>
      </c>
      <c r="C20077" s="197" t="s">
        <v>388</v>
      </c>
      <c r="D20077" s="198" t="s">
        <v>337</v>
      </c>
      <c r="E20077" s="421">
        <v>74689</v>
      </c>
      <c r="F20077" s="413">
        <v>156.91</v>
      </c>
      <c r="G20077" s="414">
        <f t="shared" si="626"/>
        <v>475.99898030718248</v>
      </c>
      <c r="H20077" s="415">
        <f t="shared" si="627"/>
        <v>2.3799949015359125</v>
      </c>
    </row>
    <row r="20078" spans="1:8" ht="15" hidden="1" thickBot="1">
      <c r="A20078" s="409">
        <v>202210</v>
      </c>
      <c r="B20078" s="196" t="s">
        <v>772</v>
      </c>
      <c r="C20078" s="197" t="s">
        <v>2658</v>
      </c>
      <c r="D20078" s="198" t="s">
        <v>339</v>
      </c>
      <c r="E20078" s="421">
        <v>373</v>
      </c>
      <c r="F20078" s="413">
        <v>156.91</v>
      </c>
      <c r="G20078" s="414">
        <f t="shared" si="626"/>
        <v>2.3771588808871327</v>
      </c>
      <c r="H20078" s="415">
        <f t="shared" si="627"/>
        <v>2.3771588808871327</v>
      </c>
    </row>
    <row r="20079" spans="1:8" ht="15" hidden="1" thickBot="1">
      <c r="A20079" s="409">
        <v>202210</v>
      </c>
      <c r="B20079" s="196" t="s">
        <v>773</v>
      </c>
      <c r="C20079" s="197" t="s">
        <v>388</v>
      </c>
      <c r="D20079" s="198" t="s">
        <v>337</v>
      </c>
      <c r="E20079" s="421">
        <v>74689</v>
      </c>
      <c r="F20079" s="413">
        <v>156.91</v>
      </c>
      <c r="G20079" s="414">
        <f t="shared" si="626"/>
        <v>475.99898030718248</v>
      </c>
      <c r="H20079" s="415">
        <f t="shared" si="627"/>
        <v>2.3799949015359125</v>
      </c>
    </row>
    <row r="20080" spans="1:8" ht="15" hidden="1" thickBot="1">
      <c r="A20080" s="409">
        <v>202210</v>
      </c>
      <c r="B20080" s="196" t="s">
        <v>774</v>
      </c>
      <c r="C20080" s="197" t="s">
        <v>2642</v>
      </c>
      <c r="D20080" s="198" t="s">
        <v>339</v>
      </c>
      <c r="E20080" s="421">
        <v>373</v>
      </c>
      <c r="F20080" s="413">
        <v>156.91</v>
      </c>
      <c r="G20080" s="414">
        <f t="shared" si="626"/>
        <v>2.3771588808871327</v>
      </c>
      <c r="H20080" s="415">
        <f t="shared" si="627"/>
        <v>2.3771588808871327</v>
      </c>
    </row>
    <row r="20081" spans="1:8" ht="15" hidden="1" thickBot="1">
      <c r="A20081" s="409">
        <v>202210</v>
      </c>
      <c r="B20081" s="196" t="s">
        <v>775</v>
      </c>
      <c r="C20081" s="197" t="s">
        <v>2659</v>
      </c>
      <c r="D20081" s="198" t="s">
        <v>337</v>
      </c>
      <c r="E20081" s="421">
        <v>45310</v>
      </c>
      <c r="F20081" s="413">
        <v>156.91</v>
      </c>
      <c r="G20081" s="414">
        <f t="shared" si="626"/>
        <v>288.76425976674528</v>
      </c>
      <c r="H20081" s="415">
        <f t="shared" si="627"/>
        <v>1.4438212988337265</v>
      </c>
    </row>
    <row r="20082" spans="1:8" ht="15" hidden="1" thickBot="1">
      <c r="A20082" s="409">
        <v>202210</v>
      </c>
      <c r="B20082" s="196" t="s">
        <v>776</v>
      </c>
      <c r="C20082" s="197" t="s">
        <v>388</v>
      </c>
      <c r="D20082" s="198" t="s">
        <v>339</v>
      </c>
      <c r="E20082" s="421">
        <v>256</v>
      </c>
      <c r="F20082" s="413">
        <v>156.91</v>
      </c>
      <c r="G20082" s="414">
        <f t="shared" si="626"/>
        <v>1.6315085080619465</v>
      </c>
      <c r="H20082" s="415">
        <f t="shared" si="627"/>
        <v>1.6315085080619465</v>
      </c>
    </row>
    <row r="20083" spans="1:8" ht="15" hidden="1" thickBot="1">
      <c r="A20083" s="409">
        <v>202210</v>
      </c>
      <c r="B20083" s="196" t="s">
        <v>777</v>
      </c>
      <c r="C20083" s="197" t="s">
        <v>388</v>
      </c>
      <c r="D20083" s="198" t="s">
        <v>337</v>
      </c>
      <c r="E20083" s="421">
        <v>74689</v>
      </c>
      <c r="F20083" s="413">
        <v>156.91</v>
      </c>
      <c r="G20083" s="414">
        <f t="shared" si="626"/>
        <v>475.99898030718248</v>
      </c>
      <c r="H20083" s="415">
        <f t="shared" si="627"/>
        <v>2.3799949015359125</v>
      </c>
    </row>
    <row r="20084" spans="1:8" ht="15" hidden="1" thickBot="1">
      <c r="A20084" s="409">
        <v>202210</v>
      </c>
      <c r="B20084" s="196" t="s">
        <v>778</v>
      </c>
      <c r="C20084" s="197" t="s">
        <v>388</v>
      </c>
      <c r="D20084" s="198" t="s">
        <v>339</v>
      </c>
      <c r="E20084" s="421">
        <v>373</v>
      </c>
      <c r="F20084" s="413">
        <v>156.91</v>
      </c>
      <c r="G20084" s="414">
        <f t="shared" si="626"/>
        <v>2.3771588808871327</v>
      </c>
      <c r="H20084" s="415">
        <f t="shared" si="627"/>
        <v>2.3771588808871327</v>
      </c>
    </row>
    <row r="20085" spans="1:8" ht="15" hidden="1" thickBot="1">
      <c r="A20085" s="409">
        <v>202210</v>
      </c>
      <c r="B20085" s="196" t="s">
        <v>779</v>
      </c>
      <c r="C20085" s="197" t="s">
        <v>388</v>
      </c>
      <c r="D20085" s="198" t="s">
        <v>337</v>
      </c>
      <c r="E20085" s="421">
        <v>59791</v>
      </c>
      <c r="F20085" s="413">
        <v>156.91</v>
      </c>
      <c r="G20085" s="414">
        <f t="shared" si="626"/>
        <v>381.05283283410876</v>
      </c>
      <c r="H20085" s="415">
        <f t="shared" si="627"/>
        <v>1.9052641641705437</v>
      </c>
    </row>
    <row r="20086" spans="1:8" ht="15" hidden="1" thickBot="1">
      <c r="A20086" s="409">
        <v>202210</v>
      </c>
      <c r="B20086" s="196" t="s">
        <v>780</v>
      </c>
      <c r="C20086" s="197" t="s">
        <v>388</v>
      </c>
      <c r="D20086" s="198" t="s">
        <v>339</v>
      </c>
      <c r="E20086" s="421">
        <v>299</v>
      </c>
      <c r="F20086" s="413">
        <v>156.91</v>
      </c>
      <c r="G20086" s="414">
        <f t="shared" si="626"/>
        <v>1.9055509527754764</v>
      </c>
      <c r="H20086" s="415">
        <f t="shared" si="627"/>
        <v>1.9055509527754764</v>
      </c>
    </row>
    <row r="20087" spans="1:8" ht="15" hidden="1" thickBot="1">
      <c r="A20087" s="409">
        <v>202210</v>
      </c>
      <c r="B20087" s="196" t="s">
        <v>781</v>
      </c>
      <c r="C20087" s="197" t="s">
        <v>388</v>
      </c>
      <c r="D20087" s="198" t="s">
        <v>337</v>
      </c>
      <c r="E20087" s="421">
        <v>59791</v>
      </c>
      <c r="F20087" s="413">
        <v>156.91</v>
      </c>
      <c r="G20087" s="414">
        <f t="shared" si="626"/>
        <v>381.05283283410876</v>
      </c>
      <c r="H20087" s="415">
        <f t="shared" si="627"/>
        <v>1.9052641641705437</v>
      </c>
    </row>
    <row r="20088" spans="1:8" ht="15" hidden="1" thickBot="1">
      <c r="A20088" s="409">
        <v>202210</v>
      </c>
      <c r="B20088" s="196" t="s">
        <v>782</v>
      </c>
      <c r="C20088" s="197" t="s">
        <v>388</v>
      </c>
      <c r="D20088" s="198" t="s">
        <v>339</v>
      </c>
      <c r="E20088" s="421">
        <v>299</v>
      </c>
      <c r="F20088" s="413">
        <v>156.91</v>
      </c>
      <c r="G20088" s="414">
        <f t="shared" si="626"/>
        <v>1.9055509527754764</v>
      </c>
      <c r="H20088" s="415">
        <f t="shared" si="627"/>
        <v>1.9055509527754764</v>
      </c>
    </row>
    <row r="20089" spans="1:8" ht="15" hidden="1" thickBot="1">
      <c r="A20089" s="409">
        <v>202210</v>
      </c>
      <c r="B20089" s="196" t="s">
        <v>783</v>
      </c>
      <c r="C20089" s="197" t="s">
        <v>784</v>
      </c>
      <c r="D20089" s="198" t="s">
        <v>337</v>
      </c>
      <c r="E20089" s="421">
        <v>90749</v>
      </c>
      <c r="F20089" s="413">
        <v>156.91</v>
      </c>
      <c r="G20089" s="414">
        <f t="shared" si="626"/>
        <v>578.3506468676311</v>
      </c>
      <c r="H20089" s="415">
        <f t="shared" si="627"/>
        <v>2.8917532343381556</v>
      </c>
    </row>
    <row r="20090" spans="1:8" ht="15" hidden="1" thickBot="1">
      <c r="A20090" s="409">
        <v>202210</v>
      </c>
      <c r="B20090" s="196" t="s">
        <v>785</v>
      </c>
      <c r="C20090" s="197" t="s">
        <v>786</v>
      </c>
      <c r="D20090" s="198" t="s">
        <v>337</v>
      </c>
      <c r="E20090" s="421">
        <v>189244</v>
      </c>
      <c r="F20090" s="413">
        <v>156.91</v>
      </c>
      <c r="G20090" s="414">
        <f t="shared" si="626"/>
        <v>1206.0671722643553</v>
      </c>
      <c r="H20090" s="415">
        <f t="shared" si="627"/>
        <v>6.0303358613217766</v>
      </c>
    </row>
    <row r="20091" spans="1:8" ht="15" hidden="1" thickBot="1">
      <c r="A20091" s="409">
        <v>202210</v>
      </c>
      <c r="B20091" s="196" t="s">
        <v>787</v>
      </c>
      <c r="C20091" s="197" t="s">
        <v>786</v>
      </c>
      <c r="D20091" s="198" t="s">
        <v>339</v>
      </c>
      <c r="E20091" s="421">
        <v>946</v>
      </c>
      <c r="F20091" s="413">
        <v>156.91</v>
      </c>
      <c r="G20091" s="414">
        <f t="shared" si="626"/>
        <v>6.0289337836976609</v>
      </c>
      <c r="H20091" s="415">
        <f t="shared" si="627"/>
        <v>6.0289337836976609</v>
      </c>
    </row>
    <row r="20092" spans="1:8" ht="15" hidden="1" thickBot="1">
      <c r="A20092" s="409">
        <v>202210</v>
      </c>
      <c r="B20092" s="196" t="s">
        <v>788</v>
      </c>
      <c r="C20092" s="197" t="s">
        <v>789</v>
      </c>
      <c r="D20092" s="198" t="s">
        <v>337</v>
      </c>
      <c r="E20092" s="421">
        <v>89092</v>
      </c>
      <c r="F20092" s="413">
        <v>156.91</v>
      </c>
      <c r="G20092" s="414">
        <f t="shared" si="626"/>
        <v>567.79045312599578</v>
      </c>
      <c r="H20092" s="415">
        <f t="shared" si="627"/>
        <v>2.8389522656299788</v>
      </c>
    </row>
    <row r="20093" spans="1:8" ht="15" hidden="1" thickBot="1">
      <c r="A20093" s="409">
        <v>202210</v>
      </c>
      <c r="B20093" s="196" t="s">
        <v>790</v>
      </c>
      <c r="C20093" s="197" t="s">
        <v>791</v>
      </c>
      <c r="D20093" s="198" t="s">
        <v>339</v>
      </c>
      <c r="E20093" s="421">
        <v>0.01</v>
      </c>
      <c r="F20093" s="413">
        <v>156.91</v>
      </c>
      <c r="G20093" s="414">
        <f t="shared" si="626"/>
        <v>6.3730801096169775E-5</v>
      </c>
      <c r="H20093" s="415">
        <f t="shared" si="627"/>
        <v>6.3730801096169775E-5</v>
      </c>
    </row>
    <row r="20094" spans="1:8" ht="15" hidden="1" thickBot="1">
      <c r="A20094" s="409">
        <v>202210</v>
      </c>
      <c r="B20094" s="196" t="s">
        <v>792</v>
      </c>
      <c r="C20094" s="197" t="s">
        <v>791</v>
      </c>
      <c r="D20094" s="198" t="s">
        <v>337</v>
      </c>
      <c r="E20094" s="421">
        <v>213459</v>
      </c>
      <c r="F20094" s="413">
        <v>156.91</v>
      </c>
      <c r="G20094" s="414">
        <f t="shared" si="626"/>
        <v>1360.3913071187305</v>
      </c>
      <c r="H20094" s="415">
        <f t="shared" si="627"/>
        <v>6.8019565355936527</v>
      </c>
    </row>
    <row r="20095" spans="1:8" ht="15" hidden="1" thickBot="1">
      <c r="A20095" s="409">
        <v>202210</v>
      </c>
      <c r="B20095" s="196" t="s">
        <v>793</v>
      </c>
      <c r="C20095" s="197" t="s">
        <v>791</v>
      </c>
      <c r="D20095" s="198" t="s">
        <v>337</v>
      </c>
      <c r="E20095" s="421">
        <v>151624</v>
      </c>
      <c r="F20095" s="413">
        <v>156.91</v>
      </c>
      <c r="G20095" s="414">
        <f t="shared" si="626"/>
        <v>966.3118985405647</v>
      </c>
      <c r="H20095" s="415">
        <f t="shared" si="627"/>
        <v>4.8315594927028238</v>
      </c>
    </row>
    <row r="20096" spans="1:8" ht="15" hidden="1" thickBot="1">
      <c r="A20096" s="409">
        <v>202210</v>
      </c>
      <c r="B20096" s="196" t="s">
        <v>794</v>
      </c>
      <c r="C20096" s="197" t="s">
        <v>791</v>
      </c>
      <c r="D20096" s="198" t="s">
        <v>339</v>
      </c>
      <c r="E20096" s="421">
        <v>758</v>
      </c>
      <c r="F20096" s="413">
        <v>156.91</v>
      </c>
      <c r="G20096" s="414">
        <f t="shared" si="626"/>
        <v>4.8307947230896691</v>
      </c>
      <c r="H20096" s="415">
        <f t="shared" si="627"/>
        <v>4.8307947230896691</v>
      </c>
    </row>
    <row r="20097" spans="1:8" ht="15" hidden="1" thickBot="1">
      <c r="A20097" s="409">
        <v>202210</v>
      </c>
      <c r="B20097" s="196" t="s">
        <v>795</v>
      </c>
      <c r="C20097" s="197" t="s">
        <v>791</v>
      </c>
      <c r="D20097" s="198" t="s">
        <v>337</v>
      </c>
      <c r="E20097" s="421">
        <v>140849</v>
      </c>
      <c r="F20097" s="413">
        <v>156.91</v>
      </c>
      <c r="G20097" s="414">
        <f t="shared" si="626"/>
        <v>897.64196035944178</v>
      </c>
      <c r="H20097" s="415">
        <f t="shared" si="627"/>
        <v>4.4882098017972085</v>
      </c>
    </row>
    <row r="20098" spans="1:8" ht="15" hidden="1" thickBot="1">
      <c r="A20098" s="409">
        <v>202210</v>
      </c>
      <c r="B20098" s="196" t="s">
        <v>796</v>
      </c>
      <c r="C20098" s="197" t="s">
        <v>791</v>
      </c>
      <c r="D20098" s="198" t="s">
        <v>337</v>
      </c>
      <c r="E20098" s="421">
        <v>65799</v>
      </c>
      <c r="F20098" s="413">
        <v>156.91</v>
      </c>
      <c r="G20098" s="414">
        <f t="shared" ref="G20098:G20161" si="628">+E20098/F20098</f>
        <v>419.34229813268752</v>
      </c>
      <c r="H20098" s="415">
        <f t="shared" ref="H20098:H20161" si="629">IF(D20098="TB",G20098/200,IF(D20098="LT",G20098,"VER"))</f>
        <v>2.0967114906634374</v>
      </c>
    </row>
    <row r="20099" spans="1:8" ht="15" hidden="1" thickBot="1">
      <c r="A20099" s="409">
        <v>202210</v>
      </c>
      <c r="B20099" s="196" t="s">
        <v>797</v>
      </c>
      <c r="C20099" s="197" t="s">
        <v>791</v>
      </c>
      <c r="D20099" s="198" t="s">
        <v>339</v>
      </c>
      <c r="E20099" s="421">
        <v>329</v>
      </c>
      <c r="F20099" s="413">
        <v>156.91</v>
      </c>
      <c r="G20099" s="414">
        <f t="shared" si="628"/>
        <v>2.0967433560639859</v>
      </c>
      <c r="H20099" s="415">
        <f t="shared" si="629"/>
        <v>2.0967433560639859</v>
      </c>
    </row>
    <row r="20100" spans="1:8" ht="15" hidden="1" thickBot="1">
      <c r="A20100" s="409">
        <v>202210</v>
      </c>
      <c r="B20100" s="196" t="s">
        <v>798</v>
      </c>
      <c r="C20100" s="197" t="s">
        <v>791</v>
      </c>
      <c r="D20100" s="198" t="s">
        <v>337</v>
      </c>
      <c r="E20100" s="421">
        <v>112529</v>
      </c>
      <c r="F20100" s="413">
        <v>156.91</v>
      </c>
      <c r="G20100" s="414">
        <f t="shared" si="628"/>
        <v>717.15633165508893</v>
      </c>
      <c r="H20100" s="415">
        <f t="shared" si="629"/>
        <v>3.5857816582754447</v>
      </c>
    </row>
    <row r="20101" spans="1:8" ht="15" hidden="1" thickBot="1">
      <c r="A20101" s="409">
        <v>202210</v>
      </c>
      <c r="B20101" s="196" t="s">
        <v>799</v>
      </c>
      <c r="C20101" s="197" t="s">
        <v>791</v>
      </c>
      <c r="D20101" s="198" t="s">
        <v>337</v>
      </c>
      <c r="E20101" s="421">
        <v>75695</v>
      </c>
      <c r="F20101" s="413">
        <v>156.91</v>
      </c>
      <c r="G20101" s="414">
        <f t="shared" si="628"/>
        <v>482.41029889745715</v>
      </c>
      <c r="H20101" s="415">
        <f t="shared" si="629"/>
        <v>2.4120514944872857</v>
      </c>
    </row>
    <row r="20102" spans="1:8" ht="15" hidden="1" thickBot="1">
      <c r="A20102" s="409">
        <v>202210</v>
      </c>
      <c r="B20102" s="196" t="s">
        <v>800</v>
      </c>
      <c r="C20102" s="197" t="s">
        <v>791</v>
      </c>
      <c r="D20102" s="198" t="s">
        <v>339</v>
      </c>
      <c r="E20102" s="421">
        <v>848</v>
      </c>
      <c r="F20102" s="413">
        <v>156.91</v>
      </c>
      <c r="G20102" s="414">
        <f t="shared" si="628"/>
        <v>5.4043719329551978</v>
      </c>
      <c r="H20102" s="415">
        <f t="shared" si="629"/>
        <v>5.4043719329551978</v>
      </c>
    </row>
    <row r="20103" spans="1:8" ht="15" hidden="1" thickBot="1">
      <c r="A20103" s="409">
        <v>202210</v>
      </c>
      <c r="B20103" s="196" t="s">
        <v>801</v>
      </c>
      <c r="C20103" s="197" t="s">
        <v>791</v>
      </c>
      <c r="D20103" s="198" t="s">
        <v>337</v>
      </c>
      <c r="E20103" s="421">
        <v>61355</v>
      </c>
      <c r="F20103" s="413">
        <v>156.91</v>
      </c>
      <c r="G20103" s="414">
        <f t="shared" si="628"/>
        <v>391.02033012554966</v>
      </c>
      <c r="H20103" s="415">
        <f t="shared" si="629"/>
        <v>1.9551016506277483</v>
      </c>
    </row>
    <row r="20104" spans="1:8" ht="15" hidden="1" thickBot="1">
      <c r="A20104" s="409">
        <v>202210</v>
      </c>
      <c r="B20104" s="196" t="s">
        <v>802</v>
      </c>
      <c r="C20104" s="197" t="s">
        <v>791</v>
      </c>
      <c r="D20104" s="198" t="s">
        <v>339</v>
      </c>
      <c r="E20104" s="421">
        <v>742</v>
      </c>
      <c r="F20104" s="413">
        <v>156.91</v>
      </c>
      <c r="G20104" s="414">
        <f t="shared" si="628"/>
        <v>4.7288254413357977</v>
      </c>
      <c r="H20104" s="415">
        <f t="shared" si="629"/>
        <v>4.7288254413357977</v>
      </c>
    </row>
    <row r="20105" spans="1:8" ht="15" hidden="1" thickBot="1">
      <c r="A20105" s="409">
        <v>202210</v>
      </c>
      <c r="B20105" s="196" t="s">
        <v>803</v>
      </c>
      <c r="C20105" s="197" t="s">
        <v>791</v>
      </c>
      <c r="D20105" s="198" t="s">
        <v>337</v>
      </c>
      <c r="E20105" s="421">
        <v>61355</v>
      </c>
      <c r="F20105" s="413">
        <v>156.91</v>
      </c>
      <c r="G20105" s="414">
        <f t="shared" si="628"/>
        <v>391.02033012554966</v>
      </c>
      <c r="H20105" s="415">
        <f t="shared" si="629"/>
        <v>1.9551016506277483</v>
      </c>
    </row>
    <row r="20106" spans="1:8" ht="15" hidden="1" thickBot="1">
      <c r="A20106" s="409">
        <v>202210</v>
      </c>
      <c r="B20106" s="196" t="s">
        <v>804</v>
      </c>
      <c r="C20106" s="197" t="s">
        <v>791</v>
      </c>
      <c r="D20106" s="198" t="s">
        <v>339</v>
      </c>
      <c r="E20106" s="421">
        <v>742</v>
      </c>
      <c r="F20106" s="413">
        <v>156.91</v>
      </c>
      <c r="G20106" s="414">
        <f t="shared" si="628"/>
        <v>4.7288254413357977</v>
      </c>
      <c r="H20106" s="415">
        <f t="shared" si="629"/>
        <v>4.7288254413357977</v>
      </c>
    </row>
    <row r="20107" spans="1:8" ht="15" hidden="1" thickBot="1">
      <c r="A20107" s="409">
        <v>202210</v>
      </c>
      <c r="B20107" s="196" t="s">
        <v>805</v>
      </c>
      <c r="C20107" s="197" t="s">
        <v>791</v>
      </c>
      <c r="D20107" s="198" t="s">
        <v>337</v>
      </c>
      <c r="E20107" s="421">
        <v>80339</v>
      </c>
      <c r="F20107" s="413">
        <v>156.91</v>
      </c>
      <c r="G20107" s="414">
        <f t="shared" si="628"/>
        <v>512.00688292651841</v>
      </c>
      <c r="H20107" s="415">
        <f t="shared" si="629"/>
        <v>2.5600344146325922</v>
      </c>
    </row>
    <row r="20108" spans="1:8" ht="15" hidden="1" thickBot="1">
      <c r="A20108" s="409">
        <v>202210</v>
      </c>
      <c r="B20108" s="196" t="s">
        <v>806</v>
      </c>
      <c r="C20108" s="197" t="s">
        <v>791</v>
      </c>
      <c r="D20108" s="198" t="s">
        <v>337</v>
      </c>
      <c r="E20108" s="421">
        <v>108574</v>
      </c>
      <c r="F20108" s="413">
        <v>156.91</v>
      </c>
      <c r="G20108" s="414">
        <f t="shared" si="628"/>
        <v>691.9507998215538</v>
      </c>
      <c r="H20108" s="415">
        <f t="shared" si="629"/>
        <v>3.459753999107769</v>
      </c>
    </row>
    <row r="20109" spans="1:8" ht="15" hidden="1" thickBot="1">
      <c r="A20109" s="409">
        <v>202210</v>
      </c>
      <c r="B20109" s="196" t="s">
        <v>807</v>
      </c>
      <c r="C20109" s="197" t="s">
        <v>791</v>
      </c>
      <c r="D20109" s="198" t="s">
        <v>337</v>
      </c>
      <c r="E20109" s="421">
        <v>60298</v>
      </c>
      <c r="F20109" s="413">
        <v>156.91</v>
      </c>
      <c r="G20109" s="414">
        <f t="shared" si="628"/>
        <v>384.28398444968457</v>
      </c>
      <c r="H20109" s="415">
        <f t="shared" si="629"/>
        <v>1.9214199222484227</v>
      </c>
    </row>
    <row r="20110" spans="1:8" ht="15" hidden="1" thickBot="1">
      <c r="A20110" s="409">
        <v>202210</v>
      </c>
      <c r="B20110" s="196" t="s">
        <v>808</v>
      </c>
      <c r="C20110" s="197" t="s">
        <v>791</v>
      </c>
      <c r="D20110" s="198" t="s">
        <v>339</v>
      </c>
      <c r="E20110" s="421">
        <v>800</v>
      </c>
      <c r="F20110" s="413">
        <v>156.91</v>
      </c>
      <c r="G20110" s="414">
        <f t="shared" si="628"/>
        <v>5.0984640876935821</v>
      </c>
      <c r="H20110" s="415">
        <f t="shared" si="629"/>
        <v>5.0984640876935821</v>
      </c>
    </row>
    <row r="20111" spans="1:8" ht="15" hidden="1" thickBot="1">
      <c r="A20111" s="409">
        <v>202210</v>
      </c>
      <c r="B20111" s="196" t="s">
        <v>809</v>
      </c>
      <c r="C20111" s="197" t="s">
        <v>791</v>
      </c>
      <c r="D20111" s="198" t="s">
        <v>337</v>
      </c>
      <c r="E20111" s="421">
        <v>114982</v>
      </c>
      <c r="F20111" s="413">
        <v>156.91</v>
      </c>
      <c r="G20111" s="414">
        <f t="shared" si="628"/>
        <v>732.78949716397938</v>
      </c>
      <c r="H20111" s="415">
        <f t="shared" si="629"/>
        <v>3.663947485819897</v>
      </c>
    </row>
    <row r="20112" spans="1:8" ht="15" hidden="1" thickBot="1">
      <c r="A20112" s="409">
        <v>202210</v>
      </c>
      <c r="B20112" s="196" t="s">
        <v>810</v>
      </c>
      <c r="C20112" s="197" t="s">
        <v>791</v>
      </c>
      <c r="D20112" s="198" t="s">
        <v>339</v>
      </c>
      <c r="E20112" s="421">
        <v>1018</v>
      </c>
      <c r="F20112" s="413">
        <v>156.91</v>
      </c>
      <c r="G20112" s="414">
        <f t="shared" si="628"/>
        <v>6.487795551590084</v>
      </c>
      <c r="H20112" s="415">
        <f t="shared" si="629"/>
        <v>6.487795551590084</v>
      </c>
    </row>
    <row r="20113" spans="1:8" ht="15" hidden="1" thickBot="1">
      <c r="A20113" s="409">
        <v>202210</v>
      </c>
      <c r="B20113" s="196" t="s">
        <v>811</v>
      </c>
      <c r="C20113" s="197" t="s">
        <v>791</v>
      </c>
      <c r="D20113" s="198" t="s">
        <v>337</v>
      </c>
      <c r="E20113" s="421">
        <v>114172</v>
      </c>
      <c r="F20113" s="413">
        <v>156.91</v>
      </c>
      <c r="G20113" s="414">
        <f t="shared" si="628"/>
        <v>727.62730227518966</v>
      </c>
      <c r="H20113" s="415">
        <f t="shared" si="629"/>
        <v>3.6381365113759485</v>
      </c>
    </row>
    <row r="20114" spans="1:8" ht="15" hidden="1" thickBot="1">
      <c r="A20114" s="409">
        <v>202210</v>
      </c>
      <c r="B20114" s="196" t="s">
        <v>812</v>
      </c>
      <c r="C20114" s="197" t="s">
        <v>791</v>
      </c>
      <c r="D20114" s="198" t="s">
        <v>337</v>
      </c>
      <c r="E20114" s="421">
        <v>107105</v>
      </c>
      <c r="F20114" s="413">
        <v>156.91</v>
      </c>
      <c r="G20114" s="414">
        <f t="shared" si="628"/>
        <v>682.58874514052638</v>
      </c>
      <c r="H20114" s="415">
        <f t="shared" si="629"/>
        <v>3.412943725702632</v>
      </c>
    </row>
    <row r="20115" spans="1:8" ht="15" hidden="1" thickBot="1">
      <c r="A20115" s="409">
        <v>202210</v>
      </c>
      <c r="B20115" s="196" t="s">
        <v>813</v>
      </c>
      <c r="C20115" s="197" t="s">
        <v>791</v>
      </c>
      <c r="D20115" s="198" t="s">
        <v>337</v>
      </c>
      <c r="E20115" s="421">
        <v>148683</v>
      </c>
      <c r="F20115" s="413">
        <v>156.91</v>
      </c>
      <c r="G20115" s="414">
        <f t="shared" si="628"/>
        <v>947.56866993818119</v>
      </c>
      <c r="H20115" s="415">
        <f t="shared" si="629"/>
        <v>4.7378433496909063</v>
      </c>
    </row>
    <row r="20116" spans="1:8" ht="15" hidden="1" thickBot="1">
      <c r="A20116" s="409">
        <v>202210</v>
      </c>
      <c r="B20116" s="196" t="s">
        <v>814</v>
      </c>
      <c r="C20116" s="197" t="s">
        <v>791</v>
      </c>
      <c r="D20116" s="198" t="s">
        <v>337</v>
      </c>
      <c r="E20116" s="421">
        <v>148683</v>
      </c>
      <c r="F20116" s="413">
        <v>156.91</v>
      </c>
      <c r="G20116" s="414">
        <f t="shared" si="628"/>
        <v>947.56866993818119</v>
      </c>
      <c r="H20116" s="415">
        <f t="shared" si="629"/>
        <v>4.7378433496909063</v>
      </c>
    </row>
    <row r="20117" spans="1:8" ht="15" hidden="1" thickBot="1">
      <c r="A20117" s="409">
        <v>202210</v>
      </c>
      <c r="B20117" s="196" t="s">
        <v>815</v>
      </c>
      <c r="C20117" s="197" t="s">
        <v>791</v>
      </c>
      <c r="D20117" s="198" t="s">
        <v>337</v>
      </c>
      <c r="E20117" s="421">
        <v>128247</v>
      </c>
      <c r="F20117" s="413">
        <v>156.91</v>
      </c>
      <c r="G20117" s="414">
        <f t="shared" si="628"/>
        <v>817.32840481804863</v>
      </c>
      <c r="H20117" s="415">
        <f t="shared" si="629"/>
        <v>4.086642024090243</v>
      </c>
    </row>
    <row r="20118" spans="1:8" ht="15" hidden="1" thickBot="1">
      <c r="A20118" s="409">
        <v>202210</v>
      </c>
      <c r="B20118" s="196" t="s">
        <v>816</v>
      </c>
      <c r="C20118" s="197" t="s">
        <v>791</v>
      </c>
      <c r="D20118" s="198" t="s">
        <v>339</v>
      </c>
      <c r="E20118" s="421">
        <v>641</v>
      </c>
      <c r="F20118" s="413">
        <v>156.91</v>
      </c>
      <c r="G20118" s="414">
        <f t="shared" si="628"/>
        <v>4.0851443502644829</v>
      </c>
      <c r="H20118" s="415">
        <f t="shared" si="629"/>
        <v>4.0851443502644829</v>
      </c>
    </row>
    <row r="20119" spans="1:8" ht="15" hidden="1" thickBot="1">
      <c r="A20119" s="409">
        <v>202210</v>
      </c>
      <c r="B20119" s="196" t="s">
        <v>817</v>
      </c>
      <c r="C20119" s="197" t="s">
        <v>791</v>
      </c>
      <c r="D20119" s="198" t="s">
        <v>337</v>
      </c>
      <c r="E20119" s="421">
        <v>148683</v>
      </c>
      <c r="F20119" s="413">
        <v>156.91</v>
      </c>
      <c r="G20119" s="414">
        <f t="shared" si="628"/>
        <v>947.56866993818119</v>
      </c>
      <c r="H20119" s="415">
        <f t="shared" si="629"/>
        <v>4.7378433496909063</v>
      </c>
    </row>
    <row r="20120" spans="1:8" ht="15" hidden="1" thickBot="1">
      <c r="A20120" s="409">
        <v>202210</v>
      </c>
      <c r="B20120" s="196" t="s">
        <v>2770</v>
      </c>
      <c r="C20120" s="197" t="s">
        <v>2661</v>
      </c>
      <c r="D20120" s="198" t="s">
        <v>339</v>
      </c>
      <c r="E20120" s="421">
        <v>0.01</v>
      </c>
      <c r="F20120" s="413">
        <v>156.91</v>
      </c>
      <c r="G20120" s="414">
        <f t="shared" si="628"/>
        <v>6.3730801096169775E-5</v>
      </c>
      <c r="H20120" s="415">
        <f t="shared" si="629"/>
        <v>6.3730801096169775E-5</v>
      </c>
    </row>
    <row r="20121" spans="1:8" ht="15" hidden="1" thickBot="1">
      <c r="A20121" s="409">
        <v>202210</v>
      </c>
      <c r="B20121" s="196" t="s">
        <v>818</v>
      </c>
      <c r="C20121" s="197" t="s">
        <v>791</v>
      </c>
      <c r="D20121" s="198" t="s">
        <v>337</v>
      </c>
      <c r="E20121" s="421">
        <v>124678</v>
      </c>
      <c r="F20121" s="413">
        <v>156.91</v>
      </c>
      <c r="G20121" s="414">
        <f t="shared" si="628"/>
        <v>794.58288190682561</v>
      </c>
      <c r="H20121" s="415">
        <f t="shared" si="629"/>
        <v>3.9729144095341282</v>
      </c>
    </row>
    <row r="20122" spans="1:8" ht="15" hidden="1" thickBot="1">
      <c r="A20122" s="409">
        <v>202210</v>
      </c>
      <c r="B20122" s="196" t="s">
        <v>819</v>
      </c>
      <c r="C20122" s="197" t="s">
        <v>791</v>
      </c>
      <c r="D20122" s="198" t="s">
        <v>337</v>
      </c>
      <c r="E20122" s="421">
        <v>129328</v>
      </c>
      <c r="F20122" s="413">
        <v>156.91</v>
      </c>
      <c r="G20122" s="414">
        <f t="shared" si="628"/>
        <v>824.21770441654451</v>
      </c>
      <c r="H20122" s="415">
        <f t="shared" si="629"/>
        <v>4.1210885220827222</v>
      </c>
    </row>
    <row r="20123" spans="1:8" ht="15" hidden="1" thickBot="1">
      <c r="A20123" s="409">
        <v>202210</v>
      </c>
      <c r="B20123" s="196" t="s">
        <v>820</v>
      </c>
      <c r="C20123" s="197" t="s">
        <v>791</v>
      </c>
      <c r="D20123" s="198" t="s">
        <v>339</v>
      </c>
      <c r="E20123" s="421">
        <v>647</v>
      </c>
      <c r="F20123" s="413">
        <v>156.91</v>
      </c>
      <c r="G20123" s="414">
        <f t="shared" si="628"/>
        <v>4.1233828309221847</v>
      </c>
      <c r="H20123" s="415">
        <f t="shared" si="629"/>
        <v>4.1233828309221847</v>
      </c>
    </row>
    <row r="20124" spans="1:8" ht="15" hidden="1" thickBot="1">
      <c r="A20124" s="409">
        <v>202210</v>
      </c>
      <c r="B20124" s="196" t="s">
        <v>821</v>
      </c>
      <c r="C20124" s="197" t="s">
        <v>791</v>
      </c>
      <c r="D20124" s="198" t="s">
        <v>337</v>
      </c>
      <c r="E20124" s="421">
        <v>124671</v>
      </c>
      <c r="F20124" s="413">
        <v>156.91</v>
      </c>
      <c r="G20124" s="414">
        <f t="shared" si="628"/>
        <v>794.53827034605831</v>
      </c>
      <c r="H20124" s="415">
        <f t="shared" si="629"/>
        <v>3.9726913517302918</v>
      </c>
    </row>
    <row r="20125" spans="1:8" ht="15" hidden="1" thickBot="1">
      <c r="A20125" s="409">
        <v>202210</v>
      </c>
      <c r="B20125" s="196" t="s">
        <v>822</v>
      </c>
      <c r="C20125" s="197" t="s">
        <v>791</v>
      </c>
      <c r="D20125" s="198" t="s">
        <v>337</v>
      </c>
      <c r="E20125" s="421">
        <v>132530</v>
      </c>
      <c r="F20125" s="413">
        <v>156.91</v>
      </c>
      <c r="G20125" s="414">
        <f t="shared" si="628"/>
        <v>844.6243069275381</v>
      </c>
      <c r="H20125" s="415">
        <f t="shared" si="629"/>
        <v>4.2231215346376905</v>
      </c>
    </row>
    <row r="20126" spans="1:8" ht="15" hidden="1" thickBot="1">
      <c r="A20126" s="409">
        <v>202210</v>
      </c>
      <c r="B20126" s="196" t="s">
        <v>823</v>
      </c>
      <c r="C20126" s="197" t="s">
        <v>791</v>
      </c>
      <c r="D20126" s="198" t="s">
        <v>339</v>
      </c>
      <c r="E20126" s="421">
        <v>663</v>
      </c>
      <c r="F20126" s="413">
        <v>156.91</v>
      </c>
      <c r="G20126" s="414">
        <f t="shared" si="628"/>
        <v>4.225352112676056</v>
      </c>
      <c r="H20126" s="415">
        <f t="shared" si="629"/>
        <v>4.225352112676056</v>
      </c>
    </row>
    <row r="20127" spans="1:8" ht="15" hidden="1" thickBot="1">
      <c r="A20127" s="409">
        <v>202210</v>
      </c>
      <c r="B20127" s="196" t="s">
        <v>824</v>
      </c>
      <c r="C20127" s="197" t="s">
        <v>791</v>
      </c>
      <c r="D20127" s="198" t="s">
        <v>337</v>
      </c>
      <c r="E20127" s="421">
        <v>115274</v>
      </c>
      <c r="F20127" s="413">
        <v>156.91</v>
      </c>
      <c r="G20127" s="414">
        <f t="shared" si="628"/>
        <v>734.65043655598754</v>
      </c>
      <c r="H20127" s="415">
        <f t="shared" si="629"/>
        <v>3.6732521827799376</v>
      </c>
    </row>
    <row r="20128" spans="1:8" ht="15" hidden="1" thickBot="1">
      <c r="A20128" s="409">
        <v>202210</v>
      </c>
      <c r="B20128" s="196" t="s">
        <v>825</v>
      </c>
      <c r="C20128" s="197" t="s">
        <v>791</v>
      </c>
      <c r="D20128" s="198" t="s">
        <v>337</v>
      </c>
      <c r="E20128" s="421">
        <v>114445</v>
      </c>
      <c r="F20128" s="413">
        <v>156.91</v>
      </c>
      <c r="G20128" s="414">
        <f t="shared" si="628"/>
        <v>729.36715314511503</v>
      </c>
      <c r="H20128" s="415">
        <f t="shared" si="629"/>
        <v>3.6468357657255752</v>
      </c>
    </row>
    <row r="20129" spans="1:8" ht="15" hidden="1" thickBot="1">
      <c r="A20129" s="409">
        <v>202210</v>
      </c>
      <c r="B20129" s="196" t="s">
        <v>826</v>
      </c>
      <c r="C20129" s="197" t="s">
        <v>791</v>
      </c>
      <c r="D20129" s="198" t="s">
        <v>337</v>
      </c>
      <c r="E20129" s="421">
        <v>123670</v>
      </c>
      <c r="F20129" s="413">
        <v>156.91</v>
      </c>
      <c r="G20129" s="414">
        <f t="shared" si="628"/>
        <v>788.15881715633168</v>
      </c>
      <c r="H20129" s="415">
        <f t="shared" si="629"/>
        <v>3.9407940857816586</v>
      </c>
    </row>
    <row r="20130" spans="1:8" ht="15" hidden="1" thickBot="1">
      <c r="A20130" s="409">
        <v>202210</v>
      </c>
      <c r="B20130" s="196" t="s">
        <v>827</v>
      </c>
      <c r="C20130" s="197" t="s">
        <v>791</v>
      </c>
      <c r="D20130" s="198" t="s">
        <v>339</v>
      </c>
      <c r="E20130" s="421">
        <v>618</v>
      </c>
      <c r="F20130" s="413">
        <v>156.91</v>
      </c>
      <c r="G20130" s="414">
        <f t="shared" si="628"/>
        <v>3.9385635077432926</v>
      </c>
      <c r="H20130" s="415">
        <f t="shared" si="629"/>
        <v>3.9385635077432926</v>
      </c>
    </row>
    <row r="20131" spans="1:8" ht="15" hidden="1" thickBot="1">
      <c r="A20131" s="409">
        <v>202210</v>
      </c>
      <c r="B20131" s="196" t="s">
        <v>828</v>
      </c>
      <c r="C20131" s="197" t="s">
        <v>791</v>
      </c>
      <c r="D20131" s="198" t="s">
        <v>337</v>
      </c>
      <c r="E20131" s="421">
        <v>107794</v>
      </c>
      <c r="F20131" s="413">
        <v>156.91</v>
      </c>
      <c r="G20131" s="414">
        <f t="shared" si="628"/>
        <v>686.97979733605257</v>
      </c>
      <c r="H20131" s="415">
        <f t="shared" si="629"/>
        <v>3.4348989866802628</v>
      </c>
    </row>
    <row r="20132" spans="1:8" ht="15" hidden="1" thickBot="1">
      <c r="A20132" s="409">
        <v>202210</v>
      </c>
      <c r="B20132" s="196" t="s">
        <v>829</v>
      </c>
      <c r="C20132" s="197" t="s">
        <v>791</v>
      </c>
      <c r="D20132" s="198" t="s">
        <v>337</v>
      </c>
      <c r="E20132" s="421">
        <v>107794</v>
      </c>
      <c r="F20132" s="413">
        <v>156.91</v>
      </c>
      <c r="G20132" s="414">
        <f t="shared" si="628"/>
        <v>686.97979733605257</v>
      </c>
      <c r="H20132" s="415">
        <f t="shared" si="629"/>
        <v>3.4348989866802628</v>
      </c>
    </row>
    <row r="20133" spans="1:8" ht="15" hidden="1" thickBot="1">
      <c r="A20133" s="409">
        <v>202210</v>
      </c>
      <c r="B20133" s="196" t="s">
        <v>830</v>
      </c>
      <c r="C20133" s="197" t="s">
        <v>791</v>
      </c>
      <c r="D20133" s="198" t="s">
        <v>339</v>
      </c>
      <c r="E20133" s="421">
        <v>539</v>
      </c>
      <c r="F20133" s="413">
        <v>156.91</v>
      </c>
      <c r="G20133" s="414">
        <f t="shared" si="628"/>
        <v>3.4350901790835513</v>
      </c>
      <c r="H20133" s="415">
        <f t="shared" si="629"/>
        <v>3.4350901790835513</v>
      </c>
    </row>
    <row r="20134" spans="1:8" ht="15" hidden="1" thickBot="1">
      <c r="A20134" s="409">
        <v>202210</v>
      </c>
      <c r="B20134" s="196" t="s">
        <v>831</v>
      </c>
      <c r="C20134" s="197" t="s">
        <v>791</v>
      </c>
      <c r="D20134" s="198" t="s">
        <v>337</v>
      </c>
      <c r="E20134" s="421">
        <v>149383</v>
      </c>
      <c r="F20134" s="413">
        <v>156.91</v>
      </c>
      <c r="G20134" s="414">
        <f t="shared" si="628"/>
        <v>952.02982601491306</v>
      </c>
      <c r="H20134" s="415">
        <f t="shared" si="629"/>
        <v>4.7601491300745655</v>
      </c>
    </row>
    <row r="20135" spans="1:8" ht="15" hidden="1" thickBot="1">
      <c r="A20135" s="409">
        <v>202210</v>
      </c>
      <c r="B20135" s="196" t="s">
        <v>832</v>
      </c>
      <c r="C20135" s="197" t="s">
        <v>791</v>
      </c>
      <c r="D20135" s="198" t="s">
        <v>337</v>
      </c>
      <c r="E20135" s="421">
        <v>131672</v>
      </c>
      <c r="F20135" s="413">
        <v>156.91</v>
      </c>
      <c r="G20135" s="414">
        <f t="shared" si="628"/>
        <v>839.1562041934867</v>
      </c>
      <c r="H20135" s="415">
        <f t="shared" si="629"/>
        <v>4.1957810209674333</v>
      </c>
    </row>
    <row r="20136" spans="1:8" ht="15" hidden="1" thickBot="1">
      <c r="A20136" s="409">
        <v>202210</v>
      </c>
      <c r="B20136" s="196" t="s">
        <v>833</v>
      </c>
      <c r="C20136" s="197" t="s">
        <v>791</v>
      </c>
      <c r="D20136" s="198" t="s">
        <v>339</v>
      </c>
      <c r="E20136" s="421">
        <v>658</v>
      </c>
      <c r="F20136" s="413">
        <v>156.91</v>
      </c>
      <c r="G20136" s="414">
        <f t="shared" si="628"/>
        <v>4.1934867121279717</v>
      </c>
      <c r="H20136" s="415">
        <f t="shared" si="629"/>
        <v>4.1934867121279717</v>
      </c>
    </row>
    <row r="20137" spans="1:8" ht="15" hidden="1" thickBot="1">
      <c r="A20137" s="409">
        <v>202210</v>
      </c>
      <c r="B20137" s="196" t="s">
        <v>834</v>
      </c>
      <c r="C20137" s="197" t="s">
        <v>791</v>
      </c>
      <c r="D20137" s="198" t="s">
        <v>337</v>
      </c>
      <c r="E20137" s="421">
        <v>120160</v>
      </c>
      <c r="F20137" s="413">
        <v>156.91</v>
      </c>
      <c r="G20137" s="414">
        <f t="shared" si="628"/>
        <v>765.78930597157603</v>
      </c>
      <c r="H20137" s="415">
        <f t="shared" si="629"/>
        <v>3.82894652985788</v>
      </c>
    </row>
    <row r="20138" spans="1:8" ht="15" hidden="1" thickBot="1">
      <c r="A20138" s="409">
        <v>202210</v>
      </c>
      <c r="B20138" s="196" t="s">
        <v>835</v>
      </c>
      <c r="C20138" s="197" t="s">
        <v>791</v>
      </c>
      <c r="D20138" s="198" t="s">
        <v>339</v>
      </c>
      <c r="E20138" s="421">
        <v>601</v>
      </c>
      <c r="F20138" s="413">
        <v>156.91</v>
      </c>
      <c r="G20138" s="414">
        <f t="shared" si="628"/>
        <v>3.8302211458798037</v>
      </c>
      <c r="H20138" s="415">
        <f t="shared" si="629"/>
        <v>3.8302211458798037</v>
      </c>
    </row>
    <row r="20139" spans="1:8" ht="15" hidden="1" thickBot="1">
      <c r="A20139" s="409">
        <v>202210</v>
      </c>
      <c r="B20139" s="196" t="s">
        <v>836</v>
      </c>
      <c r="C20139" s="197" t="s">
        <v>791</v>
      </c>
      <c r="D20139" s="198" t="s">
        <v>337</v>
      </c>
      <c r="E20139" s="421">
        <v>83714</v>
      </c>
      <c r="F20139" s="413">
        <v>156.91</v>
      </c>
      <c r="G20139" s="414">
        <f t="shared" si="628"/>
        <v>533.51602829647572</v>
      </c>
      <c r="H20139" s="415">
        <f t="shared" si="629"/>
        <v>2.6675801414823788</v>
      </c>
    </row>
    <row r="20140" spans="1:8" ht="15" hidden="1" thickBot="1">
      <c r="A20140" s="409">
        <v>202210</v>
      </c>
      <c r="B20140" s="196" t="s">
        <v>837</v>
      </c>
      <c r="C20140" s="197" t="s">
        <v>791</v>
      </c>
      <c r="D20140" s="198" t="s">
        <v>337</v>
      </c>
      <c r="E20140" s="421">
        <v>179932</v>
      </c>
      <c r="F20140" s="413">
        <v>156.91</v>
      </c>
      <c r="G20140" s="414">
        <f t="shared" si="628"/>
        <v>1146.7210502836022</v>
      </c>
      <c r="H20140" s="415">
        <f t="shared" si="629"/>
        <v>5.7336052514180107</v>
      </c>
    </row>
    <row r="20141" spans="1:8" ht="15" hidden="1" thickBot="1">
      <c r="A20141" s="409">
        <v>202210</v>
      </c>
      <c r="B20141" s="196" t="s">
        <v>838</v>
      </c>
      <c r="C20141" s="197" t="s">
        <v>791</v>
      </c>
      <c r="D20141" s="198" t="s">
        <v>337</v>
      </c>
      <c r="E20141" s="421">
        <v>128979</v>
      </c>
      <c r="F20141" s="413">
        <v>156.91</v>
      </c>
      <c r="G20141" s="414">
        <f t="shared" si="628"/>
        <v>821.99349945828817</v>
      </c>
      <c r="H20141" s="415">
        <f t="shared" si="629"/>
        <v>4.1099674972914411</v>
      </c>
    </row>
    <row r="20142" spans="1:8" ht="15" hidden="1" thickBot="1">
      <c r="A20142" s="409">
        <v>202210</v>
      </c>
      <c r="B20142" s="196" t="s">
        <v>839</v>
      </c>
      <c r="C20142" s="197" t="s">
        <v>791</v>
      </c>
      <c r="D20142" s="198" t="s">
        <v>339</v>
      </c>
      <c r="E20142" s="421">
        <v>645</v>
      </c>
      <c r="F20142" s="413">
        <v>156.91</v>
      </c>
      <c r="G20142" s="414">
        <f t="shared" si="628"/>
        <v>4.1106366707029505</v>
      </c>
      <c r="H20142" s="415">
        <f t="shared" si="629"/>
        <v>4.1106366707029505</v>
      </c>
    </row>
    <row r="20143" spans="1:8" ht="15" hidden="1" thickBot="1">
      <c r="A20143" s="409">
        <v>202210</v>
      </c>
      <c r="B20143" s="196" t="s">
        <v>840</v>
      </c>
      <c r="C20143" s="197" t="s">
        <v>791</v>
      </c>
      <c r="D20143" s="198" t="s">
        <v>337</v>
      </c>
      <c r="E20143" s="421">
        <v>132151</v>
      </c>
      <c r="F20143" s="413">
        <v>156.91</v>
      </c>
      <c r="G20143" s="414">
        <f t="shared" si="628"/>
        <v>842.20890956599328</v>
      </c>
      <c r="H20143" s="415">
        <f t="shared" si="629"/>
        <v>4.2110445478299665</v>
      </c>
    </row>
    <row r="20144" spans="1:8" ht="15" hidden="1" thickBot="1">
      <c r="A20144" s="409">
        <v>202210</v>
      </c>
      <c r="B20144" s="196" t="s">
        <v>841</v>
      </c>
      <c r="C20144" s="197" t="s">
        <v>791</v>
      </c>
      <c r="D20144" s="198" t="s">
        <v>339</v>
      </c>
      <c r="E20144" s="421">
        <v>661</v>
      </c>
      <c r="F20144" s="413">
        <v>156.91</v>
      </c>
      <c r="G20144" s="414">
        <f t="shared" si="628"/>
        <v>4.2126059524568227</v>
      </c>
      <c r="H20144" s="415">
        <f t="shared" si="629"/>
        <v>4.2126059524568227</v>
      </c>
    </row>
    <row r="20145" spans="1:8" ht="15" hidden="1" thickBot="1">
      <c r="A20145" s="409">
        <v>202210</v>
      </c>
      <c r="B20145" s="196" t="s">
        <v>842</v>
      </c>
      <c r="C20145" s="197" t="s">
        <v>791</v>
      </c>
      <c r="D20145" s="198" t="s">
        <v>337</v>
      </c>
      <c r="E20145" s="421">
        <v>125898</v>
      </c>
      <c r="F20145" s="413">
        <v>156.91</v>
      </c>
      <c r="G20145" s="414">
        <f t="shared" si="628"/>
        <v>802.35803964055833</v>
      </c>
      <c r="H20145" s="415">
        <f t="shared" si="629"/>
        <v>4.0117901982027915</v>
      </c>
    </row>
    <row r="20146" spans="1:8" ht="15" hidden="1" thickBot="1">
      <c r="A20146" s="409">
        <v>202210</v>
      </c>
      <c r="B20146" s="196" t="s">
        <v>843</v>
      </c>
      <c r="C20146" s="197" t="s">
        <v>2660</v>
      </c>
      <c r="D20146" s="198" t="s">
        <v>339</v>
      </c>
      <c r="E20146" s="421">
        <v>629</v>
      </c>
      <c r="F20146" s="413">
        <v>156.91</v>
      </c>
      <c r="G20146" s="414">
        <f t="shared" si="628"/>
        <v>4.0086673889490791</v>
      </c>
      <c r="H20146" s="415">
        <f t="shared" si="629"/>
        <v>4.0086673889490791</v>
      </c>
    </row>
    <row r="20147" spans="1:8" ht="15" hidden="1" thickBot="1">
      <c r="A20147" s="409">
        <v>202210</v>
      </c>
      <c r="B20147" s="196" t="s">
        <v>844</v>
      </c>
      <c r="C20147" s="197" t="s">
        <v>791</v>
      </c>
      <c r="D20147" s="198" t="s">
        <v>337</v>
      </c>
      <c r="E20147" s="421">
        <v>154339</v>
      </c>
      <c r="F20147" s="413">
        <v>156.91</v>
      </c>
      <c r="G20147" s="414">
        <f t="shared" si="628"/>
        <v>983.61481103817482</v>
      </c>
      <c r="H20147" s="415">
        <f t="shared" si="629"/>
        <v>4.9180740551908739</v>
      </c>
    </row>
    <row r="20148" spans="1:8" ht="15" hidden="1" thickBot="1">
      <c r="A20148" s="409">
        <v>202210</v>
      </c>
      <c r="B20148" s="196" t="s">
        <v>845</v>
      </c>
      <c r="C20148" s="197" t="s">
        <v>791</v>
      </c>
      <c r="D20148" s="198" t="s">
        <v>337</v>
      </c>
      <c r="E20148" s="421">
        <v>172791</v>
      </c>
      <c r="F20148" s="413">
        <v>156.91</v>
      </c>
      <c r="G20148" s="414">
        <f t="shared" si="628"/>
        <v>1101.2108852208273</v>
      </c>
      <c r="H20148" s="415">
        <f t="shared" si="629"/>
        <v>5.5060544261041366</v>
      </c>
    </row>
    <row r="20149" spans="1:8" ht="15" hidden="1" thickBot="1">
      <c r="A20149" s="409">
        <v>202210</v>
      </c>
      <c r="B20149" s="196" t="s">
        <v>846</v>
      </c>
      <c r="C20149" s="197" t="s">
        <v>791</v>
      </c>
      <c r="D20149" s="198" t="s">
        <v>339</v>
      </c>
      <c r="E20149" s="421">
        <v>864</v>
      </c>
      <c r="F20149" s="413">
        <v>156.91</v>
      </c>
      <c r="G20149" s="414">
        <f t="shared" si="628"/>
        <v>5.5063412147090691</v>
      </c>
      <c r="H20149" s="415">
        <f t="shared" si="629"/>
        <v>5.5063412147090691</v>
      </c>
    </row>
    <row r="20150" spans="1:8" ht="15" hidden="1" thickBot="1">
      <c r="A20150" s="409">
        <v>202210</v>
      </c>
      <c r="B20150" s="196" t="s">
        <v>847</v>
      </c>
      <c r="C20150" s="197" t="s">
        <v>791</v>
      </c>
      <c r="D20150" s="198" t="s">
        <v>337</v>
      </c>
      <c r="E20150" s="421">
        <v>179932</v>
      </c>
      <c r="F20150" s="413">
        <v>156.91</v>
      </c>
      <c r="G20150" s="414">
        <f t="shared" si="628"/>
        <v>1146.7210502836022</v>
      </c>
      <c r="H20150" s="415">
        <f t="shared" si="629"/>
        <v>5.7336052514180107</v>
      </c>
    </row>
    <row r="20151" spans="1:8" ht="15" hidden="1" thickBot="1">
      <c r="A20151" s="409">
        <v>202210</v>
      </c>
      <c r="B20151" s="196" t="s">
        <v>848</v>
      </c>
      <c r="C20151" s="197" t="s">
        <v>791</v>
      </c>
      <c r="D20151" s="198" t="s">
        <v>337</v>
      </c>
      <c r="E20151" s="421">
        <v>108144</v>
      </c>
      <c r="F20151" s="413">
        <v>156.91</v>
      </c>
      <c r="G20151" s="414">
        <f t="shared" si="628"/>
        <v>689.2103753744185</v>
      </c>
      <c r="H20151" s="415">
        <f t="shared" si="629"/>
        <v>3.4460518768720925</v>
      </c>
    </row>
    <row r="20152" spans="1:8" ht="15" hidden="1" thickBot="1">
      <c r="A20152" s="409">
        <v>202210</v>
      </c>
      <c r="B20152" s="196" t="s">
        <v>849</v>
      </c>
      <c r="C20152" s="197" t="s">
        <v>791</v>
      </c>
      <c r="D20152" s="198" t="s">
        <v>337</v>
      </c>
      <c r="E20152" s="421">
        <v>108364</v>
      </c>
      <c r="F20152" s="413">
        <v>156.91</v>
      </c>
      <c r="G20152" s="414">
        <f t="shared" si="628"/>
        <v>690.6124529985342</v>
      </c>
      <c r="H20152" s="415">
        <f t="shared" si="629"/>
        <v>3.453062264992671</v>
      </c>
    </row>
    <row r="20153" spans="1:8" ht="15" hidden="1" thickBot="1">
      <c r="A20153" s="409">
        <v>202210</v>
      </c>
      <c r="B20153" s="196" t="s">
        <v>850</v>
      </c>
      <c r="C20153" s="197" t="s">
        <v>791</v>
      </c>
      <c r="D20153" s="198" t="s">
        <v>339</v>
      </c>
      <c r="E20153" s="421">
        <v>542</v>
      </c>
      <c r="F20153" s="413">
        <v>156.91</v>
      </c>
      <c r="G20153" s="414">
        <f t="shared" si="628"/>
        <v>3.4542094194124022</v>
      </c>
      <c r="H20153" s="415">
        <f t="shared" si="629"/>
        <v>3.4542094194124022</v>
      </c>
    </row>
    <row r="20154" spans="1:8" ht="15" hidden="1" thickBot="1">
      <c r="A20154" s="409">
        <v>202210</v>
      </c>
      <c r="B20154" s="196" t="s">
        <v>851</v>
      </c>
      <c r="C20154" s="197" t="s">
        <v>791</v>
      </c>
      <c r="D20154" s="198" t="s">
        <v>339</v>
      </c>
      <c r="E20154" s="421">
        <v>541</v>
      </c>
      <c r="F20154" s="413">
        <v>156.91</v>
      </c>
      <c r="G20154" s="414">
        <f t="shared" si="628"/>
        <v>3.4478363393027851</v>
      </c>
      <c r="H20154" s="415">
        <f t="shared" si="629"/>
        <v>3.4478363393027851</v>
      </c>
    </row>
    <row r="20155" spans="1:8" ht="15" hidden="1" thickBot="1">
      <c r="A20155" s="409">
        <v>202210</v>
      </c>
      <c r="B20155" s="196" t="s">
        <v>852</v>
      </c>
      <c r="C20155" s="197" t="s">
        <v>791</v>
      </c>
      <c r="D20155" s="198" t="s">
        <v>337</v>
      </c>
      <c r="E20155" s="421">
        <v>178502</v>
      </c>
      <c r="F20155" s="413">
        <v>156.91</v>
      </c>
      <c r="G20155" s="414">
        <f t="shared" si="628"/>
        <v>1137.6075457268498</v>
      </c>
      <c r="H20155" s="415">
        <f t="shared" si="629"/>
        <v>5.6880377286342494</v>
      </c>
    </row>
    <row r="20156" spans="1:8" ht="15" hidden="1" thickBot="1">
      <c r="A20156" s="409">
        <v>202210</v>
      </c>
      <c r="B20156" s="196" t="s">
        <v>853</v>
      </c>
      <c r="C20156" s="197" t="s">
        <v>791</v>
      </c>
      <c r="D20156" s="198" t="s">
        <v>339</v>
      </c>
      <c r="E20156" s="421">
        <v>893</v>
      </c>
      <c r="F20156" s="413">
        <v>156.91</v>
      </c>
      <c r="G20156" s="414">
        <f t="shared" si="628"/>
        <v>5.6911605378879617</v>
      </c>
      <c r="H20156" s="415">
        <f t="shared" si="629"/>
        <v>5.6911605378879617</v>
      </c>
    </row>
    <row r="20157" spans="1:8" ht="15" hidden="1" thickBot="1">
      <c r="A20157" s="409">
        <v>202210</v>
      </c>
      <c r="B20157" s="196" t="s">
        <v>854</v>
      </c>
      <c r="C20157" s="197" t="s">
        <v>791</v>
      </c>
      <c r="D20157" s="198" t="s">
        <v>337</v>
      </c>
      <c r="E20157" s="421">
        <v>120160</v>
      </c>
      <c r="F20157" s="413">
        <v>156.91</v>
      </c>
      <c r="G20157" s="414">
        <f t="shared" si="628"/>
        <v>765.78930597157603</v>
      </c>
      <c r="H20157" s="415">
        <f t="shared" si="629"/>
        <v>3.82894652985788</v>
      </c>
    </row>
    <row r="20158" spans="1:8" ht="15" hidden="1" thickBot="1">
      <c r="A20158" s="409">
        <v>202210</v>
      </c>
      <c r="B20158" s="196" t="s">
        <v>855</v>
      </c>
      <c r="C20158" s="197" t="s">
        <v>791</v>
      </c>
      <c r="D20158" s="198" t="s">
        <v>339</v>
      </c>
      <c r="E20158" s="421">
        <v>601</v>
      </c>
      <c r="F20158" s="413">
        <v>156.91</v>
      </c>
      <c r="G20158" s="414">
        <f t="shared" si="628"/>
        <v>3.8302211458798037</v>
      </c>
      <c r="H20158" s="415">
        <f t="shared" si="629"/>
        <v>3.8302211458798037</v>
      </c>
    </row>
    <row r="20159" spans="1:8" ht="15" hidden="1" thickBot="1">
      <c r="A20159" s="409">
        <v>202210</v>
      </c>
      <c r="B20159" s="196" t="s">
        <v>856</v>
      </c>
      <c r="C20159" s="197" t="s">
        <v>791</v>
      </c>
      <c r="D20159" s="198" t="s">
        <v>337</v>
      </c>
      <c r="E20159" s="421">
        <v>125500</v>
      </c>
      <c r="F20159" s="413">
        <v>156.91</v>
      </c>
      <c r="G20159" s="414">
        <f t="shared" si="628"/>
        <v>799.82155375693071</v>
      </c>
      <c r="H20159" s="415">
        <f t="shared" si="629"/>
        <v>3.9991077687846537</v>
      </c>
    </row>
    <row r="20160" spans="1:8" ht="15" hidden="1" thickBot="1">
      <c r="A20160" s="409">
        <v>202210</v>
      </c>
      <c r="B20160" s="196" t="s">
        <v>857</v>
      </c>
      <c r="C20160" s="197" t="s">
        <v>791</v>
      </c>
      <c r="D20160" s="198" t="s">
        <v>339</v>
      </c>
      <c r="E20160" s="421">
        <v>627</v>
      </c>
      <c r="F20160" s="413">
        <v>156.91</v>
      </c>
      <c r="G20160" s="414">
        <f t="shared" si="628"/>
        <v>3.9959212287298453</v>
      </c>
      <c r="H20160" s="415">
        <f t="shared" si="629"/>
        <v>3.9959212287298453</v>
      </c>
    </row>
    <row r="20161" spans="1:8" ht="15" hidden="1" thickBot="1">
      <c r="A20161" s="409">
        <v>202210</v>
      </c>
      <c r="B20161" s="196" t="s">
        <v>858</v>
      </c>
      <c r="C20161" s="197" t="s">
        <v>791</v>
      </c>
      <c r="D20161" s="198" t="s">
        <v>337</v>
      </c>
      <c r="E20161" s="421">
        <v>112500</v>
      </c>
      <c r="F20161" s="413">
        <v>156.91</v>
      </c>
      <c r="G20161" s="414">
        <f t="shared" si="628"/>
        <v>716.97151233191005</v>
      </c>
      <c r="H20161" s="415">
        <f t="shared" si="629"/>
        <v>3.5848575616595504</v>
      </c>
    </row>
    <row r="20162" spans="1:8" ht="15" hidden="1" thickBot="1">
      <c r="A20162" s="409">
        <v>202210</v>
      </c>
      <c r="B20162" s="196" t="s">
        <v>859</v>
      </c>
      <c r="C20162" s="197" t="s">
        <v>791</v>
      </c>
      <c r="D20162" s="198" t="s">
        <v>339</v>
      </c>
      <c r="E20162" s="421">
        <v>562</v>
      </c>
      <c r="F20162" s="413">
        <v>156.91</v>
      </c>
      <c r="G20162" s="414">
        <f t="shared" ref="G20162:G20225" si="630">+E20162/F20162</f>
        <v>3.5816710216047416</v>
      </c>
      <c r="H20162" s="415">
        <f t="shared" ref="H20162:H20225" si="631">IF(D20162="TB",G20162/200,IF(D20162="LT",G20162,"VER"))</f>
        <v>3.5816710216047416</v>
      </c>
    </row>
    <row r="20163" spans="1:8" ht="15" hidden="1" thickBot="1">
      <c r="A20163" s="409">
        <v>202210</v>
      </c>
      <c r="B20163" s="196" t="s">
        <v>860</v>
      </c>
      <c r="C20163" s="197" t="s">
        <v>791</v>
      </c>
      <c r="D20163" s="198" t="s">
        <v>337</v>
      </c>
      <c r="E20163" s="421">
        <v>110369</v>
      </c>
      <c r="F20163" s="413">
        <v>156.91</v>
      </c>
      <c r="G20163" s="414">
        <f t="shared" si="630"/>
        <v>703.39047861831625</v>
      </c>
      <c r="H20163" s="415">
        <f t="shared" si="631"/>
        <v>3.5169523930915814</v>
      </c>
    </row>
    <row r="20164" spans="1:8" ht="15" hidden="1" thickBot="1">
      <c r="A20164" s="409">
        <v>202210</v>
      </c>
      <c r="B20164" s="196" t="s">
        <v>861</v>
      </c>
      <c r="C20164" s="197" t="s">
        <v>791</v>
      </c>
      <c r="D20164" s="198" t="s">
        <v>339</v>
      </c>
      <c r="E20164" s="421">
        <v>552</v>
      </c>
      <c r="F20164" s="413">
        <v>156.91</v>
      </c>
      <c r="G20164" s="414">
        <f t="shared" si="630"/>
        <v>3.5179402205085717</v>
      </c>
      <c r="H20164" s="415">
        <f t="shared" si="631"/>
        <v>3.5179402205085717</v>
      </c>
    </row>
    <row r="20165" spans="1:8" ht="15" hidden="1" thickBot="1">
      <c r="A20165" s="409">
        <v>202210</v>
      </c>
      <c r="B20165" s="196" t="s">
        <v>862</v>
      </c>
      <c r="C20165" s="197" t="s">
        <v>791</v>
      </c>
      <c r="D20165" s="198" t="s">
        <v>337</v>
      </c>
      <c r="E20165" s="421">
        <v>107074</v>
      </c>
      <c r="F20165" s="413">
        <v>156.91</v>
      </c>
      <c r="G20165" s="414">
        <f t="shared" si="630"/>
        <v>682.3911796571283</v>
      </c>
      <c r="H20165" s="415">
        <f t="shared" si="631"/>
        <v>3.4119558982856417</v>
      </c>
    </row>
    <row r="20166" spans="1:8" ht="15" hidden="1" thickBot="1">
      <c r="A20166" s="409">
        <v>202210</v>
      </c>
      <c r="B20166" s="196" t="s">
        <v>863</v>
      </c>
      <c r="C20166" s="197" t="s">
        <v>791</v>
      </c>
      <c r="D20166" s="198" t="s">
        <v>337</v>
      </c>
      <c r="E20166" s="421">
        <v>112456</v>
      </c>
      <c r="F20166" s="413">
        <v>156.91</v>
      </c>
      <c r="G20166" s="414">
        <f t="shared" si="630"/>
        <v>716.69109680708686</v>
      </c>
      <c r="H20166" s="415">
        <f t="shared" si="631"/>
        <v>3.5834554840354342</v>
      </c>
    </row>
    <row r="20167" spans="1:8" ht="15" hidden="1" thickBot="1">
      <c r="A20167" s="409">
        <v>202210</v>
      </c>
      <c r="B20167" s="196" t="s">
        <v>864</v>
      </c>
      <c r="C20167" s="197" t="s">
        <v>791</v>
      </c>
      <c r="D20167" s="198" t="s">
        <v>337</v>
      </c>
      <c r="E20167" s="421">
        <v>111229</v>
      </c>
      <c r="F20167" s="413">
        <v>156.91</v>
      </c>
      <c r="G20167" s="414">
        <f t="shared" si="630"/>
        <v>708.87132751258684</v>
      </c>
      <c r="H20167" s="415">
        <f t="shared" si="631"/>
        <v>3.5443566375629341</v>
      </c>
    </row>
    <row r="20168" spans="1:8" ht="15" hidden="1" thickBot="1">
      <c r="A20168" s="409">
        <v>202210</v>
      </c>
      <c r="B20168" s="196" t="s">
        <v>865</v>
      </c>
      <c r="C20168" s="197" t="s">
        <v>791</v>
      </c>
      <c r="D20168" s="198" t="s">
        <v>337</v>
      </c>
      <c r="E20168" s="421">
        <v>104369</v>
      </c>
      <c r="F20168" s="413">
        <v>156.91</v>
      </c>
      <c r="G20168" s="414">
        <f t="shared" si="630"/>
        <v>665.15199796061438</v>
      </c>
      <c r="H20168" s="415">
        <f t="shared" si="631"/>
        <v>3.3257599898030721</v>
      </c>
    </row>
    <row r="20169" spans="1:8" ht="15" hidden="1" thickBot="1">
      <c r="A20169" s="409">
        <v>202210</v>
      </c>
      <c r="B20169" s="196" t="s">
        <v>866</v>
      </c>
      <c r="C20169" s="197" t="s">
        <v>791</v>
      </c>
      <c r="D20169" s="198" t="s">
        <v>339</v>
      </c>
      <c r="E20169" s="421">
        <v>522</v>
      </c>
      <c r="F20169" s="413">
        <v>156.91</v>
      </c>
      <c r="G20169" s="414">
        <f t="shared" si="630"/>
        <v>3.3267478172200624</v>
      </c>
      <c r="H20169" s="415">
        <f t="shared" si="631"/>
        <v>3.3267478172200624</v>
      </c>
    </row>
    <row r="20170" spans="1:8" ht="15" hidden="1" thickBot="1">
      <c r="A20170" s="409">
        <v>202210</v>
      </c>
      <c r="B20170" s="196" t="s">
        <v>867</v>
      </c>
      <c r="C20170" s="197" t="s">
        <v>791</v>
      </c>
      <c r="D20170" s="198" t="s">
        <v>337</v>
      </c>
      <c r="E20170" s="421">
        <v>100929</v>
      </c>
      <c r="F20170" s="413">
        <v>156.91</v>
      </c>
      <c r="G20170" s="414">
        <f t="shared" si="630"/>
        <v>643.22860238353201</v>
      </c>
      <c r="H20170" s="415">
        <f t="shared" si="631"/>
        <v>3.2161430119176599</v>
      </c>
    </row>
    <row r="20171" spans="1:8" ht="15" hidden="1" thickBot="1">
      <c r="A20171" s="409">
        <v>202210</v>
      </c>
      <c r="B20171" s="196" t="s">
        <v>868</v>
      </c>
      <c r="C20171" s="197" t="s">
        <v>791</v>
      </c>
      <c r="D20171" s="198" t="s">
        <v>337</v>
      </c>
      <c r="E20171" s="421">
        <v>101211</v>
      </c>
      <c r="F20171" s="413">
        <v>156.91</v>
      </c>
      <c r="G20171" s="414">
        <f t="shared" si="630"/>
        <v>645.02581097444397</v>
      </c>
      <c r="H20171" s="415">
        <f t="shared" si="631"/>
        <v>3.22512905487222</v>
      </c>
    </row>
    <row r="20172" spans="1:8" ht="15" hidden="1" thickBot="1">
      <c r="A20172" s="409">
        <v>202210</v>
      </c>
      <c r="B20172" s="196" t="s">
        <v>869</v>
      </c>
      <c r="C20172" s="197" t="s">
        <v>791</v>
      </c>
      <c r="D20172" s="198" t="s">
        <v>337</v>
      </c>
      <c r="E20172" s="421">
        <v>115725</v>
      </c>
      <c r="F20172" s="413">
        <v>156.91</v>
      </c>
      <c r="G20172" s="414">
        <f t="shared" si="630"/>
        <v>737.52469568542483</v>
      </c>
      <c r="H20172" s="415">
        <f t="shared" si="631"/>
        <v>3.687623478427124</v>
      </c>
    </row>
    <row r="20173" spans="1:8" ht="15" hidden="1" thickBot="1">
      <c r="A20173" s="409">
        <v>202210</v>
      </c>
      <c r="B20173" s="196" t="s">
        <v>870</v>
      </c>
      <c r="C20173" s="197" t="s">
        <v>791</v>
      </c>
      <c r="D20173" s="198" t="s">
        <v>337</v>
      </c>
      <c r="E20173" s="421">
        <v>121964</v>
      </c>
      <c r="F20173" s="413">
        <v>156.91</v>
      </c>
      <c r="G20173" s="414">
        <f t="shared" si="630"/>
        <v>777.28634248932508</v>
      </c>
      <c r="H20173" s="415">
        <f t="shared" si="631"/>
        <v>3.8864317124466252</v>
      </c>
    </row>
    <row r="20174" spans="1:8" ht="15" hidden="1" thickBot="1">
      <c r="A20174" s="409">
        <v>202210</v>
      </c>
      <c r="B20174" s="196" t="s">
        <v>871</v>
      </c>
      <c r="C20174" s="197" t="s">
        <v>791</v>
      </c>
      <c r="D20174" s="198" t="s">
        <v>339</v>
      </c>
      <c r="E20174" s="421">
        <v>610</v>
      </c>
      <c r="F20174" s="413">
        <v>156.91</v>
      </c>
      <c r="G20174" s="414">
        <f t="shared" si="630"/>
        <v>3.8875788668663565</v>
      </c>
      <c r="H20174" s="415">
        <f t="shared" si="631"/>
        <v>3.8875788668663565</v>
      </c>
    </row>
    <row r="20175" spans="1:8" ht="15" hidden="1" thickBot="1">
      <c r="A20175" s="409">
        <v>202210</v>
      </c>
      <c r="B20175" s="196" t="s">
        <v>872</v>
      </c>
      <c r="C20175" s="197" t="s">
        <v>791</v>
      </c>
      <c r="D20175" s="198" t="s">
        <v>337</v>
      </c>
      <c r="E20175" s="421">
        <v>129494</v>
      </c>
      <c r="F20175" s="413">
        <v>156.91</v>
      </c>
      <c r="G20175" s="414">
        <f t="shared" si="630"/>
        <v>825.27563571474093</v>
      </c>
      <c r="H20175" s="415">
        <f t="shared" si="631"/>
        <v>4.126378178573705</v>
      </c>
    </row>
    <row r="20176" spans="1:8" ht="15" hidden="1" thickBot="1">
      <c r="A20176" s="409">
        <v>202210</v>
      </c>
      <c r="B20176" s="196" t="s">
        <v>873</v>
      </c>
      <c r="C20176" s="197" t="s">
        <v>791</v>
      </c>
      <c r="D20176" s="198" t="s">
        <v>339</v>
      </c>
      <c r="E20176" s="421">
        <v>647</v>
      </c>
      <c r="F20176" s="413">
        <v>156.91</v>
      </c>
      <c r="G20176" s="414">
        <f t="shared" si="630"/>
        <v>4.1233828309221847</v>
      </c>
      <c r="H20176" s="415">
        <f t="shared" si="631"/>
        <v>4.1233828309221847</v>
      </c>
    </row>
    <row r="20177" spans="1:8" ht="15" hidden="1" thickBot="1">
      <c r="A20177" s="409">
        <v>202210</v>
      </c>
      <c r="B20177" s="196" t="s">
        <v>874</v>
      </c>
      <c r="C20177" s="197" t="s">
        <v>791</v>
      </c>
      <c r="D20177" s="198" t="s">
        <v>337</v>
      </c>
      <c r="E20177" s="421">
        <v>175646</v>
      </c>
      <c r="F20177" s="413">
        <v>156.91</v>
      </c>
      <c r="G20177" s="414">
        <f t="shared" si="630"/>
        <v>1119.4060289337838</v>
      </c>
      <c r="H20177" s="415">
        <f t="shared" si="631"/>
        <v>5.5970301446689188</v>
      </c>
    </row>
    <row r="20178" spans="1:8" ht="15" hidden="1" thickBot="1">
      <c r="A20178" s="409">
        <v>202210</v>
      </c>
      <c r="B20178" s="196" t="s">
        <v>875</v>
      </c>
      <c r="C20178" s="197" t="s">
        <v>791</v>
      </c>
      <c r="D20178" s="198" t="s">
        <v>337</v>
      </c>
      <c r="E20178" s="421">
        <v>85330</v>
      </c>
      <c r="F20178" s="413">
        <v>156.91</v>
      </c>
      <c r="G20178" s="414">
        <f t="shared" si="630"/>
        <v>543.81492575361676</v>
      </c>
      <c r="H20178" s="415">
        <f t="shared" si="631"/>
        <v>2.7190746287680838</v>
      </c>
    </row>
    <row r="20179" spans="1:8" ht="15" hidden="1" thickBot="1">
      <c r="A20179" s="409">
        <v>202210</v>
      </c>
      <c r="B20179" s="196" t="s">
        <v>876</v>
      </c>
      <c r="C20179" s="197" t="s">
        <v>2803</v>
      </c>
      <c r="D20179" s="198" t="s">
        <v>339</v>
      </c>
      <c r="E20179" s="421">
        <v>427</v>
      </c>
      <c r="F20179" s="413">
        <v>156.91</v>
      </c>
      <c r="G20179" s="414">
        <f t="shared" si="630"/>
        <v>2.7213052068064498</v>
      </c>
      <c r="H20179" s="415">
        <f t="shared" si="631"/>
        <v>2.7213052068064498</v>
      </c>
    </row>
    <row r="20180" spans="1:8" ht="15" hidden="1" thickBot="1">
      <c r="A20180" s="409">
        <v>202210</v>
      </c>
      <c r="B20180" s="196" t="s">
        <v>877</v>
      </c>
      <c r="C20180" s="197" t="s">
        <v>791</v>
      </c>
      <c r="D20180" s="198" t="s">
        <v>337</v>
      </c>
      <c r="E20180" s="421">
        <v>87084</v>
      </c>
      <c r="F20180" s="413">
        <v>156.91</v>
      </c>
      <c r="G20180" s="414">
        <f t="shared" si="630"/>
        <v>554.99330826588493</v>
      </c>
      <c r="H20180" s="415">
        <f t="shared" si="631"/>
        <v>2.7749665413294249</v>
      </c>
    </row>
    <row r="20181" spans="1:8" ht="15" hidden="1" thickBot="1">
      <c r="A20181" s="409">
        <v>202210</v>
      </c>
      <c r="B20181" s="196" t="s">
        <v>878</v>
      </c>
      <c r="C20181" s="197" t="s">
        <v>791</v>
      </c>
      <c r="D20181" s="198" t="s">
        <v>337</v>
      </c>
      <c r="E20181" s="421">
        <v>72863</v>
      </c>
      <c r="F20181" s="413">
        <v>156.91</v>
      </c>
      <c r="G20181" s="414">
        <f t="shared" si="630"/>
        <v>464.36173602702189</v>
      </c>
      <c r="H20181" s="415">
        <f t="shared" si="631"/>
        <v>2.3218086801351094</v>
      </c>
    </row>
    <row r="20182" spans="1:8" ht="15" hidden="1" thickBot="1">
      <c r="A20182" s="409">
        <v>202210</v>
      </c>
      <c r="B20182" s="196" t="s">
        <v>879</v>
      </c>
      <c r="C20182" s="197" t="s">
        <v>791</v>
      </c>
      <c r="D20182" s="198" t="s">
        <v>339</v>
      </c>
      <c r="E20182" s="421">
        <v>364</v>
      </c>
      <c r="F20182" s="413">
        <v>156.91</v>
      </c>
      <c r="G20182" s="414">
        <f t="shared" si="630"/>
        <v>2.3198011599005799</v>
      </c>
      <c r="H20182" s="415">
        <f t="shared" si="631"/>
        <v>2.3198011599005799</v>
      </c>
    </row>
    <row r="20183" spans="1:8" ht="15" hidden="1" thickBot="1">
      <c r="A20183" s="409">
        <v>202210</v>
      </c>
      <c r="B20183" s="196" t="s">
        <v>880</v>
      </c>
      <c r="C20183" s="197" t="s">
        <v>791</v>
      </c>
      <c r="D20183" s="198" t="s">
        <v>337</v>
      </c>
      <c r="E20183" s="421">
        <v>86658</v>
      </c>
      <c r="F20183" s="413">
        <v>156.91</v>
      </c>
      <c r="G20183" s="414">
        <f t="shared" si="630"/>
        <v>552.27837613918803</v>
      </c>
      <c r="H20183" s="415">
        <f t="shared" si="631"/>
        <v>2.7613918806959403</v>
      </c>
    </row>
    <row r="20184" spans="1:8" ht="15" hidden="1" thickBot="1">
      <c r="A20184" s="409">
        <v>202210</v>
      </c>
      <c r="B20184" s="196" t="s">
        <v>881</v>
      </c>
      <c r="C20184" s="197" t="s">
        <v>791</v>
      </c>
      <c r="D20184" s="198" t="s">
        <v>339</v>
      </c>
      <c r="E20184" s="421">
        <v>433</v>
      </c>
      <c r="F20184" s="413">
        <v>156.91</v>
      </c>
      <c r="G20184" s="414">
        <f t="shared" si="630"/>
        <v>2.7595436874641517</v>
      </c>
      <c r="H20184" s="415">
        <f t="shared" si="631"/>
        <v>2.7595436874641517</v>
      </c>
    </row>
    <row r="20185" spans="1:8" ht="15" hidden="1" thickBot="1">
      <c r="A20185" s="409">
        <v>202210</v>
      </c>
      <c r="B20185" s="196" t="s">
        <v>882</v>
      </c>
      <c r="C20185" s="197" t="s">
        <v>791</v>
      </c>
      <c r="D20185" s="198" t="s">
        <v>337</v>
      </c>
      <c r="E20185" s="421">
        <v>129024</v>
      </c>
      <c r="F20185" s="413">
        <v>156.91</v>
      </c>
      <c r="G20185" s="414">
        <f t="shared" si="630"/>
        <v>822.28028806322095</v>
      </c>
      <c r="H20185" s="415">
        <f t="shared" si="631"/>
        <v>4.1114014403161043</v>
      </c>
    </row>
    <row r="20186" spans="1:8" ht="15" hidden="1" thickBot="1">
      <c r="A20186" s="409">
        <v>202210</v>
      </c>
      <c r="B20186" s="196" t="s">
        <v>883</v>
      </c>
      <c r="C20186" s="197" t="s">
        <v>791</v>
      </c>
      <c r="D20186" s="198" t="s">
        <v>339</v>
      </c>
      <c r="E20186" s="421">
        <v>645</v>
      </c>
      <c r="F20186" s="413">
        <v>156.91</v>
      </c>
      <c r="G20186" s="414">
        <f t="shared" si="630"/>
        <v>4.1106366707029505</v>
      </c>
      <c r="H20186" s="415">
        <f t="shared" si="631"/>
        <v>4.1106366707029505</v>
      </c>
    </row>
    <row r="20187" spans="1:8" ht="15" hidden="1" thickBot="1">
      <c r="A20187" s="409">
        <v>202210</v>
      </c>
      <c r="B20187" s="196" t="s">
        <v>884</v>
      </c>
      <c r="C20187" s="197" t="s">
        <v>791</v>
      </c>
      <c r="D20187" s="198" t="s">
        <v>337</v>
      </c>
      <c r="E20187" s="421">
        <v>120160</v>
      </c>
      <c r="F20187" s="413">
        <v>156.91</v>
      </c>
      <c r="G20187" s="414">
        <f t="shared" si="630"/>
        <v>765.78930597157603</v>
      </c>
      <c r="H20187" s="415">
        <f t="shared" si="631"/>
        <v>3.82894652985788</v>
      </c>
    </row>
    <row r="20188" spans="1:8" ht="15" hidden="1" thickBot="1">
      <c r="A20188" s="409">
        <v>202210</v>
      </c>
      <c r="B20188" s="196" t="s">
        <v>885</v>
      </c>
      <c r="C20188" s="197" t="s">
        <v>791</v>
      </c>
      <c r="D20188" s="198" t="s">
        <v>339</v>
      </c>
      <c r="E20188" s="421">
        <v>601</v>
      </c>
      <c r="F20188" s="413">
        <v>156.91</v>
      </c>
      <c r="G20188" s="414">
        <f t="shared" si="630"/>
        <v>3.8302211458798037</v>
      </c>
      <c r="H20188" s="415">
        <f t="shared" si="631"/>
        <v>3.8302211458798037</v>
      </c>
    </row>
    <row r="20189" spans="1:8" ht="15" hidden="1" thickBot="1">
      <c r="A20189" s="409">
        <v>202210</v>
      </c>
      <c r="B20189" s="196" t="s">
        <v>886</v>
      </c>
      <c r="C20189" s="197" t="s">
        <v>791</v>
      </c>
      <c r="D20189" s="198" t="s">
        <v>337</v>
      </c>
      <c r="E20189" s="421">
        <v>85720</v>
      </c>
      <c r="F20189" s="413">
        <v>156.91</v>
      </c>
      <c r="G20189" s="414">
        <f t="shared" si="630"/>
        <v>546.30042699636738</v>
      </c>
      <c r="H20189" s="415">
        <f t="shared" si="631"/>
        <v>2.7315021349818367</v>
      </c>
    </row>
    <row r="20190" spans="1:8" ht="15" hidden="1" thickBot="1">
      <c r="A20190" s="409">
        <v>202210</v>
      </c>
      <c r="B20190" s="196" t="s">
        <v>887</v>
      </c>
      <c r="C20190" s="197" t="s">
        <v>791</v>
      </c>
      <c r="D20190" s="198" t="s">
        <v>339</v>
      </c>
      <c r="E20190" s="421">
        <v>429</v>
      </c>
      <c r="F20190" s="413">
        <v>156.91</v>
      </c>
      <c r="G20190" s="414">
        <f t="shared" si="630"/>
        <v>2.7340513670256836</v>
      </c>
      <c r="H20190" s="415">
        <f t="shared" si="631"/>
        <v>2.7340513670256836</v>
      </c>
    </row>
    <row r="20191" spans="1:8" ht="15" hidden="1" thickBot="1">
      <c r="A20191" s="409">
        <v>202210</v>
      </c>
      <c r="B20191" s="196" t="s">
        <v>888</v>
      </c>
      <c r="C20191" s="197" t="s">
        <v>791</v>
      </c>
      <c r="D20191" s="198" t="s">
        <v>337</v>
      </c>
      <c r="E20191" s="421">
        <v>101284</v>
      </c>
      <c r="F20191" s="413">
        <v>156.91</v>
      </c>
      <c r="G20191" s="414">
        <f t="shared" si="630"/>
        <v>645.49104582244604</v>
      </c>
      <c r="H20191" s="415">
        <f t="shared" si="631"/>
        <v>3.22745522911223</v>
      </c>
    </row>
    <row r="20192" spans="1:8" ht="15" hidden="1" thickBot="1">
      <c r="A20192" s="409">
        <v>202210</v>
      </c>
      <c r="B20192" s="196" t="s">
        <v>889</v>
      </c>
      <c r="C20192" s="197" t="s">
        <v>791</v>
      </c>
      <c r="D20192" s="198" t="s">
        <v>337</v>
      </c>
      <c r="E20192" s="421">
        <v>128979</v>
      </c>
      <c r="F20192" s="413">
        <v>156.91</v>
      </c>
      <c r="G20192" s="414">
        <f t="shared" si="630"/>
        <v>821.99349945828817</v>
      </c>
      <c r="H20192" s="415">
        <f t="shared" si="631"/>
        <v>4.1099674972914411</v>
      </c>
    </row>
    <row r="20193" spans="1:8" ht="15" hidden="1" thickBot="1">
      <c r="A20193" s="409">
        <v>202210</v>
      </c>
      <c r="B20193" s="196" t="s">
        <v>890</v>
      </c>
      <c r="C20193" s="197" t="s">
        <v>791</v>
      </c>
      <c r="D20193" s="198" t="s">
        <v>339</v>
      </c>
      <c r="E20193" s="421">
        <v>645</v>
      </c>
      <c r="F20193" s="413">
        <v>156.91</v>
      </c>
      <c r="G20193" s="414">
        <f t="shared" si="630"/>
        <v>4.1106366707029505</v>
      </c>
      <c r="H20193" s="415">
        <f t="shared" si="631"/>
        <v>4.1106366707029505</v>
      </c>
    </row>
    <row r="20194" spans="1:8" ht="15" hidden="1" thickBot="1">
      <c r="A20194" s="409">
        <v>202210</v>
      </c>
      <c r="B20194" s="196" t="s">
        <v>891</v>
      </c>
      <c r="C20194" s="197" t="s">
        <v>791</v>
      </c>
      <c r="D20194" s="198" t="s">
        <v>337</v>
      </c>
      <c r="E20194" s="421">
        <v>100291</v>
      </c>
      <c r="F20194" s="413">
        <v>156.91</v>
      </c>
      <c r="G20194" s="414">
        <f t="shared" si="630"/>
        <v>639.1625772735963</v>
      </c>
      <c r="H20194" s="415">
        <f t="shared" si="631"/>
        <v>3.1958128863679813</v>
      </c>
    </row>
    <row r="20195" spans="1:8" ht="15" hidden="1" thickBot="1">
      <c r="A20195" s="409">
        <v>202210</v>
      </c>
      <c r="B20195" s="196" t="s">
        <v>892</v>
      </c>
      <c r="C20195" s="197" t="s">
        <v>791</v>
      </c>
      <c r="D20195" s="198" t="s">
        <v>337</v>
      </c>
      <c r="E20195" s="421">
        <v>104597</v>
      </c>
      <c r="F20195" s="413">
        <v>156.91</v>
      </c>
      <c r="G20195" s="414">
        <f t="shared" si="630"/>
        <v>666.60506022560708</v>
      </c>
      <c r="H20195" s="415">
        <f t="shared" si="631"/>
        <v>3.3330253011280355</v>
      </c>
    </row>
    <row r="20196" spans="1:8" ht="15" hidden="1" thickBot="1">
      <c r="A20196" s="409">
        <v>202210</v>
      </c>
      <c r="B20196" s="196" t="s">
        <v>893</v>
      </c>
      <c r="C20196" s="197" t="s">
        <v>791</v>
      </c>
      <c r="D20196" s="198" t="s">
        <v>337</v>
      </c>
      <c r="E20196" s="421">
        <v>91698</v>
      </c>
      <c r="F20196" s="413">
        <v>156.91</v>
      </c>
      <c r="G20196" s="414">
        <f t="shared" si="630"/>
        <v>584.39869989165766</v>
      </c>
      <c r="H20196" s="415">
        <f t="shared" si="631"/>
        <v>2.9219934994582881</v>
      </c>
    </row>
    <row r="20197" spans="1:8" ht="15" hidden="1" thickBot="1">
      <c r="A20197" s="409">
        <v>202210</v>
      </c>
      <c r="B20197" s="196" t="s">
        <v>894</v>
      </c>
      <c r="C20197" s="197" t="s">
        <v>791</v>
      </c>
      <c r="D20197" s="198" t="s">
        <v>337</v>
      </c>
      <c r="E20197" s="421">
        <v>144100</v>
      </c>
      <c r="F20197" s="413">
        <v>156.91</v>
      </c>
      <c r="G20197" s="414">
        <f t="shared" si="630"/>
        <v>918.36084379580655</v>
      </c>
      <c r="H20197" s="415">
        <f t="shared" si="631"/>
        <v>4.5918042189790329</v>
      </c>
    </row>
    <row r="20198" spans="1:8" ht="15" hidden="1" thickBot="1">
      <c r="A20198" s="409">
        <v>202210</v>
      </c>
      <c r="B20198" s="196" t="s">
        <v>895</v>
      </c>
      <c r="C20198" s="197" t="s">
        <v>791</v>
      </c>
      <c r="D20198" s="198" t="s">
        <v>337</v>
      </c>
      <c r="E20198" s="421">
        <v>90566</v>
      </c>
      <c r="F20198" s="413">
        <v>156.91</v>
      </c>
      <c r="G20198" s="414">
        <f t="shared" si="630"/>
        <v>577.18437320757118</v>
      </c>
      <c r="H20198" s="415">
        <f t="shared" si="631"/>
        <v>2.8859218660378558</v>
      </c>
    </row>
    <row r="20199" spans="1:8" ht="15" hidden="1" thickBot="1">
      <c r="A20199" s="409">
        <v>202210</v>
      </c>
      <c r="B20199" s="196" t="s">
        <v>896</v>
      </c>
      <c r="C20199" s="197" t="s">
        <v>791</v>
      </c>
      <c r="D20199" s="198" t="s">
        <v>337</v>
      </c>
      <c r="E20199" s="421">
        <v>139240</v>
      </c>
      <c r="F20199" s="413">
        <v>156.91</v>
      </c>
      <c r="G20199" s="414">
        <f t="shared" si="630"/>
        <v>887.38767446306804</v>
      </c>
      <c r="H20199" s="415">
        <f t="shared" si="631"/>
        <v>4.4369383723153399</v>
      </c>
    </row>
    <row r="20200" spans="1:8" ht="15" hidden="1" thickBot="1">
      <c r="A20200" s="409">
        <v>202210</v>
      </c>
      <c r="B20200" s="196" t="s">
        <v>897</v>
      </c>
      <c r="C20200" s="197" t="s">
        <v>791</v>
      </c>
      <c r="D20200" s="198" t="s">
        <v>337</v>
      </c>
      <c r="E20200" s="421">
        <v>126272</v>
      </c>
      <c r="F20200" s="413">
        <v>156.91</v>
      </c>
      <c r="G20200" s="414">
        <f t="shared" si="630"/>
        <v>804.74157160155505</v>
      </c>
      <c r="H20200" s="415">
        <f t="shared" si="631"/>
        <v>4.023707858007775</v>
      </c>
    </row>
    <row r="20201" spans="1:8" ht="15" hidden="1" thickBot="1">
      <c r="A20201" s="409">
        <v>202210</v>
      </c>
      <c r="B20201" s="196" t="s">
        <v>898</v>
      </c>
      <c r="C20201" s="197" t="s">
        <v>791</v>
      </c>
      <c r="D20201" s="198" t="s">
        <v>339</v>
      </c>
      <c r="E20201" s="421">
        <v>631</v>
      </c>
      <c r="F20201" s="413">
        <v>156.91</v>
      </c>
      <c r="G20201" s="414">
        <f t="shared" si="630"/>
        <v>4.0214135491683134</v>
      </c>
      <c r="H20201" s="415">
        <f t="shared" si="631"/>
        <v>4.0214135491683134</v>
      </c>
    </row>
    <row r="20202" spans="1:8" ht="15" hidden="1" thickBot="1">
      <c r="A20202" s="409">
        <v>202210</v>
      </c>
      <c r="B20202" s="196" t="s">
        <v>899</v>
      </c>
      <c r="C20202" s="197" t="s">
        <v>791</v>
      </c>
      <c r="D20202" s="198" t="s">
        <v>337</v>
      </c>
      <c r="E20202" s="421">
        <v>123836</v>
      </c>
      <c r="F20202" s="413">
        <v>156.91</v>
      </c>
      <c r="G20202" s="414">
        <f t="shared" si="630"/>
        <v>789.2167484545281</v>
      </c>
      <c r="H20202" s="415">
        <f t="shared" si="631"/>
        <v>3.9460837422726405</v>
      </c>
    </row>
    <row r="20203" spans="1:8" ht="15" hidden="1" thickBot="1">
      <c r="A20203" s="409">
        <v>202210</v>
      </c>
      <c r="B20203" s="196" t="s">
        <v>900</v>
      </c>
      <c r="C20203" s="197" t="s">
        <v>791</v>
      </c>
      <c r="D20203" s="198" t="s">
        <v>339</v>
      </c>
      <c r="E20203" s="421">
        <v>619</v>
      </c>
      <c r="F20203" s="413">
        <v>156.91</v>
      </c>
      <c r="G20203" s="414">
        <f t="shared" si="630"/>
        <v>3.9449365878529092</v>
      </c>
      <c r="H20203" s="415">
        <f t="shared" si="631"/>
        <v>3.9449365878529092</v>
      </c>
    </row>
    <row r="20204" spans="1:8" ht="15" hidden="1" thickBot="1">
      <c r="A20204" s="409">
        <v>202210</v>
      </c>
      <c r="B20204" s="196" t="s">
        <v>901</v>
      </c>
      <c r="C20204" s="197" t="s">
        <v>791</v>
      </c>
      <c r="D20204" s="198" t="s">
        <v>337</v>
      </c>
      <c r="E20204" s="421">
        <v>109289</v>
      </c>
      <c r="F20204" s="413">
        <v>156.91</v>
      </c>
      <c r="G20204" s="414">
        <f t="shared" si="630"/>
        <v>696.50755209992997</v>
      </c>
      <c r="H20204" s="415">
        <f t="shared" si="631"/>
        <v>3.4825377604996497</v>
      </c>
    </row>
    <row r="20205" spans="1:8" ht="15" hidden="1" thickBot="1">
      <c r="A20205" s="409">
        <v>202210</v>
      </c>
      <c r="B20205" s="196" t="s">
        <v>902</v>
      </c>
      <c r="C20205" s="197" t="s">
        <v>791</v>
      </c>
      <c r="D20205" s="198" t="s">
        <v>337</v>
      </c>
      <c r="E20205" s="421">
        <v>104892</v>
      </c>
      <c r="F20205" s="413">
        <v>156.91</v>
      </c>
      <c r="G20205" s="414">
        <f t="shared" si="630"/>
        <v>668.48511885794403</v>
      </c>
      <c r="H20205" s="415">
        <f t="shared" si="631"/>
        <v>3.3424255942897201</v>
      </c>
    </row>
    <row r="20206" spans="1:8" ht="15" hidden="1" thickBot="1">
      <c r="A20206" s="409">
        <v>202210</v>
      </c>
      <c r="B20206" s="196" t="s">
        <v>903</v>
      </c>
      <c r="C20206" s="197" t="s">
        <v>791</v>
      </c>
      <c r="D20206" s="198" t="s">
        <v>339</v>
      </c>
      <c r="E20206" s="421">
        <v>524</v>
      </c>
      <c r="F20206" s="413">
        <v>156.91</v>
      </c>
      <c r="G20206" s="414">
        <f t="shared" si="630"/>
        <v>3.3394939774392967</v>
      </c>
      <c r="H20206" s="415">
        <f t="shared" si="631"/>
        <v>3.3394939774392967</v>
      </c>
    </row>
    <row r="20207" spans="1:8" ht="15" hidden="1" thickBot="1">
      <c r="A20207" s="409">
        <v>202210</v>
      </c>
      <c r="B20207" s="196" t="s">
        <v>904</v>
      </c>
      <c r="C20207" s="197" t="s">
        <v>791</v>
      </c>
      <c r="D20207" s="198" t="s">
        <v>337</v>
      </c>
      <c r="E20207" s="421">
        <v>119472</v>
      </c>
      <c r="F20207" s="413">
        <v>156.91</v>
      </c>
      <c r="G20207" s="414">
        <f t="shared" si="630"/>
        <v>761.40462685615955</v>
      </c>
      <c r="H20207" s="415">
        <f t="shared" si="631"/>
        <v>3.8070231342807976</v>
      </c>
    </row>
    <row r="20208" spans="1:8" ht="15" hidden="1" thickBot="1">
      <c r="A20208" s="409">
        <v>202210</v>
      </c>
      <c r="B20208" s="196" t="s">
        <v>905</v>
      </c>
      <c r="C20208" s="197" t="s">
        <v>791</v>
      </c>
      <c r="D20208" s="198" t="s">
        <v>339</v>
      </c>
      <c r="E20208" s="421">
        <v>597</v>
      </c>
      <c r="F20208" s="413">
        <v>156.91</v>
      </c>
      <c r="G20208" s="414">
        <f t="shared" si="630"/>
        <v>3.8047288254413361</v>
      </c>
      <c r="H20208" s="415">
        <f t="shared" si="631"/>
        <v>3.8047288254413361</v>
      </c>
    </row>
    <row r="20209" spans="1:8" ht="15" hidden="1" thickBot="1">
      <c r="A20209" s="409">
        <v>202210</v>
      </c>
      <c r="B20209" s="196" t="s">
        <v>906</v>
      </c>
      <c r="C20209" s="197" t="s">
        <v>791</v>
      </c>
      <c r="D20209" s="198" t="s">
        <v>337</v>
      </c>
      <c r="E20209" s="421">
        <v>108304</v>
      </c>
      <c r="F20209" s="413">
        <v>156.91</v>
      </c>
      <c r="G20209" s="414">
        <f t="shared" si="630"/>
        <v>690.23006819195723</v>
      </c>
      <c r="H20209" s="415">
        <f t="shared" si="631"/>
        <v>3.4511503409597863</v>
      </c>
    </row>
    <row r="20210" spans="1:8" ht="15" hidden="1" thickBot="1">
      <c r="A20210" s="409">
        <v>202210</v>
      </c>
      <c r="B20210" s="196" t="s">
        <v>907</v>
      </c>
      <c r="C20210" s="197" t="s">
        <v>791</v>
      </c>
      <c r="D20210" s="198" t="s">
        <v>337</v>
      </c>
      <c r="E20210" s="421">
        <v>136222</v>
      </c>
      <c r="F20210" s="413">
        <v>156.91</v>
      </c>
      <c r="G20210" s="414">
        <f t="shared" si="630"/>
        <v>868.15371869224396</v>
      </c>
      <c r="H20210" s="415">
        <f t="shared" si="631"/>
        <v>4.3407685934612195</v>
      </c>
    </row>
    <row r="20211" spans="1:8" ht="15" hidden="1" thickBot="1">
      <c r="A20211" s="409">
        <v>202210</v>
      </c>
      <c r="B20211" s="196" t="s">
        <v>908</v>
      </c>
      <c r="C20211" s="197" t="s">
        <v>791</v>
      </c>
      <c r="D20211" s="198" t="s">
        <v>337</v>
      </c>
      <c r="E20211" s="421">
        <v>122269</v>
      </c>
      <c r="F20211" s="413">
        <v>156.91</v>
      </c>
      <c r="G20211" s="414">
        <f t="shared" si="630"/>
        <v>779.23013192275823</v>
      </c>
      <c r="H20211" s="415">
        <f t="shared" si="631"/>
        <v>3.8961506596137911</v>
      </c>
    </row>
    <row r="20212" spans="1:8" ht="15" hidden="1" thickBot="1">
      <c r="A20212" s="409">
        <v>202210</v>
      </c>
      <c r="B20212" s="196" t="s">
        <v>909</v>
      </c>
      <c r="C20212" s="197" t="s">
        <v>791</v>
      </c>
      <c r="D20212" s="198" t="s">
        <v>337</v>
      </c>
      <c r="E20212" s="421">
        <v>103066</v>
      </c>
      <c r="F20212" s="413">
        <v>156.91</v>
      </c>
      <c r="G20212" s="414">
        <f t="shared" si="630"/>
        <v>656.8478745777835</v>
      </c>
      <c r="H20212" s="415">
        <f t="shared" si="631"/>
        <v>3.2842393728889174</v>
      </c>
    </row>
    <row r="20213" spans="1:8" ht="15" hidden="1" thickBot="1">
      <c r="A20213" s="409">
        <v>202210</v>
      </c>
      <c r="B20213" s="196" t="s">
        <v>910</v>
      </c>
      <c r="C20213" s="197" t="s">
        <v>791</v>
      </c>
      <c r="D20213" s="198" t="s">
        <v>337</v>
      </c>
      <c r="E20213" s="421">
        <v>102711</v>
      </c>
      <c r="F20213" s="413">
        <v>156.91</v>
      </c>
      <c r="G20213" s="414">
        <f t="shared" si="630"/>
        <v>654.58543113886947</v>
      </c>
      <c r="H20213" s="415">
        <f t="shared" si="631"/>
        <v>3.2729271556943473</v>
      </c>
    </row>
    <row r="20214" spans="1:8" ht="15" hidden="1" thickBot="1">
      <c r="A20214" s="409">
        <v>202210</v>
      </c>
      <c r="B20214" s="196" t="s">
        <v>911</v>
      </c>
      <c r="C20214" s="197" t="s">
        <v>791</v>
      </c>
      <c r="D20214" s="198" t="s">
        <v>337</v>
      </c>
      <c r="E20214" s="421">
        <v>105154</v>
      </c>
      <c r="F20214" s="413">
        <v>156.91</v>
      </c>
      <c r="G20214" s="414">
        <f t="shared" si="630"/>
        <v>670.15486584666371</v>
      </c>
      <c r="H20214" s="415">
        <f t="shared" si="631"/>
        <v>3.3507743292333187</v>
      </c>
    </row>
    <row r="20215" spans="1:8" ht="15" hidden="1" thickBot="1">
      <c r="A20215" s="409">
        <v>202210</v>
      </c>
      <c r="B20215" s="196" t="s">
        <v>912</v>
      </c>
      <c r="C20215" s="197" t="s">
        <v>791</v>
      </c>
      <c r="D20215" s="198" t="s">
        <v>337</v>
      </c>
      <c r="E20215" s="421">
        <v>106503</v>
      </c>
      <c r="F20215" s="413">
        <v>156.91</v>
      </c>
      <c r="G20215" s="414">
        <f t="shared" si="630"/>
        <v>678.75215091453697</v>
      </c>
      <c r="H20215" s="415">
        <f t="shared" si="631"/>
        <v>3.3937607545726847</v>
      </c>
    </row>
    <row r="20216" spans="1:8" ht="15" hidden="1" thickBot="1">
      <c r="A20216" s="409">
        <v>202210</v>
      </c>
      <c r="B20216" s="196" t="s">
        <v>913</v>
      </c>
      <c r="C20216" s="197" t="s">
        <v>791</v>
      </c>
      <c r="D20216" s="198" t="s">
        <v>337</v>
      </c>
      <c r="E20216" s="421">
        <v>106503</v>
      </c>
      <c r="F20216" s="413">
        <v>156.91</v>
      </c>
      <c r="G20216" s="414">
        <f t="shared" si="630"/>
        <v>678.75215091453697</v>
      </c>
      <c r="H20216" s="415">
        <f t="shared" si="631"/>
        <v>3.3937607545726847</v>
      </c>
    </row>
    <row r="20217" spans="1:8" ht="15" hidden="1" thickBot="1">
      <c r="A20217" s="409">
        <v>202210</v>
      </c>
      <c r="B20217" s="196" t="s">
        <v>914</v>
      </c>
      <c r="C20217" s="197" t="s">
        <v>791</v>
      </c>
      <c r="D20217" s="198" t="s">
        <v>339</v>
      </c>
      <c r="E20217" s="421">
        <v>526</v>
      </c>
      <c r="F20217" s="413">
        <v>156.91</v>
      </c>
      <c r="G20217" s="414">
        <f t="shared" si="630"/>
        <v>3.3522401376585305</v>
      </c>
      <c r="H20217" s="415">
        <f t="shared" si="631"/>
        <v>3.3522401376585305</v>
      </c>
    </row>
    <row r="20218" spans="1:8" ht="15" hidden="1" thickBot="1">
      <c r="A20218" s="409">
        <v>202210</v>
      </c>
      <c r="B20218" s="196" t="s">
        <v>915</v>
      </c>
      <c r="C20218" s="197" t="s">
        <v>791</v>
      </c>
      <c r="D20218" s="198" t="s">
        <v>337</v>
      </c>
      <c r="E20218" s="421">
        <v>83218</v>
      </c>
      <c r="F20218" s="413">
        <v>156.91</v>
      </c>
      <c r="G20218" s="414">
        <f t="shared" si="630"/>
        <v>530.35498056210565</v>
      </c>
      <c r="H20218" s="415">
        <f t="shared" si="631"/>
        <v>2.6517749028105282</v>
      </c>
    </row>
    <row r="20219" spans="1:8" ht="15" hidden="1" thickBot="1">
      <c r="A20219" s="409">
        <v>202210</v>
      </c>
      <c r="B20219" s="196" t="s">
        <v>916</v>
      </c>
      <c r="C20219" s="197" t="s">
        <v>791</v>
      </c>
      <c r="D20219" s="198" t="s">
        <v>337</v>
      </c>
      <c r="E20219" s="421">
        <v>83218</v>
      </c>
      <c r="F20219" s="413">
        <v>156.91</v>
      </c>
      <c r="G20219" s="414">
        <f t="shared" si="630"/>
        <v>530.35498056210565</v>
      </c>
      <c r="H20219" s="415">
        <f t="shared" si="631"/>
        <v>2.6517749028105282</v>
      </c>
    </row>
    <row r="20220" spans="1:8" ht="15" hidden="1" thickBot="1">
      <c r="A20220" s="409">
        <v>202210</v>
      </c>
      <c r="B20220" s="196" t="s">
        <v>917</v>
      </c>
      <c r="C20220" s="197" t="s">
        <v>791</v>
      </c>
      <c r="D20220" s="198" t="s">
        <v>337</v>
      </c>
      <c r="E20220" s="421">
        <v>83218</v>
      </c>
      <c r="F20220" s="413">
        <v>156.91</v>
      </c>
      <c r="G20220" s="414">
        <f t="shared" si="630"/>
        <v>530.35498056210565</v>
      </c>
      <c r="H20220" s="415">
        <f t="shared" si="631"/>
        <v>2.6517749028105282</v>
      </c>
    </row>
    <row r="20221" spans="1:8" ht="15" hidden="1" thickBot="1">
      <c r="A20221" s="409">
        <v>202210</v>
      </c>
      <c r="B20221" s="196" t="s">
        <v>918</v>
      </c>
      <c r="C20221" s="197" t="s">
        <v>791</v>
      </c>
      <c r="D20221" s="198" t="s">
        <v>337</v>
      </c>
      <c r="E20221" s="421">
        <v>83218</v>
      </c>
      <c r="F20221" s="413">
        <v>156.91</v>
      </c>
      <c r="G20221" s="414">
        <f t="shared" si="630"/>
        <v>530.35498056210565</v>
      </c>
      <c r="H20221" s="415">
        <f t="shared" si="631"/>
        <v>2.6517749028105282</v>
      </c>
    </row>
    <row r="20222" spans="1:8" ht="15" hidden="1" thickBot="1">
      <c r="A20222" s="409">
        <v>202210</v>
      </c>
      <c r="B20222" s="196" t="s">
        <v>919</v>
      </c>
      <c r="C20222" s="197" t="s">
        <v>791</v>
      </c>
      <c r="D20222" s="198" t="s">
        <v>337</v>
      </c>
      <c r="E20222" s="421">
        <v>81903</v>
      </c>
      <c r="F20222" s="413">
        <v>156.91</v>
      </c>
      <c r="G20222" s="414">
        <f t="shared" si="630"/>
        <v>521.97438021795938</v>
      </c>
      <c r="H20222" s="415">
        <f t="shared" si="631"/>
        <v>2.6098719010897971</v>
      </c>
    </row>
    <row r="20223" spans="1:8" ht="15" hidden="1" thickBot="1">
      <c r="A20223" s="409">
        <v>202210</v>
      </c>
      <c r="B20223" s="196" t="s">
        <v>920</v>
      </c>
      <c r="C20223" s="197" t="s">
        <v>791</v>
      </c>
      <c r="D20223" s="198" t="s">
        <v>337</v>
      </c>
      <c r="E20223" s="421">
        <v>106503</v>
      </c>
      <c r="F20223" s="413">
        <v>156.91</v>
      </c>
      <c r="G20223" s="414">
        <f t="shared" si="630"/>
        <v>678.75215091453697</v>
      </c>
      <c r="H20223" s="415">
        <f t="shared" si="631"/>
        <v>3.3937607545726847</v>
      </c>
    </row>
    <row r="20224" spans="1:8" ht="15" hidden="1" thickBot="1">
      <c r="A20224" s="409">
        <v>202210</v>
      </c>
      <c r="B20224" s="196" t="s">
        <v>921</v>
      </c>
      <c r="C20224" s="197" t="s">
        <v>791</v>
      </c>
      <c r="D20224" s="198" t="s">
        <v>337</v>
      </c>
      <c r="E20224" s="421">
        <v>105154</v>
      </c>
      <c r="F20224" s="413">
        <v>156.91</v>
      </c>
      <c r="G20224" s="414">
        <f t="shared" si="630"/>
        <v>670.15486584666371</v>
      </c>
      <c r="H20224" s="415">
        <f t="shared" si="631"/>
        <v>3.3507743292333187</v>
      </c>
    </row>
    <row r="20225" spans="1:8" ht="15" hidden="1" thickBot="1">
      <c r="A20225" s="409">
        <v>202210</v>
      </c>
      <c r="B20225" s="196" t="s">
        <v>922</v>
      </c>
      <c r="C20225" s="197" t="s">
        <v>791</v>
      </c>
      <c r="D20225" s="198" t="s">
        <v>337</v>
      </c>
      <c r="E20225" s="421">
        <v>110677</v>
      </c>
      <c r="F20225" s="413">
        <v>156.91</v>
      </c>
      <c r="G20225" s="414">
        <f t="shared" si="630"/>
        <v>705.35338729207831</v>
      </c>
      <c r="H20225" s="415">
        <f t="shared" si="631"/>
        <v>3.5267669364603917</v>
      </c>
    </row>
    <row r="20226" spans="1:8" ht="15" hidden="1" thickBot="1">
      <c r="A20226" s="409">
        <v>202210</v>
      </c>
      <c r="B20226" s="196" t="s">
        <v>923</v>
      </c>
      <c r="C20226" s="197" t="s">
        <v>791</v>
      </c>
      <c r="D20226" s="198" t="s">
        <v>337</v>
      </c>
      <c r="E20226" s="421">
        <v>130670</v>
      </c>
      <c r="F20226" s="413">
        <v>156.91</v>
      </c>
      <c r="G20226" s="414">
        <f t="shared" ref="G20226:G20289" si="632">+E20226/F20226</f>
        <v>832.77037792365047</v>
      </c>
      <c r="H20226" s="415">
        <f t="shared" ref="H20226:H20289" si="633">IF(D20226="TB",G20226/200,IF(D20226="LT",G20226,"VER"))</f>
        <v>4.1638518896182521</v>
      </c>
    </row>
    <row r="20227" spans="1:8" ht="15" hidden="1" thickBot="1">
      <c r="A20227" s="409">
        <v>202210</v>
      </c>
      <c r="B20227" s="196" t="s">
        <v>924</v>
      </c>
      <c r="C20227" s="197" t="s">
        <v>791</v>
      </c>
      <c r="D20227" s="198" t="s">
        <v>337</v>
      </c>
      <c r="E20227" s="421">
        <v>106037</v>
      </c>
      <c r="F20227" s="413">
        <v>156.91</v>
      </c>
      <c r="G20227" s="414">
        <f t="shared" si="632"/>
        <v>675.78229558345549</v>
      </c>
      <c r="H20227" s="415">
        <f t="shared" si="633"/>
        <v>3.3789114779172773</v>
      </c>
    </row>
    <row r="20228" spans="1:8" ht="15" hidden="1" thickBot="1">
      <c r="A20228" s="409">
        <v>202210</v>
      </c>
      <c r="B20228" s="196" t="s">
        <v>925</v>
      </c>
      <c r="C20228" s="197" t="s">
        <v>791</v>
      </c>
      <c r="D20228" s="198" t="s">
        <v>339</v>
      </c>
      <c r="E20228" s="421">
        <v>530</v>
      </c>
      <c r="F20228" s="413">
        <v>156.91</v>
      </c>
      <c r="G20228" s="414">
        <f t="shared" si="632"/>
        <v>3.3777324580969985</v>
      </c>
      <c r="H20228" s="415">
        <f t="shared" si="633"/>
        <v>3.3777324580969985</v>
      </c>
    </row>
    <row r="20229" spans="1:8" ht="15" hidden="1" thickBot="1">
      <c r="A20229" s="409">
        <v>202210</v>
      </c>
      <c r="B20229" s="196" t="s">
        <v>926</v>
      </c>
      <c r="C20229" s="197" t="s">
        <v>791</v>
      </c>
      <c r="D20229" s="198" t="s">
        <v>337</v>
      </c>
      <c r="E20229" s="421">
        <v>107960</v>
      </c>
      <c r="F20229" s="413">
        <v>156.91</v>
      </c>
      <c r="G20229" s="414">
        <f t="shared" si="632"/>
        <v>688.03772863424899</v>
      </c>
      <c r="H20229" s="415">
        <f t="shared" si="633"/>
        <v>3.4401886431712452</v>
      </c>
    </row>
    <row r="20230" spans="1:8" ht="15" hidden="1" thickBot="1">
      <c r="A20230" s="409">
        <v>202210</v>
      </c>
      <c r="B20230" s="196" t="s">
        <v>927</v>
      </c>
      <c r="C20230" s="197" t="s">
        <v>791</v>
      </c>
      <c r="D20230" s="198" t="s">
        <v>339</v>
      </c>
      <c r="E20230" s="421">
        <v>718</v>
      </c>
      <c r="F20230" s="413">
        <v>156.91</v>
      </c>
      <c r="G20230" s="414">
        <f t="shared" si="632"/>
        <v>4.5758715187049903</v>
      </c>
      <c r="H20230" s="415">
        <f t="shared" si="633"/>
        <v>4.5758715187049903</v>
      </c>
    </row>
    <row r="20231" spans="1:8" ht="15" hidden="1" thickBot="1">
      <c r="A20231" s="409">
        <v>202210</v>
      </c>
      <c r="B20231" s="196" t="s">
        <v>928</v>
      </c>
      <c r="C20231" s="197" t="s">
        <v>791</v>
      </c>
      <c r="D20231" s="198" t="s">
        <v>337</v>
      </c>
      <c r="E20231" s="421">
        <v>115873</v>
      </c>
      <c r="F20231" s="413">
        <v>156.91</v>
      </c>
      <c r="G20231" s="414">
        <f t="shared" si="632"/>
        <v>738.46791154164805</v>
      </c>
      <c r="H20231" s="415">
        <f t="shared" si="633"/>
        <v>3.6923395577082401</v>
      </c>
    </row>
    <row r="20232" spans="1:8" ht="15" hidden="1" thickBot="1">
      <c r="A20232" s="409">
        <v>202210</v>
      </c>
      <c r="B20232" s="196" t="s">
        <v>929</v>
      </c>
      <c r="C20232" s="197" t="s">
        <v>791</v>
      </c>
      <c r="D20232" s="198" t="s">
        <v>339</v>
      </c>
      <c r="E20232" s="421">
        <v>579</v>
      </c>
      <c r="F20232" s="413">
        <v>156.91</v>
      </c>
      <c r="G20232" s="414">
        <f t="shared" si="632"/>
        <v>3.6900133834682305</v>
      </c>
      <c r="H20232" s="415">
        <f t="shared" si="633"/>
        <v>3.6900133834682305</v>
      </c>
    </row>
    <row r="20233" spans="1:8" ht="15" hidden="1" thickBot="1">
      <c r="A20233" s="409">
        <v>202210</v>
      </c>
      <c r="B20233" s="196" t="s">
        <v>930</v>
      </c>
      <c r="C20233" s="197" t="s">
        <v>791</v>
      </c>
      <c r="D20233" s="198" t="s">
        <v>337</v>
      </c>
      <c r="E20233" s="421">
        <v>81446</v>
      </c>
      <c r="F20233" s="413">
        <v>156.91</v>
      </c>
      <c r="G20233" s="414">
        <f t="shared" si="632"/>
        <v>519.06188260786439</v>
      </c>
      <c r="H20233" s="415">
        <f t="shared" si="633"/>
        <v>2.5953094130393222</v>
      </c>
    </row>
    <row r="20234" spans="1:8" ht="15" hidden="1" thickBot="1">
      <c r="A20234" s="409">
        <v>202210</v>
      </c>
      <c r="B20234" s="196" t="s">
        <v>931</v>
      </c>
      <c r="C20234" s="197" t="s">
        <v>791</v>
      </c>
      <c r="D20234" s="198" t="s">
        <v>337</v>
      </c>
      <c r="E20234" s="421">
        <v>147940</v>
      </c>
      <c r="F20234" s="413">
        <v>156.91</v>
      </c>
      <c r="G20234" s="414">
        <f t="shared" si="632"/>
        <v>942.83347141673573</v>
      </c>
      <c r="H20234" s="415">
        <f t="shared" si="633"/>
        <v>4.7141673570836788</v>
      </c>
    </row>
    <row r="20235" spans="1:8" ht="15" hidden="1" thickBot="1">
      <c r="A20235" s="409">
        <v>202210</v>
      </c>
      <c r="B20235" s="196" t="s">
        <v>932</v>
      </c>
      <c r="C20235" s="197" t="s">
        <v>791</v>
      </c>
      <c r="D20235" s="198" t="s">
        <v>339</v>
      </c>
      <c r="E20235" s="421">
        <v>740</v>
      </c>
      <c r="F20235" s="413">
        <v>156.91</v>
      </c>
      <c r="G20235" s="414">
        <f t="shared" si="632"/>
        <v>4.7160792811165635</v>
      </c>
      <c r="H20235" s="415">
        <f t="shared" si="633"/>
        <v>4.7160792811165635</v>
      </c>
    </row>
    <row r="20236" spans="1:8" ht="15" hidden="1" thickBot="1">
      <c r="A20236" s="409">
        <v>202210</v>
      </c>
      <c r="B20236" s="196" t="s">
        <v>933</v>
      </c>
      <c r="C20236" s="197" t="s">
        <v>791</v>
      </c>
      <c r="D20236" s="198" t="s">
        <v>337</v>
      </c>
      <c r="E20236" s="421">
        <v>141406</v>
      </c>
      <c r="F20236" s="413">
        <v>156.91</v>
      </c>
      <c r="G20236" s="414">
        <f t="shared" si="632"/>
        <v>901.19176598049842</v>
      </c>
      <c r="H20236" s="415">
        <f t="shared" si="633"/>
        <v>4.5059588299024922</v>
      </c>
    </row>
    <row r="20237" spans="1:8" ht="15" hidden="1" thickBot="1">
      <c r="A20237" s="409">
        <v>202210</v>
      </c>
      <c r="B20237" s="196" t="s">
        <v>934</v>
      </c>
      <c r="C20237" s="197" t="s">
        <v>791</v>
      </c>
      <c r="D20237" s="198" t="s">
        <v>337</v>
      </c>
      <c r="E20237" s="421">
        <v>126608</v>
      </c>
      <c r="F20237" s="413">
        <v>156.91</v>
      </c>
      <c r="G20237" s="414">
        <f t="shared" si="632"/>
        <v>806.8829265183864</v>
      </c>
      <c r="H20237" s="415">
        <f t="shared" si="633"/>
        <v>4.0344146325919317</v>
      </c>
    </row>
    <row r="20238" spans="1:8" ht="15" hidden="1" thickBot="1">
      <c r="A20238" s="409">
        <v>202210</v>
      </c>
      <c r="B20238" s="196" t="s">
        <v>935</v>
      </c>
      <c r="C20238" s="197" t="s">
        <v>791</v>
      </c>
      <c r="D20238" s="198" t="s">
        <v>339</v>
      </c>
      <c r="E20238" s="421">
        <v>633</v>
      </c>
      <c r="F20238" s="413">
        <v>156.91</v>
      </c>
      <c r="G20238" s="414">
        <f t="shared" si="632"/>
        <v>4.0341597093875468</v>
      </c>
      <c r="H20238" s="415">
        <f t="shared" si="633"/>
        <v>4.0341597093875468</v>
      </c>
    </row>
    <row r="20239" spans="1:8" ht="15" hidden="1" thickBot="1">
      <c r="A20239" s="409">
        <v>202210</v>
      </c>
      <c r="B20239" s="196" t="s">
        <v>936</v>
      </c>
      <c r="C20239" s="197" t="s">
        <v>791</v>
      </c>
      <c r="D20239" s="198" t="s">
        <v>337</v>
      </c>
      <c r="E20239" s="421">
        <v>105139</v>
      </c>
      <c r="F20239" s="413">
        <v>156.91</v>
      </c>
      <c r="G20239" s="414">
        <f t="shared" si="632"/>
        <v>670.05926964501941</v>
      </c>
      <c r="H20239" s="415">
        <f t="shared" si="633"/>
        <v>3.3502963482250969</v>
      </c>
    </row>
    <row r="20240" spans="1:8" ht="15" hidden="1" thickBot="1">
      <c r="A20240" s="409">
        <v>202210</v>
      </c>
      <c r="B20240" s="196" t="s">
        <v>937</v>
      </c>
      <c r="C20240" s="197" t="s">
        <v>791</v>
      </c>
      <c r="D20240" s="198" t="s">
        <v>339</v>
      </c>
      <c r="E20240" s="421">
        <v>526</v>
      </c>
      <c r="F20240" s="413">
        <v>156.91</v>
      </c>
      <c r="G20240" s="414">
        <f t="shared" si="632"/>
        <v>3.3522401376585305</v>
      </c>
      <c r="H20240" s="415">
        <f t="shared" si="633"/>
        <v>3.3522401376585305</v>
      </c>
    </row>
    <row r="20241" spans="1:8" ht="15" hidden="1" thickBot="1">
      <c r="A20241" s="409">
        <v>202210</v>
      </c>
      <c r="B20241" s="196" t="s">
        <v>938</v>
      </c>
      <c r="C20241" s="197" t="s">
        <v>791</v>
      </c>
      <c r="D20241" s="198" t="s">
        <v>337</v>
      </c>
      <c r="E20241" s="421">
        <v>129019</v>
      </c>
      <c r="F20241" s="413">
        <v>156.91</v>
      </c>
      <c r="G20241" s="414">
        <f t="shared" si="632"/>
        <v>822.24842266267285</v>
      </c>
      <c r="H20241" s="415">
        <f t="shared" si="633"/>
        <v>4.1112421133133639</v>
      </c>
    </row>
    <row r="20242" spans="1:8" ht="15" hidden="1" thickBot="1">
      <c r="A20242" s="409">
        <v>202210</v>
      </c>
      <c r="B20242" s="196" t="s">
        <v>939</v>
      </c>
      <c r="C20242" s="197" t="s">
        <v>791</v>
      </c>
      <c r="D20242" s="198" t="s">
        <v>339</v>
      </c>
      <c r="E20242" s="421">
        <v>645</v>
      </c>
      <c r="F20242" s="413">
        <v>156.91</v>
      </c>
      <c r="G20242" s="414">
        <f t="shared" si="632"/>
        <v>4.1106366707029505</v>
      </c>
      <c r="H20242" s="415">
        <f t="shared" si="633"/>
        <v>4.1106366707029505</v>
      </c>
    </row>
    <row r="20243" spans="1:8" ht="15" hidden="1" thickBot="1">
      <c r="A20243" s="409">
        <v>202210</v>
      </c>
      <c r="B20243" s="196" t="s">
        <v>940</v>
      </c>
      <c r="C20243" s="197" t="s">
        <v>791</v>
      </c>
      <c r="D20243" s="198" t="s">
        <v>337</v>
      </c>
      <c r="E20243" s="421">
        <v>96514</v>
      </c>
      <c r="F20243" s="413">
        <v>156.91</v>
      </c>
      <c r="G20243" s="414">
        <f t="shared" si="632"/>
        <v>615.09145369957298</v>
      </c>
      <c r="H20243" s="415">
        <f t="shared" si="633"/>
        <v>3.0754572684978649</v>
      </c>
    </row>
    <row r="20244" spans="1:8" ht="15" hidden="1" thickBot="1">
      <c r="A20244" s="409">
        <v>202210</v>
      </c>
      <c r="B20244" s="196" t="s">
        <v>941</v>
      </c>
      <c r="C20244" s="197" t="s">
        <v>791</v>
      </c>
      <c r="D20244" s="198" t="s">
        <v>337</v>
      </c>
      <c r="E20244" s="421">
        <v>137843</v>
      </c>
      <c r="F20244" s="413">
        <v>156.91</v>
      </c>
      <c r="G20244" s="414">
        <f t="shared" si="632"/>
        <v>878.48448154993309</v>
      </c>
      <c r="H20244" s="415">
        <f t="shared" si="633"/>
        <v>4.3924224077496659</v>
      </c>
    </row>
    <row r="20245" spans="1:8" ht="15" hidden="1" thickBot="1">
      <c r="A20245" s="409">
        <v>202210</v>
      </c>
      <c r="B20245" s="196" t="s">
        <v>942</v>
      </c>
      <c r="C20245" s="197" t="s">
        <v>791</v>
      </c>
      <c r="D20245" s="198" t="s">
        <v>337</v>
      </c>
      <c r="E20245" s="421">
        <v>125863</v>
      </c>
      <c r="F20245" s="413">
        <v>156.91</v>
      </c>
      <c r="G20245" s="414">
        <f t="shared" si="632"/>
        <v>802.13498183672175</v>
      </c>
      <c r="H20245" s="415">
        <f t="shared" si="633"/>
        <v>4.0106749091836091</v>
      </c>
    </row>
    <row r="20246" spans="1:8" ht="15" hidden="1" thickBot="1">
      <c r="A20246" s="409">
        <v>202210</v>
      </c>
      <c r="B20246" s="196" t="s">
        <v>943</v>
      </c>
      <c r="C20246" s="197" t="s">
        <v>791</v>
      </c>
      <c r="D20246" s="198" t="s">
        <v>337</v>
      </c>
      <c r="E20246" s="421">
        <v>123640</v>
      </c>
      <c r="F20246" s="413">
        <v>156.91</v>
      </c>
      <c r="G20246" s="414">
        <f t="shared" si="632"/>
        <v>787.9676247530432</v>
      </c>
      <c r="H20246" s="415">
        <f t="shared" si="633"/>
        <v>3.9398381237652158</v>
      </c>
    </row>
    <row r="20247" spans="1:8" ht="15" hidden="1" thickBot="1">
      <c r="A20247" s="409">
        <v>202210</v>
      </c>
      <c r="B20247" s="196" t="s">
        <v>944</v>
      </c>
      <c r="C20247" s="197" t="s">
        <v>791</v>
      </c>
      <c r="D20247" s="198" t="s">
        <v>337</v>
      </c>
      <c r="E20247" s="421">
        <v>123577</v>
      </c>
      <c r="F20247" s="413">
        <v>156.91</v>
      </c>
      <c r="G20247" s="414">
        <f t="shared" si="632"/>
        <v>787.56612070613733</v>
      </c>
      <c r="H20247" s="415">
        <f t="shared" si="633"/>
        <v>3.9378306035306867</v>
      </c>
    </row>
    <row r="20248" spans="1:8" ht="15" hidden="1" thickBot="1">
      <c r="A20248" s="409">
        <v>202210</v>
      </c>
      <c r="B20248" s="196" t="s">
        <v>945</v>
      </c>
      <c r="C20248" s="197" t="s">
        <v>791</v>
      </c>
      <c r="D20248" s="198" t="s">
        <v>337</v>
      </c>
      <c r="E20248" s="421">
        <v>116820</v>
      </c>
      <c r="F20248" s="413">
        <v>156.91</v>
      </c>
      <c r="G20248" s="414">
        <f t="shared" si="632"/>
        <v>744.50321840545541</v>
      </c>
      <c r="H20248" s="415">
        <f t="shared" si="633"/>
        <v>3.7225160920272771</v>
      </c>
    </row>
    <row r="20249" spans="1:8" ht="15" hidden="1" thickBot="1">
      <c r="A20249" s="409">
        <v>202210</v>
      </c>
      <c r="B20249" s="196" t="s">
        <v>946</v>
      </c>
      <c r="C20249" s="197" t="s">
        <v>791</v>
      </c>
      <c r="D20249" s="198" t="s">
        <v>337</v>
      </c>
      <c r="E20249" s="421">
        <v>89440</v>
      </c>
      <c r="F20249" s="413">
        <v>156.91</v>
      </c>
      <c r="G20249" s="414">
        <f t="shared" si="632"/>
        <v>570.00828500414252</v>
      </c>
      <c r="H20249" s="415">
        <f t="shared" si="633"/>
        <v>2.8500414250207124</v>
      </c>
    </row>
    <row r="20250" spans="1:8" ht="15" hidden="1" thickBot="1">
      <c r="A20250" s="409">
        <v>202210</v>
      </c>
      <c r="B20250" s="196" t="s">
        <v>947</v>
      </c>
      <c r="C20250" s="197" t="s">
        <v>791</v>
      </c>
      <c r="D20250" s="198" t="s">
        <v>339</v>
      </c>
      <c r="E20250" s="421">
        <v>618</v>
      </c>
      <c r="F20250" s="413">
        <v>156.91</v>
      </c>
      <c r="G20250" s="414">
        <f t="shared" si="632"/>
        <v>3.9385635077432926</v>
      </c>
      <c r="H20250" s="415">
        <f t="shared" si="633"/>
        <v>3.9385635077432926</v>
      </c>
    </row>
    <row r="20251" spans="1:8" ht="15" hidden="1" thickBot="1">
      <c r="A20251" s="409">
        <v>202210</v>
      </c>
      <c r="B20251" s="196" t="s">
        <v>948</v>
      </c>
      <c r="C20251" s="197" t="s">
        <v>791</v>
      </c>
      <c r="D20251" s="198" t="s">
        <v>337</v>
      </c>
      <c r="E20251" s="421">
        <v>89266</v>
      </c>
      <c r="F20251" s="413">
        <v>156.91</v>
      </c>
      <c r="G20251" s="414">
        <f t="shared" si="632"/>
        <v>568.89936906506921</v>
      </c>
      <c r="H20251" s="415">
        <f t="shared" si="633"/>
        <v>2.8444968453253461</v>
      </c>
    </row>
    <row r="20252" spans="1:8" ht="15" hidden="1" thickBot="1">
      <c r="A20252" s="409">
        <v>202210</v>
      </c>
      <c r="B20252" s="196" t="s">
        <v>949</v>
      </c>
      <c r="C20252" s="197" t="s">
        <v>791</v>
      </c>
      <c r="D20252" s="198" t="s">
        <v>337</v>
      </c>
      <c r="E20252" s="421">
        <v>89234</v>
      </c>
      <c r="F20252" s="413">
        <v>156.91</v>
      </c>
      <c r="G20252" s="414">
        <f t="shared" si="632"/>
        <v>568.69543050156142</v>
      </c>
      <c r="H20252" s="415">
        <f t="shared" si="633"/>
        <v>2.8434771525078073</v>
      </c>
    </row>
    <row r="20253" spans="1:8" ht="15" hidden="1" thickBot="1">
      <c r="A20253" s="409">
        <v>202210</v>
      </c>
      <c r="B20253" s="196" t="s">
        <v>950</v>
      </c>
      <c r="C20253" s="197" t="s">
        <v>791</v>
      </c>
      <c r="D20253" s="198" t="s">
        <v>337</v>
      </c>
      <c r="E20253" s="421">
        <v>89234</v>
      </c>
      <c r="F20253" s="413">
        <v>156.91</v>
      </c>
      <c r="G20253" s="414">
        <f t="shared" si="632"/>
        <v>568.69543050156142</v>
      </c>
      <c r="H20253" s="415">
        <f t="shared" si="633"/>
        <v>2.8434771525078073</v>
      </c>
    </row>
    <row r="20254" spans="1:8" ht="15" hidden="1" thickBot="1">
      <c r="A20254" s="409">
        <v>202210</v>
      </c>
      <c r="B20254" s="196" t="s">
        <v>951</v>
      </c>
      <c r="C20254" s="197" t="s">
        <v>791</v>
      </c>
      <c r="D20254" s="198" t="s">
        <v>337</v>
      </c>
      <c r="E20254" s="421">
        <v>123640</v>
      </c>
      <c r="F20254" s="413">
        <v>156.91</v>
      </c>
      <c r="G20254" s="414">
        <f t="shared" si="632"/>
        <v>787.9676247530432</v>
      </c>
      <c r="H20254" s="415">
        <f t="shared" si="633"/>
        <v>3.9398381237652158</v>
      </c>
    </row>
    <row r="20255" spans="1:8" ht="15" hidden="1" thickBot="1">
      <c r="A20255" s="409">
        <v>202210</v>
      </c>
      <c r="B20255" s="196" t="s">
        <v>952</v>
      </c>
      <c r="C20255" s="197" t="s">
        <v>791</v>
      </c>
      <c r="D20255" s="198" t="s">
        <v>337</v>
      </c>
      <c r="E20255" s="421">
        <v>123577</v>
      </c>
      <c r="F20255" s="413">
        <v>156.91</v>
      </c>
      <c r="G20255" s="414">
        <f t="shared" si="632"/>
        <v>787.56612070613733</v>
      </c>
      <c r="H20255" s="415">
        <f t="shared" si="633"/>
        <v>3.9378306035306867</v>
      </c>
    </row>
    <row r="20256" spans="1:8" ht="15" hidden="1" thickBot="1">
      <c r="A20256" s="409">
        <v>202210</v>
      </c>
      <c r="B20256" s="196" t="s">
        <v>953</v>
      </c>
      <c r="C20256" s="197" t="s">
        <v>791</v>
      </c>
      <c r="D20256" s="198" t="s">
        <v>337</v>
      </c>
      <c r="E20256" s="421">
        <v>132234</v>
      </c>
      <c r="F20256" s="413">
        <v>156.91</v>
      </c>
      <c r="G20256" s="414">
        <f t="shared" si="632"/>
        <v>842.73787521509144</v>
      </c>
      <c r="H20256" s="415">
        <f t="shared" si="633"/>
        <v>4.2136893760754575</v>
      </c>
    </row>
    <row r="20257" spans="1:8" ht="15" hidden="1" thickBot="1">
      <c r="A20257" s="409">
        <v>202210</v>
      </c>
      <c r="B20257" s="196" t="s">
        <v>954</v>
      </c>
      <c r="C20257" s="197" t="s">
        <v>791</v>
      </c>
      <c r="D20257" s="198" t="s">
        <v>337</v>
      </c>
      <c r="E20257" s="421">
        <v>154665</v>
      </c>
      <c r="F20257" s="413">
        <v>156.91</v>
      </c>
      <c r="G20257" s="414">
        <f t="shared" si="632"/>
        <v>985.69243515390986</v>
      </c>
      <c r="H20257" s="415">
        <f t="shared" si="633"/>
        <v>4.9284621757695497</v>
      </c>
    </row>
    <row r="20258" spans="1:8" ht="15" hidden="1" thickBot="1">
      <c r="A20258" s="409">
        <v>202210</v>
      </c>
      <c r="B20258" s="196" t="s">
        <v>955</v>
      </c>
      <c r="C20258" s="197" t="s">
        <v>791</v>
      </c>
      <c r="D20258" s="198" t="s">
        <v>337</v>
      </c>
      <c r="E20258" s="421">
        <v>138634</v>
      </c>
      <c r="F20258" s="413">
        <v>156.91</v>
      </c>
      <c r="G20258" s="414">
        <f t="shared" si="632"/>
        <v>883.52558791664012</v>
      </c>
      <c r="H20258" s="415">
        <f t="shared" si="633"/>
        <v>4.417627939583201</v>
      </c>
    </row>
    <row r="20259" spans="1:8" ht="15" hidden="1" thickBot="1">
      <c r="A20259" s="409">
        <v>202210</v>
      </c>
      <c r="B20259" s="196" t="s">
        <v>956</v>
      </c>
      <c r="C20259" s="197" t="s">
        <v>791</v>
      </c>
      <c r="D20259" s="198" t="s">
        <v>337</v>
      </c>
      <c r="E20259" s="421">
        <v>87179</v>
      </c>
      <c r="F20259" s="413">
        <v>156.91</v>
      </c>
      <c r="G20259" s="414">
        <f t="shared" si="632"/>
        <v>555.59875087629848</v>
      </c>
      <c r="H20259" s="415">
        <f t="shared" si="633"/>
        <v>2.7779937543814923</v>
      </c>
    </row>
    <row r="20260" spans="1:8" ht="15" hidden="1" thickBot="1">
      <c r="A20260" s="409">
        <v>202210</v>
      </c>
      <c r="B20260" s="196" t="s">
        <v>957</v>
      </c>
      <c r="C20260" s="197" t="s">
        <v>791</v>
      </c>
      <c r="D20260" s="198" t="s">
        <v>337</v>
      </c>
      <c r="E20260" s="421">
        <v>117700</v>
      </c>
      <c r="F20260" s="413">
        <v>156.91</v>
      </c>
      <c r="G20260" s="414">
        <f t="shared" si="632"/>
        <v>750.11152890191829</v>
      </c>
      <c r="H20260" s="415">
        <f t="shared" si="633"/>
        <v>3.7505576445095916</v>
      </c>
    </row>
    <row r="20261" spans="1:8" ht="15" hidden="1" thickBot="1">
      <c r="A20261" s="409">
        <v>202210</v>
      </c>
      <c r="B20261" s="196" t="s">
        <v>958</v>
      </c>
      <c r="C20261" s="197" t="s">
        <v>791</v>
      </c>
      <c r="D20261" s="198" t="s">
        <v>337</v>
      </c>
      <c r="E20261" s="421">
        <v>153348</v>
      </c>
      <c r="F20261" s="413">
        <v>156.91</v>
      </c>
      <c r="G20261" s="414">
        <f t="shared" si="632"/>
        <v>977.29908864954439</v>
      </c>
      <c r="H20261" s="415">
        <f t="shared" si="633"/>
        <v>4.8864954432477221</v>
      </c>
    </row>
    <row r="20262" spans="1:8" ht="15" hidden="1" thickBot="1">
      <c r="A20262" s="409">
        <v>202210</v>
      </c>
      <c r="B20262" s="196" t="s">
        <v>959</v>
      </c>
      <c r="C20262" s="197" t="s">
        <v>791</v>
      </c>
      <c r="D20262" s="198" t="s">
        <v>337</v>
      </c>
      <c r="E20262" s="421">
        <v>120223</v>
      </c>
      <c r="F20262" s="413">
        <v>156.91</v>
      </c>
      <c r="G20262" s="414">
        <f t="shared" si="632"/>
        <v>766.1908100184819</v>
      </c>
      <c r="H20262" s="415">
        <f t="shared" si="633"/>
        <v>3.8309540500924095</v>
      </c>
    </row>
    <row r="20263" spans="1:8" ht="15" hidden="1" thickBot="1">
      <c r="A20263" s="409">
        <v>202210</v>
      </c>
      <c r="B20263" s="196" t="s">
        <v>960</v>
      </c>
      <c r="C20263" s="197" t="s">
        <v>791</v>
      </c>
      <c r="D20263" s="198" t="s">
        <v>337</v>
      </c>
      <c r="E20263" s="421">
        <v>121278</v>
      </c>
      <c r="F20263" s="413">
        <v>156.91</v>
      </c>
      <c r="G20263" s="414">
        <f t="shared" si="632"/>
        <v>772.91440953412791</v>
      </c>
      <c r="H20263" s="415">
        <f t="shared" si="633"/>
        <v>3.8645720476706398</v>
      </c>
    </row>
    <row r="20264" spans="1:8" ht="15" hidden="1" thickBot="1">
      <c r="A20264" s="409">
        <v>202210</v>
      </c>
      <c r="B20264" s="196" t="s">
        <v>961</v>
      </c>
      <c r="C20264" s="197" t="s">
        <v>791</v>
      </c>
      <c r="D20264" s="198" t="s">
        <v>337</v>
      </c>
      <c r="E20264" s="421">
        <v>128738</v>
      </c>
      <c r="F20264" s="413">
        <v>156.91</v>
      </c>
      <c r="G20264" s="414">
        <f t="shared" si="632"/>
        <v>820.45758715187048</v>
      </c>
      <c r="H20264" s="415">
        <f t="shared" si="633"/>
        <v>4.1022879357593522</v>
      </c>
    </row>
    <row r="20265" spans="1:8" ht="15" hidden="1" thickBot="1">
      <c r="A20265" s="409">
        <v>202210</v>
      </c>
      <c r="B20265" s="196" t="s">
        <v>962</v>
      </c>
      <c r="C20265" s="197" t="s">
        <v>791</v>
      </c>
      <c r="D20265" s="198" t="s">
        <v>339</v>
      </c>
      <c r="E20265" s="421">
        <v>644</v>
      </c>
      <c r="F20265" s="413">
        <v>156.91</v>
      </c>
      <c r="G20265" s="414">
        <f t="shared" si="632"/>
        <v>4.1042635905933338</v>
      </c>
      <c r="H20265" s="415">
        <f t="shared" si="633"/>
        <v>4.1042635905933338</v>
      </c>
    </row>
    <row r="20266" spans="1:8" ht="15" hidden="1" thickBot="1">
      <c r="A20266" s="409">
        <v>202210</v>
      </c>
      <c r="B20266" s="196" t="s">
        <v>963</v>
      </c>
      <c r="C20266" s="197" t="s">
        <v>791</v>
      </c>
      <c r="D20266" s="198" t="s">
        <v>337</v>
      </c>
      <c r="E20266" s="421">
        <v>132181</v>
      </c>
      <c r="F20266" s="413">
        <v>156.91</v>
      </c>
      <c r="G20266" s="414">
        <f t="shared" si="632"/>
        <v>842.40010196928176</v>
      </c>
      <c r="H20266" s="415">
        <f t="shared" si="633"/>
        <v>4.2120005098464084</v>
      </c>
    </row>
    <row r="20267" spans="1:8" ht="15" hidden="1" thickBot="1">
      <c r="A20267" s="409">
        <v>202210</v>
      </c>
      <c r="B20267" s="196" t="s">
        <v>964</v>
      </c>
      <c r="C20267" s="197" t="s">
        <v>791</v>
      </c>
      <c r="D20267" s="198" t="s">
        <v>337</v>
      </c>
      <c r="E20267" s="421">
        <v>132181</v>
      </c>
      <c r="F20267" s="413">
        <v>156.91</v>
      </c>
      <c r="G20267" s="414">
        <f t="shared" si="632"/>
        <v>842.40010196928176</v>
      </c>
      <c r="H20267" s="415">
        <f t="shared" si="633"/>
        <v>4.2120005098464084</v>
      </c>
    </row>
    <row r="20268" spans="1:8" ht="15" hidden="1" thickBot="1">
      <c r="A20268" s="409">
        <v>202210</v>
      </c>
      <c r="B20268" s="196" t="s">
        <v>965</v>
      </c>
      <c r="C20268" s="197" t="s">
        <v>791</v>
      </c>
      <c r="D20268" s="198" t="s">
        <v>337</v>
      </c>
      <c r="E20268" s="421">
        <v>132181</v>
      </c>
      <c r="F20268" s="413">
        <v>156.91</v>
      </c>
      <c r="G20268" s="414">
        <f t="shared" si="632"/>
        <v>842.40010196928176</v>
      </c>
      <c r="H20268" s="415">
        <f t="shared" si="633"/>
        <v>4.2120005098464084</v>
      </c>
    </row>
    <row r="20269" spans="1:8" ht="15" hidden="1" thickBot="1">
      <c r="A20269" s="409">
        <v>202210</v>
      </c>
      <c r="B20269" s="196" t="s">
        <v>966</v>
      </c>
      <c r="C20269" s="197" t="s">
        <v>791</v>
      </c>
      <c r="D20269" s="198" t="s">
        <v>337</v>
      </c>
      <c r="E20269" s="421">
        <v>110256</v>
      </c>
      <c r="F20269" s="413">
        <v>156.91</v>
      </c>
      <c r="G20269" s="414">
        <f t="shared" si="632"/>
        <v>702.6703205659295</v>
      </c>
      <c r="H20269" s="415">
        <f t="shared" si="633"/>
        <v>3.5133516028296476</v>
      </c>
    </row>
    <row r="20270" spans="1:8" ht="15" hidden="1" thickBot="1">
      <c r="A20270" s="409">
        <v>202210</v>
      </c>
      <c r="B20270" s="196" t="s">
        <v>967</v>
      </c>
      <c r="C20270" s="197" t="s">
        <v>791</v>
      </c>
      <c r="D20270" s="198" t="s">
        <v>339</v>
      </c>
      <c r="E20270" s="421">
        <v>551</v>
      </c>
      <c r="F20270" s="413">
        <v>156.91</v>
      </c>
      <c r="G20270" s="414">
        <f t="shared" si="632"/>
        <v>3.511567140398955</v>
      </c>
      <c r="H20270" s="415">
        <f t="shared" si="633"/>
        <v>3.511567140398955</v>
      </c>
    </row>
    <row r="20271" spans="1:8" ht="15" hidden="1" thickBot="1">
      <c r="A20271" s="409">
        <v>202210</v>
      </c>
      <c r="B20271" s="196" t="s">
        <v>968</v>
      </c>
      <c r="C20271" s="197" t="s">
        <v>791</v>
      </c>
      <c r="D20271" s="198" t="s">
        <v>337</v>
      </c>
      <c r="E20271" s="421">
        <v>139240</v>
      </c>
      <c r="F20271" s="413">
        <v>156.91</v>
      </c>
      <c r="G20271" s="414">
        <f t="shared" si="632"/>
        <v>887.38767446306804</v>
      </c>
      <c r="H20271" s="415">
        <f t="shared" si="633"/>
        <v>4.4369383723153399</v>
      </c>
    </row>
    <row r="20272" spans="1:8" ht="15" hidden="1" thickBot="1">
      <c r="A20272" s="409">
        <v>202210</v>
      </c>
      <c r="B20272" s="196" t="s">
        <v>969</v>
      </c>
      <c r="C20272" s="197" t="s">
        <v>791</v>
      </c>
      <c r="D20272" s="198" t="s">
        <v>337</v>
      </c>
      <c r="E20272" s="421">
        <v>129782</v>
      </c>
      <c r="F20272" s="413">
        <v>156.91</v>
      </c>
      <c r="G20272" s="414">
        <f t="shared" si="632"/>
        <v>827.11108278631059</v>
      </c>
      <c r="H20272" s="415">
        <f t="shared" si="633"/>
        <v>4.1355554139315531</v>
      </c>
    </row>
    <row r="20273" spans="1:8" ht="15" hidden="1" thickBot="1">
      <c r="A20273" s="409">
        <v>202210</v>
      </c>
      <c r="B20273" s="196" t="s">
        <v>970</v>
      </c>
      <c r="C20273" s="197" t="s">
        <v>791</v>
      </c>
      <c r="D20273" s="198" t="s">
        <v>339</v>
      </c>
      <c r="E20273" s="421">
        <v>512</v>
      </c>
      <c r="F20273" s="413">
        <v>156.91</v>
      </c>
      <c r="G20273" s="414">
        <f t="shared" si="632"/>
        <v>3.2630170161238929</v>
      </c>
      <c r="H20273" s="415">
        <f t="shared" si="633"/>
        <v>3.2630170161238929</v>
      </c>
    </row>
    <row r="20274" spans="1:8" ht="15" hidden="1" thickBot="1">
      <c r="A20274" s="409">
        <v>202210</v>
      </c>
      <c r="B20274" s="196" t="s">
        <v>971</v>
      </c>
      <c r="C20274" s="197" t="s">
        <v>791</v>
      </c>
      <c r="D20274" s="198" t="s">
        <v>337</v>
      </c>
      <c r="E20274" s="421">
        <v>101604</v>
      </c>
      <c r="F20274" s="413">
        <v>156.91</v>
      </c>
      <c r="G20274" s="414">
        <f t="shared" si="632"/>
        <v>647.53043145752349</v>
      </c>
      <c r="H20274" s="415">
        <f t="shared" si="633"/>
        <v>3.2376521572876173</v>
      </c>
    </row>
    <row r="20275" spans="1:8" ht="15" hidden="1" thickBot="1">
      <c r="A20275" s="409">
        <v>202210</v>
      </c>
      <c r="B20275" s="196" t="s">
        <v>972</v>
      </c>
      <c r="C20275" s="197" t="s">
        <v>791</v>
      </c>
      <c r="D20275" s="198" t="s">
        <v>339</v>
      </c>
      <c r="E20275" s="421">
        <v>508</v>
      </c>
      <c r="F20275" s="413">
        <v>156.91</v>
      </c>
      <c r="G20275" s="414">
        <f t="shared" si="632"/>
        <v>3.2375246956854249</v>
      </c>
      <c r="H20275" s="415">
        <f t="shared" si="633"/>
        <v>3.2375246956854249</v>
      </c>
    </row>
    <row r="20276" spans="1:8" ht="15" hidden="1" thickBot="1">
      <c r="A20276" s="409">
        <v>202210</v>
      </c>
      <c r="B20276" s="196" t="s">
        <v>973</v>
      </c>
      <c r="C20276" s="197" t="s">
        <v>791</v>
      </c>
      <c r="D20276" s="198" t="s">
        <v>337</v>
      </c>
      <c r="E20276" s="421">
        <v>137008</v>
      </c>
      <c r="F20276" s="413">
        <v>156.91</v>
      </c>
      <c r="G20276" s="414">
        <f t="shared" si="632"/>
        <v>873.16295965840288</v>
      </c>
      <c r="H20276" s="415">
        <f t="shared" si="633"/>
        <v>4.3658147982920141</v>
      </c>
    </row>
    <row r="20277" spans="1:8" ht="15" hidden="1" thickBot="1">
      <c r="A20277" s="409">
        <v>202210</v>
      </c>
      <c r="B20277" s="196" t="s">
        <v>974</v>
      </c>
      <c r="C20277" s="197" t="s">
        <v>791</v>
      </c>
      <c r="D20277" s="198" t="s">
        <v>339</v>
      </c>
      <c r="E20277" s="421">
        <v>685</v>
      </c>
      <c r="F20277" s="413">
        <v>156.91</v>
      </c>
      <c r="G20277" s="414">
        <f t="shared" si="632"/>
        <v>4.3655598750876301</v>
      </c>
      <c r="H20277" s="415">
        <f t="shared" si="633"/>
        <v>4.3655598750876301</v>
      </c>
    </row>
    <row r="20278" spans="1:8" ht="15" hidden="1" thickBot="1">
      <c r="A20278" s="409">
        <v>202210</v>
      </c>
      <c r="B20278" s="196" t="s">
        <v>975</v>
      </c>
      <c r="C20278" s="197" t="s">
        <v>791</v>
      </c>
      <c r="D20278" s="198" t="s">
        <v>337</v>
      </c>
      <c r="E20278" s="421">
        <v>119842</v>
      </c>
      <c r="F20278" s="413">
        <v>156.91</v>
      </c>
      <c r="G20278" s="414">
        <f t="shared" si="632"/>
        <v>763.76266649671788</v>
      </c>
      <c r="H20278" s="415">
        <f t="shared" si="633"/>
        <v>3.8188133324835896</v>
      </c>
    </row>
    <row r="20279" spans="1:8" ht="15" hidden="1" thickBot="1">
      <c r="A20279" s="409">
        <v>202210</v>
      </c>
      <c r="B20279" s="196" t="s">
        <v>976</v>
      </c>
      <c r="C20279" s="197" t="s">
        <v>791</v>
      </c>
      <c r="D20279" s="198" t="s">
        <v>339</v>
      </c>
      <c r="E20279" s="421">
        <v>599</v>
      </c>
      <c r="F20279" s="413">
        <v>156.91</v>
      </c>
      <c r="G20279" s="414">
        <f t="shared" si="632"/>
        <v>3.8174749856605699</v>
      </c>
      <c r="H20279" s="415">
        <f t="shared" si="633"/>
        <v>3.8174749856605699</v>
      </c>
    </row>
    <row r="20280" spans="1:8" ht="15" hidden="1" thickBot="1">
      <c r="A20280" s="409">
        <v>202210</v>
      </c>
      <c r="B20280" s="196" t="s">
        <v>977</v>
      </c>
      <c r="C20280" s="197" t="s">
        <v>791</v>
      </c>
      <c r="D20280" s="198" t="s">
        <v>337</v>
      </c>
      <c r="E20280" s="421">
        <v>119777</v>
      </c>
      <c r="F20280" s="413">
        <v>156.91</v>
      </c>
      <c r="G20280" s="414">
        <f t="shared" si="632"/>
        <v>763.34841628959282</v>
      </c>
      <c r="H20280" s="415">
        <f t="shared" si="633"/>
        <v>3.816742081447964</v>
      </c>
    </row>
    <row r="20281" spans="1:8" ht="15" hidden="1" thickBot="1">
      <c r="A20281" s="409">
        <v>202210</v>
      </c>
      <c r="B20281" s="196" t="s">
        <v>978</v>
      </c>
      <c r="C20281" s="197" t="s">
        <v>791</v>
      </c>
      <c r="D20281" s="198" t="s">
        <v>339</v>
      </c>
      <c r="E20281" s="421">
        <v>599</v>
      </c>
      <c r="F20281" s="413">
        <v>156.91</v>
      </c>
      <c r="G20281" s="414">
        <f t="shared" si="632"/>
        <v>3.8174749856605699</v>
      </c>
      <c r="H20281" s="415">
        <f t="shared" si="633"/>
        <v>3.8174749856605699</v>
      </c>
    </row>
    <row r="20282" spans="1:8" ht="15" hidden="1" thickBot="1">
      <c r="A20282" s="409">
        <v>202210</v>
      </c>
      <c r="B20282" s="196" t="s">
        <v>979</v>
      </c>
      <c r="C20282" s="197" t="s">
        <v>791</v>
      </c>
      <c r="D20282" s="198" t="s">
        <v>337</v>
      </c>
      <c r="E20282" s="421">
        <v>119777</v>
      </c>
      <c r="F20282" s="413">
        <v>156.91</v>
      </c>
      <c r="G20282" s="414">
        <f t="shared" si="632"/>
        <v>763.34841628959282</v>
      </c>
      <c r="H20282" s="415">
        <f t="shared" si="633"/>
        <v>3.816742081447964</v>
      </c>
    </row>
    <row r="20283" spans="1:8" ht="15" hidden="1" thickBot="1">
      <c r="A20283" s="409">
        <v>202210</v>
      </c>
      <c r="B20283" s="196" t="s">
        <v>980</v>
      </c>
      <c r="C20283" s="197" t="s">
        <v>791</v>
      </c>
      <c r="D20283" s="198" t="s">
        <v>339</v>
      </c>
      <c r="E20283" s="421">
        <v>599</v>
      </c>
      <c r="F20283" s="413">
        <v>156.91</v>
      </c>
      <c r="G20283" s="414">
        <f t="shared" si="632"/>
        <v>3.8174749856605699</v>
      </c>
      <c r="H20283" s="415">
        <f t="shared" si="633"/>
        <v>3.8174749856605699</v>
      </c>
    </row>
    <row r="20284" spans="1:8" ht="15" hidden="1" thickBot="1">
      <c r="A20284" s="409">
        <v>202210</v>
      </c>
      <c r="B20284" s="196" t="s">
        <v>981</v>
      </c>
      <c r="C20284" s="197" t="s">
        <v>791</v>
      </c>
      <c r="D20284" s="198" t="s">
        <v>337</v>
      </c>
      <c r="E20284" s="421">
        <v>119777</v>
      </c>
      <c r="F20284" s="413">
        <v>156.91</v>
      </c>
      <c r="G20284" s="414">
        <f t="shared" si="632"/>
        <v>763.34841628959282</v>
      </c>
      <c r="H20284" s="415">
        <f t="shared" si="633"/>
        <v>3.816742081447964</v>
      </c>
    </row>
    <row r="20285" spans="1:8" ht="15" hidden="1" thickBot="1">
      <c r="A20285" s="409">
        <v>202210</v>
      </c>
      <c r="B20285" s="196" t="s">
        <v>982</v>
      </c>
      <c r="C20285" s="197" t="s">
        <v>791</v>
      </c>
      <c r="D20285" s="198" t="s">
        <v>337</v>
      </c>
      <c r="E20285" s="421">
        <v>108933</v>
      </c>
      <c r="F20285" s="413">
        <v>156.91</v>
      </c>
      <c r="G20285" s="414">
        <f t="shared" si="632"/>
        <v>694.23873558090622</v>
      </c>
      <c r="H20285" s="415">
        <f t="shared" si="633"/>
        <v>3.4711936779045311</v>
      </c>
    </row>
    <row r="20286" spans="1:8" ht="15" hidden="1" thickBot="1">
      <c r="A20286" s="409">
        <v>202210</v>
      </c>
      <c r="B20286" s="196" t="s">
        <v>983</v>
      </c>
      <c r="C20286" s="197" t="s">
        <v>791</v>
      </c>
      <c r="D20286" s="198" t="s">
        <v>337</v>
      </c>
      <c r="E20286" s="421">
        <v>108933</v>
      </c>
      <c r="F20286" s="413">
        <v>156.91</v>
      </c>
      <c r="G20286" s="414">
        <f t="shared" si="632"/>
        <v>694.23873558090622</v>
      </c>
      <c r="H20286" s="415">
        <f t="shared" si="633"/>
        <v>3.4711936779045311</v>
      </c>
    </row>
    <row r="20287" spans="1:8" ht="15" hidden="1" thickBot="1">
      <c r="A20287" s="409">
        <v>202210</v>
      </c>
      <c r="B20287" s="196" t="s">
        <v>984</v>
      </c>
      <c r="C20287" s="197" t="s">
        <v>791</v>
      </c>
      <c r="D20287" s="198" t="s">
        <v>339</v>
      </c>
      <c r="E20287" s="421">
        <v>545</v>
      </c>
      <c r="F20287" s="413">
        <v>156.91</v>
      </c>
      <c r="G20287" s="414">
        <f t="shared" si="632"/>
        <v>3.4733286597412532</v>
      </c>
      <c r="H20287" s="415">
        <f t="shared" si="633"/>
        <v>3.4733286597412532</v>
      </c>
    </row>
    <row r="20288" spans="1:8" ht="15" hidden="1" thickBot="1">
      <c r="A20288" s="409">
        <v>202210</v>
      </c>
      <c r="B20288" s="196" t="s">
        <v>985</v>
      </c>
      <c r="C20288" s="197" t="s">
        <v>791</v>
      </c>
      <c r="D20288" s="198" t="s">
        <v>337</v>
      </c>
      <c r="E20288" s="421">
        <v>108933</v>
      </c>
      <c r="F20288" s="413">
        <v>156.91</v>
      </c>
      <c r="G20288" s="414">
        <f t="shared" si="632"/>
        <v>694.23873558090622</v>
      </c>
      <c r="H20288" s="415">
        <f t="shared" si="633"/>
        <v>3.4711936779045311</v>
      </c>
    </row>
    <row r="20289" spans="1:8" ht="15" hidden="1" thickBot="1">
      <c r="A20289" s="409">
        <v>202210</v>
      </c>
      <c r="B20289" s="196" t="s">
        <v>986</v>
      </c>
      <c r="C20289" s="197" t="s">
        <v>791</v>
      </c>
      <c r="D20289" s="198" t="s">
        <v>339</v>
      </c>
      <c r="E20289" s="421">
        <v>545</v>
      </c>
      <c r="F20289" s="413">
        <v>156.91</v>
      </c>
      <c r="G20289" s="414">
        <f t="shared" si="632"/>
        <v>3.4733286597412532</v>
      </c>
      <c r="H20289" s="415">
        <f t="shared" si="633"/>
        <v>3.4733286597412532</v>
      </c>
    </row>
    <row r="20290" spans="1:8" ht="15" hidden="1" thickBot="1">
      <c r="A20290" s="409">
        <v>202210</v>
      </c>
      <c r="B20290" s="196" t="s">
        <v>987</v>
      </c>
      <c r="C20290" s="197" t="s">
        <v>791</v>
      </c>
      <c r="D20290" s="198" t="s">
        <v>339</v>
      </c>
      <c r="E20290" s="421">
        <v>599</v>
      </c>
      <c r="F20290" s="413">
        <v>156.91</v>
      </c>
      <c r="G20290" s="414">
        <f t="shared" ref="G20290:G20353" si="634">+E20290/F20290</f>
        <v>3.8174749856605699</v>
      </c>
      <c r="H20290" s="415">
        <f t="shared" ref="H20290:H20353" si="635">IF(D20290="TB",G20290/200,IF(D20290="LT",G20290,"VER"))</f>
        <v>3.8174749856605699</v>
      </c>
    </row>
    <row r="20291" spans="1:8" ht="15" hidden="1" thickBot="1">
      <c r="A20291" s="409">
        <v>202210</v>
      </c>
      <c r="B20291" s="196" t="s">
        <v>988</v>
      </c>
      <c r="C20291" s="197" t="s">
        <v>791</v>
      </c>
      <c r="D20291" s="198" t="s">
        <v>337</v>
      </c>
      <c r="E20291" s="421">
        <v>96029</v>
      </c>
      <c r="F20291" s="413">
        <v>156.91</v>
      </c>
      <c r="G20291" s="414">
        <f t="shared" si="634"/>
        <v>612.00050984640882</v>
      </c>
      <c r="H20291" s="415">
        <f t="shared" si="635"/>
        <v>3.0600025492320442</v>
      </c>
    </row>
    <row r="20292" spans="1:8" ht="15" hidden="1" thickBot="1">
      <c r="A20292" s="409">
        <v>202210</v>
      </c>
      <c r="B20292" s="196" t="s">
        <v>989</v>
      </c>
      <c r="C20292" s="197" t="s">
        <v>791</v>
      </c>
      <c r="D20292" s="198" t="s">
        <v>337</v>
      </c>
      <c r="E20292" s="421">
        <v>96029</v>
      </c>
      <c r="F20292" s="413">
        <v>156.91</v>
      </c>
      <c r="G20292" s="414">
        <f t="shared" si="634"/>
        <v>612.00050984640882</v>
      </c>
      <c r="H20292" s="415">
        <f t="shared" si="635"/>
        <v>3.0600025492320442</v>
      </c>
    </row>
    <row r="20293" spans="1:8" ht="15" hidden="1" thickBot="1">
      <c r="A20293" s="409">
        <v>202210</v>
      </c>
      <c r="B20293" s="196" t="s">
        <v>990</v>
      </c>
      <c r="C20293" s="197" t="s">
        <v>791</v>
      </c>
      <c r="D20293" s="198" t="s">
        <v>337</v>
      </c>
      <c r="E20293" s="421">
        <v>96029</v>
      </c>
      <c r="F20293" s="413">
        <v>156.91</v>
      </c>
      <c r="G20293" s="414">
        <f t="shared" si="634"/>
        <v>612.00050984640882</v>
      </c>
      <c r="H20293" s="415">
        <f t="shared" si="635"/>
        <v>3.0600025492320442</v>
      </c>
    </row>
    <row r="20294" spans="1:8" ht="15" hidden="1" thickBot="1">
      <c r="A20294" s="409">
        <v>202210</v>
      </c>
      <c r="B20294" s="196" t="s">
        <v>991</v>
      </c>
      <c r="C20294" s="197" t="s">
        <v>791</v>
      </c>
      <c r="D20294" s="198" t="s">
        <v>337</v>
      </c>
      <c r="E20294" s="421">
        <v>108933</v>
      </c>
      <c r="F20294" s="413">
        <v>156.91</v>
      </c>
      <c r="G20294" s="414">
        <f t="shared" si="634"/>
        <v>694.23873558090622</v>
      </c>
      <c r="H20294" s="415">
        <f t="shared" si="635"/>
        <v>3.4711936779045311</v>
      </c>
    </row>
    <row r="20295" spans="1:8" ht="15" hidden="1" thickBot="1">
      <c r="A20295" s="409">
        <v>202210</v>
      </c>
      <c r="B20295" s="196" t="s">
        <v>992</v>
      </c>
      <c r="C20295" s="197" t="s">
        <v>791</v>
      </c>
      <c r="D20295" s="198" t="s">
        <v>339</v>
      </c>
      <c r="E20295" s="421">
        <v>545</v>
      </c>
      <c r="F20295" s="413">
        <v>156.91</v>
      </c>
      <c r="G20295" s="414">
        <f t="shared" si="634"/>
        <v>3.4733286597412532</v>
      </c>
      <c r="H20295" s="415">
        <f t="shared" si="635"/>
        <v>3.4733286597412532</v>
      </c>
    </row>
    <row r="20296" spans="1:8" ht="15" hidden="1" thickBot="1">
      <c r="A20296" s="409">
        <v>202210</v>
      </c>
      <c r="B20296" s="196" t="s">
        <v>993</v>
      </c>
      <c r="C20296" s="197" t="s">
        <v>791</v>
      </c>
      <c r="D20296" s="198" t="s">
        <v>337</v>
      </c>
      <c r="E20296" s="421">
        <v>109837</v>
      </c>
      <c r="F20296" s="413">
        <v>156.91</v>
      </c>
      <c r="G20296" s="414">
        <f t="shared" si="634"/>
        <v>700</v>
      </c>
      <c r="H20296" s="415">
        <f t="shared" si="635"/>
        <v>3.5</v>
      </c>
    </row>
    <row r="20297" spans="1:8" ht="15" hidden="1" thickBot="1">
      <c r="A20297" s="409">
        <v>202210</v>
      </c>
      <c r="B20297" s="196" t="s">
        <v>994</v>
      </c>
      <c r="C20297" s="197" t="s">
        <v>791</v>
      </c>
      <c r="D20297" s="198" t="s">
        <v>337</v>
      </c>
      <c r="E20297" s="421">
        <v>108933</v>
      </c>
      <c r="F20297" s="413">
        <v>156.91</v>
      </c>
      <c r="G20297" s="414">
        <f t="shared" si="634"/>
        <v>694.23873558090622</v>
      </c>
      <c r="H20297" s="415">
        <f t="shared" si="635"/>
        <v>3.4711936779045311</v>
      </c>
    </row>
    <row r="20298" spans="1:8" ht="15" hidden="1" thickBot="1">
      <c r="A20298" s="409">
        <v>202210</v>
      </c>
      <c r="B20298" s="196" t="s">
        <v>995</v>
      </c>
      <c r="C20298" s="197" t="s">
        <v>791</v>
      </c>
      <c r="D20298" s="198" t="s">
        <v>339</v>
      </c>
      <c r="E20298" s="421">
        <v>545</v>
      </c>
      <c r="F20298" s="413">
        <v>156.91</v>
      </c>
      <c r="G20298" s="414">
        <f t="shared" si="634"/>
        <v>3.4733286597412532</v>
      </c>
      <c r="H20298" s="415">
        <f t="shared" si="635"/>
        <v>3.4733286597412532</v>
      </c>
    </row>
    <row r="20299" spans="1:8" ht="15" hidden="1" thickBot="1">
      <c r="A20299" s="409">
        <v>202210</v>
      </c>
      <c r="B20299" s="196" t="s">
        <v>996</v>
      </c>
      <c r="C20299" s="197" t="s">
        <v>791</v>
      </c>
      <c r="D20299" s="198" t="s">
        <v>337</v>
      </c>
      <c r="E20299" s="421">
        <v>119777</v>
      </c>
      <c r="F20299" s="413">
        <v>156.91</v>
      </c>
      <c r="G20299" s="414">
        <f t="shared" si="634"/>
        <v>763.34841628959282</v>
      </c>
      <c r="H20299" s="415">
        <f t="shared" si="635"/>
        <v>3.816742081447964</v>
      </c>
    </row>
    <row r="20300" spans="1:8" ht="15" hidden="1" thickBot="1">
      <c r="A20300" s="409">
        <v>202210</v>
      </c>
      <c r="B20300" s="196" t="s">
        <v>997</v>
      </c>
      <c r="C20300" s="197" t="s">
        <v>791</v>
      </c>
      <c r="D20300" s="198" t="s">
        <v>339</v>
      </c>
      <c r="E20300" s="421">
        <v>599</v>
      </c>
      <c r="F20300" s="413">
        <v>156.91</v>
      </c>
      <c r="G20300" s="414">
        <f t="shared" si="634"/>
        <v>3.8174749856605699</v>
      </c>
      <c r="H20300" s="415">
        <f t="shared" si="635"/>
        <v>3.8174749856605699</v>
      </c>
    </row>
    <row r="20301" spans="1:8" ht="15" hidden="1" thickBot="1">
      <c r="A20301" s="409">
        <v>202210</v>
      </c>
      <c r="B20301" s="196" t="s">
        <v>998</v>
      </c>
      <c r="C20301" s="197" t="s">
        <v>791</v>
      </c>
      <c r="D20301" s="198" t="s">
        <v>337</v>
      </c>
      <c r="E20301" s="421">
        <v>108933</v>
      </c>
      <c r="F20301" s="413">
        <v>156.91</v>
      </c>
      <c r="G20301" s="414">
        <f t="shared" si="634"/>
        <v>694.23873558090622</v>
      </c>
      <c r="H20301" s="415">
        <f t="shared" si="635"/>
        <v>3.4711936779045311</v>
      </c>
    </row>
    <row r="20302" spans="1:8" ht="15" hidden="1" thickBot="1">
      <c r="A20302" s="409">
        <v>202210</v>
      </c>
      <c r="B20302" s="196" t="s">
        <v>999</v>
      </c>
      <c r="C20302" s="197" t="s">
        <v>791</v>
      </c>
      <c r="D20302" s="198" t="s">
        <v>337</v>
      </c>
      <c r="E20302" s="421">
        <v>110287</v>
      </c>
      <c r="F20302" s="413">
        <v>156.91</v>
      </c>
      <c r="G20302" s="414">
        <f t="shared" si="634"/>
        <v>702.86788604932769</v>
      </c>
      <c r="H20302" s="415">
        <f t="shared" si="635"/>
        <v>3.5143394302466384</v>
      </c>
    </row>
    <row r="20303" spans="1:8" ht="15" hidden="1" thickBot="1">
      <c r="A20303" s="409">
        <v>202210</v>
      </c>
      <c r="B20303" s="196" t="s">
        <v>1000</v>
      </c>
      <c r="C20303" s="197" t="s">
        <v>791</v>
      </c>
      <c r="D20303" s="198" t="s">
        <v>337</v>
      </c>
      <c r="E20303" s="421">
        <v>110823</v>
      </c>
      <c r="F20303" s="413">
        <v>156.91</v>
      </c>
      <c r="G20303" s="414">
        <f t="shared" si="634"/>
        <v>706.28385698808233</v>
      </c>
      <c r="H20303" s="415">
        <f t="shared" si="635"/>
        <v>3.5314192849404118</v>
      </c>
    </row>
    <row r="20304" spans="1:8" ht="15" hidden="1" thickBot="1">
      <c r="A20304" s="409">
        <v>202210</v>
      </c>
      <c r="B20304" s="196" t="s">
        <v>1001</v>
      </c>
      <c r="C20304" s="197" t="s">
        <v>791</v>
      </c>
      <c r="D20304" s="198" t="s">
        <v>337</v>
      </c>
      <c r="E20304" s="421">
        <v>135780</v>
      </c>
      <c r="F20304" s="413">
        <v>156.91</v>
      </c>
      <c r="G20304" s="414">
        <f t="shared" si="634"/>
        <v>865.33681728379327</v>
      </c>
      <c r="H20304" s="415">
        <f t="shared" si="635"/>
        <v>4.3266840864189664</v>
      </c>
    </row>
    <row r="20305" spans="1:8" ht="15" hidden="1" thickBot="1">
      <c r="A20305" s="409">
        <v>202210</v>
      </c>
      <c r="B20305" s="196" t="s">
        <v>1002</v>
      </c>
      <c r="C20305" s="197" t="s">
        <v>791</v>
      </c>
      <c r="D20305" s="198" t="s">
        <v>337</v>
      </c>
      <c r="E20305" s="421">
        <v>119995</v>
      </c>
      <c r="F20305" s="413">
        <v>156.91</v>
      </c>
      <c r="G20305" s="414">
        <f t="shared" si="634"/>
        <v>764.73774775348932</v>
      </c>
      <c r="H20305" s="415">
        <f t="shared" si="635"/>
        <v>3.8236887387674465</v>
      </c>
    </row>
    <row r="20306" spans="1:8" ht="15" hidden="1" thickBot="1">
      <c r="A20306" s="409">
        <v>202210</v>
      </c>
      <c r="B20306" s="196" t="s">
        <v>1003</v>
      </c>
      <c r="C20306" s="197" t="s">
        <v>791</v>
      </c>
      <c r="D20306" s="198" t="s">
        <v>339</v>
      </c>
      <c r="E20306" s="421">
        <v>600</v>
      </c>
      <c r="F20306" s="413">
        <v>156.91</v>
      </c>
      <c r="G20306" s="414">
        <f t="shared" si="634"/>
        <v>3.823848065770187</v>
      </c>
      <c r="H20306" s="415">
        <f t="shared" si="635"/>
        <v>3.823848065770187</v>
      </c>
    </row>
    <row r="20307" spans="1:8" ht="15" hidden="1" thickBot="1">
      <c r="A20307" s="409">
        <v>202210</v>
      </c>
      <c r="B20307" s="196" t="s">
        <v>1004</v>
      </c>
      <c r="C20307" s="197" t="s">
        <v>791</v>
      </c>
      <c r="D20307" s="198" t="s">
        <v>337</v>
      </c>
      <c r="E20307" s="421">
        <v>135938</v>
      </c>
      <c r="F20307" s="413">
        <v>156.91</v>
      </c>
      <c r="G20307" s="414">
        <f t="shared" si="634"/>
        <v>866.3437639411128</v>
      </c>
      <c r="H20307" s="415">
        <f t="shared" si="635"/>
        <v>4.3317188197055643</v>
      </c>
    </row>
    <row r="20308" spans="1:8" ht="15" hidden="1" thickBot="1">
      <c r="A20308" s="409">
        <v>202210</v>
      </c>
      <c r="B20308" s="196" t="s">
        <v>1005</v>
      </c>
      <c r="C20308" s="197" t="s">
        <v>791</v>
      </c>
      <c r="D20308" s="198" t="s">
        <v>337</v>
      </c>
      <c r="E20308" s="421">
        <v>97051</v>
      </c>
      <c r="F20308" s="413">
        <v>156.91</v>
      </c>
      <c r="G20308" s="414">
        <f t="shared" si="634"/>
        <v>618.51379771843733</v>
      </c>
      <c r="H20308" s="415">
        <f t="shared" si="635"/>
        <v>3.0925689885921868</v>
      </c>
    </row>
    <row r="20309" spans="1:8" ht="15" hidden="1" thickBot="1">
      <c r="A20309" s="409">
        <v>202210</v>
      </c>
      <c r="B20309" s="196" t="s">
        <v>1006</v>
      </c>
      <c r="C20309" s="197" t="s">
        <v>791</v>
      </c>
      <c r="D20309" s="198" t="s">
        <v>337</v>
      </c>
      <c r="E20309" s="421">
        <v>112413</v>
      </c>
      <c r="F20309" s="413">
        <v>156.91</v>
      </c>
      <c r="G20309" s="414">
        <f t="shared" si="634"/>
        <v>716.41705436237339</v>
      </c>
      <c r="H20309" s="415">
        <f t="shared" si="635"/>
        <v>3.582085271811867</v>
      </c>
    </row>
    <row r="20310" spans="1:8" ht="15" hidden="1" thickBot="1">
      <c r="A20310" s="409">
        <v>202210</v>
      </c>
      <c r="B20310" s="196" t="s">
        <v>1007</v>
      </c>
      <c r="C20310" s="197" t="s">
        <v>791</v>
      </c>
      <c r="D20310" s="198" t="s">
        <v>339</v>
      </c>
      <c r="E20310" s="421">
        <v>562</v>
      </c>
      <c r="F20310" s="413">
        <v>156.91</v>
      </c>
      <c r="G20310" s="414">
        <f t="shared" si="634"/>
        <v>3.5816710216047416</v>
      </c>
      <c r="H20310" s="415">
        <f t="shared" si="635"/>
        <v>3.5816710216047416</v>
      </c>
    </row>
    <row r="20311" spans="1:8" ht="15" hidden="1" thickBot="1">
      <c r="A20311" s="409">
        <v>202210</v>
      </c>
      <c r="B20311" s="196" t="s">
        <v>1008</v>
      </c>
      <c r="C20311" s="197" t="s">
        <v>791</v>
      </c>
      <c r="D20311" s="198" t="s">
        <v>337</v>
      </c>
      <c r="E20311" s="421">
        <v>90015</v>
      </c>
      <c r="F20311" s="413">
        <v>156.91</v>
      </c>
      <c r="G20311" s="414">
        <f t="shared" si="634"/>
        <v>573.67280606717225</v>
      </c>
      <c r="H20311" s="415">
        <f t="shared" si="635"/>
        <v>2.8683640303358611</v>
      </c>
    </row>
    <row r="20312" spans="1:8" ht="15" hidden="1" thickBot="1">
      <c r="A20312" s="409">
        <v>202210</v>
      </c>
      <c r="B20312" s="196" t="s">
        <v>1009</v>
      </c>
      <c r="C20312" s="197" t="s">
        <v>791</v>
      </c>
      <c r="D20312" s="198" t="s">
        <v>337</v>
      </c>
      <c r="E20312" s="421">
        <v>90015</v>
      </c>
      <c r="F20312" s="413">
        <v>156.91</v>
      </c>
      <c r="G20312" s="414">
        <f t="shared" si="634"/>
        <v>573.67280606717225</v>
      </c>
      <c r="H20312" s="415">
        <f t="shared" si="635"/>
        <v>2.8683640303358611</v>
      </c>
    </row>
    <row r="20313" spans="1:8" ht="15" hidden="1" thickBot="1">
      <c r="A20313" s="409">
        <v>202210</v>
      </c>
      <c r="B20313" s="196" t="s">
        <v>1010</v>
      </c>
      <c r="C20313" s="197" t="s">
        <v>791</v>
      </c>
      <c r="D20313" s="198" t="s">
        <v>337</v>
      </c>
      <c r="E20313" s="421">
        <v>90015</v>
      </c>
      <c r="F20313" s="413">
        <v>156.91</v>
      </c>
      <c r="G20313" s="414">
        <f t="shared" si="634"/>
        <v>573.67280606717225</v>
      </c>
      <c r="H20313" s="415">
        <f t="shared" si="635"/>
        <v>2.8683640303358611</v>
      </c>
    </row>
    <row r="20314" spans="1:8" ht="15" hidden="1" thickBot="1">
      <c r="A20314" s="409">
        <v>202210</v>
      </c>
      <c r="B20314" s="196" t="s">
        <v>1011</v>
      </c>
      <c r="C20314" s="197" t="s">
        <v>791</v>
      </c>
      <c r="D20314" s="198" t="s">
        <v>339</v>
      </c>
      <c r="E20314" s="421">
        <v>450</v>
      </c>
      <c r="F20314" s="413">
        <v>156.91</v>
      </c>
      <c r="G20314" s="414">
        <f t="shared" si="634"/>
        <v>2.8678860493276401</v>
      </c>
      <c r="H20314" s="415">
        <f t="shared" si="635"/>
        <v>2.8678860493276401</v>
      </c>
    </row>
    <row r="20315" spans="1:8" ht="15" hidden="1" thickBot="1">
      <c r="A20315" s="409">
        <v>202210</v>
      </c>
      <c r="B20315" s="196" t="s">
        <v>1012</v>
      </c>
      <c r="C20315" s="197" t="s">
        <v>791</v>
      </c>
      <c r="D20315" s="198" t="s">
        <v>337</v>
      </c>
      <c r="E20315" s="421">
        <v>46235</v>
      </c>
      <c r="F20315" s="413">
        <v>156.91</v>
      </c>
      <c r="G20315" s="414">
        <f t="shared" si="634"/>
        <v>294.659358868141</v>
      </c>
      <c r="H20315" s="415">
        <f t="shared" si="635"/>
        <v>1.4732967943407049</v>
      </c>
    </row>
    <row r="20316" spans="1:8" ht="15" hidden="1" thickBot="1">
      <c r="A20316" s="409">
        <v>202210</v>
      </c>
      <c r="B20316" s="196" t="s">
        <v>1013</v>
      </c>
      <c r="C20316" s="197" t="s">
        <v>791</v>
      </c>
      <c r="D20316" s="198" t="s">
        <v>337</v>
      </c>
      <c r="E20316" s="421">
        <v>46235</v>
      </c>
      <c r="F20316" s="413">
        <v>156.91</v>
      </c>
      <c r="G20316" s="414">
        <f t="shared" si="634"/>
        <v>294.659358868141</v>
      </c>
      <c r="H20316" s="415">
        <f t="shared" si="635"/>
        <v>1.4732967943407049</v>
      </c>
    </row>
    <row r="20317" spans="1:8" ht="15" hidden="1" thickBot="1">
      <c r="A20317" s="409">
        <v>202210</v>
      </c>
      <c r="B20317" s="196" t="s">
        <v>1014</v>
      </c>
      <c r="C20317" s="197" t="s">
        <v>791</v>
      </c>
      <c r="D20317" s="198" t="s">
        <v>337</v>
      </c>
      <c r="E20317" s="421">
        <v>46523</v>
      </c>
      <c r="F20317" s="413">
        <v>156.91</v>
      </c>
      <c r="G20317" s="414">
        <f t="shared" si="634"/>
        <v>296.49480593971066</v>
      </c>
      <c r="H20317" s="415">
        <f t="shared" si="635"/>
        <v>1.4824740296985532</v>
      </c>
    </row>
    <row r="20318" spans="1:8" ht="15" hidden="1" thickBot="1">
      <c r="A20318" s="409">
        <v>202210</v>
      </c>
      <c r="B20318" s="196" t="s">
        <v>1015</v>
      </c>
      <c r="C20318" s="197" t="s">
        <v>791</v>
      </c>
      <c r="D20318" s="198" t="s">
        <v>337</v>
      </c>
      <c r="E20318" s="421">
        <v>90015</v>
      </c>
      <c r="F20318" s="413">
        <v>156.91</v>
      </c>
      <c r="G20318" s="414">
        <f t="shared" si="634"/>
        <v>573.67280606717225</v>
      </c>
      <c r="H20318" s="415">
        <f t="shared" si="635"/>
        <v>2.8683640303358611</v>
      </c>
    </row>
    <row r="20319" spans="1:8" ht="15" hidden="1" thickBot="1">
      <c r="A20319" s="409">
        <v>202210</v>
      </c>
      <c r="B20319" s="196" t="s">
        <v>1016</v>
      </c>
      <c r="C20319" s="197" t="s">
        <v>791</v>
      </c>
      <c r="D20319" s="198" t="s">
        <v>337</v>
      </c>
      <c r="E20319" s="421">
        <v>90015</v>
      </c>
      <c r="F20319" s="413">
        <v>156.91</v>
      </c>
      <c r="G20319" s="414">
        <f t="shared" si="634"/>
        <v>573.67280606717225</v>
      </c>
      <c r="H20319" s="415">
        <f t="shared" si="635"/>
        <v>2.8683640303358611</v>
      </c>
    </row>
    <row r="20320" spans="1:8" ht="15" hidden="1" thickBot="1">
      <c r="A20320" s="409">
        <v>202210</v>
      </c>
      <c r="B20320" s="196" t="s">
        <v>1017</v>
      </c>
      <c r="C20320" s="197" t="s">
        <v>791</v>
      </c>
      <c r="D20320" s="198" t="s">
        <v>337</v>
      </c>
      <c r="E20320" s="421">
        <v>90015</v>
      </c>
      <c r="F20320" s="413">
        <v>156.91</v>
      </c>
      <c r="G20320" s="414">
        <f t="shared" si="634"/>
        <v>573.67280606717225</v>
      </c>
      <c r="H20320" s="415">
        <f t="shared" si="635"/>
        <v>2.8683640303358611</v>
      </c>
    </row>
    <row r="20321" spans="1:8" ht="15" hidden="1" thickBot="1">
      <c r="A20321" s="409">
        <v>202210</v>
      </c>
      <c r="B20321" s="196" t="s">
        <v>1018</v>
      </c>
      <c r="C20321" s="197" t="s">
        <v>791</v>
      </c>
      <c r="D20321" s="198" t="s">
        <v>337</v>
      </c>
      <c r="E20321" s="421">
        <v>90015</v>
      </c>
      <c r="F20321" s="413">
        <v>156.91</v>
      </c>
      <c r="G20321" s="414">
        <f t="shared" si="634"/>
        <v>573.67280606717225</v>
      </c>
      <c r="H20321" s="415">
        <f t="shared" si="635"/>
        <v>2.8683640303358611</v>
      </c>
    </row>
    <row r="20322" spans="1:8" ht="15" hidden="1" thickBot="1">
      <c r="A20322" s="409">
        <v>202210</v>
      </c>
      <c r="B20322" s="196" t="s">
        <v>1019</v>
      </c>
      <c r="C20322" s="197" t="s">
        <v>791</v>
      </c>
      <c r="D20322" s="198" t="s">
        <v>337</v>
      </c>
      <c r="E20322" s="421">
        <v>101147</v>
      </c>
      <c r="F20322" s="413">
        <v>156.91</v>
      </c>
      <c r="G20322" s="414">
        <f t="shared" si="634"/>
        <v>644.6179338474285</v>
      </c>
      <c r="H20322" s="415">
        <f t="shared" si="635"/>
        <v>3.2230896692371425</v>
      </c>
    </row>
    <row r="20323" spans="1:8" ht="15" hidden="1" thickBot="1">
      <c r="A20323" s="409">
        <v>202210</v>
      </c>
      <c r="B20323" s="196" t="s">
        <v>1020</v>
      </c>
      <c r="C20323" s="197" t="s">
        <v>791</v>
      </c>
      <c r="D20323" s="198" t="s">
        <v>337</v>
      </c>
      <c r="E20323" s="421">
        <v>104396</v>
      </c>
      <c r="F20323" s="413">
        <v>156.91</v>
      </c>
      <c r="G20323" s="414">
        <f t="shared" si="634"/>
        <v>665.32407112357407</v>
      </c>
      <c r="H20323" s="415">
        <f t="shared" si="635"/>
        <v>3.3266203556178704</v>
      </c>
    </row>
    <row r="20324" spans="1:8" ht="15" hidden="1" thickBot="1">
      <c r="A20324" s="409">
        <v>202210</v>
      </c>
      <c r="B20324" s="196" t="s">
        <v>1021</v>
      </c>
      <c r="C20324" s="197" t="s">
        <v>791</v>
      </c>
      <c r="D20324" s="198" t="s">
        <v>337</v>
      </c>
      <c r="E20324" s="421">
        <v>108363</v>
      </c>
      <c r="F20324" s="413">
        <v>156.91</v>
      </c>
      <c r="G20324" s="414">
        <f t="shared" si="634"/>
        <v>690.6060799184246</v>
      </c>
      <c r="H20324" s="415">
        <f t="shared" si="635"/>
        <v>3.453030399592123</v>
      </c>
    </row>
    <row r="20325" spans="1:8" ht="15" hidden="1" thickBot="1">
      <c r="A20325" s="409">
        <v>202210</v>
      </c>
      <c r="B20325" s="196" t="s">
        <v>1022</v>
      </c>
      <c r="C20325" s="197" t="s">
        <v>791</v>
      </c>
      <c r="D20325" s="198" t="s">
        <v>337</v>
      </c>
      <c r="E20325" s="421">
        <v>108363</v>
      </c>
      <c r="F20325" s="413">
        <v>156.91</v>
      </c>
      <c r="G20325" s="414">
        <f t="shared" si="634"/>
        <v>690.6060799184246</v>
      </c>
      <c r="H20325" s="415">
        <f t="shared" si="635"/>
        <v>3.453030399592123</v>
      </c>
    </row>
    <row r="20326" spans="1:8" ht="15" hidden="1" thickBot="1">
      <c r="A20326" s="409">
        <v>202210</v>
      </c>
      <c r="B20326" s="196" t="s">
        <v>1023</v>
      </c>
      <c r="C20326" s="197" t="s">
        <v>791</v>
      </c>
      <c r="D20326" s="198" t="s">
        <v>337</v>
      </c>
      <c r="E20326" s="421">
        <v>87452</v>
      </c>
      <c r="F20326" s="413">
        <v>156.91</v>
      </c>
      <c r="G20326" s="414">
        <f t="shared" si="634"/>
        <v>557.33860174622396</v>
      </c>
      <c r="H20326" s="415">
        <f t="shared" si="635"/>
        <v>2.7866930087311199</v>
      </c>
    </row>
    <row r="20327" spans="1:8" ht="15" hidden="1" thickBot="1">
      <c r="A20327" s="409">
        <v>202210</v>
      </c>
      <c r="B20327" s="196" t="s">
        <v>1024</v>
      </c>
      <c r="C20327" s="197" t="s">
        <v>791</v>
      </c>
      <c r="D20327" s="198" t="s">
        <v>337</v>
      </c>
      <c r="E20327" s="421">
        <v>87452</v>
      </c>
      <c r="F20327" s="413">
        <v>156.91</v>
      </c>
      <c r="G20327" s="414">
        <f t="shared" si="634"/>
        <v>557.33860174622396</v>
      </c>
      <c r="H20327" s="415">
        <f t="shared" si="635"/>
        <v>2.7866930087311199</v>
      </c>
    </row>
    <row r="20328" spans="1:8" ht="15" hidden="1" thickBot="1">
      <c r="A20328" s="409">
        <v>202210</v>
      </c>
      <c r="B20328" s="196" t="s">
        <v>1025</v>
      </c>
      <c r="C20328" s="197" t="s">
        <v>791</v>
      </c>
      <c r="D20328" s="198" t="s">
        <v>337</v>
      </c>
      <c r="E20328" s="421">
        <v>87452</v>
      </c>
      <c r="F20328" s="413">
        <v>156.91</v>
      </c>
      <c r="G20328" s="414">
        <f t="shared" si="634"/>
        <v>557.33860174622396</v>
      </c>
      <c r="H20328" s="415">
        <f t="shared" si="635"/>
        <v>2.7866930087311199</v>
      </c>
    </row>
    <row r="20329" spans="1:8" ht="15" hidden="1" thickBot="1">
      <c r="A20329" s="409">
        <v>202210</v>
      </c>
      <c r="B20329" s="196" t="s">
        <v>1026</v>
      </c>
      <c r="C20329" s="197" t="s">
        <v>791</v>
      </c>
      <c r="D20329" s="198" t="s">
        <v>337</v>
      </c>
      <c r="E20329" s="421">
        <v>108363</v>
      </c>
      <c r="F20329" s="413">
        <v>156.91</v>
      </c>
      <c r="G20329" s="414">
        <f t="shared" si="634"/>
        <v>690.6060799184246</v>
      </c>
      <c r="H20329" s="415">
        <f t="shared" si="635"/>
        <v>3.453030399592123</v>
      </c>
    </row>
    <row r="20330" spans="1:8" ht="15" hidden="1" thickBot="1">
      <c r="A20330" s="409">
        <v>202210</v>
      </c>
      <c r="B20330" s="196" t="s">
        <v>1027</v>
      </c>
      <c r="C20330" s="197" t="s">
        <v>791</v>
      </c>
      <c r="D20330" s="198" t="s">
        <v>337</v>
      </c>
      <c r="E20330" s="421">
        <v>108363</v>
      </c>
      <c r="F20330" s="413">
        <v>156.91</v>
      </c>
      <c r="G20330" s="414">
        <f t="shared" si="634"/>
        <v>690.6060799184246</v>
      </c>
      <c r="H20330" s="415">
        <f t="shared" si="635"/>
        <v>3.453030399592123</v>
      </c>
    </row>
    <row r="20331" spans="1:8" ht="15" hidden="1" thickBot="1">
      <c r="A20331" s="409">
        <v>202210</v>
      </c>
      <c r="B20331" s="196" t="s">
        <v>1028</v>
      </c>
      <c r="C20331" s="197" t="s">
        <v>791</v>
      </c>
      <c r="D20331" s="198" t="s">
        <v>337</v>
      </c>
      <c r="E20331" s="421">
        <v>104396</v>
      </c>
      <c r="F20331" s="413">
        <v>156.91</v>
      </c>
      <c r="G20331" s="414">
        <f t="shared" si="634"/>
        <v>665.32407112357407</v>
      </c>
      <c r="H20331" s="415">
        <f t="shared" si="635"/>
        <v>3.3266203556178704</v>
      </c>
    </row>
    <row r="20332" spans="1:8" ht="15" hidden="1" thickBot="1">
      <c r="A20332" s="409">
        <v>202210</v>
      </c>
      <c r="B20332" s="196" t="s">
        <v>1029</v>
      </c>
      <c r="C20332" s="197" t="s">
        <v>791</v>
      </c>
      <c r="D20332" s="198" t="s">
        <v>337</v>
      </c>
      <c r="E20332" s="421">
        <v>132571</v>
      </c>
      <c r="F20332" s="413">
        <v>156.91</v>
      </c>
      <c r="G20332" s="414">
        <f t="shared" si="634"/>
        <v>844.88560321203238</v>
      </c>
      <c r="H20332" s="415">
        <f t="shared" si="635"/>
        <v>4.2244280160601617</v>
      </c>
    </row>
    <row r="20333" spans="1:8" ht="15" hidden="1" thickBot="1">
      <c r="A20333" s="409">
        <v>202210</v>
      </c>
      <c r="B20333" s="196" t="s">
        <v>1030</v>
      </c>
      <c r="C20333" s="197" t="s">
        <v>791</v>
      </c>
      <c r="D20333" s="198" t="s">
        <v>339</v>
      </c>
      <c r="E20333" s="421">
        <v>663</v>
      </c>
      <c r="F20333" s="413">
        <v>156.91</v>
      </c>
      <c r="G20333" s="414">
        <f t="shared" si="634"/>
        <v>4.225352112676056</v>
      </c>
      <c r="H20333" s="415">
        <f t="shared" si="635"/>
        <v>4.225352112676056</v>
      </c>
    </row>
    <row r="20334" spans="1:8" ht="15" hidden="1" thickBot="1">
      <c r="A20334" s="409">
        <v>202210</v>
      </c>
      <c r="B20334" s="196" t="s">
        <v>1031</v>
      </c>
      <c r="C20334" s="197" t="s">
        <v>791</v>
      </c>
      <c r="D20334" s="198" t="s">
        <v>337</v>
      </c>
      <c r="E20334" s="421">
        <v>133179</v>
      </c>
      <c r="F20334" s="413">
        <v>156.91</v>
      </c>
      <c r="G20334" s="414">
        <f t="shared" si="634"/>
        <v>848.76043591867949</v>
      </c>
      <c r="H20334" s="415">
        <f t="shared" si="635"/>
        <v>4.2438021795933976</v>
      </c>
    </row>
    <row r="20335" spans="1:8" ht="15" hidden="1" thickBot="1">
      <c r="A20335" s="409">
        <v>202210</v>
      </c>
      <c r="B20335" s="196" t="s">
        <v>1032</v>
      </c>
      <c r="C20335" s="197" t="s">
        <v>791</v>
      </c>
      <c r="D20335" s="198" t="s">
        <v>337</v>
      </c>
      <c r="E20335" s="421">
        <v>112413</v>
      </c>
      <c r="F20335" s="413">
        <v>156.91</v>
      </c>
      <c r="G20335" s="414">
        <f t="shared" si="634"/>
        <v>716.41705436237339</v>
      </c>
      <c r="H20335" s="415">
        <f t="shared" si="635"/>
        <v>3.582085271811867</v>
      </c>
    </row>
    <row r="20336" spans="1:8" ht="15" hidden="1" thickBot="1">
      <c r="A20336" s="409">
        <v>202210</v>
      </c>
      <c r="B20336" s="196" t="s">
        <v>1033</v>
      </c>
      <c r="C20336" s="197" t="s">
        <v>791</v>
      </c>
      <c r="D20336" s="198" t="s">
        <v>339</v>
      </c>
      <c r="E20336" s="421">
        <v>562</v>
      </c>
      <c r="F20336" s="413">
        <v>156.91</v>
      </c>
      <c r="G20336" s="414">
        <f t="shared" si="634"/>
        <v>3.5816710216047416</v>
      </c>
      <c r="H20336" s="415">
        <f t="shared" si="635"/>
        <v>3.5816710216047416</v>
      </c>
    </row>
    <row r="20337" spans="1:8" ht="15" hidden="1" thickBot="1">
      <c r="A20337" s="409">
        <v>202210</v>
      </c>
      <c r="B20337" s="196" t="s">
        <v>1034</v>
      </c>
      <c r="C20337" s="197" t="s">
        <v>791</v>
      </c>
      <c r="D20337" s="198" t="s">
        <v>337</v>
      </c>
      <c r="E20337" s="421">
        <v>172791</v>
      </c>
      <c r="F20337" s="413">
        <v>156.91</v>
      </c>
      <c r="G20337" s="414">
        <f t="shared" si="634"/>
        <v>1101.2108852208273</v>
      </c>
      <c r="H20337" s="415">
        <f t="shared" si="635"/>
        <v>5.5060544261041366</v>
      </c>
    </row>
    <row r="20338" spans="1:8" ht="15" hidden="1" thickBot="1">
      <c r="A20338" s="409">
        <v>202210</v>
      </c>
      <c r="B20338" s="196" t="s">
        <v>1035</v>
      </c>
      <c r="C20338" s="197" t="s">
        <v>791</v>
      </c>
      <c r="D20338" s="198" t="s">
        <v>337</v>
      </c>
      <c r="E20338" s="421">
        <v>125863</v>
      </c>
      <c r="F20338" s="413">
        <v>156.91</v>
      </c>
      <c r="G20338" s="414">
        <f t="shared" si="634"/>
        <v>802.13498183672175</v>
      </c>
      <c r="H20338" s="415">
        <f t="shared" si="635"/>
        <v>4.0106749091836091</v>
      </c>
    </row>
    <row r="20339" spans="1:8" ht="15" hidden="1" thickBot="1">
      <c r="A20339" s="409">
        <v>202210</v>
      </c>
      <c r="B20339" s="196" t="s">
        <v>1036</v>
      </c>
      <c r="C20339" s="197" t="s">
        <v>791</v>
      </c>
      <c r="D20339" s="198" t="s">
        <v>337</v>
      </c>
      <c r="E20339" s="421">
        <v>90015</v>
      </c>
      <c r="F20339" s="413">
        <v>156.91</v>
      </c>
      <c r="G20339" s="414">
        <f t="shared" si="634"/>
        <v>573.67280606717225</v>
      </c>
      <c r="H20339" s="415">
        <f t="shared" si="635"/>
        <v>2.8683640303358611</v>
      </c>
    </row>
    <row r="20340" spans="1:8" ht="15" hidden="1" thickBot="1">
      <c r="A20340" s="409">
        <v>202210</v>
      </c>
      <c r="B20340" s="196" t="s">
        <v>1037</v>
      </c>
      <c r="C20340" s="197" t="s">
        <v>791</v>
      </c>
      <c r="D20340" s="198" t="s">
        <v>339</v>
      </c>
      <c r="E20340" s="421">
        <v>450</v>
      </c>
      <c r="F20340" s="413">
        <v>156.91</v>
      </c>
      <c r="G20340" s="414">
        <f t="shared" si="634"/>
        <v>2.8678860493276401</v>
      </c>
      <c r="H20340" s="415">
        <f t="shared" si="635"/>
        <v>2.8678860493276401</v>
      </c>
    </row>
    <row r="20341" spans="1:8" ht="15" hidden="1" thickBot="1">
      <c r="A20341" s="409">
        <v>202210</v>
      </c>
      <c r="B20341" s="196" t="s">
        <v>1038</v>
      </c>
      <c r="C20341" s="197" t="s">
        <v>791</v>
      </c>
      <c r="D20341" s="198" t="s">
        <v>337</v>
      </c>
      <c r="E20341" s="421">
        <v>128304.27</v>
      </c>
      <c r="F20341" s="413">
        <v>156.91</v>
      </c>
      <c r="G20341" s="414">
        <f t="shared" si="634"/>
        <v>817.69339111592637</v>
      </c>
      <c r="H20341" s="415">
        <f t="shared" si="635"/>
        <v>4.0884669555796318</v>
      </c>
    </row>
    <row r="20342" spans="1:8" ht="15" hidden="1" thickBot="1">
      <c r="A20342" s="409">
        <v>202210</v>
      </c>
      <c r="B20342" s="196" t="s">
        <v>1039</v>
      </c>
      <c r="C20342" s="197" t="s">
        <v>791</v>
      </c>
      <c r="D20342" s="198" t="s">
        <v>339</v>
      </c>
      <c r="E20342" s="421">
        <v>641</v>
      </c>
      <c r="F20342" s="413">
        <v>156.91</v>
      </c>
      <c r="G20342" s="414">
        <f t="shared" si="634"/>
        <v>4.0851443502644829</v>
      </c>
      <c r="H20342" s="415">
        <f t="shared" si="635"/>
        <v>4.0851443502644829</v>
      </c>
    </row>
    <row r="20343" spans="1:8" ht="15" hidden="1" thickBot="1">
      <c r="A20343" s="409">
        <v>202210</v>
      </c>
      <c r="B20343" s="196" t="s">
        <v>1040</v>
      </c>
      <c r="C20343" s="197" t="s">
        <v>791</v>
      </c>
      <c r="D20343" s="198" t="s">
        <v>337</v>
      </c>
      <c r="E20343" s="421">
        <v>107955</v>
      </c>
      <c r="F20343" s="413">
        <v>156.91</v>
      </c>
      <c r="G20343" s="414">
        <f t="shared" si="634"/>
        <v>688.00586323370089</v>
      </c>
      <c r="H20343" s="415">
        <f t="shared" si="635"/>
        <v>3.4400293161685043</v>
      </c>
    </row>
    <row r="20344" spans="1:8" ht="15" hidden="1" thickBot="1">
      <c r="A20344" s="409">
        <v>202210</v>
      </c>
      <c r="B20344" s="196" t="s">
        <v>1041</v>
      </c>
      <c r="C20344" s="197" t="s">
        <v>791</v>
      </c>
      <c r="D20344" s="198" t="s">
        <v>339</v>
      </c>
      <c r="E20344" s="421">
        <v>540</v>
      </c>
      <c r="F20344" s="413">
        <v>156.91</v>
      </c>
      <c r="G20344" s="414">
        <f t="shared" si="634"/>
        <v>3.441463259193168</v>
      </c>
      <c r="H20344" s="415">
        <f t="shared" si="635"/>
        <v>3.441463259193168</v>
      </c>
    </row>
    <row r="20345" spans="1:8" ht="15" hidden="1" thickBot="1">
      <c r="A20345" s="409">
        <v>202210</v>
      </c>
      <c r="B20345" s="196" t="s">
        <v>1042</v>
      </c>
      <c r="C20345" s="197" t="s">
        <v>791</v>
      </c>
      <c r="D20345" s="198" t="s">
        <v>337</v>
      </c>
      <c r="E20345" s="421">
        <v>132120</v>
      </c>
      <c r="F20345" s="413">
        <v>156.91</v>
      </c>
      <c r="G20345" s="414">
        <f t="shared" si="634"/>
        <v>842.01134408259509</v>
      </c>
      <c r="H20345" s="415">
        <f t="shared" si="635"/>
        <v>4.2100567204129753</v>
      </c>
    </row>
    <row r="20346" spans="1:8" ht="15" hidden="1" thickBot="1">
      <c r="A20346" s="409">
        <v>202210</v>
      </c>
      <c r="B20346" s="196" t="s">
        <v>1043</v>
      </c>
      <c r="C20346" s="197" t="s">
        <v>791</v>
      </c>
      <c r="D20346" s="198" t="s">
        <v>339</v>
      </c>
      <c r="E20346" s="421">
        <v>661</v>
      </c>
      <c r="F20346" s="413">
        <v>156.91</v>
      </c>
      <c r="G20346" s="414">
        <f t="shared" si="634"/>
        <v>4.2126059524568227</v>
      </c>
      <c r="H20346" s="415">
        <f t="shared" si="635"/>
        <v>4.2126059524568227</v>
      </c>
    </row>
    <row r="20347" spans="1:8" ht="15" hidden="1" thickBot="1">
      <c r="A20347" s="409">
        <v>202210</v>
      </c>
      <c r="B20347" s="196" t="s">
        <v>1044</v>
      </c>
      <c r="C20347" s="197" t="s">
        <v>791</v>
      </c>
      <c r="D20347" s="198" t="s">
        <v>337</v>
      </c>
      <c r="E20347" s="421">
        <v>151289</v>
      </c>
      <c r="F20347" s="413">
        <v>156.91</v>
      </c>
      <c r="G20347" s="414">
        <f t="shared" si="634"/>
        <v>964.17691670384295</v>
      </c>
      <c r="H20347" s="415">
        <f t="shared" si="635"/>
        <v>4.8208845835192147</v>
      </c>
    </row>
    <row r="20348" spans="1:8" ht="15" hidden="1" thickBot="1">
      <c r="A20348" s="409">
        <v>202210</v>
      </c>
      <c r="B20348" s="196" t="s">
        <v>1045</v>
      </c>
      <c r="C20348" s="197" t="s">
        <v>791</v>
      </c>
      <c r="D20348" s="198" t="s">
        <v>339</v>
      </c>
      <c r="E20348" s="421">
        <v>756</v>
      </c>
      <c r="F20348" s="413">
        <v>156.91</v>
      </c>
      <c r="G20348" s="414">
        <f t="shared" si="634"/>
        <v>4.8180485628704357</v>
      </c>
      <c r="H20348" s="415">
        <f t="shared" si="635"/>
        <v>4.8180485628704357</v>
      </c>
    </row>
    <row r="20349" spans="1:8" ht="15" hidden="1" thickBot="1">
      <c r="A20349" s="409">
        <v>202210</v>
      </c>
      <c r="B20349" s="196" t="s">
        <v>1046</v>
      </c>
      <c r="C20349" s="197" t="s">
        <v>791</v>
      </c>
      <c r="D20349" s="198" t="s">
        <v>337</v>
      </c>
      <c r="E20349" s="421">
        <v>160366</v>
      </c>
      <c r="F20349" s="413">
        <v>156.91</v>
      </c>
      <c r="G20349" s="414">
        <f t="shared" si="634"/>
        <v>1022.0253648588363</v>
      </c>
      <c r="H20349" s="415">
        <f t="shared" si="635"/>
        <v>5.1101268242941815</v>
      </c>
    </row>
    <row r="20350" spans="1:8" ht="15" hidden="1" thickBot="1">
      <c r="A20350" s="409">
        <v>202210</v>
      </c>
      <c r="B20350" s="196" t="s">
        <v>1047</v>
      </c>
      <c r="C20350" s="197" t="s">
        <v>791</v>
      </c>
      <c r="D20350" s="198" t="s">
        <v>337</v>
      </c>
      <c r="E20350" s="421">
        <v>131672</v>
      </c>
      <c r="F20350" s="413">
        <v>156.91</v>
      </c>
      <c r="G20350" s="414">
        <f t="shared" si="634"/>
        <v>839.1562041934867</v>
      </c>
      <c r="H20350" s="415">
        <f t="shared" si="635"/>
        <v>4.1957810209674333</v>
      </c>
    </row>
    <row r="20351" spans="1:8" ht="15" hidden="1" thickBot="1">
      <c r="A20351" s="409">
        <v>202210</v>
      </c>
      <c r="B20351" s="196" t="s">
        <v>1048</v>
      </c>
      <c r="C20351" s="197" t="s">
        <v>791</v>
      </c>
      <c r="D20351" s="198" t="s">
        <v>339</v>
      </c>
      <c r="E20351" s="421">
        <v>658</v>
      </c>
      <c r="F20351" s="413">
        <v>156.91</v>
      </c>
      <c r="G20351" s="414">
        <f t="shared" si="634"/>
        <v>4.1934867121279717</v>
      </c>
      <c r="H20351" s="415">
        <f t="shared" si="635"/>
        <v>4.1934867121279717</v>
      </c>
    </row>
    <row r="20352" spans="1:8" ht="15" hidden="1" thickBot="1">
      <c r="A20352" s="409">
        <v>202210</v>
      </c>
      <c r="B20352" s="196" t="s">
        <v>1049</v>
      </c>
      <c r="C20352" s="197" t="s">
        <v>791</v>
      </c>
      <c r="D20352" s="198" t="s">
        <v>337</v>
      </c>
      <c r="E20352" s="421">
        <v>122203</v>
      </c>
      <c r="F20352" s="413">
        <v>156.91</v>
      </c>
      <c r="G20352" s="414">
        <f t="shared" si="634"/>
        <v>778.80950863552357</v>
      </c>
      <c r="H20352" s="415">
        <f t="shared" si="635"/>
        <v>3.894047543177618</v>
      </c>
    </row>
    <row r="20353" spans="1:8" ht="15" hidden="1" thickBot="1">
      <c r="A20353" s="409">
        <v>202210</v>
      </c>
      <c r="B20353" s="196" t="s">
        <v>1050</v>
      </c>
      <c r="C20353" s="197" t="s">
        <v>791</v>
      </c>
      <c r="D20353" s="198" t="s">
        <v>337</v>
      </c>
      <c r="E20353" s="421">
        <v>148399</v>
      </c>
      <c r="F20353" s="413">
        <v>156.91</v>
      </c>
      <c r="G20353" s="414">
        <f t="shared" si="634"/>
        <v>945.75871518704992</v>
      </c>
      <c r="H20353" s="415">
        <f t="shared" si="635"/>
        <v>4.7287935759352493</v>
      </c>
    </row>
    <row r="20354" spans="1:8" ht="15" hidden="1" thickBot="1">
      <c r="A20354" s="409">
        <v>202210</v>
      </c>
      <c r="B20354" s="196" t="s">
        <v>1051</v>
      </c>
      <c r="C20354" s="197" t="s">
        <v>791</v>
      </c>
      <c r="D20354" s="198" t="s">
        <v>337</v>
      </c>
      <c r="E20354" s="421">
        <v>84050</v>
      </c>
      <c r="F20354" s="413">
        <v>156.91</v>
      </c>
      <c r="G20354" s="414">
        <f t="shared" ref="G20354:G20417" si="636">+E20354/F20354</f>
        <v>535.65738321330696</v>
      </c>
      <c r="H20354" s="415">
        <f t="shared" ref="H20354:H20417" si="637">IF(D20354="TB",G20354/200,IF(D20354="LT",G20354,"VER"))</f>
        <v>2.6782869160665346</v>
      </c>
    </row>
    <row r="20355" spans="1:8" ht="15" hidden="1" thickBot="1">
      <c r="A20355" s="409">
        <v>202210</v>
      </c>
      <c r="B20355" s="196" t="s">
        <v>1052</v>
      </c>
      <c r="C20355" s="197" t="s">
        <v>791</v>
      </c>
      <c r="D20355" s="198" t="s">
        <v>337</v>
      </c>
      <c r="E20355" s="421">
        <v>123254</v>
      </c>
      <c r="F20355" s="413">
        <v>156.91</v>
      </c>
      <c r="G20355" s="414">
        <f t="shared" si="636"/>
        <v>785.50761583073097</v>
      </c>
      <c r="H20355" s="415">
        <f t="shared" si="637"/>
        <v>3.9275380791536549</v>
      </c>
    </row>
    <row r="20356" spans="1:8" ht="15" hidden="1" thickBot="1">
      <c r="A20356" s="409">
        <v>202210</v>
      </c>
      <c r="B20356" s="196" t="s">
        <v>1053</v>
      </c>
      <c r="C20356" s="197" t="s">
        <v>791</v>
      </c>
      <c r="D20356" s="198" t="s">
        <v>339</v>
      </c>
      <c r="E20356" s="421">
        <v>616</v>
      </c>
      <c r="F20356" s="413">
        <v>156.91</v>
      </c>
      <c r="G20356" s="414">
        <f t="shared" si="636"/>
        <v>3.9258173475240583</v>
      </c>
      <c r="H20356" s="415">
        <f t="shared" si="637"/>
        <v>3.9258173475240583</v>
      </c>
    </row>
    <row r="20357" spans="1:8" ht="15" hidden="1" thickBot="1">
      <c r="A20357" s="409">
        <v>202210</v>
      </c>
      <c r="B20357" s="196" t="s">
        <v>1054</v>
      </c>
      <c r="C20357" s="197" t="s">
        <v>791</v>
      </c>
      <c r="D20357" s="198" t="s">
        <v>339</v>
      </c>
      <c r="E20357" s="421">
        <v>742</v>
      </c>
      <c r="F20357" s="413">
        <v>156.91</v>
      </c>
      <c r="G20357" s="414">
        <f t="shared" si="636"/>
        <v>4.7288254413357977</v>
      </c>
      <c r="H20357" s="415">
        <f t="shared" si="637"/>
        <v>4.7288254413357977</v>
      </c>
    </row>
    <row r="20358" spans="1:8" ht="15" hidden="1" thickBot="1">
      <c r="A20358" s="409">
        <v>202210</v>
      </c>
      <c r="B20358" s="196" t="s">
        <v>1055</v>
      </c>
      <c r="C20358" s="197" t="s">
        <v>791</v>
      </c>
      <c r="D20358" s="198" t="s">
        <v>337</v>
      </c>
      <c r="E20358" s="421">
        <v>136020.13</v>
      </c>
      <c r="F20358" s="413">
        <v>156.91</v>
      </c>
      <c r="G20358" s="414">
        <f t="shared" si="636"/>
        <v>866.86718501051564</v>
      </c>
      <c r="H20358" s="415">
        <f t="shared" si="637"/>
        <v>4.3343359250525779</v>
      </c>
    </row>
    <row r="20359" spans="1:8" ht="15" hidden="1" thickBot="1">
      <c r="A20359" s="409">
        <v>202210</v>
      </c>
      <c r="B20359" s="196" t="s">
        <v>1056</v>
      </c>
      <c r="C20359" s="197" t="s">
        <v>791</v>
      </c>
      <c r="D20359" s="198" t="s">
        <v>337</v>
      </c>
      <c r="E20359" s="421">
        <v>159285</v>
      </c>
      <c r="F20359" s="413">
        <v>156.91</v>
      </c>
      <c r="G20359" s="414">
        <f t="shared" si="636"/>
        <v>1015.1360652603404</v>
      </c>
      <c r="H20359" s="415">
        <f t="shared" si="637"/>
        <v>5.0756803263017023</v>
      </c>
    </row>
    <row r="20360" spans="1:8" ht="15" hidden="1" thickBot="1">
      <c r="A20360" s="409">
        <v>202210</v>
      </c>
      <c r="B20360" s="196" t="s">
        <v>1057</v>
      </c>
      <c r="C20360" s="197" t="s">
        <v>791</v>
      </c>
      <c r="D20360" s="198" t="s">
        <v>337</v>
      </c>
      <c r="E20360" s="421">
        <v>159285</v>
      </c>
      <c r="F20360" s="413">
        <v>156.91</v>
      </c>
      <c r="G20360" s="414">
        <f t="shared" si="636"/>
        <v>1015.1360652603404</v>
      </c>
      <c r="H20360" s="415">
        <f t="shared" si="637"/>
        <v>5.0756803263017023</v>
      </c>
    </row>
    <row r="20361" spans="1:8" ht="15" hidden="1" thickBot="1">
      <c r="A20361" s="409">
        <v>202210</v>
      </c>
      <c r="B20361" s="196" t="s">
        <v>1058</v>
      </c>
      <c r="C20361" s="197" t="s">
        <v>791</v>
      </c>
      <c r="D20361" s="198" t="s">
        <v>337</v>
      </c>
      <c r="E20361" s="421">
        <v>144355</v>
      </c>
      <c r="F20361" s="413">
        <v>156.91</v>
      </c>
      <c r="G20361" s="414">
        <f t="shared" si="636"/>
        <v>919.98597922375882</v>
      </c>
      <c r="H20361" s="415">
        <f t="shared" si="637"/>
        <v>4.5999298961187938</v>
      </c>
    </row>
    <row r="20362" spans="1:8" ht="15" hidden="1" thickBot="1">
      <c r="A20362" s="409">
        <v>202210</v>
      </c>
      <c r="B20362" s="196" t="s">
        <v>1059</v>
      </c>
      <c r="C20362" s="197" t="s">
        <v>791</v>
      </c>
      <c r="D20362" s="198" t="s">
        <v>339</v>
      </c>
      <c r="E20362" s="421">
        <v>722</v>
      </c>
      <c r="F20362" s="413">
        <v>156.91</v>
      </c>
      <c r="G20362" s="414">
        <f t="shared" si="636"/>
        <v>4.6013638391434579</v>
      </c>
      <c r="H20362" s="415">
        <f t="shared" si="637"/>
        <v>4.6013638391434579</v>
      </c>
    </row>
    <row r="20363" spans="1:8" ht="15" hidden="1" thickBot="1">
      <c r="A20363" s="409">
        <v>202210</v>
      </c>
      <c r="B20363" s="196" t="s">
        <v>1060</v>
      </c>
      <c r="C20363" s="197" t="s">
        <v>791</v>
      </c>
      <c r="D20363" s="198" t="s">
        <v>337</v>
      </c>
      <c r="E20363" s="421">
        <v>135938</v>
      </c>
      <c r="F20363" s="413">
        <v>156.91</v>
      </c>
      <c r="G20363" s="414">
        <f t="shared" si="636"/>
        <v>866.3437639411128</v>
      </c>
      <c r="H20363" s="415">
        <f t="shared" si="637"/>
        <v>4.3317188197055643</v>
      </c>
    </row>
    <row r="20364" spans="1:8" ht="15" hidden="1" thickBot="1">
      <c r="A20364" s="409">
        <v>202210</v>
      </c>
      <c r="B20364" s="196" t="s">
        <v>1061</v>
      </c>
      <c r="C20364" s="197" t="s">
        <v>791</v>
      </c>
      <c r="D20364" s="198" t="s">
        <v>337</v>
      </c>
      <c r="E20364" s="421">
        <v>117728</v>
      </c>
      <c r="F20364" s="413">
        <v>156.91</v>
      </c>
      <c r="G20364" s="414">
        <f t="shared" si="636"/>
        <v>750.28997514498758</v>
      </c>
      <c r="H20364" s="415">
        <f t="shared" si="637"/>
        <v>3.7514498757249379</v>
      </c>
    </row>
    <row r="20365" spans="1:8" ht="15" hidden="1" thickBot="1">
      <c r="A20365" s="409">
        <v>202210</v>
      </c>
      <c r="B20365" s="196" t="s">
        <v>1062</v>
      </c>
      <c r="C20365" s="197" t="s">
        <v>791</v>
      </c>
      <c r="D20365" s="198" t="s">
        <v>337</v>
      </c>
      <c r="E20365" s="421">
        <v>128429</v>
      </c>
      <c r="F20365" s="413">
        <v>156.91</v>
      </c>
      <c r="G20365" s="414">
        <f t="shared" si="636"/>
        <v>818.48830539799883</v>
      </c>
      <c r="H20365" s="415">
        <f t="shared" si="637"/>
        <v>4.0924415269899939</v>
      </c>
    </row>
    <row r="20366" spans="1:8" ht="15" hidden="1" thickBot="1">
      <c r="A20366" s="409">
        <v>202210</v>
      </c>
      <c r="B20366" s="196" t="s">
        <v>1063</v>
      </c>
      <c r="C20366" s="197" t="s">
        <v>791</v>
      </c>
      <c r="D20366" s="198" t="s">
        <v>337</v>
      </c>
      <c r="E20366" s="421">
        <v>112595</v>
      </c>
      <c r="F20366" s="413">
        <v>156.91</v>
      </c>
      <c r="G20366" s="414">
        <f t="shared" si="636"/>
        <v>717.5769549423236</v>
      </c>
      <c r="H20366" s="415">
        <f t="shared" si="637"/>
        <v>3.5878847747116178</v>
      </c>
    </row>
    <row r="20367" spans="1:8" ht="15" hidden="1" thickBot="1">
      <c r="A20367" s="409">
        <v>202210</v>
      </c>
      <c r="B20367" s="196" t="s">
        <v>1064</v>
      </c>
      <c r="C20367" s="197" t="s">
        <v>791</v>
      </c>
      <c r="D20367" s="198" t="s">
        <v>339</v>
      </c>
      <c r="E20367" s="421">
        <v>563</v>
      </c>
      <c r="F20367" s="413">
        <v>156.91</v>
      </c>
      <c r="G20367" s="414">
        <f t="shared" si="636"/>
        <v>3.5880441017143587</v>
      </c>
      <c r="H20367" s="415">
        <f t="shared" si="637"/>
        <v>3.5880441017143587</v>
      </c>
    </row>
    <row r="20368" spans="1:8" ht="15" hidden="1" thickBot="1">
      <c r="A20368" s="409">
        <v>202210</v>
      </c>
      <c r="B20368" s="196" t="s">
        <v>1065</v>
      </c>
      <c r="C20368" s="197" t="s">
        <v>791</v>
      </c>
      <c r="D20368" s="198" t="s">
        <v>337</v>
      </c>
      <c r="E20368" s="421">
        <v>101634</v>
      </c>
      <c r="F20368" s="413">
        <v>156.91</v>
      </c>
      <c r="G20368" s="414">
        <f t="shared" si="636"/>
        <v>647.72162386081197</v>
      </c>
      <c r="H20368" s="415">
        <f t="shared" si="637"/>
        <v>3.2386081193040597</v>
      </c>
    </row>
    <row r="20369" spans="1:8" ht="15" hidden="1" thickBot="1">
      <c r="A20369" s="409">
        <v>202210</v>
      </c>
      <c r="B20369" s="196" t="s">
        <v>1066</v>
      </c>
      <c r="C20369" s="197" t="s">
        <v>791</v>
      </c>
      <c r="D20369" s="198" t="s">
        <v>339</v>
      </c>
      <c r="E20369" s="421">
        <v>508</v>
      </c>
      <c r="F20369" s="413">
        <v>156.91</v>
      </c>
      <c r="G20369" s="414">
        <f t="shared" si="636"/>
        <v>3.2375246956854249</v>
      </c>
      <c r="H20369" s="415">
        <f t="shared" si="637"/>
        <v>3.2375246956854249</v>
      </c>
    </row>
    <row r="20370" spans="1:8" ht="15" hidden="1" thickBot="1">
      <c r="A20370" s="409">
        <v>202210</v>
      </c>
      <c r="B20370" s="196" t="s">
        <v>1067</v>
      </c>
      <c r="C20370" s="197" t="s">
        <v>791</v>
      </c>
      <c r="D20370" s="198" t="s">
        <v>337</v>
      </c>
      <c r="E20370" s="421">
        <v>126413.61</v>
      </c>
      <c r="F20370" s="413">
        <v>156.91</v>
      </c>
      <c r="G20370" s="414">
        <f t="shared" si="636"/>
        <v>805.64406347587794</v>
      </c>
      <c r="H20370" s="415">
        <f t="shared" si="637"/>
        <v>4.0282203173793896</v>
      </c>
    </row>
    <row r="20371" spans="1:8" ht="15" hidden="1" thickBot="1">
      <c r="A20371" s="409">
        <v>202210</v>
      </c>
      <c r="B20371" s="196" t="s">
        <v>1068</v>
      </c>
      <c r="C20371" s="197" t="s">
        <v>2661</v>
      </c>
      <c r="D20371" s="198" t="s">
        <v>339</v>
      </c>
      <c r="E20371" s="421">
        <v>632</v>
      </c>
      <c r="F20371" s="413">
        <v>156.91</v>
      </c>
      <c r="G20371" s="414">
        <f t="shared" si="636"/>
        <v>4.0277866292779301</v>
      </c>
      <c r="H20371" s="415">
        <f t="shared" si="637"/>
        <v>4.0277866292779301</v>
      </c>
    </row>
    <row r="20372" spans="1:8" ht="15" hidden="1" thickBot="1">
      <c r="A20372" s="409">
        <v>202210</v>
      </c>
      <c r="B20372" s="196" t="s">
        <v>1069</v>
      </c>
      <c r="C20372" s="197" t="s">
        <v>791</v>
      </c>
      <c r="D20372" s="198" t="s">
        <v>337</v>
      </c>
      <c r="E20372" s="421">
        <v>99708</v>
      </c>
      <c r="F20372" s="413">
        <v>156.91</v>
      </c>
      <c r="G20372" s="414">
        <f t="shared" si="636"/>
        <v>635.44707156968968</v>
      </c>
      <c r="H20372" s="415">
        <f t="shared" si="637"/>
        <v>3.1772353578484482</v>
      </c>
    </row>
    <row r="20373" spans="1:8" ht="15" hidden="1" thickBot="1">
      <c r="A20373" s="409">
        <v>202210</v>
      </c>
      <c r="B20373" s="196" t="s">
        <v>1070</v>
      </c>
      <c r="C20373" s="197" t="s">
        <v>791</v>
      </c>
      <c r="D20373" s="198" t="s">
        <v>337</v>
      </c>
      <c r="E20373" s="421">
        <v>136436</v>
      </c>
      <c r="F20373" s="413">
        <v>156.91</v>
      </c>
      <c r="G20373" s="414">
        <f t="shared" si="636"/>
        <v>869.51755783570206</v>
      </c>
      <c r="H20373" s="415">
        <f t="shared" si="637"/>
        <v>4.34758778917851</v>
      </c>
    </row>
    <row r="20374" spans="1:8" ht="15" hidden="1" thickBot="1">
      <c r="A20374" s="409">
        <v>202210</v>
      </c>
      <c r="B20374" s="196" t="s">
        <v>1071</v>
      </c>
      <c r="C20374" s="197" t="s">
        <v>791</v>
      </c>
      <c r="D20374" s="198" t="s">
        <v>339</v>
      </c>
      <c r="E20374" s="421">
        <v>682</v>
      </c>
      <c r="F20374" s="413">
        <v>156.91</v>
      </c>
      <c r="G20374" s="414">
        <f t="shared" si="636"/>
        <v>4.3464406347587792</v>
      </c>
      <c r="H20374" s="415">
        <f t="shared" si="637"/>
        <v>4.3464406347587792</v>
      </c>
    </row>
    <row r="20375" spans="1:8" ht="15" hidden="1" thickBot="1">
      <c r="A20375" s="409">
        <v>202210</v>
      </c>
      <c r="B20375" s="196" t="s">
        <v>1072</v>
      </c>
      <c r="C20375" s="197" t="s">
        <v>791</v>
      </c>
      <c r="D20375" s="198" t="s">
        <v>337</v>
      </c>
      <c r="E20375" s="421">
        <v>112439</v>
      </c>
      <c r="F20375" s="413">
        <v>156.91</v>
      </c>
      <c r="G20375" s="414">
        <f t="shared" si="636"/>
        <v>716.58275444522337</v>
      </c>
      <c r="H20375" s="415">
        <f t="shared" si="637"/>
        <v>3.5829137722261168</v>
      </c>
    </row>
    <row r="20376" spans="1:8" ht="15" hidden="1" thickBot="1">
      <c r="A20376" s="409">
        <v>202210</v>
      </c>
      <c r="B20376" s="196" t="s">
        <v>1073</v>
      </c>
      <c r="C20376" s="197" t="s">
        <v>791</v>
      </c>
      <c r="D20376" s="198" t="s">
        <v>337</v>
      </c>
      <c r="E20376" s="421">
        <v>137550</v>
      </c>
      <c r="F20376" s="413">
        <v>156.91</v>
      </c>
      <c r="G20376" s="414">
        <f t="shared" si="636"/>
        <v>876.61716907781533</v>
      </c>
      <c r="H20376" s="415">
        <f t="shared" si="637"/>
        <v>4.3830858453890764</v>
      </c>
    </row>
    <row r="20377" spans="1:8" ht="15" hidden="1" thickBot="1">
      <c r="A20377" s="409">
        <v>202210</v>
      </c>
      <c r="B20377" s="196" t="s">
        <v>1074</v>
      </c>
      <c r="C20377" s="197" t="s">
        <v>791</v>
      </c>
      <c r="D20377" s="198" t="s">
        <v>337</v>
      </c>
      <c r="E20377" s="421">
        <v>139708</v>
      </c>
      <c r="F20377" s="413">
        <v>156.91</v>
      </c>
      <c r="G20377" s="414">
        <f t="shared" si="636"/>
        <v>890.37027595436882</v>
      </c>
      <c r="H20377" s="415">
        <f t="shared" si="637"/>
        <v>4.4518513797718438</v>
      </c>
    </row>
    <row r="20378" spans="1:8" ht="15" hidden="1" thickBot="1">
      <c r="A20378" s="409">
        <v>202210</v>
      </c>
      <c r="B20378" s="196" t="s">
        <v>1075</v>
      </c>
      <c r="C20378" s="197" t="s">
        <v>791</v>
      </c>
      <c r="D20378" s="198" t="s">
        <v>337</v>
      </c>
      <c r="E20378" s="421">
        <v>139708</v>
      </c>
      <c r="F20378" s="413">
        <v>156.91</v>
      </c>
      <c r="G20378" s="414">
        <f t="shared" si="636"/>
        <v>890.37027595436882</v>
      </c>
      <c r="H20378" s="415">
        <f t="shared" si="637"/>
        <v>4.4518513797718438</v>
      </c>
    </row>
    <row r="20379" spans="1:8" ht="15" hidden="1" thickBot="1">
      <c r="A20379" s="409">
        <v>202210</v>
      </c>
      <c r="B20379" s="196" t="s">
        <v>1076</v>
      </c>
      <c r="C20379" s="197" t="s">
        <v>791</v>
      </c>
      <c r="D20379" s="198" t="s">
        <v>337</v>
      </c>
      <c r="E20379" s="421">
        <v>139708</v>
      </c>
      <c r="F20379" s="413">
        <v>156.91</v>
      </c>
      <c r="G20379" s="414">
        <f t="shared" si="636"/>
        <v>890.37027595436882</v>
      </c>
      <c r="H20379" s="415">
        <f t="shared" si="637"/>
        <v>4.4518513797718438</v>
      </c>
    </row>
    <row r="20380" spans="1:8" ht="15" hidden="1" thickBot="1">
      <c r="A20380" s="409">
        <v>202210</v>
      </c>
      <c r="B20380" s="196" t="s">
        <v>1077</v>
      </c>
      <c r="C20380" s="197" t="s">
        <v>791</v>
      </c>
      <c r="D20380" s="198" t="s">
        <v>337</v>
      </c>
      <c r="E20380" s="421">
        <v>97306</v>
      </c>
      <c r="F20380" s="413">
        <v>156.91</v>
      </c>
      <c r="G20380" s="414">
        <f t="shared" si="636"/>
        <v>620.13893314638972</v>
      </c>
      <c r="H20380" s="415">
        <f t="shared" si="637"/>
        <v>3.1006946657319485</v>
      </c>
    </row>
    <row r="20381" spans="1:8" ht="15" hidden="1" thickBot="1">
      <c r="A20381" s="409">
        <v>202210</v>
      </c>
      <c r="B20381" s="196" t="s">
        <v>1078</v>
      </c>
      <c r="C20381" s="197" t="s">
        <v>791</v>
      </c>
      <c r="D20381" s="198" t="s">
        <v>337</v>
      </c>
      <c r="E20381" s="421">
        <v>97306</v>
      </c>
      <c r="F20381" s="413">
        <v>156.91</v>
      </c>
      <c r="G20381" s="414">
        <f t="shared" si="636"/>
        <v>620.13893314638972</v>
      </c>
      <c r="H20381" s="415">
        <f t="shared" si="637"/>
        <v>3.1006946657319485</v>
      </c>
    </row>
    <row r="20382" spans="1:8" ht="15" hidden="1" thickBot="1">
      <c r="A20382" s="409">
        <v>202210</v>
      </c>
      <c r="B20382" s="196" t="s">
        <v>1079</v>
      </c>
      <c r="C20382" s="197" t="s">
        <v>791</v>
      </c>
      <c r="D20382" s="198" t="s">
        <v>337</v>
      </c>
      <c r="E20382" s="421">
        <v>97306</v>
      </c>
      <c r="F20382" s="413">
        <v>156.91</v>
      </c>
      <c r="G20382" s="414">
        <f t="shared" si="636"/>
        <v>620.13893314638972</v>
      </c>
      <c r="H20382" s="415">
        <f t="shared" si="637"/>
        <v>3.1006946657319485</v>
      </c>
    </row>
    <row r="20383" spans="1:8" ht="15" hidden="1" thickBot="1">
      <c r="A20383" s="409">
        <v>202210</v>
      </c>
      <c r="B20383" s="196" t="s">
        <v>1080</v>
      </c>
      <c r="C20383" s="197" t="s">
        <v>791</v>
      </c>
      <c r="D20383" s="198" t="s">
        <v>337</v>
      </c>
      <c r="E20383" s="421">
        <v>139708</v>
      </c>
      <c r="F20383" s="413">
        <v>156.91</v>
      </c>
      <c r="G20383" s="414">
        <f t="shared" si="636"/>
        <v>890.37027595436882</v>
      </c>
      <c r="H20383" s="415">
        <f t="shared" si="637"/>
        <v>4.4518513797718438</v>
      </c>
    </row>
    <row r="20384" spans="1:8" ht="15" hidden="1" thickBot="1">
      <c r="A20384" s="409">
        <v>202210</v>
      </c>
      <c r="B20384" s="196" t="s">
        <v>1081</v>
      </c>
      <c r="C20384" s="197" t="s">
        <v>791</v>
      </c>
      <c r="D20384" s="198" t="s">
        <v>337</v>
      </c>
      <c r="E20384" s="421">
        <v>97306</v>
      </c>
      <c r="F20384" s="413">
        <v>156.91</v>
      </c>
      <c r="G20384" s="414">
        <f t="shared" si="636"/>
        <v>620.13893314638972</v>
      </c>
      <c r="H20384" s="415">
        <f t="shared" si="637"/>
        <v>3.1006946657319485</v>
      </c>
    </row>
    <row r="20385" spans="1:8" ht="15" hidden="1" thickBot="1">
      <c r="A20385" s="409">
        <v>202210</v>
      </c>
      <c r="B20385" s="196" t="s">
        <v>1082</v>
      </c>
      <c r="C20385" s="197" t="s">
        <v>791</v>
      </c>
      <c r="D20385" s="198" t="s">
        <v>337</v>
      </c>
      <c r="E20385" s="421">
        <v>139708</v>
      </c>
      <c r="F20385" s="413">
        <v>156.91</v>
      </c>
      <c r="G20385" s="414">
        <f t="shared" si="636"/>
        <v>890.37027595436882</v>
      </c>
      <c r="H20385" s="415">
        <f t="shared" si="637"/>
        <v>4.4518513797718438</v>
      </c>
    </row>
    <row r="20386" spans="1:8" ht="15" hidden="1" thickBot="1">
      <c r="A20386" s="409">
        <v>202210</v>
      </c>
      <c r="B20386" s="196" t="s">
        <v>1083</v>
      </c>
      <c r="C20386" s="197" t="s">
        <v>791</v>
      </c>
      <c r="D20386" s="198" t="s">
        <v>337</v>
      </c>
      <c r="E20386" s="421">
        <v>131254</v>
      </c>
      <c r="F20386" s="413">
        <v>156.91</v>
      </c>
      <c r="G20386" s="414">
        <f t="shared" si="636"/>
        <v>836.4922567076668</v>
      </c>
      <c r="H20386" s="415">
        <f t="shared" si="637"/>
        <v>4.1824612835383341</v>
      </c>
    </row>
    <row r="20387" spans="1:8" ht="15" hidden="1" thickBot="1">
      <c r="A20387" s="409">
        <v>202210</v>
      </c>
      <c r="B20387" s="196" t="s">
        <v>1084</v>
      </c>
      <c r="C20387" s="197" t="s">
        <v>791</v>
      </c>
      <c r="D20387" s="198" t="s">
        <v>337</v>
      </c>
      <c r="E20387" s="421">
        <v>125474</v>
      </c>
      <c r="F20387" s="413">
        <v>156.91</v>
      </c>
      <c r="G20387" s="414">
        <f t="shared" si="636"/>
        <v>799.65585367408073</v>
      </c>
      <c r="H20387" s="415">
        <f t="shared" si="637"/>
        <v>3.9982792683704038</v>
      </c>
    </row>
    <row r="20388" spans="1:8" ht="15" hidden="1" thickBot="1">
      <c r="A20388" s="409">
        <v>202210</v>
      </c>
      <c r="B20388" s="196" t="s">
        <v>1085</v>
      </c>
      <c r="C20388" s="197" t="s">
        <v>791</v>
      </c>
      <c r="D20388" s="198" t="s">
        <v>337</v>
      </c>
      <c r="E20388" s="421">
        <v>79978</v>
      </c>
      <c r="F20388" s="413">
        <v>156.91</v>
      </c>
      <c r="G20388" s="414">
        <f t="shared" si="636"/>
        <v>509.70620100694669</v>
      </c>
      <c r="H20388" s="415">
        <f t="shared" si="637"/>
        <v>2.5485310050347336</v>
      </c>
    </row>
    <row r="20389" spans="1:8" ht="15" hidden="1" thickBot="1">
      <c r="A20389" s="409">
        <v>202210</v>
      </c>
      <c r="B20389" s="196" t="s">
        <v>1086</v>
      </c>
      <c r="C20389" s="197" t="s">
        <v>791</v>
      </c>
      <c r="D20389" s="198" t="s">
        <v>337</v>
      </c>
      <c r="E20389" s="421">
        <v>122549</v>
      </c>
      <c r="F20389" s="413">
        <v>156.91</v>
      </c>
      <c r="G20389" s="414">
        <f t="shared" si="636"/>
        <v>781.014594353451</v>
      </c>
      <c r="H20389" s="415">
        <f t="shared" si="637"/>
        <v>3.9050729717672552</v>
      </c>
    </row>
    <row r="20390" spans="1:8" ht="15" hidden="1" thickBot="1">
      <c r="A20390" s="409">
        <v>202210</v>
      </c>
      <c r="B20390" s="196" t="s">
        <v>1087</v>
      </c>
      <c r="C20390" s="197" t="s">
        <v>791</v>
      </c>
      <c r="D20390" s="198" t="s">
        <v>337</v>
      </c>
      <c r="E20390" s="421">
        <v>136323</v>
      </c>
      <c r="F20390" s="413">
        <v>156.91</v>
      </c>
      <c r="G20390" s="414">
        <f t="shared" si="636"/>
        <v>868.79739978331531</v>
      </c>
      <c r="H20390" s="415">
        <f t="shared" si="637"/>
        <v>4.3439869989165762</v>
      </c>
    </row>
    <row r="20391" spans="1:8" ht="15" hidden="1" thickBot="1">
      <c r="A20391" s="409">
        <v>202210</v>
      </c>
      <c r="B20391" s="196" t="s">
        <v>1088</v>
      </c>
      <c r="C20391" s="197" t="s">
        <v>791</v>
      </c>
      <c r="D20391" s="198" t="s">
        <v>339</v>
      </c>
      <c r="E20391" s="421">
        <v>682</v>
      </c>
      <c r="F20391" s="413">
        <v>156.91</v>
      </c>
      <c r="G20391" s="414">
        <f t="shared" si="636"/>
        <v>4.3464406347587792</v>
      </c>
      <c r="H20391" s="415">
        <f t="shared" si="637"/>
        <v>4.3464406347587792</v>
      </c>
    </row>
    <row r="20392" spans="1:8" ht="15" hidden="1" thickBot="1">
      <c r="A20392" s="409">
        <v>202210</v>
      </c>
      <c r="B20392" s="196" t="s">
        <v>1089</v>
      </c>
      <c r="C20392" s="197" t="s">
        <v>791</v>
      </c>
      <c r="D20392" s="198" t="s">
        <v>337</v>
      </c>
      <c r="E20392" s="421">
        <v>90019</v>
      </c>
      <c r="F20392" s="413">
        <v>156.91</v>
      </c>
      <c r="G20392" s="414">
        <f t="shared" si="636"/>
        <v>573.69829838761075</v>
      </c>
      <c r="H20392" s="415">
        <f t="shared" si="637"/>
        <v>2.8684914919380535</v>
      </c>
    </row>
    <row r="20393" spans="1:8" ht="15" hidden="1" thickBot="1">
      <c r="A20393" s="409">
        <v>202210</v>
      </c>
      <c r="B20393" s="196" t="s">
        <v>1090</v>
      </c>
      <c r="C20393" s="197" t="s">
        <v>791</v>
      </c>
      <c r="D20393" s="198" t="s">
        <v>337</v>
      </c>
      <c r="E20393" s="421">
        <v>95409</v>
      </c>
      <c r="F20393" s="413">
        <v>156.91</v>
      </c>
      <c r="G20393" s="414">
        <f t="shared" si="636"/>
        <v>608.04920017844631</v>
      </c>
      <c r="H20393" s="415">
        <f t="shared" si="637"/>
        <v>3.0402460008922314</v>
      </c>
    </row>
    <row r="20394" spans="1:8" ht="15" hidden="1" thickBot="1">
      <c r="A20394" s="409">
        <v>202210</v>
      </c>
      <c r="B20394" s="196" t="s">
        <v>1091</v>
      </c>
      <c r="C20394" s="197" t="s">
        <v>791</v>
      </c>
      <c r="D20394" s="198" t="s">
        <v>337</v>
      </c>
      <c r="E20394" s="421">
        <v>126788</v>
      </c>
      <c r="F20394" s="413">
        <v>156.91</v>
      </c>
      <c r="G20394" s="414">
        <f t="shared" si="636"/>
        <v>808.03008093811741</v>
      </c>
      <c r="H20394" s="415">
        <f t="shared" si="637"/>
        <v>4.0401504046905874</v>
      </c>
    </row>
    <row r="20395" spans="1:8" ht="15" hidden="1" thickBot="1">
      <c r="A20395" s="409">
        <v>202210</v>
      </c>
      <c r="B20395" s="196" t="s">
        <v>1092</v>
      </c>
      <c r="C20395" s="197" t="s">
        <v>791</v>
      </c>
      <c r="D20395" s="198" t="s">
        <v>339</v>
      </c>
      <c r="E20395" s="421">
        <v>634</v>
      </c>
      <c r="F20395" s="413">
        <v>156.91</v>
      </c>
      <c r="G20395" s="414">
        <f t="shared" si="636"/>
        <v>4.0405327894971643</v>
      </c>
      <c r="H20395" s="415">
        <f t="shared" si="637"/>
        <v>4.0405327894971643</v>
      </c>
    </row>
    <row r="20396" spans="1:8" ht="15" hidden="1" thickBot="1">
      <c r="A20396" s="409">
        <v>202210</v>
      </c>
      <c r="B20396" s="196" t="s">
        <v>1093</v>
      </c>
      <c r="C20396" s="197" t="s">
        <v>791</v>
      </c>
      <c r="D20396" s="198" t="s">
        <v>337</v>
      </c>
      <c r="E20396" s="421">
        <v>138005</v>
      </c>
      <c r="F20396" s="413">
        <v>156.91</v>
      </c>
      <c r="G20396" s="414">
        <f t="shared" si="636"/>
        <v>879.51692052769101</v>
      </c>
      <c r="H20396" s="415">
        <f t="shared" si="637"/>
        <v>4.3975846026384549</v>
      </c>
    </row>
    <row r="20397" spans="1:8" ht="15" hidden="1" thickBot="1">
      <c r="A20397" s="409">
        <v>202210</v>
      </c>
      <c r="B20397" s="196" t="s">
        <v>1094</v>
      </c>
      <c r="C20397" s="197" t="s">
        <v>791</v>
      </c>
      <c r="D20397" s="198" t="s">
        <v>339</v>
      </c>
      <c r="E20397" s="421">
        <v>690</v>
      </c>
      <c r="F20397" s="413">
        <v>156.91</v>
      </c>
      <c r="G20397" s="414">
        <f t="shared" si="636"/>
        <v>4.3974252756357153</v>
      </c>
      <c r="H20397" s="415">
        <f t="shared" si="637"/>
        <v>4.3974252756357153</v>
      </c>
    </row>
    <row r="20398" spans="1:8" ht="15" hidden="1" thickBot="1">
      <c r="A20398" s="409">
        <v>202210</v>
      </c>
      <c r="B20398" s="196" t="s">
        <v>1095</v>
      </c>
      <c r="C20398" s="197" t="s">
        <v>791</v>
      </c>
      <c r="D20398" s="198" t="s">
        <v>337</v>
      </c>
      <c r="E20398" s="421">
        <v>99040</v>
      </c>
      <c r="F20398" s="413">
        <v>156.91</v>
      </c>
      <c r="G20398" s="414">
        <f t="shared" si="636"/>
        <v>631.18985405646549</v>
      </c>
      <c r="H20398" s="415">
        <f t="shared" si="637"/>
        <v>3.1559492702823273</v>
      </c>
    </row>
    <row r="20399" spans="1:8" ht="15" hidden="1" thickBot="1">
      <c r="A20399" s="409">
        <v>202210</v>
      </c>
      <c r="B20399" s="196" t="s">
        <v>1096</v>
      </c>
      <c r="C20399" s="197" t="s">
        <v>791</v>
      </c>
      <c r="D20399" s="198" t="s">
        <v>339</v>
      </c>
      <c r="E20399" s="421">
        <v>495</v>
      </c>
      <c r="F20399" s="413">
        <v>156.91</v>
      </c>
      <c r="G20399" s="414">
        <f t="shared" si="636"/>
        <v>3.1546746542604041</v>
      </c>
      <c r="H20399" s="415">
        <f t="shared" si="637"/>
        <v>3.1546746542604041</v>
      </c>
    </row>
    <row r="20400" spans="1:8" ht="15" hidden="1" thickBot="1">
      <c r="A20400" s="409">
        <v>202210</v>
      </c>
      <c r="B20400" s="196" t="s">
        <v>1097</v>
      </c>
      <c r="C20400" s="197" t="s">
        <v>791</v>
      </c>
      <c r="D20400" s="198" t="s">
        <v>337</v>
      </c>
      <c r="E20400" s="421">
        <v>98006</v>
      </c>
      <c r="F20400" s="413">
        <v>156.91</v>
      </c>
      <c r="G20400" s="414">
        <f t="shared" si="636"/>
        <v>624.60008922312159</v>
      </c>
      <c r="H20400" s="415">
        <f t="shared" si="637"/>
        <v>3.1230004461156078</v>
      </c>
    </row>
    <row r="20401" spans="1:8" ht="15" hidden="1" thickBot="1">
      <c r="A20401" s="409">
        <v>202210</v>
      </c>
      <c r="B20401" s="196" t="s">
        <v>1098</v>
      </c>
      <c r="C20401" s="197" t="s">
        <v>791</v>
      </c>
      <c r="D20401" s="198" t="s">
        <v>337</v>
      </c>
      <c r="E20401" s="421">
        <v>123220</v>
      </c>
      <c r="F20401" s="413">
        <v>156.91</v>
      </c>
      <c r="G20401" s="414">
        <f t="shared" si="636"/>
        <v>785.29093110700398</v>
      </c>
      <c r="H20401" s="415">
        <f t="shared" si="637"/>
        <v>3.9264546555350197</v>
      </c>
    </row>
    <row r="20402" spans="1:8" ht="15" hidden="1" thickBot="1">
      <c r="A20402" s="409">
        <v>202210</v>
      </c>
      <c r="B20402" s="196" t="s">
        <v>1099</v>
      </c>
      <c r="C20402" s="197" t="s">
        <v>791</v>
      </c>
      <c r="D20402" s="198" t="s">
        <v>337</v>
      </c>
      <c r="E20402" s="421">
        <v>129792</v>
      </c>
      <c r="F20402" s="413">
        <v>156.91</v>
      </c>
      <c r="G20402" s="414">
        <f t="shared" si="636"/>
        <v>827.17481358740679</v>
      </c>
      <c r="H20402" s="415">
        <f t="shared" si="637"/>
        <v>4.135874067937034</v>
      </c>
    </row>
    <row r="20403" spans="1:8" ht="15" hidden="1" thickBot="1">
      <c r="A20403" s="409">
        <v>202210</v>
      </c>
      <c r="B20403" s="196" t="s">
        <v>1100</v>
      </c>
      <c r="C20403" s="197" t="s">
        <v>791</v>
      </c>
      <c r="D20403" s="198" t="s">
        <v>337</v>
      </c>
      <c r="E20403" s="421">
        <v>102882</v>
      </c>
      <c r="F20403" s="413">
        <v>156.91</v>
      </c>
      <c r="G20403" s="414">
        <f t="shared" si="636"/>
        <v>655.67522783761399</v>
      </c>
      <c r="H20403" s="415">
        <f t="shared" si="637"/>
        <v>3.2783761391880701</v>
      </c>
    </row>
    <row r="20404" spans="1:8" ht="15" hidden="1" thickBot="1">
      <c r="A20404" s="409">
        <v>202210</v>
      </c>
      <c r="B20404" s="196" t="s">
        <v>1101</v>
      </c>
      <c r="C20404" s="197" t="s">
        <v>791</v>
      </c>
      <c r="D20404" s="198" t="s">
        <v>337</v>
      </c>
      <c r="E20404" s="421">
        <v>133241</v>
      </c>
      <c r="F20404" s="413">
        <v>156.91</v>
      </c>
      <c r="G20404" s="414">
        <f t="shared" si="636"/>
        <v>849.15556688547576</v>
      </c>
      <c r="H20404" s="415">
        <f t="shared" si="637"/>
        <v>4.2457778344273791</v>
      </c>
    </row>
    <row r="20405" spans="1:8" ht="15" hidden="1" thickBot="1">
      <c r="A20405" s="409">
        <v>202210</v>
      </c>
      <c r="B20405" s="196" t="s">
        <v>1102</v>
      </c>
      <c r="C20405" s="197" t="s">
        <v>791</v>
      </c>
      <c r="D20405" s="198" t="s">
        <v>337</v>
      </c>
      <c r="E20405" s="421">
        <v>123086</v>
      </c>
      <c r="F20405" s="413">
        <v>156.91</v>
      </c>
      <c r="G20405" s="414">
        <f t="shared" si="636"/>
        <v>784.43693837231535</v>
      </c>
      <c r="H20405" s="415">
        <f t="shared" si="637"/>
        <v>3.9221846918615766</v>
      </c>
    </row>
    <row r="20406" spans="1:8" ht="15" hidden="1" thickBot="1">
      <c r="A20406" s="409">
        <v>202210</v>
      </c>
      <c r="B20406" s="196" t="s">
        <v>1103</v>
      </c>
      <c r="C20406" s="197" t="s">
        <v>791</v>
      </c>
      <c r="D20406" s="198" t="s">
        <v>337</v>
      </c>
      <c r="E20406" s="421">
        <v>117939</v>
      </c>
      <c r="F20406" s="413">
        <v>156.91</v>
      </c>
      <c r="G20406" s="414">
        <f t="shared" si="636"/>
        <v>751.63469504811678</v>
      </c>
      <c r="H20406" s="415">
        <f t="shared" si="637"/>
        <v>3.758173475240584</v>
      </c>
    </row>
    <row r="20407" spans="1:8" ht="15" hidden="1" thickBot="1">
      <c r="A20407" s="409">
        <v>202210</v>
      </c>
      <c r="B20407" s="196" t="s">
        <v>1104</v>
      </c>
      <c r="C20407" s="197" t="s">
        <v>791</v>
      </c>
      <c r="D20407" s="198" t="s">
        <v>337</v>
      </c>
      <c r="E20407" s="421">
        <v>113666</v>
      </c>
      <c r="F20407" s="413">
        <v>156.91</v>
      </c>
      <c r="G20407" s="414">
        <f t="shared" si="636"/>
        <v>724.40252373972339</v>
      </c>
      <c r="H20407" s="415">
        <f t="shared" si="637"/>
        <v>3.622012618698617</v>
      </c>
    </row>
    <row r="20408" spans="1:8" ht="15" hidden="1" thickBot="1">
      <c r="A20408" s="409">
        <v>202210</v>
      </c>
      <c r="B20408" s="196" t="s">
        <v>1105</v>
      </c>
      <c r="C20408" s="197" t="s">
        <v>791</v>
      </c>
      <c r="D20408" s="198" t="s">
        <v>337</v>
      </c>
      <c r="E20408" s="421">
        <v>55419</v>
      </c>
      <c r="F20408" s="413">
        <v>156.91</v>
      </c>
      <c r="G20408" s="414">
        <f t="shared" si="636"/>
        <v>353.18972659486332</v>
      </c>
      <c r="H20408" s="415">
        <f t="shared" si="637"/>
        <v>1.7659486329743166</v>
      </c>
    </row>
    <row r="20409" spans="1:8" ht="15" hidden="1" thickBot="1">
      <c r="A20409" s="409">
        <v>202210</v>
      </c>
      <c r="B20409" s="196" t="s">
        <v>1106</v>
      </c>
      <c r="C20409" s="197" t="s">
        <v>791</v>
      </c>
      <c r="D20409" s="198" t="s">
        <v>339</v>
      </c>
      <c r="E20409" s="421">
        <v>277</v>
      </c>
      <c r="F20409" s="413">
        <v>156.91</v>
      </c>
      <c r="G20409" s="414">
        <f t="shared" si="636"/>
        <v>1.765343190363903</v>
      </c>
      <c r="H20409" s="415">
        <f t="shared" si="637"/>
        <v>1.765343190363903</v>
      </c>
    </row>
    <row r="20410" spans="1:8" ht="15" hidden="1" thickBot="1">
      <c r="A20410" s="409">
        <v>202210</v>
      </c>
      <c r="B20410" s="196" t="s">
        <v>1107</v>
      </c>
      <c r="C20410" s="197" t="s">
        <v>791</v>
      </c>
      <c r="D20410" s="198" t="s">
        <v>337</v>
      </c>
      <c r="E20410" s="421">
        <v>127089</v>
      </c>
      <c r="F20410" s="413">
        <v>156.91</v>
      </c>
      <c r="G20410" s="414">
        <f t="shared" si="636"/>
        <v>809.94837805111217</v>
      </c>
      <c r="H20410" s="415">
        <f t="shared" si="637"/>
        <v>4.0497418902555609</v>
      </c>
    </row>
    <row r="20411" spans="1:8" ht="15" hidden="1" thickBot="1">
      <c r="A20411" s="409">
        <v>202210</v>
      </c>
      <c r="B20411" s="196" t="s">
        <v>1108</v>
      </c>
      <c r="C20411" s="197" t="s">
        <v>791</v>
      </c>
      <c r="D20411" s="198" t="s">
        <v>339</v>
      </c>
      <c r="E20411" s="421">
        <v>635</v>
      </c>
      <c r="F20411" s="413">
        <v>156.91</v>
      </c>
      <c r="G20411" s="414">
        <f t="shared" si="636"/>
        <v>4.046905869606781</v>
      </c>
      <c r="H20411" s="415">
        <f t="shared" si="637"/>
        <v>4.046905869606781</v>
      </c>
    </row>
    <row r="20412" spans="1:8" ht="15" hidden="1" thickBot="1">
      <c r="A20412" s="409">
        <v>202210</v>
      </c>
      <c r="B20412" s="196" t="s">
        <v>1109</v>
      </c>
      <c r="C20412" s="197" t="s">
        <v>791</v>
      </c>
      <c r="D20412" s="198" t="s">
        <v>337</v>
      </c>
      <c r="E20412" s="421">
        <v>145772</v>
      </c>
      <c r="F20412" s="413">
        <v>156.91</v>
      </c>
      <c r="G20412" s="414">
        <f t="shared" si="636"/>
        <v>929.01663373908616</v>
      </c>
      <c r="H20412" s="415">
        <f t="shared" si="637"/>
        <v>4.6450831686954306</v>
      </c>
    </row>
    <row r="20413" spans="1:8" ht="15" hidden="1" thickBot="1">
      <c r="A20413" s="409">
        <v>202210</v>
      </c>
      <c r="B20413" s="196" t="s">
        <v>1110</v>
      </c>
      <c r="C20413" s="197" t="s">
        <v>791</v>
      </c>
      <c r="D20413" s="198" t="s">
        <v>339</v>
      </c>
      <c r="E20413" s="421">
        <v>729</v>
      </c>
      <c r="F20413" s="413">
        <v>156.91</v>
      </c>
      <c r="G20413" s="414">
        <f t="shared" si="636"/>
        <v>4.6459753999107773</v>
      </c>
      <c r="H20413" s="415">
        <f t="shared" si="637"/>
        <v>4.6459753999107773</v>
      </c>
    </row>
    <row r="20414" spans="1:8" ht="15" hidden="1" thickBot="1">
      <c r="A20414" s="409">
        <v>202210</v>
      </c>
      <c r="B20414" s="196" t="s">
        <v>1111</v>
      </c>
      <c r="C20414" s="197" t="s">
        <v>791</v>
      </c>
      <c r="D20414" s="198" t="s">
        <v>337</v>
      </c>
      <c r="E20414" s="421">
        <v>119461</v>
      </c>
      <c r="F20414" s="413">
        <v>156.91</v>
      </c>
      <c r="G20414" s="414">
        <f t="shared" si="636"/>
        <v>761.33452297495376</v>
      </c>
      <c r="H20414" s="415">
        <f t="shared" si="637"/>
        <v>3.8066726148747687</v>
      </c>
    </row>
    <row r="20415" spans="1:8" ht="15" hidden="1" thickBot="1">
      <c r="A20415" s="409">
        <v>202210</v>
      </c>
      <c r="B20415" s="196" t="s">
        <v>1112</v>
      </c>
      <c r="C20415" s="197" t="s">
        <v>791</v>
      </c>
      <c r="D20415" s="198" t="s">
        <v>339</v>
      </c>
      <c r="E20415" s="421">
        <v>597</v>
      </c>
      <c r="F20415" s="413">
        <v>156.91</v>
      </c>
      <c r="G20415" s="414">
        <f t="shared" si="636"/>
        <v>3.8047288254413361</v>
      </c>
      <c r="H20415" s="415">
        <f t="shared" si="637"/>
        <v>3.8047288254413361</v>
      </c>
    </row>
    <row r="20416" spans="1:8" ht="15" hidden="1" thickBot="1">
      <c r="A20416" s="409">
        <v>202210</v>
      </c>
      <c r="B20416" s="196" t="s">
        <v>1113</v>
      </c>
      <c r="C20416" s="197" t="s">
        <v>791</v>
      </c>
      <c r="D20416" s="198" t="s">
        <v>337</v>
      </c>
      <c r="E20416" s="421">
        <v>90311</v>
      </c>
      <c r="F20416" s="413">
        <v>156.91</v>
      </c>
      <c r="G20416" s="414">
        <f t="shared" si="636"/>
        <v>575.55923777961891</v>
      </c>
      <c r="H20416" s="415">
        <f t="shared" si="637"/>
        <v>2.8777961888980945</v>
      </c>
    </row>
    <row r="20417" spans="1:8" ht="15" hidden="1" thickBot="1">
      <c r="A20417" s="409">
        <v>202210</v>
      </c>
      <c r="B20417" s="196" t="s">
        <v>1114</v>
      </c>
      <c r="C20417" s="197" t="s">
        <v>791</v>
      </c>
      <c r="D20417" s="198" t="s">
        <v>339</v>
      </c>
      <c r="E20417" s="421">
        <v>452</v>
      </c>
      <c r="F20417" s="413">
        <v>156.91</v>
      </c>
      <c r="G20417" s="414">
        <f t="shared" si="636"/>
        <v>2.8806322095468739</v>
      </c>
      <c r="H20417" s="415">
        <f t="shared" si="637"/>
        <v>2.8806322095468739</v>
      </c>
    </row>
    <row r="20418" spans="1:8" ht="15" hidden="1" thickBot="1">
      <c r="A20418" s="409">
        <v>202210</v>
      </c>
      <c r="B20418" s="196" t="s">
        <v>1115</v>
      </c>
      <c r="C20418" s="197" t="s">
        <v>791</v>
      </c>
      <c r="D20418" s="198" t="s">
        <v>337</v>
      </c>
      <c r="E20418" s="421">
        <v>107599</v>
      </c>
      <c r="F20418" s="413">
        <v>156.91</v>
      </c>
      <c r="G20418" s="414">
        <f t="shared" ref="G20418:G20481" si="638">+E20418/F20418</f>
        <v>685.73704671467726</v>
      </c>
      <c r="H20418" s="415">
        <f t="shared" ref="H20418:H20481" si="639">IF(D20418="TB",G20418/200,IF(D20418="LT",G20418,"VER"))</f>
        <v>3.4286852335733862</v>
      </c>
    </row>
    <row r="20419" spans="1:8" ht="15" hidden="1" thickBot="1">
      <c r="A20419" s="409">
        <v>202210</v>
      </c>
      <c r="B20419" s="196" t="s">
        <v>1116</v>
      </c>
      <c r="C20419" s="197" t="s">
        <v>791</v>
      </c>
      <c r="D20419" s="198" t="s">
        <v>337</v>
      </c>
      <c r="E20419" s="421">
        <v>115770</v>
      </c>
      <c r="F20419" s="413">
        <v>156.91</v>
      </c>
      <c r="G20419" s="414">
        <f t="shared" si="638"/>
        <v>737.8114842903575</v>
      </c>
      <c r="H20419" s="415">
        <f t="shared" si="639"/>
        <v>3.6890574214517873</v>
      </c>
    </row>
    <row r="20420" spans="1:8" ht="15" hidden="1" thickBot="1">
      <c r="A20420" s="409">
        <v>202210</v>
      </c>
      <c r="B20420" s="196" t="s">
        <v>1117</v>
      </c>
      <c r="C20420" s="197" t="s">
        <v>791</v>
      </c>
      <c r="D20420" s="198" t="s">
        <v>339</v>
      </c>
      <c r="E20420" s="421">
        <v>579</v>
      </c>
      <c r="F20420" s="413">
        <v>156.91</v>
      </c>
      <c r="G20420" s="414">
        <f t="shared" si="638"/>
        <v>3.6900133834682305</v>
      </c>
      <c r="H20420" s="415">
        <f t="shared" si="639"/>
        <v>3.6900133834682305</v>
      </c>
    </row>
    <row r="20421" spans="1:8" ht="15" hidden="1" thickBot="1">
      <c r="A20421" s="409">
        <v>202210</v>
      </c>
      <c r="B20421" s="196" t="s">
        <v>1118</v>
      </c>
      <c r="C20421" s="197" t="s">
        <v>791</v>
      </c>
      <c r="D20421" s="198" t="s">
        <v>339</v>
      </c>
      <c r="E20421" s="421">
        <v>538</v>
      </c>
      <c r="F20421" s="413">
        <v>156.91</v>
      </c>
      <c r="G20421" s="414">
        <f t="shared" si="638"/>
        <v>3.4287170989739342</v>
      </c>
      <c r="H20421" s="415">
        <f t="shared" si="639"/>
        <v>3.4287170989739342</v>
      </c>
    </row>
    <row r="20422" spans="1:8" ht="15" hidden="1" thickBot="1">
      <c r="A20422" s="409">
        <v>202210</v>
      </c>
      <c r="B20422" s="196" t="s">
        <v>1119</v>
      </c>
      <c r="C20422" s="197" t="s">
        <v>791</v>
      </c>
      <c r="D20422" s="198" t="s">
        <v>337</v>
      </c>
      <c r="E20422" s="421">
        <v>61254</v>
      </c>
      <c r="F20422" s="413">
        <v>156.91</v>
      </c>
      <c r="G20422" s="414">
        <f t="shared" si="638"/>
        <v>390.37664903447836</v>
      </c>
      <c r="H20422" s="415">
        <f t="shared" si="639"/>
        <v>1.9518832451723918</v>
      </c>
    </row>
    <row r="20423" spans="1:8" ht="15" hidden="1" thickBot="1">
      <c r="A20423" s="409">
        <v>202210</v>
      </c>
      <c r="B20423" s="196" t="s">
        <v>1120</v>
      </c>
      <c r="C20423" s="197" t="s">
        <v>791</v>
      </c>
      <c r="D20423" s="198" t="s">
        <v>339</v>
      </c>
      <c r="E20423" s="421">
        <v>306</v>
      </c>
      <c r="F20423" s="413">
        <v>156.91</v>
      </c>
      <c r="G20423" s="414">
        <f t="shared" si="638"/>
        <v>1.9501625135427954</v>
      </c>
      <c r="H20423" s="415">
        <f t="shared" si="639"/>
        <v>1.9501625135427954</v>
      </c>
    </row>
    <row r="20424" spans="1:8" ht="15" hidden="1" thickBot="1">
      <c r="A20424" s="409">
        <v>202210</v>
      </c>
      <c r="B20424" s="196" t="s">
        <v>1121</v>
      </c>
      <c r="C20424" s="197" t="s">
        <v>791</v>
      </c>
      <c r="D20424" s="198" t="s">
        <v>337</v>
      </c>
      <c r="E20424" s="421">
        <v>115399</v>
      </c>
      <c r="F20424" s="413">
        <v>156.91</v>
      </c>
      <c r="G20424" s="414">
        <f t="shared" si="638"/>
        <v>735.44707156968968</v>
      </c>
      <c r="H20424" s="415">
        <f t="shared" si="639"/>
        <v>3.6772353578484482</v>
      </c>
    </row>
    <row r="20425" spans="1:8" ht="15" hidden="1" thickBot="1">
      <c r="A20425" s="409">
        <v>202210</v>
      </c>
      <c r="B20425" s="196" t="s">
        <v>1122</v>
      </c>
      <c r="C20425" s="197" t="s">
        <v>791</v>
      </c>
      <c r="D20425" s="198" t="s">
        <v>339</v>
      </c>
      <c r="E20425" s="421">
        <v>577</v>
      </c>
      <c r="F20425" s="413">
        <v>156.91</v>
      </c>
      <c r="G20425" s="414">
        <f t="shared" si="638"/>
        <v>3.6772672232489962</v>
      </c>
      <c r="H20425" s="415">
        <f t="shared" si="639"/>
        <v>3.6772672232489962</v>
      </c>
    </row>
    <row r="20426" spans="1:8" ht="15" hidden="1" thickBot="1">
      <c r="A20426" s="409">
        <v>202210</v>
      </c>
      <c r="B20426" s="196" t="s">
        <v>1123</v>
      </c>
      <c r="C20426" s="197" t="s">
        <v>791</v>
      </c>
      <c r="D20426" s="198" t="s">
        <v>337</v>
      </c>
      <c r="E20426" s="421">
        <v>87305</v>
      </c>
      <c r="F20426" s="413">
        <v>156.91</v>
      </c>
      <c r="G20426" s="414">
        <f t="shared" si="638"/>
        <v>556.40175897011022</v>
      </c>
      <c r="H20426" s="415">
        <f t="shared" si="639"/>
        <v>2.782008794850551</v>
      </c>
    </row>
    <row r="20427" spans="1:8" ht="15" hidden="1" thickBot="1">
      <c r="A20427" s="409">
        <v>202210</v>
      </c>
      <c r="B20427" s="196" t="s">
        <v>1124</v>
      </c>
      <c r="C20427" s="197" t="s">
        <v>791</v>
      </c>
      <c r="D20427" s="198" t="s">
        <v>339</v>
      </c>
      <c r="E20427" s="421">
        <v>437</v>
      </c>
      <c r="F20427" s="413">
        <v>156.91</v>
      </c>
      <c r="G20427" s="414">
        <f t="shared" si="638"/>
        <v>2.7850360079026193</v>
      </c>
      <c r="H20427" s="415">
        <f t="shared" si="639"/>
        <v>2.7850360079026193</v>
      </c>
    </row>
    <row r="20428" spans="1:8" ht="15" hidden="1" thickBot="1">
      <c r="A20428" s="409">
        <v>202210</v>
      </c>
      <c r="B20428" s="196" t="s">
        <v>1125</v>
      </c>
      <c r="C20428" s="197" t="s">
        <v>791</v>
      </c>
      <c r="D20428" s="198" t="s">
        <v>337</v>
      </c>
      <c r="E20428" s="421">
        <v>118955</v>
      </c>
      <c r="F20428" s="413">
        <v>156.91</v>
      </c>
      <c r="G20428" s="414">
        <f t="shared" si="638"/>
        <v>758.1097444394876</v>
      </c>
      <c r="H20428" s="415">
        <f t="shared" si="639"/>
        <v>3.7905487221974381</v>
      </c>
    </row>
    <row r="20429" spans="1:8" ht="15" hidden="1" thickBot="1">
      <c r="A20429" s="409">
        <v>202210</v>
      </c>
      <c r="B20429" s="196" t="s">
        <v>1126</v>
      </c>
      <c r="C20429" s="197" t="s">
        <v>791</v>
      </c>
      <c r="D20429" s="198" t="s">
        <v>339</v>
      </c>
      <c r="E20429" s="421">
        <v>595</v>
      </c>
      <c r="F20429" s="413">
        <v>156.91</v>
      </c>
      <c r="G20429" s="414">
        <f t="shared" si="638"/>
        <v>3.7919826652221018</v>
      </c>
      <c r="H20429" s="415">
        <f t="shared" si="639"/>
        <v>3.7919826652221018</v>
      </c>
    </row>
    <row r="20430" spans="1:8" ht="15" hidden="1" thickBot="1">
      <c r="A20430" s="409">
        <v>202210</v>
      </c>
      <c r="B20430" s="196" t="s">
        <v>1127</v>
      </c>
      <c r="C20430" s="197" t="s">
        <v>791</v>
      </c>
      <c r="D20430" s="198" t="s">
        <v>337</v>
      </c>
      <c r="E20430" s="421">
        <v>115254</v>
      </c>
      <c r="F20430" s="413">
        <v>156.91</v>
      </c>
      <c r="G20430" s="414">
        <f t="shared" si="638"/>
        <v>734.52297495379514</v>
      </c>
      <c r="H20430" s="415">
        <f t="shared" si="639"/>
        <v>3.6726148747689757</v>
      </c>
    </row>
    <row r="20431" spans="1:8" ht="15" hidden="1" thickBot="1">
      <c r="A20431" s="409">
        <v>202210</v>
      </c>
      <c r="B20431" s="196" t="s">
        <v>1128</v>
      </c>
      <c r="C20431" s="197" t="s">
        <v>791</v>
      </c>
      <c r="D20431" s="198" t="s">
        <v>339</v>
      </c>
      <c r="E20431" s="421">
        <v>576</v>
      </c>
      <c r="F20431" s="413">
        <v>156.91</v>
      </c>
      <c r="G20431" s="414">
        <f t="shared" si="638"/>
        <v>3.6708941431393796</v>
      </c>
      <c r="H20431" s="415">
        <f t="shared" si="639"/>
        <v>3.6708941431393796</v>
      </c>
    </row>
    <row r="20432" spans="1:8" ht="15" hidden="1" thickBot="1">
      <c r="A20432" s="409">
        <v>202210</v>
      </c>
      <c r="B20432" s="196" t="s">
        <v>2584</v>
      </c>
      <c r="C20432" s="197" t="s">
        <v>791</v>
      </c>
      <c r="D20432" s="198" t="s">
        <v>337</v>
      </c>
      <c r="E20432" s="421">
        <v>134553</v>
      </c>
      <c r="F20432" s="413">
        <v>156.91</v>
      </c>
      <c r="G20432" s="414">
        <f t="shared" si="638"/>
        <v>857.51704798929325</v>
      </c>
      <c r="H20432" s="415">
        <f t="shared" si="639"/>
        <v>4.2875852399464662</v>
      </c>
    </row>
    <row r="20433" spans="1:8" ht="15" hidden="1" thickBot="1">
      <c r="A20433" s="409">
        <v>202210</v>
      </c>
      <c r="B20433" s="196" t="s">
        <v>2585</v>
      </c>
      <c r="C20433" s="197" t="s">
        <v>791</v>
      </c>
      <c r="D20433" s="198" t="s">
        <v>339</v>
      </c>
      <c r="E20433" s="421">
        <v>673</v>
      </c>
      <c r="F20433" s="413">
        <v>156.91</v>
      </c>
      <c r="G20433" s="414">
        <f t="shared" si="638"/>
        <v>4.2890829137722264</v>
      </c>
      <c r="H20433" s="415">
        <f t="shared" si="639"/>
        <v>4.2890829137722264</v>
      </c>
    </row>
    <row r="20434" spans="1:8" ht="15" hidden="1" thickBot="1">
      <c r="A20434" s="409">
        <v>202210</v>
      </c>
      <c r="B20434" s="196" t="s">
        <v>1129</v>
      </c>
      <c r="C20434" s="197" t="s">
        <v>791</v>
      </c>
      <c r="D20434" s="198" t="s">
        <v>337</v>
      </c>
      <c r="E20434" s="421">
        <v>132685</v>
      </c>
      <c r="F20434" s="413">
        <v>156.91</v>
      </c>
      <c r="G20434" s="414">
        <f t="shared" si="638"/>
        <v>845.61213434452873</v>
      </c>
      <c r="H20434" s="415">
        <f t="shared" si="639"/>
        <v>4.2280606717226439</v>
      </c>
    </row>
    <row r="20435" spans="1:8" ht="15" hidden="1" thickBot="1">
      <c r="A20435" s="409">
        <v>202210</v>
      </c>
      <c r="B20435" s="196" t="s">
        <v>1130</v>
      </c>
      <c r="C20435" s="197" t="s">
        <v>791</v>
      </c>
      <c r="D20435" s="198" t="s">
        <v>337</v>
      </c>
      <c r="E20435" s="421">
        <v>134553</v>
      </c>
      <c r="F20435" s="413">
        <v>156.91</v>
      </c>
      <c r="G20435" s="414">
        <f t="shared" si="638"/>
        <v>857.51704798929325</v>
      </c>
      <c r="H20435" s="415">
        <f t="shared" si="639"/>
        <v>4.2875852399464662</v>
      </c>
    </row>
    <row r="20436" spans="1:8" ht="15" hidden="1" thickBot="1">
      <c r="A20436" s="409">
        <v>202210</v>
      </c>
      <c r="B20436" s="196" t="s">
        <v>1131</v>
      </c>
      <c r="C20436" s="197" t="s">
        <v>791</v>
      </c>
      <c r="D20436" s="198" t="s">
        <v>339</v>
      </c>
      <c r="E20436" s="421">
        <v>673</v>
      </c>
      <c r="F20436" s="413">
        <v>156.91</v>
      </c>
      <c r="G20436" s="414">
        <f t="shared" si="638"/>
        <v>4.2890829137722264</v>
      </c>
      <c r="H20436" s="415">
        <f t="shared" si="639"/>
        <v>4.2890829137722264</v>
      </c>
    </row>
    <row r="20437" spans="1:8" ht="15" hidden="1" thickBot="1">
      <c r="A20437" s="409">
        <v>202210</v>
      </c>
      <c r="B20437" s="196" t="s">
        <v>1132</v>
      </c>
      <c r="C20437" s="197" t="s">
        <v>791</v>
      </c>
      <c r="D20437" s="198" t="s">
        <v>337</v>
      </c>
      <c r="E20437" s="421">
        <v>134553</v>
      </c>
      <c r="F20437" s="413">
        <v>156.91</v>
      </c>
      <c r="G20437" s="414">
        <f t="shared" si="638"/>
        <v>857.51704798929325</v>
      </c>
      <c r="H20437" s="415">
        <f t="shared" si="639"/>
        <v>4.2875852399464662</v>
      </c>
    </row>
    <row r="20438" spans="1:8" ht="15" hidden="1" thickBot="1">
      <c r="A20438" s="409">
        <v>202210</v>
      </c>
      <c r="B20438" s="196" t="s">
        <v>1133</v>
      </c>
      <c r="C20438" s="197" t="s">
        <v>791</v>
      </c>
      <c r="D20438" s="198" t="s">
        <v>339</v>
      </c>
      <c r="E20438" s="421">
        <v>673</v>
      </c>
      <c r="F20438" s="413">
        <v>156.91</v>
      </c>
      <c r="G20438" s="414">
        <f t="shared" si="638"/>
        <v>4.2890829137722264</v>
      </c>
      <c r="H20438" s="415">
        <f t="shared" si="639"/>
        <v>4.2890829137722264</v>
      </c>
    </row>
    <row r="20439" spans="1:8" ht="15" hidden="1" thickBot="1">
      <c r="A20439" s="409">
        <v>202210</v>
      </c>
      <c r="B20439" s="196" t="s">
        <v>1134</v>
      </c>
      <c r="C20439" s="197" t="s">
        <v>791</v>
      </c>
      <c r="D20439" s="198" t="s">
        <v>337</v>
      </c>
      <c r="E20439" s="421">
        <v>132685</v>
      </c>
      <c r="F20439" s="413">
        <v>156.91</v>
      </c>
      <c r="G20439" s="414">
        <f t="shared" si="638"/>
        <v>845.61213434452873</v>
      </c>
      <c r="H20439" s="415">
        <f t="shared" si="639"/>
        <v>4.2280606717226439</v>
      </c>
    </row>
    <row r="20440" spans="1:8" ht="15" hidden="1" thickBot="1">
      <c r="A20440" s="409">
        <v>202210</v>
      </c>
      <c r="B20440" s="196" t="s">
        <v>1135</v>
      </c>
      <c r="C20440" s="197" t="s">
        <v>791</v>
      </c>
      <c r="D20440" s="198" t="s">
        <v>337</v>
      </c>
      <c r="E20440" s="421">
        <v>122404</v>
      </c>
      <c r="F20440" s="413">
        <v>156.91</v>
      </c>
      <c r="G20440" s="414">
        <f t="shared" si="638"/>
        <v>780.09049773755657</v>
      </c>
      <c r="H20440" s="415">
        <f t="shared" si="639"/>
        <v>3.9004524886877827</v>
      </c>
    </row>
    <row r="20441" spans="1:8" ht="15" hidden="1" thickBot="1">
      <c r="A20441" s="409">
        <v>202210</v>
      </c>
      <c r="B20441" s="196" t="s">
        <v>1136</v>
      </c>
      <c r="C20441" s="197" t="s">
        <v>791</v>
      </c>
      <c r="D20441" s="198" t="s">
        <v>339</v>
      </c>
      <c r="E20441" s="421">
        <v>612</v>
      </c>
      <c r="F20441" s="413">
        <v>156.91</v>
      </c>
      <c r="G20441" s="414">
        <f t="shared" si="638"/>
        <v>3.9003250270855907</v>
      </c>
      <c r="H20441" s="415">
        <f t="shared" si="639"/>
        <v>3.9003250270855907</v>
      </c>
    </row>
    <row r="20442" spans="1:8" ht="15" hidden="1" thickBot="1">
      <c r="A20442" s="409">
        <v>202210</v>
      </c>
      <c r="B20442" s="196" t="s">
        <v>1137</v>
      </c>
      <c r="C20442" s="197" t="s">
        <v>791</v>
      </c>
      <c r="D20442" s="198" t="s">
        <v>337</v>
      </c>
      <c r="E20442" s="421">
        <v>146848</v>
      </c>
      <c r="F20442" s="413">
        <v>156.91</v>
      </c>
      <c r="G20442" s="414">
        <f t="shared" si="638"/>
        <v>935.87406793703394</v>
      </c>
      <c r="H20442" s="415">
        <f t="shared" si="639"/>
        <v>4.6793703396851694</v>
      </c>
    </row>
    <row r="20443" spans="1:8" ht="15" hidden="1" thickBot="1">
      <c r="A20443" s="409">
        <v>202210</v>
      </c>
      <c r="B20443" s="196" t="s">
        <v>1138</v>
      </c>
      <c r="C20443" s="197" t="s">
        <v>791</v>
      </c>
      <c r="D20443" s="198" t="s">
        <v>339</v>
      </c>
      <c r="E20443" s="421">
        <v>734</v>
      </c>
      <c r="F20443" s="413">
        <v>156.91</v>
      </c>
      <c r="G20443" s="414">
        <f t="shared" si="638"/>
        <v>4.6778408004588616</v>
      </c>
      <c r="H20443" s="415">
        <f t="shared" si="639"/>
        <v>4.6778408004588616</v>
      </c>
    </row>
    <row r="20444" spans="1:8" ht="15" hidden="1" thickBot="1">
      <c r="A20444" s="409">
        <v>202210</v>
      </c>
      <c r="B20444" s="196" t="s">
        <v>1139</v>
      </c>
      <c r="C20444" s="197" t="s">
        <v>791</v>
      </c>
      <c r="D20444" s="198" t="s">
        <v>337</v>
      </c>
      <c r="E20444" s="421">
        <v>135694</v>
      </c>
      <c r="F20444" s="413">
        <v>156.91</v>
      </c>
      <c r="G20444" s="414">
        <f t="shared" si="638"/>
        <v>864.78873239436621</v>
      </c>
      <c r="H20444" s="415">
        <f t="shared" si="639"/>
        <v>4.323943661971831</v>
      </c>
    </row>
    <row r="20445" spans="1:8" ht="15" hidden="1" thickBot="1">
      <c r="A20445" s="409">
        <v>202210</v>
      </c>
      <c r="B20445" s="196" t="s">
        <v>1140</v>
      </c>
      <c r="C20445" s="197" t="s">
        <v>791</v>
      </c>
      <c r="D20445" s="198" t="s">
        <v>339</v>
      </c>
      <c r="E20445" s="421">
        <v>678</v>
      </c>
      <c r="F20445" s="413">
        <v>156.91</v>
      </c>
      <c r="G20445" s="414">
        <f t="shared" si="638"/>
        <v>4.3209483143203107</v>
      </c>
      <c r="H20445" s="415">
        <f t="shared" si="639"/>
        <v>4.3209483143203107</v>
      </c>
    </row>
    <row r="20446" spans="1:8" ht="15" hidden="1" thickBot="1">
      <c r="A20446" s="409">
        <v>202210</v>
      </c>
      <c r="B20446" s="196" t="s">
        <v>1141</v>
      </c>
      <c r="C20446" s="197" t="s">
        <v>791</v>
      </c>
      <c r="D20446" s="198" t="s">
        <v>337</v>
      </c>
      <c r="E20446" s="421">
        <v>141266</v>
      </c>
      <c r="F20446" s="413">
        <v>156.91</v>
      </c>
      <c r="G20446" s="414">
        <f t="shared" si="638"/>
        <v>900.29953476515198</v>
      </c>
      <c r="H20446" s="415">
        <f t="shared" si="639"/>
        <v>4.5014976738257602</v>
      </c>
    </row>
    <row r="20447" spans="1:8" ht="15" hidden="1" thickBot="1">
      <c r="A20447" s="409">
        <v>202210</v>
      </c>
      <c r="B20447" s="196" t="s">
        <v>1142</v>
      </c>
      <c r="C20447" s="197" t="s">
        <v>791</v>
      </c>
      <c r="D20447" s="198" t="s">
        <v>339</v>
      </c>
      <c r="E20447" s="421">
        <v>706</v>
      </c>
      <c r="F20447" s="413">
        <v>156.91</v>
      </c>
      <c r="G20447" s="414">
        <f t="shared" si="638"/>
        <v>4.4993945573895866</v>
      </c>
      <c r="H20447" s="415">
        <f t="shared" si="639"/>
        <v>4.4993945573895866</v>
      </c>
    </row>
    <row r="20448" spans="1:8" ht="15" hidden="1" thickBot="1">
      <c r="A20448" s="409">
        <v>202210</v>
      </c>
      <c r="B20448" s="196" t="s">
        <v>1143</v>
      </c>
      <c r="C20448" s="197" t="s">
        <v>791</v>
      </c>
      <c r="D20448" s="198" t="s">
        <v>337</v>
      </c>
      <c r="E20448" s="421">
        <v>119718</v>
      </c>
      <c r="F20448" s="413">
        <v>156.91</v>
      </c>
      <c r="G20448" s="414">
        <f t="shared" si="638"/>
        <v>762.97240456312534</v>
      </c>
      <c r="H20448" s="415">
        <f t="shared" si="639"/>
        <v>3.8148620228156265</v>
      </c>
    </row>
    <row r="20449" spans="1:8" ht="15" hidden="1" thickBot="1">
      <c r="A20449" s="409">
        <v>202210</v>
      </c>
      <c r="B20449" s="196" t="s">
        <v>1144</v>
      </c>
      <c r="C20449" s="197" t="s">
        <v>791</v>
      </c>
      <c r="D20449" s="198" t="s">
        <v>339</v>
      </c>
      <c r="E20449" s="421">
        <v>599</v>
      </c>
      <c r="F20449" s="413">
        <v>156.91</v>
      </c>
      <c r="G20449" s="414">
        <f t="shared" si="638"/>
        <v>3.8174749856605699</v>
      </c>
      <c r="H20449" s="415">
        <f t="shared" si="639"/>
        <v>3.8174749856605699</v>
      </c>
    </row>
    <row r="20450" spans="1:8" ht="15" hidden="1" thickBot="1">
      <c r="A20450" s="409">
        <v>202210</v>
      </c>
      <c r="B20450" s="196" t="s">
        <v>1145</v>
      </c>
      <c r="C20450" s="197" t="s">
        <v>791</v>
      </c>
      <c r="D20450" s="198" t="s">
        <v>337</v>
      </c>
      <c r="E20450" s="421">
        <v>123001</v>
      </c>
      <c r="F20450" s="413">
        <v>156.91</v>
      </c>
      <c r="G20450" s="414">
        <f t="shared" si="638"/>
        <v>783.89522656299789</v>
      </c>
      <c r="H20450" s="415">
        <f t="shared" si="639"/>
        <v>3.9194761328149896</v>
      </c>
    </row>
    <row r="20451" spans="1:8" ht="15" hidden="1" thickBot="1">
      <c r="A20451" s="409">
        <v>202210</v>
      </c>
      <c r="B20451" s="196" t="s">
        <v>1146</v>
      </c>
      <c r="C20451" s="197" t="s">
        <v>791</v>
      </c>
      <c r="D20451" s="198" t="s">
        <v>337</v>
      </c>
      <c r="E20451" s="421">
        <v>136624</v>
      </c>
      <c r="F20451" s="413">
        <v>156.91</v>
      </c>
      <c r="G20451" s="414">
        <f t="shared" si="638"/>
        <v>870.71569689630996</v>
      </c>
      <c r="H20451" s="415">
        <f t="shared" si="639"/>
        <v>4.3535784844815497</v>
      </c>
    </row>
    <row r="20452" spans="1:8" ht="15" hidden="1" thickBot="1">
      <c r="A20452" s="409">
        <v>202210</v>
      </c>
      <c r="B20452" s="196" t="s">
        <v>1147</v>
      </c>
      <c r="C20452" s="197" t="s">
        <v>791</v>
      </c>
      <c r="D20452" s="198" t="s">
        <v>339</v>
      </c>
      <c r="E20452" s="421">
        <v>683</v>
      </c>
      <c r="F20452" s="413">
        <v>156.91</v>
      </c>
      <c r="G20452" s="414">
        <f t="shared" si="638"/>
        <v>4.3528137148683959</v>
      </c>
      <c r="H20452" s="415">
        <f t="shared" si="639"/>
        <v>4.3528137148683959</v>
      </c>
    </row>
    <row r="20453" spans="1:8" ht="15" hidden="1" thickBot="1">
      <c r="A20453" s="409">
        <v>202210</v>
      </c>
      <c r="B20453" s="196" t="s">
        <v>1148</v>
      </c>
      <c r="C20453" s="197" t="s">
        <v>791</v>
      </c>
      <c r="D20453" s="198" t="s">
        <v>339</v>
      </c>
      <c r="E20453" s="421">
        <v>615</v>
      </c>
      <c r="F20453" s="413">
        <v>156.91</v>
      </c>
      <c r="G20453" s="414">
        <f t="shared" si="638"/>
        <v>3.9194442674144416</v>
      </c>
      <c r="H20453" s="415">
        <f t="shared" si="639"/>
        <v>3.9194442674144416</v>
      </c>
    </row>
    <row r="20454" spans="1:8" ht="15" hidden="1" thickBot="1">
      <c r="A20454" s="409">
        <v>202210</v>
      </c>
      <c r="B20454" s="196" t="s">
        <v>1149</v>
      </c>
      <c r="C20454" s="197" t="s">
        <v>791</v>
      </c>
      <c r="D20454" s="198" t="s">
        <v>337</v>
      </c>
      <c r="E20454" s="421">
        <v>153279</v>
      </c>
      <c r="F20454" s="413">
        <v>156.91</v>
      </c>
      <c r="G20454" s="414">
        <f t="shared" si="638"/>
        <v>976.85934612198082</v>
      </c>
      <c r="H20454" s="415">
        <f t="shared" si="639"/>
        <v>4.8842967306099041</v>
      </c>
    </row>
    <row r="20455" spans="1:8" ht="15" hidden="1" thickBot="1">
      <c r="A20455" s="409">
        <v>202210</v>
      </c>
      <c r="B20455" s="196" t="s">
        <v>1150</v>
      </c>
      <c r="C20455" s="197" t="s">
        <v>791</v>
      </c>
      <c r="D20455" s="198" t="s">
        <v>337</v>
      </c>
      <c r="E20455" s="421">
        <v>148744</v>
      </c>
      <c r="F20455" s="413">
        <v>156.91</v>
      </c>
      <c r="G20455" s="414">
        <f t="shared" si="638"/>
        <v>947.95742782486775</v>
      </c>
      <c r="H20455" s="415">
        <f t="shared" si="639"/>
        <v>4.7397871391243385</v>
      </c>
    </row>
    <row r="20456" spans="1:8" ht="15" hidden="1" thickBot="1">
      <c r="A20456" s="409">
        <v>202210</v>
      </c>
      <c r="B20456" s="196" t="s">
        <v>1151</v>
      </c>
      <c r="C20456" s="197" t="s">
        <v>791</v>
      </c>
      <c r="D20456" s="198" t="s">
        <v>339</v>
      </c>
      <c r="E20456" s="421">
        <v>766</v>
      </c>
      <c r="F20456" s="413">
        <v>156.91</v>
      </c>
      <c r="G20456" s="414">
        <f t="shared" si="638"/>
        <v>4.8817793639666052</v>
      </c>
      <c r="H20456" s="415">
        <f t="shared" si="639"/>
        <v>4.8817793639666052</v>
      </c>
    </row>
    <row r="20457" spans="1:8" ht="15" hidden="1" thickBot="1">
      <c r="A20457" s="409">
        <v>202210</v>
      </c>
      <c r="B20457" s="196" t="s">
        <v>1152</v>
      </c>
      <c r="C20457" s="197" t="s">
        <v>791</v>
      </c>
      <c r="D20457" s="198" t="s">
        <v>337</v>
      </c>
      <c r="E20457" s="421">
        <v>114553</v>
      </c>
      <c r="F20457" s="413">
        <v>156.91</v>
      </c>
      <c r="G20457" s="414">
        <f t="shared" si="638"/>
        <v>730.05544579695368</v>
      </c>
      <c r="H20457" s="415">
        <f t="shared" si="639"/>
        <v>3.6502772289847685</v>
      </c>
    </row>
    <row r="20458" spans="1:8" ht="15" hidden="1" thickBot="1">
      <c r="A20458" s="409">
        <v>202210</v>
      </c>
      <c r="B20458" s="196" t="s">
        <v>1153</v>
      </c>
      <c r="C20458" s="197" t="s">
        <v>2661</v>
      </c>
      <c r="D20458" s="198" t="s">
        <v>339</v>
      </c>
      <c r="E20458" s="421">
        <v>573</v>
      </c>
      <c r="F20458" s="413">
        <v>156.91</v>
      </c>
      <c r="G20458" s="414">
        <f t="shared" si="638"/>
        <v>3.6517749028105282</v>
      </c>
      <c r="H20458" s="415">
        <f t="shared" si="639"/>
        <v>3.6517749028105282</v>
      </c>
    </row>
    <row r="20459" spans="1:8" ht="15" hidden="1" thickBot="1">
      <c r="A20459" s="409">
        <v>202210</v>
      </c>
      <c r="B20459" s="196" t="s">
        <v>2662</v>
      </c>
      <c r="C20459" s="197" t="s">
        <v>2663</v>
      </c>
      <c r="D20459" s="198" t="s">
        <v>337</v>
      </c>
      <c r="E20459" s="421">
        <v>103853</v>
      </c>
      <c r="F20459" s="413">
        <v>156.91</v>
      </c>
      <c r="G20459" s="414">
        <f t="shared" si="638"/>
        <v>661.86348862405202</v>
      </c>
      <c r="H20459" s="415">
        <f t="shared" si="639"/>
        <v>3.3093174431202601</v>
      </c>
    </row>
    <row r="20460" spans="1:8" ht="15" hidden="1" thickBot="1">
      <c r="A20460" s="409">
        <v>202210</v>
      </c>
      <c r="B20460" s="196" t="s">
        <v>2664</v>
      </c>
      <c r="C20460" s="197" t="s">
        <v>2665</v>
      </c>
      <c r="D20460" s="198" t="s">
        <v>339</v>
      </c>
      <c r="E20460" s="421">
        <v>519</v>
      </c>
      <c r="F20460" s="413">
        <v>156.91</v>
      </c>
      <c r="G20460" s="414">
        <f t="shared" si="638"/>
        <v>3.3076285768912115</v>
      </c>
      <c r="H20460" s="415">
        <f t="shared" si="639"/>
        <v>3.3076285768912115</v>
      </c>
    </row>
    <row r="20461" spans="1:8" ht="15" hidden="1" thickBot="1">
      <c r="A20461" s="409">
        <v>202210</v>
      </c>
      <c r="B20461" s="196" t="s">
        <v>1154</v>
      </c>
      <c r="C20461" s="197" t="s">
        <v>791</v>
      </c>
      <c r="D20461" s="198" t="s">
        <v>337</v>
      </c>
      <c r="E20461" s="421">
        <v>121461</v>
      </c>
      <c r="F20461" s="413">
        <v>156.91</v>
      </c>
      <c r="G20461" s="414">
        <f t="shared" si="638"/>
        <v>774.08068319418771</v>
      </c>
      <c r="H20461" s="415">
        <f t="shared" si="639"/>
        <v>3.8704034159709386</v>
      </c>
    </row>
    <row r="20462" spans="1:8" ht="15" hidden="1" thickBot="1">
      <c r="A20462" s="409">
        <v>202210</v>
      </c>
      <c r="B20462" s="196" t="s">
        <v>1155</v>
      </c>
      <c r="C20462" s="197" t="s">
        <v>791</v>
      </c>
      <c r="D20462" s="198" t="s">
        <v>339</v>
      </c>
      <c r="E20462" s="421">
        <v>607</v>
      </c>
      <c r="F20462" s="413">
        <v>156.91</v>
      </c>
      <c r="G20462" s="414">
        <f t="shared" si="638"/>
        <v>3.8684596265375055</v>
      </c>
      <c r="H20462" s="415">
        <f t="shared" si="639"/>
        <v>3.8684596265375055</v>
      </c>
    </row>
    <row r="20463" spans="1:8" ht="15" hidden="1" thickBot="1">
      <c r="A20463" s="409">
        <v>202210</v>
      </c>
      <c r="B20463" s="196" t="s">
        <v>1156</v>
      </c>
      <c r="C20463" s="197" t="s">
        <v>791</v>
      </c>
      <c r="D20463" s="198" t="s">
        <v>337</v>
      </c>
      <c r="E20463" s="421">
        <v>114237</v>
      </c>
      <c r="F20463" s="413">
        <v>156.91</v>
      </c>
      <c r="G20463" s="414">
        <f t="shared" si="638"/>
        <v>728.04155248231473</v>
      </c>
      <c r="H20463" s="415">
        <f t="shared" si="639"/>
        <v>3.6402077624115736</v>
      </c>
    </row>
    <row r="20464" spans="1:8" ht="15" hidden="1" thickBot="1">
      <c r="A20464" s="409">
        <v>202210</v>
      </c>
      <c r="B20464" s="196" t="s">
        <v>1157</v>
      </c>
      <c r="C20464" s="197" t="s">
        <v>791</v>
      </c>
      <c r="D20464" s="198" t="s">
        <v>339</v>
      </c>
      <c r="E20464" s="421">
        <v>571</v>
      </c>
      <c r="F20464" s="413">
        <v>156.91</v>
      </c>
      <c r="G20464" s="414">
        <f t="shared" si="638"/>
        <v>3.6390287425912944</v>
      </c>
      <c r="H20464" s="415">
        <f t="shared" si="639"/>
        <v>3.6390287425912944</v>
      </c>
    </row>
    <row r="20465" spans="1:8" ht="15" hidden="1" thickBot="1">
      <c r="A20465" s="409">
        <v>202210</v>
      </c>
      <c r="B20465" s="196" t="s">
        <v>1158</v>
      </c>
      <c r="C20465" s="197" t="s">
        <v>791</v>
      </c>
      <c r="D20465" s="198" t="s">
        <v>337</v>
      </c>
      <c r="E20465" s="421">
        <v>115230</v>
      </c>
      <c r="F20465" s="413">
        <v>156.91</v>
      </c>
      <c r="G20465" s="414">
        <f t="shared" si="638"/>
        <v>734.37002103116436</v>
      </c>
      <c r="H20465" s="415">
        <f t="shared" si="639"/>
        <v>3.6718501051558219</v>
      </c>
    </row>
    <row r="20466" spans="1:8" ht="15" hidden="1" thickBot="1">
      <c r="A20466" s="409">
        <v>202210</v>
      </c>
      <c r="B20466" s="196" t="s">
        <v>1159</v>
      </c>
      <c r="C20466" s="197" t="s">
        <v>791</v>
      </c>
      <c r="D20466" s="198" t="s">
        <v>337</v>
      </c>
      <c r="E20466" s="421">
        <v>117075</v>
      </c>
      <c r="F20466" s="413">
        <v>156.91</v>
      </c>
      <c r="G20466" s="414">
        <f t="shared" si="638"/>
        <v>746.12835383340769</v>
      </c>
      <c r="H20466" s="415">
        <f t="shared" si="639"/>
        <v>3.7306417691670384</v>
      </c>
    </row>
    <row r="20467" spans="1:8" ht="15" hidden="1" thickBot="1">
      <c r="A20467" s="409">
        <v>202210</v>
      </c>
      <c r="B20467" s="196" t="s">
        <v>1160</v>
      </c>
      <c r="C20467" s="197" t="s">
        <v>791</v>
      </c>
      <c r="D20467" s="198" t="s">
        <v>339</v>
      </c>
      <c r="E20467" s="421">
        <v>585</v>
      </c>
      <c r="F20467" s="413">
        <v>156.91</v>
      </c>
      <c r="G20467" s="414">
        <f t="shared" si="638"/>
        <v>3.7282518641259323</v>
      </c>
      <c r="H20467" s="415">
        <f t="shared" si="639"/>
        <v>3.7282518641259323</v>
      </c>
    </row>
    <row r="20468" spans="1:8" ht="15" hidden="1" thickBot="1">
      <c r="A20468" s="409">
        <v>202210</v>
      </c>
      <c r="B20468" s="196" t="s">
        <v>1161</v>
      </c>
      <c r="C20468" s="197" t="s">
        <v>791</v>
      </c>
      <c r="D20468" s="198" t="s">
        <v>337</v>
      </c>
      <c r="E20468" s="421">
        <v>131416</v>
      </c>
      <c r="F20468" s="413">
        <v>156.91</v>
      </c>
      <c r="G20468" s="414">
        <f t="shared" si="638"/>
        <v>837.52469568542483</v>
      </c>
      <c r="H20468" s="415">
        <f t="shared" si="639"/>
        <v>4.187623478427124</v>
      </c>
    </row>
    <row r="20469" spans="1:8" ht="15" hidden="1" thickBot="1">
      <c r="A20469" s="409">
        <v>202210</v>
      </c>
      <c r="B20469" s="196" t="s">
        <v>1162</v>
      </c>
      <c r="C20469" s="197" t="s">
        <v>791</v>
      </c>
      <c r="D20469" s="198" t="s">
        <v>339</v>
      </c>
      <c r="E20469" s="421">
        <v>657</v>
      </c>
      <c r="F20469" s="413">
        <v>156.91</v>
      </c>
      <c r="G20469" s="414">
        <f t="shared" si="638"/>
        <v>4.1871136320183542</v>
      </c>
      <c r="H20469" s="415">
        <f t="shared" si="639"/>
        <v>4.1871136320183542</v>
      </c>
    </row>
    <row r="20470" spans="1:8" ht="15" hidden="1" thickBot="1">
      <c r="A20470" s="409">
        <v>202210</v>
      </c>
      <c r="B20470" s="196" t="s">
        <v>1163</v>
      </c>
      <c r="C20470" s="197" t="s">
        <v>791</v>
      </c>
      <c r="D20470" s="198" t="s">
        <v>337</v>
      </c>
      <c r="E20470" s="421">
        <v>157899</v>
      </c>
      <c r="F20470" s="413">
        <v>156.91</v>
      </c>
      <c r="G20470" s="414">
        <f t="shared" si="638"/>
        <v>1006.3029762284112</v>
      </c>
      <c r="H20470" s="415">
        <f t="shared" si="639"/>
        <v>5.0315148811420558</v>
      </c>
    </row>
    <row r="20471" spans="1:8" ht="15" hidden="1" thickBot="1">
      <c r="A20471" s="409">
        <v>202210</v>
      </c>
      <c r="B20471" s="196" t="s">
        <v>1164</v>
      </c>
      <c r="C20471" s="197" t="s">
        <v>791</v>
      </c>
      <c r="D20471" s="198" t="s">
        <v>337</v>
      </c>
      <c r="E20471" s="421">
        <v>114892</v>
      </c>
      <c r="F20471" s="413">
        <v>156.91</v>
      </c>
      <c r="G20471" s="414">
        <f t="shared" si="638"/>
        <v>732.21591995411382</v>
      </c>
      <c r="H20471" s="415">
        <f t="shared" si="639"/>
        <v>3.6610795997705692</v>
      </c>
    </row>
    <row r="20472" spans="1:8" ht="15" hidden="1" thickBot="1">
      <c r="A20472" s="409">
        <v>202210</v>
      </c>
      <c r="B20472" s="196" t="s">
        <v>1165</v>
      </c>
      <c r="C20472" s="197" t="s">
        <v>791</v>
      </c>
      <c r="D20472" s="198" t="s">
        <v>339</v>
      </c>
      <c r="E20472" s="421">
        <v>574</v>
      </c>
      <c r="F20472" s="413">
        <v>156.91</v>
      </c>
      <c r="G20472" s="414">
        <f t="shared" si="638"/>
        <v>3.6581479829201453</v>
      </c>
      <c r="H20472" s="415">
        <f t="shared" si="639"/>
        <v>3.6581479829201453</v>
      </c>
    </row>
    <row r="20473" spans="1:8" ht="15" hidden="1" thickBot="1">
      <c r="A20473" s="409">
        <v>202210</v>
      </c>
      <c r="B20473" s="196" t="s">
        <v>1166</v>
      </c>
      <c r="C20473" s="197" t="s">
        <v>791</v>
      </c>
      <c r="D20473" s="198" t="s">
        <v>337</v>
      </c>
      <c r="E20473" s="421">
        <v>99998</v>
      </c>
      <c r="F20473" s="413">
        <v>156.91</v>
      </c>
      <c r="G20473" s="414">
        <f t="shared" si="638"/>
        <v>637.29526480147854</v>
      </c>
      <c r="H20473" s="415">
        <f t="shared" si="639"/>
        <v>3.1864763240073928</v>
      </c>
    </row>
    <row r="20474" spans="1:8" ht="15" hidden="1" thickBot="1">
      <c r="A20474" s="409">
        <v>202210</v>
      </c>
      <c r="B20474" s="196" t="s">
        <v>1167</v>
      </c>
      <c r="C20474" s="197" t="s">
        <v>791</v>
      </c>
      <c r="D20474" s="198" t="s">
        <v>337</v>
      </c>
      <c r="E20474" s="421">
        <v>109389</v>
      </c>
      <c r="F20474" s="413">
        <v>156.91</v>
      </c>
      <c r="G20474" s="414">
        <f t="shared" si="638"/>
        <v>697.14486011089161</v>
      </c>
      <c r="H20474" s="415">
        <f t="shared" si="639"/>
        <v>3.485724300554458</v>
      </c>
    </row>
    <row r="20475" spans="1:8" ht="15" hidden="1" thickBot="1">
      <c r="A20475" s="409">
        <v>202210</v>
      </c>
      <c r="B20475" s="196" t="s">
        <v>1168</v>
      </c>
      <c r="C20475" s="197" t="s">
        <v>791</v>
      </c>
      <c r="D20475" s="198" t="s">
        <v>337</v>
      </c>
      <c r="E20475" s="421">
        <v>139393</v>
      </c>
      <c r="F20475" s="413">
        <v>156.91</v>
      </c>
      <c r="G20475" s="414">
        <f t="shared" si="638"/>
        <v>888.36275571983947</v>
      </c>
      <c r="H20475" s="415">
        <f t="shared" si="639"/>
        <v>4.4418137785991973</v>
      </c>
    </row>
    <row r="20476" spans="1:8" ht="15" hidden="1" thickBot="1">
      <c r="A20476" s="409">
        <v>202210</v>
      </c>
      <c r="B20476" s="196" t="s">
        <v>1169</v>
      </c>
      <c r="C20476" s="197" t="s">
        <v>791</v>
      </c>
      <c r="D20476" s="198" t="s">
        <v>339</v>
      </c>
      <c r="E20476" s="421">
        <v>697</v>
      </c>
      <c r="F20476" s="413">
        <v>156.91</v>
      </c>
      <c r="G20476" s="414">
        <f t="shared" si="638"/>
        <v>4.4420368364030338</v>
      </c>
      <c r="H20476" s="415">
        <f t="shared" si="639"/>
        <v>4.4420368364030338</v>
      </c>
    </row>
    <row r="20477" spans="1:8" ht="15" hidden="1" thickBot="1">
      <c r="A20477" s="409">
        <v>202210</v>
      </c>
      <c r="B20477" s="196" t="s">
        <v>1170</v>
      </c>
      <c r="C20477" s="197" t="s">
        <v>791</v>
      </c>
      <c r="D20477" s="198" t="s">
        <v>337</v>
      </c>
      <c r="E20477" s="421">
        <v>117105</v>
      </c>
      <c r="F20477" s="413">
        <v>156.91</v>
      </c>
      <c r="G20477" s="414">
        <f t="shared" si="638"/>
        <v>746.31954623669617</v>
      </c>
      <c r="H20477" s="415">
        <f t="shared" si="639"/>
        <v>3.7315977311834807</v>
      </c>
    </row>
    <row r="20478" spans="1:8" ht="15" hidden="1" thickBot="1">
      <c r="A20478" s="409">
        <v>202210</v>
      </c>
      <c r="B20478" s="196" t="s">
        <v>1171</v>
      </c>
      <c r="C20478" s="197" t="s">
        <v>791</v>
      </c>
      <c r="D20478" s="198" t="s">
        <v>337</v>
      </c>
      <c r="E20478" s="421">
        <v>122035</v>
      </c>
      <c r="F20478" s="413">
        <v>156.91</v>
      </c>
      <c r="G20478" s="414">
        <f t="shared" si="638"/>
        <v>777.73883117710795</v>
      </c>
      <c r="H20478" s="415">
        <f t="shared" si="639"/>
        <v>3.8886941558855397</v>
      </c>
    </row>
    <row r="20479" spans="1:8" ht="15" hidden="1" thickBot="1">
      <c r="A20479" s="409">
        <v>202210</v>
      </c>
      <c r="B20479" s="196" t="s">
        <v>1172</v>
      </c>
      <c r="C20479" s="197" t="s">
        <v>791</v>
      </c>
      <c r="D20479" s="198" t="s">
        <v>339</v>
      </c>
      <c r="E20479" s="421">
        <v>610</v>
      </c>
      <c r="F20479" s="413">
        <v>156.91</v>
      </c>
      <c r="G20479" s="414">
        <f t="shared" si="638"/>
        <v>3.8875788668663565</v>
      </c>
      <c r="H20479" s="415">
        <f t="shared" si="639"/>
        <v>3.8875788668663565</v>
      </c>
    </row>
    <row r="20480" spans="1:8" ht="15" hidden="1" thickBot="1">
      <c r="A20480" s="409">
        <v>202210</v>
      </c>
      <c r="B20480" s="196" t="s">
        <v>1173</v>
      </c>
      <c r="C20480" s="197" t="s">
        <v>791</v>
      </c>
      <c r="D20480" s="198" t="s">
        <v>339</v>
      </c>
      <c r="E20480" s="421">
        <v>586</v>
      </c>
      <c r="F20480" s="413">
        <v>156.91</v>
      </c>
      <c r="G20480" s="414">
        <f t="shared" si="638"/>
        <v>3.734624944235549</v>
      </c>
      <c r="H20480" s="415">
        <f t="shared" si="639"/>
        <v>3.734624944235549</v>
      </c>
    </row>
    <row r="20481" spans="1:8" ht="15" hidden="1" thickBot="1">
      <c r="A20481" s="409">
        <v>202210</v>
      </c>
      <c r="B20481" s="196" t="s">
        <v>1174</v>
      </c>
      <c r="C20481" s="197" t="s">
        <v>791</v>
      </c>
      <c r="D20481" s="198" t="s">
        <v>337</v>
      </c>
      <c r="E20481" s="421">
        <v>139278</v>
      </c>
      <c r="F20481" s="413">
        <v>156.91</v>
      </c>
      <c r="G20481" s="414">
        <f t="shared" si="638"/>
        <v>887.62985150723341</v>
      </c>
      <c r="H20481" s="415">
        <f t="shared" si="639"/>
        <v>4.4381492575361667</v>
      </c>
    </row>
    <row r="20482" spans="1:8" ht="15" hidden="1" thickBot="1">
      <c r="A20482" s="409">
        <v>202210</v>
      </c>
      <c r="B20482" s="196" t="s">
        <v>1175</v>
      </c>
      <c r="C20482" s="197" t="s">
        <v>791</v>
      </c>
      <c r="D20482" s="198" t="s">
        <v>337</v>
      </c>
      <c r="E20482" s="421">
        <v>121265</v>
      </c>
      <c r="F20482" s="413">
        <v>156.91</v>
      </c>
      <c r="G20482" s="414">
        <f t="shared" ref="G20482:G20545" si="640">+E20482/F20482</f>
        <v>772.83155949270281</v>
      </c>
      <c r="H20482" s="415">
        <f t="shared" ref="H20482:H20545" si="641">IF(D20482="TB",G20482/200,IF(D20482="LT",G20482,"VER"))</f>
        <v>3.864157797463514</v>
      </c>
    </row>
    <row r="20483" spans="1:8" ht="15" hidden="1" thickBot="1">
      <c r="A20483" s="409">
        <v>202210</v>
      </c>
      <c r="B20483" s="196" t="s">
        <v>1176</v>
      </c>
      <c r="C20483" s="197" t="s">
        <v>791</v>
      </c>
      <c r="D20483" s="198" t="s">
        <v>337</v>
      </c>
      <c r="E20483" s="421">
        <v>143088</v>
      </c>
      <c r="F20483" s="413">
        <v>156.91</v>
      </c>
      <c r="G20483" s="414">
        <f t="shared" si="640"/>
        <v>911.91128672487412</v>
      </c>
      <c r="H20483" s="415">
        <f t="shared" si="641"/>
        <v>4.5595564336243708</v>
      </c>
    </row>
    <row r="20484" spans="1:8" ht="15" hidden="1" thickBot="1">
      <c r="A20484" s="409">
        <v>202210</v>
      </c>
      <c r="B20484" s="196" t="s">
        <v>1177</v>
      </c>
      <c r="C20484" s="197" t="s">
        <v>791</v>
      </c>
      <c r="D20484" s="198" t="s">
        <v>337</v>
      </c>
      <c r="E20484" s="421">
        <v>107752</v>
      </c>
      <c r="F20484" s="413">
        <v>156.91</v>
      </c>
      <c r="G20484" s="414">
        <f t="shared" si="640"/>
        <v>686.71212797144858</v>
      </c>
      <c r="H20484" s="415">
        <f t="shared" si="641"/>
        <v>3.4335606398572427</v>
      </c>
    </row>
    <row r="20485" spans="1:8" ht="15" hidden="1" thickBot="1">
      <c r="A20485" s="409">
        <v>202210</v>
      </c>
      <c r="B20485" s="196" t="s">
        <v>1178</v>
      </c>
      <c r="C20485" s="197" t="s">
        <v>791</v>
      </c>
      <c r="D20485" s="198" t="s">
        <v>339</v>
      </c>
      <c r="E20485" s="421">
        <v>539</v>
      </c>
      <c r="F20485" s="413">
        <v>156.91</v>
      </c>
      <c r="G20485" s="414">
        <f t="shared" si="640"/>
        <v>3.4350901790835513</v>
      </c>
      <c r="H20485" s="415">
        <f t="shared" si="641"/>
        <v>3.4350901790835513</v>
      </c>
    </row>
    <row r="20486" spans="1:8" ht="15" hidden="1" thickBot="1">
      <c r="A20486" s="409">
        <v>202210</v>
      </c>
      <c r="B20486" s="196" t="s">
        <v>1179</v>
      </c>
      <c r="C20486" s="197" t="s">
        <v>791</v>
      </c>
      <c r="D20486" s="198" t="s">
        <v>339</v>
      </c>
      <c r="E20486" s="421">
        <v>715</v>
      </c>
      <c r="F20486" s="413">
        <v>156.91</v>
      </c>
      <c r="G20486" s="414">
        <f t="shared" si="640"/>
        <v>4.5567522783761394</v>
      </c>
      <c r="H20486" s="415">
        <f t="shared" si="641"/>
        <v>4.5567522783761394</v>
      </c>
    </row>
    <row r="20487" spans="1:8" ht="15" hidden="1" thickBot="1">
      <c r="A20487" s="409">
        <v>202210</v>
      </c>
      <c r="B20487" s="196" t="s">
        <v>1180</v>
      </c>
      <c r="C20487" s="197" t="s">
        <v>791</v>
      </c>
      <c r="D20487" s="198" t="s">
        <v>337</v>
      </c>
      <c r="E20487" s="421">
        <v>155109</v>
      </c>
      <c r="F20487" s="413">
        <v>156.91</v>
      </c>
      <c r="G20487" s="414">
        <f t="shared" si="640"/>
        <v>988.52208272257985</v>
      </c>
      <c r="H20487" s="415">
        <f t="shared" si="641"/>
        <v>4.9426104136128997</v>
      </c>
    </row>
    <row r="20488" spans="1:8" ht="15" hidden="1" thickBot="1">
      <c r="A20488" s="409">
        <v>202210</v>
      </c>
      <c r="B20488" s="196" t="s">
        <v>1181</v>
      </c>
      <c r="C20488" s="197" t="s">
        <v>791</v>
      </c>
      <c r="D20488" s="198" t="s">
        <v>339</v>
      </c>
      <c r="E20488" s="421">
        <v>776</v>
      </c>
      <c r="F20488" s="413">
        <v>156.91</v>
      </c>
      <c r="G20488" s="414">
        <f t="shared" si="640"/>
        <v>4.9455101650627746</v>
      </c>
      <c r="H20488" s="415">
        <f t="shared" si="641"/>
        <v>4.9455101650627746</v>
      </c>
    </row>
    <row r="20489" spans="1:8" ht="15" hidden="1" thickBot="1">
      <c r="A20489" s="409">
        <v>202210</v>
      </c>
      <c r="B20489" s="196" t="s">
        <v>1182</v>
      </c>
      <c r="C20489" s="197" t="s">
        <v>791</v>
      </c>
      <c r="D20489" s="198" t="s">
        <v>337</v>
      </c>
      <c r="E20489" s="421">
        <v>125256</v>
      </c>
      <c r="F20489" s="413">
        <v>156.91</v>
      </c>
      <c r="G20489" s="414">
        <f t="shared" si="640"/>
        <v>798.26652221018423</v>
      </c>
      <c r="H20489" s="415">
        <f t="shared" si="641"/>
        <v>3.9913326110509213</v>
      </c>
    </row>
    <row r="20490" spans="1:8" ht="15" hidden="1" thickBot="1">
      <c r="A20490" s="409">
        <v>202210</v>
      </c>
      <c r="B20490" s="196" t="s">
        <v>1183</v>
      </c>
      <c r="C20490" s="197" t="s">
        <v>791</v>
      </c>
      <c r="D20490" s="198" t="s">
        <v>339</v>
      </c>
      <c r="E20490" s="421">
        <v>626</v>
      </c>
      <c r="F20490" s="413">
        <v>156.91</v>
      </c>
      <c r="G20490" s="414">
        <f t="shared" si="640"/>
        <v>3.9895481486202282</v>
      </c>
      <c r="H20490" s="415">
        <f t="shared" si="641"/>
        <v>3.9895481486202282</v>
      </c>
    </row>
    <row r="20491" spans="1:8" ht="15" hidden="1" thickBot="1">
      <c r="A20491" s="409">
        <v>202210</v>
      </c>
      <c r="B20491" s="196" t="s">
        <v>2613</v>
      </c>
      <c r="C20491" s="197" t="s">
        <v>791</v>
      </c>
      <c r="D20491" s="198" t="s">
        <v>337</v>
      </c>
      <c r="E20491" s="421">
        <v>123194</v>
      </c>
      <c r="F20491" s="413">
        <v>156.91</v>
      </c>
      <c r="G20491" s="414">
        <f t="shared" si="640"/>
        <v>785.125231024154</v>
      </c>
      <c r="H20491" s="415">
        <f t="shared" si="641"/>
        <v>3.9256261551207698</v>
      </c>
    </row>
    <row r="20492" spans="1:8" ht="15" hidden="1" thickBot="1">
      <c r="A20492" s="409">
        <v>202210</v>
      </c>
      <c r="B20492" s="196" t="s">
        <v>2614</v>
      </c>
      <c r="C20492" s="197" t="s">
        <v>791</v>
      </c>
      <c r="D20492" s="198" t="s">
        <v>339</v>
      </c>
      <c r="E20492" s="421">
        <v>616</v>
      </c>
      <c r="F20492" s="413">
        <v>156.91</v>
      </c>
      <c r="G20492" s="414">
        <f t="shared" si="640"/>
        <v>3.9258173475240583</v>
      </c>
      <c r="H20492" s="415">
        <f t="shared" si="641"/>
        <v>3.9258173475240583</v>
      </c>
    </row>
    <row r="20493" spans="1:8" ht="15" hidden="1" thickBot="1">
      <c r="A20493" s="409">
        <v>202210</v>
      </c>
      <c r="B20493" s="196" t="s">
        <v>1184</v>
      </c>
      <c r="C20493" s="197" t="s">
        <v>791</v>
      </c>
      <c r="D20493" s="198" t="s">
        <v>337</v>
      </c>
      <c r="E20493" s="421">
        <v>149273</v>
      </c>
      <c r="F20493" s="413">
        <v>156.91</v>
      </c>
      <c r="G20493" s="414">
        <f t="shared" si="640"/>
        <v>951.32878720285521</v>
      </c>
      <c r="H20493" s="415">
        <f t="shared" si="641"/>
        <v>4.7566439360142763</v>
      </c>
    </row>
    <row r="20494" spans="1:8" ht="15" hidden="1" thickBot="1">
      <c r="A20494" s="409">
        <v>202210</v>
      </c>
      <c r="B20494" s="196" t="s">
        <v>1185</v>
      </c>
      <c r="C20494" s="197" t="s">
        <v>791</v>
      </c>
      <c r="D20494" s="198" t="s">
        <v>339</v>
      </c>
      <c r="E20494" s="421">
        <v>746</v>
      </c>
      <c r="F20494" s="413">
        <v>156.91</v>
      </c>
      <c r="G20494" s="414">
        <f t="shared" si="640"/>
        <v>4.7543177617742653</v>
      </c>
      <c r="H20494" s="415">
        <f t="shared" si="641"/>
        <v>4.7543177617742653</v>
      </c>
    </row>
    <row r="20495" spans="1:8" ht="15" hidden="1" thickBot="1">
      <c r="A20495" s="409">
        <v>202210</v>
      </c>
      <c r="B20495" s="196" t="s">
        <v>2615</v>
      </c>
      <c r="C20495" s="197" t="s">
        <v>791</v>
      </c>
      <c r="D20495" s="198" t="s">
        <v>337</v>
      </c>
      <c r="E20495" s="421">
        <v>127197</v>
      </c>
      <c r="F20495" s="413">
        <v>156.91</v>
      </c>
      <c r="G20495" s="414">
        <f t="shared" si="640"/>
        <v>810.63667070295071</v>
      </c>
      <c r="H20495" s="415">
        <f t="shared" si="641"/>
        <v>4.0531833535147532</v>
      </c>
    </row>
    <row r="20496" spans="1:8" ht="15" hidden="1" thickBot="1">
      <c r="A20496" s="409">
        <v>202210</v>
      </c>
      <c r="B20496" s="196" t="s">
        <v>2616</v>
      </c>
      <c r="C20496" s="197" t="s">
        <v>791</v>
      </c>
      <c r="D20496" s="198" t="s">
        <v>339</v>
      </c>
      <c r="E20496" s="421">
        <v>636</v>
      </c>
      <c r="F20496" s="413">
        <v>156.91</v>
      </c>
      <c r="G20496" s="414">
        <f t="shared" si="640"/>
        <v>4.0532789497163977</v>
      </c>
      <c r="H20496" s="415">
        <f t="shared" si="641"/>
        <v>4.0532789497163977</v>
      </c>
    </row>
    <row r="20497" spans="1:8" ht="15" hidden="1" thickBot="1">
      <c r="A20497" s="409">
        <v>202210</v>
      </c>
      <c r="B20497" s="196" t="s">
        <v>2602</v>
      </c>
      <c r="C20497" s="197" t="s">
        <v>791</v>
      </c>
      <c r="D20497" s="198" t="s">
        <v>337</v>
      </c>
      <c r="E20497" s="421">
        <v>123402</v>
      </c>
      <c r="F20497" s="413">
        <v>156.91</v>
      </c>
      <c r="G20497" s="414">
        <f t="shared" si="640"/>
        <v>786.4508316869543</v>
      </c>
      <c r="H20497" s="415">
        <f t="shared" si="641"/>
        <v>3.9322541584347714</v>
      </c>
    </row>
    <row r="20498" spans="1:8" ht="15" hidden="1" thickBot="1">
      <c r="A20498" s="409">
        <v>202210</v>
      </c>
      <c r="B20498" s="196" t="s">
        <v>2603</v>
      </c>
      <c r="C20498" s="197" t="s">
        <v>791</v>
      </c>
      <c r="D20498" s="198" t="s">
        <v>339</v>
      </c>
      <c r="E20498" s="421">
        <v>617</v>
      </c>
      <c r="F20498" s="413">
        <v>156.91</v>
      </c>
      <c r="G20498" s="414">
        <f t="shared" si="640"/>
        <v>3.9321904276336754</v>
      </c>
      <c r="H20498" s="415">
        <f t="shared" si="641"/>
        <v>3.9321904276336754</v>
      </c>
    </row>
    <row r="20499" spans="1:8" ht="15" hidden="1" thickBot="1">
      <c r="A20499" s="409">
        <v>202210</v>
      </c>
      <c r="B20499" s="196" t="s">
        <v>1186</v>
      </c>
      <c r="C20499" s="197" t="s">
        <v>791</v>
      </c>
      <c r="D20499" s="198" t="s">
        <v>337</v>
      </c>
      <c r="E20499" s="421">
        <v>170053</v>
      </c>
      <c r="F20499" s="413">
        <v>156.91</v>
      </c>
      <c r="G20499" s="414">
        <f t="shared" si="640"/>
        <v>1083.761391880696</v>
      </c>
      <c r="H20499" s="415">
        <f t="shared" si="641"/>
        <v>5.4188069594034802</v>
      </c>
    </row>
    <row r="20500" spans="1:8" ht="15" hidden="1" thickBot="1">
      <c r="A20500" s="409">
        <v>202210</v>
      </c>
      <c r="B20500" s="196" t="s">
        <v>1187</v>
      </c>
      <c r="C20500" s="197" t="s">
        <v>791</v>
      </c>
      <c r="D20500" s="198" t="s">
        <v>337</v>
      </c>
      <c r="E20500" s="421">
        <v>86903</v>
      </c>
      <c r="F20500" s="413">
        <v>156.91</v>
      </c>
      <c r="G20500" s="414">
        <f t="shared" si="640"/>
        <v>553.83978076604421</v>
      </c>
      <c r="H20500" s="415">
        <f t="shared" si="641"/>
        <v>2.7691989038302212</v>
      </c>
    </row>
    <row r="20501" spans="1:8" ht="15" hidden="1" thickBot="1">
      <c r="A20501" s="409">
        <v>202210</v>
      </c>
      <c r="B20501" s="196" t="s">
        <v>1188</v>
      </c>
      <c r="C20501" s="197" t="s">
        <v>791</v>
      </c>
      <c r="D20501" s="198" t="s">
        <v>339</v>
      </c>
      <c r="E20501" s="421">
        <v>434</v>
      </c>
      <c r="F20501" s="413">
        <v>156.91</v>
      </c>
      <c r="G20501" s="414">
        <f t="shared" si="640"/>
        <v>2.7659167675737684</v>
      </c>
      <c r="H20501" s="415">
        <f t="shared" si="641"/>
        <v>2.7659167675737684</v>
      </c>
    </row>
    <row r="20502" spans="1:8" ht="15" hidden="1" thickBot="1">
      <c r="A20502" s="409">
        <v>202210</v>
      </c>
      <c r="B20502" s="196" t="s">
        <v>1189</v>
      </c>
      <c r="C20502" s="197" t="s">
        <v>791</v>
      </c>
      <c r="D20502" s="198" t="s">
        <v>337</v>
      </c>
      <c r="E20502" s="421">
        <v>101401</v>
      </c>
      <c r="F20502" s="413">
        <v>156.91</v>
      </c>
      <c r="G20502" s="414">
        <f t="shared" si="640"/>
        <v>646.23669619527118</v>
      </c>
      <c r="H20502" s="415">
        <f t="shared" si="641"/>
        <v>3.2311834809763558</v>
      </c>
    </row>
    <row r="20503" spans="1:8" ht="15" hidden="1" thickBot="1">
      <c r="A20503" s="409">
        <v>202210</v>
      </c>
      <c r="B20503" s="196" t="s">
        <v>1190</v>
      </c>
      <c r="C20503" s="197" t="s">
        <v>791</v>
      </c>
      <c r="D20503" s="198" t="s">
        <v>339</v>
      </c>
      <c r="E20503" s="421">
        <v>507</v>
      </c>
      <c r="F20503" s="413">
        <v>156.91</v>
      </c>
      <c r="G20503" s="414">
        <f t="shared" si="640"/>
        <v>3.2311516155758078</v>
      </c>
      <c r="H20503" s="415">
        <f t="shared" si="641"/>
        <v>3.2311516155758078</v>
      </c>
    </row>
    <row r="20504" spans="1:8" ht="15" hidden="1" thickBot="1">
      <c r="A20504" s="409">
        <v>202210</v>
      </c>
      <c r="B20504" s="196" t="s">
        <v>1191</v>
      </c>
      <c r="C20504" s="197" t="s">
        <v>791</v>
      </c>
      <c r="D20504" s="198" t="s">
        <v>339</v>
      </c>
      <c r="E20504" s="421">
        <v>0.01</v>
      </c>
      <c r="F20504" s="413">
        <v>156.91</v>
      </c>
      <c r="G20504" s="414">
        <f t="shared" si="640"/>
        <v>6.3730801096169775E-5</v>
      </c>
      <c r="H20504" s="415">
        <f t="shared" si="641"/>
        <v>6.3730801096169775E-5</v>
      </c>
    </row>
    <row r="20505" spans="1:8" ht="15" hidden="1" thickBot="1">
      <c r="A20505" s="409">
        <v>202210</v>
      </c>
      <c r="B20505" s="196" t="s">
        <v>1192</v>
      </c>
      <c r="C20505" s="197" t="s">
        <v>791</v>
      </c>
      <c r="D20505" s="198" t="s">
        <v>337</v>
      </c>
      <c r="E20505" s="421">
        <v>105011</v>
      </c>
      <c r="F20505" s="413">
        <v>156.91</v>
      </c>
      <c r="G20505" s="414">
        <f t="shared" si="640"/>
        <v>669.24351539098848</v>
      </c>
      <c r="H20505" s="415">
        <f t="shared" si="641"/>
        <v>3.3462175769549423</v>
      </c>
    </row>
    <row r="20506" spans="1:8" ht="15" hidden="1" thickBot="1">
      <c r="A20506" s="409">
        <v>202210</v>
      </c>
      <c r="B20506" s="196" t="s">
        <v>1193</v>
      </c>
      <c r="C20506" s="197" t="s">
        <v>791</v>
      </c>
      <c r="D20506" s="198" t="s">
        <v>339</v>
      </c>
      <c r="E20506" s="421">
        <v>525</v>
      </c>
      <c r="F20506" s="413">
        <v>156.91</v>
      </c>
      <c r="G20506" s="414">
        <f t="shared" si="640"/>
        <v>3.3458670575489133</v>
      </c>
      <c r="H20506" s="415">
        <f t="shared" si="641"/>
        <v>3.3458670575489133</v>
      </c>
    </row>
    <row r="20507" spans="1:8" ht="15" hidden="1" thickBot="1">
      <c r="A20507" s="409">
        <v>202210</v>
      </c>
      <c r="B20507" s="196" t="s">
        <v>1194</v>
      </c>
      <c r="C20507" s="197" t="s">
        <v>791</v>
      </c>
      <c r="D20507" s="198" t="s">
        <v>337</v>
      </c>
      <c r="E20507" s="421">
        <v>125218</v>
      </c>
      <c r="F20507" s="413">
        <v>156.91</v>
      </c>
      <c r="G20507" s="414">
        <f t="shared" si="640"/>
        <v>798.02434516601875</v>
      </c>
      <c r="H20507" s="415">
        <f t="shared" si="641"/>
        <v>3.9901217258300936</v>
      </c>
    </row>
    <row r="20508" spans="1:8" ht="15" hidden="1" thickBot="1">
      <c r="A20508" s="409">
        <v>202210</v>
      </c>
      <c r="B20508" s="196" t="s">
        <v>1195</v>
      </c>
      <c r="C20508" s="197" t="s">
        <v>791</v>
      </c>
      <c r="D20508" s="198" t="s">
        <v>339</v>
      </c>
      <c r="E20508" s="421">
        <v>626</v>
      </c>
      <c r="F20508" s="413">
        <v>156.91</v>
      </c>
      <c r="G20508" s="414">
        <f t="shared" si="640"/>
        <v>3.9895481486202282</v>
      </c>
      <c r="H20508" s="415">
        <f t="shared" si="641"/>
        <v>3.9895481486202282</v>
      </c>
    </row>
    <row r="20509" spans="1:8" ht="15" hidden="1" thickBot="1">
      <c r="A20509" s="409">
        <v>202210</v>
      </c>
      <c r="B20509" s="196" t="s">
        <v>1196</v>
      </c>
      <c r="C20509" s="197" t="s">
        <v>791</v>
      </c>
      <c r="D20509" s="198" t="s">
        <v>337</v>
      </c>
      <c r="E20509" s="421">
        <v>77310</v>
      </c>
      <c r="F20509" s="413">
        <v>156.91</v>
      </c>
      <c r="G20509" s="414">
        <f t="shared" si="640"/>
        <v>492.70282327448859</v>
      </c>
      <c r="H20509" s="415">
        <f t="shared" si="641"/>
        <v>2.4635141163724428</v>
      </c>
    </row>
    <row r="20510" spans="1:8" ht="15" hidden="1" thickBot="1">
      <c r="A20510" s="409">
        <v>202210</v>
      </c>
      <c r="B20510" s="196" t="s">
        <v>1197</v>
      </c>
      <c r="C20510" s="197" t="s">
        <v>791</v>
      </c>
      <c r="D20510" s="198" t="s">
        <v>339</v>
      </c>
      <c r="E20510" s="421">
        <v>387</v>
      </c>
      <c r="F20510" s="413">
        <v>156.91</v>
      </c>
      <c r="G20510" s="414">
        <f t="shared" si="640"/>
        <v>2.4663820024217706</v>
      </c>
      <c r="H20510" s="415">
        <f t="shared" si="641"/>
        <v>2.4663820024217706</v>
      </c>
    </row>
    <row r="20511" spans="1:8" ht="15" hidden="1" thickBot="1">
      <c r="A20511" s="409">
        <v>202210</v>
      </c>
      <c r="B20511" s="196" t="s">
        <v>1198</v>
      </c>
      <c r="C20511" s="197" t="s">
        <v>791</v>
      </c>
      <c r="D20511" s="198" t="s">
        <v>337</v>
      </c>
      <c r="E20511" s="421">
        <v>111206</v>
      </c>
      <c r="F20511" s="413">
        <v>156.91</v>
      </c>
      <c r="G20511" s="414">
        <f t="shared" si="640"/>
        <v>708.72474667006566</v>
      </c>
      <c r="H20511" s="415">
        <f t="shared" si="641"/>
        <v>3.5436237333503282</v>
      </c>
    </row>
    <row r="20512" spans="1:8" ht="15" hidden="1" thickBot="1">
      <c r="A20512" s="409">
        <v>202210</v>
      </c>
      <c r="B20512" s="196" t="s">
        <v>1199</v>
      </c>
      <c r="C20512" s="197" t="s">
        <v>791</v>
      </c>
      <c r="D20512" s="198" t="s">
        <v>339</v>
      </c>
      <c r="E20512" s="421">
        <v>556</v>
      </c>
      <c r="F20512" s="413">
        <v>156.91</v>
      </c>
      <c r="G20512" s="414">
        <f t="shared" si="640"/>
        <v>3.5434325409470397</v>
      </c>
      <c r="H20512" s="415">
        <f t="shared" si="641"/>
        <v>3.5434325409470397</v>
      </c>
    </row>
    <row r="20513" spans="1:8" ht="15" hidden="1" thickBot="1">
      <c r="A20513" s="409">
        <v>202210</v>
      </c>
      <c r="B20513" s="196" t="s">
        <v>1200</v>
      </c>
      <c r="C20513" s="197" t="s">
        <v>791</v>
      </c>
      <c r="D20513" s="198" t="s">
        <v>337</v>
      </c>
      <c r="E20513" s="421">
        <v>137212</v>
      </c>
      <c r="F20513" s="413">
        <v>156.91</v>
      </c>
      <c r="G20513" s="414">
        <f t="shared" si="640"/>
        <v>874.46306800076479</v>
      </c>
      <c r="H20513" s="415">
        <f t="shared" si="641"/>
        <v>4.3723153400038237</v>
      </c>
    </row>
    <row r="20514" spans="1:8" ht="15" hidden="1" thickBot="1">
      <c r="A20514" s="409">
        <v>202210</v>
      </c>
      <c r="B20514" s="196" t="s">
        <v>1201</v>
      </c>
      <c r="C20514" s="197" t="s">
        <v>791</v>
      </c>
      <c r="D20514" s="198" t="s">
        <v>339</v>
      </c>
      <c r="E20514" s="421">
        <v>686</v>
      </c>
      <c r="F20514" s="413">
        <v>156.91</v>
      </c>
      <c r="G20514" s="414">
        <f t="shared" si="640"/>
        <v>4.3719329551972468</v>
      </c>
      <c r="H20514" s="415">
        <f t="shared" si="641"/>
        <v>4.3719329551972468</v>
      </c>
    </row>
    <row r="20515" spans="1:8" ht="15" hidden="1" thickBot="1">
      <c r="A20515" s="409">
        <v>202210</v>
      </c>
      <c r="B20515" s="196" t="s">
        <v>1202</v>
      </c>
      <c r="C20515" s="197" t="s">
        <v>791</v>
      </c>
      <c r="D20515" s="198" t="s">
        <v>337</v>
      </c>
      <c r="E20515" s="421">
        <v>118334</v>
      </c>
      <c r="F20515" s="413">
        <v>156.91</v>
      </c>
      <c r="G20515" s="414">
        <f t="shared" si="640"/>
        <v>754.1520616914155</v>
      </c>
      <c r="H20515" s="415">
        <f t="shared" si="641"/>
        <v>3.7707603084570773</v>
      </c>
    </row>
    <row r="20516" spans="1:8" ht="15" hidden="1" thickBot="1">
      <c r="A20516" s="409">
        <v>202210</v>
      </c>
      <c r="B20516" s="196" t="s">
        <v>1203</v>
      </c>
      <c r="C20516" s="197" t="s">
        <v>791</v>
      </c>
      <c r="D20516" s="198" t="s">
        <v>339</v>
      </c>
      <c r="E20516" s="421">
        <v>592</v>
      </c>
      <c r="F20516" s="413">
        <v>156.91</v>
      </c>
      <c r="G20516" s="414">
        <f t="shared" si="640"/>
        <v>3.7728634248932509</v>
      </c>
      <c r="H20516" s="415">
        <f t="shared" si="641"/>
        <v>3.7728634248932509</v>
      </c>
    </row>
    <row r="20517" spans="1:8" ht="15" hidden="1" thickBot="1">
      <c r="A20517" s="409">
        <v>202210</v>
      </c>
      <c r="B20517" s="196" t="s">
        <v>1204</v>
      </c>
      <c r="C20517" s="197" t="s">
        <v>791</v>
      </c>
      <c r="D20517" s="198" t="s">
        <v>337</v>
      </c>
      <c r="E20517" s="421">
        <v>73434</v>
      </c>
      <c r="F20517" s="413">
        <v>156.91</v>
      </c>
      <c r="G20517" s="414">
        <f t="shared" si="640"/>
        <v>468.00076476961317</v>
      </c>
      <c r="H20517" s="415">
        <f t="shared" si="641"/>
        <v>2.340003823848066</v>
      </c>
    </row>
    <row r="20518" spans="1:8" ht="15" hidden="1" thickBot="1">
      <c r="A20518" s="409">
        <v>202210</v>
      </c>
      <c r="B20518" s="196" t="s">
        <v>1205</v>
      </c>
      <c r="C20518" s="197" t="s">
        <v>791</v>
      </c>
      <c r="D20518" s="198" t="s">
        <v>339</v>
      </c>
      <c r="E20518" s="421">
        <v>367</v>
      </c>
      <c r="F20518" s="413">
        <v>156.91</v>
      </c>
      <c r="G20518" s="414">
        <f t="shared" si="640"/>
        <v>2.3389204002294308</v>
      </c>
      <c r="H20518" s="415">
        <f t="shared" si="641"/>
        <v>2.3389204002294308</v>
      </c>
    </row>
    <row r="20519" spans="1:8" ht="15" hidden="1" thickBot="1">
      <c r="A20519" s="409">
        <v>202210</v>
      </c>
      <c r="B20519" s="196" t="s">
        <v>1206</v>
      </c>
      <c r="C20519" s="197" t="s">
        <v>791</v>
      </c>
      <c r="D20519" s="198" t="s">
        <v>337</v>
      </c>
      <c r="E20519" s="421">
        <v>125105</v>
      </c>
      <c r="F20519" s="413">
        <v>156.91</v>
      </c>
      <c r="G20519" s="414">
        <f t="shared" si="640"/>
        <v>797.304187113632</v>
      </c>
      <c r="H20519" s="415">
        <f t="shared" si="641"/>
        <v>3.9865209355681599</v>
      </c>
    </row>
    <row r="20520" spans="1:8" ht="15" hidden="1" thickBot="1">
      <c r="A20520" s="409">
        <v>202210</v>
      </c>
      <c r="B20520" s="196" t="s">
        <v>1207</v>
      </c>
      <c r="C20520" s="197" t="s">
        <v>791</v>
      </c>
      <c r="D20520" s="198" t="s">
        <v>339</v>
      </c>
      <c r="E20520" s="421">
        <v>626</v>
      </c>
      <c r="F20520" s="413">
        <v>156.91</v>
      </c>
      <c r="G20520" s="414">
        <f t="shared" si="640"/>
        <v>3.9895481486202282</v>
      </c>
      <c r="H20520" s="415">
        <f t="shared" si="641"/>
        <v>3.9895481486202282</v>
      </c>
    </row>
    <row r="20521" spans="1:8" ht="15" hidden="1" thickBot="1">
      <c r="A20521" s="409">
        <v>202210</v>
      </c>
      <c r="B20521" s="196" t="s">
        <v>1208</v>
      </c>
      <c r="C20521" s="197" t="s">
        <v>791</v>
      </c>
      <c r="D20521" s="198" t="s">
        <v>337</v>
      </c>
      <c r="E20521" s="421">
        <v>103154</v>
      </c>
      <c r="F20521" s="413">
        <v>156.91</v>
      </c>
      <c r="G20521" s="414">
        <f t="shared" si="640"/>
        <v>657.40870562742975</v>
      </c>
      <c r="H20521" s="415">
        <f t="shared" si="641"/>
        <v>3.2870435281371488</v>
      </c>
    </row>
    <row r="20522" spans="1:8" ht="15" hidden="1" thickBot="1">
      <c r="A20522" s="409">
        <v>202210</v>
      </c>
      <c r="B20522" s="196" t="s">
        <v>1209</v>
      </c>
      <c r="C20522" s="197" t="s">
        <v>791</v>
      </c>
      <c r="D20522" s="198" t="s">
        <v>337</v>
      </c>
      <c r="E20522" s="421">
        <v>104260</v>
      </c>
      <c r="F20522" s="413">
        <v>156.91</v>
      </c>
      <c r="G20522" s="414">
        <f t="shared" si="640"/>
        <v>664.45733222866613</v>
      </c>
      <c r="H20522" s="415">
        <f t="shared" si="641"/>
        <v>3.3222866611433308</v>
      </c>
    </row>
    <row r="20523" spans="1:8" ht="15" hidden="1" thickBot="1">
      <c r="A20523" s="409">
        <v>202210</v>
      </c>
      <c r="B20523" s="196" t="s">
        <v>1210</v>
      </c>
      <c r="C20523" s="197" t="s">
        <v>791</v>
      </c>
      <c r="D20523" s="198" t="s">
        <v>339</v>
      </c>
      <c r="E20523" s="421">
        <v>521</v>
      </c>
      <c r="F20523" s="413">
        <v>156.91</v>
      </c>
      <c r="G20523" s="414">
        <f t="shared" si="640"/>
        <v>3.3203747371104457</v>
      </c>
      <c r="H20523" s="415">
        <f t="shared" si="641"/>
        <v>3.3203747371104457</v>
      </c>
    </row>
    <row r="20524" spans="1:8" ht="15" hidden="1" thickBot="1">
      <c r="A20524" s="409">
        <v>202210</v>
      </c>
      <c r="B20524" s="196" t="s">
        <v>1211</v>
      </c>
      <c r="C20524" s="197" t="s">
        <v>791</v>
      </c>
      <c r="D20524" s="198" t="s">
        <v>337</v>
      </c>
      <c r="E20524" s="421">
        <v>155109</v>
      </c>
      <c r="F20524" s="413">
        <v>156.91</v>
      </c>
      <c r="G20524" s="414">
        <f t="shared" si="640"/>
        <v>988.52208272257985</v>
      </c>
      <c r="H20524" s="415">
        <f t="shared" si="641"/>
        <v>4.9426104136128997</v>
      </c>
    </row>
    <row r="20525" spans="1:8" ht="15" hidden="1" thickBot="1">
      <c r="A20525" s="409">
        <v>202210</v>
      </c>
      <c r="B20525" s="196" t="s">
        <v>1212</v>
      </c>
      <c r="C20525" s="197" t="s">
        <v>791</v>
      </c>
      <c r="D20525" s="198" t="s">
        <v>339</v>
      </c>
      <c r="E20525" s="421">
        <v>776</v>
      </c>
      <c r="F20525" s="413">
        <v>156.91</v>
      </c>
      <c r="G20525" s="414">
        <f t="shared" si="640"/>
        <v>4.9455101650627746</v>
      </c>
      <c r="H20525" s="415">
        <f t="shared" si="641"/>
        <v>4.9455101650627746</v>
      </c>
    </row>
    <row r="20526" spans="1:8" ht="15" hidden="1" thickBot="1">
      <c r="A20526" s="409">
        <v>202210</v>
      </c>
      <c r="B20526" s="196" t="s">
        <v>1213</v>
      </c>
      <c r="C20526" s="197" t="s">
        <v>791</v>
      </c>
      <c r="D20526" s="198" t="s">
        <v>337</v>
      </c>
      <c r="E20526" s="421">
        <v>129644</v>
      </c>
      <c r="F20526" s="413">
        <v>156.91</v>
      </c>
      <c r="G20526" s="414">
        <f t="shared" si="640"/>
        <v>826.23159773118346</v>
      </c>
      <c r="H20526" s="415">
        <f t="shared" si="641"/>
        <v>4.1311579886559171</v>
      </c>
    </row>
    <row r="20527" spans="1:8" ht="15" hidden="1" thickBot="1">
      <c r="A20527" s="409">
        <v>202210</v>
      </c>
      <c r="B20527" s="196" t="s">
        <v>1214</v>
      </c>
      <c r="C20527" s="197" t="s">
        <v>791</v>
      </c>
      <c r="D20527" s="198" t="s">
        <v>339</v>
      </c>
      <c r="E20527" s="421">
        <v>648</v>
      </c>
      <c r="F20527" s="413">
        <v>156.91</v>
      </c>
      <c r="G20527" s="414">
        <f t="shared" si="640"/>
        <v>4.1297559110318014</v>
      </c>
      <c r="H20527" s="415">
        <f t="shared" si="641"/>
        <v>4.1297559110318014</v>
      </c>
    </row>
    <row r="20528" spans="1:8" ht="15" hidden="1" thickBot="1">
      <c r="A20528" s="409">
        <v>202210</v>
      </c>
      <c r="B20528" s="196" t="s">
        <v>1215</v>
      </c>
      <c r="C20528" s="197" t="s">
        <v>791</v>
      </c>
      <c r="D20528" s="198" t="s">
        <v>337</v>
      </c>
      <c r="E20528" s="421">
        <v>128615</v>
      </c>
      <c r="F20528" s="413">
        <v>156.91</v>
      </c>
      <c r="G20528" s="414">
        <f t="shared" si="640"/>
        <v>819.67369829838765</v>
      </c>
      <c r="H20528" s="415">
        <f t="shared" si="641"/>
        <v>4.0983684914919385</v>
      </c>
    </row>
    <row r="20529" spans="1:8" ht="15" hidden="1" thickBot="1">
      <c r="A20529" s="409">
        <v>202210</v>
      </c>
      <c r="B20529" s="196" t="s">
        <v>1216</v>
      </c>
      <c r="C20529" s="197" t="s">
        <v>791</v>
      </c>
      <c r="D20529" s="198" t="s">
        <v>339</v>
      </c>
      <c r="E20529" s="421">
        <v>643</v>
      </c>
      <c r="F20529" s="413">
        <v>156.91</v>
      </c>
      <c r="G20529" s="414">
        <f t="shared" si="640"/>
        <v>4.0978905104837171</v>
      </c>
      <c r="H20529" s="415">
        <f t="shared" si="641"/>
        <v>4.0978905104837171</v>
      </c>
    </row>
    <row r="20530" spans="1:8" ht="15" hidden="1" thickBot="1">
      <c r="A20530" s="409">
        <v>202210</v>
      </c>
      <c r="B20530" s="196" t="s">
        <v>1217</v>
      </c>
      <c r="C20530" s="197" t="s">
        <v>791</v>
      </c>
      <c r="D20530" s="198" t="s">
        <v>337</v>
      </c>
      <c r="E20530" s="421">
        <v>136654</v>
      </c>
      <c r="F20530" s="413">
        <v>156.91</v>
      </c>
      <c r="G20530" s="414">
        <f t="shared" si="640"/>
        <v>870.90688929959856</v>
      </c>
      <c r="H20530" s="415">
        <f t="shared" si="641"/>
        <v>4.3545344464979925</v>
      </c>
    </row>
    <row r="20531" spans="1:8" ht="15" hidden="1" thickBot="1">
      <c r="A20531" s="409">
        <v>202210</v>
      </c>
      <c r="B20531" s="196" t="s">
        <v>1218</v>
      </c>
      <c r="C20531" s="197" t="s">
        <v>791</v>
      </c>
      <c r="D20531" s="198" t="s">
        <v>337</v>
      </c>
      <c r="E20531" s="421">
        <v>104570</v>
      </c>
      <c r="F20531" s="413">
        <v>156.91</v>
      </c>
      <c r="G20531" s="414">
        <f t="shared" si="640"/>
        <v>666.43298706264738</v>
      </c>
      <c r="H20531" s="415">
        <f t="shared" si="641"/>
        <v>3.3321649353132368</v>
      </c>
    </row>
    <row r="20532" spans="1:8" ht="15" hidden="1" thickBot="1">
      <c r="A20532" s="409">
        <v>202210</v>
      </c>
      <c r="B20532" s="196" t="s">
        <v>1219</v>
      </c>
      <c r="C20532" s="197" t="s">
        <v>791</v>
      </c>
      <c r="D20532" s="198" t="s">
        <v>337</v>
      </c>
      <c r="E20532" s="421">
        <v>133819</v>
      </c>
      <c r="F20532" s="413">
        <v>156.91</v>
      </c>
      <c r="G20532" s="414">
        <f t="shared" si="640"/>
        <v>852.83920718883439</v>
      </c>
      <c r="H20532" s="415">
        <f t="shared" si="641"/>
        <v>4.2641960359441722</v>
      </c>
    </row>
    <row r="20533" spans="1:8" ht="15" hidden="1" thickBot="1">
      <c r="A20533" s="409">
        <v>202210</v>
      </c>
      <c r="B20533" s="196" t="s">
        <v>1220</v>
      </c>
      <c r="C20533" s="197" t="s">
        <v>791</v>
      </c>
      <c r="D20533" s="198" t="s">
        <v>339</v>
      </c>
      <c r="E20533" s="421">
        <v>669</v>
      </c>
      <c r="F20533" s="413">
        <v>156.91</v>
      </c>
      <c r="G20533" s="414">
        <f t="shared" si="640"/>
        <v>4.2635905933337579</v>
      </c>
      <c r="H20533" s="415">
        <f t="shared" si="641"/>
        <v>4.2635905933337579</v>
      </c>
    </row>
    <row r="20534" spans="1:8" ht="15" hidden="1" thickBot="1">
      <c r="A20534" s="409">
        <v>202210</v>
      </c>
      <c r="B20534" s="196" t="s">
        <v>1221</v>
      </c>
      <c r="C20534" s="197" t="s">
        <v>791</v>
      </c>
      <c r="D20534" s="198" t="s">
        <v>337</v>
      </c>
      <c r="E20534" s="421">
        <v>92573</v>
      </c>
      <c r="F20534" s="413">
        <v>156.91</v>
      </c>
      <c r="G20534" s="414">
        <f t="shared" si="640"/>
        <v>589.97514498757255</v>
      </c>
      <c r="H20534" s="415">
        <f t="shared" si="641"/>
        <v>2.9498757249378627</v>
      </c>
    </row>
    <row r="20535" spans="1:8" ht="15" hidden="1" thickBot="1">
      <c r="A20535" s="409">
        <v>202210</v>
      </c>
      <c r="B20535" s="196" t="s">
        <v>1222</v>
      </c>
      <c r="C20535" s="197" t="s">
        <v>791</v>
      </c>
      <c r="D20535" s="198" t="s">
        <v>339</v>
      </c>
      <c r="E20535" s="421">
        <v>463</v>
      </c>
      <c r="F20535" s="413">
        <v>156.91</v>
      </c>
      <c r="G20535" s="414">
        <f t="shared" si="640"/>
        <v>2.950736090752661</v>
      </c>
      <c r="H20535" s="415">
        <f t="shared" si="641"/>
        <v>2.950736090752661</v>
      </c>
    </row>
    <row r="20536" spans="1:8" ht="15" hidden="1" thickBot="1">
      <c r="A20536" s="409">
        <v>202210</v>
      </c>
      <c r="B20536" s="196" t="s">
        <v>1223</v>
      </c>
      <c r="C20536" s="197" t="s">
        <v>791</v>
      </c>
      <c r="D20536" s="198" t="s">
        <v>337</v>
      </c>
      <c r="E20536" s="421">
        <v>112107</v>
      </c>
      <c r="F20536" s="413">
        <v>156.91</v>
      </c>
      <c r="G20536" s="414">
        <f t="shared" si="640"/>
        <v>714.46689184883053</v>
      </c>
      <c r="H20536" s="415">
        <f t="shared" si="641"/>
        <v>3.5723344592441526</v>
      </c>
    </row>
    <row r="20537" spans="1:8" ht="15" hidden="1" thickBot="1">
      <c r="A20537" s="409">
        <v>202210</v>
      </c>
      <c r="B20537" s="196" t="s">
        <v>1224</v>
      </c>
      <c r="C20537" s="197" t="s">
        <v>791</v>
      </c>
      <c r="D20537" s="198" t="s">
        <v>339</v>
      </c>
      <c r="E20537" s="421">
        <v>561</v>
      </c>
      <c r="F20537" s="413">
        <v>156.91</v>
      </c>
      <c r="G20537" s="414">
        <f t="shared" si="640"/>
        <v>3.5752979414951245</v>
      </c>
      <c r="H20537" s="415">
        <f t="shared" si="641"/>
        <v>3.5752979414951245</v>
      </c>
    </row>
    <row r="20538" spans="1:8" ht="15" hidden="1" thickBot="1">
      <c r="A20538" s="409">
        <v>202210</v>
      </c>
      <c r="B20538" s="196" t="s">
        <v>1225</v>
      </c>
      <c r="C20538" s="197" t="s">
        <v>791</v>
      </c>
      <c r="D20538" s="198" t="s">
        <v>337</v>
      </c>
      <c r="E20538" s="421">
        <v>120952</v>
      </c>
      <c r="F20538" s="413">
        <v>156.91</v>
      </c>
      <c r="G20538" s="414">
        <f t="shared" si="640"/>
        <v>770.83678541839276</v>
      </c>
      <c r="H20538" s="415">
        <f t="shared" si="641"/>
        <v>3.854183927091964</v>
      </c>
    </row>
    <row r="20539" spans="1:8" ht="15" hidden="1" thickBot="1">
      <c r="A20539" s="409">
        <v>202210</v>
      </c>
      <c r="B20539" s="196" t="s">
        <v>1226</v>
      </c>
      <c r="C20539" s="197" t="s">
        <v>791</v>
      </c>
      <c r="D20539" s="198" t="s">
        <v>339</v>
      </c>
      <c r="E20539" s="421">
        <v>605</v>
      </c>
      <c r="F20539" s="413">
        <v>156.91</v>
      </c>
      <c r="G20539" s="414">
        <f t="shared" si="640"/>
        <v>3.8557134663182717</v>
      </c>
      <c r="H20539" s="415">
        <f t="shared" si="641"/>
        <v>3.8557134663182717</v>
      </c>
    </row>
    <row r="20540" spans="1:8" ht="15" hidden="1" thickBot="1">
      <c r="A20540" s="409">
        <v>202210</v>
      </c>
      <c r="B20540" s="196" t="s">
        <v>1227</v>
      </c>
      <c r="C20540" s="197" t="s">
        <v>791</v>
      </c>
      <c r="D20540" s="198" t="s">
        <v>337</v>
      </c>
      <c r="E20540" s="421">
        <v>157954</v>
      </c>
      <c r="F20540" s="413">
        <v>156.91</v>
      </c>
      <c r="G20540" s="414">
        <f t="shared" si="640"/>
        <v>1006.6534956344401</v>
      </c>
      <c r="H20540" s="415">
        <f t="shared" si="641"/>
        <v>5.0332674781722009</v>
      </c>
    </row>
    <row r="20541" spans="1:8" ht="15" hidden="1" thickBot="1">
      <c r="A20541" s="409">
        <v>202210</v>
      </c>
      <c r="B20541" s="196" t="s">
        <v>1228</v>
      </c>
      <c r="C20541" s="197" t="s">
        <v>2661</v>
      </c>
      <c r="D20541" s="198" t="s">
        <v>339</v>
      </c>
      <c r="E20541" s="421">
        <v>790</v>
      </c>
      <c r="F20541" s="413">
        <v>156.91</v>
      </c>
      <c r="G20541" s="414">
        <f t="shared" si="640"/>
        <v>5.0347332865974126</v>
      </c>
      <c r="H20541" s="415">
        <f t="shared" si="641"/>
        <v>5.0347332865974126</v>
      </c>
    </row>
    <row r="20542" spans="1:8" ht="15" hidden="1" thickBot="1">
      <c r="A20542" s="409">
        <v>202210</v>
      </c>
      <c r="B20542" s="196" t="s">
        <v>1229</v>
      </c>
      <c r="C20542" s="197" t="s">
        <v>791</v>
      </c>
      <c r="D20542" s="198" t="s">
        <v>337</v>
      </c>
      <c r="E20542" s="421">
        <v>144200</v>
      </c>
      <c r="F20542" s="413">
        <v>156.91</v>
      </c>
      <c r="G20542" s="414">
        <f t="shared" si="640"/>
        <v>918.99815180676819</v>
      </c>
      <c r="H20542" s="415">
        <f t="shared" si="641"/>
        <v>4.5949907590338412</v>
      </c>
    </row>
    <row r="20543" spans="1:8" ht="15" hidden="1" thickBot="1">
      <c r="A20543" s="409">
        <v>202210</v>
      </c>
      <c r="B20543" s="196" t="s">
        <v>1230</v>
      </c>
      <c r="C20543" s="197" t="s">
        <v>791</v>
      </c>
      <c r="D20543" s="198" t="s">
        <v>339</v>
      </c>
      <c r="E20543" s="421">
        <v>721</v>
      </c>
      <c r="F20543" s="413">
        <v>156.91</v>
      </c>
      <c r="G20543" s="414">
        <f t="shared" si="640"/>
        <v>4.5949907590338412</v>
      </c>
      <c r="H20543" s="415">
        <f t="shared" si="641"/>
        <v>4.5949907590338412</v>
      </c>
    </row>
    <row r="20544" spans="1:8" ht="15" hidden="1" thickBot="1">
      <c r="A20544" s="409">
        <v>202210</v>
      </c>
      <c r="B20544" s="196" t="s">
        <v>1231</v>
      </c>
      <c r="C20544" s="197" t="s">
        <v>791</v>
      </c>
      <c r="D20544" s="198" t="s">
        <v>337</v>
      </c>
      <c r="E20544" s="421">
        <v>148286</v>
      </c>
      <c r="F20544" s="413">
        <v>156.91</v>
      </c>
      <c r="G20544" s="414">
        <f t="shared" si="640"/>
        <v>945.03855713466317</v>
      </c>
      <c r="H20544" s="415">
        <f t="shared" si="641"/>
        <v>4.7251927856733156</v>
      </c>
    </row>
    <row r="20545" spans="1:8" ht="15" hidden="1" thickBot="1">
      <c r="A20545" s="409">
        <v>202210</v>
      </c>
      <c r="B20545" s="196" t="s">
        <v>1232</v>
      </c>
      <c r="C20545" s="197" t="s">
        <v>791</v>
      </c>
      <c r="D20545" s="198" t="s">
        <v>337</v>
      </c>
      <c r="E20545" s="421">
        <v>133264</v>
      </c>
      <c r="F20545" s="413">
        <v>156.91</v>
      </c>
      <c r="G20545" s="414">
        <f t="shared" si="640"/>
        <v>849.30214772799695</v>
      </c>
      <c r="H20545" s="415">
        <f t="shared" si="641"/>
        <v>4.2465107386399845</v>
      </c>
    </row>
    <row r="20546" spans="1:8" ht="15" hidden="1" thickBot="1">
      <c r="A20546" s="409">
        <v>202210</v>
      </c>
      <c r="B20546" s="196" t="s">
        <v>1233</v>
      </c>
      <c r="C20546" s="197" t="s">
        <v>791</v>
      </c>
      <c r="D20546" s="198" t="s">
        <v>339</v>
      </c>
      <c r="E20546" s="421">
        <v>666</v>
      </c>
      <c r="F20546" s="413">
        <v>156.91</v>
      </c>
      <c r="G20546" s="414">
        <f t="shared" ref="G20546:G20609" si="642">+E20546/F20546</f>
        <v>4.244471353004907</v>
      </c>
      <c r="H20546" s="415">
        <f t="shared" ref="H20546:H20609" si="643">IF(D20546="TB",G20546/200,IF(D20546="LT",G20546,"VER"))</f>
        <v>4.244471353004907</v>
      </c>
    </row>
    <row r="20547" spans="1:8" ht="15" hidden="1" thickBot="1">
      <c r="A20547" s="409">
        <v>202210</v>
      </c>
      <c r="B20547" s="196" t="s">
        <v>1234</v>
      </c>
      <c r="C20547" s="197" t="s">
        <v>791</v>
      </c>
      <c r="D20547" s="198" t="s">
        <v>337</v>
      </c>
      <c r="E20547" s="421">
        <v>124013</v>
      </c>
      <c r="F20547" s="413">
        <v>156.91</v>
      </c>
      <c r="G20547" s="414">
        <f t="shared" si="642"/>
        <v>790.34478363393032</v>
      </c>
      <c r="H20547" s="415">
        <f t="shared" si="643"/>
        <v>3.9517239181696517</v>
      </c>
    </row>
    <row r="20548" spans="1:8" ht="15" hidden="1" thickBot="1">
      <c r="A20548" s="409">
        <v>202210</v>
      </c>
      <c r="B20548" s="196" t="s">
        <v>1235</v>
      </c>
      <c r="C20548" s="197" t="s">
        <v>791</v>
      </c>
      <c r="D20548" s="198" t="s">
        <v>337</v>
      </c>
      <c r="E20548" s="421">
        <v>120747</v>
      </c>
      <c r="F20548" s="413">
        <v>156.91</v>
      </c>
      <c r="G20548" s="414">
        <f t="shared" si="642"/>
        <v>769.53030399592126</v>
      </c>
      <c r="H20548" s="415">
        <f t="shared" si="643"/>
        <v>3.8476515199796064</v>
      </c>
    </row>
    <row r="20549" spans="1:8" ht="15" hidden="1" thickBot="1">
      <c r="A20549" s="409">
        <v>202210</v>
      </c>
      <c r="B20549" s="196" t="s">
        <v>1236</v>
      </c>
      <c r="C20549" s="197" t="s">
        <v>791</v>
      </c>
      <c r="D20549" s="198" t="s">
        <v>339</v>
      </c>
      <c r="E20549" s="421">
        <v>604</v>
      </c>
      <c r="F20549" s="413">
        <v>156.91</v>
      </c>
      <c r="G20549" s="414">
        <f t="shared" si="642"/>
        <v>3.8493403862086546</v>
      </c>
      <c r="H20549" s="415">
        <f t="shared" si="643"/>
        <v>3.8493403862086546</v>
      </c>
    </row>
    <row r="20550" spans="1:8" ht="15" hidden="1" thickBot="1">
      <c r="A20550" s="409">
        <v>202210</v>
      </c>
      <c r="B20550" s="196" t="s">
        <v>1237</v>
      </c>
      <c r="C20550" s="197" t="s">
        <v>791</v>
      </c>
      <c r="D20550" s="198" t="s">
        <v>337</v>
      </c>
      <c r="E20550" s="421">
        <v>106927</v>
      </c>
      <c r="F20550" s="413">
        <v>156.91</v>
      </c>
      <c r="G20550" s="414">
        <f t="shared" si="642"/>
        <v>681.45433688101457</v>
      </c>
      <c r="H20550" s="415">
        <f t="shared" si="643"/>
        <v>3.4072716844050728</v>
      </c>
    </row>
    <row r="20551" spans="1:8" ht="15" hidden="1" thickBot="1">
      <c r="A20551" s="409">
        <v>202210</v>
      </c>
      <c r="B20551" s="196" t="s">
        <v>1238</v>
      </c>
      <c r="C20551" s="197" t="s">
        <v>791</v>
      </c>
      <c r="D20551" s="198" t="s">
        <v>339</v>
      </c>
      <c r="E20551" s="421">
        <v>535</v>
      </c>
      <c r="F20551" s="413">
        <v>156.91</v>
      </c>
      <c r="G20551" s="414">
        <f t="shared" si="642"/>
        <v>3.4095978586450832</v>
      </c>
      <c r="H20551" s="415">
        <f t="shared" si="643"/>
        <v>3.4095978586450832</v>
      </c>
    </row>
    <row r="20552" spans="1:8" ht="15" hidden="1" thickBot="1">
      <c r="A20552" s="409">
        <v>202210</v>
      </c>
      <c r="B20552" s="196" t="s">
        <v>1239</v>
      </c>
      <c r="C20552" s="197" t="s">
        <v>791</v>
      </c>
      <c r="D20552" s="198" t="s">
        <v>337</v>
      </c>
      <c r="E20552" s="421">
        <v>106315</v>
      </c>
      <c r="F20552" s="413">
        <v>156.91</v>
      </c>
      <c r="G20552" s="414">
        <f t="shared" si="642"/>
        <v>677.55401185392907</v>
      </c>
      <c r="H20552" s="415">
        <f t="shared" si="643"/>
        <v>3.3877700592696454</v>
      </c>
    </row>
    <row r="20553" spans="1:8" ht="15" hidden="1" thickBot="1">
      <c r="A20553" s="409">
        <v>202210</v>
      </c>
      <c r="B20553" s="196" t="s">
        <v>1240</v>
      </c>
      <c r="C20553" s="197" t="s">
        <v>791</v>
      </c>
      <c r="D20553" s="198" t="s">
        <v>339</v>
      </c>
      <c r="E20553" s="421">
        <v>532</v>
      </c>
      <c r="F20553" s="413">
        <v>156.91</v>
      </c>
      <c r="G20553" s="414">
        <f t="shared" si="642"/>
        <v>3.3904786183162323</v>
      </c>
      <c r="H20553" s="415">
        <f t="shared" si="643"/>
        <v>3.3904786183162323</v>
      </c>
    </row>
    <row r="20554" spans="1:8" ht="15" hidden="1" thickBot="1">
      <c r="A20554" s="409">
        <v>202210</v>
      </c>
      <c r="B20554" s="196" t="s">
        <v>1241</v>
      </c>
      <c r="C20554" s="197" t="s">
        <v>791</v>
      </c>
      <c r="D20554" s="198" t="s">
        <v>337</v>
      </c>
      <c r="E20554" s="421">
        <v>104699</v>
      </c>
      <c r="F20554" s="413">
        <v>156.91</v>
      </c>
      <c r="G20554" s="414">
        <f t="shared" si="642"/>
        <v>667.25511439678803</v>
      </c>
      <c r="H20554" s="415">
        <f t="shared" si="643"/>
        <v>3.3362755719839403</v>
      </c>
    </row>
    <row r="20555" spans="1:8" ht="15" hidden="1" thickBot="1">
      <c r="A20555" s="409">
        <v>202210</v>
      </c>
      <c r="B20555" s="196" t="s">
        <v>1242</v>
      </c>
      <c r="C20555" s="197" t="s">
        <v>791</v>
      </c>
      <c r="D20555" s="198" t="s">
        <v>337</v>
      </c>
      <c r="E20555" s="421">
        <v>128021</v>
      </c>
      <c r="F20555" s="413">
        <v>156.91</v>
      </c>
      <c r="G20555" s="414">
        <f t="shared" si="642"/>
        <v>815.88808871327512</v>
      </c>
      <c r="H20555" s="415">
        <f t="shared" si="643"/>
        <v>4.0794404435663756</v>
      </c>
    </row>
    <row r="20556" spans="1:8" ht="15" hidden="1" thickBot="1">
      <c r="A20556" s="409">
        <v>202210</v>
      </c>
      <c r="B20556" s="196" t="s">
        <v>1243</v>
      </c>
      <c r="C20556" s="197" t="s">
        <v>791</v>
      </c>
      <c r="D20556" s="198" t="s">
        <v>339</v>
      </c>
      <c r="E20556" s="421">
        <v>640</v>
      </c>
      <c r="F20556" s="413">
        <v>156.91</v>
      </c>
      <c r="G20556" s="414">
        <f t="shared" si="642"/>
        <v>4.0787712701548662</v>
      </c>
      <c r="H20556" s="415">
        <f t="shared" si="643"/>
        <v>4.0787712701548662</v>
      </c>
    </row>
    <row r="20557" spans="1:8" ht="15" hidden="1" thickBot="1">
      <c r="A20557" s="409">
        <v>202210</v>
      </c>
      <c r="B20557" s="196" t="s">
        <v>1244</v>
      </c>
      <c r="C20557" s="197" t="s">
        <v>791</v>
      </c>
      <c r="D20557" s="198" t="s">
        <v>337</v>
      </c>
      <c r="E20557" s="421">
        <v>122799</v>
      </c>
      <c r="F20557" s="413">
        <v>156.91</v>
      </c>
      <c r="G20557" s="414">
        <f t="shared" si="642"/>
        <v>782.60786438085529</v>
      </c>
      <c r="H20557" s="415">
        <f t="shared" si="643"/>
        <v>3.9130393219042765</v>
      </c>
    </row>
    <row r="20558" spans="1:8" ht="15" hidden="1" thickBot="1">
      <c r="A20558" s="409">
        <v>202210</v>
      </c>
      <c r="B20558" s="196" t="s">
        <v>1245</v>
      </c>
      <c r="C20558" s="197" t="s">
        <v>791</v>
      </c>
      <c r="D20558" s="198" t="s">
        <v>337</v>
      </c>
      <c r="E20558" s="421">
        <v>140873</v>
      </c>
      <c r="F20558" s="413">
        <v>156.91</v>
      </c>
      <c r="G20558" s="414">
        <f t="shared" si="642"/>
        <v>897.79491428207257</v>
      </c>
      <c r="H20558" s="415">
        <f t="shared" si="643"/>
        <v>4.4889745714103633</v>
      </c>
    </row>
    <row r="20559" spans="1:8" ht="15" hidden="1" thickBot="1">
      <c r="A20559" s="409">
        <v>202210</v>
      </c>
      <c r="B20559" s="196" t="s">
        <v>1246</v>
      </c>
      <c r="C20559" s="197" t="s">
        <v>791</v>
      </c>
      <c r="D20559" s="198" t="s">
        <v>339</v>
      </c>
      <c r="E20559" s="421">
        <v>704</v>
      </c>
      <c r="F20559" s="413">
        <v>156.91</v>
      </c>
      <c r="G20559" s="414">
        <f t="shared" si="642"/>
        <v>4.4866483971703524</v>
      </c>
      <c r="H20559" s="415">
        <f t="shared" si="643"/>
        <v>4.4866483971703524</v>
      </c>
    </row>
    <row r="20560" spans="1:8" ht="15" hidden="1" thickBot="1">
      <c r="A20560" s="409">
        <v>202210</v>
      </c>
      <c r="B20560" s="196" t="s">
        <v>1247</v>
      </c>
      <c r="C20560" s="197" t="s">
        <v>791</v>
      </c>
      <c r="D20560" s="198" t="s">
        <v>337</v>
      </c>
      <c r="E20560" s="421">
        <v>112226</v>
      </c>
      <c r="F20560" s="413">
        <v>156.91</v>
      </c>
      <c r="G20560" s="414">
        <f t="shared" si="642"/>
        <v>715.22528838187498</v>
      </c>
      <c r="H20560" s="415">
        <f t="shared" si="643"/>
        <v>3.5761264419093748</v>
      </c>
    </row>
    <row r="20561" spans="1:8" ht="15" hidden="1" thickBot="1">
      <c r="A20561" s="409">
        <v>202210</v>
      </c>
      <c r="B20561" s="196" t="s">
        <v>1248</v>
      </c>
      <c r="C20561" s="197" t="s">
        <v>791</v>
      </c>
      <c r="D20561" s="198" t="s">
        <v>339</v>
      </c>
      <c r="E20561" s="421">
        <v>561</v>
      </c>
      <c r="F20561" s="413">
        <v>156.91</v>
      </c>
      <c r="G20561" s="414">
        <f t="shared" si="642"/>
        <v>3.5752979414951245</v>
      </c>
      <c r="H20561" s="415">
        <f t="shared" si="643"/>
        <v>3.5752979414951245</v>
      </c>
    </row>
    <row r="20562" spans="1:8" ht="15" hidden="1" thickBot="1">
      <c r="A20562" s="409">
        <v>202210</v>
      </c>
      <c r="B20562" s="196" t="s">
        <v>1249</v>
      </c>
      <c r="C20562" s="197" t="s">
        <v>791</v>
      </c>
      <c r="D20562" s="198" t="s">
        <v>337</v>
      </c>
      <c r="E20562" s="421">
        <v>110231</v>
      </c>
      <c r="F20562" s="413">
        <v>156.91</v>
      </c>
      <c r="G20562" s="414">
        <f t="shared" si="642"/>
        <v>702.51099356318912</v>
      </c>
      <c r="H20562" s="415">
        <f t="shared" si="643"/>
        <v>3.5125549678159458</v>
      </c>
    </row>
    <row r="20563" spans="1:8" ht="15" hidden="1" thickBot="1">
      <c r="A20563" s="409">
        <v>202210</v>
      </c>
      <c r="B20563" s="196" t="s">
        <v>1250</v>
      </c>
      <c r="C20563" s="197" t="s">
        <v>791</v>
      </c>
      <c r="D20563" s="198" t="s">
        <v>339</v>
      </c>
      <c r="E20563" s="421">
        <v>551</v>
      </c>
      <c r="F20563" s="413">
        <v>156.91</v>
      </c>
      <c r="G20563" s="414">
        <f t="shared" si="642"/>
        <v>3.511567140398955</v>
      </c>
      <c r="H20563" s="415">
        <f t="shared" si="643"/>
        <v>3.511567140398955</v>
      </c>
    </row>
    <row r="20564" spans="1:8" ht="15" hidden="1" thickBot="1">
      <c r="A20564" s="409">
        <v>202210</v>
      </c>
      <c r="B20564" s="196" t="s">
        <v>1251</v>
      </c>
      <c r="C20564" s="197" t="s">
        <v>791</v>
      </c>
      <c r="D20564" s="198" t="s">
        <v>337</v>
      </c>
      <c r="E20564" s="421">
        <v>96822</v>
      </c>
      <c r="F20564" s="413">
        <v>156.91</v>
      </c>
      <c r="G20564" s="414">
        <f t="shared" si="642"/>
        <v>617.05436237333504</v>
      </c>
      <c r="H20564" s="415">
        <f t="shared" si="643"/>
        <v>3.0852718118666753</v>
      </c>
    </row>
    <row r="20565" spans="1:8" ht="15" hidden="1" thickBot="1">
      <c r="A20565" s="409">
        <v>202210</v>
      </c>
      <c r="B20565" s="196" t="s">
        <v>1252</v>
      </c>
      <c r="C20565" s="197" t="s">
        <v>791</v>
      </c>
      <c r="D20565" s="198" t="s">
        <v>339</v>
      </c>
      <c r="E20565" s="421">
        <v>484</v>
      </c>
      <c r="F20565" s="413">
        <v>156.91</v>
      </c>
      <c r="G20565" s="414">
        <f t="shared" si="642"/>
        <v>3.0845707730546175</v>
      </c>
      <c r="H20565" s="415">
        <f t="shared" si="643"/>
        <v>3.0845707730546175</v>
      </c>
    </row>
    <row r="20566" spans="1:8" ht="15" hidden="1" thickBot="1">
      <c r="A20566" s="409">
        <v>202210</v>
      </c>
      <c r="B20566" s="196" t="s">
        <v>1253</v>
      </c>
      <c r="C20566" s="197" t="s">
        <v>791</v>
      </c>
      <c r="D20566" s="198" t="s">
        <v>337</v>
      </c>
      <c r="E20566" s="421">
        <v>119998</v>
      </c>
      <c r="F20566" s="413">
        <v>156.91</v>
      </c>
      <c r="G20566" s="414">
        <f t="shared" si="642"/>
        <v>764.75686699381811</v>
      </c>
      <c r="H20566" s="415">
        <f t="shared" si="643"/>
        <v>3.8237843349690905</v>
      </c>
    </row>
    <row r="20567" spans="1:8" ht="15" hidden="1" thickBot="1">
      <c r="A20567" s="409">
        <v>202210</v>
      </c>
      <c r="B20567" s="196" t="s">
        <v>1254</v>
      </c>
      <c r="C20567" s="197" t="s">
        <v>791</v>
      </c>
      <c r="D20567" s="198" t="s">
        <v>339</v>
      </c>
      <c r="E20567" s="421">
        <v>600</v>
      </c>
      <c r="F20567" s="413">
        <v>156.91</v>
      </c>
      <c r="G20567" s="414">
        <f t="shared" si="642"/>
        <v>3.823848065770187</v>
      </c>
      <c r="H20567" s="415">
        <f t="shared" si="643"/>
        <v>3.823848065770187</v>
      </c>
    </row>
    <row r="20568" spans="1:8" ht="15" hidden="1" thickBot="1">
      <c r="A20568" s="409">
        <v>202210</v>
      </c>
      <c r="B20568" s="196" t="s">
        <v>1255</v>
      </c>
      <c r="C20568" s="197" t="s">
        <v>791</v>
      </c>
      <c r="D20568" s="198" t="s">
        <v>337</v>
      </c>
      <c r="E20568" s="421">
        <v>142329</v>
      </c>
      <c r="F20568" s="413">
        <v>156.91</v>
      </c>
      <c r="G20568" s="414">
        <f t="shared" si="642"/>
        <v>907.07411892167488</v>
      </c>
      <c r="H20568" s="415">
        <f t="shared" si="643"/>
        <v>4.5353705946083744</v>
      </c>
    </row>
    <row r="20569" spans="1:8" ht="15" hidden="1" thickBot="1">
      <c r="A20569" s="409">
        <v>202210</v>
      </c>
      <c r="B20569" s="196" t="s">
        <v>1256</v>
      </c>
      <c r="C20569" s="197" t="s">
        <v>791</v>
      </c>
      <c r="D20569" s="198" t="s">
        <v>339</v>
      </c>
      <c r="E20569" s="421">
        <v>712</v>
      </c>
      <c r="F20569" s="413">
        <v>156.91</v>
      </c>
      <c r="G20569" s="414">
        <f t="shared" si="642"/>
        <v>4.5376330380472885</v>
      </c>
      <c r="H20569" s="415">
        <f t="shared" si="643"/>
        <v>4.5376330380472885</v>
      </c>
    </row>
    <row r="20570" spans="1:8" ht="15" hidden="1" thickBot="1">
      <c r="A20570" s="409">
        <v>202210</v>
      </c>
      <c r="B20570" s="196" t="s">
        <v>1257</v>
      </c>
      <c r="C20570" s="197" t="s">
        <v>791</v>
      </c>
      <c r="D20570" s="198" t="s">
        <v>337</v>
      </c>
      <c r="E20570" s="421">
        <v>121956</v>
      </c>
      <c r="F20570" s="413">
        <v>156.91</v>
      </c>
      <c r="G20570" s="414">
        <f t="shared" si="642"/>
        <v>777.23535784844819</v>
      </c>
      <c r="H20570" s="415">
        <f t="shared" si="643"/>
        <v>3.8861767892422407</v>
      </c>
    </row>
    <row r="20571" spans="1:8" ht="15" hidden="1" thickBot="1">
      <c r="A20571" s="409">
        <v>202210</v>
      </c>
      <c r="B20571" s="196" t="s">
        <v>1258</v>
      </c>
      <c r="C20571" s="197" t="s">
        <v>791</v>
      </c>
      <c r="D20571" s="198" t="s">
        <v>337</v>
      </c>
      <c r="E20571" s="421">
        <v>135603</v>
      </c>
      <c r="F20571" s="413">
        <v>156.91</v>
      </c>
      <c r="G20571" s="414">
        <f t="shared" si="642"/>
        <v>864.20878210439105</v>
      </c>
      <c r="H20571" s="415">
        <f t="shared" si="643"/>
        <v>4.3210439105219551</v>
      </c>
    </row>
    <row r="20572" spans="1:8" ht="15" hidden="1" thickBot="1">
      <c r="A20572" s="409">
        <v>202210</v>
      </c>
      <c r="B20572" s="196" t="s">
        <v>1259</v>
      </c>
      <c r="C20572" s="197" t="s">
        <v>791</v>
      </c>
      <c r="D20572" s="198" t="s">
        <v>339</v>
      </c>
      <c r="E20572" s="421">
        <v>678</v>
      </c>
      <c r="F20572" s="413">
        <v>156.91</v>
      </c>
      <c r="G20572" s="414">
        <f t="shared" si="642"/>
        <v>4.3209483143203107</v>
      </c>
      <c r="H20572" s="415">
        <f t="shared" si="643"/>
        <v>4.3209483143203107</v>
      </c>
    </row>
    <row r="20573" spans="1:8" ht="15" hidden="1" thickBot="1">
      <c r="A20573" s="409">
        <v>202210</v>
      </c>
      <c r="B20573" s="196" t="s">
        <v>1260</v>
      </c>
      <c r="C20573" s="197" t="s">
        <v>791</v>
      </c>
      <c r="D20573" s="198" t="s">
        <v>337</v>
      </c>
      <c r="E20573" s="421">
        <v>121968</v>
      </c>
      <c r="F20573" s="413">
        <v>156.91</v>
      </c>
      <c r="G20573" s="414">
        <f t="shared" si="642"/>
        <v>777.31183480976358</v>
      </c>
      <c r="H20573" s="415">
        <f t="shared" si="643"/>
        <v>3.8865591740488181</v>
      </c>
    </row>
    <row r="20574" spans="1:8" ht="15" hidden="1" thickBot="1">
      <c r="A20574" s="409">
        <v>202210</v>
      </c>
      <c r="B20574" s="196" t="s">
        <v>1261</v>
      </c>
      <c r="C20574" s="197" t="s">
        <v>791</v>
      </c>
      <c r="D20574" s="198" t="s">
        <v>337</v>
      </c>
      <c r="E20574" s="421">
        <v>146808</v>
      </c>
      <c r="F20574" s="413">
        <v>156.91</v>
      </c>
      <c r="G20574" s="414">
        <f t="shared" si="642"/>
        <v>935.61914473264926</v>
      </c>
      <c r="H20574" s="415">
        <f t="shared" si="643"/>
        <v>4.6780957236632466</v>
      </c>
    </row>
    <row r="20575" spans="1:8" ht="15" hidden="1" thickBot="1">
      <c r="A20575" s="409">
        <v>202210</v>
      </c>
      <c r="B20575" s="196" t="s">
        <v>1262</v>
      </c>
      <c r="C20575" s="197" t="s">
        <v>791</v>
      </c>
      <c r="D20575" s="198" t="s">
        <v>339</v>
      </c>
      <c r="E20575" s="421">
        <v>734</v>
      </c>
      <c r="F20575" s="413">
        <v>156.91</v>
      </c>
      <c r="G20575" s="414">
        <f t="shared" si="642"/>
        <v>4.6778408004588616</v>
      </c>
      <c r="H20575" s="415">
        <f t="shared" si="643"/>
        <v>4.6778408004588616</v>
      </c>
    </row>
    <row r="20576" spans="1:8" ht="15" hidden="1" thickBot="1">
      <c r="A20576" s="409">
        <v>202210</v>
      </c>
      <c r="B20576" s="196" t="s">
        <v>1263</v>
      </c>
      <c r="C20576" s="197" t="s">
        <v>791</v>
      </c>
      <c r="D20576" s="198" t="s">
        <v>337</v>
      </c>
      <c r="E20576" s="421">
        <v>116710</v>
      </c>
      <c r="F20576" s="413">
        <v>156.91</v>
      </c>
      <c r="G20576" s="414">
        <f t="shared" si="642"/>
        <v>743.80217959339745</v>
      </c>
      <c r="H20576" s="415">
        <f t="shared" si="643"/>
        <v>3.7190108979669874</v>
      </c>
    </row>
    <row r="20577" spans="1:8" ht="15" hidden="1" thickBot="1">
      <c r="A20577" s="409">
        <v>202210</v>
      </c>
      <c r="B20577" s="196" t="s">
        <v>1264</v>
      </c>
      <c r="C20577" s="197" t="s">
        <v>791</v>
      </c>
      <c r="D20577" s="198" t="s">
        <v>339</v>
      </c>
      <c r="E20577" s="421">
        <v>584</v>
      </c>
      <c r="F20577" s="413">
        <v>156.91</v>
      </c>
      <c r="G20577" s="414">
        <f t="shared" si="642"/>
        <v>3.7218787840163152</v>
      </c>
      <c r="H20577" s="415">
        <f t="shared" si="643"/>
        <v>3.7218787840163152</v>
      </c>
    </row>
    <row r="20578" spans="1:8" ht="15" hidden="1" thickBot="1">
      <c r="A20578" s="409">
        <v>202210</v>
      </c>
      <c r="B20578" s="196" t="s">
        <v>1265</v>
      </c>
      <c r="C20578" s="197" t="s">
        <v>791</v>
      </c>
      <c r="D20578" s="198" t="s">
        <v>337</v>
      </c>
      <c r="E20578" s="421">
        <v>148835</v>
      </c>
      <c r="F20578" s="413">
        <v>156.91</v>
      </c>
      <c r="G20578" s="414">
        <f t="shared" si="642"/>
        <v>948.53737811484291</v>
      </c>
      <c r="H20578" s="415">
        <f t="shared" si="643"/>
        <v>4.7426868905742143</v>
      </c>
    </row>
    <row r="20579" spans="1:8" ht="15" hidden="1" thickBot="1">
      <c r="A20579" s="409">
        <v>202210</v>
      </c>
      <c r="B20579" s="196" t="s">
        <v>1266</v>
      </c>
      <c r="C20579" s="197" t="s">
        <v>2661</v>
      </c>
      <c r="D20579" s="198" t="s">
        <v>339</v>
      </c>
      <c r="E20579" s="421">
        <v>744</v>
      </c>
      <c r="F20579" s="413">
        <v>156.91</v>
      </c>
      <c r="G20579" s="414">
        <f t="shared" si="642"/>
        <v>4.741571601555032</v>
      </c>
      <c r="H20579" s="415">
        <f t="shared" si="643"/>
        <v>4.741571601555032</v>
      </c>
    </row>
    <row r="20580" spans="1:8" ht="15" hidden="1" thickBot="1">
      <c r="A20580" s="409">
        <v>202210</v>
      </c>
      <c r="B20580" s="196" t="s">
        <v>1267</v>
      </c>
      <c r="C20580" s="197" t="s">
        <v>791</v>
      </c>
      <c r="D20580" s="198" t="s">
        <v>337</v>
      </c>
      <c r="E20580" s="421">
        <v>14465</v>
      </c>
      <c r="F20580" s="413">
        <v>156.91</v>
      </c>
      <c r="G20580" s="414">
        <f t="shared" si="642"/>
        <v>92.186603785609591</v>
      </c>
      <c r="H20580" s="415">
        <f t="shared" si="643"/>
        <v>0.46093301892804794</v>
      </c>
    </row>
    <row r="20581" spans="1:8" ht="15" hidden="1" thickBot="1">
      <c r="A20581" s="409">
        <v>202210</v>
      </c>
      <c r="B20581" s="196" t="s">
        <v>1268</v>
      </c>
      <c r="C20581" s="197" t="s">
        <v>791</v>
      </c>
      <c r="D20581" s="198" t="s">
        <v>339</v>
      </c>
      <c r="E20581" s="421">
        <v>72.260000000000005</v>
      </c>
      <c r="F20581" s="413">
        <v>156.91</v>
      </c>
      <c r="G20581" s="414">
        <f t="shared" si="642"/>
        <v>0.46051876872092284</v>
      </c>
      <c r="H20581" s="415">
        <f t="shared" si="643"/>
        <v>0.46051876872092284</v>
      </c>
    </row>
    <row r="20582" spans="1:8" ht="15" hidden="1" thickBot="1">
      <c r="A20582" s="409">
        <v>202210</v>
      </c>
      <c r="B20582" s="196" t="s">
        <v>1269</v>
      </c>
      <c r="C20582" s="197" t="s">
        <v>791</v>
      </c>
      <c r="D20582" s="198" t="s">
        <v>337</v>
      </c>
      <c r="E20582" s="421">
        <v>18419</v>
      </c>
      <c r="F20582" s="413">
        <v>156.91</v>
      </c>
      <c r="G20582" s="414">
        <f t="shared" si="642"/>
        <v>117.38576253903511</v>
      </c>
      <c r="H20582" s="415">
        <f t="shared" si="643"/>
        <v>0.58692881269517561</v>
      </c>
    </row>
    <row r="20583" spans="1:8" ht="15" hidden="1" thickBot="1">
      <c r="A20583" s="409">
        <v>202210</v>
      </c>
      <c r="B20583" s="196" t="s">
        <v>1270</v>
      </c>
      <c r="C20583" s="197" t="s">
        <v>791</v>
      </c>
      <c r="D20583" s="198" t="s">
        <v>339</v>
      </c>
      <c r="E20583" s="421">
        <v>92</v>
      </c>
      <c r="F20583" s="413">
        <v>156.91</v>
      </c>
      <c r="G20583" s="414">
        <f t="shared" si="642"/>
        <v>0.58632337008476199</v>
      </c>
      <c r="H20583" s="415">
        <f t="shared" si="643"/>
        <v>0.58632337008476199</v>
      </c>
    </row>
    <row r="20584" spans="1:8" ht="15" hidden="1" thickBot="1">
      <c r="A20584" s="409">
        <v>202210</v>
      </c>
      <c r="B20584" s="196" t="s">
        <v>1271</v>
      </c>
      <c r="C20584" s="197" t="s">
        <v>791</v>
      </c>
      <c r="D20584" s="198" t="s">
        <v>337</v>
      </c>
      <c r="E20584" s="421">
        <v>111072.83</v>
      </c>
      <c r="F20584" s="413">
        <v>156.91</v>
      </c>
      <c r="G20584" s="414">
        <f t="shared" si="642"/>
        <v>707.87604359186798</v>
      </c>
      <c r="H20584" s="415">
        <f t="shared" si="643"/>
        <v>3.5393802179593399</v>
      </c>
    </row>
    <row r="20585" spans="1:8" ht="15" hidden="1" thickBot="1">
      <c r="A20585" s="409">
        <v>202210</v>
      </c>
      <c r="B20585" s="196" t="s">
        <v>1272</v>
      </c>
      <c r="C20585" s="197" t="s">
        <v>791</v>
      </c>
      <c r="D20585" s="198" t="s">
        <v>339</v>
      </c>
      <c r="E20585" s="421">
        <v>555</v>
      </c>
      <c r="F20585" s="413">
        <v>156.91</v>
      </c>
      <c r="G20585" s="414">
        <f t="shared" si="642"/>
        <v>3.5370594608374226</v>
      </c>
      <c r="H20585" s="415">
        <f t="shared" si="643"/>
        <v>3.5370594608374226</v>
      </c>
    </row>
    <row r="20586" spans="1:8" ht="15" hidden="1" thickBot="1">
      <c r="A20586" s="409">
        <v>202210</v>
      </c>
      <c r="B20586" s="196" t="s">
        <v>1273</v>
      </c>
      <c r="C20586" s="197" t="s">
        <v>791</v>
      </c>
      <c r="D20586" s="198" t="s">
        <v>374</v>
      </c>
      <c r="E20586" s="421">
        <v>0.01</v>
      </c>
      <c r="F20586" s="413">
        <v>156.91</v>
      </c>
      <c r="G20586" s="414">
        <f t="shared" si="642"/>
        <v>6.3730801096169775E-5</v>
      </c>
      <c r="H20586" s="415" t="str">
        <f t="shared" si="643"/>
        <v>VER</v>
      </c>
    </row>
    <row r="20587" spans="1:8" ht="15" hidden="1" thickBot="1">
      <c r="A20587" s="409">
        <v>202210</v>
      </c>
      <c r="B20587" s="196" t="s">
        <v>1274</v>
      </c>
      <c r="C20587" s="197" t="s">
        <v>791</v>
      </c>
      <c r="D20587" s="198" t="s">
        <v>374</v>
      </c>
      <c r="E20587" s="421">
        <v>0.01</v>
      </c>
      <c r="F20587" s="413">
        <v>156.91</v>
      </c>
      <c r="G20587" s="414">
        <f t="shared" si="642"/>
        <v>6.3730801096169775E-5</v>
      </c>
      <c r="H20587" s="415" t="str">
        <f t="shared" si="643"/>
        <v>VER</v>
      </c>
    </row>
    <row r="20588" spans="1:8" ht="15" hidden="1" thickBot="1">
      <c r="A20588" s="409">
        <v>202210</v>
      </c>
      <c r="B20588" s="196" t="s">
        <v>1275</v>
      </c>
      <c r="C20588" s="197" t="s">
        <v>791</v>
      </c>
      <c r="D20588" s="198" t="s">
        <v>374</v>
      </c>
      <c r="E20588" s="421">
        <v>0.01</v>
      </c>
      <c r="F20588" s="413">
        <v>156.91</v>
      </c>
      <c r="G20588" s="414">
        <f t="shared" si="642"/>
        <v>6.3730801096169775E-5</v>
      </c>
      <c r="H20588" s="415" t="str">
        <f t="shared" si="643"/>
        <v>VER</v>
      </c>
    </row>
    <row r="20589" spans="1:8" ht="15" hidden="1" thickBot="1">
      <c r="A20589" s="409">
        <v>202210</v>
      </c>
      <c r="B20589" s="196" t="s">
        <v>1276</v>
      </c>
      <c r="C20589" s="197" t="s">
        <v>791</v>
      </c>
      <c r="D20589" s="198" t="s">
        <v>374</v>
      </c>
      <c r="E20589" s="421">
        <v>0.01</v>
      </c>
      <c r="F20589" s="413">
        <v>156.91</v>
      </c>
      <c r="G20589" s="414">
        <f t="shared" si="642"/>
        <v>6.3730801096169775E-5</v>
      </c>
      <c r="H20589" s="415" t="str">
        <f t="shared" si="643"/>
        <v>VER</v>
      </c>
    </row>
    <row r="20590" spans="1:8" ht="15" hidden="1" thickBot="1">
      <c r="A20590" s="409">
        <v>202210</v>
      </c>
      <c r="B20590" s="196" t="s">
        <v>1277</v>
      </c>
      <c r="C20590" s="197" t="s">
        <v>791</v>
      </c>
      <c r="D20590" s="198" t="s">
        <v>374</v>
      </c>
      <c r="E20590" s="421">
        <v>0.01</v>
      </c>
      <c r="F20590" s="413">
        <v>156.91</v>
      </c>
      <c r="G20590" s="414">
        <f t="shared" si="642"/>
        <v>6.3730801096169775E-5</v>
      </c>
      <c r="H20590" s="415" t="str">
        <f t="shared" si="643"/>
        <v>VER</v>
      </c>
    </row>
    <row r="20591" spans="1:8" ht="15" hidden="1" thickBot="1">
      <c r="A20591" s="409">
        <v>202210</v>
      </c>
      <c r="B20591" s="196" t="s">
        <v>1278</v>
      </c>
      <c r="C20591" s="197" t="s">
        <v>791</v>
      </c>
      <c r="D20591" s="198" t="s">
        <v>374</v>
      </c>
      <c r="E20591" s="421">
        <v>0.01</v>
      </c>
      <c r="F20591" s="413">
        <v>156.91</v>
      </c>
      <c r="G20591" s="414">
        <f t="shared" si="642"/>
        <v>6.3730801096169775E-5</v>
      </c>
      <c r="H20591" s="415" t="str">
        <f t="shared" si="643"/>
        <v>VER</v>
      </c>
    </row>
    <row r="20592" spans="1:8" ht="15" hidden="1" thickBot="1">
      <c r="A20592" s="409">
        <v>202210</v>
      </c>
      <c r="B20592" s="196" t="s">
        <v>1279</v>
      </c>
      <c r="C20592" s="197" t="s">
        <v>791</v>
      </c>
      <c r="D20592" s="198" t="s">
        <v>374</v>
      </c>
      <c r="E20592" s="421">
        <v>0.01</v>
      </c>
      <c r="F20592" s="413">
        <v>156.91</v>
      </c>
      <c r="G20592" s="414">
        <f t="shared" si="642"/>
        <v>6.3730801096169775E-5</v>
      </c>
      <c r="H20592" s="415" t="str">
        <f t="shared" si="643"/>
        <v>VER</v>
      </c>
    </row>
    <row r="20593" spans="1:8" ht="15" hidden="1" thickBot="1">
      <c r="A20593" s="409">
        <v>202210</v>
      </c>
      <c r="B20593" s="196" t="s">
        <v>1280</v>
      </c>
      <c r="C20593" s="197" t="s">
        <v>791</v>
      </c>
      <c r="D20593" s="198" t="s">
        <v>374</v>
      </c>
      <c r="E20593" s="421">
        <v>0.01</v>
      </c>
      <c r="F20593" s="413">
        <v>156.91</v>
      </c>
      <c r="G20593" s="414">
        <f t="shared" si="642"/>
        <v>6.3730801096169775E-5</v>
      </c>
      <c r="H20593" s="415" t="str">
        <f t="shared" si="643"/>
        <v>VER</v>
      </c>
    </row>
    <row r="20594" spans="1:8" ht="15" hidden="1" thickBot="1">
      <c r="A20594" s="409">
        <v>202210</v>
      </c>
      <c r="B20594" s="196" t="s">
        <v>1281</v>
      </c>
      <c r="C20594" s="197" t="s">
        <v>791</v>
      </c>
      <c r="D20594" s="198" t="s">
        <v>374</v>
      </c>
      <c r="E20594" s="421">
        <v>0.01</v>
      </c>
      <c r="F20594" s="413">
        <v>156.91</v>
      </c>
      <c r="G20594" s="414">
        <f t="shared" si="642"/>
        <v>6.3730801096169775E-5</v>
      </c>
      <c r="H20594" s="415" t="str">
        <f t="shared" si="643"/>
        <v>VER</v>
      </c>
    </row>
    <row r="20595" spans="1:8" ht="15" hidden="1" thickBot="1">
      <c r="A20595" s="409">
        <v>202210</v>
      </c>
      <c r="B20595" s="196" t="s">
        <v>1282</v>
      </c>
      <c r="C20595" s="197" t="s">
        <v>791</v>
      </c>
      <c r="D20595" s="198" t="s">
        <v>374</v>
      </c>
      <c r="E20595" s="421">
        <v>0.01</v>
      </c>
      <c r="F20595" s="413">
        <v>156.91</v>
      </c>
      <c r="G20595" s="414">
        <f t="shared" si="642"/>
        <v>6.3730801096169775E-5</v>
      </c>
      <c r="H20595" s="415" t="str">
        <f t="shared" si="643"/>
        <v>VER</v>
      </c>
    </row>
    <row r="20596" spans="1:8" ht="15" hidden="1" thickBot="1">
      <c r="A20596" s="409">
        <v>202210</v>
      </c>
      <c r="B20596" s="196" t="s">
        <v>1283</v>
      </c>
      <c r="C20596" s="197" t="s">
        <v>791</v>
      </c>
      <c r="D20596" s="198" t="s">
        <v>374</v>
      </c>
      <c r="E20596" s="421">
        <v>0.01</v>
      </c>
      <c r="F20596" s="413">
        <v>156.91</v>
      </c>
      <c r="G20596" s="414">
        <f t="shared" si="642"/>
        <v>6.3730801096169775E-5</v>
      </c>
      <c r="H20596" s="415" t="str">
        <f t="shared" si="643"/>
        <v>VER</v>
      </c>
    </row>
    <row r="20597" spans="1:8" ht="15" hidden="1" thickBot="1">
      <c r="A20597" s="409">
        <v>202210</v>
      </c>
      <c r="B20597" s="196" t="s">
        <v>1284</v>
      </c>
      <c r="C20597" s="197" t="s">
        <v>791</v>
      </c>
      <c r="D20597" s="198" t="s">
        <v>374</v>
      </c>
      <c r="E20597" s="421">
        <v>0.01</v>
      </c>
      <c r="F20597" s="413">
        <v>156.91</v>
      </c>
      <c r="G20597" s="414">
        <f t="shared" si="642"/>
        <v>6.3730801096169775E-5</v>
      </c>
      <c r="H20597" s="415" t="str">
        <f t="shared" si="643"/>
        <v>VER</v>
      </c>
    </row>
    <row r="20598" spans="1:8" ht="15" hidden="1" thickBot="1">
      <c r="A20598" s="409">
        <v>202210</v>
      </c>
      <c r="B20598" s="196" t="s">
        <v>1285</v>
      </c>
      <c r="C20598" s="197" t="s">
        <v>791</v>
      </c>
      <c r="D20598" s="198" t="s">
        <v>374</v>
      </c>
      <c r="E20598" s="421">
        <v>0.01</v>
      </c>
      <c r="F20598" s="413">
        <v>156.91</v>
      </c>
      <c r="G20598" s="414">
        <f t="shared" si="642"/>
        <v>6.3730801096169775E-5</v>
      </c>
      <c r="H20598" s="415" t="str">
        <f t="shared" si="643"/>
        <v>VER</v>
      </c>
    </row>
    <row r="20599" spans="1:8" ht="15" hidden="1" thickBot="1">
      <c r="A20599" s="409">
        <v>202210</v>
      </c>
      <c r="B20599" s="196" t="s">
        <v>1286</v>
      </c>
      <c r="C20599" s="197" t="s">
        <v>791</v>
      </c>
      <c r="D20599" s="198" t="s">
        <v>374</v>
      </c>
      <c r="E20599" s="421">
        <v>0.01</v>
      </c>
      <c r="F20599" s="413">
        <v>156.91</v>
      </c>
      <c r="G20599" s="414">
        <f t="shared" si="642"/>
        <v>6.3730801096169775E-5</v>
      </c>
      <c r="H20599" s="415" t="str">
        <f t="shared" si="643"/>
        <v>VER</v>
      </c>
    </row>
    <row r="20600" spans="1:8" ht="15" hidden="1" thickBot="1">
      <c r="A20600" s="409">
        <v>202210</v>
      </c>
      <c r="B20600" s="196" t="s">
        <v>1287</v>
      </c>
      <c r="C20600" s="197" t="s">
        <v>791</v>
      </c>
      <c r="D20600" s="198" t="s">
        <v>337</v>
      </c>
      <c r="E20600" s="421">
        <v>127015</v>
      </c>
      <c r="F20600" s="413">
        <v>156.91</v>
      </c>
      <c r="G20600" s="414">
        <f t="shared" si="642"/>
        <v>809.47677012300051</v>
      </c>
      <c r="H20600" s="415">
        <f t="shared" si="643"/>
        <v>4.0473838506150024</v>
      </c>
    </row>
    <row r="20601" spans="1:8" ht="15" hidden="1" thickBot="1">
      <c r="A20601" s="409">
        <v>202210</v>
      </c>
      <c r="B20601" s="196" t="s">
        <v>1288</v>
      </c>
      <c r="C20601" s="197" t="s">
        <v>2661</v>
      </c>
      <c r="D20601" s="198" t="s">
        <v>339</v>
      </c>
      <c r="E20601" s="421">
        <v>635</v>
      </c>
      <c r="F20601" s="413">
        <v>156.91</v>
      </c>
      <c r="G20601" s="414">
        <f t="shared" si="642"/>
        <v>4.046905869606781</v>
      </c>
      <c r="H20601" s="415">
        <f t="shared" si="643"/>
        <v>4.046905869606781</v>
      </c>
    </row>
    <row r="20602" spans="1:8" ht="15" hidden="1" thickBot="1">
      <c r="A20602" s="409">
        <v>202210</v>
      </c>
      <c r="B20602" s="196" t="s">
        <v>1289</v>
      </c>
      <c r="C20602" s="197" t="s">
        <v>2666</v>
      </c>
      <c r="D20602" s="198" t="s">
        <v>337</v>
      </c>
      <c r="E20602" s="421">
        <v>72743</v>
      </c>
      <c r="F20602" s="413">
        <v>156.91</v>
      </c>
      <c r="G20602" s="414">
        <f t="shared" si="642"/>
        <v>463.59696641386785</v>
      </c>
      <c r="H20602" s="415">
        <f t="shared" si="643"/>
        <v>2.3179848320693393</v>
      </c>
    </row>
    <row r="20603" spans="1:8" ht="15" hidden="1" thickBot="1">
      <c r="A20603" s="409">
        <v>202210</v>
      </c>
      <c r="B20603" s="196" t="s">
        <v>1290</v>
      </c>
      <c r="C20603" s="197" t="s">
        <v>791</v>
      </c>
      <c r="D20603" s="198" t="s">
        <v>339</v>
      </c>
      <c r="E20603" s="421">
        <v>364</v>
      </c>
      <c r="F20603" s="413">
        <v>156.91</v>
      </c>
      <c r="G20603" s="414">
        <f t="shared" si="642"/>
        <v>2.3198011599005799</v>
      </c>
      <c r="H20603" s="415">
        <f t="shared" si="643"/>
        <v>2.3198011599005799</v>
      </c>
    </row>
    <row r="20604" spans="1:8" ht="15" hidden="1" thickBot="1">
      <c r="A20604" s="409">
        <v>202210</v>
      </c>
      <c r="B20604" s="196" t="s">
        <v>1291</v>
      </c>
      <c r="C20604" s="197" t="s">
        <v>791</v>
      </c>
      <c r="D20604" s="198" t="s">
        <v>337</v>
      </c>
      <c r="E20604" s="421">
        <v>75647</v>
      </c>
      <c r="F20604" s="413">
        <v>156.91</v>
      </c>
      <c r="G20604" s="414">
        <f t="shared" si="642"/>
        <v>482.10439105219552</v>
      </c>
      <c r="H20604" s="415">
        <f t="shared" si="643"/>
        <v>2.4105219552609776</v>
      </c>
    </row>
    <row r="20605" spans="1:8" ht="15" hidden="1" thickBot="1">
      <c r="A20605" s="409">
        <v>202210</v>
      </c>
      <c r="B20605" s="196" t="s">
        <v>1292</v>
      </c>
      <c r="C20605" s="197" t="s">
        <v>2667</v>
      </c>
      <c r="D20605" s="198" t="s">
        <v>339</v>
      </c>
      <c r="E20605" s="421">
        <v>378</v>
      </c>
      <c r="F20605" s="413">
        <v>156.91</v>
      </c>
      <c r="G20605" s="414">
        <f t="shared" si="642"/>
        <v>2.4090242814352179</v>
      </c>
      <c r="H20605" s="415">
        <f t="shared" si="643"/>
        <v>2.4090242814352179</v>
      </c>
    </row>
    <row r="20606" spans="1:8" ht="15" hidden="1" thickBot="1">
      <c r="A20606" s="409">
        <v>202210</v>
      </c>
      <c r="B20606" s="196" t="s">
        <v>1293</v>
      </c>
      <c r="C20606" s="197" t="s">
        <v>791</v>
      </c>
      <c r="D20606" s="198" t="s">
        <v>337</v>
      </c>
      <c r="E20606" s="421">
        <v>129534</v>
      </c>
      <c r="F20606" s="413">
        <v>156.91</v>
      </c>
      <c r="G20606" s="414">
        <f t="shared" si="642"/>
        <v>825.53055891912561</v>
      </c>
      <c r="H20606" s="415">
        <f t="shared" si="643"/>
        <v>4.1276527945956278</v>
      </c>
    </row>
    <row r="20607" spans="1:8" ht="15" hidden="1" thickBot="1">
      <c r="A20607" s="409">
        <v>202210</v>
      </c>
      <c r="B20607" s="196" t="s">
        <v>1294</v>
      </c>
      <c r="C20607" s="197" t="s">
        <v>791</v>
      </c>
      <c r="D20607" s="198" t="s">
        <v>339</v>
      </c>
      <c r="E20607" s="421">
        <v>648</v>
      </c>
      <c r="F20607" s="413">
        <v>156.91</v>
      </c>
      <c r="G20607" s="414">
        <f t="shared" si="642"/>
        <v>4.1297559110318014</v>
      </c>
      <c r="H20607" s="415">
        <f t="shared" si="643"/>
        <v>4.1297559110318014</v>
      </c>
    </row>
    <row r="20608" spans="1:8" ht="15" hidden="1" thickBot="1">
      <c r="A20608" s="409">
        <v>202210</v>
      </c>
      <c r="B20608" s="196" t="s">
        <v>1295</v>
      </c>
      <c r="C20608" s="197" t="s">
        <v>791</v>
      </c>
      <c r="D20608" s="198" t="s">
        <v>337</v>
      </c>
      <c r="E20608" s="421">
        <v>101360</v>
      </c>
      <c r="F20608" s="413">
        <v>156.91</v>
      </c>
      <c r="G20608" s="414">
        <f t="shared" si="642"/>
        <v>645.9753999107769</v>
      </c>
      <c r="H20608" s="415">
        <f t="shared" si="643"/>
        <v>3.2298769995538845</v>
      </c>
    </row>
    <row r="20609" spans="1:8" ht="15" hidden="1" thickBot="1">
      <c r="A20609" s="409">
        <v>202210</v>
      </c>
      <c r="B20609" s="196" t="s">
        <v>1296</v>
      </c>
      <c r="C20609" s="197" t="s">
        <v>791</v>
      </c>
      <c r="D20609" s="198" t="s">
        <v>337</v>
      </c>
      <c r="E20609" s="421">
        <v>99178</v>
      </c>
      <c r="F20609" s="413">
        <v>156.91</v>
      </c>
      <c r="G20609" s="414">
        <f t="shared" si="642"/>
        <v>632.06933911159263</v>
      </c>
      <c r="H20609" s="415">
        <f t="shared" si="643"/>
        <v>3.1603466955579633</v>
      </c>
    </row>
    <row r="20610" spans="1:8" ht="15" hidden="1" thickBot="1">
      <c r="A20610" s="409">
        <v>202210</v>
      </c>
      <c r="B20610" s="196" t="s">
        <v>1297</v>
      </c>
      <c r="C20610" s="197" t="s">
        <v>791</v>
      </c>
      <c r="D20610" s="198" t="s">
        <v>337</v>
      </c>
      <c r="E20610" s="421">
        <v>86362</v>
      </c>
      <c r="F20610" s="413">
        <v>156.91</v>
      </c>
      <c r="G20610" s="414">
        <f t="shared" ref="G20610:G20673" si="644">+E20610/F20610</f>
        <v>550.39194442674147</v>
      </c>
      <c r="H20610" s="415">
        <f t="shared" ref="H20610:H20673" si="645">IF(D20610="TB",G20610/200,IF(D20610="LT",G20610,"VER"))</f>
        <v>2.7519597221337073</v>
      </c>
    </row>
    <row r="20611" spans="1:8" ht="15" hidden="1" thickBot="1">
      <c r="A20611" s="409">
        <v>202210</v>
      </c>
      <c r="B20611" s="196" t="s">
        <v>1298</v>
      </c>
      <c r="C20611" s="197" t="s">
        <v>791</v>
      </c>
      <c r="D20611" s="198" t="s">
        <v>337</v>
      </c>
      <c r="E20611" s="421">
        <v>119852</v>
      </c>
      <c r="F20611" s="413">
        <v>156.91</v>
      </c>
      <c r="G20611" s="414">
        <f t="shared" si="644"/>
        <v>763.82639729781408</v>
      </c>
      <c r="H20611" s="415">
        <f t="shared" si="645"/>
        <v>3.8191319864890705</v>
      </c>
    </row>
    <row r="20612" spans="1:8" ht="15" hidden="1" thickBot="1">
      <c r="A20612" s="409">
        <v>202210</v>
      </c>
      <c r="B20612" s="196" t="s">
        <v>1299</v>
      </c>
      <c r="C20612" s="197" t="s">
        <v>791</v>
      </c>
      <c r="D20612" s="198" t="s">
        <v>337</v>
      </c>
      <c r="E20612" s="421">
        <v>113947</v>
      </c>
      <c r="F20612" s="413">
        <v>156.91</v>
      </c>
      <c r="G20612" s="414">
        <f t="shared" si="644"/>
        <v>726.19335925052576</v>
      </c>
      <c r="H20612" s="415">
        <f t="shared" si="645"/>
        <v>3.6309667962526286</v>
      </c>
    </row>
    <row r="20613" spans="1:8" ht="15" hidden="1" thickBot="1">
      <c r="A20613" s="409">
        <v>202210</v>
      </c>
      <c r="B20613" s="196" t="s">
        <v>1300</v>
      </c>
      <c r="C20613" s="197" t="s">
        <v>791</v>
      </c>
      <c r="D20613" s="198" t="s">
        <v>337</v>
      </c>
      <c r="E20613" s="421">
        <v>108169</v>
      </c>
      <c r="F20613" s="413">
        <v>156.91</v>
      </c>
      <c r="G20613" s="414">
        <f t="shared" si="644"/>
        <v>689.36970237715889</v>
      </c>
      <c r="H20613" s="415">
        <f t="shared" si="645"/>
        <v>3.4468485118857943</v>
      </c>
    </row>
    <row r="20614" spans="1:8" ht="15" hidden="1" thickBot="1">
      <c r="A20614" s="409">
        <v>202210</v>
      </c>
      <c r="B20614" s="196" t="s">
        <v>1301</v>
      </c>
      <c r="C20614" s="197" t="s">
        <v>791</v>
      </c>
      <c r="D20614" s="198" t="s">
        <v>337</v>
      </c>
      <c r="E20614" s="421">
        <v>152394</v>
      </c>
      <c r="F20614" s="413">
        <v>156.91</v>
      </c>
      <c r="G20614" s="414">
        <f t="shared" si="644"/>
        <v>971.21917022496973</v>
      </c>
      <c r="H20614" s="415">
        <f t="shared" si="645"/>
        <v>4.8560958511248487</v>
      </c>
    </row>
    <row r="20615" spans="1:8" ht="15" hidden="1" thickBot="1">
      <c r="A20615" s="409">
        <v>202210</v>
      </c>
      <c r="B20615" s="196" t="s">
        <v>1302</v>
      </c>
      <c r="C20615" s="197" t="s">
        <v>791</v>
      </c>
      <c r="D20615" s="198" t="s">
        <v>337</v>
      </c>
      <c r="E20615" s="421">
        <v>117445</v>
      </c>
      <c r="F20615" s="413">
        <v>156.91</v>
      </c>
      <c r="G20615" s="414">
        <f t="shared" si="644"/>
        <v>748.48639347396602</v>
      </c>
      <c r="H20615" s="415">
        <f t="shared" si="645"/>
        <v>3.7424319673698303</v>
      </c>
    </row>
    <row r="20616" spans="1:8" ht="15" hidden="1" thickBot="1">
      <c r="A20616" s="409">
        <v>202210</v>
      </c>
      <c r="B20616" s="196" t="s">
        <v>1303</v>
      </c>
      <c r="C20616" s="197" t="s">
        <v>791</v>
      </c>
      <c r="D20616" s="198" t="s">
        <v>337</v>
      </c>
      <c r="E20616" s="421">
        <v>147024</v>
      </c>
      <c r="F20616" s="413">
        <v>156.91</v>
      </c>
      <c r="G20616" s="414">
        <f t="shared" si="644"/>
        <v>936.99573003632656</v>
      </c>
      <c r="H20616" s="415">
        <f t="shared" si="645"/>
        <v>4.6849786501816331</v>
      </c>
    </row>
    <row r="20617" spans="1:8" ht="15" hidden="1" thickBot="1">
      <c r="A20617" s="409">
        <v>202210</v>
      </c>
      <c r="B20617" s="196" t="s">
        <v>1304</v>
      </c>
      <c r="C20617" s="197" t="s">
        <v>791</v>
      </c>
      <c r="D20617" s="198" t="s">
        <v>337</v>
      </c>
      <c r="E20617" s="421">
        <v>136565</v>
      </c>
      <c r="F20617" s="413">
        <v>156.91</v>
      </c>
      <c r="G20617" s="414">
        <f t="shared" si="644"/>
        <v>870.3396851698426</v>
      </c>
      <c r="H20617" s="415">
        <f t="shared" si="645"/>
        <v>4.3516984258492126</v>
      </c>
    </row>
    <row r="20618" spans="1:8" ht="15" hidden="1" thickBot="1">
      <c r="A20618" s="409">
        <v>202210</v>
      </c>
      <c r="B20618" s="196" t="s">
        <v>1305</v>
      </c>
      <c r="C20618" s="197" t="s">
        <v>791</v>
      </c>
      <c r="D20618" s="198" t="s">
        <v>337</v>
      </c>
      <c r="E20618" s="421">
        <v>108906</v>
      </c>
      <c r="F20618" s="413">
        <v>156.91</v>
      </c>
      <c r="G20618" s="414">
        <f t="shared" si="644"/>
        <v>694.06666241794665</v>
      </c>
      <c r="H20618" s="415">
        <f t="shared" si="645"/>
        <v>3.4703333120897333</v>
      </c>
    </row>
    <row r="20619" spans="1:8" ht="15" hidden="1" thickBot="1">
      <c r="A20619" s="409">
        <v>202210</v>
      </c>
      <c r="B20619" s="196" t="s">
        <v>1306</v>
      </c>
      <c r="C20619" s="197" t="s">
        <v>791</v>
      </c>
      <c r="D20619" s="198" t="s">
        <v>337</v>
      </c>
      <c r="E20619" s="421">
        <v>98868</v>
      </c>
      <c r="F20619" s="413">
        <v>156.91</v>
      </c>
      <c r="G20619" s="414">
        <f t="shared" si="644"/>
        <v>630.09368427761137</v>
      </c>
      <c r="H20619" s="415">
        <f t="shared" si="645"/>
        <v>3.1504684213880569</v>
      </c>
    </row>
    <row r="20620" spans="1:8" ht="15" hidden="1" thickBot="1">
      <c r="A20620" s="409">
        <v>202210</v>
      </c>
      <c r="B20620" s="196" t="s">
        <v>1307</v>
      </c>
      <c r="C20620" s="197" t="s">
        <v>791</v>
      </c>
      <c r="D20620" s="198" t="s">
        <v>337</v>
      </c>
      <c r="E20620" s="421">
        <v>161581</v>
      </c>
      <c r="F20620" s="413">
        <v>156.91</v>
      </c>
      <c r="G20620" s="414">
        <f t="shared" si="644"/>
        <v>1029.768657192021</v>
      </c>
      <c r="H20620" s="415">
        <f t="shared" si="645"/>
        <v>5.1488432859601048</v>
      </c>
    </row>
    <row r="20621" spans="1:8" ht="15" hidden="1" thickBot="1">
      <c r="A20621" s="409">
        <v>202210</v>
      </c>
      <c r="B20621" s="196" t="s">
        <v>1308</v>
      </c>
      <c r="C20621" s="197" t="s">
        <v>791</v>
      </c>
      <c r="D20621" s="198" t="s">
        <v>337</v>
      </c>
      <c r="E20621" s="421">
        <v>140429</v>
      </c>
      <c r="F20621" s="413">
        <v>156.91</v>
      </c>
      <c r="G20621" s="414">
        <f t="shared" si="644"/>
        <v>894.96526671340257</v>
      </c>
      <c r="H20621" s="415">
        <f t="shared" si="645"/>
        <v>4.4748263335670124</v>
      </c>
    </row>
    <row r="20622" spans="1:8" ht="15" hidden="1" thickBot="1">
      <c r="A20622" s="409">
        <v>202210</v>
      </c>
      <c r="B20622" s="196" t="s">
        <v>1309</v>
      </c>
      <c r="C20622" s="197" t="s">
        <v>791</v>
      </c>
      <c r="D20622" s="198" t="s">
        <v>337</v>
      </c>
      <c r="E20622" s="421">
        <v>161581</v>
      </c>
      <c r="F20622" s="413">
        <v>156.91</v>
      </c>
      <c r="G20622" s="414">
        <f t="shared" si="644"/>
        <v>1029.768657192021</v>
      </c>
      <c r="H20622" s="415">
        <f t="shared" si="645"/>
        <v>5.1488432859601048</v>
      </c>
    </row>
    <row r="20623" spans="1:8" ht="15" hidden="1" thickBot="1">
      <c r="A20623" s="409">
        <v>202210</v>
      </c>
      <c r="B20623" s="196" t="s">
        <v>1310</v>
      </c>
      <c r="C20623" s="197" t="s">
        <v>791</v>
      </c>
      <c r="D20623" s="198" t="s">
        <v>337</v>
      </c>
      <c r="E20623" s="421">
        <v>131669</v>
      </c>
      <c r="F20623" s="413">
        <v>156.91</v>
      </c>
      <c r="G20623" s="414">
        <f t="shared" si="644"/>
        <v>839.13708495315791</v>
      </c>
      <c r="H20623" s="415">
        <f t="shared" si="645"/>
        <v>4.1956854247657898</v>
      </c>
    </row>
    <row r="20624" spans="1:8" ht="15" hidden="1" thickBot="1">
      <c r="A20624" s="409">
        <v>202210</v>
      </c>
      <c r="B20624" s="196" t="s">
        <v>1311</v>
      </c>
      <c r="C20624" s="197" t="s">
        <v>791</v>
      </c>
      <c r="D20624" s="198" t="s">
        <v>337</v>
      </c>
      <c r="E20624" s="421">
        <v>130546</v>
      </c>
      <c r="F20624" s="413">
        <v>156.91</v>
      </c>
      <c r="G20624" s="414">
        <f t="shared" si="644"/>
        <v>831.98011599005804</v>
      </c>
      <c r="H20624" s="415">
        <f t="shared" si="645"/>
        <v>4.1599005799502899</v>
      </c>
    </row>
    <row r="20625" spans="1:8" ht="15" hidden="1" thickBot="1">
      <c r="A20625" s="409">
        <v>202210</v>
      </c>
      <c r="B20625" s="196" t="s">
        <v>1312</v>
      </c>
      <c r="C20625" s="197" t="s">
        <v>791</v>
      </c>
      <c r="D20625" s="198" t="s">
        <v>337</v>
      </c>
      <c r="E20625" s="421">
        <v>159623</v>
      </c>
      <c r="F20625" s="413">
        <v>156.91</v>
      </c>
      <c r="G20625" s="414">
        <f t="shared" si="644"/>
        <v>1017.2901663373909</v>
      </c>
      <c r="H20625" s="415">
        <f t="shared" si="645"/>
        <v>5.086450831686955</v>
      </c>
    </row>
    <row r="20626" spans="1:8" ht="15" hidden="1" thickBot="1">
      <c r="A20626" s="409">
        <v>202210</v>
      </c>
      <c r="B20626" s="196" t="s">
        <v>1313</v>
      </c>
      <c r="C20626" s="197" t="s">
        <v>791</v>
      </c>
      <c r="D20626" s="198" t="s">
        <v>337</v>
      </c>
      <c r="E20626" s="421">
        <v>101771</v>
      </c>
      <c r="F20626" s="413">
        <v>156.91</v>
      </c>
      <c r="G20626" s="414">
        <f t="shared" si="644"/>
        <v>648.59473583582951</v>
      </c>
      <c r="H20626" s="415">
        <f t="shared" si="645"/>
        <v>3.2429736791791477</v>
      </c>
    </row>
    <row r="20627" spans="1:8" ht="15" hidden="1" thickBot="1">
      <c r="A20627" s="409">
        <v>202210</v>
      </c>
      <c r="B20627" s="196" t="s">
        <v>1314</v>
      </c>
      <c r="C20627" s="197" t="s">
        <v>791</v>
      </c>
      <c r="D20627" s="198" t="s">
        <v>337</v>
      </c>
      <c r="E20627" s="421">
        <v>135529</v>
      </c>
      <c r="F20627" s="413">
        <v>156.91</v>
      </c>
      <c r="G20627" s="414">
        <f t="shared" si="644"/>
        <v>863.73717417627938</v>
      </c>
      <c r="H20627" s="415">
        <f t="shared" si="645"/>
        <v>4.3186858708813967</v>
      </c>
    </row>
    <row r="20628" spans="1:8" ht="15" hidden="1" thickBot="1">
      <c r="A20628" s="409">
        <v>202210</v>
      </c>
      <c r="B20628" s="196" t="s">
        <v>1315</v>
      </c>
      <c r="C20628" s="197" t="s">
        <v>791</v>
      </c>
      <c r="D20628" s="198" t="s">
        <v>337</v>
      </c>
      <c r="E20628" s="421">
        <v>87371</v>
      </c>
      <c r="F20628" s="413">
        <v>156.91</v>
      </c>
      <c r="G20628" s="414">
        <f t="shared" si="644"/>
        <v>556.822382257345</v>
      </c>
      <c r="H20628" s="415">
        <f t="shared" si="645"/>
        <v>2.784111911286725</v>
      </c>
    </row>
    <row r="20629" spans="1:8" ht="15" hidden="1" thickBot="1">
      <c r="A20629" s="409">
        <v>202210</v>
      </c>
      <c r="B20629" s="196" t="s">
        <v>1316</v>
      </c>
      <c r="C20629" s="197" t="s">
        <v>791</v>
      </c>
      <c r="D20629" s="198" t="s">
        <v>337</v>
      </c>
      <c r="E20629" s="421">
        <v>142329</v>
      </c>
      <c r="F20629" s="413">
        <v>156.91</v>
      </c>
      <c r="G20629" s="414">
        <f t="shared" si="644"/>
        <v>907.07411892167488</v>
      </c>
      <c r="H20629" s="415">
        <f t="shared" si="645"/>
        <v>4.5353705946083744</v>
      </c>
    </row>
    <row r="20630" spans="1:8" ht="15" hidden="1" thickBot="1">
      <c r="A20630" s="409">
        <v>202210</v>
      </c>
      <c r="B20630" s="196" t="s">
        <v>1317</v>
      </c>
      <c r="C20630" s="197" t="s">
        <v>791</v>
      </c>
      <c r="D20630" s="198" t="s">
        <v>337</v>
      </c>
      <c r="E20630" s="421">
        <v>125164</v>
      </c>
      <c r="F20630" s="413">
        <v>156.91</v>
      </c>
      <c r="G20630" s="414">
        <f t="shared" si="644"/>
        <v>797.68019884009948</v>
      </c>
      <c r="H20630" s="415">
        <f t="shared" si="645"/>
        <v>3.9884009942004974</v>
      </c>
    </row>
    <row r="20631" spans="1:8" ht="15" hidden="1" thickBot="1">
      <c r="A20631" s="409">
        <v>202210</v>
      </c>
      <c r="B20631" s="196" t="s">
        <v>1318</v>
      </c>
      <c r="C20631" s="197" t="s">
        <v>791</v>
      </c>
      <c r="D20631" s="198" t="s">
        <v>337</v>
      </c>
      <c r="E20631" s="421">
        <v>106041</v>
      </c>
      <c r="F20631" s="413">
        <v>156.91</v>
      </c>
      <c r="G20631" s="414">
        <f t="shared" si="644"/>
        <v>675.807787903894</v>
      </c>
      <c r="H20631" s="415">
        <f t="shared" si="645"/>
        <v>3.3790389395194698</v>
      </c>
    </row>
    <row r="20632" spans="1:8" ht="15" hidden="1" thickBot="1">
      <c r="A20632" s="409">
        <v>202210</v>
      </c>
      <c r="B20632" s="196" t="s">
        <v>1319</v>
      </c>
      <c r="C20632" s="197" t="s">
        <v>791</v>
      </c>
      <c r="D20632" s="198" t="s">
        <v>337</v>
      </c>
      <c r="E20632" s="421">
        <v>107470</v>
      </c>
      <c r="F20632" s="413">
        <v>156.91</v>
      </c>
      <c r="G20632" s="414">
        <f t="shared" si="644"/>
        <v>684.91491938053662</v>
      </c>
      <c r="H20632" s="415">
        <f t="shared" si="645"/>
        <v>3.4245745969026831</v>
      </c>
    </row>
    <row r="20633" spans="1:8" ht="15" hidden="1" thickBot="1">
      <c r="A20633" s="409">
        <v>202210</v>
      </c>
      <c r="B20633" s="196" t="s">
        <v>1320</v>
      </c>
      <c r="C20633" s="197" t="s">
        <v>791</v>
      </c>
      <c r="D20633" s="198" t="s">
        <v>337</v>
      </c>
      <c r="E20633" s="421">
        <v>117700</v>
      </c>
      <c r="F20633" s="413">
        <v>156.91</v>
      </c>
      <c r="G20633" s="414">
        <f t="shared" si="644"/>
        <v>750.11152890191829</v>
      </c>
      <c r="H20633" s="415">
        <f t="shared" si="645"/>
        <v>3.7505576445095916</v>
      </c>
    </row>
    <row r="20634" spans="1:8" ht="15" hidden="1" thickBot="1">
      <c r="A20634" s="409">
        <v>202210</v>
      </c>
      <c r="B20634" s="196" t="s">
        <v>1321</v>
      </c>
      <c r="C20634" s="197" t="s">
        <v>791</v>
      </c>
      <c r="D20634" s="198" t="s">
        <v>337</v>
      </c>
      <c r="E20634" s="421">
        <v>122850</v>
      </c>
      <c r="F20634" s="413">
        <v>156.91</v>
      </c>
      <c r="G20634" s="414">
        <f t="shared" si="644"/>
        <v>782.93289146644577</v>
      </c>
      <c r="H20634" s="415">
        <f t="shared" si="645"/>
        <v>3.9146644573322287</v>
      </c>
    </row>
    <row r="20635" spans="1:8" ht="15" hidden="1" thickBot="1">
      <c r="A20635" s="409">
        <v>202210</v>
      </c>
      <c r="B20635" s="196" t="s">
        <v>1322</v>
      </c>
      <c r="C20635" s="197" t="s">
        <v>791</v>
      </c>
      <c r="D20635" s="198" t="s">
        <v>337</v>
      </c>
      <c r="E20635" s="421">
        <v>147861</v>
      </c>
      <c r="F20635" s="413">
        <v>156.91</v>
      </c>
      <c r="G20635" s="414">
        <f t="shared" si="644"/>
        <v>942.32999808807597</v>
      </c>
      <c r="H20635" s="415">
        <f t="shared" si="645"/>
        <v>4.7116499904403799</v>
      </c>
    </row>
    <row r="20636" spans="1:8" ht="15" hidden="1" thickBot="1">
      <c r="A20636" s="409">
        <v>202210</v>
      </c>
      <c r="B20636" s="196" t="s">
        <v>1323</v>
      </c>
      <c r="C20636" s="197" t="s">
        <v>791</v>
      </c>
      <c r="D20636" s="198" t="s">
        <v>337</v>
      </c>
      <c r="E20636" s="421">
        <v>84856</v>
      </c>
      <c r="F20636" s="413">
        <v>156.91</v>
      </c>
      <c r="G20636" s="414">
        <f t="shared" si="644"/>
        <v>540.79408578165828</v>
      </c>
      <c r="H20636" s="415">
        <f t="shared" si="645"/>
        <v>2.7039704289082915</v>
      </c>
    </row>
    <row r="20637" spans="1:8" ht="15" hidden="1" thickBot="1">
      <c r="A20637" s="409">
        <v>202210</v>
      </c>
      <c r="B20637" s="196" t="s">
        <v>1324</v>
      </c>
      <c r="C20637" s="197" t="s">
        <v>791</v>
      </c>
      <c r="D20637" s="198" t="s">
        <v>337</v>
      </c>
      <c r="E20637" s="421">
        <v>87534</v>
      </c>
      <c r="F20637" s="413">
        <v>156.91</v>
      </c>
      <c r="G20637" s="414">
        <f t="shared" si="644"/>
        <v>557.86119431521251</v>
      </c>
      <c r="H20637" s="415">
        <f t="shared" si="645"/>
        <v>2.7893059715760624</v>
      </c>
    </row>
    <row r="20638" spans="1:8" ht="15" hidden="1" thickBot="1">
      <c r="A20638" s="409">
        <v>202210</v>
      </c>
      <c r="B20638" s="196" t="s">
        <v>1325</v>
      </c>
      <c r="C20638" s="197" t="s">
        <v>791</v>
      </c>
      <c r="D20638" s="198" t="s">
        <v>337</v>
      </c>
      <c r="E20638" s="421">
        <v>168294</v>
      </c>
      <c r="F20638" s="413">
        <v>156.91</v>
      </c>
      <c r="G20638" s="414">
        <f t="shared" si="644"/>
        <v>1072.5511439678796</v>
      </c>
      <c r="H20638" s="415">
        <f t="shared" si="645"/>
        <v>5.3627557198393978</v>
      </c>
    </row>
    <row r="20639" spans="1:8" ht="15" hidden="1" thickBot="1">
      <c r="A20639" s="409">
        <v>202210</v>
      </c>
      <c r="B20639" s="196" t="s">
        <v>1326</v>
      </c>
      <c r="C20639" s="197" t="s">
        <v>791</v>
      </c>
      <c r="D20639" s="198" t="s">
        <v>337</v>
      </c>
      <c r="E20639" s="421">
        <v>59692</v>
      </c>
      <c r="F20639" s="413">
        <v>156.91</v>
      </c>
      <c r="G20639" s="414">
        <f t="shared" si="644"/>
        <v>380.42189790325665</v>
      </c>
      <c r="H20639" s="415">
        <f t="shared" si="645"/>
        <v>1.9021094895162833</v>
      </c>
    </row>
    <row r="20640" spans="1:8" ht="15" hidden="1" thickBot="1">
      <c r="A20640" s="409">
        <v>202210</v>
      </c>
      <c r="B20640" s="196" t="s">
        <v>1327</v>
      </c>
      <c r="C20640" s="197" t="s">
        <v>791</v>
      </c>
      <c r="D20640" s="198" t="s">
        <v>337</v>
      </c>
      <c r="E20640" s="421">
        <v>111646</v>
      </c>
      <c r="F20640" s="413">
        <v>156.91</v>
      </c>
      <c r="G20640" s="414">
        <f t="shared" si="644"/>
        <v>711.52890191829715</v>
      </c>
      <c r="H20640" s="415">
        <f t="shared" si="645"/>
        <v>3.5576445095914857</v>
      </c>
    </row>
    <row r="20641" spans="1:8" ht="15" hidden="1" thickBot="1">
      <c r="A20641" s="409">
        <v>202210</v>
      </c>
      <c r="B20641" s="196" t="s">
        <v>1328</v>
      </c>
      <c r="C20641" s="197" t="s">
        <v>791</v>
      </c>
      <c r="D20641" s="198" t="s">
        <v>337</v>
      </c>
      <c r="E20641" s="421">
        <v>111100</v>
      </c>
      <c r="F20641" s="413">
        <v>156.91</v>
      </c>
      <c r="G20641" s="414">
        <f t="shared" si="644"/>
        <v>708.04920017844631</v>
      </c>
      <c r="H20641" s="415">
        <f t="shared" si="645"/>
        <v>3.5402460008922314</v>
      </c>
    </row>
    <row r="20642" spans="1:8" ht="15" hidden="1" thickBot="1">
      <c r="A20642" s="409">
        <v>202210</v>
      </c>
      <c r="B20642" s="196" t="s">
        <v>1329</v>
      </c>
      <c r="C20642" s="197" t="s">
        <v>791</v>
      </c>
      <c r="D20642" s="198" t="s">
        <v>337</v>
      </c>
      <c r="E20642" s="421">
        <v>119998</v>
      </c>
      <c r="F20642" s="413">
        <v>156.91</v>
      </c>
      <c r="G20642" s="414">
        <f t="shared" si="644"/>
        <v>764.75686699381811</v>
      </c>
      <c r="H20642" s="415">
        <f t="shared" si="645"/>
        <v>3.8237843349690905</v>
      </c>
    </row>
    <row r="20643" spans="1:8" ht="15" hidden="1" thickBot="1">
      <c r="A20643" s="409">
        <v>202210</v>
      </c>
      <c r="B20643" s="196" t="s">
        <v>1330</v>
      </c>
      <c r="C20643" s="197" t="s">
        <v>791</v>
      </c>
      <c r="D20643" s="198" t="s">
        <v>337</v>
      </c>
      <c r="E20643" s="421">
        <v>128021</v>
      </c>
      <c r="F20643" s="413">
        <v>156.91</v>
      </c>
      <c r="G20643" s="414">
        <f t="shared" si="644"/>
        <v>815.88808871327512</v>
      </c>
      <c r="H20643" s="415">
        <f t="shared" si="645"/>
        <v>4.0794404435663756</v>
      </c>
    </row>
    <row r="20644" spans="1:8" ht="15" hidden="1" thickBot="1">
      <c r="A20644" s="409">
        <v>202210</v>
      </c>
      <c r="B20644" s="196" t="s">
        <v>1331</v>
      </c>
      <c r="C20644" s="197" t="s">
        <v>791</v>
      </c>
      <c r="D20644" s="198" t="s">
        <v>337</v>
      </c>
      <c r="E20644" s="421">
        <v>115432</v>
      </c>
      <c r="F20644" s="413">
        <v>156.91</v>
      </c>
      <c r="G20644" s="414">
        <f t="shared" si="644"/>
        <v>735.65738321330696</v>
      </c>
      <c r="H20644" s="415">
        <f t="shared" si="645"/>
        <v>3.6782869160665346</v>
      </c>
    </row>
    <row r="20645" spans="1:8" ht="15" hidden="1" thickBot="1">
      <c r="A20645" s="409">
        <v>202210</v>
      </c>
      <c r="B20645" s="196" t="s">
        <v>1332</v>
      </c>
      <c r="C20645" s="197" t="s">
        <v>791</v>
      </c>
      <c r="D20645" s="198" t="s">
        <v>337</v>
      </c>
      <c r="E20645" s="421">
        <v>100447</v>
      </c>
      <c r="F20645" s="413">
        <v>156.91</v>
      </c>
      <c r="G20645" s="414">
        <f t="shared" si="644"/>
        <v>640.15677777069664</v>
      </c>
      <c r="H20645" s="415">
        <f t="shared" si="645"/>
        <v>3.2007838888534832</v>
      </c>
    </row>
    <row r="20646" spans="1:8" ht="15" hidden="1" thickBot="1">
      <c r="A20646" s="409">
        <v>202210</v>
      </c>
      <c r="B20646" s="196" t="s">
        <v>1333</v>
      </c>
      <c r="C20646" s="197" t="s">
        <v>791</v>
      </c>
      <c r="D20646" s="198" t="s">
        <v>337</v>
      </c>
      <c r="E20646" s="421">
        <v>142329</v>
      </c>
      <c r="F20646" s="413">
        <v>156.91</v>
      </c>
      <c r="G20646" s="414">
        <f t="shared" si="644"/>
        <v>907.07411892167488</v>
      </c>
      <c r="H20646" s="415">
        <f t="shared" si="645"/>
        <v>4.5353705946083744</v>
      </c>
    </row>
    <row r="20647" spans="1:8" ht="15" hidden="1" thickBot="1">
      <c r="A20647" s="409">
        <v>202210</v>
      </c>
      <c r="B20647" s="196" t="s">
        <v>1334</v>
      </c>
      <c r="C20647" s="197" t="s">
        <v>791</v>
      </c>
      <c r="D20647" s="198" t="s">
        <v>337</v>
      </c>
      <c r="E20647" s="421">
        <v>149811</v>
      </c>
      <c r="F20647" s="413">
        <v>156.91</v>
      </c>
      <c r="G20647" s="414">
        <f t="shared" si="644"/>
        <v>954.75750430182904</v>
      </c>
      <c r="H20647" s="415">
        <f t="shared" si="645"/>
        <v>4.7737875215091456</v>
      </c>
    </row>
    <row r="20648" spans="1:8" ht="15" hidden="1" thickBot="1">
      <c r="A20648" s="409">
        <v>202210</v>
      </c>
      <c r="B20648" s="196" t="s">
        <v>1335</v>
      </c>
      <c r="C20648" s="197" t="s">
        <v>1336</v>
      </c>
      <c r="D20648" s="198" t="s">
        <v>337</v>
      </c>
      <c r="E20648" s="421">
        <v>55306</v>
      </c>
      <c r="F20648" s="413">
        <v>156.91</v>
      </c>
      <c r="G20648" s="414">
        <f t="shared" si="644"/>
        <v>352.46956854247657</v>
      </c>
      <c r="H20648" s="415">
        <f t="shared" si="645"/>
        <v>1.7623478427123829</v>
      </c>
    </row>
    <row r="20649" spans="1:8" ht="15" hidden="1" thickBot="1">
      <c r="A20649" s="409">
        <v>202210</v>
      </c>
      <c r="B20649" s="196" t="s">
        <v>1337</v>
      </c>
      <c r="C20649" s="197" t="s">
        <v>674</v>
      </c>
      <c r="D20649" s="198" t="s">
        <v>337</v>
      </c>
      <c r="E20649" s="421">
        <v>186880</v>
      </c>
      <c r="F20649" s="413">
        <v>156.91</v>
      </c>
      <c r="G20649" s="414">
        <f t="shared" si="644"/>
        <v>1191.0012108852209</v>
      </c>
      <c r="H20649" s="415">
        <f t="shared" si="645"/>
        <v>5.9550060544261045</v>
      </c>
    </row>
    <row r="20650" spans="1:8" ht="15" hidden="1" thickBot="1">
      <c r="A20650" s="409">
        <v>202210</v>
      </c>
      <c r="B20650" s="196" t="s">
        <v>1338</v>
      </c>
      <c r="C20650" s="197" t="s">
        <v>674</v>
      </c>
      <c r="D20650" s="198" t="s">
        <v>339</v>
      </c>
      <c r="E20650" s="421">
        <v>934</v>
      </c>
      <c r="F20650" s="413">
        <v>156.91</v>
      </c>
      <c r="G20650" s="414">
        <f t="shared" si="644"/>
        <v>5.9524568223822572</v>
      </c>
      <c r="H20650" s="415">
        <f t="shared" si="645"/>
        <v>5.9524568223822572</v>
      </c>
    </row>
    <row r="20651" spans="1:8" ht="15" hidden="1" thickBot="1">
      <c r="A20651" s="409">
        <v>202210</v>
      </c>
      <c r="B20651" s="196" t="s">
        <v>1339</v>
      </c>
      <c r="C20651" s="197" t="s">
        <v>674</v>
      </c>
      <c r="D20651" s="198" t="s">
        <v>374</v>
      </c>
      <c r="E20651" s="421">
        <v>83.22</v>
      </c>
      <c r="F20651" s="413">
        <v>156.91</v>
      </c>
      <c r="G20651" s="414">
        <f t="shared" si="644"/>
        <v>0.53036772672232491</v>
      </c>
      <c r="H20651" s="415" t="str">
        <f t="shared" si="645"/>
        <v>VER</v>
      </c>
    </row>
    <row r="20652" spans="1:8" ht="15" hidden="1" thickBot="1">
      <c r="A20652" s="409">
        <v>202210</v>
      </c>
      <c r="B20652" s="196" t="s">
        <v>1340</v>
      </c>
      <c r="C20652" s="197" t="s">
        <v>1341</v>
      </c>
      <c r="D20652" s="198" t="s">
        <v>337</v>
      </c>
      <c r="E20652" s="421">
        <v>85435</v>
      </c>
      <c r="F20652" s="413">
        <v>156.91</v>
      </c>
      <c r="G20652" s="414">
        <f t="shared" si="644"/>
        <v>544.48409916512651</v>
      </c>
      <c r="H20652" s="415">
        <f t="shared" si="645"/>
        <v>2.7224204958256326</v>
      </c>
    </row>
    <row r="20653" spans="1:8" ht="15" hidden="1" thickBot="1">
      <c r="A20653" s="409">
        <v>202210</v>
      </c>
      <c r="B20653" s="196" t="s">
        <v>1342</v>
      </c>
      <c r="C20653" s="197" t="s">
        <v>1341</v>
      </c>
      <c r="D20653" s="198" t="s">
        <v>339</v>
      </c>
      <c r="E20653" s="421">
        <v>427</v>
      </c>
      <c r="F20653" s="413">
        <v>156.91</v>
      </c>
      <c r="G20653" s="414">
        <f t="shared" si="644"/>
        <v>2.7213052068064498</v>
      </c>
      <c r="H20653" s="415">
        <f t="shared" si="645"/>
        <v>2.7213052068064498</v>
      </c>
    </row>
    <row r="20654" spans="1:8" ht="15" hidden="1" thickBot="1">
      <c r="A20654" s="409">
        <v>202210</v>
      </c>
      <c r="B20654" s="196" t="s">
        <v>1343</v>
      </c>
      <c r="C20654" s="197" t="s">
        <v>1344</v>
      </c>
      <c r="D20654" s="198" t="s">
        <v>337</v>
      </c>
      <c r="E20654" s="421">
        <v>19428</v>
      </c>
      <c r="F20654" s="413">
        <v>156.91</v>
      </c>
      <c r="G20654" s="414">
        <f t="shared" si="644"/>
        <v>123.81620036963865</v>
      </c>
      <c r="H20654" s="415">
        <f t="shared" si="645"/>
        <v>0.61908100184819326</v>
      </c>
    </row>
    <row r="20655" spans="1:8" ht="15" hidden="1" thickBot="1">
      <c r="A20655" s="409">
        <v>202210</v>
      </c>
      <c r="B20655" s="196" t="s">
        <v>1345</v>
      </c>
      <c r="C20655" s="197" t="s">
        <v>1344</v>
      </c>
      <c r="D20655" s="198" t="s">
        <v>337</v>
      </c>
      <c r="E20655" s="421">
        <v>18300</v>
      </c>
      <c r="F20655" s="413">
        <v>156.91</v>
      </c>
      <c r="G20655" s="414">
        <f t="shared" si="644"/>
        <v>116.62736600599069</v>
      </c>
      <c r="H20655" s="415">
        <f t="shared" si="645"/>
        <v>0.58313683002995342</v>
      </c>
    </row>
    <row r="20656" spans="1:8" ht="15" hidden="1" thickBot="1">
      <c r="A20656" s="409">
        <v>202210</v>
      </c>
      <c r="B20656" s="196" t="s">
        <v>1346</v>
      </c>
      <c r="C20656" s="197" t="s">
        <v>1347</v>
      </c>
      <c r="D20656" s="198" t="s">
        <v>374</v>
      </c>
      <c r="E20656" s="421">
        <v>0.01</v>
      </c>
      <c r="F20656" s="413">
        <v>156.91</v>
      </c>
      <c r="G20656" s="414">
        <f t="shared" si="644"/>
        <v>6.3730801096169775E-5</v>
      </c>
      <c r="H20656" s="415" t="str">
        <f t="shared" si="645"/>
        <v>VER</v>
      </c>
    </row>
    <row r="20657" spans="1:8" ht="15" hidden="1" thickBot="1">
      <c r="A20657" s="409">
        <v>202210</v>
      </c>
      <c r="B20657" s="196" t="s">
        <v>1348</v>
      </c>
      <c r="C20657" s="197" t="s">
        <v>1344</v>
      </c>
      <c r="D20657" s="198" t="s">
        <v>337</v>
      </c>
      <c r="E20657" s="421">
        <v>162295</v>
      </c>
      <c r="F20657" s="413">
        <v>156.91</v>
      </c>
      <c r="G20657" s="414">
        <f t="shared" si="644"/>
        <v>1034.3190363902875</v>
      </c>
      <c r="H20657" s="415">
        <f t="shared" si="645"/>
        <v>5.171595181951437</v>
      </c>
    </row>
    <row r="20658" spans="1:8" ht="15" hidden="1" thickBot="1">
      <c r="A20658" s="409">
        <v>202210</v>
      </c>
      <c r="B20658" s="196" t="s">
        <v>1349</v>
      </c>
      <c r="C20658" s="197" t="s">
        <v>1344</v>
      </c>
      <c r="D20658" s="198" t="s">
        <v>339</v>
      </c>
      <c r="E20658" s="421">
        <v>811</v>
      </c>
      <c r="F20658" s="413">
        <v>156.91</v>
      </c>
      <c r="G20658" s="414">
        <f t="shared" si="644"/>
        <v>5.1685679688993691</v>
      </c>
      <c r="H20658" s="415">
        <f t="shared" si="645"/>
        <v>5.1685679688993691</v>
      </c>
    </row>
    <row r="20659" spans="1:8" ht="15" hidden="1" thickBot="1">
      <c r="A20659" s="409">
        <v>202210</v>
      </c>
      <c r="B20659" s="196" t="s">
        <v>1350</v>
      </c>
      <c r="C20659" s="197" t="s">
        <v>1344</v>
      </c>
      <c r="D20659" s="198" t="s">
        <v>337</v>
      </c>
      <c r="E20659" s="421">
        <v>112786</v>
      </c>
      <c r="F20659" s="413">
        <v>156.91</v>
      </c>
      <c r="G20659" s="414">
        <f t="shared" si="644"/>
        <v>718.79421324326051</v>
      </c>
      <c r="H20659" s="415">
        <f t="shared" si="645"/>
        <v>3.5939710662163025</v>
      </c>
    </row>
    <row r="20660" spans="1:8" ht="15" hidden="1" thickBot="1">
      <c r="A20660" s="409">
        <v>202210</v>
      </c>
      <c r="B20660" s="196" t="s">
        <v>1351</v>
      </c>
      <c r="C20660" s="197" t="s">
        <v>1352</v>
      </c>
      <c r="D20660" s="198" t="s">
        <v>337</v>
      </c>
      <c r="E20660" s="421">
        <v>54397</v>
      </c>
      <c r="F20660" s="413">
        <v>156.91</v>
      </c>
      <c r="G20660" s="414">
        <f t="shared" si="644"/>
        <v>346.67643872283475</v>
      </c>
      <c r="H20660" s="415">
        <f t="shared" si="645"/>
        <v>1.7333821936141738</v>
      </c>
    </row>
    <row r="20661" spans="1:8" ht="15" hidden="1" thickBot="1">
      <c r="A20661" s="409">
        <v>202210</v>
      </c>
      <c r="B20661" s="196" t="s">
        <v>1353</v>
      </c>
      <c r="C20661" s="197" t="s">
        <v>1352</v>
      </c>
      <c r="D20661" s="198" t="s">
        <v>339</v>
      </c>
      <c r="E20661" s="421">
        <v>272</v>
      </c>
      <c r="F20661" s="413">
        <v>156.91</v>
      </c>
      <c r="G20661" s="414">
        <f t="shared" si="644"/>
        <v>1.733477789815818</v>
      </c>
      <c r="H20661" s="415">
        <f t="shared" si="645"/>
        <v>1.733477789815818</v>
      </c>
    </row>
    <row r="20662" spans="1:8" ht="15" hidden="1" thickBot="1">
      <c r="A20662" s="409">
        <v>202210</v>
      </c>
      <c r="B20662" s="196" t="s">
        <v>1354</v>
      </c>
      <c r="C20662" s="197" t="s">
        <v>1355</v>
      </c>
      <c r="D20662" s="198" t="s">
        <v>337</v>
      </c>
      <c r="E20662" s="421">
        <v>62195</v>
      </c>
      <c r="F20662" s="413">
        <v>156.91</v>
      </c>
      <c r="G20662" s="414">
        <f t="shared" si="644"/>
        <v>396.37371741762797</v>
      </c>
      <c r="H20662" s="415">
        <f t="shared" si="645"/>
        <v>1.9818685870881398</v>
      </c>
    </row>
    <row r="20663" spans="1:8" ht="15" hidden="1" thickBot="1">
      <c r="A20663" s="409">
        <v>202210</v>
      </c>
      <c r="B20663" s="196" t="s">
        <v>1356</v>
      </c>
      <c r="C20663" s="197" t="s">
        <v>1357</v>
      </c>
      <c r="D20663" s="198" t="s">
        <v>374</v>
      </c>
      <c r="E20663" s="421">
        <v>522.99</v>
      </c>
      <c r="F20663" s="413">
        <v>156.91</v>
      </c>
      <c r="G20663" s="414">
        <f t="shared" si="644"/>
        <v>3.3330571665285835</v>
      </c>
      <c r="H20663" s="415" t="str">
        <f t="shared" si="645"/>
        <v>VER</v>
      </c>
    </row>
    <row r="20664" spans="1:8" ht="15" hidden="1" thickBot="1">
      <c r="A20664" s="409">
        <v>202210</v>
      </c>
      <c r="B20664" s="196" t="s">
        <v>1358</v>
      </c>
      <c r="C20664" s="197" t="s">
        <v>1359</v>
      </c>
      <c r="D20664" s="198" t="s">
        <v>337</v>
      </c>
      <c r="E20664" s="421">
        <v>145861</v>
      </c>
      <c r="F20664" s="413">
        <v>156.91</v>
      </c>
      <c r="G20664" s="414">
        <f t="shared" si="644"/>
        <v>929.58383786884201</v>
      </c>
      <c r="H20664" s="415">
        <f t="shared" si="645"/>
        <v>4.6479191893442104</v>
      </c>
    </row>
    <row r="20665" spans="1:8" ht="15" hidden="1" thickBot="1">
      <c r="A20665" s="409">
        <v>202210</v>
      </c>
      <c r="B20665" s="196" t="s">
        <v>1360</v>
      </c>
      <c r="C20665" s="197" t="s">
        <v>2668</v>
      </c>
      <c r="D20665" s="198" t="s">
        <v>339</v>
      </c>
      <c r="E20665" s="421">
        <v>729</v>
      </c>
      <c r="F20665" s="413">
        <v>156.91</v>
      </c>
      <c r="G20665" s="414">
        <f t="shared" si="644"/>
        <v>4.6459753999107773</v>
      </c>
      <c r="H20665" s="415">
        <f t="shared" si="645"/>
        <v>4.6459753999107773</v>
      </c>
    </row>
    <row r="20666" spans="1:8" ht="15" hidden="1" thickBot="1">
      <c r="A20666" s="409">
        <v>202210</v>
      </c>
      <c r="B20666" s="196" t="s">
        <v>1361</v>
      </c>
      <c r="C20666" s="197" t="s">
        <v>1359</v>
      </c>
      <c r="D20666" s="198" t="s">
        <v>337</v>
      </c>
      <c r="E20666" s="421">
        <v>140145</v>
      </c>
      <c r="F20666" s="413">
        <v>156.91</v>
      </c>
      <c r="G20666" s="414">
        <f t="shared" si="644"/>
        <v>893.15531196227141</v>
      </c>
      <c r="H20666" s="415">
        <f t="shared" si="645"/>
        <v>4.4657765598113572</v>
      </c>
    </row>
    <row r="20667" spans="1:8" ht="15" hidden="1" thickBot="1">
      <c r="A20667" s="409">
        <v>202210</v>
      </c>
      <c r="B20667" s="196" t="s">
        <v>1362</v>
      </c>
      <c r="C20667" s="197" t="s">
        <v>2669</v>
      </c>
      <c r="D20667" s="198" t="s">
        <v>339</v>
      </c>
      <c r="E20667" s="421">
        <v>701</v>
      </c>
      <c r="F20667" s="413">
        <v>156.91</v>
      </c>
      <c r="G20667" s="414">
        <f t="shared" si="644"/>
        <v>4.4675291568415014</v>
      </c>
      <c r="H20667" s="415">
        <f t="shared" si="645"/>
        <v>4.4675291568415014</v>
      </c>
    </row>
    <row r="20668" spans="1:8" ht="15" hidden="1" thickBot="1">
      <c r="A20668" s="409">
        <v>202210</v>
      </c>
      <c r="B20668" s="196" t="s">
        <v>1363</v>
      </c>
      <c r="C20668" s="197" t="s">
        <v>1364</v>
      </c>
      <c r="D20668" s="198" t="s">
        <v>337</v>
      </c>
      <c r="E20668" s="421">
        <v>117293</v>
      </c>
      <c r="F20668" s="413">
        <v>156.91</v>
      </c>
      <c r="G20668" s="414">
        <f t="shared" si="644"/>
        <v>747.51768529730418</v>
      </c>
      <c r="H20668" s="415">
        <f t="shared" si="645"/>
        <v>3.7375884264865209</v>
      </c>
    </row>
    <row r="20669" spans="1:8" ht="15" hidden="1" thickBot="1">
      <c r="A20669" s="409">
        <v>202210</v>
      </c>
      <c r="B20669" s="196" t="s">
        <v>1365</v>
      </c>
      <c r="C20669" s="197" t="s">
        <v>1364</v>
      </c>
      <c r="D20669" s="198" t="s">
        <v>339</v>
      </c>
      <c r="E20669" s="421">
        <v>586</v>
      </c>
      <c r="F20669" s="413">
        <v>156.91</v>
      </c>
      <c r="G20669" s="414">
        <f t="shared" si="644"/>
        <v>3.734624944235549</v>
      </c>
      <c r="H20669" s="415">
        <f t="shared" si="645"/>
        <v>3.734624944235549</v>
      </c>
    </row>
    <row r="20670" spans="1:8" ht="15" hidden="1" thickBot="1">
      <c r="A20670" s="409">
        <v>202210</v>
      </c>
      <c r="B20670" s="196" t="s">
        <v>1366</v>
      </c>
      <c r="C20670" s="197" t="s">
        <v>2670</v>
      </c>
      <c r="D20670" s="198" t="s">
        <v>337</v>
      </c>
      <c r="E20670" s="421">
        <v>125207</v>
      </c>
      <c r="F20670" s="413">
        <v>156.91</v>
      </c>
      <c r="G20670" s="414">
        <f t="shared" si="644"/>
        <v>797.95424128481295</v>
      </c>
      <c r="H20670" s="415">
        <f t="shared" si="645"/>
        <v>3.9897712064240647</v>
      </c>
    </row>
    <row r="20671" spans="1:8" ht="15" hidden="1" thickBot="1">
      <c r="A20671" s="409">
        <v>202210</v>
      </c>
      <c r="B20671" s="196" t="s">
        <v>1367</v>
      </c>
      <c r="C20671" s="197" t="s">
        <v>1364</v>
      </c>
      <c r="D20671" s="198" t="s">
        <v>337</v>
      </c>
      <c r="E20671" s="421">
        <v>112786</v>
      </c>
      <c r="F20671" s="413">
        <v>156.91</v>
      </c>
      <c r="G20671" s="414">
        <f t="shared" si="644"/>
        <v>718.79421324326051</v>
      </c>
      <c r="H20671" s="415">
        <f t="shared" si="645"/>
        <v>3.5939710662163025</v>
      </c>
    </row>
    <row r="20672" spans="1:8" ht="15" hidden="1" thickBot="1">
      <c r="A20672" s="409">
        <v>202210</v>
      </c>
      <c r="B20672" s="196" t="s">
        <v>1368</v>
      </c>
      <c r="C20672" s="197" t="s">
        <v>1364</v>
      </c>
      <c r="D20672" s="198" t="s">
        <v>381</v>
      </c>
      <c r="E20672" s="421">
        <v>11605</v>
      </c>
      <c r="F20672" s="413">
        <v>156.91</v>
      </c>
      <c r="G20672" s="414">
        <f t="shared" si="644"/>
        <v>73.959594672105027</v>
      </c>
      <c r="H20672" s="415" t="str">
        <f t="shared" si="645"/>
        <v>VER</v>
      </c>
    </row>
    <row r="20673" spans="1:8" ht="15" hidden="1" thickBot="1">
      <c r="A20673" s="409">
        <v>202210</v>
      </c>
      <c r="B20673" s="196" t="s">
        <v>1369</v>
      </c>
      <c r="C20673" s="197" t="s">
        <v>2671</v>
      </c>
      <c r="D20673" s="198" t="s">
        <v>339</v>
      </c>
      <c r="E20673" s="421">
        <v>564</v>
      </c>
      <c r="F20673" s="413">
        <v>156.91</v>
      </c>
      <c r="G20673" s="414">
        <f t="shared" si="644"/>
        <v>3.5944171818239754</v>
      </c>
      <c r="H20673" s="415">
        <f t="shared" si="645"/>
        <v>3.5944171818239754</v>
      </c>
    </row>
    <row r="20674" spans="1:8" ht="15" hidden="1" thickBot="1">
      <c r="A20674" s="409">
        <v>202210</v>
      </c>
      <c r="B20674" s="196" t="s">
        <v>1370</v>
      </c>
      <c r="C20674" s="197" t="s">
        <v>1364</v>
      </c>
      <c r="D20674" s="198" t="s">
        <v>337</v>
      </c>
      <c r="E20674" s="421">
        <v>112786</v>
      </c>
      <c r="F20674" s="413">
        <v>156.91</v>
      </c>
      <c r="G20674" s="414">
        <f t="shared" ref="G20674:G20737" si="646">+E20674/F20674</f>
        <v>718.79421324326051</v>
      </c>
      <c r="H20674" s="415">
        <f t="shared" ref="H20674:H20737" si="647">IF(D20674="TB",G20674/200,IF(D20674="LT",G20674,"VER"))</f>
        <v>3.5939710662163025</v>
      </c>
    </row>
    <row r="20675" spans="1:8" ht="15" hidden="1" thickBot="1">
      <c r="A20675" s="409">
        <v>202210</v>
      </c>
      <c r="B20675" s="196" t="s">
        <v>1371</v>
      </c>
      <c r="C20675" s="197" t="s">
        <v>2672</v>
      </c>
      <c r="D20675" s="198" t="s">
        <v>337</v>
      </c>
      <c r="E20675" s="421">
        <v>112786</v>
      </c>
      <c r="F20675" s="413">
        <v>156.91</v>
      </c>
      <c r="G20675" s="414">
        <f t="shared" si="646"/>
        <v>718.79421324326051</v>
      </c>
      <c r="H20675" s="415">
        <f t="shared" si="647"/>
        <v>3.5939710662163025</v>
      </c>
    </row>
    <row r="20676" spans="1:8" ht="15" hidden="1" thickBot="1">
      <c r="A20676" s="409">
        <v>202210</v>
      </c>
      <c r="B20676" s="196" t="s">
        <v>1372</v>
      </c>
      <c r="C20676" s="197" t="s">
        <v>2673</v>
      </c>
      <c r="D20676" s="198" t="s">
        <v>339</v>
      </c>
      <c r="E20676" s="421">
        <v>564</v>
      </c>
      <c r="F20676" s="413">
        <v>156.91</v>
      </c>
      <c r="G20676" s="414">
        <f t="shared" si="646"/>
        <v>3.5944171818239754</v>
      </c>
      <c r="H20676" s="415">
        <f t="shared" si="647"/>
        <v>3.5944171818239754</v>
      </c>
    </row>
    <row r="20677" spans="1:8" ht="15" hidden="1" thickBot="1">
      <c r="A20677" s="409">
        <v>202210</v>
      </c>
      <c r="B20677" s="196" t="s">
        <v>1373</v>
      </c>
      <c r="C20677" s="197" t="s">
        <v>1364</v>
      </c>
      <c r="D20677" s="198" t="s">
        <v>337</v>
      </c>
      <c r="E20677" s="421">
        <v>113427</v>
      </c>
      <c r="F20677" s="413">
        <v>156.91</v>
      </c>
      <c r="G20677" s="414">
        <f t="shared" si="646"/>
        <v>722.87935759352501</v>
      </c>
      <c r="H20677" s="415">
        <f t="shared" si="647"/>
        <v>3.6143967879676251</v>
      </c>
    </row>
    <row r="20678" spans="1:8" ht="15" hidden="1" thickBot="1">
      <c r="A20678" s="409">
        <v>202210</v>
      </c>
      <c r="B20678" s="196" t="s">
        <v>1374</v>
      </c>
      <c r="C20678" s="197" t="s">
        <v>1364</v>
      </c>
      <c r="D20678" s="198" t="s">
        <v>337</v>
      </c>
      <c r="E20678" s="421">
        <v>120799</v>
      </c>
      <c r="F20678" s="413">
        <v>156.91</v>
      </c>
      <c r="G20678" s="414">
        <f t="shared" si="646"/>
        <v>769.86170416162133</v>
      </c>
      <c r="H20678" s="415">
        <f t="shared" si="647"/>
        <v>3.8493085208081066</v>
      </c>
    </row>
    <row r="20679" spans="1:8" ht="15" hidden="1" thickBot="1">
      <c r="A20679" s="409">
        <v>202210</v>
      </c>
      <c r="B20679" s="196" t="s">
        <v>1375</v>
      </c>
      <c r="C20679" s="197" t="s">
        <v>1364</v>
      </c>
      <c r="D20679" s="198" t="s">
        <v>339</v>
      </c>
      <c r="E20679" s="421">
        <v>604</v>
      </c>
      <c r="F20679" s="413">
        <v>156.91</v>
      </c>
      <c r="G20679" s="414">
        <f t="shared" si="646"/>
        <v>3.8493403862086546</v>
      </c>
      <c r="H20679" s="415">
        <f t="shared" si="647"/>
        <v>3.8493403862086546</v>
      </c>
    </row>
    <row r="20680" spans="1:8" ht="15" hidden="1" thickBot="1">
      <c r="A20680" s="409">
        <v>202210</v>
      </c>
      <c r="B20680" s="196" t="s">
        <v>1376</v>
      </c>
      <c r="C20680" s="197" t="s">
        <v>1364</v>
      </c>
      <c r="D20680" s="198" t="s">
        <v>337</v>
      </c>
      <c r="E20680" s="421">
        <v>97547</v>
      </c>
      <c r="F20680" s="413">
        <v>156.91</v>
      </c>
      <c r="G20680" s="414">
        <f t="shared" si="646"/>
        <v>621.6748454528074</v>
      </c>
      <c r="H20680" s="415">
        <f t="shared" si="647"/>
        <v>3.1083742272640369</v>
      </c>
    </row>
    <row r="20681" spans="1:8" ht="15" hidden="1" thickBot="1">
      <c r="A20681" s="409">
        <v>202210</v>
      </c>
      <c r="B20681" s="196" t="s">
        <v>1377</v>
      </c>
      <c r="C20681" s="197" t="s">
        <v>1364</v>
      </c>
      <c r="D20681" s="198" t="s">
        <v>337</v>
      </c>
      <c r="E20681" s="421">
        <v>63830</v>
      </c>
      <c r="F20681" s="413">
        <v>156.91</v>
      </c>
      <c r="G20681" s="414">
        <f t="shared" si="646"/>
        <v>406.7937033968517</v>
      </c>
      <c r="H20681" s="415">
        <f t="shared" si="647"/>
        <v>2.0339685169842583</v>
      </c>
    </row>
    <row r="20682" spans="1:8" ht="15" hidden="1" thickBot="1">
      <c r="A20682" s="409">
        <v>202210</v>
      </c>
      <c r="B20682" s="196" t="s">
        <v>1378</v>
      </c>
      <c r="C20682" s="197" t="s">
        <v>1364</v>
      </c>
      <c r="D20682" s="198" t="s">
        <v>337</v>
      </c>
      <c r="E20682" s="421">
        <v>84111</v>
      </c>
      <c r="F20682" s="413">
        <v>156.91</v>
      </c>
      <c r="G20682" s="414">
        <f t="shared" si="646"/>
        <v>536.04614109999363</v>
      </c>
      <c r="H20682" s="415">
        <f t="shared" si="647"/>
        <v>2.6802307054999681</v>
      </c>
    </row>
    <row r="20683" spans="1:8" ht="15" hidden="1" thickBot="1">
      <c r="A20683" s="409">
        <v>202210</v>
      </c>
      <c r="B20683" s="196" t="s">
        <v>1379</v>
      </c>
      <c r="C20683" s="197" t="s">
        <v>1364</v>
      </c>
      <c r="D20683" s="198" t="s">
        <v>337</v>
      </c>
      <c r="E20683" s="421">
        <v>76154</v>
      </c>
      <c r="F20683" s="413">
        <v>156.91</v>
      </c>
      <c r="G20683" s="414">
        <f t="shared" si="646"/>
        <v>485.33554266777134</v>
      </c>
      <c r="H20683" s="415">
        <f t="shared" si="647"/>
        <v>2.4266777133388566</v>
      </c>
    </row>
    <row r="20684" spans="1:8" ht="15" hidden="1" thickBot="1">
      <c r="A20684" s="409">
        <v>202210</v>
      </c>
      <c r="B20684" s="196" t="s">
        <v>1380</v>
      </c>
      <c r="C20684" s="197" t="s">
        <v>1364</v>
      </c>
      <c r="D20684" s="198" t="s">
        <v>337</v>
      </c>
      <c r="E20684" s="421">
        <v>76154</v>
      </c>
      <c r="F20684" s="413">
        <v>156.91</v>
      </c>
      <c r="G20684" s="414">
        <f t="shared" si="646"/>
        <v>485.33554266777134</v>
      </c>
      <c r="H20684" s="415">
        <f t="shared" si="647"/>
        <v>2.4266777133388566</v>
      </c>
    </row>
    <row r="20685" spans="1:8" ht="15" hidden="1" thickBot="1">
      <c r="A20685" s="409">
        <v>202210</v>
      </c>
      <c r="B20685" s="196" t="s">
        <v>1381</v>
      </c>
      <c r="C20685" s="197" t="s">
        <v>1364</v>
      </c>
      <c r="D20685" s="198" t="s">
        <v>337</v>
      </c>
      <c r="E20685" s="421">
        <v>76154</v>
      </c>
      <c r="F20685" s="413">
        <v>156.91</v>
      </c>
      <c r="G20685" s="414">
        <f t="shared" si="646"/>
        <v>485.33554266777134</v>
      </c>
      <c r="H20685" s="415">
        <f t="shared" si="647"/>
        <v>2.4266777133388566</v>
      </c>
    </row>
    <row r="20686" spans="1:8" ht="15" hidden="1" thickBot="1">
      <c r="A20686" s="409">
        <v>202210</v>
      </c>
      <c r="B20686" s="196" t="s">
        <v>1382</v>
      </c>
      <c r="C20686" s="197" t="s">
        <v>1364</v>
      </c>
      <c r="D20686" s="198" t="s">
        <v>339</v>
      </c>
      <c r="E20686" s="421">
        <v>421</v>
      </c>
      <c r="F20686" s="413">
        <v>156.91</v>
      </c>
      <c r="G20686" s="414">
        <f t="shared" si="646"/>
        <v>2.6830667261487475</v>
      </c>
      <c r="H20686" s="415">
        <f t="shared" si="647"/>
        <v>2.6830667261487475</v>
      </c>
    </row>
    <row r="20687" spans="1:8" ht="15" hidden="1" thickBot="1">
      <c r="A20687" s="409">
        <v>202210</v>
      </c>
      <c r="B20687" s="196" t="s">
        <v>1383</v>
      </c>
      <c r="C20687" s="197" t="s">
        <v>1364</v>
      </c>
      <c r="D20687" s="198" t="s">
        <v>337</v>
      </c>
      <c r="E20687" s="421">
        <v>76154</v>
      </c>
      <c r="F20687" s="413">
        <v>156.91</v>
      </c>
      <c r="G20687" s="414">
        <f t="shared" si="646"/>
        <v>485.33554266777134</v>
      </c>
      <c r="H20687" s="415">
        <f t="shared" si="647"/>
        <v>2.4266777133388566</v>
      </c>
    </row>
    <row r="20688" spans="1:8" ht="15" hidden="1" thickBot="1">
      <c r="A20688" s="409">
        <v>202210</v>
      </c>
      <c r="B20688" s="196" t="s">
        <v>1384</v>
      </c>
      <c r="C20688" s="197" t="s">
        <v>1364</v>
      </c>
      <c r="D20688" s="198" t="s">
        <v>337</v>
      </c>
      <c r="E20688" s="421">
        <v>76154</v>
      </c>
      <c r="F20688" s="413">
        <v>156.91</v>
      </c>
      <c r="G20688" s="414">
        <f t="shared" si="646"/>
        <v>485.33554266777134</v>
      </c>
      <c r="H20688" s="415">
        <f t="shared" si="647"/>
        <v>2.4266777133388566</v>
      </c>
    </row>
    <row r="20689" spans="1:8" ht="15" hidden="1" thickBot="1">
      <c r="A20689" s="409">
        <v>202210</v>
      </c>
      <c r="B20689" s="196" t="s">
        <v>1385</v>
      </c>
      <c r="C20689" s="197" t="s">
        <v>1364</v>
      </c>
      <c r="D20689" s="198" t="s">
        <v>337</v>
      </c>
      <c r="E20689" s="421">
        <v>76154</v>
      </c>
      <c r="F20689" s="413">
        <v>156.91</v>
      </c>
      <c r="G20689" s="414">
        <f t="shared" si="646"/>
        <v>485.33554266777134</v>
      </c>
      <c r="H20689" s="415">
        <f t="shared" si="647"/>
        <v>2.4266777133388566</v>
      </c>
    </row>
    <row r="20690" spans="1:8" ht="15" hidden="1" thickBot="1">
      <c r="A20690" s="409">
        <v>202210</v>
      </c>
      <c r="B20690" s="196" t="s">
        <v>1386</v>
      </c>
      <c r="C20690" s="197" t="s">
        <v>1364</v>
      </c>
      <c r="D20690" s="198" t="s">
        <v>337</v>
      </c>
      <c r="E20690" s="421">
        <v>76154</v>
      </c>
      <c r="F20690" s="413">
        <v>156.91</v>
      </c>
      <c r="G20690" s="414">
        <f t="shared" si="646"/>
        <v>485.33554266777134</v>
      </c>
      <c r="H20690" s="415">
        <f t="shared" si="647"/>
        <v>2.4266777133388566</v>
      </c>
    </row>
    <row r="20691" spans="1:8" ht="15" hidden="1" thickBot="1">
      <c r="A20691" s="409">
        <v>202210</v>
      </c>
      <c r="B20691" s="196" t="s">
        <v>1387</v>
      </c>
      <c r="C20691" s="197" t="s">
        <v>1364</v>
      </c>
      <c r="D20691" s="198" t="s">
        <v>337</v>
      </c>
      <c r="E20691" s="421">
        <v>76154</v>
      </c>
      <c r="F20691" s="413">
        <v>156.91</v>
      </c>
      <c r="G20691" s="414">
        <f t="shared" si="646"/>
        <v>485.33554266777134</v>
      </c>
      <c r="H20691" s="415">
        <f t="shared" si="647"/>
        <v>2.4266777133388566</v>
      </c>
    </row>
    <row r="20692" spans="1:8" ht="15" hidden="1" thickBot="1">
      <c r="A20692" s="409">
        <v>202210</v>
      </c>
      <c r="B20692" s="196" t="s">
        <v>1388</v>
      </c>
      <c r="C20692" s="197" t="s">
        <v>2674</v>
      </c>
      <c r="D20692" s="198" t="s">
        <v>339</v>
      </c>
      <c r="E20692" s="421">
        <v>381</v>
      </c>
      <c r="F20692" s="413">
        <v>156.91</v>
      </c>
      <c r="G20692" s="414">
        <f t="shared" si="646"/>
        <v>2.4281435217640688</v>
      </c>
      <c r="H20692" s="415">
        <f t="shared" si="647"/>
        <v>2.4281435217640688</v>
      </c>
    </row>
    <row r="20693" spans="1:8" ht="15" hidden="1" thickBot="1">
      <c r="A20693" s="409">
        <v>202210</v>
      </c>
      <c r="B20693" s="196" t="s">
        <v>1389</v>
      </c>
      <c r="C20693" s="197" t="s">
        <v>1364</v>
      </c>
      <c r="D20693" s="198" t="s">
        <v>337</v>
      </c>
      <c r="E20693" s="421">
        <v>65949</v>
      </c>
      <c r="F20693" s="413">
        <v>156.91</v>
      </c>
      <c r="G20693" s="414">
        <f t="shared" si="646"/>
        <v>420.2982601491301</v>
      </c>
      <c r="H20693" s="415">
        <f t="shared" si="647"/>
        <v>2.1014913007456504</v>
      </c>
    </row>
    <row r="20694" spans="1:8" ht="15" hidden="1" thickBot="1">
      <c r="A20694" s="409">
        <v>202210</v>
      </c>
      <c r="B20694" s="196" t="s">
        <v>1390</v>
      </c>
      <c r="C20694" s="197" t="s">
        <v>1364</v>
      </c>
      <c r="D20694" s="198" t="s">
        <v>339</v>
      </c>
      <c r="E20694" s="421">
        <v>330</v>
      </c>
      <c r="F20694" s="413">
        <v>156.91</v>
      </c>
      <c r="G20694" s="414">
        <f t="shared" si="646"/>
        <v>2.1031164361736026</v>
      </c>
      <c r="H20694" s="415">
        <f t="shared" si="647"/>
        <v>2.1031164361736026</v>
      </c>
    </row>
    <row r="20695" spans="1:8" ht="15" hidden="1" thickBot="1">
      <c r="A20695" s="409">
        <v>202210</v>
      </c>
      <c r="B20695" s="196" t="s">
        <v>1391</v>
      </c>
      <c r="C20695" s="197" t="s">
        <v>1364</v>
      </c>
      <c r="D20695" s="198" t="s">
        <v>337</v>
      </c>
      <c r="E20695" s="421">
        <v>80872</v>
      </c>
      <c r="F20695" s="413">
        <v>156.91</v>
      </c>
      <c r="G20695" s="414">
        <f t="shared" si="646"/>
        <v>515.40373462494426</v>
      </c>
      <c r="H20695" s="415">
        <f t="shared" si="647"/>
        <v>2.5770186731247211</v>
      </c>
    </row>
    <row r="20696" spans="1:8" ht="15" hidden="1" thickBot="1">
      <c r="A20696" s="409">
        <v>202210</v>
      </c>
      <c r="B20696" s="196" t="s">
        <v>1392</v>
      </c>
      <c r="C20696" s="197" t="s">
        <v>1364</v>
      </c>
      <c r="D20696" s="198" t="s">
        <v>339</v>
      </c>
      <c r="E20696" s="421">
        <v>404</v>
      </c>
      <c r="F20696" s="413">
        <v>156.91</v>
      </c>
      <c r="G20696" s="414">
        <f t="shared" si="646"/>
        <v>2.5747243642852591</v>
      </c>
      <c r="H20696" s="415">
        <f t="shared" si="647"/>
        <v>2.5747243642852591</v>
      </c>
    </row>
    <row r="20697" spans="1:8" ht="15" hidden="1" thickBot="1">
      <c r="A20697" s="409">
        <v>202210</v>
      </c>
      <c r="B20697" s="196" t="s">
        <v>1393</v>
      </c>
      <c r="C20697" s="197" t="s">
        <v>1364</v>
      </c>
      <c r="D20697" s="198" t="s">
        <v>337</v>
      </c>
      <c r="E20697" s="421">
        <v>80872</v>
      </c>
      <c r="F20697" s="413">
        <v>156.91</v>
      </c>
      <c r="G20697" s="414">
        <f t="shared" si="646"/>
        <v>515.40373462494426</v>
      </c>
      <c r="H20697" s="415">
        <f t="shared" si="647"/>
        <v>2.5770186731247211</v>
      </c>
    </row>
    <row r="20698" spans="1:8" ht="15" hidden="1" thickBot="1">
      <c r="A20698" s="409">
        <v>202210</v>
      </c>
      <c r="B20698" s="196" t="s">
        <v>1394</v>
      </c>
      <c r="C20698" s="197" t="s">
        <v>1364</v>
      </c>
      <c r="D20698" s="198" t="s">
        <v>381</v>
      </c>
      <c r="E20698" s="421">
        <v>8413</v>
      </c>
      <c r="F20698" s="413">
        <v>156.91</v>
      </c>
      <c r="G20698" s="414">
        <f t="shared" si="646"/>
        <v>53.616722962207639</v>
      </c>
      <c r="H20698" s="415" t="str">
        <f t="shared" si="647"/>
        <v>VER</v>
      </c>
    </row>
    <row r="20699" spans="1:8" ht="15" hidden="1" thickBot="1">
      <c r="A20699" s="409">
        <v>202210</v>
      </c>
      <c r="B20699" s="196" t="s">
        <v>1395</v>
      </c>
      <c r="C20699" s="197" t="s">
        <v>2675</v>
      </c>
      <c r="D20699" s="198" t="s">
        <v>339</v>
      </c>
      <c r="E20699" s="421">
        <v>404</v>
      </c>
      <c r="F20699" s="413">
        <v>156.91</v>
      </c>
      <c r="G20699" s="414">
        <f t="shared" si="646"/>
        <v>2.5747243642852591</v>
      </c>
      <c r="H20699" s="415">
        <f t="shared" si="647"/>
        <v>2.5747243642852591</v>
      </c>
    </row>
    <row r="20700" spans="1:8" ht="15" hidden="1" thickBot="1">
      <c r="A20700" s="409">
        <v>202210</v>
      </c>
      <c r="B20700" s="196" t="s">
        <v>1396</v>
      </c>
      <c r="C20700" s="197" t="s">
        <v>1364</v>
      </c>
      <c r="D20700" s="198" t="s">
        <v>337</v>
      </c>
      <c r="E20700" s="421">
        <v>80872</v>
      </c>
      <c r="F20700" s="413">
        <v>156.91</v>
      </c>
      <c r="G20700" s="414">
        <f t="shared" si="646"/>
        <v>515.40373462494426</v>
      </c>
      <c r="H20700" s="415">
        <f t="shared" si="647"/>
        <v>2.5770186731247211</v>
      </c>
    </row>
    <row r="20701" spans="1:8" ht="15" hidden="1" thickBot="1">
      <c r="A20701" s="409">
        <v>202210</v>
      </c>
      <c r="B20701" s="196" t="s">
        <v>1397</v>
      </c>
      <c r="C20701" s="197" t="s">
        <v>1364</v>
      </c>
      <c r="D20701" s="198" t="s">
        <v>339</v>
      </c>
      <c r="E20701" s="421">
        <v>404</v>
      </c>
      <c r="F20701" s="413">
        <v>156.91</v>
      </c>
      <c r="G20701" s="414">
        <f t="shared" si="646"/>
        <v>2.5747243642852591</v>
      </c>
      <c r="H20701" s="415">
        <f t="shared" si="647"/>
        <v>2.5747243642852591</v>
      </c>
    </row>
    <row r="20702" spans="1:8" ht="15" hidden="1" thickBot="1">
      <c r="A20702" s="409">
        <v>202210</v>
      </c>
      <c r="B20702" s="196" t="s">
        <v>1398</v>
      </c>
      <c r="C20702" s="197" t="s">
        <v>1364</v>
      </c>
      <c r="D20702" s="198" t="s">
        <v>337</v>
      </c>
      <c r="E20702" s="421">
        <v>81756</v>
      </c>
      <c r="F20702" s="413">
        <v>156.91</v>
      </c>
      <c r="G20702" s="414">
        <f t="shared" si="646"/>
        <v>521.03753744184564</v>
      </c>
      <c r="H20702" s="415">
        <f t="shared" si="647"/>
        <v>2.6051876872092281</v>
      </c>
    </row>
    <row r="20703" spans="1:8" ht="15" hidden="1" thickBot="1">
      <c r="A20703" s="409">
        <v>202210</v>
      </c>
      <c r="B20703" s="196" t="s">
        <v>1399</v>
      </c>
      <c r="C20703" s="197" t="s">
        <v>1364</v>
      </c>
      <c r="D20703" s="198" t="s">
        <v>339</v>
      </c>
      <c r="E20703" s="421">
        <v>409</v>
      </c>
      <c r="F20703" s="413">
        <v>156.91</v>
      </c>
      <c r="G20703" s="414">
        <f t="shared" si="646"/>
        <v>2.6065897648333438</v>
      </c>
      <c r="H20703" s="415">
        <f t="shared" si="647"/>
        <v>2.6065897648333438</v>
      </c>
    </row>
    <row r="20704" spans="1:8" ht="15" hidden="1" thickBot="1">
      <c r="A20704" s="409">
        <v>202210</v>
      </c>
      <c r="B20704" s="196" t="s">
        <v>1400</v>
      </c>
      <c r="C20704" s="197" t="s">
        <v>1364</v>
      </c>
      <c r="D20704" s="198" t="s">
        <v>337</v>
      </c>
      <c r="E20704" s="421">
        <v>65949</v>
      </c>
      <c r="F20704" s="413">
        <v>156.91</v>
      </c>
      <c r="G20704" s="414">
        <f t="shared" si="646"/>
        <v>420.2982601491301</v>
      </c>
      <c r="H20704" s="415">
        <f t="shared" si="647"/>
        <v>2.1014913007456504</v>
      </c>
    </row>
    <row r="20705" spans="1:8" ht="15" hidden="1" thickBot="1">
      <c r="A20705" s="409">
        <v>202210</v>
      </c>
      <c r="B20705" s="196" t="s">
        <v>1401</v>
      </c>
      <c r="C20705" s="197" t="s">
        <v>1364</v>
      </c>
      <c r="D20705" s="198" t="s">
        <v>350</v>
      </c>
      <c r="E20705" s="421">
        <v>0.01</v>
      </c>
      <c r="F20705" s="413">
        <v>156.91</v>
      </c>
      <c r="G20705" s="414">
        <f t="shared" si="646"/>
        <v>6.3730801096169775E-5</v>
      </c>
      <c r="H20705" s="415" t="str">
        <f t="shared" si="647"/>
        <v>VER</v>
      </c>
    </row>
    <row r="20706" spans="1:8" ht="15" hidden="1" thickBot="1">
      <c r="A20706" s="409">
        <v>202210</v>
      </c>
      <c r="B20706" s="196" t="s">
        <v>1402</v>
      </c>
      <c r="C20706" s="197" t="s">
        <v>2676</v>
      </c>
      <c r="D20706" s="198" t="s">
        <v>337</v>
      </c>
      <c r="E20706" s="421">
        <v>80872</v>
      </c>
      <c r="F20706" s="413">
        <v>156.91</v>
      </c>
      <c r="G20706" s="414">
        <f t="shared" si="646"/>
        <v>515.40373462494426</v>
      </c>
      <c r="H20706" s="415">
        <f t="shared" si="647"/>
        <v>2.5770186731247211</v>
      </c>
    </row>
    <row r="20707" spans="1:8" ht="15" hidden="1" thickBot="1">
      <c r="A20707" s="409">
        <v>202210</v>
      </c>
      <c r="B20707" s="196" t="s">
        <v>1403</v>
      </c>
      <c r="C20707" s="197" t="s">
        <v>2677</v>
      </c>
      <c r="D20707" s="198" t="s">
        <v>339</v>
      </c>
      <c r="E20707" s="421">
        <v>404</v>
      </c>
      <c r="F20707" s="413">
        <v>156.91</v>
      </c>
      <c r="G20707" s="414">
        <f t="shared" si="646"/>
        <v>2.5747243642852591</v>
      </c>
      <c r="H20707" s="415">
        <f t="shared" si="647"/>
        <v>2.5747243642852591</v>
      </c>
    </row>
    <row r="20708" spans="1:8" ht="15" hidden="1" thickBot="1">
      <c r="A20708" s="409">
        <v>202210</v>
      </c>
      <c r="B20708" s="196" t="s">
        <v>1404</v>
      </c>
      <c r="C20708" s="197" t="s">
        <v>1364</v>
      </c>
      <c r="D20708" s="198" t="s">
        <v>337</v>
      </c>
      <c r="E20708" s="421">
        <v>29738</v>
      </c>
      <c r="F20708" s="413">
        <v>156.91</v>
      </c>
      <c r="G20708" s="414">
        <f t="shared" si="646"/>
        <v>189.5226562997897</v>
      </c>
      <c r="H20708" s="415">
        <f t="shared" si="647"/>
        <v>0.94761328149894852</v>
      </c>
    </row>
    <row r="20709" spans="1:8" ht="15" hidden="1" thickBot="1">
      <c r="A20709" s="409">
        <v>202210</v>
      </c>
      <c r="B20709" s="196" t="s">
        <v>1405</v>
      </c>
      <c r="C20709" s="197" t="s">
        <v>1364</v>
      </c>
      <c r="D20709" s="198" t="s">
        <v>339</v>
      </c>
      <c r="E20709" s="421">
        <v>149</v>
      </c>
      <c r="F20709" s="413">
        <v>156.91</v>
      </c>
      <c r="G20709" s="414">
        <f t="shared" si="646"/>
        <v>0.94958893633292973</v>
      </c>
      <c r="H20709" s="415">
        <f t="shared" si="647"/>
        <v>0.94958893633292973</v>
      </c>
    </row>
    <row r="20710" spans="1:8" ht="15" hidden="1" thickBot="1">
      <c r="A20710" s="409">
        <v>202210</v>
      </c>
      <c r="B20710" s="196" t="s">
        <v>1406</v>
      </c>
      <c r="C20710" s="197" t="s">
        <v>1364</v>
      </c>
      <c r="D20710" s="198" t="s">
        <v>337</v>
      </c>
      <c r="E20710" s="421">
        <v>82125</v>
      </c>
      <c r="F20710" s="413">
        <v>156.91</v>
      </c>
      <c r="G20710" s="414">
        <f t="shared" si="646"/>
        <v>523.38920400229426</v>
      </c>
      <c r="H20710" s="415">
        <f t="shared" si="647"/>
        <v>2.6169460200114711</v>
      </c>
    </row>
    <row r="20711" spans="1:8" ht="15" hidden="1" thickBot="1">
      <c r="A20711" s="409">
        <v>202210</v>
      </c>
      <c r="B20711" s="196" t="s">
        <v>1407</v>
      </c>
      <c r="C20711" s="197" t="s">
        <v>791</v>
      </c>
      <c r="D20711" s="198" t="s">
        <v>337</v>
      </c>
      <c r="E20711" s="421">
        <v>81446</v>
      </c>
      <c r="F20711" s="413">
        <v>156.91</v>
      </c>
      <c r="G20711" s="414">
        <f t="shared" si="646"/>
        <v>519.06188260786439</v>
      </c>
      <c r="H20711" s="415">
        <f t="shared" si="647"/>
        <v>2.5953094130393222</v>
      </c>
    </row>
    <row r="20712" spans="1:8" ht="15" hidden="1" thickBot="1">
      <c r="A20712" s="409">
        <v>202210</v>
      </c>
      <c r="B20712" s="196" t="s">
        <v>1408</v>
      </c>
      <c r="C20712" s="197" t="s">
        <v>791</v>
      </c>
      <c r="D20712" s="198" t="s">
        <v>339</v>
      </c>
      <c r="E20712" s="421">
        <v>407</v>
      </c>
      <c r="F20712" s="413">
        <v>156.91</v>
      </c>
      <c r="G20712" s="414">
        <f t="shared" si="646"/>
        <v>2.59384360461411</v>
      </c>
      <c r="H20712" s="415">
        <f t="shared" si="647"/>
        <v>2.59384360461411</v>
      </c>
    </row>
    <row r="20713" spans="1:8" ht="15" hidden="1" thickBot="1">
      <c r="A20713" s="409">
        <v>202210</v>
      </c>
      <c r="B20713" s="196" t="s">
        <v>1409</v>
      </c>
      <c r="C20713" s="197" t="s">
        <v>1410</v>
      </c>
      <c r="D20713" s="198" t="s">
        <v>337</v>
      </c>
      <c r="E20713" s="421">
        <v>107672</v>
      </c>
      <c r="F20713" s="413">
        <v>156.91</v>
      </c>
      <c r="G20713" s="414">
        <f t="shared" si="646"/>
        <v>686.20228156267922</v>
      </c>
      <c r="H20713" s="415">
        <f t="shared" si="647"/>
        <v>3.4310114078133962</v>
      </c>
    </row>
    <row r="20714" spans="1:8" ht="15" hidden="1" thickBot="1">
      <c r="A20714" s="409">
        <v>202210</v>
      </c>
      <c r="B20714" s="196" t="s">
        <v>1411</v>
      </c>
      <c r="C20714" s="197" t="s">
        <v>1410</v>
      </c>
      <c r="D20714" s="198" t="s">
        <v>339</v>
      </c>
      <c r="E20714" s="421">
        <v>538</v>
      </c>
      <c r="F20714" s="413">
        <v>156.91</v>
      </c>
      <c r="G20714" s="414">
        <f t="shared" si="646"/>
        <v>3.4287170989739342</v>
      </c>
      <c r="H20714" s="415">
        <f t="shared" si="647"/>
        <v>3.4287170989739342</v>
      </c>
    </row>
    <row r="20715" spans="1:8" ht="15" hidden="1" thickBot="1">
      <c r="A20715" s="409">
        <v>202210</v>
      </c>
      <c r="B20715" s="196" t="s">
        <v>1412</v>
      </c>
      <c r="C20715" s="197" t="s">
        <v>1410</v>
      </c>
      <c r="D20715" s="198" t="s">
        <v>337</v>
      </c>
      <c r="E20715" s="421">
        <v>20148</v>
      </c>
      <c r="F20715" s="413">
        <v>156.91</v>
      </c>
      <c r="G20715" s="414">
        <f t="shared" si="646"/>
        <v>128.40481804856287</v>
      </c>
      <c r="H20715" s="415">
        <f t="shared" si="647"/>
        <v>0.64202409024281437</v>
      </c>
    </row>
    <row r="20716" spans="1:8" ht="15" hidden="1" thickBot="1">
      <c r="A20716" s="409">
        <v>202210</v>
      </c>
      <c r="B20716" s="196" t="s">
        <v>1413</v>
      </c>
      <c r="C20716" s="197" t="s">
        <v>1410</v>
      </c>
      <c r="D20716" s="198" t="s">
        <v>339</v>
      </c>
      <c r="E20716" s="421">
        <v>101</v>
      </c>
      <c r="F20716" s="413">
        <v>156.91</v>
      </c>
      <c r="G20716" s="414">
        <f t="shared" si="646"/>
        <v>0.64368109107131477</v>
      </c>
      <c r="H20716" s="415">
        <f t="shared" si="647"/>
        <v>0.64368109107131477</v>
      </c>
    </row>
    <row r="20717" spans="1:8" ht="15" hidden="1" thickBot="1">
      <c r="A20717" s="409">
        <v>202210</v>
      </c>
      <c r="B20717" s="196" t="s">
        <v>1414</v>
      </c>
      <c r="C20717" s="197" t="s">
        <v>1410</v>
      </c>
      <c r="D20717" s="198" t="s">
        <v>337</v>
      </c>
      <c r="E20717" s="421">
        <v>121146</v>
      </c>
      <c r="F20717" s="413">
        <v>156.91</v>
      </c>
      <c r="G20717" s="414">
        <f t="shared" si="646"/>
        <v>772.07316295965848</v>
      </c>
      <c r="H20717" s="415">
        <f t="shared" si="647"/>
        <v>3.8603658147982922</v>
      </c>
    </row>
    <row r="20718" spans="1:8" ht="15" hidden="1" thickBot="1">
      <c r="A20718" s="409">
        <v>202210</v>
      </c>
      <c r="B20718" s="196" t="s">
        <v>1415</v>
      </c>
      <c r="C20718" s="197" t="s">
        <v>1416</v>
      </c>
      <c r="D20718" s="198" t="s">
        <v>374</v>
      </c>
      <c r="E20718" s="421">
        <v>0.01</v>
      </c>
      <c r="F20718" s="413">
        <v>156.91</v>
      </c>
      <c r="G20718" s="414">
        <f t="shared" si="646"/>
        <v>6.3730801096169775E-5</v>
      </c>
      <c r="H20718" s="415" t="str">
        <f t="shared" si="647"/>
        <v>VER</v>
      </c>
    </row>
    <row r="20719" spans="1:8" ht="15" hidden="1" thickBot="1">
      <c r="A20719" s="409">
        <v>202210</v>
      </c>
      <c r="B20719" s="196" t="s">
        <v>1417</v>
      </c>
      <c r="C20719" s="197" t="s">
        <v>1410</v>
      </c>
      <c r="D20719" s="198" t="s">
        <v>337</v>
      </c>
      <c r="E20719" s="421">
        <v>12335</v>
      </c>
      <c r="F20719" s="413">
        <v>156.91</v>
      </c>
      <c r="G20719" s="414">
        <f t="shared" si="646"/>
        <v>78.61194315212542</v>
      </c>
      <c r="H20719" s="415">
        <f t="shared" si="647"/>
        <v>0.39305971576062709</v>
      </c>
    </row>
    <row r="20720" spans="1:8" ht="15" hidden="1" thickBot="1">
      <c r="A20720" s="409">
        <v>202210</v>
      </c>
      <c r="B20720" s="196" t="s">
        <v>1418</v>
      </c>
      <c r="C20720" s="197" t="s">
        <v>1410</v>
      </c>
      <c r="D20720" s="198" t="s">
        <v>337</v>
      </c>
      <c r="E20720" s="421">
        <v>15936</v>
      </c>
      <c r="F20720" s="413">
        <v>156.91</v>
      </c>
      <c r="G20720" s="414">
        <f t="shared" si="646"/>
        <v>101.56140462685616</v>
      </c>
      <c r="H20720" s="415">
        <f t="shared" si="647"/>
        <v>0.50780702313428083</v>
      </c>
    </row>
    <row r="20721" spans="1:8" ht="15" hidden="1" thickBot="1">
      <c r="A20721" s="409">
        <v>202210</v>
      </c>
      <c r="B20721" s="196" t="s">
        <v>1419</v>
      </c>
      <c r="C20721" s="197" t="s">
        <v>1420</v>
      </c>
      <c r="D20721" s="198" t="s">
        <v>337</v>
      </c>
      <c r="E20721" s="421">
        <v>44948</v>
      </c>
      <c r="F20721" s="413">
        <v>156.91</v>
      </c>
      <c r="G20721" s="414">
        <f t="shared" si="646"/>
        <v>286.45720476706396</v>
      </c>
      <c r="H20721" s="415">
        <f t="shared" si="647"/>
        <v>1.4322860238353199</v>
      </c>
    </row>
    <row r="20722" spans="1:8" ht="15" hidden="1" thickBot="1">
      <c r="A20722" s="409">
        <v>202210</v>
      </c>
      <c r="B20722" s="196" t="s">
        <v>1421</v>
      </c>
      <c r="C20722" s="197" t="s">
        <v>1420</v>
      </c>
      <c r="D20722" s="198" t="s">
        <v>339</v>
      </c>
      <c r="E20722" s="421">
        <v>225</v>
      </c>
      <c r="F20722" s="413">
        <v>156.91</v>
      </c>
      <c r="G20722" s="414">
        <f t="shared" si="646"/>
        <v>1.4339430246638201</v>
      </c>
      <c r="H20722" s="415">
        <f t="shared" si="647"/>
        <v>1.4339430246638201</v>
      </c>
    </row>
    <row r="20723" spans="1:8" ht="15" hidden="1" thickBot="1">
      <c r="A20723" s="409">
        <v>202210</v>
      </c>
      <c r="B20723" s="196" t="s">
        <v>1422</v>
      </c>
      <c r="C20723" s="197" t="s">
        <v>1410</v>
      </c>
      <c r="D20723" s="198" t="s">
        <v>337</v>
      </c>
      <c r="E20723" s="421">
        <v>55315</v>
      </c>
      <c r="F20723" s="413">
        <v>156.91</v>
      </c>
      <c r="G20723" s="414">
        <f t="shared" si="646"/>
        <v>352.52692626346317</v>
      </c>
      <c r="H20723" s="415">
        <f t="shared" si="647"/>
        <v>1.7626346313173158</v>
      </c>
    </row>
    <row r="20724" spans="1:8" ht="15" hidden="1" thickBot="1">
      <c r="A20724" s="409">
        <v>202210</v>
      </c>
      <c r="B20724" s="196" t="s">
        <v>1423</v>
      </c>
      <c r="C20724" s="197" t="s">
        <v>1410</v>
      </c>
      <c r="D20724" s="198" t="s">
        <v>339</v>
      </c>
      <c r="E20724" s="421">
        <v>277</v>
      </c>
      <c r="F20724" s="413">
        <v>156.91</v>
      </c>
      <c r="G20724" s="414">
        <f t="shared" si="646"/>
        <v>1.765343190363903</v>
      </c>
      <c r="H20724" s="415">
        <f t="shared" si="647"/>
        <v>1.765343190363903</v>
      </c>
    </row>
    <row r="20725" spans="1:8" ht="15" hidden="1" thickBot="1">
      <c r="A20725" s="409">
        <v>202210</v>
      </c>
      <c r="B20725" s="196" t="s">
        <v>1424</v>
      </c>
      <c r="C20725" s="197" t="s">
        <v>1410</v>
      </c>
      <c r="D20725" s="198" t="s">
        <v>337</v>
      </c>
      <c r="E20725" s="421">
        <v>87203</v>
      </c>
      <c r="F20725" s="413">
        <v>156.91</v>
      </c>
      <c r="G20725" s="414">
        <f t="shared" si="646"/>
        <v>555.75170479892938</v>
      </c>
      <c r="H20725" s="415">
        <f t="shared" si="647"/>
        <v>2.7787585239946471</v>
      </c>
    </row>
    <row r="20726" spans="1:8" ht="15" hidden="1" thickBot="1">
      <c r="A20726" s="409">
        <v>202210</v>
      </c>
      <c r="B20726" s="196" t="s">
        <v>1425</v>
      </c>
      <c r="C20726" s="197" t="s">
        <v>1410</v>
      </c>
      <c r="D20726" s="198" t="s">
        <v>337</v>
      </c>
      <c r="E20726" s="421">
        <v>35378</v>
      </c>
      <c r="F20726" s="413">
        <v>156.91</v>
      </c>
      <c r="G20726" s="414">
        <f t="shared" si="646"/>
        <v>225.46682811802944</v>
      </c>
      <c r="H20726" s="415">
        <f t="shared" si="647"/>
        <v>1.1273341405901471</v>
      </c>
    </row>
    <row r="20727" spans="1:8" ht="15" hidden="1" thickBot="1">
      <c r="A20727" s="409">
        <v>202210</v>
      </c>
      <c r="B20727" s="196" t="s">
        <v>1426</v>
      </c>
      <c r="C20727" s="197" t="s">
        <v>1410</v>
      </c>
      <c r="D20727" s="198" t="s">
        <v>339</v>
      </c>
      <c r="E20727" s="421">
        <v>177</v>
      </c>
      <c r="F20727" s="413">
        <v>156.91</v>
      </c>
      <c r="G20727" s="414">
        <f t="shared" si="646"/>
        <v>1.1280351794022052</v>
      </c>
      <c r="H20727" s="415">
        <f t="shared" si="647"/>
        <v>1.1280351794022052</v>
      </c>
    </row>
    <row r="20728" spans="1:8" ht="15" hidden="1" thickBot="1">
      <c r="A20728" s="409">
        <v>202210</v>
      </c>
      <c r="B20728" s="196" t="s">
        <v>1427</v>
      </c>
      <c r="C20728" s="197" t="s">
        <v>1410</v>
      </c>
      <c r="D20728" s="198" t="s">
        <v>339</v>
      </c>
      <c r="E20728" s="421">
        <v>76.34</v>
      </c>
      <c r="F20728" s="413">
        <v>156.91</v>
      </c>
      <c r="G20728" s="414">
        <f t="shared" si="646"/>
        <v>0.48652093556816012</v>
      </c>
      <c r="H20728" s="415">
        <f t="shared" si="647"/>
        <v>0.48652093556816012</v>
      </c>
    </row>
    <row r="20729" spans="1:8" ht="15" hidden="1" thickBot="1">
      <c r="A20729" s="409">
        <v>202210</v>
      </c>
      <c r="B20729" s="196" t="s">
        <v>1428</v>
      </c>
      <c r="C20729" s="197" t="s">
        <v>1410</v>
      </c>
      <c r="D20729" s="198" t="s">
        <v>337</v>
      </c>
      <c r="E20729" s="421">
        <v>7577</v>
      </c>
      <c r="F20729" s="413">
        <v>156.91</v>
      </c>
      <c r="G20729" s="414">
        <f t="shared" si="646"/>
        <v>48.288827990567846</v>
      </c>
      <c r="H20729" s="415">
        <f t="shared" si="647"/>
        <v>0.24144413995283923</v>
      </c>
    </row>
    <row r="20730" spans="1:8" ht="15" hidden="1" thickBot="1">
      <c r="A20730" s="409">
        <v>202210</v>
      </c>
      <c r="B20730" s="196" t="s">
        <v>1429</v>
      </c>
      <c r="C20730" s="197" t="s">
        <v>1410</v>
      </c>
      <c r="D20730" s="198" t="s">
        <v>339</v>
      </c>
      <c r="E20730" s="421">
        <v>37.869999999999997</v>
      </c>
      <c r="F20730" s="413">
        <v>156.91</v>
      </c>
      <c r="G20730" s="414">
        <f t="shared" si="646"/>
        <v>0.24134854375119494</v>
      </c>
      <c r="H20730" s="415">
        <f t="shared" si="647"/>
        <v>0.24134854375119494</v>
      </c>
    </row>
    <row r="20731" spans="1:8" ht="15" hidden="1" thickBot="1">
      <c r="A20731" s="409">
        <v>202210</v>
      </c>
      <c r="B20731" s="196" t="s">
        <v>1430</v>
      </c>
      <c r="C20731" s="197" t="s">
        <v>1410</v>
      </c>
      <c r="D20731" s="198" t="s">
        <v>337</v>
      </c>
      <c r="E20731" s="421">
        <v>22016</v>
      </c>
      <c r="F20731" s="413">
        <v>156.91</v>
      </c>
      <c r="G20731" s="414">
        <f t="shared" si="646"/>
        <v>140.30973169332739</v>
      </c>
      <c r="H20731" s="415">
        <f t="shared" si="647"/>
        <v>0.70154865846663694</v>
      </c>
    </row>
    <row r="20732" spans="1:8" ht="15" hidden="1" thickBot="1">
      <c r="A20732" s="409">
        <v>202210</v>
      </c>
      <c r="B20732" s="196" t="s">
        <v>1431</v>
      </c>
      <c r="C20732" s="197" t="s">
        <v>1410</v>
      </c>
      <c r="D20732" s="198" t="s">
        <v>339</v>
      </c>
      <c r="E20732" s="421">
        <v>110</v>
      </c>
      <c r="F20732" s="413">
        <v>156.91</v>
      </c>
      <c r="G20732" s="414">
        <f t="shared" si="646"/>
        <v>0.70103881205786756</v>
      </c>
      <c r="H20732" s="415">
        <f t="shared" si="647"/>
        <v>0.70103881205786756</v>
      </c>
    </row>
    <row r="20733" spans="1:8" ht="15" hidden="1" thickBot="1">
      <c r="A20733" s="409">
        <v>202210</v>
      </c>
      <c r="B20733" s="196" t="s">
        <v>1432</v>
      </c>
      <c r="C20733" s="197" t="s">
        <v>1410</v>
      </c>
      <c r="D20733" s="198" t="s">
        <v>337</v>
      </c>
      <c r="E20733" s="421">
        <v>22016</v>
      </c>
      <c r="F20733" s="413">
        <v>156.91</v>
      </c>
      <c r="G20733" s="414">
        <f t="shared" si="646"/>
        <v>140.30973169332739</v>
      </c>
      <c r="H20733" s="415">
        <f t="shared" si="647"/>
        <v>0.70154865846663694</v>
      </c>
    </row>
    <row r="20734" spans="1:8" ht="15" hidden="1" thickBot="1">
      <c r="A20734" s="409">
        <v>202210</v>
      </c>
      <c r="B20734" s="196" t="s">
        <v>1433</v>
      </c>
      <c r="C20734" s="197" t="s">
        <v>1410</v>
      </c>
      <c r="D20734" s="198" t="s">
        <v>339</v>
      </c>
      <c r="E20734" s="421">
        <v>110</v>
      </c>
      <c r="F20734" s="413">
        <v>156.91</v>
      </c>
      <c r="G20734" s="414">
        <f t="shared" si="646"/>
        <v>0.70103881205786756</v>
      </c>
      <c r="H20734" s="415">
        <f t="shared" si="647"/>
        <v>0.70103881205786756</v>
      </c>
    </row>
    <row r="20735" spans="1:8" ht="15" hidden="1" thickBot="1">
      <c r="A20735" s="409">
        <v>202210</v>
      </c>
      <c r="B20735" s="196" t="s">
        <v>1434</v>
      </c>
      <c r="C20735" s="197" t="s">
        <v>1410</v>
      </c>
      <c r="D20735" s="198" t="s">
        <v>339</v>
      </c>
      <c r="E20735" s="421">
        <v>54.21</v>
      </c>
      <c r="F20735" s="413">
        <v>156.91</v>
      </c>
      <c r="G20735" s="414">
        <f t="shared" si="646"/>
        <v>0.34548467274233641</v>
      </c>
      <c r="H20735" s="415">
        <f t="shared" si="647"/>
        <v>0.34548467274233641</v>
      </c>
    </row>
    <row r="20736" spans="1:8" ht="15" hidden="1" thickBot="1">
      <c r="A20736" s="409">
        <v>202210</v>
      </c>
      <c r="B20736" s="196" t="s">
        <v>1435</v>
      </c>
      <c r="C20736" s="197" t="s">
        <v>1410</v>
      </c>
      <c r="D20736" s="198" t="s">
        <v>337</v>
      </c>
      <c r="E20736" s="421">
        <v>14855</v>
      </c>
      <c r="F20736" s="413">
        <v>156.91</v>
      </c>
      <c r="G20736" s="414">
        <f t="shared" si="646"/>
        <v>94.672105028360207</v>
      </c>
      <c r="H20736" s="415">
        <f t="shared" si="647"/>
        <v>0.47336052514180105</v>
      </c>
    </row>
    <row r="20737" spans="1:8" ht="15" hidden="1" thickBot="1">
      <c r="A20737" s="409">
        <v>202210</v>
      </c>
      <c r="B20737" s="196" t="s">
        <v>1436</v>
      </c>
      <c r="C20737" s="197" t="s">
        <v>1410</v>
      </c>
      <c r="D20737" s="198" t="s">
        <v>339</v>
      </c>
      <c r="E20737" s="421">
        <v>74.260000000000005</v>
      </c>
      <c r="F20737" s="413">
        <v>156.91</v>
      </c>
      <c r="G20737" s="414">
        <f t="shared" si="646"/>
        <v>0.47326492894015681</v>
      </c>
      <c r="H20737" s="415">
        <f t="shared" si="647"/>
        <v>0.47326492894015681</v>
      </c>
    </row>
    <row r="20738" spans="1:8" ht="15" hidden="1" thickBot="1">
      <c r="A20738" s="409">
        <v>202210</v>
      </c>
      <c r="B20738" s="196" t="s">
        <v>1437</v>
      </c>
      <c r="C20738" s="197" t="s">
        <v>1410</v>
      </c>
      <c r="D20738" s="198" t="s">
        <v>337</v>
      </c>
      <c r="E20738" s="421">
        <v>1</v>
      </c>
      <c r="F20738" s="413">
        <v>156.91</v>
      </c>
      <c r="G20738" s="414">
        <f t="shared" ref="G20738:G20801" si="648">+E20738/F20738</f>
        <v>6.3730801096169784E-3</v>
      </c>
      <c r="H20738" s="415">
        <f t="shared" ref="H20738:H20801" si="649">IF(D20738="TB",G20738/200,IF(D20738="LT",G20738,"VER"))</f>
        <v>3.1865400548084894E-5</v>
      </c>
    </row>
    <row r="20739" spans="1:8" ht="15" hidden="1" thickBot="1">
      <c r="A20739" s="409">
        <v>202210</v>
      </c>
      <c r="B20739" s="196" t="s">
        <v>1438</v>
      </c>
      <c r="C20739" s="197" t="s">
        <v>1410</v>
      </c>
      <c r="D20739" s="198" t="s">
        <v>339</v>
      </c>
      <c r="E20739" s="421">
        <v>1</v>
      </c>
      <c r="F20739" s="413">
        <v>156.91</v>
      </c>
      <c r="G20739" s="414">
        <f t="shared" si="648"/>
        <v>6.3730801096169784E-3</v>
      </c>
      <c r="H20739" s="415">
        <f t="shared" si="649"/>
        <v>6.3730801096169784E-3</v>
      </c>
    </row>
    <row r="20740" spans="1:8" ht="15" hidden="1" thickBot="1">
      <c r="A20740" s="409">
        <v>202210</v>
      </c>
      <c r="B20740" s="196" t="s">
        <v>1439</v>
      </c>
      <c r="C20740" s="197" t="s">
        <v>1410</v>
      </c>
      <c r="D20740" s="198" t="s">
        <v>337</v>
      </c>
      <c r="E20740" s="421">
        <v>8469</v>
      </c>
      <c r="F20740" s="413">
        <v>156.91</v>
      </c>
      <c r="G20740" s="414">
        <f t="shared" si="648"/>
        <v>53.973615448346187</v>
      </c>
      <c r="H20740" s="415">
        <f t="shared" si="649"/>
        <v>0.26986807724173095</v>
      </c>
    </row>
    <row r="20741" spans="1:8" ht="15" hidden="1" thickBot="1">
      <c r="A20741" s="409">
        <v>202210</v>
      </c>
      <c r="B20741" s="196" t="s">
        <v>1440</v>
      </c>
      <c r="C20741" s="197" t="s">
        <v>1410</v>
      </c>
      <c r="D20741" s="198" t="s">
        <v>339</v>
      </c>
      <c r="E20741" s="421">
        <v>42.34</v>
      </c>
      <c r="F20741" s="413">
        <v>156.91</v>
      </c>
      <c r="G20741" s="414">
        <f t="shared" si="648"/>
        <v>0.26983621184118289</v>
      </c>
      <c r="H20741" s="415">
        <f t="shared" si="649"/>
        <v>0.26983621184118289</v>
      </c>
    </row>
    <row r="20742" spans="1:8" ht="15" hidden="1" thickBot="1">
      <c r="A20742" s="409">
        <v>202210</v>
      </c>
      <c r="B20742" s="196" t="s">
        <v>1441</v>
      </c>
      <c r="C20742" s="197" t="s">
        <v>1410</v>
      </c>
      <c r="D20742" s="198" t="s">
        <v>337</v>
      </c>
      <c r="E20742" s="421">
        <v>4598</v>
      </c>
      <c r="F20742" s="413">
        <v>156.91</v>
      </c>
      <c r="G20742" s="414">
        <f t="shared" si="648"/>
        <v>29.303422344018866</v>
      </c>
      <c r="H20742" s="415">
        <f t="shared" si="649"/>
        <v>0.14651711172009432</v>
      </c>
    </row>
    <row r="20743" spans="1:8" ht="15" hidden="1" thickBot="1">
      <c r="A20743" s="409">
        <v>202210</v>
      </c>
      <c r="B20743" s="196" t="s">
        <v>1442</v>
      </c>
      <c r="C20743" s="197" t="s">
        <v>1410</v>
      </c>
      <c r="D20743" s="198" t="s">
        <v>339</v>
      </c>
      <c r="E20743" s="421">
        <v>22.98</v>
      </c>
      <c r="F20743" s="413">
        <v>156.91</v>
      </c>
      <c r="G20743" s="414">
        <f t="shared" si="648"/>
        <v>0.14645338091899815</v>
      </c>
      <c r="H20743" s="415">
        <f t="shared" si="649"/>
        <v>0.14645338091899815</v>
      </c>
    </row>
    <row r="20744" spans="1:8" ht="15" hidden="1" thickBot="1">
      <c r="A20744" s="409">
        <v>202210</v>
      </c>
      <c r="B20744" s="196" t="s">
        <v>1443</v>
      </c>
      <c r="C20744" s="197" t="s">
        <v>1410</v>
      </c>
      <c r="D20744" s="198" t="s">
        <v>337</v>
      </c>
      <c r="E20744" s="421">
        <v>3411</v>
      </c>
      <c r="F20744" s="413">
        <v>156.91</v>
      </c>
      <c r="G20744" s="414">
        <f t="shared" si="648"/>
        <v>21.738576253903513</v>
      </c>
      <c r="H20744" s="415">
        <f t="shared" si="649"/>
        <v>0.10869288126951757</v>
      </c>
    </row>
    <row r="20745" spans="1:8" ht="15" hidden="1" thickBot="1">
      <c r="A20745" s="409">
        <v>202210</v>
      </c>
      <c r="B20745" s="196" t="s">
        <v>1444</v>
      </c>
      <c r="C20745" s="197" t="s">
        <v>1410</v>
      </c>
      <c r="D20745" s="198" t="s">
        <v>339</v>
      </c>
      <c r="E20745" s="421">
        <v>17.04</v>
      </c>
      <c r="F20745" s="413">
        <v>156.91</v>
      </c>
      <c r="G20745" s="414">
        <f t="shared" si="648"/>
        <v>0.10859728506787331</v>
      </c>
      <c r="H20745" s="415">
        <f t="shared" si="649"/>
        <v>0.10859728506787331</v>
      </c>
    </row>
    <row r="20746" spans="1:8" ht="15" hidden="1" thickBot="1">
      <c r="A20746" s="409">
        <v>202210</v>
      </c>
      <c r="B20746" s="196" t="s">
        <v>1445</v>
      </c>
      <c r="C20746" s="197" t="s">
        <v>1410</v>
      </c>
      <c r="D20746" s="198" t="s">
        <v>337</v>
      </c>
      <c r="E20746" s="421">
        <v>1</v>
      </c>
      <c r="F20746" s="413">
        <v>156.91</v>
      </c>
      <c r="G20746" s="414">
        <f t="shared" si="648"/>
        <v>6.3730801096169784E-3</v>
      </c>
      <c r="H20746" s="415">
        <f t="shared" si="649"/>
        <v>3.1865400548084894E-5</v>
      </c>
    </row>
    <row r="20747" spans="1:8" ht="15" hidden="1" thickBot="1">
      <c r="A20747" s="409">
        <v>202210</v>
      </c>
      <c r="B20747" s="196" t="s">
        <v>1446</v>
      </c>
      <c r="C20747" s="197" t="s">
        <v>1410</v>
      </c>
      <c r="D20747" s="198" t="s">
        <v>339</v>
      </c>
      <c r="E20747" s="421">
        <v>1</v>
      </c>
      <c r="F20747" s="413">
        <v>156.91</v>
      </c>
      <c r="G20747" s="414">
        <f t="shared" si="648"/>
        <v>6.3730801096169784E-3</v>
      </c>
      <c r="H20747" s="415">
        <f t="shared" si="649"/>
        <v>6.3730801096169784E-3</v>
      </c>
    </row>
    <row r="20748" spans="1:8" ht="15" hidden="1" thickBot="1">
      <c r="A20748" s="409">
        <v>202210</v>
      </c>
      <c r="B20748" s="196" t="s">
        <v>1447</v>
      </c>
      <c r="C20748" s="197" t="s">
        <v>1410</v>
      </c>
      <c r="D20748" s="198" t="s">
        <v>337</v>
      </c>
      <c r="E20748" s="421">
        <v>1</v>
      </c>
      <c r="F20748" s="413">
        <v>156.91</v>
      </c>
      <c r="G20748" s="414">
        <f t="shared" si="648"/>
        <v>6.3730801096169784E-3</v>
      </c>
      <c r="H20748" s="415">
        <f t="shared" si="649"/>
        <v>3.1865400548084894E-5</v>
      </c>
    </row>
    <row r="20749" spans="1:8" ht="15" hidden="1" thickBot="1">
      <c r="A20749" s="409">
        <v>202210</v>
      </c>
      <c r="B20749" s="196" t="s">
        <v>1448</v>
      </c>
      <c r="C20749" s="197" t="s">
        <v>1410</v>
      </c>
      <c r="D20749" s="198" t="s">
        <v>339</v>
      </c>
      <c r="E20749" s="421">
        <v>1</v>
      </c>
      <c r="F20749" s="413">
        <v>156.91</v>
      </c>
      <c r="G20749" s="414">
        <f t="shared" si="648"/>
        <v>6.3730801096169784E-3</v>
      </c>
      <c r="H20749" s="415">
        <f t="shared" si="649"/>
        <v>6.3730801096169784E-3</v>
      </c>
    </row>
    <row r="20750" spans="1:8" ht="15" hidden="1" thickBot="1">
      <c r="A20750" s="409">
        <v>202210</v>
      </c>
      <c r="B20750" s="196" t="s">
        <v>1449</v>
      </c>
      <c r="C20750" s="197" t="s">
        <v>1410</v>
      </c>
      <c r="D20750" s="198" t="s">
        <v>337</v>
      </c>
      <c r="E20750" s="421">
        <v>1</v>
      </c>
      <c r="F20750" s="413">
        <v>156.91</v>
      </c>
      <c r="G20750" s="414">
        <f t="shared" si="648"/>
        <v>6.3730801096169784E-3</v>
      </c>
      <c r="H20750" s="415">
        <f t="shared" si="649"/>
        <v>3.1865400548084894E-5</v>
      </c>
    </row>
    <row r="20751" spans="1:8" ht="15" hidden="1" thickBot="1">
      <c r="A20751" s="409">
        <v>202210</v>
      </c>
      <c r="B20751" s="196" t="s">
        <v>1450</v>
      </c>
      <c r="C20751" s="197" t="s">
        <v>1410</v>
      </c>
      <c r="D20751" s="198" t="s">
        <v>339</v>
      </c>
      <c r="E20751" s="421">
        <v>1</v>
      </c>
      <c r="F20751" s="413">
        <v>156.91</v>
      </c>
      <c r="G20751" s="414">
        <f t="shared" si="648"/>
        <v>6.3730801096169784E-3</v>
      </c>
      <c r="H20751" s="415">
        <f t="shared" si="649"/>
        <v>6.3730801096169784E-3</v>
      </c>
    </row>
    <row r="20752" spans="1:8" ht="15" hidden="1" thickBot="1">
      <c r="A20752" s="409">
        <v>202210</v>
      </c>
      <c r="B20752" s="196" t="s">
        <v>1451</v>
      </c>
      <c r="C20752" s="197" t="s">
        <v>1410</v>
      </c>
      <c r="D20752" s="198" t="s">
        <v>337</v>
      </c>
      <c r="E20752" s="421">
        <v>4840</v>
      </c>
      <c r="F20752" s="413">
        <v>156.91</v>
      </c>
      <c r="G20752" s="414">
        <f t="shared" si="648"/>
        <v>30.845707730546174</v>
      </c>
      <c r="H20752" s="415">
        <f t="shared" si="649"/>
        <v>0.15422853865273087</v>
      </c>
    </row>
    <row r="20753" spans="1:8" ht="15" hidden="1" thickBot="1">
      <c r="A20753" s="409">
        <v>202210</v>
      </c>
      <c r="B20753" s="196" t="s">
        <v>1452</v>
      </c>
      <c r="C20753" s="197" t="s">
        <v>1410</v>
      </c>
      <c r="D20753" s="198" t="s">
        <v>339</v>
      </c>
      <c r="E20753" s="421">
        <v>24.19</v>
      </c>
      <c r="F20753" s="413">
        <v>156.91</v>
      </c>
      <c r="G20753" s="414">
        <f t="shared" si="648"/>
        <v>0.15416480785163469</v>
      </c>
      <c r="H20753" s="415">
        <f t="shared" si="649"/>
        <v>0.15416480785163469</v>
      </c>
    </row>
    <row r="20754" spans="1:8" ht="15" hidden="1" thickBot="1">
      <c r="A20754" s="409">
        <v>202210</v>
      </c>
      <c r="B20754" s="196" t="s">
        <v>1453</v>
      </c>
      <c r="C20754" s="197" t="s">
        <v>1410</v>
      </c>
      <c r="D20754" s="198" t="s">
        <v>337</v>
      </c>
      <c r="E20754" s="421">
        <v>11206</v>
      </c>
      <c r="F20754" s="413">
        <v>156.91</v>
      </c>
      <c r="G20754" s="414">
        <f t="shared" si="648"/>
        <v>71.416735708367852</v>
      </c>
      <c r="H20754" s="415">
        <f t="shared" si="649"/>
        <v>0.35708367854183926</v>
      </c>
    </row>
    <row r="20755" spans="1:8" ht="15" hidden="1" thickBot="1">
      <c r="A20755" s="409">
        <v>202210</v>
      </c>
      <c r="B20755" s="196" t="s">
        <v>1454</v>
      </c>
      <c r="C20755" s="197" t="s">
        <v>1410</v>
      </c>
      <c r="D20755" s="198" t="s">
        <v>339</v>
      </c>
      <c r="E20755" s="421">
        <v>55.98</v>
      </c>
      <c r="F20755" s="413">
        <v>156.91</v>
      </c>
      <c r="G20755" s="414">
        <f t="shared" si="648"/>
        <v>0.35676502453635839</v>
      </c>
      <c r="H20755" s="415">
        <f t="shared" si="649"/>
        <v>0.35676502453635839</v>
      </c>
    </row>
    <row r="20756" spans="1:8" ht="15" hidden="1" thickBot="1">
      <c r="A20756" s="409">
        <v>202210</v>
      </c>
      <c r="B20756" s="196" t="s">
        <v>1455</v>
      </c>
      <c r="C20756" s="197" t="s">
        <v>1410</v>
      </c>
      <c r="D20756" s="198" t="s">
        <v>337</v>
      </c>
      <c r="E20756" s="421">
        <v>1</v>
      </c>
      <c r="F20756" s="413">
        <v>156.91</v>
      </c>
      <c r="G20756" s="414">
        <f t="shared" si="648"/>
        <v>6.3730801096169784E-3</v>
      </c>
      <c r="H20756" s="415">
        <f t="shared" si="649"/>
        <v>3.1865400548084894E-5</v>
      </c>
    </row>
    <row r="20757" spans="1:8" ht="15" hidden="1" thickBot="1">
      <c r="A20757" s="409">
        <v>202210</v>
      </c>
      <c r="B20757" s="196" t="s">
        <v>1456</v>
      </c>
      <c r="C20757" s="197" t="s">
        <v>1410</v>
      </c>
      <c r="D20757" s="198" t="s">
        <v>337</v>
      </c>
      <c r="E20757" s="421">
        <v>1</v>
      </c>
      <c r="F20757" s="413">
        <v>156.91</v>
      </c>
      <c r="G20757" s="414">
        <f t="shared" si="648"/>
        <v>6.3730801096169784E-3</v>
      </c>
      <c r="H20757" s="415">
        <f t="shared" si="649"/>
        <v>3.1865400548084894E-5</v>
      </c>
    </row>
    <row r="20758" spans="1:8" ht="15" hidden="1" thickBot="1">
      <c r="A20758" s="409">
        <v>202210</v>
      </c>
      <c r="B20758" s="196" t="s">
        <v>1457</v>
      </c>
      <c r="C20758" s="197" t="s">
        <v>1410</v>
      </c>
      <c r="D20758" s="198" t="s">
        <v>337</v>
      </c>
      <c r="E20758" s="421">
        <v>1</v>
      </c>
      <c r="F20758" s="413">
        <v>156.91</v>
      </c>
      <c r="G20758" s="414">
        <f t="shared" si="648"/>
        <v>6.3730801096169784E-3</v>
      </c>
      <c r="H20758" s="415">
        <f t="shared" si="649"/>
        <v>3.1865400548084894E-5</v>
      </c>
    </row>
    <row r="20759" spans="1:8" ht="15" hidden="1" thickBot="1">
      <c r="A20759" s="409">
        <v>202210</v>
      </c>
      <c r="B20759" s="196" t="s">
        <v>1458</v>
      </c>
      <c r="C20759" s="197" t="s">
        <v>1410</v>
      </c>
      <c r="D20759" s="198" t="s">
        <v>339</v>
      </c>
      <c r="E20759" s="421">
        <v>1</v>
      </c>
      <c r="F20759" s="413">
        <v>156.91</v>
      </c>
      <c r="G20759" s="414">
        <f t="shared" si="648"/>
        <v>6.3730801096169784E-3</v>
      </c>
      <c r="H20759" s="415">
        <f t="shared" si="649"/>
        <v>6.3730801096169784E-3</v>
      </c>
    </row>
    <row r="20760" spans="1:8" ht="15" hidden="1" thickBot="1">
      <c r="A20760" s="409">
        <v>202210</v>
      </c>
      <c r="B20760" s="196" t="s">
        <v>1459</v>
      </c>
      <c r="C20760" s="197" t="s">
        <v>1410</v>
      </c>
      <c r="D20760" s="198" t="s">
        <v>337</v>
      </c>
      <c r="E20760" s="421">
        <v>2203</v>
      </c>
      <c r="F20760" s="413">
        <v>156.91</v>
      </c>
      <c r="G20760" s="414">
        <f t="shared" si="648"/>
        <v>14.039895481486203</v>
      </c>
      <c r="H20760" s="415">
        <f t="shared" si="649"/>
        <v>7.0199477407431016E-2</v>
      </c>
    </row>
    <row r="20761" spans="1:8" ht="15" hidden="1" thickBot="1">
      <c r="A20761" s="409">
        <v>202210</v>
      </c>
      <c r="B20761" s="196" t="s">
        <v>1460</v>
      </c>
      <c r="C20761" s="197" t="s">
        <v>1410</v>
      </c>
      <c r="D20761" s="198" t="s">
        <v>339</v>
      </c>
      <c r="E20761" s="421">
        <v>11</v>
      </c>
      <c r="F20761" s="413">
        <v>156.91</v>
      </c>
      <c r="G20761" s="414">
        <f t="shared" si="648"/>
        <v>7.0103881205786756E-2</v>
      </c>
      <c r="H20761" s="415">
        <f t="shared" si="649"/>
        <v>7.0103881205786756E-2</v>
      </c>
    </row>
    <row r="20762" spans="1:8" ht="15" hidden="1" thickBot="1">
      <c r="A20762" s="409">
        <v>202210</v>
      </c>
      <c r="B20762" s="196" t="s">
        <v>1461</v>
      </c>
      <c r="C20762" s="197" t="s">
        <v>1410</v>
      </c>
      <c r="D20762" s="198" t="s">
        <v>337</v>
      </c>
      <c r="E20762" s="421">
        <v>37573</v>
      </c>
      <c r="F20762" s="413">
        <v>156.91</v>
      </c>
      <c r="G20762" s="414">
        <f t="shared" si="648"/>
        <v>239.4557389586387</v>
      </c>
      <c r="H20762" s="415">
        <f t="shared" si="649"/>
        <v>1.1972786947931935</v>
      </c>
    </row>
    <row r="20763" spans="1:8" ht="15" hidden="1" thickBot="1">
      <c r="A20763" s="409">
        <v>202210</v>
      </c>
      <c r="B20763" s="196" t="s">
        <v>1462</v>
      </c>
      <c r="C20763" s="197" t="s">
        <v>1410</v>
      </c>
      <c r="D20763" s="198" t="s">
        <v>339</v>
      </c>
      <c r="E20763" s="421">
        <v>188</v>
      </c>
      <c r="F20763" s="413">
        <v>156.91</v>
      </c>
      <c r="G20763" s="414">
        <f t="shared" si="648"/>
        <v>1.1981390606079918</v>
      </c>
      <c r="H20763" s="415">
        <f t="shared" si="649"/>
        <v>1.1981390606079918</v>
      </c>
    </row>
    <row r="20764" spans="1:8" ht="15" hidden="1" thickBot="1">
      <c r="A20764" s="409">
        <v>202210</v>
      </c>
      <c r="B20764" s="196" t="s">
        <v>1463</v>
      </c>
      <c r="C20764" s="197" t="s">
        <v>1410</v>
      </c>
      <c r="D20764" s="198" t="s">
        <v>337</v>
      </c>
      <c r="E20764" s="421">
        <v>14592</v>
      </c>
      <c r="F20764" s="413">
        <v>156.91</v>
      </c>
      <c r="G20764" s="414">
        <f t="shared" si="648"/>
        <v>92.995984959530944</v>
      </c>
      <c r="H20764" s="415">
        <f t="shared" si="649"/>
        <v>0.46497992479765471</v>
      </c>
    </row>
    <row r="20765" spans="1:8" ht="15" hidden="1" thickBot="1">
      <c r="A20765" s="409">
        <v>202210</v>
      </c>
      <c r="B20765" s="196" t="s">
        <v>1464</v>
      </c>
      <c r="C20765" s="197" t="s">
        <v>1410</v>
      </c>
      <c r="D20765" s="198" t="s">
        <v>339</v>
      </c>
      <c r="E20765" s="421">
        <v>72.95</v>
      </c>
      <c r="F20765" s="413">
        <v>156.91</v>
      </c>
      <c r="G20765" s="414">
        <f t="shared" si="648"/>
        <v>0.46491619399655859</v>
      </c>
      <c r="H20765" s="415">
        <f t="shared" si="649"/>
        <v>0.46491619399655859</v>
      </c>
    </row>
    <row r="20766" spans="1:8" ht="15" hidden="1" thickBot="1">
      <c r="A20766" s="409">
        <v>202210</v>
      </c>
      <c r="B20766" s="196" t="s">
        <v>1465</v>
      </c>
      <c r="C20766" s="197" t="s">
        <v>1410</v>
      </c>
      <c r="D20766" s="198" t="s">
        <v>337</v>
      </c>
      <c r="E20766" s="421">
        <v>25347.47</v>
      </c>
      <c r="F20766" s="413">
        <v>156.91</v>
      </c>
      <c r="G20766" s="414">
        <f t="shared" si="648"/>
        <v>161.54145688611308</v>
      </c>
      <c r="H20766" s="415">
        <f t="shared" si="649"/>
        <v>0.80770728443056539</v>
      </c>
    </row>
    <row r="20767" spans="1:8" ht="15" hidden="1" thickBot="1">
      <c r="A20767" s="409">
        <v>202210</v>
      </c>
      <c r="B20767" s="196" t="s">
        <v>1466</v>
      </c>
      <c r="C20767" s="197" t="s">
        <v>1410</v>
      </c>
      <c r="D20767" s="198" t="s">
        <v>339</v>
      </c>
      <c r="E20767" s="421">
        <v>127</v>
      </c>
      <c r="F20767" s="413">
        <v>156.91</v>
      </c>
      <c r="G20767" s="414">
        <f t="shared" si="648"/>
        <v>0.80938117392135622</v>
      </c>
      <c r="H20767" s="415">
        <f t="shared" si="649"/>
        <v>0.80938117392135622</v>
      </c>
    </row>
    <row r="20768" spans="1:8" ht="15" hidden="1" thickBot="1">
      <c r="A20768" s="409">
        <v>202210</v>
      </c>
      <c r="B20768" s="196" t="s">
        <v>1467</v>
      </c>
      <c r="C20768" s="197" t="s">
        <v>1410</v>
      </c>
      <c r="D20768" s="198" t="s">
        <v>337</v>
      </c>
      <c r="E20768" s="421">
        <v>23145</v>
      </c>
      <c r="F20768" s="413">
        <v>156.91</v>
      </c>
      <c r="G20768" s="414">
        <f t="shared" si="648"/>
        <v>147.50493913708496</v>
      </c>
      <c r="H20768" s="415">
        <f t="shared" si="649"/>
        <v>0.73752469568542478</v>
      </c>
    </row>
    <row r="20769" spans="1:8" ht="15" hidden="1" thickBot="1">
      <c r="A20769" s="409">
        <v>202210</v>
      </c>
      <c r="B20769" s="196" t="s">
        <v>1468</v>
      </c>
      <c r="C20769" s="197" t="s">
        <v>1410</v>
      </c>
      <c r="D20769" s="198" t="s">
        <v>337</v>
      </c>
      <c r="E20769" s="421">
        <v>108514</v>
      </c>
      <c r="F20769" s="413">
        <v>156.91</v>
      </c>
      <c r="G20769" s="414">
        <f t="shared" si="648"/>
        <v>691.56841501497672</v>
      </c>
      <c r="H20769" s="415">
        <f t="shared" si="649"/>
        <v>3.4578420750748835</v>
      </c>
    </row>
    <row r="20770" spans="1:8" ht="15" hidden="1" thickBot="1">
      <c r="A20770" s="409">
        <v>202210</v>
      </c>
      <c r="B20770" s="196" t="s">
        <v>1469</v>
      </c>
      <c r="C20770" s="197" t="s">
        <v>1410</v>
      </c>
      <c r="D20770" s="198" t="s">
        <v>374</v>
      </c>
      <c r="E20770" s="421">
        <v>1312</v>
      </c>
      <c r="F20770" s="413">
        <v>156.91</v>
      </c>
      <c r="G20770" s="414">
        <f t="shared" si="648"/>
        <v>8.361481103817475</v>
      </c>
      <c r="H20770" s="415" t="str">
        <f t="shared" si="649"/>
        <v>VER</v>
      </c>
    </row>
    <row r="20771" spans="1:8" ht="15" hidden="1" thickBot="1">
      <c r="A20771" s="409">
        <v>202210</v>
      </c>
      <c r="B20771" s="196" t="s">
        <v>1470</v>
      </c>
      <c r="C20771" s="197" t="s">
        <v>1410</v>
      </c>
      <c r="D20771" s="198" t="s">
        <v>337</v>
      </c>
      <c r="E20771" s="421">
        <v>15585.53</v>
      </c>
      <c r="F20771" s="413">
        <v>156.91</v>
      </c>
      <c r="G20771" s="414">
        <f t="shared" si="648"/>
        <v>99.327831240838705</v>
      </c>
      <c r="H20771" s="415">
        <f t="shared" si="649"/>
        <v>0.49663915620419352</v>
      </c>
    </row>
    <row r="20772" spans="1:8" ht="15" hidden="1" thickBot="1">
      <c r="A20772" s="409">
        <v>202210</v>
      </c>
      <c r="B20772" s="196" t="s">
        <v>1471</v>
      </c>
      <c r="C20772" s="197" t="s">
        <v>1410</v>
      </c>
      <c r="D20772" s="198" t="s">
        <v>339</v>
      </c>
      <c r="E20772" s="421">
        <v>78.53</v>
      </c>
      <c r="F20772" s="413">
        <v>156.91</v>
      </c>
      <c r="G20772" s="414">
        <f t="shared" si="648"/>
        <v>0.50047798100822127</v>
      </c>
      <c r="H20772" s="415">
        <f t="shared" si="649"/>
        <v>0.50047798100822127</v>
      </c>
    </row>
    <row r="20773" spans="1:8" ht="15" hidden="1" thickBot="1">
      <c r="A20773" s="409">
        <v>202210</v>
      </c>
      <c r="B20773" s="196" t="s">
        <v>1472</v>
      </c>
      <c r="C20773" s="197" t="s">
        <v>1410</v>
      </c>
      <c r="D20773" s="198" t="s">
        <v>337</v>
      </c>
      <c r="E20773" s="421">
        <v>45394</v>
      </c>
      <c r="F20773" s="413">
        <v>156.91</v>
      </c>
      <c r="G20773" s="414">
        <f t="shared" si="648"/>
        <v>289.29959849595309</v>
      </c>
      <c r="H20773" s="415">
        <f t="shared" si="649"/>
        <v>1.4464979924797654</v>
      </c>
    </row>
    <row r="20774" spans="1:8" ht="15" hidden="1" thickBot="1">
      <c r="A20774" s="409">
        <v>202210</v>
      </c>
      <c r="B20774" s="196" t="s">
        <v>1473</v>
      </c>
      <c r="C20774" s="197" t="s">
        <v>1410</v>
      </c>
      <c r="D20774" s="198" t="s">
        <v>339</v>
      </c>
      <c r="E20774" s="421">
        <v>0.01</v>
      </c>
      <c r="F20774" s="413">
        <v>156.91</v>
      </c>
      <c r="G20774" s="414">
        <f t="shared" si="648"/>
        <v>6.3730801096169775E-5</v>
      </c>
      <c r="H20774" s="415">
        <f t="shared" si="649"/>
        <v>6.3730801096169775E-5</v>
      </c>
    </row>
    <row r="20775" spans="1:8" ht="15" hidden="1" thickBot="1">
      <c r="A20775" s="409">
        <v>202210</v>
      </c>
      <c r="B20775" s="196" t="s">
        <v>1474</v>
      </c>
      <c r="C20775" s="197" t="s">
        <v>1410</v>
      </c>
      <c r="D20775" s="198" t="s">
        <v>337</v>
      </c>
      <c r="E20775" s="421">
        <v>15585.53</v>
      </c>
      <c r="F20775" s="413">
        <v>156.91</v>
      </c>
      <c r="G20775" s="414">
        <f t="shared" si="648"/>
        <v>99.327831240838705</v>
      </c>
      <c r="H20775" s="415">
        <f t="shared" si="649"/>
        <v>0.49663915620419352</v>
      </c>
    </row>
    <row r="20776" spans="1:8" ht="15" hidden="1" thickBot="1">
      <c r="A20776" s="409">
        <v>202210</v>
      </c>
      <c r="B20776" s="196" t="s">
        <v>1475</v>
      </c>
      <c r="C20776" s="197" t="s">
        <v>1410</v>
      </c>
      <c r="D20776" s="198" t="s">
        <v>339</v>
      </c>
      <c r="E20776" s="421">
        <v>78.53</v>
      </c>
      <c r="F20776" s="413">
        <v>156.91</v>
      </c>
      <c r="G20776" s="414">
        <f t="shared" si="648"/>
        <v>0.50047798100822127</v>
      </c>
      <c r="H20776" s="415">
        <f t="shared" si="649"/>
        <v>0.50047798100822127</v>
      </c>
    </row>
    <row r="20777" spans="1:8" ht="15" hidden="1" thickBot="1">
      <c r="A20777" s="409">
        <v>202210</v>
      </c>
      <c r="B20777" s="196" t="s">
        <v>1476</v>
      </c>
      <c r="C20777" s="197" t="s">
        <v>2678</v>
      </c>
      <c r="D20777" s="198" t="s">
        <v>337</v>
      </c>
      <c r="E20777" s="421">
        <v>107672</v>
      </c>
      <c r="F20777" s="413">
        <v>156.91</v>
      </c>
      <c r="G20777" s="414">
        <f t="shared" si="648"/>
        <v>686.20228156267922</v>
      </c>
      <c r="H20777" s="415">
        <f t="shared" si="649"/>
        <v>3.4310114078133962</v>
      </c>
    </row>
    <row r="20778" spans="1:8" ht="15" hidden="1" thickBot="1">
      <c r="A20778" s="409">
        <v>202210</v>
      </c>
      <c r="B20778" s="196" t="s">
        <v>1477</v>
      </c>
      <c r="C20778" s="197" t="s">
        <v>1410</v>
      </c>
      <c r="D20778" s="198" t="s">
        <v>337</v>
      </c>
      <c r="E20778" s="421">
        <v>213200</v>
      </c>
      <c r="F20778" s="413">
        <v>156.91</v>
      </c>
      <c r="G20778" s="414">
        <f t="shared" si="648"/>
        <v>1358.7406793703396</v>
      </c>
      <c r="H20778" s="415">
        <f t="shared" si="649"/>
        <v>6.793703396851698</v>
      </c>
    </row>
    <row r="20779" spans="1:8" ht="15" hidden="1" thickBot="1">
      <c r="A20779" s="409">
        <v>202210</v>
      </c>
      <c r="B20779" s="196" t="s">
        <v>1478</v>
      </c>
      <c r="C20779" s="197" t="s">
        <v>1410</v>
      </c>
      <c r="D20779" s="198" t="s">
        <v>337</v>
      </c>
      <c r="E20779" s="421">
        <v>107672</v>
      </c>
      <c r="F20779" s="413">
        <v>156.91</v>
      </c>
      <c r="G20779" s="414">
        <f t="shared" si="648"/>
        <v>686.20228156267922</v>
      </c>
      <c r="H20779" s="415">
        <f t="shared" si="649"/>
        <v>3.4310114078133962</v>
      </c>
    </row>
    <row r="20780" spans="1:8" ht="15" hidden="1" thickBot="1">
      <c r="A20780" s="409">
        <v>202210</v>
      </c>
      <c r="B20780" s="196" t="s">
        <v>1479</v>
      </c>
      <c r="C20780" s="197" t="s">
        <v>1410</v>
      </c>
      <c r="D20780" s="198" t="s">
        <v>337</v>
      </c>
      <c r="E20780" s="421">
        <v>107672</v>
      </c>
      <c r="F20780" s="413">
        <v>156.91</v>
      </c>
      <c r="G20780" s="414">
        <f t="shared" si="648"/>
        <v>686.20228156267922</v>
      </c>
      <c r="H20780" s="415">
        <f t="shared" si="649"/>
        <v>3.4310114078133962</v>
      </c>
    </row>
    <row r="20781" spans="1:8" ht="15" hidden="1" thickBot="1">
      <c r="A20781" s="409">
        <v>202210</v>
      </c>
      <c r="B20781" s="196" t="s">
        <v>1480</v>
      </c>
      <c r="C20781" s="197" t="s">
        <v>2679</v>
      </c>
      <c r="D20781" s="198" t="s">
        <v>339</v>
      </c>
      <c r="E20781" s="421">
        <v>538</v>
      </c>
      <c r="F20781" s="413">
        <v>156.91</v>
      </c>
      <c r="G20781" s="414">
        <f t="shared" si="648"/>
        <v>3.4287170989739342</v>
      </c>
      <c r="H20781" s="415">
        <f t="shared" si="649"/>
        <v>3.4287170989739342</v>
      </c>
    </row>
    <row r="20782" spans="1:8" ht="15" hidden="1" thickBot="1">
      <c r="A20782" s="409">
        <v>202210</v>
      </c>
      <c r="B20782" s="196" t="s">
        <v>1481</v>
      </c>
      <c r="C20782" s="197" t="s">
        <v>1410</v>
      </c>
      <c r="D20782" s="198" t="s">
        <v>337</v>
      </c>
      <c r="E20782" s="421">
        <v>58155</v>
      </c>
      <c r="F20782" s="413">
        <v>156.91</v>
      </c>
      <c r="G20782" s="414">
        <f t="shared" si="648"/>
        <v>370.62647377477538</v>
      </c>
      <c r="H20782" s="415">
        <f t="shared" si="649"/>
        <v>1.8531323688738768</v>
      </c>
    </row>
    <row r="20783" spans="1:8" ht="15" hidden="1" thickBot="1">
      <c r="A20783" s="409">
        <v>202210</v>
      </c>
      <c r="B20783" s="196" t="s">
        <v>1482</v>
      </c>
      <c r="C20783" s="197" t="s">
        <v>1410</v>
      </c>
      <c r="D20783" s="198" t="s">
        <v>339</v>
      </c>
      <c r="E20783" s="421">
        <v>291</v>
      </c>
      <c r="F20783" s="413">
        <v>156.91</v>
      </c>
      <c r="G20783" s="414">
        <f t="shared" si="648"/>
        <v>1.8545663118985407</v>
      </c>
      <c r="H20783" s="415">
        <f t="shared" si="649"/>
        <v>1.8545663118985407</v>
      </c>
    </row>
    <row r="20784" spans="1:8" ht="15" hidden="1" thickBot="1">
      <c r="A20784" s="409">
        <v>202210</v>
      </c>
      <c r="B20784" s="196" t="s">
        <v>1483</v>
      </c>
      <c r="C20784" s="197" t="s">
        <v>1410</v>
      </c>
      <c r="D20784" s="198" t="s">
        <v>337</v>
      </c>
      <c r="E20784" s="421">
        <v>107672</v>
      </c>
      <c r="F20784" s="413">
        <v>156.91</v>
      </c>
      <c r="G20784" s="414">
        <f t="shared" si="648"/>
        <v>686.20228156267922</v>
      </c>
      <c r="H20784" s="415">
        <f t="shared" si="649"/>
        <v>3.4310114078133962</v>
      </c>
    </row>
    <row r="20785" spans="1:8" ht="15" hidden="1" thickBot="1">
      <c r="A20785" s="409">
        <v>202210</v>
      </c>
      <c r="B20785" s="196" t="s">
        <v>1484</v>
      </c>
      <c r="C20785" s="197" t="s">
        <v>1410</v>
      </c>
      <c r="D20785" s="198" t="s">
        <v>337</v>
      </c>
      <c r="E20785" s="421">
        <v>107672</v>
      </c>
      <c r="F20785" s="413">
        <v>156.91</v>
      </c>
      <c r="G20785" s="414">
        <f t="shared" si="648"/>
        <v>686.20228156267922</v>
      </c>
      <c r="H20785" s="415">
        <f t="shared" si="649"/>
        <v>3.4310114078133962</v>
      </c>
    </row>
    <row r="20786" spans="1:8" ht="15" hidden="1" thickBot="1">
      <c r="A20786" s="409">
        <v>202210</v>
      </c>
      <c r="B20786" s="196" t="s">
        <v>1485</v>
      </c>
      <c r="C20786" s="197" t="s">
        <v>1410</v>
      </c>
      <c r="D20786" s="198" t="s">
        <v>337</v>
      </c>
      <c r="E20786" s="421">
        <v>103181</v>
      </c>
      <c r="F20786" s="413">
        <v>156.91</v>
      </c>
      <c r="G20786" s="414">
        <f t="shared" si="648"/>
        <v>657.58077879038945</v>
      </c>
      <c r="H20786" s="415">
        <f t="shared" si="649"/>
        <v>3.2879038939519472</v>
      </c>
    </row>
    <row r="20787" spans="1:8" ht="15" hidden="1" thickBot="1">
      <c r="A20787" s="409">
        <v>202210</v>
      </c>
      <c r="B20787" s="196" t="s">
        <v>1486</v>
      </c>
      <c r="C20787" s="197" t="s">
        <v>1410</v>
      </c>
      <c r="D20787" s="198" t="s">
        <v>339</v>
      </c>
      <c r="E20787" s="421">
        <v>516</v>
      </c>
      <c r="F20787" s="413">
        <v>156.91</v>
      </c>
      <c r="G20787" s="414">
        <f t="shared" si="648"/>
        <v>3.2885093365623606</v>
      </c>
      <c r="H20787" s="415">
        <f t="shared" si="649"/>
        <v>3.2885093365623606</v>
      </c>
    </row>
    <row r="20788" spans="1:8" ht="15" hidden="1" thickBot="1">
      <c r="A20788" s="409">
        <v>202210</v>
      </c>
      <c r="B20788" s="196" t="s">
        <v>1487</v>
      </c>
      <c r="C20788" s="197" t="s">
        <v>1410</v>
      </c>
      <c r="D20788" s="198" t="s">
        <v>624</v>
      </c>
      <c r="E20788" s="421">
        <v>107308</v>
      </c>
      <c r="F20788" s="413">
        <v>156.91</v>
      </c>
      <c r="G20788" s="414">
        <f t="shared" si="648"/>
        <v>683.8824804027787</v>
      </c>
      <c r="H20788" s="415" t="str">
        <f t="shared" si="649"/>
        <v>VER</v>
      </c>
    </row>
    <row r="20789" spans="1:8" ht="15" hidden="1" thickBot="1">
      <c r="A20789" s="409">
        <v>202210</v>
      </c>
      <c r="B20789" s="196" t="s">
        <v>1488</v>
      </c>
      <c r="C20789" s="197" t="s">
        <v>1410</v>
      </c>
      <c r="D20789" s="198" t="s">
        <v>337</v>
      </c>
      <c r="E20789" s="421">
        <v>33369</v>
      </c>
      <c r="F20789" s="413">
        <v>156.91</v>
      </c>
      <c r="G20789" s="414">
        <f t="shared" si="648"/>
        <v>212.66331017780894</v>
      </c>
      <c r="H20789" s="415">
        <f t="shared" si="649"/>
        <v>1.0633165508890448</v>
      </c>
    </row>
    <row r="20790" spans="1:8" ht="15" hidden="1" thickBot="1">
      <c r="A20790" s="409">
        <v>202210</v>
      </c>
      <c r="B20790" s="196" t="s">
        <v>1489</v>
      </c>
      <c r="C20790" s="197" t="s">
        <v>1410</v>
      </c>
      <c r="D20790" s="198" t="s">
        <v>337</v>
      </c>
      <c r="E20790" s="421">
        <v>105506</v>
      </c>
      <c r="F20790" s="413">
        <v>156.91</v>
      </c>
      <c r="G20790" s="414">
        <f t="shared" si="648"/>
        <v>672.39819004524884</v>
      </c>
      <c r="H20790" s="415">
        <f t="shared" si="649"/>
        <v>3.3619909502262444</v>
      </c>
    </row>
    <row r="20791" spans="1:8" ht="15" hidden="1" thickBot="1">
      <c r="A20791" s="409">
        <v>202210</v>
      </c>
      <c r="B20791" s="196" t="s">
        <v>1490</v>
      </c>
      <c r="C20791" s="197" t="s">
        <v>1344</v>
      </c>
      <c r="D20791" s="198" t="s">
        <v>337</v>
      </c>
      <c r="E20791" s="421">
        <v>23184</v>
      </c>
      <c r="F20791" s="413">
        <v>156.91</v>
      </c>
      <c r="G20791" s="414">
        <f t="shared" si="648"/>
        <v>147.75348926136002</v>
      </c>
      <c r="H20791" s="415">
        <f t="shared" si="649"/>
        <v>0.73876744630680014</v>
      </c>
    </row>
    <row r="20792" spans="1:8" ht="15" hidden="1" thickBot="1">
      <c r="A20792" s="409">
        <v>202210</v>
      </c>
      <c r="B20792" s="196" t="s">
        <v>1491</v>
      </c>
      <c r="C20792" s="197" t="s">
        <v>1344</v>
      </c>
      <c r="D20792" s="198" t="s">
        <v>337</v>
      </c>
      <c r="E20792" s="421">
        <v>19431</v>
      </c>
      <c r="F20792" s="413">
        <v>156.91</v>
      </c>
      <c r="G20792" s="414">
        <f t="shared" si="648"/>
        <v>123.8353196099675</v>
      </c>
      <c r="H20792" s="415">
        <f t="shared" si="649"/>
        <v>0.61917659804983749</v>
      </c>
    </row>
    <row r="20793" spans="1:8" ht="15" hidden="1" thickBot="1">
      <c r="A20793" s="409">
        <v>202210</v>
      </c>
      <c r="B20793" s="196" t="s">
        <v>1492</v>
      </c>
      <c r="C20793" s="197" t="s">
        <v>1493</v>
      </c>
      <c r="D20793" s="198" t="s">
        <v>374</v>
      </c>
      <c r="E20793" s="421">
        <v>0.01</v>
      </c>
      <c r="F20793" s="413">
        <v>156.91</v>
      </c>
      <c r="G20793" s="414">
        <f t="shared" si="648"/>
        <v>6.3730801096169775E-5</v>
      </c>
      <c r="H20793" s="415" t="str">
        <f t="shared" si="649"/>
        <v>VER</v>
      </c>
    </row>
    <row r="20794" spans="1:8" ht="15" hidden="1" thickBot="1">
      <c r="A20794" s="409">
        <v>202210</v>
      </c>
      <c r="B20794" s="196" t="s">
        <v>1494</v>
      </c>
      <c r="C20794" s="197" t="s">
        <v>1495</v>
      </c>
      <c r="D20794" s="198" t="s">
        <v>337</v>
      </c>
      <c r="E20794" s="421">
        <v>184185</v>
      </c>
      <c r="F20794" s="413">
        <v>156.91</v>
      </c>
      <c r="G20794" s="414">
        <f t="shared" si="648"/>
        <v>1173.8257599898031</v>
      </c>
      <c r="H20794" s="415">
        <f t="shared" si="649"/>
        <v>5.8691287999490154</v>
      </c>
    </row>
    <row r="20795" spans="1:8" ht="15" hidden="1" thickBot="1">
      <c r="A20795" s="409">
        <v>202210</v>
      </c>
      <c r="B20795" s="196" t="s">
        <v>1496</v>
      </c>
      <c r="C20795" s="197" t="s">
        <v>1495</v>
      </c>
      <c r="D20795" s="198" t="s">
        <v>339</v>
      </c>
      <c r="E20795" s="421">
        <v>921</v>
      </c>
      <c r="F20795" s="413">
        <v>156.91</v>
      </c>
      <c r="G20795" s="414">
        <f t="shared" si="648"/>
        <v>5.8696067809572368</v>
      </c>
      <c r="H20795" s="415">
        <f t="shared" si="649"/>
        <v>5.8696067809572368</v>
      </c>
    </row>
    <row r="20796" spans="1:8" ht="15" hidden="1" thickBot="1">
      <c r="A20796" s="409">
        <v>202210</v>
      </c>
      <c r="B20796" s="196" t="s">
        <v>1497</v>
      </c>
      <c r="C20796" s="197" t="s">
        <v>1495</v>
      </c>
      <c r="D20796" s="198" t="s">
        <v>337</v>
      </c>
      <c r="E20796" s="421">
        <v>351646</v>
      </c>
      <c r="F20796" s="413">
        <v>156.91</v>
      </c>
      <c r="G20796" s="414">
        <f t="shared" si="648"/>
        <v>2241.0681282263718</v>
      </c>
      <c r="H20796" s="415">
        <f t="shared" si="649"/>
        <v>11.205340641131858</v>
      </c>
    </row>
    <row r="20797" spans="1:8" ht="15" hidden="1" thickBot="1">
      <c r="A20797" s="409">
        <v>202210</v>
      </c>
      <c r="B20797" s="196" t="s">
        <v>1498</v>
      </c>
      <c r="C20797" s="197" t="s">
        <v>1495</v>
      </c>
      <c r="D20797" s="198" t="s">
        <v>339</v>
      </c>
      <c r="E20797" s="421">
        <v>1758</v>
      </c>
      <c r="F20797" s="413">
        <v>156.91</v>
      </c>
      <c r="G20797" s="414">
        <f t="shared" si="648"/>
        <v>11.203874832706648</v>
      </c>
      <c r="H20797" s="415">
        <f t="shared" si="649"/>
        <v>11.203874832706648</v>
      </c>
    </row>
    <row r="20798" spans="1:8" ht="15" hidden="1" thickBot="1">
      <c r="A20798" s="409">
        <v>202210</v>
      </c>
      <c r="B20798" s="196" t="s">
        <v>1499</v>
      </c>
      <c r="C20798" s="197" t="s">
        <v>1495</v>
      </c>
      <c r="D20798" s="198" t="s">
        <v>337</v>
      </c>
      <c r="E20798" s="421">
        <v>37495</v>
      </c>
      <c r="F20798" s="413">
        <v>156.91</v>
      </c>
      <c r="G20798" s="414">
        <f t="shared" si="648"/>
        <v>238.95863871008859</v>
      </c>
      <c r="H20798" s="415">
        <f t="shared" si="649"/>
        <v>1.194793193550443</v>
      </c>
    </row>
    <row r="20799" spans="1:8" ht="15" hidden="1" thickBot="1">
      <c r="A20799" s="409">
        <v>202210</v>
      </c>
      <c r="B20799" s="196" t="s">
        <v>1500</v>
      </c>
      <c r="C20799" s="197" t="s">
        <v>1495</v>
      </c>
      <c r="D20799" s="198" t="s">
        <v>339</v>
      </c>
      <c r="E20799" s="421">
        <v>187</v>
      </c>
      <c r="F20799" s="413">
        <v>156.91</v>
      </c>
      <c r="G20799" s="414">
        <f t="shared" si="648"/>
        <v>1.1917659804983749</v>
      </c>
      <c r="H20799" s="415">
        <f t="shared" si="649"/>
        <v>1.1917659804983749</v>
      </c>
    </row>
    <row r="20800" spans="1:8" ht="15" hidden="1" thickBot="1">
      <c r="A20800" s="409">
        <v>202210</v>
      </c>
      <c r="B20800" s="196" t="s">
        <v>2604</v>
      </c>
      <c r="C20800" s="197" t="s">
        <v>2605</v>
      </c>
      <c r="D20800" s="198" t="s">
        <v>337</v>
      </c>
      <c r="E20800" s="421">
        <v>81111</v>
      </c>
      <c r="F20800" s="413">
        <v>156.91</v>
      </c>
      <c r="G20800" s="414">
        <f t="shared" si="648"/>
        <v>516.92690077114275</v>
      </c>
      <c r="H20800" s="415">
        <f t="shared" si="649"/>
        <v>2.5846345038557139</v>
      </c>
    </row>
    <row r="20801" spans="1:8" ht="15" hidden="1" thickBot="1">
      <c r="A20801" s="409">
        <v>202210</v>
      </c>
      <c r="B20801" s="196" t="s">
        <v>2606</v>
      </c>
      <c r="C20801" s="197" t="s">
        <v>2605</v>
      </c>
      <c r="D20801" s="198" t="s">
        <v>339</v>
      </c>
      <c r="E20801" s="421">
        <v>406</v>
      </c>
      <c r="F20801" s="413">
        <v>156.91</v>
      </c>
      <c r="G20801" s="414">
        <f t="shared" si="648"/>
        <v>2.5874705245044929</v>
      </c>
      <c r="H20801" s="415">
        <f t="shared" si="649"/>
        <v>2.5874705245044929</v>
      </c>
    </row>
    <row r="20802" spans="1:8" ht="15" hidden="1" thickBot="1">
      <c r="A20802" s="409">
        <v>202210</v>
      </c>
      <c r="B20802" s="196" t="s">
        <v>1501</v>
      </c>
      <c r="C20802" s="197" t="s">
        <v>1502</v>
      </c>
      <c r="D20802" s="198" t="s">
        <v>337</v>
      </c>
      <c r="E20802" s="421">
        <v>89102</v>
      </c>
      <c r="F20802" s="413">
        <v>156.91</v>
      </c>
      <c r="G20802" s="414">
        <f t="shared" ref="G20802:G20865" si="650">+E20802/F20802</f>
        <v>567.85418392709198</v>
      </c>
      <c r="H20802" s="415">
        <f t="shared" ref="H20802:H20865" si="651">IF(D20802="TB",G20802/200,IF(D20802="LT",G20802,"VER"))</f>
        <v>2.8392709196354597</v>
      </c>
    </row>
    <row r="20803" spans="1:8" ht="15" hidden="1" thickBot="1">
      <c r="A20803" s="409">
        <v>202210</v>
      </c>
      <c r="B20803" s="196" t="s">
        <v>1503</v>
      </c>
      <c r="C20803" s="197" t="s">
        <v>2680</v>
      </c>
      <c r="D20803" s="198" t="s">
        <v>339</v>
      </c>
      <c r="E20803" s="421">
        <v>445</v>
      </c>
      <c r="F20803" s="413">
        <v>156.91</v>
      </c>
      <c r="G20803" s="414">
        <f t="shared" si="650"/>
        <v>2.8360206487795554</v>
      </c>
      <c r="H20803" s="415">
        <f t="shared" si="651"/>
        <v>2.8360206487795554</v>
      </c>
    </row>
    <row r="20804" spans="1:8" ht="15" hidden="1" thickBot="1">
      <c r="A20804" s="409">
        <v>202210</v>
      </c>
      <c r="B20804" s="196" t="s">
        <v>1504</v>
      </c>
      <c r="C20804" s="197" t="s">
        <v>1505</v>
      </c>
      <c r="D20804" s="198" t="s">
        <v>337</v>
      </c>
      <c r="E20804" s="421">
        <v>100184</v>
      </c>
      <c r="F20804" s="413">
        <v>156.91</v>
      </c>
      <c r="G20804" s="414">
        <f t="shared" si="650"/>
        <v>638.48065770186736</v>
      </c>
      <c r="H20804" s="415">
        <f t="shared" si="651"/>
        <v>3.192403288509337</v>
      </c>
    </row>
    <row r="20805" spans="1:8" ht="15" hidden="1" thickBot="1">
      <c r="A20805" s="409">
        <v>202210</v>
      </c>
      <c r="B20805" s="196" t="s">
        <v>1506</v>
      </c>
      <c r="C20805" s="197" t="s">
        <v>2681</v>
      </c>
      <c r="D20805" s="198" t="s">
        <v>339</v>
      </c>
      <c r="E20805" s="421">
        <v>501</v>
      </c>
      <c r="F20805" s="413">
        <v>156.91</v>
      </c>
      <c r="G20805" s="414">
        <f t="shared" si="650"/>
        <v>3.1929131349181059</v>
      </c>
      <c r="H20805" s="415">
        <f t="shared" si="651"/>
        <v>3.1929131349181059</v>
      </c>
    </row>
    <row r="20806" spans="1:8" ht="15" hidden="1" thickBot="1">
      <c r="A20806" s="409">
        <v>202210</v>
      </c>
      <c r="B20806" s="196" t="s">
        <v>1507</v>
      </c>
      <c r="C20806" s="197" t="s">
        <v>1505</v>
      </c>
      <c r="D20806" s="198" t="s">
        <v>337</v>
      </c>
      <c r="E20806" s="421">
        <v>87487</v>
      </c>
      <c r="F20806" s="413">
        <v>156.91</v>
      </c>
      <c r="G20806" s="414">
        <f t="shared" si="650"/>
        <v>557.56165955006054</v>
      </c>
      <c r="H20806" s="415">
        <f t="shared" si="651"/>
        <v>2.7878082977503027</v>
      </c>
    </row>
    <row r="20807" spans="1:8" ht="15" hidden="1" thickBot="1">
      <c r="A20807" s="409">
        <v>202210</v>
      </c>
      <c r="B20807" s="196" t="s">
        <v>1508</v>
      </c>
      <c r="C20807" s="197" t="s">
        <v>2682</v>
      </c>
      <c r="D20807" s="198" t="s">
        <v>339</v>
      </c>
      <c r="E20807" s="421">
        <v>437</v>
      </c>
      <c r="F20807" s="413">
        <v>156.91</v>
      </c>
      <c r="G20807" s="414">
        <f t="shared" si="650"/>
        <v>2.7850360079026193</v>
      </c>
      <c r="H20807" s="415">
        <f t="shared" si="651"/>
        <v>2.7850360079026193</v>
      </c>
    </row>
    <row r="20808" spans="1:8" ht="15" hidden="1" thickBot="1">
      <c r="A20808" s="409">
        <v>202210</v>
      </c>
      <c r="B20808" s="196" t="s">
        <v>1509</v>
      </c>
      <c r="C20808" s="197" t="s">
        <v>1510</v>
      </c>
      <c r="D20808" s="198" t="s">
        <v>337</v>
      </c>
      <c r="E20808" s="421">
        <v>93443</v>
      </c>
      <c r="F20808" s="413">
        <v>156.91</v>
      </c>
      <c r="G20808" s="414">
        <f t="shared" si="650"/>
        <v>595.51972468293923</v>
      </c>
      <c r="H20808" s="415">
        <f t="shared" si="651"/>
        <v>2.9775986234146963</v>
      </c>
    </row>
    <row r="20809" spans="1:8" ht="15" hidden="1" thickBot="1">
      <c r="A20809" s="409">
        <v>202210</v>
      </c>
      <c r="B20809" s="196" t="s">
        <v>1511</v>
      </c>
      <c r="C20809" s="197" t="s">
        <v>1510</v>
      </c>
      <c r="D20809" s="198" t="s">
        <v>337</v>
      </c>
      <c r="E20809" s="421">
        <v>80142</v>
      </c>
      <c r="F20809" s="413">
        <v>156.91</v>
      </c>
      <c r="G20809" s="414">
        <f t="shared" si="650"/>
        <v>510.75138614492386</v>
      </c>
      <c r="H20809" s="415">
        <f t="shared" si="651"/>
        <v>2.5537569307246191</v>
      </c>
    </row>
    <row r="20810" spans="1:8" ht="15" hidden="1" thickBot="1">
      <c r="A20810" s="409">
        <v>202210</v>
      </c>
      <c r="B20810" s="196" t="s">
        <v>1512</v>
      </c>
      <c r="C20810" s="197" t="s">
        <v>1510</v>
      </c>
      <c r="D20810" s="198" t="s">
        <v>339</v>
      </c>
      <c r="E20810" s="421">
        <v>401</v>
      </c>
      <c r="F20810" s="413">
        <v>156.91</v>
      </c>
      <c r="G20810" s="414">
        <f t="shared" si="650"/>
        <v>2.5556051239564082</v>
      </c>
      <c r="H20810" s="415">
        <f t="shared" si="651"/>
        <v>2.5556051239564082</v>
      </c>
    </row>
    <row r="20811" spans="1:8" ht="15" hidden="1" thickBot="1">
      <c r="A20811" s="409">
        <v>202210</v>
      </c>
      <c r="B20811" s="196" t="s">
        <v>1513</v>
      </c>
      <c r="C20811" s="197" t="s">
        <v>1514</v>
      </c>
      <c r="D20811" s="198" t="s">
        <v>1515</v>
      </c>
      <c r="E20811" s="421">
        <v>41085</v>
      </c>
      <c r="F20811" s="413">
        <v>156.91</v>
      </c>
      <c r="G20811" s="414">
        <f t="shared" si="650"/>
        <v>261.83799630361352</v>
      </c>
      <c r="H20811" s="415" t="str">
        <f t="shared" si="651"/>
        <v>VER</v>
      </c>
    </row>
    <row r="20812" spans="1:8" ht="15" hidden="1" thickBot="1">
      <c r="A20812" s="409">
        <v>202210</v>
      </c>
      <c r="B20812" s="196" t="s">
        <v>1516</v>
      </c>
      <c r="C20812" s="197" t="s">
        <v>1505</v>
      </c>
      <c r="D20812" s="198" t="s">
        <v>337</v>
      </c>
      <c r="E20812" s="421">
        <v>76062</v>
      </c>
      <c r="F20812" s="413">
        <v>156.91</v>
      </c>
      <c r="G20812" s="414">
        <f t="shared" si="650"/>
        <v>484.74921929768658</v>
      </c>
      <c r="H20812" s="415">
        <f t="shared" si="651"/>
        <v>2.4237460964884328</v>
      </c>
    </row>
    <row r="20813" spans="1:8" ht="15" hidden="1" thickBot="1">
      <c r="A20813" s="409">
        <v>202210</v>
      </c>
      <c r="B20813" s="196" t="s">
        <v>1517</v>
      </c>
      <c r="C20813" s="197" t="s">
        <v>1505</v>
      </c>
      <c r="D20813" s="198" t="s">
        <v>339</v>
      </c>
      <c r="E20813" s="421">
        <v>380</v>
      </c>
      <c r="F20813" s="413">
        <v>156.91</v>
      </c>
      <c r="G20813" s="414">
        <f t="shared" si="650"/>
        <v>2.4217704416544517</v>
      </c>
      <c r="H20813" s="415">
        <f t="shared" si="651"/>
        <v>2.4217704416544517</v>
      </c>
    </row>
    <row r="20814" spans="1:8" ht="15" hidden="1" thickBot="1">
      <c r="A20814" s="409">
        <v>202210</v>
      </c>
      <c r="B20814" s="196" t="s">
        <v>1518</v>
      </c>
      <c r="C20814" s="197" t="s">
        <v>2683</v>
      </c>
      <c r="D20814" s="198" t="s">
        <v>1515</v>
      </c>
      <c r="E20814" s="421">
        <v>41975</v>
      </c>
      <c r="F20814" s="413">
        <v>156.91</v>
      </c>
      <c r="G20814" s="414">
        <f t="shared" si="650"/>
        <v>267.51003760117266</v>
      </c>
      <c r="H20814" s="415" t="str">
        <f t="shared" si="651"/>
        <v>VER</v>
      </c>
    </row>
    <row r="20815" spans="1:8" ht="15" hidden="1" thickBot="1">
      <c r="A20815" s="409">
        <v>202210</v>
      </c>
      <c r="B20815" s="196" t="s">
        <v>1520</v>
      </c>
      <c r="C20815" s="197" t="s">
        <v>1521</v>
      </c>
      <c r="D20815" s="198" t="s">
        <v>1515</v>
      </c>
      <c r="E20815" s="421">
        <v>57847</v>
      </c>
      <c r="F20815" s="413">
        <v>156.91</v>
      </c>
      <c r="G20815" s="414">
        <f t="shared" si="650"/>
        <v>368.66356510101332</v>
      </c>
      <c r="H20815" s="415" t="str">
        <f t="shared" si="651"/>
        <v>VER</v>
      </c>
    </row>
    <row r="20816" spans="1:8" ht="15" hidden="1" thickBot="1">
      <c r="A20816" s="409">
        <v>202210</v>
      </c>
      <c r="B20816" s="196" t="s">
        <v>1522</v>
      </c>
      <c r="C20816" s="197" t="s">
        <v>1521</v>
      </c>
      <c r="D20816" s="198" t="s">
        <v>1515</v>
      </c>
      <c r="E20816" s="421">
        <v>59537</v>
      </c>
      <c r="F20816" s="413">
        <v>156.91</v>
      </c>
      <c r="G20816" s="414">
        <f t="shared" si="650"/>
        <v>379.43407048626602</v>
      </c>
      <c r="H20816" s="415" t="str">
        <f t="shared" si="651"/>
        <v>VER</v>
      </c>
    </row>
    <row r="20817" spans="1:8" ht="15" hidden="1" thickBot="1">
      <c r="A20817" s="409">
        <v>202210</v>
      </c>
      <c r="B20817" s="196" t="s">
        <v>1523</v>
      </c>
      <c r="C20817" s="197" t="s">
        <v>1521</v>
      </c>
      <c r="D20817" s="198" t="s">
        <v>1515</v>
      </c>
      <c r="E20817" s="421">
        <v>59537</v>
      </c>
      <c r="F20817" s="413">
        <v>156.91</v>
      </c>
      <c r="G20817" s="414">
        <f t="shared" si="650"/>
        <v>379.43407048626602</v>
      </c>
      <c r="H20817" s="415" t="str">
        <f t="shared" si="651"/>
        <v>VER</v>
      </c>
    </row>
    <row r="20818" spans="1:8" ht="15" hidden="1" thickBot="1">
      <c r="A20818" s="409">
        <v>202210</v>
      </c>
      <c r="B20818" s="196" t="s">
        <v>1524</v>
      </c>
      <c r="C20818" s="197" t="s">
        <v>1505</v>
      </c>
      <c r="D20818" s="198" t="s">
        <v>337</v>
      </c>
      <c r="E20818" s="421">
        <v>49108</v>
      </c>
      <c r="F20818" s="413">
        <v>156.91</v>
      </c>
      <c r="G20818" s="414">
        <f t="shared" si="650"/>
        <v>312.96921802307054</v>
      </c>
      <c r="H20818" s="415">
        <f t="shared" si="651"/>
        <v>1.5648460901153527</v>
      </c>
    </row>
    <row r="20819" spans="1:8" ht="15" hidden="1" thickBot="1">
      <c r="A20819" s="409">
        <v>202210</v>
      </c>
      <c r="B20819" s="196" t="s">
        <v>1525</v>
      </c>
      <c r="C20819" s="197" t="s">
        <v>2684</v>
      </c>
      <c r="D20819" s="198" t="s">
        <v>339</v>
      </c>
      <c r="E20819" s="421">
        <v>246</v>
      </c>
      <c r="F20819" s="413">
        <v>156.91</v>
      </c>
      <c r="G20819" s="414">
        <f t="shared" si="650"/>
        <v>1.5677777069657766</v>
      </c>
      <c r="H20819" s="415">
        <f t="shared" si="651"/>
        <v>1.5677777069657766</v>
      </c>
    </row>
    <row r="20820" spans="1:8" ht="15" hidden="1" thickBot="1">
      <c r="A20820" s="409">
        <v>202210</v>
      </c>
      <c r="B20820" s="196" t="s">
        <v>1526</v>
      </c>
      <c r="C20820" s="197" t="s">
        <v>1505</v>
      </c>
      <c r="D20820" s="198" t="s">
        <v>337</v>
      </c>
      <c r="E20820" s="421">
        <v>64110</v>
      </c>
      <c r="F20820" s="413">
        <v>156.91</v>
      </c>
      <c r="G20820" s="414">
        <f t="shared" si="650"/>
        <v>408.57816582754447</v>
      </c>
      <c r="H20820" s="415">
        <f t="shared" si="651"/>
        <v>2.0428908291377224</v>
      </c>
    </row>
    <row r="20821" spans="1:8" ht="15" hidden="1" thickBot="1">
      <c r="A20821" s="409">
        <v>202210</v>
      </c>
      <c r="B20821" s="196" t="s">
        <v>1527</v>
      </c>
      <c r="C20821" s="197" t="s">
        <v>1505</v>
      </c>
      <c r="D20821" s="198" t="s">
        <v>339</v>
      </c>
      <c r="E20821" s="421">
        <v>321</v>
      </c>
      <c r="F20821" s="413">
        <v>156.91</v>
      </c>
      <c r="G20821" s="414">
        <f t="shared" si="650"/>
        <v>2.0457587151870498</v>
      </c>
      <c r="H20821" s="415">
        <f t="shared" si="651"/>
        <v>2.0457587151870498</v>
      </c>
    </row>
    <row r="20822" spans="1:8" ht="15" hidden="1" thickBot="1">
      <c r="A20822" s="409">
        <v>202210</v>
      </c>
      <c r="B20822" s="196" t="s">
        <v>1528</v>
      </c>
      <c r="C20822" s="197" t="s">
        <v>1521</v>
      </c>
      <c r="D20822" s="198" t="s">
        <v>1515</v>
      </c>
      <c r="E20822" s="421">
        <v>59537</v>
      </c>
      <c r="F20822" s="413">
        <v>156.91</v>
      </c>
      <c r="G20822" s="414">
        <f t="shared" si="650"/>
        <v>379.43407048626602</v>
      </c>
      <c r="H20822" s="415" t="str">
        <f t="shared" si="651"/>
        <v>VER</v>
      </c>
    </row>
    <row r="20823" spans="1:8" ht="15" hidden="1" thickBot="1">
      <c r="A20823" s="409">
        <v>202210</v>
      </c>
      <c r="B20823" s="196" t="s">
        <v>1529</v>
      </c>
      <c r="C20823" s="197" t="s">
        <v>1521</v>
      </c>
      <c r="D20823" s="198" t="s">
        <v>1515</v>
      </c>
      <c r="E20823" s="421">
        <v>59537</v>
      </c>
      <c r="F20823" s="413">
        <v>156.91</v>
      </c>
      <c r="G20823" s="414">
        <f t="shared" si="650"/>
        <v>379.43407048626602</v>
      </c>
      <c r="H20823" s="415" t="str">
        <f t="shared" si="651"/>
        <v>VER</v>
      </c>
    </row>
    <row r="20824" spans="1:8" ht="15" hidden="1" thickBot="1">
      <c r="A20824" s="409">
        <v>202210</v>
      </c>
      <c r="B20824" s="196" t="s">
        <v>1530</v>
      </c>
      <c r="C20824" s="197" t="s">
        <v>1505</v>
      </c>
      <c r="D20824" s="198" t="s">
        <v>337</v>
      </c>
      <c r="E20824" s="421">
        <v>74212</v>
      </c>
      <c r="F20824" s="413">
        <v>156.91</v>
      </c>
      <c r="G20824" s="414">
        <f t="shared" si="650"/>
        <v>472.95902109489515</v>
      </c>
      <c r="H20824" s="415">
        <f t="shared" si="651"/>
        <v>2.3647951054744758</v>
      </c>
    </row>
    <row r="20825" spans="1:8" ht="15" hidden="1" thickBot="1">
      <c r="A20825" s="409">
        <v>202210</v>
      </c>
      <c r="B20825" s="196" t="s">
        <v>1531</v>
      </c>
      <c r="C20825" s="197" t="s">
        <v>1505</v>
      </c>
      <c r="D20825" s="198" t="s">
        <v>339</v>
      </c>
      <c r="E20825" s="421">
        <v>371</v>
      </c>
      <c r="F20825" s="413">
        <v>156.91</v>
      </c>
      <c r="G20825" s="414">
        <f t="shared" si="650"/>
        <v>2.3644127206678989</v>
      </c>
      <c r="H20825" s="415">
        <f t="shared" si="651"/>
        <v>2.3644127206678989</v>
      </c>
    </row>
    <row r="20826" spans="1:8" ht="15" hidden="1" thickBot="1">
      <c r="A20826" s="409">
        <v>202210</v>
      </c>
      <c r="B20826" s="196" t="s">
        <v>1532</v>
      </c>
      <c r="C20826" s="197" t="s">
        <v>1533</v>
      </c>
      <c r="D20826" s="198" t="s">
        <v>1515</v>
      </c>
      <c r="E20826" s="421">
        <v>83807</v>
      </c>
      <c r="F20826" s="413">
        <v>156.91</v>
      </c>
      <c r="G20826" s="414">
        <f t="shared" si="650"/>
        <v>534.10872474667008</v>
      </c>
      <c r="H20826" s="415" t="str">
        <f t="shared" si="651"/>
        <v>VER</v>
      </c>
    </row>
    <row r="20827" spans="1:8" ht="15" hidden="1" thickBot="1">
      <c r="A20827" s="409">
        <v>202210</v>
      </c>
      <c r="B20827" s="196" t="s">
        <v>1534</v>
      </c>
      <c r="C20827" s="197" t="s">
        <v>1505</v>
      </c>
      <c r="D20827" s="198" t="s">
        <v>337</v>
      </c>
      <c r="E20827" s="421">
        <v>72965</v>
      </c>
      <c r="F20827" s="413">
        <v>156.91</v>
      </c>
      <c r="G20827" s="414">
        <f t="shared" si="650"/>
        <v>465.01179019820279</v>
      </c>
      <c r="H20827" s="415">
        <f t="shared" si="651"/>
        <v>2.3250589509910138</v>
      </c>
    </row>
    <row r="20828" spans="1:8" ht="15" hidden="1" thickBot="1">
      <c r="A20828" s="409">
        <v>202210</v>
      </c>
      <c r="B20828" s="196" t="s">
        <v>1535</v>
      </c>
      <c r="C20828" s="197" t="s">
        <v>2685</v>
      </c>
      <c r="D20828" s="198" t="s">
        <v>339</v>
      </c>
      <c r="E20828" s="421">
        <v>365</v>
      </c>
      <c r="F20828" s="413">
        <v>156.91</v>
      </c>
      <c r="G20828" s="414">
        <f t="shared" si="650"/>
        <v>2.326174240010197</v>
      </c>
      <c r="H20828" s="415">
        <f t="shared" si="651"/>
        <v>2.326174240010197</v>
      </c>
    </row>
    <row r="20829" spans="1:8" ht="15" hidden="1" thickBot="1">
      <c r="A20829" s="409">
        <v>202210</v>
      </c>
      <c r="B20829" s="196" t="s">
        <v>1536</v>
      </c>
      <c r="C20829" s="197" t="s">
        <v>1505</v>
      </c>
      <c r="D20829" s="198" t="s">
        <v>337</v>
      </c>
      <c r="E20829" s="421">
        <v>128098</v>
      </c>
      <c r="F20829" s="413">
        <v>156.91</v>
      </c>
      <c r="G20829" s="414">
        <f t="shared" si="650"/>
        <v>816.3788158817157</v>
      </c>
      <c r="H20829" s="415">
        <f t="shared" si="651"/>
        <v>4.0818940794085785</v>
      </c>
    </row>
    <row r="20830" spans="1:8" ht="15" hidden="1" thickBot="1">
      <c r="A20830" s="409">
        <v>202210</v>
      </c>
      <c r="B20830" s="196" t="s">
        <v>2607</v>
      </c>
      <c r="C20830" s="197" t="s">
        <v>1505</v>
      </c>
      <c r="D20830" s="198" t="s">
        <v>337</v>
      </c>
      <c r="E20830" s="421">
        <v>110376</v>
      </c>
      <c r="F20830" s="413">
        <v>156.91</v>
      </c>
      <c r="G20830" s="414">
        <f t="shared" si="650"/>
        <v>703.43509017908355</v>
      </c>
      <c r="H20830" s="415">
        <f t="shared" si="651"/>
        <v>3.5171754508954178</v>
      </c>
    </row>
    <row r="20831" spans="1:8" ht="15" hidden="1" thickBot="1">
      <c r="A20831" s="409">
        <v>202210</v>
      </c>
      <c r="B20831" s="196" t="s">
        <v>2608</v>
      </c>
      <c r="C20831" s="197" t="s">
        <v>1505</v>
      </c>
      <c r="D20831" s="198" t="s">
        <v>339</v>
      </c>
      <c r="E20831" s="421">
        <v>552</v>
      </c>
      <c r="F20831" s="413">
        <v>156.91</v>
      </c>
      <c r="G20831" s="414">
        <f t="shared" si="650"/>
        <v>3.5179402205085717</v>
      </c>
      <c r="H20831" s="415">
        <f t="shared" si="651"/>
        <v>3.5179402205085717</v>
      </c>
    </row>
    <row r="20832" spans="1:8" ht="15" hidden="1" thickBot="1">
      <c r="A20832" s="409">
        <v>202210</v>
      </c>
      <c r="B20832" s="196" t="s">
        <v>1537</v>
      </c>
      <c r="C20832" s="197" t="s">
        <v>1505</v>
      </c>
      <c r="D20832" s="198" t="s">
        <v>337</v>
      </c>
      <c r="E20832" s="421">
        <v>63233</v>
      </c>
      <c r="F20832" s="413">
        <v>156.91</v>
      </c>
      <c r="G20832" s="414">
        <f t="shared" si="650"/>
        <v>402.98897457141038</v>
      </c>
      <c r="H20832" s="415">
        <f t="shared" si="651"/>
        <v>2.0149448728570518</v>
      </c>
    </row>
    <row r="20833" spans="1:8" ht="15" hidden="1" thickBot="1">
      <c r="A20833" s="409">
        <v>202210</v>
      </c>
      <c r="B20833" s="196" t="s">
        <v>1538</v>
      </c>
      <c r="C20833" s="197" t="s">
        <v>1505</v>
      </c>
      <c r="D20833" s="198" t="s">
        <v>339</v>
      </c>
      <c r="E20833" s="421">
        <v>316</v>
      </c>
      <c r="F20833" s="413">
        <v>156.91</v>
      </c>
      <c r="G20833" s="414">
        <f t="shared" si="650"/>
        <v>2.013893314638965</v>
      </c>
      <c r="H20833" s="415">
        <f t="shared" si="651"/>
        <v>2.013893314638965</v>
      </c>
    </row>
    <row r="20834" spans="1:8" ht="15" hidden="1" thickBot="1">
      <c r="A20834" s="409">
        <v>202210</v>
      </c>
      <c r="B20834" s="196" t="s">
        <v>1539</v>
      </c>
      <c r="C20834" s="197" t="s">
        <v>1540</v>
      </c>
      <c r="D20834" s="198" t="s">
        <v>337</v>
      </c>
      <c r="E20834" s="421">
        <v>107041</v>
      </c>
      <c r="F20834" s="413">
        <v>156.91</v>
      </c>
      <c r="G20834" s="414">
        <f t="shared" si="650"/>
        <v>682.18086801351092</v>
      </c>
      <c r="H20834" s="415">
        <f t="shared" si="651"/>
        <v>3.4109043400675545</v>
      </c>
    </row>
    <row r="20835" spans="1:8" ht="15" hidden="1" thickBot="1">
      <c r="A20835" s="409">
        <v>202210</v>
      </c>
      <c r="B20835" s="196" t="s">
        <v>1541</v>
      </c>
      <c r="C20835" s="197" t="s">
        <v>1505</v>
      </c>
      <c r="D20835" s="198" t="s">
        <v>337</v>
      </c>
      <c r="E20835" s="421">
        <v>69053</v>
      </c>
      <c r="F20835" s="413">
        <v>156.91</v>
      </c>
      <c r="G20835" s="414">
        <f t="shared" si="650"/>
        <v>440.08030080938119</v>
      </c>
      <c r="H20835" s="415">
        <f t="shared" si="651"/>
        <v>2.2004015040469058</v>
      </c>
    </row>
    <row r="20836" spans="1:8" ht="15" hidden="1" thickBot="1">
      <c r="A20836" s="409">
        <v>202210</v>
      </c>
      <c r="B20836" s="196" t="s">
        <v>1542</v>
      </c>
      <c r="C20836" s="197" t="s">
        <v>2686</v>
      </c>
      <c r="D20836" s="198" t="s">
        <v>339</v>
      </c>
      <c r="E20836" s="421">
        <v>345</v>
      </c>
      <c r="F20836" s="413">
        <v>156.91</v>
      </c>
      <c r="G20836" s="414">
        <f t="shared" si="650"/>
        <v>2.1987126378178576</v>
      </c>
      <c r="H20836" s="415">
        <f t="shared" si="651"/>
        <v>2.1987126378178576</v>
      </c>
    </row>
    <row r="20837" spans="1:8" ht="15" hidden="1" thickBot="1">
      <c r="A20837" s="409">
        <v>202210</v>
      </c>
      <c r="B20837" s="196" t="s">
        <v>2687</v>
      </c>
      <c r="C20837" s="197" t="s">
        <v>2688</v>
      </c>
      <c r="D20837" s="198" t="s">
        <v>337</v>
      </c>
      <c r="E20837" s="421">
        <v>69053</v>
      </c>
      <c r="F20837" s="413">
        <v>156.91</v>
      </c>
      <c r="G20837" s="414">
        <f t="shared" si="650"/>
        <v>440.08030080938119</v>
      </c>
      <c r="H20837" s="415">
        <f t="shared" si="651"/>
        <v>2.2004015040469058</v>
      </c>
    </row>
    <row r="20838" spans="1:8" ht="15" hidden="1" thickBot="1">
      <c r="A20838" s="409">
        <v>202210</v>
      </c>
      <c r="B20838" s="196" t="s">
        <v>2689</v>
      </c>
      <c r="C20838" s="197" t="s">
        <v>1505</v>
      </c>
      <c r="D20838" s="198" t="s">
        <v>339</v>
      </c>
      <c r="E20838" s="421">
        <v>345</v>
      </c>
      <c r="F20838" s="413">
        <v>156.91</v>
      </c>
      <c r="G20838" s="414">
        <f t="shared" si="650"/>
        <v>2.1987126378178576</v>
      </c>
      <c r="H20838" s="415">
        <f t="shared" si="651"/>
        <v>2.1987126378178576</v>
      </c>
    </row>
    <row r="20839" spans="1:8" ht="15" hidden="1" thickBot="1">
      <c r="A20839" s="409">
        <v>202210</v>
      </c>
      <c r="B20839" s="196" t="s">
        <v>1543</v>
      </c>
      <c r="C20839" s="197" t="s">
        <v>1505</v>
      </c>
      <c r="D20839" s="198" t="s">
        <v>337</v>
      </c>
      <c r="E20839" s="421">
        <v>91042</v>
      </c>
      <c r="F20839" s="413">
        <v>156.91</v>
      </c>
      <c r="G20839" s="414">
        <f t="shared" si="650"/>
        <v>580.21795933974886</v>
      </c>
      <c r="H20839" s="415">
        <f t="shared" si="651"/>
        <v>2.9010897966987441</v>
      </c>
    </row>
    <row r="20840" spans="1:8" ht="15" hidden="1" thickBot="1">
      <c r="A20840" s="409">
        <v>202210</v>
      </c>
      <c r="B20840" s="196" t="s">
        <v>1544</v>
      </c>
      <c r="C20840" s="197" t="s">
        <v>2692</v>
      </c>
      <c r="D20840" s="198" t="s">
        <v>339</v>
      </c>
      <c r="E20840" s="421">
        <v>455</v>
      </c>
      <c r="F20840" s="413">
        <v>156.91</v>
      </c>
      <c r="G20840" s="414">
        <f t="shared" si="650"/>
        <v>2.8997514498757249</v>
      </c>
      <c r="H20840" s="415">
        <f t="shared" si="651"/>
        <v>2.8997514498757249</v>
      </c>
    </row>
    <row r="20841" spans="1:8" ht="15" hidden="1" thickBot="1">
      <c r="A20841" s="409">
        <v>202210</v>
      </c>
      <c r="B20841" s="196" t="s">
        <v>1545</v>
      </c>
      <c r="C20841" s="197" t="s">
        <v>1505</v>
      </c>
      <c r="D20841" s="198" t="s">
        <v>337</v>
      </c>
      <c r="E20841" s="421">
        <v>44677</v>
      </c>
      <c r="F20841" s="413">
        <v>156.91</v>
      </c>
      <c r="G20841" s="414">
        <f t="shared" si="650"/>
        <v>284.73010005735773</v>
      </c>
      <c r="H20841" s="415">
        <f t="shared" si="651"/>
        <v>1.4236505002867887</v>
      </c>
    </row>
    <row r="20842" spans="1:8" ht="15" hidden="1" thickBot="1">
      <c r="A20842" s="409">
        <v>202210</v>
      </c>
      <c r="B20842" s="196" t="s">
        <v>1546</v>
      </c>
      <c r="C20842" s="197" t="s">
        <v>2693</v>
      </c>
      <c r="D20842" s="198" t="s">
        <v>339</v>
      </c>
      <c r="E20842" s="421">
        <v>223</v>
      </c>
      <c r="F20842" s="413">
        <v>156.91</v>
      </c>
      <c r="G20842" s="414">
        <f t="shared" si="650"/>
        <v>1.421196864444586</v>
      </c>
      <c r="H20842" s="415">
        <f t="shared" si="651"/>
        <v>1.421196864444586</v>
      </c>
    </row>
    <row r="20843" spans="1:8" ht="15" hidden="1" thickBot="1">
      <c r="A20843" s="409">
        <v>202210</v>
      </c>
      <c r="B20843" s="196" t="s">
        <v>1547</v>
      </c>
      <c r="C20843" s="197" t="s">
        <v>1505</v>
      </c>
      <c r="D20843" s="198" t="s">
        <v>337</v>
      </c>
      <c r="E20843" s="421">
        <v>70187</v>
      </c>
      <c r="F20843" s="413">
        <v>156.91</v>
      </c>
      <c r="G20843" s="414">
        <f t="shared" si="650"/>
        <v>447.30737365368685</v>
      </c>
      <c r="H20843" s="415">
        <f t="shared" si="651"/>
        <v>2.2365368682684341</v>
      </c>
    </row>
    <row r="20844" spans="1:8" ht="15" hidden="1" thickBot="1">
      <c r="A20844" s="409">
        <v>202210</v>
      </c>
      <c r="B20844" s="196" t="s">
        <v>1548</v>
      </c>
      <c r="C20844" s="197" t="s">
        <v>2694</v>
      </c>
      <c r="D20844" s="198" t="s">
        <v>339</v>
      </c>
      <c r="E20844" s="421">
        <v>351</v>
      </c>
      <c r="F20844" s="413">
        <v>156.91</v>
      </c>
      <c r="G20844" s="414">
        <f t="shared" si="650"/>
        <v>2.2369511184755595</v>
      </c>
      <c r="H20844" s="415">
        <f t="shared" si="651"/>
        <v>2.2369511184755595</v>
      </c>
    </row>
    <row r="20845" spans="1:8" ht="15" hidden="1" thickBot="1">
      <c r="A20845" s="409">
        <v>202210</v>
      </c>
      <c r="B20845" s="196" t="s">
        <v>1549</v>
      </c>
      <c r="C20845" s="197" t="s">
        <v>1505</v>
      </c>
      <c r="D20845" s="198" t="s">
        <v>337</v>
      </c>
      <c r="E20845" s="421">
        <v>56159</v>
      </c>
      <c r="F20845" s="413">
        <v>156.91</v>
      </c>
      <c r="G20845" s="414">
        <f t="shared" si="650"/>
        <v>357.90580587597987</v>
      </c>
      <c r="H20845" s="415">
        <f t="shared" si="651"/>
        <v>1.7895290293798993</v>
      </c>
    </row>
    <row r="20846" spans="1:8" ht="15" hidden="1" thickBot="1">
      <c r="A20846" s="409">
        <v>202210</v>
      </c>
      <c r="B20846" s="196" t="s">
        <v>1550</v>
      </c>
      <c r="C20846" s="197" t="s">
        <v>1505</v>
      </c>
      <c r="D20846" s="198" t="s">
        <v>339</v>
      </c>
      <c r="E20846" s="421">
        <v>281</v>
      </c>
      <c r="F20846" s="413">
        <v>156.91</v>
      </c>
      <c r="G20846" s="414">
        <f t="shared" si="650"/>
        <v>1.7908355108023708</v>
      </c>
      <c r="H20846" s="415">
        <f t="shared" si="651"/>
        <v>1.7908355108023708</v>
      </c>
    </row>
    <row r="20847" spans="1:8" ht="15" hidden="1" thickBot="1">
      <c r="A20847" s="409">
        <v>202210</v>
      </c>
      <c r="B20847" s="196" t="s">
        <v>1551</v>
      </c>
      <c r="C20847" s="197" t="s">
        <v>1505</v>
      </c>
      <c r="D20847" s="198" t="s">
        <v>337</v>
      </c>
      <c r="E20847" s="421">
        <v>44677</v>
      </c>
      <c r="F20847" s="413">
        <v>156.91</v>
      </c>
      <c r="G20847" s="414">
        <f t="shared" si="650"/>
        <v>284.73010005735773</v>
      </c>
      <c r="H20847" s="415">
        <f t="shared" si="651"/>
        <v>1.4236505002867887</v>
      </c>
    </row>
    <row r="20848" spans="1:8" ht="15" hidden="1" thickBot="1">
      <c r="A20848" s="409">
        <v>202210</v>
      </c>
      <c r="B20848" s="196" t="s">
        <v>1552</v>
      </c>
      <c r="C20848" s="197" t="s">
        <v>1505</v>
      </c>
      <c r="D20848" s="198" t="s">
        <v>339</v>
      </c>
      <c r="E20848" s="421">
        <v>223</v>
      </c>
      <c r="F20848" s="413">
        <v>156.91</v>
      </c>
      <c r="G20848" s="414">
        <f t="shared" si="650"/>
        <v>1.421196864444586</v>
      </c>
      <c r="H20848" s="415">
        <f t="shared" si="651"/>
        <v>1.421196864444586</v>
      </c>
    </row>
    <row r="20849" spans="1:8" ht="15" hidden="1" thickBot="1">
      <c r="A20849" s="409">
        <v>202210</v>
      </c>
      <c r="B20849" s="196" t="s">
        <v>1553</v>
      </c>
      <c r="C20849" s="197" t="s">
        <v>1505</v>
      </c>
      <c r="D20849" s="198" t="s">
        <v>337</v>
      </c>
      <c r="E20849" s="421">
        <v>47408</v>
      </c>
      <c r="F20849" s="413">
        <v>156.91</v>
      </c>
      <c r="G20849" s="414">
        <f t="shared" si="650"/>
        <v>302.13498183672169</v>
      </c>
      <c r="H20849" s="415">
        <f t="shared" si="651"/>
        <v>1.5106749091836085</v>
      </c>
    </row>
    <row r="20850" spans="1:8" ht="15" hidden="1" thickBot="1">
      <c r="A20850" s="409">
        <v>202210</v>
      </c>
      <c r="B20850" s="196" t="s">
        <v>1554</v>
      </c>
      <c r="C20850" s="197" t="s">
        <v>1505</v>
      </c>
      <c r="D20850" s="198" t="s">
        <v>339</v>
      </c>
      <c r="E20850" s="421">
        <v>237</v>
      </c>
      <c r="F20850" s="413">
        <v>156.91</v>
      </c>
      <c r="G20850" s="414">
        <f t="shared" si="650"/>
        <v>1.5104199859792238</v>
      </c>
      <c r="H20850" s="415">
        <f t="shared" si="651"/>
        <v>1.5104199859792238</v>
      </c>
    </row>
    <row r="20851" spans="1:8" ht="15" hidden="1" thickBot="1">
      <c r="A20851" s="409">
        <v>202210</v>
      </c>
      <c r="B20851" s="196" t="s">
        <v>1555</v>
      </c>
      <c r="C20851" s="197" t="s">
        <v>1505</v>
      </c>
      <c r="D20851" s="198" t="s">
        <v>337</v>
      </c>
      <c r="E20851" s="421">
        <v>64246</v>
      </c>
      <c r="F20851" s="413">
        <v>156.91</v>
      </c>
      <c r="G20851" s="414">
        <f t="shared" si="650"/>
        <v>409.44490472245235</v>
      </c>
      <c r="H20851" s="415">
        <f t="shared" si="651"/>
        <v>2.0472245236122619</v>
      </c>
    </row>
    <row r="20852" spans="1:8" ht="15" hidden="1" thickBot="1">
      <c r="A20852" s="409">
        <v>202210</v>
      </c>
      <c r="B20852" s="196" t="s">
        <v>1556</v>
      </c>
      <c r="C20852" s="197" t="s">
        <v>2695</v>
      </c>
      <c r="D20852" s="198" t="s">
        <v>339</v>
      </c>
      <c r="E20852" s="421">
        <v>321</v>
      </c>
      <c r="F20852" s="413">
        <v>156.91</v>
      </c>
      <c r="G20852" s="414">
        <f t="shared" si="650"/>
        <v>2.0457587151870498</v>
      </c>
      <c r="H20852" s="415">
        <f t="shared" si="651"/>
        <v>2.0457587151870498</v>
      </c>
    </row>
    <row r="20853" spans="1:8" ht="15" hidden="1" thickBot="1">
      <c r="A20853" s="409">
        <v>202210</v>
      </c>
      <c r="B20853" s="196" t="s">
        <v>1557</v>
      </c>
      <c r="C20853" s="197" t="s">
        <v>1558</v>
      </c>
      <c r="D20853" s="198" t="s">
        <v>337</v>
      </c>
      <c r="E20853" s="421">
        <v>152480</v>
      </c>
      <c r="F20853" s="413">
        <v>156.91</v>
      </c>
      <c r="G20853" s="414">
        <f t="shared" si="650"/>
        <v>971.76725511439679</v>
      </c>
      <c r="H20853" s="415">
        <f t="shared" si="651"/>
        <v>4.8588362755719841</v>
      </c>
    </row>
    <row r="20854" spans="1:8" ht="15" hidden="1" thickBot="1">
      <c r="A20854" s="409">
        <v>202210</v>
      </c>
      <c r="B20854" s="196" t="s">
        <v>1559</v>
      </c>
      <c r="C20854" s="197" t="s">
        <v>1558</v>
      </c>
      <c r="D20854" s="198" t="s">
        <v>374</v>
      </c>
      <c r="E20854" s="421">
        <v>0.01</v>
      </c>
      <c r="F20854" s="413">
        <v>156.91</v>
      </c>
      <c r="G20854" s="414">
        <f t="shared" si="650"/>
        <v>6.3730801096169775E-5</v>
      </c>
      <c r="H20854" s="415" t="str">
        <f t="shared" si="651"/>
        <v>VER</v>
      </c>
    </row>
    <row r="20855" spans="1:8" ht="15" hidden="1" thickBot="1">
      <c r="A20855" s="409">
        <v>202210</v>
      </c>
      <c r="B20855" s="196" t="s">
        <v>1560</v>
      </c>
      <c r="C20855" s="197" t="s">
        <v>1558</v>
      </c>
      <c r="D20855" s="198" t="s">
        <v>374</v>
      </c>
      <c r="E20855" s="421">
        <v>0.01</v>
      </c>
      <c r="F20855" s="413">
        <v>156.91</v>
      </c>
      <c r="G20855" s="414">
        <f t="shared" si="650"/>
        <v>6.3730801096169775E-5</v>
      </c>
      <c r="H20855" s="415" t="str">
        <f t="shared" si="651"/>
        <v>VER</v>
      </c>
    </row>
    <row r="20856" spans="1:8" ht="15" hidden="1" thickBot="1">
      <c r="A20856" s="409">
        <v>202210</v>
      </c>
      <c r="B20856" s="196" t="s">
        <v>1561</v>
      </c>
      <c r="C20856" s="197" t="s">
        <v>791</v>
      </c>
      <c r="D20856" s="198" t="s">
        <v>374</v>
      </c>
      <c r="E20856" s="421">
        <v>0.01</v>
      </c>
      <c r="F20856" s="413">
        <v>156.91</v>
      </c>
      <c r="G20856" s="414">
        <f t="shared" si="650"/>
        <v>6.3730801096169775E-5</v>
      </c>
      <c r="H20856" s="415" t="str">
        <f t="shared" si="651"/>
        <v>VER</v>
      </c>
    </row>
    <row r="20857" spans="1:8" ht="15" hidden="1" thickBot="1">
      <c r="A20857" s="409">
        <v>202210</v>
      </c>
      <c r="B20857" s="196" t="s">
        <v>1562</v>
      </c>
      <c r="C20857" s="197" t="s">
        <v>791</v>
      </c>
      <c r="D20857" s="198" t="s">
        <v>374</v>
      </c>
      <c r="E20857" s="421">
        <v>0.01</v>
      </c>
      <c r="F20857" s="413">
        <v>156.91</v>
      </c>
      <c r="G20857" s="414">
        <f t="shared" si="650"/>
        <v>6.3730801096169775E-5</v>
      </c>
      <c r="H20857" s="415" t="str">
        <f t="shared" si="651"/>
        <v>VER</v>
      </c>
    </row>
    <row r="20858" spans="1:8" ht="15" hidden="1" thickBot="1">
      <c r="A20858" s="409">
        <v>202210</v>
      </c>
      <c r="B20858" s="196" t="s">
        <v>1563</v>
      </c>
      <c r="C20858" s="197" t="s">
        <v>791</v>
      </c>
      <c r="D20858" s="198" t="s">
        <v>374</v>
      </c>
      <c r="E20858" s="421">
        <v>0.01</v>
      </c>
      <c r="F20858" s="413">
        <v>156.91</v>
      </c>
      <c r="G20858" s="414">
        <f t="shared" si="650"/>
        <v>6.3730801096169775E-5</v>
      </c>
      <c r="H20858" s="415" t="str">
        <f t="shared" si="651"/>
        <v>VER</v>
      </c>
    </row>
    <row r="20859" spans="1:8" ht="15" hidden="1" thickBot="1">
      <c r="A20859" s="409">
        <v>202210</v>
      </c>
      <c r="B20859" s="196" t="s">
        <v>1564</v>
      </c>
      <c r="C20859" s="197" t="s">
        <v>791</v>
      </c>
      <c r="D20859" s="198" t="s">
        <v>374</v>
      </c>
      <c r="E20859" s="421">
        <v>0.01</v>
      </c>
      <c r="F20859" s="413">
        <v>156.91</v>
      </c>
      <c r="G20859" s="414">
        <f t="shared" si="650"/>
        <v>6.3730801096169775E-5</v>
      </c>
      <c r="H20859" s="415" t="str">
        <f t="shared" si="651"/>
        <v>VER</v>
      </c>
    </row>
    <row r="20860" spans="1:8" ht="15" hidden="1" thickBot="1">
      <c r="A20860" s="409">
        <v>202210</v>
      </c>
      <c r="B20860" s="196" t="s">
        <v>1565</v>
      </c>
      <c r="C20860" s="197" t="s">
        <v>1558</v>
      </c>
      <c r="D20860" s="198" t="s">
        <v>374</v>
      </c>
      <c r="E20860" s="421">
        <v>0.01</v>
      </c>
      <c r="F20860" s="413">
        <v>156.91</v>
      </c>
      <c r="G20860" s="414">
        <f t="shared" si="650"/>
        <v>6.3730801096169775E-5</v>
      </c>
      <c r="H20860" s="415" t="str">
        <f t="shared" si="651"/>
        <v>VER</v>
      </c>
    </row>
    <row r="20861" spans="1:8" ht="15" hidden="1" thickBot="1">
      <c r="A20861" s="409">
        <v>202210</v>
      </c>
      <c r="B20861" s="196" t="s">
        <v>1566</v>
      </c>
      <c r="C20861" s="197" t="s">
        <v>1558</v>
      </c>
      <c r="D20861" s="198" t="s">
        <v>374</v>
      </c>
      <c r="E20861" s="421">
        <v>0.01</v>
      </c>
      <c r="F20861" s="413">
        <v>156.91</v>
      </c>
      <c r="G20861" s="414">
        <f t="shared" si="650"/>
        <v>6.3730801096169775E-5</v>
      </c>
      <c r="H20861" s="415" t="str">
        <f t="shared" si="651"/>
        <v>VER</v>
      </c>
    </row>
    <row r="20862" spans="1:8" ht="15" hidden="1" thickBot="1">
      <c r="A20862" s="409">
        <v>202210</v>
      </c>
      <c r="B20862" s="196" t="s">
        <v>1567</v>
      </c>
      <c r="C20862" s="197" t="s">
        <v>1558</v>
      </c>
      <c r="D20862" s="198" t="s">
        <v>374</v>
      </c>
      <c r="E20862" s="421">
        <v>0.01</v>
      </c>
      <c r="F20862" s="413">
        <v>156.91</v>
      </c>
      <c r="G20862" s="414">
        <f t="shared" si="650"/>
        <v>6.3730801096169775E-5</v>
      </c>
      <c r="H20862" s="415" t="str">
        <f t="shared" si="651"/>
        <v>VER</v>
      </c>
    </row>
    <row r="20863" spans="1:8" ht="15" hidden="1" thickBot="1">
      <c r="A20863" s="409">
        <v>202210</v>
      </c>
      <c r="B20863" s="196" t="s">
        <v>1568</v>
      </c>
      <c r="C20863" s="197" t="s">
        <v>1558</v>
      </c>
      <c r="D20863" s="198" t="s">
        <v>374</v>
      </c>
      <c r="E20863" s="421">
        <v>0.01</v>
      </c>
      <c r="F20863" s="413">
        <v>156.91</v>
      </c>
      <c r="G20863" s="414">
        <f t="shared" si="650"/>
        <v>6.3730801096169775E-5</v>
      </c>
      <c r="H20863" s="415" t="str">
        <f t="shared" si="651"/>
        <v>VER</v>
      </c>
    </row>
    <row r="20864" spans="1:8" ht="15" hidden="1" thickBot="1">
      <c r="A20864" s="409">
        <v>202210</v>
      </c>
      <c r="B20864" s="196" t="s">
        <v>1569</v>
      </c>
      <c r="C20864" s="197" t="s">
        <v>1558</v>
      </c>
      <c r="D20864" s="198" t="s">
        <v>374</v>
      </c>
      <c r="E20864" s="421">
        <v>0.01</v>
      </c>
      <c r="F20864" s="413">
        <v>156.91</v>
      </c>
      <c r="G20864" s="414">
        <f t="shared" si="650"/>
        <v>6.3730801096169775E-5</v>
      </c>
      <c r="H20864" s="415" t="str">
        <f t="shared" si="651"/>
        <v>VER</v>
      </c>
    </row>
    <row r="20865" spans="1:8" ht="15" hidden="1" thickBot="1">
      <c r="A20865" s="409">
        <v>202210</v>
      </c>
      <c r="B20865" s="196" t="s">
        <v>1570</v>
      </c>
      <c r="C20865" s="197" t="s">
        <v>1558</v>
      </c>
      <c r="D20865" s="198" t="s">
        <v>374</v>
      </c>
      <c r="E20865" s="421">
        <v>0.01</v>
      </c>
      <c r="F20865" s="413">
        <v>156.91</v>
      </c>
      <c r="G20865" s="414">
        <f t="shared" si="650"/>
        <v>6.3730801096169775E-5</v>
      </c>
      <c r="H20865" s="415" t="str">
        <f t="shared" si="651"/>
        <v>VER</v>
      </c>
    </row>
    <row r="20866" spans="1:8" ht="15" hidden="1" thickBot="1">
      <c r="A20866" s="409">
        <v>202210</v>
      </c>
      <c r="B20866" s="196" t="s">
        <v>1571</v>
      </c>
      <c r="C20866" s="197" t="s">
        <v>1558</v>
      </c>
      <c r="D20866" s="198" t="s">
        <v>337</v>
      </c>
      <c r="E20866" s="421">
        <v>193210</v>
      </c>
      <c r="F20866" s="413">
        <v>156.91</v>
      </c>
      <c r="G20866" s="414">
        <f t="shared" ref="G20866:G20929" si="652">+E20866/F20866</f>
        <v>1231.3428079790963</v>
      </c>
      <c r="H20866" s="415">
        <f t="shared" ref="H20866:H20929" si="653">IF(D20866="TB",G20866/200,IF(D20866="LT",G20866,"VER"))</f>
        <v>6.1567140398954816</v>
      </c>
    </row>
    <row r="20867" spans="1:8" ht="15" hidden="1" thickBot="1">
      <c r="A20867" s="409">
        <v>202210</v>
      </c>
      <c r="B20867" s="196" t="s">
        <v>1572</v>
      </c>
      <c r="C20867" s="197" t="s">
        <v>1558</v>
      </c>
      <c r="D20867" s="198" t="s">
        <v>337</v>
      </c>
      <c r="E20867" s="421">
        <v>140846</v>
      </c>
      <c r="F20867" s="413">
        <v>156.91</v>
      </c>
      <c r="G20867" s="414">
        <f t="shared" si="652"/>
        <v>897.62284111911288</v>
      </c>
      <c r="H20867" s="415">
        <f t="shared" si="653"/>
        <v>4.4881142055955641</v>
      </c>
    </row>
    <row r="20868" spans="1:8" ht="15" hidden="1" thickBot="1">
      <c r="A20868" s="409">
        <v>202210</v>
      </c>
      <c r="B20868" s="196" t="s">
        <v>1573</v>
      </c>
      <c r="C20868" s="197" t="s">
        <v>1558</v>
      </c>
      <c r="D20868" s="198" t="s">
        <v>337</v>
      </c>
      <c r="E20868" s="421">
        <v>140846</v>
      </c>
      <c r="F20868" s="413">
        <v>156.91</v>
      </c>
      <c r="G20868" s="414">
        <f t="shared" si="652"/>
        <v>897.62284111911288</v>
      </c>
      <c r="H20868" s="415">
        <f t="shared" si="653"/>
        <v>4.4881142055955641</v>
      </c>
    </row>
    <row r="20869" spans="1:8" ht="15" hidden="1" thickBot="1">
      <c r="A20869" s="409">
        <v>202210</v>
      </c>
      <c r="B20869" s="196" t="s">
        <v>1574</v>
      </c>
      <c r="C20869" s="197" t="s">
        <v>1558</v>
      </c>
      <c r="D20869" s="198" t="s">
        <v>339</v>
      </c>
      <c r="E20869" s="421">
        <v>704</v>
      </c>
      <c r="F20869" s="413">
        <v>156.91</v>
      </c>
      <c r="G20869" s="414">
        <f t="shared" si="652"/>
        <v>4.4866483971703524</v>
      </c>
      <c r="H20869" s="415">
        <f t="shared" si="653"/>
        <v>4.4866483971703524</v>
      </c>
    </row>
    <row r="20870" spans="1:8" ht="15" hidden="1" thickBot="1">
      <c r="A20870" s="409">
        <v>202210</v>
      </c>
      <c r="B20870" s="196" t="s">
        <v>1575</v>
      </c>
      <c r="C20870" s="197" t="s">
        <v>1558</v>
      </c>
      <c r="D20870" s="198" t="s">
        <v>337</v>
      </c>
      <c r="E20870" s="421">
        <v>140846</v>
      </c>
      <c r="F20870" s="413">
        <v>156.91</v>
      </c>
      <c r="G20870" s="414">
        <f t="shared" si="652"/>
        <v>897.62284111911288</v>
      </c>
      <c r="H20870" s="415">
        <f t="shared" si="653"/>
        <v>4.4881142055955641</v>
      </c>
    </row>
    <row r="20871" spans="1:8" ht="15" hidden="1" thickBot="1">
      <c r="A20871" s="409">
        <v>202210</v>
      </c>
      <c r="B20871" s="196" t="s">
        <v>1576</v>
      </c>
      <c r="C20871" s="197" t="s">
        <v>1558</v>
      </c>
      <c r="D20871" s="198" t="s">
        <v>337</v>
      </c>
      <c r="E20871" s="421">
        <v>140846</v>
      </c>
      <c r="F20871" s="413">
        <v>156.91</v>
      </c>
      <c r="G20871" s="414">
        <f t="shared" si="652"/>
        <v>897.62284111911288</v>
      </c>
      <c r="H20871" s="415">
        <f t="shared" si="653"/>
        <v>4.4881142055955641</v>
      </c>
    </row>
    <row r="20872" spans="1:8" ht="15" hidden="1" thickBot="1">
      <c r="A20872" s="409">
        <v>202210</v>
      </c>
      <c r="B20872" s="196" t="s">
        <v>1577</v>
      </c>
      <c r="C20872" s="197" t="s">
        <v>2696</v>
      </c>
      <c r="D20872" s="198" t="s">
        <v>339</v>
      </c>
      <c r="E20872" s="421">
        <v>704</v>
      </c>
      <c r="F20872" s="413">
        <v>156.91</v>
      </c>
      <c r="G20872" s="414">
        <f t="shared" si="652"/>
        <v>4.4866483971703524</v>
      </c>
      <c r="H20872" s="415">
        <f t="shared" si="653"/>
        <v>4.4866483971703524</v>
      </c>
    </row>
    <row r="20873" spans="1:8" ht="15" hidden="1" thickBot="1">
      <c r="A20873" s="409">
        <v>202210</v>
      </c>
      <c r="B20873" s="196" t="s">
        <v>1578</v>
      </c>
      <c r="C20873" s="197" t="s">
        <v>1558</v>
      </c>
      <c r="D20873" s="198" t="s">
        <v>337</v>
      </c>
      <c r="E20873" s="421">
        <v>103180</v>
      </c>
      <c r="F20873" s="413">
        <v>156.91</v>
      </c>
      <c r="G20873" s="414">
        <f t="shared" si="652"/>
        <v>657.57440571027985</v>
      </c>
      <c r="H20873" s="415">
        <f t="shared" si="653"/>
        <v>3.2878720285513992</v>
      </c>
    </row>
    <row r="20874" spans="1:8" ht="15" hidden="1" thickBot="1">
      <c r="A20874" s="409">
        <v>202210</v>
      </c>
      <c r="B20874" s="196" t="s">
        <v>1579</v>
      </c>
      <c r="C20874" s="197" t="s">
        <v>1558</v>
      </c>
      <c r="D20874" s="198" t="s">
        <v>339</v>
      </c>
      <c r="E20874" s="421">
        <v>516</v>
      </c>
      <c r="F20874" s="413">
        <v>156.91</v>
      </c>
      <c r="G20874" s="414">
        <f t="shared" si="652"/>
        <v>3.2885093365623606</v>
      </c>
      <c r="H20874" s="415">
        <f t="shared" si="653"/>
        <v>3.2885093365623606</v>
      </c>
    </row>
    <row r="20875" spans="1:8" ht="15" hidden="1" thickBot="1">
      <c r="A20875" s="409">
        <v>202210</v>
      </c>
      <c r="B20875" s="196" t="s">
        <v>1580</v>
      </c>
      <c r="C20875" s="197" t="s">
        <v>1558</v>
      </c>
      <c r="D20875" s="198" t="s">
        <v>337</v>
      </c>
      <c r="E20875" s="421">
        <v>72316</v>
      </c>
      <c r="F20875" s="413">
        <v>156.91</v>
      </c>
      <c r="G20875" s="414">
        <f t="shared" si="652"/>
        <v>460.8756612070614</v>
      </c>
      <c r="H20875" s="415">
        <f t="shared" si="653"/>
        <v>2.3043783060353071</v>
      </c>
    </row>
    <row r="20876" spans="1:8" ht="15" hidden="1" thickBot="1">
      <c r="A20876" s="409">
        <v>202210</v>
      </c>
      <c r="B20876" s="196" t="s">
        <v>1581</v>
      </c>
      <c r="C20876" s="197" t="s">
        <v>1558</v>
      </c>
      <c r="D20876" s="198" t="s">
        <v>337</v>
      </c>
      <c r="E20876" s="421">
        <v>140846</v>
      </c>
      <c r="F20876" s="413">
        <v>156.91</v>
      </c>
      <c r="G20876" s="414">
        <f t="shared" si="652"/>
        <v>897.62284111911288</v>
      </c>
      <c r="H20876" s="415">
        <f t="shared" si="653"/>
        <v>4.4881142055955641</v>
      </c>
    </row>
    <row r="20877" spans="1:8" ht="15" hidden="1" thickBot="1">
      <c r="A20877" s="409">
        <v>202210</v>
      </c>
      <c r="B20877" s="196" t="s">
        <v>1582</v>
      </c>
      <c r="C20877" s="197" t="s">
        <v>1558</v>
      </c>
      <c r="D20877" s="198" t="s">
        <v>339</v>
      </c>
      <c r="E20877" s="421">
        <v>704</v>
      </c>
      <c r="F20877" s="413">
        <v>156.91</v>
      </c>
      <c r="G20877" s="414">
        <f t="shared" si="652"/>
        <v>4.4866483971703524</v>
      </c>
      <c r="H20877" s="415">
        <f t="shared" si="653"/>
        <v>4.4866483971703524</v>
      </c>
    </row>
    <row r="20878" spans="1:8" ht="15" hidden="1" thickBot="1">
      <c r="A20878" s="409">
        <v>202210</v>
      </c>
      <c r="B20878" s="196" t="s">
        <v>1583</v>
      </c>
      <c r="C20878" s="197" t="s">
        <v>1558</v>
      </c>
      <c r="D20878" s="198" t="s">
        <v>337</v>
      </c>
      <c r="E20878" s="421">
        <v>65396</v>
      </c>
      <c r="F20878" s="413">
        <v>156.91</v>
      </c>
      <c r="G20878" s="414">
        <f t="shared" si="652"/>
        <v>416.77394684851191</v>
      </c>
      <c r="H20878" s="415">
        <f t="shared" si="653"/>
        <v>2.0838697342425596</v>
      </c>
    </row>
    <row r="20879" spans="1:8" ht="15" hidden="1" thickBot="1">
      <c r="A20879" s="409">
        <v>202210</v>
      </c>
      <c r="B20879" s="196" t="s">
        <v>1584</v>
      </c>
      <c r="C20879" s="197" t="s">
        <v>1558</v>
      </c>
      <c r="D20879" s="198" t="s">
        <v>339</v>
      </c>
      <c r="E20879" s="421">
        <v>327</v>
      </c>
      <c r="F20879" s="413">
        <v>156.91</v>
      </c>
      <c r="G20879" s="414">
        <f t="shared" si="652"/>
        <v>2.0839971958447516</v>
      </c>
      <c r="H20879" s="415">
        <f t="shared" si="653"/>
        <v>2.0839971958447516</v>
      </c>
    </row>
    <row r="20880" spans="1:8" ht="15" hidden="1" thickBot="1">
      <c r="A20880" s="409">
        <v>202210</v>
      </c>
      <c r="B20880" s="196" t="s">
        <v>1585</v>
      </c>
      <c r="C20880" s="197" t="s">
        <v>1558</v>
      </c>
      <c r="D20880" s="198" t="s">
        <v>337</v>
      </c>
      <c r="E20880" s="421">
        <v>65396</v>
      </c>
      <c r="F20880" s="413">
        <v>156.91</v>
      </c>
      <c r="G20880" s="414">
        <f t="shared" si="652"/>
        <v>416.77394684851191</v>
      </c>
      <c r="H20880" s="415">
        <f t="shared" si="653"/>
        <v>2.0838697342425596</v>
      </c>
    </row>
    <row r="20881" spans="1:8" ht="15" hidden="1" thickBot="1">
      <c r="A20881" s="409">
        <v>202210</v>
      </c>
      <c r="B20881" s="196" t="s">
        <v>1586</v>
      </c>
      <c r="C20881" s="197" t="s">
        <v>1558</v>
      </c>
      <c r="D20881" s="198" t="s">
        <v>339</v>
      </c>
      <c r="E20881" s="421">
        <v>327</v>
      </c>
      <c r="F20881" s="413">
        <v>156.91</v>
      </c>
      <c r="G20881" s="414">
        <f t="shared" si="652"/>
        <v>2.0839971958447516</v>
      </c>
      <c r="H20881" s="415">
        <f t="shared" si="653"/>
        <v>2.0839971958447516</v>
      </c>
    </row>
    <row r="20882" spans="1:8" ht="15" hidden="1" thickBot="1">
      <c r="A20882" s="409">
        <v>202210</v>
      </c>
      <c r="B20882" s="196" t="s">
        <v>1587</v>
      </c>
      <c r="C20882" s="197" t="s">
        <v>1558</v>
      </c>
      <c r="D20882" s="198" t="s">
        <v>337</v>
      </c>
      <c r="E20882" s="421">
        <v>65396</v>
      </c>
      <c r="F20882" s="413">
        <v>156.91</v>
      </c>
      <c r="G20882" s="414">
        <f t="shared" si="652"/>
        <v>416.77394684851191</v>
      </c>
      <c r="H20882" s="415">
        <f t="shared" si="653"/>
        <v>2.0838697342425596</v>
      </c>
    </row>
    <row r="20883" spans="1:8" ht="15" hidden="1" thickBot="1">
      <c r="A20883" s="409">
        <v>202210</v>
      </c>
      <c r="B20883" s="196" t="s">
        <v>1588</v>
      </c>
      <c r="C20883" s="197" t="s">
        <v>1558</v>
      </c>
      <c r="D20883" s="198" t="s">
        <v>339</v>
      </c>
      <c r="E20883" s="421">
        <v>327</v>
      </c>
      <c r="F20883" s="413">
        <v>156.91</v>
      </c>
      <c r="G20883" s="414">
        <f t="shared" si="652"/>
        <v>2.0839971958447516</v>
      </c>
      <c r="H20883" s="415">
        <f t="shared" si="653"/>
        <v>2.0839971958447516</v>
      </c>
    </row>
    <row r="20884" spans="1:8" ht="15" hidden="1" thickBot="1">
      <c r="A20884" s="409">
        <v>202210</v>
      </c>
      <c r="B20884" s="196" t="s">
        <v>1589</v>
      </c>
      <c r="C20884" s="197" t="s">
        <v>1558</v>
      </c>
      <c r="D20884" s="198" t="s">
        <v>337</v>
      </c>
      <c r="E20884" s="421">
        <v>143740</v>
      </c>
      <c r="F20884" s="413">
        <v>156.91</v>
      </c>
      <c r="G20884" s="414">
        <f t="shared" si="652"/>
        <v>916.06653495634441</v>
      </c>
      <c r="H20884" s="415">
        <f t="shared" si="653"/>
        <v>4.5803326747817223</v>
      </c>
    </row>
    <row r="20885" spans="1:8" ht="15" hidden="1" thickBot="1">
      <c r="A20885" s="409">
        <v>202210</v>
      </c>
      <c r="B20885" s="196" t="s">
        <v>1590</v>
      </c>
      <c r="C20885" s="197" t="s">
        <v>1558</v>
      </c>
      <c r="D20885" s="198" t="s">
        <v>339</v>
      </c>
      <c r="E20885" s="421">
        <v>719</v>
      </c>
      <c r="F20885" s="413">
        <v>156.91</v>
      </c>
      <c r="G20885" s="414">
        <f t="shared" si="652"/>
        <v>4.582244598814607</v>
      </c>
      <c r="H20885" s="415">
        <f t="shared" si="653"/>
        <v>4.582244598814607</v>
      </c>
    </row>
    <row r="20886" spans="1:8" ht="15" hidden="1" thickBot="1">
      <c r="A20886" s="409">
        <v>202210</v>
      </c>
      <c r="B20886" s="196" t="s">
        <v>1591</v>
      </c>
      <c r="C20886" s="197" t="s">
        <v>1558</v>
      </c>
      <c r="D20886" s="198" t="s">
        <v>339</v>
      </c>
      <c r="E20886" s="421">
        <v>539</v>
      </c>
      <c r="F20886" s="413">
        <v>156.91</v>
      </c>
      <c r="G20886" s="414">
        <f t="shared" si="652"/>
        <v>3.4350901790835513</v>
      </c>
      <c r="H20886" s="415">
        <f t="shared" si="653"/>
        <v>3.4350901790835513</v>
      </c>
    </row>
    <row r="20887" spans="1:8" ht="15" hidden="1" thickBot="1">
      <c r="A20887" s="409">
        <v>202210</v>
      </c>
      <c r="B20887" s="196" t="s">
        <v>1592</v>
      </c>
      <c r="C20887" s="197" t="s">
        <v>1558</v>
      </c>
      <c r="D20887" s="198" t="s">
        <v>339</v>
      </c>
      <c r="E20887" s="421">
        <v>539</v>
      </c>
      <c r="F20887" s="413">
        <v>156.91</v>
      </c>
      <c r="G20887" s="414">
        <f t="shared" si="652"/>
        <v>3.4350901790835513</v>
      </c>
      <c r="H20887" s="415">
        <f t="shared" si="653"/>
        <v>3.4350901790835513</v>
      </c>
    </row>
    <row r="20888" spans="1:8" ht="15" hidden="1" thickBot="1">
      <c r="A20888" s="409">
        <v>202210</v>
      </c>
      <c r="B20888" s="196" t="s">
        <v>1593</v>
      </c>
      <c r="C20888" s="197" t="s">
        <v>1558</v>
      </c>
      <c r="D20888" s="198" t="s">
        <v>337</v>
      </c>
      <c r="E20888" s="421">
        <v>107808</v>
      </c>
      <c r="F20888" s="413">
        <v>156.91</v>
      </c>
      <c r="G20888" s="414">
        <f t="shared" si="652"/>
        <v>687.06902045758716</v>
      </c>
      <c r="H20888" s="415">
        <f t="shared" si="653"/>
        <v>3.4353451022879358</v>
      </c>
    </row>
    <row r="20889" spans="1:8" ht="15" hidden="1" thickBot="1">
      <c r="A20889" s="409">
        <v>202210</v>
      </c>
      <c r="B20889" s="196" t="s">
        <v>1594</v>
      </c>
      <c r="C20889" s="197" t="s">
        <v>1558</v>
      </c>
      <c r="D20889" s="198" t="s">
        <v>337</v>
      </c>
      <c r="E20889" s="421">
        <v>172808</v>
      </c>
      <c r="F20889" s="413">
        <v>156.91</v>
      </c>
      <c r="G20889" s="414">
        <f t="shared" si="652"/>
        <v>1101.3192275826907</v>
      </c>
      <c r="H20889" s="415">
        <f t="shared" si="653"/>
        <v>5.5065961379134531</v>
      </c>
    </row>
    <row r="20890" spans="1:8" ht="15" hidden="1" thickBot="1">
      <c r="A20890" s="409">
        <v>202210</v>
      </c>
      <c r="B20890" s="196" t="s">
        <v>1595</v>
      </c>
      <c r="C20890" s="197" t="s">
        <v>1558</v>
      </c>
      <c r="D20890" s="198" t="s">
        <v>337</v>
      </c>
      <c r="E20890" s="421">
        <v>46971</v>
      </c>
      <c r="F20890" s="413">
        <v>156.91</v>
      </c>
      <c r="G20890" s="414">
        <f t="shared" si="652"/>
        <v>299.3499458288191</v>
      </c>
      <c r="H20890" s="415">
        <f t="shared" si="653"/>
        <v>1.4967497291440954</v>
      </c>
    </row>
    <row r="20891" spans="1:8" ht="15" hidden="1" thickBot="1">
      <c r="A20891" s="409">
        <v>202210</v>
      </c>
      <c r="B20891" s="196" t="s">
        <v>1596</v>
      </c>
      <c r="C20891" s="197" t="s">
        <v>1558</v>
      </c>
      <c r="D20891" s="198" t="s">
        <v>337</v>
      </c>
      <c r="E20891" s="421">
        <v>144682</v>
      </c>
      <c r="F20891" s="413">
        <v>156.91</v>
      </c>
      <c r="G20891" s="414">
        <f t="shared" si="652"/>
        <v>922.06997641960356</v>
      </c>
      <c r="H20891" s="415">
        <f t="shared" si="653"/>
        <v>4.610349882098018</v>
      </c>
    </row>
    <row r="20892" spans="1:8" ht="15" hidden="1" thickBot="1">
      <c r="A20892" s="409">
        <v>202210</v>
      </c>
      <c r="B20892" s="196" t="s">
        <v>1597</v>
      </c>
      <c r="C20892" s="197" t="s">
        <v>1558</v>
      </c>
      <c r="D20892" s="198" t="s">
        <v>339</v>
      </c>
      <c r="E20892" s="421">
        <v>723</v>
      </c>
      <c r="F20892" s="413">
        <v>156.91</v>
      </c>
      <c r="G20892" s="414">
        <f t="shared" si="652"/>
        <v>4.6077369192530755</v>
      </c>
      <c r="H20892" s="415">
        <f t="shared" si="653"/>
        <v>4.6077369192530755</v>
      </c>
    </row>
    <row r="20893" spans="1:8" ht="15" hidden="1" thickBot="1">
      <c r="A20893" s="409">
        <v>202210</v>
      </c>
      <c r="B20893" s="196" t="s">
        <v>1598</v>
      </c>
      <c r="C20893" s="197" t="s">
        <v>1558</v>
      </c>
      <c r="D20893" s="198" t="s">
        <v>337</v>
      </c>
      <c r="E20893" s="421">
        <v>22074</v>
      </c>
      <c r="F20893" s="413">
        <v>156.91</v>
      </c>
      <c r="G20893" s="414">
        <f t="shared" si="652"/>
        <v>140.67937033968516</v>
      </c>
      <c r="H20893" s="415">
        <f t="shared" si="653"/>
        <v>0.70339685169842581</v>
      </c>
    </row>
    <row r="20894" spans="1:8" ht="15" hidden="1" thickBot="1">
      <c r="A20894" s="409">
        <v>202210</v>
      </c>
      <c r="B20894" s="196" t="s">
        <v>1599</v>
      </c>
      <c r="C20894" s="197" t="s">
        <v>1558</v>
      </c>
      <c r="D20894" s="198" t="s">
        <v>337</v>
      </c>
      <c r="E20894" s="421">
        <v>82334</v>
      </c>
      <c r="F20894" s="413">
        <v>156.91</v>
      </c>
      <c r="G20894" s="414">
        <f t="shared" si="652"/>
        <v>524.72117774520427</v>
      </c>
      <c r="H20894" s="415">
        <f t="shared" si="653"/>
        <v>2.6236058887260212</v>
      </c>
    </row>
    <row r="20895" spans="1:8" ht="15" hidden="1" thickBot="1">
      <c r="A20895" s="409">
        <v>202210</v>
      </c>
      <c r="B20895" s="196" t="s">
        <v>1600</v>
      </c>
      <c r="C20895" s="197" t="s">
        <v>1558</v>
      </c>
      <c r="D20895" s="198" t="s">
        <v>339</v>
      </c>
      <c r="E20895" s="421">
        <v>412</v>
      </c>
      <c r="F20895" s="413">
        <v>156.91</v>
      </c>
      <c r="G20895" s="414">
        <f t="shared" si="652"/>
        <v>2.6257090051621947</v>
      </c>
      <c r="H20895" s="415">
        <f t="shared" si="653"/>
        <v>2.6257090051621947</v>
      </c>
    </row>
    <row r="20896" spans="1:8" ht="15" hidden="1" thickBot="1">
      <c r="A20896" s="409">
        <v>202210</v>
      </c>
      <c r="B20896" s="196" t="s">
        <v>1601</v>
      </c>
      <c r="C20896" s="197" t="s">
        <v>1558</v>
      </c>
      <c r="D20896" s="198" t="s">
        <v>337</v>
      </c>
      <c r="E20896" s="421">
        <v>82334</v>
      </c>
      <c r="F20896" s="413">
        <v>156.91</v>
      </c>
      <c r="G20896" s="414">
        <f t="shared" si="652"/>
        <v>524.72117774520427</v>
      </c>
      <c r="H20896" s="415">
        <f t="shared" si="653"/>
        <v>2.6236058887260212</v>
      </c>
    </row>
    <row r="20897" spans="1:8" ht="15" hidden="1" thickBot="1">
      <c r="A20897" s="409">
        <v>202210</v>
      </c>
      <c r="B20897" s="196" t="s">
        <v>1602</v>
      </c>
      <c r="C20897" s="197" t="s">
        <v>1558</v>
      </c>
      <c r="D20897" s="198" t="s">
        <v>339</v>
      </c>
      <c r="E20897" s="421">
        <v>412</v>
      </c>
      <c r="F20897" s="413">
        <v>156.91</v>
      </c>
      <c r="G20897" s="414">
        <f t="shared" si="652"/>
        <v>2.6257090051621947</v>
      </c>
      <c r="H20897" s="415">
        <f t="shared" si="653"/>
        <v>2.6257090051621947</v>
      </c>
    </row>
    <row r="20898" spans="1:8" ht="15" hidden="1" thickBot="1">
      <c r="A20898" s="409">
        <v>202210</v>
      </c>
      <c r="B20898" s="196" t="s">
        <v>1603</v>
      </c>
      <c r="C20898" s="197" t="s">
        <v>1558</v>
      </c>
      <c r="D20898" s="198" t="s">
        <v>337</v>
      </c>
      <c r="E20898" s="421">
        <v>81446</v>
      </c>
      <c r="F20898" s="413">
        <v>156.91</v>
      </c>
      <c r="G20898" s="414">
        <f t="shared" si="652"/>
        <v>519.06188260786439</v>
      </c>
      <c r="H20898" s="415">
        <f t="shared" si="653"/>
        <v>2.5953094130393222</v>
      </c>
    </row>
    <row r="20899" spans="1:8" ht="15" hidden="1" thickBot="1">
      <c r="A20899" s="409">
        <v>202210</v>
      </c>
      <c r="B20899" s="196" t="s">
        <v>1604</v>
      </c>
      <c r="C20899" s="197" t="s">
        <v>1558</v>
      </c>
      <c r="D20899" s="198" t="s">
        <v>337</v>
      </c>
      <c r="E20899" s="421">
        <v>89104</v>
      </c>
      <c r="F20899" s="413">
        <v>156.91</v>
      </c>
      <c r="G20899" s="414">
        <f t="shared" si="652"/>
        <v>567.86693008731118</v>
      </c>
      <c r="H20899" s="415">
        <f t="shared" si="653"/>
        <v>2.8393346504365558</v>
      </c>
    </row>
    <row r="20900" spans="1:8" ht="15" hidden="1" thickBot="1">
      <c r="A20900" s="409">
        <v>202210</v>
      </c>
      <c r="B20900" s="196" t="s">
        <v>1605</v>
      </c>
      <c r="C20900" s="197" t="s">
        <v>1558</v>
      </c>
      <c r="D20900" s="198" t="s">
        <v>337</v>
      </c>
      <c r="E20900" s="421">
        <v>77869</v>
      </c>
      <c r="F20900" s="413">
        <v>156.91</v>
      </c>
      <c r="G20900" s="414">
        <f t="shared" si="652"/>
        <v>496.26537505576448</v>
      </c>
      <c r="H20900" s="415">
        <f t="shared" si="653"/>
        <v>2.4813268752788225</v>
      </c>
    </row>
    <row r="20901" spans="1:8" ht="15" hidden="1" thickBot="1">
      <c r="A20901" s="409">
        <v>202210</v>
      </c>
      <c r="B20901" s="196" t="s">
        <v>1606</v>
      </c>
      <c r="C20901" s="197" t="s">
        <v>1558</v>
      </c>
      <c r="D20901" s="198" t="s">
        <v>337</v>
      </c>
      <c r="E20901" s="421">
        <v>61766</v>
      </c>
      <c r="F20901" s="413">
        <v>156.91</v>
      </c>
      <c r="G20901" s="414">
        <f t="shared" si="652"/>
        <v>393.63966605060227</v>
      </c>
      <c r="H20901" s="415">
        <f t="shared" si="653"/>
        <v>1.9681983302530113</v>
      </c>
    </row>
    <row r="20902" spans="1:8" ht="15" hidden="1" thickBot="1">
      <c r="A20902" s="409">
        <v>202210</v>
      </c>
      <c r="B20902" s="196" t="s">
        <v>1607</v>
      </c>
      <c r="C20902" s="197" t="s">
        <v>1558</v>
      </c>
      <c r="D20902" s="198" t="s">
        <v>337</v>
      </c>
      <c r="E20902" s="421">
        <v>53619</v>
      </c>
      <c r="F20902" s="413">
        <v>156.91</v>
      </c>
      <c r="G20902" s="414">
        <f t="shared" si="652"/>
        <v>341.71818239755277</v>
      </c>
      <c r="H20902" s="415">
        <f t="shared" si="653"/>
        <v>1.7085909119877638</v>
      </c>
    </row>
    <row r="20903" spans="1:8" ht="15" hidden="1" thickBot="1">
      <c r="A20903" s="409">
        <v>202210</v>
      </c>
      <c r="B20903" s="196" t="s">
        <v>1608</v>
      </c>
      <c r="C20903" s="197" t="s">
        <v>1558</v>
      </c>
      <c r="D20903" s="198" t="s">
        <v>337</v>
      </c>
      <c r="E20903" s="421">
        <v>53619</v>
      </c>
      <c r="F20903" s="413">
        <v>156.91</v>
      </c>
      <c r="G20903" s="414">
        <f t="shared" si="652"/>
        <v>341.71818239755277</v>
      </c>
      <c r="H20903" s="415">
        <f t="shared" si="653"/>
        <v>1.7085909119877638</v>
      </c>
    </row>
    <row r="20904" spans="1:8" ht="15" hidden="1" thickBot="1">
      <c r="A20904" s="409">
        <v>202210</v>
      </c>
      <c r="B20904" s="196" t="s">
        <v>1609</v>
      </c>
      <c r="C20904" s="197" t="s">
        <v>1558</v>
      </c>
      <c r="D20904" s="198" t="s">
        <v>337</v>
      </c>
      <c r="E20904" s="421">
        <v>53619</v>
      </c>
      <c r="F20904" s="413">
        <v>156.91</v>
      </c>
      <c r="G20904" s="414">
        <f t="shared" si="652"/>
        <v>341.71818239755277</v>
      </c>
      <c r="H20904" s="415">
        <f t="shared" si="653"/>
        <v>1.7085909119877638</v>
      </c>
    </row>
    <row r="20905" spans="1:8" ht="15" hidden="1" thickBot="1">
      <c r="A20905" s="409">
        <v>202210</v>
      </c>
      <c r="B20905" s="196" t="s">
        <v>1610</v>
      </c>
      <c r="C20905" s="197" t="s">
        <v>1558</v>
      </c>
      <c r="D20905" s="198" t="s">
        <v>337</v>
      </c>
      <c r="E20905" s="421">
        <v>46971</v>
      </c>
      <c r="F20905" s="413">
        <v>156.91</v>
      </c>
      <c r="G20905" s="414">
        <f t="shared" si="652"/>
        <v>299.3499458288191</v>
      </c>
      <c r="H20905" s="415">
        <f t="shared" si="653"/>
        <v>1.4967497291440954</v>
      </c>
    </row>
    <row r="20906" spans="1:8" ht="15" hidden="1" thickBot="1">
      <c r="A20906" s="409">
        <v>202210</v>
      </c>
      <c r="B20906" s="196" t="s">
        <v>1611</v>
      </c>
      <c r="C20906" s="197" t="s">
        <v>1558</v>
      </c>
      <c r="D20906" s="198" t="s">
        <v>337</v>
      </c>
      <c r="E20906" s="421">
        <v>46971</v>
      </c>
      <c r="F20906" s="413">
        <v>156.91</v>
      </c>
      <c r="G20906" s="414">
        <f t="shared" si="652"/>
        <v>299.3499458288191</v>
      </c>
      <c r="H20906" s="415">
        <f t="shared" si="653"/>
        <v>1.4967497291440954</v>
      </c>
    </row>
    <row r="20907" spans="1:8" ht="15" hidden="1" thickBot="1">
      <c r="A20907" s="409">
        <v>202210</v>
      </c>
      <c r="B20907" s="196" t="s">
        <v>1612</v>
      </c>
      <c r="C20907" s="197" t="s">
        <v>1558</v>
      </c>
      <c r="D20907" s="198" t="s">
        <v>337</v>
      </c>
      <c r="E20907" s="421">
        <v>46971</v>
      </c>
      <c r="F20907" s="413">
        <v>156.91</v>
      </c>
      <c r="G20907" s="414">
        <f t="shared" si="652"/>
        <v>299.3499458288191</v>
      </c>
      <c r="H20907" s="415">
        <f t="shared" si="653"/>
        <v>1.4967497291440954</v>
      </c>
    </row>
    <row r="20908" spans="1:8" ht="15" hidden="1" thickBot="1">
      <c r="A20908" s="409">
        <v>202210</v>
      </c>
      <c r="B20908" s="196" t="s">
        <v>1613</v>
      </c>
      <c r="C20908" s="197" t="s">
        <v>1558</v>
      </c>
      <c r="D20908" s="198" t="s">
        <v>339</v>
      </c>
      <c r="E20908" s="421">
        <v>235</v>
      </c>
      <c r="F20908" s="413">
        <v>156.91</v>
      </c>
      <c r="G20908" s="414">
        <f t="shared" si="652"/>
        <v>1.4976738257599898</v>
      </c>
      <c r="H20908" s="415">
        <f t="shared" si="653"/>
        <v>1.4976738257599898</v>
      </c>
    </row>
    <row r="20909" spans="1:8" ht="15" hidden="1" thickBot="1">
      <c r="A20909" s="409">
        <v>202210</v>
      </c>
      <c r="B20909" s="196" t="s">
        <v>1614</v>
      </c>
      <c r="C20909" s="197" t="s">
        <v>1558</v>
      </c>
      <c r="D20909" s="198" t="s">
        <v>337</v>
      </c>
      <c r="E20909" s="421">
        <v>46971</v>
      </c>
      <c r="F20909" s="413">
        <v>156.91</v>
      </c>
      <c r="G20909" s="414">
        <f t="shared" si="652"/>
        <v>299.3499458288191</v>
      </c>
      <c r="H20909" s="415">
        <f t="shared" si="653"/>
        <v>1.4967497291440954</v>
      </c>
    </row>
    <row r="20910" spans="1:8" ht="15" hidden="1" thickBot="1">
      <c r="A20910" s="409">
        <v>202210</v>
      </c>
      <c r="B20910" s="196" t="s">
        <v>1615</v>
      </c>
      <c r="C20910" s="197" t="s">
        <v>1558</v>
      </c>
      <c r="D20910" s="198" t="s">
        <v>337</v>
      </c>
      <c r="E20910" s="421">
        <v>46971</v>
      </c>
      <c r="F20910" s="413">
        <v>156.91</v>
      </c>
      <c r="G20910" s="414">
        <f t="shared" si="652"/>
        <v>299.3499458288191</v>
      </c>
      <c r="H20910" s="415">
        <f t="shared" si="653"/>
        <v>1.4967497291440954</v>
      </c>
    </row>
    <row r="20911" spans="1:8" ht="15" hidden="1" thickBot="1">
      <c r="A20911" s="409">
        <v>202210</v>
      </c>
      <c r="B20911" s="196" t="s">
        <v>1616</v>
      </c>
      <c r="C20911" s="197" t="s">
        <v>1558</v>
      </c>
      <c r="D20911" s="198" t="s">
        <v>339</v>
      </c>
      <c r="E20911" s="421">
        <v>235</v>
      </c>
      <c r="F20911" s="413">
        <v>156.91</v>
      </c>
      <c r="G20911" s="414">
        <f t="shared" si="652"/>
        <v>1.4976738257599898</v>
      </c>
      <c r="H20911" s="415">
        <f t="shared" si="653"/>
        <v>1.4976738257599898</v>
      </c>
    </row>
    <row r="20912" spans="1:8" ht="15" hidden="1" thickBot="1">
      <c r="A20912" s="409">
        <v>202210</v>
      </c>
      <c r="B20912" s="196" t="s">
        <v>1617</v>
      </c>
      <c r="C20912" s="197" t="s">
        <v>1558</v>
      </c>
      <c r="D20912" s="198" t="s">
        <v>337</v>
      </c>
      <c r="E20912" s="421">
        <v>46971</v>
      </c>
      <c r="F20912" s="413">
        <v>156.91</v>
      </c>
      <c r="G20912" s="414">
        <f t="shared" si="652"/>
        <v>299.3499458288191</v>
      </c>
      <c r="H20912" s="415">
        <f t="shared" si="653"/>
        <v>1.4967497291440954</v>
      </c>
    </row>
    <row r="20913" spans="1:8" ht="15" hidden="1" thickBot="1">
      <c r="A20913" s="409">
        <v>202210</v>
      </c>
      <c r="B20913" s="196" t="s">
        <v>1618</v>
      </c>
      <c r="C20913" s="197" t="s">
        <v>1558</v>
      </c>
      <c r="D20913" s="198" t="s">
        <v>339</v>
      </c>
      <c r="E20913" s="421">
        <v>235</v>
      </c>
      <c r="F20913" s="413">
        <v>156.91</v>
      </c>
      <c r="G20913" s="414">
        <f t="shared" si="652"/>
        <v>1.4976738257599898</v>
      </c>
      <c r="H20913" s="415">
        <f t="shared" si="653"/>
        <v>1.4976738257599898</v>
      </c>
    </row>
    <row r="20914" spans="1:8" ht="15" hidden="1" thickBot="1">
      <c r="A20914" s="409">
        <v>202210</v>
      </c>
      <c r="B20914" s="196" t="s">
        <v>1619</v>
      </c>
      <c r="C20914" s="197" t="s">
        <v>1558</v>
      </c>
      <c r="D20914" s="198" t="s">
        <v>337</v>
      </c>
      <c r="E20914" s="421">
        <v>50927</v>
      </c>
      <c r="F20914" s="413">
        <v>156.91</v>
      </c>
      <c r="G20914" s="414">
        <f t="shared" si="652"/>
        <v>324.56185074246383</v>
      </c>
      <c r="H20914" s="415">
        <f t="shared" si="653"/>
        <v>1.6228092537123191</v>
      </c>
    </row>
    <row r="20915" spans="1:8" ht="15" hidden="1" thickBot="1">
      <c r="A20915" s="409">
        <v>202210</v>
      </c>
      <c r="B20915" s="196" t="s">
        <v>1620</v>
      </c>
      <c r="C20915" s="197" t="s">
        <v>1558</v>
      </c>
      <c r="D20915" s="198" t="s">
        <v>339</v>
      </c>
      <c r="E20915" s="421">
        <v>255</v>
      </c>
      <c r="F20915" s="413">
        <v>156.91</v>
      </c>
      <c r="G20915" s="414">
        <f t="shared" si="652"/>
        <v>1.6251354279523293</v>
      </c>
      <c r="H20915" s="415">
        <f t="shared" si="653"/>
        <v>1.6251354279523293</v>
      </c>
    </row>
    <row r="20916" spans="1:8" ht="15" hidden="1" thickBot="1">
      <c r="A20916" s="409">
        <v>202210</v>
      </c>
      <c r="B20916" s="196" t="s">
        <v>1621</v>
      </c>
      <c r="C20916" s="197" t="s">
        <v>1558</v>
      </c>
      <c r="D20916" s="198" t="s">
        <v>337</v>
      </c>
      <c r="E20916" s="421">
        <v>58840</v>
      </c>
      <c r="F20916" s="413">
        <v>156.91</v>
      </c>
      <c r="G20916" s="414">
        <f t="shared" si="652"/>
        <v>374.992033649863</v>
      </c>
      <c r="H20916" s="415">
        <f t="shared" si="653"/>
        <v>1.8749601682493151</v>
      </c>
    </row>
    <row r="20917" spans="1:8" ht="15" hidden="1" thickBot="1">
      <c r="A20917" s="409">
        <v>202210</v>
      </c>
      <c r="B20917" s="196" t="s">
        <v>1622</v>
      </c>
      <c r="C20917" s="197" t="s">
        <v>1558</v>
      </c>
      <c r="D20917" s="198" t="s">
        <v>339</v>
      </c>
      <c r="E20917" s="421">
        <v>294</v>
      </c>
      <c r="F20917" s="413">
        <v>156.91</v>
      </c>
      <c r="G20917" s="414">
        <f t="shared" si="652"/>
        <v>1.8736855522273916</v>
      </c>
      <c r="H20917" s="415">
        <f t="shared" si="653"/>
        <v>1.8736855522273916</v>
      </c>
    </row>
    <row r="20918" spans="1:8" ht="15" hidden="1" thickBot="1">
      <c r="A20918" s="409">
        <v>202210</v>
      </c>
      <c r="B20918" s="196" t="s">
        <v>1623</v>
      </c>
      <c r="C20918" s="197" t="s">
        <v>1558</v>
      </c>
      <c r="D20918" s="198" t="s">
        <v>337</v>
      </c>
      <c r="E20918" s="421">
        <v>98405</v>
      </c>
      <c r="F20918" s="413">
        <v>156.91</v>
      </c>
      <c r="G20918" s="414">
        <f t="shared" si="652"/>
        <v>627.14294818685869</v>
      </c>
      <c r="H20918" s="415">
        <f t="shared" si="653"/>
        <v>3.1357147409342936</v>
      </c>
    </row>
    <row r="20919" spans="1:8" ht="15" hidden="1" thickBot="1">
      <c r="A20919" s="409">
        <v>202210</v>
      </c>
      <c r="B20919" s="196" t="s">
        <v>1624</v>
      </c>
      <c r="C20919" s="197" t="s">
        <v>1558</v>
      </c>
      <c r="D20919" s="198" t="s">
        <v>339</v>
      </c>
      <c r="E20919" s="421">
        <v>492</v>
      </c>
      <c r="F20919" s="413">
        <v>156.91</v>
      </c>
      <c r="G20919" s="414">
        <f t="shared" si="652"/>
        <v>3.1355554139315531</v>
      </c>
      <c r="H20919" s="415">
        <f t="shared" si="653"/>
        <v>3.1355554139315531</v>
      </c>
    </row>
    <row r="20920" spans="1:8" ht="15" hidden="1" thickBot="1">
      <c r="A20920" s="409">
        <v>202210</v>
      </c>
      <c r="B20920" s="196" t="s">
        <v>1625</v>
      </c>
      <c r="C20920" s="197" t="s">
        <v>1558</v>
      </c>
      <c r="D20920" s="198" t="s">
        <v>337</v>
      </c>
      <c r="E20920" s="421">
        <v>90492</v>
      </c>
      <c r="F20920" s="413">
        <v>156.91</v>
      </c>
      <c r="G20920" s="414">
        <f t="shared" si="652"/>
        <v>576.71276527945963</v>
      </c>
      <c r="H20920" s="415">
        <f t="shared" si="653"/>
        <v>2.8835638263972982</v>
      </c>
    </row>
    <row r="20921" spans="1:8" ht="15" hidden="1" thickBot="1">
      <c r="A20921" s="409">
        <v>202210</v>
      </c>
      <c r="B20921" s="196" t="s">
        <v>1626</v>
      </c>
      <c r="C20921" s="197" t="s">
        <v>1558</v>
      </c>
      <c r="D20921" s="198" t="s">
        <v>339</v>
      </c>
      <c r="E20921" s="421">
        <v>452</v>
      </c>
      <c r="F20921" s="413">
        <v>156.91</v>
      </c>
      <c r="G20921" s="414">
        <f t="shared" si="652"/>
        <v>2.8806322095468739</v>
      </c>
      <c r="H20921" s="415">
        <f t="shared" si="653"/>
        <v>2.8806322095468739</v>
      </c>
    </row>
    <row r="20922" spans="1:8" ht="15" hidden="1" thickBot="1">
      <c r="A20922" s="409">
        <v>202210</v>
      </c>
      <c r="B20922" s="196" t="s">
        <v>1627</v>
      </c>
      <c r="C20922" s="197" t="s">
        <v>1558</v>
      </c>
      <c r="D20922" s="198" t="s">
        <v>337</v>
      </c>
      <c r="E20922" s="421">
        <v>41294</v>
      </c>
      <c r="F20922" s="413">
        <v>156.91</v>
      </c>
      <c r="G20922" s="414">
        <f t="shared" si="652"/>
        <v>263.16997004652347</v>
      </c>
      <c r="H20922" s="415">
        <f t="shared" si="653"/>
        <v>1.3158498502326175</v>
      </c>
    </row>
    <row r="20923" spans="1:8" ht="15" hidden="1" thickBot="1">
      <c r="A20923" s="409">
        <v>202210</v>
      </c>
      <c r="B20923" s="196" t="s">
        <v>1628</v>
      </c>
      <c r="C20923" s="197" t="s">
        <v>1558</v>
      </c>
      <c r="D20923" s="198" t="s">
        <v>339</v>
      </c>
      <c r="E20923" s="421">
        <v>206</v>
      </c>
      <c r="F20923" s="413">
        <v>156.91</v>
      </c>
      <c r="G20923" s="414">
        <f t="shared" si="652"/>
        <v>1.3128545025810974</v>
      </c>
      <c r="H20923" s="415">
        <f t="shared" si="653"/>
        <v>1.3128545025810974</v>
      </c>
    </row>
    <row r="20924" spans="1:8" ht="15" hidden="1" thickBot="1">
      <c r="A20924" s="409">
        <v>202210</v>
      </c>
      <c r="B20924" s="196" t="s">
        <v>1629</v>
      </c>
      <c r="C20924" s="197" t="s">
        <v>1558</v>
      </c>
      <c r="D20924" s="198" t="s">
        <v>337</v>
      </c>
      <c r="E20924" s="421">
        <v>0.01</v>
      </c>
      <c r="F20924" s="413">
        <v>156.91</v>
      </c>
      <c r="G20924" s="414">
        <f t="shared" si="652"/>
        <v>6.3730801096169775E-5</v>
      </c>
      <c r="H20924" s="415">
        <f t="shared" si="653"/>
        <v>3.1865400548084889E-7</v>
      </c>
    </row>
    <row r="20925" spans="1:8" ht="15" hidden="1" thickBot="1">
      <c r="A20925" s="409">
        <v>202210</v>
      </c>
      <c r="B20925" s="196" t="s">
        <v>1630</v>
      </c>
      <c r="C20925" s="197" t="s">
        <v>1558</v>
      </c>
      <c r="D20925" s="198" t="s">
        <v>337</v>
      </c>
      <c r="E20925" s="421">
        <v>0.01</v>
      </c>
      <c r="F20925" s="413">
        <v>156.91</v>
      </c>
      <c r="G20925" s="414">
        <f t="shared" si="652"/>
        <v>6.3730801096169775E-5</v>
      </c>
      <c r="H20925" s="415">
        <f t="shared" si="653"/>
        <v>3.1865400548084889E-7</v>
      </c>
    </row>
    <row r="20926" spans="1:8" ht="15" hidden="1" thickBot="1">
      <c r="A20926" s="409">
        <v>202210</v>
      </c>
      <c r="B20926" s="196" t="s">
        <v>1631</v>
      </c>
      <c r="C20926" s="197" t="s">
        <v>1558</v>
      </c>
      <c r="D20926" s="198" t="s">
        <v>337</v>
      </c>
      <c r="E20926" s="421">
        <v>46971</v>
      </c>
      <c r="F20926" s="413">
        <v>156.91</v>
      </c>
      <c r="G20926" s="414">
        <f t="shared" si="652"/>
        <v>299.3499458288191</v>
      </c>
      <c r="H20926" s="415">
        <f t="shared" si="653"/>
        <v>1.4967497291440954</v>
      </c>
    </row>
    <row r="20927" spans="1:8" ht="15" hidden="1" thickBot="1">
      <c r="A20927" s="409">
        <v>202210</v>
      </c>
      <c r="B20927" s="196" t="s">
        <v>1632</v>
      </c>
      <c r="C20927" s="197" t="s">
        <v>1558</v>
      </c>
      <c r="D20927" s="198" t="s">
        <v>339</v>
      </c>
      <c r="E20927" s="421">
        <v>235</v>
      </c>
      <c r="F20927" s="413">
        <v>156.91</v>
      </c>
      <c r="G20927" s="414">
        <f t="shared" si="652"/>
        <v>1.4976738257599898</v>
      </c>
      <c r="H20927" s="415">
        <f t="shared" si="653"/>
        <v>1.4976738257599898</v>
      </c>
    </row>
    <row r="20928" spans="1:8" ht="15" hidden="1" thickBot="1">
      <c r="A20928" s="409">
        <v>202210</v>
      </c>
      <c r="B20928" s="196" t="s">
        <v>1633</v>
      </c>
      <c r="C20928" s="197" t="s">
        <v>1558</v>
      </c>
      <c r="D20928" s="198" t="s">
        <v>337</v>
      </c>
      <c r="E20928" s="421">
        <v>152480</v>
      </c>
      <c r="F20928" s="413">
        <v>156.91</v>
      </c>
      <c r="G20928" s="414">
        <f t="shared" si="652"/>
        <v>971.76725511439679</v>
      </c>
      <c r="H20928" s="415">
        <f t="shared" si="653"/>
        <v>4.8588362755719841</v>
      </c>
    </row>
    <row r="20929" spans="1:8" ht="15" hidden="1" thickBot="1">
      <c r="A20929" s="409">
        <v>202210</v>
      </c>
      <c r="B20929" s="196" t="s">
        <v>1634</v>
      </c>
      <c r="C20929" s="197" t="s">
        <v>1558</v>
      </c>
      <c r="D20929" s="198" t="s">
        <v>337</v>
      </c>
      <c r="E20929" s="421">
        <v>82334</v>
      </c>
      <c r="F20929" s="413">
        <v>156.91</v>
      </c>
      <c r="G20929" s="414">
        <f t="shared" si="652"/>
        <v>524.72117774520427</v>
      </c>
      <c r="H20929" s="415">
        <f t="shared" si="653"/>
        <v>2.6236058887260212</v>
      </c>
    </row>
    <row r="20930" spans="1:8" ht="15" hidden="1" thickBot="1">
      <c r="A20930" s="409">
        <v>202210</v>
      </c>
      <c r="B20930" s="196" t="s">
        <v>1635</v>
      </c>
      <c r="C20930" s="197" t="s">
        <v>1558</v>
      </c>
      <c r="D20930" s="198" t="s">
        <v>337</v>
      </c>
      <c r="E20930" s="421">
        <v>82334</v>
      </c>
      <c r="F20930" s="413">
        <v>156.91</v>
      </c>
      <c r="G20930" s="414">
        <f t="shared" ref="G20930:G20993" si="654">+E20930/F20930</f>
        <v>524.72117774520427</v>
      </c>
      <c r="H20930" s="415">
        <f t="shared" ref="H20930:H20993" si="655">IF(D20930="TB",G20930/200,IF(D20930="LT",G20930,"VER"))</f>
        <v>2.6236058887260212</v>
      </c>
    </row>
    <row r="20931" spans="1:8" ht="15" hidden="1" thickBot="1">
      <c r="A20931" s="409">
        <v>202210</v>
      </c>
      <c r="B20931" s="196" t="s">
        <v>1636</v>
      </c>
      <c r="C20931" s="197" t="s">
        <v>1558</v>
      </c>
      <c r="D20931" s="198" t="s">
        <v>339</v>
      </c>
      <c r="E20931" s="421">
        <v>412</v>
      </c>
      <c r="F20931" s="413">
        <v>156.91</v>
      </c>
      <c r="G20931" s="414">
        <f t="shared" si="654"/>
        <v>2.6257090051621947</v>
      </c>
      <c r="H20931" s="415">
        <f t="shared" si="655"/>
        <v>2.6257090051621947</v>
      </c>
    </row>
    <row r="20932" spans="1:8" ht="15" hidden="1" thickBot="1">
      <c r="A20932" s="409">
        <v>202210</v>
      </c>
      <c r="B20932" s="196" t="s">
        <v>1637</v>
      </c>
      <c r="C20932" s="197" t="s">
        <v>1558</v>
      </c>
      <c r="D20932" s="198" t="s">
        <v>337</v>
      </c>
      <c r="E20932" s="421">
        <v>18327</v>
      </c>
      <c r="F20932" s="413">
        <v>156.91</v>
      </c>
      <c r="G20932" s="414">
        <f t="shared" si="654"/>
        <v>116.79943916895036</v>
      </c>
      <c r="H20932" s="415">
        <f t="shared" si="655"/>
        <v>0.58399719584475174</v>
      </c>
    </row>
    <row r="20933" spans="1:8" ht="15" hidden="1" thickBot="1">
      <c r="A20933" s="409">
        <v>202210</v>
      </c>
      <c r="B20933" s="196" t="s">
        <v>1638</v>
      </c>
      <c r="C20933" s="197" t="s">
        <v>1558</v>
      </c>
      <c r="D20933" s="198" t="s">
        <v>337</v>
      </c>
      <c r="E20933" s="421">
        <v>29808</v>
      </c>
      <c r="F20933" s="413">
        <v>156.91</v>
      </c>
      <c r="G20933" s="414">
        <f t="shared" si="654"/>
        <v>189.96877190746289</v>
      </c>
      <c r="H20933" s="415">
        <f t="shared" si="655"/>
        <v>0.94984385953731443</v>
      </c>
    </row>
    <row r="20934" spans="1:8" ht="15" hidden="1" thickBot="1">
      <c r="A20934" s="409">
        <v>202210</v>
      </c>
      <c r="B20934" s="196" t="s">
        <v>1639</v>
      </c>
      <c r="C20934" s="197" t="s">
        <v>1558</v>
      </c>
      <c r="D20934" s="198" t="s">
        <v>339</v>
      </c>
      <c r="E20934" s="421">
        <v>149</v>
      </c>
      <c r="F20934" s="413">
        <v>156.91</v>
      </c>
      <c r="G20934" s="414">
        <f t="shared" si="654"/>
        <v>0.94958893633292973</v>
      </c>
      <c r="H20934" s="415">
        <f t="shared" si="655"/>
        <v>0.94958893633292973</v>
      </c>
    </row>
    <row r="20935" spans="1:8" ht="15" hidden="1" thickBot="1">
      <c r="A20935" s="409">
        <v>202210</v>
      </c>
      <c r="B20935" s="196" t="s">
        <v>1640</v>
      </c>
      <c r="C20935" s="197" t="s">
        <v>1558</v>
      </c>
      <c r="D20935" s="198" t="s">
        <v>337</v>
      </c>
      <c r="E20935" s="421">
        <v>29808</v>
      </c>
      <c r="F20935" s="413">
        <v>156.91</v>
      </c>
      <c r="G20935" s="414">
        <f t="shared" si="654"/>
        <v>189.96877190746289</v>
      </c>
      <c r="H20935" s="415">
        <f t="shared" si="655"/>
        <v>0.94984385953731443</v>
      </c>
    </row>
    <row r="20936" spans="1:8" ht="15" hidden="1" thickBot="1">
      <c r="A20936" s="409">
        <v>202210</v>
      </c>
      <c r="B20936" s="196" t="s">
        <v>1641</v>
      </c>
      <c r="C20936" s="197" t="s">
        <v>1558</v>
      </c>
      <c r="D20936" s="198" t="s">
        <v>337</v>
      </c>
      <c r="E20936" s="421">
        <v>29808</v>
      </c>
      <c r="F20936" s="413">
        <v>156.91</v>
      </c>
      <c r="G20936" s="414">
        <f t="shared" si="654"/>
        <v>189.96877190746289</v>
      </c>
      <c r="H20936" s="415">
        <f t="shared" si="655"/>
        <v>0.94984385953731443</v>
      </c>
    </row>
    <row r="20937" spans="1:8" ht="15" hidden="1" thickBot="1">
      <c r="A20937" s="409">
        <v>202210</v>
      </c>
      <c r="B20937" s="196" t="s">
        <v>1642</v>
      </c>
      <c r="C20937" s="197" t="s">
        <v>1558</v>
      </c>
      <c r="D20937" s="198" t="s">
        <v>337</v>
      </c>
      <c r="E20937" s="421">
        <v>29808</v>
      </c>
      <c r="F20937" s="413">
        <v>156.91</v>
      </c>
      <c r="G20937" s="414">
        <f t="shared" si="654"/>
        <v>189.96877190746289</v>
      </c>
      <c r="H20937" s="415">
        <f t="shared" si="655"/>
        <v>0.94984385953731443</v>
      </c>
    </row>
    <row r="20938" spans="1:8" ht="15" hidden="1" thickBot="1">
      <c r="A20938" s="409">
        <v>202210</v>
      </c>
      <c r="B20938" s="196" t="s">
        <v>1643</v>
      </c>
      <c r="C20938" s="197" t="s">
        <v>1558</v>
      </c>
      <c r="D20938" s="198" t="s">
        <v>350</v>
      </c>
      <c r="E20938" s="421">
        <v>0.01</v>
      </c>
      <c r="F20938" s="413">
        <v>156.91</v>
      </c>
      <c r="G20938" s="414">
        <f t="shared" si="654"/>
        <v>6.3730801096169775E-5</v>
      </c>
      <c r="H20938" s="415" t="str">
        <f t="shared" si="655"/>
        <v>VER</v>
      </c>
    </row>
    <row r="20939" spans="1:8" ht="15" hidden="1" thickBot="1">
      <c r="A20939" s="409">
        <v>202210</v>
      </c>
      <c r="B20939" s="196" t="s">
        <v>1644</v>
      </c>
      <c r="C20939" s="197" t="s">
        <v>1558</v>
      </c>
      <c r="D20939" s="198" t="s">
        <v>337</v>
      </c>
      <c r="E20939" s="421">
        <v>29808</v>
      </c>
      <c r="F20939" s="413">
        <v>156.91</v>
      </c>
      <c r="G20939" s="414">
        <f t="shared" si="654"/>
        <v>189.96877190746289</v>
      </c>
      <c r="H20939" s="415">
        <f t="shared" si="655"/>
        <v>0.94984385953731443</v>
      </c>
    </row>
    <row r="20940" spans="1:8" ht="15" hidden="1" thickBot="1">
      <c r="A20940" s="409">
        <v>202210</v>
      </c>
      <c r="B20940" s="196" t="s">
        <v>1645</v>
      </c>
      <c r="C20940" s="197" t="s">
        <v>1558</v>
      </c>
      <c r="D20940" s="198" t="s">
        <v>337</v>
      </c>
      <c r="E20940" s="421">
        <v>29808</v>
      </c>
      <c r="F20940" s="413">
        <v>156.91</v>
      </c>
      <c r="G20940" s="414">
        <f t="shared" si="654"/>
        <v>189.96877190746289</v>
      </c>
      <c r="H20940" s="415">
        <f t="shared" si="655"/>
        <v>0.94984385953731443</v>
      </c>
    </row>
    <row r="20941" spans="1:8" ht="15" hidden="1" thickBot="1">
      <c r="A20941" s="409">
        <v>202210</v>
      </c>
      <c r="B20941" s="196" t="s">
        <v>1646</v>
      </c>
      <c r="C20941" s="197" t="s">
        <v>1558</v>
      </c>
      <c r="D20941" s="198" t="s">
        <v>337</v>
      </c>
      <c r="E20941" s="421">
        <v>21984</v>
      </c>
      <c r="F20941" s="413">
        <v>156.91</v>
      </c>
      <c r="G20941" s="414">
        <f t="shared" si="654"/>
        <v>140.10579312981963</v>
      </c>
      <c r="H20941" s="415">
        <f t="shared" si="655"/>
        <v>0.70052896564909817</v>
      </c>
    </row>
    <row r="20942" spans="1:8" ht="15" hidden="1" thickBot="1">
      <c r="A20942" s="409">
        <v>202210</v>
      </c>
      <c r="B20942" s="196" t="s">
        <v>1647</v>
      </c>
      <c r="C20942" s="197" t="s">
        <v>1558</v>
      </c>
      <c r="D20942" s="198" t="s">
        <v>337</v>
      </c>
      <c r="E20942" s="421">
        <v>22052</v>
      </c>
      <c r="F20942" s="413">
        <v>156.91</v>
      </c>
      <c r="G20942" s="414">
        <f t="shared" si="654"/>
        <v>140.5391625772736</v>
      </c>
      <c r="H20942" s="415">
        <f t="shared" si="655"/>
        <v>0.70269581288636795</v>
      </c>
    </row>
    <row r="20943" spans="1:8" ht="15" hidden="1" thickBot="1">
      <c r="A20943" s="409">
        <v>202210</v>
      </c>
      <c r="B20943" s="196" t="s">
        <v>1648</v>
      </c>
      <c r="C20943" s="197" t="s">
        <v>1558</v>
      </c>
      <c r="D20943" s="198" t="s">
        <v>337</v>
      </c>
      <c r="E20943" s="421">
        <v>107808</v>
      </c>
      <c r="F20943" s="413">
        <v>156.91</v>
      </c>
      <c r="G20943" s="414">
        <f t="shared" si="654"/>
        <v>687.06902045758716</v>
      </c>
      <c r="H20943" s="415">
        <f t="shared" si="655"/>
        <v>3.4353451022879358</v>
      </c>
    </row>
    <row r="20944" spans="1:8" ht="15" hidden="1" thickBot="1">
      <c r="A20944" s="409">
        <v>202210</v>
      </c>
      <c r="B20944" s="196" t="s">
        <v>1649</v>
      </c>
      <c r="C20944" s="197" t="s">
        <v>1558</v>
      </c>
      <c r="D20944" s="198" t="s">
        <v>337</v>
      </c>
      <c r="E20944" s="421">
        <v>107808</v>
      </c>
      <c r="F20944" s="413">
        <v>156.91</v>
      </c>
      <c r="G20944" s="414">
        <f t="shared" si="654"/>
        <v>687.06902045758716</v>
      </c>
      <c r="H20944" s="415">
        <f t="shared" si="655"/>
        <v>3.4353451022879358</v>
      </c>
    </row>
    <row r="20945" spans="1:8" ht="15" hidden="1" thickBot="1">
      <c r="A20945" s="409">
        <v>202210</v>
      </c>
      <c r="B20945" s="196" t="s">
        <v>1650</v>
      </c>
      <c r="C20945" s="197" t="s">
        <v>1558</v>
      </c>
      <c r="D20945" s="198" t="s">
        <v>337</v>
      </c>
      <c r="E20945" s="421">
        <v>107808</v>
      </c>
      <c r="F20945" s="413">
        <v>156.91</v>
      </c>
      <c r="G20945" s="414">
        <f t="shared" si="654"/>
        <v>687.06902045758716</v>
      </c>
      <c r="H20945" s="415">
        <f t="shared" si="655"/>
        <v>3.4353451022879358</v>
      </c>
    </row>
    <row r="20946" spans="1:8" ht="15" hidden="1" thickBot="1">
      <c r="A20946" s="409">
        <v>202210</v>
      </c>
      <c r="B20946" s="196" t="s">
        <v>1651</v>
      </c>
      <c r="C20946" s="197" t="s">
        <v>1558</v>
      </c>
      <c r="D20946" s="198" t="s">
        <v>337</v>
      </c>
      <c r="E20946" s="421">
        <v>107808</v>
      </c>
      <c r="F20946" s="413">
        <v>156.91</v>
      </c>
      <c r="G20946" s="414">
        <f t="shared" si="654"/>
        <v>687.06902045758716</v>
      </c>
      <c r="H20946" s="415">
        <f t="shared" si="655"/>
        <v>3.4353451022879358</v>
      </c>
    </row>
    <row r="20947" spans="1:8" ht="15" hidden="1" thickBot="1">
      <c r="A20947" s="409">
        <v>202210</v>
      </c>
      <c r="B20947" s="196" t="s">
        <v>1652</v>
      </c>
      <c r="C20947" s="197" t="s">
        <v>1558</v>
      </c>
      <c r="D20947" s="198" t="s">
        <v>337</v>
      </c>
      <c r="E20947" s="421">
        <v>107808</v>
      </c>
      <c r="F20947" s="413">
        <v>156.91</v>
      </c>
      <c r="G20947" s="414">
        <f t="shared" si="654"/>
        <v>687.06902045758716</v>
      </c>
      <c r="H20947" s="415">
        <f t="shared" si="655"/>
        <v>3.4353451022879358</v>
      </c>
    </row>
    <row r="20948" spans="1:8" ht="15" hidden="1" thickBot="1">
      <c r="A20948" s="409">
        <v>202210</v>
      </c>
      <c r="B20948" s="196" t="s">
        <v>1653</v>
      </c>
      <c r="C20948" s="197" t="s">
        <v>1558</v>
      </c>
      <c r="D20948" s="198" t="s">
        <v>337</v>
      </c>
      <c r="E20948" s="421">
        <v>9192</v>
      </c>
      <c r="F20948" s="413">
        <v>156.91</v>
      </c>
      <c r="G20948" s="414">
        <f t="shared" si="654"/>
        <v>58.581352367599258</v>
      </c>
      <c r="H20948" s="415">
        <f t="shared" si="655"/>
        <v>0.2929067618379963</v>
      </c>
    </row>
    <row r="20949" spans="1:8" ht="15" hidden="1" thickBot="1">
      <c r="A20949" s="409">
        <v>202210</v>
      </c>
      <c r="B20949" s="196" t="s">
        <v>1654</v>
      </c>
      <c r="C20949" s="197" t="s">
        <v>1558</v>
      </c>
      <c r="D20949" s="198" t="s">
        <v>337</v>
      </c>
      <c r="E20949" s="421">
        <v>95058</v>
      </c>
      <c r="F20949" s="413">
        <v>156.91</v>
      </c>
      <c r="G20949" s="414">
        <f t="shared" si="654"/>
        <v>605.81224905997067</v>
      </c>
      <c r="H20949" s="415">
        <f t="shared" si="655"/>
        <v>3.0290612452998533</v>
      </c>
    </row>
    <row r="20950" spans="1:8" ht="15" hidden="1" thickBot="1">
      <c r="A20950" s="409">
        <v>202210</v>
      </c>
      <c r="B20950" s="196" t="s">
        <v>1655</v>
      </c>
      <c r="C20950" s="197" t="s">
        <v>1558</v>
      </c>
      <c r="D20950" s="198" t="s">
        <v>339</v>
      </c>
      <c r="E20950" s="421">
        <v>475</v>
      </c>
      <c r="F20950" s="413">
        <v>156.91</v>
      </c>
      <c r="G20950" s="414">
        <f t="shared" si="654"/>
        <v>3.0272130520680647</v>
      </c>
      <c r="H20950" s="415">
        <f t="shared" si="655"/>
        <v>3.0272130520680647</v>
      </c>
    </row>
    <row r="20951" spans="1:8" ht="15" hidden="1" thickBot="1">
      <c r="A20951" s="409">
        <v>202210</v>
      </c>
      <c r="B20951" s="196" t="s">
        <v>1656</v>
      </c>
      <c r="C20951" s="197" t="s">
        <v>1558</v>
      </c>
      <c r="D20951" s="198" t="s">
        <v>337</v>
      </c>
      <c r="E20951" s="421">
        <v>116726</v>
      </c>
      <c r="F20951" s="413">
        <v>156.91</v>
      </c>
      <c r="G20951" s="414">
        <f t="shared" si="654"/>
        <v>743.90414887515135</v>
      </c>
      <c r="H20951" s="415">
        <f t="shared" si="655"/>
        <v>3.7195207443757567</v>
      </c>
    </row>
    <row r="20952" spans="1:8" ht="15" hidden="1" thickBot="1">
      <c r="A20952" s="409">
        <v>202210</v>
      </c>
      <c r="B20952" s="196" t="s">
        <v>1657</v>
      </c>
      <c r="C20952" s="197" t="s">
        <v>1558</v>
      </c>
      <c r="D20952" s="198" t="s">
        <v>337</v>
      </c>
      <c r="E20952" s="421">
        <v>63402</v>
      </c>
      <c r="F20952" s="413">
        <v>156.91</v>
      </c>
      <c r="G20952" s="414">
        <f t="shared" si="654"/>
        <v>404.06602510993565</v>
      </c>
      <c r="H20952" s="415">
        <f t="shared" si="655"/>
        <v>2.0203301255496782</v>
      </c>
    </row>
    <row r="20953" spans="1:8" ht="15" hidden="1" thickBot="1">
      <c r="A20953" s="409">
        <v>202210</v>
      </c>
      <c r="B20953" s="196" t="s">
        <v>1658</v>
      </c>
      <c r="C20953" s="197" t="s">
        <v>1558</v>
      </c>
      <c r="D20953" s="198" t="s">
        <v>337</v>
      </c>
      <c r="E20953" s="421">
        <v>132004</v>
      </c>
      <c r="F20953" s="413">
        <v>156.91</v>
      </c>
      <c r="G20953" s="414">
        <f t="shared" si="654"/>
        <v>841.27206678987955</v>
      </c>
      <c r="H20953" s="415">
        <f t="shared" si="655"/>
        <v>4.206360333949398</v>
      </c>
    </row>
    <row r="20954" spans="1:8" ht="15" hidden="1" thickBot="1">
      <c r="A20954" s="409">
        <v>202210</v>
      </c>
      <c r="B20954" s="196" t="s">
        <v>1659</v>
      </c>
      <c r="C20954" s="197" t="s">
        <v>1558</v>
      </c>
      <c r="D20954" s="198" t="s">
        <v>337</v>
      </c>
      <c r="E20954" s="421">
        <v>132004</v>
      </c>
      <c r="F20954" s="413">
        <v>156.91</v>
      </c>
      <c r="G20954" s="414">
        <f t="shared" si="654"/>
        <v>841.27206678987955</v>
      </c>
      <c r="H20954" s="415">
        <f t="shared" si="655"/>
        <v>4.206360333949398</v>
      </c>
    </row>
    <row r="20955" spans="1:8" ht="15" hidden="1" thickBot="1">
      <c r="A20955" s="409">
        <v>202210</v>
      </c>
      <c r="B20955" s="196" t="s">
        <v>1660</v>
      </c>
      <c r="C20955" s="197" t="s">
        <v>1558</v>
      </c>
      <c r="D20955" s="198" t="s">
        <v>337</v>
      </c>
      <c r="E20955" s="421">
        <v>157507</v>
      </c>
      <c r="F20955" s="413">
        <v>156.91</v>
      </c>
      <c r="G20955" s="414">
        <f t="shared" si="654"/>
        <v>1003.8047288254413</v>
      </c>
      <c r="H20955" s="415">
        <f t="shared" si="655"/>
        <v>5.0190236441272065</v>
      </c>
    </row>
    <row r="20956" spans="1:8" ht="15" hidden="1" thickBot="1">
      <c r="A20956" s="409">
        <v>202210</v>
      </c>
      <c r="B20956" s="196" t="s">
        <v>1661</v>
      </c>
      <c r="C20956" s="197" t="s">
        <v>1558</v>
      </c>
      <c r="D20956" s="198" t="s">
        <v>337</v>
      </c>
      <c r="E20956" s="421">
        <v>95058</v>
      </c>
      <c r="F20956" s="413">
        <v>156.91</v>
      </c>
      <c r="G20956" s="414">
        <f t="shared" si="654"/>
        <v>605.81224905997067</v>
      </c>
      <c r="H20956" s="415">
        <f t="shared" si="655"/>
        <v>3.0290612452998533</v>
      </c>
    </row>
    <row r="20957" spans="1:8" ht="15" hidden="1" thickBot="1">
      <c r="A20957" s="409">
        <v>202210</v>
      </c>
      <c r="B20957" s="196" t="s">
        <v>1662</v>
      </c>
      <c r="C20957" s="197" t="s">
        <v>1558</v>
      </c>
      <c r="D20957" s="198" t="s">
        <v>350</v>
      </c>
      <c r="E20957" s="421">
        <v>0.01</v>
      </c>
      <c r="F20957" s="413">
        <v>156.91</v>
      </c>
      <c r="G20957" s="414">
        <f t="shared" si="654"/>
        <v>6.3730801096169775E-5</v>
      </c>
      <c r="H20957" s="415" t="str">
        <f t="shared" si="655"/>
        <v>VER</v>
      </c>
    </row>
    <row r="20958" spans="1:8" ht="15" hidden="1" thickBot="1">
      <c r="A20958" s="409">
        <v>202210</v>
      </c>
      <c r="B20958" s="196" t="s">
        <v>1663</v>
      </c>
      <c r="C20958" s="197" t="s">
        <v>1558</v>
      </c>
      <c r="D20958" s="198" t="s">
        <v>337</v>
      </c>
      <c r="E20958" s="421">
        <v>95058</v>
      </c>
      <c r="F20958" s="413">
        <v>156.91</v>
      </c>
      <c r="G20958" s="414">
        <f t="shared" si="654"/>
        <v>605.81224905997067</v>
      </c>
      <c r="H20958" s="415">
        <f t="shared" si="655"/>
        <v>3.0290612452998533</v>
      </c>
    </row>
    <row r="20959" spans="1:8" ht="15" hidden="1" thickBot="1">
      <c r="A20959" s="409">
        <v>202210</v>
      </c>
      <c r="B20959" s="196" t="s">
        <v>1664</v>
      </c>
      <c r="C20959" s="197" t="s">
        <v>1558</v>
      </c>
      <c r="D20959" s="198" t="s">
        <v>337</v>
      </c>
      <c r="E20959" s="421">
        <v>95058</v>
      </c>
      <c r="F20959" s="413">
        <v>156.91</v>
      </c>
      <c r="G20959" s="414">
        <f t="shared" si="654"/>
        <v>605.81224905997067</v>
      </c>
      <c r="H20959" s="415">
        <f t="shared" si="655"/>
        <v>3.0290612452998533</v>
      </c>
    </row>
    <row r="20960" spans="1:8" ht="15" hidden="1" thickBot="1">
      <c r="A20960" s="409">
        <v>202210</v>
      </c>
      <c r="B20960" s="196" t="s">
        <v>1665</v>
      </c>
      <c r="C20960" s="197" t="s">
        <v>1558</v>
      </c>
      <c r="D20960" s="198" t="s">
        <v>339</v>
      </c>
      <c r="E20960" s="421">
        <v>475</v>
      </c>
      <c r="F20960" s="413">
        <v>156.91</v>
      </c>
      <c r="G20960" s="414">
        <f t="shared" si="654"/>
        <v>3.0272130520680647</v>
      </c>
      <c r="H20960" s="415">
        <f t="shared" si="655"/>
        <v>3.0272130520680647</v>
      </c>
    </row>
    <row r="20961" spans="1:8" ht="15" hidden="1" thickBot="1">
      <c r="A20961" s="409">
        <v>202210</v>
      </c>
      <c r="B20961" s="196" t="s">
        <v>1666</v>
      </c>
      <c r="C20961" s="197" t="s">
        <v>1558</v>
      </c>
      <c r="D20961" s="198" t="s">
        <v>337</v>
      </c>
      <c r="E20961" s="421">
        <v>107808</v>
      </c>
      <c r="F20961" s="413">
        <v>156.91</v>
      </c>
      <c r="G20961" s="414">
        <f t="shared" si="654"/>
        <v>687.06902045758716</v>
      </c>
      <c r="H20961" s="415">
        <f t="shared" si="655"/>
        <v>3.4353451022879358</v>
      </c>
    </row>
    <row r="20962" spans="1:8" ht="15" hidden="1" thickBot="1">
      <c r="A20962" s="409">
        <v>202210</v>
      </c>
      <c r="B20962" s="196" t="s">
        <v>1667</v>
      </c>
      <c r="C20962" s="197" t="s">
        <v>1558</v>
      </c>
      <c r="D20962" s="198" t="s">
        <v>339</v>
      </c>
      <c r="E20962" s="421">
        <v>539</v>
      </c>
      <c r="F20962" s="413">
        <v>156.91</v>
      </c>
      <c r="G20962" s="414">
        <f t="shared" si="654"/>
        <v>3.4350901790835513</v>
      </c>
      <c r="H20962" s="415">
        <f t="shared" si="655"/>
        <v>3.4350901790835513</v>
      </c>
    </row>
    <row r="20963" spans="1:8" ht="15" hidden="1" thickBot="1">
      <c r="A20963" s="409">
        <v>202210</v>
      </c>
      <c r="B20963" s="196" t="s">
        <v>1668</v>
      </c>
      <c r="C20963" s="197" t="s">
        <v>1558</v>
      </c>
      <c r="D20963" s="198" t="s">
        <v>337</v>
      </c>
      <c r="E20963" s="421">
        <v>107808</v>
      </c>
      <c r="F20963" s="413">
        <v>156.91</v>
      </c>
      <c r="G20963" s="414">
        <f t="shared" si="654"/>
        <v>687.06902045758716</v>
      </c>
      <c r="H20963" s="415">
        <f t="shared" si="655"/>
        <v>3.4353451022879358</v>
      </c>
    </row>
    <row r="20964" spans="1:8" ht="15" hidden="1" thickBot="1">
      <c r="A20964" s="409">
        <v>202210</v>
      </c>
      <c r="B20964" s="196" t="s">
        <v>1669</v>
      </c>
      <c r="C20964" s="197" t="s">
        <v>1558</v>
      </c>
      <c r="D20964" s="198" t="s">
        <v>339</v>
      </c>
      <c r="E20964" s="421">
        <v>539</v>
      </c>
      <c r="F20964" s="413">
        <v>156.91</v>
      </c>
      <c r="G20964" s="414">
        <f t="shared" si="654"/>
        <v>3.4350901790835513</v>
      </c>
      <c r="H20964" s="415">
        <f t="shared" si="655"/>
        <v>3.4350901790835513</v>
      </c>
    </row>
    <row r="20965" spans="1:8" ht="15" hidden="1" thickBot="1">
      <c r="A20965" s="409">
        <v>202210</v>
      </c>
      <c r="B20965" s="196" t="s">
        <v>1670</v>
      </c>
      <c r="C20965" s="197" t="s">
        <v>1558</v>
      </c>
      <c r="D20965" s="198" t="s">
        <v>337</v>
      </c>
      <c r="E20965" s="421">
        <v>107808</v>
      </c>
      <c r="F20965" s="413">
        <v>156.91</v>
      </c>
      <c r="G20965" s="414">
        <f t="shared" si="654"/>
        <v>687.06902045758716</v>
      </c>
      <c r="H20965" s="415">
        <f t="shared" si="655"/>
        <v>3.4353451022879358</v>
      </c>
    </row>
    <row r="20966" spans="1:8" ht="15" hidden="1" thickBot="1">
      <c r="A20966" s="409">
        <v>202210</v>
      </c>
      <c r="B20966" s="196" t="s">
        <v>1671</v>
      </c>
      <c r="C20966" s="197" t="s">
        <v>1558</v>
      </c>
      <c r="D20966" s="198" t="s">
        <v>339</v>
      </c>
      <c r="E20966" s="421">
        <v>539</v>
      </c>
      <c r="F20966" s="413">
        <v>156.91</v>
      </c>
      <c r="G20966" s="414">
        <f t="shared" si="654"/>
        <v>3.4350901790835513</v>
      </c>
      <c r="H20966" s="415">
        <f t="shared" si="655"/>
        <v>3.4350901790835513</v>
      </c>
    </row>
    <row r="20967" spans="1:8" ht="15" hidden="1" thickBot="1">
      <c r="A20967" s="409">
        <v>202210</v>
      </c>
      <c r="B20967" s="196" t="s">
        <v>1672</v>
      </c>
      <c r="C20967" s="197" t="s">
        <v>1558</v>
      </c>
      <c r="D20967" s="198" t="s">
        <v>337</v>
      </c>
      <c r="E20967" s="421">
        <v>157507</v>
      </c>
      <c r="F20967" s="413">
        <v>156.91</v>
      </c>
      <c r="G20967" s="414">
        <f t="shared" si="654"/>
        <v>1003.8047288254413</v>
      </c>
      <c r="H20967" s="415">
        <f t="shared" si="655"/>
        <v>5.0190236441272065</v>
      </c>
    </row>
    <row r="20968" spans="1:8" ht="15" hidden="1" thickBot="1">
      <c r="A20968" s="409">
        <v>202210</v>
      </c>
      <c r="B20968" s="196" t="s">
        <v>1673</v>
      </c>
      <c r="C20968" s="197" t="s">
        <v>1558</v>
      </c>
      <c r="D20968" s="198" t="s">
        <v>337</v>
      </c>
      <c r="E20968" s="421">
        <v>142205</v>
      </c>
      <c r="F20968" s="413">
        <v>156.91</v>
      </c>
      <c r="G20968" s="414">
        <f t="shared" si="654"/>
        <v>906.28385698808233</v>
      </c>
      <c r="H20968" s="415">
        <f t="shared" si="655"/>
        <v>4.5314192849404114</v>
      </c>
    </row>
    <row r="20969" spans="1:8" ht="15" hidden="1" thickBot="1">
      <c r="A20969" s="409">
        <v>202210</v>
      </c>
      <c r="B20969" s="196" t="s">
        <v>1674</v>
      </c>
      <c r="C20969" s="197" t="s">
        <v>1558</v>
      </c>
      <c r="D20969" s="198" t="s">
        <v>337</v>
      </c>
      <c r="E20969" s="421">
        <v>157507</v>
      </c>
      <c r="F20969" s="413">
        <v>156.91</v>
      </c>
      <c r="G20969" s="414">
        <f t="shared" si="654"/>
        <v>1003.8047288254413</v>
      </c>
      <c r="H20969" s="415">
        <f t="shared" si="655"/>
        <v>5.0190236441272065</v>
      </c>
    </row>
    <row r="20970" spans="1:8" ht="15" hidden="1" thickBot="1">
      <c r="A20970" s="409">
        <v>202210</v>
      </c>
      <c r="B20970" s="196" t="s">
        <v>1675</v>
      </c>
      <c r="C20970" s="197" t="s">
        <v>1558</v>
      </c>
      <c r="D20970" s="198" t="s">
        <v>337</v>
      </c>
      <c r="E20970" s="421">
        <v>157316</v>
      </c>
      <c r="F20970" s="413">
        <v>156.91</v>
      </c>
      <c r="G20970" s="414">
        <f t="shared" si="654"/>
        <v>1002.5874705245045</v>
      </c>
      <c r="H20970" s="415">
        <f t="shared" si="655"/>
        <v>5.0129373526225223</v>
      </c>
    </row>
    <row r="20971" spans="1:8" ht="15" hidden="1" thickBot="1">
      <c r="A20971" s="409">
        <v>202210</v>
      </c>
      <c r="B20971" s="196" t="s">
        <v>1676</v>
      </c>
      <c r="C20971" s="197" t="s">
        <v>1558</v>
      </c>
      <c r="D20971" s="198" t="s">
        <v>337</v>
      </c>
      <c r="E20971" s="421">
        <v>95058</v>
      </c>
      <c r="F20971" s="413">
        <v>156.91</v>
      </c>
      <c r="G20971" s="414">
        <f t="shared" si="654"/>
        <v>605.81224905997067</v>
      </c>
      <c r="H20971" s="415">
        <f t="shared" si="655"/>
        <v>3.0290612452998533</v>
      </c>
    </row>
    <row r="20972" spans="1:8" ht="15" hidden="1" thickBot="1">
      <c r="A20972" s="409">
        <v>202210</v>
      </c>
      <c r="B20972" s="196" t="s">
        <v>1677</v>
      </c>
      <c r="C20972" s="197" t="s">
        <v>1558</v>
      </c>
      <c r="D20972" s="198" t="s">
        <v>337</v>
      </c>
      <c r="E20972" s="421">
        <v>92524</v>
      </c>
      <c r="F20972" s="413">
        <v>156.91</v>
      </c>
      <c r="G20972" s="414">
        <f t="shared" si="654"/>
        <v>589.66286406220127</v>
      </c>
      <c r="H20972" s="415">
        <f t="shared" si="655"/>
        <v>2.9483143203110065</v>
      </c>
    </row>
    <row r="20973" spans="1:8" ht="15" hidden="1" thickBot="1">
      <c r="A20973" s="409">
        <v>202210</v>
      </c>
      <c r="B20973" s="196" t="s">
        <v>1678</v>
      </c>
      <c r="C20973" s="197" t="s">
        <v>1558</v>
      </c>
      <c r="D20973" s="198" t="s">
        <v>337</v>
      </c>
      <c r="E20973" s="421">
        <v>20905</v>
      </c>
      <c r="F20973" s="413">
        <v>156.91</v>
      </c>
      <c r="G20973" s="414">
        <f t="shared" si="654"/>
        <v>133.22923969154292</v>
      </c>
      <c r="H20973" s="415">
        <f t="shared" si="655"/>
        <v>0.66614619845771461</v>
      </c>
    </row>
    <row r="20974" spans="1:8" ht="15" hidden="1" thickBot="1">
      <c r="A20974" s="409">
        <v>202210</v>
      </c>
      <c r="B20974" s="196" t="s">
        <v>1679</v>
      </c>
      <c r="C20974" s="197" t="s">
        <v>1558</v>
      </c>
      <c r="D20974" s="198" t="s">
        <v>339</v>
      </c>
      <c r="E20974" s="421">
        <v>105</v>
      </c>
      <c r="F20974" s="413">
        <v>156.91</v>
      </c>
      <c r="G20974" s="414">
        <f t="shared" si="654"/>
        <v>0.66917341150978271</v>
      </c>
      <c r="H20974" s="415">
        <f t="shared" si="655"/>
        <v>0.66917341150978271</v>
      </c>
    </row>
    <row r="20975" spans="1:8" ht="15" hidden="1" thickBot="1">
      <c r="A20975" s="409">
        <v>202210</v>
      </c>
      <c r="B20975" s="196" t="s">
        <v>1680</v>
      </c>
      <c r="C20975" s="197" t="s">
        <v>1558</v>
      </c>
      <c r="D20975" s="198" t="s">
        <v>337</v>
      </c>
      <c r="E20975" s="421">
        <v>20905</v>
      </c>
      <c r="F20975" s="413">
        <v>156.91</v>
      </c>
      <c r="G20975" s="414">
        <f t="shared" si="654"/>
        <v>133.22923969154292</v>
      </c>
      <c r="H20975" s="415">
        <f t="shared" si="655"/>
        <v>0.66614619845771461</v>
      </c>
    </row>
    <row r="20976" spans="1:8" ht="15" hidden="1" thickBot="1">
      <c r="A20976" s="409">
        <v>202210</v>
      </c>
      <c r="B20976" s="196" t="s">
        <v>1681</v>
      </c>
      <c r="C20976" s="197" t="s">
        <v>1558</v>
      </c>
      <c r="D20976" s="198" t="s">
        <v>339</v>
      </c>
      <c r="E20976" s="421">
        <v>105</v>
      </c>
      <c r="F20976" s="413">
        <v>156.91</v>
      </c>
      <c r="G20976" s="414">
        <f t="shared" si="654"/>
        <v>0.66917341150978271</v>
      </c>
      <c r="H20976" s="415">
        <f t="shared" si="655"/>
        <v>0.66917341150978271</v>
      </c>
    </row>
    <row r="20977" spans="1:8" ht="15" hidden="1" thickBot="1">
      <c r="A20977" s="409">
        <v>202210</v>
      </c>
      <c r="B20977" s="196" t="s">
        <v>1682</v>
      </c>
      <c r="C20977" s="197" t="s">
        <v>1558</v>
      </c>
      <c r="D20977" s="198" t="s">
        <v>337</v>
      </c>
      <c r="E20977" s="421">
        <v>20905</v>
      </c>
      <c r="F20977" s="413">
        <v>156.91</v>
      </c>
      <c r="G20977" s="414">
        <f t="shared" si="654"/>
        <v>133.22923969154292</v>
      </c>
      <c r="H20977" s="415">
        <f t="shared" si="655"/>
        <v>0.66614619845771461</v>
      </c>
    </row>
    <row r="20978" spans="1:8" ht="15" hidden="1" thickBot="1">
      <c r="A20978" s="409">
        <v>202210</v>
      </c>
      <c r="B20978" s="196" t="s">
        <v>1683</v>
      </c>
      <c r="C20978" s="197" t="s">
        <v>1558</v>
      </c>
      <c r="D20978" s="198" t="s">
        <v>339</v>
      </c>
      <c r="E20978" s="421">
        <v>105</v>
      </c>
      <c r="F20978" s="413">
        <v>156.91</v>
      </c>
      <c r="G20978" s="414">
        <f t="shared" si="654"/>
        <v>0.66917341150978271</v>
      </c>
      <c r="H20978" s="415">
        <f t="shared" si="655"/>
        <v>0.66917341150978271</v>
      </c>
    </row>
    <row r="20979" spans="1:8" ht="15" hidden="1" thickBot="1">
      <c r="A20979" s="409">
        <v>202210</v>
      </c>
      <c r="B20979" s="196" t="s">
        <v>1684</v>
      </c>
      <c r="C20979" s="197" t="s">
        <v>1558</v>
      </c>
      <c r="D20979" s="198" t="s">
        <v>337</v>
      </c>
      <c r="E20979" s="421">
        <v>107808</v>
      </c>
      <c r="F20979" s="413">
        <v>156.91</v>
      </c>
      <c r="G20979" s="414">
        <f t="shared" si="654"/>
        <v>687.06902045758716</v>
      </c>
      <c r="H20979" s="415">
        <f t="shared" si="655"/>
        <v>3.4353451022879358</v>
      </c>
    </row>
    <row r="20980" spans="1:8" ht="15" hidden="1" thickBot="1">
      <c r="A20980" s="409">
        <v>202210</v>
      </c>
      <c r="B20980" s="196" t="s">
        <v>1685</v>
      </c>
      <c r="C20980" s="197" t="s">
        <v>1558</v>
      </c>
      <c r="D20980" s="198" t="s">
        <v>350</v>
      </c>
      <c r="E20980" s="421">
        <v>0.01</v>
      </c>
      <c r="F20980" s="413">
        <v>156.91</v>
      </c>
      <c r="G20980" s="414">
        <f t="shared" si="654"/>
        <v>6.3730801096169775E-5</v>
      </c>
      <c r="H20980" s="415" t="str">
        <f t="shared" si="655"/>
        <v>VER</v>
      </c>
    </row>
    <row r="20981" spans="1:8" ht="15" hidden="1" thickBot="1">
      <c r="A20981" s="409">
        <v>202210</v>
      </c>
      <c r="B20981" s="196" t="s">
        <v>1686</v>
      </c>
      <c r="C20981" s="197" t="s">
        <v>1558</v>
      </c>
      <c r="D20981" s="198" t="s">
        <v>337</v>
      </c>
      <c r="E20981" s="421">
        <v>81416</v>
      </c>
      <c r="F20981" s="413">
        <v>156.91</v>
      </c>
      <c r="G20981" s="414">
        <f t="shared" si="654"/>
        <v>518.87069020457591</v>
      </c>
      <c r="H20981" s="415">
        <f t="shared" si="655"/>
        <v>2.5943534510228794</v>
      </c>
    </row>
    <row r="20982" spans="1:8" ht="15" hidden="1" thickBot="1">
      <c r="A20982" s="409">
        <v>202210</v>
      </c>
      <c r="B20982" s="196" t="s">
        <v>1687</v>
      </c>
      <c r="C20982" s="197" t="s">
        <v>1558</v>
      </c>
      <c r="D20982" s="198" t="s">
        <v>337</v>
      </c>
      <c r="E20982" s="421">
        <v>81416</v>
      </c>
      <c r="F20982" s="413">
        <v>156.91</v>
      </c>
      <c r="G20982" s="414">
        <f t="shared" si="654"/>
        <v>518.87069020457591</v>
      </c>
      <c r="H20982" s="415">
        <f t="shared" si="655"/>
        <v>2.5943534510228794</v>
      </c>
    </row>
    <row r="20983" spans="1:8" ht="15" hidden="1" thickBot="1">
      <c r="A20983" s="409">
        <v>202210</v>
      </c>
      <c r="B20983" s="196" t="s">
        <v>1688</v>
      </c>
      <c r="C20983" s="197" t="s">
        <v>1558</v>
      </c>
      <c r="D20983" s="198" t="s">
        <v>337</v>
      </c>
      <c r="E20983" s="421">
        <v>86626</v>
      </c>
      <c r="F20983" s="413">
        <v>156.91</v>
      </c>
      <c r="G20983" s="414">
        <f t="shared" si="654"/>
        <v>552.07443757568035</v>
      </c>
      <c r="H20983" s="415">
        <f t="shared" si="655"/>
        <v>2.7603721878784016</v>
      </c>
    </row>
    <row r="20984" spans="1:8" ht="15" hidden="1" thickBot="1">
      <c r="A20984" s="409">
        <v>202210</v>
      </c>
      <c r="B20984" s="196" t="s">
        <v>1689</v>
      </c>
      <c r="C20984" s="197" t="s">
        <v>1558</v>
      </c>
      <c r="D20984" s="198" t="s">
        <v>337</v>
      </c>
      <c r="E20984" s="421">
        <v>152480</v>
      </c>
      <c r="F20984" s="413">
        <v>156.91</v>
      </c>
      <c r="G20984" s="414">
        <f t="shared" si="654"/>
        <v>971.76725511439679</v>
      </c>
      <c r="H20984" s="415">
        <f t="shared" si="655"/>
        <v>4.8588362755719841</v>
      </c>
    </row>
    <row r="20985" spans="1:8" ht="15" hidden="1" thickBot="1">
      <c r="A20985" s="409">
        <v>202210</v>
      </c>
      <c r="B20985" s="196" t="s">
        <v>1690</v>
      </c>
      <c r="C20985" s="197" t="s">
        <v>1558</v>
      </c>
      <c r="D20985" s="198" t="s">
        <v>337</v>
      </c>
      <c r="E20985" s="421">
        <v>28188</v>
      </c>
      <c r="F20985" s="413">
        <v>156.91</v>
      </c>
      <c r="G20985" s="414">
        <f t="shared" si="654"/>
        <v>179.64438212988338</v>
      </c>
      <c r="H20985" s="415">
        <f t="shared" si="655"/>
        <v>0.89822191064941692</v>
      </c>
    </row>
    <row r="20986" spans="1:8" ht="15" hidden="1" thickBot="1">
      <c r="A20986" s="409">
        <v>202210</v>
      </c>
      <c r="B20986" s="196" t="s">
        <v>1691</v>
      </c>
      <c r="C20986" s="197" t="s">
        <v>1558</v>
      </c>
      <c r="D20986" s="198" t="s">
        <v>337</v>
      </c>
      <c r="E20986" s="421">
        <v>14465</v>
      </c>
      <c r="F20986" s="413">
        <v>156.91</v>
      </c>
      <c r="G20986" s="414">
        <f t="shared" si="654"/>
        <v>92.186603785609591</v>
      </c>
      <c r="H20986" s="415">
        <f t="shared" si="655"/>
        <v>0.46093301892804794</v>
      </c>
    </row>
    <row r="20987" spans="1:8" ht="15" hidden="1" thickBot="1">
      <c r="A20987" s="409">
        <v>202210</v>
      </c>
      <c r="B20987" s="196" t="s">
        <v>1692</v>
      </c>
      <c r="C20987" s="197" t="s">
        <v>1558</v>
      </c>
      <c r="D20987" s="198" t="s">
        <v>339</v>
      </c>
      <c r="E20987" s="421">
        <v>72.260000000000005</v>
      </c>
      <c r="F20987" s="413">
        <v>156.91</v>
      </c>
      <c r="G20987" s="414">
        <f t="shared" si="654"/>
        <v>0.46051876872092284</v>
      </c>
      <c r="H20987" s="415">
        <f t="shared" si="655"/>
        <v>0.46051876872092284</v>
      </c>
    </row>
    <row r="20988" spans="1:8" ht="15" hidden="1" thickBot="1">
      <c r="A20988" s="409">
        <v>202210</v>
      </c>
      <c r="B20988" s="196" t="s">
        <v>1693</v>
      </c>
      <c r="C20988" s="197" t="s">
        <v>1558</v>
      </c>
      <c r="D20988" s="198" t="s">
        <v>337</v>
      </c>
      <c r="E20988" s="421">
        <v>87717</v>
      </c>
      <c r="F20988" s="413">
        <v>156.91</v>
      </c>
      <c r="G20988" s="414">
        <f t="shared" si="654"/>
        <v>559.02746797527243</v>
      </c>
      <c r="H20988" s="415">
        <f t="shared" si="655"/>
        <v>2.7951373398763621</v>
      </c>
    </row>
    <row r="20989" spans="1:8" ht="15" hidden="1" thickBot="1">
      <c r="A20989" s="409">
        <v>202210</v>
      </c>
      <c r="B20989" s="196" t="s">
        <v>1694</v>
      </c>
      <c r="C20989" s="197" t="s">
        <v>1558</v>
      </c>
      <c r="D20989" s="198" t="s">
        <v>339</v>
      </c>
      <c r="E20989" s="421">
        <v>439</v>
      </c>
      <c r="F20989" s="413">
        <v>156.91</v>
      </c>
      <c r="G20989" s="414">
        <f t="shared" si="654"/>
        <v>2.7977821681218535</v>
      </c>
      <c r="H20989" s="415">
        <f t="shared" si="655"/>
        <v>2.7977821681218535</v>
      </c>
    </row>
    <row r="20990" spans="1:8" ht="15" hidden="1" thickBot="1">
      <c r="A20990" s="409">
        <v>202210</v>
      </c>
      <c r="B20990" s="196" t="s">
        <v>1695</v>
      </c>
      <c r="C20990" s="197" t="s">
        <v>1558</v>
      </c>
      <c r="D20990" s="198" t="s">
        <v>337</v>
      </c>
      <c r="E20990" s="421">
        <v>14465</v>
      </c>
      <c r="F20990" s="413">
        <v>156.91</v>
      </c>
      <c r="G20990" s="414">
        <f t="shared" si="654"/>
        <v>92.186603785609591</v>
      </c>
      <c r="H20990" s="415">
        <f t="shared" si="655"/>
        <v>0.46093301892804794</v>
      </c>
    </row>
    <row r="20991" spans="1:8" ht="15" hidden="1" thickBot="1">
      <c r="A20991" s="409">
        <v>202210</v>
      </c>
      <c r="B20991" s="196" t="s">
        <v>1696</v>
      </c>
      <c r="C20991" s="197" t="s">
        <v>1558</v>
      </c>
      <c r="D20991" s="198" t="s">
        <v>339</v>
      </c>
      <c r="E20991" s="421">
        <v>72.260000000000005</v>
      </c>
      <c r="F20991" s="413">
        <v>156.91</v>
      </c>
      <c r="G20991" s="414">
        <f t="shared" si="654"/>
        <v>0.46051876872092284</v>
      </c>
      <c r="H20991" s="415">
        <f t="shared" si="655"/>
        <v>0.46051876872092284</v>
      </c>
    </row>
    <row r="20992" spans="1:8" ht="15" hidden="1" thickBot="1">
      <c r="A20992" s="409">
        <v>202210</v>
      </c>
      <c r="B20992" s="196" t="s">
        <v>1697</v>
      </c>
      <c r="C20992" s="197" t="s">
        <v>1558</v>
      </c>
      <c r="D20992" s="198" t="s">
        <v>337</v>
      </c>
      <c r="E20992" s="421">
        <v>120424</v>
      </c>
      <c r="F20992" s="413">
        <v>156.91</v>
      </c>
      <c r="G20992" s="414">
        <f t="shared" si="654"/>
        <v>767.47179912051502</v>
      </c>
      <c r="H20992" s="415">
        <f t="shared" si="655"/>
        <v>3.8373589956025751</v>
      </c>
    </row>
    <row r="20993" spans="1:8" ht="15" hidden="1" thickBot="1">
      <c r="A20993" s="409">
        <v>202210</v>
      </c>
      <c r="B20993" s="196" t="s">
        <v>1698</v>
      </c>
      <c r="C20993" s="197" t="s">
        <v>1558</v>
      </c>
      <c r="D20993" s="198" t="s">
        <v>339</v>
      </c>
      <c r="E20993" s="421">
        <v>602</v>
      </c>
      <c r="F20993" s="413">
        <v>156.91</v>
      </c>
      <c r="G20993" s="414">
        <f t="shared" si="654"/>
        <v>3.8365942259894208</v>
      </c>
      <c r="H20993" s="415">
        <f t="shared" si="655"/>
        <v>3.8365942259894208</v>
      </c>
    </row>
    <row r="20994" spans="1:8" ht="15" hidden="1" thickBot="1">
      <c r="A20994" s="409">
        <v>202210</v>
      </c>
      <c r="B20994" s="196" t="s">
        <v>1699</v>
      </c>
      <c r="C20994" s="197" t="s">
        <v>1558</v>
      </c>
      <c r="D20994" s="198" t="s">
        <v>337</v>
      </c>
      <c r="E20994" s="421">
        <v>120424</v>
      </c>
      <c r="F20994" s="413">
        <v>156.91</v>
      </c>
      <c r="G20994" s="414">
        <f t="shared" ref="G20994:G21057" si="656">+E20994/F20994</f>
        <v>767.47179912051502</v>
      </c>
      <c r="H20994" s="415">
        <f t="shared" ref="H20994:H21057" si="657">IF(D20994="TB",G20994/200,IF(D20994="LT",G20994,"VER"))</f>
        <v>3.8373589956025751</v>
      </c>
    </row>
    <row r="20995" spans="1:8" ht="15" hidden="1" thickBot="1">
      <c r="A20995" s="409">
        <v>202210</v>
      </c>
      <c r="B20995" s="196" t="s">
        <v>1700</v>
      </c>
      <c r="C20995" s="197" t="s">
        <v>1558</v>
      </c>
      <c r="D20995" s="198" t="s">
        <v>339</v>
      </c>
      <c r="E20995" s="421">
        <v>602</v>
      </c>
      <c r="F20995" s="413">
        <v>156.91</v>
      </c>
      <c r="G20995" s="414">
        <f t="shared" si="656"/>
        <v>3.8365942259894208</v>
      </c>
      <c r="H20995" s="415">
        <f t="shared" si="657"/>
        <v>3.8365942259894208</v>
      </c>
    </row>
    <row r="20996" spans="1:8" ht="15" hidden="1" thickBot="1">
      <c r="A20996" s="409">
        <v>202210</v>
      </c>
      <c r="B20996" s="196" t="s">
        <v>1701</v>
      </c>
      <c r="C20996" s="197" t="s">
        <v>1558</v>
      </c>
      <c r="D20996" s="198" t="s">
        <v>337</v>
      </c>
      <c r="E20996" s="421">
        <v>95058</v>
      </c>
      <c r="F20996" s="413">
        <v>156.91</v>
      </c>
      <c r="G20996" s="414">
        <f t="shared" si="656"/>
        <v>605.81224905997067</v>
      </c>
      <c r="H20996" s="415">
        <f t="shared" si="657"/>
        <v>3.0290612452998533</v>
      </c>
    </row>
    <row r="20997" spans="1:8" ht="15" hidden="1" thickBot="1">
      <c r="A20997" s="409">
        <v>202210</v>
      </c>
      <c r="B20997" s="196" t="s">
        <v>1702</v>
      </c>
      <c r="C20997" s="197" t="s">
        <v>1558</v>
      </c>
      <c r="D20997" s="198" t="s">
        <v>337</v>
      </c>
      <c r="E20997" s="421">
        <v>107808</v>
      </c>
      <c r="F20997" s="413">
        <v>156.91</v>
      </c>
      <c r="G20997" s="414">
        <f t="shared" si="656"/>
        <v>687.06902045758716</v>
      </c>
      <c r="H20997" s="415">
        <f t="shared" si="657"/>
        <v>3.4353451022879358</v>
      </c>
    </row>
    <row r="20998" spans="1:8" ht="15" hidden="1" thickBot="1">
      <c r="A20998" s="409">
        <v>202210</v>
      </c>
      <c r="B20998" s="196" t="s">
        <v>1703</v>
      </c>
      <c r="C20998" s="197" t="s">
        <v>1558</v>
      </c>
      <c r="D20998" s="198" t="s">
        <v>337</v>
      </c>
      <c r="E20998" s="421">
        <v>22188</v>
      </c>
      <c r="F20998" s="413">
        <v>156.91</v>
      </c>
      <c r="G20998" s="414">
        <f t="shared" si="656"/>
        <v>141.40590147218151</v>
      </c>
      <c r="H20998" s="415">
        <f t="shared" si="657"/>
        <v>0.70702950736090753</v>
      </c>
    </row>
    <row r="20999" spans="1:8" ht="15" hidden="1" thickBot="1">
      <c r="A20999" s="409">
        <v>202210</v>
      </c>
      <c r="B20999" s="196" t="s">
        <v>1704</v>
      </c>
      <c r="C20999" s="197" t="s">
        <v>1558</v>
      </c>
      <c r="D20999" s="198" t="s">
        <v>339</v>
      </c>
      <c r="E20999" s="421">
        <v>111</v>
      </c>
      <c r="F20999" s="413">
        <v>156.91</v>
      </c>
      <c r="G20999" s="414">
        <f t="shared" si="656"/>
        <v>0.70741189216748457</v>
      </c>
      <c r="H20999" s="415">
        <f t="shared" si="657"/>
        <v>0.70741189216748457</v>
      </c>
    </row>
    <row r="21000" spans="1:8" ht="15" hidden="1" thickBot="1">
      <c r="A21000" s="409">
        <v>202210</v>
      </c>
      <c r="B21000" s="196" t="s">
        <v>1705</v>
      </c>
      <c r="C21000" s="197" t="s">
        <v>1558</v>
      </c>
      <c r="D21000" s="198" t="s">
        <v>337</v>
      </c>
      <c r="E21000" s="421">
        <v>1776.41</v>
      </c>
      <c r="F21000" s="413">
        <v>156.91</v>
      </c>
      <c r="G21000" s="414">
        <f t="shared" si="656"/>
        <v>11.321203237524696</v>
      </c>
      <c r="H21000" s="415">
        <f t="shared" si="657"/>
        <v>5.6606016187623481E-2</v>
      </c>
    </row>
    <row r="21001" spans="1:8" ht="15" hidden="1" thickBot="1">
      <c r="A21001" s="409">
        <v>202210</v>
      </c>
      <c r="B21001" s="196" t="s">
        <v>1706</v>
      </c>
      <c r="C21001" s="197" t="s">
        <v>1558</v>
      </c>
      <c r="D21001" s="198" t="s">
        <v>337</v>
      </c>
      <c r="E21001" s="421">
        <v>151022</v>
      </c>
      <c r="F21001" s="413">
        <v>156.91</v>
      </c>
      <c r="G21001" s="414">
        <f t="shared" si="656"/>
        <v>962.47530431457528</v>
      </c>
      <c r="H21001" s="415">
        <f t="shared" si="657"/>
        <v>4.812376521572876</v>
      </c>
    </row>
    <row r="21002" spans="1:8" ht="15" hidden="1" thickBot="1">
      <c r="A21002" s="409">
        <v>202210</v>
      </c>
      <c r="B21002" s="196" t="s">
        <v>1707</v>
      </c>
      <c r="C21002" s="197" t="s">
        <v>1558</v>
      </c>
      <c r="D21002" s="198" t="s">
        <v>337</v>
      </c>
      <c r="E21002" s="421">
        <v>137370</v>
      </c>
      <c r="F21002" s="413">
        <v>156.91</v>
      </c>
      <c r="G21002" s="414">
        <f t="shared" si="656"/>
        <v>875.47001465808432</v>
      </c>
      <c r="H21002" s="415">
        <f t="shared" si="657"/>
        <v>4.3773500732904216</v>
      </c>
    </row>
    <row r="21003" spans="1:8" ht="15" hidden="1" thickBot="1">
      <c r="A21003" s="409">
        <v>202210</v>
      </c>
      <c r="B21003" s="196" t="s">
        <v>1708</v>
      </c>
      <c r="C21003" s="197" t="s">
        <v>1558</v>
      </c>
      <c r="D21003" s="198" t="s">
        <v>337</v>
      </c>
      <c r="E21003" s="421">
        <v>152480</v>
      </c>
      <c r="F21003" s="413">
        <v>156.91</v>
      </c>
      <c r="G21003" s="414">
        <f t="shared" si="656"/>
        <v>971.76725511439679</v>
      </c>
      <c r="H21003" s="415">
        <f t="shared" si="657"/>
        <v>4.8588362755719841</v>
      </c>
    </row>
    <row r="21004" spans="1:8" ht="15" hidden="1" thickBot="1">
      <c r="A21004" s="409">
        <v>202210</v>
      </c>
      <c r="B21004" s="196" t="s">
        <v>1709</v>
      </c>
      <c r="C21004" s="197" t="s">
        <v>1558</v>
      </c>
      <c r="D21004" s="198" t="s">
        <v>337</v>
      </c>
      <c r="E21004" s="421">
        <v>152480</v>
      </c>
      <c r="F21004" s="413">
        <v>156.91</v>
      </c>
      <c r="G21004" s="414">
        <f t="shared" si="656"/>
        <v>971.76725511439679</v>
      </c>
      <c r="H21004" s="415">
        <f t="shared" si="657"/>
        <v>4.8588362755719841</v>
      </c>
    </row>
    <row r="21005" spans="1:8" ht="15" hidden="1" thickBot="1">
      <c r="A21005" s="409">
        <v>202210</v>
      </c>
      <c r="B21005" s="196" t="s">
        <v>1710</v>
      </c>
      <c r="C21005" s="197" t="s">
        <v>1558</v>
      </c>
      <c r="D21005" s="198" t="s">
        <v>339</v>
      </c>
      <c r="E21005" s="421">
        <v>762</v>
      </c>
      <c r="F21005" s="413">
        <v>156.91</v>
      </c>
      <c r="G21005" s="414">
        <f t="shared" si="656"/>
        <v>4.8562870435281376</v>
      </c>
      <c r="H21005" s="415">
        <f t="shared" si="657"/>
        <v>4.8562870435281376</v>
      </c>
    </row>
    <row r="21006" spans="1:8" ht="15" hidden="1" thickBot="1">
      <c r="A21006" s="409">
        <v>202210</v>
      </c>
      <c r="B21006" s="196" t="s">
        <v>1711</v>
      </c>
      <c r="C21006" s="197" t="s">
        <v>1558</v>
      </c>
      <c r="D21006" s="198" t="s">
        <v>337</v>
      </c>
      <c r="E21006" s="421">
        <v>152480</v>
      </c>
      <c r="F21006" s="413">
        <v>156.91</v>
      </c>
      <c r="G21006" s="414">
        <f t="shared" si="656"/>
        <v>971.76725511439679</v>
      </c>
      <c r="H21006" s="415">
        <f t="shared" si="657"/>
        <v>4.8588362755719841</v>
      </c>
    </row>
    <row r="21007" spans="1:8" ht="15" hidden="1" thickBot="1">
      <c r="A21007" s="409">
        <v>202210</v>
      </c>
      <c r="B21007" s="196" t="s">
        <v>1712</v>
      </c>
      <c r="C21007" s="197" t="s">
        <v>1558</v>
      </c>
      <c r="D21007" s="198" t="s">
        <v>337</v>
      </c>
      <c r="E21007" s="421">
        <v>152480</v>
      </c>
      <c r="F21007" s="413">
        <v>156.91</v>
      </c>
      <c r="G21007" s="414">
        <f t="shared" si="656"/>
        <v>971.76725511439679</v>
      </c>
      <c r="H21007" s="415">
        <f t="shared" si="657"/>
        <v>4.8588362755719841</v>
      </c>
    </row>
    <row r="21008" spans="1:8" ht="15" hidden="1" thickBot="1">
      <c r="A21008" s="409">
        <v>202210</v>
      </c>
      <c r="B21008" s="196" t="s">
        <v>1713</v>
      </c>
      <c r="C21008" s="197" t="s">
        <v>1558</v>
      </c>
      <c r="D21008" s="198" t="s">
        <v>339</v>
      </c>
      <c r="E21008" s="421">
        <v>762</v>
      </c>
      <c r="F21008" s="413">
        <v>156.91</v>
      </c>
      <c r="G21008" s="414">
        <f t="shared" si="656"/>
        <v>4.8562870435281376</v>
      </c>
      <c r="H21008" s="415">
        <f t="shared" si="657"/>
        <v>4.8562870435281376</v>
      </c>
    </row>
    <row r="21009" spans="1:8" ht="15" hidden="1" thickBot="1">
      <c r="A21009" s="409">
        <v>202210</v>
      </c>
      <c r="B21009" s="196" t="s">
        <v>1714</v>
      </c>
      <c r="C21009" s="197" t="s">
        <v>1558</v>
      </c>
      <c r="D21009" s="198" t="s">
        <v>337</v>
      </c>
      <c r="E21009" s="421">
        <v>152480</v>
      </c>
      <c r="F21009" s="413">
        <v>156.91</v>
      </c>
      <c r="G21009" s="414">
        <f t="shared" si="656"/>
        <v>971.76725511439679</v>
      </c>
      <c r="H21009" s="415">
        <f t="shared" si="657"/>
        <v>4.8588362755719841</v>
      </c>
    </row>
    <row r="21010" spans="1:8" ht="15" hidden="1" thickBot="1">
      <c r="A21010" s="409">
        <v>202210</v>
      </c>
      <c r="B21010" s="196" t="s">
        <v>1715</v>
      </c>
      <c r="C21010" s="197" t="s">
        <v>1558</v>
      </c>
      <c r="D21010" s="198" t="s">
        <v>339</v>
      </c>
      <c r="E21010" s="421">
        <v>762</v>
      </c>
      <c r="F21010" s="413">
        <v>156.91</v>
      </c>
      <c r="G21010" s="414">
        <f t="shared" si="656"/>
        <v>4.8562870435281376</v>
      </c>
      <c r="H21010" s="415">
        <f t="shared" si="657"/>
        <v>4.8562870435281376</v>
      </c>
    </row>
    <row r="21011" spans="1:8" ht="15" hidden="1" thickBot="1">
      <c r="A21011" s="409">
        <v>202210</v>
      </c>
      <c r="B21011" s="196" t="s">
        <v>20</v>
      </c>
      <c r="C21011" s="197" t="s">
        <v>1558</v>
      </c>
      <c r="D21011" s="198" t="s">
        <v>337</v>
      </c>
      <c r="E21011" s="421">
        <v>64280</v>
      </c>
      <c r="F21011" s="413">
        <v>156.91</v>
      </c>
      <c r="G21011" s="414">
        <f t="shared" si="656"/>
        <v>409.66158944617933</v>
      </c>
      <c r="H21011" s="415">
        <f t="shared" si="657"/>
        <v>2.0483079472308967</v>
      </c>
    </row>
    <row r="21012" spans="1:8" ht="15" hidden="1" thickBot="1">
      <c r="A21012" s="409">
        <v>202210</v>
      </c>
      <c r="B21012" s="196" t="s">
        <v>1716</v>
      </c>
      <c r="C21012" s="197" t="s">
        <v>2697</v>
      </c>
      <c r="D21012" s="198" t="s">
        <v>339</v>
      </c>
      <c r="E21012" s="421">
        <v>321</v>
      </c>
      <c r="F21012" s="413">
        <v>156.91</v>
      </c>
      <c r="G21012" s="414">
        <f t="shared" si="656"/>
        <v>2.0457587151870498</v>
      </c>
      <c r="H21012" s="415">
        <f t="shared" si="657"/>
        <v>2.0457587151870498</v>
      </c>
    </row>
    <row r="21013" spans="1:8" ht="15" hidden="1" thickBot="1">
      <c r="A21013" s="409">
        <v>202210</v>
      </c>
      <c r="B21013" s="196" t="s">
        <v>1717</v>
      </c>
      <c r="C21013" s="197" t="s">
        <v>1558</v>
      </c>
      <c r="D21013" s="198" t="s">
        <v>337</v>
      </c>
      <c r="E21013" s="421">
        <v>128802</v>
      </c>
      <c r="F21013" s="413">
        <v>156.91</v>
      </c>
      <c r="G21013" s="414">
        <f t="shared" si="656"/>
        <v>820.86546427888595</v>
      </c>
      <c r="H21013" s="415">
        <f t="shared" si="657"/>
        <v>4.1043273213944298</v>
      </c>
    </row>
    <row r="21014" spans="1:8" ht="15" hidden="1" thickBot="1">
      <c r="A21014" s="409">
        <v>202210</v>
      </c>
      <c r="B21014" s="196" t="s">
        <v>1718</v>
      </c>
      <c r="C21014" s="197" t="s">
        <v>1558</v>
      </c>
      <c r="D21014" s="198" t="s">
        <v>337</v>
      </c>
      <c r="E21014" s="421">
        <v>89656</v>
      </c>
      <c r="F21014" s="413">
        <v>156.91</v>
      </c>
      <c r="G21014" s="414">
        <f t="shared" si="656"/>
        <v>571.38487030781982</v>
      </c>
      <c r="H21014" s="415">
        <f t="shared" si="657"/>
        <v>2.856924351539099</v>
      </c>
    </row>
    <row r="21015" spans="1:8" ht="15" hidden="1" thickBot="1">
      <c r="A21015" s="409">
        <v>202210</v>
      </c>
      <c r="B21015" s="196" t="s">
        <v>1719</v>
      </c>
      <c r="C21015" s="197" t="s">
        <v>1558</v>
      </c>
      <c r="D21015" s="198" t="s">
        <v>337</v>
      </c>
      <c r="E21015" s="421">
        <v>64280</v>
      </c>
      <c r="F21015" s="413">
        <v>156.91</v>
      </c>
      <c r="G21015" s="414">
        <f t="shared" si="656"/>
        <v>409.66158944617933</v>
      </c>
      <c r="H21015" s="415">
        <f t="shared" si="657"/>
        <v>2.0483079472308967</v>
      </c>
    </row>
    <row r="21016" spans="1:8" ht="15" hidden="1" thickBot="1">
      <c r="A21016" s="409">
        <v>202210</v>
      </c>
      <c r="B21016" s="196" t="s">
        <v>1720</v>
      </c>
      <c r="C21016" s="197" t="s">
        <v>1558</v>
      </c>
      <c r="D21016" s="198" t="s">
        <v>339</v>
      </c>
      <c r="E21016" s="421">
        <v>321</v>
      </c>
      <c r="F21016" s="413">
        <v>156.91</v>
      </c>
      <c r="G21016" s="414">
        <f t="shared" si="656"/>
        <v>2.0457587151870498</v>
      </c>
      <c r="H21016" s="415">
        <f t="shared" si="657"/>
        <v>2.0457587151870498</v>
      </c>
    </row>
    <row r="21017" spans="1:8" ht="15" hidden="1" thickBot="1">
      <c r="A21017" s="409">
        <v>202210</v>
      </c>
      <c r="B21017" s="196" t="s">
        <v>1721</v>
      </c>
      <c r="C21017" s="197" t="s">
        <v>1722</v>
      </c>
      <c r="D21017" s="198" t="s">
        <v>337</v>
      </c>
      <c r="E21017" s="421">
        <v>54087</v>
      </c>
      <c r="F21017" s="413">
        <v>156.91</v>
      </c>
      <c r="G21017" s="414">
        <f t="shared" si="656"/>
        <v>344.70078388885349</v>
      </c>
      <c r="H21017" s="415">
        <f t="shared" si="657"/>
        <v>1.7235039194442674</v>
      </c>
    </row>
    <row r="21018" spans="1:8" ht="15" hidden="1" thickBot="1">
      <c r="A21018" s="409">
        <v>202210</v>
      </c>
      <c r="B21018" s="196" t="s">
        <v>1723</v>
      </c>
      <c r="C21018" s="197" t="s">
        <v>1722</v>
      </c>
      <c r="D21018" s="198" t="s">
        <v>339</v>
      </c>
      <c r="E21018" s="421">
        <v>270</v>
      </c>
      <c r="F21018" s="413">
        <v>156.91</v>
      </c>
      <c r="G21018" s="414">
        <f t="shared" si="656"/>
        <v>1.720731629596584</v>
      </c>
      <c r="H21018" s="415">
        <f t="shared" si="657"/>
        <v>1.720731629596584</v>
      </c>
    </row>
    <row r="21019" spans="1:8" ht="15" hidden="1" thickBot="1">
      <c r="A21019" s="409">
        <v>202210</v>
      </c>
      <c r="B21019" s="196" t="s">
        <v>1724</v>
      </c>
      <c r="C21019" s="197" t="s">
        <v>1725</v>
      </c>
      <c r="D21019" s="198" t="s">
        <v>337</v>
      </c>
      <c r="E21019" s="421">
        <v>34484</v>
      </c>
      <c r="F21019" s="413">
        <v>156.91</v>
      </c>
      <c r="G21019" s="414">
        <f t="shared" si="656"/>
        <v>219.76929450003186</v>
      </c>
      <c r="H21019" s="415">
        <f t="shared" si="657"/>
        <v>1.0988464725001592</v>
      </c>
    </row>
    <row r="21020" spans="1:8" ht="15" hidden="1" thickBot="1">
      <c r="A21020" s="409">
        <v>202210</v>
      </c>
      <c r="B21020" s="196" t="s">
        <v>1726</v>
      </c>
      <c r="C21020" s="197" t="s">
        <v>1727</v>
      </c>
      <c r="D21020" s="198" t="s">
        <v>337</v>
      </c>
      <c r="E21020" s="421">
        <v>64418</v>
      </c>
      <c r="F21020" s="413">
        <v>156.91</v>
      </c>
      <c r="G21020" s="414">
        <f t="shared" si="656"/>
        <v>410.54107450130647</v>
      </c>
      <c r="H21020" s="415">
        <f t="shared" si="657"/>
        <v>2.0527053725065323</v>
      </c>
    </row>
    <row r="21021" spans="1:8" ht="15" hidden="1" thickBot="1">
      <c r="A21021" s="409">
        <v>202210</v>
      </c>
      <c r="B21021" s="196" t="s">
        <v>1728</v>
      </c>
      <c r="C21021" s="197" t="s">
        <v>1495</v>
      </c>
      <c r="D21021" s="198" t="s">
        <v>337</v>
      </c>
      <c r="E21021" s="421">
        <v>6843</v>
      </c>
      <c r="F21021" s="413">
        <v>156.91</v>
      </c>
      <c r="G21021" s="414">
        <f t="shared" si="656"/>
        <v>43.610987190108979</v>
      </c>
      <c r="H21021" s="415">
        <f t="shared" si="657"/>
        <v>0.2180549359505449</v>
      </c>
    </row>
    <row r="21022" spans="1:8" ht="15" hidden="1" thickBot="1">
      <c r="A21022" s="409">
        <v>202210</v>
      </c>
      <c r="B21022" s="196" t="s">
        <v>1729</v>
      </c>
      <c r="C21022" s="197" t="s">
        <v>1495</v>
      </c>
      <c r="D21022" s="198" t="s">
        <v>339</v>
      </c>
      <c r="E21022" s="421">
        <v>34.200000000000003</v>
      </c>
      <c r="F21022" s="413">
        <v>156.91</v>
      </c>
      <c r="G21022" s="414">
        <f t="shared" si="656"/>
        <v>0.21795933974890067</v>
      </c>
      <c r="H21022" s="415">
        <f t="shared" si="657"/>
        <v>0.21795933974890067</v>
      </c>
    </row>
    <row r="21023" spans="1:8" ht="15" hidden="1" thickBot="1">
      <c r="A21023" s="409">
        <v>202210</v>
      </c>
      <c r="B21023" s="196" t="s">
        <v>1730</v>
      </c>
      <c r="C21023" s="197" t="s">
        <v>1731</v>
      </c>
      <c r="D21023" s="198" t="s">
        <v>337</v>
      </c>
      <c r="E21023" s="421">
        <v>138536</v>
      </c>
      <c r="F21023" s="413">
        <v>156.91</v>
      </c>
      <c r="G21023" s="414">
        <f t="shared" si="656"/>
        <v>882.90102606589767</v>
      </c>
      <c r="H21023" s="415">
        <f t="shared" si="657"/>
        <v>4.4145051303294887</v>
      </c>
    </row>
    <row r="21024" spans="1:8" ht="15" hidden="1" thickBot="1">
      <c r="A21024" s="409">
        <v>202210</v>
      </c>
      <c r="B21024" s="196" t="s">
        <v>1732</v>
      </c>
      <c r="C21024" s="197" t="s">
        <v>2698</v>
      </c>
      <c r="D21024" s="198" t="s">
        <v>339</v>
      </c>
      <c r="E21024" s="421">
        <v>693</v>
      </c>
      <c r="F21024" s="413">
        <v>156.91</v>
      </c>
      <c r="G21024" s="414">
        <f t="shared" si="656"/>
        <v>4.4165445159645662</v>
      </c>
      <c r="H21024" s="415">
        <f t="shared" si="657"/>
        <v>4.4165445159645662</v>
      </c>
    </row>
    <row r="21025" spans="1:8" ht="15" hidden="1" thickBot="1">
      <c r="A21025" s="409">
        <v>202210</v>
      </c>
      <c r="B21025" s="196" t="s">
        <v>1733</v>
      </c>
      <c r="C21025" s="197" t="s">
        <v>1731</v>
      </c>
      <c r="D21025" s="198" t="s">
        <v>337</v>
      </c>
      <c r="E21025" s="421">
        <v>138536</v>
      </c>
      <c r="F21025" s="413">
        <v>156.91</v>
      </c>
      <c r="G21025" s="414">
        <f t="shared" si="656"/>
        <v>882.90102606589767</v>
      </c>
      <c r="H21025" s="415">
        <f t="shared" si="657"/>
        <v>4.4145051303294887</v>
      </c>
    </row>
    <row r="21026" spans="1:8" ht="15" hidden="1" thickBot="1">
      <c r="A21026" s="409">
        <v>202210</v>
      </c>
      <c r="B21026" s="196" t="s">
        <v>1734</v>
      </c>
      <c r="C21026" s="197" t="s">
        <v>2699</v>
      </c>
      <c r="D21026" s="198" t="s">
        <v>339</v>
      </c>
      <c r="E21026" s="421">
        <v>693</v>
      </c>
      <c r="F21026" s="413">
        <v>156.91</v>
      </c>
      <c r="G21026" s="414">
        <f t="shared" si="656"/>
        <v>4.4165445159645662</v>
      </c>
      <c r="H21026" s="415">
        <f t="shared" si="657"/>
        <v>4.4165445159645662</v>
      </c>
    </row>
    <row r="21027" spans="1:8" ht="15" hidden="1" thickBot="1">
      <c r="A21027" s="409">
        <v>202210</v>
      </c>
      <c r="B21027" s="196" t="s">
        <v>1735</v>
      </c>
      <c r="C21027" s="197" t="s">
        <v>1736</v>
      </c>
      <c r="D21027" s="198" t="s">
        <v>337</v>
      </c>
      <c r="E21027" s="421">
        <v>88162</v>
      </c>
      <c r="F21027" s="413">
        <v>156.91</v>
      </c>
      <c r="G21027" s="414">
        <f t="shared" si="656"/>
        <v>561.86348862405202</v>
      </c>
      <c r="H21027" s="415">
        <f t="shared" si="657"/>
        <v>2.8093174431202601</v>
      </c>
    </row>
    <row r="21028" spans="1:8" ht="15" hidden="1" thickBot="1">
      <c r="A21028" s="409">
        <v>202210</v>
      </c>
      <c r="B21028" s="196" t="s">
        <v>1737</v>
      </c>
      <c r="C21028" s="197" t="s">
        <v>1736</v>
      </c>
      <c r="D21028" s="198" t="s">
        <v>339</v>
      </c>
      <c r="E21028" s="421">
        <v>441</v>
      </c>
      <c r="F21028" s="413">
        <v>156.91</v>
      </c>
      <c r="G21028" s="414">
        <f t="shared" si="656"/>
        <v>2.8105283283410873</v>
      </c>
      <c r="H21028" s="415">
        <f t="shared" si="657"/>
        <v>2.8105283283410873</v>
      </c>
    </row>
    <row r="21029" spans="1:8" ht="15" hidden="1" thickBot="1">
      <c r="A21029" s="409">
        <v>202210</v>
      </c>
      <c r="B21029" s="196" t="s">
        <v>1738</v>
      </c>
      <c r="C21029" s="197" t="s">
        <v>1736</v>
      </c>
      <c r="D21029" s="198" t="s">
        <v>337</v>
      </c>
      <c r="E21029" s="421">
        <v>62709</v>
      </c>
      <c r="F21029" s="413">
        <v>156.91</v>
      </c>
      <c r="G21029" s="414">
        <f t="shared" si="656"/>
        <v>399.64948059397108</v>
      </c>
      <c r="H21029" s="415">
        <f t="shared" si="657"/>
        <v>1.9982474029698554</v>
      </c>
    </row>
    <row r="21030" spans="1:8" ht="15" hidden="1" thickBot="1">
      <c r="A21030" s="409">
        <v>202210</v>
      </c>
      <c r="B21030" s="196" t="s">
        <v>1739</v>
      </c>
      <c r="C21030" s="197" t="s">
        <v>1736</v>
      </c>
      <c r="D21030" s="198" t="s">
        <v>339</v>
      </c>
      <c r="E21030" s="421">
        <v>314</v>
      </c>
      <c r="F21030" s="413">
        <v>156.91</v>
      </c>
      <c r="G21030" s="414">
        <f t="shared" si="656"/>
        <v>2.0011471544197312</v>
      </c>
      <c r="H21030" s="415">
        <f t="shared" si="657"/>
        <v>2.0011471544197312</v>
      </c>
    </row>
    <row r="21031" spans="1:8" ht="15" hidden="1" thickBot="1">
      <c r="A21031" s="409">
        <v>202210</v>
      </c>
      <c r="B21031" s="196" t="s">
        <v>1740</v>
      </c>
      <c r="C21031" s="197" t="s">
        <v>1736</v>
      </c>
      <c r="D21031" s="198" t="s">
        <v>337</v>
      </c>
      <c r="E21031" s="421">
        <v>69997</v>
      </c>
      <c r="F21031" s="413">
        <v>156.91</v>
      </c>
      <c r="G21031" s="414">
        <f t="shared" si="656"/>
        <v>446.09648843285959</v>
      </c>
      <c r="H21031" s="415">
        <f t="shared" si="657"/>
        <v>2.2304824421642979</v>
      </c>
    </row>
    <row r="21032" spans="1:8" ht="15" hidden="1" thickBot="1">
      <c r="A21032" s="409">
        <v>202210</v>
      </c>
      <c r="B21032" s="196" t="s">
        <v>1741</v>
      </c>
      <c r="C21032" s="197" t="s">
        <v>1736</v>
      </c>
      <c r="D21032" s="198" t="s">
        <v>337</v>
      </c>
      <c r="E21032" s="421">
        <v>69995</v>
      </c>
      <c r="F21032" s="413">
        <v>156.91</v>
      </c>
      <c r="G21032" s="414">
        <f t="shared" si="656"/>
        <v>446.08374227264039</v>
      </c>
      <c r="H21032" s="415">
        <f t="shared" si="657"/>
        <v>2.2304187113632019</v>
      </c>
    </row>
    <row r="21033" spans="1:8" ht="15" hidden="1" thickBot="1">
      <c r="A21033" s="409">
        <v>202210</v>
      </c>
      <c r="B21033" s="196" t="s">
        <v>1742</v>
      </c>
      <c r="C21033" s="197" t="s">
        <v>1736</v>
      </c>
      <c r="D21033" s="198" t="s">
        <v>339</v>
      </c>
      <c r="E21033" s="421">
        <v>350</v>
      </c>
      <c r="F21033" s="413">
        <v>156.91</v>
      </c>
      <c r="G21033" s="414">
        <f t="shared" si="656"/>
        <v>2.2305780383659424</v>
      </c>
      <c r="H21033" s="415">
        <f t="shared" si="657"/>
        <v>2.2305780383659424</v>
      </c>
    </row>
    <row r="21034" spans="1:8" ht="15" hidden="1" thickBot="1">
      <c r="A21034" s="409">
        <v>202210</v>
      </c>
      <c r="B21034" s="196" t="s">
        <v>1743</v>
      </c>
      <c r="C21034" s="197" t="s">
        <v>2700</v>
      </c>
      <c r="D21034" s="198" t="s">
        <v>339</v>
      </c>
      <c r="E21034" s="421">
        <v>350</v>
      </c>
      <c r="F21034" s="413">
        <v>156.91</v>
      </c>
      <c r="G21034" s="414">
        <f t="shared" si="656"/>
        <v>2.2305780383659424</v>
      </c>
      <c r="H21034" s="415">
        <f t="shared" si="657"/>
        <v>2.2305780383659424</v>
      </c>
    </row>
    <row r="21035" spans="1:8" ht="15" hidden="1" thickBot="1">
      <c r="A21035" s="409">
        <v>202210</v>
      </c>
      <c r="B21035" s="196" t="s">
        <v>1744</v>
      </c>
      <c r="C21035" s="197" t="s">
        <v>1736</v>
      </c>
      <c r="D21035" s="198" t="s">
        <v>337</v>
      </c>
      <c r="E21035" s="421">
        <v>57503</v>
      </c>
      <c r="F21035" s="413">
        <v>156.91</v>
      </c>
      <c r="G21035" s="414">
        <f t="shared" si="656"/>
        <v>366.47122554330508</v>
      </c>
      <c r="H21035" s="415">
        <f t="shared" si="657"/>
        <v>1.8323561277165255</v>
      </c>
    </row>
    <row r="21036" spans="1:8" ht="15" hidden="1" thickBot="1">
      <c r="A21036" s="409">
        <v>202210</v>
      </c>
      <c r="B21036" s="196" t="s">
        <v>1745</v>
      </c>
      <c r="C21036" s="197" t="s">
        <v>1736</v>
      </c>
      <c r="D21036" s="198" t="s">
        <v>339</v>
      </c>
      <c r="E21036" s="421">
        <v>287</v>
      </c>
      <c r="F21036" s="413">
        <v>156.91</v>
      </c>
      <c r="G21036" s="414">
        <f t="shared" si="656"/>
        <v>1.8290739914600727</v>
      </c>
      <c r="H21036" s="415">
        <f t="shared" si="657"/>
        <v>1.8290739914600727</v>
      </c>
    </row>
    <row r="21037" spans="1:8" ht="15" hidden="1" thickBot="1">
      <c r="A21037" s="409">
        <v>202210</v>
      </c>
      <c r="B21037" s="196" t="s">
        <v>1746</v>
      </c>
      <c r="C21037" s="197" t="s">
        <v>1736</v>
      </c>
      <c r="D21037" s="198" t="s">
        <v>337</v>
      </c>
      <c r="E21037" s="421">
        <v>58835</v>
      </c>
      <c r="F21037" s="413">
        <v>156.91</v>
      </c>
      <c r="G21037" s="414">
        <f t="shared" si="656"/>
        <v>374.9601682493149</v>
      </c>
      <c r="H21037" s="415">
        <f t="shared" si="657"/>
        <v>1.8748008412465744</v>
      </c>
    </row>
    <row r="21038" spans="1:8" ht="15" hidden="1" thickBot="1">
      <c r="A21038" s="409">
        <v>202210</v>
      </c>
      <c r="B21038" s="196" t="s">
        <v>1747</v>
      </c>
      <c r="C21038" s="197" t="s">
        <v>1736</v>
      </c>
      <c r="D21038" s="198" t="s">
        <v>337</v>
      </c>
      <c r="E21038" s="421">
        <v>54912</v>
      </c>
      <c r="F21038" s="413">
        <v>156.91</v>
      </c>
      <c r="G21038" s="414">
        <f t="shared" si="656"/>
        <v>349.9585749792875</v>
      </c>
      <c r="H21038" s="415">
        <f t="shared" si="657"/>
        <v>1.7497928748964375</v>
      </c>
    </row>
    <row r="21039" spans="1:8" ht="15" hidden="1" thickBot="1">
      <c r="A21039" s="409">
        <v>202210</v>
      </c>
      <c r="B21039" s="196" t="s">
        <v>1748</v>
      </c>
      <c r="C21039" s="197" t="s">
        <v>1736</v>
      </c>
      <c r="D21039" s="198" t="s">
        <v>337</v>
      </c>
      <c r="E21039" s="421">
        <v>54912</v>
      </c>
      <c r="F21039" s="413">
        <v>156.91</v>
      </c>
      <c r="G21039" s="414">
        <f t="shared" si="656"/>
        <v>349.9585749792875</v>
      </c>
      <c r="H21039" s="415">
        <f t="shared" si="657"/>
        <v>1.7497928748964375</v>
      </c>
    </row>
    <row r="21040" spans="1:8" ht="15" hidden="1" thickBot="1">
      <c r="A21040" s="409">
        <v>202210</v>
      </c>
      <c r="B21040" s="196" t="s">
        <v>1749</v>
      </c>
      <c r="C21040" s="197" t="s">
        <v>1736</v>
      </c>
      <c r="D21040" s="198" t="s">
        <v>337</v>
      </c>
      <c r="E21040" s="421">
        <v>54912</v>
      </c>
      <c r="F21040" s="413">
        <v>156.91</v>
      </c>
      <c r="G21040" s="414">
        <f t="shared" si="656"/>
        <v>349.9585749792875</v>
      </c>
      <c r="H21040" s="415">
        <f t="shared" si="657"/>
        <v>1.7497928748964375</v>
      </c>
    </row>
    <row r="21041" spans="1:8" ht="15" hidden="1" thickBot="1">
      <c r="A21041" s="409">
        <v>202210</v>
      </c>
      <c r="B21041" s="196" t="s">
        <v>1750</v>
      </c>
      <c r="C21041" s="197" t="s">
        <v>1736</v>
      </c>
      <c r="D21041" s="198" t="s">
        <v>337</v>
      </c>
      <c r="E21041" s="421">
        <v>64742</v>
      </c>
      <c r="F21041" s="413">
        <v>156.91</v>
      </c>
      <c r="G21041" s="414">
        <f t="shared" si="656"/>
        <v>412.60595245682237</v>
      </c>
      <c r="H21041" s="415">
        <f t="shared" si="657"/>
        <v>2.0630297622841116</v>
      </c>
    </row>
    <row r="21042" spans="1:8" ht="15" hidden="1" thickBot="1">
      <c r="A21042" s="409">
        <v>202210</v>
      </c>
      <c r="B21042" s="196" t="s">
        <v>1751</v>
      </c>
      <c r="C21042" s="197" t="s">
        <v>2701</v>
      </c>
      <c r="D21042" s="198" t="s">
        <v>339</v>
      </c>
      <c r="E21042" s="421">
        <v>324</v>
      </c>
      <c r="F21042" s="413">
        <v>156.91</v>
      </c>
      <c r="G21042" s="414">
        <f t="shared" si="656"/>
        <v>2.0648779555159007</v>
      </c>
      <c r="H21042" s="415">
        <f t="shared" si="657"/>
        <v>2.0648779555159007</v>
      </c>
    </row>
    <row r="21043" spans="1:8" ht="15" hidden="1" thickBot="1">
      <c r="A21043" s="409">
        <v>202210</v>
      </c>
      <c r="B21043" s="196" t="s">
        <v>1752</v>
      </c>
      <c r="C21043" s="197" t="s">
        <v>1736</v>
      </c>
      <c r="D21043" s="198" t="s">
        <v>337</v>
      </c>
      <c r="E21043" s="421">
        <v>64742</v>
      </c>
      <c r="F21043" s="413">
        <v>156.91</v>
      </c>
      <c r="G21043" s="414">
        <f t="shared" si="656"/>
        <v>412.60595245682237</v>
      </c>
      <c r="H21043" s="415">
        <f t="shared" si="657"/>
        <v>2.0630297622841116</v>
      </c>
    </row>
    <row r="21044" spans="1:8" ht="15" hidden="1" thickBot="1">
      <c r="A21044" s="409">
        <v>202210</v>
      </c>
      <c r="B21044" s="196" t="s">
        <v>1753</v>
      </c>
      <c r="C21044" s="197" t="s">
        <v>1736</v>
      </c>
      <c r="D21044" s="198" t="s">
        <v>339</v>
      </c>
      <c r="E21044" s="421">
        <v>324</v>
      </c>
      <c r="F21044" s="413">
        <v>156.91</v>
      </c>
      <c r="G21044" s="414">
        <f t="shared" si="656"/>
        <v>2.0648779555159007</v>
      </c>
      <c r="H21044" s="415">
        <f t="shared" si="657"/>
        <v>2.0648779555159007</v>
      </c>
    </row>
    <row r="21045" spans="1:8" ht="15" hidden="1" thickBot="1">
      <c r="A21045" s="409">
        <v>202210</v>
      </c>
      <c r="B21045" s="196" t="s">
        <v>1754</v>
      </c>
      <c r="C21045" s="197" t="s">
        <v>1736</v>
      </c>
      <c r="D21045" s="198" t="s">
        <v>337</v>
      </c>
      <c r="E21045" s="421">
        <v>74352</v>
      </c>
      <c r="F21045" s="413">
        <v>156.91</v>
      </c>
      <c r="G21045" s="414">
        <f t="shared" si="656"/>
        <v>473.85125231024153</v>
      </c>
      <c r="H21045" s="415">
        <f t="shared" si="657"/>
        <v>2.3692562615512078</v>
      </c>
    </row>
    <row r="21046" spans="1:8" ht="15" hidden="1" thickBot="1">
      <c r="A21046" s="409">
        <v>202210</v>
      </c>
      <c r="B21046" s="196" t="s">
        <v>1755</v>
      </c>
      <c r="C21046" s="197" t="s">
        <v>1736</v>
      </c>
      <c r="D21046" s="198" t="s">
        <v>339</v>
      </c>
      <c r="E21046" s="421">
        <v>372</v>
      </c>
      <c r="F21046" s="413">
        <v>156.91</v>
      </c>
      <c r="G21046" s="414">
        <f t="shared" si="656"/>
        <v>2.370785800777516</v>
      </c>
      <c r="H21046" s="415">
        <f t="shared" si="657"/>
        <v>2.370785800777516</v>
      </c>
    </row>
    <row r="21047" spans="1:8" ht="15" hidden="1" thickBot="1">
      <c r="A21047" s="409">
        <v>202210</v>
      </c>
      <c r="B21047" s="196" t="s">
        <v>1756</v>
      </c>
      <c r="C21047" s="197" t="s">
        <v>1736</v>
      </c>
      <c r="D21047" s="198" t="s">
        <v>337</v>
      </c>
      <c r="E21047" s="421">
        <v>54008</v>
      </c>
      <c r="F21047" s="413">
        <v>156.91</v>
      </c>
      <c r="G21047" s="414">
        <f t="shared" si="656"/>
        <v>344.19731056019373</v>
      </c>
      <c r="H21047" s="415">
        <f t="shared" si="657"/>
        <v>1.7209865528009687</v>
      </c>
    </row>
    <row r="21048" spans="1:8" ht="15" hidden="1" thickBot="1">
      <c r="A21048" s="409">
        <v>202210</v>
      </c>
      <c r="B21048" s="196" t="s">
        <v>1757</v>
      </c>
      <c r="C21048" s="197" t="s">
        <v>1736</v>
      </c>
      <c r="D21048" s="198" t="s">
        <v>339</v>
      </c>
      <c r="E21048" s="421">
        <v>270</v>
      </c>
      <c r="F21048" s="413">
        <v>156.91</v>
      </c>
      <c r="G21048" s="414">
        <f t="shared" si="656"/>
        <v>1.720731629596584</v>
      </c>
      <c r="H21048" s="415">
        <f t="shared" si="657"/>
        <v>1.720731629596584</v>
      </c>
    </row>
    <row r="21049" spans="1:8" ht="15" hidden="1" thickBot="1">
      <c r="A21049" s="409">
        <v>202210</v>
      </c>
      <c r="B21049" s="196" t="s">
        <v>1758</v>
      </c>
      <c r="C21049" s="197" t="s">
        <v>1736</v>
      </c>
      <c r="D21049" s="198" t="s">
        <v>337</v>
      </c>
      <c r="E21049" s="421">
        <v>59607</v>
      </c>
      <c r="F21049" s="413">
        <v>156.91</v>
      </c>
      <c r="G21049" s="414">
        <f t="shared" si="656"/>
        <v>379.88018609393919</v>
      </c>
      <c r="H21049" s="415">
        <f t="shared" si="657"/>
        <v>1.8994009304696959</v>
      </c>
    </row>
    <row r="21050" spans="1:8" ht="15" hidden="1" thickBot="1">
      <c r="A21050" s="409">
        <v>202210</v>
      </c>
      <c r="B21050" s="196" t="s">
        <v>1759</v>
      </c>
      <c r="C21050" s="197" t="s">
        <v>1736</v>
      </c>
      <c r="D21050" s="198" t="s">
        <v>339</v>
      </c>
      <c r="E21050" s="421">
        <v>298</v>
      </c>
      <c r="F21050" s="413">
        <v>156.91</v>
      </c>
      <c r="G21050" s="414">
        <f t="shared" si="656"/>
        <v>1.8991778726658595</v>
      </c>
      <c r="H21050" s="415">
        <f t="shared" si="657"/>
        <v>1.8991778726658595</v>
      </c>
    </row>
    <row r="21051" spans="1:8" ht="15" hidden="1" thickBot="1">
      <c r="A21051" s="409">
        <v>202210</v>
      </c>
      <c r="B21051" s="196" t="s">
        <v>1760</v>
      </c>
      <c r="C21051" s="197" t="s">
        <v>1736</v>
      </c>
      <c r="D21051" s="198" t="s">
        <v>337</v>
      </c>
      <c r="E21051" s="421">
        <v>74352</v>
      </c>
      <c r="F21051" s="413">
        <v>156.91</v>
      </c>
      <c r="G21051" s="414">
        <f t="shared" si="656"/>
        <v>473.85125231024153</v>
      </c>
      <c r="H21051" s="415">
        <f t="shared" si="657"/>
        <v>2.3692562615512078</v>
      </c>
    </row>
    <row r="21052" spans="1:8" ht="15" hidden="1" thickBot="1">
      <c r="A21052" s="409">
        <v>202210</v>
      </c>
      <c r="B21052" s="196" t="s">
        <v>1761</v>
      </c>
      <c r="C21052" s="197" t="s">
        <v>1736</v>
      </c>
      <c r="D21052" s="198" t="s">
        <v>337</v>
      </c>
      <c r="E21052" s="421">
        <v>91857</v>
      </c>
      <c r="F21052" s="413">
        <v>156.91</v>
      </c>
      <c r="G21052" s="414">
        <f t="shared" si="656"/>
        <v>585.41201962908679</v>
      </c>
      <c r="H21052" s="415">
        <f t="shared" si="657"/>
        <v>2.927060098145434</v>
      </c>
    </row>
    <row r="21053" spans="1:8" ht="15" hidden="1" thickBot="1">
      <c r="A21053" s="409">
        <v>202210</v>
      </c>
      <c r="B21053" s="196" t="s">
        <v>1762</v>
      </c>
      <c r="C21053" s="197" t="s">
        <v>1736</v>
      </c>
      <c r="D21053" s="198" t="s">
        <v>339</v>
      </c>
      <c r="E21053" s="421">
        <v>459</v>
      </c>
      <c r="F21053" s="413">
        <v>156.91</v>
      </c>
      <c r="G21053" s="414">
        <f t="shared" si="656"/>
        <v>2.9252437703141929</v>
      </c>
      <c r="H21053" s="415">
        <f t="shared" si="657"/>
        <v>2.9252437703141929</v>
      </c>
    </row>
    <row r="21054" spans="1:8" ht="15" hidden="1" thickBot="1">
      <c r="A21054" s="409">
        <v>202210</v>
      </c>
      <c r="B21054" s="196" t="s">
        <v>1763</v>
      </c>
      <c r="C21054" s="197" t="s">
        <v>1736</v>
      </c>
      <c r="D21054" s="198" t="s">
        <v>337</v>
      </c>
      <c r="E21054" s="421">
        <v>106997</v>
      </c>
      <c r="F21054" s="413">
        <v>156.91</v>
      </c>
      <c r="G21054" s="414">
        <f t="shared" si="656"/>
        <v>681.90045248868785</v>
      </c>
      <c r="H21054" s="415">
        <f t="shared" si="657"/>
        <v>3.4095022624434392</v>
      </c>
    </row>
    <row r="21055" spans="1:8" ht="15" hidden="1" thickBot="1">
      <c r="A21055" s="409">
        <v>202210</v>
      </c>
      <c r="B21055" s="196" t="s">
        <v>1764</v>
      </c>
      <c r="C21055" s="197" t="s">
        <v>1736</v>
      </c>
      <c r="D21055" s="198" t="s">
        <v>339</v>
      </c>
      <c r="E21055" s="421">
        <v>535</v>
      </c>
      <c r="F21055" s="413">
        <v>156.91</v>
      </c>
      <c r="G21055" s="414">
        <f t="shared" si="656"/>
        <v>3.4095978586450832</v>
      </c>
      <c r="H21055" s="415">
        <f t="shared" si="657"/>
        <v>3.4095978586450832</v>
      </c>
    </row>
    <row r="21056" spans="1:8" ht="15" hidden="1" thickBot="1">
      <c r="A21056" s="409">
        <v>202210</v>
      </c>
      <c r="B21056" s="196" t="s">
        <v>1765</v>
      </c>
      <c r="C21056" s="197" t="s">
        <v>1736</v>
      </c>
      <c r="D21056" s="198" t="s">
        <v>337</v>
      </c>
      <c r="E21056" s="421">
        <v>53178</v>
      </c>
      <c r="F21056" s="413">
        <v>156.91</v>
      </c>
      <c r="G21056" s="414">
        <f t="shared" si="656"/>
        <v>338.90765406921167</v>
      </c>
      <c r="H21056" s="415">
        <f t="shared" si="657"/>
        <v>1.6945382703460583</v>
      </c>
    </row>
    <row r="21057" spans="1:8" ht="15" hidden="1" thickBot="1">
      <c r="A21057" s="409">
        <v>202210</v>
      </c>
      <c r="B21057" s="196" t="s">
        <v>1766</v>
      </c>
      <c r="C21057" s="197" t="s">
        <v>1736</v>
      </c>
      <c r="D21057" s="198" t="s">
        <v>337</v>
      </c>
      <c r="E21057" s="421">
        <v>173338</v>
      </c>
      <c r="F21057" s="413">
        <v>156.91</v>
      </c>
      <c r="G21057" s="414">
        <f t="shared" si="656"/>
        <v>1104.6969600407876</v>
      </c>
      <c r="H21057" s="415">
        <f t="shared" si="657"/>
        <v>5.5234848002039385</v>
      </c>
    </row>
    <row r="21058" spans="1:8" ht="15" hidden="1" thickBot="1">
      <c r="A21058" s="409">
        <v>202210</v>
      </c>
      <c r="B21058" s="196" t="s">
        <v>1767</v>
      </c>
      <c r="C21058" s="197" t="s">
        <v>1736</v>
      </c>
      <c r="D21058" s="198" t="s">
        <v>337</v>
      </c>
      <c r="E21058" s="421">
        <v>96937</v>
      </c>
      <c r="F21058" s="413">
        <v>156.91</v>
      </c>
      <c r="G21058" s="414">
        <f t="shared" ref="G21058:G21121" si="658">+E21058/F21058</f>
        <v>617.78726658594098</v>
      </c>
      <c r="H21058" s="415">
        <f t="shared" ref="H21058:H21121" si="659">IF(D21058="TB",G21058/200,IF(D21058="LT",G21058,"VER"))</f>
        <v>3.088936332929705</v>
      </c>
    </row>
    <row r="21059" spans="1:8" ht="15" hidden="1" thickBot="1">
      <c r="A21059" s="409">
        <v>202210</v>
      </c>
      <c r="B21059" s="196" t="s">
        <v>1768</v>
      </c>
      <c r="C21059" s="197" t="s">
        <v>1736</v>
      </c>
      <c r="D21059" s="198" t="s">
        <v>337</v>
      </c>
      <c r="E21059" s="421">
        <v>91450</v>
      </c>
      <c r="F21059" s="413">
        <v>156.91</v>
      </c>
      <c r="G21059" s="414">
        <f t="shared" si="658"/>
        <v>582.81817602447268</v>
      </c>
      <c r="H21059" s="415">
        <f t="shared" si="659"/>
        <v>2.9140908801223633</v>
      </c>
    </row>
    <row r="21060" spans="1:8" ht="15" hidden="1" thickBot="1">
      <c r="A21060" s="409">
        <v>202210</v>
      </c>
      <c r="B21060" s="196" t="s">
        <v>1769</v>
      </c>
      <c r="C21060" s="197" t="s">
        <v>1736</v>
      </c>
      <c r="D21060" s="198" t="s">
        <v>339</v>
      </c>
      <c r="E21060" s="421">
        <v>485</v>
      </c>
      <c r="F21060" s="413">
        <v>156.91</v>
      </c>
      <c r="G21060" s="414">
        <f t="shared" si="658"/>
        <v>3.0909438531642341</v>
      </c>
      <c r="H21060" s="415">
        <f t="shared" si="659"/>
        <v>3.0909438531642341</v>
      </c>
    </row>
    <row r="21061" spans="1:8" ht="15" hidden="1" thickBot="1">
      <c r="A21061" s="409">
        <v>202210</v>
      </c>
      <c r="B21061" s="196" t="s">
        <v>1770</v>
      </c>
      <c r="C21061" s="197" t="s">
        <v>2702</v>
      </c>
      <c r="D21061" s="198" t="s">
        <v>337</v>
      </c>
      <c r="E21061" s="421">
        <v>97277</v>
      </c>
      <c r="F21061" s="413">
        <v>156.91</v>
      </c>
      <c r="G21061" s="414">
        <f t="shared" si="658"/>
        <v>619.95411382321072</v>
      </c>
      <c r="H21061" s="415">
        <f t="shared" si="659"/>
        <v>3.0997705691160538</v>
      </c>
    </row>
    <row r="21062" spans="1:8" ht="15" hidden="1" thickBot="1">
      <c r="A21062" s="409">
        <v>202210</v>
      </c>
      <c r="B21062" s="196" t="s">
        <v>1771</v>
      </c>
      <c r="C21062" s="197" t="s">
        <v>2703</v>
      </c>
      <c r="D21062" s="198" t="s">
        <v>339</v>
      </c>
      <c r="E21062" s="421">
        <v>486</v>
      </c>
      <c r="F21062" s="413">
        <v>156.91</v>
      </c>
      <c r="G21062" s="414">
        <f t="shared" si="658"/>
        <v>3.0973169332738513</v>
      </c>
      <c r="H21062" s="415">
        <f t="shared" si="659"/>
        <v>3.0973169332738513</v>
      </c>
    </row>
    <row r="21063" spans="1:8" ht="15" hidden="1" thickBot="1">
      <c r="A21063" s="409">
        <v>202210</v>
      </c>
      <c r="B21063" s="196" t="s">
        <v>1772</v>
      </c>
      <c r="C21063" s="197" t="s">
        <v>1736</v>
      </c>
      <c r="D21063" s="198" t="s">
        <v>337</v>
      </c>
      <c r="E21063" s="421">
        <v>97277</v>
      </c>
      <c r="F21063" s="413">
        <v>156.91</v>
      </c>
      <c r="G21063" s="414">
        <f t="shared" si="658"/>
        <v>619.95411382321072</v>
      </c>
      <c r="H21063" s="415">
        <f t="shared" si="659"/>
        <v>3.0997705691160538</v>
      </c>
    </row>
    <row r="21064" spans="1:8" ht="15" hidden="1" thickBot="1">
      <c r="A21064" s="409">
        <v>202210</v>
      </c>
      <c r="B21064" s="196" t="s">
        <v>1773</v>
      </c>
      <c r="C21064" s="197" t="s">
        <v>1736</v>
      </c>
      <c r="D21064" s="198" t="s">
        <v>337</v>
      </c>
      <c r="E21064" s="421">
        <v>86696</v>
      </c>
      <c r="F21064" s="413">
        <v>156.91</v>
      </c>
      <c r="G21064" s="414">
        <f t="shared" si="658"/>
        <v>552.52055318335351</v>
      </c>
      <c r="H21064" s="415">
        <f t="shared" si="659"/>
        <v>2.7626027659167676</v>
      </c>
    </row>
    <row r="21065" spans="1:8" ht="15" hidden="1" thickBot="1">
      <c r="A21065" s="409">
        <v>202210</v>
      </c>
      <c r="B21065" s="196" t="s">
        <v>1774</v>
      </c>
      <c r="C21065" s="197" t="s">
        <v>1736</v>
      </c>
      <c r="D21065" s="198" t="s">
        <v>339</v>
      </c>
      <c r="E21065" s="421">
        <v>433</v>
      </c>
      <c r="F21065" s="413">
        <v>156.91</v>
      </c>
      <c r="G21065" s="414">
        <f t="shared" si="658"/>
        <v>2.7595436874641517</v>
      </c>
      <c r="H21065" s="415">
        <f t="shared" si="659"/>
        <v>2.7595436874641517</v>
      </c>
    </row>
    <row r="21066" spans="1:8" ht="15" hidden="1" thickBot="1">
      <c r="A21066" s="409">
        <v>202210</v>
      </c>
      <c r="B21066" s="196" t="s">
        <v>1775</v>
      </c>
      <c r="C21066" s="197" t="s">
        <v>1736</v>
      </c>
      <c r="D21066" s="198" t="s">
        <v>339</v>
      </c>
      <c r="E21066" s="421">
        <v>477</v>
      </c>
      <c r="F21066" s="413">
        <v>156.91</v>
      </c>
      <c r="G21066" s="414">
        <f t="shared" si="658"/>
        <v>3.0399592122872985</v>
      </c>
      <c r="H21066" s="415">
        <f t="shared" si="659"/>
        <v>3.0399592122872985</v>
      </c>
    </row>
    <row r="21067" spans="1:8" ht="15" hidden="1" thickBot="1">
      <c r="A21067" s="409">
        <v>202210</v>
      </c>
      <c r="B21067" s="196" t="s">
        <v>1776</v>
      </c>
      <c r="C21067" s="197" t="s">
        <v>1736</v>
      </c>
      <c r="D21067" s="198" t="s">
        <v>337</v>
      </c>
      <c r="E21067" s="421">
        <v>76117</v>
      </c>
      <c r="F21067" s="413">
        <v>156.91</v>
      </c>
      <c r="G21067" s="414">
        <f t="shared" si="658"/>
        <v>485.0997387037155</v>
      </c>
      <c r="H21067" s="415">
        <f t="shared" si="659"/>
        <v>2.4254986935185774</v>
      </c>
    </row>
    <row r="21068" spans="1:8" ht="15" hidden="1" thickBot="1">
      <c r="A21068" s="409">
        <v>202210</v>
      </c>
      <c r="B21068" s="196" t="s">
        <v>1777</v>
      </c>
      <c r="C21068" s="197" t="s">
        <v>1736</v>
      </c>
      <c r="D21068" s="198" t="s">
        <v>337</v>
      </c>
      <c r="E21068" s="421">
        <v>83643</v>
      </c>
      <c r="F21068" s="413">
        <v>156.91</v>
      </c>
      <c r="G21068" s="414">
        <f t="shared" si="658"/>
        <v>533.06353960869285</v>
      </c>
      <c r="H21068" s="415">
        <f t="shared" si="659"/>
        <v>2.6653176980434643</v>
      </c>
    </row>
    <row r="21069" spans="1:8" ht="15" hidden="1" thickBot="1">
      <c r="A21069" s="409">
        <v>202210</v>
      </c>
      <c r="B21069" s="196" t="s">
        <v>1778</v>
      </c>
      <c r="C21069" s="197" t="s">
        <v>2704</v>
      </c>
      <c r="D21069" s="198" t="s">
        <v>339</v>
      </c>
      <c r="E21069" s="421">
        <v>418</v>
      </c>
      <c r="F21069" s="413">
        <v>156.91</v>
      </c>
      <c r="G21069" s="414">
        <f t="shared" si="658"/>
        <v>2.6639474858198966</v>
      </c>
      <c r="H21069" s="415">
        <f t="shared" si="659"/>
        <v>2.6639474858198966</v>
      </c>
    </row>
    <row r="21070" spans="1:8" ht="15" hidden="1" thickBot="1">
      <c r="A21070" s="409">
        <v>202210</v>
      </c>
      <c r="B21070" s="196" t="s">
        <v>1779</v>
      </c>
      <c r="C21070" s="197" t="s">
        <v>2705</v>
      </c>
      <c r="D21070" s="198" t="s">
        <v>339</v>
      </c>
      <c r="E21070" s="421">
        <v>381</v>
      </c>
      <c r="F21070" s="413">
        <v>156.91</v>
      </c>
      <c r="G21070" s="414">
        <f t="shared" si="658"/>
        <v>2.4281435217640688</v>
      </c>
      <c r="H21070" s="415">
        <f t="shared" si="659"/>
        <v>2.4281435217640688</v>
      </c>
    </row>
    <row r="21071" spans="1:8" ht="15" hidden="1" thickBot="1">
      <c r="A21071" s="409">
        <v>202210</v>
      </c>
      <c r="B21071" s="196" t="s">
        <v>1780</v>
      </c>
      <c r="C21071" s="197" t="s">
        <v>1736</v>
      </c>
      <c r="D21071" s="198" t="s">
        <v>337</v>
      </c>
      <c r="E21071" s="421">
        <v>107503</v>
      </c>
      <c r="F21071" s="413">
        <v>156.91</v>
      </c>
      <c r="G21071" s="414">
        <f t="shared" si="658"/>
        <v>685.125231024154</v>
      </c>
      <c r="H21071" s="415">
        <f t="shared" si="659"/>
        <v>3.4256261551207698</v>
      </c>
    </row>
    <row r="21072" spans="1:8" ht="15" hidden="1" thickBot="1">
      <c r="A21072" s="409">
        <v>202210</v>
      </c>
      <c r="B21072" s="196" t="s">
        <v>1781</v>
      </c>
      <c r="C21072" s="197" t="s">
        <v>1736</v>
      </c>
      <c r="D21072" s="198" t="s">
        <v>339</v>
      </c>
      <c r="E21072" s="421">
        <v>537</v>
      </c>
      <c r="F21072" s="413">
        <v>156.91</v>
      </c>
      <c r="G21072" s="414">
        <f t="shared" si="658"/>
        <v>3.4223440188643171</v>
      </c>
      <c r="H21072" s="415">
        <f t="shared" si="659"/>
        <v>3.4223440188643171</v>
      </c>
    </row>
    <row r="21073" spans="1:8" ht="15" hidden="1" thickBot="1">
      <c r="A21073" s="409">
        <v>202210</v>
      </c>
      <c r="B21073" s="196" t="s">
        <v>1782</v>
      </c>
      <c r="C21073" s="197" t="s">
        <v>1736</v>
      </c>
      <c r="D21073" s="198" t="s">
        <v>337</v>
      </c>
      <c r="E21073" s="421">
        <v>48956</v>
      </c>
      <c r="F21073" s="413">
        <v>156.91</v>
      </c>
      <c r="G21073" s="414">
        <f t="shared" si="658"/>
        <v>312.00050984640876</v>
      </c>
      <c r="H21073" s="415">
        <f t="shared" si="659"/>
        <v>1.5600025492320437</v>
      </c>
    </row>
    <row r="21074" spans="1:8" ht="15" hidden="1" thickBot="1">
      <c r="A21074" s="409">
        <v>202210</v>
      </c>
      <c r="B21074" s="196" t="s">
        <v>1783</v>
      </c>
      <c r="C21074" s="197" t="s">
        <v>1736</v>
      </c>
      <c r="D21074" s="198" t="s">
        <v>337</v>
      </c>
      <c r="E21074" s="421">
        <v>76361</v>
      </c>
      <c r="F21074" s="413">
        <v>156.91</v>
      </c>
      <c r="G21074" s="414">
        <f t="shared" si="658"/>
        <v>486.65477025046204</v>
      </c>
      <c r="H21074" s="415">
        <f t="shared" si="659"/>
        <v>2.4332738512523102</v>
      </c>
    </row>
    <row r="21075" spans="1:8" ht="15" hidden="1" thickBot="1">
      <c r="A21075" s="409">
        <v>202210</v>
      </c>
      <c r="B21075" s="196" t="s">
        <v>1784</v>
      </c>
      <c r="C21075" s="197" t="s">
        <v>1736</v>
      </c>
      <c r="D21075" s="198" t="s">
        <v>337</v>
      </c>
      <c r="E21075" s="421">
        <v>82758</v>
      </c>
      <c r="F21075" s="413">
        <v>156.91</v>
      </c>
      <c r="G21075" s="414">
        <f t="shared" si="658"/>
        <v>527.42336371168187</v>
      </c>
      <c r="H21075" s="415">
        <f t="shared" si="659"/>
        <v>2.6371168185584093</v>
      </c>
    </row>
    <row r="21076" spans="1:8" ht="15" hidden="1" thickBot="1">
      <c r="A21076" s="409">
        <v>202210</v>
      </c>
      <c r="B21076" s="196" t="s">
        <v>1785</v>
      </c>
      <c r="C21076" s="197" t="s">
        <v>1736</v>
      </c>
      <c r="D21076" s="198" t="s">
        <v>337</v>
      </c>
      <c r="E21076" s="421">
        <v>76361</v>
      </c>
      <c r="F21076" s="413">
        <v>156.91</v>
      </c>
      <c r="G21076" s="414">
        <f t="shared" si="658"/>
        <v>486.65477025046204</v>
      </c>
      <c r="H21076" s="415">
        <f t="shared" si="659"/>
        <v>2.4332738512523102</v>
      </c>
    </row>
    <row r="21077" spans="1:8" ht="15" hidden="1" thickBot="1">
      <c r="A21077" s="409">
        <v>202210</v>
      </c>
      <c r="B21077" s="196" t="s">
        <v>1786</v>
      </c>
      <c r="C21077" s="197" t="s">
        <v>2706</v>
      </c>
      <c r="D21077" s="198" t="s">
        <v>339</v>
      </c>
      <c r="E21077" s="421">
        <v>382</v>
      </c>
      <c r="F21077" s="413">
        <v>156.91</v>
      </c>
      <c r="G21077" s="414">
        <f t="shared" si="658"/>
        <v>2.4345166018736855</v>
      </c>
      <c r="H21077" s="415">
        <f t="shared" si="659"/>
        <v>2.4345166018736855</v>
      </c>
    </row>
    <row r="21078" spans="1:8" ht="15" hidden="1" thickBot="1">
      <c r="A21078" s="409">
        <v>202210</v>
      </c>
      <c r="B21078" s="196" t="s">
        <v>1787</v>
      </c>
      <c r="C21078" s="197" t="s">
        <v>1736</v>
      </c>
      <c r="D21078" s="198" t="s">
        <v>337</v>
      </c>
      <c r="E21078" s="421">
        <v>76246</v>
      </c>
      <c r="F21078" s="413">
        <v>156.91</v>
      </c>
      <c r="G21078" s="414">
        <f t="shared" si="658"/>
        <v>485.92186603785609</v>
      </c>
      <c r="H21078" s="415">
        <f t="shared" si="659"/>
        <v>2.4296093301892805</v>
      </c>
    </row>
    <row r="21079" spans="1:8" ht="15" hidden="1" thickBot="1">
      <c r="A21079" s="409">
        <v>202210</v>
      </c>
      <c r="B21079" s="196" t="s">
        <v>1788</v>
      </c>
      <c r="C21079" s="197" t="s">
        <v>1736</v>
      </c>
      <c r="D21079" s="198" t="s">
        <v>337</v>
      </c>
      <c r="E21079" s="421">
        <v>44797</v>
      </c>
      <c r="F21079" s="413">
        <v>156.91</v>
      </c>
      <c r="G21079" s="414">
        <f t="shared" si="658"/>
        <v>285.49486967051178</v>
      </c>
      <c r="H21079" s="415">
        <f t="shared" si="659"/>
        <v>1.4274743483525589</v>
      </c>
    </row>
    <row r="21080" spans="1:8" ht="15" hidden="1" thickBot="1">
      <c r="A21080" s="409">
        <v>202210</v>
      </c>
      <c r="B21080" s="196" t="s">
        <v>1789</v>
      </c>
      <c r="C21080" s="197" t="s">
        <v>1736</v>
      </c>
      <c r="D21080" s="198" t="s">
        <v>337</v>
      </c>
      <c r="E21080" s="421">
        <v>67963</v>
      </c>
      <c r="F21080" s="413">
        <v>156.91</v>
      </c>
      <c r="G21080" s="414">
        <f t="shared" si="658"/>
        <v>433.1336434898987</v>
      </c>
      <c r="H21080" s="415">
        <f t="shared" si="659"/>
        <v>2.1656682174494937</v>
      </c>
    </row>
    <row r="21081" spans="1:8" ht="15" hidden="1" thickBot="1">
      <c r="A21081" s="409">
        <v>202210</v>
      </c>
      <c r="B21081" s="196" t="s">
        <v>1790</v>
      </c>
      <c r="C21081" s="197" t="s">
        <v>1736</v>
      </c>
      <c r="D21081" s="198" t="s">
        <v>339</v>
      </c>
      <c r="E21081" s="421">
        <v>340</v>
      </c>
      <c r="F21081" s="413">
        <v>156.91</v>
      </c>
      <c r="G21081" s="414">
        <f t="shared" si="658"/>
        <v>2.1668472372697725</v>
      </c>
      <c r="H21081" s="415">
        <f t="shared" si="659"/>
        <v>2.1668472372697725</v>
      </c>
    </row>
    <row r="21082" spans="1:8" ht="15" hidden="1" thickBot="1">
      <c r="A21082" s="409">
        <v>202210</v>
      </c>
      <c r="B21082" s="196" t="s">
        <v>1791</v>
      </c>
      <c r="C21082" s="197" t="s">
        <v>1736</v>
      </c>
      <c r="D21082" s="198" t="s">
        <v>337</v>
      </c>
      <c r="E21082" s="421">
        <v>83934</v>
      </c>
      <c r="F21082" s="413">
        <v>156.91</v>
      </c>
      <c r="G21082" s="414">
        <f t="shared" si="658"/>
        <v>534.91810592059142</v>
      </c>
      <c r="H21082" s="415">
        <f t="shared" si="659"/>
        <v>2.6745905296029573</v>
      </c>
    </row>
    <row r="21083" spans="1:8" ht="15" hidden="1" thickBot="1">
      <c r="A21083" s="409">
        <v>202210</v>
      </c>
      <c r="B21083" s="196" t="s">
        <v>1792</v>
      </c>
      <c r="C21083" s="197" t="s">
        <v>2707</v>
      </c>
      <c r="D21083" s="198" t="s">
        <v>339</v>
      </c>
      <c r="E21083" s="421">
        <v>420</v>
      </c>
      <c r="F21083" s="413">
        <v>156.91</v>
      </c>
      <c r="G21083" s="414">
        <f t="shared" si="658"/>
        <v>2.6766936460391308</v>
      </c>
      <c r="H21083" s="415">
        <f t="shared" si="659"/>
        <v>2.6766936460391308</v>
      </c>
    </row>
    <row r="21084" spans="1:8" ht="15" hidden="1" thickBot="1">
      <c r="A21084" s="409">
        <v>202210</v>
      </c>
      <c r="B21084" s="196" t="s">
        <v>1793</v>
      </c>
      <c r="C21084" s="197" t="s">
        <v>1736</v>
      </c>
      <c r="D21084" s="198" t="s">
        <v>337</v>
      </c>
      <c r="E21084" s="421">
        <v>76891</v>
      </c>
      <c r="F21084" s="413">
        <v>156.91</v>
      </c>
      <c r="G21084" s="414">
        <f t="shared" si="658"/>
        <v>490.03250270855904</v>
      </c>
      <c r="H21084" s="415">
        <f t="shared" si="659"/>
        <v>2.4501625135427951</v>
      </c>
    </row>
    <row r="21085" spans="1:8" ht="15" hidden="1" thickBot="1">
      <c r="A21085" s="409">
        <v>202210</v>
      </c>
      <c r="B21085" s="196" t="s">
        <v>1794</v>
      </c>
      <c r="C21085" s="197" t="s">
        <v>1736</v>
      </c>
      <c r="D21085" s="198" t="s">
        <v>339</v>
      </c>
      <c r="E21085" s="421">
        <v>384</v>
      </c>
      <c r="F21085" s="413">
        <v>156.91</v>
      </c>
      <c r="G21085" s="414">
        <f t="shared" si="658"/>
        <v>2.4472627620929197</v>
      </c>
      <c r="H21085" s="415">
        <f t="shared" si="659"/>
        <v>2.4472627620929197</v>
      </c>
    </row>
    <row r="21086" spans="1:8" ht="15" hidden="1" thickBot="1">
      <c r="A21086" s="409">
        <v>202210</v>
      </c>
      <c r="B21086" s="196" t="s">
        <v>1795</v>
      </c>
      <c r="C21086" s="197" t="s">
        <v>1736</v>
      </c>
      <c r="D21086" s="198" t="s">
        <v>337</v>
      </c>
      <c r="E21086" s="421">
        <v>15936</v>
      </c>
      <c r="F21086" s="413">
        <v>156.91</v>
      </c>
      <c r="G21086" s="414">
        <f t="shared" si="658"/>
        <v>101.56140462685616</v>
      </c>
      <c r="H21086" s="415">
        <f t="shared" si="659"/>
        <v>0.50780702313428083</v>
      </c>
    </row>
    <row r="21087" spans="1:8" ht="15" hidden="1" thickBot="1">
      <c r="A21087" s="409">
        <v>202210</v>
      </c>
      <c r="B21087" s="196" t="s">
        <v>1796</v>
      </c>
      <c r="C21087" s="197" t="s">
        <v>1736</v>
      </c>
      <c r="D21087" s="198" t="s">
        <v>339</v>
      </c>
      <c r="E21087" s="421">
        <v>79.67</v>
      </c>
      <c r="F21087" s="413">
        <v>156.91</v>
      </c>
      <c r="G21087" s="414">
        <f t="shared" si="658"/>
        <v>0.5077432923331846</v>
      </c>
      <c r="H21087" s="415">
        <f t="shared" si="659"/>
        <v>0.5077432923331846</v>
      </c>
    </row>
    <row r="21088" spans="1:8" ht="15" hidden="1" thickBot="1">
      <c r="A21088" s="409">
        <v>202210</v>
      </c>
      <c r="B21088" s="196" t="s">
        <v>1797</v>
      </c>
      <c r="C21088" s="197" t="s">
        <v>1736</v>
      </c>
      <c r="D21088" s="198" t="s">
        <v>337</v>
      </c>
      <c r="E21088" s="421">
        <v>68504</v>
      </c>
      <c r="F21088" s="413">
        <v>156.91</v>
      </c>
      <c r="G21088" s="414">
        <f t="shared" si="658"/>
        <v>436.58147982920144</v>
      </c>
      <c r="H21088" s="415">
        <f t="shared" si="659"/>
        <v>2.1829073991460071</v>
      </c>
    </row>
    <row r="21089" spans="1:8" ht="15" hidden="1" thickBot="1">
      <c r="A21089" s="409">
        <v>202210</v>
      </c>
      <c r="B21089" s="196" t="s">
        <v>1798</v>
      </c>
      <c r="C21089" s="197" t="s">
        <v>1736</v>
      </c>
      <c r="D21089" s="198" t="s">
        <v>339</v>
      </c>
      <c r="E21089" s="421">
        <v>342</v>
      </c>
      <c r="F21089" s="413">
        <v>156.91</v>
      </c>
      <c r="G21089" s="414">
        <f t="shared" si="658"/>
        <v>2.1795933974890063</v>
      </c>
      <c r="H21089" s="415">
        <f t="shared" si="659"/>
        <v>2.1795933974890063</v>
      </c>
    </row>
    <row r="21090" spans="1:8" ht="15" hidden="1" thickBot="1">
      <c r="A21090" s="409">
        <v>202210</v>
      </c>
      <c r="B21090" s="196" t="s">
        <v>1799</v>
      </c>
      <c r="C21090" s="197" t="s">
        <v>1736</v>
      </c>
      <c r="D21090" s="198" t="s">
        <v>337</v>
      </c>
      <c r="E21090" s="421">
        <v>120817</v>
      </c>
      <c r="F21090" s="413">
        <v>156.91</v>
      </c>
      <c r="G21090" s="414">
        <f t="shared" si="658"/>
        <v>769.97641960359442</v>
      </c>
      <c r="H21090" s="415">
        <f t="shared" si="659"/>
        <v>3.849882098017972</v>
      </c>
    </row>
    <row r="21091" spans="1:8" ht="15" hidden="1" thickBot="1">
      <c r="A21091" s="409">
        <v>202210</v>
      </c>
      <c r="B21091" s="196" t="s">
        <v>1800</v>
      </c>
      <c r="C21091" s="197" t="s">
        <v>1736</v>
      </c>
      <c r="D21091" s="198" t="s">
        <v>339</v>
      </c>
      <c r="E21091" s="421">
        <v>604</v>
      </c>
      <c r="F21091" s="413">
        <v>156.91</v>
      </c>
      <c r="G21091" s="414">
        <f t="shared" si="658"/>
        <v>3.8493403862086546</v>
      </c>
      <c r="H21091" s="415">
        <f t="shared" si="659"/>
        <v>3.8493403862086546</v>
      </c>
    </row>
    <row r="21092" spans="1:8" ht="15" hidden="1" thickBot="1">
      <c r="A21092" s="409">
        <v>202210</v>
      </c>
      <c r="B21092" s="196" t="s">
        <v>1801</v>
      </c>
      <c r="C21092" s="197" t="s">
        <v>1736</v>
      </c>
      <c r="D21092" s="198" t="s">
        <v>337</v>
      </c>
      <c r="E21092" s="421">
        <v>69995</v>
      </c>
      <c r="F21092" s="413">
        <v>156.91</v>
      </c>
      <c r="G21092" s="414">
        <f t="shared" si="658"/>
        <v>446.08374227264039</v>
      </c>
      <c r="H21092" s="415">
        <f t="shared" si="659"/>
        <v>2.2304187113632019</v>
      </c>
    </row>
    <row r="21093" spans="1:8" ht="15" hidden="1" thickBot="1">
      <c r="A21093" s="409">
        <v>202210</v>
      </c>
      <c r="B21093" s="196" t="s">
        <v>1802</v>
      </c>
      <c r="C21093" s="197" t="s">
        <v>1736</v>
      </c>
      <c r="D21093" s="198" t="s">
        <v>337</v>
      </c>
      <c r="E21093" s="421">
        <v>144907</v>
      </c>
      <c r="F21093" s="413">
        <v>156.91</v>
      </c>
      <c r="G21093" s="414">
        <f t="shared" si="658"/>
        <v>923.50391944426747</v>
      </c>
      <c r="H21093" s="415">
        <f t="shared" si="659"/>
        <v>4.617519597221337</v>
      </c>
    </row>
    <row r="21094" spans="1:8" ht="15" hidden="1" thickBot="1">
      <c r="A21094" s="409">
        <v>202210</v>
      </c>
      <c r="B21094" s="196" t="s">
        <v>1803</v>
      </c>
      <c r="C21094" s="197" t="s">
        <v>1736</v>
      </c>
      <c r="D21094" s="198" t="s">
        <v>337</v>
      </c>
      <c r="E21094" s="421">
        <v>68928</v>
      </c>
      <c r="F21094" s="413">
        <v>156.91</v>
      </c>
      <c r="G21094" s="414">
        <f t="shared" si="658"/>
        <v>439.28366579567904</v>
      </c>
      <c r="H21094" s="415">
        <f t="shared" si="659"/>
        <v>2.1964183289783952</v>
      </c>
    </row>
    <row r="21095" spans="1:8" ht="15" hidden="1" thickBot="1">
      <c r="A21095" s="409">
        <v>202210</v>
      </c>
      <c r="B21095" s="196" t="s">
        <v>1804</v>
      </c>
      <c r="C21095" s="197" t="s">
        <v>1736</v>
      </c>
      <c r="D21095" s="198" t="s">
        <v>337</v>
      </c>
      <c r="E21095" s="421">
        <v>68928</v>
      </c>
      <c r="F21095" s="413">
        <v>156.91</v>
      </c>
      <c r="G21095" s="414">
        <f t="shared" si="658"/>
        <v>439.28366579567904</v>
      </c>
      <c r="H21095" s="415">
        <f t="shared" si="659"/>
        <v>2.1964183289783952</v>
      </c>
    </row>
    <row r="21096" spans="1:8" ht="15" hidden="1" thickBot="1">
      <c r="A21096" s="409">
        <v>202210</v>
      </c>
      <c r="B21096" s="196" t="s">
        <v>1805</v>
      </c>
      <c r="C21096" s="197" t="s">
        <v>1736</v>
      </c>
      <c r="D21096" s="198" t="s">
        <v>339</v>
      </c>
      <c r="E21096" s="421">
        <v>345</v>
      </c>
      <c r="F21096" s="413">
        <v>156.91</v>
      </c>
      <c r="G21096" s="414">
        <f t="shared" si="658"/>
        <v>2.1987126378178576</v>
      </c>
      <c r="H21096" s="415">
        <f t="shared" si="659"/>
        <v>2.1987126378178576</v>
      </c>
    </row>
    <row r="21097" spans="1:8" ht="15" hidden="1" thickBot="1">
      <c r="A21097" s="409">
        <v>202210</v>
      </c>
      <c r="B21097" s="196" t="s">
        <v>1806</v>
      </c>
      <c r="C21097" s="197" t="s">
        <v>2708</v>
      </c>
      <c r="D21097" s="198" t="s">
        <v>339</v>
      </c>
      <c r="E21097" s="421">
        <v>345</v>
      </c>
      <c r="F21097" s="413">
        <v>156.91</v>
      </c>
      <c r="G21097" s="414">
        <f t="shared" si="658"/>
        <v>2.1987126378178576</v>
      </c>
      <c r="H21097" s="415">
        <f t="shared" si="659"/>
        <v>2.1987126378178576</v>
      </c>
    </row>
    <row r="21098" spans="1:8" ht="15" hidden="1" thickBot="1">
      <c r="A21098" s="409">
        <v>202210</v>
      </c>
      <c r="B21098" s="196" t="s">
        <v>1807</v>
      </c>
      <c r="C21098" s="197" t="s">
        <v>1736</v>
      </c>
      <c r="D21098" s="198" t="s">
        <v>337</v>
      </c>
      <c r="E21098" s="421">
        <v>43251</v>
      </c>
      <c r="F21098" s="413">
        <v>156.91</v>
      </c>
      <c r="G21098" s="414">
        <f t="shared" si="658"/>
        <v>275.6420878210439</v>
      </c>
      <c r="H21098" s="415">
        <f t="shared" si="659"/>
        <v>1.3782104391052195</v>
      </c>
    </row>
    <row r="21099" spans="1:8" ht="15" hidden="1" thickBot="1">
      <c r="A21099" s="409">
        <v>202210</v>
      </c>
      <c r="B21099" s="196" t="s">
        <v>1808</v>
      </c>
      <c r="C21099" s="197" t="s">
        <v>1736</v>
      </c>
      <c r="D21099" s="198" t="s">
        <v>339</v>
      </c>
      <c r="E21099" s="421">
        <v>216</v>
      </c>
      <c r="F21099" s="413">
        <v>156.91</v>
      </c>
      <c r="G21099" s="414">
        <f t="shared" si="658"/>
        <v>1.3765853036772673</v>
      </c>
      <c r="H21099" s="415">
        <f t="shared" si="659"/>
        <v>1.3765853036772673</v>
      </c>
    </row>
    <row r="21100" spans="1:8" ht="15" hidden="1" thickBot="1">
      <c r="A21100" s="409">
        <v>202210</v>
      </c>
      <c r="B21100" s="196" t="s">
        <v>1809</v>
      </c>
      <c r="C21100" s="197" t="s">
        <v>1736</v>
      </c>
      <c r="D21100" s="198" t="s">
        <v>337</v>
      </c>
      <c r="E21100" s="421">
        <v>68928</v>
      </c>
      <c r="F21100" s="413">
        <v>156.91</v>
      </c>
      <c r="G21100" s="414">
        <f t="shared" si="658"/>
        <v>439.28366579567904</v>
      </c>
      <c r="H21100" s="415">
        <f t="shared" si="659"/>
        <v>2.1964183289783952</v>
      </c>
    </row>
    <row r="21101" spans="1:8" ht="15" hidden="1" thickBot="1">
      <c r="A21101" s="409">
        <v>202210</v>
      </c>
      <c r="B21101" s="196" t="s">
        <v>1810</v>
      </c>
      <c r="C21101" s="197" t="s">
        <v>2709</v>
      </c>
      <c r="D21101" s="198" t="s">
        <v>337</v>
      </c>
      <c r="E21101" s="421">
        <v>68928</v>
      </c>
      <c r="F21101" s="413">
        <v>156.91</v>
      </c>
      <c r="G21101" s="414">
        <f t="shared" si="658"/>
        <v>439.28366579567904</v>
      </c>
      <c r="H21101" s="415">
        <f t="shared" si="659"/>
        <v>2.1964183289783952</v>
      </c>
    </row>
    <row r="21102" spans="1:8" ht="15" hidden="1" thickBot="1">
      <c r="A21102" s="409">
        <v>202210</v>
      </c>
      <c r="B21102" s="196" t="s">
        <v>1811</v>
      </c>
      <c r="C21102" s="197" t="s">
        <v>2710</v>
      </c>
      <c r="D21102" s="198" t="s">
        <v>339</v>
      </c>
      <c r="E21102" s="421">
        <v>345</v>
      </c>
      <c r="F21102" s="413">
        <v>156.91</v>
      </c>
      <c r="G21102" s="414">
        <f t="shared" si="658"/>
        <v>2.1987126378178576</v>
      </c>
      <c r="H21102" s="415">
        <f t="shared" si="659"/>
        <v>2.1987126378178576</v>
      </c>
    </row>
    <row r="21103" spans="1:8" ht="15" hidden="1" thickBot="1">
      <c r="A21103" s="409">
        <v>202210</v>
      </c>
      <c r="B21103" s="196" t="s">
        <v>1812</v>
      </c>
      <c r="C21103" s="197" t="s">
        <v>1736</v>
      </c>
      <c r="D21103" s="198" t="s">
        <v>337</v>
      </c>
      <c r="E21103" s="421">
        <v>92839</v>
      </c>
      <c r="F21103" s="413">
        <v>156.91</v>
      </c>
      <c r="G21103" s="414">
        <f t="shared" si="658"/>
        <v>591.67038429673062</v>
      </c>
      <c r="H21103" s="415">
        <f t="shared" si="659"/>
        <v>2.9583519214836529</v>
      </c>
    </row>
    <row r="21104" spans="1:8" ht="15" hidden="1" thickBot="1">
      <c r="A21104" s="409">
        <v>202210</v>
      </c>
      <c r="B21104" s="196" t="s">
        <v>1813</v>
      </c>
      <c r="C21104" s="197" t="s">
        <v>1736</v>
      </c>
      <c r="D21104" s="198" t="s">
        <v>339</v>
      </c>
      <c r="E21104" s="421">
        <v>464</v>
      </c>
      <c r="F21104" s="413">
        <v>156.91</v>
      </c>
      <c r="G21104" s="414">
        <f t="shared" si="658"/>
        <v>2.9571091708622776</v>
      </c>
      <c r="H21104" s="415">
        <f t="shared" si="659"/>
        <v>2.9571091708622776</v>
      </c>
    </row>
    <row r="21105" spans="1:8" ht="15" hidden="1" thickBot="1">
      <c r="A21105" s="409">
        <v>202210</v>
      </c>
      <c r="B21105" s="196" t="s">
        <v>1814</v>
      </c>
      <c r="C21105" s="197" t="s">
        <v>1736</v>
      </c>
      <c r="D21105" s="198" t="s">
        <v>337</v>
      </c>
      <c r="E21105" s="421">
        <v>129503</v>
      </c>
      <c r="F21105" s="413">
        <v>156.91</v>
      </c>
      <c r="G21105" s="414">
        <f t="shared" si="658"/>
        <v>825.33299343572753</v>
      </c>
      <c r="H21105" s="415">
        <f t="shared" si="659"/>
        <v>4.1266649671786375</v>
      </c>
    </row>
    <row r="21106" spans="1:8" ht="15" hidden="1" thickBot="1">
      <c r="A21106" s="409">
        <v>202210</v>
      </c>
      <c r="B21106" s="196" t="s">
        <v>1815</v>
      </c>
      <c r="C21106" s="197" t="s">
        <v>1736</v>
      </c>
      <c r="D21106" s="198" t="s">
        <v>339</v>
      </c>
      <c r="E21106" s="421">
        <v>647</v>
      </c>
      <c r="F21106" s="413">
        <v>156.91</v>
      </c>
      <c r="G21106" s="414">
        <f t="shared" si="658"/>
        <v>4.1233828309221847</v>
      </c>
      <c r="H21106" s="415">
        <f t="shared" si="659"/>
        <v>4.1233828309221847</v>
      </c>
    </row>
    <row r="21107" spans="1:8" ht="15" hidden="1" thickBot="1">
      <c r="A21107" s="409">
        <v>202210</v>
      </c>
      <c r="B21107" s="196" t="s">
        <v>1816</v>
      </c>
      <c r="C21107" s="197" t="s">
        <v>1736</v>
      </c>
      <c r="D21107" s="198" t="s">
        <v>337</v>
      </c>
      <c r="E21107" s="421">
        <v>51731</v>
      </c>
      <c r="F21107" s="413">
        <v>156.91</v>
      </c>
      <c r="G21107" s="414">
        <f t="shared" si="658"/>
        <v>329.68580715059591</v>
      </c>
      <c r="H21107" s="415">
        <f t="shared" si="659"/>
        <v>1.6484290357529796</v>
      </c>
    </row>
    <row r="21108" spans="1:8" ht="15" hidden="1" thickBot="1">
      <c r="A21108" s="409">
        <v>202210</v>
      </c>
      <c r="B21108" s="196" t="s">
        <v>1817</v>
      </c>
      <c r="C21108" s="197" t="s">
        <v>1736</v>
      </c>
      <c r="D21108" s="198" t="s">
        <v>374</v>
      </c>
      <c r="E21108" s="421">
        <v>847.31</v>
      </c>
      <c r="F21108" s="413">
        <v>156.91</v>
      </c>
      <c r="G21108" s="414">
        <f t="shared" si="658"/>
        <v>5.3999745076795609</v>
      </c>
      <c r="H21108" s="415" t="str">
        <f t="shared" si="659"/>
        <v>VER</v>
      </c>
    </row>
    <row r="21109" spans="1:8" ht="15" hidden="1" thickBot="1">
      <c r="A21109" s="409">
        <v>202210</v>
      </c>
      <c r="B21109" s="196" t="s">
        <v>1818</v>
      </c>
      <c r="C21109" s="197" t="s">
        <v>1736</v>
      </c>
      <c r="D21109" s="198" t="s">
        <v>337</v>
      </c>
      <c r="E21109" s="421">
        <v>77301</v>
      </c>
      <c r="F21109" s="413">
        <v>156.91</v>
      </c>
      <c r="G21109" s="414">
        <f t="shared" si="658"/>
        <v>492.64546555350199</v>
      </c>
      <c r="H21109" s="415">
        <f t="shared" si="659"/>
        <v>2.4632273277675099</v>
      </c>
    </row>
    <row r="21110" spans="1:8" ht="15" hidden="1" thickBot="1">
      <c r="A21110" s="409">
        <v>202210</v>
      </c>
      <c r="B21110" s="196" t="s">
        <v>1819</v>
      </c>
      <c r="C21110" s="197" t="s">
        <v>2711</v>
      </c>
      <c r="D21110" s="198" t="s">
        <v>339</v>
      </c>
      <c r="E21110" s="421">
        <v>386</v>
      </c>
      <c r="F21110" s="413">
        <v>156.91</v>
      </c>
      <c r="G21110" s="414">
        <f t="shared" si="658"/>
        <v>2.4600089223121535</v>
      </c>
      <c r="H21110" s="415">
        <f t="shared" si="659"/>
        <v>2.4600089223121535</v>
      </c>
    </row>
    <row r="21111" spans="1:8" ht="15" hidden="1" thickBot="1">
      <c r="A21111" s="409">
        <v>202210</v>
      </c>
      <c r="B21111" s="196" t="s">
        <v>1820</v>
      </c>
      <c r="C21111" s="197" t="s">
        <v>1736</v>
      </c>
      <c r="D21111" s="198" t="s">
        <v>337</v>
      </c>
      <c r="E21111" s="421">
        <v>77301</v>
      </c>
      <c r="F21111" s="413">
        <v>156.91</v>
      </c>
      <c r="G21111" s="414">
        <f t="shared" si="658"/>
        <v>492.64546555350199</v>
      </c>
      <c r="H21111" s="415">
        <f t="shared" si="659"/>
        <v>2.4632273277675099</v>
      </c>
    </row>
    <row r="21112" spans="1:8" ht="15" hidden="1" thickBot="1">
      <c r="A21112" s="409">
        <v>202210</v>
      </c>
      <c r="B21112" s="196" t="s">
        <v>1821</v>
      </c>
      <c r="C21112" s="197" t="s">
        <v>1736</v>
      </c>
      <c r="D21112" s="198" t="s">
        <v>337</v>
      </c>
      <c r="E21112" s="421">
        <v>77301</v>
      </c>
      <c r="F21112" s="413">
        <v>156.91</v>
      </c>
      <c r="G21112" s="414">
        <f t="shared" si="658"/>
        <v>492.64546555350199</v>
      </c>
      <c r="H21112" s="415">
        <f t="shared" si="659"/>
        <v>2.4632273277675099</v>
      </c>
    </row>
    <row r="21113" spans="1:8" ht="15" hidden="1" thickBot="1">
      <c r="A21113" s="409">
        <v>202210</v>
      </c>
      <c r="B21113" s="196" t="s">
        <v>1822</v>
      </c>
      <c r="C21113" s="197" t="s">
        <v>1736</v>
      </c>
      <c r="D21113" s="198" t="s">
        <v>337</v>
      </c>
      <c r="E21113" s="421">
        <v>81129</v>
      </c>
      <c r="F21113" s="413">
        <v>156.91</v>
      </c>
      <c r="G21113" s="414">
        <f t="shared" si="658"/>
        <v>517.04161621311584</v>
      </c>
      <c r="H21113" s="415">
        <f t="shared" si="659"/>
        <v>2.5852080810655793</v>
      </c>
    </row>
    <row r="21114" spans="1:8" ht="15" hidden="1" thickBot="1">
      <c r="A21114" s="409">
        <v>202210</v>
      </c>
      <c r="B21114" s="196" t="s">
        <v>1823</v>
      </c>
      <c r="C21114" s="197" t="s">
        <v>2712</v>
      </c>
      <c r="D21114" s="198" t="s">
        <v>339</v>
      </c>
      <c r="E21114" s="421">
        <v>406</v>
      </c>
      <c r="F21114" s="413">
        <v>156.91</v>
      </c>
      <c r="G21114" s="414">
        <f t="shared" si="658"/>
        <v>2.5874705245044929</v>
      </c>
      <c r="H21114" s="415">
        <f t="shared" si="659"/>
        <v>2.5874705245044929</v>
      </c>
    </row>
    <row r="21115" spans="1:8" ht="15" hidden="1" thickBot="1">
      <c r="A21115" s="409">
        <v>202210</v>
      </c>
      <c r="B21115" s="196" t="s">
        <v>1824</v>
      </c>
      <c r="C21115" s="197" t="s">
        <v>1736</v>
      </c>
      <c r="D21115" s="198" t="s">
        <v>337</v>
      </c>
      <c r="E21115" s="421">
        <v>56413.440000000002</v>
      </c>
      <c r="F21115" s="413">
        <v>156.91</v>
      </c>
      <c r="G21115" s="414">
        <f t="shared" si="658"/>
        <v>359.52737237907081</v>
      </c>
      <c r="H21115" s="415">
        <f t="shared" si="659"/>
        <v>1.797636861895354</v>
      </c>
    </row>
    <row r="21116" spans="1:8" ht="15" hidden="1" thickBot="1">
      <c r="A21116" s="409">
        <v>202210</v>
      </c>
      <c r="B21116" s="196" t="s">
        <v>1825</v>
      </c>
      <c r="C21116" s="197" t="s">
        <v>2704</v>
      </c>
      <c r="D21116" s="198" t="s">
        <v>339</v>
      </c>
      <c r="E21116" s="421">
        <v>282</v>
      </c>
      <c r="F21116" s="413">
        <v>156.91</v>
      </c>
      <c r="G21116" s="414">
        <f t="shared" si="658"/>
        <v>1.7972085909119877</v>
      </c>
      <c r="H21116" s="415">
        <f t="shared" si="659"/>
        <v>1.7972085909119877</v>
      </c>
    </row>
    <row r="21117" spans="1:8" ht="15" hidden="1" thickBot="1">
      <c r="A21117" s="409">
        <v>202210</v>
      </c>
      <c r="B21117" s="196" t="s">
        <v>1826</v>
      </c>
      <c r="C21117" s="197" t="s">
        <v>1736</v>
      </c>
      <c r="D21117" s="198" t="s">
        <v>337</v>
      </c>
      <c r="E21117" s="421">
        <v>82603</v>
      </c>
      <c r="F21117" s="413">
        <v>156.91</v>
      </c>
      <c r="G21117" s="414">
        <f t="shared" si="658"/>
        <v>526.43553629469125</v>
      </c>
      <c r="H21117" s="415">
        <f t="shared" si="659"/>
        <v>2.6321776814734563</v>
      </c>
    </row>
    <row r="21118" spans="1:8" ht="15" hidden="1" thickBot="1">
      <c r="A21118" s="409">
        <v>202210</v>
      </c>
      <c r="B21118" s="196" t="s">
        <v>1827</v>
      </c>
      <c r="C21118" s="197" t="s">
        <v>1736</v>
      </c>
      <c r="D21118" s="198" t="s">
        <v>339</v>
      </c>
      <c r="E21118" s="421">
        <v>413</v>
      </c>
      <c r="F21118" s="413">
        <v>156.91</v>
      </c>
      <c r="G21118" s="414">
        <f t="shared" si="658"/>
        <v>2.6320820852718119</v>
      </c>
      <c r="H21118" s="415">
        <f t="shared" si="659"/>
        <v>2.6320820852718119</v>
      </c>
    </row>
    <row r="21119" spans="1:8" ht="15" hidden="1" thickBot="1">
      <c r="A21119" s="409">
        <v>202210</v>
      </c>
      <c r="B21119" s="196" t="s">
        <v>1828</v>
      </c>
      <c r="C21119" s="197" t="s">
        <v>1736</v>
      </c>
      <c r="D21119" s="198" t="s">
        <v>337</v>
      </c>
      <c r="E21119" s="421">
        <v>77301</v>
      </c>
      <c r="F21119" s="413">
        <v>156.91</v>
      </c>
      <c r="G21119" s="414">
        <f t="shared" si="658"/>
        <v>492.64546555350199</v>
      </c>
      <c r="H21119" s="415">
        <f t="shared" si="659"/>
        <v>2.4632273277675099</v>
      </c>
    </row>
    <row r="21120" spans="1:8" ht="15" hidden="1" thickBot="1">
      <c r="A21120" s="409">
        <v>202210</v>
      </c>
      <c r="B21120" s="196" t="s">
        <v>1829</v>
      </c>
      <c r="C21120" s="197" t="s">
        <v>1736</v>
      </c>
      <c r="D21120" s="198" t="s">
        <v>339</v>
      </c>
      <c r="E21120" s="421">
        <v>386</v>
      </c>
      <c r="F21120" s="413">
        <v>156.91</v>
      </c>
      <c r="G21120" s="414">
        <f t="shared" si="658"/>
        <v>2.4600089223121535</v>
      </c>
      <c r="H21120" s="415">
        <f t="shared" si="659"/>
        <v>2.4600089223121535</v>
      </c>
    </row>
    <row r="21121" spans="1:8" ht="15" hidden="1" thickBot="1">
      <c r="A21121" s="409">
        <v>202210</v>
      </c>
      <c r="B21121" s="196" t="s">
        <v>1830</v>
      </c>
      <c r="C21121" s="197" t="s">
        <v>1736</v>
      </c>
      <c r="D21121" s="198" t="s">
        <v>337</v>
      </c>
      <c r="E21121" s="421">
        <v>81129</v>
      </c>
      <c r="F21121" s="413">
        <v>156.91</v>
      </c>
      <c r="G21121" s="414">
        <f t="shared" si="658"/>
        <v>517.04161621311584</v>
      </c>
      <c r="H21121" s="415">
        <f t="shared" si="659"/>
        <v>2.5852080810655793</v>
      </c>
    </row>
    <row r="21122" spans="1:8" ht="15" hidden="1" thickBot="1">
      <c r="A21122" s="409">
        <v>202210</v>
      </c>
      <c r="B21122" s="196" t="s">
        <v>1831</v>
      </c>
      <c r="C21122" s="197" t="s">
        <v>2713</v>
      </c>
      <c r="D21122" s="198" t="s">
        <v>339</v>
      </c>
      <c r="E21122" s="421">
        <v>406</v>
      </c>
      <c r="F21122" s="413">
        <v>156.91</v>
      </c>
      <c r="G21122" s="414">
        <f t="shared" ref="G21122:G21185" si="660">+E21122/F21122</f>
        <v>2.5874705245044929</v>
      </c>
      <c r="H21122" s="415">
        <f t="shared" ref="H21122:H21185" si="661">IF(D21122="TB",G21122/200,IF(D21122="LT",G21122,"VER"))</f>
        <v>2.5874705245044929</v>
      </c>
    </row>
    <row r="21123" spans="1:8" ht="15" hidden="1" thickBot="1">
      <c r="A21123" s="409">
        <v>202210</v>
      </c>
      <c r="B21123" s="196" t="s">
        <v>1832</v>
      </c>
      <c r="C21123" s="197" t="s">
        <v>1736</v>
      </c>
      <c r="D21123" s="198" t="s">
        <v>337</v>
      </c>
      <c r="E21123" s="421">
        <v>111860</v>
      </c>
      <c r="F21123" s="413">
        <v>156.91</v>
      </c>
      <c r="G21123" s="414">
        <f t="shared" si="660"/>
        <v>712.89274106175515</v>
      </c>
      <c r="H21123" s="415">
        <f t="shared" si="661"/>
        <v>3.5644637053087758</v>
      </c>
    </row>
    <row r="21124" spans="1:8" ht="15" hidden="1" thickBot="1">
      <c r="A21124" s="409">
        <v>202210</v>
      </c>
      <c r="B21124" s="196" t="s">
        <v>1833</v>
      </c>
      <c r="C21124" s="197" t="s">
        <v>1736</v>
      </c>
      <c r="D21124" s="198" t="s">
        <v>339</v>
      </c>
      <c r="E21124" s="421">
        <v>559</v>
      </c>
      <c r="F21124" s="413">
        <v>156.91</v>
      </c>
      <c r="G21124" s="414">
        <f t="shared" si="660"/>
        <v>3.5625517812758907</v>
      </c>
      <c r="H21124" s="415">
        <f t="shared" si="661"/>
        <v>3.5625517812758907</v>
      </c>
    </row>
    <row r="21125" spans="1:8" ht="15" hidden="1" thickBot="1">
      <c r="A21125" s="409">
        <v>202210</v>
      </c>
      <c r="B21125" s="196" t="s">
        <v>1834</v>
      </c>
      <c r="C21125" s="197" t="s">
        <v>1736</v>
      </c>
      <c r="D21125" s="198" t="s">
        <v>337</v>
      </c>
      <c r="E21125" s="421">
        <v>119504</v>
      </c>
      <c r="F21125" s="413">
        <v>156.91</v>
      </c>
      <c r="G21125" s="414">
        <f t="shared" si="660"/>
        <v>761.60856541966734</v>
      </c>
      <c r="H21125" s="415">
        <f t="shared" si="661"/>
        <v>3.8080428270983369</v>
      </c>
    </row>
    <row r="21126" spans="1:8" ht="15" hidden="1" thickBot="1">
      <c r="A21126" s="409">
        <v>202210</v>
      </c>
      <c r="B21126" s="196" t="s">
        <v>1835</v>
      </c>
      <c r="C21126" s="197" t="s">
        <v>2704</v>
      </c>
      <c r="D21126" s="198" t="s">
        <v>339</v>
      </c>
      <c r="E21126" s="421">
        <v>597</v>
      </c>
      <c r="F21126" s="413">
        <v>156.91</v>
      </c>
      <c r="G21126" s="414">
        <f t="shared" si="660"/>
        <v>3.8047288254413361</v>
      </c>
      <c r="H21126" s="415">
        <f t="shared" si="661"/>
        <v>3.8047288254413361</v>
      </c>
    </row>
    <row r="21127" spans="1:8" ht="15" hidden="1" thickBot="1">
      <c r="A21127" s="409">
        <v>202210</v>
      </c>
      <c r="B21127" s="196" t="s">
        <v>1836</v>
      </c>
      <c r="C21127" s="197" t="s">
        <v>1736</v>
      </c>
      <c r="D21127" s="198" t="s">
        <v>337</v>
      </c>
      <c r="E21127" s="421">
        <v>150330</v>
      </c>
      <c r="F21127" s="413">
        <v>156.91</v>
      </c>
      <c r="G21127" s="414">
        <f t="shared" si="660"/>
        <v>958.06513287872031</v>
      </c>
      <c r="H21127" s="415">
        <f t="shared" si="661"/>
        <v>4.7903256643936016</v>
      </c>
    </row>
    <row r="21128" spans="1:8" ht="15" hidden="1" thickBot="1">
      <c r="A21128" s="409">
        <v>202210</v>
      </c>
      <c r="B21128" s="196" t="s">
        <v>2783</v>
      </c>
      <c r="C21128" s="197" t="s">
        <v>2784</v>
      </c>
      <c r="D21128" s="198" t="s">
        <v>337</v>
      </c>
      <c r="E21128" s="421">
        <v>224056</v>
      </c>
      <c r="F21128" s="413">
        <v>156.91</v>
      </c>
      <c r="G21128" s="414">
        <f t="shared" si="660"/>
        <v>1427.9268370403415</v>
      </c>
      <c r="H21128" s="415">
        <f t="shared" si="661"/>
        <v>7.1396341852017073</v>
      </c>
    </row>
    <row r="21129" spans="1:8" ht="15" hidden="1" thickBot="1">
      <c r="A21129" s="409">
        <v>202210</v>
      </c>
      <c r="B21129" s="196" t="s">
        <v>2785</v>
      </c>
      <c r="C21129" s="197" t="s">
        <v>2786</v>
      </c>
      <c r="D21129" s="198" t="s">
        <v>339</v>
      </c>
      <c r="E21129" s="421">
        <v>1120</v>
      </c>
      <c r="F21129" s="413">
        <v>156.91</v>
      </c>
      <c r="G21129" s="414">
        <f t="shared" si="660"/>
        <v>7.1378497227710156</v>
      </c>
      <c r="H21129" s="415">
        <f t="shared" si="661"/>
        <v>7.1378497227710156</v>
      </c>
    </row>
    <row r="21130" spans="1:8" ht="15" hidden="1" thickBot="1">
      <c r="A21130" s="409">
        <v>202210</v>
      </c>
      <c r="B21130" s="196" t="s">
        <v>1837</v>
      </c>
      <c r="C21130" s="197" t="s">
        <v>1736</v>
      </c>
      <c r="D21130" s="198" t="s">
        <v>337</v>
      </c>
      <c r="E21130" s="421">
        <v>114521</v>
      </c>
      <c r="F21130" s="413">
        <v>156.91</v>
      </c>
      <c r="G21130" s="414">
        <f t="shared" si="660"/>
        <v>729.85150723344589</v>
      </c>
      <c r="H21130" s="415">
        <f t="shared" si="661"/>
        <v>3.6492575361672293</v>
      </c>
    </row>
    <row r="21131" spans="1:8" ht="15" hidden="1" thickBot="1">
      <c r="A21131" s="409">
        <v>202210</v>
      </c>
      <c r="B21131" s="196" t="s">
        <v>1838</v>
      </c>
      <c r="C21131" s="197" t="s">
        <v>2714</v>
      </c>
      <c r="D21131" s="198" t="s">
        <v>339</v>
      </c>
      <c r="E21131" s="421">
        <v>573</v>
      </c>
      <c r="F21131" s="413">
        <v>156.91</v>
      </c>
      <c r="G21131" s="414">
        <f t="shared" si="660"/>
        <v>3.6517749028105282</v>
      </c>
      <c r="H21131" s="415">
        <f t="shared" si="661"/>
        <v>3.6517749028105282</v>
      </c>
    </row>
    <row r="21132" spans="1:8" ht="15" hidden="1" thickBot="1">
      <c r="A21132" s="409">
        <v>202210</v>
      </c>
      <c r="B21132" s="196" t="s">
        <v>1839</v>
      </c>
      <c r="C21132" s="197" t="s">
        <v>1736</v>
      </c>
      <c r="D21132" s="198" t="s">
        <v>337</v>
      </c>
      <c r="E21132" s="421">
        <v>356510</v>
      </c>
      <c r="F21132" s="413">
        <v>156.91</v>
      </c>
      <c r="G21132" s="414">
        <f t="shared" si="660"/>
        <v>2272.0667898795487</v>
      </c>
      <c r="H21132" s="415">
        <f t="shared" si="661"/>
        <v>11.360333949397743</v>
      </c>
    </row>
    <row r="21133" spans="1:8" ht="15" hidden="1" thickBot="1">
      <c r="A21133" s="409">
        <v>202210</v>
      </c>
      <c r="B21133" s="196" t="s">
        <v>2787</v>
      </c>
      <c r="C21133" s="197" t="s">
        <v>2788</v>
      </c>
      <c r="D21133" s="198" t="s">
        <v>339</v>
      </c>
      <c r="E21133" s="421">
        <v>1783</v>
      </c>
      <c r="F21133" s="413">
        <v>156.91</v>
      </c>
      <c r="G21133" s="414">
        <f t="shared" si="660"/>
        <v>11.363201835447072</v>
      </c>
      <c r="H21133" s="415">
        <f t="shared" si="661"/>
        <v>11.363201835447072</v>
      </c>
    </row>
    <row r="21134" spans="1:8" ht="15" hidden="1" thickBot="1">
      <c r="A21134" s="409">
        <v>202210</v>
      </c>
      <c r="B21134" s="196" t="s">
        <v>1840</v>
      </c>
      <c r="C21134" s="197" t="s">
        <v>1736</v>
      </c>
      <c r="D21134" s="198" t="s">
        <v>337</v>
      </c>
      <c r="E21134" s="421">
        <v>96232</v>
      </c>
      <c r="F21134" s="413">
        <v>156.91</v>
      </c>
      <c r="G21134" s="414">
        <f t="shared" si="660"/>
        <v>613.29424510866102</v>
      </c>
      <c r="H21134" s="415">
        <f t="shared" si="661"/>
        <v>3.0664712255433049</v>
      </c>
    </row>
    <row r="21135" spans="1:8" ht="15" hidden="1" thickBot="1">
      <c r="A21135" s="409">
        <v>202210</v>
      </c>
      <c r="B21135" s="196" t="s">
        <v>1841</v>
      </c>
      <c r="C21135" s="197" t="s">
        <v>1736</v>
      </c>
      <c r="D21135" s="198" t="s">
        <v>337</v>
      </c>
      <c r="E21135" s="421">
        <v>66316</v>
      </c>
      <c r="F21135" s="413">
        <v>156.91</v>
      </c>
      <c r="G21135" s="414">
        <f t="shared" si="660"/>
        <v>422.63718054935953</v>
      </c>
      <c r="H21135" s="415">
        <f t="shared" si="661"/>
        <v>2.1131859027467979</v>
      </c>
    </row>
    <row r="21136" spans="1:8" ht="15" hidden="1" thickBot="1">
      <c r="A21136" s="409">
        <v>202210</v>
      </c>
      <c r="B21136" s="196" t="s">
        <v>1842</v>
      </c>
      <c r="C21136" s="197" t="s">
        <v>1736</v>
      </c>
      <c r="D21136" s="198" t="s">
        <v>339</v>
      </c>
      <c r="E21136" s="421">
        <v>331</v>
      </c>
      <c r="F21136" s="413">
        <v>156.91</v>
      </c>
      <c r="G21136" s="414">
        <f t="shared" si="660"/>
        <v>2.1094895162832197</v>
      </c>
      <c r="H21136" s="415">
        <f t="shared" si="661"/>
        <v>2.1094895162832197</v>
      </c>
    </row>
    <row r="21137" spans="1:8" ht="15" hidden="1" thickBot="1">
      <c r="A21137" s="409">
        <v>202210</v>
      </c>
      <c r="B21137" s="196" t="s">
        <v>1843</v>
      </c>
      <c r="C21137" s="197" t="s">
        <v>2715</v>
      </c>
      <c r="D21137" s="198" t="s">
        <v>337</v>
      </c>
      <c r="E21137" s="421">
        <v>77218</v>
      </c>
      <c r="F21137" s="413">
        <v>156.91</v>
      </c>
      <c r="G21137" s="414">
        <f t="shared" si="660"/>
        <v>492.11649990440378</v>
      </c>
      <c r="H21137" s="415">
        <f t="shared" si="661"/>
        <v>2.4605824995220189</v>
      </c>
    </row>
    <row r="21138" spans="1:8" ht="15" hidden="1" thickBot="1">
      <c r="A21138" s="409">
        <v>202210</v>
      </c>
      <c r="B21138" s="196" t="s">
        <v>1844</v>
      </c>
      <c r="C21138" s="197" t="s">
        <v>1736</v>
      </c>
      <c r="D21138" s="198" t="s">
        <v>339</v>
      </c>
      <c r="E21138" s="421">
        <v>386</v>
      </c>
      <c r="F21138" s="413">
        <v>156.91</v>
      </c>
      <c r="G21138" s="414">
        <f t="shared" si="660"/>
        <v>2.4600089223121535</v>
      </c>
      <c r="H21138" s="415">
        <f t="shared" si="661"/>
        <v>2.4600089223121535</v>
      </c>
    </row>
    <row r="21139" spans="1:8" ht="15" hidden="1" thickBot="1">
      <c r="A21139" s="409">
        <v>202210</v>
      </c>
      <c r="B21139" s="196" t="s">
        <v>1845</v>
      </c>
      <c r="C21139" s="197" t="s">
        <v>1736</v>
      </c>
      <c r="D21139" s="198" t="s">
        <v>337</v>
      </c>
      <c r="E21139" s="421">
        <v>62196</v>
      </c>
      <c r="F21139" s="413">
        <v>156.91</v>
      </c>
      <c r="G21139" s="414">
        <f t="shared" si="660"/>
        <v>396.38009049773757</v>
      </c>
      <c r="H21139" s="415">
        <f t="shared" si="661"/>
        <v>1.9819004524886878</v>
      </c>
    </row>
    <row r="21140" spans="1:8" ht="15" hidden="1" thickBot="1">
      <c r="A21140" s="409">
        <v>202210</v>
      </c>
      <c r="B21140" s="196" t="s">
        <v>1846</v>
      </c>
      <c r="C21140" s="197" t="s">
        <v>1736</v>
      </c>
      <c r="D21140" s="198" t="s">
        <v>339</v>
      </c>
      <c r="E21140" s="421">
        <v>311</v>
      </c>
      <c r="F21140" s="413">
        <v>156.91</v>
      </c>
      <c r="G21140" s="414">
        <f t="shared" si="660"/>
        <v>1.9820279140908801</v>
      </c>
      <c r="H21140" s="415">
        <f t="shared" si="661"/>
        <v>1.9820279140908801</v>
      </c>
    </row>
    <row r="21141" spans="1:8" ht="15" hidden="1" thickBot="1">
      <c r="A21141" s="409">
        <v>202210</v>
      </c>
      <c r="B21141" s="196" t="s">
        <v>1847</v>
      </c>
      <c r="C21141" s="197" t="s">
        <v>1736</v>
      </c>
      <c r="D21141" s="198" t="s">
        <v>339</v>
      </c>
      <c r="E21141" s="421">
        <v>351</v>
      </c>
      <c r="F21141" s="413">
        <v>156.91</v>
      </c>
      <c r="G21141" s="414">
        <f t="shared" si="660"/>
        <v>2.2369511184755595</v>
      </c>
      <c r="H21141" s="415">
        <f t="shared" si="661"/>
        <v>2.2369511184755595</v>
      </c>
    </row>
    <row r="21142" spans="1:8" ht="15" hidden="1" thickBot="1">
      <c r="A21142" s="409">
        <v>202210</v>
      </c>
      <c r="B21142" s="196" t="s">
        <v>1848</v>
      </c>
      <c r="C21142" s="197" t="s">
        <v>1736</v>
      </c>
      <c r="D21142" s="198" t="s">
        <v>337</v>
      </c>
      <c r="E21142" s="421">
        <v>62196</v>
      </c>
      <c r="F21142" s="413">
        <v>156.91</v>
      </c>
      <c r="G21142" s="414">
        <f t="shared" si="660"/>
        <v>396.38009049773757</v>
      </c>
      <c r="H21142" s="415">
        <f t="shared" si="661"/>
        <v>1.9819004524886878</v>
      </c>
    </row>
    <row r="21143" spans="1:8" ht="15" hidden="1" thickBot="1">
      <c r="A21143" s="409">
        <v>202210</v>
      </c>
      <c r="B21143" s="196" t="s">
        <v>1849</v>
      </c>
      <c r="C21143" s="197" t="s">
        <v>2716</v>
      </c>
      <c r="D21143" s="198" t="s">
        <v>339</v>
      </c>
      <c r="E21143" s="421">
        <v>311</v>
      </c>
      <c r="F21143" s="413">
        <v>156.91</v>
      </c>
      <c r="G21143" s="414">
        <f t="shared" si="660"/>
        <v>1.9820279140908801</v>
      </c>
      <c r="H21143" s="415">
        <f t="shared" si="661"/>
        <v>1.9820279140908801</v>
      </c>
    </row>
    <row r="21144" spans="1:8" ht="15" hidden="1" thickBot="1">
      <c r="A21144" s="409">
        <v>202210</v>
      </c>
      <c r="B21144" s="196" t="s">
        <v>1850</v>
      </c>
      <c r="C21144" s="197" t="s">
        <v>1736</v>
      </c>
      <c r="D21144" s="198" t="s">
        <v>337</v>
      </c>
      <c r="E21144" s="421">
        <v>73017</v>
      </c>
      <c r="F21144" s="413">
        <v>156.91</v>
      </c>
      <c r="G21144" s="414">
        <f t="shared" si="660"/>
        <v>465.34319036390286</v>
      </c>
      <c r="H21144" s="415">
        <f t="shared" si="661"/>
        <v>2.3267159518195144</v>
      </c>
    </row>
    <row r="21145" spans="1:8" ht="15" hidden="1" thickBot="1">
      <c r="A21145" s="409">
        <v>202210</v>
      </c>
      <c r="B21145" s="196" t="s">
        <v>1851</v>
      </c>
      <c r="C21145" s="197" t="s">
        <v>1736</v>
      </c>
      <c r="D21145" s="198" t="s">
        <v>337</v>
      </c>
      <c r="E21145" s="421">
        <v>38506</v>
      </c>
      <c r="F21145" s="413">
        <v>156.91</v>
      </c>
      <c r="G21145" s="414">
        <f t="shared" si="660"/>
        <v>245.40182270091137</v>
      </c>
      <c r="H21145" s="415">
        <f t="shared" si="661"/>
        <v>1.2270091135045569</v>
      </c>
    </row>
    <row r="21146" spans="1:8" ht="15" hidden="1" thickBot="1">
      <c r="A21146" s="409">
        <v>202210</v>
      </c>
      <c r="B21146" s="196" t="s">
        <v>1852</v>
      </c>
      <c r="C21146" s="197" t="s">
        <v>1736</v>
      </c>
      <c r="D21146" s="198" t="s">
        <v>337</v>
      </c>
      <c r="E21146" s="421">
        <v>39582</v>
      </c>
      <c r="F21146" s="413">
        <v>156.91</v>
      </c>
      <c r="G21146" s="414">
        <f t="shared" si="660"/>
        <v>252.25925689885923</v>
      </c>
      <c r="H21146" s="415">
        <f t="shared" si="661"/>
        <v>1.2612962844942961</v>
      </c>
    </row>
    <row r="21147" spans="1:8" ht="15" hidden="1" thickBot="1">
      <c r="A21147" s="409">
        <v>202210</v>
      </c>
      <c r="B21147" s="196" t="s">
        <v>1853</v>
      </c>
      <c r="C21147" s="197" t="s">
        <v>1736</v>
      </c>
      <c r="D21147" s="198" t="s">
        <v>337</v>
      </c>
      <c r="E21147" s="421">
        <v>25677</v>
      </c>
      <c r="F21147" s="413">
        <v>156.91</v>
      </c>
      <c r="G21147" s="414">
        <f t="shared" si="660"/>
        <v>163.64157797463514</v>
      </c>
      <c r="H21147" s="415">
        <f t="shared" si="661"/>
        <v>0.81820788987317572</v>
      </c>
    </row>
    <row r="21148" spans="1:8" ht="15" hidden="1" thickBot="1">
      <c r="A21148" s="409">
        <v>202210</v>
      </c>
      <c r="B21148" s="196" t="s">
        <v>1854</v>
      </c>
      <c r="C21148" s="197" t="s">
        <v>1736</v>
      </c>
      <c r="D21148" s="198" t="s">
        <v>339</v>
      </c>
      <c r="E21148" s="421">
        <v>650</v>
      </c>
      <c r="F21148" s="413">
        <v>156.91</v>
      </c>
      <c r="G21148" s="414">
        <f t="shared" si="660"/>
        <v>4.1425020712510356</v>
      </c>
      <c r="H21148" s="415">
        <f t="shared" si="661"/>
        <v>4.1425020712510356</v>
      </c>
    </row>
    <row r="21149" spans="1:8" ht="15" hidden="1" thickBot="1">
      <c r="A21149" s="409">
        <v>202210</v>
      </c>
      <c r="B21149" s="196" t="s">
        <v>1855</v>
      </c>
      <c r="C21149" s="197" t="s">
        <v>1736</v>
      </c>
      <c r="D21149" s="198" t="s">
        <v>339</v>
      </c>
      <c r="E21149" s="421">
        <v>365</v>
      </c>
      <c r="F21149" s="413">
        <v>156.91</v>
      </c>
      <c r="G21149" s="414">
        <f t="shared" si="660"/>
        <v>2.326174240010197</v>
      </c>
      <c r="H21149" s="415">
        <f t="shared" si="661"/>
        <v>2.326174240010197</v>
      </c>
    </row>
    <row r="21150" spans="1:8" ht="15" hidden="1" thickBot="1">
      <c r="A21150" s="409">
        <v>202210</v>
      </c>
      <c r="B21150" s="196" t="s">
        <v>1856</v>
      </c>
      <c r="C21150" s="197" t="s">
        <v>1736</v>
      </c>
      <c r="D21150" s="198" t="s">
        <v>337</v>
      </c>
      <c r="E21150" s="421">
        <v>62196</v>
      </c>
      <c r="F21150" s="413">
        <v>156.91</v>
      </c>
      <c r="G21150" s="414">
        <f t="shared" si="660"/>
        <v>396.38009049773757</v>
      </c>
      <c r="H21150" s="415">
        <f t="shared" si="661"/>
        <v>1.9819004524886878</v>
      </c>
    </row>
    <row r="21151" spans="1:8" ht="15" hidden="1" thickBot="1">
      <c r="A21151" s="409">
        <v>202210</v>
      </c>
      <c r="B21151" s="196" t="s">
        <v>1857</v>
      </c>
      <c r="C21151" s="197" t="s">
        <v>1736</v>
      </c>
      <c r="D21151" s="198" t="s">
        <v>337</v>
      </c>
      <c r="E21151" s="421">
        <v>62196</v>
      </c>
      <c r="F21151" s="413">
        <v>156.91</v>
      </c>
      <c r="G21151" s="414">
        <f t="shared" si="660"/>
        <v>396.38009049773757</v>
      </c>
      <c r="H21151" s="415">
        <f t="shared" si="661"/>
        <v>1.9819004524886878</v>
      </c>
    </row>
    <row r="21152" spans="1:8" ht="15" hidden="1" thickBot="1">
      <c r="A21152" s="409">
        <v>202210</v>
      </c>
      <c r="B21152" s="196" t="s">
        <v>1858</v>
      </c>
      <c r="C21152" s="197" t="s">
        <v>1736</v>
      </c>
      <c r="D21152" s="198" t="s">
        <v>339</v>
      </c>
      <c r="E21152" s="421">
        <v>311</v>
      </c>
      <c r="F21152" s="413">
        <v>156.91</v>
      </c>
      <c r="G21152" s="414">
        <f t="shared" si="660"/>
        <v>1.9820279140908801</v>
      </c>
      <c r="H21152" s="415">
        <f t="shared" si="661"/>
        <v>1.9820279140908801</v>
      </c>
    </row>
    <row r="21153" spans="1:8" ht="15" hidden="1" thickBot="1">
      <c r="A21153" s="409">
        <v>202210</v>
      </c>
      <c r="B21153" s="196" t="s">
        <v>1859</v>
      </c>
      <c r="C21153" s="197" t="s">
        <v>2717</v>
      </c>
      <c r="D21153" s="198" t="s">
        <v>339</v>
      </c>
      <c r="E21153" s="421">
        <v>311</v>
      </c>
      <c r="F21153" s="413">
        <v>156.91</v>
      </c>
      <c r="G21153" s="414">
        <f t="shared" si="660"/>
        <v>1.9820279140908801</v>
      </c>
      <c r="H21153" s="415">
        <f t="shared" si="661"/>
        <v>1.9820279140908801</v>
      </c>
    </row>
    <row r="21154" spans="1:8" ht="15" hidden="1" thickBot="1">
      <c r="A21154" s="409">
        <v>202210</v>
      </c>
      <c r="B21154" s="196" t="s">
        <v>1860</v>
      </c>
      <c r="C21154" s="197" t="s">
        <v>1736</v>
      </c>
      <c r="D21154" s="198" t="s">
        <v>337</v>
      </c>
      <c r="E21154" s="421">
        <v>62196</v>
      </c>
      <c r="F21154" s="413">
        <v>156.91</v>
      </c>
      <c r="G21154" s="414">
        <f t="shared" si="660"/>
        <v>396.38009049773757</v>
      </c>
      <c r="H21154" s="415">
        <f t="shared" si="661"/>
        <v>1.9819004524886878</v>
      </c>
    </row>
    <row r="21155" spans="1:8" ht="15" hidden="1" thickBot="1">
      <c r="A21155" s="409">
        <v>202210</v>
      </c>
      <c r="B21155" s="196" t="s">
        <v>1861</v>
      </c>
      <c r="C21155" s="197" t="s">
        <v>1736</v>
      </c>
      <c r="D21155" s="198" t="s">
        <v>337</v>
      </c>
      <c r="E21155" s="421">
        <v>53654</v>
      </c>
      <c r="F21155" s="413">
        <v>156.91</v>
      </c>
      <c r="G21155" s="414">
        <f t="shared" si="660"/>
        <v>341.94124020138935</v>
      </c>
      <c r="H21155" s="415">
        <f t="shared" si="661"/>
        <v>1.7097062010069468</v>
      </c>
    </row>
    <row r="21156" spans="1:8" ht="15" hidden="1" thickBot="1">
      <c r="A21156" s="409">
        <v>202210</v>
      </c>
      <c r="B21156" s="196" t="s">
        <v>1862</v>
      </c>
      <c r="C21156" s="197" t="s">
        <v>1736</v>
      </c>
      <c r="D21156" s="198" t="s">
        <v>337</v>
      </c>
      <c r="E21156" s="421">
        <v>62196</v>
      </c>
      <c r="F21156" s="413">
        <v>156.91</v>
      </c>
      <c r="G21156" s="414">
        <f t="shared" si="660"/>
        <v>396.38009049773757</v>
      </c>
      <c r="H21156" s="415">
        <f t="shared" si="661"/>
        <v>1.9819004524886878</v>
      </c>
    </row>
    <row r="21157" spans="1:8" ht="15" hidden="1" thickBot="1">
      <c r="A21157" s="409">
        <v>202210</v>
      </c>
      <c r="B21157" s="196" t="s">
        <v>1863</v>
      </c>
      <c r="C21157" s="197" t="s">
        <v>2718</v>
      </c>
      <c r="D21157" s="198" t="s">
        <v>339</v>
      </c>
      <c r="E21157" s="421">
        <v>311</v>
      </c>
      <c r="F21157" s="413">
        <v>156.91</v>
      </c>
      <c r="G21157" s="414">
        <f t="shared" si="660"/>
        <v>1.9820279140908801</v>
      </c>
      <c r="H21157" s="415">
        <f t="shared" si="661"/>
        <v>1.9820279140908801</v>
      </c>
    </row>
    <row r="21158" spans="1:8" ht="15" hidden="1" thickBot="1">
      <c r="A21158" s="409">
        <v>202210</v>
      </c>
      <c r="B21158" s="196" t="s">
        <v>1864</v>
      </c>
      <c r="C21158" s="197" t="s">
        <v>1736</v>
      </c>
      <c r="D21158" s="198" t="s">
        <v>337</v>
      </c>
      <c r="E21158" s="421">
        <v>62196</v>
      </c>
      <c r="F21158" s="413">
        <v>156.91</v>
      </c>
      <c r="G21158" s="414">
        <f t="shared" si="660"/>
        <v>396.38009049773757</v>
      </c>
      <c r="H21158" s="415">
        <f t="shared" si="661"/>
        <v>1.9819004524886878</v>
      </c>
    </row>
    <row r="21159" spans="1:8" ht="15" hidden="1" thickBot="1">
      <c r="A21159" s="409">
        <v>202210</v>
      </c>
      <c r="B21159" s="196" t="s">
        <v>1865</v>
      </c>
      <c r="C21159" s="197" t="s">
        <v>1736</v>
      </c>
      <c r="D21159" s="198" t="s">
        <v>350</v>
      </c>
      <c r="E21159" s="421">
        <v>0.01</v>
      </c>
      <c r="F21159" s="413">
        <v>156.91</v>
      </c>
      <c r="G21159" s="414">
        <f t="shared" si="660"/>
        <v>6.3730801096169775E-5</v>
      </c>
      <c r="H21159" s="415" t="str">
        <f t="shared" si="661"/>
        <v>VER</v>
      </c>
    </row>
    <row r="21160" spans="1:8" ht="15" hidden="1" thickBot="1">
      <c r="A21160" s="409">
        <v>202210</v>
      </c>
      <c r="B21160" s="196" t="s">
        <v>1866</v>
      </c>
      <c r="C21160" s="197" t="s">
        <v>1736</v>
      </c>
      <c r="D21160" s="198" t="s">
        <v>337</v>
      </c>
      <c r="E21160" s="421">
        <v>51257</v>
      </c>
      <c r="F21160" s="413">
        <v>156.91</v>
      </c>
      <c r="G21160" s="414">
        <f t="shared" si="660"/>
        <v>326.66496717863743</v>
      </c>
      <c r="H21160" s="415">
        <f t="shared" si="661"/>
        <v>1.6333248358931871</v>
      </c>
    </row>
    <row r="21161" spans="1:8" ht="15" hidden="1" thickBot="1">
      <c r="A21161" s="409">
        <v>202210</v>
      </c>
      <c r="B21161" s="196" t="s">
        <v>1867</v>
      </c>
      <c r="C21161" s="197" t="s">
        <v>2704</v>
      </c>
      <c r="D21161" s="198" t="s">
        <v>339</v>
      </c>
      <c r="E21161" s="421">
        <v>256</v>
      </c>
      <c r="F21161" s="413">
        <v>156.91</v>
      </c>
      <c r="G21161" s="414">
        <f t="shared" si="660"/>
        <v>1.6315085080619465</v>
      </c>
      <c r="H21161" s="415">
        <f t="shared" si="661"/>
        <v>1.6315085080619465</v>
      </c>
    </row>
    <row r="21162" spans="1:8" ht="15" hidden="1" thickBot="1">
      <c r="A21162" s="409">
        <v>202210</v>
      </c>
      <c r="B21162" s="196" t="s">
        <v>1868</v>
      </c>
      <c r="C21162" s="197" t="s">
        <v>1736</v>
      </c>
      <c r="D21162" s="198" t="s">
        <v>337</v>
      </c>
      <c r="E21162" s="421">
        <v>51257</v>
      </c>
      <c r="F21162" s="413">
        <v>156.91</v>
      </c>
      <c r="G21162" s="414">
        <f t="shared" si="660"/>
        <v>326.66496717863743</v>
      </c>
      <c r="H21162" s="415">
        <f t="shared" si="661"/>
        <v>1.6333248358931871</v>
      </c>
    </row>
    <row r="21163" spans="1:8" ht="15" hidden="1" thickBot="1">
      <c r="A21163" s="409">
        <v>202210</v>
      </c>
      <c r="B21163" s="196" t="s">
        <v>1869</v>
      </c>
      <c r="C21163" s="197" t="s">
        <v>1736</v>
      </c>
      <c r="D21163" s="198" t="s">
        <v>337</v>
      </c>
      <c r="E21163" s="421">
        <v>51257</v>
      </c>
      <c r="F21163" s="413">
        <v>156.91</v>
      </c>
      <c r="G21163" s="414">
        <f t="shared" si="660"/>
        <v>326.66496717863743</v>
      </c>
      <c r="H21163" s="415">
        <f t="shared" si="661"/>
        <v>1.6333248358931871</v>
      </c>
    </row>
    <row r="21164" spans="1:8" ht="15" hidden="1" thickBot="1">
      <c r="A21164" s="409">
        <v>202210</v>
      </c>
      <c r="B21164" s="196" t="s">
        <v>1870</v>
      </c>
      <c r="C21164" s="197" t="s">
        <v>1736</v>
      </c>
      <c r="D21164" s="198" t="s">
        <v>339</v>
      </c>
      <c r="E21164" s="421">
        <v>256</v>
      </c>
      <c r="F21164" s="413">
        <v>156.91</v>
      </c>
      <c r="G21164" s="414">
        <f t="shared" si="660"/>
        <v>1.6315085080619465</v>
      </c>
      <c r="H21164" s="415">
        <f t="shared" si="661"/>
        <v>1.6315085080619465</v>
      </c>
    </row>
    <row r="21165" spans="1:8" ht="15" hidden="1" thickBot="1">
      <c r="A21165" s="409">
        <v>202210</v>
      </c>
      <c r="B21165" s="196" t="s">
        <v>1871</v>
      </c>
      <c r="C21165" s="197" t="s">
        <v>1736</v>
      </c>
      <c r="D21165" s="198" t="s">
        <v>374</v>
      </c>
      <c r="E21165" s="421">
        <v>0.01</v>
      </c>
      <c r="F21165" s="413">
        <v>156.91</v>
      </c>
      <c r="G21165" s="414">
        <f t="shared" si="660"/>
        <v>6.3730801096169775E-5</v>
      </c>
      <c r="H21165" s="415" t="str">
        <f t="shared" si="661"/>
        <v>VER</v>
      </c>
    </row>
    <row r="21166" spans="1:8" ht="15" hidden="1" thickBot="1">
      <c r="A21166" s="409">
        <v>202210</v>
      </c>
      <c r="B21166" s="196" t="s">
        <v>1872</v>
      </c>
      <c r="C21166" s="197" t="s">
        <v>1736</v>
      </c>
      <c r="D21166" s="198" t="s">
        <v>337</v>
      </c>
      <c r="E21166" s="421">
        <v>62196</v>
      </c>
      <c r="F21166" s="413">
        <v>156.91</v>
      </c>
      <c r="G21166" s="414">
        <f t="shared" si="660"/>
        <v>396.38009049773757</v>
      </c>
      <c r="H21166" s="415">
        <f t="shared" si="661"/>
        <v>1.9819004524886878</v>
      </c>
    </row>
    <row r="21167" spans="1:8" ht="15" hidden="1" thickBot="1">
      <c r="A21167" s="409">
        <v>202210</v>
      </c>
      <c r="B21167" s="196" t="s">
        <v>1873</v>
      </c>
      <c r="C21167" s="197" t="s">
        <v>1736</v>
      </c>
      <c r="D21167" s="198" t="s">
        <v>339</v>
      </c>
      <c r="E21167" s="421">
        <v>311</v>
      </c>
      <c r="F21167" s="413">
        <v>156.91</v>
      </c>
      <c r="G21167" s="414">
        <f t="shared" si="660"/>
        <v>1.9820279140908801</v>
      </c>
      <c r="H21167" s="415">
        <f t="shared" si="661"/>
        <v>1.9820279140908801</v>
      </c>
    </row>
    <row r="21168" spans="1:8" ht="15" hidden="1" thickBot="1">
      <c r="A21168" s="409">
        <v>202210</v>
      </c>
      <c r="B21168" s="196" t="s">
        <v>1874</v>
      </c>
      <c r="C21168" s="197" t="s">
        <v>1736</v>
      </c>
      <c r="D21168" s="198" t="s">
        <v>337</v>
      </c>
      <c r="E21168" s="421">
        <v>53654</v>
      </c>
      <c r="F21168" s="413">
        <v>156.91</v>
      </c>
      <c r="G21168" s="414">
        <f t="shared" si="660"/>
        <v>341.94124020138935</v>
      </c>
      <c r="H21168" s="415">
        <f t="shared" si="661"/>
        <v>1.7097062010069468</v>
      </c>
    </row>
    <row r="21169" spans="1:8" ht="15" hidden="1" thickBot="1">
      <c r="A21169" s="409">
        <v>202210</v>
      </c>
      <c r="B21169" s="196" t="s">
        <v>1875</v>
      </c>
      <c r="C21169" s="197" t="s">
        <v>2719</v>
      </c>
      <c r="D21169" s="198" t="s">
        <v>337</v>
      </c>
      <c r="E21169" s="421">
        <v>62196</v>
      </c>
      <c r="F21169" s="413">
        <v>156.91</v>
      </c>
      <c r="G21169" s="414">
        <f t="shared" si="660"/>
        <v>396.38009049773757</v>
      </c>
      <c r="H21169" s="415">
        <f t="shared" si="661"/>
        <v>1.9819004524886878</v>
      </c>
    </row>
    <row r="21170" spans="1:8" ht="15" hidden="1" thickBot="1">
      <c r="A21170" s="409">
        <v>202210</v>
      </c>
      <c r="B21170" s="196" t="s">
        <v>1876</v>
      </c>
      <c r="C21170" s="197" t="s">
        <v>2720</v>
      </c>
      <c r="D21170" s="198" t="s">
        <v>339</v>
      </c>
      <c r="E21170" s="421">
        <v>311</v>
      </c>
      <c r="F21170" s="413">
        <v>156.91</v>
      </c>
      <c r="G21170" s="414">
        <f t="shared" si="660"/>
        <v>1.9820279140908801</v>
      </c>
      <c r="H21170" s="415">
        <f t="shared" si="661"/>
        <v>1.9820279140908801</v>
      </c>
    </row>
    <row r="21171" spans="1:8" ht="15" hidden="1" thickBot="1">
      <c r="A21171" s="409">
        <v>202210</v>
      </c>
      <c r="B21171" s="196" t="s">
        <v>1877</v>
      </c>
      <c r="C21171" s="197" t="s">
        <v>1736</v>
      </c>
      <c r="D21171" s="198" t="s">
        <v>337</v>
      </c>
      <c r="E21171" s="421">
        <v>57834</v>
      </c>
      <c r="F21171" s="413">
        <v>156.91</v>
      </c>
      <c r="G21171" s="414">
        <f t="shared" si="660"/>
        <v>368.58071505958833</v>
      </c>
      <c r="H21171" s="415">
        <f t="shared" si="661"/>
        <v>1.8429035752979417</v>
      </c>
    </row>
    <row r="21172" spans="1:8" ht="15" hidden="1" thickBot="1">
      <c r="A21172" s="409">
        <v>202210</v>
      </c>
      <c r="B21172" s="196" t="s">
        <v>1878</v>
      </c>
      <c r="C21172" s="197" t="s">
        <v>1736</v>
      </c>
      <c r="D21172" s="198" t="s">
        <v>339</v>
      </c>
      <c r="E21172" s="421">
        <v>289</v>
      </c>
      <c r="F21172" s="413">
        <v>156.91</v>
      </c>
      <c r="G21172" s="414">
        <f t="shared" si="660"/>
        <v>1.8418201516793067</v>
      </c>
      <c r="H21172" s="415">
        <f t="shared" si="661"/>
        <v>1.8418201516793067</v>
      </c>
    </row>
    <row r="21173" spans="1:8" ht="15" hidden="1" thickBot="1">
      <c r="A21173" s="409">
        <v>202210</v>
      </c>
      <c r="B21173" s="196" t="s">
        <v>1879</v>
      </c>
      <c r="C21173" s="197" t="s">
        <v>784</v>
      </c>
      <c r="D21173" s="198" t="s">
        <v>337</v>
      </c>
      <c r="E21173" s="421">
        <v>68052</v>
      </c>
      <c r="F21173" s="413">
        <v>156.91</v>
      </c>
      <c r="G21173" s="414">
        <f t="shared" si="660"/>
        <v>433.70084761965461</v>
      </c>
      <c r="H21173" s="415">
        <f t="shared" si="661"/>
        <v>2.1685042380982731</v>
      </c>
    </row>
    <row r="21174" spans="1:8" ht="15" hidden="1" thickBot="1">
      <c r="A21174" s="409">
        <v>202210</v>
      </c>
      <c r="B21174" s="196" t="s">
        <v>1880</v>
      </c>
      <c r="C21174" s="197" t="s">
        <v>784</v>
      </c>
      <c r="D21174" s="198" t="s">
        <v>337</v>
      </c>
      <c r="E21174" s="421">
        <v>90066</v>
      </c>
      <c r="F21174" s="413">
        <v>156.91</v>
      </c>
      <c r="G21174" s="414">
        <f t="shared" si="660"/>
        <v>573.99783315276272</v>
      </c>
      <c r="H21174" s="415">
        <f t="shared" si="661"/>
        <v>2.8699891657638137</v>
      </c>
    </row>
    <row r="21175" spans="1:8" ht="15" hidden="1" thickBot="1">
      <c r="A21175" s="409">
        <v>202210</v>
      </c>
      <c r="B21175" s="196" t="s">
        <v>1881</v>
      </c>
      <c r="C21175" s="197" t="s">
        <v>784</v>
      </c>
      <c r="D21175" s="198" t="s">
        <v>337</v>
      </c>
      <c r="E21175" s="421">
        <v>95723</v>
      </c>
      <c r="F21175" s="413">
        <v>156.91</v>
      </c>
      <c r="G21175" s="414">
        <f t="shared" si="660"/>
        <v>610.05034733286595</v>
      </c>
      <c r="H21175" s="415">
        <f t="shared" si="661"/>
        <v>3.0502517366643298</v>
      </c>
    </row>
    <row r="21176" spans="1:8" ht="15" hidden="1" thickBot="1">
      <c r="A21176" s="409">
        <v>202210</v>
      </c>
      <c r="B21176" s="196" t="s">
        <v>1882</v>
      </c>
      <c r="C21176" s="197" t="s">
        <v>2721</v>
      </c>
      <c r="D21176" s="198" t="s">
        <v>339</v>
      </c>
      <c r="E21176" s="421">
        <v>479</v>
      </c>
      <c r="F21176" s="413">
        <v>156.91</v>
      </c>
      <c r="G21176" s="414">
        <f t="shared" si="660"/>
        <v>3.0527053725065323</v>
      </c>
      <c r="H21176" s="415">
        <f t="shared" si="661"/>
        <v>3.0527053725065323</v>
      </c>
    </row>
    <row r="21177" spans="1:8" ht="15" hidden="1" thickBot="1">
      <c r="A21177" s="409">
        <v>202210</v>
      </c>
      <c r="B21177" s="196" t="s">
        <v>1883</v>
      </c>
      <c r="C21177" s="197" t="s">
        <v>784</v>
      </c>
      <c r="D21177" s="198" t="s">
        <v>337</v>
      </c>
      <c r="E21177" s="421">
        <v>74479</v>
      </c>
      <c r="F21177" s="413">
        <v>156.91</v>
      </c>
      <c r="G21177" s="414">
        <f t="shared" si="660"/>
        <v>474.66063348416293</v>
      </c>
      <c r="H21177" s="415">
        <f t="shared" si="661"/>
        <v>2.3733031674208145</v>
      </c>
    </row>
    <row r="21178" spans="1:8" ht="15" hidden="1" thickBot="1">
      <c r="A21178" s="409">
        <v>202210</v>
      </c>
      <c r="B21178" s="196" t="s">
        <v>1884</v>
      </c>
      <c r="C21178" s="197" t="s">
        <v>784</v>
      </c>
      <c r="D21178" s="198" t="s">
        <v>337</v>
      </c>
      <c r="E21178" s="421">
        <v>95723</v>
      </c>
      <c r="F21178" s="413">
        <v>156.91</v>
      </c>
      <c r="G21178" s="414">
        <f t="shared" si="660"/>
        <v>610.05034733286595</v>
      </c>
      <c r="H21178" s="415">
        <f t="shared" si="661"/>
        <v>3.0502517366643298</v>
      </c>
    </row>
    <row r="21179" spans="1:8" ht="15" hidden="1" thickBot="1">
      <c r="A21179" s="409">
        <v>202210</v>
      </c>
      <c r="B21179" s="196" t="s">
        <v>1885</v>
      </c>
      <c r="C21179" s="197" t="s">
        <v>784</v>
      </c>
      <c r="D21179" s="198" t="s">
        <v>337</v>
      </c>
      <c r="E21179" s="421">
        <v>95723</v>
      </c>
      <c r="F21179" s="413">
        <v>156.91</v>
      </c>
      <c r="G21179" s="414">
        <f t="shared" si="660"/>
        <v>610.05034733286595</v>
      </c>
      <c r="H21179" s="415">
        <f t="shared" si="661"/>
        <v>3.0502517366643298</v>
      </c>
    </row>
    <row r="21180" spans="1:8" ht="15" hidden="1" thickBot="1">
      <c r="A21180" s="409">
        <v>202210</v>
      </c>
      <c r="B21180" s="196" t="s">
        <v>1886</v>
      </c>
      <c r="C21180" s="197" t="s">
        <v>784</v>
      </c>
      <c r="D21180" s="198" t="s">
        <v>339</v>
      </c>
      <c r="E21180" s="421">
        <v>479</v>
      </c>
      <c r="F21180" s="413">
        <v>156.91</v>
      </c>
      <c r="G21180" s="414">
        <f t="shared" si="660"/>
        <v>3.0527053725065323</v>
      </c>
      <c r="H21180" s="415">
        <f t="shared" si="661"/>
        <v>3.0527053725065323</v>
      </c>
    </row>
    <row r="21181" spans="1:8" ht="15" hidden="1" thickBot="1">
      <c r="A21181" s="409">
        <v>202210</v>
      </c>
      <c r="B21181" s="196" t="s">
        <v>1887</v>
      </c>
      <c r="C21181" s="197" t="s">
        <v>784</v>
      </c>
      <c r="D21181" s="198" t="s">
        <v>337</v>
      </c>
      <c r="E21181" s="421">
        <v>99736</v>
      </c>
      <c r="F21181" s="413">
        <v>156.91</v>
      </c>
      <c r="G21181" s="414">
        <f t="shared" si="660"/>
        <v>635.62551781275897</v>
      </c>
      <c r="H21181" s="415">
        <f t="shared" si="661"/>
        <v>3.178127589063795</v>
      </c>
    </row>
    <row r="21182" spans="1:8" ht="15" hidden="1" thickBot="1">
      <c r="A21182" s="409">
        <v>202210</v>
      </c>
      <c r="B21182" s="196" t="s">
        <v>1888</v>
      </c>
      <c r="C21182" s="197" t="s">
        <v>784</v>
      </c>
      <c r="D21182" s="198" t="s">
        <v>337</v>
      </c>
      <c r="E21182" s="421">
        <v>59598</v>
      </c>
      <c r="F21182" s="413">
        <v>156.91</v>
      </c>
      <c r="G21182" s="414">
        <f t="shared" si="660"/>
        <v>379.82282837295264</v>
      </c>
      <c r="H21182" s="415">
        <f t="shared" si="661"/>
        <v>1.8991141418647632</v>
      </c>
    </row>
    <row r="21183" spans="1:8" ht="15" hidden="1" thickBot="1">
      <c r="A21183" s="409">
        <v>202210</v>
      </c>
      <c r="B21183" s="196" t="s">
        <v>1889</v>
      </c>
      <c r="C21183" s="197" t="s">
        <v>1495</v>
      </c>
      <c r="D21183" s="198" t="s">
        <v>337</v>
      </c>
      <c r="E21183" s="421">
        <v>6843</v>
      </c>
      <c r="F21183" s="413">
        <v>156.91</v>
      </c>
      <c r="G21183" s="414">
        <f t="shared" si="660"/>
        <v>43.610987190108979</v>
      </c>
      <c r="H21183" s="415">
        <f t="shared" si="661"/>
        <v>0.2180549359505449</v>
      </c>
    </row>
    <row r="21184" spans="1:8" ht="15" hidden="1" thickBot="1">
      <c r="A21184" s="409">
        <v>202210</v>
      </c>
      <c r="B21184" s="196" t="s">
        <v>1890</v>
      </c>
      <c r="C21184" s="197" t="s">
        <v>1495</v>
      </c>
      <c r="D21184" s="198" t="s">
        <v>339</v>
      </c>
      <c r="E21184" s="421">
        <v>34.200000000000003</v>
      </c>
      <c r="F21184" s="413">
        <v>156.91</v>
      </c>
      <c r="G21184" s="414">
        <f t="shared" si="660"/>
        <v>0.21795933974890067</v>
      </c>
      <c r="H21184" s="415">
        <f t="shared" si="661"/>
        <v>0.21795933974890067</v>
      </c>
    </row>
    <row r="21185" spans="1:8" ht="15" hidden="1" thickBot="1">
      <c r="A21185" s="409">
        <v>202210</v>
      </c>
      <c r="B21185" s="196" t="s">
        <v>1891</v>
      </c>
      <c r="C21185" s="197" t="s">
        <v>1892</v>
      </c>
      <c r="D21185" s="198" t="s">
        <v>337</v>
      </c>
      <c r="E21185" s="421">
        <v>92701</v>
      </c>
      <c r="F21185" s="413">
        <v>156.91</v>
      </c>
      <c r="G21185" s="414">
        <f t="shared" si="660"/>
        <v>590.79089924160348</v>
      </c>
      <c r="H21185" s="415">
        <f t="shared" si="661"/>
        <v>2.9539544962080173</v>
      </c>
    </row>
    <row r="21186" spans="1:8" ht="15" hidden="1" thickBot="1">
      <c r="A21186" s="409">
        <v>202210</v>
      </c>
      <c r="B21186" s="196" t="s">
        <v>1893</v>
      </c>
      <c r="C21186" s="197" t="s">
        <v>1892</v>
      </c>
      <c r="D21186" s="198" t="s">
        <v>339</v>
      </c>
      <c r="E21186" s="421">
        <v>463</v>
      </c>
      <c r="F21186" s="413">
        <v>156.91</v>
      </c>
      <c r="G21186" s="414">
        <f t="shared" ref="G21186:G21249" si="662">+E21186/F21186</f>
        <v>2.950736090752661</v>
      </c>
      <c r="H21186" s="415">
        <f t="shared" ref="H21186:H21249" si="663">IF(D21186="TB",G21186/200,IF(D21186="LT",G21186,"VER"))</f>
        <v>2.950736090752661</v>
      </c>
    </row>
    <row r="21187" spans="1:8" ht="15" hidden="1" thickBot="1">
      <c r="A21187" s="409">
        <v>202210</v>
      </c>
      <c r="B21187" s="196" t="s">
        <v>1894</v>
      </c>
      <c r="C21187" s="197" t="s">
        <v>1892</v>
      </c>
      <c r="D21187" s="198" t="s">
        <v>337</v>
      </c>
      <c r="E21187" s="421">
        <v>81745</v>
      </c>
      <c r="F21187" s="413">
        <v>156.91</v>
      </c>
      <c r="G21187" s="414">
        <f t="shared" si="662"/>
        <v>520.96743356063985</v>
      </c>
      <c r="H21187" s="415">
        <f t="shared" si="663"/>
        <v>2.6048371678031992</v>
      </c>
    </row>
    <row r="21188" spans="1:8" ht="15" hidden="1" thickBot="1">
      <c r="A21188" s="409">
        <v>202210</v>
      </c>
      <c r="B21188" s="196" t="s">
        <v>17</v>
      </c>
      <c r="C21188" s="197" t="s">
        <v>2722</v>
      </c>
      <c r="D21188" s="198" t="s">
        <v>337</v>
      </c>
      <c r="E21188" s="421">
        <v>125042</v>
      </c>
      <c r="F21188" s="413">
        <v>156.91</v>
      </c>
      <c r="G21188" s="414">
        <f t="shared" si="662"/>
        <v>796.90268306672613</v>
      </c>
      <c r="H21188" s="415">
        <f t="shared" si="663"/>
        <v>3.9845134153336308</v>
      </c>
    </row>
    <row r="21189" spans="1:8" ht="15" hidden="1" thickBot="1">
      <c r="A21189" s="409">
        <v>202210</v>
      </c>
      <c r="B21189" s="196" t="s">
        <v>1895</v>
      </c>
      <c r="C21189" s="197" t="s">
        <v>2723</v>
      </c>
      <c r="D21189" s="198" t="s">
        <v>339</v>
      </c>
      <c r="E21189" s="421">
        <v>625</v>
      </c>
      <c r="F21189" s="413">
        <v>156.91</v>
      </c>
      <c r="G21189" s="414">
        <f t="shared" si="662"/>
        <v>3.9831750685106111</v>
      </c>
      <c r="H21189" s="415">
        <f t="shared" si="663"/>
        <v>3.9831750685106111</v>
      </c>
    </row>
    <row r="21190" spans="1:8" ht="15" hidden="1" thickBot="1">
      <c r="A21190" s="409">
        <v>202210</v>
      </c>
      <c r="B21190" s="196" t="s">
        <v>1896</v>
      </c>
      <c r="C21190" s="197" t="s">
        <v>1892</v>
      </c>
      <c r="D21190" s="198" t="s">
        <v>337</v>
      </c>
      <c r="E21190" s="421">
        <v>105860</v>
      </c>
      <c r="F21190" s="413">
        <v>156.91</v>
      </c>
      <c r="G21190" s="414">
        <f t="shared" si="662"/>
        <v>674.65426040405328</v>
      </c>
      <c r="H21190" s="415">
        <f t="shared" si="663"/>
        <v>3.3732713020202665</v>
      </c>
    </row>
    <row r="21191" spans="1:8" ht="15" hidden="1" thickBot="1">
      <c r="A21191" s="409">
        <v>202210</v>
      </c>
      <c r="B21191" s="196" t="s">
        <v>1897</v>
      </c>
      <c r="C21191" s="197" t="s">
        <v>2724</v>
      </c>
      <c r="D21191" s="198" t="s">
        <v>339</v>
      </c>
      <c r="E21191" s="421">
        <v>529</v>
      </c>
      <c r="F21191" s="413">
        <v>156.91</v>
      </c>
      <c r="G21191" s="414">
        <f t="shared" si="662"/>
        <v>3.3713593779873814</v>
      </c>
      <c r="H21191" s="415">
        <f t="shared" si="663"/>
        <v>3.3713593779873814</v>
      </c>
    </row>
    <row r="21192" spans="1:8" ht="15" hidden="1" thickBot="1">
      <c r="A21192" s="409">
        <v>202210</v>
      </c>
      <c r="B21192" s="196" t="s">
        <v>1898</v>
      </c>
      <c r="C21192" s="197" t="s">
        <v>1892</v>
      </c>
      <c r="D21192" s="198" t="s">
        <v>339</v>
      </c>
      <c r="E21192" s="421">
        <v>433</v>
      </c>
      <c r="F21192" s="413">
        <v>156.91</v>
      </c>
      <c r="G21192" s="414">
        <f t="shared" si="662"/>
        <v>2.7595436874641517</v>
      </c>
      <c r="H21192" s="415">
        <f t="shared" si="663"/>
        <v>2.7595436874641517</v>
      </c>
    </row>
    <row r="21193" spans="1:8" ht="15" hidden="1" thickBot="1">
      <c r="A21193" s="409">
        <v>202210</v>
      </c>
      <c r="B21193" s="196" t="s">
        <v>1899</v>
      </c>
      <c r="C21193" s="197" t="s">
        <v>1892</v>
      </c>
      <c r="D21193" s="198" t="s">
        <v>337</v>
      </c>
      <c r="E21193" s="421">
        <v>65017</v>
      </c>
      <c r="F21193" s="413">
        <v>156.91</v>
      </c>
      <c r="G21193" s="414">
        <f t="shared" si="662"/>
        <v>414.35854948696704</v>
      </c>
      <c r="H21193" s="415">
        <f t="shared" si="663"/>
        <v>2.0717927474348352</v>
      </c>
    </row>
    <row r="21194" spans="1:8" ht="15" hidden="1" thickBot="1">
      <c r="A21194" s="409">
        <v>202210</v>
      </c>
      <c r="B21194" s="196" t="s">
        <v>1900</v>
      </c>
      <c r="C21194" s="197" t="s">
        <v>1892</v>
      </c>
      <c r="D21194" s="198" t="s">
        <v>337</v>
      </c>
      <c r="E21194" s="421">
        <v>86111</v>
      </c>
      <c r="F21194" s="413">
        <v>156.91</v>
      </c>
      <c r="G21194" s="414">
        <f t="shared" si="662"/>
        <v>548.79230131922759</v>
      </c>
      <c r="H21194" s="415">
        <f t="shared" si="663"/>
        <v>2.743961506596138</v>
      </c>
    </row>
    <row r="21195" spans="1:8" ht="15" hidden="1" thickBot="1">
      <c r="A21195" s="409">
        <v>202210</v>
      </c>
      <c r="B21195" s="196" t="s">
        <v>1901</v>
      </c>
      <c r="C21195" s="197" t="s">
        <v>1892</v>
      </c>
      <c r="D21195" s="198" t="s">
        <v>339</v>
      </c>
      <c r="E21195" s="421">
        <v>431</v>
      </c>
      <c r="F21195" s="413">
        <v>156.91</v>
      </c>
      <c r="G21195" s="414">
        <f t="shared" si="662"/>
        <v>2.7467975272449174</v>
      </c>
      <c r="H21195" s="415">
        <f t="shared" si="663"/>
        <v>2.7467975272449174</v>
      </c>
    </row>
    <row r="21196" spans="1:8" ht="15" hidden="1" thickBot="1">
      <c r="A21196" s="409">
        <v>202210</v>
      </c>
      <c r="B21196" s="196" t="s">
        <v>1902</v>
      </c>
      <c r="C21196" s="197" t="s">
        <v>1892</v>
      </c>
      <c r="D21196" s="198" t="s">
        <v>337</v>
      </c>
      <c r="E21196" s="421">
        <v>75752</v>
      </c>
      <c r="F21196" s="413">
        <v>156.91</v>
      </c>
      <c r="G21196" s="414">
        <f t="shared" si="662"/>
        <v>482.77356446370533</v>
      </c>
      <c r="H21196" s="415">
        <f t="shared" si="663"/>
        <v>2.4138678223185268</v>
      </c>
    </row>
    <row r="21197" spans="1:8" ht="15" hidden="1" thickBot="1">
      <c r="A21197" s="409">
        <v>202210</v>
      </c>
      <c r="B21197" s="196" t="s">
        <v>1903</v>
      </c>
      <c r="C21197" s="197" t="s">
        <v>1892</v>
      </c>
      <c r="D21197" s="198" t="s">
        <v>337</v>
      </c>
      <c r="E21197" s="421">
        <v>89315</v>
      </c>
      <c r="F21197" s="413">
        <v>156.91</v>
      </c>
      <c r="G21197" s="414">
        <f t="shared" si="662"/>
        <v>569.21164999044038</v>
      </c>
      <c r="H21197" s="415">
        <f t="shared" si="663"/>
        <v>2.8460582499522018</v>
      </c>
    </row>
    <row r="21198" spans="1:8" ht="15" hidden="1" thickBot="1">
      <c r="A21198" s="409">
        <v>202210</v>
      </c>
      <c r="B21198" s="196" t="s">
        <v>1904</v>
      </c>
      <c r="C21198" s="197" t="s">
        <v>1892</v>
      </c>
      <c r="D21198" s="198" t="s">
        <v>337</v>
      </c>
      <c r="E21198" s="421">
        <v>87203</v>
      </c>
      <c r="F21198" s="413">
        <v>156.91</v>
      </c>
      <c r="G21198" s="414">
        <f t="shared" si="662"/>
        <v>555.75170479892938</v>
      </c>
      <c r="H21198" s="415">
        <f t="shared" si="663"/>
        <v>2.7787585239946471</v>
      </c>
    </row>
    <row r="21199" spans="1:8" ht="15" hidden="1" thickBot="1">
      <c r="A21199" s="409">
        <v>202210</v>
      </c>
      <c r="B21199" s="196" t="s">
        <v>1905</v>
      </c>
      <c r="C21199" s="197" t="s">
        <v>1892</v>
      </c>
      <c r="D21199" s="198" t="s">
        <v>337</v>
      </c>
      <c r="E21199" s="421">
        <v>129936</v>
      </c>
      <c r="F21199" s="413">
        <v>156.91</v>
      </c>
      <c r="G21199" s="414">
        <f t="shared" si="662"/>
        <v>828.09253712319162</v>
      </c>
      <c r="H21199" s="415">
        <f t="shared" si="663"/>
        <v>4.1404626856159581</v>
      </c>
    </row>
    <row r="21200" spans="1:8" ht="15" hidden="1" thickBot="1">
      <c r="A21200" s="409">
        <v>202210</v>
      </c>
      <c r="B21200" s="196" t="s">
        <v>1906</v>
      </c>
      <c r="C21200" s="197" t="s">
        <v>1892</v>
      </c>
      <c r="D21200" s="198" t="s">
        <v>337</v>
      </c>
      <c r="E21200" s="421">
        <v>82154</v>
      </c>
      <c r="F21200" s="413">
        <v>156.91</v>
      </c>
      <c r="G21200" s="414">
        <f t="shared" si="662"/>
        <v>523.57402332547326</v>
      </c>
      <c r="H21200" s="415">
        <f t="shared" si="663"/>
        <v>2.6178701166273664</v>
      </c>
    </row>
    <row r="21201" spans="1:8" ht="15" hidden="1" thickBot="1">
      <c r="A21201" s="409">
        <v>202210</v>
      </c>
      <c r="B21201" s="196" t="s">
        <v>1907</v>
      </c>
      <c r="C21201" s="197" t="s">
        <v>1892</v>
      </c>
      <c r="D21201" s="198" t="s">
        <v>337</v>
      </c>
      <c r="E21201" s="421">
        <v>88055</v>
      </c>
      <c r="F21201" s="413">
        <v>156.91</v>
      </c>
      <c r="G21201" s="414">
        <f t="shared" si="662"/>
        <v>561.18156905232297</v>
      </c>
      <c r="H21201" s="415">
        <f t="shared" si="663"/>
        <v>2.8059078452616149</v>
      </c>
    </row>
    <row r="21202" spans="1:8" ht="15" hidden="1" thickBot="1">
      <c r="A21202" s="409">
        <v>202210</v>
      </c>
      <c r="B21202" s="196" t="s">
        <v>1908</v>
      </c>
      <c r="C21202" s="197" t="s">
        <v>1892</v>
      </c>
      <c r="D21202" s="198" t="s">
        <v>339</v>
      </c>
      <c r="E21202" s="421">
        <v>440</v>
      </c>
      <c r="F21202" s="413">
        <v>156.91</v>
      </c>
      <c r="G21202" s="414">
        <f t="shared" si="662"/>
        <v>2.8041552482314702</v>
      </c>
      <c r="H21202" s="415">
        <f t="shared" si="663"/>
        <v>2.8041552482314702</v>
      </c>
    </row>
    <row r="21203" spans="1:8" ht="15" hidden="1" thickBot="1">
      <c r="A21203" s="409">
        <v>202210</v>
      </c>
      <c r="B21203" s="196" t="s">
        <v>1909</v>
      </c>
      <c r="C21203" s="197" t="s">
        <v>1892</v>
      </c>
      <c r="D21203" s="198" t="s">
        <v>337</v>
      </c>
      <c r="E21203" s="421">
        <v>84345</v>
      </c>
      <c r="F21203" s="413">
        <v>156.91</v>
      </c>
      <c r="G21203" s="414">
        <f t="shared" si="662"/>
        <v>537.53744184564403</v>
      </c>
      <c r="H21203" s="415">
        <f t="shared" si="663"/>
        <v>2.68768720922822</v>
      </c>
    </row>
    <row r="21204" spans="1:8" ht="15" hidden="1" thickBot="1">
      <c r="A21204" s="409">
        <v>202210</v>
      </c>
      <c r="B21204" s="196" t="s">
        <v>1910</v>
      </c>
      <c r="C21204" s="197" t="s">
        <v>1892</v>
      </c>
      <c r="D21204" s="198" t="s">
        <v>339</v>
      </c>
      <c r="E21204" s="421">
        <v>422</v>
      </c>
      <c r="F21204" s="413">
        <v>156.91</v>
      </c>
      <c r="G21204" s="414">
        <f t="shared" si="662"/>
        <v>2.6894398062583647</v>
      </c>
      <c r="H21204" s="415">
        <f t="shared" si="663"/>
        <v>2.6894398062583647</v>
      </c>
    </row>
    <row r="21205" spans="1:8" ht="15" hidden="1" thickBot="1">
      <c r="A21205" s="409">
        <v>202210</v>
      </c>
      <c r="B21205" s="196" t="s">
        <v>1911</v>
      </c>
      <c r="C21205" s="197" t="s">
        <v>1892</v>
      </c>
      <c r="D21205" s="198" t="s">
        <v>337</v>
      </c>
      <c r="E21205" s="421">
        <v>84345</v>
      </c>
      <c r="F21205" s="413">
        <v>156.91</v>
      </c>
      <c r="G21205" s="414">
        <f t="shared" si="662"/>
        <v>537.53744184564403</v>
      </c>
      <c r="H21205" s="415">
        <f t="shared" si="663"/>
        <v>2.68768720922822</v>
      </c>
    </row>
    <row r="21206" spans="1:8" ht="15" hidden="1" thickBot="1">
      <c r="A21206" s="409">
        <v>202210</v>
      </c>
      <c r="B21206" s="196" t="s">
        <v>1912</v>
      </c>
      <c r="C21206" s="197" t="s">
        <v>1892</v>
      </c>
      <c r="D21206" s="198" t="s">
        <v>339</v>
      </c>
      <c r="E21206" s="421">
        <v>422</v>
      </c>
      <c r="F21206" s="413">
        <v>156.91</v>
      </c>
      <c r="G21206" s="414">
        <f t="shared" si="662"/>
        <v>2.6894398062583647</v>
      </c>
      <c r="H21206" s="415">
        <f t="shared" si="663"/>
        <v>2.6894398062583647</v>
      </c>
    </row>
    <row r="21207" spans="1:8" ht="15" hidden="1" thickBot="1">
      <c r="A21207" s="409">
        <v>202210</v>
      </c>
      <c r="B21207" s="196" t="s">
        <v>1913</v>
      </c>
      <c r="C21207" s="197" t="s">
        <v>1892</v>
      </c>
      <c r="D21207" s="198" t="s">
        <v>339</v>
      </c>
      <c r="E21207" s="421">
        <v>411</v>
      </c>
      <c r="F21207" s="413">
        <v>156.91</v>
      </c>
      <c r="G21207" s="414">
        <f t="shared" si="662"/>
        <v>2.6193359250525781</v>
      </c>
      <c r="H21207" s="415">
        <f t="shared" si="663"/>
        <v>2.6193359250525781</v>
      </c>
    </row>
    <row r="21208" spans="1:8" ht="15" hidden="1" thickBot="1">
      <c r="A21208" s="409">
        <v>202210</v>
      </c>
      <c r="B21208" s="196" t="s">
        <v>1914</v>
      </c>
      <c r="C21208" s="197" t="s">
        <v>1892</v>
      </c>
      <c r="D21208" s="198" t="s">
        <v>337</v>
      </c>
      <c r="E21208" s="421">
        <v>138294</v>
      </c>
      <c r="F21208" s="413">
        <v>156.91</v>
      </c>
      <c r="G21208" s="414">
        <f t="shared" si="662"/>
        <v>881.35874067937038</v>
      </c>
      <c r="H21208" s="415">
        <f t="shared" si="663"/>
        <v>4.4067937033968523</v>
      </c>
    </row>
    <row r="21209" spans="1:8" ht="15" hidden="1" thickBot="1">
      <c r="A21209" s="409">
        <v>202210</v>
      </c>
      <c r="B21209" s="196" t="s">
        <v>1915</v>
      </c>
      <c r="C21209" s="197" t="s">
        <v>2725</v>
      </c>
      <c r="D21209" s="198" t="s">
        <v>339</v>
      </c>
      <c r="E21209" s="421">
        <v>691</v>
      </c>
      <c r="F21209" s="413">
        <v>156.91</v>
      </c>
      <c r="G21209" s="414">
        <f t="shared" si="662"/>
        <v>4.403798355745332</v>
      </c>
      <c r="H21209" s="415">
        <f t="shared" si="663"/>
        <v>4.403798355745332</v>
      </c>
    </row>
    <row r="21210" spans="1:8" ht="15" hidden="1" thickBot="1">
      <c r="A21210" s="409">
        <v>202210</v>
      </c>
      <c r="B21210" s="196" t="s">
        <v>1916</v>
      </c>
      <c r="C21210" s="197" t="s">
        <v>1892</v>
      </c>
      <c r="D21210" s="198" t="s">
        <v>337</v>
      </c>
      <c r="E21210" s="421">
        <v>115930</v>
      </c>
      <c r="F21210" s="413">
        <v>156.91</v>
      </c>
      <c r="G21210" s="414">
        <f t="shared" si="662"/>
        <v>738.83117710789622</v>
      </c>
      <c r="H21210" s="415">
        <f t="shared" si="663"/>
        <v>3.6941558855394812</v>
      </c>
    </row>
    <row r="21211" spans="1:8" ht="15" hidden="1" thickBot="1">
      <c r="A21211" s="409">
        <v>202210</v>
      </c>
      <c r="B21211" s="196" t="s">
        <v>1917</v>
      </c>
      <c r="C21211" s="197" t="s">
        <v>1892</v>
      </c>
      <c r="D21211" s="198" t="s">
        <v>337</v>
      </c>
      <c r="E21211" s="421">
        <v>116649</v>
      </c>
      <c r="F21211" s="413">
        <v>156.91</v>
      </c>
      <c r="G21211" s="414">
        <f t="shared" si="662"/>
        <v>743.41342170671089</v>
      </c>
      <c r="H21211" s="415">
        <f t="shared" si="663"/>
        <v>3.7170671085335543</v>
      </c>
    </row>
    <row r="21212" spans="1:8" ht="15" hidden="1" thickBot="1">
      <c r="A21212" s="409">
        <v>202210</v>
      </c>
      <c r="B21212" s="196" t="s">
        <v>1918</v>
      </c>
      <c r="C21212" s="197" t="s">
        <v>1892</v>
      </c>
      <c r="D21212" s="198" t="s">
        <v>339</v>
      </c>
      <c r="E21212" s="421">
        <v>580</v>
      </c>
      <c r="F21212" s="413">
        <v>156.91</v>
      </c>
      <c r="G21212" s="414">
        <f t="shared" si="662"/>
        <v>3.6963864635778472</v>
      </c>
      <c r="H21212" s="415">
        <f t="shared" si="663"/>
        <v>3.6963864635778472</v>
      </c>
    </row>
    <row r="21213" spans="1:8" ht="15" hidden="1" thickBot="1">
      <c r="A21213" s="409">
        <v>202210</v>
      </c>
      <c r="B21213" s="196" t="s">
        <v>1919</v>
      </c>
      <c r="C21213" s="197" t="s">
        <v>1892</v>
      </c>
      <c r="D21213" s="198" t="s">
        <v>337</v>
      </c>
      <c r="E21213" s="421">
        <v>133658</v>
      </c>
      <c r="F21213" s="413">
        <v>156.91</v>
      </c>
      <c r="G21213" s="414">
        <f t="shared" si="662"/>
        <v>851.81314129118607</v>
      </c>
      <c r="H21213" s="415">
        <f t="shared" si="663"/>
        <v>4.2590657064559307</v>
      </c>
    </row>
    <row r="21214" spans="1:8" ht="15" hidden="1" thickBot="1">
      <c r="A21214" s="409">
        <v>202210</v>
      </c>
      <c r="B21214" s="196" t="s">
        <v>1920</v>
      </c>
      <c r="C21214" s="197" t="s">
        <v>1892</v>
      </c>
      <c r="D21214" s="198" t="s">
        <v>339</v>
      </c>
      <c r="E21214" s="421">
        <v>668</v>
      </c>
      <c r="F21214" s="413">
        <v>156.91</v>
      </c>
      <c r="G21214" s="414">
        <f t="shared" si="662"/>
        <v>4.2572175132241412</v>
      </c>
      <c r="H21214" s="415">
        <f t="shared" si="663"/>
        <v>4.2572175132241412</v>
      </c>
    </row>
    <row r="21215" spans="1:8" ht="15" hidden="1" thickBot="1">
      <c r="A21215" s="409">
        <v>202210</v>
      </c>
      <c r="B21215" s="196" t="s">
        <v>1921</v>
      </c>
      <c r="C21215" s="197" t="s">
        <v>1892</v>
      </c>
      <c r="D21215" s="198" t="s">
        <v>337</v>
      </c>
      <c r="E21215" s="421">
        <v>119927</v>
      </c>
      <c r="F21215" s="413">
        <v>156.91</v>
      </c>
      <c r="G21215" s="414">
        <f t="shared" si="662"/>
        <v>764.30437830603535</v>
      </c>
      <c r="H21215" s="415">
        <f t="shared" si="663"/>
        <v>3.8215218915301765</v>
      </c>
    </row>
    <row r="21216" spans="1:8" ht="15" hidden="1" thickBot="1">
      <c r="A21216" s="409">
        <v>202210</v>
      </c>
      <c r="B21216" s="196" t="s">
        <v>1922</v>
      </c>
      <c r="C21216" s="197" t="s">
        <v>1892</v>
      </c>
      <c r="D21216" s="198" t="s">
        <v>339</v>
      </c>
      <c r="E21216" s="421">
        <v>600</v>
      </c>
      <c r="F21216" s="413">
        <v>156.91</v>
      </c>
      <c r="G21216" s="414">
        <f t="shared" si="662"/>
        <v>3.823848065770187</v>
      </c>
      <c r="H21216" s="415">
        <f t="shared" si="663"/>
        <v>3.823848065770187</v>
      </c>
    </row>
    <row r="21217" spans="1:8" ht="15" hidden="1" thickBot="1">
      <c r="A21217" s="409">
        <v>202210</v>
      </c>
      <c r="B21217" s="196" t="s">
        <v>1923</v>
      </c>
      <c r="C21217" s="197" t="s">
        <v>1892</v>
      </c>
      <c r="D21217" s="198" t="s">
        <v>337</v>
      </c>
      <c r="E21217" s="421">
        <v>84890</v>
      </c>
      <c r="F21217" s="413">
        <v>156.91</v>
      </c>
      <c r="G21217" s="414">
        <f t="shared" si="662"/>
        <v>541.01077050538527</v>
      </c>
      <c r="H21217" s="415">
        <f t="shared" si="663"/>
        <v>2.7050538525269263</v>
      </c>
    </row>
    <row r="21218" spans="1:8" ht="15" hidden="1" thickBot="1">
      <c r="A21218" s="409">
        <v>202210</v>
      </c>
      <c r="B21218" s="196" t="s">
        <v>1924</v>
      </c>
      <c r="C21218" s="197" t="s">
        <v>1892</v>
      </c>
      <c r="D21218" s="198" t="s">
        <v>337</v>
      </c>
      <c r="E21218" s="421">
        <v>149003</v>
      </c>
      <c r="F21218" s="413">
        <v>156.91</v>
      </c>
      <c r="G21218" s="414">
        <f t="shared" si="662"/>
        <v>949.60805557325853</v>
      </c>
      <c r="H21218" s="415">
        <f t="shared" si="663"/>
        <v>4.7480402778662922</v>
      </c>
    </row>
    <row r="21219" spans="1:8" ht="15" hidden="1" thickBot="1">
      <c r="A21219" s="409">
        <v>202210</v>
      </c>
      <c r="B21219" s="196" t="s">
        <v>1925</v>
      </c>
      <c r="C21219" s="197" t="s">
        <v>2726</v>
      </c>
      <c r="D21219" s="198" t="s">
        <v>339</v>
      </c>
      <c r="E21219" s="421">
        <v>745</v>
      </c>
      <c r="F21219" s="413">
        <v>156.91</v>
      </c>
      <c r="G21219" s="414">
        <f t="shared" si="662"/>
        <v>4.7479446816646487</v>
      </c>
      <c r="H21219" s="415">
        <f t="shared" si="663"/>
        <v>4.7479446816646487</v>
      </c>
    </row>
    <row r="21220" spans="1:8" ht="15" hidden="1" thickBot="1">
      <c r="A21220" s="409">
        <v>202210</v>
      </c>
      <c r="B21220" s="196" t="s">
        <v>1926</v>
      </c>
      <c r="C21220" s="197" t="s">
        <v>1892</v>
      </c>
      <c r="D21220" s="198" t="s">
        <v>337</v>
      </c>
      <c r="E21220" s="421">
        <v>152039</v>
      </c>
      <c r="F21220" s="413">
        <v>156.91</v>
      </c>
      <c r="G21220" s="414">
        <f t="shared" si="662"/>
        <v>968.9567267860557</v>
      </c>
      <c r="H21220" s="415">
        <f t="shared" si="663"/>
        <v>4.8447836339302786</v>
      </c>
    </row>
    <row r="21221" spans="1:8" ht="15" hidden="1" thickBot="1">
      <c r="A21221" s="409">
        <v>202210</v>
      </c>
      <c r="B21221" s="196" t="s">
        <v>1927</v>
      </c>
      <c r="C21221" s="197" t="s">
        <v>1892</v>
      </c>
      <c r="D21221" s="198" t="s">
        <v>339</v>
      </c>
      <c r="E21221" s="421">
        <v>760</v>
      </c>
      <c r="F21221" s="413">
        <v>156.91</v>
      </c>
      <c r="G21221" s="414">
        <f t="shared" si="662"/>
        <v>4.8435408833089033</v>
      </c>
      <c r="H21221" s="415">
        <f t="shared" si="663"/>
        <v>4.8435408833089033</v>
      </c>
    </row>
    <row r="21222" spans="1:8" ht="15" hidden="1" thickBot="1">
      <c r="A21222" s="409">
        <v>202210</v>
      </c>
      <c r="B21222" s="196" t="s">
        <v>1928</v>
      </c>
      <c r="C21222" s="197" t="s">
        <v>1892</v>
      </c>
      <c r="D21222" s="198" t="s">
        <v>337</v>
      </c>
      <c r="E21222" s="421">
        <v>117595</v>
      </c>
      <c r="F21222" s="413">
        <v>156.91</v>
      </c>
      <c r="G21222" s="414">
        <f t="shared" si="662"/>
        <v>749.44235549040854</v>
      </c>
      <c r="H21222" s="415">
        <f t="shared" si="663"/>
        <v>3.7472117774520428</v>
      </c>
    </row>
    <row r="21223" spans="1:8" ht="15" hidden="1" thickBot="1">
      <c r="A21223" s="409">
        <v>202210</v>
      </c>
      <c r="B21223" s="196" t="s">
        <v>1929</v>
      </c>
      <c r="C21223" s="197" t="s">
        <v>2727</v>
      </c>
      <c r="D21223" s="198" t="s">
        <v>339</v>
      </c>
      <c r="E21223" s="421">
        <v>588</v>
      </c>
      <c r="F21223" s="413">
        <v>156.91</v>
      </c>
      <c r="G21223" s="414">
        <f t="shared" si="662"/>
        <v>3.7473711044547833</v>
      </c>
      <c r="H21223" s="415">
        <f t="shared" si="663"/>
        <v>3.7473711044547833</v>
      </c>
    </row>
    <row r="21224" spans="1:8" ht="15" hidden="1" thickBot="1">
      <c r="A21224" s="409">
        <v>202210</v>
      </c>
      <c r="B21224" s="196" t="s">
        <v>1930</v>
      </c>
      <c r="C21224" s="197" t="s">
        <v>1892</v>
      </c>
      <c r="D21224" s="198" t="s">
        <v>339</v>
      </c>
      <c r="E21224" s="421">
        <v>424</v>
      </c>
      <c r="F21224" s="413">
        <v>156.91</v>
      </c>
      <c r="G21224" s="414">
        <f t="shared" si="662"/>
        <v>2.7021859664775989</v>
      </c>
      <c r="H21224" s="415">
        <f t="shared" si="663"/>
        <v>2.7021859664775989</v>
      </c>
    </row>
    <row r="21225" spans="1:8" ht="15" hidden="1" thickBot="1">
      <c r="A21225" s="409">
        <v>202210</v>
      </c>
      <c r="B21225" s="196" t="s">
        <v>1931</v>
      </c>
      <c r="C21225" s="197" t="s">
        <v>1892</v>
      </c>
      <c r="D21225" s="198" t="s">
        <v>337</v>
      </c>
      <c r="E21225" s="421">
        <v>108592</v>
      </c>
      <c r="F21225" s="413">
        <v>156.91</v>
      </c>
      <c r="G21225" s="414">
        <f t="shared" si="662"/>
        <v>692.06551526352689</v>
      </c>
      <c r="H21225" s="415">
        <f t="shared" si="663"/>
        <v>3.4603275763176344</v>
      </c>
    </row>
    <row r="21226" spans="1:8" ht="15" hidden="1" thickBot="1">
      <c r="A21226" s="409">
        <v>202210</v>
      </c>
      <c r="B21226" s="196" t="s">
        <v>1932</v>
      </c>
      <c r="C21226" s="197" t="s">
        <v>1892</v>
      </c>
      <c r="D21226" s="198" t="s">
        <v>339</v>
      </c>
      <c r="E21226" s="421">
        <v>543</v>
      </c>
      <c r="F21226" s="413">
        <v>156.91</v>
      </c>
      <c r="G21226" s="414">
        <f t="shared" si="662"/>
        <v>3.4605824995220189</v>
      </c>
      <c r="H21226" s="415">
        <f t="shared" si="663"/>
        <v>3.4605824995220189</v>
      </c>
    </row>
    <row r="21227" spans="1:8" ht="15" hidden="1" thickBot="1">
      <c r="A21227" s="409">
        <v>202210</v>
      </c>
      <c r="B21227" s="196" t="s">
        <v>1933</v>
      </c>
      <c r="C21227" s="197" t="s">
        <v>1892</v>
      </c>
      <c r="D21227" s="198" t="s">
        <v>337</v>
      </c>
      <c r="E21227" s="421">
        <v>108592</v>
      </c>
      <c r="F21227" s="413">
        <v>156.91</v>
      </c>
      <c r="G21227" s="414">
        <f t="shared" si="662"/>
        <v>692.06551526352689</v>
      </c>
      <c r="H21227" s="415">
        <f t="shared" si="663"/>
        <v>3.4603275763176344</v>
      </c>
    </row>
    <row r="21228" spans="1:8" ht="15" hidden="1" thickBot="1">
      <c r="A21228" s="409">
        <v>202210</v>
      </c>
      <c r="B21228" s="196" t="s">
        <v>1934</v>
      </c>
      <c r="C21228" s="197" t="s">
        <v>1892</v>
      </c>
      <c r="D21228" s="198" t="s">
        <v>337</v>
      </c>
      <c r="E21228" s="421">
        <v>129385</v>
      </c>
      <c r="F21228" s="413">
        <v>156.91</v>
      </c>
      <c r="G21228" s="414">
        <f t="shared" si="662"/>
        <v>824.58096998279268</v>
      </c>
      <c r="H21228" s="415">
        <f t="shared" si="663"/>
        <v>4.1229048499139633</v>
      </c>
    </row>
    <row r="21229" spans="1:8" ht="15" hidden="1" thickBot="1">
      <c r="A21229" s="409">
        <v>202210</v>
      </c>
      <c r="B21229" s="196" t="s">
        <v>1935</v>
      </c>
      <c r="C21229" s="197" t="s">
        <v>1892</v>
      </c>
      <c r="D21229" s="198" t="s">
        <v>339</v>
      </c>
      <c r="E21229" s="421">
        <v>647</v>
      </c>
      <c r="F21229" s="413">
        <v>156.91</v>
      </c>
      <c r="G21229" s="414">
        <f t="shared" si="662"/>
        <v>4.1233828309221847</v>
      </c>
      <c r="H21229" s="415">
        <f t="shared" si="663"/>
        <v>4.1233828309221847</v>
      </c>
    </row>
    <row r="21230" spans="1:8" ht="15" hidden="1" thickBot="1">
      <c r="A21230" s="409">
        <v>202210</v>
      </c>
      <c r="B21230" s="196" t="s">
        <v>1936</v>
      </c>
      <c r="C21230" s="197" t="s">
        <v>791</v>
      </c>
      <c r="D21230" s="198" t="s">
        <v>374</v>
      </c>
      <c r="E21230" s="421">
        <v>0.01</v>
      </c>
      <c r="F21230" s="413">
        <v>156.91</v>
      </c>
      <c r="G21230" s="414">
        <f t="shared" si="662"/>
        <v>6.3730801096169775E-5</v>
      </c>
      <c r="H21230" s="415" t="str">
        <f t="shared" si="663"/>
        <v>VER</v>
      </c>
    </row>
    <row r="21231" spans="1:8" ht="15" hidden="1" thickBot="1">
      <c r="A21231" s="409">
        <v>202210</v>
      </c>
      <c r="B21231" s="196" t="s">
        <v>1937</v>
      </c>
      <c r="C21231" s="197" t="s">
        <v>791</v>
      </c>
      <c r="D21231" s="198" t="s">
        <v>374</v>
      </c>
      <c r="E21231" s="421">
        <v>0.01</v>
      </c>
      <c r="F21231" s="413">
        <v>156.91</v>
      </c>
      <c r="G21231" s="414">
        <f t="shared" si="662"/>
        <v>6.3730801096169775E-5</v>
      </c>
      <c r="H21231" s="415" t="str">
        <f t="shared" si="663"/>
        <v>VER</v>
      </c>
    </row>
    <row r="21232" spans="1:8" ht="15" hidden="1" thickBot="1">
      <c r="A21232" s="409">
        <v>202210</v>
      </c>
      <c r="B21232" s="196" t="s">
        <v>1938</v>
      </c>
      <c r="C21232" s="197" t="s">
        <v>791</v>
      </c>
      <c r="D21232" s="198" t="s">
        <v>374</v>
      </c>
      <c r="E21232" s="421">
        <v>0.01</v>
      </c>
      <c r="F21232" s="413">
        <v>156.91</v>
      </c>
      <c r="G21232" s="414">
        <f t="shared" si="662"/>
        <v>6.3730801096169775E-5</v>
      </c>
      <c r="H21232" s="415" t="str">
        <f t="shared" si="663"/>
        <v>VER</v>
      </c>
    </row>
    <row r="21233" spans="1:8" ht="15" hidden="1" thickBot="1">
      <c r="A21233" s="409">
        <v>202210</v>
      </c>
      <c r="B21233" s="196" t="s">
        <v>1939</v>
      </c>
      <c r="C21233" s="197" t="s">
        <v>1940</v>
      </c>
      <c r="D21233" s="198" t="s">
        <v>374</v>
      </c>
      <c r="E21233" s="421">
        <v>0.01</v>
      </c>
      <c r="F21233" s="413">
        <v>156.91</v>
      </c>
      <c r="G21233" s="414">
        <f t="shared" si="662"/>
        <v>6.3730801096169775E-5</v>
      </c>
      <c r="H21233" s="415" t="str">
        <f t="shared" si="663"/>
        <v>VER</v>
      </c>
    </row>
    <row r="21234" spans="1:8" ht="15" hidden="1" thickBot="1">
      <c r="A21234" s="409">
        <v>202210</v>
      </c>
      <c r="B21234" s="196" t="s">
        <v>1941</v>
      </c>
      <c r="C21234" s="197" t="s">
        <v>1892</v>
      </c>
      <c r="D21234" s="198" t="s">
        <v>374</v>
      </c>
      <c r="E21234" s="421">
        <v>0.01</v>
      </c>
      <c r="F21234" s="413">
        <v>156.91</v>
      </c>
      <c r="G21234" s="414">
        <f t="shared" si="662"/>
        <v>6.3730801096169775E-5</v>
      </c>
      <c r="H21234" s="415" t="str">
        <f t="shared" si="663"/>
        <v>VER</v>
      </c>
    </row>
    <row r="21235" spans="1:8" ht="15" hidden="1" thickBot="1">
      <c r="A21235" s="409">
        <v>202210</v>
      </c>
      <c r="B21235" s="196" t="s">
        <v>1942</v>
      </c>
      <c r="C21235" s="197" t="s">
        <v>2789</v>
      </c>
      <c r="D21235" s="198" t="s">
        <v>337</v>
      </c>
      <c r="E21235" s="421">
        <v>103286</v>
      </c>
      <c r="F21235" s="413">
        <v>156.91</v>
      </c>
      <c r="G21235" s="414">
        <f t="shared" si="662"/>
        <v>658.24995220189919</v>
      </c>
      <c r="H21235" s="415">
        <f t="shared" si="663"/>
        <v>3.291249761009496</v>
      </c>
    </row>
    <row r="21236" spans="1:8" ht="15" hidden="1" thickBot="1">
      <c r="A21236" s="409">
        <v>202210</v>
      </c>
      <c r="B21236" s="196" t="s">
        <v>1943</v>
      </c>
      <c r="C21236" s="197" t="s">
        <v>2790</v>
      </c>
      <c r="D21236" s="198" t="s">
        <v>339</v>
      </c>
      <c r="E21236" s="421">
        <v>516</v>
      </c>
      <c r="F21236" s="413">
        <v>156.91</v>
      </c>
      <c r="G21236" s="414">
        <f t="shared" si="662"/>
        <v>3.2885093365623606</v>
      </c>
      <c r="H21236" s="415">
        <f t="shared" si="663"/>
        <v>3.2885093365623606</v>
      </c>
    </row>
    <row r="21237" spans="1:8" ht="15" hidden="1" thickBot="1">
      <c r="A21237" s="409">
        <v>202210</v>
      </c>
      <c r="B21237" s="196" t="s">
        <v>1944</v>
      </c>
      <c r="C21237" s="197" t="s">
        <v>1892</v>
      </c>
      <c r="D21237" s="198" t="s">
        <v>337</v>
      </c>
      <c r="E21237" s="421">
        <v>108370</v>
      </c>
      <c r="F21237" s="413">
        <v>156.91</v>
      </c>
      <c r="G21237" s="414">
        <f t="shared" si="662"/>
        <v>690.65069147919189</v>
      </c>
      <c r="H21237" s="415">
        <f t="shared" si="663"/>
        <v>3.4532534573959595</v>
      </c>
    </row>
    <row r="21238" spans="1:8" ht="15" hidden="1" thickBot="1">
      <c r="A21238" s="409">
        <v>202210</v>
      </c>
      <c r="B21238" s="196" t="s">
        <v>1945</v>
      </c>
      <c r="C21238" s="197" t="s">
        <v>1892</v>
      </c>
      <c r="D21238" s="198" t="s">
        <v>337</v>
      </c>
      <c r="E21238" s="421">
        <v>100061</v>
      </c>
      <c r="F21238" s="413">
        <v>156.91</v>
      </c>
      <c r="G21238" s="414">
        <f t="shared" si="662"/>
        <v>637.69676884838441</v>
      </c>
      <c r="H21238" s="415">
        <f t="shared" si="663"/>
        <v>3.1884838442419219</v>
      </c>
    </row>
    <row r="21239" spans="1:8" ht="15" hidden="1" thickBot="1">
      <c r="A21239" s="409">
        <v>202210</v>
      </c>
      <c r="B21239" s="196" t="s">
        <v>1946</v>
      </c>
      <c r="C21239" s="197" t="s">
        <v>2728</v>
      </c>
      <c r="D21239" s="198" t="s">
        <v>339</v>
      </c>
      <c r="E21239" s="421">
        <v>500</v>
      </c>
      <c r="F21239" s="413">
        <v>156.91</v>
      </c>
      <c r="G21239" s="414">
        <f t="shared" si="662"/>
        <v>3.1865400548084892</v>
      </c>
      <c r="H21239" s="415">
        <f t="shared" si="663"/>
        <v>3.1865400548084892</v>
      </c>
    </row>
    <row r="21240" spans="1:8" ht="15" hidden="1" thickBot="1">
      <c r="A21240" s="409">
        <v>202210</v>
      </c>
      <c r="B21240" s="196" t="s">
        <v>1947</v>
      </c>
      <c r="C21240" s="197" t="s">
        <v>1892</v>
      </c>
      <c r="D21240" s="198" t="s">
        <v>337</v>
      </c>
      <c r="E21240" s="421">
        <v>72145</v>
      </c>
      <c r="F21240" s="413">
        <v>156.91</v>
      </c>
      <c r="G21240" s="414">
        <f t="shared" si="662"/>
        <v>459.78586450831688</v>
      </c>
      <c r="H21240" s="415">
        <f t="shared" si="663"/>
        <v>2.2989293225415843</v>
      </c>
    </row>
    <row r="21241" spans="1:8" ht="15" hidden="1" thickBot="1">
      <c r="A21241" s="409">
        <v>202210</v>
      </c>
      <c r="B21241" s="196" t="s">
        <v>1948</v>
      </c>
      <c r="C21241" s="197" t="s">
        <v>1892</v>
      </c>
      <c r="D21241" s="198" t="s">
        <v>337</v>
      </c>
      <c r="E21241" s="421">
        <v>72145</v>
      </c>
      <c r="F21241" s="413">
        <v>156.91</v>
      </c>
      <c r="G21241" s="414">
        <f t="shared" si="662"/>
        <v>459.78586450831688</v>
      </c>
      <c r="H21241" s="415">
        <f t="shared" si="663"/>
        <v>2.2989293225415843</v>
      </c>
    </row>
    <row r="21242" spans="1:8" ht="15" hidden="1" thickBot="1">
      <c r="A21242" s="409">
        <v>202210</v>
      </c>
      <c r="B21242" s="196" t="s">
        <v>1949</v>
      </c>
      <c r="C21242" s="197" t="s">
        <v>2729</v>
      </c>
      <c r="D21242" s="198" t="s">
        <v>339</v>
      </c>
      <c r="E21242" s="421">
        <v>361</v>
      </c>
      <c r="F21242" s="413">
        <v>156.91</v>
      </c>
      <c r="G21242" s="414">
        <f t="shared" si="662"/>
        <v>2.300681919571729</v>
      </c>
      <c r="H21242" s="415">
        <f t="shared" si="663"/>
        <v>2.300681919571729</v>
      </c>
    </row>
    <row r="21243" spans="1:8" ht="15" hidden="1" thickBot="1">
      <c r="A21243" s="409">
        <v>202210</v>
      </c>
      <c r="B21243" s="196" t="s">
        <v>1950</v>
      </c>
      <c r="C21243" s="197" t="s">
        <v>1892</v>
      </c>
      <c r="D21243" s="198" t="s">
        <v>337</v>
      </c>
      <c r="E21243" s="421">
        <v>72145</v>
      </c>
      <c r="F21243" s="413">
        <v>156.91</v>
      </c>
      <c r="G21243" s="414">
        <f t="shared" si="662"/>
        <v>459.78586450831688</v>
      </c>
      <c r="H21243" s="415">
        <f t="shared" si="663"/>
        <v>2.2989293225415843</v>
      </c>
    </row>
    <row r="21244" spans="1:8" ht="15" hidden="1" thickBot="1">
      <c r="A21244" s="409">
        <v>202210</v>
      </c>
      <c r="B21244" s="196" t="s">
        <v>1951</v>
      </c>
      <c r="C21244" s="197" t="s">
        <v>1892</v>
      </c>
      <c r="D21244" s="198" t="s">
        <v>337</v>
      </c>
      <c r="E21244" s="421">
        <v>72145</v>
      </c>
      <c r="F21244" s="413">
        <v>156.91</v>
      </c>
      <c r="G21244" s="414">
        <f t="shared" si="662"/>
        <v>459.78586450831688</v>
      </c>
      <c r="H21244" s="415">
        <f t="shared" si="663"/>
        <v>2.2989293225415843</v>
      </c>
    </row>
    <row r="21245" spans="1:8" ht="15" hidden="1" thickBot="1">
      <c r="A21245" s="409">
        <v>202210</v>
      </c>
      <c r="B21245" s="196" t="s">
        <v>1952</v>
      </c>
      <c r="C21245" s="197" t="s">
        <v>1892</v>
      </c>
      <c r="D21245" s="198" t="s">
        <v>337</v>
      </c>
      <c r="E21245" s="421">
        <v>117351</v>
      </c>
      <c r="F21245" s="413">
        <v>156.91</v>
      </c>
      <c r="G21245" s="414">
        <f t="shared" si="662"/>
        <v>747.88732394366195</v>
      </c>
      <c r="H21245" s="415">
        <f t="shared" si="663"/>
        <v>3.73943661971831</v>
      </c>
    </row>
    <row r="21246" spans="1:8" ht="15" hidden="1" thickBot="1">
      <c r="A21246" s="409">
        <v>202210</v>
      </c>
      <c r="B21246" s="196" t="s">
        <v>1953</v>
      </c>
      <c r="C21246" s="197" t="s">
        <v>1892</v>
      </c>
      <c r="D21246" s="198" t="s">
        <v>339</v>
      </c>
      <c r="E21246" s="421">
        <v>587</v>
      </c>
      <c r="F21246" s="413">
        <v>156.91</v>
      </c>
      <c r="G21246" s="414">
        <f t="shared" si="662"/>
        <v>3.7409980243451662</v>
      </c>
      <c r="H21246" s="415">
        <f t="shared" si="663"/>
        <v>3.7409980243451662</v>
      </c>
    </row>
    <row r="21247" spans="1:8" ht="15" hidden="1" thickBot="1">
      <c r="A21247" s="409">
        <v>202210</v>
      </c>
      <c r="B21247" s="196" t="s">
        <v>1954</v>
      </c>
      <c r="C21247" s="197" t="s">
        <v>1955</v>
      </c>
      <c r="D21247" s="198" t="s">
        <v>337</v>
      </c>
      <c r="E21247" s="421">
        <v>144705</v>
      </c>
      <c r="F21247" s="413">
        <v>156.91</v>
      </c>
      <c r="G21247" s="414">
        <f t="shared" si="662"/>
        <v>922.21655726212475</v>
      </c>
      <c r="H21247" s="415">
        <f t="shared" si="663"/>
        <v>4.6110827863106234</v>
      </c>
    </row>
    <row r="21248" spans="1:8" ht="15" hidden="1" thickBot="1">
      <c r="A21248" s="409">
        <v>202210</v>
      </c>
      <c r="B21248" s="196" t="s">
        <v>1956</v>
      </c>
      <c r="C21248" s="197" t="s">
        <v>2730</v>
      </c>
      <c r="D21248" s="198" t="s">
        <v>337</v>
      </c>
      <c r="E21248" s="421">
        <v>143030</v>
      </c>
      <c r="F21248" s="413">
        <v>156.91</v>
      </c>
      <c r="G21248" s="414">
        <f t="shared" si="662"/>
        <v>911.54164807851635</v>
      </c>
      <c r="H21248" s="415">
        <f t="shared" si="663"/>
        <v>4.5577082403925822</v>
      </c>
    </row>
    <row r="21249" spans="1:8" ht="15" hidden="1" thickBot="1">
      <c r="A21249" s="409">
        <v>202210</v>
      </c>
      <c r="B21249" s="196" t="s">
        <v>1957</v>
      </c>
      <c r="C21249" s="197" t="s">
        <v>2731</v>
      </c>
      <c r="D21249" s="198" t="s">
        <v>339</v>
      </c>
      <c r="E21249" s="421">
        <v>715</v>
      </c>
      <c r="F21249" s="413">
        <v>156.91</v>
      </c>
      <c r="G21249" s="414">
        <f t="shared" si="662"/>
        <v>4.5567522783761394</v>
      </c>
      <c r="H21249" s="415">
        <f t="shared" si="663"/>
        <v>4.5567522783761394</v>
      </c>
    </row>
    <row r="21250" spans="1:8" ht="15" hidden="1" thickBot="1">
      <c r="A21250" s="409">
        <v>202210</v>
      </c>
      <c r="B21250" s="196" t="s">
        <v>1958</v>
      </c>
      <c r="C21250" s="197" t="s">
        <v>1955</v>
      </c>
      <c r="D21250" s="198" t="s">
        <v>337</v>
      </c>
      <c r="E21250" s="421">
        <v>143030</v>
      </c>
      <c r="F21250" s="413">
        <v>156.91</v>
      </c>
      <c r="G21250" s="414">
        <f t="shared" ref="G21250:G21313" si="664">+E21250/F21250</f>
        <v>911.54164807851635</v>
      </c>
      <c r="H21250" s="415">
        <f t="shared" ref="H21250:H21313" si="665">IF(D21250="TB",G21250/200,IF(D21250="LT",G21250,"VER"))</f>
        <v>4.5577082403925822</v>
      </c>
    </row>
    <row r="21251" spans="1:8" ht="15" hidden="1" thickBot="1">
      <c r="A21251" s="409">
        <v>202210</v>
      </c>
      <c r="B21251" s="196" t="s">
        <v>1959</v>
      </c>
      <c r="C21251" s="197" t="s">
        <v>1955</v>
      </c>
      <c r="D21251" s="198" t="s">
        <v>337</v>
      </c>
      <c r="E21251" s="421">
        <v>137254</v>
      </c>
      <c r="F21251" s="413">
        <v>156.91</v>
      </c>
      <c r="G21251" s="414">
        <f t="shared" si="664"/>
        <v>874.73073736536867</v>
      </c>
      <c r="H21251" s="415">
        <f t="shared" si="665"/>
        <v>4.3736536868268434</v>
      </c>
    </row>
    <row r="21252" spans="1:8" ht="15" hidden="1" thickBot="1">
      <c r="A21252" s="409">
        <v>202210</v>
      </c>
      <c r="B21252" s="196" t="s">
        <v>1960</v>
      </c>
      <c r="C21252" s="197" t="s">
        <v>2732</v>
      </c>
      <c r="D21252" s="198" t="s">
        <v>339</v>
      </c>
      <c r="E21252" s="421">
        <v>686</v>
      </c>
      <c r="F21252" s="413">
        <v>156.91</v>
      </c>
      <c r="G21252" s="414">
        <f t="shared" si="664"/>
        <v>4.3719329551972468</v>
      </c>
      <c r="H21252" s="415">
        <f t="shared" si="665"/>
        <v>4.3719329551972468</v>
      </c>
    </row>
    <row r="21253" spans="1:8" ht="15" hidden="1" thickBot="1">
      <c r="A21253" s="409">
        <v>202210</v>
      </c>
      <c r="B21253" s="196" t="s">
        <v>1961</v>
      </c>
      <c r="C21253" s="197" t="s">
        <v>1892</v>
      </c>
      <c r="D21253" s="198" t="s">
        <v>337</v>
      </c>
      <c r="E21253" s="421">
        <v>145861</v>
      </c>
      <c r="F21253" s="413">
        <v>156.91</v>
      </c>
      <c r="G21253" s="414">
        <f t="shared" si="664"/>
        <v>929.58383786884201</v>
      </c>
      <c r="H21253" s="415">
        <f t="shared" si="665"/>
        <v>4.6479191893442104</v>
      </c>
    </row>
    <row r="21254" spans="1:8" ht="15" hidden="1" thickBot="1">
      <c r="A21254" s="409">
        <v>202210</v>
      </c>
      <c r="B21254" s="196" t="s">
        <v>1962</v>
      </c>
      <c r="C21254" s="197" t="s">
        <v>1892</v>
      </c>
      <c r="D21254" s="198" t="s">
        <v>350</v>
      </c>
      <c r="E21254" s="421">
        <v>0.01</v>
      </c>
      <c r="F21254" s="413">
        <v>156.91</v>
      </c>
      <c r="G21254" s="414">
        <f t="shared" si="664"/>
        <v>6.3730801096169775E-5</v>
      </c>
      <c r="H21254" s="415" t="str">
        <f t="shared" si="665"/>
        <v>VER</v>
      </c>
    </row>
    <row r="21255" spans="1:8" ht="15" hidden="1" thickBot="1">
      <c r="A21255" s="409">
        <v>202210</v>
      </c>
      <c r="B21255" s="196" t="s">
        <v>1963</v>
      </c>
      <c r="C21255" s="197" t="s">
        <v>1892</v>
      </c>
      <c r="D21255" s="198" t="s">
        <v>337</v>
      </c>
      <c r="E21255" s="421">
        <v>73874</v>
      </c>
      <c r="F21255" s="413">
        <v>156.91</v>
      </c>
      <c r="G21255" s="414">
        <f t="shared" si="664"/>
        <v>470.80492001784461</v>
      </c>
      <c r="H21255" s="415">
        <f t="shared" si="665"/>
        <v>2.3540246000892231</v>
      </c>
    </row>
    <row r="21256" spans="1:8" ht="15" hidden="1" thickBot="1">
      <c r="A21256" s="409">
        <v>202210</v>
      </c>
      <c r="B21256" s="196" t="s">
        <v>1964</v>
      </c>
      <c r="C21256" s="197" t="s">
        <v>1892</v>
      </c>
      <c r="D21256" s="198" t="s">
        <v>337</v>
      </c>
      <c r="E21256" s="421">
        <v>44491</v>
      </c>
      <c r="F21256" s="413">
        <v>156.91</v>
      </c>
      <c r="G21256" s="414">
        <f t="shared" si="664"/>
        <v>283.54470715696897</v>
      </c>
      <c r="H21256" s="415">
        <f t="shared" si="665"/>
        <v>1.4177235357848448</v>
      </c>
    </row>
    <row r="21257" spans="1:8" ht="15" hidden="1" thickBot="1">
      <c r="A21257" s="409">
        <v>202210</v>
      </c>
      <c r="B21257" s="196" t="s">
        <v>1965</v>
      </c>
      <c r="C21257" s="197" t="s">
        <v>1892</v>
      </c>
      <c r="D21257" s="198" t="s">
        <v>337</v>
      </c>
      <c r="E21257" s="421">
        <v>123179</v>
      </c>
      <c r="F21257" s="413">
        <v>156.91</v>
      </c>
      <c r="G21257" s="414">
        <f t="shared" si="664"/>
        <v>785.02963482250971</v>
      </c>
      <c r="H21257" s="415">
        <f t="shared" si="665"/>
        <v>3.9251481741125485</v>
      </c>
    </row>
    <row r="21258" spans="1:8" ht="15" hidden="1" thickBot="1">
      <c r="A21258" s="409">
        <v>202210</v>
      </c>
      <c r="B21258" s="196" t="s">
        <v>1966</v>
      </c>
      <c r="C21258" s="197" t="s">
        <v>1892</v>
      </c>
      <c r="D21258" s="198" t="s">
        <v>337</v>
      </c>
      <c r="E21258" s="421">
        <v>129531</v>
      </c>
      <c r="F21258" s="413">
        <v>156.91</v>
      </c>
      <c r="G21258" s="414">
        <f t="shared" si="664"/>
        <v>825.51143967879682</v>
      </c>
      <c r="H21258" s="415">
        <f t="shared" si="665"/>
        <v>4.1275571983939843</v>
      </c>
    </row>
    <row r="21259" spans="1:8" ht="15" hidden="1" thickBot="1">
      <c r="A21259" s="409">
        <v>202210</v>
      </c>
      <c r="B21259" s="196" t="s">
        <v>1967</v>
      </c>
      <c r="C21259" s="197" t="s">
        <v>2733</v>
      </c>
      <c r="D21259" s="198" t="s">
        <v>339</v>
      </c>
      <c r="E21259" s="421">
        <v>648</v>
      </c>
      <c r="F21259" s="413">
        <v>156.91</v>
      </c>
      <c r="G21259" s="414">
        <f t="shared" si="664"/>
        <v>4.1297559110318014</v>
      </c>
      <c r="H21259" s="415">
        <f t="shared" si="665"/>
        <v>4.1297559110318014</v>
      </c>
    </row>
    <row r="21260" spans="1:8" ht="15" hidden="1" thickBot="1">
      <c r="A21260" s="409">
        <v>202210</v>
      </c>
      <c r="B21260" s="196" t="s">
        <v>1968</v>
      </c>
      <c r="C21260" s="197" t="s">
        <v>1892</v>
      </c>
      <c r="D21260" s="198" t="s">
        <v>337</v>
      </c>
      <c r="E21260" s="421">
        <v>117219</v>
      </c>
      <c r="F21260" s="413">
        <v>156.91</v>
      </c>
      <c r="G21260" s="414">
        <f t="shared" si="664"/>
        <v>747.04607736919252</v>
      </c>
      <c r="H21260" s="415">
        <f t="shared" si="665"/>
        <v>3.7352303868459624</v>
      </c>
    </row>
    <row r="21261" spans="1:8" ht="15" hidden="1" thickBot="1">
      <c r="A21261" s="409">
        <v>202210</v>
      </c>
      <c r="B21261" s="196" t="s">
        <v>1969</v>
      </c>
      <c r="C21261" s="197" t="s">
        <v>2734</v>
      </c>
      <c r="D21261" s="198" t="s">
        <v>339</v>
      </c>
      <c r="E21261" s="421">
        <v>586</v>
      </c>
      <c r="F21261" s="413">
        <v>156.91</v>
      </c>
      <c r="G21261" s="414">
        <f t="shared" si="664"/>
        <v>3.734624944235549</v>
      </c>
      <c r="H21261" s="415">
        <f t="shared" si="665"/>
        <v>3.734624944235549</v>
      </c>
    </row>
    <row r="21262" spans="1:8" ht="15" hidden="1" thickBot="1">
      <c r="A21262" s="409">
        <v>202210</v>
      </c>
      <c r="B21262" s="196" t="s">
        <v>1970</v>
      </c>
      <c r="C21262" s="197" t="s">
        <v>1892</v>
      </c>
      <c r="D21262" s="198" t="s">
        <v>337</v>
      </c>
      <c r="E21262" s="421">
        <v>120036</v>
      </c>
      <c r="F21262" s="413">
        <v>156.91</v>
      </c>
      <c r="G21262" s="414">
        <f t="shared" si="664"/>
        <v>764.99904403798359</v>
      </c>
      <c r="H21262" s="415">
        <f t="shared" si="665"/>
        <v>3.8249952201899178</v>
      </c>
    </row>
    <row r="21263" spans="1:8" ht="15" hidden="1" thickBot="1">
      <c r="A21263" s="409">
        <v>202210</v>
      </c>
      <c r="B21263" s="196" t="s">
        <v>1971</v>
      </c>
      <c r="C21263" s="197" t="s">
        <v>2735</v>
      </c>
      <c r="D21263" s="198" t="s">
        <v>339</v>
      </c>
      <c r="E21263" s="421">
        <v>616</v>
      </c>
      <c r="F21263" s="413">
        <v>156.91</v>
      </c>
      <c r="G21263" s="414">
        <f t="shared" si="664"/>
        <v>3.9258173475240583</v>
      </c>
      <c r="H21263" s="415">
        <f t="shared" si="665"/>
        <v>3.9258173475240583</v>
      </c>
    </row>
    <row r="21264" spans="1:8" ht="15" hidden="1" thickBot="1">
      <c r="A21264" s="409">
        <v>202210</v>
      </c>
      <c r="B21264" s="196" t="s">
        <v>1972</v>
      </c>
      <c r="C21264" s="197" t="s">
        <v>1892</v>
      </c>
      <c r="D21264" s="198" t="s">
        <v>337</v>
      </c>
      <c r="E21264" s="421">
        <v>135497</v>
      </c>
      <c r="F21264" s="413">
        <v>156.91</v>
      </c>
      <c r="G21264" s="414">
        <f t="shared" si="664"/>
        <v>863.5332356127717</v>
      </c>
      <c r="H21264" s="415">
        <f t="shared" si="665"/>
        <v>4.3176661780638588</v>
      </c>
    </row>
    <row r="21265" spans="1:8" ht="15" hidden="1" thickBot="1">
      <c r="A21265" s="409">
        <v>202210</v>
      </c>
      <c r="B21265" s="196" t="s">
        <v>1973</v>
      </c>
      <c r="C21265" s="197" t="s">
        <v>2736</v>
      </c>
      <c r="D21265" s="198" t="s">
        <v>339</v>
      </c>
      <c r="E21265" s="421">
        <v>677</v>
      </c>
      <c r="F21265" s="413">
        <v>156.91</v>
      </c>
      <c r="G21265" s="414">
        <f t="shared" si="664"/>
        <v>4.314575234210694</v>
      </c>
      <c r="H21265" s="415">
        <f t="shared" si="665"/>
        <v>4.314575234210694</v>
      </c>
    </row>
    <row r="21266" spans="1:8" ht="15" hidden="1" thickBot="1">
      <c r="A21266" s="409">
        <v>202210</v>
      </c>
      <c r="B21266" s="196" t="s">
        <v>1974</v>
      </c>
      <c r="C21266" s="197" t="s">
        <v>1892</v>
      </c>
      <c r="D21266" s="198" t="s">
        <v>337</v>
      </c>
      <c r="E21266" s="421">
        <v>135142</v>
      </c>
      <c r="F21266" s="413">
        <v>156.91</v>
      </c>
      <c r="G21266" s="414">
        <f t="shared" si="664"/>
        <v>861.27079217385767</v>
      </c>
      <c r="H21266" s="415">
        <f t="shared" si="665"/>
        <v>4.3063539608692887</v>
      </c>
    </row>
    <row r="21267" spans="1:8" ht="15" hidden="1" thickBot="1">
      <c r="A21267" s="409">
        <v>202210</v>
      </c>
      <c r="B21267" s="196" t="s">
        <v>1975</v>
      </c>
      <c r="C21267" s="197" t="s">
        <v>1892</v>
      </c>
      <c r="D21267" s="198" t="s">
        <v>339</v>
      </c>
      <c r="E21267" s="421">
        <v>676</v>
      </c>
      <c r="F21267" s="413">
        <v>156.91</v>
      </c>
      <c r="G21267" s="414">
        <f t="shared" si="664"/>
        <v>4.3082021541010773</v>
      </c>
      <c r="H21267" s="415">
        <f t="shared" si="665"/>
        <v>4.3082021541010773</v>
      </c>
    </row>
    <row r="21268" spans="1:8" ht="15" hidden="1" thickBot="1">
      <c r="A21268" s="409">
        <v>202210</v>
      </c>
      <c r="B21268" s="196" t="s">
        <v>1976</v>
      </c>
      <c r="C21268" s="197" t="s">
        <v>1892</v>
      </c>
      <c r="D21268" s="198" t="s">
        <v>337</v>
      </c>
      <c r="E21268" s="421">
        <v>128793</v>
      </c>
      <c r="F21268" s="413">
        <v>156.91</v>
      </c>
      <c r="G21268" s="414">
        <f t="shared" si="664"/>
        <v>820.80810655789946</v>
      </c>
      <c r="H21268" s="415">
        <f t="shared" si="665"/>
        <v>4.1040405327894973</v>
      </c>
    </row>
    <row r="21269" spans="1:8" ht="15" hidden="1" thickBot="1">
      <c r="A21269" s="409">
        <v>202210</v>
      </c>
      <c r="B21269" s="196" t="s">
        <v>1977</v>
      </c>
      <c r="C21269" s="197" t="s">
        <v>2737</v>
      </c>
      <c r="D21269" s="198" t="s">
        <v>339</v>
      </c>
      <c r="E21269" s="421">
        <v>644</v>
      </c>
      <c r="F21269" s="413">
        <v>156.91</v>
      </c>
      <c r="G21269" s="414">
        <f t="shared" si="664"/>
        <v>4.1042635905933338</v>
      </c>
      <c r="H21269" s="415">
        <f t="shared" si="665"/>
        <v>4.1042635905933338</v>
      </c>
    </row>
    <row r="21270" spans="1:8" ht="15" hidden="1" thickBot="1">
      <c r="A21270" s="409">
        <v>202210</v>
      </c>
      <c r="B21270" s="196" t="s">
        <v>1978</v>
      </c>
      <c r="C21270" s="197" t="s">
        <v>2738</v>
      </c>
      <c r="D21270" s="198" t="s">
        <v>337</v>
      </c>
      <c r="E21270" s="421">
        <v>123179</v>
      </c>
      <c r="F21270" s="413">
        <v>156.91</v>
      </c>
      <c r="G21270" s="414">
        <f t="shared" si="664"/>
        <v>785.02963482250971</v>
      </c>
      <c r="H21270" s="415">
        <f t="shared" si="665"/>
        <v>3.9251481741125485</v>
      </c>
    </row>
    <row r="21271" spans="1:8" ht="15" hidden="1" thickBot="1">
      <c r="A21271" s="409">
        <v>202210</v>
      </c>
      <c r="B21271" s="196" t="s">
        <v>1979</v>
      </c>
      <c r="C21271" s="197" t="s">
        <v>2739</v>
      </c>
      <c r="D21271" s="198" t="s">
        <v>339</v>
      </c>
      <c r="E21271" s="421">
        <v>616</v>
      </c>
      <c r="F21271" s="413">
        <v>156.91</v>
      </c>
      <c r="G21271" s="414">
        <f t="shared" si="664"/>
        <v>3.9258173475240583</v>
      </c>
      <c r="H21271" s="415">
        <f t="shared" si="665"/>
        <v>3.9258173475240583</v>
      </c>
    </row>
    <row r="21272" spans="1:8" ht="15" hidden="1" thickBot="1">
      <c r="A21272" s="409">
        <v>202210</v>
      </c>
      <c r="B21272" s="196" t="s">
        <v>1980</v>
      </c>
      <c r="C21272" s="197" t="s">
        <v>1892</v>
      </c>
      <c r="D21272" s="198" t="s">
        <v>337</v>
      </c>
      <c r="E21272" s="421">
        <v>110920</v>
      </c>
      <c r="F21272" s="413">
        <v>156.91</v>
      </c>
      <c r="G21272" s="414">
        <f t="shared" si="664"/>
        <v>706.90204575871519</v>
      </c>
      <c r="H21272" s="415">
        <f t="shared" si="665"/>
        <v>3.5345102287935761</v>
      </c>
    </row>
    <row r="21273" spans="1:8" ht="15" hidden="1" thickBot="1">
      <c r="A21273" s="409">
        <v>202210</v>
      </c>
      <c r="B21273" s="196" t="s">
        <v>1981</v>
      </c>
      <c r="C21273" s="197" t="s">
        <v>1892</v>
      </c>
      <c r="D21273" s="198" t="s">
        <v>337</v>
      </c>
      <c r="E21273" s="421">
        <v>94444</v>
      </c>
      <c r="F21273" s="413">
        <v>156.91</v>
      </c>
      <c r="G21273" s="414">
        <f t="shared" si="664"/>
        <v>601.89917787266586</v>
      </c>
      <c r="H21273" s="415">
        <f t="shared" si="665"/>
        <v>3.0094958893633295</v>
      </c>
    </row>
    <row r="21274" spans="1:8" ht="15" hidden="1" thickBot="1">
      <c r="A21274" s="409">
        <v>202210</v>
      </c>
      <c r="B21274" s="196" t="s">
        <v>1982</v>
      </c>
      <c r="C21274" s="197" t="s">
        <v>2740</v>
      </c>
      <c r="D21274" s="198" t="s">
        <v>337</v>
      </c>
      <c r="E21274" s="421">
        <v>72145</v>
      </c>
      <c r="F21274" s="413">
        <v>156.91</v>
      </c>
      <c r="G21274" s="414">
        <f t="shared" si="664"/>
        <v>459.78586450831688</v>
      </c>
      <c r="H21274" s="415">
        <f t="shared" si="665"/>
        <v>2.2989293225415843</v>
      </c>
    </row>
    <row r="21275" spans="1:8" ht="15" hidden="1" thickBot="1">
      <c r="A21275" s="409">
        <v>202210</v>
      </c>
      <c r="B21275" s="196" t="s">
        <v>1983</v>
      </c>
      <c r="C21275" s="197" t="s">
        <v>2741</v>
      </c>
      <c r="D21275" s="198" t="s">
        <v>339</v>
      </c>
      <c r="E21275" s="421">
        <v>361</v>
      </c>
      <c r="F21275" s="413">
        <v>156.91</v>
      </c>
      <c r="G21275" s="414">
        <f t="shared" si="664"/>
        <v>2.300681919571729</v>
      </c>
      <c r="H21275" s="415">
        <f t="shared" si="665"/>
        <v>2.300681919571729</v>
      </c>
    </row>
    <row r="21276" spans="1:8" ht="15" hidden="1" thickBot="1">
      <c r="A21276" s="409">
        <v>202210</v>
      </c>
      <c r="B21276" s="196" t="s">
        <v>1984</v>
      </c>
      <c r="C21276" s="197" t="s">
        <v>1892</v>
      </c>
      <c r="D21276" s="198" t="s">
        <v>337</v>
      </c>
      <c r="E21276" s="421">
        <v>71717</v>
      </c>
      <c r="F21276" s="413">
        <v>156.91</v>
      </c>
      <c r="G21276" s="414">
        <f t="shared" si="664"/>
        <v>457.05818622140083</v>
      </c>
      <c r="H21276" s="415">
        <f t="shared" si="665"/>
        <v>2.2852909311070042</v>
      </c>
    </row>
    <row r="21277" spans="1:8" ht="15" hidden="1" thickBot="1">
      <c r="A21277" s="409">
        <v>202210</v>
      </c>
      <c r="B21277" s="196" t="s">
        <v>1985</v>
      </c>
      <c r="C21277" s="197" t="s">
        <v>1892</v>
      </c>
      <c r="D21277" s="198" t="s">
        <v>337</v>
      </c>
      <c r="E21277" s="421">
        <v>107888</v>
      </c>
      <c r="F21277" s="413">
        <v>156.91</v>
      </c>
      <c r="G21277" s="414">
        <f t="shared" si="664"/>
        <v>687.57886686635652</v>
      </c>
      <c r="H21277" s="415">
        <f t="shared" si="665"/>
        <v>3.4378943343317827</v>
      </c>
    </row>
    <row r="21278" spans="1:8" ht="15" hidden="1" thickBot="1">
      <c r="A21278" s="409">
        <v>202210</v>
      </c>
      <c r="B21278" s="196" t="s">
        <v>1986</v>
      </c>
      <c r="C21278" s="197" t="s">
        <v>1892</v>
      </c>
      <c r="D21278" s="198" t="s">
        <v>337</v>
      </c>
      <c r="E21278" s="421">
        <v>76898</v>
      </c>
      <c r="F21278" s="413">
        <v>156.91</v>
      </c>
      <c r="G21278" s="414">
        <f t="shared" si="664"/>
        <v>490.07711426932639</v>
      </c>
      <c r="H21278" s="415">
        <f t="shared" si="665"/>
        <v>2.450385571346632</v>
      </c>
    </row>
    <row r="21279" spans="1:8" ht="15" hidden="1" thickBot="1">
      <c r="A21279" s="409">
        <v>202210</v>
      </c>
      <c r="B21279" s="196" t="s">
        <v>1987</v>
      </c>
      <c r="C21279" s="197" t="s">
        <v>1892</v>
      </c>
      <c r="D21279" s="198" t="s">
        <v>337</v>
      </c>
      <c r="E21279" s="421">
        <v>71717</v>
      </c>
      <c r="F21279" s="413">
        <v>156.91</v>
      </c>
      <c r="G21279" s="414">
        <f t="shared" si="664"/>
        <v>457.05818622140083</v>
      </c>
      <c r="H21279" s="415">
        <f t="shared" si="665"/>
        <v>2.2852909311070042</v>
      </c>
    </row>
    <row r="21280" spans="1:8" ht="15" hidden="1" thickBot="1">
      <c r="A21280" s="409">
        <v>202210</v>
      </c>
      <c r="B21280" s="196" t="s">
        <v>1988</v>
      </c>
      <c r="C21280" s="197" t="s">
        <v>2742</v>
      </c>
      <c r="D21280" s="198" t="s">
        <v>339</v>
      </c>
      <c r="E21280" s="421">
        <v>359</v>
      </c>
      <c r="F21280" s="413">
        <v>156.91</v>
      </c>
      <c r="G21280" s="414">
        <f t="shared" si="664"/>
        <v>2.2879357593524952</v>
      </c>
      <c r="H21280" s="415">
        <f t="shared" si="665"/>
        <v>2.2879357593524952</v>
      </c>
    </row>
    <row r="21281" spans="1:8" ht="15" hidden="1" thickBot="1">
      <c r="A21281" s="409">
        <v>202210</v>
      </c>
      <c r="B21281" s="196" t="s">
        <v>1989</v>
      </c>
      <c r="C21281" s="197" t="s">
        <v>1892</v>
      </c>
      <c r="D21281" s="198" t="s">
        <v>337</v>
      </c>
      <c r="E21281" s="421">
        <v>71717</v>
      </c>
      <c r="F21281" s="413">
        <v>156.91</v>
      </c>
      <c r="G21281" s="414">
        <f t="shared" si="664"/>
        <v>457.05818622140083</v>
      </c>
      <c r="H21281" s="415">
        <f t="shared" si="665"/>
        <v>2.2852909311070042</v>
      </c>
    </row>
    <row r="21282" spans="1:8" ht="15" hidden="1" thickBot="1">
      <c r="A21282" s="409">
        <v>202210</v>
      </c>
      <c r="B21282" s="196" t="s">
        <v>1990</v>
      </c>
      <c r="C21282" s="197" t="s">
        <v>1892</v>
      </c>
      <c r="D21282" s="198" t="s">
        <v>337</v>
      </c>
      <c r="E21282" s="421">
        <v>71717</v>
      </c>
      <c r="F21282" s="413">
        <v>156.91</v>
      </c>
      <c r="G21282" s="414">
        <f t="shared" si="664"/>
        <v>457.05818622140083</v>
      </c>
      <c r="H21282" s="415">
        <f t="shared" si="665"/>
        <v>2.2852909311070042</v>
      </c>
    </row>
    <row r="21283" spans="1:8" ht="15" hidden="1" thickBot="1">
      <c r="A21283" s="409">
        <v>202210</v>
      </c>
      <c r="B21283" s="196" t="s">
        <v>1991</v>
      </c>
      <c r="C21283" s="197" t="s">
        <v>1892</v>
      </c>
      <c r="D21283" s="198" t="s">
        <v>339</v>
      </c>
      <c r="E21283" s="421">
        <v>359</v>
      </c>
      <c r="F21283" s="413">
        <v>156.91</v>
      </c>
      <c r="G21283" s="414">
        <f t="shared" si="664"/>
        <v>2.2879357593524952</v>
      </c>
      <c r="H21283" s="415">
        <f t="shared" si="665"/>
        <v>2.2879357593524952</v>
      </c>
    </row>
    <row r="21284" spans="1:8" ht="15" hidden="1" thickBot="1">
      <c r="A21284" s="409">
        <v>202210</v>
      </c>
      <c r="B21284" s="196" t="s">
        <v>1992</v>
      </c>
      <c r="C21284" s="197" t="s">
        <v>1892</v>
      </c>
      <c r="D21284" s="198" t="s">
        <v>337</v>
      </c>
      <c r="E21284" s="421">
        <v>70314</v>
      </c>
      <c r="F21284" s="413">
        <v>156.91</v>
      </c>
      <c r="G21284" s="414">
        <f t="shared" si="664"/>
        <v>448.11675482760819</v>
      </c>
      <c r="H21284" s="415">
        <f t="shared" si="665"/>
        <v>2.2405837741380408</v>
      </c>
    </row>
    <row r="21285" spans="1:8" ht="15" hidden="1" thickBot="1">
      <c r="A21285" s="409">
        <v>202210</v>
      </c>
      <c r="B21285" s="196" t="s">
        <v>1993</v>
      </c>
      <c r="C21285" s="197" t="s">
        <v>1892</v>
      </c>
      <c r="D21285" s="198" t="s">
        <v>337</v>
      </c>
      <c r="E21285" s="421">
        <v>100396</v>
      </c>
      <c r="F21285" s="413">
        <v>156.91</v>
      </c>
      <c r="G21285" s="414">
        <f t="shared" si="664"/>
        <v>639.83175068510616</v>
      </c>
      <c r="H21285" s="415">
        <f t="shared" si="665"/>
        <v>3.1991587534255306</v>
      </c>
    </row>
    <row r="21286" spans="1:8" ht="15" hidden="1" thickBot="1">
      <c r="A21286" s="409">
        <v>202210</v>
      </c>
      <c r="B21286" s="196" t="s">
        <v>1994</v>
      </c>
      <c r="C21286" s="197" t="s">
        <v>2743</v>
      </c>
      <c r="D21286" s="198" t="s">
        <v>339</v>
      </c>
      <c r="E21286" s="421">
        <v>502</v>
      </c>
      <c r="F21286" s="413">
        <v>156.91</v>
      </c>
      <c r="G21286" s="414">
        <f t="shared" si="664"/>
        <v>3.199286215027723</v>
      </c>
      <c r="H21286" s="415">
        <f t="shared" si="665"/>
        <v>3.199286215027723</v>
      </c>
    </row>
    <row r="21287" spans="1:8" ht="15" hidden="1" thickBot="1">
      <c r="A21287" s="409">
        <v>202210</v>
      </c>
      <c r="B21287" s="196" t="s">
        <v>1995</v>
      </c>
      <c r="C21287" s="197" t="s">
        <v>1892</v>
      </c>
      <c r="D21287" s="198" t="s">
        <v>337</v>
      </c>
      <c r="E21287" s="421">
        <v>71717</v>
      </c>
      <c r="F21287" s="413">
        <v>156.91</v>
      </c>
      <c r="G21287" s="414">
        <f t="shared" si="664"/>
        <v>457.05818622140083</v>
      </c>
      <c r="H21287" s="415">
        <f t="shared" si="665"/>
        <v>2.2852909311070042</v>
      </c>
    </row>
    <row r="21288" spans="1:8" ht="15" hidden="1" thickBot="1">
      <c r="A21288" s="409">
        <v>202210</v>
      </c>
      <c r="B21288" s="196" t="s">
        <v>1996</v>
      </c>
      <c r="C21288" s="197" t="s">
        <v>1892</v>
      </c>
      <c r="D21288" s="198" t="s">
        <v>337</v>
      </c>
      <c r="E21288" s="421">
        <v>83716</v>
      </c>
      <c r="F21288" s="413">
        <v>156.91</v>
      </c>
      <c r="G21288" s="414">
        <f t="shared" si="664"/>
        <v>533.52877445669492</v>
      </c>
      <c r="H21288" s="415">
        <f t="shared" si="665"/>
        <v>2.6676438722834748</v>
      </c>
    </row>
    <row r="21289" spans="1:8" ht="15" hidden="1" thickBot="1">
      <c r="A21289" s="409">
        <v>202210</v>
      </c>
      <c r="B21289" s="196" t="s">
        <v>1997</v>
      </c>
      <c r="C21289" s="197" t="s">
        <v>2744</v>
      </c>
      <c r="D21289" s="198" t="s">
        <v>339</v>
      </c>
      <c r="E21289" s="421">
        <v>359</v>
      </c>
      <c r="F21289" s="413">
        <v>156.91</v>
      </c>
      <c r="G21289" s="414">
        <f t="shared" si="664"/>
        <v>2.2879357593524952</v>
      </c>
      <c r="H21289" s="415">
        <f t="shared" si="665"/>
        <v>2.2879357593524952</v>
      </c>
    </row>
    <row r="21290" spans="1:8" ht="15" hidden="1" thickBot="1">
      <c r="A21290" s="409">
        <v>202210</v>
      </c>
      <c r="B21290" s="196" t="s">
        <v>1998</v>
      </c>
      <c r="C21290" s="197" t="s">
        <v>1892</v>
      </c>
      <c r="D21290" s="198" t="s">
        <v>337</v>
      </c>
      <c r="E21290" s="421">
        <v>100084</v>
      </c>
      <c r="F21290" s="413">
        <v>156.91</v>
      </c>
      <c r="G21290" s="414">
        <f t="shared" si="664"/>
        <v>637.8433496909056</v>
      </c>
      <c r="H21290" s="415">
        <f t="shared" si="665"/>
        <v>3.1892167484545282</v>
      </c>
    </row>
    <row r="21291" spans="1:8" ht="15" hidden="1" thickBot="1">
      <c r="A21291" s="409">
        <v>202210</v>
      </c>
      <c r="B21291" s="196" t="s">
        <v>1999</v>
      </c>
      <c r="C21291" s="197" t="s">
        <v>1892</v>
      </c>
      <c r="D21291" s="198" t="s">
        <v>337</v>
      </c>
      <c r="E21291" s="421">
        <v>160994</v>
      </c>
      <c r="F21291" s="413">
        <v>156.91</v>
      </c>
      <c r="G21291" s="414">
        <f t="shared" si="664"/>
        <v>1026.0276591676757</v>
      </c>
      <c r="H21291" s="415">
        <f t="shared" si="665"/>
        <v>5.1301382958383783</v>
      </c>
    </row>
    <row r="21292" spans="1:8" ht="15" hidden="1" thickBot="1">
      <c r="A21292" s="409">
        <v>202210</v>
      </c>
      <c r="B21292" s="196" t="s">
        <v>2000</v>
      </c>
      <c r="C21292" s="197" t="s">
        <v>1892</v>
      </c>
      <c r="D21292" s="198" t="s">
        <v>339</v>
      </c>
      <c r="E21292" s="421">
        <v>805</v>
      </c>
      <c r="F21292" s="413">
        <v>156.91</v>
      </c>
      <c r="G21292" s="414">
        <f t="shared" si="664"/>
        <v>5.1303294882416672</v>
      </c>
      <c r="H21292" s="415">
        <f t="shared" si="665"/>
        <v>5.1303294882416672</v>
      </c>
    </row>
    <row r="21293" spans="1:8" ht="15" hidden="1" thickBot="1">
      <c r="A21293" s="409">
        <v>202210</v>
      </c>
      <c r="B21293" s="196" t="s">
        <v>2001</v>
      </c>
      <c r="C21293" s="197" t="s">
        <v>2745</v>
      </c>
      <c r="D21293" s="198" t="s">
        <v>337</v>
      </c>
      <c r="E21293" s="421">
        <v>89955</v>
      </c>
      <c r="F21293" s="413">
        <v>156.91</v>
      </c>
      <c r="G21293" s="414">
        <f t="shared" si="664"/>
        <v>573.29042126059528</v>
      </c>
      <c r="H21293" s="415">
        <f t="shared" si="665"/>
        <v>2.8664521063029764</v>
      </c>
    </row>
    <row r="21294" spans="1:8" ht="15" hidden="1" thickBot="1">
      <c r="A21294" s="409">
        <v>202210</v>
      </c>
      <c r="B21294" s="196" t="s">
        <v>2002</v>
      </c>
      <c r="C21294" s="197" t="s">
        <v>1892</v>
      </c>
      <c r="D21294" s="198" t="s">
        <v>337</v>
      </c>
      <c r="E21294" s="421">
        <v>74264</v>
      </c>
      <c r="F21294" s="413">
        <v>156.91</v>
      </c>
      <c r="G21294" s="414">
        <f t="shared" si="664"/>
        <v>473.29042126059528</v>
      </c>
      <c r="H21294" s="415">
        <f t="shared" si="665"/>
        <v>2.3664521063029764</v>
      </c>
    </row>
    <row r="21295" spans="1:8" ht="15" hidden="1" thickBot="1">
      <c r="A21295" s="409">
        <v>202210</v>
      </c>
      <c r="B21295" s="196" t="s">
        <v>2003</v>
      </c>
      <c r="C21295" s="197" t="s">
        <v>2739</v>
      </c>
      <c r="D21295" s="198" t="s">
        <v>339</v>
      </c>
      <c r="E21295" s="421">
        <v>450</v>
      </c>
      <c r="F21295" s="413">
        <v>156.91</v>
      </c>
      <c r="G21295" s="414">
        <f t="shared" si="664"/>
        <v>2.8678860493276401</v>
      </c>
      <c r="H21295" s="415">
        <f t="shared" si="665"/>
        <v>2.8678860493276401</v>
      </c>
    </row>
    <row r="21296" spans="1:8" ht="15" hidden="1" thickBot="1">
      <c r="A21296" s="409">
        <v>202210</v>
      </c>
      <c r="B21296" s="196" t="s">
        <v>2004</v>
      </c>
      <c r="C21296" s="197" t="s">
        <v>1892</v>
      </c>
      <c r="D21296" s="198" t="s">
        <v>337</v>
      </c>
      <c r="E21296" s="421">
        <v>97053</v>
      </c>
      <c r="F21296" s="413">
        <v>156.91</v>
      </c>
      <c r="G21296" s="414">
        <f t="shared" si="664"/>
        <v>618.52654387865653</v>
      </c>
      <c r="H21296" s="415">
        <f t="shared" si="665"/>
        <v>3.0926327193932828</v>
      </c>
    </row>
    <row r="21297" spans="1:8" ht="15" hidden="1" thickBot="1">
      <c r="A21297" s="409">
        <v>202210</v>
      </c>
      <c r="B21297" s="196" t="s">
        <v>2005</v>
      </c>
      <c r="C21297" s="197" t="s">
        <v>1892</v>
      </c>
      <c r="D21297" s="198" t="s">
        <v>339</v>
      </c>
      <c r="E21297" s="421">
        <v>485</v>
      </c>
      <c r="F21297" s="413">
        <v>156.91</v>
      </c>
      <c r="G21297" s="414">
        <f t="shared" si="664"/>
        <v>3.0909438531642341</v>
      </c>
      <c r="H21297" s="415">
        <f t="shared" si="665"/>
        <v>3.0909438531642341</v>
      </c>
    </row>
    <row r="21298" spans="1:8" ht="15" hidden="1" thickBot="1">
      <c r="A21298" s="409">
        <v>202210</v>
      </c>
      <c r="B21298" s="196" t="s">
        <v>2006</v>
      </c>
      <c r="C21298" s="197" t="s">
        <v>2746</v>
      </c>
      <c r="D21298" s="198" t="s">
        <v>337</v>
      </c>
      <c r="E21298" s="421">
        <v>130603</v>
      </c>
      <c r="F21298" s="413">
        <v>156.91</v>
      </c>
      <c r="G21298" s="414">
        <f t="shared" si="664"/>
        <v>832.34338155630621</v>
      </c>
      <c r="H21298" s="415">
        <f t="shared" si="665"/>
        <v>4.161716907781531</v>
      </c>
    </row>
    <row r="21299" spans="1:8" ht="15" hidden="1" thickBot="1">
      <c r="A21299" s="409">
        <v>202210</v>
      </c>
      <c r="B21299" s="196" t="s">
        <v>2007</v>
      </c>
      <c r="C21299" s="197" t="s">
        <v>2747</v>
      </c>
      <c r="D21299" s="198" t="s">
        <v>339</v>
      </c>
      <c r="E21299" s="421">
        <v>653</v>
      </c>
      <c r="F21299" s="413">
        <v>156.91</v>
      </c>
      <c r="G21299" s="414">
        <f t="shared" si="664"/>
        <v>4.1616213115798866</v>
      </c>
      <c r="H21299" s="415">
        <f t="shared" si="665"/>
        <v>4.1616213115798866</v>
      </c>
    </row>
    <row r="21300" spans="1:8" ht="15" hidden="1" thickBot="1">
      <c r="A21300" s="409">
        <v>202210</v>
      </c>
      <c r="B21300" s="196" t="s">
        <v>2008</v>
      </c>
      <c r="C21300" s="197" t="s">
        <v>1892</v>
      </c>
      <c r="D21300" s="198" t="s">
        <v>337</v>
      </c>
      <c r="E21300" s="421">
        <v>138374</v>
      </c>
      <c r="F21300" s="413">
        <v>156.91</v>
      </c>
      <c r="G21300" s="414">
        <f t="shared" si="664"/>
        <v>881.86858708813975</v>
      </c>
      <c r="H21300" s="415">
        <f t="shared" si="665"/>
        <v>4.4093429354406988</v>
      </c>
    </row>
    <row r="21301" spans="1:8" ht="15" hidden="1" thickBot="1">
      <c r="A21301" s="409">
        <v>202210</v>
      </c>
      <c r="B21301" s="196" t="s">
        <v>2009</v>
      </c>
      <c r="C21301" s="197" t="s">
        <v>1892</v>
      </c>
      <c r="D21301" s="198" t="s">
        <v>339</v>
      </c>
      <c r="E21301" s="421">
        <v>692</v>
      </c>
      <c r="F21301" s="413">
        <v>156.91</v>
      </c>
      <c r="G21301" s="414">
        <f t="shared" si="664"/>
        <v>4.4101714358549486</v>
      </c>
      <c r="H21301" s="415">
        <f t="shared" si="665"/>
        <v>4.4101714358549486</v>
      </c>
    </row>
    <row r="21302" spans="1:8" ht="15" hidden="1" thickBot="1">
      <c r="A21302" s="409">
        <v>202210</v>
      </c>
      <c r="B21302" s="196" t="s">
        <v>2010</v>
      </c>
      <c r="C21302" s="197" t="s">
        <v>1892</v>
      </c>
      <c r="D21302" s="198" t="s">
        <v>337</v>
      </c>
      <c r="E21302" s="421">
        <v>135676</v>
      </c>
      <c r="F21302" s="413">
        <v>156.91</v>
      </c>
      <c r="G21302" s="414">
        <f t="shared" si="664"/>
        <v>864.67401695239312</v>
      </c>
      <c r="H21302" s="415">
        <f t="shared" si="665"/>
        <v>4.3233700847619652</v>
      </c>
    </row>
    <row r="21303" spans="1:8" ht="15" hidden="1" thickBot="1">
      <c r="A21303" s="409">
        <v>202210</v>
      </c>
      <c r="B21303" s="196" t="s">
        <v>2011</v>
      </c>
      <c r="C21303" s="197" t="s">
        <v>2748</v>
      </c>
      <c r="D21303" s="198" t="s">
        <v>339</v>
      </c>
      <c r="E21303" s="421">
        <v>678</v>
      </c>
      <c r="F21303" s="413">
        <v>156.91</v>
      </c>
      <c r="G21303" s="414">
        <f t="shared" si="664"/>
        <v>4.3209483143203107</v>
      </c>
      <c r="H21303" s="415">
        <f t="shared" si="665"/>
        <v>4.3209483143203107</v>
      </c>
    </row>
    <row r="21304" spans="1:8" ht="15" hidden="1" thickBot="1">
      <c r="A21304" s="409">
        <v>202210</v>
      </c>
      <c r="B21304" s="196" t="s">
        <v>2012</v>
      </c>
      <c r="C21304" s="197" t="s">
        <v>1892</v>
      </c>
      <c r="D21304" s="198" t="s">
        <v>337</v>
      </c>
      <c r="E21304" s="421">
        <v>108478.91</v>
      </c>
      <c r="F21304" s="413">
        <v>156.91</v>
      </c>
      <c r="G21304" s="414">
        <f t="shared" si="664"/>
        <v>691.34478363393032</v>
      </c>
      <c r="H21304" s="415">
        <f t="shared" si="665"/>
        <v>3.4567239181696516</v>
      </c>
    </row>
    <row r="21305" spans="1:8" ht="15" hidden="1" thickBot="1">
      <c r="A21305" s="409">
        <v>202210</v>
      </c>
      <c r="B21305" s="196" t="s">
        <v>2013</v>
      </c>
      <c r="C21305" s="197" t="s">
        <v>1892</v>
      </c>
      <c r="D21305" s="198" t="s">
        <v>339</v>
      </c>
      <c r="E21305" s="421">
        <v>542</v>
      </c>
      <c r="F21305" s="413">
        <v>156.91</v>
      </c>
      <c r="G21305" s="414">
        <f t="shared" si="664"/>
        <v>3.4542094194124022</v>
      </c>
      <c r="H21305" s="415">
        <f t="shared" si="665"/>
        <v>3.4542094194124022</v>
      </c>
    </row>
    <row r="21306" spans="1:8" ht="15" hidden="1" thickBot="1">
      <c r="A21306" s="409">
        <v>202210</v>
      </c>
      <c r="B21306" s="196" t="s">
        <v>2014</v>
      </c>
      <c r="C21306" s="197" t="s">
        <v>1892</v>
      </c>
      <c r="D21306" s="198" t="s">
        <v>337</v>
      </c>
      <c r="E21306" s="421">
        <v>130603</v>
      </c>
      <c r="F21306" s="413">
        <v>156.91</v>
      </c>
      <c r="G21306" s="414">
        <f t="shared" si="664"/>
        <v>832.34338155630621</v>
      </c>
      <c r="H21306" s="415">
        <f t="shared" si="665"/>
        <v>4.161716907781531</v>
      </c>
    </row>
    <row r="21307" spans="1:8" ht="15" hidden="1" thickBot="1">
      <c r="A21307" s="409">
        <v>202210</v>
      </c>
      <c r="B21307" s="196" t="s">
        <v>2015</v>
      </c>
      <c r="C21307" s="197" t="s">
        <v>1892</v>
      </c>
      <c r="D21307" s="198" t="s">
        <v>339</v>
      </c>
      <c r="E21307" s="421">
        <v>653</v>
      </c>
      <c r="F21307" s="413">
        <v>156.91</v>
      </c>
      <c r="G21307" s="414">
        <f t="shared" si="664"/>
        <v>4.1616213115798866</v>
      </c>
      <c r="H21307" s="415">
        <f t="shared" si="665"/>
        <v>4.1616213115798866</v>
      </c>
    </row>
    <row r="21308" spans="1:8" ht="15" hidden="1" thickBot="1">
      <c r="A21308" s="409">
        <v>202210</v>
      </c>
      <c r="B21308" s="196" t="s">
        <v>2016</v>
      </c>
      <c r="C21308" s="197" t="s">
        <v>1892</v>
      </c>
      <c r="D21308" s="198" t="s">
        <v>337</v>
      </c>
      <c r="E21308" s="421">
        <v>140665</v>
      </c>
      <c r="F21308" s="413">
        <v>156.91</v>
      </c>
      <c r="G21308" s="414">
        <f t="shared" si="664"/>
        <v>896.46931361927227</v>
      </c>
      <c r="H21308" s="415">
        <f t="shared" si="665"/>
        <v>4.4823465680963617</v>
      </c>
    </row>
    <row r="21309" spans="1:8" ht="15" hidden="1" thickBot="1">
      <c r="A21309" s="409">
        <v>202210</v>
      </c>
      <c r="B21309" s="196" t="s">
        <v>2017</v>
      </c>
      <c r="C21309" s="197" t="s">
        <v>2749</v>
      </c>
      <c r="D21309" s="198" t="s">
        <v>339</v>
      </c>
      <c r="E21309" s="421">
        <v>703</v>
      </c>
      <c r="F21309" s="413">
        <v>156.91</v>
      </c>
      <c r="G21309" s="414">
        <f t="shared" si="664"/>
        <v>4.4802753170607357</v>
      </c>
      <c r="H21309" s="415">
        <f t="shared" si="665"/>
        <v>4.4802753170607357</v>
      </c>
    </row>
    <row r="21310" spans="1:8" ht="15" hidden="1" thickBot="1">
      <c r="A21310" s="409">
        <v>202210</v>
      </c>
      <c r="B21310" s="196" t="s">
        <v>2018</v>
      </c>
      <c r="C21310" s="197" t="s">
        <v>791</v>
      </c>
      <c r="D21310" s="198" t="s">
        <v>337</v>
      </c>
      <c r="E21310" s="421">
        <v>102259</v>
      </c>
      <c r="F21310" s="413">
        <v>156.91</v>
      </c>
      <c r="G21310" s="414">
        <f t="shared" si="664"/>
        <v>651.70479892932258</v>
      </c>
      <c r="H21310" s="415">
        <f t="shared" si="665"/>
        <v>3.2585239946466129</v>
      </c>
    </row>
    <row r="21311" spans="1:8" ht="15" hidden="1" thickBot="1">
      <c r="A21311" s="409">
        <v>202210</v>
      </c>
      <c r="B21311" s="196" t="s">
        <v>2019</v>
      </c>
      <c r="C21311" s="197" t="s">
        <v>791</v>
      </c>
      <c r="D21311" s="198" t="s">
        <v>339</v>
      </c>
      <c r="E21311" s="421">
        <v>511</v>
      </c>
      <c r="F21311" s="413">
        <v>156.91</v>
      </c>
      <c r="G21311" s="414">
        <f t="shared" si="664"/>
        <v>3.2566439360142758</v>
      </c>
      <c r="H21311" s="415">
        <f t="shared" si="665"/>
        <v>3.2566439360142758</v>
      </c>
    </row>
    <row r="21312" spans="1:8" ht="15" hidden="1" thickBot="1">
      <c r="A21312" s="409">
        <v>202210</v>
      </c>
      <c r="B21312" s="196" t="s">
        <v>2020</v>
      </c>
      <c r="C21312" s="197" t="s">
        <v>2750</v>
      </c>
      <c r="D21312" s="198" t="s">
        <v>337</v>
      </c>
      <c r="E21312" s="421">
        <v>59855</v>
      </c>
      <c r="F21312" s="413">
        <v>156.91</v>
      </c>
      <c r="G21312" s="414">
        <f t="shared" si="664"/>
        <v>381.46070996112422</v>
      </c>
      <c r="H21312" s="415">
        <f t="shared" si="665"/>
        <v>1.9073035498056212</v>
      </c>
    </row>
    <row r="21313" spans="1:8" ht="15" hidden="1" thickBot="1">
      <c r="A21313" s="409">
        <v>202210</v>
      </c>
      <c r="B21313" s="196" t="s">
        <v>2022</v>
      </c>
      <c r="C21313" s="197" t="s">
        <v>388</v>
      </c>
      <c r="D21313" s="198" t="s">
        <v>339</v>
      </c>
      <c r="E21313" s="421">
        <v>299</v>
      </c>
      <c r="F21313" s="413">
        <v>156.91</v>
      </c>
      <c r="G21313" s="414">
        <f t="shared" si="664"/>
        <v>1.9055509527754764</v>
      </c>
      <c r="H21313" s="415">
        <f t="shared" si="665"/>
        <v>1.9055509527754764</v>
      </c>
    </row>
    <row r="21314" spans="1:8" ht="15" hidden="1" thickBot="1">
      <c r="A21314" s="409">
        <v>202210</v>
      </c>
      <c r="B21314" s="196" t="s">
        <v>2591</v>
      </c>
      <c r="C21314" s="197" t="s">
        <v>2021</v>
      </c>
      <c r="D21314" s="198" t="s">
        <v>339</v>
      </c>
      <c r="E21314" s="421">
        <v>299</v>
      </c>
      <c r="F21314" s="413">
        <v>156.91</v>
      </c>
      <c r="G21314" s="414">
        <f t="shared" ref="G21314:G21377" si="666">+E21314/F21314</f>
        <v>1.9055509527754764</v>
      </c>
      <c r="H21314" s="415">
        <f t="shared" ref="H21314:H21377" si="667">IF(D21314="TB",G21314/200,IF(D21314="LT",G21314,"VER"))</f>
        <v>1.9055509527754764</v>
      </c>
    </row>
    <row r="21315" spans="1:8" ht="15" hidden="1" thickBot="1">
      <c r="A21315" s="409">
        <v>202210</v>
      </c>
      <c r="B21315" s="196" t="s">
        <v>2023</v>
      </c>
      <c r="C21315" s="197" t="s">
        <v>2021</v>
      </c>
      <c r="D21315" s="198" t="s">
        <v>337</v>
      </c>
      <c r="E21315" s="421">
        <v>63960</v>
      </c>
      <c r="F21315" s="413">
        <v>156.91</v>
      </c>
      <c r="G21315" s="414">
        <f t="shared" si="666"/>
        <v>407.62220381110194</v>
      </c>
      <c r="H21315" s="415">
        <f t="shared" si="667"/>
        <v>2.0381110190555098</v>
      </c>
    </row>
    <row r="21316" spans="1:8" ht="15" hidden="1" thickBot="1">
      <c r="A21316" s="409">
        <v>202210</v>
      </c>
      <c r="B21316" s="196" t="s">
        <v>2024</v>
      </c>
      <c r="C21316" s="197" t="s">
        <v>2773</v>
      </c>
      <c r="D21316" s="198" t="s">
        <v>339</v>
      </c>
      <c r="E21316" s="421">
        <v>320</v>
      </c>
      <c r="F21316" s="413">
        <v>156.91</v>
      </c>
      <c r="G21316" s="414">
        <f t="shared" si="666"/>
        <v>2.0393856350774331</v>
      </c>
      <c r="H21316" s="415">
        <f t="shared" si="667"/>
        <v>2.0393856350774331</v>
      </c>
    </row>
    <row r="21317" spans="1:8" ht="15" hidden="1" thickBot="1">
      <c r="A21317" s="409">
        <v>202210</v>
      </c>
      <c r="B21317" s="196" t="s">
        <v>2025</v>
      </c>
      <c r="C21317" s="197" t="s">
        <v>2021</v>
      </c>
      <c r="D21317" s="198" t="s">
        <v>337</v>
      </c>
      <c r="E21317" s="421">
        <v>50068</v>
      </c>
      <c r="F21317" s="413">
        <v>156.91</v>
      </c>
      <c r="G21317" s="414">
        <f t="shared" si="666"/>
        <v>319.08737492830284</v>
      </c>
      <c r="H21317" s="415">
        <f t="shared" si="667"/>
        <v>1.5954368746415142</v>
      </c>
    </row>
    <row r="21318" spans="1:8" ht="15" hidden="1" thickBot="1">
      <c r="A21318" s="409">
        <v>202210</v>
      </c>
      <c r="B21318" s="196" t="s">
        <v>2026</v>
      </c>
      <c r="C21318" s="197" t="s">
        <v>2021</v>
      </c>
      <c r="D21318" s="198" t="s">
        <v>337</v>
      </c>
      <c r="E21318" s="421">
        <v>59855</v>
      </c>
      <c r="F21318" s="413">
        <v>156.91</v>
      </c>
      <c r="G21318" s="414">
        <f t="shared" si="666"/>
        <v>381.46070996112422</v>
      </c>
      <c r="H21318" s="415">
        <f t="shared" si="667"/>
        <v>1.9073035498056212</v>
      </c>
    </row>
    <row r="21319" spans="1:8" ht="15" hidden="1" thickBot="1">
      <c r="A21319" s="409">
        <v>202210</v>
      </c>
      <c r="B21319" s="196" t="s">
        <v>2027</v>
      </c>
      <c r="C21319" s="197" t="s">
        <v>2021</v>
      </c>
      <c r="D21319" s="198" t="s">
        <v>2028</v>
      </c>
      <c r="E21319" s="421">
        <v>6312</v>
      </c>
      <c r="F21319" s="413">
        <v>156.91</v>
      </c>
      <c r="G21319" s="414">
        <f t="shared" si="666"/>
        <v>40.226881651902367</v>
      </c>
      <c r="H21319" s="415" t="str">
        <f t="shared" si="667"/>
        <v>VER</v>
      </c>
    </row>
    <row r="21320" spans="1:8" ht="15" hidden="1" thickBot="1">
      <c r="A21320" s="409">
        <v>202210</v>
      </c>
      <c r="B21320" s="196" t="s">
        <v>2029</v>
      </c>
      <c r="C21320" s="197" t="s">
        <v>2021</v>
      </c>
      <c r="D21320" s="198" t="s">
        <v>339</v>
      </c>
      <c r="E21320" s="421">
        <v>299</v>
      </c>
      <c r="F21320" s="413">
        <v>156.91</v>
      </c>
      <c r="G21320" s="414">
        <f t="shared" si="666"/>
        <v>1.9055509527754764</v>
      </c>
      <c r="H21320" s="415">
        <f t="shared" si="667"/>
        <v>1.9055509527754764</v>
      </c>
    </row>
    <row r="21321" spans="1:8" ht="15" hidden="1" thickBot="1">
      <c r="A21321" s="409">
        <v>202210</v>
      </c>
      <c r="B21321" s="196" t="s">
        <v>2030</v>
      </c>
      <c r="C21321" s="197" t="s">
        <v>2021</v>
      </c>
      <c r="D21321" s="198" t="s">
        <v>337</v>
      </c>
      <c r="E21321" s="421">
        <v>59855</v>
      </c>
      <c r="F21321" s="413">
        <v>156.91</v>
      </c>
      <c r="G21321" s="414">
        <f t="shared" si="666"/>
        <v>381.46070996112422</v>
      </c>
      <c r="H21321" s="415">
        <f t="shared" si="667"/>
        <v>1.9073035498056212</v>
      </c>
    </row>
    <row r="21322" spans="1:8" ht="15" hidden="1" thickBot="1">
      <c r="A21322" s="409">
        <v>202210</v>
      </c>
      <c r="B21322" s="196" t="s">
        <v>2031</v>
      </c>
      <c r="C21322" s="197" t="s">
        <v>2021</v>
      </c>
      <c r="D21322" s="198" t="s">
        <v>337</v>
      </c>
      <c r="E21322" s="421">
        <v>59855</v>
      </c>
      <c r="F21322" s="413">
        <v>156.91</v>
      </c>
      <c r="G21322" s="414">
        <f t="shared" si="666"/>
        <v>381.46070996112422</v>
      </c>
      <c r="H21322" s="415">
        <f t="shared" si="667"/>
        <v>1.9073035498056212</v>
      </c>
    </row>
    <row r="21323" spans="1:8" ht="15" hidden="1" thickBot="1">
      <c r="A21323" s="409">
        <v>202210</v>
      </c>
      <c r="B21323" s="196" t="s">
        <v>2032</v>
      </c>
      <c r="C21323" s="197" t="s">
        <v>388</v>
      </c>
      <c r="D21323" s="198" t="s">
        <v>337</v>
      </c>
      <c r="E21323" s="421">
        <v>62796</v>
      </c>
      <c r="F21323" s="413">
        <v>156.91</v>
      </c>
      <c r="G21323" s="414">
        <f t="shared" si="666"/>
        <v>400.20393856350773</v>
      </c>
      <c r="H21323" s="415">
        <f t="shared" si="667"/>
        <v>2.0010196928175388</v>
      </c>
    </row>
    <row r="21324" spans="1:8" ht="15" hidden="1" thickBot="1">
      <c r="A21324" s="409">
        <v>202210</v>
      </c>
      <c r="B21324" s="196" t="s">
        <v>2033</v>
      </c>
      <c r="C21324" s="197" t="s">
        <v>2034</v>
      </c>
      <c r="D21324" s="198" t="s">
        <v>337</v>
      </c>
      <c r="E21324" s="421">
        <v>93090</v>
      </c>
      <c r="F21324" s="413">
        <v>156.91</v>
      </c>
      <c r="G21324" s="414">
        <f t="shared" si="666"/>
        <v>593.2700274042445</v>
      </c>
      <c r="H21324" s="415">
        <f t="shared" si="667"/>
        <v>2.9663501370212226</v>
      </c>
    </row>
    <row r="21325" spans="1:8" ht="15" hidden="1" thickBot="1">
      <c r="A21325" s="409">
        <v>202210</v>
      </c>
      <c r="B21325" s="196" t="s">
        <v>2035</v>
      </c>
      <c r="C21325" s="197" t="s">
        <v>2036</v>
      </c>
      <c r="D21325" s="198" t="s">
        <v>337</v>
      </c>
      <c r="E21325" s="421">
        <v>45050</v>
      </c>
      <c r="F21325" s="413">
        <v>156.91</v>
      </c>
      <c r="G21325" s="414">
        <f t="shared" si="666"/>
        <v>287.10725893824485</v>
      </c>
      <c r="H21325" s="415">
        <f t="shared" si="667"/>
        <v>1.4355362946912242</v>
      </c>
    </row>
    <row r="21326" spans="1:8" ht="15" hidden="1" thickBot="1">
      <c r="A21326" s="409">
        <v>202210</v>
      </c>
      <c r="B21326" s="196" t="s">
        <v>2037</v>
      </c>
      <c r="C21326" s="197" t="s">
        <v>2034</v>
      </c>
      <c r="D21326" s="198" t="s">
        <v>337</v>
      </c>
      <c r="E21326" s="421">
        <v>60610.01</v>
      </c>
      <c r="F21326" s="413">
        <v>156.91</v>
      </c>
      <c r="G21326" s="414">
        <f t="shared" si="666"/>
        <v>386.27244917468613</v>
      </c>
      <c r="H21326" s="415">
        <f t="shared" si="667"/>
        <v>1.9313622458734307</v>
      </c>
    </row>
    <row r="21327" spans="1:8" ht="15" hidden="1" thickBot="1">
      <c r="A21327" s="409">
        <v>202210</v>
      </c>
      <c r="B21327" s="196" t="s">
        <v>2038</v>
      </c>
      <c r="C21327" s="197" t="s">
        <v>2034</v>
      </c>
      <c r="D21327" s="198" t="s">
        <v>339</v>
      </c>
      <c r="E21327" s="421">
        <v>303</v>
      </c>
      <c r="F21327" s="413">
        <v>156.91</v>
      </c>
      <c r="G21327" s="414">
        <f t="shared" si="666"/>
        <v>1.9310432732139444</v>
      </c>
      <c r="H21327" s="415">
        <f t="shared" si="667"/>
        <v>1.9310432732139444</v>
      </c>
    </row>
    <row r="21328" spans="1:8" ht="15" hidden="1" thickBot="1">
      <c r="A21328" s="409">
        <v>202210</v>
      </c>
      <c r="B21328" s="196" t="s">
        <v>2039</v>
      </c>
      <c r="C21328" s="197" t="s">
        <v>1355</v>
      </c>
      <c r="D21328" s="198" t="s">
        <v>337</v>
      </c>
      <c r="E21328" s="421">
        <v>62195</v>
      </c>
      <c r="F21328" s="413">
        <v>156.91</v>
      </c>
      <c r="G21328" s="414">
        <f t="shared" si="666"/>
        <v>396.37371741762797</v>
      </c>
      <c r="H21328" s="415">
        <f t="shared" si="667"/>
        <v>1.9818685870881398</v>
      </c>
    </row>
    <row r="21329" spans="1:8" ht="15" hidden="1" thickBot="1">
      <c r="A21329" s="409">
        <v>202210</v>
      </c>
      <c r="B21329" s="196" t="s">
        <v>2040</v>
      </c>
      <c r="C21329" s="197" t="s">
        <v>676</v>
      </c>
      <c r="D21329" s="198" t="s">
        <v>337</v>
      </c>
      <c r="E21329" s="421">
        <v>58648</v>
      </c>
      <c r="F21329" s="413">
        <v>156.91</v>
      </c>
      <c r="G21329" s="414">
        <f t="shared" si="666"/>
        <v>373.76840226881654</v>
      </c>
      <c r="H21329" s="415">
        <f t="shared" si="667"/>
        <v>1.8688420113440827</v>
      </c>
    </row>
    <row r="21330" spans="1:8" ht="15" hidden="1" thickBot="1">
      <c r="A21330" s="409">
        <v>202210</v>
      </c>
      <c r="B21330" s="196" t="s">
        <v>2041</v>
      </c>
      <c r="C21330" s="197" t="s">
        <v>676</v>
      </c>
      <c r="D21330" s="198" t="s">
        <v>337</v>
      </c>
      <c r="E21330" s="421">
        <v>54542</v>
      </c>
      <c r="F21330" s="413">
        <v>156.91</v>
      </c>
      <c r="G21330" s="414">
        <f t="shared" si="666"/>
        <v>347.60053533872923</v>
      </c>
      <c r="H21330" s="415">
        <f t="shared" si="667"/>
        <v>1.7380026766936461</v>
      </c>
    </row>
    <row r="21331" spans="1:8" ht="15" hidden="1" thickBot="1">
      <c r="A21331" s="409">
        <v>202210</v>
      </c>
      <c r="B21331" s="196" t="s">
        <v>2042</v>
      </c>
      <c r="C21331" s="197" t="s">
        <v>676</v>
      </c>
      <c r="D21331" s="198" t="s">
        <v>339</v>
      </c>
      <c r="E21331" s="421">
        <v>273</v>
      </c>
      <c r="F21331" s="413">
        <v>156.91</v>
      </c>
      <c r="G21331" s="414">
        <f t="shared" si="666"/>
        <v>1.7398508699254349</v>
      </c>
      <c r="H21331" s="415">
        <f t="shared" si="667"/>
        <v>1.7398508699254349</v>
      </c>
    </row>
    <row r="21332" spans="1:8" ht="15" hidden="1" thickBot="1">
      <c r="A21332" s="409">
        <v>202210</v>
      </c>
      <c r="B21332" s="196" t="s">
        <v>2043</v>
      </c>
      <c r="C21332" s="197" t="s">
        <v>676</v>
      </c>
      <c r="D21332" s="198" t="s">
        <v>339</v>
      </c>
      <c r="E21332" s="421">
        <v>293</v>
      </c>
      <c r="F21332" s="413">
        <v>156.91</v>
      </c>
      <c r="G21332" s="414">
        <f t="shared" si="666"/>
        <v>1.8673124721177745</v>
      </c>
      <c r="H21332" s="415">
        <f t="shared" si="667"/>
        <v>1.8673124721177745</v>
      </c>
    </row>
    <row r="21333" spans="1:8" ht="15" hidden="1" thickBot="1">
      <c r="A21333" s="409">
        <v>202210</v>
      </c>
      <c r="B21333" s="196" t="s">
        <v>2044</v>
      </c>
      <c r="C21333" s="197" t="s">
        <v>1505</v>
      </c>
      <c r="D21333" s="198" t="s">
        <v>337</v>
      </c>
      <c r="E21333" s="421">
        <v>67830</v>
      </c>
      <c r="F21333" s="413">
        <v>156.91</v>
      </c>
      <c r="G21333" s="414">
        <f t="shared" si="666"/>
        <v>432.28602383531961</v>
      </c>
      <c r="H21333" s="415">
        <f t="shared" si="667"/>
        <v>2.1614301191765981</v>
      </c>
    </row>
    <row r="21334" spans="1:8" ht="15" hidden="1" thickBot="1">
      <c r="A21334" s="409">
        <v>202210</v>
      </c>
      <c r="B21334" s="196" t="s">
        <v>2045</v>
      </c>
      <c r="C21334" s="197" t="s">
        <v>1505</v>
      </c>
      <c r="D21334" s="198" t="s">
        <v>339</v>
      </c>
      <c r="E21334" s="421">
        <v>339</v>
      </c>
      <c r="F21334" s="413">
        <v>156.91</v>
      </c>
      <c r="G21334" s="414">
        <f t="shared" si="666"/>
        <v>2.1604741571601553</v>
      </c>
      <c r="H21334" s="415">
        <f t="shared" si="667"/>
        <v>2.1604741571601553</v>
      </c>
    </row>
    <row r="21335" spans="1:8" ht="15" hidden="1" thickBot="1">
      <c r="A21335" s="409">
        <v>202210</v>
      </c>
      <c r="B21335" s="196" t="s">
        <v>2046</v>
      </c>
      <c r="C21335" s="197" t="s">
        <v>1344</v>
      </c>
      <c r="D21335" s="198" t="s">
        <v>337</v>
      </c>
      <c r="E21335" s="421">
        <v>19431</v>
      </c>
      <c r="F21335" s="413">
        <v>156.91</v>
      </c>
      <c r="G21335" s="414">
        <f t="shared" si="666"/>
        <v>123.8353196099675</v>
      </c>
      <c r="H21335" s="415">
        <f t="shared" si="667"/>
        <v>0.61917659804983749</v>
      </c>
    </row>
    <row r="21336" spans="1:8" ht="15" hidden="1" thickBot="1">
      <c r="A21336" s="409">
        <v>202210</v>
      </c>
      <c r="B21336" s="196" t="s">
        <v>2047</v>
      </c>
      <c r="C21336" s="197" t="s">
        <v>1344</v>
      </c>
      <c r="D21336" s="198" t="s">
        <v>339</v>
      </c>
      <c r="E21336" s="421">
        <v>97.11</v>
      </c>
      <c r="F21336" s="413">
        <v>156.91</v>
      </c>
      <c r="G21336" s="414">
        <f t="shared" si="666"/>
        <v>0.61888980944490468</v>
      </c>
      <c r="H21336" s="415">
        <f t="shared" si="667"/>
        <v>0.61888980944490468</v>
      </c>
    </row>
    <row r="21337" spans="1:8" ht="15" hidden="1" thickBot="1">
      <c r="A21337" s="409">
        <v>202210</v>
      </c>
      <c r="B21337" s="196" t="s">
        <v>2048</v>
      </c>
      <c r="C21337" s="197" t="s">
        <v>2049</v>
      </c>
      <c r="D21337" s="198" t="s">
        <v>2050</v>
      </c>
      <c r="E21337" s="421">
        <v>7305</v>
      </c>
      <c r="F21337" s="413">
        <v>156.91</v>
      </c>
      <c r="G21337" s="414">
        <f t="shared" si="666"/>
        <v>46.555350200752024</v>
      </c>
      <c r="H21337" s="415" t="str">
        <f t="shared" si="667"/>
        <v>VER</v>
      </c>
    </row>
    <row r="21338" spans="1:8" ht="15" hidden="1" thickBot="1">
      <c r="A21338" s="409">
        <v>202210</v>
      </c>
      <c r="B21338" s="196" t="s">
        <v>2051</v>
      </c>
      <c r="C21338" s="197" t="s">
        <v>1347</v>
      </c>
      <c r="D21338" s="198" t="s">
        <v>337</v>
      </c>
      <c r="E21338" s="421">
        <v>58598</v>
      </c>
      <c r="F21338" s="413">
        <v>156.91</v>
      </c>
      <c r="G21338" s="414">
        <f t="shared" si="666"/>
        <v>373.44974826333566</v>
      </c>
      <c r="H21338" s="415">
        <f t="shared" si="667"/>
        <v>1.8672487413166783</v>
      </c>
    </row>
    <row r="21339" spans="1:8" ht="15" hidden="1" thickBot="1">
      <c r="A21339" s="409">
        <v>202210</v>
      </c>
      <c r="B21339" s="196" t="s">
        <v>2052</v>
      </c>
      <c r="C21339" s="197" t="s">
        <v>1347</v>
      </c>
      <c r="D21339" s="198" t="s">
        <v>339</v>
      </c>
      <c r="E21339" s="421">
        <v>293</v>
      </c>
      <c r="F21339" s="413">
        <v>156.91</v>
      </c>
      <c r="G21339" s="414">
        <f t="shared" si="666"/>
        <v>1.8673124721177745</v>
      </c>
      <c r="H21339" s="415">
        <f t="shared" si="667"/>
        <v>1.8673124721177745</v>
      </c>
    </row>
    <row r="21340" spans="1:8" ht="15" hidden="1" thickBot="1">
      <c r="A21340" s="409">
        <v>202210</v>
      </c>
      <c r="B21340" s="196" t="s">
        <v>2053</v>
      </c>
      <c r="C21340" s="197" t="s">
        <v>2054</v>
      </c>
      <c r="D21340" s="198" t="s">
        <v>337</v>
      </c>
      <c r="E21340" s="421">
        <v>111483</v>
      </c>
      <c r="F21340" s="413">
        <v>156.91</v>
      </c>
      <c r="G21340" s="414">
        <f t="shared" si="666"/>
        <v>710.49008986042952</v>
      </c>
      <c r="H21340" s="415">
        <f t="shared" si="667"/>
        <v>3.5524504493021478</v>
      </c>
    </row>
    <row r="21341" spans="1:8" ht="15" hidden="1" thickBot="1">
      <c r="A21341" s="409">
        <v>202210</v>
      </c>
      <c r="B21341" s="196" t="s">
        <v>2055</v>
      </c>
      <c r="C21341" s="197" t="s">
        <v>2054</v>
      </c>
      <c r="D21341" s="198" t="s">
        <v>339</v>
      </c>
      <c r="E21341" s="421">
        <v>557</v>
      </c>
      <c r="F21341" s="413">
        <v>156.91</v>
      </c>
      <c r="G21341" s="414">
        <f t="shared" si="666"/>
        <v>3.5498056210566569</v>
      </c>
      <c r="H21341" s="415">
        <f t="shared" si="667"/>
        <v>3.5498056210566569</v>
      </c>
    </row>
    <row r="21342" spans="1:8" ht="15" hidden="1" thickBot="1">
      <c r="A21342" s="409">
        <v>202210</v>
      </c>
      <c r="B21342" s="196" t="s">
        <v>2056</v>
      </c>
      <c r="C21342" s="197" t="s">
        <v>2054</v>
      </c>
      <c r="D21342" s="198" t="s">
        <v>337</v>
      </c>
      <c r="E21342" s="421">
        <v>111483</v>
      </c>
      <c r="F21342" s="413">
        <v>156.91</v>
      </c>
      <c r="G21342" s="414">
        <f t="shared" si="666"/>
        <v>710.49008986042952</v>
      </c>
      <c r="H21342" s="415">
        <f t="shared" si="667"/>
        <v>3.5524504493021478</v>
      </c>
    </row>
    <row r="21343" spans="1:8" ht="15" hidden="1" thickBot="1">
      <c r="A21343" s="409">
        <v>202210</v>
      </c>
      <c r="B21343" s="196" t="s">
        <v>2057</v>
      </c>
      <c r="C21343" s="197" t="s">
        <v>2054</v>
      </c>
      <c r="D21343" s="198" t="s">
        <v>339</v>
      </c>
      <c r="E21343" s="421">
        <v>557</v>
      </c>
      <c r="F21343" s="413">
        <v>156.91</v>
      </c>
      <c r="G21343" s="414">
        <f t="shared" si="666"/>
        <v>3.5498056210566569</v>
      </c>
      <c r="H21343" s="415">
        <f t="shared" si="667"/>
        <v>3.5498056210566569</v>
      </c>
    </row>
    <row r="21344" spans="1:8" ht="15" hidden="1" thickBot="1">
      <c r="A21344" s="409">
        <v>202210</v>
      </c>
      <c r="B21344" s="196" t="s">
        <v>2058</v>
      </c>
      <c r="C21344" s="197" t="s">
        <v>2054</v>
      </c>
      <c r="D21344" s="198" t="s">
        <v>337</v>
      </c>
      <c r="E21344" s="421">
        <v>111483</v>
      </c>
      <c r="F21344" s="413">
        <v>156.91</v>
      </c>
      <c r="G21344" s="414">
        <f t="shared" si="666"/>
        <v>710.49008986042952</v>
      </c>
      <c r="H21344" s="415">
        <f t="shared" si="667"/>
        <v>3.5524504493021478</v>
      </c>
    </row>
    <row r="21345" spans="1:8" ht="15" hidden="1" thickBot="1">
      <c r="A21345" s="409">
        <v>202210</v>
      </c>
      <c r="B21345" s="196" t="s">
        <v>2059</v>
      </c>
      <c r="C21345" s="197" t="s">
        <v>2054</v>
      </c>
      <c r="D21345" s="198" t="s">
        <v>339</v>
      </c>
      <c r="E21345" s="421">
        <v>557</v>
      </c>
      <c r="F21345" s="413">
        <v>156.91</v>
      </c>
      <c r="G21345" s="414">
        <f t="shared" si="666"/>
        <v>3.5498056210566569</v>
      </c>
      <c r="H21345" s="415">
        <f t="shared" si="667"/>
        <v>3.5498056210566569</v>
      </c>
    </row>
    <row r="21346" spans="1:8" ht="15" hidden="1" thickBot="1">
      <c r="A21346" s="409">
        <v>202210</v>
      </c>
      <c r="B21346" s="196" t="s">
        <v>2060</v>
      </c>
      <c r="C21346" s="197" t="s">
        <v>2054</v>
      </c>
      <c r="D21346" s="198" t="s">
        <v>337</v>
      </c>
      <c r="E21346" s="421">
        <v>111566</v>
      </c>
      <c r="F21346" s="413">
        <v>156.91</v>
      </c>
      <c r="G21346" s="414">
        <f t="shared" si="666"/>
        <v>711.01905550952779</v>
      </c>
      <c r="H21346" s="415">
        <f t="shared" si="667"/>
        <v>3.5550952775476388</v>
      </c>
    </row>
    <row r="21347" spans="1:8" ht="15" hidden="1" thickBot="1">
      <c r="A21347" s="409">
        <v>202210</v>
      </c>
      <c r="B21347" s="196" t="s">
        <v>2061</v>
      </c>
      <c r="C21347" s="197" t="s">
        <v>2054</v>
      </c>
      <c r="D21347" s="198" t="s">
        <v>339</v>
      </c>
      <c r="E21347" s="421">
        <v>558</v>
      </c>
      <c r="F21347" s="413">
        <v>156.91</v>
      </c>
      <c r="G21347" s="414">
        <f t="shared" si="666"/>
        <v>3.5561787011662735</v>
      </c>
      <c r="H21347" s="415">
        <f t="shared" si="667"/>
        <v>3.5561787011662735</v>
      </c>
    </row>
    <row r="21348" spans="1:8" ht="15" hidden="1" thickBot="1">
      <c r="A21348" s="409">
        <v>202210</v>
      </c>
      <c r="B21348" s="196" t="s">
        <v>2062</v>
      </c>
      <c r="C21348" s="197" t="s">
        <v>676</v>
      </c>
      <c r="D21348" s="198" t="s">
        <v>337</v>
      </c>
      <c r="E21348" s="421">
        <v>60440</v>
      </c>
      <c r="F21348" s="413">
        <v>156.91</v>
      </c>
      <c r="G21348" s="414">
        <f t="shared" si="666"/>
        <v>385.18896182525015</v>
      </c>
      <c r="H21348" s="415">
        <f t="shared" si="667"/>
        <v>1.9259448091262508</v>
      </c>
    </row>
    <row r="21349" spans="1:8" ht="15" hidden="1" thickBot="1">
      <c r="A21349" s="409">
        <v>202210</v>
      </c>
      <c r="B21349" s="196" t="s">
        <v>2063</v>
      </c>
      <c r="C21349" s="197" t="s">
        <v>676</v>
      </c>
      <c r="D21349" s="198" t="s">
        <v>339</v>
      </c>
      <c r="E21349" s="421">
        <v>302</v>
      </c>
      <c r="F21349" s="413">
        <v>156.91</v>
      </c>
      <c r="G21349" s="414">
        <f t="shared" si="666"/>
        <v>1.9246701931043273</v>
      </c>
      <c r="H21349" s="415">
        <f t="shared" si="667"/>
        <v>1.9246701931043273</v>
      </c>
    </row>
    <row r="21350" spans="1:8" ht="15" hidden="1" thickBot="1">
      <c r="A21350" s="409">
        <v>202210</v>
      </c>
      <c r="B21350" s="196" t="s">
        <v>2795</v>
      </c>
      <c r="C21350" s="197" t="s">
        <v>1505</v>
      </c>
      <c r="D21350" s="198" t="s">
        <v>337</v>
      </c>
      <c r="E21350" s="421">
        <v>73682</v>
      </c>
      <c r="F21350" s="413">
        <v>156.91</v>
      </c>
      <c r="G21350" s="414">
        <f t="shared" si="666"/>
        <v>469.58128863679815</v>
      </c>
      <c r="H21350" s="415">
        <f t="shared" si="667"/>
        <v>2.3479064431839909</v>
      </c>
    </row>
    <row r="21351" spans="1:8" ht="15" hidden="1" thickBot="1">
      <c r="A21351" s="409">
        <v>202210</v>
      </c>
      <c r="B21351" s="196" t="s">
        <v>2796</v>
      </c>
      <c r="C21351" s="197" t="s">
        <v>1505</v>
      </c>
      <c r="D21351" s="198" t="s">
        <v>339</v>
      </c>
      <c r="E21351" s="421">
        <v>368</v>
      </c>
      <c r="F21351" s="413">
        <v>156.91</v>
      </c>
      <c r="G21351" s="414">
        <f t="shared" si="666"/>
        <v>2.3452934803390479</v>
      </c>
      <c r="H21351" s="415">
        <f t="shared" si="667"/>
        <v>2.3452934803390479</v>
      </c>
    </row>
    <row r="21352" spans="1:8" ht="15" hidden="1" thickBot="1">
      <c r="A21352" s="409">
        <v>202210</v>
      </c>
      <c r="B21352" s="196" t="s">
        <v>2064</v>
      </c>
      <c r="C21352" s="197" t="s">
        <v>2064</v>
      </c>
      <c r="D21352" s="198" t="s">
        <v>339</v>
      </c>
      <c r="E21352" s="421">
        <v>0.01</v>
      </c>
      <c r="F21352" s="413">
        <v>156.91</v>
      </c>
      <c r="G21352" s="414">
        <f t="shared" si="666"/>
        <v>6.3730801096169775E-5</v>
      </c>
      <c r="H21352" s="415">
        <f t="shared" si="667"/>
        <v>6.3730801096169775E-5</v>
      </c>
    </row>
    <row r="21353" spans="1:8" ht="15" hidden="1" thickBot="1">
      <c r="A21353" s="409">
        <v>202210</v>
      </c>
      <c r="B21353" s="196" t="s">
        <v>2751</v>
      </c>
      <c r="C21353" s="197" t="s">
        <v>2752</v>
      </c>
      <c r="D21353" s="198" t="s">
        <v>339</v>
      </c>
      <c r="E21353" s="421">
        <v>0.01</v>
      </c>
      <c r="F21353" s="413">
        <v>156.91</v>
      </c>
      <c r="G21353" s="414">
        <f t="shared" si="666"/>
        <v>6.3730801096169775E-5</v>
      </c>
      <c r="H21353" s="415">
        <f t="shared" si="667"/>
        <v>6.3730801096169775E-5</v>
      </c>
    </row>
    <row r="21354" spans="1:8" ht="15" hidden="1" thickBot="1">
      <c r="A21354" s="409">
        <v>202210</v>
      </c>
      <c r="B21354" s="196" t="s">
        <v>2065</v>
      </c>
      <c r="C21354" s="197" t="s">
        <v>2066</v>
      </c>
      <c r="D21354" s="198" t="s">
        <v>337</v>
      </c>
      <c r="E21354" s="421">
        <v>30683</v>
      </c>
      <c r="F21354" s="413">
        <v>156.91</v>
      </c>
      <c r="G21354" s="414">
        <f t="shared" si="666"/>
        <v>195.54521700337773</v>
      </c>
      <c r="H21354" s="415">
        <f t="shared" si="667"/>
        <v>0.97772608501688862</v>
      </c>
    </row>
    <row r="21355" spans="1:8" ht="15" hidden="1" thickBot="1">
      <c r="A21355" s="409">
        <v>202210</v>
      </c>
      <c r="B21355" s="196" t="s">
        <v>2067</v>
      </c>
      <c r="C21355" s="197" t="s">
        <v>2066</v>
      </c>
      <c r="D21355" s="198" t="s">
        <v>339</v>
      </c>
      <c r="E21355" s="421">
        <v>153</v>
      </c>
      <c r="F21355" s="413">
        <v>156.91</v>
      </c>
      <c r="G21355" s="414">
        <f t="shared" si="666"/>
        <v>0.97508125677139768</v>
      </c>
      <c r="H21355" s="415">
        <f t="shared" si="667"/>
        <v>0.97508125677139768</v>
      </c>
    </row>
    <row r="21356" spans="1:8" ht="15" hidden="1" thickBot="1">
      <c r="A21356" s="409">
        <v>202210</v>
      </c>
      <c r="B21356" s="196" t="s">
        <v>2068</v>
      </c>
      <c r="C21356" s="197" t="s">
        <v>1410</v>
      </c>
      <c r="D21356" s="198" t="s">
        <v>337</v>
      </c>
      <c r="E21356" s="421">
        <v>37573</v>
      </c>
      <c r="F21356" s="413">
        <v>156.91</v>
      </c>
      <c r="G21356" s="414">
        <f t="shared" si="666"/>
        <v>239.4557389586387</v>
      </c>
      <c r="H21356" s="415">
        <f t="shared" si="667"/>
        <v>1.1972786947931935</v>
      </c>
    </row>
    <row r="21357" spans="1:8" ht="15" hidden="1" thickBot="1">
      <c r="A21357" s="409">
        <v>202210</v>
      </c>
      <c r="B21357" s="196" t="s">
        <v>2069</v>
      </c>
      <c r="C21357" s="197" t="s">
        <v>2753</v>
      </c>
      <c r="D21357" s="198" t="s">
        <v>339</v>
      </c>
      <c r="E21357" s="421">
        <v>188</v>
      </c>
      <c r="F21357" s="413">
        <v>156.91</v>
      </c>
      <c r="G21357" s="414">
        <f t="shared" si="666"/>
        <v>1.1981390606079918</v>
      </c>
      <c r="H21357" s="415">
        <f t="shared" si="667"/>
        <v>1.1981390606079918</v>
      </c>
    </row>
    <row r="21358" spans="1:8" ht="15" hidden="1" thickBot="1">
      <c r="A21358" s="409">
        <v>202210</v>
      </c>
      <c r="B21358" s="196" t="s">
        <v>2070</v>
      </c>
      <c r="C21358" s="197" t="s">
        <v>1410</v>
      </c>
      <c r="D21358" s="198" t="s">
        <v>337</v>
      </c>
      <c r="E21358" s="421">
        <v>37573</v>
      </c>
      <c r="F21358" s="413">
        <v>156.91</v>
      </c>
      <c r="G21358" s="414">
        <f t="shared" si="666"/>
        <v>239.4557389586387</v>
      </c>
      <c r="H21358" s="415">
        <f t="shared" si="667"/>
        <v>1.1972786947931935</v>
      </c>
    </row>
    <row r="21359" spans="1:8" ht="15" hidden="1" thickBot="1">
      <c r="A21359" s="409">
        <v>202210</v>
      </c>
      <c r="B21359" s="196" t="s">
        <v>2071</v>
      </c>
      <c r="C21359" s="197" t="s">
        <v>1410</v>
      </c>
      <c r="D21359" s="198" t="s">
        <v>339</v>
      </c>
      <c r="E21359" s="421">
        <v>188</v>
      </c>
      <c r="F21359" s="413">
        <v>156.91</v>
      </c>
      <c r="G21359" s="414">
        <f t="shared" si="666"/>
        <v>1.1981390606079918</v>
      </c>
      <c r="H21359" s="415">
        <f t="shared" si="667"/>
        <v>1.1981390606079918</v>
      </c>
    </row>
    <row r="21360" spans="1:8" ht="15" hidden="1" thickBot="1">
      <c r="A21360" s="409">
        <v>202210</v>
      </c>
      <c r="B21360" s="196" t="s">
        <v>2072</v>
      </c>
      <c r="C21360" s="197" t="s">
        <v>1410</v>
      </c>
      <c r="D21360" s="198" t="s">
        <v>374</v>
      </c>
      <c r="E21360" s="421">
        <v>0.01</v>
      </c>
      <c r="F21360" s="413">
        <v>156.91</v>
      </c>
      <c r="G21360" s="414">
        <f t="shared" si="666"/>
        <v>6.3730801096169775E-5</v>
      </c>
      <c r="H21360" s="415" t="str">
        <f t="shared" si="667"/>
        <v>VER</v>
      </c>
    </row>
    <row r="21361" spans="1:8" ht="15" hidden="1" thickBot="1">
      <c r="A21361" s="409">
        <v>202210</v>
      </c>
      <c r="B21361" s="196" t="s">
        <v>2073</v>
      </c>
      <c r="C21361" s="197" t="s">
        <v>1410</v>
      </c>
      <c r="D21361" s="198" t="s">
        <v>337</v>
      </c>
      <c r="E21361" s="421">
        <v>37573</v>
      </c>
      <c r="F21361" s="413">
        <v>156.91</v>
      </c>
      <c r="G21361" s="414">
        <f t="shared" si="666"/>
        <v>239.4557389586387</v>
      </c>
      <c r="H21361" s="415">
        <f t="shared" si="667"/>
        <v>1.1972786947931935</v>
      </c>
    </row>
    <row r="21362" spans="1:8" ht="15" hidden="1" thickBot="1">
      <c r="A21362" s="409">
        <v>202210</v>
      </c>
      <c r="B21362" s="196" t="s">
        <v>2074</v>
      </c>
      <c r="C21362" s="197" t="s">
        <v>1410</v>
      </c>
      <c r="D21362" s="198" t="s">
        <v>339</v>
      </c>
      <c r="E21362" s="421">
        <v>188</v>
      </c>
      <c r="F21362" s="413">
        <v>156.91</v>
      </c>
      <c r="G21362" s="414">
        <f t="shared" si="666"/>
        <v>1.1981390606079918</v>
      </c>
      <c r="H21362" s="415">
        <f t="shared" si="667"/>
        <v>1.1981390606079918</v>
      </c>
    </row>
    <row r="21363" spans="1:8" ht="15" hidden="1" thickBot="1">
      <c r="A21363" s="409">
        <v>202210</v>
      </c>
      <c r="B21363" s="196" t="s">
        <v>2075</v>
      </c>
      <c r="C21363" s="197" t="s">
        <v>1410</v>
      </c>
      <c r="D21363" s="198" t="s">
        <v>337</v>
      </c>
      <c r="E21363" s="421">
        <v>63004</v>
      </c>
      <c r="F21363" s="413">
        <v>156.91</v>
      </c>
      <c r="G21363" s="414">
        <f t="shared" si="666"/>
        <v>401.52953922630809</v>
      </c>
      <c r="H21363" s="415">
        <f t="shared" si="667"/>
        <v>2.0076476961315404</v>
      </c>
    </row>
    <row r="21364" spans="1:8" ht="15" hidden="1" thickBot="1">
      <c r="A21364" s="409">
        <v>202210</v>
      </c>
      <c r="B21364" s="196" t="s">
        <v>2076</v>
      </c>
      <c r="C21364" s="197" t="s">
        <v>1410</v>
      </c>
      <c r="D21364" s="198" t="s">
        <v>339</v>
      </c>
      <c r="E21364" s="421">
        <v>315</v>
      </c>
      <c r="F21364" s="413">
        <v>156.91</v>
      </c>
      <c r="G21364" s="414">
        <f t="shared" si="666"/>
        <v>2.0075202345293479</v>
      </c>
      <c r="H21364" s="415">
        <f t="shared" si="667"/>
        <v>2.0075202345293479</v>
      </c>
    </row>
    <row r="21365" spans="1:8" ht="15" hidden="1" thickBot="1">
      <c r="A21365" s="409">
        <v>202210</v>
      </c>
      <c r="B21365" s="196" t="s">
        <v>2077</v>
      </c>
      <c r="C21365" s="197" t="s">
        <v>1410</v>
      </c>
      <c r="D21365" s="198" t="s">
        <v>337</v>
      </c>
      <c r="E21365" s="421">
        <v>47124</v>
      </c>
      <c r="F21365" s="413">
        <v>156.91</v>
      </c>
      <c r="G21365" s="414">
        <f t="shared" si="666"/>
        <v>300.32502708559048</v>
      </c>
      <c r="H21365" s="415">
        <f t="shared" si="667"/>
        <v>1.5016251354279524</v>
      </c>
    </row>
    <row r="21366" spans="1:8" ht="15" hidden="1" thickBot="1">
      <c r="A21366" s="409">
        <v>202210</v>
      </c>
      <c r="B21366" s="196" t="s">
        <v>2078</v>
      </c>
      <c r="C21366" s="197" t="s">
        <v>1410</v>
      </c>
      <c r="D21366" s="198" t="s">
        <v>339</v>
      </c>
      <c r="E21366" s="421">
        <v>236</v>
      </c>
      <c r="F21366" s="413">
        <v>156.91</v>
      </c>
      <c r="G21366" s="414">
        <f t="shared" si="666"/>
        <v>1.5040469058696069</v>
      </c>
      <c r="H21366" s="415">
        <f t="shared" si="667"/>
        <v>1.5040469058696069</v>
      </c>
    </row>
    <row r="21367" spans="1:8" ht="15" hidden="1" thickBot="1">
      <c r="A21367" s="409">
        <v>202210</v>
      </c>
      <c r="B21367" s="196" t="s">
        <v>2079</v>
      </c>
      <c r="C21367" s="197" t="s">
        <v>1410</v>
      </c>
      <c r="D21367" s="198" t="s">
        <v>337</v>
      </c>
      <c r="E21367" s="421">
        <v>38783</v>
      </c>
      <c r="F21367" s="413">
        <v>156.91</v>
      </c>
      <c r="G21367" s="414">
        <f t="shared" si="666"/>
        <v>247.16716589127526</v>
      </c>
      <c r="H21367" s="415">
        <f t="shared" si="667"/>
        <v>1.2358358294563763</v>
      </c>
    </row>
    <row r="21368" spans="1:8" ht="15" hidden="1" thickBot="1">
      <c r="A21368" s="409">
        <v>202210</v>
      </c>
      <c r="B21368" s="196" t="s">
        <v>2080</v>
      </c>
      <c r="C21368" s="197" t="s">
        <v>1410</v>
      </c>
      <c r="D21368" s="198" t="s">
        <v>339</v>
      </c>
      <c r="E21368" s="421">
        <v>194</v>
      </c>
      <c r="F21368" s="413">
        <v>156.91</v>
      </c>
      <c r="G21368" s="414">
        <f t="shared" si="666"/>
        <v>1.2363775412656937</v>
      </c>
      <c r="H21368" s="415">
        <f t="shared" si="667"/>
        <v>1.2363775412656937</v>
      </c>
    </row>
    <row r="21369" spans="1:8" ht="15" hidden="1" thickBot="1">
      <c r="A21369" s="409">
        <v>202210</v>
      </c>
      <c r="B21369" s="196" t="s">
        <v>2081</v>
      </c>
      <c r="C21369" s="197" t="s">
        <v>1410</v>
      </c>
      <c r="D21369" s="198" t="s">
        <v>337</v>
      </c>
      <c r="E21369" s="421">
        <v>99527</v>
      </c>
      <c r="F21369" s="413">
        <v>156.91</v>
      </c>
      <c r="G21369" s="414">
        <f t="shared" si="666"/>
        <v>634.29354406984896</v>
      </c>
      <c r="H21369" s="415">
        <f t="shared" si="667"/>
        <v>3.171467720349245</v>
      </c>
    </row>
    <row r="21370" spans="1:8" ht="15" hidden="1" thickBot="1">
      <c r="A21370" s="409">
        <v>202210</v>
      </c>
      <c r="B21370" s="196" t="s">
        <v>2082</v>
      </c>
      <c r="C21370" s="197" t="s">
        <v>1410</v>
      </c>
      <c r="D21370" s="198" t="s">
        <v>339</v>
      </c>
      <c r="E21370" s="421">
        <v>498</v>
      </c>
      <c r="F21370" s="413">
        <v>156.91</v>
      </c>
      <c r="G21370" s="414">
        <f t="shared" si="666"/>
        <v>3.173793894589255</v>
      </c>
      <c r="H21370" s="415">
        <f t="shared" si="667"/>
        <v>3.173793894589255</v>
      </c>
    </row>
    <row r="21371" spans="1:8" ht="15" hidden="1" thickBot="1">
      <c r="A21371" s="409">
        <v>202210</v>
      </c>
      <c r="B21371" s="196" t="s">
        <v>2083</v>
      </c>
      <c r="C21371" s="197" t="s">
        <v>2754</v>
      </c>
      <c r="D21371" s="198" t="s">
        <v>337</v>
      </c>
      <c r="E21371" s="421">
        <v>285192</v>
      </c>
      <c r="F21371" s="413">
        <v>156.91</v>
      </c>
      <c r="G21371" s="414">
        <f t="shared" si="666"/>
        <v>1817.5514626218851</v>
      </c>
      <c r="H21371" s="415">
        <f t="shared" si="667"/>
        <v>9.0877573131094262</v>
      </c>
    </row>
    <row r="21372" spans="1:8" ht="15" hidden="1" thickBot="1">
      <c r="A21372" s="409">
        <v>202210</v>
      </c>
      <c r="B21372" s="196" t="s">
        <v>2085</v>
      </c>
      <c r="C21372" s="197" t="s">
        <v>388</v>
      </c>
      <c r="D21372" s="198" t="s">
        <v>337</v>
      </c>
      <c r="E21372" s="421">
        <v>294085</v>
      </c>
      <c r="F21372" s="413">
        <v>156.91</v>
      </c>
      <c r="G21372" s="414">
        <f t="shared" si="666"/>
        <v>1874.2272640367089</v>
      </c>
      <c r="H21372" s="415">
        <f t="shared" si="667"/>
        <v>9.3711363201835454</v>
      </c>
    </row>
    <row r="21373" spans="1:8" ht="15" hidden="1" thickBot="1">
      <c r="A21373" s="409">
        <v>202210</v>
      </c>
      <c r="B21373" s="196" t="s">
        <v>2086</v>
      </c>
      <c r="C21373" s="197" t="s">
        <v>2804</v>
      </c>
      <c r="D21373" s="198" t="s">
        <v>337</v>
      </c>
      <c r="E21373" s="421">
        <v>285192</v>
      </c>
      <c r="F21373" s="413">
        <v>156.91</v>
      </c>
      <c r="G21373" s="414">
        <f t="shared" si="666"/>
        <v>1817.5514626218851</v>
      </c>
      <c r="H21373" s="415">
        <f t="shared" si="667"/>
        <v>9.0877573131094262</v>
      </c>
    </row>
    <row r="21374" spans="1:8" ht="15" hidden="1" thickBot="1">
      <c r="A21374" s="409">
        <v>202210</v>
      </c>
      <c r="B21374" s="196" t="s">
        <v>2088</v>
      </c>
      <c r="C21374" s="197" t="s">
        <v>2756</v>
      </c>
      <c r="D21374" s="198" t="s">
        <v>337</v>
      </c>
      <c r="E21374" s="421">
        <v>258251</v>
      </c>
      <c r="F21374" s="413">
        <v>156.91</v>
      </c>
      <c r="G21374" s="414">
        <f t="shared" si="666"/>
        <v>1645.8543113886942</v>
      </c>
      <c r="H21374" s="415">
        <f t="shared" si="667"/>
        <v>8.2292715569434716</v>
      </c>
    </row>
    <row r="21375" spans="1:8" ht="15" hidden="1" thickBot="1">
      <c r="A21375" s="409">
        <v>202210</v>
      </c>
      <c r="B21375" s="196" t="s">
        <v>2089</v>
      </c>
      <c r="C21375" s="197" t="s">
        <v>2090</v>
      </c>
      <c r="D21375" s="198" t="s">
        <v>337</v>
      </c>
      <c r="E21375" s="421">
        <v>225950</v>
      </c>
      <c r="F21375" s="413">
        <v>156.91</v>
      </c>
      <c r="G21375" s="414">
        <f t="shared" si="666"/>
        <v>1439.9974507679563</v>
      </c>
      <c r="H21375" s="415">
        <f t="shared" si="667"/>
        <v>7.1999872538397813</v>
      </c>
    </row>
    <row r="21376" spans="1:8" ht="15" hidden="1" thickBot="1">
      <c r="A21376" s="409">
        <v>202210</v>
      </c>
      <c r="B21376" s="196" t="s">
        <v>2091</v>
      </c>
      <c r="C21376" s="197" t="s">
        <v>1347</v>
      </c>
      <c r="D21376" s="198" t="s">
        <v>337</v>
      </c>
      <c r="E21376" s="421">
        <v>58598</v>
      </c>
      <c r="F21376" s="413">
        <v>156.91</v>
      </c>
      <c r="G21376" s="414">
        <f t="shared" si="666"/>
        <v>373.44974826333566</v>
      </c>
      <c r="H21376" s="415">
        <f t="shared" si="667"/>
        <v>1.8672487413166783</v>
      </c>
    </row>
    <row r="21377" spans="1:8" ht="15" hidden="1" thickBot="1">
      <c r="A21377" s="409">
        <v>202210</v>
      </c>
      <c r="B21377" s="196" t="s">
        <v>2092</v>
      </c>
      <c r="C21377" s="197" t="s">
        <v>1347</v>
      </c>
      <c r="D21377" s="198" t="s">
        <v>339</v>
      </c>
      <c r="E21377" s="421">
        <v>293</v>
      </c>
      <c r="F21377" s="413">
        <v>156.91</v>
      </c>
      <c r="G21377" s="414">
        <f t="shared" si="666"/>
        <v>1.8673124721177745</v>
      </c>
      <c r="H21377" s="415">
        <f t="shared" si="667"/>
        <v>1.8673124721177745</v>
      </c>
    </row>
    <row r="21378" spans="1:8" ht="15" hidden="1" thickBot="1">
      <c r="A21378" s="409">
        <v>202210</v>
      </c>
      <c r="B21378" s="196" t="s">
        <v>2093</v>
      </c>
      <c r="C21378" s="197" t="s">
        <v>2757</v>
      </c>
      <c r="D21378" s="198" t="s">
        <v>337</v>
      </c>
      <c r="E21378" s="421">
        <v>95058</v>
      </c>
      <c r="F21378" s="413">
        <v>156.91</v>
      </c>
      <c r="G21378" s="414">
        <f t="shared" ref="G21378:G21441" si="668">+E21378/F21378</f>
        <v>605.81224905997067</v>
      </c>
      <c r="H21378" s="415">
        <f t="shared" ref="H21378:H21441" si="669">IF(D21378="TB",G21378/200,IF(D21378="LT",G21378,"VER"))</f>
        <v>3.0290612452998533</v>
      </c>
    </row>
    <row r="21379" spans="1:8" ht="15" hidden="1" thickBot="1">
      <c r="A21379" s="409">
        <v>202210</v>
      </c>
      <c r="B21379" s="196" t="s">
        <v>2095</v>
      </c>
      <c r="C21379" s="197" t="s">
        <v>676</v>
      </c>
      <c r="D21379" s="198" t="s">
        <v>337</v>
      </c>
      <c r="E21379" s="421">
        <v>58648</v>
      </c>
      <c r="F21379" s="413">
        <v>156.91</v>
      </c>
      <c r="G21379" s="414">
        <f t="shared" si="668"/>
        <v>373.76840226881654</v>
      </c>
      <c r="H21379" s="415">
        <f t="shared" si="669"/>
        <v>1.8688420113440827</v>
      </c>
    </row>
    <row r="21380" spans="1:8" ht="15" hidden="1" thickBot="1">
      <c r="A21380" s="409">
        <v>202210</v>
      </c>
      <c r="B21380" s="196" t="s">
        <v>2096</v>
      </c>
      <c r="C21380" s="197" t="s">
        <v>676</v>
      </c>
      <c r="D21380" s="198" t="s">
        <v>339</v>
      </c>
      <c r="E21380" s="421">
        <v>293</v>
      </c>
      <c r="F21380" s="413">
        <v>156.91</v>
      </c>
      <c r="G21380" s="414">
        <f t="shared" si="668"/>
        <v>1.8673124721177745</v>
      </c>
      <c r="H21380" s="415">
        <f t="shared" si="669"/>
        <v>1.8673124721177745</v>
      </c>
    </row>
    <row r="21381" spans="1:8" ht="15" hidden="1" thickBot="1">
      <c r="A21381" s="409">
        <v>202210</v>
      </c>
      <c r="B21381" s="196" t="s">
        <v>2097</v>
      </c>
      <c r="C21381" s="197" t="s">
        <v>2758</v>
      </c>
      <c r="D21381" s="198" t="s">
        <v>337</v>
      </c>
      <c r="E21381" s="421">
        <v>60440</v>
      </c>
      <c r="F21381" s="413">
        <v>156.91</v>
      </c>
      <c r="G21381" s="414">
        <f t="shared" si="668"/>
        <v>385.18896182525015</v>
      </c>
      <c r="H21381" s="415">
        <f t="shared" si="669"/>
        <v>1.9259448091262508</v>
      </c>
    </row>
    <row r="21382" spans="1:8" ht="15" hidden="1" thickBot="1">
      <c r="A21382" s="409">
        <v>202210</v>
      </c>
      <c r="B21382" s="196" t="s">
        <v>2098</v>
      </c>
      <c r="C21382" s="197" t="s">
        <v>676</v>
      </c>
      <c r="D21382" s="198" t="s">
        <v>339</v>
      </c>
      <c r="E21382" s="421">
        <v>302</v>
      </c>
      <c r="F21382" s="413">
        <v>156.91</v>
      </c>
      <c r="G21382" s="414">
        <f t="shared" si="668"/>
        <v>1.9246701931043273</v>
      </c>
      <c r="H21382" s="415">
        <f t="shared" si="669"/>
        <v>1.9246701931043273</v>
      </c>
    </row>
    <row r="21383" spans="1:8" ht="15" hidden="1" thickBot="1">
      <c r="A21383" s="409">
        <v>202210</v>
      </c>
      <c r="B21383" s="196" t="s">
        <v>2099</v>
      </c>
      <c r="C21383" s="197" t="s">
        <v>2100</v>
      </c>
      <c r="D21383" s="198" t="s">
        <v>374</v>
      </c>
      <c r="E21383" s="421">
        <v>2675</v>
      </c>
      <c r="F21383" s="413">
        <v>156.91</v>
      </c>
      <c r="G21383" s="414">
        <f t="shared" si="668"/>
        <v>17.047989293225417</v>
      </c>
      <c r="H21383" s="415" t="str">
        <f t="shared" si="669"/>
        <v>VER</v>
      </c>
    </row>
    <row r="21384" spans="1:8" ht="15" hidden="1" thickBot="1">
      <c r="A21384" s="409">
        <v>202210</v>
      </c>
      <c r="B21384" s="196" t="s">
        <v>2101</v>
      </c>
      <c r="C21384" s="197" t="s">
        <v>2102</v>
      </c>
      <c r="D21384" s="198" t="s">
        <v>374</v>
      </c>
      <c r="E21384" s="421">
        <v>25.41</v>
      </c>
      <c r="F21384" s="413">
        <v>156.91</v>
      </c>
      <c r="G21384" s="414">
        <f t="shared" si="668"/>
        <v>0.16193996558536741</v>
      </c>
      <c r="H21384" s="415" t="str">
        <f t="shared" si="669"/>
        <v>VER</v>
      </c>
    </row>
    <row r="21385" spans="1:8" ht="15" hidden="1" thickBot="1">
      <c r="A21385" s="409">
        <v>202210</v>
      </c>
      <c r="B21385" s="196" t="s">
        <v>2103</v>
      </c>
      <c r="C21385" s="197" t="s">
        <v>2805</v>
      </c>
      <c r="D21385" s="198" t="s">
        <v>337</v>
      </c>
      <c r="E21385" s="421">
        <v>10998.74</v>
      </c>
      <c r="F21385" s="413">
        <v>156.91</v>
      </c>
      <c r="G21385" s="414">
        <f t="shared" si="668"/>
        <v>70.095851124848636</v>
      </c>
      <c r="H21385" s="415">
        <f t="shared" si="669"/>
        <v>0.3504792556242432</v>
      </c>
    </row>
    <row r="21386" spans="1:8" ht="15" hidden="1" thickBot="1">
      <c r="A21386" s="409">
        <v>202210</v>
      </c>
      <c r="B21386" s="196" t="s">
        <v>2104</v>
      </c>
      <c r="C21386" s="197" t="s">
        <v>2102</v>
      </c>
      <c r="D21386" s="198" t="s">
        <v>339</v>
      </c>
      <c r="E21386" s="421">
        <v>57.13</v>
      </c>
      <c r="F21386" s="413">
        <v>156.91</v>
      </c>
      <c r="G21386" s="414">
        <f t="shared" si="668"/>
        <v>0.36409406666241795</v>
      </c>
      <c r="H21386" s="415">
        <f t="shared" si="669"/>
        <v>0.36409406666241795</v>
      </c>
    </row>
    <row r="21387" spans="1:8" ht="15" hidden="1" thickBot="1">
      <c r="A21387" s="409">
        <v>202210</v>
      </c>
      <c r="B21387" s="196" t="s">
        <v>2105</v>
      </c>
      <c r="C21387" s="197" t="s">
        <v>2102</v>
      </c>
      <c r="D21387" s="198" t="s">
        <v>337</v>
      </c>
      <c r="E21387" s="421">
        <v>22481</v>
      </c>
      <c r="F21387" s="413">
        <v>156.91</v>
      </c>
      <c r="G21387" s="414">
        <f t="shared" si="668"/>
        <v>143.27321394429927</v>
      </c>
      <c r="H21387" s="415">
        <f t="shared" si="669"/>
        <v>0.71636606972149641</v>
      </c>
    </row>
    <row r="21388" spans="1:8" ht="15" hidden="1" thickBot="1">
      <c r="A21388" s="409">
        <v>202210</v>
      </c>
      <c r="B21388" s="196" t="s">
        <v>2106</v>
      </c>
      <c r="C21388" s="197" t="s">
        <v>2102</v>
      </c>
      <c r="D21388" s="198" t="s">
        <v>381</v>
      </c>
      <c r="E21388" s="421">
        <v>2574</v>
      </c>
      <c r="F21388" s="413">
        <v>156.91</v>
      </c>
      <c r="G21388" s="414">
        <f t="shared" si="668"/>
        <v>16.404308202154102</v>
      </c>
      <c r="H21388" s="415" t="str">
        <f t="shared" si="669"/>
        <v>VER</v>
      </c>
    </row>
    <row r="21389" spans="1:8" ht="15" hidden="1" thickBot="1">
      <c r="A21389" s="409">
        <v>202210</v>
      </c>
      <c r="B21389" s="196" t="s">
        <v>2107</v>
      </c>
      <c r="C21389" s="197" t="s">
        <v>2102</v>
      </c>
      <c r="D21389" s="198" t="s">
        <v>337</v>
      </c>
      <c r="E21389" s="421">
        <v>22481</v>
      </c>
      <c r="F21389" s="413">
        <v>156.91</v>
      </c>
      <c r="G21389" s="414">
        <f t="shared" si="668"/>
        <v>143.27321394429927</v>
      </c>
      <c r="H21389" s="415">
        <f t="shared" si="669"/>
        <v>0.71636606972149641</v>
      </c>
    </row>
    <row r="21390" spans="1:8" ht="15" hidden="1" thickBot="1">
      <c r="A21390" s="409">
        <v>202210</v>
      </c>
      <c r="B21390" s="196" t="s">
        <v>2108</v>
      </c>
      <c r="C21390" s="197" t="s">
        <v>2759</v>
      </c>
      <c r="D21390" s="198" t="s">
        <v>339</v>
      </c>
      <c r="E21390" s="421">
        <v>112</v>
      </c>
      <c r="F21390" s="413">
        <v>156.91</v>
      </c>
      <c r="G21390" s="414">
        <f t="shared" si="668"/>
        <v>0.71378497227710158</v>
      </c>
      <c r="H21390" s="415">
        <f t="shared" si="669"/>
        <v>0.71378497227710158</v>
      </c>
    </row>
    <row r="21391" spans="1:8" ht="15" hidden="1" thickBot="1">
      <c r="A21391" s="409">
        <v>202210</v>
      </c>
      <c r="B21391" s="196" t="s">
        <v>2109</v>
      </c>
      <c r="C21391" s="197" t="s">
        <v>2102</v>
      </c>
      <c r="D21391" s="198" t="s">
        <v>337</v>
      </c>
      <c r="E21391" s="421">
        <v>22481</v>
      </c>
      <c r="F21391" s="413">
        <v>156.91</v>
      </c>
      <c r="G21391" s="414">
        <f t="shared" si="668"/>
        <v>143.27321394429927</v>
      </c>
      <c r="H21391" s="415">
        <f t="shared" si="669"/>
        <v>0.71636606972149641</v>
      </c>
    </row>
    <row r="21392" spans="1:8" ht="15" hidden="1" thickBot="1">
      <c r="A21392" s="409">
        <v>202210</v>
      </c>
      <c r="B21392" s="196" t="s">
        <v>2110</v>
      </c>
      <c r="C21392" s="197" t="s">
        <v>2102</v>
      </c>
      <c r="D21392" s="198" t="s">
        <v>337</v>
      </c>
      <c r="E21392" s="421">
        <v>22481</v>
      </c>
      <c r="F21392" s="413">
        <v>156.91</v>
      </c>
      <c r="G21392" s="414">
        <f t="shared" si="668"/>
        <v>143.27321394429927</v>
      </c>
      <c r="H21392" s="415">
        <f t="shared" si="669"/>
        <v>0.71636606972149641</v>
      </c>
    </row>
    <row r="21393" spans="1:8" ht="15" hidden="1" thickBot="1">
      <c r="A21393" s="409">
        <v>202210</v>
      </c>
      <c r="B21393" s="196" t="s">
        <v>2111</v>
      </c>
      <c r="C21393" s="197" t="s">
        <v>2102</v>
      </c>
      <c r="D21393" s="198" t="s">
        <v>337</v>
      </c>
      <c r="E21393" s="421">
        <v>22481</v>
      </c>
      <c r="F21393" s="413">
        <v>156.91</v>
      </c>
      <c r="G21393" s="414">
        <f t="shared" si="668"/>
        <v>143.27321394429927</v>
      </c>
      <c r="H21393" s="415">
        <f t="shared" si="669"/>
        <v>0.71636606972149641</v>
      </c>
    </row>
    <row r="21394" spans="1:8" ht="15" hidden="1" thickBot="1">
      <c r="A21394" s="409">
        <v>202210</v>
      </c>
      <c r="B21394" s="196" t="s">
        <v>2112</v>
      </c>
      <c r="C21394" s="197" t="s">
        <v>2102</v>
      </c>
      <c r="D21394" s="198" t="s">
        <v>337</v>
      </c>
      <c r="E21394" s="421">
        <v>216924</v>
      </c>
      <c r="F21394" s="413">
        <v>156.91</v>
      </c>
      <c r="G21394" s="414">
        <f t="shared" si="668"/>
        <v>1382.4740296985533</v>
      </c>
      <c r="H21394" s="415">
        <f t="shared" si="669"/>
        <v>6.9123701484927667</v>
      </c>
    </row>
    <row r="21395" spans="1:8" ht="15" hidden="1" thickBot="1">
      <c r="A21395" s="409">
        <v>202210</v>
      </c>
      <c r="B21395" s="196" t="s">
        <v>2113</v>
      </c>
      <c r="C21395" s="197" t="s">
        <v>2102</v>
      </c>
      <c r="D21395" s="198" t="s">
        <v>339</v>
      </c>
      <c r="E21395" s="421">
        <v>1085</v>
      </c>
      <c r="F21395" s="413">
        <v>156.91</v>
      </c>
      <c r="G21395" s="414">
        <f t="shared" si="668"/>
        <v>6.9147919189344211</v>
      </c>
      <c r="H21395" s="415">
        <f t="shared" si="669"/>
        <v>6.9147919189344211</v>
      </c>
    </row>
    <row r="21396" spans="1:8" ht="15" hidden="1" thickBot="1">
      <c r="A21396" s="409">
        <v>202210</v>
      </c>
      <c r="B21396" s="196" t="s">
        <v>2114</v>
      </c>
      <c r="C21396" s="197" t="s">
        <v>2102</v>
      </c>
      <c r="D21396" s="198" t="s">
        <v>337</v>
      </c>
      <c r="E21396" s="421">
        <v>47586</v>
      </c>
      <c r="F21396" s="413">
        <v>156.91</v>
      </c>
      <c r="G21396" s="414">
        <f t="shared" si="668"/>
        <v>303.26939009623351</v>
      </c>
      <c r="H21396" s="415">
        <f t="shared" si="669"/>
        <v>1.5163469504811675</v>
      </c>
    </row>
    <row r="21397" spans="1:8" ht="15" hidden="1" thickBot="1">
      <c r="A21397" s="409">
        <v>202210</v>
      </c>
      <c r="B21397" s="196" t="s">
        <v>2115</v>
      </c>
      <c r="C21397" s="197" t="s">
        <v>2102</v>
      </c>
      <c r="D21397" s="198" t="s">
        <v>339</v>
      </c>
      <c r="E21397" s="421">
        <v>238</v>
      </c>
      <c r="F21397" s="413">
        <v>156.91</v>
      </c>
      <c r="G21397" s="414">
        <f t="shared" si="668"/>
        <v>1.5167930660888407</v>
      </c>
      <c r="H21397" s="415">
        <f t="shared" si="669"/>
        <v>1.5167930660888407</v>
      </c>
    </row>
    <row r="21398" spans="1:8" ht="15" hidden="1" thickBot="1">
      <c r="A21398" s="409">
        <v>202210</v>
      </c>
      <c r="B21398" s="196" t="s">
        <v>2116</v>
      </c>
      <c r="C21398" s="197" t="s">
        <v>2102</v>
      </c>
      <c r="D21398" s="198" t="s">
        <v>337</v>
      </c>
      <c r="E21398" s="421">
        <v>29227</v>
      </c>
      <c r="F21398" s="413">
        <v>156.91</v>
      </c>
      <c r="G21398" s="414">
        <f t="shared" si="668"/>
        <v>186.26601236377542</v>
      </c>
      <c r="H21398" s="415">
        <f t="shared" si="669"/>
        <v>0.93133006181887712</v>
      </c>
    </row>
    <row r="21399" spans="1:8" ht="15" hidden="1" thickBot="1">
      <c r="A21399" s="409">
        <v>202210</v>
      </c>
      <c r="B21399" s="196" t="s">
        <v>2117</v>
      </c>
      <c r="C21399" s="197" t="s">
        <v>2102</v>
      </c>
      <c r="D21399" s="198" t="s">
        <v>339</v>
      </c>
      <c r="E21399" s="421">
        <v>146</v>
      </c>
      <c r="F21399" s="413">
        <v>156.91</v>
      </c>
      <c r="G21399" s="414">
        <f t="shared" si="668"/>
        <v>0.93046969600407881</v>
      </c>
      <c r="H21399" s="415">
        <f t="shared" si="669"/>
        <v>0.93046969600407881</v>
      </c>
    </row>
    <row r="21400" spans="1:8" ht="15" hidden="1" thickBot="1">
      <c r="A21400" s="409">
        <v>202210</v>
      </c>
      <c r="B21400" s="196" t="s">
        <v>2118</v>
      </c>
      <c r="C21400" s="197" t="s">
        <v>2102</v>
      </c>
      <c r="D21400" s="198" t="s">
        <v>337</v>
      </c>
      <c r="E21400" s="421">
        <v>135872</v>
      </c>
      <c r="F21400" s="413">
        <v>156.91</v>
      </c>
      <c r="G21400" s="414">
        <f t="shared" si="668"/>
        <v>865.92314065387802</v>
      </c>
      <c r="H21400" s="415">
        <f t="shared" si="669"/>
        <v>4.3296157032693898</v>
      </c>
    </row>
    <row r="21401" spans="1:8" ht="15" hidden="1" thickBot="1">
      <c r="A21401" s="409">
        <v>202210</v>
      </c>
      <c r="B21401" s="196" t="s">
        <v>2119</v>
      </c>
      <c r="C21401" s="197" t="s">
        <v>2102</v>
      </c>
      <c r="D21401" s="198" t="s">
        <v>337</v>
      </c>
      <c r="E21401" s="421">
        <v>135872</v>
      </c>
      <c r="F21401" s="413">
        <v>156.91</v>
      </c>
      <c r="G21401" s="414">
        <f t="shared" si="668"/>
        <v>865.92314065387802</v>
      </c>
      <c r="H21401" s="415">
        <f t="shared" si="669"/>
        <v>4.3296157032693898</v>
      </c>
    </row>
    <row r="21402" spans="1:8" ht="15" hidden="1" thickBot="1">
      <c r="A21402" s="409">
        <v>202210</v>
      </c>
      <c r="B21402" s="196" t="s">
        <v>2120</v>
      </c>
      <c r="C21402" s="197" t="s">
        <v>2102</v>
      </c>
      <c r="D21402" s="198" t="s">
        <v>374</v>
      </c>
      <c r="E21402" s="421">
        <v>920</v>
      </c>
      <c r="F21402" s="413">
        <v>156.91</v>
      </c>
      <c r="G21402" s="414">
        <f t="shared" si="668"/>
        <v>5.8632337008476201</v>
      </c>
      <c r="H21402" s="415" t="str">
        <f t="shared" si="669"/>
        <v>VER</v>
      </c>
    </row>
    <row r="21403" spans="1:8" ht="15" hidden="1" thickBot="1">
      <c r="A21403" s="409">
        <v>202210</v>
      </c>
      <c r="B21403" s="196" t="s">
        <v>2121</v>
      </c>
      <c r="C21403" s="197" t="s">
        <v>2102</v>
      </c>
      <c r="D21403" s="198" t="s">
        <v>374</v>
      </c>
      <c r="E21403" s="421">
        <v>0.01</v>
      </c>
      <c r="F21403" s="413">
        <v>156.91</v>
      </c>
      <c r="G21403" s="414">
        <f t="shared" si="668"/>
        <v>6.3730801096169775E-5</v>
      </c>
      <c r="H21403" s="415" t="str">
        <f t="shared" si="669"/>
        <v>VER</v>
      </c>
    </row>
    <row r="21404" spans="1:8" ht="15" hidden="1" thickBot="1">
      <c r="A21404" s="409">
        <v>202210</v>
      </c>
      <c r="B21404" s="196" t="s">
        <v>2122</v>
      </c>
      <c r="C21404" s="197" t="s">
        <v>1347</v>
      </c>
      <c r="D21404" s="198" t="s">
        <v>337</v>
      </c>
      <c r="E21404" s="421">
        <v>139971</v>
      </c>
      <c r="F21404" s="413">
        <v>156.91</v>
      </c>
      <c r="G21404" s="414">
        <f t="shared" si="668"/>
        <v>892.04639602319799</v>
      </c>
      <c r="H21404" s="415">
        <f t="shared" si="669"/>
        <v>4.4602319801159895</v>
      </c>
    </row>
    <row r="21405" spans="1:8" ht="15" hidden="1" thickBot="1">
      <c r="A21405" s="409">
        <v>202210</v>
      </c>
      <c r="B21405" s="196" t="s">
        <v>2123</v>
      </c>
      <c r="C21405" s="197" t="s">
        <v>1347</v>
      </c>
      <c r="D21405" s="198" t="s">
        <v>339</v>
      </c>
      <c r="E21405" s="421">
        <v>700</v>
      </c>
      <c r="F21405" s="413">
        <v>156.91</v>
      </c>
      <c r="G21405" s="414">
        <f t="shared" si="668"/>
        <v>4.4611560767318847</v>
      </c>
      <c r="H21405" s="415">
        <f t="shared" si="669"/>
        <v>4.4611560767318847</v>
      </c>
    </row>
    <row r="21406" spans="1:8" ht="15" hidden="1" thickBot="1">
      <c r="A21406" s="409">
        <v>202210</v>
      </c>
      <c r="B21406" s="196" t="s">
        <v>2124</v>
      </c>
      <c r="C21406" s="197" t="s">
        <v>2125</v>
      </c>
      <c r="D21406" s="198" t="s">
        <v>374</v>
      </c>
      <c r="E21406" s="421">
        <v>2675</v>
      </c>
      <c r="F21406" s="413">
        <v>156.91</v>
      </c>
      <c r="G21406" s="414">
        <f t="shared" si="668"/>
        <v>17.047989293225417</v>
      </c>
      <c r="H21406" s="415" t="str">
        <f t="shared" si="669"/>
        <v>VER</v>
      </c>
    </row>
    <row r="21407" spans="1:8" ht="15" hidden="1" thickBot="1">
      <c r="A21407" s="409">
        <v>202210</v>
      </c>
      <c r="B21407" s="196" t="s">
        <v>2126</v>
      </c>
      <c r="C21407" s="197" t="s">
        <v>2127</v>
      </c>
      <c r="D21407" s="198" t="s">
        <v>337</v>
      </c>
      <c r="E21407" s="421">
        <v>53150</v>
      </c>
      <c r="F21407" s="413">
        <v>156.91</v>
      </c>
      <c r="G21407" s="414">
        <f t="shared" si="668"/>
        <v>338.72920782614239</v>
      </c>
      <c r="H21407" s="415">
        <f t="shared" si="669"/>
        <v>1.693646039130712</v>
      </c>
    </row>
    <row r="21408" spans="1:8" ht="15" hidden="1" thickBot="1">
      <c r="A21408" s="409">
        <v>202210</v>
      </c>
      <c r="B21408" s="196" t="s">
        <v>2128</v>
      </c>
      <c r="C21408" s="197" t="s">
        <v>2127</v>
      </c>
      <c r="D21408" s="198" t="s">
        <v>339</v>
      </c>
      <c r="E21408" s="421">
        <v>266</v>
      </c>
      <c r="F21408" s="413">
        <v>156.91</v>
      </c>
      <c r="G21408" s="414">
        <f t="shared" si="668"/>
        <v>1.6952393091581162</v>
      </c>
      <c r="H21408" s="415">
        <f t="shared" si="669"/>
        <v>1.6952393091581162</v>
      </c>
    </row>
    <row r="21409" spans="1:8" ht="15" hidden="1" thickBot="1">
      <c r="A21409" s="409">
        <v>202210</v>
      </c>
      <c r="B21409" s="196" t="s">
        <v>2129</v>
      </c>
      <c r="C21409" s="197" t="s">
        <v>2760</v>
      </c>
      <c r="D21409" s="198" t="s">
        <v>337</v>
      </c>
      <c r="E21409" s="421">
        <v>117974</v>
      </c>
      <c r="F21409" s="413">
        <v>156.91</v>
      </c>
      <c r="G21409" s="414">
        <f t="shared" si="668"/>
        <v>751.85775285195336</v>
      </c>
      <c r="H21409" s="415">
        <f t="shared" si="669"/>
        <v>3.7592887642597668</v>
      </c>
    </row>
    <row r="21410" spans="1:8" ht="15" hidden="1" thickBot="1">
      <c r="A21410" s="409">
        <v>202210</v>
      </c>
      <c r="B21410" s="196" t="s">
        <v>2130</v>
      </c>
      <c r="C21410" s="197" t="s">
        <v>2127</v>
      </c>
      <c r="D21410" s="198" t="s">
        <v>339</v>
      </c>
      <c r="E21410" s="421">
        <v>590</v>
      </c>
      <c r="F21410" s="413">
        <v>156.91</v>
      </c>
      <c r="G21410" s="414">
        <f t="shared" si="668"/>
        <v>3.7601172646740171</v>
      </c>
      <c r="H21410" s="415">
        <f t="shared" si="669"/>
        <v>3.7601172646740171</v>
      </c>
    </row>
    <row r="21411" spans="1:8" ht="15" hidden="1" thickBot="1">
      <c r="A21411" s="409">
        <v>202210</v>
      </c>
      <c r="B21411" s="196" t="s">
        <v>2131</v>
      </c>
      <c r="C21411" s="197" t="s">
        <v>791</v>
      </c>
      <c r="D21411" s="198" t="s">
        <v>337</v>
      </c>
      <c r="E21411" s="421">
        <v>109397</v>
      </c>
      <c r="F21411" s="413">
        <v>156.91</v>
      </c>
      <c r="G21411" s="414">
        <f t="shared" si="668"/>
        <v>697.1958447517685</v>
      </c>
      <c r="H21411" s="415">
        <f t="shared" si="669"/>
        <v>3.4859792237588425</v>
      </c>
    </row>
    <row r="21412" spans="1:8" ht="15" hidden="1" thickBot="1">
      <c r="A21412" s="409">
        <v>202210</v>
      </c>
      <c r="B21412" s="196" t="s">
        <v>2132</v>
      </c>
      <c r="C21412" s="197" t="s">
        <v>791</v>
      </c>
      <c r="D21412" s="198" t="s">
        <v>339</v>
      </c>
      <c r="E21412" s="421">
        <v>547</v>
      </c>
      <c r="F21412" s="413">
        <v>156.91</v>
      </c>
      <c r="G21412" s="414">
        <f t="shared" si="668"/>
        <v>3.486074819960487</v>
      </c>
      <c r="H21412" s="415">
        <f t="shared" si="669"/>
        <v>3.486074819960487</v>
      </c>
    </row>
    <row r="21413" spans="1:8" ht="15" hidden="1" thickBot="1">
      <c r="A21413" s="409">
        <v>202210</v>
      </c>
      <c r="B21413" s="196" t="s">
        <v>2133</v>
      </c>
      <c r="C21413" s="197" t="s">
        <v>791</v>
      </c>
      <c r="D21413" s="198" t="s">
        <v>337</v>
      </c>
      <c r="E21413" s="421">
        <v>114139</v>
      </c>
      <c r="F21413" s="413">
        <v>156.91</v>
      </c>
      <c r="G21413" s="414">
        <f t="shared" si="668"/>
        <v>727.41699063157228</v>
      </c>
      <c r="H21413" s="415">
        <f t="shared" si="669"/>
        <v>3.6370849531578613</v>
      </c>
    </row>
    <row r="21414" spans="1:8" ht="15" hidden="1" thickBot="1">
      <c r="A21414" s="409">
        <v>202210</v>
      </c>
      <c r="B21414" s="196" t="s">
        <v>2134</v>
      </c>
      <c r="C21414" s="197" t="s">
        <v>2661</v>
      </c>
      <c r="D21414" s="198" t="s">
        <v>339</v>
      </c>
      <c r="E21414" s="421">
        <v>571</v>
      </c>
      <c r="F21414" s="413">
        <v>156.91</v>
      </c>
      <c r="G21414" s="414">
        <f t="shared" si="668"/>
        <v>3.6390287425912944</v>
      </c>
      <c r="H21414" s="415">
        <f t="shared" si="669"/>
        <v>3.6390287425912944</v>
      </c>
    </row>
    <row r="21415" spans="1:8" ht="15" hidden="1" thickBot="1">
      <c r="A21415" s="409">
        <v>202210</v>
      </c>
      <c r="B21415" s="196" t="s">
        <v>2135</v>
      </c>
      <c r="C21415" s="197" t="s">
        <v>2034</v>
      </c>
      <c r="D21415" s="198" t="s">
        <v>337</v>
      </c>
      <c r="E21415" s="421">
        <v>112995</v>
      </c>
      <c r="F21415" s="413">
        <v>156.91</v>
      </c>
      <c r="G21415" s="414">
        <f t="shared" si="668"/>
        <v>720.12618698617041</v>
      </c>
      <c r="H21415" s="415">
        <f t="shared" si="669"/>
        <v>3.6006309349308521</v>
      </c>
    </row>
    <row r="21416" spans="1:8" ht="15" hidden="1" thickBot="1">
      <c r="A21416" s="409">
        <v>202210</v>
      </c>
      <c r="B21416" s="196" t="s">
        <v>2136</v>
      </c>
      <c r="C21416" s="197" t="s">
        <v>2034</v>
      </c>
      <c r="D21416" s="198" t="s">
        <v>337</v>
      </c>
      <c r="E21416" s="421">
        <v>110268</v>
      </c>
      <c r="F21416" s="413">
        <v>156.91</v>
      </c>
      <c r="G21416" s="414">
        <f t="shared" si="668"/>
        <v>702.74679752724489</v>
      </c>
      <c r="H21416" s="415">
        <f t="shared" si="669"/>
        <v>3.5137339876362246</v>
      </c>
    </row>
    <row r="21417" spans="1:8" ht="15" hidden="1" thickBot="1">
      <c r="A21417" s="409">
        <v>202210</v>
      </c>
      <c r="B21417" s="196" t="s">
        <v>2593</v>
      </c>
      <c r="C21417" s="197" t="s">
        <v>2034</v>
      </c>
      <c r="D21417" s="198" t="s">
        <v>337</v>
      </c>
      <c r="E21417" s="421">
        <v>95058</v>
      </c>
      <c r="F21417" s="413">
        <v>156.91</v>
      </c>
      <c r="G21417" s="414">
        <f t="shared" si="668"/>
        <v>605.81224905997067</v>
      </c>
      <c r="H21417" s="415">
        <f t="shared" si="669"/>
        <v>3.0290612452998533</v>
      </c>
    </row>
    <row r="21418" spans="1:8" ht="15" hidden="1" thickBot="1">
      <c r="A21418" s="409">
        <v>202210</v>
      </c>
      <c r="B21418" s="196" t="s">
        <v>2594</v>
      </c>
      <c r="C21418" s="197" t="s">
        <v>2034</v>
      </c>
      <c r="D21418" s="198" t="s">
        <v>339</v>
      </c>
      <c r="E21418" s="421">
        <v>475</v>
      </c>
      <c r="F21418" s="413">
        <v>156.91</v>
      </c>
      <c r="G21418" s="414">
        <f t="shared" si="668"/>
        <v>3.0272130520680647</v>
      </c>
      <c r="H21418" s="415">
        <f t="shared" si="669"/>
        <v>3.0272130520680647</v>
      </c>
    </row>
    <row r="21419" spans="1:8" ht="15" hidden="1" thickBot="1">
      <c r="A21419" s="409">
        <v>202210</v>
      </c>
      <c r="B21419" s="196" t="s">
        <v>2137</v>
      </c>
      <c r="C21419" s="197" t="s">
        <v>2034</v>
      </c>
      <c r="D21419" s="198" t="s">
        <v>337</v>
      </c>
      <c r="E21419" s="421">
        <v>112995</v>
      </c>
      <c r="F21419" s="413">
        <v>156.91</v>
      </c>
      <c r="G21419" s="414">
        <f t="shared" si="668"/>
        <v>720.12618698617041</v>
      </c>
      <c r="H21419" s="415">
        <f t="shared" si="669"/>
        <v>3.6006309349308521</v>
      </c>
    </row>
    <row r="21420" spans="1:8" ht="15" hidden="1" thickBot="1">
      <c r="A21420" s="409">
        <v>202210</v>
      </c>
      <c r="B21420" s="196" t="s">
        <v>2138</v>
      </c>
      <c r="C21420" s="197" t="s">
        <v>2761</v>
      </c>
      <c r="D21420" s="198" t="s">
        <v>339</v>
      </c>
      <c r="E21420" s="421">
        <v>565</v>
      </c>
      <c r="F21420" s="413">
        <v>156.91</v>
      </c>
      <c r="G21420" s="414">
        <f t="shared" si="668"/>
        <v>3.6007902619335925</v>
      </c>
      <c r="H21420" s="415">
        <f t="shared" si="669"/>
        <v>3.6007902619335925</v>
      </c>
    </row>
    <row r="21421" spans="1:8" ht="15" hidden="1" thickBot="1">
      <c r="A21421" s="409">
        <v>202210</v>
      </c>
      <c r="B21421" s="196" t="s">
        <v>2139</v>
      </c>
      <c r="C21421" s="197" t="s">
        <v>2034</v>
      </c>
      <c r="D21421" s="198" t="s">
        <v>337</v>
      </c>
      <c r="E21421" s="421">
        <v>112995</v>
      </c>
      <c r="F21421" s="413">
        <v>156.91</v>
      </c>
      <c r="G21421" s="414">
        <f t="shared" si="668"/>
        <v>720.12618698617041</v>
      </c>
      <c r="H21421" s="415">
        <f t="shared" si="669"/>
        <v>3.6006309349308521</v>
      </c>
    </row>
    <row r="21422" spans="1:8" ht="15" hidden="1" thickBot="1">
      <c r="A21422" s="409">
        <v>202210</v>
      </c>
      <c r="B21422" s="196" t="s">
        <v>2140</v>
      </c>
      <c r="C21422" s="197" t="s">
        <v>2034</v>
      </c>
      <c r="D21422" s="198" t="s">
        <v>339</v>
      </c>
      <c r="E21422" s="421">
        <v>565</v>
      </c>
      <c r="F21422" s="413">
        <v>156.91</v>
      </c>
      <c r="G21422" s="414">
        <f t="shared" si="668"/>
        <v>3.6007902619335925</v>
      </c>
      <c r="H21422" s="415">
        <f t="shared" si="669"/>
        <v>3.6007902619335925</v>
      </c>
    </row>
    <row r="21423" spans="1:8" ht="15" hidden="1" thickBot="1">
      <c r="A21423" s="409">
        <v>202210</v>
      </c>
      <c r="B21423" s="196" t="s">
        <v>2141</v>
      </c>
      <c r="C21423" s="197" t="s">
        <v>2034</v>
      </c>
      <c r="D21423" s="198" t="s">
        <v>337</v>
      </c>
      <c r="E21423" s="421">
        <v>121913</v>
      </c>
      <c r="F21423" s="413">
        <v>156.91</v>
      </c>
      <c r="G21423" s="414">
        <f t="shared" si="668"/>
        <v>776.9613154037346</v>
      </c>
      <c r="H21423" s="415">
        <f t="shared" si="669"/>
        <v>3.884806577018673</v>
      </c>
    </row>
    <row r="21424" spans="1:8" ht="15" hidden="1" thickBot="1">
      <c r="A21424" s="409">
        <v>202210</v>
      </c>
      <c r="B21424" s="196" t="s">
        <v>2142</v>
      </c>
      <c r="C21424" s="197" t="s">
        <v>2034</v>
      </c>
      <c r="D21424" s="198" t="s">
        <v>337</v>
      </c>
      <c r="E21424" s="421">
        <v>121035</v>
      </c>
      <c r="F21424" s="413">
        <v>156.91</v>
      </c>
      <c r="G21424" s="414">
        <f t="shared" si="668"/>
        <v>771.36575106749092</v>
      </c>
      <c r="H21424" s="415">
        <f t="shared" si="669"/>
        <v>3.8568287553374545</v>
      </c>
    </row>
    <row r="21425" spans="1:8" ht="15" hidden="1" thickBot="1">
      <c r="A21425" s="409">
        <v>202210</v>
      </c>
      <c r="B21425" s="196" t="s">
        <v>2143</v>
      </c>
      <c r="C21425" s="197" t="s">
        <v>2034</v>
      </c>
      <c r="D21425" s="198" t="s">
        <v>339</v>
      </c>
      <c r="E21425" s="421">
        <v>605</v>
      </c>
      <c r="F21425" s="413">
        <v>156.91</v>
      </c>
      <c r="G21425" s="414">
        <f t="shared" si="668"/>
        <v>3.8557134663182717</v>
      </c>
      <c r="H21425" s="415">
        <f t="shared" si="669"/>
        <v>3.8557134663182717</v>
      </c>
    </row>
    <row r="21426" spans="1:8" ht="15" hidden="1" thickBot="1">
      <c r="A21426" s="409">
        <v>202210</v>
      </c>
      <c r="B21426" s="196" t="s">
        <v>2144</v>
      </c>
      <c r="C21426" s="197" t="s">
        <v>2034</v>
      </c>
      <c r="D21426" s="198" t="s">
        <v>337</v>
      </c>
      <c r="E21426" s="421">
        <v>107998</v>
      </c>
      <c r="F21426" s="413">
        <v>156.91</v>
      </c>
      <c r="G21426" s="414">
        <f t="shared" si="668"/>
        <v>688.27990567841437</v>
      </c>
      <c r="H21426" s="415">
        <f t="shared" si="669"/>
        <v>3.441399528392072</v>
      </c>
    </row>
    <row r="21427" spans="1:8" ht="15" hidden="1" thickBot="1">
      <c r="A21427" s="409">
        <v>202210</v>
      </c>
      <c r="B21427" s="196" t="s">
        <v>2145</v>
      </c>
      <c r="C21427" s="197" t="s">
        <v>2034</v>
      </c>
      <c r="D21427" s="198" t="s">
        <v>339</v>
      </c>
      <c r="E21427" s="421">
        <v>540</v>
      </c>
      <c r="F21427" s="413">
        <v>156.91</v>
      </c>
      <c r="G21427" s="414">
        <f t="shared" si="668"/>
        <v>3.441463259193168</v>
      </c>
      <c r="H21427" s="415">
        <f t="shared" si="669"/>
        <v>3.441463259193168</v>
      </c>
    </row>
    <row r="21428" spans="1:8" ht="15" hidden="1" thickBot="1">
      <c r="A21428" s="409">
        <v>202210</v>
      </c>
      <c r="B21428" s="196" t="s">
        <v>2146</v>
      </c>
      <c r="C21428" s="197" t="s">
        <v>2034</v>
      </c>
      <c r="D21428" s="198" t="s">
        <v>337</v>
      </c>
      <c r="E21428" s="421">
        <v>107998</v>
      </c>
      <c r="F21428" s="413">
        <v>156.91</v>
      </c>
      <c r="G21428" s="414">
        <f t="shared" si="668"/>
        <v>688.27990567841437</v>
      </c>
      <c r="H21428" s="415">
        <f t="shared" si="669"/>
        <v>3.441399528392072</v>
      </c>
    </row>
    <row r="21429" spans="1:8" ht="15" hidden="1" thickBot="1">
      <c r="A21429" s="409">
        <v>202210</v>
      </c>
      <c r="B21429" s="196" t="s">
        <v>2147</v>
      </c>
      <c r="C21429" s="197" t="s">
        <v>2034</v>
      </c>
      <c r="D21429" s="198" t="s">
        <v>337</v>
      </c>
      <c r="E21429" s="421">
        <v>107998</v>
      </c>
      <c r="F21429" s="413">
        <v>156.91</v>
      </c>
      <c r="G21429" s="414">
        <f t="shared" si="668"/>
        <v>688.27990567841437</v>
      </c>
      <c r="H21429" s="415">
        <f t="shared" si="669"/>
        <v>3.441399528392072</v>
      </c>
    </row>
    <row r="21430" spans="1:8" ht="15" hidden="1" thickBot="1">
      <c r="A21430" s="409">
        <v>202210</v>
      </c>
      <c r="B21430" s="196" t="s">
        <v>2148</v>
      </c>
      <c r="C21430" s="197" t="s">
        <v>2761</v>
      </c>
      <c r="D21430" s="198" t="s">
        <v>339</v>
      </c>
      <c r="E21430" s="421">
        <v>540</v>
      </c>
      <c r="F21430" s="413">
        <v>156.91</v>
      </c>
      <c r="G21430" s="414">
        <f t="shared" si="668"/>
        <v>3.441463259193168</v>
      </c>
      <c r="H21430" s="415">
        <f t="shared" si="669"/>
        <v>3.441463259193168</v>
      </c>
    </row>
    <row r="21431" spans="1:8" ht="15" hidden="1" thickBot="1">
      <c r="A21431" s="409">
        <v>202210</v>
      </c>
      <c r="B21431" s="196" t="s">
        <v>2149</v>
      </c>
      <c r="C21431" s="197" t="s">
        <v>2034</v>
      </c>
      <c r="D21431" s="198" t="s">
        <v>337</v>
      </c>
      <c r="E21431" s="421">
        <v>62381</v>
      </c>
      <c r="F21431" s="413">
        <v>156.91</v>
      </c>
      <c r="G21431" s="414">
        <f t="shared" si="668"/>
        <v>397.55911031801668</v>
      </c>
      <c r="H21431" s="415">
        <f t="shared" si="669"/>
        <v>1.9877955515900834</v>
      </c>
    </row>
    <row r="21432" spans="1:8" ht="15" hidden="1" thickBot="1">
      <c r="A21432" s="409">
        <v>202210</v>
      </c>
      <c r="B21432" s="196" t="s">
        <v>2150</v>
      </c>
      <c r="C21432" s="197" t="s">
        <v>2034</v>
      </c>
      <c r="D21432" s="198" t="s">
        <v>337</v>
      </c>
      <c r="E21432" s="421">
        <v>92060</v>
      </c>
      <c r="F21432" s="413">
        <v>156.91</v>
      </c>
      <c r="G21432" s="414">
        <f t="shared" si="668"/>
        <v>586.70575489133898</v>
      </c>
      <c r="H21432" s="415">
        <f t="shared" si="669"/>
        <v>2.9335287744566951</v>
      </c>
    </row>
    <row r="21433" spans="1:8" ht="15" hidden="1" thickBot="1">
      <c r="A21433" s="409">
        <v>202210</v>
      </c>
      <c r="B21433" s="196" t="s">
        <v>2151</v>
      </c>
      <c r="C21433" s="197" t="s">
        <v>2034</v>
      </c>
      <c r="D21433" s="198" t="s">
        <v>339</v>
      </c>
      <c r="E21433" s="421">
        <v>460</v>
      </c>
      <c r="F21433" s="413">
        <v>156.91</v>
      </c>
      <c r="G21433" s="414">
        <f t="shared" si="668"/>
        <v>2.93161685042381</v>
      </c>
      <c r="H21433" s="415">
        <f t="shared" si="669"/>
        <v>2.93161685042381</v>
      </c>
    </row>
    <row r="21434" spans="1:8" ht="15" hidden="1" thickBot="1">
      <c r="A21434" s="409">
        <v>202210</v>
      </c>
      <c r="B21434" s="196" t="s">
        <v>2152</v>
      </c>
      <c r="C21434" s="197" t="s">
        <v>2034</v>
      </c>
      <c r="D21434" s="198" t="s">
        <v>339</v>
      </c>
      <c r="E21434" s="421">
        <v>312</v>
      </c>
      <c r="F21434" s="413">
        <v>156.91</v>
      </c>
      <c r="G21434" s="414">
        <f t="shared" si="668"/>
        <v>1.9884009942004972</v>
      </c>
      <c r="H21434" s="415">
        <f t="shared" si="669"/>
        <v>1.9884009942004972</v>
      </c>
    </row>
    <row r="21435" spans="1:8" ht="15" hidden="1" thickBot="1">
      <c r="A21435" s="409">
        <v>202210</v>
      </c>
      <c r="B21435" s="196" t="s">
        <v>2153</v>
      </c>
      <c r="C21435" s="197" t="s">
        <v>2034</v>
      </c>
      <c r="D21435" s="198" t="s">
        <v>337</v>
      </c>
      <c r="E21435" s="421">
        <v>62381</v>
      </c>
      <c r="F21435" s="413">
        <v>156.91</v>
      </c>
      <c r="G21435" s="414">
        <f t="shared" si="668"/>
        <v>397.55911031801668</v>
      </c>
      <c r="H21435" s="415">
        <f t="shared" si="669"/>
        <v>1.9877955515900834</v>
      </c>
    </row>
    <row r="21436" spans="1:8" ht="15" hidden="1" thickBot="1">
      <c r="A21436" s="409">
        <v>202210</v>
      </c>
      <c r="B21436" s="196" t="s">
        <v>2154</v>
      </c>
      <c r="C21436" s="197" t="s">
        <v>2034</v>
      </c>
      <c r="D21436" s="198" t="s">
        <v>337</v>
      </c>
      <c r="E21436" s="421">
        <v>62381</v>
      </c>
      <c r="F21436" s="413">
        <v>156.91</v>
      </c>
      <c r="G21436" s="414">
        <f t="shared" si="668"/>
        <v>397.55911031801668</v>
      </c>
      <c r="H21436" s="415">
        <f t="shared" si="669"/>
        <v>1.9877955515900834</v>
      </c>
    </row>
    <row r="21437" spans="1:8" ht="15" hidden="1" thickBot="1">
      <c r="A21437" s="409">
        <v>202210</v>
      </c>
      <c r="B21437" s="196" t="s">
        <v>2155</v>
      </c>
      <c r="C21437" s="197" t="s">
        <v>2034</v>
      </c>
      <c r="D21437" s="198" t="s">
        <v>350</v>
      </c>
      <c r="E21437" s="421">
        <v>0.01</v>
      </c>
      <c r="F21437" s="413">
        <v>156.91</v>
      </c>
      <c r="G21437" s="414">
        <f t="shared" si="668"/>
        <v>6.3730801096169775E-5</v>
      </c>
      <c r="H21437" s="415" t="str">
        <f t="shared" si="669"/>
        <v>VER</v>
      </c>
    </row>
    <row r="21438" spans="1:8" ht="15" hidden="1" thickBot="1">
      <c r="A21438" s="409">
        <v>202210</v>
      </c>
      <c r="B21438" s="196" t="s">
        <v>2156</v>
      </c>
      <c r="C21438" s="197" t="s">
        <v>2034</v>
      </c>
      <c r="D21438" s="198" t="s">
        <v>337</v>
      </c>
      <c r="E21438" s="421">
        <v>70002</v>
      </c>
      <c r="F21438" s="413">
        <v>156.91</v>
      </c>
      <c r="G21438" s="414">
        <f t="shared" si="668"/>
        <v>446.12835383340769</v>
      </c>
      <c r="H21438" s="415">
        <f t="shared" si="669"/>
        <v>2.2306417691670384</v>
      </c>
    </row>
    <row r="21439" spans="1:8" ht="15" hidden="1" thickBot="1">
      <c r="A21439" s="409">
        <v>202210</v>
      </c>
      <c r="B21439" s="196" t="s">
        <v>2157</v>
      </c>
      <c r="C21439" s="197" t="s">
        <v>2034</v>
      </c>
      <c r="D21439" s="198" t="s">
        <v>337</v>
      </c>
      <c r="E21439" s="421">
        <v>70002</v>
      </c>
      <c r="F21439" s="413">
        <v>156.91</v>
      </c>
      <c r="G21439" s="414">
        <f t="shared" si="668"/>
        <v>446.12835383340769</v>
      </c>
      <c r="H21439" s="415">
        <f t="shared" si="669"/>
        <v>2.2306417691670384</v>
      </c>
    </row>
    <row r="21440" spans="1:8" ht="15" hidden="1" thickBot="1">
      <c r="A21440" s="409">
        <v>202210</v>
      </c>
      <c r="B21440" s="196" t="s">
        <v>2158</v>
      </c>
      <c r="C21440" s="197" t="s">
        <v>2034</v>
      </c>
      <c r="D21440" s="198" t="s">
        <v>337</v>
      </c>
      <c r="E21440" s="421">
        <v>59959</v>
      </c>
      <c r="F21440" s="413">
        <v>156.91</v>
      </c>
      <c r="G21440" s="414">
        <f t="shared" si="668"/>
        <v>382.12351029252437</v>
      </c>
      <c r="H21440" s="415">
        <f t="shared" si="669"/>
        <v>1.9106175514626218</v>
      </c>
    </row>
    <row r="21441" spans="1:8" ht="15" hidden="1" thickBot="1">
      <c r="A21441" s="409">
        <v>202210</v>
      </c>
      <c r="B21441" s="196" t="s">
        <v>2159</v>
      </c>
      <c r="C21441" s="197" t="s">
        <v>2034</v>
      </c>
      <c r="D21441" s="198" t="s">
        <v>339</v>
      </c>
      <c r="E21441" s="421">
        <v>300</v>
      </c>
      <c r="F21441" s="413">
        <v>156.91</v>
      </c>
      <c r="G21441" s="414">
        <f t="shared" si="668"/>
        <v>1.9119240328850935</v>
      </c>
      <c r="H21441" s="415">
        <f t="shared" si="669"/>
        <v>1.9119240328850935</v>
      </c>
    </row>
    <row r="21442" spans="1:8" ht="15" hidden="1" thickBot="1">
      <c r="A21442" s="409">
        <v>202210</v>
      </c>
      <c r="B21442" s="196" t="s">
        <v>2160</v>
      </c>
      <c r="C21442" s="197" t="s">
        <v>2034</v>
      </c>
      <c r="D21442" s="198" t="s">
        <v>337</v>
      </c>
      <c r="E21442" s="421">
        <v>109135</v>
      </c>
      <c r="F21442" s="413">
        <v>156.91</v>
      </c>
      <c r="G21442" s="414">
        <f t="shared" ref="G21442:G21505" si="670">+E21442/F21442</f>
        <v>695.52609776304894</v>
      </c>
      <c r="H21442" s="415">
        <f t="shared" ref="H21442:H21505" si="671">IF(D21442="TB",G21442/200,IF(D21442="LT",G21442,"VER"))</f>
        <v>3.4776304888152447</v>
      </c>
    </row>
    <row r="21443" spans="1:8" ht="15" hidden="1" thickBot="1">
      <c r="A21443" s="409">
        <v>202210</v>
      </c>
      <c r="B21443" s="196" t="s">
        <v>2161</v>
      </c>
      <c r="C21443" s="197" t="s">
        <v>2034</v>
      </c>
      <c r="D21443" s="198" t="s">
        <v>337</v>
      </c>
      <c r="E21443" s="421">
        <v>87203</v>
      </c>
      <c r="F21443" s="413">
        <v>156.91</v>
      </c>
      <c r="G21443" s="414">
        <f t="shared" si="670"/>
        <v>555.75170479892938</v>
      </c>
      <c r="H21443" s="415">
        <f t="shared" si="671"/>
        <v>2.7787585239946471</v>
      </c>
    </row>
    <row r="21444" spans="1:8" ht="15" hidden="1" thickBot="1">
      <c r="A21444" s="409">
        <v>202210</v>
      </c>
      <c r="B21444" s="196" t="s">
        <v>2162</v>
      </c>
      <c r="C21444" s="197" t="s">
        <v>2034</v>
      </c>
      <c r="D21444" s="198" t="s">
        <v>337</v>
      </c>
      <c r="E21444" s="421">
        <v>88094</v>
      </c>
      <c r="F21444" s="413">
        <v>156.91</v>
      </c>
      <c r="G21444" s="414">
        <f t="shared" si="670"/>
        <v>561.43011917659805</v>
      </c>
      <c r="H21444" s="415">
        <f t="shared" si="671"/>
        <v>2.8071505958829901</v>
      </c>
    </row>
    <row r="21445" spans="1:8" ht="15" hidden="1" thickBot="1">
      <c r="A21445" s="409">
        <v>202210</v>
      </c>
      <c r="B21445" s="196" t="s">
        <v>2163</v>
      </c>
      <c r="C21445" s="197" t="s">
        <v>2034</v>
      </c>
      <c r="D21445" s="198" t="s">
        <v>339</v>
      </c>
      <c r="E21445" s="421">
        <v>440</v>
      </c>
      <c r="F21445" s="413">
        <v>156.91</v>
      </c>
      <c r="G21445" s="414">
        <f t="shared" si="670"/>
        <v>2.8041552482314702</v>
      </c>
      <c r="H21445" s="415">
        <f t="shared" si="671"/>
        <v>2.8041552482314702</v>
      </c>
    </row>
    <row r="21446" spans="1:8" ht="15" hidden="1" thickBot="1">
      <c r="A21446" s="409">
        <v>202210</v>
      </c>
      <c r="B21446" s="196" t="s">
        <v>2164</v>
      </c>
      <c r="C21446" s="197" t="s">
        <v>2034</v>
      </c>
      <c r="D21446" s="198" t="s">
        <v>337</v>
      </c>
      <c r="E21446" s="421">
        <v>80854</v>
      </c>
      <c r="F21446" s="413">
        <v>156.91</v>
      </c>
      <c r="G21446" s="414">
        <f t="shared" si="670"/>
        <v>515.28901918297117</v>
      </c>
      <c r="H21446" s="415">
        <f t="shared" si="671"/>
        <v>2.5764450959148557</v>
      </c>
    </row>
    <row r="21447" spans="1:8" ht="15" hidden="1" thickBot="1">
      <c r="A21447" s="409">
        <v>202210</v>
      </c>
      <c r="B21447" s="196" t="s">
        <v>2165</v>
      </c>
      <c r="C21447" s="197" t="s">
        <v>2034</v>
      </c>
      <c r="D21447" s="198" t="s">
        <v>337</v>
      </c>
      <c r="E21447" s="421">
        <v>64032</v>
      </c>
      <c r="F21447" s="413">
        <v>156.91</v>
      </c>
      <c r="G21447" s="414">
        <f t="shared" si="670"/>
        <v>408.08106557899436</v>
      </c>
      <c r="H21447" s="415">
        <f t="shared" si="671"/>
        <v>2.0404053278949719</v>
      </c>
    </row>
    <row r="21448" spans="1:8" ht="15" hidden="1" thickBot="1">
      <c r="A21448" s="409">
        <v>202210</v>
      </c>
      <c r="B21448" s="196" t="s">
        <v>2166</v>
      </c>
      <c r="C21448" s="197" t="s">
        <v>2034</v>
      </c>
      <c r="D21448" s="198" t="s">
        <v>337</v>
      </c>
      <c r="E21448" s="421">
        <v>62189</v>
      </c>
      <c r="F21448" s="413">
        <v>156.91</v>
      </c>
      <c r="G21448" s="414">
        <f t="shared" si="670"/>
        <v>396.33547893697022</v>
      </c>
      <c r="H21448" s="415">
        <f t="shared" si="671"/>
        <v>1.9816773946848512</v>
      </c>
    </row>
    <row r="21449" spans="1:8" ht="15" hidden="1" thickBot="1">
      <c r="A21449" s="409">
        <v>202210</v>
      </c>
      <c r="B21449" s="196" t="s">
        <v>2167</v>
      </c>
      <c r="C21449" s="197" t="s">
        <v>2034</v>
      </c>
      <c r="D21449" s="198" t="s">
        <v>337</v>
      </c>
      <c r="E21449" s="421">
        <v>127432</v>
      </c>
      <c r="F21449" s="413">
        <v>156.91</v>
      </c>
      <c r="G21449" s="414">
        <f t="shared" si="670"/>
        <v>812.1343445287107</v>
      </c>
      <c r="H21449" s="415">
        <f t="shared" si="671"/>
        <v>4.0606717226435531</v>
      </c>
    </row>
    <row r="21450" spans="1:8" ht="15" hidden="1" thickBot="1">
      <c r="A21450" s="409">
        <v>202210</v>
      </c>
      <c r="B21450" s="196" t="s">
        <v>2168</v>
      </c>
      <c r="C21450" s="197" t="s">
        <v>2034</v>
      </c>
      <c r="D21450" s="198" t="s">
        <v>339</v>
      </c>
      <c r="E21450" s="421">
        <v>637</v>
      </c>
      <c r="F21450" s="413">
        <v>156.91</v>
      </c>
      <c r="G21450" s="414">
        <f t="shared" si="670"/>
        <v>4.0596520298260153</v>
      </c>
      <c r="H21450" s="415">
        <f t="shared" si="671"/>
        <v>4.0596520298260153</v>
      </c>
    </row>
    <row r="21451" spans="1:8" ht="15" hidden="1" thickBot="1">
      <c r="A21451" s="409">
        <v>202210</v>
      </c>
      <c r="B21451" s="196" t="s">
        <v>2169</v>
      </c>
      <c r="C21451" s="197" t="s">
        <v>2034</v>
      </c>
      <c r="D21451" s="198" t="s">
        <v>337</v>
      </c>
      <c r="E21451" s="421">
        <v>106147</v>
      </c>
      <c r="F21451" s="413">
        <v>156.91</v>
      </c>
      <c r="G21451" s="414">
        <f t="shared" si="670"/>
        <v>676.48333439551334</v>
      </c>
      <c r="H21451" s="415">
        <f t="shared" si="671"/>
        <v>3.3824166719775666</v>
      </c>
    </row>
    <row r="21452" spans="1:8" ht="15" hidden="1" thickBot="1">
      <c r="A21452" s="409">
        <v>202210</v>
      </c>
      <c r="B21452" s="196" t="s">
        <v>2170</v>
      </c>
      <c r="C21452" s="197" t="s">
        <v>2034</v>
      </c>
      <c r="D21452" s="198" t="s">
        <v>339</v>
      </c>
      <c r="E21452" s="421">
        <v>531</v>
      </c>
      <c r="F21452" s="413">
        <v>156.91</v>
      </c>
      <c r="G21452" s="414">
        <f t="shared" si="670"/>
        <v>3.3841055382066152</v>
      </c>
      <c r="H21452" s="415">
        <f t="shared" si="671"/>
        <v>3.3841055382066152</v>
      </c>
    </row>
    <row r="21453" spans="1:8" ht="15" hidden="1" thickBot="1">
      <c r="A21453" s="409">
        <v>202210</v>
      </c>
      <c r="B21453" s="196" t="s">
        <v>2171</v>
      </c>
      <c r="C21453" s="197" t="s">
        <v>2034</v>
      </c>
      <c r="D21453" s="198" t="s">
        <v>337</v>
      </c>
      <c r="E21453" s="421">
        <v>101782</v>
      </c>
      <c r="F21453" s="413">
        <v>156.91</v>
      </c>
      <c r="G21453" s="414">
        <f t="shared" si="670"/>
        <v>648.66483971703531</v>
      </c>
      <c r="H21453" s="415">
        <f t="shared" si="671"/>
        <v>3.2433241985851766</v>
      </c>
    </row>
    <row r="21454" spans="1:8" ht="15" hidden="1" thickBot="1">
      <c r="A21454" s="409">
        <v>202210</v>
      </c>
      <c r="B21454" s="196" t="s">
        <v>2172</v>
      </c>
      <c r="C21454" s="197" t="s">
        <v>2034</v>
      </c>
      <c r="D21454" s="198" t="s">
        <v>339</v>
      </c>
      <c r="E21454" s="421">
        <v>509</v>
      </c>
      <c r="F21454" s="413">
        <v>156.91</v>
      </c>
      <c r="G21454" s="414">
        <f t="shared" si="670"/>
        <v>3.243897775795042</v>
      </c>
      <c r="H21454" s="415">
        <f t="shared" si="671"/>
        <v>3.243897775795042</v>
      </c>
    </row>
    <row r="21455" spans="1:8" ht="15" hidden="1" thickBot="1">
      <c r="A21455" s="409">
        <v>202210</v>
      </c>
      <c r="B21455" s="196" t="s">
        <v>2173</v>
      </c>
      <c r="C21455" s="197" t="s">
        <v>2034</v>
      </c>
      <c r="D21455" s="198" t="s">
        <v>337</v>
      </c>
      <c r="E21455" s="421">
        <v>76648</v>
      </c>
      <c r="F21455" s="413">
        <v>156.91</v>
      </c>
      <c r="G21455" s="414">
        <f t="shared" si="670"/>
        <v>488.48384424192216</v>
      </c>
      <c r="H21455" s="415">
        <f t="shared" si="671"/>
        <v>2.4424192212096107</v>
      </c>
    </row>
    <row r="21456" spans="1:8" ht="15" hidden="1" thickBot="1">
      <c r="A21456" s="409">
        <v>202210</v>
      </c>
      <c r="B21456" s="196" t="s">
        <v>2174</v>
      </c>
      <c r="C21456" s="197" t="s">
        <v>2034</v>
      </c>
      <c r="D21456" s="198" t="s">
        <v>337</v>
      </c>
      <c r="E21456" s="421">
        <v>53776</v>
      </c>
      <c r="F21456" s="413">
        <v>156.91</v>
      </c>
      <c r="G21456" s="414">
        <f t="shared" si="670"/>
        <v>342.71875597476259</v>
      </c>
      <c r="H21456" s="415">
        <f t="shared" si="671"/>
        <v>1.713593779873813</v>
      </c>
    </row>
    <row r="21457" spans="1:8" ht="15" hidden="1" thickBot="1">
      <c r="A21457" s="409">
        <v>202210</v>
      </c>
      <c r="B21457" s="196" t="s">
        <v>2175</v>
      </c>
      <c r="C21457" s="197" t="s">
        <v>2034</v>
      </c>
      <c r="D21457" s="198" t="s">
        <v>337</v>
      </c>
      <c r="E21457" s="421">
        <v>77129</v>
      </c>
      <c r="F21457" s="413">
        <v>156.91</v>
      </c>
      <c r="G21457" s="414">
        <f t="shared" si="670"/>
        <v>491.54929577464787</v>
      </c>
      <c r="H21457" s="415">
        <f t="shared" si="671"/>
        <v>2.4577464788732395</v>
      </c>
    </row>
    <row r="21458" spans="1:8" ht="15" hidden="1" thickBot="1">
      <c r="A21458" s="409">
        <v>202210</v>
      </c>
      <c r="B21458" s="196" t="s">
        <v>2176</v>
      </c>
      <c r="C21458" s="197" t="s">
        <v>2034</v>
      </c>
      <c r="D21458" s="198" t="s">
        <v>337</v>
      </c>
      <c r="E21458" s="421">
        <v>77129</v>
      </c>
      <c r="F21458" s="413">
        <v>156.91</v>
      </c>
      <c r="G21458" s="414">
        <f t="shared" si="670"/>
        <v>491.54929577464787</v>
      </c>
      <c r="H21458" s="415">
        <f t="shared" si="671"/>
        <v>2.4577464788732395</v>
      </c>
    </row>
    <row r="21459" spans="1:8" ht="15" hidden="1" thickBot="1">
      <c r="A21459" s="409">
        <v>202210</v>
      </c>
      <c r="B21459" s="196" t="s">
        <v>2177</v>
      </c>
      <c r="C21459" s="197" t="s">
        <v>2034</v>
      </c>
      <c r="D21459" s="198" t="s">
        <v>337</v>
      </c>
      <c r="E21459" s="421">
        <v>88829</v>
      </c>
      <c r="F21459" s="413">
        <v>156.91</v>
      </c>
      <c r="G21459" s="414">
        <f t="shared" si="670"/>
        <v>566.1143330571665</v>
      </c>
      <c r="H21459" s="415">
        <f t="shared" si="671"/>
        <v>2.8305716652858326</v>
      </c>
    </row>
    <row r="21460" spans="1:8" ht="15" hidden="1" thickBot="1">
      <c r="A21460" s="409">
        <v>202210</v>
      </c>
      <c r="B21460" s="196" t="s">
        <v>2178</v>
      </c>
      <c r="C21460" s="197" t="s">
        <v>2034</v>
      </c>
      <c r="D21460" s="198" t="s">
        <v>339</v>
      </c>
      <c r="E21460" s="421">
        <v>444</v>
      </c>
      <c r="F21460" s="413">
        <v>156.91</v>
      </c>
      <c r="G21460" s="414">
        <f t="shared" si="670"/>
        <v>2.8296475686699383</v>
      </c>
      <c r="H21460" s="415">
        <f t="shared" si="671"/>
        <v>2.8296475686699383</v>
      </c>
    </row>
    <row r="21461" spans="1:8" ht="15" hidden="1" thickBot="1">
      <c r="A21461" s="409">
        <v>202210</v>
      </c>
      <c r="B21461" s="196" t="s">
        <v>2179</v>
      </c>
      <c r="C21461" s="197" t="s">
        <v>2034</v>
      </c>
      <c r="D21461" s="198" t="s">
        <v>337</v>
      </c>
      <c r="E21461" s="421">
        <v>129549</v>
      </c>
      <c r="F21461" s="413">
        <v>156.91</v>
      </c>
      <c r="G21461" s="414">
        <f t="shared" si="670"/>
        <v>825.62615512076991</v>
      </c>
      <c r="H21461" s="415">
        <f t="shared" si="671"/>
        <v>4.1281307756038492</v>
      </c>
    </row>
    <row r="21462" spans="1:8" ht="15" hidden="1" thickBot="1">
      <c r="A21462" s="409">
        <v>202210</v>
      </c>
      <c r="B21462" s="196" t="s">
        <v>2180</v>
      </c>
      <c r="C21462" s="197" t="s">
        <v>2034</v>
      </c>
      <c r="D21462" s="198" t="s">
        <v>339</v>
      </c>
      <c r="E21462" s="421">
        <v>648</v>
      </c>
      <c r="F21462" s="413">
        <v>156.91</v>
      </c>
      <c r="G21462" s="414">
        <f t="shared" si="670"/>
        <v>4.1297559110318014</v>
      </c>
      <c r="H21462" s="415">
        <f t="shared" si="671"/>
        <v>4.1297559110318014</v>
      </c>
    </row>
    <row r="21463" spans="1:8" ht="15" hidden="1" thickBot="1">
      <c r="A21463" s="409">
        <v>202210</v>
      </c>
      <c r="B21463" s="196" t="s">
        <v>2181</v>
      </c>
      <c r="C21463" s="197" t="s">
        <v>2034</v>
      </c>
      <c r="D21463" s="198" t="s">
        <v>337</v>
      </c>
      <c r="E21463" s="421">
        <v>83853</v>
      </c>
      <c r="F21463" s="413">
        <v>156.91</v>
      </c>
      <c r="G21463" s="414">
        <f t="shared" si="670"/>
        <v>534.40188643171246</v>
      </c>
      <c r="H21463" s="415">
        <f t="shared" si="671"/>
        <v>2.6720094321585623</v>
      </c>
    </row>
    <row r="21464" spans="1:8" ht="15" hidden="1" thickBot="1">
      <c r="A21464" s="409">
        <v>202210</v>
      </c>
      <c r="B21464" s="196" t="s">
        <v>2182</v>
      </c>
      <c r="C21464" s="197" t="s">
        <v>2034</v>
      </c>
      <c r="D21464" s="198" t="s">
        <v>337</v>
      </c>
      <c r="E21464" s="421">
        <v>93746</v>
      </c>
      <c r="F21464" s="413">
        <v>156.91</v>
      </c>
      <c r="G21464" s="414">
        <f t="shared" si="670"/>
        <v>597.45076795615319</v>
      </c>
      <c r="H21464" s="415">
        <f t="shared" si="671"/>
        <v>2.9872538397807658</v>
      </c>
    </row>
    <row r="21465" spans="1:8" ht="15" hidden="1" thickBot="1">
      <c r="A21465" s="409">
        <v>202210</v>
      </c>
      <c r="B21465" s="196" t="s">
        <v>2183</v>
      </c>
      <c r="C21465" s="197" t="s">
        <v>2034</v>
      </c>
      <c r="D21465" s="198" t="s">
        <v>337</v>
      </c>
      <c r="E21465" s="421">
        <v>93746</v>
      </c>
      <c r="F21465" s="413">
        <v>156.91</v>
      </c>
      <c r="G21465" s="414">
        <f t="shared" si="670"/>
        <v>597.45076795615319</v>
      </c>
      <c r="H21465" s="415">
        <f t="shared" si="671"/>
        <v>2.9872538397807658</v>
      </c>
    </row>
    <row r="21466" spans="1:8" ht="15" hidden="1" thickBot="1">
      <c r="A21466" s="409">
        <v>202210</v>
      </c>
      <c r="B21466" s="196" t="s">
        <v>2184</v>
      </c>
      <c r="C21466" s="197" t="s">
        <v>2034</v>
      </c>
      <c r="D21466" s="198" t="s">
        <v>339</v>
      </c>
      <c r="E21466" s="421">
        <v>419</v>
      </c>
      <c r="F21466" s="413">
        <v>156.91</v>
      </c>
      <c r="G21466" s="414">
        <f t="shared" si="670"/>
        <v>2.6703205659295137</v>
      </c>
      <c r="H21466" s="415">
        <f t="shared" si="671"/>
        <v>2.6703205659295137</v>
      </c>
    </row>
    <row r="21467" spans="1:8" ht="15" hidden="1" thickBot="1">
      <c r="A21467" s="409">
        <v>202210</v>
      </c>
      <c r="B21467" s="196" t="s">
        <v>2185</v>
      </c>
      <c r="C21467" s="197" t="s">
        <v>2034</v>
      </c>
      <c r="D21467" s="198" t="s">
        <v>337</v>
      </c>
      <c r="E21467" s="421">
        <v>93746</v>
      </c>
      <c r="F21467" s="413">
        <v>156.91</v>
      </c>
      <c r="G21467" s="414">
        <f t="shared" si="670"/>
        <v>597.45076795615319</v>
      </c>
      <c r="H21467" s="415">
        <f t="shared" si="671"/>
        <v>2.9872538397807658</v>
      </c>
    </row>
    <row r="21468" spans="1:8" ht="15" hidden="1" thickBot="1">
      <c r="A21468" s="409">
        <v>202210</v>
      </c>
      <c r="B21468" s="196" t="s">
        <v>2186</v>
      </c>
      <c r="C21468" s="197" t="s">
        <v>2034</v>
      </c>
      <c r="D21468" s="198" t="s">
        <v>337</v>
      </c>
      <c r="E21468" s="421">
        <v>93694</v>
      </c>
      <c r="F21468" s="413">
        <v>156.91</v>
      </c>
      <c r="G21468" s="414">
        <f t="shared" si="670"/>
        <v>597.11936779045311</v>
      </c>
      <c r="H21468" s="415">
        <f t="shared" si="671"/>
        <v>2.9855968389522656</v>
      </c>
    </row>
    <row r="21469" spans="1:8" ht="15" hidden="1" thickBot="1">
      <c r="A21469" s="409">
        <v>202210</v>
      </c>
      <c r="B21469" s="196" t="s">
        <v>2187</v>
      </c>
      <c r="C21469" s="197" t="s">
        <v>2034</v>
      </c>
      <c r="D21469" s="198" t="s">
        <v>337</v>
      </c>
      <c r="E21469" s="421">
        <v>88282</v>
      </c>
      <c r="F21469" s="413">
        <v>156.91</v>
      </c>
      <c r="G21469" s="414">
        <f t="shared" si="670"/>
        <v>562.62825823720607</v>
      </c>
      <c r="H21469" s="415">
        <f t="shared" si="671"/>
        <v>2.8131412911860303</v>
      </c>
    </row>
    <row r="21470" spans="1:8" ht="15" hidden="1" thickBot="1">
      <c r="A21470" s="409">
        <v>202210</v>
      </c>
      <c r="B21470" s="196" t="s">
        <v>2188</v>
      </c>
      <c r="C21470" s="197" t="s">
        <v>2034</v>
      </c>
      <c r="D21470" s="198" t="s">
        <v>339</v>
      </c>
      <c r="E21470" s="421">
        <v>441</v>
      </c>
      <c r="F21470" s="413">
        <v>156.91</v>
      </c>
      <c r="G21470" s="414">
        <f t="shared" si="670"/>
        <v>2.8105283283410873</v>
      </c>
      <c r="H21470" s="415">
        <f t="shared" si="671"/>
        <v>2.8105283283410873</v>
      </c>
    </row>
    <row r="21471" spans="1:8" ht="15" hidden="1" thickBot="1">
      <c r="A21471" s="409">
        <v>202210</v>
      </c>
      <c r="B21471" s="196" t="s">
        <v>2189</v>
      </c>
      <c r="C21471" s="197" t="s">
        <v>2034</v>
      </c>
      <c r="D21471" s="198" t="s">
        <v>337</v>
      </c>
      <c r="E21471" s="421">
        <v>82456</v>
      </c>
      <c r="F21471" s="413">
        <v>156.91</v>
      </c>
      <c r="G21471" s="414">
        <f t="shared" si="670"/>
        <v>525.49869351857751</v>
      </c>
      <c r="H21471" s="415">
        <f t="shared" si="671"/>
        <v>2.6274934675928874</v>
      </c>
    </row>
    <row r="21472" spans="1:8" ht="15" hidden="1" thickBot="1">
      <c r="A21472" s="409">
        <v>202210</v>
      </c>
      <c r="B21472" s="196" t="s">
        <v>2190</v>
      </c>
      <c r="C21472" s="197" t="s">
        <v>2034</v>
      </c>
      <c r="D21472" s="198" t="s">
        <v>337</v>
      </c>
      <c r="E21472" s="421">
        <v>80064</v>
      </c>
      <c r="F21472" s="413">
        <v>156.91</v>
      </c>
      <c r="G21472" s="414">
        <f t="shared" si="670"/>
        <v>510.25428589637374</v>
      </c>
      <c r="H21472" s="415">
        <f t="shared" si="671"/>
        <v>2.5512714294818686</v>
      </c>
    </row>
    <row r="21473" spans="1:8" ht="15" hidden="1" thickBot="1">
      <c r="A21473" s="409">
        <v>202210</v>
      </c>
      <c r="B21473" s="196" t="s">
        <v>2191</v>
      </c>
      <c r="C21473" s="197" t="s">
        <v>2034</v>
      </c>
      <c r="D21473" s="198" t="s">
        <v>337</v>
      </c>
      <c r="E21473" s="421">
        <v>83248</v>
      </c>
      <c r="F21473" s="413">
        <v>156.91</v>
      </c>
      <c r="G21473" s="414">
        <f t="shared" si="670"/>
        <v>530.54617296539413</v>
      </c>
      <c r="H21473" s="415">
        <f t="shared" si="671"/>
        <v>2.6527308648269705</v>
      </c>
    </row>
    <row r="21474" spans="1:8" ht="15" hidden="1" thickBot="1">
      <c r="A21474" s="409">
        <v>202210</v>
      </c>
      <c r="B21474" s="196" t="s">
        <v>2192</v>
      </c>
      <c r="C21474" s="197" t="s">
        <v>2034</v>
      </c>
      <c r="D21474" s="198" t="s">
        <v>337</v>
      </c>
      <c r="E21474" s="421">
        <v>83801</v>
      </c>
      <c r="F21474" s="413">
        <v>156.91</v>
      </c>
      <c r="G21474" s="414">
        <f t="shared" si="670"/>
        <v>534.07048626601238</v>
      </c>
      <c r="H21474" s="415">
        <f t="shared" si="671"/>
        <v>2.6703524313300617</v>
      </c>
    </row>
    <row r="21475" spans="1:8" ht="15" hidden="1" thickBot="1">
      <c r="A21475" s="409">
        <v>202210</v>
      </c>
      <c r="B21475" s="196" t="s">
        <v>2193</v>
      </c>
      <c r="C21475" s="197" t="s">
        <v>2034</v>
      </c>
      <c r="D21475" s="198" t="s">
        <v>339</v>
      </c>
      <c r="E21475" s="421">
        <v>419</v>
      </c>
      <c r="F21475" s="413">
        <v>156.91</v>
      </c>
      <c r="G21475" s="414">
        <f t="shared" si="670"/>
        <v>2.6703205659295137</v>
      </c>
      <c r="H21475" s="415">
        <f t="shared" si="671"/>
        <v>2.6703205659295137</v>
      </c>
    </row>
    <row r="21476" spans="1:8" ht="15" hidden="1" thickBot="1">
      <c r="A21476" s="409">
        <v>202210</v>
      </c>
      <c r="B21476" s="196" t="s">
        <v>2194</v>
      </c>
      <c r="C21476" s="197" t="s">
        <v>2034</v>
      </c>
      <c r="D21476" s="198" t="s">
        <v>337</v>
      </c>
      <c r="E21476" s="421">
        <v>70326</v>
      </c>
      <c r="F21476" s="413">
        <v>156.91</v>
      </c>
      <c r="G21476" s="414">
        <f t="shared" si="670"/>
        <v>448.19323178892358</v>
      </c>
      <c r="H21476" s="415">
        <f t="shared" si="671"/>
        <v>2.2409661589446177</v>
      </c>
    </row>
    <row r="21477" spans="1:8" ht="15" hidden="1" thickBot="1">
      <c r="A21477" s="409">
        <v>202210</v>
      </c>
      <c r="B21477" s="196" t="s">
        <v>2195</v>
      </c>
      <c r="C21477" s="197" t="s">
        <v>2034</v>
      </c>
      <c r="D21477" s="198" t="s">
        <v>339</v>
      </c>
      <c r="E21477" s="421">
        <v>352</v>
      </c>
      <c r="F21477" s="413">
        <v>156.91</v>
      </c>
      <c r="G21477" s="414">
        <f t="shared" si="670"/>
        <v>2.2433241985851762</v>
      </c>
      <c r="H21477" s="415">
        <f t="shared" si="671"/>
        <v>2.2433241985851762</v>
      </c>
    </row>
    <row r="21478" spans="1:8" ht="15" hidden="1" thickBot="1">
      <c r="A21478" s="409">
        <v>202210</v>
      </c>
      <c r="B21478" s="196" t="s">
        <v>2196</v>
      </c>
      <c r="C21478" s="197" t="s">
        <v>2034</v>
      </c>
      <c r="D21478" s="198" t="s">
        <v>337</v>
      </c>
      <c r="E21478" s="421">
        <v>75379</v>
      </c>
      <c r="F21478" s="413">
        <v>156.91</v>
      </c>
      <c r="G21478" s="414">
        <f t="shared" si="670"/>
        <v>480.3964055828182</v>
      </c>
      <c r="H21478" s="415">
        <f t="shared" si="671"/>
        <v>2.4019820279140909</v>
      </c>
    </row>
    <row r="21479" spans="1:8" ht="15" hidden="1" thickBot="1">
      <c r="A21479" s="409">
        <v>202210</v>
      </c>
      <c r="B21479" s="196" t="s">
        <v>2197</v>
      </c>
      <c r="C21479" s="197" t="s">
        <v>2034</v>
      </c>
      <c r="D21479" s="198" t="s">
        <v>337</v>
      </c>
      <c r="E21479" s="421">
        <v>78077</v>
      </c>
      <c r="F21479" s="413">
        <v>156.91</v>
      </c>
      <c r="G21479" s="414">
        <f t="shared" si="670"/>
        <v>497.59097571856478</v>
      </c>
      <c r="H21479" s="415">
        <f t="shared" si="671"/>
        <v>2.487954878592824</v>
      </c>
    </row>
    <row r="21480" spans="1:8" ht="15" hidden="1" thickBot="1">
      <c r="A21480" s="409">
        <v>202210</v>
      </c>
      <c r="B21480" s="196" t="s">
        <v>2198</v>
      </c>
      <c r="C21480" s="197" t="s">
        <v>2034</v>
      </c>
      <c r="D21480" s="198" t="s">
        <v>337</v>
      </c>
      <c r="E21480" s="421">
        <v>70326</v>
      </c>
      <c r="F21480" s="413">
        <v>156.91</v>
      </c>
      <c r="G21480" s="414">
        <f t="shared" si="670"/>
        <v>448.19323178892358</v>
      </c>
      <c r="H21480" s="415">
        <f t="shared" si="671"/>
        <v>2.2409661589446177</v>
      </c>
    </row>
    <row r="21481" spans="1:8" ht="15" hidden="1" thickBot="1">
      <c r="A21481" s="409">
        <v>202210</v>
      </c>
      <c r="B21481" s="196" t="s">
        <v>2199</v>
      </c>
      <c r="C21481" s="197" t="s">
        <v>2034</v>
      </c>
      <c r="D21481" s="198" t="s">
        <v>339</v>
      </c>
      <c r="E21481" s="421">
        <v>352</v>
      </c>
      <c r="F21481" s="413">
        <v>156.91</v>
      </c>
      <c r="G21481" s="414">
        <f t="shared" si="670"/>
        <v>2.2433241985851762</v>
      </c>
      <c r="H21481" s="415">
        <f t="shared" si="671"/>
        <v>2.2433241985851762</v>
      </c>
    </row>
    <row r="21482" spans="1:8" ht="15" hidden="1" thickBot="1">
      <c r="A21482" s="409">
        <v>202210</v>
      </c>
      <c r="B21482" s="196" t="s">
        <v>2200</v>
      </c>
      <c r="C21482" s="197" t="s">
        <v>2034</v>
      </c>
      <c r="D21482" s="198" t="s">
        <v>337</v>
      </c>
      <c r="E21482" s="421">
        <v>70326</v>
      </c>
      <c r="F21482" s="413">
        <v>156.91</v>
      </c>
      <c r="G21482" s="414">
        <f t="shared" si="670"/>
        <v>448.19323178892358</v>
      </c>
      <c r="H21482" s="415">
        <f t="shared" si="671"/>
        <v>2.2409661589446177</v>
      </c>
    </row>
    <row r="21483" spans="1:8" ht="15" hidden="1" thickBot="1">
      <c r="A21483" s="409">
        <v>202210</v>
      </c>
      <c r="B21483" s="196" t="s">
        <v>2201</v>
      </c>
      <c r="C21483" s="197" t="s">
        <v>2034</v>
      </c>
      <c r="D21483" s="198" t="s">
        <v>339</v>
      </c>
      <c r="E21483" s="421">
        <v>352</v>
      </c>
      <c r="F21483" s="413">
        <v>156.91</v>
      </c>
      <c r="G21483" s="414">
        <f t="shared" si="670"/>
        <v>2.2433241985851762</v>
      </c>
      <c r="H21483" s="415">
        <f t="shared" si="671"/>
        <v>2.2433241985851762</v>
      </c>
    </row>
    <row r="21484" spans="1:8" ht="15" hidden="1" thickBot="1">
      <c r="A21484" s="409">
        <v>202210</v>
      </c>
      <c r="B21484" s="196" t="s">
        <v>2202</v>
      </c>
      <c r="C21484" s="197" t="s">
        <v>2034</v>
      </c>
      <c r="D21484" s="198" t="s">
        <v>337</v>
      </c>
      <c r="E21484" s="421">
        <v>72363</v>
      </c>
      <c r="F21484" s="413">
        <v>156.91</v>
      </c>
      <c r="G21484" s="414">
        <f t="shared" si="670"/>
        <v>461.17519597221337</v>
      </c>
      <c r="H21484" s="415">
        <f t="shared" si="671"/>
        <v>2.3058759798610668</v>
      </c>
    </row>
    <row r="21485" spans="1:8" ht="15" hidden="1" thickBot="1">
      <c r="A21485" s="409">
        <v>202210</v>
      </c>
      <c r="B21485" s="196" t="s">
        <v>2203</v>
      </c>
      <c r="C21485" s="197" t="s">
        <v>2034</v>
      </c>
      <c r="D21485" s="198" t="s">
        <v>337</v>
      </c>
      <c r="E21485" s="421">
        <v>103522</v>
      </c>
      <c r="F21485" s="413">
        <v>156.91</v>
      </c>
      <c r="G21485" s="414">
        <f t="shared" si="670"/>
        <v>659.75399910776878</v>
      </c>
      <c r="H21485" s="415">
        <f t="shared" si="671"/>
        <v>3.2987699955388439</v>
      </c>
    </row>
    <row r="21486" spans="1:8" ht="15" hidden="1" thickBot="1">
      <c r="A21486" s="409">
        <v>202210</v>
      </c>
      <c r="B21486" s="196" t="s">
        <v>2204</v>
      </c>
      <c r="C21486" s="197" t="s">
        <v>2034</v>
      </c>
      <c r="D21486" s="198" t="s">
        <v>339</v>
      </c>
      <c r="E21486" s="421">
        <v>518</v>
      </c>
      <c r="F21486" s="413">
        <v>156.91</v>
      </c>
      <c r="G21486" s="414">
        <f t="shared" si="670"/>
        <v>3.3012554967815948</v>
      </c>
      <c r="H21486" s="415">
        <f t="shared" si="671"/>
        <v>3.3012554967815948</v>
      </c>
    </row>
    <row r="21487" spans="1:8" ht="15" hidden="1" thickBot="1">
      <c r="A21487" s="409">
        <v>202210</v>
      </c>
      <c r="B21487" s="196" t="s">
        <v>2205</v>
      </c>
      <c r="C21487" s="197" t="s">
        <v>2034</v>
      </c>
      <c r="D21487" s="198" t="s">
        <v>337</v>
      </c>
      <c r="E21487" s="421">
        <v>115535</v>
      </c>
      <c r="F21487" s="413">
        <v>156.91</v>
      </c>
      <c r="G21487" s="414">
        <f t="shared" si="670"/>
        <v>736.31381046459751</v>
      </c>
      <c r="H21487" s="415">
        <f t="shared" si="671"/>
        <v>3.6815690523229874</v>
      </c>
    </row>
    <row r="21488" spans="1:8" ht="15" hidden="1" thickBot="1">
      <c r="A21488" s="409">
        <v>202210</v>
      </c>
      <c r="B21488" s="196" t="s">
        <v>2206</v>
      </c>
      <c r="C21488" s="197" t="s">
        <v>2034</v>
      </c>
      <c r="D21488" s="198" t="s">
        <v>337</v>
      </c>
      <c r="E21488" s="421">
        <v>85568</v>
      </c>
      <c r="F21488" s="413">
        <v>156.91</v>
      </c>
      <c r="G21488" s="414">
        <f t="shared" si="670"/>
        <v>545.33171881970554</v>
      </c>
      <c r="H21488" s="415">
        <f t="shared" si="671"/>
        <v>2.7266585940985277</v>
      </c>
    </row>
    <row r="21489" spans="1:8" ht="15" hidden="1" thickBot="1">
      <c r="A21489" s="409">
        <v>202210</v>
      </c>
      <c r="B21489" s="196" t="s">
        <v>2207</v>
      </c>
      <c r="C21489" s="197" t="s">
        <v>2034</v>
      </c>
      <c r="D21489" s="198" t="s">
        <v>337</v>
      </c>
      <c r="E21489" s="421">
        <v>98356</v>
      </c>
      <c r="F21489" s="413">
        <v>156.91</v>
      </c>
      <c r="G21489" s="414">
        <f t="shared" si="670"/>
        <v>626.83066726148752</v>
      </c>
      <c r="H21489" s="415">
        <f t="shared" si="671"/>
        <v>3.1341533363074374</v>
      </c>
    </row>
    <row r="21490" spans="1:8" ht="15" hidden="1" thickBot="1">
      <c r="A21490" s="409">
        <v>202210</v>
      </c>
      <c r="B21490" s="196" t="s">
        <v>2208</v>
      </c>
      <c r="C21490" s="197" t="s">
        <v>2034</v>
      </c>
      <c r="D21490" s="198" t="s">
        <v>339</v>
      </c>
      <c r="E21490" s="421">
        <v>492</v>
      </c>
      <c r="F21490" s="413">
        <v>156.91</v>
      </c>
      <c r="G21490" s="414">
        <f t="shared" si="670"/>
        <v>3.1355554139315531</v>
      </c>
      <c r="H21490" s="415">
        <f t="shared" si="671"/>
        <v>3.1355554139315531</v>
      </c>
    </row>
    <row r="21491" spans="1:8" ht="15" hidden="1" thickBot="1">
      <c r="A21491" s="409">
        <v>202210</v>
      </c>
      <c r="B21491" s="196" t="s">
        <v>2209</v>
      </c>
      <c r="C21491" s="197" t="s">
        <v>2034</v>
      </c>
      <c r="D21491" s="198" t="s">
        <v>337</v>
      </c>
      <c r="E21491" s="421">
        <v>72189</v>
      </c>
      <c r="F21491" s="413">
        <v>156.91</v>
      </c>
      <c r="G21491" s="414">
        <f t="shared" si="670"/>
        <v>460.06628003314</v>
      </c>
      <c r="H21491" s="415">
        <f t="shared" si="671"/>
        <v>2.3003314001657</v>
      </c>
    </row>
    <row r="21492" spans="1:8" ht="15" hidden="1" thickBot="1">
      <c r="A21492" s="409">
        <v>202210</v>
      </c>
      <c r="B21492" s="196" t="s">
        <v>2210</v>
      </c>
      <c r="C21492" s="197" t="s">
        <v>2034</v>
      </c>
      <c r="D21492" s="198" t="s">
        <v>337</v>
      </c>
      <c r="E21492" s="421">
        <v>72189</v>
      </c>
      <c r="F21492" s="413">
        <v>156.91</v>
      </c>
      <c r="G21492" s="414">
        <f t="shared" si="670"/>
        <v>460.06628003314</v>
      </c>
      <c r="H21492" s="415">
        <f t="shared" si="671"/>
        <v>2.3003314001657</v>
      </c>
    </row>
    <row r="21493" spans="1:8" ht="15" hidden="1" thickBot="1">
      <c r="A21493" s="409">
        <v>202210</v>
      </c>
      <c r="B21493" s="196" t="s">
        <v>2211</v>
      </c>
      <c r="C21493" s="197" t="s">
        <v>2034</v>
      </c>
      <c r="D21493" s="198" t="s">
        <v>339</v>
      </c>
      <c r="E21493" s="421">
        <v>361</v>
      </c>
      <c r="F21493" s="413">
        <v>156.91</v>
      </c>
      <c r="G21493" s="414">
        <f t="shared" si="670"/>
        <v>2.300681919571729</v>
      </c>
      <c r="H21493" s="415">
        <f t="shared" si="671"/>
        <v>2.300681919571729</v>
      </c>
    </row>
    <row r="21494" spans="1:8" ht="15" hidden="1" thickBot="1">
      <c r="A21494" s="409">
        <v>202210</v>
      </c>
      <c r="B21494" s="196" t="s">
        <v>2212</v>
      </c>
      <c r="C21494" s="197" t="s">
        <v>2034</v>
      </c>
      <c r="D21494" s="198" t="s">
        <v>337</v>
      </c>
      <c r="E21494" s="421">
        <v>72189</v>
      </c>
      <c r="F21494" s="413">
        <v>156.91</v>
      </c>
      <c r="G21494" s="414">
        <f t="shared" si="670"/>
        <v>460.06628003314</v>
      </c>
      <c r="H21494" s="415">
        <f t="shared" si="671"/>
        <v>2.3003314001657</v>
      </c>
    </row>
    <row r="21495" spans="1:8" ht="15" hidden="1" thickBot="1">
      <c r="A21495" s="409">
        <v>202210</v>
      </c>
      <c r="B21495" s="196" t="s">
        <v>2213</v>
      </c>
      <c r="C21495" s="197" t="s">
        <v>2034</v>
      </c>
      <c r="D21495" s="198" t="s">
        <v>337</v>
      </c>
      <c r="E21495" s="421">
        <v>72189</v>
      </c>
      <c r="F21495" s="413">
        <v>156.91</v>
      </c>
      <c r="G21495" s="414">
        <f t="shared" si="670"/>
        <v>460.06628003314</v>
      </c>
      <c r="H21495" s="415">
        <f t="shared" si="671"/>
        <v>2.3003314001657</v>
      </c>
    </row>
    <row r="21496" spans="1:8" ht="15" hidden="1" thickBot="1">
      <c r="A21496" s="409">
        <v>202210</v>
      </c>
      <c r="B21496" s="196" t="s">
        <v>2214</v>
      </c>
      <c r="C21496" s="197" t="s">
        <v>2034</v>
      </c>
      <c r="D21496" s="198" t="s">
        <v>337</v>
      </c>
      <c r="E21496" s="421">
        <v>72189</v>
      </c>
      <c r="F21496" s="413">
        <v>156.91</v>
      </c>
      <c r="G21496" s="414">
        <f t="shared" si="670"/>
        <v>460.06628003314</v>
      </c>
      <c r="H21496" s="415">
        <f t="shared" si="671"/>
        <v>2.3003314001657</v>
      </c>
    </row>
    <row r="21497" spans="1:8" ht="15" hidden="1" thickBot="1">
      <c r="A21497" s="409">
        <v>202210</v>
      </c>
      <c r="B21497" s="196" t="s">
        <v>2215</v>
      </c>
      <c r="C21497" s="197" t="s">
        <v>2034</v>
      </c>
      <c r="D21497" s="198" t="s">
        <v>339</v>
      </c>
      <c r="E21497" s="421">
        <v>361</v>
      </c>
      <c r="F21497" s="413">
        <v>156.91</v>
      </c>
      <c r="G21497" s="414">
        <f t="shared" si="670"/>
        <v>2.300681919571729</v>
      </c>
      <c r="H21497" s="415">
        <f t="shared" si="671"/>
        <v>2.300681919571729</v>
      </c>
    </row>
    <row r="21498" spans="1:8" ht="15" hidden="1" thickBot="1">
      <c r="A21498" s="409">
        <v>202210</v>
      </c>
      <c r="B21498" s="196" t="s">
        <v>2216</v>
      </c>
      <c r="C21498" s="197" t="s">
        <v>2034</v>
      </c>
      <c r="D21498" s="198" t="s">
        <v>337</v>
      </c>
      <c r="E21498" s="421">
        <v>95789</v>
      </c>
      <c r="F21498" s="413">
        <v>156.91</v>
      </c>
      <c r="G21498" s="414">
        <f t="shared" si="670"/>
        <v>610.47097062010073</v>
      </c>
      <c r="H21498" s="415">
        <f t="shared" si="671"/>
        <v>3.0523548531005038</v>
      </c>
    </row>
    <row r="21499" spans="1:8" ht="15" hidden="1" thickBot="1">
      <c r="A21499" s="409">
        <v>202210</v>
      </c>
      <c r="B21499" s="196" t="s">
        <v>2217</v>
      </c>
      <c r="C21499" s="197" t="s">
        <v>2034</v>
      </c>
      <c r="D21499" s="198" t="s">
        <v>339</v>
      </c>
      <c r="E21499" s="421">
        <v>479</v>
      </c>
      <c r="F21499" s="413">
        <v>156.91</v>
      </c>
      <c r="G21499" s="414">
        <f t="shared" si="670"/>
        <v>3.0527053725065323</v>
      </c>
      <c r="H21499" s="415">
        <f t="shared" si="671"/>
        <v>3.0527053725065323</v>
      </c>
    </row>
    <row r="21500" spans="1:8" ht="15" hidden="1" thickBot="1">
      <c r="A21500" s="409">
        <v>202210</v>
      </c>
      <c r="B21500" s="196" t="s">
        <v>2218</v>
      </c>
      <c r="C21500" s="197" t="s">
        <v>2034</v>
      </c>
      <c r="D21500" s="198" t="s">
        <v>337</v>
      </c>
      <c r="E21500" s="421">
        <v>72189</v>
      </c>
      <c r="F21500" s="413">
        <v>156.91</v>
      </c>
      <c r="G21500" s="414">
        <f t="shared" si="670"/>
        <v>460.06628003314</v>
      </c>
      <c r="H21500" s="415">
        <f t="shared" si="671"/>
        <v>2.3003314001657</v>
      </c>
    </row>
    <row r="21501" spans="1:8" ht="15" hidden="1" thickBot="1">
      <c r="A21501" s="409">
        <v>202210</v>
      </c>
      <c r="B21501" s="196" t="s">
        <v>2219</v>
      </c>
      <c r="C21501" s="197" t="s">
        <v>2034</v>
      </c>
      <c r="D21501" s="198" t="s">
        <v>339</v>
      </c>
      <c r="E21501" s="421">
        <v>361</v>
      </c>
      <c r="F21501" s="413">
        <v>156.91</v>
      </c>
      <c r="G21501" s="414">
        <f t="shared" si="670"/>
        <v>2.300681919571729</v>
      </c>
      <c r="H21501" s="415">
        <f t="shared" si="671"/>
        <v>2.300681919571729</v>
      </c>
    </row>
    <row r="21502" spans="1:8" ht="15" hidden="1" thickBot="1">
      <c r="A21502" s="409">
        <v>202210</v>
      </c>
      <c r="B21502" s="196" t="s">
        <v>2220</v>
      </c>
      <c r="C21502" s="197" t="s">
        <v>2034</v>
      </c>
      <c r="D21502" s="198" t="s">
        <v>337</v>
      </c>
      <c r="E21502" s="421">
        <v>71020</v>
      </c>
      <c r="F21502" s="413">
        <v>156.91</v>
      </c>
      <c r="G21502" s="414">
        <f t="shared" si="670"/>
        <v>452.61614938499775</v>
      </c>
      <c r="H21502" s="415">
        <f t="shared" si="671"/>
        <v>2.263080746924989</v>
      </c>
    </row>
    <row r="21503" spans="1:8" ht="15" hidden="1" thickBot="1">
      <c r="A21503" s="409">
        <v>202210</v>
      </c>
      <c r="B21503" s="196" t="s">
        <v>2221</v>
      </c>
      <c r="C21503" s="197" t="s">
        <v>2034</v>
      </c>
      <c r="D21503" s="198" t="s">
        <v>339</v>
      </c>
      <c r="E21503" s="421">
        <v>355</v>
      </c>
      <c r="F21503" s="413">
        <v>156.91</v>
      </c>
      <c r="G21503" s="414">
        <f t="shared" si="670"/>
        <v>2.2624434389140271</v>
      </c>
      <c r="H21503" s="415">
        <f t="shared" si="671"/>
        <v>2.2624434389140271</v>
      </c>
    </row>
    <row r="21504" spans="1:8" ht="15" hidden="1" thickBot="1">
      <c r="A21504" s="409">
        <v>202210</v>
      </c>
      <c r="B21504" s="196" t="s">
        <v>2222</v>
      </c>
      <c r="C21504" s="197" t="s">
        <v>2034</v>
      </c>
      <c r="D21504" s="198" t="s">
        <v>337</v>
      </c>
      <c r="E21504" s="421">
        <v>87575</v>
      </c>
      <c r="F21504" s="413">
        <v>156.91</v>
      </c>
      <c r="G21504" s="414">
        <f t="shared" si="670"/>
        <v>558.12249059970691</v>
      </c>
      <c r="H21504" s="415">
        <f t="shared" si="671"/>
        <v>2.7906124529985346</v>
      </c>
    </row>
    <row r="21505" spans="1:8" ht="15" hidden="1" thickBot="1">
      <c r="A21505" s="409">
        <v>202210</v>
      </c>
      <c r="B21505" s="196" t="s">
        <v>2223</v>
      </c>
      <c r="C21505" s="197" t="s">
        <v>2034</v>
      </c>
      <c r="D21505" s="198" t="s">
        <v>337</v>
      </c>
      <c r="E21505" s="421">
        <v>76924</v>
      </c>
      <c r="F21505" s="413">
        <v>156.91</v>
      </c>
      <c r="G21505" s="414">
        <f t="shared" si="670"/>
        <v>490.24281435217642</v>
      </c>
      <c r="H21505" s="415">
        <f t="shared" si="671"/>
        <v>2.4512140717608819</v>
      </c>
    </row>
    <row r="21506" spans="1:8" ht="15" hidden="1" thickBot="1">
      <c r="A21506" s="409">
        <v>202210</v>
      </c>
      <c r="B21506" s="196" t="s">
        <v>2224</v>
      </c>
      <c r="C21506" s="197" t="s">
        <v>2034</v>
      </c>
      <c r="D21506" s="198" t="s">
        <v>337</v>
      </c>
      <c r="E21506" s="421">
        <v>87952</v>
      </c>
      <c r="F21506" s="413">
        <v>156.91</v>
      </c>
      <c r="G21506" s="414">
        <f t="shared" ref="G21506:G21569" si="672">+E21506/F21506</f>
        <v>560.52514180103242</v>
      </c>
      <c r="H21506" s="415">
        <f t="shared" ref="H21506:H21569" si="673">IF(D21506="TB",G21506/200,IF(D21506="LT",G21506,"VER"))</f>
        <v>2.8026257090051621</v>
      </c>
    </row>
    <row r="21507" spans="1:8" ht="15" hidden="1" thickBot="1">
      <c r="A21507" s="409">
        <v>202210</v>
      </c>
      <c r="B21507" s="196" t="s">
        <v>2225</v>
      </c>
      <c r="C21507" s="197" t="s">
        <v>2034</v>
      </c>
      <c r="D21507" s="198" t="s">
        <v>339</v>
      </c>
      <c r="E21507" s="421">
        <v>440</v>
      </c>
      <c r="F21507" s="413">
        <v>156.91</v>
      </c>
      <c r="G21507" s="414">
        <f t="shared" si="672"/>
        <v>2.8041552482314702</v>
      </c>
      <c r="H21507" s="415">
        <f t="shared" si="673"/>
        <v>2.8041552482314702</v>
      </c>
    </row>
    <row r="21508" spans="1:8" ht="15" hidden="1" thickBot="1">
      <c r="A21508" s="409">
        <v>202210</v>
      </c>
      <c r="B21508" s="196" t="s">
        <v>2226</v>
      </c>
      <c r="C21508" s="197" t="s">
        <v>2034</v>
      </c>
      <c r="D21508" s="198" t="s">
        <v>337</v>
      </c>
      <c r="E21508" s="421">
        <v>88158</v>
      </c>
      <c r="F21508" s="413">
        <v>156.91</v>
      </c>
      <c r="G21508" s="414">
        <f t="shared" si="672"/>
        <v>561.83799630361352</v>
      </c>
      <c r="H21508" s="415">
        <f t="shared" si="673"/>
        <v>2.8091899815180676</v>
      </c>
    </row>
    <row r="21509" spans="1:8" ht="15" hidden="1" thickBot="1">
      <c r="A21509" s="409">
        <v>202210</v>
      </c>
      <c r="B21509" s="196" t="s">
        <v>2227</v>
      </c>
      <c r="C21509" s="197" t="s">
        <v>2034</v>
      </c>
      <c r="D21509" s="198" t="s">
        <v>337</v>
      </c>
      <c r="E21509" s="421">
        <v>85473</v>
      </c>
      <c r="F21509" s="413">
        <v>156.91</v>
      </c>
      <c r="G21509" s="414">
        <f t="shared" si="672"/>
        <v>544.726276209292</v>
      </c>
      <c r="H21509" s="415">
        <f t="shared" si="673"/>
        <v>2.7236313810464599</v>
      </c>
    </row>
    <row r="21510" spans="1:8" ht="15" hidden="1" thickBot="1">
      <c r="A21510" s="409">
        <v>202210</v>
      </c>
      <c r="B21510" s="196" t="s">
        <v>2228</v>
      </c>
      <c r="C21510" s="197" t="s">
        <v>2034</v>
      </c>
      <c r="D21510" s="198" t="s">
        <v>337</v>
      </c>
      <c r="E21510" s="421">
        <v>99367</v>
      </c>
      <c r="F21510" s="413">
        <v>156.91</v>
      </c>
      <c r="G21510" s="414">
        <f t="shared" si="672"/>
        <v>633.27385125231024</v>
      </c>
      <c r="H21510" s="415">
        <f t="shared" si="673"/>
        <v>3.1663692562615511</v>
      </c>
    </row>
    <row r="21511" spans="1:8" ht="15" hidden="1" thickBot="1">
      <c r="A21511" s="409">
        <v>202210</v>
      </c>
      <c r="B21511" s="196" t="s">
        <v>2229</v>
      </c>
      <c r="C21511" s="197" t="s">
        <v>2619</v>
      </c>
      <c r="D21511" s="198" t="s">
        <v>350</v>
      </c>
      <c r="E21511" s="421">
        <v>492463.28</v>
      </c>
      <c r="F21511" s="413">
        <v>156.91</v>
      </c>
      <c r="G21511" s="414">
        <f t="shared" si="672"/>
        <v>3138.5079344847368</v>
      </c>
      <c r="H21511" s="415" t="str">
        <f t="shared" si="673"/>
        <v>VER</v>
      </c>
    </row>
    <row r="21512" spans="1:8" ht="15" hidden="1" thickBot="1">
      <c r="A21512" s="409">
        <v>202210</v>
      </c>
      <c r="B21512" s="196" t="s">
        <v>2231</v>
      </c>
      <c r="C21512" s="197" t="s">
        <v>2034</v>
      </c>
      <c r="D21512" s="198" t="s">
        <v>2691</v>
      </c>
      <c r="E21512" s="421">
        <v>493.36</v>
      </c>
      <c r="F21512" s="413">
        <v>156.91</v>
      </c>
      <c r="G21512" s="414">
        <f t="shared" si="672"/>
        <v>3.1442228028806323</v>
      </c>
      <c r="H21512" s="415" t="str">
        <f t="shared" si="673"/>
        <v>VER</v>
      </c>
    </row>
    <row r="21513" spans="1:8" ht="15" hidden="1" thickBot="1">
      <c r="A21513" s="409">
        <v>202210</v>
      </c>
      <c r="B21513" s="196" t="s">
        <v>2232</v>
      </c>
      <c r="C21513" s="197" t="s">
        <v>2034</v>
      </c>
      <c r="D21513" s="198" t="s">
        <v>337</v>
      </c>
      <c r="E21513" s="421">
        <v>94545</v>
      </c>
      <c r="F21513" s="413">
        <v>156.91</v>
      </c>
      <c r="G21513" s="414">
        <f t="shared" si="672"/>
        <v>602.54285896373722</v>
      </c>
      <c r="H21513" s="415">
        <f t="shared" si="673"/>
        <v>3.0127142948186862</v>
      </c>
    </row>
    <row r="21514" spans="1:8" ht="15" hidden="1" thickBot="1">
      <c r="A21514" s="409">
        <v>202210</v>
      </c>
      <c r="B21514" s="196" t="s">
        <v>2233</v>
      </c>
      <c r="C21514" s="197" t="s">
        <v>2034</v>
      </c>
      <c r="D21514" s="198" t="s">
        <v>337</v>
      </c>
      <c r="E21514" s="421">
        <v>85919</v>
      </c>
      <c r="F21514" s="413">
        <v>156.91</v>
      </c>
      <c r="G21514" s="414">
        <f t="shared" si="672"/>
        <v>547.56866993818119</v>
      </c>
      <c r="H21514" s="415">
        <f t="shared" si="673"/>
        <v>2.7378433496909058</v>
      </c>
    </row>
    <row r="21515" spans="1:8" ht="15" hidden="1" thickBot="1">
      <c r="A21515" s="409">
        <v>202210</v>
      </c>
      <c r="B21515" s="196" t="s">
        <v>2234</v>
      </c>
      <c r="C21515" s="197" t="s">
        <v>2034</v>
      </c>
      <c r="D21515" s="198" t="s">
        <v>337</v>
      </c>
      <c r="E21515" s="421">
        <v>84534</v>
      </c>
      <c r="F21515" s="413">
        <v>156.91</v>
      </c>
      <c r="G21515" s="414">
        <f t="shared" si="672"/>
        <v>538.74195398636164</v>
      </c>
      <c r="H21515" s="415">
        <f t="shared" si="673"/>
        <v>2.6937097699318082</v>
      </c>
    </row>
    <row r="21516" spans="1:8" ht="15" hidden="1" thickBot="1">
      <c r="A21516" s="409">
        <v>202210</v>
      </c>
      <c r="B21516" s="196" t="s">
        <v>2235</v>
      </c>
      <c r="C21516" s="197" t="s">
        <v>2034</v>
      </c>
      <c r="D21516" s="198" t="s">
        <v>337</v>
      </c>
      <c r="E21516" s="421">
        <v>92565</v>
      </c>
      <c r="F21516" s="413">
        <v>156.91</v>
      </c>
      <c r="G21516" s="414">
        <f t="shared" si="672"/>
        <v>589.92416034669554</v>
      </c>
      <c r="H21516" s="415">
        <f t="shared" si="673"/>
        <v>2.9496208017334777</v>
      </c>
    </row>
    <row r="21517" spans="1:8" ht="15" hidden="1" thickBot="1">
      <c r="A21517" s="409">
        <v>202210</v>
      </c>
      <c r="B21517" s="196" t="s">
        <v>2236</v>
      </c>
      <c r="C21517" s="197" t="s">
        <v>791</v>
      </c>
      <c r="D21517" s="198" t="s">
        <v>337</v>
      </c>
      <c r="E21517" s="421">
        <v>59692</v>
      </c>
      <c r="F21517" s="413">
        <v>156.91</v>
      </c>
      <c r="G21517" s="414">
        <f t="shared" si="672"/>
        <v>380.42189790325665</v>
      </c>
      <c r="H21517" s="415">
        <f t="shared" si="673"/>
        <v>1.9021094895162833</v>
      </c>
    </row>
    <row r="21518" spans="1:8" ht="15" hidden="1" thickBot="1">
      <c r="A21518" s="409">
        <v>202210</v>
      </c>
      <c r="B21518" s="196" t="s">
        <v>2237</v>
      </c>
      <c r="C21518" s="197" t="s">
        <v>2034</v>
      </c>
      <c r="D21518" s="198" t="s">
        <v>339</v>
      </c>
      <c r="E21518" s="421">
        <v>463</v>
      </c>
      <c r="F21518" s="413">
        <v>156.91</v>
      </c>
      <c r="G21518" s="414">
        <f t="shared" si="672"/>
        <v>2.950736090752661</v>
      </c>
      <c r="H21518" s="415">
        <f t="shared" si="673"/>
        <v>2.950736090752661</v>
      </c>
    </row>
    <row r="21519" spans="1:8" ht="15" hidden="1" thickBot="1">
      <c r="A21519" s="409">
        <v>202210</v>
      </c>
      <c r="B21519" s="196" t="s">
        <v>2238</v>
      </c>
      <c r="C21519" s="197" t="s">
        <v>2034</v>
      </c>
      <c r="D21519" s="198" t="s">
        <v>337</v>
      </c>
      <c r="E21519" s="421">
        <v>70330.31</v>
      </c>
      <c r="F21519" s="413">
        <v>156.91</v>
      </c>
      <c r="G21519" s="414">
        <f t="shared" si="672"/>
        <v>448.22069976419601</v>
      </c>
      <c r="H21519" s="415">
        <f t="shared" si="673"/>
        <v>2.2411034988209799</v>
      </c>
    </row>
    <row r="21520" spans="1:8" ht="15" hidden="1" thickBot="1">
      <c r="A21520" s="409">
        <v>202210</v>
      </c>
      <c r="B21520" s="196" t="s">
        <v>2776</v>
      </c>
      <c r="C21520" s="197" t="s">
        <v>2777</v>
      </c>
      <c r="D21520" s="198" t="s">
        <v>339</v>
      </c>
      <c r="E21520" s="421">
        <v>352</v>
      </c>
      <c r="F21520" s="413">
        <v>156.91</v>
      </c>
      <c r="G21520" s="414">
        <f t="shared" si="672"/>
        <v>2.2433241985851762</v>
      </c>
      <c r="H21520" s="415">
        <f t="shared" si="673"/>
        <v>2.2433241985851762</v>
      </c>
    </row>
    <row r="21521" spans="1:8" ht="15" hidden="1" thickBot="1">
      <c r="A21521" s="409">
        <v>202210</v>
      </c>
      <c r="B21521" s="196" t="s">
        <v>2239</v>
      </c>
      <c r="C21521" s="197" t="s">
        <v>2034</v>
      </c>
      <c r="D21521" s="198" t="s">
        <v>337</v>
      </c>
      <c r="E21521" s="421">
        <v>70330</v>
      </c>
      <c r="F21521" s="413">
        <v>156.91</v>
      </c>
      <c r="G21521" s="414">
        <f t="shared" si="672"/>
        <v>448.21872410936209</v>
      </c>
      <c r="H21521" s="415">
        <f t="shared" si="673"/>
        <v>2.2410936205468106</v>
      </c>
    </row>
    <row r="21522" spans="1:8" ht="15" hidden="1" thickBot="1">
      <c r="A21522" s="409">
        <v>202210</v>
      </c>
      <c r="B21522" s="196" t="s">
        <v>2240</v>
      </c>
      <c r="C21522" s="197" t="s">
        <v>2034</v>
      </c>
      <c r="D21522" s="198" t="s">
        <v>339</v>
      </c>
      <c r="E21522" s="421">
        <v>352</v>
      </c>
      <c r="F21522" s="413">
        <v>156.91</v>
      </c>
      <c r="G21522" s="414">
        <f t="shared" si="672"/>
        <v>2.2433241985851762</v>
      </c>
      <c r="H21522" s="415">
        <f t="shared" si="673"/>
        <v>2.2433241985851762</v>
      </c>
    </row>
    <row r="21523" spans="1:8" ht="15" hidden="1" thickBot="1">
      <c r="A21523" s="409">
        <v>202210</v>
      </c>
      <c r="B21523" s="196" t="s">
        <v>2241</v>
      </c>
      <c r="C21523" s="197" t="s">
        <v>2034</v>
      </c>
      <c r="D21523" s="198" t="s">
        <v>337</v>
      </c>
      <c r="E21523" s="421">
        <v>140665</v>
      </c>
      <c r="F21523" s="413">
        <v>156.91</v>
      </c>
      <c r="G21523" s="414">
        <f t="shared" si="672"/>
        <v>896.46931361927227</v>
      </c>
      <c r="H21523" s="415">
        <f t="shared" si="673"/>
        <v>4.4823465680963617</v>
      </c>
    </row>
    <row r="21524" spans="1:8" ht="15" hidden="1" thickBot="1">
      <c r="A21524" s="409">
        <v>202210</v>
      </c>
      <c r="B21524" s="196" t="s">
        <v>2242</v>
      </c>
      <c r="C21524" s="197" t="s">
        <v>2034</v>
      </c>
      <c r="D21524" s="198" t="s">
        <v>339</v>
      </c>
      <c r="E21524" s="421">
        <v>703</v>
      </c>
      <c r="F21524" s="413">
        <v>156.91</v>
      </c>
      <c r="G21524" s="414">
        <f t="shared" si="672"/>
        <v>4.4802753170607357</v>
      </c>
      <c r="H21524" s="415">
        <f t="shared" si="673"/>
        <v>4.4802753170607357</v>
      </c>
    </row>
    <row r="21525" spans="1:8" ht="15" hidden="1" thickBot="1">
      <c r="A21525" s="409">
        <v>202210</v>
      </c>
      <c r="B21525" s="196" t="s">
        <v>2243</v>
      </c>
      <c r="C21525" s="197" t="s">
        <v>2034</v>
      </c>
      <c r="D21525" s="198" t="s">
        <v>337</v>
      </c>
      <c r="E21525" s="421">
        <v>123138</v>
      </c>
      <c r="F21525" s="413">
        <v>156.91</v>
      </c>
      <c r="G21525" s="414">
        <f t="shared" si="672"/>
        <v>784.76833853801543</v>
      </c>
      <c r="H21525" s="415">
        <f t="shared" si="673"/>
        <v>3.9238416926900772</v>
      </c>
    </row>
    <row r="21526" spans="1:8" ht="15" hidden="1" thickBot="1">
      <c r="A21526" s="409">
        <v>202210</v>
      </c>
      <c r="B21526" s="196" t="s">
        <v>2244</v>
      </c>
      <c r="C21526" s="197" t="s">
        <v>2034</v>
      </c>
      <c r="D21526" s="198" t="s">
        <v>337</v>
      </c>
      <c r="E21526" s="421">
        <v>94545</v>
      </c>
      <c r="F21526" s="413">
        <v>156.91</v>
      </c>
      <c r="G21526" s="414">
        <f t="shared" si="672"/>
        <v>602.54285896373722</v>
      </c>
      <c r="H21526" s="415">
        <f t="shared" si="673"/>
        <v>3.0127142948186862</v>
      </c>
    </row>
    <row r="21527" spans="1:8" ht="15" hidden="1" thickBot="1">
      <c r="A21527" s="409">
        <v>202210</v>
      </c>
      <c r="B21527" s="196" t="s">
        <v>2245</v>
      </c>
      <c r="C21527" s="197" t="s">
        <v>2034</v>
      </c>
      <c r="D21527" s="198" t="s">
        <v>337</v>
      </c>
      <c r="E21527" s="421">
        <v>112417</v>
      </c>
      <c r="F21527" s="413">
        <v>156.91</v>
      </c>
      <c r="G21527" s="414">
        <f t="shared" si="672"/>
        <v>716.44254668281178</v>
      </c>
      <c r="H21527" s="415">
        <f t="shared" si="673"/>
        <v>3.582212733414059</v>
      </c>
    </row>
    <row r="21528" spans="1:8" ht="15" hidden="1" thickBot="1">
      <c r="A21528" s="409">
        <v>202210</v>
      </c>
      <c r="B21528" s="196" t="s">
        <v>2246</v>
      </c>
      <c r="C21528" s="197" t="s">
        <v>2034</v>
      </c>
      <c r="D21528" s="198" t="s">
        <v>339</v>
      </c>
      <c r="E21528" s="421">
        <v>562</v>
      </c>
      <c r="F21528" s="413">
        <v>156.91</v>
      </c>
      <c r="G21528" s="414">
        <f t="shared" si="672"/>
        <v>3.5816710216047416</v>
      </c>
      <c r="H21528" s="415">
        <f t="shared" si="673"/>
        <v>3.5816710216047416</v>
      </c>
    </row>
    <row r="21529" spans="1:8" ht="15" hidden="1" thickBot="1">
      <c r="A21529" s="409">
        <v>202210</v>
      </c>
      <c r="B21529" s="196" t="s">
        <v>2247</v>
      </c>
      <c r="C21529" s="197" t="s">
        <v>2034</v>
      </c>
      <c r="D21529" s="198" t="s">
        <v>337</v>
      </c>
      <c r="E21529" s="421">
        <v>104447</v>
      </c>
      <c r="F21529" s="413">
        <v>156.91</v>
      </c>
      <c r="G21529" s="414">
        <f t="shared" si="672"/>
        <v>665.64909820916455</v>
      </c>
      <c r="H21529" s="415">
        <f t="shared" si="673"/>
        <v>3.3282454910458226</v>
      </c>
    </row>
    <row r="21530" spans="1:8" ht="15" hidden="1" thickBot="1">
      <c r="A21530" s="409">
        <v>202210</v>
      </c>
      <c r="B21530" s="196" t="s">
        <v>2248</v>
      </c>
      <c r="C21530" s="197" t="s">
        <v>2620</v>
      </c>
      <c r="D21530" s="198" t="s">
        <v>337</v>
      </c>
      <c r="E21530" s="421">
        <v>59208</v>
      </c>
      <c r="F21530" s="413">
        <v>156.91</v>
      </c>
      <c r="G21530" s="414">
        <f t="shared" si="672"/>
        <v>377.33732713020203</v>
      </c>
      <c r="H21530" s="415">
        <f t="shared" si="673"/>
        <v>1.8866866356510101</v>
      </c>
    </row>
    <row r="21531" spans="1:8" ht="15" hidden="1" thickBot="1">
      <c r="A21531" s="409">
        <v>202210</v>
      </c>
      <c r="B21531" s="196" t="s">
        <v>2250</v>
      </c>
      <c r="C21531" s="197" t="s">
        <v>2251</v>
      </c>
      <c r="D21531" s="198" t="s">
        <v>337</v>
      </c>
      <c r="E21531" s="421">
        <v>10393</v>
      </c>
      <c r="F21531" s="413">
        <v>156.91</v>
      </c>
      <c r="G21531" s="414">
        <f t="shared" si="672"/>
        <v>66.235421579249248</v>
      </c>
      <c r="H21531" s="415">
        <f t="shared" si="673"/>
        <v>0.33117710789624621</v>
      </c>
    </row>
    <row r="21532" spans="1:8" ht="15" hidden="1" thickBot="1">
      <c r="A21532" s="409">
        <v>202210</v>
      </c>
      <c r="B21532" s="196" t="s">
        <v>2252</v>
      </c>
      <c r="C21532" s="197" t="s">
        <v>2251</v>
      </c>
      <c r="D21532" s="198" t="s">
        <v>374</v>
      </c>
      <c r="E21532" s="421">
        <v>0.01</v>
      </c>
      <c r="F21532" s="413">
        <v>156.91</v>
      </c>
      <c r="G21532" s="414">
        <f t="shared" si="672"/>
        <v>6.3730801096169775E-5</v>
      </c>
      <c r="H21532" s="415" t="str">
        <f t="shared" si="673"/>
        <v>VER</v>
      </c>
    </row>
    <row r="21533" spans="1:8" ht="15" hidden="1" thickBot="1">
      <c r="A21533" s="409">
        <v>202210</v>
      </c>
      <c r="B21533" s="196" t="s">
        <v>2253</v>
      </c>
      <c r="C21533" s="197" t="s">
        <v>791</v>
      </c>
      <c r="D21533" s="198" t="s">
        <v>337</v>
      </c>
      <c r="E21533" s="421">
        <v>108650</v>
      </c>
      <c r="F21533" s="413">
        <v>156.91</v>
      </c>
      <c r="G21533" s="414">
        <f t="shared" si="672"/>
        <v>692.43515390988466</v>
      </c>
      <c r="H21533" s="415">
        <f t="shared" si="673"/>
        <v>3.4621757695494235</v>
      </c>
    </row>
    <row r="21534" spans="1:8" ht="15" hidden="1" thickBot="1">
      <c r="A21534" s="409">
        <v>202210</v>
      </c>
      <c r="B21534" s="196" t="s">
        <v>2254</v>
      </c>
      <c r="C21534" s="197" t="s">
        <v>791</v>
      </c>
      <c r="D21534" s="198" t="s">
        <v>337</v>
      </c>
      <c r="E21534" s="421">
        <v>153073</v>
      </c>
      <c r="F21534" s="413">
        <v>156.91</v>
      </c>
      <c r="G21534" s="414">
        <f t="shared" si="672"/>
        <v>975.54649161939972</v>
      </c>
      <c r="H21534" s="415">
        <f t="shared" si="673"/>
        <v>4.8777324580969985</v>
      </c>
    </row>
    <row r="21535" spans="1:8" ht="15" hidden="1" thickBot="1">
      <c r="A21535" s="409">
        <v>202210</v>
      </c>
      <c r="B21535" s="196" t="s">
        <v>2255</v>
      </c>
      <c r="C21535" s="197" t="s">
        <v>791</v>
      </c>
      <c r="D21535" s="198" t="s">
        <v>337</v>
      </c>
      <c r="E21535" s="421">
        <v>72016</v>
      </c>
      <c r="F21535" s="413">
        <v>156.91</v>
      </c>
      <c r="G21535" s="414">
        <f t="shared" si="672"/>
        <v>458.96373717417629</v>
      </c>
      <c r="H21535" s="415">
        <f t="shared" si="673"/>
        <v>2.2948186858708812</v>
      </c>
    </row>
    <row r="21536" spans="1:8" ht="15" hidden="1" thickBot="1">
      <c r="A21536" s="409">
        <v>202210</v>
      </c>
      <c r="B21536" s="196" t="s">
        <v>2256</v>
      </c>
      <c r="C21536" s="197" t="s">
        <v>791</v>
      </c>
      <c r="D21536" s="198" t="s">
        <v>337</v>
      </c>
      <c r="E21536" s="421">
        <v>110684</v>
      </c>
      <c r="F21536" s="413">
        <v>156.91</v>
      </c>
      <c r="G21536" s="414">
        <f t="shared" si="672"/>
        <v>705.3979988528456</v>
      </c>
      <c r="H21536" s="415">
        <f t="shared" si="673"/>
        <v>3.5269899942642282</v>
      </c>
    </row>
    <row r="21537" spans="1:8" ht="15" hidden="1" thickBot="1">
      <c r="A21537" s="409">
        <v>202210</v>
      </c>
      <c r="B21537" s="196" t="s">
        <v>2257</v>
      </c>
      <c r="C21537" s="197" t="s">
        <v>791</v>
      </c>
      <c r="D21537" s="198" t="s">
        <v>337</v>
      </c>
      <c r="E21537" s="421">
        <v>113976</v>
      </c>
      <c r="F21537" s="413">
        <v>156.91</v>
      </c>
      <c r="G21537" s="414">
        <f t="shared" si="672"/>
        <v>726.37817857370464</v>
      </c>
      <c r="H21537" s="415">
        <f t="shared" si="673"/>
        <v>3.6318908928685234</v>
      </c>
    </row>
    <row r="21538" spans="1:8" ht="15" hidden="1" thickBot="1">
      <c r="A21538" s="409">
        <v>202210</v>
      </c>
      <c r="B21538" s="196" t="s">
        <v>2258</v>
      </c>
      <c r="C21538" s="197" t="s">
        <v>791</v>
      </c>
      <c r="D21538" s="198" t="s">
        <v>337</v>
      </c>
      <c r="E21538" s="421">
        <v>113976</v>
      </c>
      <c r="F21538" s="413">
        <v>156.91</v>
      </c>
      <c r="G21538" s="414">
        <f t="shared" si="672"/>
        <v>726.37817857370464</v>
      </c>
      <c r="H21538" s="415">
        <f t="shared" si="673"/>
        <v>3.6318908928685234</v>
      </c>
    </row>
    <row r="21539" spans="1:8" ht="15" hidden="1" thickBot="1">
      <c r="A21539" s="409">
        <v>202210</v>
      </c>
      <c r="B21539" s="196" t="s">
        <v>2259</v>
      </c>
      <c r="C21539" s="197" t="s">
        <v>791</v>
      </c>
      <c r="D21539" s="198" t="s">
        <v>337</v>
      </c>
      <c r="E21539" s="421">
        <v>113976</v>
      </c>
      <c r="F21539" s="413">
        <v>156.91</v>
      </c>
      <c r="G21539" s="414">
        <f t="shared" si="672"/>
        <v>726.37817857370464</v>
      </c>
      <c r="H21539" s="415">
        <f t="shared" si="673"/>
        <v>3.6318908928685234</v>
      </c>
    </row>
    <row r="21540" spans="1:8" ht="15" hidden="1" thickBot="1">
      <c r="A21540" s="409">
        <v>202210</v>
      </c>
      <c r="B21540" s="196" t="s">
        <v>2260</v>
      </c>
      <c r="C21540" s="197" t="s">
        <v>791</v>
      </c>
      <c r="D21540" s="198" t="s">
        <v>339</v>
      </c>
      <c r="E21540" s="421">
        <v>570</v>
      </c>
      <c r="F21540" s="413">
        <v>156.91</v>
      </c>
      <c r="G21540" s="414">
        <f t="shared" si="672"/>
        <v>3.6326556624816773</v>
      </c>
      <c r="H21540" s="415">
        <f t="shared" si="673"/>
        <v>3.6326556624816773</v>
      </c>
    </row>
    <row r="21541" spans="1:8" ht="15" hidden="1" thickBot="1">
      <c r="A21541" s="409">
        <v>202210</v>
      </c>
      <c r="B21541" s="196" t="s">
        <v>2261</v>
      </c>
      <c r="C21541" s="197" t="s">
        <v>791</v>
      </c>
      <c r="D21541" s="198" t="s">
        <v>337</v>
      </c>
      <c r="E21541" s="421">
        <v>113976</v>
      </c>
      <c r="F21541" s="413">
        <v>156.91</v>
      </c>
      <c r="G21541" s="414">
        <f t="shared" si="672"/>
        <v>726.37817857370464</v>
      </c>
      <c r="H21541" s="415">
        <f t="shared" si="673"/>
        <v>3.6318908928685234</v>
      </c>
    </row>
    <row r="21542" spans="1:8" ht="15" hidden="1" thickBot="1">
      <c r="A21542" s="409">
        <v>202210</v>
      </c>
      <c r="B21542" s="196" t="s">
        <v>2262</v>
      </c>
      <c r="C21542" s="197" t="s">
        <v>791</v>
      </c>
      <c r="D21542" s="198" t="s">
        <v>337</v>
      </c>
      <c r="E21542" s="421">
        <v>170053</v>
      </c>
      <c r="F21542" s="413">
        <v>156.91</v>
      </c>
      <c r="G21542" s="414">
        <f t="shared" si="672"/>
        <v>1083.761391880696</v>
      </c>
      <c r="H21542" s="415">
        <f t="shared" si="673"/>
        <v>5.4188069594034802</v>
      </c>
    </row>
    <row r="21543" spans="1:8" ht="15" hidden="1" thickBot="1">
      <c r="A21543" s="409">
        <v>202210</v>
      </c>
      <c r="B21543" s="196" t="s">
        <v>2263</v>
      </c>
      <c r="C21543" s="197" t="s">
        <v>791</v>
      </c>
      <c r="D21543" s="198" t="s">
        <v>339</v>
      </c>
      <c r="E21543" s="421">
        <v>850</v>
      </c>
      <c r="F21543" s="413">
        <v>156.91</v>
      </c>
      <c r="G21543" s="414">
        <f t="shared" si="672"/>
        <v>5.4171180931744312</v>
      </c>
      <c r="H21543" s="415">
        <f t="shared" si="673"/>
        <v>5.4171180931744312</v>
      </c>
    </row>
    <row r="21544" spans="1:8" ht="15" hidden="1" thickBot="1">
      <c r="A21544" s="409">
        <v>202210</v>
      </c>
      <c r="B21544" s="196" t="s">
        <v>2264</v>
      </c>
      <c r="C21544" s="197" t="s">
        <v>791</v>
      </c>
      <c r="D21544" s="198" t="s">
        <v>337</v>
      </c>
      <c r="E21544" s="421">
        <v>69835</v>
      </c>
      <c r="F21544" s="413">
        <v>156.91</v>
      </c>
      <c r="G21544" s="414">
        <f t="shared" si="672"/>
        <v>445.06404945510167</v>
      </c>
      <c r="H21544" s="415">
        <f t="shared" si="673"/>
        <v>2.2253202472755085</v>
      </c>
    </row>
    <row r="21545" spans="1:8" ht="15" hidden="1" thickBot="1">
      <c r="A21545" s="409">
        <v>202210</v>
      </c>
      <c r="B21545" s="196" t="s">
        <v>2265</v>
      </c>
      <c r="C21545" s="197" t="s">
        <v>791</v>
      </c>
      <c r="D21545" s="198" t="s">
        <v>339</v>
      </c>
      <c r="E21545" s="421">
        <v>349</v>
      </c>
      <c r="F21545" s="413">
        <v>156.91</v>
      </c>
      <c r="G21545" s="414">
        <f t="shared" si="672"/>
        <v>2.2242049582563252</v>
      </c>
      <c r="H21545" s="415">
        <f t="shared" si="673"/>
        <v>2.2242049582563252</v>
      </c>
    </row>
    <row r="21546" spans="1:8" ht="15" hidden="1" thickBot="1">
      <c r="A21546" s="409">
        <v>202210</v>
      </c>
      <c r="B21546" s="196" t="s">
        <v>2266</v>
      </c>
      <c r="C21546" s="197" t="s">
        <v>791</v>
      </c>
      <c r="D21546" s="198" t="s">
        <v>337</v>
      </c>
      <c r="E21546" s="421">
        <v>108585</v>
      </c>
      <c r="F21546" s="413">
        <v>156.91</v>
      </c>
      <c r="G21546" s="414">
        <f t="shared" si="672"/>
        <v>692.0209037027596</v>
      </c>
      <c r="H21546" s="415">
        <f t="shared" si="673"/>
        <v>3.460104518513798</v>
      </c>
    </row>
    <row r="21547" spans="1:8" ht="15" hidden="1" thickBot="1">
      <c r="A21547" s="409">
        <v>202210</v>
      </c>
      <c r="B21547" s="196" t="s">
        <v>2267</v>
      </c>
      <c r="C21547" s="197" t="s">
        <v>791</v>
      </c>
      <c r="D21547" s="198" t="s">
        <v>339</v>
      </c>
      <c r="E21547" s="421">
        <v>543</v>
      </c>
      <c r="F21547" s="413">
        <v>156.91</v>
      </c>
      <c r="G21547" s="414">
        <f t="shared" si="672"/>
        <v>3.4605824995220189</v>
      </c>
      <c r="H21547" s="415">
        <f t="shared" si="673"/>
        <v>3.4605824995220189</v>
      </c>
    </row>
    <row r="21548" spans="1:8" ht="15" hidden="1" thickBot="1">
      <c r="A21548" s="409">
        <v>202210</v>
      </c>
      <c r="B21548" s="196" t="s">
        <v>2268</v>
      </c>
      <c r="C21548" s="197" t="s">
        <v>791</v>
      </c>
      <c r="D21548" s="198" t="s">
        <v>337</v>
      </c>
      <c r="E21548" s="421">
        <v>104027</v>
      </c>
      <c r="F21548" s="413">
        <v>156.91</v>
      </c>
      <c r="G21548" s="414">
        <f t="shared" si="672"/>
        <v>662.97240456312534</v>
      </c>
      <c r="H21548" s="415">
        <f t="shared" si="673"/>
        <v>3.3148620228156265</v>
      </c>
    </row>
    <row r="21549" spans="1:8" ht="15" hidden="1" thickBot="1">
      <c r="A21549" s="409">
        <v>202210</v>
      </c>
      <c r="B21549" s="196" t="s">
        <v>2269</v>
      </c>
      <c r="C21549" s="197" t="s">
        <v>2034</v>
      </c>
      <c r="D21549" s="198" t="s">
        <v>337</v>
      </c>
      <c r="E21549" s="421">
        <v>121279</v>
      </c>
      <c r="F21549" s="413">
        <v>156.91</v>
      </c>
      <c r="G21549" s="414">
        <f t="shared" si="672"/>
        <v>772.92078261423751</v>
      </c>
      <c r="H21549" s="415">
        <f t="shared" si="673"/>
        <v>3.8646039130711873</v>
      </c>
    </row>
    <row r="21550" spans="1:8" ht="15" hidden="1" thickBot="1">
      <c r="A21550" s="409">
        <v>202210</v>
      </c>
      <c r="B21550" s="196" t="s">
        <v>2270</v>
      </c>
      <c r="C21550" s="197" t="s">
        <v>791</v>
      </c>
      <c r="D21550" s="198" t="s">
        <v>337</v>
      </c>
      <c r="E21550" s="421">
        <v>102220</v>
      </c>
      <c r="F21550" s="413">
        <v>156.91</v>
      </c>
      <c r="G21550" s="414">
        <f t="shared" si="672"/>
        <v>651.45624880504749</v>
      </c>
      <c r="H21550" s="415">
        <f t="shared" si="673"/>
        <v>3.2572812440252377</v>
      </c>
    </row>
    <row r="21551" spans="1:8" ht="15" hidden="1" thickBot="1">
      <c r="A21551" s="409">
        <v>202210</v>
      </c>
      <c r="B21551" s="196" t="s">
        <v>2271</v>
      </c>
      <c r="C21551" s="197" t="s">
        <v>791</v>
      </c>
      <c r="D21551" s="198" t="s">
        <v>337</v>
      </c>
      <c r="E21551" s="421">
        <v>103413</v>
      </c>
      <c r="F21551" s="413">
        <v>156.91</v>
      </c>
      <c r="G21551" s="414">
        <f t="shared" si="672"/>
        <v>659.05933337582053</v>
      </c>
      <c r="H21551" s="415">
        <f t="shared" si="673"/>
        <v>3.2952966668791026</v>
      </c>
    </row>
    <row r="21552" spans="1:8" ht="15" hidden="1" thickBot="1">
      <c r="A21552" s="409">
        <v>202210</v>
      </c>
      <c r="B21552" s="196" t="s">
        <v>2272</v>
      </c>
      <c r="C21552" s="197" t="s">
        <v>791</v>
      </c>
      <c r="D21552" s="198" t="s">
        <v>337</v>
      </c>
      <c r="E21552" s="421">
        <v>148484</v>
      </c>
      <c r="F21552" s="413">
        <v>156.91</v>
      </c>
      <c r="G21552" s="414">
        <f t="shared" si="672"/>
        <v>946.30042699636738</v>
      </c>
      <c r="H21552" s="415">
        <f t="shared" si="673"/>
        <v>4.7315021349818371</v>
      </c>
    </row>
    <row r="21553" spans="1:8" ht="15" hidden="1" thickBot="1">
      <c r="A21553" s="409">
        <v>202210</v>
      </c>
      <c r="B21553" s="196" t="s">
        <v>2273</v>
      </c>
      <c r="C21553" s="197" t="s">
        <v>791</v>
      </c>
      <c r="D21553" s="198" t="s">
        <v>337</v>
      </c>
      <c r="E21553" s="421">
        <v>113976</v>
      </c>
      <c r="F21553" s="413">
        <v>156.91</v>
      </c>
      <c r="G21553" s="414">
        <f t="shared" si="672"/>
        <v>726.37817857370464</v>
      </c>
      <c r="H21553" s="415">
        <f t="shared" si="673"/>
        <v>3.6318908928685234</v>
      </c>
    </row>
    <row r="21554" spans="1:8" ht="15" hidden="1" thickBot="1">
      <c r="A21554" s="409">
        <v>202210</v>
      </c>
      <c r="B21554" s="196" t="s">
        <v>2274</v>
      </c>
      <c r="C21554" s="197" t="s">
        <v>791</v>
      </c>
      <c r="D21554" s="198" t="s">
        <v>339</v>
      </c>
      <c r="E21554" s="421">
        <v>570</v>
      </c>
      <c r="F21554" s="413">
        <v>156.91</v>
      </c>
      <c r="G21554" s="414">
        <f t="shared" si="672"/>
        <v>3.6326556624816773</v>
      </c>
      <c r="H21554" s="415">
        <f t="shared" si="673"/>
        <v>3.6326556624816773</v>
      </c>
    </row>
    <row r="21555" spans="1:8" ht="15" hidden="1" thickBot="1">
      <c r="A21555" s="409">
        <v>202210</v>
      </c>
      <c r="B21555" s="196" t="s">
        <v>2275</v>
      </c>
      <c r="C21555" s="197" t="s">
        <v>791</v>
      </c>
      <c r="D21555" s="198" t="s">
        <v>337</v>
      </c>
      <c r="E21555" s="421">
        <v>89278</v>
      </c>
      <c r="F21555" s="413">
        <v>156.91</v>
      </c>
      <c r="G21555" s="414">
        <f t="shared" si="672"/>
        <v>568.9758460263846</v>
      </c>
      <c r="H21555" s="415">
        <f t="shared" si="673"/>
        <v>2.844879230131923</v>
      </c>
    </row>
    <row r="21556" spans="1:8" ht="15" hidden="1" thickBot="1">
      <c r="A21556" s="409">
        <v>202210</v>
      </c>
      <c r="B21556" s="196" t="s">
        <v>2276</v>
      </c>
      <c r="C21556" s="197" t="s">
        <v>791</v>
      </c>
      <c r="D21556" s="198" t="s">
        <v>337</v>
      </c>
      <c r="E21556" s="421">
        <v>147861</v>
      </c>
      <c r="F21556" s="413">
        <v>156.91</v>
      </c>
      <c r="G21556" s="414">
        <f t="shared" si="672"/>
        <v>942.32999808807597</v>
      </c>
      <c r="H21556" s="415">
        <f t="shared" si="673"/>
        <v>4.7116499904403799</v>
      </c>
    </row>
    <row r="21557" spans="1:8" ht="15" hidden="1" thickBot="1">
      <c r="A21557" s="409">
        <v>202210</v>
      </c>
      <c r="B21557" s="196" t="s">
        <v>2277</v>
      </c>
      <c r="C21557" s="197" t="s">
        <v>791</v>
      </c>
      <c r="D21557" s="198" t="s">
        <v>337</v>
      </c>
      <c r="E21557" s="421">
        <v>147861</v>
      </c>
      <c r="F21557" s="413">
        <v>156.91</v>
      </c>
      <c r="G21557" s="414">
        <f t="shared" si="672"/>
        <v>942.32999808807597</v>
      </c>
      <c r="H21557" s="415">
        <f t="shared" si="673"/>
        <v>4.7116499904403799</v>
      </c>
    </row>
    <row r="21558" spans="1:8" ht="15" hidden="1" thickBot="1">
      <c r="A21558" s="409">
        <v>202210</v>
      </c>
      <c r="B21558" s="196" t="s">
        <v>2278</v>
      </c>
      <c r="C21558" s="197" t="s">
        <v>791</v>
      </c>
      <c r="D21558" s="198" t="s">
        <v>337</v>
      </c>
      <c r="E21558" s="421">
        <v>80805</v>
      </c>
      <c r="F21558" s="413">
        <v>156.91</v>
      </c>
      <c r="G21558" s="414">
        <f t="shared" si="672"/>
        <v>514.97673825759989</v>
      </c>
      <c r="H21558" s="415">
        <f t="shared" si="673"/>
        <v>2.5748836912879995</v>
      </c>
    </row>
    <row r="21559" spans="1:8" ht="15" hidden="1" thickBot="1">
      <c r="A21559" s="409">
        <v>202210</v>
      </c>
      <c r="B21559" s="196" t="s">
        <v>2279</v>
      </c>
      <c r="C21559" s="197" t="s">
        <v>791</v>
      </c>
      <c r="D21559" s="198" t="s">
        <v>339</v>
      </c>
      <c r="E21559" s="421">
        <v>404</v>
      </c>
      <c r="F21559" s="413">
        <v>156.91</v>
      </c>
      <c r="G21559" s="414">
        <f t="shared" si="672"/>
        <v>2.5747243642852591</v>
      </c>
      <c r="H21559" s="415">
        <f t="shared" si="673"/>
        <v>2.5747243642852591</v>
      </c>
    </row>
    <row r="21560" spans="1:8" ht="15" hidden="1" thickBot="1">
      <c r="A21560" s="409">
        <v>202210</v>
      </c>
      <c r="B21560" s="196" t="s">
        <v>2280</v>
      </c>
      <c r="C21560" s="197" t="s">
        <v>791</v>
      </c>
      <c r="D21560" s="198" t="s">
        <v>339</v>
      </c>
      <c r="E21560" s="421">
        <v>446</v>
      </c>
      <c r="F21560" s="413">
        <v>156.91</v>
      </c>
      <c r="G21560" s="414">
        <f t="shared" si="672"/>
        <v>2.8423937288891721</v>
      </c>
      <c r="H21560" s="415">
        <f t="shared" si="673"/>
        <v>2.8423937288891721</v>
      </c>
    </row>
    <row r="21561" spans="1:8" ht="15" hidden="1" thickBot="1">
      <c r="A21561" s="409">
        <v>202210</v>
      </c>
      <c r="B21561" s="196" t="s">
        <v>2281</v>
      </c>
      <c r="C21561" s="197" t="s">
        <v>791</v>
      </c>
      <c r="D21561" s="198" t="s">
        <v>337</v>
      </c>
      <c r="E21561" s="421">
        <v>155109</v>
      </c>
      <c r="F21561" s="413">
        <v>156.91</v>
      </c>
      <c r="G21561" s="414">
        <f t="shared" si="672"/>
        <v>988.52208272257985</v>
      </c>
      <c r="H21561" s="415">
        <f t="shared" si="673"/>
        <v>4.9426104136128997</v>
      </c>
    </row>
    <row r="21562" spans="1:8" ht="15" hidden="1" thickBot="1">
      <c r="A21562" s="409">
        <v>202210</v>
      </c>
      <c r="B21562" s="196" t="s">
        <v>2282</v>
      </c>
      <c r="C21562" s="197" t="s">
        <v>791</v>
      </c>
      <c r="D21562" s="198" t="s">
        <v>337</v>
      </c>
      <c r="E21562" s="421">
        <v>155109</v>
      </c>
      <c r="F21562" s="413">
        <v>156.91</v>
      </c>
      <c r="G21562" s="414">
        <f t="shared" si="672"/>
        <v>988.52208272257985</v>
      </c>
      <c r="H21562" s="415">
        <f t="shared" si="673"/>
        <v>4.9426104136128997</v>
      </c>
    </row>
    <row r="21563" spans="1:8" ht="15" hidden="1" thickBot="1">
      <c r="A21563" s="409">
        <v>202210</v>
      </c>
      <c r="B21563" s="196" t="s">
        <v>2283</v>
      </c>
      <c r="C21563" s="197" t="s">
        <v>791</v>
      </c>
      <c r="D21563" s="198" t="s">
        <v>337</v>
      </c>
      <c r="E21563" s="421">
        <v>148484</v>
      </c>
      <c r="F21563" s="413">
        <v>156.91</v>
      </c>
      <c r="G21563" s="414">
        <f t="shared" si="672"/>
        <v>946.30042699636738</v>
      </c>
      <c r="H21563" s="415">
        <f t="shared" si="673"/>
        <v>4.7315021349818371</v>
      </c>
    </row>
    <row r="21564" spans="1:8" ht="15" hidden="1" thickBot="1">
      <c r="A21564" s="409">
        <v>202210</v>
      </c>
      <c r="B21564" s="196" t="s">
        <v>2284</v>
      </c>
      <c r="C21564" s="197" t="s">
        <v>791</v>
      </c>
      <c r="D21564" s="198" t="s">
        <v>337</v>
      </c>
      <c r="E21564" s="421">
        <v>148484</v>
      </c>
      <c r="F21564" s="413">
        <v>156.91</v>
      </c>
      <c r="G21564" s="414">
        <f t="shared" si="672"/>
        <v>946.30042699636738</v>
      </c>
      <c r="H21564" s="415">
        <f t="shared" si="673"/>
        <v>4.7315021349818371</v>
      </c>
    </row>
    <row r="21565" spans="1:8" ht="15" hidden="1" thickBot="1">
      <c r="A21565" s="409">
        <v>202210</v>
      </c>
      <c r="B21565" s="196" t="s">
        <v>2285</v>
      </c>
      <c r="C21565" s="197" t="s">
        <v>791</v>
      </c>
      <c r="D21565" s="198" t="s">
        <v>337</v>
      </c>
      <c r="E21565" s="421">
        <v>148484</v>
      </c>
      <c r="F21565" s="413">
        <v>156.91</v>
      </c>
      <c r="G21565" s="414">
        <f t="shared" si="672"/>
        <v>946.30042699636738</v>
      </c>
      <c r="H21565" s="415">
        <f t="shared" si="673"/>
        <v>4.7315021349818371</v>
      </c>
    </row>
    <row r="21566" spans="1:8" ht="15" hidden="1" thickBot="1">
      <c r="A21566" s="409">
        <v>202210</v>
      </c>
      <c r="B21566" s="196" t="s">
        <v>2286</v>
      </c>
      <c r="C21566" s="197" t="s">
        <v>791</v>
      </c>
      <c r="D21566" s="198" t="s">
        <v>339</v>
      </c>
      <c r="E21566" s="421">
        <v>742</v>
      </c>
      <c r="F21566" s="413">
        <v>156.91</v>
      </c>
      <c r="G21566" s="414">
        <f t="shared" si="672"/>
        <v>4.7288254413357977</v>
      </c>
      <c r="H21566" s="415">
        <f t="shared" si="673"/>
        <v>4.7288254413357977</v>
      </c>
    </row>
    <row r="21567" spans="1:8" ht="15" hidden="1" thickBot="1">
      <c r="A21567" s="409">
        <v>202210</v>
      </c>
      <c r="B21567" s="196" t="s">
        <v>2287</v>
      </c>
      <c r="C21567" s="197" t="s">
        <v>791</v>
      </c>
      <c r="D21567" s="198" t="s">
        <v>337</v>
      </c>
      <c r="E21567" s="421">
        <v>148484</v>
      </c>
      <c r="F21567" s="413">
        <v>156.91</v>
      </c>
      <c r="G21567" s="414">
        <f t="shared" si="672"/>
        <v>946.30042699636738</v>
      </c>
      <c r="H21567" s="415">
        <f t="shared" si="673"/>
        <v>4.7315021349818371</v>
      </c>
    </row>
    <row r="21568" spans="1:8" ht="15" hidden="1" thickBot="1">
      <c r="A21568" s="409">
        <v>202210</v>
      </c>
      <c r="B21568" s="196" t="s">
        <v>2288</v>
      </c>
      <c r="C21568" s="197" t="s">
        <v>791</v>
      </c>
      <c r="D21568" s="198" t="s">
        <v>337</v>
      </c>
      <c r="E21568" s="421">
        <v>148484</v>
      </c>
      <c r="F21568" s="413">
        <v>156.91</v>
      </c>
      <c r="G21568" s="414">
        <f t="shared" si="672"/>
        <v>946.30042699636738</v>
      </c>
      <c r="H21568" s="415">
        <f t="shared" si="673"/>
        <v>4.7315021349818371</v>
      </c>
    </row>
    <row r="21569" spans="1:8" ht="15" hidden="1" thickBot="1">
      <c r="A21569" s="409">
        <v>202210</v>
      </c>
      <c r="B21569" s="196" t="s">
        <v>2289</v>
      </c>
      <c r="C21569" s="197" t="s">
        <v>791</v>
      </c>
      <c r="D21569" s="198" t="s">
        <v>337</v>
      </c>
      <c r="E21569" s="421">
        <v>148484</v>
      </c>
      <c r="F21569" s="413">
        <v>156.91</v>
      </c>
      <c r="G21569" s="414">
        <f t="shared" si="672"/>
        <v>946.30042699636738</v>
      </c>
      <c r="H21569" s="415">
        <f t="shared" si="673"/>
        <v>4.7315021349818371</v>
      </c>
    </row>
    <row r="21570" spans="1:8" ht="15" hidden="1" thickBot="1">
      <c r="A21570" s="409">
        <v>202210</v>
      </c>
      <c r="B21570" s="196" t="s">
        <v>2290</v>
      </c>
      <c r="C21570" s="197" t="s">
        <v>791</v>
      </c>
      <c r="D21570" s="198" t="s">
        <v>337</v>
      </c>
      <c r="E21570" s="421">
        <v>148484</v>
      </c>
      <c r="F21570" s="413">
        <v>156.91</v>
      </c>
      <c r="G21570" s="414">
        <f t="shared" ref="G21570:G21633" si="674">+E21570/F21570</f>
        <v>946.30042699636738</v>
      </c>
      <c r="H21570" s="415">
        <f t="shared" ref="H21570:H21633" si="675">IF(D21570="TB",G21570/200,IF(D21570="LT",G21570,"VER"))</f>
        <v>4.7315021349818371</v>
      </c>
    </row>
    <row r="21571" spans="1:8" ht="15" hidden="1" thickBot="1">
      <c r="A21571" s="409">
        <v>202210</v>
      </c>
      <c r="B21571" s="196" t="s">
        <v>2291</v>
      </c>
      <c r="C21571" s="197" t="s">
        <v>791</v>
      </c>
      <c r="D21571" s="198" t="s">
        <v>339</v>
      </c>
      <c r="E21571" s="421">
        <v>742</v>
      </c>
      <c r="F21571" s="413">
        <v>156.91</v>
      </c>
      <c r="G21571" s="414">
        <f t="shared" si="674"/>
        <v>4.7288254413357977</v>
      </c>
      <c r="H21571" s="415">
        <f t="shared" si="675"/>
        <v>4.7288254413357977</v>
      </c>
    </row>
    <row r="21572" spans="1:8" ht="15" hidden="1" thickBot="1">
      <c r="A21572" s="409">
        <v>202210</v>
      </c>
      <c r="B21572" s="196" t="s">
        <v>2292</v>
      </c>
      <c r="C21572" s="197" t="s">
        <v>791</v>
      </c>
      <c r="D21572" s="198" t="s">
        <v>337</v>
      </c>
      <c r="E21572" s="421">
        <v>130287</v>
      </c>
      <c r="F21572" s="413">
        <v>156.91</v>
      </c>
      <c r="G21572" s="414">
        <f t="shared" si="674"/>
        <v>830.32948824166726</v>
      </c>
      <c r="H21572" s="415">
        <f t="shared" si="675"/>
        <v>4.1516474412083362</v>
      </c>
    </row>
    <row r="21573" spans="1:8" ht="15" hidden="1" thickBot="1">
      <c r="A21573" s="409">
        <v>202210</v>
      </c>
      <c r="B21573" s="196" t="s">
        <v>2293</v>
      </c>
      <c r="C21573" s="197" t="s">
        <v>791</v>
      </c>
      <c r="D21573" s="198" t="s">
        <v>337</v>
      </c>
      <c r="E21573" s="421">
        <v>129494</v>
      </c>
      <c r="F21573" s="413">
        <v>156.91</v>
      </c>
      <c r="G21573" s="414">
        <f t="shared" si="674"/>
        <v>825.27563571474093</v>
      </c>
      <c r="H21573" s="415">
        <f t="shared" si="675"/>
        <v>4.126378178573705</v>
      </c>
    </row>
    <row r="21574" spans="1:8" ht="15" hidden="1" thickBot="1">
      <c r="A21574" s="409">
        <v>202210</v>
      </c>
      <c r="B21574" s="196" t="s">
        <v>2294</v>
      </c>
      <c r="C21574" s="197" t="s">
        <v>791</v>
      </c>
      <c r="D21574" s="198" t="s">
        <v>339</v>
      </c>
      <c r="E21574" s="421">
        <v>647</v>
      </c>
      <c r="F21574" s="413">
        <v>156.91</v>
      </c>
      <c r="G21574" s="414">
        <f t="shared" si="674"/>
        <v>4.1233828309221847</v>
      </c>
      <c r="H21574" s="415">
        <f t="shared" si="675"/>
        <v>4.1233828309221847</v>
      </c>
    </row>
    <row r="21575" spans="1:8" ht="15" hidden="1" thickBot="1">
      <c r="A21575" s="409">
        <v>202210</v>
      </c>
      <c r="B21575" s="196" t="s">
        <v>2295</v>
      </c>
      <c r="C21575" s="197" t="s">
        <v>791</v>
      </c>
      <c r="D21575" s="198" t="s">
        <v>337</v>
      </c>
      <c r="E21575" s="421">
        <v>129619</v>
      </c>
      <c r="F21575" s="413">
        <v>156.91</v>
      </c>
      <c r="G21575" s="414">
        <f t="shared" si="674"/>
        <v>826.07227072844307</v>
      </c>
      <c r="H21575" s="415">
        <f t="shared" si="675"/>
        <v>4.1303613536422157</v>
      </c>
    </row>
    <row r="21576" spans="1:8" ht="15" hidden="1" thickBot="1">
      <c r="A21576" s="409">
        <v>202210</v>
      </c>
      <c r="B21576" s="196" t="s">
        <v>2296</v>
      </c>
      <c r="C21576" s="197" t="s">
        <v>791</v>
      </c>
      <c r="D21576" s="198" t="s">
        <v>339</v>
      </c>
      <c r="E21576" s="421">
        <v>648</v>
      </c>
      <c r="F21576" s="413">
        <v>156.91</v>
      </c>
      <c r="G21576" s="414">
        <f t="shared" si="674"/>
        <v>4.1297559110318014</v>
      </c>
      <c r="H21576" s="415">
        <f t="shared" si="675"/>
        <v>4.1297559110318014</v>
      </c>
    </row>
    <row r="21577" spans="1:8" ht="15" hidden="1" thickBot="1">
      <c r="A21577" s="409">
        <v>202210</v>
      </c>
      <c r="B21577" s="196" t="s">
        <v>2297</v>
      </c>
      <c r="C21577" s="197" t="s">
        <v>791</v>
      </c>
      <c r="D21577" s="198" t="s">
        <v>337</v>
      </c>
      <c r="E21577" s="421">
        <v>147940</v>
      </c>
      <c r="F21577" s="413">
        <v>156.91</v>
      </c>
      <c r="G21577" s="414">
        <f t="shared" si="674"/>
        <v>942.83347141673573</v>
      </c>
      <c r="H21577" s="415">
        <f t="shared" si="675"/>
        <v>4.7141673570836788</v>
      </c>
    </row>
    <row r="21578" spans="1:8" ht="15" hidden="1" thickBot="1">
      <c r="A21578" s="409">
        <v>202210</v>
      </c>
      <c r="B21578" s="196" t="s">
        <v>2298</v>
      </c>
      <c r="C21578" s="197" t="s">
        <v>791</v>
      </c>
      <c r="D21578" s="198" t="s">
        <v>350</v>
      </c>
      <c r="E21578" s="421">
        <v>739701</v>
      </c>
      <c r="F21578" s="413">
        <v>156.91</v>
      </c>
      <c r="G21578" s="414">
        <f t="shared" si="674"/>
        <v>4714.1737301637886</v>
      </c>
      <c r="H21578" s="415" t="str">
        <f t="shared" si="675"/>
        <v>VER</v>
      </c>
    </row>
    <row r="21579" spans="1:8" ht="15" hidden="1" thickBot="1">
      <c r="A21579" s="409">
        <v>202210</v>
      </c>
      <c r="B21579" s="196" t="s">
        <v>2299</v>
      </c>
      <c r="C21579" s="197" t="s">
        <v>791</v>
      </c>
      <c r="D21579" s="198" t="s">
        <v>337</v>
      </c>
      <c r="E21579" s="421">
        <v>147940</v>
      </c>
      <c r="F21579" s="413">
        <v>156.91</v>
      </c>
      <c r="G21579" s="414">
        <f t="shared" si="674"/>
        <v>942.83347141673573</v>
      </c>
      <c r="H21579" s="415">
        <f t="shared" si="675"/>
        <v>4.7141673570836788</v>
      </c>
    </row>
    <row r="21580" spans="1:8" ht="15" hidden="1" thickBot="1">
      <c r="A21580" s="409">
        <v>202210</v>
      </c>
      <c r="B21580" s="196" t="s">
        <v>2300</v>
      </c>
      <c r="C21580" s="197" t="s">
        <v>791</v>
      </c>
      <c r="D21580" s="198" t="s">
        <v>339</v>
      </c>
      <c r="E21580" s="421">
        <v>740</v>
      </c>
      <c r="F21580" s="413">
        <v>156.91</v>
      </c>
      <c r="G21580" s="414">
        <f t="shared" si="674"/>
        <v>4.7160792811165635</v>
      </c>
      <c r="H21580" s="415">
        <f t="shared" si="675"/>
        <v>4.7160792811165635</v>
      </c>
    </row>
    <row r="21581" spans="1:8" ht="15" hidden="1" thickBot="1">
      <c r="A21581" s="409">
        <v>202210</v>
      </c>
      <c r="B21581" s="196" t="s">
        <v>2301</v>
      </c>
      <c r="C21581" s="197" t="s">
        <v>791</v>
      </c>
      <c r="D21581" s="198" t="s">
        <v>337</v>
      </c>
      <c r="E21581" s="421">
        <v>104640</v>
      </c>
      <c r="F21581" s="413">
        <v>156.91</v>
      </c>
      <c r="G21581" s="414">
        <f t="shared" si="674"/>
        <v>666.87910267032055</v>
      </c>
      <c r="H21581" s="415">
        <f t="shared" si="675"/>
        <v>3.3343955133516028</v>
      </c>
    </row>
    <row r="21582" spans="1:8" ht="15" hidden="1" thickBot="1">
      <c r="A21582" s="409">
        <v>202210</v>
      </c>
      <c r="B21582" s="196" t="s">
        <v>2302</v>
      </c>
      <c r="C21582" s="197" t="s">
        <v>791</v>
      </c>
      <c r="D21582" s="198" t="s">
        <v>337</v>
      </c>
      <c r="E21582" s="421">
        <v>148484</v>
      </c>
      <c r="F21582" s="413">
        <v>156.91</v>
      </c>
      <c r="G21582" s="414">
        <f t="shared" si="674"/>
        <v>946.30042699636738</v>
      </c>
      <c r="H21582" s="415">
        <f t="shared" si="675"/>
        <v>4.7315021349818371</v>
      </c>
    </row>
    <row r="21583" spans="1:8" ht="15" hidden="1" thickBot="1">
      <c r="A21583" s="409">
        <v>202210</v>
      </c>
      <c r="B21583" s="196" t="s">
        <v>2303</v>
      </c>
      <c r="C21583" s="197" t="s">
        <v>2661</v>
      </c>
      <c r="D21583" s="198" t="s">
        <v>339</v>
      </c>
      <c r="E21583" s="421">
        <v>742</v>
      </c>
      <c r="F21583" s="413">
        <v>156.91</v>
      </c>
      <c r="G21583" s="414">
        <f t="shared" si="674"/>
        <v>4.7288254413357977</v>
      </c>
      <c r="H21583" s="415">
        <f t="shared" si="675"/>
        <v>4.7288254413357977</v>
      </c>
    </row>
    <row r="21584" spans="1:8" ht="15" hidden="1" thickBot="1">
      <c r="A21584" s="409">
        <v>202210</v>
      </c>
      <c r="B21584" s="196" t="s">
        <v>2304</v>
      </c>
      <c r="C21584" s="197" t="s">
        <v>791</v>
      </c>
      <c r="D21584" s="198" t="s">
        <v>337</v>
      </c>
      <c r="E21584" s="421">
        <v>129619</v>
      </c>
      <c r="F21584" s="413">
        <v>156.91</v>
      </c>
      <c r="G21584" s="414">
        <f t="shared" si="674"/>
        <v>826.07227072844307</v>
      </c>
      <c r="H21584" s="415">
        <f t="shared" si="675"/>
        <v>4.1303613536422157</v>
      </c>
    </row>
    <row r="21585" spans="1:8" ht="15" hidden="1" thickBot="1">
      <c r="A21585" s="409">
        <v>202210</v>
      </c>
      <c r="B21585" s="196" t="s">
        <v>2305</v>
      </c>
      <c r="C21585" s="197" t="s">
        <v>2661</v>
      </c>
      <c r="D21585" s="198" t="s">
        <v>339</v>
      </c>
      <c r="E21585" s="421">
        <v>648</v>
      </c>
      <c r="F21585" s="413">
        <v>156.91</v>
      </c>
      <c r="G21585" s="414">
        <f t="shared" si="674"/>
        <v>4.1297559110318014</v>
      </c>
      <c r="H21585" s="415">
        <f t="shared" si="675"/>
        <v>4.1297559110318014</v>
      </c>
    </row>
    <row r="21586" spans="1:8" ht="15" hidden="1" thickBot="1">
      <c r="A21586" s="409">
        <v>202210</v>
      </c>
      <c r="B21586" s="196" t="s">
        <v>2306</v>
      </c>
      <c r="C21586" s="197" t="s">
        <v>791</v>
      </c>
      <c r="D21586" s="198" t="s">
        <v>337</v>
      </c>
      <c r="E21586" s="421">
        <v>129494</v>
      </c>
      <c r="F21586" s="413">
        <v>156.91</v>
      </c>
      <c r="G21586" s="414">
        <f t="shared" si="674"/>
        <v>825.27563571474093</v>
      </c>
      <c r="H21586" s="415">
        <f t="shared" si="675"/>
        <v>4.126378178573705</v>
      </c>
    </row>
    <row r="21587" spans="1:8" ht="15" hidden="1" thickBot="1">
      <c r="A21587" s="409">
        <v>202210</v>
      </c>
      <c r="B21587" s="196" t="s">
        <v>2307</v>
      </c>
      <c r="C21587" s="197" t="s">
        <v>791</v>
      </c>
      <c r="D21587" s="198" t="s">
        <v>339</v>
      </c>
      <c r="E21587" s="421">
        <v>647</v>
      </c>
      <c r="F21587" s="413">
        <v>156.91</v>
      </c>
      <c r="G21587" s="414">
        <f t="shared" si="674"/>
        <v>4.1233828309221847</v>
      </c>
      <c r="H21587" s="415">
        <f t="shared" si="675"/>
        <v>4.1233828309221847</v>
      </c>
    </row>
    <row r="21588" spans="1:8" ht="15" hidden="1" thickBot="1">
      <c r="A21588" s="409">
        <v>202210</v>
      </c>
      <c r="B21588" s="196" t="s">
        <v>2308</v>
      </c>
      <c r="C21588" s="197" t="s">
        <v>791</v>
      </c>
      <c r="D21588" s="198" t="s">
        <v>339</v>
      </c>
      <c r="E21588" s="421">
        <v>523</v>
      </c>
      <c r="F21588" s="413">
        <v>156.91</v>
      </c>
      <c r="G21588" s="414">
        <f t="shared" si="674"/>
        <v>3.3331208973296795</v>
      </c>
      <c r="H21588" s="415">
        <f t="shared" si="675"/>
        <v>3.3331208973296795</v>
      </c>
    </row>
    <row r="21589" spans="1:8" ht="15" hidden="1" thickBot="1">
      <c r="A21589" s="409">
        <v>202210</v>
      </c>
      <c r="B21589" s="196" t="s">
        <v>2309</v>
      </c>
      <c r="C21589" s="197" t="s">
        <v>791</v>
      </c>
      <c r="D21589" s="198" t="s">
        <v>337</v>
      </c>
      <c r="E21589" s="421">
        <v>136688</v>
      </c>
      <c r="F21589" s="413">
        <v>156.91</v>
      </c>
      <c r="G21589" s="414">
        <f t="shared" si="674"/>
        <v>871.12357402332555</v>
      </c>
      <c r="H21589" s="415">
        <f t="shared" si="675"/>
        <v>4.3556178701166282</v>
      </c>
    </row>
    <row r="21590" spans="1:8" ht="15" hidden="1" thickBot="1">
      <c r="A21590" s="409">
        <v>202210</v>
      </c>
      <c r="B21590" s="196" t="s">
        <v>2310</v>
      </c>
      <c r="C21590" s="197" t="s">
        <v>791</v>
      </c>
      <c r="D21590" s="198" t="s">
        <v>337</v>
      </c>
      <c r="E21590" s="421">
        <v>71048</v>
      </c>
      <c r="F21590" s="413">
        <v>156.91</v>
      </c>
      <c r="G21590" s="414">
        <f t="shared" si="674"/>
        <v>452.79459562806704</v>
      </c>
      <c r="H21590" s="415">
        <f t="shared" si="675"/>
        <v>2.2639729781403353</v>
      </c>
    </row>
    <row r="21591" spans="1:8" ht="15" hidden="1" thickBot="1">
      <c r="A21591" s="409">
        <v>202210</v>
      </c>
      <c r="B21591" s="196" t="s">
        <v>2311</v>
      </c>
      <c r="C21591" s="197" t="s">
        <v>791</v>
      </c>
      <c r="D21591" s="198" t="s">
        <v>339</v>
      </c>
      <c r="E21591" s="421">
        <v>355</v>
      </c>
      <c r="F21591" s="413">
        <v>156.91</v>
      </c>
      <c r="G21591" s="414">
        <f t="shared" si="674"/>
        <v>2.2624434389140271</v>
      </c>
      <c r="H21591" s="415">
        <f t="shared" si="675"/>
        <v>2.2624434389140271</v>
      </c>
    </row>
    <row r="21592" spans="1:8" ht="15" hidden="1" thickBot="1">
      <c r="A21592" s="409">
        <v>202210</v>
      </c>
      <c r="B21592" s="196" t="s">
        <v>2312</v>
      </c>
      <c r="C21592" s="197" t="s">
        <v>791</v>
      </c>
      <c r="D21592" s="198" t="s">
        <v>337</v>
      </c>
      <c r="E21592" s="421">
        <v>131656</v>
      </c>
      <c r="F21592" s="413">
        <v>156.91</v>
      </c>
      <c r="G21592" s="414">
        <f t="shared" si="674"/>
        <v>839.05423491173281</v>
      </c>
      <c r="H21592" s="415">
        <f t="shared" si="675"/>
        <v>4.1952711745586644</v>
      </c>
    </row>
    <row r="21593" spans="1:8" ht="15" hidden="1" thickBot="1">
      <c r="A21593" s="409">
        <v>202210</v>
      </c>
      <c r="B21593" s="196" t="s">
        <v>2313</v>
      </c>
      <c r="C21593" s="197" t="s">
        <v>791</v>
      </c>
      <c r="D21593" s="198" t="s">
        <v>339</v>
      </c>
      <c r="E21593" s="421">
        <v>658</v>
      </c>
      <c r="F21593" s="413">
        <v>156.91</v>
      </c>
      <c r="G21593" s="414">
        <f t="shared" si="674"/>
        <v>4.1934867121279717</v>
      </c>
      <c r="H21593" s="415">
        <f t="shared" si="675"/>
        <v>4.1934867121279717</v>
      </c>
    </row>
    <row r="21594" spans="1:8" ht="15" hidden="1" thickBot="1">
      <c r="A21594" s="409">
        <v>202210</v>
      </c>
      <c r="B21594" s="196" t="s">
        <v>2314</v>
      </c>
      <c r="C21594" s="197" t="s">
        <v>791</v>
      </c>
      <c r="D21594" s="198" t="s">
        <v>337</v>
      </c>
      <c r="E21594" s="421">
        <v>175182</v>
      </c>
      <c r="F21594" s="413">
        <v>156.91</v>
      </c>
      <c r="G21594" s="414">
        <f t="shared" si="674"/>
        <v>1116.4489197629214</v>
      </c>
      <c r="H21594" s="415">
        <f t="shared" si="675"/>
        <v>5.582244598814607</v>
      </c>
    </row>
    <row r="21595" spans="1:8" ht="15" hidden="1" thickBot="1">
      <c r="A21595" s="409">
        <v>202210</v>
      </c>
      <c r="B21595" s="196" t="s">
        <v>2315</v>
      </c>
      <c r="C21595" s="197" t="s">
        <v>791</v>
      </c>
      <c r="D21595" s="198" t="s">
        <v>337</v>
      </c>
      <c r="E21595" s="421">
        <v>175182</v>
      </c>
      <c r="F21595" s="413">
        <v>156.91</v>
      </c>
      <c r="G21595" s="414">
        <f t="shared" si="674"/>
        <v>1116.4489197629214</v>
      </c>
      <c r="H21595" s="415">
        <f t="shared" si="675"/>
        <v>5.582244598814607</v>
      </c>
    </row>
    <row r="21596" spans="1:8" ht="15" hidden="1" thickBot="1">
      <c r="A21596" s="409">
        <v>202210</v>
      </c>
      <c r="B21596" s="196" t="s">
        <v>2316</v>
      </c>
      <c r="C21596" s="197" t="s">
        <v>791</v>
      </c>
      <c r="D21596" s="198" t="s">
        <v>337</v>
      </c>
      <c r="E21596" s="421">
        <v>80872</v>
      </c>
      <c r="F21596" s="413">
        <v>156.91</v>
      </c>
      <c r="G21596" s="414">
        <f t="shared" si="674"/>
        <v>515.40373462494426</v>
      </c>
      <c r="H21596" s="415">
        <f t="shared" si="675"/>
        <v>2.5770186731247211</v>
      </c>
    </row>
    <row r="21597" spans="1:8" ht="15" hidden="1" thickBot="1">
      <c r="A21597" s="409">
        <v>202210</v>
      </c>
      <c r="B21597" s="196" t="s">
        <v>2317</v>
      </c>
      <c r="C21597" s="197" t="s">
        <v>791</v>
      </c>
      <c r="D21597" s="198" t="s">
        <v>337</v>
      </c>
      <c r="E21597" s="421">
        <v>96899</v>
      </c>
      <c r="F21597" s="413">
        <v>156.91</v>
      </c>
      <c r="G21597" s="414">
        <f t="shared" si="674"/>
        <v>617.54508954177561</v>
      </c>
      <c r="H21597" s="415">
        <f t="shared" si="675"/>
        <v>3.0877254477088782</v>
      </c>
    </row>
    <row r="21598" spans="1:8" ht="15" hidden="1" thickBot="1">
      <c r="A21598" s="409">
        <v>202210</v>
      </c>
      <c r="B21598" s="196" t="s">
        <v>2318</v>
      </c>
      <c r="C21598" s="197" t="s">
        <v>791</v>
      </c>
      <c r="D21598" s="198" t="s">
        <v>337</v>
      </c>
      <c r="E21598" s="421">
        <v>115873</v>
      </c>
      <c r="F21598" s="413">
        <v>156.91</v>
      </c>
      <c r="G21598" s="414">
        <f t="shared" si="674"/>
        <v>738.46791154164805</v>
      </c>
      <c r="H21598" s="415">
        <f t="shared" si="675"/>
        <v>3.6923395577082401</v>
      </c>
    </row>
    <row r="21599" spans="1:8" ht="15" hidden="1" thickBot="1">
      <c r="A21599" s="409">
        <v>202210</v>
      </c>
      <c r="B21599" s="196" t="s">
        <v>2319</v>
      </c>
      <c r="C21599" s="197" t="s">
        <v>791</v>
      </c>
      <c r="D21599" s="198" t="s">
        <v>337</v>
      </c>
      <c r="E21599" s="421">
        <v>14322</v>
      </c>
      <c r="F21599" s="413">
        <v>156.91</v>
      </c>
      <c r="G21599" s="414">
        <f t="shared" si="674"/>
        <v>91.275253329934358</v>
      </c>
      <c r="H21599" s="415">
        <f t="shared" si="675"/>
        <v>0.45637626664967179</v>
      </c>
    </row>
    <row r="21600" spans="1:8" ht="15" hidden="1" thickBot="1">
      <c r="A21600" s="409">
        <v>202210</v>
      </c>
      <c r="B21600" s="196" t="s">
        <v>2320</v>
      </c>
      <c r="C21600" s="197" t="s">
        <v>791</v>
      </c>
      <c r="D21600" s="198" t="s">
        <v>337</v>
      </c>
      <c r="E21600" s="421">
        <v>173045</v>
      </c>
      <c r="F21600" s="413">
        <v>156.91</v>
      </c>
      <c r="G21600" s="414">
        <f t="shared" si="674"/>
        <v>1102.82964756867</v>
      </c>
      <c r="H21600" s="415">
        <f t="shared" si="675"/>
        <v>5.51414823784335</v>
      </c>
    </row>
    <row r="21601" spans="1:8" ht="15" hidden="1" thickBot="1">
      <c r="A21601" s="409">
        <v>202210</v>
      </c>
      <c r="B21601" s="196" t="s">
        <v>2321</v>
      </c>
      <c r="C21601" s="197" t="s">
        <v>791</v>
      </c>
      <c r="D21601" s="198" t="s">
        <v>337</v>
      </c>
      <c r="E21601" s="421">
        <v>98465</v>
      </c>
      <c r="F21601" s="413">
        <v>156.91</v>
      </c>
      <c r="G21601" s="414">
        <f t="shared" si="674"/>
        <v>627.52533299343577</v>
      </c>
      <c r="H21601" s="415">
        <f t="shared" si="675"/>
        <v>3.1376266649671787</v>
      </c>
    </row>
    <row r="21602" spans="1:8" ht="15" hidden="1" thickBot="1">
      <c r="A21602" s="409">
        <v>202210</v>
      </c>
      <c r="B21602" s="196" t="s">
        <v>2322</v>
      </c>
      <c r="C21602" s="197" t="s">
        <v>791</v>
      </c>
      <c r="D21602" s="198" t="s">
        <v>337</v>
      </c>
      <c r="E21602" s="421">
        <v>81524</v>
      </c>
      <c r="F21602" s="413">
        <v>156.91</v>
      </c>
      <c r="G21602" s="414">
        <f t="shared" si="674"/>
        <v>519.55898285641456</v>
      </c>
      <c r="H21602" s="415">
        <f t="shared" si="675"/>
        <v>2.5977949142820727</v>
      </c>
    </row>
    <row r="21603" spans="1:8" ht="15" hidden="1" thickBot="1">
      <c r="A21603" s="409">
        <v>202210</v>
      </c>
      <c r="B21603" s="196" t="s">
        <v>2323</v>
      </c>
      <c r="C21603" s="197" t="s">
        <v>791</v>
      </c>
      <c r="D21603" s="198" t="s">
        <v>337</v>
      </c>
      <c r="E21603" s="421">
        <v>79263</v>
      </c>
      <c r="F21603" s="413">
        <v>156.91</v>
      </c>
      <c r="G21603" s="414">
        <f t="shared" si="674"/>
        <v>505.14944872857052</v>
      </c>
      <c r="H21603" s="415">
        <f t="shared" si="675"/>
        <v>2.5257472436428525</v>
      </c>
    </row>
    <row r="21604" spans="1:8" ht="15" hidden="1" thickBot="1">
      <c r="A21604" s="409">
        <v>202210</v>
      </c>
      <c r="B21604" s="196" t="s">
        <v>2324</v>
      </c>
      <c r="C21604" s="197" t="s">
        <v>791</v>
      </c>
      <c r="D21604" s="198" t="s">
        <v>337</v>
      </c>
      <c r="E21604" s="421">
        <v>128606</v>
      </c>
      <c r="F21604" s="413">
        <v>156.91</v>
      </c>
      <c r="G21604" s="414">
        <f t="shared" si="674"/>
        <v>819.61634057740105</v>
      </c>
      <c r="H21604" s="415">
        <f t="shared" si="675"/>
        <v>4.0980817028870051</v>
      </c>
    </row>
    <row r="21605" spans="1:8" ht="15" hidden="1" thickBot="1">
      <c r="A21605" s="409">
        <v>202210</v>
      </c>
      <c r="B21605" s="196" t="s">
        <v>2325</v>
      </c>
      <c r="C21605" s="197" t="s">
        <v>791</v>
      </c>
      <c r="D21605" s="198" t="s">
        <v>339</v>
      </c>
      <c r="E21605" s="421">
        <v>643</v>
      </c>
      <c r="F21605" s="413">
        <v>156.91</v>
      </c>
      <c r="G21605" s="414">
        <f t="shared" si="674"/>
        <v>4.0978905104837171</v>
      </c>
      <c r="H21605" s="415">
        <f t="shared" si="675"/>
        <v>4.0978905104837171</v>
      </c>
    </row>
    <row r="21606" spans="1:8" ht="15" hidden="1" thickBot="1">
      <c r="A21606" s="409">
        <v>202210</v>
      </c>
      <c r="B21606" s="196" t="s">
        <v>2326</v>
      </c>
      <c r="C21606" s="197" t="s">
        <v>791</v>
      </c>
      <c r="D21606" s="198" t="s">
        <v>337</v>
      </c>
      <c r="E21606" s="421">
        <v>128606</v>
      </c>
      <c r="F21606" s="413">
        <v>156.91</v>
      </c>
      <c r="G21606" s="414">
        <f t="shared" si="674"/>
        <v>819.61634057740105</v>
      </c>
      <c r="H21606" s="415">
        <f t="shared" si="675"/>
        <v>4.0980817028870051</v>
      </c>
    </row>
    <row r="21607" spans="1:8" ht="15" hidden="1" thickBot="1">
      <c r="A21607" s="409">
        <v>202210</v>
      </c>
      <c r="B21607" s="196" t="s">
        <v>2327</v>
      </c>
      <c r="C21607" s="197" t="s">
        <v>791</v>
      </c>
      <c r="D21607" s="198" t="s">
        <v>339</v>
      </c>
      <c r="E21607" s="421">
        <v>643</v>
      </c>
      <c r="F21607" s="413">
        <v>156.91</v>
      </c>
      <c r="G21607" s="414">
        <f t="shared" si="674"/>
        <v>4.0978905104837171</v>
      </c>
      <c r="H21607" s="415">
        <f t="shared" si="675"/>
        <v>4.0978905104837171</v>
      </c>
    </row>
    <row r="21608" spans="1:8" ht="15" hidden="1" thickBot="1">
      <c r="A21608" s="409">
        <v>202210</v>
      </c>
      <c r="B21608" s="196" t="s">
        <v>2328</v>
      </c>
      <c r="C21608" s="197" t="s">
        <v>791</v>
      </c>
      <c r="D21608" s="198" t="s">
        <v>337</v>
      </c>
      <c r="E21608" s="421">
        <v>99857</v>
      </c>
      <c r="F21608" s="413">
        <v>156.91</v>
      </c>
      <c r="G21608" s="414">
        <f t="shared" si="674"/>
        <v>636.39666050602261</v>
      </c>
      <c r="H21608" s="415">
        <f t="shared" si="675"/>
        <v>3.1819833025301132</v>
      </c>
    </row>
    <row r="21609" spans="1:8" ht="15" hidden="1" thickBot="1">
      <c r="A21609" s="409">
        <v>202210</v>
      </c>
      <c r="B21609" s="196" t="s">
        <v>2329</v>
      </c>
      <c r="C21609" s="197" t="s">
        <v>791</v>
      </c>
      <c r="D21609" s="198" t="s">
        <v>339</v>
      </c>
      <c r="E21609" s="421">
        <v>492</v>
      </c>
      <c r="F21609" s="413">
        <v>156.91</v>
      </c>
      <c r="G21609" s="414">
        <f t="shared" si="674"/>
        <v>3.1355554139315531</v>
      </c>
      <c r="H21609" s="415">
        <f t="shared" si="675"/>
        <v>3.1355554139315531</v>
      </c>
    </row>
    <row r="21610" spans="1:8" ht="15" hidden="1" thickBot="1">
      <c r="A21610" s="409">
        <v>202210</v>
      </c>
      <c r="B21610" s="196" t="s">
        <v>2330</v>
      </c>
      <c r="C21610" s="197" t="s">
        <v>791</v>
      </c>
      <c r="D21610" s="198" t="s">
        <v>337</v>
      </c>
      <c r="E21610" s="421">
        <v>95014</v>
      </c>
      <c r="F21610" s="413">
        <v>156.91</v>
      </c>
      <c r="G21610" s="414">
        <f t="shared" si="674"/>
        <v>605.5318335351476</v>
      </c>
      <c r="H21610" s="415">
        <f t="shared" si="675"/>
        <v>3.0276591676757381</v>
      </c>
    </row>
    <row r="21611" spans="1:8" ht="15" hidden="1" thickBot="1">
      <c r="A21611" s="409">
        <v>202210</v>
      </c>
      <c r="B21611" s="196" t="s">
        <v>2331</v>
      </c>
      <c r="C21611" s="197" t="s">
        <v>791</v>
      </c>
      <c r="D21611" s="198" t="s">
        <v>337</v>
      </c>
      <c r="E21611" s="421">
        <v>99857</v>
      </c>
      <c r="F21611" s="413">
        <v>156.91</v>
      </c>
      <c r="G21611" s="414">
        <f t="shared" si="674"/>
        <v>636.39666050602261</v>
      </c>
      <c r="H21611" s="415">
        <f t="shared" si="675"/>
        <v>3.1819833025301132</v>
      </c>
    </row>
    <row r="21612" spans="1:8" ht="15" hidden="1" thickBot="1">
      <c r="A21612" s="409">
        <v>202210</v>
      </c>
      <c r="B21612" s="196" t="s">
        <v>2332</v>
      </c>
      <c r="C21612" s="197" t="s">
        <v>791</v>
      </c>
      <c r="D21612" s="198" t="s">
        <v>339</v>
      </c>
      <c r="E21612" s="421">
        <v>499</v>
      </c>
      <c r="F21612" s="413">
        <v>156.91</v>
      </c>
      <c r="G21612" s="414">
        <f t="shared" si="674"/>
        <v>3.1801669746988721</v>
      </c>
      <c r="H21612" s="415">
        <f t="shared" si="675"/>
        <v>3.1801669746988721</v>
      </c>
    </row>
    <row r="21613" spans="1:8" ht="15" hidden="1" thickBot="1">
      <c r="A21613" s="409">
        <v>202210</v>
      </c>
      <c r="B21613" s="196" t="s">
        <v>2333</v>
      </c>
      <c r="C21613" s="197" t="s">
        <v>791</v>
      </c>
      <c r="D21613" s="198" t="s">
        <v>337</v>
      </c>
      <c r="E21613" s="421">
        <v>101533</v>
      </c>
      <c r="F21613" s="413">
        <v>156.91</v>
      </c>
      <c r="G21613" s="414">
        <f t="shared" si="674"/>
        <v>647.07794276974062</v>
      </c>
      <c r="H21613" s="415">
        <f t="shared" si="675"/>
        <v>3.2353897138487029</v>
      </c>
    </row>
    <row r="21614" spans="1:8" ht="15" hidden="1" thickBot="1">
      <c r="A21614" s="409">
        <v>202210</v>
      </c>
      <c r="B21614" s="196" t="s">
        <v>2334</v>
      </c>
      <c r="C21614" s="197" t="s">
        <v>791</v>
      </c>
      <c r="D21614" s="198" t="s">
        <v>337</v>
      </c>
      <c r="E21614" s="421">
        <v>99857</v>
      </c>
      <c r="F21614" s="413">
        <v>156.91</v>
      </c>
      <c r="G21614" s="414">
        <f t="shared" si="674"/>
        <v>636.39666050602261</v>
      </c>
      <c r="H21614" s="415">
        <f t="shared" si="675"/>
        <v>3.1819833025301132</v>
      </c>
    </row>
    <row r="21615" spans="1:8" ht="15" hidden="1" thickBot="1">
      <c r="A21615" s="409">
        <v>202210</v>
      </c>
      <c r="B21615" s="196" t="s">
        <v>2335</v>
      </c>
      <c r="C21615" s="197" t="s">
        <v>791</v>
      </c>
      <c r="D21615" s="198" t="s">
        <v>337</v>
      </c>
      <c r="E21615" s="421">
        <v>100834</v>
      </c>
      <c r="F21615" s="413">
        <v>156.91</v>
      </c>
      <c r="G21615" s="414">
        <f t="shared" si="674"/>
        <v>642.62315977311835</v>
      </c>
      <c r="H21615" s="415">
        <f t="shared" si="675"/>
        <v>3.2131157988655916</v>
      </c>
    </row>
    <row r="21616" spans="1:8" ht="15" hidden="1" thickBot="1">
      <c r="A21616" s="409">
        <v>202210</v>
      </c>
      <c r="B21616" s="196" t="s">
        <v>2336</v>
      </c>
      <c r="C21616" s="197" t="s">
        <v>791</v>
      </c>
      <c r="D21616" s="198" t="s">
        <v>337</v>
      </c>
      <c r="E21616" s="421">
        <v>124412</v>
      </c>
      <c r="F21616" s="413">
        <v>156.91</v>
      </c>
      <c r="G21616" s="414">
        <f t="shared" si="674"/>
        <v>792.88764259766742</v>
      </c>
      <c r="H21616" s="415">
        <f t="shared" si="675"/>
        <v>3.9644382129883371</v>
      </c>
    </row>
    <row r="21617" spans="1:8" ht="15" hidden="1" thickBot="1">
      <c r="A21617" s="409">
        <v>202210</v>
      </c>
      <c r="B21617" s="196" t="s">
        <v>2337</v>
      </c>
      <c r="C21617" s="197" t="s">
        <v>791</v>
      </c>
      <c r="D21617" s="198" t="s">
        <v>337</v>
      </c>
      <c r="E21617" s="421">
        <v>22356</v>
      </c>
      <c r="F21617" s="413">
        <v>156.91</v>
      </c>
      <c r="G21617" s="414">
        <f t="shared" si="674"/>
        <v>142.47657893059716</v>
      </c>
      <c r="H21617" s="415">
        <f t="shared" si="675"/>
        <v>0.71238289465298577</v>
      </c>
    </row>
    <row r="21618" spans="1:8" ht="15" hidden="1" thickBot="1">
      <c r="A21618" s="409">
        <v>202210</v>
      </c>
      <c r="B21618" s="196" t="s">
        <v>2338</v>
      </c>
      <c r="C21618" s="197" t="s">
        <v>791</v>
      </c>
      <c r="D21618" s="198" t="s">
        <v>337</v>
      </c>
      <c r="E21618" s="421">
        <v>98465</v>
      </c>
      <c r="F21618" s="413">
        <v>156.91</v>
      </c>
      <c r="G21618" s="414">
        <f t="shared" si="674"/>
        <v>627.52533299343577</v>
      </c>
      <c r="H21618" s="415">
        <f t="shared" si="675"/>
        <v>3.1376266649671787</v>
      </c>
    </row>
    <row r="21619" spans="1:8" ht="15" hidden="1" thickBot="1">
      <c r="A21619" s="409">
        <v>202210</v>
      </c>
      <c r="B21619" s="196" t="s">
        <v>2339</v>
      </c>
      <c r="C21619" s="197" t="s">
        <v>791</v>
      </c>
      <c r="D21619" s="198" t="s">
        <v>337</v>
      </c>
      <c r="E21619" s="421">
        <v>96855</v>
      </c>
      <c r="F21619" s="413">
        <v>156.91</v>
      </c>
      <c r="G21619" s="414">
        <f t="shared" si="674"/>
        <v>617.26467401695243</v>
      </c>
      <c r="H21619" s="415">
        <f t="shared" si="675"/>
        <v>3.0863233700847621</v>
      </c>
    </row>
    <row r="21620" spans="1:8" ht="15" hidden="1" thickBot="1">
      <c r="A21620" s="409">
        <v>202210</v>
      </c>
      <c r="B21620" s="196" t="s">
        <v>2340</v>
      </c>
      <c r="C21620" s="197" t="s">
        <v>791</v>
      </c>
      <c r="D21620" s="198" t="s">
        <v>337</v>
      </c>
      <c r="E21620" s="421">
        <v>92673</v>
      </c>
      <c r="F21620" s="413">
        <v>156.91</v>
      </c>
      <c r="G21620" s="414">
        <f t="shared" si="674"/>
        <v>590.6124529985342</v>
      </c>
      <c r="H21620" s="415">
        <f t="shared" si="675"/>
        <v>2.953062264992671</v>
      </c>
    </row>
    <row r="21621" spans="1:8" ht="15" hidden="1" thickBot="1">
      <c r="A21621" s="409">
        <v>202210</v>
      </c>
      <c r="B21621" s="196" t="s">
        <v>2341</v>
      </c>
      <c r="C21621" s="197" t="s">
        <v>791</v>
      </c>
      <c r="D21621" s="198" t="s">
        <v>337</v>
      </c>
      <c r="E21621" s="421">
        <v>22488</v>
      </c>
      <c r="F21621" s="413">
        <v>156.91</v>
      </c>
      <c r="G21621" s="414">
        <f t="shared" si="674"/>
        <v>143.31782550506659</v>
      </c>
      <c r="H21621" s="415">
        <f t="shared" si="675"/>
        <v>0.71658912752533299</v>
      </c>
    </row>
    <row r="21622" spans="1:8" ht="15" hidden="1" thickBot="1">
      <c r="A21622" s="409">
        <v>202210</v>
      </c>
      <c r="B21622" s="196" t="s">
        <v>2342</v>
      </c>
      <c r="C21622" s="197" t="s">
        <v>791</v>
      </c>
      <c r="D21622" s="198" t="s">
        <v>337</v>
      </c>
      <c r="E21622" s="421">
        <v>99766</v>
      </c>
      <c r="F21622" s="413">
        <v>156.91</v>
      </c>
      <c r="G21622" s="414">
        <f t="shared" si="674"/>
        <v>635.81671021604745</v>
      </c>
      <c r="H21622" s="415">
        <f t="shared" si="675"/>
        <v>3.1790835510802373</v>
      </c>
    </row>
    <row r="21623" spans="1:8" ht="15" hidden="1" thickBot="1">
      <c r="A21623" s="409">
        <v>202210</v>
      </c>
      <c r="B21623" s="196" t="s">
        <v>2343</v>
      </c>
      <c r="C21623" s="197" t="s">
        <v>791</v>
      </c>
      <c r="D21623" s="198" t="s">
        <v>337</v>
      </c>
      <c r="E21623" s="421">
        <v>96593</v>
      </c>
      <c r="F21623" s="413">
        <v>156.91</v>
      </c>
      <c r="G21623" s="414">
        <f t="shared" si="674"/>
        <v>615.59492702823275</v>
      </c>
      <c r="H21623" s="415">
        <f t="shared" si="675"/>
        <v>3.0779746351411639</v>
      </c>
    </row>
    <row r="21624" spans="1:8" ht="15" hidden="1" thickBot="1">
      <c r="A21624" s="409">
        <v>202210</v>
      </c>
      <c r="B21624" s="196" t="s">
        <v>2344</v>
      </c>
      <c r="C21624" s="197" t="s">
        <v>791</v>
      </c>
      <c r="D21624" s="198" t="s">
        <v>339</v>
      </c>
      <c r="E21624" s="421">
        <v>483</v>
      </c>
      <c r="F21624" s="413">
        <v>156.91</v>
      </c>
      <c r="G21624" s="414">
        <f t="shared" si="674"/>
        <v>3.0781976929450003</v>
      </c>
      <c r="H21624" s="415">
        <f t="shared" si="675"/>
        <v>3.0781976929450003</v>
      </c>
    </row>
    <row r="21625" spans="1:8" ht="15" hidden="1" thickBot="1">
      <c r="A21625" s="409">
        <v>202210</v>
      </c>
      <c r="B21625" s="196" t="s">
        <v>2345</v>
      </c>
      <c r="C21625" s="197" t="s">
        <v>791</v>
      </c>
      <c r="D21625" s="198" t="s">
        <v>337</v>
      </c>
      <c r="E21625" s="421">
        <v>154875</v>
      </c>
      <c r="F21625" s="413">
        <v>156.91</v>
      </c>
      <c r="G21625" s="414">
        <f t="shared" si="674"/>
        <v>987.03078197692946</v>
      </c>
      <c r="H21625" s="415">
        <f t="shared" si="675"/>
        <v>4.9351539098846473</v>
      </c>
    </row>
    <row r="21626" spans="1:8" ht="15" hidden="1" thickBot="1">
      <c r="A21626" s="409">
        <v>202210</v>
      </c>
      <c r="B21626" s="196" t="s">
        <v>2346</v>
      </c>
      <c r="C21626" s="197" t="s">
        <v>791</v>
      </c>
      <c r="D21626" s="198" t="s">
        <v>339</v>
      </c>
      <c r="E21626" s="421">
        <v>774</v>
      </c>
      <c r="F21626" s="413">
        <v>156.91</v>
      </c>
      <c r="G21626" s="414">
        <f t="shared" si="674"/>
        <v>4.9327640048435413</v>
      </c>
      <c r="H21626" s="415">
        <f t="shared" si="675"/>
        <v>4.9327640048435413</v>
      </c>
    </row>
    <row r="21627" spans="1:8" ht="15" hidden="1" thickBot="1">
      <c r="A21627" s="409">
        <v>202210</v>
      </c>
      <c r="B21627" s="196" t="s">
        <v>2347</v>
      </c>
      <c r="C21627" s="197" t="s">
        <v>791</v>
      </c>
      <c r="D21627" s="198" t="s">
        <v>337</v>
      </c>
      <c r="E21627" s="421">
        <v>110684</v>
      </c>
      <c r="F21627" s="413">
        <v>156.91</v>
      </c>
      <c r="G21627" s="414">
        <f t="shared" si="674"/>
        <v>705.3979988528456</v>
      </c>
      <c r="H21627" s="415">
        <f t="shared" si="675"/>
        <v>3.5269899942642282</v>
      </c>
    </row>
    <row r="21628" spans="1:8" ht="15" hidden="1" thickBot="1">
      <c r="A21628" s="409">
        <v>202210</v>
      </c>
      <c r="B21628" s="196" t="s">
        <v>2348</v>
      </c>
      <c r="C21628" s="197" t="s">
        <v>791</v>
      </c>
      <c r="D21628" s="198" t="s">
        <v>337</v>
      </c>
      <c r="E21628" s="421">
        <v>103474</v>
      </c>
      <c r="F21628" s="413">
        <v>156.91</v>
      </c>
      <c r="G21628" s="414">
        <f t="shared" si="674"/>
        <v>659.44809126250721</v>
      </c>
      <c r="H21628" s="415">
        <f t="shared" si="675"/>
        <v>3.2972404563125361</v>
      </c>
    </row>
    <row r="21629" spans="1:8" ht="15" hidden="1" thickBot="1">
      <c r="A21629" s="409">
        <v>202210</v>
      </c>
      <c r="B21629" s="196" t="s">
        <v>2349</v>
      </c>
      <c r="C21629" s="197" t="s">
        <v>791</v>
      </c>
      <c r="D21629" s="198" t="s">
        <v>337</v>
      </c>
      <c r="E21629" s="421">
        <v>116247</v>
      </c>
      <c r="F21629" s="413">
        <v>156.91</v>
      </c>
      <c r="G21629" s="414">
        <f t="shared" si="674"/>
        <v>740.85144350264488</v>
      </c>
      <c r="H21629" s="415">
        <f t="shared" si="675"/>
        <v>3.7042572175132245</v>
      </c>
    </row>
    <row r="21630" spans="1:8" ht="15" hidden="1" thickBot="1">
      <c r="A21630" s="409">
        <v>202210</v>
      </c>
      <c r="B21630" s="196" t="s">
        <v>2350</v>
      </c>
      <c r="C21630" s="197" t="s">
        <v>791</v>
      </c>
      <c r="D21630" s="198" t="s">
        <v>337</v>
      </c>
      <c r="E21630" s="421">
        <v>55419</v>
      </c>
      <c r="F21630" s="413">
        <v>156.91</v>
      </c>
      <c r="G21630" s="414">
        <f t="shared" si="674"/>
        <v>353.18972659486332</v>
      </c>
      <c r="H21630" s="415">
        <f t="shared" si="675"/>
        <v>1.7659486329743166</v>
      </c>
    </row>
    <row r="21631" spans="1:8" ht="15" hidden="1" thickBot="1">
      <c r="A21631" s="409">
        <v>202210</v>
      </c>
      <c r="B21631" s="196" t="s">
        <v>2351</v>
      </c>
      <c r="C21631" s="197" t="s">
        <v>791</v>
      </c>
      <c r="D21631" s="198" t="s">
        <v>339</v>
      </c>
      <c r="E21631" s="421">
        <v>277</v>
      </c>
      <c r="F21631" s="413">
        <v>156.91</v>
      </c>
      <c r="G21631" s="414">
        <f t="shared" si="674"/>
        <v>1.765343190363903</v>
      </c>
      <c r="H21631" s="415">
        <f t="shared" si="675"/>
        <v>1.765343190363903</v>
      </c>
    </row>
    <row r="21632" spans="1:8" ht="15" hidden="1" thickBot="1">
      <c r="A21632" s="409">
        <v>202210</v>
      </c>
      <c r="B21632" s="196" t="s">
        <v>2352</v>
      </c>
      <c r="C21632" s="197" t="s">
        <v>791</v>
      </c>
      <c r="D21632" s="198" t="s">
        <v>337</v>
      </c>
      <c r="E21632" s="421">
        <v>123428</v>
      </c>
      <c r="F21632" s="413">
        <v>156.91</v>
      </c>
      <c r="G21632" s="414">
        <f t="shared" si="674"/>
        <v>786.6165317698044</v>
      </c>
      <c r="H21632" s="415">
        <f t="shared" si="675"/>
        <v>3.9330826588490222</v>
      </c>
    </row>
    <row r="21633" spans="1:8" ht="15" hidden="1" thickBot="1">
      <c r="A21633" s="409">
        <v>202210</v>
      </c>
      <c r="B21633" s="196" t="s">
        <v>2353</v>
      </c>
      <c r="C21633" s="197" t="s">
        <v>791</v>
      </c>
      <c r="D21633" s="198" t="s">
        <v>339</v>
      </c>
      <c r="E21633" s="421">
        <v>617</v>
      </c>
      <c r="F21633" s="413">
        <v>156.91</v>
      </c>
      <c r="G21633" s="414">
        <f t="shared" si="674"/>
        <v>3.9321904276336754</v>
      </c>
      <c r="H21633" s="415">
        <f t="shared" si="675"/>
        <v>3.9321904276336754</v>
      </c>
    </row>
    <row r="21634" spans="1:8" ht="15" hidden="1" thickBot="1">
      <c r="A21634" s="409">
        <v>202210</v>
      </c>
      <c r="B21634" s="196" t="s">
        <v>2354</v>
      </c>
      <c r="C21634" s="197" t="s">
        <v>791</v>
      </c>
      <c r="D21634" s="198" t="s">
        <v>337</v>
      </c>
      <c r="E21634" s="421">
        <v>110823</v>
      </c>
      <c r="F21634" s="413">
        <v>156.91</v>
      </c>
      <c r="G21634" s="414">
        <f t="shared" ref="G21634:G21697" si="676">+E21634/F21634</f>
        <v>706.28385698808233</v>
      </c>
      <c r="H21634" s="415">
        <f t="shared" ref="H21634:H21697" si="677">IF(D21634="TB",G21634/200,IF(D21634="LT",G21634,"VER"))</f>
        <v>3.5314192849404118</v>
      </c>
    </row>
    <row r="21635" spans="1:8" ht="15" hidden="1" thickBot="1">
      <c r="A21635" s="409">
        <v>202210</v>
      </c>
      <c r="B21635" s="196" t="s">
        <v>2595</v>
      </c>
      <c r="C21635" s="197" t="s">
        <v>791</v>
      </c>
      <c r="D21635" s="198" t="s">
        <v>337</v>
      </c>
      <c r="E21635" s="421">
        <v>151425</v>
      </c>
      <c r="F21635" s="413">
        <v>156.91</v>
      </c>
      <c r="G21635" s="414">
        <f t="shared" si="676"/>
        <v>965.04365559875089</v>
      </c>
      <c r="H21635" s="415">
        <f t="shared" si="677"/>
        <v>4.8252182779937547</v>
      </c>
    </row>
    <row r="21636" spans="1:8" ht="15" hidden="1" thickBot="1">
      <c r="A21636" s="409">
        <v>202210</v>
      </c>
      <c r="B21636" s="196" t="s">
        <v>2596</v>
      </c>
      <c r="C21636" s="197" t="s">
        <v>791</v>
      </c>
      <c r="D21636" s="198" t="s">
        <v>339</v>
      </c>
      <c r="E21636" s="421">
        <v>757</v>
      </c>
      <c r="F21636" s="413">
        <v>156.91</v>
      </c>
      <c r="G21636" s="414">
        <f t="shared" si="676"/>
        <v>4.8244216429800524</v>
      </c>
      <c r="H21636" s="415">
        <f t="shared" si="677"/>
        <v>4.8244216429800524</v>
      </c>
    </row>
    <row r="21637" spans="1:8" ht="15" hidden="1" thickBot="1">
      <c r="A21637" s="409">
        <v>202210</v>
      </c>
      <c r="B21637" s="196" t="s">
        <v>2355</v>
      </c>
      <c r="C21637" s="197" t="s">
        <v>791</v>
      </c>
      <c r="D21637" s="198" t="s">
        <v>337</v>
      </c>
      <c r="E21637" s="421">
        <v>115705</v>
      </c>
      <c r="F21637" s="413">
        <v>156.91</v>
      </c>
      <c r="G21637" s="414">
        <f t="shared" si="676"/>
        <v>737.39723408323243</v>
      </c>
      <c r="H21637" s="415">
        <f t="shared" si="677"/>
        <v>3.6869861704161622</v>
      </c>
    </row>
    <row r="21638" spans="1:8" ht="15" hidden="1" thickBot="1">
      <c r="A21638" s="409">
        <v>202210</v>
      </c>
      <c r="B21638" s="196" t="s">
        <v>2356</v>
      </c>
      <c r="C21638" s="197" t="s">
        <v>791</v>
      </c>
      <c r="D21638" s="198" t="s">
        <v>339</v>
      </c>
      <c r="E21638" s="421">
        <v>578</v>
      </c>
      <c r="F21638" s="413">
        <v>156.91</v>
      </c>
      <c r="G21638" s="414">
        <f t="shared" si="676"/>
        <v>3.6836403033586134</v>
      </c>
      <c r="H21638" s="415">
        <f t="shared" si="677"/>
        <v>3.6836403033586134</v>
      </c>
    </row>
    <row r="21639" spans="1:8" ht="15" hidden="1" thickBot="1">
      <c r="A21639" s="409">
        <v>202210</v>
      </c>
      <c r="B21639" s="196" t="s">
        <v>2357</v>
      </c>
      <c r="C21639" s="197" t="s">
        <v>791</v>
      </c>
      <c r="D21639" s="198" t="s">
        <v>337</v>
      </c>
      <c r="E21639" s="421">
        <v>141302</v>
      </c>
      <c r="F21639" s="413">
        <v>156.91</v>
      </c>
      <c r="G21639" s="414">
        <f t="shared" si="676"/>
        <v>900.52896564909827</v>
      </c>
      <c r="H21639" s="415">
        <f t="shared" si="677"/>
        <v>4.5026448282454909</v>
      </c>
    </row>
    <row r="21640" spans="1:8" ht="15" hidden="1" thickBot="1">
      <c r="A21640" s="409">
        <v>202210</v>
      </c>
      <c r="B21640" s="196" t="s">
        <v>2358</v>
      </c>
      <c r="C21640" s="197" t="s">
        <v>791</v>
      </c>
      <c r="D21640" s="198" t="s">
        <v>337</v>
      </c>
      <c r="E21640" s="421">
        <v>141302</v>
      </c>
      <c r="F21640" s="413">
        <v>156.91</v>
      </c>
      <c r="G21640" s="414">
        <f t="shared" si="676"/>
        <v>900.52896564909827</v>
      </c>
      <c r="H21640" s="415">
        <f t="shared" si="677"/>
        <v>4.5026448282454909</v>
      </c>
    </row>
    <row r="21641" spans="1:8" ht="15" hidden="1" thickBot="1">
      <c r="A21641" s="409">
        <v>202210</v>
      </c>
      <c r="B21641" s="196" t="s">
        <v>2359</v>
      </c>
      <c r="C21641" s="197" t="s">
        <v>791</v>
      </c>
      <c r="D21641" s="198" t="s">
        <v>337</v>
      </c>
      <c r="E21641" s="421">
        <v>141302</v>
      </c>
      <c r="F21641" s="413">
        <v>156.91</v>
      </c>
      <c r="G21641" s="414">
        <f t="shared" si="676"/>
        <v>900.52896564909827</v>
      </c>
      <c r="H21641" s="415">
        <f t="shared" si="677"/>
        <v>4.5026448282454909</v>
      </c>
    </row>
    <row r="21642" spans="1:8" ht="15" hidden="1" thickBot="1">
      <c r="A21642" s="409">
        <v>202210</v>
      </c>
      <c r="B21642" s="196" t="s">
        <v>2360</v>
      </c>
      <c r="C21642" s="197" t="s">
        <v>791</v>
      </c>
      <c r="D21642" s="198" t="s">
        <v>337</v>
      </c>
      <c r="E21642" s="421">
        <v>141339</v>
      </c>
      <c r="F21642" s="413">
        <v>156.91</v>
      </c>
      <c r="G21642" s="414">
        <f t="shared" si="676"/>
        <v>900.76476961315404</v>
      </c>
      <c r="H21642" s="415">
        <f t="shared" si="677"/>
        <v>4.5038238480657702</v>
      </c>
    </row>
    <row r="21643" spans="1:8" ht="15" hidden="1" thickBot="1">
      <c r="A21643" s="409">
        <v>202210</v>
      </c>
      <c r="B21643" s="196" t="s">
        <v>2621</v>
      </c>
      <c r="C21643" s="197" t="s">
        <v>791</v>
      </c>
      <c r="D21643" s="198" t="s">
        <v>337</v>
      </c>
      <c r="E21643" s="421">
        <v>144111</v>
      </c>
      <c r="F21643" s="413">
        <v>156.91</v>
      </c>
      <c r="G21643" s="414">
        <f t="shared" si="676"/>
        <v>918.43094767701234</v>
      </c>
      <c r="H21643" s="415">
        <f t="shared" si="677"/>
        <v>4.5921547383850614</v>
      </c>
    </row>
    <row r="21644" spans="1:8" ht="15" hidden="1" thickBot="1">
      <c r="A21644" s="409">
        <v>202210</v>
      </c>
      <c r="B21644" s="196" t="s">
        <v>2622</v>
      </c>
      <c r="C21644" s="197" t="s">
        <v>791</v>
      </c>
      <c r="D21644" s="198" t="s">
        <v>339</v>
      </c>
      <c r="E21644" s="421">
        <v>721</v>
      </c>
      <c r="F21644" s="413">
        <v>156.91</v>
      </c>
      <c r="G21644" s="414">
        <f t="shared" si="676"/>
        <v>4.5949907590338412</v>
      </c>
      <c r="H21644" s="415">
        <f t="shared" si="677"/>
        <v>4.5949907590338412</v>
      </c>
    </row>
    <row r="21645" spans="1:8" ht="15" hidden="1" thickBot="1">
      <c r="A21645" s="409">
        <v>202210</v>
      </c>
      <c r="B21645" s="196" t="s">
        <v>2361</v>
      </c>
      <c r="C21645" s="197" t="s">
        <v>791</v>
      </c>
      <c r="D21645" s="198" t="s">
        <v>337</v>
      </c>
      <c r="E21645" s="421">
        <v>97476</v>
      </c>
      <c r="F21645" s="413">
        <v>156.91</v>
      </c>
      <c r="G21645" s="414">
        <f t="shared" si="676"/>
        <v>621.22235676502453</v>
      </c>
      <c r="H21645" s="415">
        <f t="shared" si="677"/>
        <v>3.1061117838251224</v>
      </c>
    </row>
    <row r="21646" spans="1:8" ht="15" hidden="1" thickBot="1">
      <c r="A21646" s="409">
        <v>202210</v>
      </c>
      <c r="B21646" s="196" t="s">
        <v>2362</v>
      </c>
      <c r="C21646" s="197" t="s">
        <v>791</v>
      </c>
      <c r="D21646" s="198" t="s">
        <v>339</v>
      </c>
      <c r="E21646" s="421">
        <v>487</v>
      </c>
      <c r="F21646" s="413">
        <v>156.91</v>
      </c>
      <c r="G21646" s="414">
        <f t="shared" si="676"/>
        <v>3.1036900133834684</v>
      </c>
      <c r="H21646" s="415">
        <f t="shared" si="677"/>
        <v>3.1036900133834684</v>
      </c>
    </row>
    <row r="21647" spans="1:8" ht="15" hidden="1" thickBot="1">
      <c r="A21647" s="409">
        <v>202210</v>
      </c>
      <c r="B21647" s="196" t="s">
        <v>2363</v>
      </c>
      <c r="C21647" s="197" t="s">
        <v>791</v>
      </c>
      <c r="D21647" s="198" t="s">
        <v>337</v>
      </c>
      <c r="E21647" s="421">
        <v>84043</v>
      </c>
      <c r="F21647" s="413">
        <v>156.91</v>
      </c>
      <c r="G21647" s="414">
        <f t="shared" si="676"/>
        <v>535.61277165253966</v>
      </c>
      <c r="H21647" s="415">
        <f t="shared" si="677"/>
        <v>2.6780638582626981</v>
      </c>
    </row>
    <row r="21648" spans="1:8" ht="15" hidden="1" thickBot="1">
      <c r="A21648" s="409">
        <v>202210</v>
      </c>
      <c r="B21648" s="196" t="s">
        <v>2364</v>
      </c>
      <c r="C21648" s="197" t="s">
        <v>791</v>
      </c>
      <c r="D21648" s="198" t="s">
        <v>337</v>
      </c>
      <c r="E21648" s="421">
        <v>90356</v>
      </c>
      <c r="F21648" s="413">
        <v>156.91</v>
      </c>
      <c r="G21648" s="414">
        <f t="shared" si="676"/>
        <v>575.84602638455169</v>
      </c>
      <c r="H21648" s="415">
        <f t="shared" si="677"/>
        <v>2.8792301319227587</v>
      </c>
    </row>
    <row r="21649" spans="1:8" ht="15" hidden="1" thickBot="1">
      <c r="A21649" s="409">
        <v>202210</v>
      </c>
      <c r="B21649" s="196" t="s">
        <v>2365</v>
      </c>
      <c r="C21649" s="197" t="s">
        <v>791</v>
      </c>
      <c r="D21649" s="198" t="s">
        <v>337</v>
      </c>
      <c r="E21649" s="421">
        <v>154668</v>
      </c>
      <c r="F21649" s="413">
        <v>156.91</v>
      </c>
      <c r="G21649" s="414">
        <f t="shared" si="676"/>
        <v>985.71155439423876</v>
      </c>
      <c r="H21649" s="415">
        <f t="shared" si="677"/>
        <v>4.9285577719711942</v>
      </c>
    </row>
    <row r="21650" spans="1:8" ht="15" hidden="1" thickBot="1">
      <c r="A21650" s="409">
        <v>202210</v>
      </c>
      <c r="B21650" s="196" t="s">
        <v>2366</v>
      </c>
      <c r="C21650" s="197" t="s">
        <v>2661</v>
      </c>
      <c r="D21650" s="198" t="s">
        <v>339</v>
      </c>
      <c r="E21650" s="421">
        <v>773</v>
      </c>
      <c r="F21650" s="413">
        <v>156.91</v>
      </c>
      <c r="G21650" s="414">
        <f t="shared" si="676"/>
        <v>4.9263909247339237</v>
      </c>
      <c r="H21650" s="415">
        <f t="shared" si="677"/>
        <v>4.9263909247339237</v>
      </c>
    </row>
    <row r="21651" spans="1:8" ht="15" hidden="1" thickBot="1">
      <c r="A21651" s="409">
        <v>202210</v>
      </c>
      <c r="B21651" s="196" t="s">
        <v>2367</v>
      </c>
      <c r="C21651" s="197" t="s">
        <v>791</v>
      </c>
      <c r="D21651" s="198" t="s">
        <v>337</v>
      </c>
      <c r="E21651" s="421">
        <v>154679</v>
      </c>
      <c r="F21651" s="413">
        <v>156.91</v>
      </c>
      <c r="G21651" s="414">
        <f t="shared" si="676"/>
        <v>985.78165827544456</v>
      </c>
      <c r="H21651" s="415">
        <f t="shared" si="677"/>
        <v>4.9289082913772226</v>
      </c>
    </row>
    <row r="21652" spans="1:8" ht="15" hidden="1" thickBot="1">
      <c r="A21652" s="409">
        <v>202210</v>
      </c>
      <c r="B21652" s="196" t="s">
        <v>2368</v>
      </c>
      <c r="C21652" s="197" t="s">
        <v>791</v>
      </c>
      <c r="D21652" s="198" t="s">
        <v>337</v>
      </c>
      <c r="E21652" s="421">
        <v>154668</v>
      </c>
      <c r="F21652" s="413">
        <v>156.91</v>
      </c>
      <c r="G21652" s="414">
        <f t="shared" si="676"/>
        <v>985.71155439423876</v>
      </c>
      <c r="H21652" s="415">
        <f t="shared" si="677"/>
        <v>4.9285577719711942</v>
      </c>
    </row>
    <row r="21653" spans="1:8" ht="15" hidden="1" thickBot="1">
      <c r="A21653" s="409">
        <v>202210</v>
      </c>
      <c r="B21653" s="196" t="s">
        <v>2369</v>
      </c>
      <c r="C21653" s="197" t="s">
        <v>791</v>
      </c>
      <c r="D21653" s="198" t="s">
        <v>339</v>
      </c>
      <c r="E21653" s="421">
        <v>773</v>
      </c>
      <c r="F21653" s="413">
        <v>156.91</v>
      </c>
      <c r="G21653" s="414">
        <f t="shared" si="676"/>
        <v>4.9263909247339237</v>
      </c>
      <c r="H21653" s="415">
        <f t="shared" si="677"/>
        <v>4.9263909247339237</v>
      </c>
    </row>
    <row r="21654" spans="1:8" ht="15" hidden="1" thickBot="1">
      <c r="A21654" s="409">
        <v>202210</v>
      </c>
      <c r="B21654" s="196" t="s">
        <v>2370</v>
      </c>
      <c r="C21654" s="197" t="s">
        <v>791</v>
      </c>
      <c r="D21654" s="198" t="s">
        <v>337</v>
      </c>
      <c r="E21654" s="421">
        <v>154668</v>
      </c>
      <c r="F21654" s="413">
        <v>156.91</v>
      </c>
      <c r="G21654" s="414">
        <f t="shared" si="676"/>
        <v>985.71155439423876</v>
      </c>
      <c r="H21654" s="415">
        <f t="shared" si="677"/>
        <v>4.9285577719711942</v>
      </c>
    </row>
    <row r="21655" spans="1:8" ht="15" hidden="1" thickBot="1">
      <c r="A21655" s="409">
        <v>202210</v>
      </c>
      <c r="B21655" s="196" t="s">
        <v>2371</v>
      </c>
      <c r="C21655" s="197" t="s">
        <v>791</v>
      </c>
      <c r="D21655" s="198" t="s">
        <v>339</v>
      </c>
      <c r="E21655" s="421">
        <v>773</v>
      </c>
      <c r="F21655" s="413">
        <v>156.91</v>
      </c>
      <c r="G21655" s="414">
        <f t="shared" si="676"/>
        <v>4.9263909247339237</v>
      </c>
      <c r="H21655" s="415">
        <f t="shared" si="677"/>
        <v>4.9263909247339237</v>
      </c>
    </row>
    <row r="21656" spans="1:8" ht="15" hidden="1" thickBot="1">
      <c r="A21656" s="409">
        <v>202210</v>
      </c>
      <c r="B21656" s="196" t="s">
        <v>2372</v>
      </c>
      <c r="C21656" s="197" t="s">
        <v>791</v>
      </c>
      <c r="D21656" s="198" t="s">
        <v>337</v>
      </c>
      <c r="E21656" s="421">
        <v>168285</v>
      </c>
      <c r="F21656" s="413">
        <v>156.91</v>
      </c>
      <c r="G21656" s="414">
        <f t="shared" si="676"/>
        <v>1072.4937862468933</v>
      </c>
      <c r="H21656" s="415">
        <f t="shared" si="677"/>
        <v>5.3624689312344662</v>
      </c>
    </row>
    <row r="21657" spans="1:8" ht="15" hidden="1" thickBot="1">
      <c r="A21657" s="409">
        <v>202210</v>
      </c>
      <c r="B21657" s="196" t="s">
        <v>2373</v>
      </c>
      <c r="C21657" s="197" t="s">
        <v>791</v>
      </c>
      <c r="D21657" s="198" t="s">
        <v>339</v>
      </c>
      <c r="E21657" s="421">
        <v>841</v>
      </c>
      <c r="F21657" s="413">
        <v>156.91</v>
      </c>
      <c r="G21657" s="414">
        <f t="shared" si="676"/>
        <v>5.3597603721878784</v>
      </c>
      <c r="H21657" s="415">
        <f t="shared" si="677"/>
        <v>5.3597603721878784</v>
      </c>
    </row>
    <row r="21658" spans="1:8" ht="15" hidden="1" thickBot="1">
      <c r="A21658" s="409">
        <v>202210</v>
      </c>
      <c r="B21658" s="196" t="s">
        <v>2374</v>
      </c>
      <c r="C21658" s="197" t="s">
        <v>791</v>
      </c>
      <c r="D21658" s="198" t="s">
        <v>337</v>
      </c>
      <c r="E21658" s="421">
        <v>122158</v>
      </c>
      <c r="F21658" s="413">
        <v>156.91</v>
      </c>
      <c r="G21658" s="414">
        <f t="shared" si="676"/>
        <v>778.52272003059079</v>
      </c>
      <c r="H21658" s="415">
        <f t="shared" si="677"/>
        <v>3.8926136001529539</v>
      </c>
    </row>
    <row r="21659" spans="1:8" ht="15" hidden="1" thickBot="1">
      <c r="A21659" s="409">
        <v>202210</v>
      </c>
      <c r="B21659" s="196" t="s">
        <v>2375</v>
      </c>
      <c r="C21659" s="197" t="s">
        <v>791</v>
      </c>
      <c r="D21659" s="198" t="s">
        <v>339</v>
      </c>
      <c r="E21659" s="421">
        <v>611</v>
      </c>
      <c r="F21659" s="413">
        <v>156.91</v>
      </c>
      <c r="G21659" s="414">
        <f t="shared" si="676"/>
        <v>3.8939519469759736</v>
      </c>
      <c r="H21659" s="415">
        <f t="shared" si="677"/>
        <v>3.8939519469759736</v>
      </c>
    </row>
    <row r="21660" spans="1:8" ht="15" hidden="1" thickBot="1">
      <c r="A21660" s="409">
        <v>202210</v>
      </c>
      <c r="B21660" s="196" t="s">
        <v>2376</v>
      </c>
      <c r="C21660" s="197" t="s">
        <v>791</v>
      </c>
      <c r="D21660" s="198" t="s">
        <v>337</v>
      </c>
      <c r="E21660" s="421">
        <v>154679</v>
      </c>
      <c r="F21660" s="413">
        <v>156.91</v>
      </c>
      <c r="G21660" s="414">
        <f t="shared" si="676"/>
        <v>985.78165827544456</v>
      </c>
      <c r="H21660" s="415">
        <f t="shared" si="677"/>
        <v>4.9289082913772226</v>
      </c>
    </row>
    <row r="21661" spans="1:8" ht="15" hidden="1" thickBot="1">
      <c r="A21661" s="409">
        <v>202210</v>
      </c>
      <c r="B21661" s="196" t="s">
        <v>2377</v>
      </c>
      <c r="C21661" s="197" t="s">
        <v>791</v>
      </c>
      <c r="D21661" s="198" t="s">
        <v>339</v>
      </c>
      <c r="E21661" s="421">
        <v>773</v>
      </c>
      <c r="F21661" s="413">
        <v>156.91</v>
      </c>
      <c r="G21661" s="414">
        <f t="shared" si="676"/>
        <v>4.9263909247339237</v>
      </c>
      <c r="H21661" s="415">
        <f t="shared" si="677"/>
        <v>4.9263909247339237</v>
      </c>
    </row>
    <row r="21662" spans="1:8" ht="15" hidden="1" thickBot="1">
      <c r="A21662" s="409">
        <v>202210</v>
      </c>
      <c r="B21662" s="196" t="s">
        <v>2378</v>
      </c>
      <c r="C21662" s="197" t="s">
        <v>791</v>
      </c>
      <c r="D21662" s="198" t="s">
        <v>337</v>
      </c>
      <c r="E21662" s="421">
        <v>154210</v>
      </c>
      <c r="F21662" s="413">
        <v>156.91</v>
      </c>
      <c r="G21662" s="414">
        <f t="shared" si="676"/>
        <v>982.79268370403418</v>
      </c>
      <c r="H21662" s="415">
        <f t="shared" si="677"/>
        <v>4.9139634185201713</v>
      </c>
    </row>
    <row r="21663" spans="1:8" ht="15" hidden="1" thickBot="1">
      <c r="A21663" s="409">
        <v>202210</v>
      </c>
      <c r="B21663" s="196" t="s">
        <v>2379</v>
      </c>
      <c r="C21663" s="197" t="s">
        <v>791</v>
      </c>
      <c r="D21663" s="198" t="s">
        <v>337</v>
      </c>
      <c r="E21663" s="421">
        <v>154679</v>
      </c>
      <c r="F21663" s="413">
        <v>156.91</v>
      </c>
      <c r="G21663" s="414">
        <f t="shared" si="676"/>
        <v>985.78165827544456</v>
      </c>
      <c r="H21663" s="415">
        <f t="shared" si="677"/>
        <v>4.9289082913772226</v>
      </c>
    </row>
    <row r="21664" spans="1:8" ht="15" hidden="1" thickBot="1">
      <c r="A21664" s="409">
        <v>202210</v>
      </c>
      <c r="B21664" s="196" t="s">
        <v>2380</v>
      </c>
      <c r="C21664" s="197" t="s">
        <v>791</v>
      </c>
      <c r="D21664" s="198" t="s">
        <v>339</v>
      </c>
      <c r="E21664" s="421">
        <v>773</v>
      </c>
      <c r="F21664" s="413">
        <v>156.91</v>
      </c>
      <c r="G21664" s="414">
        <f t="shared" si="676"/>
        <v>4.9263909247339237</v>
      </c>
      <c r="H21664" s="415">
        <f t="shared" si="677"/>
        <v>4.9263909247339237</v>
      </c>
    </row>
    <row r="21665" spans="1:8" ht="15" hidden="1" thickBot="1">
      <c r="A21665" s="409">
        <v>202210</v>
      </c>
      <c r="B21665" s="196" t="s">
        <v>2381</v>
      </c>
      <c r="C21665" s="197" t="s">
        <v>791</v>
      </c>
      <c r="D21665" s="198" t="s">
        <v>337</v>
      </c>
      <c r="E21665" s="421">
        <v>154679</v>
      </c>
      <c r="F21665" s="413">
        <v>156.91</v>
      </c>
      <c r="G21665" s="414">
        <f t="shared" si="676"/>
        <v>985.78165827544456</v>
      </c>
      <c r="H21665" s="415">
        <f t="shared" si="677"/>
        <v>4.9289082913772226</v>
      </c>
    </row>
    <row r="21666" spans="1:8" ht="15" hidden="1" thickBot="1">
      <c r="A21666" s="409">
        <v>202210</v>
      </c>
      <c r="B21666" s="196" t="s">
        <v>2382</v>
      </c>
      <c r="C21666" s="197" t="s">
        <v>791</v>
      </c>
      <c r="D21666" s="198" t="s">
        <v>339</v>
      </c>
      <c r="E21666" s="421">
        <v>773</v>
      </c>
      <c r="F21666" s="413">
        <v>156.91</v>
      </c>
      <c r="G21666" s="414">
        <f t="shared" si="676"/>
        <v>4.9263909247339237</v>
      </c>
      <c r="H21666" s="415">
        <f t="shared" si="677"/>
        <v>4.9263909247339237</v>
      </c>
    </row>
    <row r="21667" spans="1:8" ht="15" hidden="1" thickBot="1">
      <c r="A21667" s="409">
        <v>202210</v>
      </c>
      <c r="B21667" s="196" t="s">
        <v>2383</v>
      </c>
      <c r="C21667" s="197" t="s">
        <v>791</v>
      </c>
      <c r="D21667" s="198" t="s">
        <v>337</v>
      </c>
      <c r="E21667" s="421">
        <v>113007</v>
      </c>
      <c r="F21667" s="413">
        <v>156.91</v>
      </c>
      <c r="G21667" s="414">
        <f t="shared" si="676"/>
        <v>720.2026639474858</v>
      </c>
      <c r="H21667" s="415">
        <f t="shared" si="677"/>
        <v>3.601013319737429</v>
      </c>
    </row>
    <row r="21668" spans="1:8" ht="15" hidden="1" thickBot="1">
      <c r="A21668" s="409">
        <v>202210</v>
      </c>
      <c r="B21668" s="196" t="s">
        <v>2384</v>
      </c>
      <c r="C21668" s="197" t="s">
        <v>791</v>
      </c>
      <c r="D21668" s="198" t="s">
        <v>337</v>
      </c>
      <c r="E21668" s="421">
        <v>157367</v>
      </c>
      <c r="F21668" s="413">
        <v>156.91</v>
      </c>
      <c r="G21668" s="414">
        <f t="shared" si="676"/>
        <v>1002.912497610095</v>
      </c>
      <c r="H21668" s="415">
        <f t="shared" si="677"/>
        <v>5.0145624880504753</v>
      </c>
    </row>
    <row r="21669" spans="1:8" ht="15" hidden="1" thickBot="1">
      <c r="A21669" s="409">
        <v>202210</v>
      </c>
      <c r="B21669" s="196" t="s">
        <v>2385</v>
      </c>
      <c r="C21669" s="197" t="s">
        <v>791</v>
      </c>
      <c r="D21669" s="198" t="s">
        <v>339</v>
      </c>
      <c r="E21669" s="421">
        <v>787</v>
      </c>
      <c r="F21669" s="413">
        <v>156.91</v>
      </c>
      <c r="G21669" s="414">
        <f t="shared" si="676"/>
        <v>5.0156140462685617</v>
      </c>
      <c r="H21669" s="415">
        <f t="shared" si="677"/>
        <v>5.0156140462685617</v>
      </c>
    </row>
    <row r="21670" spans="1:8" ht="15" hidden="1" thickBot="1">
      <c r="A21670" s="409">
        <v>202210</v>
      </c>
      <c r="B21670" s="196" t="s">
        <v>2386</v>
      </c>
      <c r="C21670" s="197" t="s">
        <v>791</v>
      </c>
      <c r="D21670" s="198" t="s">
        <v>337</v>
      </c>
      <c r="E21670" s="421">
        <v>115761</v>
      </c>
      <c r="F21670" s="413">
        <v>156.91</v>
      </c>
      <c r="G21670" s="414">
        <f t="shared" si="676"/>
        <v>737.75412656937101</v>
      </c>
      <c r="H21670" s="415">
        <f t="shared" si="677"/>
        <v>3.6887706328468552</v>
      </c>
    </row>
    <row r="21671" spans="1:8" ht="15" hidden="1" thickBot="1">
      <c r="A21671" s="409">
        <v>202210</v>
      </c>
      <c r="B21671" s="196" t="s">
        <v>2387</v>
      </c>
      <c r="C21671" s="197" t="s">
        <v>2661</v>
      </c>
      <c r="D21671" s="198" t="s">
        <v>339</v>
      </c>
      <c r="E21671" s="421">
        <v>579</v>
      </c>
      <c r="F21671" s="413">
        <v>156.91</v>
      </c>
      <c r="G21671" s="414">
        <f t="shared" si="676"/>
        <v>3.6900133834682305</v>
      </c>
      <c r="H21671" s="415">
        <f t="shared" si="677"/>
        <v>3.6900133834682305</v>
      </c>
    </row>
    <row r="21672" spans="1:8" ht="15" hidden="1" thickBot="1">
      <c r="A21672" s="409">
        <v>202210</v>
      </c>
      <c r="B21672" s="196" t="s">
        <v>2388</v>
      </c>
      <c r="C21672" s="197" t="s">
        <v>791</v>
      </c>
      <c r="D21672" s="198" t="s">
        <v>337</v>
      </c>
      <c r="E21672" s="421">
        <v>115761</v>
      </c>
      <c r="F21672" s="413">
        <v>156.91</v>
      </c>
      <c r="G21672" s="414">
        <f t="shared" si="676"/>
        <v>737.75412656937101</v>
      </c>
      <c r="H21672" s="415">
        <f t="shared" si="677"/>
        <v>3.6887706328468552</v>
      </c>
    </row>
    <row r="21673" spans="1:8" ht="15" hidden="1" thickBot="1">
      <c r="A21673" s="409">
        <v>202210</v>
      </c>
      <c r="B21673" s="196" t="s">
        <v>2389</v>
      </c>
      <c r="C21673" s="197" t="s">
        <v>791</v>
      </c>
      <c r="D21673" s="198" t="s">
        <v>339</v>
      </c>
      <c r="E21673" s="421">
        <v>579</v>
      </c>
      <c r="F21673" s="413">
        <v>156.91</v>
      </c>
      <c r="G21673" s="414">
        <f t="shared" si="676"/>
        <v>3.6900133834682305</v>
      </c>
      <c r="H21673" s="415">
        <f t="shared" si="677"/>
        <v>3.6900133834682305</v>
      </c>
    </row>
    <row r="21674" spans="1:8" ht="15" hidden="1" thickBot="1">
      <c r="A21674" s="409">
        <v>202210</v>
      </c>
      <c r="B21674" s="196" t="s">
        <v>2390</v>
      </c>
      <c r="C21674" s="197" t="s">
        <v>791</v>
      </c>
      <c r="D21674" s="198" t="s">
        <v>337</v>
      </c>
      <c r="E21674" s="421">
        <v>75129</v>
      </c>
      <c r="F21674" s="413">
        <v>156.91</v>
      </c>
      <c r="G21674" s="414">
        <f t="shared" si="676"/>
        <v>478.80313555541392</v>
      </c>
      <c r="H21674" s="415">
        <f t="shared" si="677"/>
        <v>2.3940156777770696</v>
      </c>
    </row>
    <row r="21675" spans="1:8" ht="15" hidden="1" thickBot="1">
      <c r="A21675" s="409">
        <v>202210</v>
      </c>
      <c r="B21675" s="196" t="s">
        <v>2391</v>
      </c>
      <c r="C21675" s="197" t="s">
        <v>791</v>
      </c>
      <c r="D21675" s="198" t="s">
        <v>339</v>
      </c>
      <c r="E21675" s="421">
        <v>376</v>
      </c>
      <c r="F21675" s="413">
        <v>156.91</v>
      </c>
      <c r="G21675" s="414">
        <f t="shared" si="676"/>
        <v>2.3962781212159836</v>
      </c>
      <c r="H21675" s="415">
        <f t="shared" si="677"/>
        <v>2.3962781212159836</v>
      </c>
    </row>
    <row r="21676" spans="1:8" ht="15" hidden="1" thickBot="1">
      <c r="A21676" s="409">
        <v>202210</v>
      </c>
      <c r="B21676" s="196" t="s">
        <v>2392</v>
      </c>
      <c r="C21676" s="197" t="s">
        <v>791</v>
      </c>
      <c r="D21676" s="198" t="s">
        <v>337</v>
      </c>
      <c r="E21676" s="421">
        <v>107686</v>
      </c>
      <c r="F21676" s="413">
        <v>156.91</v>
      </c>
      <c r="G21676" s="414">
        <f t="shared" si="676"/>
        <v>686.29150468421392</v>
      </c>
      <c r="H21676" s="415">
        <f t="shared" si="677"/>
        <v>3.4314575234210696</v>
      </c>
    </row>
    <row r="21677" spans="1:8" ht="15" hidden="1" thickBot="1">
      <c r="A21677" s="409">
        <v>202210</v>
      </c>
      <c r="B21677" s="196" t="s">
        <v>2393</v>
      </c>
      <c r="C21677" s="197" t="s">
        <v>791</v>
      </c>
      <c r="D21677" s="198" t="s">
        <v>337</v>
      </c>
      <c r="E21677" s="421">
        <v>131482</v>
      </c>
      <c r="F21677" s="413">
        <v>156.91</v>
      </c>
      <c r="G21677" s="414">
        <f t="shared" si="676"/>
        <v>837.94531897265949</v>
      </c>
      <c r="H21677" s="415">
        <f t="shared" si="677"/>
        <v>4.1897265948632976</v>
      </c>
    </row>
    <row r="21678" spans="1:8" ht="15" hidden="1" thickBot="1">
      <c r="A21678" s="409">
        <v>202210</v>
      </c>
      <c r="B21678" s="196" t="s">
        <v>2394</v>
      </c>
      <c r="C21678" s="197" t="s">
        <v>791</v>
      </c>
      <c r="D21678" s="198" t="s">
        <v>339</v>
      </c>
      <c r="E21678" s="421">
        <v>657</v>
      </c>
      <c r="F21678" s="413">
        <v>156.91</v>
      </c>
      <c r="G21678" s="414">
        <f t="shared" si="676"/>
        <v>4.1871136320183542</v>
      </c>
      <c r="H21678" s="415">
        <f t="shared" si="677"/>
        <v>4.1871136320183542</v>
      </c>
    </row>
    <row r="21679" spans="1:8" ht="15" hidden="1" thickBot="1">
      <c r="A21679" s="409">
        <v>202210</v>
      </c>
      <c r="B21679" s="196" t="s">
        <v>2395</v>
      </c>
      <c r="C21679" s="197" t="s">
        <v>791</v>
      </c>
      <c r="D21679" s="198" t="s">
        <v>337</v>
      </c>
      <c r="E21679" s="421">
        <v>153458</v>
      </c>
      <c r="F21679" s="413">
        <v>156.91</v>
      </c>
      <c r="G21679" s="414">
        <f t="shared" si="676"/>
        <v>978.00012746160223</v>
      </c>
      <c r="H21679" s="415">
        <f t="shared" si="677"/>
        <v>4.8900006373080114</v>
      </c>
    </row>
    <row r="21680" spans="1:8" ht="15" hidden="1" thickBot="1">
      <c r="A21680" s="409">
        <v>202210</v>
      </c>
      <c r="B21680" s="196" t="s">
        <v>2396</v>
      </c>
      <c r="C21680" s="197" t="s">
        <v>791</v>
      </c>
      <c r="D21680" s="198" t="s">
        <v>339</v>
      </c>
      <c r="E21680" s="421">
        <v>767</v>
      </c>
      <c r="F21680" s="413">
        <v>156.91</v>
      </c>
      <c r="G21680" s="414">
        <f t="shared" si="676"/>
        <v>4.8881524440762218</v>
      </c>
      <c r="H21680" s="415">
        <f t="shared" si="677"/>
        <v>4.8881524440762218</v>
      </c>
    </row>
    <row r="21681" spans="1:8" ht="15" hidden="1" thickBot="1">
      <c r="A21681" s="409">
        <v>202210</v>
      </c>
      <c r="B21681" s="196" t="s">
        <v>2397</v>
      </c>
      <c r="C21681" s="197" t="s">
        <v>791</v>
      </c>
      <c r="D21681" s="198" t="s">
        <v>337</v>
      </c>
      <c r="E21681" s="421">
        <v>72838</v>
      </c>
      <c r="F21681" s="413">
        <v>156.91</v>
      </c>
      <c r="G21681" s="414">
        <f t="shared" si="676"/>
        <v>464.20240902428145</v>
      </c>
      <c r="H21681" s="415">
        <f t="shared" si="677"/>
        <v>2.3210120451214071</v>
      </c>
    </row>
    <row r="21682" spans="1:8" ht="15" hidden="1" thickBot="1">
      <c r="A21682" s="409">
        <v>202210</v>
      </c>
      <c r="B21682" s="196" t="s">
        <v>2398</v>
      </c>
      <c r="C21682" s="197" t="s">
        <v>791</v>
      </c>
      <c r="D21682" s="198" t="s">
        <v>339</v>
      </c>
      <c r="E21682" s="421">
        <v>364</v>
      </c>
      <c r="F21682" s="413">
        <v>156.91</v>
      </c>
      <c r="G21682" s="414">
        <f t="shared" si="676"/>
        <v>2.3198011599005799</v>
      </c>
      <c r="H21682" s="415">
        <f t="shared" si="677"/>
        <v>2.3198011599005799</v>
      </c>
    </row>
    <row r="21683" spans="1:8" ht="15" hidden="1" thickBot="1">
      <c r="A21683" s="409">
        <v>202210</v>
      </c>
      <c r="B21683" s="196" t="s">
        <v>2399</v>
      </c>
      <c r="C21683" s="197" t="s">
        <v>791</v>
      </c>
      <c r="D21683" s="198" t="s">
        <v>337</v>
      </c>
      <c r="E21683" s="421">
        <v>117851</v>
      </c>
      <c r="F21683" s="413">
        <v>156.91</v>
      </c>
      <c r="G21683" s="414">
        <f t="shared" si="676"/>
        <v>751.07386399847053</v>
      </c>
      <c r="H21683" s="415">
        <f t="shared" si="677"/>
        <v>3.7553693199923526</v>
      </c>
    </row>
    <row r="21684" spans="1:8" ht="15" hidden="1" thickBot="1">
      <c r="A21684" s="409">
        <v>202210</v>
      </c>
      <c r="B21684" s="196" t="s">
        <v>2400</v>
      </c>
      <c r="C21684" s="197" t="s">
        <v>791</v>
      </c>
      <c r="D21684" s="198" t="s">
        <v>339</v>
      </c>
      <c r="E21684" s="421">
        <v>589</v>
      </c>
      <c r="F21684" s="413">
        <v>156.91</v>
      </c>
      <c r="G21684" s="414">
        <f t="shared" si="676"/>
        <v>3.7537441845644</v>
      </c>
      <c r="H21684" s="415">
        <f t="shared" si="677"/>
        <v>3.7537441845644</v>
      </c>
    </row>
    <row r="21685" spans="1:8" ht="15" hidden="1" thickBot="1">
      <c r="A21685" s="409">
        <v>202210</v>
      </c>
      <c r="B21685" s="196" t="s">
        <v>2401</v>
      </c>
      <c r="C21685" s="197" t="s">
        <v>791</v>
      </c>
      <c r="D21685" s="198" t="s">
        <v>337</v>
      </c>
      <c r="E21685" s="421">
        <v>172791</v>
      </c>
      <c r="F21685" s="413">
        <v>156.91</v>
      </c>
      <c r="G21685" s="414">
        <f t="shared" si="676"/>
        <v>1101.2108852208273</v>
      </c>
      <c r="H21685" s="415">
        <f t="shared" si="677"/>
        <v>5.5060544261041366</v>
      </c>
    </row>
    <row r="21686" spans="1:8" ht="15" hidden="1" thickBot="1">
      <c r="A21686" s="409">
        <v>202210</v>
      </c>
      <c r="B21686" s="196" t="s">
        <v>2402</v>
      </c>
      <c r="C21686" s="197" t="s">
        <v>791</v>
      </c>
      <c r="D21686" s="198" t="s">
        <v>339</v>
      </c>
      <c r="E21686" s="421">
        <v>864</v>
      </c>
      <c r="F21686" s="413">
        <v>156.91</v>
      </c>
      <c r="G21686" s="414">
        <f t="shared" si="676"/>
        <v>5.5063412147090691</v>
      </c>
      <c r="H21686" s="415">
        <f t="shared" si="677"/>
        <v>5.5063412147090691</v>
      </c>
    </row>
    <row r="21687" spans="1:8" ht="15" hidden="1" thickBot="1">
      <c r="A21687" s="409">
        <v>202210</v>
      </c>
      <c r="B21687" s="196" t="s">
        <v>2403</v>
      </c>
      <c r="C21687" s="197" t="s">
        <v>791</v>
      </c>
      <c r="D21687" s="198" t="s">
        <v>337</v>
      </c>
      <c r="E21687" s="421">
        <v>120160</v>
      </c>
      <c r="F21687" s="413">
        <v>156.91</v>
      </c>
      <c r="G21687" s="414">
        <f t="shared" si="676"/>
        <v>765.78930597157603</v>
      </c>
      <c r="H21687" s="415">
        <f t="shared" si="677"/>
        <v>3.82894652985788</v>
      </c>
    </row>
    <row r="21688" spans="1:8" ht="15" hidden="1" thickBot="1">
      <c r="A21688" s="409">
        <v>202210</v>
      </c>
      <c r="B21688" s="196" t="s">
        <v>2404</v>
      </c>
      <c r="C21688" s="197" t="s">
        <v>791</v>
      </c>
      <c r="D21688" s="198" t="s">
        <v>339</v>
      </c>
      <c r="E21688" s="421">
        <v>601</v>
      </c>
      <c r="F21688" s="413">
        <v>156.91</v>
      </c>
      <c r="G21688" s="414">
        <f t="shared" si="676"/>
        <v>3.8302211458798037</v>
      </c>
      <c r="H21688" s="415">
        <f t="shared" si="677"/>
        <v>3.8302211458798037</v>
      </c>
    </row>
    <row r="21689" spans="1:8" ht="15" hidden="1" thickBot="1">
      <c r="A21689" s="409">
        <v>202210</v>
      </c>
      <c r="B21689" s="196" t="s">
        <v>2806</v>
      </c>
      <c r="C21689" s="197" t="s">
        <v>2807</v>
      </c>
      <c r="D21689" s="198" t="s">
        <v>337</v>
      </c>
      <c r="E21689" s="421">
        <v>106301</v>
      </c>
      <c r="F21689" s="413">
        <v>156.91</v>
      </c>
      <c r="G21689" s="414">
        <f t="shared" si="676"/>
        <v>677.46478873239437</v>
      </c>
      <c r="H21689" s="415">
        <f t="shared" si="677"/>
        <v>3.387323943661972</v>
      </c>
    </row>
    <row r="21690" spans="1:8" ht="15" hidden="1" thickBot="1">
      <c r="A21690" s="409">
        <v>202210</v>
      </c>
      <c r="B21690" s="196" t="s">
        <v>2808</v>
      </c>
      <c r="C21690" s="197" t="s">
        <v>2809</v>
      </c>
      <c r="D21690" s="198" t="s">
        <v>339</v>
      </c>
      <c r="E21690" s="421">
        <v>531</v>
      </c>
      <c r="F21690" s="413">
        <v>156.91</v>
      </c>
      <c r="G21690" s="414">
        <f t="shared" si="676"/>
        <v>3.3841055382066152</v>
      </c>
      <c r="H21690" s="415">
        <f t="shared" si="677"/>
        <v>3.3841055382066152</v>
      </c>
    </row>
    <row r="21691" spans="1:8" ht="15" hidden="1" thickBot="1">
      <c r="A21691" s="409">
        <v>202210</v>
      </c>
      <c r="B21691" s="196" t="s">
        <v>2405</v>
      </c>
      <c r="C21691" s="197" t="s">
        <v>791</v>
      </c>
      <c r="D21691" s="198" t="s">
        <v>337</v>
      </c>
      <c r="E21691" s="421">
        <v>109764</v>
      </c>
      <c r="F21691" s="413">
        <v>156.91</v>
      </c>
      <c r="G21691" s="414">
        <f t="shared" si="676"/>
        <v>699.53476515199793</v>
      </c>
      <c r="H21691" s="415">
        <f t="shared" si="677"/>
        <v>3.4976738257599895</v>
      </c>
    </row>
    <row r="21692" spans="1:8" ht="15" hidden="1" thickBot="1">
      <c r="A21692" s="409">
        <v>202210</v>
      </c>
      <c r="B21692" s="196" t="s">
        <v>2406</v>
      </c>
      <c r="C21692" s="197" t="s">
        <v>791</v>
      </c>
      <c r="D21692" s="198" t="s">
        <v>339</v>
      </c>
      <c r="E21692" s="421">
        <v>549</v>
      </c>
      <c r="F21692" s="413">
        <v>156.91</v>
      </c>
      <c r="G21692" s="414">
        <f t="shared" si="676"/>
        <v>3.4988209801797208</v>
      </c>
      <c r="H21692" s="415">
        <f t="shared" si="677"/>
        <v>3.4988209801797208</v>
      </c>
    </row>
    <row r="21693" spans="1:8" ht="15" hidden="1" thickBot="1">
      <c r="A21693" s="409">
        <v>202210</v>
      </c>
      <c r="B21693" s="196" t="s">
        <v>2407</v>
      </c>
      <c r="C21693" s="197" t="s">
        <v>791</v>
      </c>
      <c r="D21693" s="198" t="s">
        <v>337</v>
      </c>
      <c r="E21693" s="421">
        <v>172791</v>
      </c>
      <c r="F21693" s="413">
        <v>156.91</v>
      </c>
      <c r="G21693" s="414">
        <f t="shared" si="676"/>
        <v>1101.2108852208273</v>
      </c>
      <c r="H21693" s="415">
        <f t="shared" si="677"/>
        <v>5.5060544261041366</v>
      </c>
    </row>
    <row r="21694" spans="1:8" ht="15" hidden="1" thickBot="1">
      <c r="A21694" s="409">
        <v>202210</v>
      </c>
      <c r="B21694" s="196" t="s">
        <v>2408</v>
      </c>
      <c r="C21694" s="197" t="s">
        <v>791</v>
      </c>
      <c r="D21694" s="198" t="s">
        <v>339</v>
      </c>
      <c r="E21694" s="421">
        <v>864</v>
      </c>
      <c r="F21694" s="413">
        <v>156.91</v>
      </c>
      <c r="G21694" s="414">
        <f t="shared" si="676"/>
        <v>5.5063412147090691</v>
      </c>
      <c r="H21694" s="415">
        <f t="shared" si="677"/>
        <v>5.5063412147090691</v>
      </c>
    </row>
    <row r="21695" spans="1:8" ht="15" hidden="1" thickBot="1">
      <c r="A21695" s="409">
        <v>202210</v>
      </c>
      <c r="B21695" s="196" t="s">
        <v>2409</v>
      </c>
      <c r="C21695" s="197" t="s">
        <v>791</v>
      </c>
      <c r="D21695" s="198" t="s">
        <v>337</v>
      </c>
      <c r="E21695" s="421">
        <v>107278</v>
      </c>
      <c r="F21695" s="413">
        <v>156.91</v>
      </c>
      <c r="G21695" s="414">
        <f t="shared" si="676"/>
        <v>683.69128799949021</v>
      </c>
      <c r="H21695" s="415">
        <f t="shared" si="677"/>
        <v>3.4184564399974509</v>
      </c>
    </row>
    <row r="21696" spans="1:8" ht="15" hidden="1" thickBot="1">
      <c r="A21696" s="409">
        <v>202210</v>
      </c>
      <c r="B21696" s="196" t="s">
        <v>2410</v>
      </c>
      <c r="C21696" s="197" t="s">
        <v>791</v>
      </c>
      <c r="D21696" s="198" t="s">
        <v>337</v>
      </c>
      <c r="E21696" s="421">
        <v>127037</v>
      </c>
      <c r="F21696" s="413">
        <v>156.91</v>
      </c>
      <c r="G21696" s="414">
        <f t="shared" si="676"/>
        <v>809.61697788541198</v>
      </c>
      <c r="H21696" s="415">
        <f t="shared" si="677"/>
        <v>4.0480848894270602</v>
      </c>
    </row>
    <row r="21697" spans="1:8" ht="15" hidden="1" thickBot="1">
      <c r="A21697" s="409">
        <v>202210</v>
      </c>
      <c r="B21697" s="196" t="s">
        <v>2411</v>
      </c>
      <c r="C21697" s="197" t="s">
        <v>791</v>
      </c>
      <c r="D21697" s="198" t="s">
        <v>337</v>
      </c>
      <c r="E21697" s="421">
        <v>82657</v>
      </c>
      <c r="F21697" s="413">
        <v>156.91</v>
      </c>
      <c r="G21697" s="414">
        <f t="shared" si="676"/>
        <v>526.77968262061052</v>
      </c>
      <c r="H21697" s="415">
        <f t="shared" si="677"/>
        <v>2.6338984131030525</v>
      </c>
    </row>
    <row r="21698" spans="1:8" ht="15" hidden="1" thickBot="1">
      <c r="A21698" s="409">
        <v>202210</v>
      </c>
      <c r="B21698" s="196" t="s">
        <v>2412</v>
      </c>
      <c r="C21698" s="197" t="s">
        <v>791</v>
      </c>
      <c r="D21698" s="198" t="s">
        <v>339</v>
      </c>
      <c r="E21698" s="421">
        <v>413</v>
      </c>
      <c r="F21698" s="413">
        <v>156.91</v>
      </c>
      <c r="G21698" s="414">
        <f t="shared" ref="G21698:G21761" si="678">+E21698/F21698</f>
        <v>2.6320820852718119</v>
      </c>
      <c r="H21698" s="415">
        <f t="shared" ref="H21698:H21761" si="679">IF(D21698="TB",G21698/200,IF(D21698="LT",G21698,"VER"))</f>
        <v>2.6320820852718119</v>
      </c>
    </row>
    <row r="21699" spans="1:8" ht="15" hidden="1" thickBot="1">
      <c r="A21699" s="409">
        <v>202210</v>
      </c>
      <c r="B21699" s="196" t="s">
        <v>2413</v>
      </c>
      <c r="C21699" s="197" t="s">
        <v>791</v>
      </c>
      <c r="D21699" s="198" t="s">
        <v>337</v>
      </c>
      <c r="E21699" s="421">
        <v>105339</v>
      </c>
      <c r="F21699" s="413">
        <v>156.91</v>
      </c>
      <c r="G21699" s="414">
        <f t="shared" si="678"/>
        <v>671.33388566694282</v>
      </c>
      <c r="H21699" s="415">
        <f t="shared" si="679"/>
        <v>3.356669428334714</v>
      </c>
    </row>
    <row r="21700" spans="1:8" ht="15" hidden="1" thickBot="1">
      <c r="A21700" s="409">
        <v>202210</v>
      </c>
      <c r="B21700" s="196" t="s">
        <v>2414</v>
      </c>
      <c r="C21700" s="197" t="s">
        <v>791</v>
      </c>
      <c r="D21700" s="198" t="s">
        <v>337</v>
      </c>
      <c r="E21700" s="421">
        <v>120168</v>
      </c>
      <c r="F21700" s="413">
        <v>156.91</v>
      </c>
      <c r="G21700" s="414">
        <f t="shared" si="678"/>
        <v>765.84029061245303</v>
      </c>
      <c r="H21700" s="415">
        <f t="shared" si="679"/>
        <v>3.8292014530622653</v>
      </c>
    </row>
    <row r="21701" spans="1:8" ht="15" hidden="1" thickBot="1">
      <c r="A21701" s="409">
        <v>202210</v>
      </c>
      <c r="B21701" s="196" t="s">
        <v>2415</v>
      </c>
      <c r="C21701" s="197" t="s">
        <v>791</v>
      </c>
      <c r="D21701" s="198" t="s">
        <v>337</v>
      </c>
      <c r="E21701" s="421">
        <v>158320</v>
      </c>
      <c r="F21701" s="413">
        <v>156.91</v>
      </c>
      <c r="G21701" s="414">
        <f t="shared" si="678"/>
        <v>1008.9860429545599</v>
      </c>
      <c r="H21701" s="415">
        <f t="shared" si="679"/>
        <v>5.0449302147727995</v>
      </c>
    </row>
    <row r="21702" spans="1:8" ht="15" hidden="1" thickBot="1">
      <c r="A21702" s="409">
        <v>202210</v>
      </c>
      <c r="B21702" s="196" t="s">
        <v>2416</v>
      </c>
      <c r="C21702" s="197" t="s">
        <v>2417</v>
      </c>
      <c r="D21702" s="198" t="s">
        <v>381</v>
      </c>
      <c r="E21702" s="421">
        <v>3189</v>
      </c>
      <c r="F21702" s="413">
        <v>156.91</v>
      </c>
      <c r="G21702" s="414">
        <f t="shared" si="678"/>
        <v>20.323752469568543</v>
      </c>
      <c r="H21702" s="415" t="str">
        <f t="shared" si="679"/>
        <v>VER</v>
      </c>
    </row>
    <row r="21703" spans="1:8" ht="15" hidden="1" thickBot="1">
      <c r="A21703" s="409">
        <v>202210</v>
      </c>
      <c r="B21703" s="196" t="s">
        <v>2418</v>
      </c>
      <c r="C21703" s="197" t="s">
        <v>2417</v>
      </c>
      <c r="D21703" s="198" t="s">
        <v>337</v>
      </c>
      <c r="E21703" s="421">
        <v>28634</v>
      </c>
      <c r="F21703" s="413">
        <v>156.91</v>
      </c>
      <c r="G21703" s="414">
        <f t="shared" si="678"/>
        <v>182.48677585877255</v>
      </c>
      <c r="H21703" s="415">
        <f t="shared" si="679"/>
        <v>0.91243387929386277</v>
      </c>
    </row>
    <row r="21704" spans="1:8" ht="15" hidden="1" thickBot="1">
      <c r="A21704" s="409">
        <v>202210</v>
      </c>
      <c r="B21704" s="196" t="s">
        <v>2419</v>
      </c>
      <c r="C21704" s="197" t="s">
        <v>2420</v>
      </c>
      <c r="D21704" s="198" t="s">
        <v>337</v>
      </c>
      <c r="E21704" s="421">
        <v>31099</v>
      </c>
      <c r="F21704" s="413">
        <v>156.91</v>
      </c>
      <c r="G21704" s="414">
        <f t="shared" si="678"/>
        <v>198.19641832897841</v>
      </c>
      <c r="H21704" s="415">
        <f t="shared" si="679"/>
        <v>0.99098209164489204</v>
      </c>
    </row>
    <row r="21705" spans="1:8" ht="15" hidden="1" thickBot="1">
      <c r="A21705" s="409">
        <v>202210</v>
      </c>
      <c r="B21705" s="196" t="s">
        <v>2421</v>
      </c>
      <c r="C21705" s="197" t="s">
        <v>2420</v>
      </c>
      <c r="D21705" s="198" t="s">
        <v>339</v>
      </c>
      <c r="E21705" s="421">
        <v>155</v>
      </c>
      <c r="F21705" s="413">
        <v>156.91</v>
      </c>
      <c r="G21705" s="414">
        <f t="shared" si="678"/>
        <v>0.98782741699063159</v>
      </c>
      <c r="H21705" s="415">
        <f t="shared" si="679"/>
        <v>0.98782741699063159</v>
      </c>
    </row>
    <row r="21706" spans="1:8" ht="15" hidden="1" thickBot="1">
      <c r="A21706" s="409">
        <v>202210</v>
      </c>
      <c r="B21706" s="196" t="s">
        <v>2422</v>
      </c>
      <c r="C21706" s="197" t="s">
        <v>2417</v>
      </c>
      <c r="D21706" s="198" t="s">
        <v>337</v>
      </c>
      <c r="E21706" s="421">
        <v>65914</v>
      </c>
      <c r="F21706" s="413">
        <v>156.91</v>
      </c>
      <c r="G21706" s="414">
        <f t="shared" si="678"/>
        <v>420.07520234529346</v>
      </c>
      <c r="H21706" s="415">
        <f t="shared" si="679"/>
        <v>2.1003760117264672</v>
      </c>
    </row>
    <row r="21707" spans="1:8" ht="15" hidden="1" thickBot="1">
      <c r="A21707" s="409">
        <v>202210</v>
      </c>
      <c r="B21707" s="196" t="s">
        <v>2423</v>
      </c>
      <c r="C21707" s="197" t="s">
        <v>2417</v>
      </c>
      <c r="D21707" s="198" t="s">
        <v>339</v>
      </c>
      <c r="E21707" s="421">
        <v>330</v>
      </c>
      <c r="F21707" s="413">
        <v>156.91</v>
      </c>
      <c r="G21707" s="414">
        <f t="shared" si="678"/>
        <v>2.1031164361736026</v>
      </c>
      <c r="H21707" s="415">
        <f t="shared" si="679"/>
        <v>2.1031164361736026</v>
      </c>
    </row>
    <row r="21708" spans="1:8" ht="15" hidden="1" thickBot="1">
      <c r="A21708" s="409">
        <v>202210</v>
      </c>
      <c r="B21708" s="196" t="s">
        <v>2424</v>
      </c>
      <c r="C21708" s="197" t="s">
        <v>2417</v>
      </c>
      <c r="D21708" s="198" t="s">
        <v>337</v>
      </c>
      <c r="E21708" s="421">
        <v>29108</v>
      </c>
      <c r="F21708" s="413">
        <v>156.91</v>
      </c>
      <c r="G21708" s="414">
        <f t="shared" si="678"/>
        <v>185.507615830731</v>
      </c>
      <c r="H21708" s="415">
        <f t="shared" si="679"/>
        <v>0.92753807915365494</v>
      </c>
    </row>
    <row r="21709" spans="1:8" ht="15" hidden="1" thickBot="1">
      <c r="A21709" s="409">
        <v>202210</v>
      </c>
      <c r="B21709" s="196" t="s">
        <v>2425</v>
      </c>
      <c r="C21709" s="197" t="s">
        <v>2417</v>
      </c>
      <c r="D21709" s="198" t="s">
        <v>339</v>
      </c>
      <c r="E21709" s="421">
        <v>146</v>
      </c>
      <c r="F21709" s="413">
        <v>156.91</v>
      </c>
      <c r="G21709" s="414">
        <f t="shared" si="678"/>
        <v>0.93046969600407881</v>
      </c>
      <c r="H21709" s="415">
        <f t="shared" si="679"/>
        <v>0.93046969600407881</v>
      </c>
    </row>
    <row r="21710" spans="1:8" ht="15" hidden="1" thickBot="1">
      <c r="A21710" s="409">
        <v>202210</v>
      </c>
      <c r="B21710" s="196" t="s">
        <v>2426</v>
      </c>
      <c r="C21710" s="197" t="s">
        <v>2417</v>
      </c>
      <c r="D21710" s="198" t="s">
        <v>337</v>
      </c>
      <c r="E21710" s="421">
        <v>29555</v>
      </c>
      <c r="F21710" s="413">
        <v>156.91</v>
      </c>
      <c r="G21710" s="414">
        <f t="shared" si="678"/>
        <v>188.35638263972979</v>
      </c>
      <c r="H21710" s="415">
        <f t="shared" si="679"/>
        <v>0.9417819131986489</v>
      </c>
    </row>
    <row r="21711" spans="1:8" ht="15" hidden="1" thickBot="1">
      <c r="A21711" s="409">
        <v>202210</v>
      </c>
      <c r="B21711" s="196" t="s">
        <v>2427</v>
      </c>
      <c r="C21711" s="197" t="s">
        <v>2417</v>
      </c>
      <c r="D21711" s="198" t="s">
        <v>337</v>
      </c>
      <c r="E21711" s="421">
        <v>29555</v>
      </c>
      <c r="F21711" s="413">
        <v>156.91</v>
      </c>
      <c r="G21711" s="414">
        <f t="shared" si="678"/>
        <v>188.35638263972979</v>
      </c>
      <c r="H21711" s="415">
        <f t="shared" si="679"/>
        <v>0.9417819131986489</v>
      </c>
    </row>
    <row r="21712" spans="1:8" ht="15" hidden="1" thickBot="1">
      <c r="A21712" s="409">
        <v>202210</v>
      </c>
      <c r="B21712" s="196" t="s">
        <v>2428</v>
      </c>
      <c r="C21712" s="197" t="s">
        <v>2762</v>
      </c>
      <c r="D21712" s="198" t="s">
        <v>339</v>
      </c>
      <c r="E21712" s="421">
        <v>148</v>
      </c>
      <c r="F21712" s="413">
        <v>156.91</v>
      </c>
      <c r="G21712" s="414">
        <f t="shared" si="678"/>
        <v>0.94321585622331272</v>
      </c>
      <c r="H21712" s="415">
        <f t="shared" si="679"/>
        <v>0.94321585622331272</v>
      </c>
    </row>
    <row r="21713" spans="1:8" ht="15" hidden="1" thickBot="1">
      <c r="A21713" s="409">
        <v>202210</v>
      </c>
      <c r="B21713" s="196" t="s">
        <v>2429</v>
      </c>
      <c r="C21713" s="197" t="s">
        <v>2417</v>
      </c>
      <c r="D21713" s="198" t="s">
        <v>337</v>
      </c>
      <c r="E21713" s="421">
        <v>73972</v>
      </c>
      <c r="F21713" s="413">
        <v>156.91</v>
      </c>
      <c r="G21713" s="414">
        <f t="shared" si="678"/>
        <v>471.42948186858712</v>
      </c>
      <c r="H21713" s="415">
        <f t="shared" si="679"/>
        <v>2.3571474093429354</v>
      </c>
    </row>
    <row r="21714" spans="1:8" ht="15" hidden="1" thickBot="1">
      <c r="A21714" s="409">
        <v>202210</v>
      </c>
      <c r="B21714" s="196" t="s">
        <v>2430</v>
      </c>
      <c r="C21714" s="197" t="s">
        <v>2417</v>
      </c>
      <c r="D21714" s="198" t="s">
        <v>339</v>
      </c>
      <c r="E21714" s="421">
        <v>370</v>
      </c>
      <c r="F21714" s="413">
        <v>156.91</v>
      </c>
      <c r="G21714" s="414">
        <f t="shared" si="678"/>
        <v>2.3580396405582817</v>
      </c>
      <c r="H21714" s="415">
        <f t="shared" si="679"/>
        <v>2.3580396405582817</v>
      </c>
    </row>
    <row r="21715" spans="1:8" ht="15" hidden="1" thickBot="1">
      <c r="A21715" s="409">
        <v>202210</v>
      </c>
      <c r="B21715" s="196" t="s">
        <v>2431</v>
      </c>
      <c r="C21715" s="197" t="s">
        <v>2417</v>
      </c>
      <c r="D21715" s="198" t="s">
        <v>337</v>
      </c>
      <c r="E21715" s="421">
        <v>81138</v>
      </c>
      <c r="F21715" s="413">
        <v>156.91</v>
      </c>
      <c r="G21715" s="414">
        <f t="shared" si="678"/>
        <v>517.09897393410233</v>
      </c>
      <c r="H21715" s="415">
        <f t="shared" si="679"/>
        <v>2.5854948696705118</v>
      </c>
    </row>
    <row r="21716" spans="1:8" ht="15" hidden="1" thickBot="1">
      <c r="A21716" s="409">
        <v>202210</v>
      </c>
      <c r="B21716" s="196" t="s">
        <v>2432</v>
      </c>
      <c r="C21716" s="197" t="s">
        <v>2417</v>
      </c>
      <c r="D21716" s="198" t="s">
        <v>339</v>
      </c>
      <c r="E21716" s="421">
        <v>406</v>
      </c>
      <c r="F21716" s="413">
        <v>156.91</v>
      </c>
      <c r="G21716" s="414">
        <f t="shared" si="678"/>
        <v>2.5874705245044929</v>
      </c>
      <c r="H21716" s="415">
        <f t="shared" si="679"/>
        <v>2.5874705245044929</v>
      </c>
    </row>
    <row r="21717" spans="1:8" ht="15" hidden="1" thickBot="1">
      <c r="A21717" s="409">
        <v>202210</v>
      </c>
      <c r="B21717" s="196" t="s">
        <v>2433</v>
      </c>
      <c r="C21717" s="197" t="s">
        <v>2417</v>
      </c>
      <c r="D21717" s="198" t="s">
        <v>337</v>
      </c>
      <c r="E21717" s="421">
        <v>82511</v>
      </c>
      <c r="F21717" s="413">
        <v>156.91</v>
      </c>
      <c r="G21717" s="414">
        <f t="shared" si="678"/>
        <v>525.84921292460649</v>
      </c>
      <c r="H21717" s="415">
        <f t="shared" si="679"/>
        <v>2.6292460646230325</v>
      </c>
    </row>
    <row r="21718" spans="1:8" ht="15" hidden="1" thickBot="1">
      <c r="A21718" s="409">
        <v>202210</v>
      </c>
      <c r="B21718" s="196" t="s">
        <v>2797</v>
      </c>
      <c r="C21718" s="197" t="s">
        <v>2798</v>
      </c>
      <c r="D21718" s="198" t="s">
        <v>339</v>
      </c>
      <c r="E21718" s="421">
        <v>413</v>
      </c>
      <c r="F21718" s="413">
        <v>156.91</v>
      </c>
      <c r="G21718" s="414">
        <f t="shared" si="678"/>
        <v>2.6320820852718119</v>
      </c>
      <c r="H21718" s="415">
        <f t="shared" si="679"/>
        <v>2.6320820852718119</v>
      </c>
    </row>
    <row r="21719" spans="1:8" ht="15" hidden="1" thickBot="1">
      <c r="A21719" s="409">
        <v>202210</v>
      </c>
      <c r="B21719" s="196" t="s">
        <v>2434</v>
      </c>
      <c r="C21719" s="197" t="s">
        <v>2417</v>
      </c>
      <c r="D21719" s="198" t="s">
        <v>337</v>
      </c>
      <c r="E21719" s="421">
        <v>68063</v>
      </c>
      <c r="F21719" s="413">
        <v>156.91</v>
      </c>
      <c r="G21719" s="414">
        <f t="shared" si="678"/>
        <v>433.77095150086035</v>
      </c>
      <c r="H21719" s="415">
        <f t="shared" si="679"/>
        <v>2.1688547575043016</v>
      </c>
    </row>
    <row r="21720" spans="1:8" ht="15" hidden="1" thickBot="1">
      <c r="A21720" s="409">
        <v>202210</v>
      </c>
      <c r="B21720" s="196" t="s">
        <v>2435</v>
      </c>
      <c r="C21720" s="197" t="s">
        <v>2417</v>
      </c>
      <c r="D21720" s="198" t="s">
        <v>337</v>
      </c>
      <c r="E21720" s="421">
        <v>95465</v>
      </c>
      <c r="F21720" s="413">
        <v>156.91</v>
      </c>
      <c r="G21720" s="414">
        <f t="shared" si="678"/>
        <v>608.40609266458478</v>
      </c>
      <c r="H21720" s="415">
        <f t="shared" si="679"/>
        <v>3.042030463322924</v>
      </c>
    </row>
    <row r="21721" spans="1:8" ht="15" hidden="1" thickBot="1">
      <c r="A21721" s="409">
        <v>202210</v>
      </c>
      <c r="B21721" s="196" t="s">
        <v>2436</v>
      </c>
      <c r="C21721" s="197" t="s">
        <v>2417</v>
      </c>
      <c r="D21721" s="198" t="s">
        <v>339</v>
      </c>
      <c r="E21721" s="421">
        <v>477</v>
      </c>
      <c r="F21721" s="413">
        <v>156.91</v>
      </c>
      <c r="G21721" s="414">
        <f t="shared" si="678"/>
        <v>3.0399592122872985</v>
      </c>
      <c r="H21721" s="415">
        <f t="shared" si="679"/>
        <v>3.0399592122872985</v>
      </c>
    </row>
    <row r="21722" spans="1:8" ht="15" hidden="1" thickBot="1">
      <c r="A21722" s="409">
        <v>202210</v>
      </c>
      <c r="B21722" s="196" t="s">
        <v>2437</v>
      </c>
      <c r="C21722" s="197" t="s">
        <v>2417</v>
      </c>
      <c r="D21722" s="198" t="s">
        <v>337</v>
      </c>
      <c r="E21722" s="421">
        <v>29555</v>
      </c>
      <c r="F21722" s="413">
        <v>156.91</v>
      </c>
      <c r="G21722" s="414">
        <f t="shared" si="678"/>
        <v>188.35638263972979</v>
      </c>
      <c r="H21722" s="415">
        <f t="shared" si="679"/>
        <v>0.9417819131986489</v>
      </c>
    </row>
    <row r="21723" spans="1:8" ht="15" hidden="1" thickBot="1">
      <c r="A21723" s="409">
        <v>202210</v>
      </c>
      <c r="B21723" s="196" t="s">
        <v>2438</v>
      </c>
      <c r="C21723" s="197" t="s">
        <v>2762</v>
      </c>
      <c r="D21723" s="198" t="s">
        <v>339</v>
      </c>
      <c r="E21723" s="421">
        <v>148</v>
      </c>
      <c r="F21723" s="413">
        <v>156.91</v>
      </c>
      <c r="G21723" s="414">
        <f t="shared" si="678"/>
        <v>0.94321585622331272</v>
      </c>
      <c r="H21723" s="415">
        <f t="shared" si="679"/>
        <v>0.94321585622331272</v>
      </c>
    </row>
    <row r="21724" spans="1:8" ht="15" hidden="1" thickBot="1">
      <c r="A21724" s="409">
        <v>202210</v>
      </c>
      <c r="B21724" s="196" t="s">
        <v>2439</v>
      </c>
      <c r="C21724" s="197" t="s">
        <v>2417</v>
      </c>
      <c r="D21724" s="198" t="s">
        <v>337</v>
      </c>
      <c r="E21724" s="421">
        <v>60456</v>
      </c>
      <c r="F21724" s="413">
        <v>156.91</v>
      </c>
      <c r="G21724" s="414">
        <f t="shared" si="678"/>
        <v>385.29093110700404</v>
      </c>
      <c r="H21724" s="415">
        <f t="shared" si="679"/>
        <v>1.9264546555350202</v>
      </c>
    </row>
    <row r="21725" spans="1:8" ht="15" hidden="1" thickBot="1">
      <c r="A21725" s="409">
        <v>202210</v>
      </c>
      <c r="B21725" s="196" t="s">
        <v>2440</v>
      </c>
      <c r="C21725" s="197" t="s">
        <v>2417</v>
      </c>
      <c r="D21725" s="198" t="s">
        <v>339</v>
      </c>
      <c r="E21725" s="421">
        <v>302</v>
      </c>
      <c r="F21725" s="413">
        <v>156.91</v>
      </c>
      <c r="G21725" s="414">
        <f t="shared" si="678"/>
        <v>1.9246701931043273</v>
      </c>
      <c r="H21725" s="415">
        <f t="shared" si="679"/>
        <v>1.9246701931043273</v>
      </c>
    </row>
    <row r="21726" spans="1:8" ht="15" hidden="1" thickBot="1">
      <c r="A21726" s="409">
        <v>202210</v>
      </c>
      <c r="B21726" s="196" t="s">
        <v>2441</v>
      </c>
      <c r="C21726" s="197" t="s">
        <v>2417</v>
      </c>
      <c r="D21726" s="198" t="s">
        <v>339</v>
      </c>
      <c r="E21726" s="421">
        <v>399</v>
      </c>
      <c r="F21726" s="413">
        <v>156.91</v>
      </c>
      <c r="G21726" s="414">
        <f t="shared" si="678"/>
        <v>2.5428589637371743</v>
      </c>
      <c r="H21726" s="415">
        <f t="shared" si="679"/>
        <v>2.5428589637371743</v>
      </c>
    </row>
    <row r="21727" spans="1:8" ht="15" hidden="1" thickBot="1">
      <c r="A21727" s="409">
        <v>202210</v>
      </c>
      <c r="B21727" s="196" t="s">
        <v>2442</v>
      </c>
      <c r="C21727" s="197" t="s">
        <v>2762</v>
      </c>
      <c r="D21727" s="198" t="s">
        <v>339</v>
      </c>
      <c r="E21727" s="421">
        <v>399</v>
      </c>
      <c r="F21727" s="413">
        <v>156.91</v>
      </c>
      <c r="G21727" s="414">
        <f t="shared" si="678"/>
        <v>2.5428589637371743</v>
      </c>
      <c r="H21727" s="415">
        <f t="shared" si="679"/>
        <v>2.5428589637371743</v>
      </c>
    </row>
    <row r="21728" spans="1:8" ht="15" hidden="1" thickBot="1">
      <c r="A21728" s="409">
        <v>202210</v>
      </c>
      <c r="B21728" s="196" t="s">
        <v>2443</v>
      </c>
      <c r="C21728" s="197" t="s">
        <v>2417</v>
      </c>
      <c r="D21728" s="198" t="s">
        <v>337</v>
      </c>
      <c r="E21728" s="421">
        <v>79872</v>
      </c>
      <c r="F21728" s="413">
        <v>156.91</v>
      </c>
      <c r="G21728" s="414">
        <f t="shared" si="678"/>
        <v>509.03065451532729</v>
      </c>
      <c r="H21728" s="415">
        <f t="shared" si="679"/>
        <v>2.5451532725766364</v>
      </c>
    </row>
    <row r="21729" spans="1:8" ht="15" hidden="1" thickBot="1">
      <c r="A21729" s="409">
        <v>202210</v>
      </c>
      <c r="B21729" s="196" t="s">
        <v>2444</v>
      </c>
      <c r="C21729" s="197" t="s">
        <v>2417</v>
      </c>
      <c r="D21729" s="198" t="s">
        <v>339</v>
      </c>
      <c r="E21729" s="421">
        <v>399</v>
      </c>
      <c r="F21729" s="413">
        <v>156.91</v>
      </c>
      <c r="G21729" s="414">
        <f t="shared" si="678"/>
        <v>2.5428589637371743</v>
      </c>
      <c r="H21729" s="415">
        <f t="shared" si="679"/>
        <v>2.5428589637371743</v>
      </c>
    </row>
    <row r="21730" spans="1:8" ht="15" hidden="1" thickBot="1">
      <c r="A21730" s="409">
        <v>202210</v>
      </c>
      <c r="B21730" s="196" t="s">
        <v>2445</v>
      </c>
      <c r="C21730" s="197" t="s">
        <v>2417</v>
      </c>
      <c r="D21730" s="198" t="s">
        <v>337</v>
      </c>
      <c r="E21730" s="421">
        <v>53150</v>
      </c>
      <c r="F21730" s="413">
        <v>156.91</v>
      </c>
      <c r="G21730" s="414">
        <f t="shared" si="678"/>
        <v>338.72920782614239</v>
      </c>
      <c r="H21730" s="415">
        <f t="shared" si="679"/>
        <v>1.693646039130712</v>
      </c>
    </row>
    <row r="21731" spans="1:8" ht="15" hidden="1" thickBot="1">
      <c r="A21731" s="409">
        <v>202210</v>
      </c>
      <c r="B21731" s="196" t="s">
        <v>2446</v>
      </c>
      <c r="C21731" s="197" t="s">
        <v>2417</v>
      </c>
      <c r="D21731" s="198" t="s">
        <v>339</v>
      </c>
      <c r="E21731" s="421">
        <v>266</v>
      </c>
      <c r="F21731" s="413">
        <v>156.91</v>
      </c>
      <c r="G21731" s="414">
        <f t="shared" si="678"/>
        <v>1.6952393091581162</v>
      </c>
      <c r="H21731" s="415">
        <f t="shared" si="679"/>
        <v>1.6952393091581162</v>
      </c>
    </row>
    <row r="21732" spans="1:8" ht="15" hidden="1" thickBot="1">
      <c r="A21732" s="409">
        <v>202210</v>
      </c>
      <c r="B21732" s="196" t="s">
        <v>2447</v>
      </c>
      <c r="C21732" s="197" t="s">
        <v>2417</v>
      </c>
      <c r="D21732" s="198" t="s">
        <v>337</v>
      </c>
      <c r="E21732" s="421">
        <v>53150</v>
      </c>
      <c r="F21732" s="413">
        <v>156.91</v>
      </c>
      <c r="G21732" s="414">
        <f t="shared" si="678"/>
        <v>338.72920782614239</v>
      </c>
      <c r="H21732" s="415">
        <f t="shared" si="679"/>
        <v>1.693646039130712</v>
      </c>
    </row>
    <row r="21733" spans="1:8" ht="15" hidden="1" thickBot="1">
      <c r="A21733" s="409">
        <v>202210</v>
      </c>
      <c r="B21733" s="196" t="s">
        <v>2448</v>
      </c>
      <c r="C21733" s="197" t="s">
        <v>2417</v>
      </c>
      <c r="D21733" s="198" t="s">
        <v>339</v>
      </c>
      <c r="E21733" s="421">
        <v>266</v>
      </c>
      <c r="F21733" s="413">
        <v>156.91</v>
      </c>
      <c r="G21733" s="414">
        <f t="shared" si="678"/>
        <v>1.6952393091581162</v>
      </c>
      <c r="H21733" s="415">
        <f t="shared" si="679"/>
        <v>1.6952393091581162</v>
      </c>
    </row>
    <row r="21734" spans="1:8" ht="15" hidden="1" thickBot="1">
      <c r="A21734" s="409">
        <v>202210</v>
      </c>
      <c r="B21734" s="196" t="s">
        <v>2449</v>
      </c>
      <c r="C21734" s="197" t="s">
        <v>2417</v>
      </c>
      <c r="D21734" s="198" t="s">
        <v>337</v>
      </c>
      <c r="E21734" s="421">
        <v>91251</v>
      </c>
      <c r="F21734" s="413">
        <v>156.91</v>
      </c>
      <c r="G21734" s="414">
        <f t="shared" si="678"/>
        <v>581.54993308265887</v>
      </c>
      <c r="H21734" s="415">
        <f t="shared" si="679"/>
        <v>2.9077496654132942</v>
      </c>
    </row>
    <row r="21735" spans="1:8" ht="15" hidden="1" thickBot="1">
      <c r="A21735" s="409">
        <v>202210</v>
      </c>
      <c r="B21735" s="196" t="s">
        <v>2450</v>
      </c>
      <c r="C21735" s="197" t="s">
        <v>2417</v>
      </c>
      <c r="D21735" s="198" t="s">
        <v>339</v>
      </c>
      <c r="E21735" s="421">
        <v>456</v>
      </c>
      <c r="F21735" s="413">
        <v>156.91</v>
      </c>
      <c r="G21735" s="414">
        <f t="shared" si="678"/>
        <v>2.906124529985342</v>
      </c>
      <c r="H21735" s="415">
        <f t="shared" si="679"/>
        <v>2.906124529985342</v>
      </c>
    </row>
    <row r="21736" spans="1:8" ht="15" hidden="1" thickBot="1">
      <c r="A21736" s="409">
        <v>202210</v>
      </c>
      <c r="B21736" s="196" t="s">
        <v>2451</v>
      </c>
      <c r="C21736" s="197" t="s">
        <v>2417</v>
      </c>
      <c r="D21736" s="198" t="s">
        <v>337</v>
      </c>
      <c r="E21736" s="421">
        <v>98725</v>
      </c>
      <c r="F21736" s="413">
        <v>156.91</v>
      </c>
      <c r="G21736" s="414">
        <f t="shared" si="678"/>
        <v>629.18233382193614</v>
      </c>
      <c r="H21736" s="415">
        <f t="shared" si="679"/>
        <v>3.1459116691096809</v>
      </c>
    </row>
    <row r="21737" spans="1:8" ht="15" hidden="1" thickBot="1">
      <c r="A21737" s="409">
        <v>202210</v>
      </c>
      <c r="B21737" s="196" t="s">
        <v>2452</v>
      </c>
      <c r="C21737" s="197" t="s">
        <v>2417</v>
      </c>
      <c r="D21737" s="198" t="s">
        <v>339</v>
      </c>
      <c r="E21737" s="421">
        <v>494</v>
      </c>
      <c r="F21737" s="413">
        <v>156.91</v>
      </c>
      <c r="G21737" s="414">
        <f t="shared" si="678"/>
        <v>3.1483015741507869</v>
      </c>
      <c r="H21737" s="415">
        <f t="shared" si="679"/>
        <v>3.1483015741507869</v>
      </c>
    </row>
    <row r="21738" spans="1:8" ht="15" hidden="1" thickBot="1">
      <c r="A21738" s="409">
        <v>202210</v>
      </c>
      <c r="B21738" s="196" t="s">
        <v>2453</v>
      </c>
      <c r="C21738" s="197" t="s">
        <v>2417</v>
      </c>
      <c r="D21738" s="198" t="s">
        <v>337</v>
      </c>
      <c r="E21738" s="421">
        <v>102237</v>
      </c>
      <c r="F21738" s="413">
        <v>156.91</v>
      </c>
      <c r="G21738" s="414">
        <f t="shared" si="678"/>
        <v>651.56459116691099</v>
      </c>
      <c r="H21738" s="415">
        <f t="shared" si="679"/>
        <v>3.2578229558345551</v>
      </c>
    </row>
    <row r="21739" spans="1:8" ht="15" hidden="1" thickBot="1">
      <c r="A21739" s="409">
        <v>202210</v>
      </c>
      <c r="B21739" s="196" t="s">
        <v>2454</v>
      </c>
      <c r="C21739" s="197" t="s">
        <v>2763</v>
      </c>
      <c r="D21739" s="198" t="s">
        <v>339</v>
      </c>
      <c r="E21739" s="421">
        <v>511</v>
      </c>
      <c r="F21739" s="413">
        <v>156.91</v>
      </c>
      <c r="G21739" s="414">
        <f t="shared" si="678"/>
        <v>3.2566439360142758</v>
      </c>
      <c r="H21739" s="415">
        <f t="shared" si="679"/>
        <v>3.2566439360142758</v>
      </c>
    </row>
    <row r="21740" spans="1:8" ht="15" hidden="1" thickBot="1">
      <c r="A21740" s="409">
        <v>202210</v>
      </c>
      <c r="B21740" s="196" t="s">
        <v>2455</v>
      </c>
      <c r="C21740" s="197" t="s">
        <v>2417</v>
      </c>
      <c r="D21740" s="198" t="s">
        <v>337</v>
      </c>
      <c r="E21740" s="421">
        <v>78758</v>
      </c>
      <c r="F21740" s="413">
        <v>156.91</v>
      </c>
      <c r="G21740" s="414">
        <f t="shared" si="678"/>
        <v>501.93104327321396</v>
      </c>
      <c r="H21740" s="415">
        <f t="shared" si="679"/>
        <v>2.5096552163660699</v>
      </c>
    </row>
    <row r="21741" spans="1:8" ht="15" hidden="1" thickBot="1">
      <c r="A21741" s="409">
        <v>202210</v>
      </c>
      <c r="B21741" s="196" t="s">
        <v>2456</v>
      </c>
      <c r="C21741" s="197" t="s">
        <v>2417</v>
      </c>
      <c r="D21741" s="198" t="s">
        <v>339</v>
      </c>
      <c r="E21741" s="421">
        <v>394</v>
      </c>
      <c r="F21741" s="413">
        <v>156.91</v>
      </c>
      <c r="G21741" s="414">
        <f t="shared" si="678"/>
        <v>2.5109935631890892</v>
      </c>
      <c r="H21741" s="415">
        <f t="shared" si="679"/>
        <v>2.5109935631890892</v>
      </c>
    </row>
    <row r="21742" spans="1:8" ht="15" hidden="1" thickBot="1">
      <c r="A21742" s="409">
        <v>202210</v>
      </c>
      <c r="B21742" s="196" t="s">
        <v>2457</v>
      </c>
      <c r="C21742" s="197" t="s">
        <v>2417</v>
      </c>
      <c r="D21742" s="198" t="s">
        <v>337</v>
      </c>
      <c r="E21742" s="421">
        <v>53150</v>
      </c>
      <c r="F21742" s="413">
        <v>156.91</v>
      </c>
      <c r="G21742" s="414">
        <f t="shared" si="678"/>
        <v>338.72920782614239</v>
      </c>
      <c r="H21742" s="415">
        <f t="shared" si="679"/>
        <v>1.693646039130712</v>
      </c>
    </row>
    <row r="21743" spans="1:8" ht="15" hidden="1" thickBot="1">
      <c r="A21743" s="409">
        <v>202210</v>
      </c>
      <c r="B21743" s="196" t="s">
        <v>2458</v>
      </c>
      <c r="C21743" s="197" t="s">
        <v>2417</v>
      </c>
      <c r="D21743" s="198" t="s">
        <v>337</v>
      </c>
      <c r="E21743" s="421">
        <v>115762</v>
      </c>
      <c r="F21743" s="413">
        <v>156.91</v>
      </c>
      <c r="G21743" s="414">
        <f t="shared" si="678"/>
        <v>737.76049964948061</v>
      </c>
      <c r="H21743" s="415">
        <f t="shared" si="679"/>
        <v>3.6888024982474032</v>
      </c>
    </row>
    <row r="21744" spans="1:8" ht="15" hidden="1" thickBot="1">
      <c r="A21744" s="409">
        <v>202210</v>
      </c>
      <c r="B21744" s="196" t="s">
        <v>2459</v>
      </c>
      <c r="C21744" s="197" t="s">
        <v>2417</v>
      </c>
      <c r="D21744" s="198" t="s">
        <v>339</v>
      </c>
      <c r="E21744" s="421">
        <v>579</v>
      </c>
      <c r="F21744" s="413">
        <v>156.91</v>
      </c>
      <c r="G21744" s="414">
        <f t="shared" si="678"/>
        <v>3.6900133834682305</v>
      </c>
      <c r="H21744" s="415">
        <f t="shared" si="679"/>
        <v>3.6900133834682305</v>
      </c>
    </row>
    <row r="21745" spans="1:8" ht="15" hidden="1" thickBot="1">
      <c r="A21745" s="409">
        <v>202210</v>
      </c>
      <c r="B21745" s="196" t="s">
        <v>2460</v>
      </c>
      <c r="C21745" s="197" t="s">
        <v>2417</v>
      </c>
      <c r="D21745" s="198" t="s">
        <v>374</v>
      </c>
      <c r="E21745" s="421">
        <v>0.01</v>
      </c>
      <c r="F21745" s="413">
        <v>156.91</v>
      </c>
      <c r="G21745" s="414">
        <f t="shared" si="678"/>
        <v>6.3730801096169775E-5</v>
      </c>
      <c r="H21745" s="415" t="str">
        <f t="shared" si="679"/>
        <v>VER</v>
      </c>
    </row>
    <row r="21746" spans="1:8" ht="15" hidden="1" thickBot="1">
      <c r="A21746" s="409">
        <v>202210</v>
      </c>
      <c r="B21746" s="196" t="s">
        <v>2461</v>
      </c>
      <c r="C21746" s="197" t="s">
        <v>2417</v>
      </c>
      <c r="D21746" s="198" t="s">
        <v>337</v>
      </c>
      <c r="E21746" s="421">
        <v>93800</v>
      </c>
      <c r="F21746" s="413">
        <v>156.91</v>
      </c>
      <c r="G21746" s="414">
        <f t="shared" si="678"/>
        <v>597.79491428207257</v>
      </c>
      <c r="H21746" s="415">
        <f t="shared" si="679"/>
        <v>2.9889745714103628</v>
      </c>
    </row>
    <row r="21747" spans="1:8" ht="15" hidden="1" thickBot="1">
      <c r="A21747" s="409">
        <v>202210</v>
      </c>
      <c r="B21747" s="196" t="s">
        <v>2462</v>
      </c>
      <c r="C21747" s="197" t="s">
        <v>2417</v>
      </c>
      <c r="D21747" s="198" t="s">
        <v>337</v>
      </c>
      <c r="E21747" s="421">
        <v>47794</v>
      </c>
      <c r="F21747" s="413">
        <v>156.91</v>
      </c>
      <c r="G21747" s="414">
        <f t="shared" si="678"/>
        <v>304.59499075903386</v>
      </c>
      <c r="H21747" s="415">
        <f t="shared" si="679"/>
        <v>1.5229749537951693</v>
      </c>
    </row>
    <row r="21748" spans="1:8" ht="15" hidden="1" thickBot="1">
      <c r="A21748" s="409">
        <v>202210</v>
      </c>
      <c r="B21748" s="196" t="s">
        <v>2463</v>
      </c>
      <c r="C21748" s="197" t="s">
        <v>2417</v>
      </c>
      <c r="D21748" s="198" t="s">
        <v>339</v>
      </c>
      <c r="E21748" s="421">
        <v>239</v>
      </c>
      <c r="F21748" s="413">
        <v>156.91</v>
      </c>
      <c r="G21748" s="414">
        <f t="shared" si="678"/>
        <v>1.5231661461984578</v>
      </c>
      <c r="H21748" s="415">
        <f t="shared" si="679"/>
        <v>1.5231661461984578</v>
      </c>
    </row>
    <row r="21749" spans="1:8" ht="15" hidden="1" thickBot="1">
      <c r="A21749" s="409">
        <v>202210</v>
      </c>
      <c r="B21749" s="196" t="s">
        <v>2464</v>
      </c>
      <c r="C21749" s="197" t="s">
        <v>2417</v>
      </c>
      <c r="D21749" s="198" t="s">
        <v>337</v>
      </c>
      <c r="E21749" s="421">
        <v>45710</v>
      </c>
      <c r="F21749" s="413">
        <v>156.91</v>
      </c>
      <c r="G21749" s="414">
        <f t="shared" si="678"/>
        <v>291.31349181059204</v>
      </c>
      <c r="H21749" s="415">
        <f t="shared" si="679"/>
        <v>1.4565674590529603</v>
      </c>
    </row>
    <row r="21750" spans="1:8" ht="15" hidden="1" thickBot="1">
      <c r="A21750" s="409">
        <v>202210</v>
      </c>
      <c r="B21750" s="196" t="s">
        <v>2465</v>
      </c>
      <c r="C21750" s="197" t="s">
        <v>2417</v>
      </c>
      <c r="D21750" s="198" t="s">
        <v>337</v>
      </c>
      <c r="E21750" s="421">
        <v>87904</v>
      </c>
      <c r="F21750" s="413">
        <v>156.91</v>
      </c>
      <c r="G21750" s="414">
        <f t="shared" si="678"/>
        <v>560.21923395577085</v>
      </c>
      <c r="H21750" s="415">
        <f t="shared" si="679"/>
        <v>2.8010961697788543</v>
      </c>
    </row>
    <row r="21751" spans="1:8" ht="15" hidden="1" thickBot="1">
      <c r="A21751" s="409">
        <v>202210</v>
      </c>
      <c r="B21751" s="196" t="s">
        <v>2466</v>
      </c>
      <c r="C21751" s="197" t="s">
        <v>2417</v>
      </c>
      <c r="D21751" s="198" t="s">
        <v>337</v>
      </c>
      <c r="E21751" s="421">
        <v>95285</v>
      </c>
      <c r="F21751" s="413">
        <v>156.91</v>
      </c>
      <c r="G21751" s="414">
        <f t="shared" si="678"/>
        <v>607.25893824485377</v>
      </c>
      <c r="H21751" s="415">
        <f t="shared" si="679"/>
        <v>3.0362946912242688</v>
      </c>
    </row>
    <row r="21752" spans="1:8" ht="15" hidden="1" thickBot="1">
      <c r="A21752" s="409">
        <v>202210</v>
      </c>
      <c r="B21752" s="196" t="s">
        <v>2467</v>
      </c>
      <c r="C21752" s="197" t="s">
        <v>2764</v>
      </c>
      <c r="D21752" s="198" t="s">
        <v>339</v>
      </c>
      <c r="E21752" s="421">
        <v>476</v>
      </c>
      <c r="F21752" s="413">
        <v>156.91</v>
      </c>
      <c r="G21752" s="414">
        <f t="shared" si="678"/>
        <v>3.0335861321776814</v>
      </c>
      <c r="H21752" s="415">
        <f t="shared" si="679"/>
        <v>3.0335861321776814</v>
      </c>
    </row>
    <row r="21753" spans="1:8" ht="15" hidden="1" thickBot="1">
      <c r="A21753" s="409">
        <v>202210</v>
      </c>
      <c r="B21753" s="196" t="s">
        <v>2468</v>
      </c>
      <c r="C21753" s="197" t="s">
        <v>2417</v>
      </c>
      <c r="D21753" s="198" t="s">
        <v>337</v>
      </c>
      <c r="E21753" s="421">
        <v>34729</v>
      </c>
      <c r="F21753" s="413">
        <v>156.91</v>
      </c>
      <c r="G21753" s="414">
        <f t="shared" si="678"/>
        <v>221.33069912688802</v>
      </c>
      <c r="H21753" s="415">
        <f t="shared" si="679"/>
        <v>1.10665349563444</v>
      </c>
    </row>
    <row r="21754" spans="1:8" ht="15" hidden="1" thickBot="1">
      <c r="A21754" s="409">
        <v>202210</v>
      </c>
      <c r="B21754" s="196" t="s">
        <v>2469</v>
      </c>
      <c r="C21754" s="197" t="s">
        <v>2417</v>
      </c>
      <c r="D21754" s="198" t="s">
        <v>339</v>
      </c>
      <c r="E21754" s="421">
        <v>190</v>
      </c>
      <c r="F21754" s="413">
        <v>156.91</v>
      </c>
      <c r="G21754" s="414">
        <f t="shared" si="678"/>
        <v>1.2108852208272258</v>
      </c>
      <c r="H21754" s="415">
        <f t="shared" si="679"/>
        <v>1.2108852208272258</v>
      </c>
    </row>
    <row r="21755" spans="1:8" ht="15" hidden="1" thickBot="1">
      <c r="A21755" s="409">
        <v>202210</v>
      </c>
      <c r="B21755" s="196" t="s">
        <v>2470</v>
      </c>
      <c r="C21755" s="197" t="s">
        <v>2417</v>
      </c>
      <c r="D21755" s="198" t="s">
        <v>337</v>
      </c>
      <c r="E21755" s="421">
        <v>29075</v>
      </c>
      <c r="F21755" s="413">
        <v>156.91</v>
      </c>
      <c r="G21755" s="414">
        <f t="shared" si="678"/>
        <v>185.29730418711364</v>
      </c>
      <c r="H21755" s="415">
        <f t="shared" si="679"/>
        <v>0.92648652093556816</v>
      </c>
    </row>
    <row r="21756" spans="1:8" ht="15" hidden="1" thickBot="1">
      <c r="A21756" s="409">
        <v>202210</v>
      </c>
      <c r="B21756" s="196" t="s">
        <v>2471</v>
      </c>
      <c r="C21756" s="197" t="s">
        <v>2417</v>
      </c>
      <c r="D21756" s="198" t="s">
        <v>339</v>
      </c>
      <c r="E21756" s="421">
        <v>145</v>
      </c>
      <c r="F21756" s="413">
        <v>156.91</v>
      </c>
      <c r="G21756" s="414">
        <f t="shared" si="678"/>
        <v>0.92409661589446179</v>
      </c>
      <c r="H21756" s="415">
        <f t="shared" si="679"/>
        <v>0.92409661589446179</v>
      </c>
    </row>
    <row r="21757" spans="1:8" ht="15" hidden="1" thickBot="1">
      <c r="A21757" s="409">
        <v>202210</v>
      </c>
      <c r="B21757" s="196" t="s">
        <v>2472</v>
      </c>
      <c r="C21757" s="197" t="s">
        <v>2417</v>
      </c>
      <c r="D21757" s="198" t="s">
        <v>337</v>
      </c>
      <c r="E21757" s="421">
        <v>156485</v>
      </c>
      <c r="F21757" s="413">
        <v>156.91</v>
      </c>
      <c r="G21757" s="414">
        <f t="shared" si="678"/>
        <v>997.2914409534128</v>
      </c>
      <c r="H21757" s="415">
        <f t="shared" si="679"/>
        <v>4.9864572047670643</v>
      </c>
    </row>
    <row r="21758" spans="1:8" ht="15" hidden="1" thickBot="1">
      <c r="A21758" s="409">
        <v>202210</v>
      </c>
      <c r="B21758" s="196" t="s">
        <v>2473</v>
      </c>
      <c r="C21758" s="197" t="s">
        <v>2417</v>
      </c>
      <c r="D21758" s="198" t="s">
        <v>337</v>
      </c>
      <c r="E21758" s="421">
        <v>57644</v>
      </c>
      <c r="F21758" s="413">
        <v>156.91</v>
      </c>
      <c r="G21758" s="414">
        <f t="shared" si="678"/>
        <v>367.36982983876106</v>
      </c>
      <c r="H21758" s="415">
        <f t="shared" si="679"/>
        <v>1.8368491491938053</v>
      </c>
    </row>
    <row r="21759" spans="1:8" ht="15" hidden="1" thickBot="1">
      <c r="A21759" s="409">
        <v>202210</v>
      </c>
      <c r="B21759" s="196" t="s">
        <v>2474</v>
      </c>
      <c r="C21759" s="197" t="s">
        <v>2417</v>
      </c>
      <c r="D21759" s="198" t="s">
        <v>339</v>
      </c>
      <c r="E21759" s="421">
        <v>288</v>
      </c>
      <c r="F21759" s="413">
        <v>156.91</v>
      </c>
      <c r="G21759" s="414">
        <f t="shared" si="678"/>
        <v>1.8354470715696898</v>
      </c>
      <c r="H21759" s="415">
        <f t="shared" si="679"/>
        <v>1.8354470715696898</v>
      </c>
    </row>
    <row r="21760" spans="1:8" ht="15" hidden="1" thickBot="1">
      <c r="A21760" s="409">
        <v>202210</v>
      </c>
      <c r="B21760" s="196" t="s">
        <v>2475</v>
      </c>
      <c r="C21760" s="197" t="s">
        <v>2417</v>
      </c>
      <c r="D21760" s="198" t="s">
        <v>337</v>
      </c>
      <c r="E21760" s="421">
        <v>90392</v>
      </c>
      <c r="F21760" s="413">
        <v>156.91</v>
      </c>
      <c r="G21760" s="414">
        <f t="shared" si="678"/>
        <v>576.07545726849787</v>
      </c>
      <c r="H21760" s="415">
        <f t="shared" si="679"/>
        <v>2.8803772863424895</v>
      </c>
    </row>
    <row r="21761" spans="1:8" ht="15" hidden="1" thickBot="1">
      <c r="A21761" s="409">
        <v>202210</v>
      </c>
      <c r="B21761" s="196" t="s">
        <v>2476</v>
      </c>
      <c r="C21761" s="197" t="s">
        <v>2765</v>
      </c>
      <c r="D21761" s="198" t="s">
        <v>339</v>
      </c>
      <c r="E21761" s="421">
        <v>452</v>
      </c>
      <c r="F21761" s="413">
        <v>156.91</v>
      </c>
      <c r="G21761" s="414">
        <f t="shared" si="678"/>
        <v>2.8806322095468739</v>
      </c>
      <c r="H21761" s="415">
        <f t="shared" si="679"/>
        <v>2.8806322095468739</v>
      </c>
    </row>
    <row r="21762" spans="1:8" ht="15" hidden="1" thickBot="1">
      <c r="A21762" s="409">
        <v>202210</v>
      </c>
      <c r="B21762" s="196" t="s">
        <v>2477</v>
      </c>
      <c r="C21762" s="197" t="s">
        <v>2417</v>
      </c>
      <c r="D21762" s="198" t="s">
        <v>337</v>
      </c>
      <c r="E21762" s="421">
        <v>62102</v>
      </c>
      <c r="F21762" s="413">
        <v>156.91</v>
      </c>
      <c r="G21762" s="414">
        <f t="shared" ref="G21762:G21825" si="680">+E21762/F21762</f>
        <v>395.78102096743356</v>
      </c>
      <c r="H21762" s="415">
        <f t="shared" ref="H21762:H21825" si="681">IF(D21762="TB",G21762/200,IF(D21762="LT",G21762,"VER"))</f>
        <v>1.9789051048371677</v>
      </c>
    </row>
    <row r="21763" spans="1:8" ht="15" hidden="1" thickBot="1">
      <c r="A21763" s="409">
        <v>202210</v>
      </c>
      <c r="B21763" s="196" t="s">
        <v>2478</v>
      </c>
      <c r="C21763" s="197" t="s">
        <v>2479</v>
      </c>
      <c r="D21763" s="198" t="s">
        <v>337</v>
      </c>
      <c r="E21763" s="421">
        <v>192163</v>
      </c>
      <c r="F21763" s="413">
        <v>156.91</v>
      </c>
      <c r="G21763" s="414">
        <f t="shared" si="680"/>
        <v>1224.6701931043274</v>
      </c>
      <c r="H21763" s="415">
        <f t="shared" si="681"/>
        <v>6.1233509655216372</v>
      </c>
    </row>
    <row r="21764" spans="1:8" ht="15" hidden="1" thickBot="1">
      <c r="A21764" s="409">
        <v>202210</v>
      </c>
      <c r="B21764" s="196" t="s">
        <v>2480</v>
      </c>
      <c r="C21764" s="197" t="s">
        <v>676</v>
      </c>
      <c r="D21764" s="198" t="s">
        <v>337</v>
      </c>
      <c r="E21764" s="421">
        <v>59410</v>
      </c>
      <c r="F21764" s="413">
        <v>156.91</v>
      </c>
      <c r="G21764" s="414">
        <f t="shared" si="680"/>
        <v>378.62468931234469</v>
      </c>
      <c r="H21764" s="415">
        <f t="shared" si="681"/>
        <v>1.8931234465617235</v>
      </c>
    </row>
    <row r="21765" spans="1:8" ht="15" hidden="1" thickBot="1">
      <c r="A21765" s="409">
        <v>202210</v>
      </c>
      <c r="B21765" s="196" t="s">
        <v>2481</v>
      </c>
      <c r="C21765" s="197" t="s">
        <v>676</v>
      </c>
      <c r="D21765" s="198" t="s">
        <v>339</v>
      </c>
      <c r="E21765" s="421">
        <v>297</v>
      </c>
      <c r="F21765" s="413">
        <v>156.91</v>
      </c>
      <c r="G21765" s="414">
        <f t="shared" si="680"/>
        <v>1.8928047925562426</v>
      </c>
      <c r="H21765" s="415">
        <f t="shared" si="681"/>
        <v>1.8928047925562426</v>
      </c>
    </row>
    <row r="21766" spans="1:8" ht="15" hidden="1" thickBot="1">
      <c r="A21766" s="409">
        <v>202210</v>
      </c>
      <c r="B21766" s="196" t="s">
        <v>2482</v>
      </c>
      <c r="C21766" s="197" t="s">
        <v>2483</v>
      </c>
      <c r="D21766" s="198" t="s">
        <v>337</v>
      </c>
      <c r="E21766" s="421">
        <v>154200</v>
      </c>
      <c r="F21766" s="413">
        <v>156.91</v>
      </c>
      <c r="G21766" s="414">
        <f t="shared" si="680"/>
        <v>982.72895290293798</v>
      </c>
      <c r="H21766" s="415">
        <f t="shared" si="681"/>
        <v>4.9136447645146895</v>
      </c>
    </row>
    <row r="21767" spans="1:8" ht="15" hidden="1" thickBot="1">
      <c r="A21767" s="409">
        <v>202210</v>
      </c>
      <c r="B21767" s="196" t="s">
        <v>2484</v>
      </c>
      <c r="C21767" s="197" t="s">
        <v>2483</v>
      </c>
      <c r="D21767" s="198" t="s">
        <v>337</v>
      </c>
      <c r="E21767" s="421">
        <v>154200</v>
      </c>
      <c r="F21767" s="413">
        <v>156.91</v>
      </c>
      <c r="G21767" s="414">
        <f t="shared" si="680"/>
        <v>982.72895290293798</v>
      </c>
      <c r="H21767" s="415">
        <f t="shared" si="681"/>
        <v>4.9136447645146895</v>
      </c>
    </row>
    <row r="21768" spans="1:8" ht="15" hidden="1" thickBot="1">
      <c r="A21768" s="409">
        <v>202210</v>
      </c>
      <c r="B21768" s="196" t="s">
        <v>2485</v>
      </c>
      <c r="C21768" s="197" t="s">
        <v>2483</v>
      </c>
      <c r="D21768" s="198" t="s">
        <v>337</v>
      </c>
      <c r="E21768" s="421">
        <v>109544</v>
      </c>
      <c r="F21768" s="413">
        <v>156.91</v>
      </c>
      <c r="G21768" s="414">
        <f t="shared" si="680"/>
        <v>698.13268752788224</v>
      </c>
      <c r="H21768" s="415">
        <f t="shared" si="681"/>
        <v>3.490663437639411</v>
      </c>
    </row>
    <row r="21769" spans="1:8" ht="15" hidden="1" thickBot="1">
      <c r="A21769" s="409">
        <v>202210</v>
      </c>
      <c r="B21769" s="196" t="s">
        <v>2486</v>
      </c>
      <c r="C21769" s="197" t="s">
        <v>2487</v>
      </c>
      <c r="D21769" s="198" t="s">
        <v>337</v>
      </c>
      <c r="E21769" s="421">
        <v>56541</v>
      </c>
      <c r="F21769" s="413">
        <v>156.91</v>
      </c>
      <c r="G21769" s="414">
        <f t="shared" si="680"/>
        <v>360.34032247785353</v>
      </c>
      <c r="H21769" s="415">
        <f t="shared" si="681"/>
        <v>1.8017016123892677</v>
      </c>
    </row>
    <row r="21770" spans="1:8" ht="15" hidden="1" thickBot="1">
      <c r="A21770" s="409">
        <v>202210</v>
      </c>
      <c r="B21770" s="196" t="s">
        <v>2488</v>
      </c>
      <c r="C21770" s="197" t="s">
        <v>2487</v>
      </c>
      <c r="D21770" s="198" t="s">
        <v>339</v>
      </c>
      <c r="E21770" s="421">
        <v>274.3</v>
      </c>
      <c r="F21770" s="413">
        <v>156.91</v>
      </c>
      <c r="G21770" s="414">
        <f t="shared" si="680"/>
        <v>1.7481358740679371</v>
      </c>
      <c r="H21770" s="415">
        <f t="shared" si="681"/>
        <v>1.7481358740679371</v>
      </c>
    </row>
    <row r="21771" spans="1:8" ht="15" hidden="1" thickBot="1">
      <c r="A21771" s="409">
        <v>202210</v>
      </c>
      <c r="B21771" s="196" t="s">
        <v>2489</v>
      </c>
      <c r="C21771" s="197" t="s">
        <v>2487</v>
      </c>
      <c r="D21771" s="198" t="s">
        <v>337</v>
      </c>
      <c r="E21771" s="421">
        <v>76513</v>
      </c>
      <c r="F21771" s="413">
        <v>156.91</v>
      </c>
      <c r="G21771" s="414">
        <f t="shared" si="680"/>
        <v>487.62347842712381</v>
      </c>
      <c r="H21771" s="415">
        <f t="shared" si="681"/>
        <v>2.4381173921356192</v>
      </c>
    </row>
    <row r="21772" spans="1:8" ht="15" hidden="1" thickBot="1">
      <c r="A21772" s="409">
        <v>202210</v>
      </c>
      <c r="B21772" s="196" t="s">
        <v>2490</v>
      </c>
      <c r="C21772" s="197" t="s">
        <v>2487</v>
      </c>
      <c r="D21772" s="198" t="s">
        <v>337</v>
      </c>
      <c r="E21772" s="421">
        <v>41624</v>
      </c>
      <c r="F21772" s="413">
        <v>156.91</v>
      </c>
      <c r="G21772" s="414">
        <f t="shared" si="680"/>
        <v>265.27308648269707</v>
      </c>
      <c r="H21772" s="415">
        <f t="shared" si="681"/>
        <v>1.3263654324134853</v>
      </c>
    </row>
    <row r="21773" spans="1:8" ht="15" hidden="1" thickBot="1">
      <c r="A21773" s="409">
        <v>202210</v>
      </c>
      <c r="B21773" s="196" t="s">
        <v>2491</v>
      </c>
      <c r="C21773" s="197" t="s">
        <v>2487</v>
      </c>
      <c r="D21773" s="198" t="s">
        <v>337</v>
      </c>
      <c r="E21773" s="421">
        <v>41624</v>
      </c>
      <c r="F21773" s="413">
        <v>156.91</v>
      </c>
      <c r="G21773" s="414">
        <f t="shared" si="680"/>
        <v>265.27308648269707</v>
      </c>
      <c r="H21773" s="415">
        <f t="shared" si="681"/>
        <v>1.3263654324134853</v>
      </c>
    </row>
    <row r="21774" spans="1:8" ht="15" hidden="1" thickBot="1">
      <c r="A21774" s="409">
        <v>202210</v>
      </c>
      <c r="B21774" s="196" t="s">
        <v>2492</v>
      </c>
      <c r="C21774" s="197" t="s">
        <v>2487</v>
      </c>
      <c r="D21774" s="198" t="s">
        <v>339</v>
      </c>
      <c r="E21774" s="421">
        <v>208</v>
      </c>
      <c r="F21774" s="413">
        <v>156.91</v>
      </c>
      <c r="G21774" s="414">
        <f t="shared" si="680"/>
        <v>1.3256006628003314</v>
      </c>
      <c r="H21774" s="415">
        <f t="shared" si="681"/>
        <v>1.3256006628003314</v>
      </c>
    </row>
    <row r="21775" spans="1:8" ht="15" hidden="1" thickBot="1">
      <c r="A21775" s="409">
        <v>202210</v>
      </c>
      <c r="B21775" s="196" t="s">
        <v>2493</v>
      </c>
      <c r="C21775" s="197" t="s">
        <v>2487</v>
      </c>
      <c r="D21775" s="198" t="s">
        <v>337</v>
      </c>
      <c r="E21775" s="421">
        <v>41624</v>
      </c>
      <c r="F21775" s="413">
        <v>156.91</v>
      </c>
      <c r="G21775" s="414">
        <f t="shared" si="680"/>
        <v>265.27308648269707</v>
      </c>
      <c r="H21775" s="415">
        <f t="shared" si="681"/>
        <v>1.3263654324134853</v>
      </c>
    </row>
    <row r="21776" spans="1:8" ht="15" hidden="1" thickBot="1">
      <c r="A21776" s="409">
        <v>202210</v>
      </c>
      <c r="B21776" s="196" t="s">
        <v>2494</v>
      </c>
      <c r="C21776" s="197" t="s">
        <v>2487</v>
      </c>
      <c r="D21776" s="198" t="s">
        <v>374</v>
      </c>
      <c r="E21776" s="421">
        <v>159</v>
      </c>
      <c r="F21776" s="413">
        <v>156.91</v>
      </c>
      <c r="G21776" s="414">
        <f t="shared" si="680"/>
        <v>1.0133197374290994</v>
      </c>
      <c r="H21776" s="415" t="str">
        <f t="shared" si="681"/>
        <v>VER</v>
      </c>
    </row>
    <row r="21777" spans="1:8" ht="15" hidden="1" thickBot="1">
      <c r="A21777" s="409">
        <v>202210</v>
      </c>
      <c r="B21777" s="196" t="s">
        <v>2495</v>
      </c>
      <c r="C21777" s="197" t="s">
        <v>2487</v>
      </c>
      <c r="D21777" s="198" t="s">
        <v>337</v>
      </c>
      <c r="E21777" s="421">
        <v>41624</v>
      </c>
      <c r="F21777" s="413">
        <v>156.91</v>
      </c>
      <c r="G21777" s="414">
        <f t="shared" si="680"/>
        <v>265.27308648269707</v>
      </c>
      <c r="H21777" s="415">
        <f t="shared" si="681"/>
        <v>1.3263654324134853</v>
      </c>
    </row>
    <row r="21778" spans="1:8" ht="15" hidden="1" thickBot="1">
      <c r="A21778" s="409">
        <v>202210</v>
      </c>
      <c r="B21778" s="196" t="s">
        <v>2496</v>
      </c>
      <c r="C21778" s="197" t="s">
        <v>2487</v>
      </c>
      <c r="D21778" s="198" t="s">
        <v>339</v>
      </c>
      <c r="E21778" s="421">
        <v>208</v>
      </c>
      <c r="F21778" s="413">
        <v>156.91</v>
      </c>
      <c r="G21778" s="414">
        <f t="shared" si="680"/>
        <v>1.3256006628003314</v>
      </c>
      <c r="H21778" s="415">
        <f t="shared" si="681"/>
        <v>1.3256006628003314</v>
      </c>
    </row>
    <row r="21779" spans="1:8" ht="15" hidden="1" thickBot="1">
      <c r="A21779" s="409">
        <v>202210</v>
      </c>
      <c r="B21779" s="196" t="s">
        <v>2497</v>
      </c>
      <c r="C21779" s="197" t="s">
        <v>2487</v>
      </c>
      <c r="D21779" s="198" t="s">
        <v>374</v>
      </c>
      <c r="E21779" s="421">
        <v>138</v>
      </c>
      <c r="F21779" s="413">
        <v>156.91</v>
      </c>
      <c r="G21779" s="414">
        <f t="shared" si="680"/>
        <v>0.87948505512714292</v>
      </c>
      <c r="H21779" s="415" t="str">
        <f t="shared" si="681"/>
        <v>VER</v>
      </c>
    </row>
    <row r="21780" spans="1:8" ht="15" hidden="1" thickBot="1">
      <c r="A21780" s="409">
        <v>202210</v>
      </c>
      <c r="B21780" s="196" t="s">
        <v>2498</v>
      </c>
      <c r="C21780" s="197" t="s">
        <v>2487</v>
      </c>
      <c r="D21780" s="198" t="s">
        <v>374</v>
      </c>
      <c r="E21780" s="421">
        <v>138</v>
      </c>
      <c r="F21780" s="413">
        <v>156.91</v>
      </c>
      <c r="G21780" s="414">
        <f t="shared" si="680"/>
        <v>0.87948505512714292</v>
      </c>
      <c r="H21780" s="415" t="str">
        <f t="shared" si="681"/>
        <v>VER</v>
      </c>
    </row>
    <row r="21781" spans="1:8" ht="15" hidden="1" thickBot="1">
      <c r="A21781" s="409">
        <v>202210</v>
      </c>
      <c r="B21781" s="196" t="s">
        <v>2499</v>
      </c>
      <c r="C21781" s="197" t="s">
        <v>2487</v>
      </c>
      <c r="D21781" s="198" t="s">
        <v>337</v>
      </c>
      <c r="E21781" s="421">
        <v>41624</v>
      </c>
      <c r="F21781" s="413">
        <v>156.91</v>
      </c>
      <c r="G21781" s="414">
        <f t="shared" si="680"/>
        <v>265.27308648269707</v>
      </c>
      <c r="H21781" s="415">
        <f t="shared" si="681"/>
        <v>1.3263654324134853</v>
      </c>
    </row>
    <row r="21782" spans="1:8" ht="15" hidden="1" thickBot="1">
      <c r="A21782" s="409">
        <v>202210</v>
      </c>
      <c r="B21782" s="196" t="s">
        <v>2500</v>
      </c>
      <c r="C21782" s="197" t="s">
        <v>2487</v>
      </c>
      <c r="D21782" s="198" t="s">
        <v>350</v>
      </c>
      <c r="E21782" s="421">
        <v>0.01</v>
      </c>
      <c r="F21782" s="413">
        <v>156.91</v>
      </c>
      <c r="G21782" s="414">
        <f t="shared" si="680"/>
        <v>6.3730801096169775E-5</v>
      </c>
      <c r="H21782" s="415" t="str">
        <f t="shared" si="681"/>
        <v>VER</v>
      </c>
    </row>
    <row r="21783" spans="1:8" ht="15" hidden="1" thickBot="1">
      <c r="A21783" s="409">
        <v>202210</v>
      </c>
      <c r="B21783" s="196" t="s">
        <v>2501</v>
      </c>
      <c r="C21783" s="197" t="s">
        <v>2487</v>
      </c>
      <c r="D21783" s="198" t="s">
        <v>337</v>
      </c>
      <c r="E21783" s="421">
        <v>56541</v>
      </c>
      <c r="F21783" s="413">
        <v>156.91</v>
      </c>
      <c r="G21783" s="414">
        <f t="shared" si="680"/>
        <v>360.34032247785353</v>
      </c>
      <c r="H21783" s="415">
        <f t="shared" si="681"/>
        <v>1.8017016123892677</v>
      </c>
    </row>
    <row r="21784" spans="1:8" ht="15" hidden="1" thickBot="1">
      <c r="A21784" s="409">
        <v>202210</v>
      </c>
      <c r="B21784" s="196" t="s">
        <v>2502</v>
      </c>
      <c r="C21784" s="197" t="s">
        <v>2487</v>
      </c>
      <c r="D21784" s="198" t="s">
        <v>339</v>
      </c>
      <c r="E21784" s="421">
        <v>274.3</v>
      </c>
      <c r="F21784" s="413">
        <v>156.91</v>
      </c>
      <c r="G21784" s="414">
        <f t="shared" si="680"/>
        <v>1.7481358740679371</v>
      </c>
      <c r="H21784" s="415">
        <f t="shared" si="681"/>
        <v>1.7481358740679371</v>
      </c>
    </row>
    <row r="21785" spans="1:8" ht="15" hidden="1" thickBot="1">
      <c r="A21785" s="409">
        <v>202210</v>
      </c>
      <c r="B21785" s="196" t="s">
        <v>2503</v>
      </c>
      <c r="C21785" s="197" t="s">
        <v>2487</v>
      </c>
      <c r="D21785" s="198" t="s">
        <v>374</v>
      </c>
      <c r="E21785" s="421">
        <v>0.01</v>
      </c>
      <c r="F21785" s="413">
        <v>156.91</v>
      </c>
      <c r="G21785" s="414">
        <f t="shared" si="680"/>
        <v>6.3730801096169775E-5</v>
      </c>
      <c r="H21785" s="415" t="str">
        <f t="shared" si="681"/>
        <v>VER</v>
      </c>
    </row>
    <row r="21786" spans="1:8" ht="15" hidden="1" thickBot="1">
      <c r="A21786" s="409">
        <v>202210</v>
      </c>
      <c r="B21786" s="196" t="s">
        <v>2504</v>
      </c>
      <c r="C21786" s="197" t="s">
        <v>2487</v>
      </c>
      <c r="D21786" s="198" t="s">
        <v>374</v>
      </c>
      <c r="E21786" s="421">
        <v>138</v>
      </c>
      <c r="F21786" s="413">
        <v>156.91</v>
      </c>
      <c r="G21786" s="414">
        <f t="shared" si="680"/>
        <v>0.87948505512714292</v>
      </c>
      <c r="H21786" s="415" t="str">
        <f t="shared" si="681"/>
        <v>VER</v>
      </c>
    </row>
    <row r="21787" spans="1:8" ht="15" hidden="1" thickBot="1">
      <c r="A21787" s="409">
        <v>202210</v>
      </c>
      <c r="B21787" s="196" t="s">
        <v>2505</v>
      </c>
      <c r="C21787" s="197" t="s">
        <v>2505</v>
      </c>
      <c r="D21787" s="198" t="s">
        <v>339</v>
      </c>
      <c r="E21787" s="421">
        <v>0.01</v>
      </c>
      <c r="F21787" s="413">
        <v>156.91</v>
      </c>
      <c r="G21787" s="414">
        <f t="shared" si="680"/>
        <v>6.3730801096169775E-5</v>
      </c>
      <c r="H21787" s="415">
        <f t="shared" si="681"/>
        <v>6.3730801096169775E-5</v>
      </c>
    </row>
    <row r="21788" spans="1:8" ht="15" hidden="1" thickBot="1">
      <c r="A21788" s="409">
        <v>202210</v>
      </c>
      <c r="B21788" s="196" t="s">
        <v>2506</v>
      </c>
      <c r="C21788" s="197" t="s">
        <v>2506</v>
      </c>
      <c r="D21788" s="198" t="s">
        <v>339</v>
      </c>
      <c r="E21788" s="421">
        <v>0.01</v>
      </c>
      <c r="F21788" s="413">
        <v>156.91</v>
      </c>
      <c r="G21788" s="414">
        <f t="shared" si="680"/>
        <v>6.3730801096169775E-5</v>
      </c>
      <c r="H21788" s="415">
        <f t="shared" si="681"/>
        <v>6.3730801096169775E-5</v>
      </c>
    </row>
    <row r="21789" spans="1:8" ht="15" hidden="1" thickBot="1">
      <c r="A21789" s="409">
        <v>202210</v>
      </c>
      <c r="B21789" s="196" t="s">
        <v>2507</v>
      </c>
      <c r="C21789" s="197" t="s">
        <v>2507</v>
      </c>
      <c r="D21789" s="198" t="s">
        <v>339</v>
      </c>
      <c r="E21789" s="421">
        <v>0.01</v>
      </c>
      <c r="F21789" s="413">
        <v>156.91</v>
      </c>
      <c r="G21789" s="414">
        <f t="shared" si="680"/>
        <v>6.3730801096169775E-5</v>
      </c>
      <c r="H21789" s="415">
        <f t="shared" si="681"/>
        <v>6.3730801096169775E-5</v>
      </c>
    </row>
    <row r="21790" spans="1:8" ht="15" hidden="1" thickBot="1">
      <c r="A21790" s="409">
        <v>202210</v>
      </c>
      <c r="B21790" s="196" t="s">
        <v>2508</v>
      </c>
      <c r="C21790" s="197" t="s">
        <v>2508</v>
      </c>
      <c r="D21790" s="198" t="s">
        <v>339</v>
      </c>
      <c r="E21790" s="421">
        <v>0.01</v>
      </c>
      <c r="F21790" s="413">
        <v>156.91</v>
      </c>
      <c r="G21790" s="414">
        <f t="shared" si="680"/>
        <v>6.3730801096169775E-5</v>
      </c>
      <c r="H21790" s="415">
        <f t="shared" si="681"/>
        <v>6.3730801096169775E-5</v>
      </c>
    </row>
    <row r="21791" spans="1:8" ht="15" hidden="1" thickBot="1">
      <c r="A21791" s="409">
        <v>202210</v>
      </c>
      <c r="B21791" s="196" t="s">
        <v>2509</v>
      </c>
      <c r="C21791" s="197" t="s">
        <v>2509</v>
      </c>
      <c r="D21791" s="198" t="s">
        <v>339</v>
      </c>
      <c r="E21791" s="421">
        <v>0.01</v>
      </c>
      <c r="F21791" s="413">
        <v>156.91</v>
      </c>
      <c r="G21791" s="414">
        <f t="shared" si="680"/>
        <v>6.3730801096169775E-5</v>
      </c>
      <c r="H21791" s="415">
        <f t="shared" si="681"/>
        <v>6.3730801096169775E-5</v>
      </c>
    </row>
    <row r="21792" spans="1:8" ht="15" hidden="1" thickBot="1">
      <c r="A21792" s="409">
        <v>202210</v>
      </c>
      <c r="B21792" s="196" t="s">
        <v>2510</v>
      </c>
      <c r="C21792" s="197" t="s">
        <v>2510</v>
      </c>
      <c r="D21792" s="198" t="s">
        <v>339</v>
      </c>
      <c r="E21792" s="421">
        <v>0.01</v>
      </c>
      <c r="F21792" s="413">
        <v>156.91</v>
      </c>
      <c r="G21792" s="414">
        <f t="shared" si="680"/>
        <v>6.3730801096169775E-5</v>
      </c>
      <c r="H21792" s="415">
        <f t="shared" si="681"/>
        <v>6.3730801096169775E-5</v>
      </c>
    </row>
    <row r="21793" spans="1:8" ht="15" hidden="1" thickBot="1">
      <c r="A21793" s="409">
        <v>202210</v>
      </c>
      <c r="B21793" s="196" t="s">
        <v>2511</v>
      </c>
      <c r="C21793" s="197" t="s">
        <v>2512</v>
      </c>
      <c r="D21793" s="198" t="s">
        <v>337</v>
      </c>
      <c r="E21793" s="421">
        <v>54840</v>
      </c>
      <c r="F21793" s="413">
        <v>156.91</v>
      </c>
      <c r="G21793" s="414">
        <f t="shared" si="680"/>
        <v>349.49971321139509</v>
      </c>
      <c r="H21793" s="415">
        <f t="shared" si="681"/>
        <v>1.7474985660569755</v>
      </c>
    </row>
    <row r="21794" spans="1:8" ht="15" hidden="1" thickBot="1">
      <c r="A21794" s="409">
        <v>202210</v>
      </c>
      <c r="B21794" s="196" t="s">
        <v>2513</v>
      </c>
      <c r="C21794" s="197" t="s">
        <v>2512</v>
      </c>
      <c r="D21794" s="198" t="s">
        <v>337</v>
      </c>
      <c r="E21794" s="421">
        <v>71404</v>
      </c>
      <c r="F21794" s="413">
        <v>156.91</v>
      </c>
      <c r="G21794" s="414">
        <f t="shared" si="680"/>
        <v>455.06341214709067</v>
      </c>
      <c r="H21794" s="415">
        <f t="shared" si="681"/>
        <v>2.2753170607354534</v>
      </c>
    </row>
    <row r="21795" spans="1:8" ht="15" hidden="1" thickBot="1">
      <c r="A21795" s="409">
        <v>202210</v>
      </c>
      <c r="B21795" s="196" t="s">
        <v>2514</v>
      </c>
      <c r="C21795" s="197" t="s">
        <v>2512</v>
      </c>
      <c r="D21795" s="198" t="s">
        <v>339</v>
      </c>
      <c r="E21795" s="421">
        <v>357</v>
      </c>
      <c r="F21795" s="413">
        <v>156.91</v>
      </c>
      <c r="G21795" s="414">
        <f t="shared" si="680"/>
        <v>2.2751895991332614</v>
      </c>
      <c r="H21795" s="415">
        <f t="shared" si="681"/>
        <v>2.2751895991332614</v>
      </c>
    </row>
    <row r="21796" spans="1:8" ht="15" hidden="1" thickBot="1">
      <c r="A21796" s="409">
        <v>202210</v>
      </c>
      <c r="B21796" s="196" t="s">
        <v>2515</v>
      </c>
      <c r="C21796" s="197" t="s">
        <v>2512</v>
      </c>
      <c r="D21796" s="198" t="s">
        <v>337</v>
      </c>
      <c r="E21796" s="421">
        <v>74638</v>
      </c>
      <c r="F21796" s="413">
        <v>156.91</v>
      </c>
      <c r="G21796" s="414">
        <f t="shared" si="680"/>
        <v>475.673953221592</v>
      </c>
      <c r="H21796" s="415">
        <f t="shared" si="681"/>
        <v>2.3783697661079599</v>
      </c>
    </row>
    <row r="21797" spans="1:8" ht="15" hidden="1" thickBot="1">
      <c r="A21797" s="409">
        <v>202210</v>
      </c>
      <c r="B21797" s="196" t="s">
        <v>2516</v>
      </c>
      <c r="C21797" s="197" t="s">
        <v>2512</v>
      </c>
      <c r="D21797" s="198" t="s">
        <v>339</v>
      </c>
      <c r="E21797" s="421">
        <v>373</v>
      </c>
      <c r="F21797" s="413">
        <v>156.91</v>
      </c>
      <c r="G21797" s="414">
        <f t="shared" si="680"/>
        <v>2.3771588808871327</v>
      </c>
      <c r="H21797" s="415">
        <f t="shared" si="681"/>
        <v>2.3771588808871327</v>
      </c>
    </row>
    <row r="21798" spans="1:8" ht="15" hidden="1" thickBot="1">
      <c r="A21798" s="409">
        <v>202210</v>
      </c>
      <c r="B21798" s="196" t="s">
        <v>2517</v>
      </c>
      <c r="C21798" s="197" t="s">
        <v>2512</v>
      </c>
      <c r="D21798" s="198" t="s">
        <v>337</v>
      </c>
      <c r="E21798" s="421">
        <v>55954</v>
      </c>
      <c r="F21798" s="413">
        <v>156.91</v>
      </c>
      <c r="G21798" s="414">
        <f t="shared" si="680"/>
        <v>356.59932445350842</v>
      </c>
      <c r="H21798" s="415">
        <f t="shared" si="681"/>
        <v>1.7829966222675422</v>
      </c>
    </row>
    <row r="21799" spans="1:8" ht="15" hidden="1" thickBot="1">
      <c r="A21799" s="409">
        <v>202210</v>
      </c>
      <c r="B21799" s="196" t="s">
        <v>2518</v>
      </c>
      <c r="C21799" s="197" t="s">
        <v>412</v>
      </c>
      <c r="D21799" s="198" t="s">
        <v>337</v>
      </c>
      <c r="E21799" s="421">
        <v>56400</v>
      </c>
      <c r="F21799" s="413">
        <v>156.91</v>
      </c>
      <c r="G21799" s="414">
        <f t="shared" si="680"/>
        <v>359.44171818239755</v>
      </c>
      <c r="H21799" s="415">
        <f t="shared" si="681"/>
        <v>1.7972085909119877</v>
      </c>
    </row>
    <row r="21800" spans="1:8" ht="15" hidden="1" thickBot="1">
      <c r="A21800" s="409">
        <v>202210</v>
      </c>
      <c r="B21800" s="196" t="s">
        <v>2519</v>
      </c>
      <c r="C21800" s="197" t="s">
        <v>412</v>
      </c>
      <c r="D21800" s="198" t="s">
        <v>337</v>
      </c>
      <c r="E21800" s="421">
        <v>65325</v>
      </c>
      <c r="F21800" s="413">
        <v>156.91</v>
      </c>
      <c r="G21800" s="414">
        <f t="shared" si="680"/>
        <v>416.32145816072909</v>
      </c>
      <c r="H21800" s="415">
        <f t="shared" si="681"/>
        <v>2.0816072908036456</v>
      </c>
    </row>
    <row r="21801" spans="1:8" ht="15" hidden="1" thickBot="1">
      <c r="A21801" s="409">
        <v>202210</v>
      </c>
      <c r="B21801" s="196" t="s">
        <v>2520</v>
      </c>
      <c r="C21801" s="197" t="s">
        <v>2521</v>
      </c>
      <c r="D21801" s="198" t="s">
        <v>374</v>
      </c>
      <c r="E21801" s="421">
        <v>718</v>
      </c>
      <c r="F21801" s="413">
        <v>156.91</v>
      </c>
      <c r="G21801" s="414">
        <f t="shared" si="680"/>
        <v>4.5758715187049903</v>
      </c>
      <c r="H21801" s="415" t="str">
        <f t="shared" si="681"/>
        <v>VER</v>
      </c>
    </row>
    <row r="21802" spans="1:8" ht="15" hidden="1" thickBot="1">
      <c r="A21802" s="409">
        <v>202210</v>
      </c>
      <c r="B21802" s="196" t="s">
        <v>2522</v>
      </c>
      <c r="C21802" s="197" t="s">
        <v>2620</v>
      </c>
      <c r="D21802" s="198" t="s">
        <v>337</v>
      </c>
      <c r="E21802" s="421">
        <v>59208</v>
      </c>
      <c r="F21802" s="413">
        <v>156.91</v>
      </c>
      <c r="G21802" s="414">
        <f t="shared" si="680"/>
        <v>377.33732713020203</v>
      </c>
      <c r="H21802" s="415">
        <f t="shared" si="681"/>
        <v>1.8866866356510101</v>
      </c>
    </row>
    <row r="21803" spans="1:8" ht="15" hidden="1" thickBot="1">
      <c r="A21803" s="409">
        <v>202210</v>
      </c>
      <c r="B21803" s="196" t="s">
        <v>2523</v>
      </c>
      <c r="C21803" s="197" t="s">
        <v>2620</v>
      </c>
      <c r="D21803" s="198" t="s">
        <v>339</v>
      </c>
      <c r="E21803" s="421">
        <v>296</v>
      </c>
      <c r="F21803" s="413">
        <v>156.91</v>
      </c>
      <c r="G21803" s="414">
        <f t="shared" si="680"/>
        <v>1.8864317124466254</v>
      </c>
      <c r="H21803" s="415">
        <f t="shared" si="681"/>
        <v>1.8864317124466254</v>
      </c>
    </row>
    <row r="21804" spans="1:8" ht="15" hidden="1" thickBot="1">
      <c r="A21804" s="409">
        <v>202210</v>
      </c>
      <c r="B21804" s="196" t="s">
        <v>2524</v>
      </c>
      <c r="C21804" s="197" t="s">
        <v>2525</v>
      </c>
      <c r="D21804" s="198" t="s">
        <v>337</v>
      </c>
      <c r="E21804" s="421">
        <v>44922</v>
      </c>
      <c r="F21804" s="413">
        <v>156.91</v>
      </c>
      <c r="G21804" s="414">
        <f t="shared" si="680"/>
        <v>286.29150468421386</v>
      </c>
      <c r="H21804" s="415">
        <f t="shared" si="681"/>
        <v>1.4314575234210694</v>
      </c>
    </row>
    <row r="21805" spans="1:8" ht="15" hidden="1" thickBot="1">
      <c r="A21805" s="409">
        <v>202210</v>
      </c>
      <c r="B21805" s="196" t="s">
        <v>2526</v>
      </c>
      <c r="C21805" s="197" t="s">
        <v>2527</v>
      </c>
      <c r="D21805" s="198" t="s">
        <v>339</v>
      </c>
      <c r="E21805" s="421">
        <v>792.85</v>
      </c>
      <c r="F21805" s="413">
        <v>156.91</v>
      </c>
      <c r="G21805" s="414">
        <f t="shared" si="680"/>
        <v>5.0528965649098208</v>
      </c>
      <c r="H21805" s="415">
        <f t="shared" si="681"/>
        <v>5.0528965649098208</v>
      </c>
    </row>
    <row r="21806" spans="1:8" ht="15" hidden="1" thickBot="1">
      <c r="A21806" s="409">
        <v>202210</v>
      </c>
      <c r="B21806" s="196" t="s">
        <v>2528</v>
      </c>
      <c r="C21806" s="197" t="s">
        <v>2527</v>
      </c>
      <c r="D21806" s="198" t="s">
        <v>339</v>
      </c>
      <c r="E21806" s="421">
        <v>847.8</v>
      </c>
      <c r="F21806" s="413">
        <v>156.91</v>
      </c>
      <c r="G21806" s="414">
        <f t="shared" si="680"/>
        <v>5.4030973169332741</v>
      </c>
      <c r="H21806" s="415">
        <f t="shared" si="681"/>
        <v>5.4030973169332741</v>
      </c>
    </row>
    <row r="21807" spans="1:8" ht="15" hidden="1" thickBot="1">
      <c r="A21807" s="409">
        <v>202210</v>
      </c>
      <c r="B21807" s="196" t="s">
        <v>2529</v>
      </c>
      <c r="C21807" s="197" t="s">
        <v>2527</v>
      </c>
      <c r="D21807" s="198" t="s">
        <v>339</v>
      </c>
      <c r="E21807" s="421">
        <v>1</v>
      </c>
      <c r="F21807" s="413">
        <v>156.91</v>
      </c>
      <c r="G21807" s="414">
        <f t="shared" si="680"/>
        <v>6.3730801096169784E-3</v>
      </c>
      <c r="H21807" s="415">
        <f t="shared" si="681"/>
        <v>6.3730801096169784E-3</v>
      </c>
    </row>
    <row r="21808" spans="1:8" ht="15" hidden="1" thickBot="1">
      <c r="A21808" s="409">
        <v>202210</v>
      </c>
      <c r="B21808" s="196" t="s">
        <v>2530</v>
      </c>
      <c r="C21808" s="197" t="s">
        <v>2527</v>
      </c>
      <c r="D21808" s="198" t="s">
        <v>339</v>
      </c>
      <c r="E21808" s="421">
        <v>1</v>
      </c>
      <c r="F21808" s="413">
        <v>156.91</v>
      </c>
      <c r="G21808" s="414">
        <f t="shared" si="680"/>
        <v>6.3730801096169784E-3</v>
      </c>
      <c r="H21808" s="415">
        <f t="shared" si="681"/>
        <v>6.3730801096169784E-3</v>
      </c>
    </row>
    <row r="21809" spans="1:8" ht="15" hidden="1" thickBot="1">
      <c r="A21809" s="409">
        <v>202210</v>
      </c>
      <c r="B21809" s="196" t="s">
        <v>2531</v>
      </c>
      <c r="C21809" s="197" t="s">
        <v>2527</v>
      </c>
      <c r="D21809" s="198" t="s">
        <v>339</v>
      </c>
      <c r="E21809" s="421">
        <v>957.7</v>
      </c>
      <c r="F21809" s="413">
        <v>156.91</v>
      </c>
      <c r="G21809" s="414">
        <f t="shared" si="680"/>
        <v>6.1034988209801799</v>
      </c>
      <c r="H21809" s="415">
        <f t="shared" si="681"/>
        <v>6.1034988209801799</v>
      </c>
    </row>
    <row r="21810" spans="1:8" ht="15" hidden="1" thickBot="1">
      <c r="A21810" s="409">
        <v>202210</v>
      </c>
      <c r="B21810" s="196" t="s">
        <v>2532</v>
      </c>
      <c r="C21810" s="197" t="s">
        <v>2527</v>
      </c>
      <c r="D21810" s="198" t="s">
        <v>339</v>
      </c>
      <c r="E21810" s="421">
        <v>1884</v>
      </c>
      <c r="F21810" s="413">
        <v>156.91</v>
      </c>
      <c r="G21810" s="414">
        <f t="shared" si="680"/>
        <v>12.006882926518387</v>
      </c>
      <c r="H21810" s="415">
        <f t="shared" si="681"/>
        <v>12.006882926518387</v>
      </c>
    </row>
    <row r="21811" spans="1:8" ht="15" hidden="1" thickBot="1">
      <c r="A21811" s="409">
        <v>202210</v>
      </c>
      <c r="B21811" s="196" t="s">
        <v>2533</v>
      </c>
      <c r="C21811" s="197" t="s">
        <v>2527</v>
      </c>
      <c r="D21811" s="198" t="s">
        <v>339</v>
      </c>
      <c r="E21811" s="421">
        <v>1962.5</v>
      </c>
      <c r="F21811" s="413">
        <v>156.91</v>
      </c>
      <c r="G21811" s="414">
        <f t="shared" si="680"/>
        <v>12.50716971512332</v>
      </c>
      <c r="H21811" s="415">
        <f t="shared" si="681"/>
        <v>12.50716971512332</v>
      </c>
    </row>
    <row r="21812" spans="1:8" ht="15" hidden="1" thickBot="1">
      <c r="A21812" s="409">
        <v>202210</v>
      </c>
      <c r="B21812" s="196" t="s">
        <v>2534</v>
      </c>
      <c r="C21812" s="197" t="s">
        <v>2527</v>
      </c>
      <c r="D21812" s="198" t="s">
        <v>339</v>
      </c>
      <c r="E21812" s="421">
        <v>2355</v>
      </c>
      <c r="F21812" s="413">
        <v>156.91</v>
      </c>
      <c r="G21812" s="414">
        <f t="shared" si="680"/>
        <v>15.008603658147983</v>
      </c>
      <c r="H21812" s="415">
        <f t="shared" si="681"/>
        <v>15.008603658147983</v>
      </c>
    </row>
    <row r="21813" spans="1:8" ht="15" hidden="1" thickBot="1">
      <c r="A21813" s="409">
        <v>202210</v>
      </c>
      <c r="B21813" s="196" t="s">
        <v>2535</v>
      </c>
      <c r="C21813" s="197" t="s">
        <v>2527</v>
      </c>
      <c r="D21813" s="198" t="s">
        <v>2536</v>
      </c>
      <c r="E21813" s="421">
        <v>1</v>
      </c>
      <c r="F21813" s="413">
        <v>156.91</v>
      </c>
      <c r="G21813" s="414">
        <f t="shared" si="680"/>
        <v>6.3730801096169784E-3</v>
      </c>
      <c r="H21813" s="415" t="str">
        <f t="shared" si="681"/>
        <v>VER</v>
      </c>
    </row>
    <row r="21814" spans="1:8" ht="15" hidden="1" thickBot="1">
      <c r="A21814" s="409">
        <v>202210</v>
      </c>
      <c r="B21814" s="196" t="s">
        <v>2550</v>
      </c>
      <c r="C21814" s="197" t="s">
        <v>676</v>
      </c>
      <c r="D21814" s="198" t="s">
        <v>337</v>
      </c>
      <c r="E21814" s="421">
        <v>59410</v>
      </c>
      <c r="F21814" s="413">
        <v>156.91</v>
      </c>
      <c r="G21814" s="414">
        <f t="shared" si="680"/>
        <v>378.62468931234469</v>
      </c>
      <c r="H21814" s="415">
        <f t="shared" si="681"/>
        <v>1.8931234465617235</v>
      </c>
    </row>
    <row r="21815" spans="1:8" ht="15" hidden="1" thickBot="1">
      <c r="A21815" s="409">
        <v>202210</v>
      </c>
      <c r="B21815" s="196" t="s">
        <v>2551</v>
      </c>
      <c r="C21815" s="197" t="s">
        <v>676</v>
      </c>
      <c r="D21815" s="198" t="s">
        <v>337</v>
      </c>
      <c r="E21815" s="421">
        <v>59410</v>
      </c>
      <c r="F21815" s="413">
        <v>156.91</v>
      </c>
      <c r="G21815" s="414">
        <f t="shared" si="680"/>
        <v>378.62468931234469</v>
      </c>
      <c r="H21815" s="415">
        <f t="shared" si="681"/>
        <v>1.8931234465617235</v>
      </c>
    </row>
    <row r="21816" spans="1:8" ht="15" hidden="1" thickBot="1">
      <c r="A21816" s="409">
        <v>202210</v>
      </c>
      <c r="B21816" s="196" t="s">
        <v>2552</v>
      </c>
      <c r="C21816" s="197" t="s">
        <v>676</v>
      </c>
      <c r="D21816" s="198" t="s">
        <v>339</v>
      </c>
      <c r="E21816" s="421">
        <v>297</v>
      </c>
      <c r="F21816" s="413">
        <v>156.91</v>
      </c>
      <c r="G21816" s="414">
        <f t="shared" si="680"/>
        <v>1.8928047925562426</v>
      </c>
      <c r="H21816" s="415">
        <f t="shared" si="681"/>
        <v>1.8928047925562426</v>
      </c>
    </row>
    <row r="21817" spans="1:8" ht="15" hidden="1" thickBot="1">
      <c r="A21817" s="409">
        <v>202210</v>
      </c>
      <c r="B21817" s="196" t="s">
        <v>2553</v>
      </c>
      <c r="C21817" s="197" t="s">
        <v>676</v>
      </c>
      <c r="D21817" s="198" t="s">
        <v>337</v>
      </c>
      <c r="E21817" s="421">
        <v>59410</v>
      </c>
      <c r="F21817" s="413">
        <v>156.91</v>
      </c>
      <c r="G21817" s="414">
        <f t="shared" si="680"/>
        <v>378.62468931234469</v>
      </c>
      <c r="H21817" s="415">
        <f t="shared" si="681"/>
        <v>1.8931234465617235</v>
      </c>
    </row>
    <row r="21818" spans="1:8" ht="15" hidden="1" thickBot="1">
      <c r="A21818" s="409">
        <v>202210</v>
      </c>
      <c r="B21818" s="196" t="s">
        <v>2554</v>
      </c>
      <c r="C21818" s="197" t="s">
        <v>676</v>
      </c>
      <c r="D21818" s="198" t="s">
        <v>339</v>
      </c>
      <c r="E21818" s="421">
        <v>297</v>
      </c>
      <c r="F21818" s="413">
        <v>156.91</v>
      </c>
      <c r="G21818" s="414">
        <f t="shared" si="680"/>
        <v>1.8928047925562426</v>
      </c>
      <c r="H21818" s="415">
        <f t="shared" si="681"/>
        <v>1.8928047925562426</v>
      </c>
    </row>
    <row r="21819" spans="1:8" ht="15" hidden="1" thickBot="1">
      <c r="A21819" s="409">
        <v>202210</v>
      </c>
      <c r="B21819" s="196" t="s">
        <v>2555</v>
      </c>
      <c r="C21819" s="197" t="s">
        <v>676</v>
      </c>
      <c r="D21819" s="198" t="s">
        <v>339</v>
      </c>
      <c r="E21819" s="421">
        <v>297</v>
      </c>
      <c r="F21819" s="413">
        <v>156.91</v>
      </c>
      <c r="G21819" s="414">
        <f t="shared" si="680"/>
        <v>1.8928047925562426</v>
      </c>
      <c r="H21819" s="415">
        <f t="shared" si="681"/>
        <v>1.8928047925562426</v>
      </c>
    </row>
    <row r="21820" spans="1:8" ht="15" hidden="1" thickBot="1">
      <c r="A21820" s="409">
        <v>202210</v>
      </c>
      <c r="B21820" s="196" t="s">
        <v>2556</v>
      </c>
      <c r="C21820" s="197" t="s">
        <v>2054</v>
      </c>
      <c r="D21820" s="198" t="s">
        <v>337</v>
      </c>
      <c r="E21820" s="421">
        <v>111483</v>
      </c>
      <c r="F21820" s="413">
        <v>156.91</v>
      </c>
      <c r="G21820" s="414">
        <f t="shared" si="680"/>
        <v>710.49008986042952</v>
      </c>
      <c r="H21820" s="415">
        <f t="shared" si="681"/>
        <v>3.5524504493021478</v>
      </c>
    </row>
    <row r="21821" spans="1:8" ht="15" hidden="1" thickBot="1">
      <c r="A21821" s="409">
        <v>202210</v>
      </c>
      <c r="B21821" s="196" t="s">
        <v>2557</v>
      </c>
      <c r="C21821" s="197" t="s">
        <v>2054</v>
      </c>
      <c r="D21821" s="198" t="s">
        <v>339</v>
      </c>
      <c r="E21821" s="421">
        <v>557</v>
      </c>
      <c r="F21821" s="413">
        <v>156.91</v>
      </c>
      <c r="G21821" s="414">
        <f t="shared" si="680"/>
        <v>3.5498056210566569</v>
      </c>
      <c r="H21821" s="415">
        <f t="shared" si="681"/>
        <v>3.5498056210566569</v>
      </c>
    </row>
    <row r="21822" spans="1:8" ht="15" hidden="1" thickBot="1">
      <c r="A21822" s="409">
        <v>202210</v>
      </c>
      <c r="B21822" s="196" t="s">
        <v>2558</v>
      </c>
      <c r="C21822" s="197" t="s">
        <v>2054</v>
      </c>
      <c r="D21822" s="198" t="s">
        <v>337</v>
      </c>
      <c r="E21822" s="421">
        <v>111483</v>
      </c>
      <c r="F21822" s="413">
        <v>156.91</v>
      </c>
      <c r="G21822" s="414">
        <f t="shared" si="680"/>
        <v>710.49008986042952</v>
      </c>
      <c r="H21822" s="415">
        <f t="shared" si="681"/>
        <v>3.5524504493021478</v>
      </c>
    </row>
    <row r="21823" spans="1:8" ht="15" hidden="1" thickBot="1">
      <c r="A21823" s="409">
        <v>202210</v>
      </c>
      <c r="B21823" s="196" t="s">
        <v>2559</v>
      </c>
      <c r="C21823" s="197" t="s">
        <v>2054</v>
      </c>
      <c r="D21823" s="198" t="s">
        <v>339</v>
      </c>
      <c r="E21823" s="421">
        <v>557</v>
      </c>
      <c r="F21823" s="413">
        <v>156.91</v>
      </c>
      <c r="G21823" s="414">
        <f t="shared" si="680"/>
        <v>3.5498056210566569</v>
      </c>
      <c r="H21823" s="415">
        <f t="shared" si="681"/>
        <v>3.5498056210566569</v>
      </c>
    </row>
    <row r="21824" spans="1:8" ht="15" hidden="1" thickBot="1">
      <c r="A21824" s="409">
        <v>202210</v>
      </c>
      <c r="B21824" s="196" t="s">
        <v>2560</v>
      </c>
      <c r="C21824" s="197" t="s">
        <v>676</v>
      </c>
      <c r="D21824" s="198" t="s">
        <v>337</v>
      </c>
      <c r="E21824" s="421">
        <v>54002</v>
      </c>
      <c r="F21824" s="413">
        <v>156.91</v>
      </c>
      <c r="G21824" s="414">
        <f t="shared" si="680"/>
        <v>344.15907207953603</v>
      </c>
      <c r="H21824" s="415">
        <f t="shared" si="681"/>
        <v>1.7207953603976802</v>
      </c>
    </row>
    <row r="21825" spans="1:8" ht="15" hidden="1" thickBot="1">
      <c r="A21825" s="409">
        <v>202210</v>
      </c>
      <c r="B21825" s="196" t="s">
        <v>2561</v>
      </c>
      <c r="C21825" s="197" t="s">
        <v>676</v>
      </c>
      <c r="D21825" s="198" t="s">
        <v>337</v>
      </c>
      <c r="E21825" s="421">
        <v>54002</v>
      </c>
      <c r="F21825" s="413">
        <v>156.91</v>
      </c>
      <c r="G21825" s="414">
        <f t="shared" si="680"/>
        <v>344.15907207953603</v>
      </c>
      <c r="H21825" s="415">
        <f t="shared" si="681"/>
        <v>1.7207953603976802</v>
      </c>
    </row>
    <row r="21826" spans="1:8" ht="15" hidden="1" thickBot="1">
      <c r="A21826" s="409">
        <v>202210</v>
      </c>
      <c r="B21826" s="196" t="s">
        <v>2562</v>
      </c>
      <c r="C21826" s="197" t="s">
        <v>676</v>
      </c>
      <c r="D21826" s="198" t="s">
        <v>339</v>
      </c>
      <c r="E21826" s="421">
        <v>270</v>
      </c>
      <c r="F21826" s="413">
        <v>156.91</v>
      </c>
      <c r="G21826" s="414">
        <f t="shared" ref="G21826:G21889" si="682">+E21826/F21826</f>
        <v>1.720731629596584</v>
      </c>
      <c r="H21826" s="415">
        <f t="shared" ref="H21826:H21889" si="683">IF(D21826="TB",G21826/200,IF(D21826="LT",G21826,"VER"))</f>
        <v>1.720731629596584</v>
      </c>
    </row>
    <row r="21827" spans="1:8" ht="15" hidden="1" thickBot="1">
      <c r="A21827" s="409">
        <v>202210</v>
      </c>
      <c r="B21827" s="196" t="s">
        <v>2563</v>
      </c>
      <c r="C21827" s="197" t="s">
        <v>676</v>
      </c>
      <c r="D21827" s="198" t="s">
        <v>337</v>
      </c>
      <c r="E21827" s="421">
        <v>58642</v>
      </c>
      <c r="F21827" s="413">
        <v>156.91</v>
      </c>
      <c r="G21827" s="414">
        <f t="shared" si="682"/>
        <v>373.73016378815885</v>
      </c>
      <c r="H21827" s="415">
        <f t="shared" si="683"/>
        <v>1.8686508189407942</v>
      </c>
    </row>
    <row r="21828" spans="1:8" ht="15" hidden="1" thickBot="1">
      <c r="A21828" s="409">
        <v>202210</v>
      </c>
      <c r="B21828" s="196" t="s">
        <v>2564</v>
      </c>
      <c r="C21828" s="197" t="s">
        <v>676</v>
      </c>
      <c r="D21828" s="198" t="s">
        <v>339</v>
      </c>
      <c r="E21828" s="421">
        <v>293</v>
      </c>
      <c r="F21828" s="413">
        <v>156.91</v>
      </c>
      <c r="G21828" s="414">
        <f t="shared" si="682"/>
        <v>1.8673124721177745</v>
      </c>
      <c r="H21828" s="415">
        <f t="shared" si="683"/>
        <v>1.8673124721177745</v>
      </c>
    </row>
    <row r="21829" spans="1:8" ht="15" hidden="1" thickBot="1">
      <c r="A21829" s="409">
        <v>202210</v>
      </c>
      <c r="B21829" s="196" t="s">
        <v>2565</v>
      </c>
      <c r="C21829" s="197" t="s">
        <v>676</v>
      </c>
      <c r="D21829" s="198" t="s">
        <v>339</v>
      </c>
      <c r="E21829" s="421">
        <v>270</v>
      </c>
      <c r="F21829" s="413">
        <v>156.91</v>
      </c>
      <c r="G21829" s="414">
        <f t="shared" si="682"/>
        <v>1.720731629596584</v>
      </c>
      <c r="H21829" s="415">
        <f t="shared" si="683"/>
        <v>1.720731629596584</v>
      </c>
    </row>
    <row r="21830" spans="1:8" ht="15" hidden="1" thickBot="1">
      <c r="A21830" s="409">
        <v>202210</v>
      </c>
      <c r="B21830" s="196" t="s">
        <v>2566</v>
      </c>
      <c r="C21830" s="197" t="s">
        <v>676</v>
      </c>
      <c r="D21830" s="198" t="s">
        <v>337</v>
      </c>
      <c r="E21830" s="421">
        <v>49657</v>
      </c>
      <c r="F21830" s="413">
        <v>156.91</v>
      </c>
      <c r="G21830" s="414">
        <f t="shared" si="682"/>
        <v>316.46803900325028</v>
      </c>
      <c r="H21830" s="415">
        <f t="shared" si="683"/>
        <v>1.5823401950162514</v>
      </c>
    </row>
    <row r="21831" spans="1:8" ht="15" hidden="1" thickBot="1">
      <c r="A21831" s="409">
        <v>202210</v>
      </c>
      <c r="B21831" s="196" t="s">
        <v>2567</v>
      </c>
      <c r="C21831" s="197" t="s">
        <v>676</v>
      </c>
      <c r="D21831" s="198" t="s">
        <v>339</v>
      </c>
      <c r="E21831" s="421">
        <v>248</v>
      </c>
      <c r="F21831" s="413">
        <v>156.91</v>
      </c>
      <c r="G21831" s="414">
        <f t="shared" si="682"/>
        <v>1.5805238671850106</v>
      </c>
      <c r="H21831" s="415">
        <f t="shared" si="683"/>
        <v>1.5805238671850106</v>
      </c>
    </row>
    <row r="21832" spans="1:8" ht="15" hidden="1" thickBot="1">
      <c r="A21832" s="409">
        <v>202210</v>
      </c>
      <c r="B21832" s="196" t="s">
        <v>2568</v>
      </c>
      <c r="C21832" s="197" t="s">
        <v>1347</v>
      </c>
      <c r="D21832" s="198" t="s">
        <v>337</v>
      </c>
      <c r="E21832" s="421">
        <v>58598</v>
      </c>
      <c r="F21832" s="413">
        <v>156.91</v>
      </c>
      <c r="G21832" s="414">
        <f t="shared" si="682"/>
        <v>373.44974826333566</v>
      </c>
      <c r="H21832" s="415">
        <f t="shared" si="683"/>
        <v>1.8672487413166783</v>
      </c>
    </row>
    <row r="21833" spans="1:8" ht="15" hidden="1" thickBot="1">
      <c r="A21833" s="409">
        <v>202210</v>
      </c>
      <c r="B21833" s="196" t="s">
        <v>2569</v>
      </c>
      <c r="C21833" s="197" t="s">
        <v>1347</v>
      </c>
      <c r="D21833" s="198" t="s">
        <v>339</v>
      </c>
      <c r="E21833" s="421">
        <v>293</v>
      </c>
      <c r="F21833" s="413">
        <v>156.91</v>
      </c>
      <c r="G21833" s="414">
        <f t="shared" si="682"/>
        <v>1.8673124721177745</v>
      </c>
      <c r="H21833" s="415">
        <f t="shared" si="683"/>
        <v>1.8673124721177745</v>
      </c>
    </row>
    <row r="21834" spans="1:8" ht="15" hidden="1" thickBot="1">
      <c r="A21834" s="409">
        <v>202210</v>
      </c>
      <c r="B21834" s="196" t="s">
        <v>2570</v>
      </c>
      <c r="C21834" s="197" t="s">
        <v>1347</v>
      </c>
      <c r="D21834" s="198" t="s">
        <v>337</v>
      </c>
      <c r="E21834" s="421">
        <v>58598</v>
      </c>
      <c r="F21834" s="413">
        <v>156.91</v>
      </c>
      <c r="G21834" s="414">
        <f t="shared" si="682"/>
        <v>373.44974826333566</v>
      </c>
      <c r="H21834" s="415">
        <f t="shared" si="683"/>
        <v>1.8672487413166783</v>
      </c>
    </row>
    <row r="21835" spans="1:8" ht="15" hidden="1" thickBot="1">
      <c r="A21835" s="409">
        <v>202210</v>
      </c>
      <c r="B21835" s="196" t="s">
        <v>2571</v>
      </c>
      <c r="C21835" s="197" t="s">
        <v>1347</v>
      </c>
      <c r="D21835" s="198" t="s">
        <v>339</v>
      </c>
      <c r="E21835" s="421">
        <v>293</v>
      </c>
      <c r="F21835" s="413">
        <v>156.91</v>
      </c>
      <c r="G21835" s="414">
        <f t="shared" si="682"/>
        <v>1.8673124721177745</v>
      </c>
      <c r="H21835" s="415">
        <f t="shared" si="683"/>
        <v>1.8673124721177745</v>
      </c>
    </row>
    <row r="21836" spans="1:8" ht="15" hidden="1" thickBot="1">
      <c r="A21836" s="409">
        <v>202210</v>
      </c>
      <c r="B21836" s="196" t="s">
        <v>2572</v>
      </c>
      <c r="C21836" s="197" t="s">
        <v>1347</v>
      </c>
      <c r="D21836" s="198" t="s">
        <v>337</v>
      </c>
      <c r="E21836" s="421">
        <v>58598</v>
      </c>
      <c r="F21836" s="413">
        <v>156.91</v>
      </c>
      <c r="G21836" s="414">
        <f t="shared" si="682"/>
        <v>373.44974826333566</v>
      </c>
      <c r="H21836" s="415">
        <f t="shared" si="683"/>
        <v>1.8672487413166783</v>
      </c>
    </row>
    <row r="21837" spans="1:8" ht="15" hidden="1" thickBot="1">
      <c r="A21837" s="409">
        <v>202210</v>
      </c>
      <c r="B21837" s="196" t="s">
        <v>2573</v>
      </c>
      <c r="C21837" s="197" t="s">
        <v>1347</v>
      </c>
      <c r="D21837" s="198" t="s">
        <v>339</v>
      </c>
      <c r="E21837" s="421">
        <v>293</v>
      </c>
      <c r="F21837" s="413">
        <v>156.91</v>
      </c>
      <c r="G21837" s="414">
        <f t="shared" si="682"/>
        <v>1.8673124721177745</v>
      </c>
      <c r="H21837" s="415">
        <f t="shared" si="683"/>
        <v>1.8673124721177745</v>
      </c>
    </row>
    <row r="21838" spans="1:8" ht="15" hidden="1" thickBot="1">
      <c r="A21838" s="409">
        <v>202210</v>
      </c>
      <c r="B21838" s="196" t="s">
        <v>2574</v>
      </c>
      <c r="C21838" s="197" t="s">
        <v>2054</v>
      </c>
      <c r="D21838" s="198" t="s">
        <v>337</v>
      </c>
      <c r="E21838" s="421">
        <v>111483</v>
      </c>
      <c r="F21838" s="413">
        <v>156.91</v>
      </c>
      <c r="G21838" s="414">
        <f t="shared" si="682"/>
        <v>710.49008986042952</v>
      </c>
      <c r="H21838" s="415">
        <f t="shared" si="683"/>
        <v>3.5524504493021478</v>
      </c>
    </row>
    <row r="21839" spans="1:8" ht="15" hidden="1" thickBot="1">
      <c r="A21839" s="409">
        <v>202210</v>
      </c>
      <c r="B21839" s="196" t="s">
        <v>2575</v>
      </c>
      <c r="C21839" s="197" t="s">
        <v>2054</v>
      </c>
      <c r="D21839" s="198" t="s">
        <v>339</v>
      </c>
      <c r="E21839" s="421">
        <v>557</v>
      </c>
      <c r="F21839" s="413">
        <v>156.91</v>
      </c>
      <c r="G21839" s="414">
        <f t="shared" si="682"/>
        <v>3.5498056210566569</v>
      </c>
      <c r="H21839" s="415">
        <f t="shared" si="683"/>
        <v>3.5498056210566569</v>
      </c>
    </row>
    <row r="21840" spans="1:8" ht="15" hidden="1" thickBot="1">
      <c r="A21840" s="409">
        <v>202210</v>
      </c>
      <c r="B21840" s="196" t="s">
        <v>2576</v>
      </c>
      <c r="C21840" s="197" t="s">
        <v>2249</v>
      </c>
      <c r="D21840" s="198" t="s">
        <v>337</v>
      </c>
      <c r="E21840" s="421">
        <v>59208</v>
      </c>
      <c r="F21840" s="413">
        <v>156.91</v>
      </c>
      <c r="G21840" s="414">
        <f t="shared" si="682"/>
        <v>377.33732713020203</v>
      </c>
      <c r="H21840" s="415">
        <f t="shared" si="683"/>
        <v>1.8866866356510101</v>
      </c>
    </row>
    <row r="21841" spans="1:8" ht="15" hidden="1" thickBot="1">
      <c r="A21841" s="409">
        <v>202210</v>
      </c>
      <c r="B21841" s="196" t="s">
        <v>2577</v>
      </c>
      <c r="C21841" s="197" t="s">
        <v>2054</v>
      </c>
      <c r="D21841" s="198" t="s">
        <v>337</v>
      </c>
      <c r="E21841" s="421">
        <v>111483</v>
      </c>
      <c r="F21841" s="413">
        <v>156.91</v>
      </c>
      <c r="G21841" s="414">
        <f t="shared" si="682"/>
        <v>710.49008986042952</v>
      </c>
      <c r="H21841" s="415">
        <f t="shared" si="683"/>
        <v>3.5524504493021478</v>
      </c>
    </row>
    <row r="21842" spans="1:8" ht="15" hidden="1" thickBot="1">
      <c r="A21842" s="409">
        <v>202210</v>
      </c>
      <c r="B21842" s="196" t="s">
        <v>2578</v>
      </c>
      <c r="C21842" s="197" t="s">
        <v>1347</v>
      </c>
      <c r="D21842" s="198" t="s">
        <v>337</v>
      </c>
      <c r="E21842" s="421">
        <v>58598</v>
      </c>
      <c r="F21842" s="413">
        <v>156.91</v>
      </c>
      <c r="G21842" s="414">
        <f t="shared" si="682"/>
        <v>373.44974826333566</v>
      </c>
      <c r="H21842" s="415">
        <f t="shared" si="683"/>
        <v>1.8672487413166783</v>
      </c>
    </row>
    <row r="21843" spans="1:8" ht="15" hidden="1" thickBot="1">
      <c r="A21843" s="409">
        <v>202210</v>
      </c>
      <c r="B21843" s="196" t="s">
        <v>2579</v>
      </c>
      <c r="C21843" s="197" t="s">
        <v>1347</v>
      </c>
      <c r="D21843" s="198" t="s">
        <v>339</v>
      </c>
      <c r="E21843" s="421">
        <v>293</v>
      </c>
      <c r="F21843" s="413">
        <v>156.91</v>
      </c>
      <c r="G21843" s="414">
        <f t="shared" si="682"/>
        <v>1.8673124721177745</v>
      </c>
      <c r="H21843" s="415">
        <f t="shared" si="683"/>
        <v>1.8673124721177745</v>
      </c>
    </row>
    <row r="21844" spans="1:8" ht="15" hidden="1" thickBot="1">
      <c r="A21844" s="409">
        <v>202210</v>
      </c>
      <c r="B21844" s="196" t="s">
        <v>2580</v>
      </c>
      <c r="C21844" s="197" t="s">
        <v>1347</v>
      </c>
      <c r="D21844" s="198" t="s">
        <v>337</v>
      </c>
      <c r="E21844" s="421">
        <v>58598</v>
      </c>
      <c r="F21844" s="413">
        <v>156.91</v>
      </c>
      <c r="G21844" s="414">
        <f t="shared" si="682"/>
        <v>373.44974826333566</v>
      </c>
      <c r="H21844" s="415">
        <f t="shared" si="683"/>
        <v>1.8672487413166783</v>
      </c>
    </row>
    <row r="21845" spans="1:8" ht="15" hidden="1" thickBot="1">
      <c r="A21845" s="409">
        <v>202210</v>
      </c>
      <c r="B21845" s="196" t="s">
        <v>2581</v>
      </c>
      <c r="C21845" s="197" t="s">
        <v>1347</v>
      </c>
      <c r="D21845" s="198" t="s">
        <v>339</v>
      </c>
      <c r="E21845" s="421">
        <v>293</v>
      </c>
      <c r="F21845" s="413">
        <v>156.91</v>
      </c>
      <c r="G21845" s="414">
        <f t="shared" si="682"/>
        <v>1.8673124721177745</v>
      </c>
      <c r="H21845" s="415">
        <f t="shared" si="683"/>
        <v>1.8673124721177745</v>
      </c>
    </row>
    <row r="21846" spans="1:8" ht="15" hidden="1" thickBot="1">
      <c r="A21846" s="409">
        <v>202210</v>
      </c>
      <c r="B21846" s="196" t="s">
        <v>2582</v>
      </c>
      <c r="C21846" s="197" t="s">
        <v>1347</v>
      </c>
      <c r="D21846" s="198" t="s">
        <v>337</v>
      </c>
      <c r="E21846" s="421">
        <v>137273</v>
      </c>
      <c r="F21846" s="413">
        <v>156.91</v>
      </c>
      <c r="G21846" s="414">
        <f t="shared" si="682"/>
        <v>874.85182588745147</v>
      </c>
      <c r="H21846" s="415">
        <f t="shared" si="683"/>
        <v>4.3742591294372577</v>
      </c>
    </row>
    <row r="21847" spans="1:8" ht="15" hidden="1" thickBot="1">
      <c r="A21847" s="409">
        <v>202210</v>
      </c>
      <c r="B21847" s="196" t="s">
        <v>2583</v>
      </c>
      <c r="C21847" s="197" t="s">
        <v>1347</v>
      </c>
      <c r="D21847" s="198" t="s">
        <v>339</v>
      </c>
      <c r="E21847" s="421">
        <v>686</v>
      </c>
      <c r="F21847" s="413">
        <v>156.91</v>
      </c>
      <c r="G21847" s="414">
        <f t="shared" si="682"/>
        <v>4.3719329551972468</v>
      </c>
      <c r="H21847" s="415">
        <f t="shared" si="683"/>
        <v>4.3719329551972468</v>
      </c>
    </row>
    <row r="21848" spans="1:8" ht="15" hidden="1" thickBot="1">
      <c r="A21848" s="409">
        <v>202211</v>
      </c>
      <c r="B21848" s="196" t="s">
        <v>335</v>
      </c>
      <c r="C21848" s="197" t="s">
        <v>336</v>
      </c>
      <c r="D21848" s="198" t="s">
        <v>337</v>
      </c>
      <c r="E21848" s="421">
        <v>82207</v>
      </c>
      <c r="F21848" s="413">
        <v>167.28</v>
      </c>
      <c r="G21848" s="414">
        <f t="shared" si="682"/>
        <v>491.43352462936394</v>
      </c>
      <c r="H21848" s="415">
        <f t="shared" si="683"/>
        <v>2.4571676231468196</v>
      </c>
    </row>
    <row r="21849" spans="1:8" ht="15" hidden="1" thickBot="1">
      <c r="A21849" s="409">
        <v>202211</v>
      </c>
      <c r="B21849" s="196" t="s">
        <v>338</v>
      </c>
      <c r="C21849" s="197" t="s">
        <v>336</v>
      </c>
      <c r="D21849" s="198" t="s">
        <v>339</v>
      </c>
      <c r="E21849" s="421">
        <v>411</v>
      </c>
      <c r="F21849" s="413">
        <v>167.28</v>
      </c>
      <c r="G21849" s="414">
        <f t="shared" si="682"/>
        <v>2.456958393113343</v>
      </c>
      <c r="H21849" s="415">
        <f t="shared" si="683"/>
        <v>2.456958393113343</v>
      </c>
    </row>
    <row r="21850" spans="1:8" ht="15" hidden="1" thickBot="1">
      <c r="A21850" s="409">
        <v>202211</v>
      </c>
      <c r="B21850" s="196" t="s">
        <v>340</v>
      </c>
      <c r="C21850" s="197" t="s">
        <v>336</v>
      </c>
      <c r="D21850" s="198" t="s">
        <v>337</v>
      </c>
      <c r="E21850" s="421">
        <v>83202</v>
      </c>
      <c r="F21850" s="413">
        <v>167.28</v>
      </c>
      <c r="G21850" s="414">
        <f t="shared" si="682"/>
        <v>497.38163558106169</v>
      </c>
      <c r="H21850" s="415">
        <f t="shared" si="683"/>
        <v>2.4869081779053084</v>
      </c>
    </row>
    <row r="21851" spans="1:8" ht="15" hidden="1" thickBot="1">
      <c r="A21851" s="409">
        <v>202211</v>
      </c>
      <c r="B21851" s="196" t="s">
        <v>341</v>
      </c>
      <c r="C21851" s="197" t="s">
        <v>336</v>
      </c>
      <c r="D21851" s="198" t="s">
        <v>337</v>
      </c>
      <c r="E21851" s="421">
        <v>111145</v>
      </c>
      <c r="F21851" s="413">
        <v>167.28</v>
      </c>
      <c r="G21851" s="414">
        <f t="shared" si="682"/>
        <v>664.42491630798656</v>
      </c>
      <c r="H21851" s="415">
        <f t="shared" si="683"/>
        <v>3.3221245815399327</v>
      </c>
    </row>
    <row r="21852" spans="1:8" ht="15" hidden="1" thickBot="1">
      <c r="A21852" s="409">
        <v>202211</v>
      </c>
      <c r="B21852" s="196" t="s">
        <v>342</v>
      </c>
      <c r="C21852" s="197" t="s">
        <v>2623</v>
      </c>
      <c r="D21852" s="198" t="s">
        <v>339</v>
      </c>
      <c r="E21852" s="421">
        <v>556</v>
      </c>
      <c r="F21852" s="413">
        <v>167.28</v>
      </c>
      <c r="G21852" s="414">
        <f t="shared" si="682"/>
        <v>3.3237685318029651</v>
      </c>
      <c r="H21852" s="415">
        <f t="shared" si="683"/>
        <v>3.3237685318029651</v>
      </c>
    </row>
    <row r="21853" spans="1:8" ht="15" hidden="1" thickBot="1">
      <c r="A21853" s="409">
        <v>202211</v>
      </c>
      <c r="B21853" s="196" t="s">
        <v>343</v>
      </c>
      <c r="C21853" s="197" t="s">
        <v>336</v>
      </c>
      <c r="D21853" s="198" t="s">
        <v>337</v>
      </c>
      <c r="E21853" s="421">
        <v>111145</v>
      </c>
      <c r="F21853" s="413">
        <v>167.28</v>
      </c>
      <c r="G21853" s="414">
        <f t="shared" si="682"/>
        <v>664.42491630798656</v>
      </c>
      <c r="H21853" s="415">
        <f t="shared" si="683"/>
        <v>3.3221245815399327</v>
      </c>
    </row>
    <row r="21854" spans="1:8" ht="15" hidden="1" thickBot="1">
      <c r="A21854" s="409">
        <v>202211</v>
      </c>
      <c r="B21854" s="196" t="s">
        <v>344</v>
      </c>
      <c r="C21854" s="197" t="s">
        <v>336</v>
      </c>
      <c r="D21854" s="198" t="s">
        <v>337</v>
      </c>
      <c r="E21854" s="421">
        <v>79331</v>
      </c>
      <c r="F21854" s="413">
        <v>167.28</v>
      </c>
      <c r="G21854" s="414">
        <f t="shared" si="682"/>
        <v>474.24079387852703</v>
      </c>
      <c r="H21854" s="415">
        <f t="shared" si="683"/>
        <v>2.371203969392635</v>
      </c>
    </row>
    <row r="21855" spans="1:8" ht="15" hidden="1" thickBot="1">
      <c r="A21855" s="409">
        <v>202211</v>
      </c>
      <c r="B21855" s="196" t="s">
        <v>345</v>
      </c>
      <c r="C21855" s="197" t="s">
        <v>336</v>
      </c>
      <c r="D21855" s="198" t="s">
        <v>339</v>
      </c>
      <c r="E21855" s="421">
        <v>397</v>
      </c>
      <c r="F21855" s="413">
        <v>167.28</v>
      </c>
      <c r="G21855" s="414">
        <f t="shared" si="682"/>
        <v>2.3732663797226206</v>
      </c>
      <c r="H21855" s="415">
        <f t="shared" si="683"/>
        <v>2.3732663797226206</v>
      </c>
    </row>
    <row r="21856" spans="1:8" ht="15" hidden="1" thickBot="1">
      <c r="A21856" s="409">
        <v>202211</v>
      </c>
      <c r="B21856" s="196" t="s">
        <v>346</v>
      </c>
      <c r="C21856" s="197" t="s">
        <v>336</v>
      </c>
      <c r="D21856" s="198" t="s">
        <v>337</v>
      </c>
      <c r="E21856" s="421">
        <v>103264</v>
      </c>
      <c r="F21856" s="413">
        <v>167.28</v>
      </c>
      <c r="G21856" s="414">
        <f t="shared" si="682"/>
        <v>617.31229076996647</v>
      </c>
      <c r="H21856" s="415">
        <f t="shared" si="683"/>
        <v>3.0865614538498325</v>
      </c>
    </row>
    <row r="21857" spans="1:8" ht="15" hidden="1" thickBot="1">
      <c r="A21857" s="409">
        <v>202211</v>
      </c>
      <c r="B21857" s="196" t="s">
        <v>347</v>
      </c>
      <c r="C21857" s="197" t="s">
        <v>336</v>
      </c>
      <c r="D21857" s="198" t="s">
        <v>337</v>
      </c>
      <c r="E21857" s="421">
        <v>79331</v>
      </c>
      <c r="F21857" s="413">
        <v>167.28</v>
      </c>
      <c r="G21857" s="414">
        <f t="shared" si="682"/>
        <v>474.24079387852703</v>
      </c>
      <c r="H21857" s="415">
        <f t="shared" si="683"/>
        <v>2.371203969392635</v>
      </c>
    </row>
    <row r="21858" spans="1:8" ht="15" hidden="1" thickBot="1">
      <c r="A21858" s="409">
        <v>202211</v>
      </c>
      <c r="B21858" s="196" t="s">
        <v>348</v>
      </c>
      <c r="C21858" s="197" t="s">
        <v>336</v>
      </c>
      <c r="D21858" s="198" t="s">
        <v>337</v>
      </c>
      <c r="E21858" s="421">
        <v>111145</v>
      </c>
      <c r="F21858" s="413">
        <v>167.28</v>
      </c>
      <c r="G21858" s="414">
        <f t="shared" si="682"/>
        <v>664.42491630798656</v>
      </c>
      <c r="H21858" s="415">
        <f t="shared" si="683"/>
        <v>3.3221245815399327</v>
      </c>
    </row>
    <row r="21859" spans="1:8" ht="15" hidden="1" thickBot="1">
      <c r="A21859" s="409">
        <v>202211</v>
      </c>
      <c r="B21859" s="196" t="s">
        <v>349</v>
      </c>
      <c r="C21859" s="197" t="s">
        <v>336</v>
      </c>
      <c r="D21859" s="198" t="s">
        <v>350</v>
      </c>
      <c r="E21859" s="421">
        <v>0.01</v>
      </c>
      <c r="F21859" s="413">
        <v>167.28</v>
      </c>
      <c r="G21859" s="414">
        <f t="shared" si="682"/>
        <v>5.9780009564801534E-5</v>
      </c>
      <c r="H21859" s="415" t="str">
        <f t="shared" si="683"/>
        <v>VER</v>
      </c>
    </row>
    <row r="21860" spans="1:8" ht="15" hidden="1" thickBot="1">
      <c r="A21860" s="409">
        <v>202211</v>
      </c>
      <c r="B21860" s="196" t="s">
        <v>351</v>
      </c>
      <c r="C21860" s="197" t="s">
        <v>336</v>
      </c>
      <c r="D21860" s="198" t="s">
        <v>337</v>
      </c>
      <c r="E21860" s="421">
        <v>80219</v>
      </c>
      <c r="F21860" s="413">
        <v>167.28</v>
      </c>
      <c r="G21860" s="414">
        <f t="shared" si="682"/>
        <v>479.54925872788141</v>
      </c>
      <c r="H21860" s="415">
        <f t="shared" si="683"/>
        <v>2.3977462936394072</v>
      </c>
    </row>
    <row r="21861" spans="1:8" ht="15" hidden="1" thickBot="1">
      <c r="A21861" s="409">
        <v>202211</v>
      </c>
      <c r="B21861" s="196" t="s">
        <v>352</v>
      </c>
      <c r="C21861" s="197" t="s">
        <v>336</v>
      </c>
      <c r="D21861" s="198" t="s">
        <v>339</v>
      </c>
      <c r="E21861" s="421">
        <v>401</v>
      </c>
      <c r="F21861" s="413">
        <v>167.28</v>
      </c>
      <c r="G21861" s="414">
        <f t="shared" si="682"/>
        <v>2.3971783835485412</v>
      </c>
      <c r="H21861" s="415">
        <f t="shared" si="683"/>
        <v>2.3971783835485412</v>
      </c>
    </row>
    <row r="21862" spans="1:8" ht="15" hidden="1" thickBot="1">
      <c r="A21862" s="409">
        <v>202211</v>
      </c>
      <c r="B21862" s="196" t="s">
        <v>353</v>
      </c>
      <c r="C21862" s="197" t="s">
        <v>354</v>
      </c>
      <c r="D21862" s="198" t="s">
        <v>337</v>
      </c>
      <c r="E21862" s="421">
        <v>80219</v>
      </c>
      <c r="F21862" s="413">
        <v>167.28</v>
      </c>
      <c r="G21862" s="414">
        <f t="shared" si="682"/>
        <v>479.54925872788141</v>
      </c>
      <c r="H21862" s="415">
        <f t="shared" si="683"/>
        <v>2.3977462936394072</v>
      </c>
    </row>
    <row r="21863" spans="1:8" ht="15" hidden="1" thickBot="1">
      <c r="A21863" s="409">
        <v>202211</v>
      </c>
      <c r="B21863" s="196" t="s">
        <v>355</v>
      </c>
      <c r="C21863" s="197" t="s">
        <v>336</v>
      </c>
      <c r="D21863" s="198" t="s">
        <v>337</v>
      </c>
      <c r="E21863" s="421">
        <v>82406</v>
      </c>
      <c r="F21863" s="413">
        <v>167.28</v>
      </c>
      <c r="G21863" s="414">
        <f t="shared" si="682"/>
        <v>492.62314681970349</v>
      </c>
      <c r="H21863" s="415">
        <f t="shared" si="683"/>
        <v>2.4631157340985173</v>
      </c>
    </row>
    <row r="21864" spans="1:8" ht="15" hidden="1" thickBot="1">
      <c r="A21864" s="409">
        <v>202211</v>
      </c>
      <c r="B21864" s="196" t="s">
        <v>356</v>
      </c>
      <c r="C21864" s="197" t="s">
        <v>336</v>
      </c>
      <c r="D21864" s="198" t="s">
        <v>337</v>
      </c>
      <c r="E21864" s="421">
        <v>82406</v>
      </c>
      <c r="F21864" s="413">
        <v>167.28</v>
      </c>
      <c r="G21864" s="414">
        <f t="shared" si="682"/>
        <v>492.62314681970349</v>
      </c>
      <c r="H21864" s="415">
        <f t="shared" si="683"/>
        <v>2.4631157340985173</v>
      </c>
    </row>
    <row r="21865" spans="1:8" ht="15" hidden="1" thickBot="1">
      <c r="A21865" s="409">
        <v>202211</v>
      </c>
      <c r="B21865" s="196" t="s">
        <v>357</v>
      </c>
      <c r="C21865" s="197" t="s">
        <v>336</v>
      </c>
      <c r="D21865" s="198" t="s">
        <v>337</v>
      </c>
      <c r="E21865" s="421">
        <v>128126</v>
      </c>
      <c r="F21865" s="413">
        <v>167.28</v>
      </c>
      <c r="G21865" s="414">
        <f t="shared" si="682"/>
        <v>765.93735054997603</v>
      </c>
      <c r="H21865" s="415">
        <f t="shared" si="683"/>
        <v>3.8296867527498804</v>
      </c>
    </row>
    <row r="21866" spans="1:8" ht="15" hidden="1" thickBot="1">
      <c r="A21866" s="409">
        <v>202211</v>
      </c>
      <c r="B21866" s="196" t="s">
        <v>358</v>
      </c>
      <c r="C21866" s="197" t="s">
        <v>336</v>
      </c>
      <c r="D21866" s="198" t="s">
        <v>337</v>
      </c>
      <c r="E21866" s="421">
        <v>88172</v>
      </c>
      <c r="F21866" s="413">
        <v>167.28</v>
      </c>
      <c r="G21866" s="414">
        <f t="shared" si="682"/>
        <v>527.09230033476808</v>
      </c>
      <c r="H21866" s="415">
        <f t="shared" si="683"/>
        <v>2.6354615016738405</v>
      </c>
    </row>
    <row r="21867" spans="1:8" ht="15" hidden="1" thickBot="1">
      <c r="A21867" s="409">
        <v>202211</v>
      </c>
      <c r="B21867" s="196" t="s">
        <v>359</v>
      </c>
      <c r="C21867" s="197" t="s">
        <v>2624</v>
      </c>
      <c r="D21867" s="198" t="s">
        <v>339</v>
      </c>
      <c r="E21867" s="421">
        <v>441</v>
      </c>
      <c r="F21867" s="413">
        <v>167.28</v>
      </c>
      <c r="G21867" s="414">
        <f t="shared" si="682"/>
        <v>2.6362984218077474</v>
      </c>
      <c r="H21867" s="415">
        <f t="shared" si="683"/>
        <v>2.6362984218077474</v>
      </c>
    </row>
    <row r="21868" spans="1:8" ht="15" hidden="1" thickBot="1">
      <c r="A21868" s="409">
        <v>202211</v>
      </c>
      <c r="B21868" s="196" t="s">
        <v>360</v>
      </c>
      <c r="C21868" s="197" t="s">
        <v>336</v>
      </c>
      <c r="D21868" s="198" t="s">
        <v>337</v>
      </c>
      <c r="E21868" s="421">
        <v>152419</v>
      </c>
      <c r="F21868" s="413">
        <v>167.28</v>
      </c>
      <c r="G21868" s="414">
        <f t="shared" si="682"/>
        <v>911.16092778574841</v>
      </c>
      <c r="H21868" s="415">
        <f t="shared" si="683"/>
        <v>4.5558046389287421</v>
      </c>
    </row>
    <row r="21869" spans="1:8" ht="15" hidden="1" thickBot="1">
      <c r="A21869" s="409">
        <v>202211</v>
      </c>
      <c r="B21869" s="196" t="s">
        <v>361</v>
      </c>
      <c r="C21869" s="197" t="s">
        <v>336</v>
      </c>
      <c r="D21869" s="198" t="s">
        <v>337</v>
      </c>
      <c r="E21869" s="421">
        <v>152419</v>
      </c>
      <c r="F21869" s="413">
        <v>167.28</v>
      </c>
      <c r="G21869" s="414">
        <f t="shared" si="682"/>
        <v>911.16092778574841</v>
      </c>
      <c r="H21869" s="415">
        <f t="shared" si="683"/>
        <v>4.5558046389287421</v>
      </c>
    </row>
    <row r="21870" spans="1:8" ht="15" hidden="1" thickBot="1">
      <c r="A21870" s="409">
        <v>202211</v>
      </c>
      <c r="B21870" s="196" t="s">
        <v>362</v>
      </c>
      <c r="C21870" s="197" t="s">
        <v>2625</v>
      </c>
      <c r="D21870" s="198" t="s">
        <v>339</v>
      </c>
      <c r="E21870" s="421">
        <v>762</v>
      </c>
      <c r="F21870" s="413">
        <v>167.28</v>
      </c>
      <c r="G21870" s="414">
        <f t="shared" si="682"/>
        <v>4.555236728837877</v>
      </c>
      <c r="H21870" s="415">
        <f t="shared" si="683"/>
        <v>4.555236728837877</v>
      </c>
    </row>
    <row r="21871" spans="1:8" ht="15" hidden="1" thickBot="1">
      <c r="A21871" s="409">
        <v>202211</v>
      </c>
      <c r="B21871" s="196" t="s">
        <v>363</v>
      </c>
      <c r="C21871" s="197" t="s">
        <v>336</v>
      </c>
      <c r="D21871" s="198" t="s">
        <v>337</v>
      </c>
      <c r="E21871" s="421">
        <v>152419</v>
      </c>
      <c r="F21871" s="413">
        <v>167.28</v>
      </c>
      <c r="G21871" s="414">
        <f t="shared" si="682"/>
        <v>911.16092778574841</v>
      </c>
      <c r="H21871" s="415">
        <f t="shared" si="683"/>
        <v>4.5558046389287421</v>
      </c>
    </row>
    <row r="21872" spans="1:8" ht="15" hidden="1" thickBot="1">
      <c r="A21872" s="409">
        <v>202211</v>
      </c>
      <c r="B21872" s="196" t="s">
        <v>364</v>
      </c>
      <c r="C21872" s="197" t="s">
        <v>336</v>
      </c>
      <c r="D21872" s="198" t="s">
        <v>337</v>
      </c>
      <c r="E21872" s="421">
        <v>152419</v>
      </c>
      <c r="F21872" s="413">
        <v>167.28</v>
      </c>
      <c r="G21872" s="414">
        <f t="shared" si="682"/>
        <v>911.16092778574841</v>
      </c>
      <c r="H21872" s="415">
        <f t="shared" si="683"/>
        <v>4.5558046389287421</v>
      </c>
    </row>
    <row r="21873" spans="1:8" ht="15" hidden="1" thickBot="1">
      <c r="A21873" s="409">
        <v>202211</v>
      </c>
      <c r="B21873" s="196" t="s">
        <v>365</v>
      </c>
      <c r="C21873" s="197" t="s">
        <v>2626</v>
      </c>
      <c r="D21873" s="198" t="s">
        <v>337</v>
      </c>
      <c r="E21873" s="421">
        <v>153650</v>
      </c>
      <c r="F21873" s="413">
        <v>167.28</v>
      </c>
      <c r="G21873" s="414">
        <f t="shared" si="682"/>
        <v>918.5198469631755</v>
      </c>
      <c r="H21873" s="415">
        <f t="shared" si="683"/>
        <v>4.5925992348158777</v>
      </c>
    </row>
    <row r="21874" spans="1:8" ht="15" hidden="1" thickBot="1">
      <c r="A21874" s="409">
        <v>202211</v>
      </c>
      <c r="B21874" s="196" t="s">
        <v>366</v>
      </c>
      <c r="C21874" s="197" t="s">
        <v>2627</v>
      </c>
      <c r="D21874" s="198" t="s">
        <v>339</v>
      </c>
      <c r="E21874" s="421">
        <v>768</v>
      </c>
      <c r="F21874" s="413">
        <v>167.28</v>
      </c>
      <c r="G21874" s="414">
        <f t="shared" si="682"/>
        <v>4.5911047345767573</v>
      </c>
      <c r="H21874" s="415">
        <f t="shared" si="683"/>
        <v>4.5911047345767573</v>
      </c>
    </row>
    <row r="21875" spans="1:8" ht="15" hidden="1" thickBot="1">
      <c r="A21875" s="409">
        <v>202211</v>
      </c>
      <c r="B21875" s="196" t="s">
        <v>367</v>
      </c>
      <c r="C21875" s="197" t="s">
        <v>336</v>
      </c>
      <c r="D21875" s="198" t="s">
        <v>337</v>
      </c>
      <c r="E21875" s="421">
        <v>86272</v>
      </c>
      <c r="F21875" s="413">
        <v>167.28</v>
      </c>
      <c r="G21875" s="414">
        <f t="shared" si="682"/>
        <v>515.73409851745578</v>
      </c>
      <c r="H21875" s="415">
        <f t="shared" si="683"/>
        <v>2.5786704925872788</v>
      </c>
    </row>
    <row r="21876" spans="1:8" ht="15" hidden="1" thickBot="1">
      <c r="A21876" s="409">
        <v>202211</v>
      </c>
      <c r="B21876" s="196" t="s">
        <v>368</v>
      </c>
      <c r="C21876" s="197" t="s">
        <v>336</v>
      </c>
      <c r="D21876" s="198" t="s">
        <v>339</v>
      </c>
      <c r="E21876" s="421">
        <v>431</v>
      </c>
      <c r="F21876" s="413">
        <v>167.28</v>
      </c>
      <c r="G21876" s="414">
        <f t="shared" si="682"/>
        <v>2.5765184122429461</v>
      </c>
      <c r="H21876" s="415">
        <f t="shared" si="683"/>
        <v>2.5765184122429461</v>
      </c>
    </row>
    <row r="21877" spans="1:8" ht="15" hidden="1" thickBot="1">
      <c r="A21877" s="409">
        <v>202211</v>
      </c>
      <c r="B21877" s="196" t="s">
        <v>369</v>
      </c>
      <c r="C21877" s="197" t="s">
        <v>2628</v>
      </c>
      <c r="D21877" s="198" t="s">
        <v>337</v>
      </c>
      <c r="E21877" s="421">
        <v>152419</v>
      </c>
      <c r="F21877" s="413">
        <v>167.28</v>
      </c>
      <c r="G21877" s="414">
        <f t="shared" si="682"/>
        <v>911.16092778574841</v>
      </c>
      <c r="H21877" s="415">
        <f t="shared" si="683"/>
        <v>4.5558046389287421</v>
      </c>
    </row>
    <row r="21878" spans="1:8" ht="15" hidden="1" thickBot="1">
      <c r="A21878" s="409">
        <v>202211</v>
      </c>
      <c r="B21878" s="196" t="s">
        <v>370</v>
      </c>
      <c r="C21878" s="197" t="s">
        <v>2629</v>
      </c>
      <c r="D21878" s="198" t="s">
        <v>339</v>
      </c>
      <c r="E21878" s="421">
        <v>762</v>
      </c>
      <c r="F21878" s="413">
        <v>167.28</v>
      </c>
      <c r="G21878" s="414">
        <f t="shared" si="682"/>
        <v>4.555236728837877</v>
      </c>
      <c r="H21878" s="415">
        <f t="shared" si="683"/>
        <v>4.555236728837877</v>
      </c>
    </row>
    <row r="21879" spans="1:8" ht="15" hidden="1" thickBot="1">
      <c r="A21879" s="409">
        <v>202211</v>
      </c>
      <c r="B21879" s="196" t="s">
        <v>2766</v>
      </c>
      <c r="C21879" s="197" t="s">
        <v>2767</v>
      </c>
      <c r="D21879" s="198" t="s">
        <v>337</v>
      </c>
      <c r="E21879" s="421">
        <v>94443</v>
      </c>
      <c r="F21879" s="413">
        <v>167.28</v>
      </c>
      <c r="G21879" s="414">
        <f t="shared" si="682"/>
        <v>564.58034433285513</v>
      </c>
      <c r="H21879" s="415">
        <f t="shared" si="683"/>
        <v>2.8229017216642758</v>
      </c>
    </row>
    <row r="21880" spans="1:8" ht="15" hidden="1" thickBot="1">
      <c r="A21880" s="409">
        <v>202211</v>
      </c>
      <c r="B21880" s="196" t="s">
        <v>2768</v>
      </c>
      <c r="C21880" s="197" t="s">
        <v>2769</v>
      </c>
      <c r="D21880" s="198" t="s">
        <v>339</v>
      </c>
      <c r="E21880" s="421">
        <v>472</v>
      </c>
      <c r="F21880" s="413">
        <v>167.28</v>
      </c>
      <c r="G21880" s="414">
        <f t="shared" si="682"/>
        <v>2.8216164514586324</v>
      </c>
      <c r="H21880" s="415">
        <f t="shared" si="683"/>
        <v>2.8216164514586324</v>
      </c>
    </row>
    <row r="21881" spans="1:8" ht="15" hidden="1" thickBot="1">
      <c r="A21881" s="409">
        <v>202211</v>
      </c>
      <c r="B21881" s="196" t="s">
        <v>371</v>
      </c>
      <c r="C21881" s="197" t="s">
        <v>336</v>
      </c>
      <c r="D21881" s="198" t="s">
        <v>337</v>
      </c>
      <c r="E21881" s="421">
        <v>77917</v>
      </c>
      <c r="F21881" s="413">
        <v>167.28</v>
      </c>
      <c r="G21881" s="414">
        <f t="shared" si="682"/>
        <v>465.78790052606411</v>
      </c>
      <c r="H21881" s="415">
        <f t="shared" si="683"/>
        <v>2.3289395026303206</v>
      </c>
    </row>
    <row r="21882" spans="1:8" ht="15" hidden="1" thickBot="1">
      <c r="A21882" s="409">
        <v>202211</v>
      </c>
      <c r="B21882" s="196" t="s">
        <v>372</v>
      </c>
      <c r="C21882" s="197" t="s">
        <v>2630</v>
      </c>
      <c r="D21882" s="198" t="s">
        <v>339</v>
      </c>
      <c r="E21882" s="421">
        <v>390</v>
      </c>
      <c r="F21882" s="413">
        <v>167.28</v>
      </c>
      <c r="G21882" s="414">
        <f t="shared" si="682"/>
        <v>2.3314203730272598</v>
      </c>
      <c r="H21882" s="415">
        <f t="shared" si="683"/>
        <v>2.3314203730272598</v>
      </c>
    </row>
    <row r="21883" spans="1:8" ht="15" hidden="1" thickBot="1">
      <c r="A21883" s="409">
        <v>202211</v>
      </c>
      <c r="B21883" s="196" t="s">
        <v>373</v>
      </c>
      <c r="C21883" s="197" t="s">
        <v>336</v>
      </c>
      <c r="D21883" s="198" t="s">
        <v>374</v>
      </c>
      <c r="E21883" s="421">
        <v>0.01</v>
      </c>
      <c r="F21883" s="413">
        <v>167.28</v>
      </c>
      <c r="G21883" s="414">
        <f t="shared" si="682"/>
        <v>5.9780009564801534E-5</v>
      </c>
      <c r="H21883" s="415" t="str">
        <f t="shared" si="683"/>
        <v>VER</v>
      </c>
    </row>
    <row r="21884" spans="1:8" ht="15" hidden="1" thickBot="1">
      <c r="A21884" s="409">
        <v>202211</v>
      </c>
      <c r="B21884" s="196" t="s">
        <v>375</v>
      </c>
      <c r="C21884" s="197" t="s">
        <v>336</v>
      </c>
      <c r="D21884" s="198" t="s">
        <v>374</v>
      </c>
      <c r="E21884" s="421">
        <v>0.01</v>
      </c>
      <c r="F21884" s="413">
        <v>167.28</v>
      </c>
      <c r="G21884" s="414">
        <f t="shared" si="682"/>
        <v>5.9780009564801534E-5</v>
      </c>
      <c r="H21884" s="415" t="str">
        <f t="shared" si="683"/>
        <v>VER</v>
      </c>
    </row>
    <row r="21885" spans="1:8" ht="15" hidden="1" thickBot="1">
      <c r="A21885" s="409">
        <v>202211</v>
      </c>
      <c r="B21885" s="196" t="s">
        <v>376</v>
      </c>
      <c r="C21885" s="197" t="s">
        <v>336</v>
      </c>
      <c r="D21885" s="198" t="s">
        <v>337</v>
      </c>
      <c r="E21885" s="421">
        <v>83140</v>
      </c>
      <c r="F21885" s="413">
        <v>167.28</v>
      </c>
      <c r="G21885" s="414">
        <f t="shared" si="682"/>
        <v>497.01099952175991</v>
      </c>
      <c r="H21885" s="415">
        <f t="shared" si="683"/>
        <v>2.4850549976087994</v>
      </c>
    </row>
    <row r="21886" spans="1:8" ht="15" hidden="1" thickBot="1">
      <c r="A21886" s="409">
        <v>202211</v>
      </c>
      <c r="B21886" s="196" t="s">
        <v>377</v>
      </c>
      <c r="C21886" s="197" t="s">
        <v>378</v>
      </c>
      <c r="D21886" s="198" t="s">
        <v>339</v>
      </c>
      <c r="E21886" s="421">
        <v>116</v>
      </c>
      <c r="F21886" s="413">
        <v>167.28</v>
      </c>
      <c r="G21886" s="414">
        <f t="shared" si="682"/>
        <v>0.69344811095169778</v>
      </c>
      <c r="H21886" s="415">
        <f t="shared" si="683"/>
        <v>0.69344811095169778</v>
      </c>
    </row>
    <row r="21887" spans="1:8" ht="15" hidden="1" thickBot="1">
      <c r="A21887" s="409">
        <v>202211</v>
      </c>
      <c r="B21887" s="196" t="s">
        <v>379</v>
      </c>
      <c r="C21887" s="197" t="s">
        <v>378</v>
      </c>
      <c r="D21887" s="198" t="s">
        <v>337</v>
      </c>
      <c r="E21887" s="421">
        <v>25131</v>
      </c>
      <c r="F21887" s="413">
        <v>167.28</v>
      </c>
      <c r="G21887" s="414">
        <f t="shared" si="682"/>
        <v>150.23314203730271</v>
      </c>
      <c r="H21887" s="415">
        <f t="shared" si="683"/>
        <v>0.75116571018651357</v>
      </c>
    </row>
    <row r="21888" spans="1:8" ht="15" hidden="1" thickBot="1">
      <c r="A21888" s="409">
        <v>202211</v>
      </c>
      <c r="B21888" s="196" t="s">
        <v>380</v>
      </c>
      <c r="C21888" s="197" t="s">
        <v>378</v>
      </c>
      <c r="D21888" s="198" t="s">
        <v>381</v>
      </c>
      <c r="E21888" s="421">
        <v>2839</v>
      </c>
      <c r="F21888" s="413">
        <v>167.28</v>
      </c>
      <c r="G21888" s="414">
        <f t="shared" si="682"/>
        <v>16.971544715447155</v>
      </c>
      <c r="H21888" s="415" t="str">
        <f t="shared" si="683"/>
        <v>VER</v>
      </c>
    </row>
    <row r="21889" spans="1:8" ht="15" hidden="1" thickBot="1">
      <c r="A21889" s="409">
        <v>202211</v>
      </c>
      <c r="B21889" s="196" t="s">
        <v>382</v>
      </c>
      <c r="C21889" s="197" t="s">
        <v>378</v>
      </c>
      <c r="D21889" s="198" t="s">
        <v>339</v>
      </c>
      <c r="E21889" s="421">
        <v>126</v>
      </c>
      <c r="F21889" s="413">
        <v>167.28</v>
      </c>
      <c r="G21889" s="414">
        <f t="shared" si="682"/>
        <v>0.75322812051649923</v>
      </c>
      <c r="H21889" s="415">
        <f t="shared" si="683"/>
        <v>0.75322812051649923</v>
      </c>
    </row>
    <row r="21890" spans="1:8" ht="15" hidden="1" thickBot="1">
      <c r="A21890" s="409">
        <v>202211</v>
      </c>
      <c r="B21890" s="196" t="s">
        <v>383</v>
      </c>
      <c r="C21890" s="197" t="s">
        <v>378</v>
      </c>
      <c r="D21890" s="198" t="s">
        <v>381</v>
      </c>
      <c r="E21890" s="421">
        <v>4958</v>
      </c>
      <c r="F21890" s="413">
        <v>167.28</v>
      </c>
      <c r="G21890" s="414">
        <f t="shared" ref="G21890:G21953" si="684">+E21890/F21890</f>
        <v>29.6389287422286</v>
      </c>
      <c r="H21890" s="415" t="str">
        <f t="shared" ref="H21890:H21953" si="685">IF(D21890="TB",G21890/200,IF(D21890="LT",G21890,"VER"))</f>
        <v>VER</v>
      </c>
    </row>
    <row r="21891" spans="1:8" ht="15" hidden="1" thickBot="1">
      <c r="A21891" s="409">
        <v>202211</v>
      </c>
      <c r="B21891" s="196" t="s">
        <v>384</v>
      </c>
      <c r="C21891" s="197" t="s">
        <v>385</v>
      </c>
      <c r="D21891" s="198" t="s">
        <v>337</v>
      </c>
      <c r="E21891" s="421">
        <v>123569</v>
      </c>
      <c r="F21891" s="413">
        <v>167.28</v>
      </c>
      <c r="G21891" s="414">
        <f t="shared" si="684"/>
        <v>738.69560019129608</v>
      </c>
      <c r="H21891" s="415">
        <f t="shared" si="685"/>
        <v>3.6934780009564805</v>
      </c>
    </row>
    <row r="21892" spans="1:8" ht="15" hidden="1" thickBot="1">
      <c r="A21892" s="409">
        <v>202211</v>
      </c>
      <c r="B21892" s="196" t="s">
        <v>386</v>
      </c>
      <c r="C21892" s="197" t="s">
        <v>385</v>
      </c>
      <c r="D21892" s="198" t="s">
        <v>337</v>
      </c>
      <c r="E21892" s="421">
        <v>200946</v>
      </c>
      <c r="F21892" s="413">
        <v>167.28</v>
      </c>
      <c r="G21892" s="414">
        <f t="shared" si="684"/>
        <v>1201.2553802008608</v>
      </c>
      <c r="H21892" s="415">
        <f t="shared" si="685"/>
        <v>6.0062769010043038</v>
      </c>
    </row>
    <row r="21893" spans="1:8" ht="15" hidden="1" thickBot="1">
      <c r="A21893" s="409">
        <v>202211</v>
      </c>
      <c r="B21893" s="196" t="s">
        <v>387</v>
      </c>
      <c r="C21893" s="197" t="s">
        <v>388</v>
      </c>
      <c r="D21893" s="198" t="s">
        <v>339</v>
      </c>
      <c r="E21893" s="421">
        <v>417</v>
      </c>
      <c r="F21893" s="413">
        <v>167.28</v>
      </c>
      <c r="G21893" s="414">
        <f t="shared" si="684"/>
        <v>2.4928263988522237</v>
      </c>
      <c r="H21893" s="415">
        <f t="shared" si="685"/>
        <v>2.4928263988522237</v>
      </c>
    </row>
    <row r="21894" spans="1:8" ht="15" hidden="1" thickBot="1">
      <c r="A21894" s="409">
        <v>202211</v>
      </c>
      <c r="B21894" s="196" t="s">
        <v>389</v>
      </c>
      <c r="C21894" s="197" t="s">
        <v>388</v>
      </c>
      <c r="D21894" s="198" t="s">
        <v>339</v>
      </c>
      <c r="E21894" s="421">
        <v>417</v>
      </c>
      <c r="F21894" s="413">
        <v>167.28</v>
      </c>
      <c r="G21894" s="414">
        <f t="shared" si="684"/>
        <v>2.4928263988522237</v>
      </c>
      <c r="H21894" s="415">
        <f t="shared" si="685"/>
        <v>2.4928263988522237</v>
      </c>
    </row>
    <row r="21895" spans="1:8" ht="15" hidden="1" thickBot="1">
      <c r="A21895" s="409">
        <v>202211</v>
      </c>
      <c r="B21895" s="196" t="s">
        <v>390</v>
      </c>
      <c r="C21895" s="197" t="s">
        <v>391</v>
      </c>
      <c r="D21895" s="198" t="s">
        <v>337</v>
      </c>
      <c r="E21895" s="421">
        <v>31757</v>
      </c>
      <c r="F21895" s="413">
        <v>167.28</v>
      </c>
      <c r="G21895" s="414">
        <f t="shared" si="684"/>
        <v>189.84337637494022</v>
      </c>
      <c r="H21895" s="415">
        <f t="shared" si="685"/>
        <v>0.9492168818747011</v>
      </c>
    </row>
    <row r="21896" spans="1:8" ht="15" hidden="1" thickBot="1">
      <c r="A21896" s="409">
        <v>202211</v>
      </c>
      <c r="B21896" s="196" t="s">
        <v>392</v>
      </c>
      <c r="C21896" s="197" t="s">
        <v>391</v>
      </c>
      <c r="D21896" s="198" t="s">
        <v>337</v>
      </c>
      <c r="E21896" s="421">
        <v>0.01</v>
      </c>
      <c r="F21896" s="413">
        <v>167.28</v>
      </c>
      <c r="G21896" s="414">
        <f t="shared" si="684"/>
        <v>5.9780009564801534E-5</v>
      </c>
      <c r="H21896" s="415">
        <f t="shared" si="685"/>
        <v>2.9890004782400765E-7</v>
      </c>
    </row>
    <row r="21897" spans="1:8" ht="15" hidden="1" thickBot="1">
      <c r="A21897" s="409">
        <v>202211</v>
      </c>
      <c r="B21897" s="196" t="s">
        <v>393</v>
      </c>
      <c r="C21897" s="197" t="s">
        <v>391</v>
      </c>
      <c r="D21897" s="198" t="s">
        <v>339</v>
      </c>
      <c r="E21897" s="421">
        <v>0.01</v>
      </c>
      <c r="F21897" s="413">
        <v>167.28</v>
      </c>
      <c r="G21897" s="414">
        <f t="shared" si="684"/>
        <v>5.9780009564801534E-5</v>
      </c>
      <c r="H21897" s="415">
        <f t="shared" si="685"/>
        <v>5.9780009564801534E-5</v>
      </c>
    </row>
    <row r="21898" spans="1:8" ht="15" hidden="1" thickBot="1">
      <c r="A21898" s="409">
        <v>202211</v>
      </c>
      <c r="B21898" s="196" t="s">
        <v>394</v>
      </c>
      <c r="C21898" s="197" t="s">
        <v>391</v>
      </c>
      <c r="D21898" s="198" t="s">
        <v>337</v>
      </c>
      <c r="E21898" s="421">
        <v>57819</v>
      </c>
      <c r="F21898" s="413">
        <v>167.28</v>
      </c>
      <c r="G21898" s="414">
        <f t="shared" si="684"/>
        <v>345.64203730272595</v>
      </c>
      <c r="H21898" s="415">
        <f t="shared" si="685"/>
        <v>1.7282101865136297</v>
      </c>
    </row>
    <row r="21899" spans="1:8" ht="15" hidden="1" thickBot="1">
      <c r="A21899" s="409">
        <v>202211</v>
      </c>
      <c r="B21899" s="196" t="s">
        <v>395</v>
      </c>
      <c r="C21899" s="197" t="s">
        <v>2631</v>
      </c>
      <c r="D21899" s="198" t="s">
        <v>339</v>
      </c>
      <c r="E21899" s="421">
        <v>289</v>
      </c>
      <c r="F21899" s="413">
        <v>167.28</v>
      </c>
      <c r="G21899" s="414">
        <f t="shared" si="684"/>
        <v>1.7276422764227641</v>
      </c>
      <c r="H21899" s="415">
        <f t="shared" si="685"/>
        <v>1.7276422764227641</v>
      </c>
    </row>
    <row r="21900" spans="1:8" ht="15" hidden="1" thickBot="1">
      <c r="A21900" s="409">
        <v>202211</v>
      </c>
      <c r="B21900" s="196" t="s">
        <v>396</v>
      </c>
      <c r="C21900" s="197" t="s">
        <v>391</v>
      </c>
      <c r="D21900" s="198" t="s">
        <v>337</v>
      </c>
      <c r="E21900" s="421">
        <v>57819</v>
      </c>
      <c r="F21900" s="413">
        <v>167.28</v>
      </c>
      <c r="G21900" s="414">
        <f t="shared" si="684"/>
        <v>345.64203730272595</v>
      </c>
      <c r="H21900" s="415">
        <f t="shared" si="685"/>
        <v>1.7282101865136297</v>
      </c>
    </row>
    <row r="21901" spans="1:8" ht="15" hidden="1" thickBot="1">
      <c r="A21901" s="409">
        <v>202211</v>
      </c>
      <c r="B21901" s="196" t="s">
        <v>397</v>
      </c>
      <c r="C21901" s="197" t="s">
        <v>391</v>
      </c>
      <c r="D21901" s="198" t="s">
        <v>339</v>
      </c>
      <c r="E21901" s="421">
        <v>289</v>
      </c>
      <c r="F21901" s="413">
        <v>167.28</v>
      </c>
      <c r="G21901" s="414">
        <f t="shared" si="684"/>
        <v>1.7276422764227641</v>
      </c>
      <c r="H21901" s="415">
        <f t="shared" si="685"/>
        <v>1.7276422764227641</v>
      </c>
    </row>
    <row r="21902" spans="1:8" ht="15" hidden="1" thickBot="1">
      <c r="A21902" s="409">
        <v>202211</v>
      </c>
      <c r="B21902" s="196" t="s">
        <v>398</v>
      </c>
      <c r="C21902" s="197" t="s">
        <v>391</v>
      </c>
      <c r="D21902" s="198" t="s">
        <v>337</v>
      </c>
      <c r="E21902" s="421">
        <v>57819</v>
      </c>
      <c r="F21902" s="413">
        <v>167.28</v>
      </c>
      <c r="G21902" s="414">
        <f t="shared" si="684"/>
        <v>345.64203730272595</v>
      </c>
      <c r="H21902" s="415">
        <f t="shared" si="685"/>
        <v>1.7282101865136297</v>
      </c>
    </row>
    <row r="21903" spans="1:8" ht="15" hidden="1" thickBot="1">
      <c r="A21903" s="409">
        <v>202211</v>
      </c>
      <c r="B21903" s="196" t="s">
        <v>399</v>
      </c>
      <c r="C21903" s="197" t="s">
        <v>391</v>
      </c>
      <c r="D21903" s="198" t="s">
        <v>337</v>
      </c>
      <c r="E21903" s="421">
        <v>68711</v>
      </c>
      <c r="F21903" s="413">
        <v>167.28</v>
      </c>
      <c r="G21903" s="414">
        <f t="shared" si="684"/>
        <v>410.75442372070779</v>
      </c>
      <c r="H21903" s="415">
        <f t="shared" si="685"/>
        <v>2.0537721186035389</v>
      </c>
    </row>
    <row r="21904" spans="1:8" ht="15" hidden="1" thickBot="1">
      <c r="A21904" s="409">
        <v>202211</v>
      </c>
      <c r="B21904" s="196" t="s">
        <v>400</v>
      </c>
      <c r="C21904" s="197" t="s">
        <v>391</v>
      </c>
      <c r="D21904" s="198" t="s">
        <v>337</v>
      </c>
      <c r="E21904" s="421">
        <v>68711</v>
      </c>
      <c r="F21904" s="413">
        <v>167.28</v>
      </c>
      <c r="G21904" s="414">
        <f t="shared" si="684"/>
        <v>410.75442372070779</v>
      </c>
      <c r="H21904" s="415">
        <f t="shared" si="685"/>
        <v>2.0537721186035389</v>
      </c>
    </row>
    <row r="21905" spans="1:8" ht="15" hidden="1" thickBot="1">
      <c r="A21905" s="409">
        <v>202211</v>
      </c>
      <c r="B21905" s="196" t="s">
        <v>401</v>
      </c>
      <c r="C21905" s="197" t="s">
        <v>391</v>
      </c>
      <c r="D21905" s="198" t="s">
        <v>339</v>
      </c>
      <c r="E21905" s="421">
        <v>344</v>
      </c>
      <c r="F21905" s="413">
        <v>167.28</v>
      </c>
      <c r="G21905" s="414">
        <f t="shared" si="684"/>
        <v>2.0564323290291728</v>
      </c>
      <c r="H21905" s="415">
        <f t="shared" si="685"/>
        <v>2.0564323290291728</v>
      </c>
    </row>
    <row r="21906" spans="1:8" ht="15" hidden="1" thickBot="1">
      <c r="A21906" s="409">
        <v>202211</v>
      </c>
      <c r="B21906" s="196" t="s">
        <v>402</v>
      </c>
      <c r="C21906" s="197" t="s">
        <v>391</v>
      </c>
      <c r="D21906" s="198" t="s">
        <v>337</v>
      </c>
      <c r="E21906" s="421">
        <v>68711</v>
      </c>
      <c r="F21906" s="413">
        <v>167.28</v>
      </c>
      <c r="G21906" s="414">
        <f t="shared" si="684"/>
        <v>410.75442372070779</v>
      </c>
      <c r="H21906" s="415">
        <f t="shared" si="685"/>
        <v>2.0537721186035389</v>
      </c>
    </row>
    <row r="21907" spans="1:8" ht="15" hidden="1" thickBot="1">
      <c r="A21907" s="409">
        <v>202211</v>
      </c>
      <c r="B21907" s="196" t="s">
        <v>403</v>
      </c>
      <c r="C21907" s="197" t="s">
        <v>391</v>
      </c>
      <c r="D21907" s="198" t="s">
        <v>337</v>
      </c>
      <c r="E21907" s="421">
        <v>68711</v>
      </c>
      <c r="F21907" s="413">
        <v>167.28</v>
      </c>
      <c r="G21907" s="414">
        <f t="shared" si="684"/>
        <v>410.75442372070779</v>
      </c>
      <c r="H21907" s="415">
        <f t="shared" si="685"/>
        <v>2.0537721186035389</v>
      </c>
    </row>
    <row r="21908" spans="1:8" ht="15" hidden="1" thickBot="1">
      <c r="A21908" s="409">
        <v>202211</v>
      </c>
      <c r="B21908" s="196" t="s">
        <v>404</v>
      </c>
      <c r="C21908" s="197" t="s">
        <v>391</v>
      </c>
      <c r="D21908" s="198" t="s">
        <v>339</v>
      </c>
      <c r="E21908" s="421">
        <v>344</v>
      </c>
      <c r="F21908" s="413">
        <v>167.28</v>
      </c>
      <c r="G21908" s="414">
        <f t="shared" si="684"/>
        <v>2.0564323290291728</v>
      </c>
      <c r="H21908" s="415">
        <f t="shared" si="685"/>
        <v>2.0564323290291728</v>
      </c>
    </row>
    <row r="21909" spans="1:8" ht="15" hidden="1" thickBot="1">
      <c r="A21909" s="409">
        <v>202211</v>
      </c>
      <c r="B21909" s="196" t="s">
        <v>405</v>
      </c>
      <c r="C21909" s="197" t="s">
        <v>391</v>
      </c>
      <c r="D21909" s="198" t="s">
        <v>337</v>
      </c>
      <c r="E21909" s="421">
        <v>68711</v>
      </c>
      <c r="F21909" s="413">
        <v>167.28</v>
      </c>
      <c r="G21909" s="414">
        <f t="shared" si="684"/>
        <v>410.75442372070779</v>
      </c>
      <c r="H21909" s="415">
        <f t="shared" si="685"/>
        <v>2.0537721186035389</v>
      </c>
    </row>
    <row r="21910" spans="1:8" ht="15" hidden="1" thickBot="1">
      <c r="A21910" s="409">
        <v>202211</v>
      </c>
      <c r="B21910" s="196" t="s">
        <v>406</v>
      </c>
      <c r="C21910" s="197" t="s">
        <v>391</v>
      </c>
      <c r="D21910" s="198" t="s">
        <v>339</v>
      </c>
      <c r="E21910" s="421">
        <v>344</v>
      </c>
      <c r="F21910" s="413">
        <v>167.28</v>
      </c>
      <c r="G21910" s="414">
        <f t="shared" si="684"/>
        <v>2.0564323290291728</v>
      </c>
      <c r="H21910" s="415">
        <f t="shared" si="685"/>
        <v>2.0564323290291728</v>
      </c>
    </row>
    <row r="21911" spans="1:8" ht="15" hidden="1" thickBot="1">
      <c r="A21911" s="409">
        <v>202211</v>
      </c>
      <c r="B21911" s="196" t="s">
        <v>407</v>
      </c>
      <c r="C21911" s="197" t="s">
        <v>391</v>
      </c>
      <c r="D21911" s="198" t="s">
        <v>337</v>
      </c>
      <c r="E21911" s="421">
        <v>57819</v>
      </c>
      <c r="F21911" s="413">
        <v>167.28</v>
      </c>
      <c r="G21911" s="414">
        <f t="shared" si="684"/>
        <v>345.64203730272595</v>
      </c>
      <c r="H21911" s="415">
        <f t="shared" si="685"/>
        <v>1.7282101865136297</v>
      </c>
    </row>
    <row r="21912" spans="1:8" ht="15" hidden="1" thickBot="1">
      <c r="A21912" s="409">
        <v>202211</v>
      </c>
      <c r="B21912" s="196" t="s">
        <v>408</v>
      </c>
      <c r="C21912" s="197" t="s">
        <v>2632</v>
      </c>
      <c r="D21912" s="198" t="s">
        <v>339</v>
      </c>
      <c r="E21912" s="421">
        <v>289</v>
      </c>
      <c r="F21912" s="413">
        <v>167.28</v>
      </c>
      <c r="G21912" s="414">
        <f t="shared" si="684"/>
        <v>1.7276422764227641</v>
      </c>
      <c r="H21912" s="415">
        <f t="shared" si="685"/>
        <v>1.7276422764227641</v>
      </c>
    </row>
    <row r="21913" spans="1:8" ht="15" hidden="1" thickBot="1">
      <c r="A21913" s="409">
        <v>202211</v>
      </c>
      <c r="B21913" s="196" t="s">
        <v>409</v>
      </c>
      <c r="C21913" s="197" t="s">
        <v>391</v>
      </c>
      <c r="D21913" s="198" t="s">
        <v>337</v>
      </c>
      <c r="E21913" s="421">
        <v>57819</v>
      </c>
      <c r="F21913" s="413">
        <v>167.28</v>
      </c>
      <c r="G21913" s="414">
        <f t="shared" si="684"/>
        <v>345.64203730272595</v>
      </c>
      <c r="H21913" s="415">
        <f t="shared" si="685"/>
        <v>1.7282101865136297</v>
      </c>
    </row>
    <row r="21914" spans="1:8" ht="15" hidden="1" thickBot="1">
      <c r="A21914" s="409">
        <v>202211</v>
      </c>
      <c r="B21914" s="196" t="s">
        <v>410</v>
      </c>
      <c r="C21914" s="197" t="s">
        <v>391</v>
      </c>
      <c r="D21914" s="198" t="s">
        <v>350</v>
      </c>
      <c r="E21914" s="421">
        <v>0.01</v>
      </c>
      <c r="F21914" s="413">
        <v>167.28</v>
      </c>
      <c r="G21914" s="414">
        <f t="shared" si="684"/>
        <v>5.9780009564801534E-5</v>
      </c>
      <c r="H21914" s="415" t="str">
        <f t="shared" si="685"/>
        <v>VER</v>
      </c>
    </row>
    <row r="21915" spans="1:8" ht="15" hidden="1" thickBot="1">
      <c r="A21915" s="409">
        <v>202211</v>
      </c>
      <c r="B21915" s="196" t="s">
        <v>2778</v>
      </c>
      <c r="C21915" s="197" t="s">
        <v>2779</v>
      </c>
      <c r="D21915" s="198" t="s">
        <v>337</v>
      </c>
      <c r="E21915" s="421">
        <v>40728</v>
      </c>
      <c r="F21915" s="413">
        <v>167.28</v>
      </c>
      <c r="G21915" s="414">
        <f t="shared" si="684"/>
        <v>243.47202295552367</v>
      </c>
      <c r="H21915" s="415">
        <f t="shared" si="685"/>
        <v>1.2173601147776183</v>
      </c>
    </row>
    <row r="21916" spans="1:8" ht="15" hidden="1" thickBot="1">
      <c r="A21916" s="409">
        <v>202211</v>
      </c>
      <c r="B21916" s="196" t="s">
        <v>2780</v>
      </c>
      <c r="C21916" s="197" t="s">
        <v>2781</v>
      </c>
      <c r="D21916" s="198" t="s">
        <v>339</v>
      </c>
      <c r="E21916" s="421">
        <v>204</v>
      </c>
      <c r="F21916" s="413">
        <v>167.28</v>
      </c>
      <c r="G21916" s="414">
        <f t="shared" si="684"/>
        <v>1.2195121951219512</v>
      </c>
      <c r="H21916" s="415">
        <f t="shared" si="685"/>
        <v>1.2195121951219512</v>
      </c>
    </row>
    <row r="21917" spans="1:8" ht="15" hidden="1" thickBot="1">
      <c r="A21917" s="409">
        <v>202211</v>
      </c>
      <c r="B21917" s="196" t="s">
        <v>411</v>
      </c>
      <c r="C21917" s="197" t="s">
        <v>412</v>
      </c>
      <c r="D21917" s="198" t="s">
        <v>374</v>
      </c>
      <c r="E21917" s="421">
        <v>0.01</v>
      </c>
      <c r="F21917" s="413">
        <v>167.28</v>
      </c>
      <c r="G21917" s="414">
        <f t="shared" si="684"/>
        <v>5.9780009564801534E-5</v>
      </c>
      <c r="H21917" s="415" t="str">
        <f t="shared" si="685"/>
        <v>VER</v>
      </c>
    </row>
    <row r="21918" spans="1:8" ht="15" hidden="1" thickBot="1">
      <c r="A21918" s="409">
        <v>202211</v>
      </c>
      <c r="B21918" s="196" t="s">
        <v>413</v>
      </c>
      <c r="C21918" s="197" t="s">
        <v>412</v>
      </c>
      <c r="D21918" s="198" t="s">
        <v>337</v>
      </c>
      <c r="E21918" s="421">
        <v>18755</v>
      </c>
      <c r="F21918" s="413">
        <v>167.28</v>
      </c>
      <c r="G21918" s="414">
        <f t="shared" si="684"/>
        <v>112.11740793878526</v>
      </c>
      <c r="H21918" s="415">
        <f t="shared" si="685"/>
        <v>0.56058703969392631</v>
      </c>
    </row>
    <row r="21919" spans="1:8" ht="15" hidden="1" thickBot="1">
      <c r="A21919" s="409">
        <v>202211</v>
      </c>
      <c r="B21919" s="196" t="s">
        <v>414</v>
      </c>
      <c r="C21919" s="197" t="s">
        <v>412</v>
      </c>
      <c r="D21919" s="198" t="s">
        <v>337</v>
      </c>
      <c r="E21919" s="421">
        <v>26269</v>
      </c>
      <c r="F21919" s="413">
        <v>167.28</v>
      </c>
      <c r="G21919" s="414">
        <f t="shared" si="684"/>
        <v>157.03610712577714</v>
      </c>
      <c r="H21919" s="415">
        <f t="shared" si="685"/>
        <v>0.78518053562888568</v>
      </c>
    </row>
    <row r="21920" spans="1:8" ht="15" hidden="1" thickBot="1">
      <c r="A21920" s="409">
        <v>202211</v>
      </c>
      <c r="B21920" s="196" t="s">
        <v>415</v>
      </c>
      <c r="C21920" s="197" t="s">
        <v>412</v>
      </c>
      <c r="D21920" s="198" t="s">
        <v>339</v>
      </c>
      <c r="E21920" s="421">
        <v>131</v>
      </c>
      <c r="F21920" s="413">
        <v>167.28</v>
      </c>
      <c r="G21920" s="414">
        <f t="shared" si="684"/>
        <v>0.78311812529890001</v>
      </c>
      <c r="H21920" s="415">
        <f t="shared" si="685"/>
        <v>0.78311812529890001</v>
      </c>
    </row>
    <row r="21921" spans="1:8" ht="15" hidden="1" thickBot="1">
      <c r="A21921" s="409">
        <v>202211</v>
      </c>
      <c r="B21921" s="196" t="s">
        <v>416</v>
      </c>
      <c r="C21921" s="197" t="s">
        <v>412</v>
      </c>
      <c r="D21921" s="198" t="s">
        <v>339</v>
      </c>
      <c r="E21921" s="421">
        <v>226</v>
      </c>
      <c r="F21921" s="413">
        <v>167.28</v>
      </c>
      <c r="G21921" s="414">
        <f t="shared" si="684"/>
        <v>1.3510282161645146</v>
      </c>
      <c r="H21921" s="415">
        <f t="shared" si="685"/>
        <v>1.3510282161645146</v>
      </c>
    </row>
    <row r="21922" spans="1:8" ht="15" hidden="1" thickBot="1">
      <c r="A21922" s="409">
        <v>202211</v>
      </c>
      <c r="B21922" s="196" t="s">
        <v>417</v>
      </c>
      <c r="C21922" s="197" t="s">
        <v>412</v>
      </c>
      <c r="D21922" s="198" t="s">
        <v>337</v>
      </c>
      <c r="E21922" s="421">
        <v>25264</v>
      </c>
      <c r="F21922" s="413">
        <v>167.28</v>
      </c>
      <c r="G21922" s="414">
        <f t="shared" si="684"/>
        <v>151.02821616451459</v>
      </c>
      <c r="H21922" s="415">
        <f t="shared" si="685"/>
        <v>0.75514108082257292</v>
      </c>
    </row>
    <row r="21923" spans="1:8" ht="15" hidden="1" thickBot="1">
      <c r="A21923" s="409">
        <v>202211</v>
      </c>
      <c r="B21923" s="196" t="s">
        <v>418</v>
      </c>
      <c r="C21923" s="197" t="s">
        <v>412</v>
      </c>
      <c r="D21923" s="198" t="s">
        <v>339</v>
      </c>
      <c r="E21923" s="421">
        <v>226</v>
      </c>
      <c r="F21923" s="413">
        <v>167.28</v>
      </c>
      <c r="G21923" s="414">
        <f t="shared" si="684"/>
        <v>1.3510282161645146</v>
      </c>
      <c r="H21923" s="415">
        <f t="shared" si="685"/>
        <v>1.3510282161645146</v>
      </c>
    </row>
    <row r="21924" spans="1:8" ht="15" hidden="1" thickBot="1">
      <c r="A21924" s="409">
        <v>202211</v>
      </c>
      <c r="B21924" s="196" t="s">
        <v>419</v>
      </c>
      <c r="C21924" s="197" t="s">
        <v>412</v>
      </c>
      <c r="D21924" s="198" t="s">
        <v>337</v>
      </c>
      <c r="E21924" s="421">
        <v>69900</v>
      </c>
      <c r="F21924" s="413">
        <v>167.28</v>
      </c>
      <c r="G21924" s="414">
        <f t="shared" si="684"/>
        <v>417.86226685796271</v>
      </c>
      <c r="H21924" s="415">
        <f t="shared" si="685"/>
        <v>2.0893113342898135</v>
      </c>
    </row>
    <row r="21925" spans="1:8" ht="15" hidden="1" thickBot="1">
      <c r="A21925" s="409">
        <v>202211</v>
      </c>
      <c r="B21925" s="196" t="s">
        <v>420</v>
      </c>
      <c r="C21925" s="197" t="s">
        <v>412</v>
      </c>
      <c r="D21925" s="198" t="s">
        <v>337</v>
      </c>
      <c r="E21925" s="421">
        <v>33877</v>
      </c>
      <c r="F21925" s="413">
        <v>167.28</v>
      </c>
      <c r="G21925" s="414">
        <f t="shared" si="684"/>
        <v>202.51673840267813</v>
      </c>
      <c r="H21925" s="415">
        <f t="shared" si="685"/>
        <v>1.0125836920133906</v>
      </c>
    </row>
    <row r="21926" spans="1:8" ht="15" hidden="1" thickBot="1">
      <c r="A21926" s="409">
        <v>202211</v>
      </c>
      <c r="B21926" s="196" t="s">
        <v>421</v>
      </c>
      <c r="C21926" s="197" t="s">
        <v>412</v>
      </c>
      <c r="D21926" s="198" t="s">
        <v>337</v>
      </c>
      <c r="E21926" s="421">
        <v>45111</v>
      </c>
      <c r="F21926" s="413">
        <v>167.28</v>
      </c>
      <c r="G21926" s="414">
        <f t="shared" si="684"/>
        <v>269.6736011477762</v>
      </c>
      <c r="H21926" s="415">
        <f t="shared" si="685"/>
        <v>1.3483680057388809</v>
      </c>
    </row>
    <row r="21927" spans="1:8" ht="15" hidden="1" thickBot="1">
      <c r="A21927" s="409">
        <v>202211</v>
      </c>
      <c r="B21927" s="196" t="s">
        <v>422</v>
      </c>
      <c r="C21927" s="197" t="s">
        <v>412</v>
      </c>
      <c r="D21927" s="198" t="s">
        <v>337</v>
      </c>
      <c r="E21927" s="421">
        <v>78952</v>
      </c>
      <c r="F21927" s="413">
        <v>167.28</v>
      </c>
      <c r="G21927" s="414">
        <f t="shared" si="684"/>
        <v>471.97513151602107</v>
      </c>
      <c r="H21927" s="415">
        <f t="shared" si="685"/>
        <v>2.3598756575801052</v>
      </c>
    </row>
    <row r="21928" spans="1:8" ht="15" hidden="1" thickBot="1">
      <c r="A21928" s="409">
        <v>202211</v>
      </c>
      <c r="B21928" s="196" t="s">
        <v>423</v>
      </c>
      <c r="C21928" s="197" t="s">
        <v>412</v>
      </c>
      <c r="D21928" s="198" t="s">
        <v>339</v>
      </c>
      <c r="E21928" s="421">
        <v>395</v>
      </c>
      <c r="F21928" s="413">
        <v>167.28</v>
      </c>
      <c r="G21928" s="414">
        <f t="shared" si="684"/>
        <v>2.3613103778096605</v>
      </c>
      <c r="H21928" s="415">
        <f t="shared" si="685"/>
        <v>2.3613103778096605</v>
      </c>
    </row>
    <row r="21929" spans="1:8" ht="15" hidden="1" thickBot="1">
      <c r="A21929" s="409">
        <v>202211</v>
      </c>
      <c r="B21929" s="196" t="s">
        <v>424</v>
      </c>
      <c r="C21929" s="197" t="s">
        <v>412</v>
      </c>
      <c r="D21929" s="198" t="s">
        <v>337</v>
      </c>
      <c r="E21929" s="421">
        <v>58852</v>
      </c>
      <c r="F21929" s="413">
        <v>167.28</v>
      </c>
      <c r="G21929" s="414">
        <f t="shared" si="684"/>
        <v>351.81731229076996</v>
      </c>
      <c r="H21929" s="415">
        <f t="shared" si="685"/>
        <v>1.7590865614538498</v>
      </c>
    </row>
    <row r="21930" spans="1:8" ht="15" hidden="1" thickBot="1">
      <c r="A21930" s="409">
        <v>202211</v>
      </c>
      <c r="B21930" s="196" t="s">
        <v>425</v>
      </c>
      <c r="C21930" s="197" t="s">
        <v>412</v>
      </c>
      <c r="D21930" s="198" t="s">
        <v>337</v>
      </c>
      <c r="E21930" s="421">
        <v>65906</v>
      </c>
      <c r="F21930" s="413">
        <v>167.28</v>
      </c>
      <c r="G21930" s="414">
        <f t="shared" si="684"/>
        <v>393.98613103778098</v>
      </c>
      <c r="H21930" s="415">
        <f t="shared" si="685"/>
        <v>1.9699306551889049</v>
      </c>
    </row>
    <row r="21931" spans="1:8" ht="15" hidden="1" thickBot="1">
      <c r="A21931" s="409">
        <v>202211</v>
      </c>
      <c r="B21931" s="196" t="s">
        <v>426</v>
      </c>
      <c r="C21931" s="197" t="s">
        <v>2633</v>
      </c>
      <c r="D21931" s="198" t="s">
        <v>337</v>
      </c>
      <c r="E21931" s="421">
        <v>58289</v>
      </c>
      <c r="F21931" s="413">
        <v>167.28</v>
      </c>
      <c r="G21931" s="414">
        <f t="shared" si="684"/>
        <v>348.45169775227163</v>
      </c>
      <c r="H21931" s="415">
        <f t="shared" si="685"/>
        <v>1.7422584887613581</v>
      </c>
    </row>
    <row r="21932" spans="1:8" ht="15" hidden="1" thickBot="1">
      <c r="A21932" s="409">
        <v>202211</v>
      </c>
      <c r="B21932" s="196" t="s">
        <v>427</v>
      </c>
      <c r="C21932" s="197" t="s">
        <v>2634</v>
      </c>
      <c r="D21932" s="198" t="s">
        <v>339</v>
      </c>
      <c r="E21932" s="421">
        <v>291</v>
      </c>
      <c r="F21932" s="413">
        <v>167.28</v>
      </c>
      <c r="G21932" s="414">
        <f t="shared" si="684"/>
        <v>1.7395982783357244</v>
      </c>
      <c r="H21932" s="415">
        <f t="shared" si="685"/>
        <v>1.7395982783357244</v>
      </c>
    </row>
    <row r="21933" spans="1:8" ht="15" hidden="1" thickBot="1">
      <c r="A21933" s="409">
        <v>202211</v>
      </c>
      <c r="B21933" s="196" t="s">
        <v>428</v>
      </c>
      <c r="C21933" s="197" t="s">
        <v>412</v>
      </c>
      <c r="D21933" s="198" t="s">
        <v>337</v>
      </c>
      <c r="E21933" s="421">
        <v>58852</v>
      </c>
      <c r="F21933" s="413">
        <v>167.28</v>
      </c>
      <c r="G21933" s="414">
        <f t="shared" si="684"/>
        <v>351.81731229076996</v>
      </c>
      <c r="H21933" s="415">
        <f t="shared" si="685"/>
        <v>1.7590865614538498</v>
      </c>
    </row>
    <row r="21934" spans="1:8" ht="15" hidden="1" thickBot="1">
      <c r="A21934" s="409">
        <v>202211</v>
      </c>
      <c r="B21934" s="196" t="s">
        <v>429</v>
      </c>
      <c r="C21934" s="197" t="s">
        <v>412</v>
      </c>
      <c r="D21934" s="198" t="s">
        <v>337</v>
      </c>
      <c r="E21934" s="421">
        <v>58852</v>
      </c>
      <c r="F21934" s="413">
        <v>167.28</v>
      </c>
      <c r="G21934" s="414">
        <f t="shared" si="684"/>
        <v>351.81731229076996</v>
      </c>
      <c r="H21934" s="415">
        <f t="shared" si="685"/>
        <v>1.7590865614538498</v>
      </c>
    </row>
    <row r="21935" spans="1:8" ht="15" hidden="1" thickBot="1">
      <c r="A21935" s="409">
        <v>202211</v>
      </c>
      <c r="B21935" s="196" t="s">
        <v>430</v>
      </c>
      <c r="C21935" s="197" t="s">
        <v>2635</v>
      </c>
      <c r="D21935" s="198" t="s">
        <v>339</v>
      </c>
      <c r="E21935" s="421">
        <v>294</v>
      </c>
      <c r="F21935" s="413">
        <v>167.28</v>
      </c>
      <c r="G21935" s="414">
        <f t="shared" si="684"/>
        <v>1.757532281205165</v>
      </c>
      <c r="H21935" s="415">
        <f t="shared" si="685"/>
        <v>1.757532281205165</v>
      </c>
    </row>
    <row r="21936" spans="1:8" ht="15" hidden="1" thickBot="1">
      <c r="A21936" s="409">
        <v>202211</v>
      </c>
      <c r="B21936" s="196" t="s">
        <v>431</v>
      </c>
      <c r="C21936" s="197" t="s">
        <v>412</v>
      </c>
      <c r="D21936" s="198" t="s">
        <v>337</v>
      </c>
      <c r="E21936" s="421">
        <v>58852</v>
      </c>
      <c r="F21936" s="413">
        <v>167.28</v>
      </c>
      <c r="G21936" s="414">
        <f t="shared" si="684"/>
        <v>351.81731229076996</v>
      </c>
      <c r="H21936" s="415">
        <f t="shared" si="685"/>
        <v>1.7590865614538498</v>
      </c>
    </row>
    <row r="21937" spans="1:8" ht="15" hidden="1" thickBot="1">
      <c r="A21937" s="409">
        <v>202211</v>
      </c>
      <c r="B21937" s="196" t="s">
        <v>432</v>
      </c>
      <c r="C21937" s="197" t="s">
        <v>412</v>
      </c>
      <c r="D21937" s="198" t="s">
        <v>337</v>
      </c>
      <c r="E21937" s="421">
        <v>58852</v>
      </c>
      <c r="F21937" s="413">
        <v>167.28</v>
      </c>
      <c r="G21937" s="414">
        <f t="shared" si="684"/>
        <v>351.81731229076996</v>
      </c>
      <c r="H21937" s="415">
        <f t="shared" si="685"/>
        <v>1.7590865614538498</v>
      </c>
    </row>
    <row r="21938" spans="1:8" ht="15" hidden="1" thickBot="1">
      <c r="A21938" s="409">
        <v>202211</v>
      </c>
      <c r="B21938" s="196" t="s">
        <v>433</v>
      </c>
      <c r="C21938" s="197" t="s">
        <v>412</v>
      </c>
      <c r="D21938" s="198" t="s">
        <v>339</v>
      </c>
      <c r="E21938" s="421">
        <v>19.899999999999999</v>
      </c>
      <c r="F21938" s="413">
        <v>167.28</v>
      </c>
      <c r="G21938" s="414">
        <f t="shared" si="684"/>
        <v>0.11896221903395504</v>
      </c>
      <c r="H21938" s="415">
        <f t="shared" si="685"/>
        <v>0.11896221903395504</v>
      </c>
    </row>
    <row r="21939" spans="1:8" ht="15" hidden="1" thickBot="1">
      <c r="A21939" s="409">
        <v>202211</v>
      </c>
      <c r="B21939" s="196" t="s">
        <v>434</v>
      </c>
      <c r="C21939" s="197" t="s">
        <v>412</v>
      </c>
      <c r="D21939" s="198" t="s">
        <v>337</v>
      </c>
      <c r="E21939" s="421">
        <v>53063</v>
      </c>
      <c r="F21939" s="413">
        <v>167.28</v>
      </c>
      <c r="G21939" s="414">
        <f t="shared" si="684"/>
        <v>317.21066475370634</v>
      </c>
      <c r="H21939" s="415">
        <f t="shared" si="685"/>
        <v>1.5860533237685317</v>
      </c>
    </row>
    <row r="21940" spans="1:8" ht="15" hidden="1" thickBot="1">
      <c r="A21940" s="409">
        <v>202211</v>
      </c>
      <c r="B21940" s="196" t="s">
        <v>435</v>
      </c>
      <c r="C21940" s="197" t="s">
        <v>412</v>
      </c>
      <c r="D21940" s="198" t="s">
        <v>339</v>
      </c>
      <c r="E21940" s="421">
        <v>265</v>
      </c>
      <c r="F21940" s="413">
        <v>167.28</v>
      </c>
      <c r="G21940" s="414">
        <f t="shared" si="684"/>
        <v>1.5841702534672406</v>
      </c>
      <c r="H21940" s="415">
        <f t="shared" si="685"/>
        <v>1.5841702534672406</v>
      </c>
    </row>
    <row r="21941" spans="1:8" ht="15" hidden="1" thickBot="1">
      <c r="A21941" s="409">
        <v>202211</v>
      </c>
      <c r="B21941" s="196" t="s">
        <v>436</v>
      </c>
      <c r="C21941" s="197" t="s">
        <v>412</v>
      </c>
      <c r="D21941" s="198" t="s">
        <v>337</v>
      </c>
      <c r="E21941" s="421">
        <v>81098</v>
      </c>
      <c r="F21941" s="413">
        <v>167.28</v>
      </c>
      <c r="G21941" s="414">
        <f t="shared" si="684"/>
        <v>484.80392156862746</v>
      </c>
      <c r="H21941" s="415">
        <f t="shared" si="685"/>
        <v>2.4240196078431371</v>
      </c>
    </row>
    <row r="21942" spans="1:8" ht="15" hidden="1" thickBot="1">
      <c r="A21942" s="409">
        <v>202211</v>
      </c>
      <c r="B21942" s="196" t="s">
        <v>437</v>
      </c>
      <c r="C21942" s="197" t="s">
        <v>412</v>
      </c>
      <c r="D21942" s="198" t="s">
        <v>339</v>
      </c>
      <c r="E21942" s="421">
        <v>405</v>
      </c>
      <c r="F21942" s="413">
        <v>167.28</v>
      </c>
      <c r="G21942" s="414">
        <f t="shared" si="684"/>
        <v>2.4210903873744618</v>
      </c>
      <c r="H21942" s="415">
        <f t="shared" si="685"/>
        <v>2.4210903873744618</v>
      </c>
    </row>
    <row r="21943" spans="1:8" ht="15" hidden="1" thickBot="1">
      <c r="A21943" s="409">
        <v>202211</v>
      </c>
      <c r="B21943" s="196" t="s">
        <v>438</v>
      </c>
      <c r="C21943" s="197" t="s">
        <v>412</v>
      </c>
      <c r="D21943" s="198" t="s">
        <v>337</v>
      </c>
      <c r="E21943" s="421">
        <v>77523</v>
      </c>
      <c r="F21943" s="413">
        <v>167.28</v>
      </c>
      <c r="G21943" s="414">
        <f t="shared" si="684"/>
        <v>463.43256814921091</v>
      </c>
      <c r="H21943" s="415">
        <f t="shared" si="685"/>
        <v>2.3171628407460547</v>
      </c>
    </row>
    <row r="21944" spans="1:8" ht="15" hidden="1" thickBot="1">
      <c r="A21944" s="409">
        <v>202211</v>
      </c>
      <c r="B21944" s="196" t="s">
        <v>439</v>
      </c>
      <c r="C21944" s="197" t="s">
        <v>412</v>
      </c>
      <c r="D21944" s="198" t="s">
        <v>339</v>
      </c>
      <c r="E21944" s="421">
        <v>388</v>
      </c>
      <c r="F21944" s="413">
        <v>167.28</v>
      </c>
      <c r="G21944" s="414">
        <f t="shared" si="684"/>
        <v>2.3194643711142993</v>
      </c>
      <c r="H21944" s="415">
        <f t="shared" si="685"/>
        <v>2.3194643711142993</v>
      </c>
    </row>
    <row r="21945" spans="1:8" ht="15" hidden="1" thickBot="1">
      <c r="A21945" s="409">
        <v>202211</v>
      </c>
      <c r="B21945" s="196" t="s">
        <v>440</v>
      </c>
      <c r="C21945" s="197" t="s">
        <v>412</v>
      </c>
      <c r="D21945" s="198" t="s">
        <v>337</v>
      </c>
      <c r="E21945" s="421">
        <v>53063</v>
      </c>
      <c r="F21945" s="413">
        <v>167.28</v>
      </c>
      <c r="G21945" s="414">
        <f t="shared" si="684"/>
        <v>317.21066475370634</v>
      </c>
      <c r="H21945" s="415">
        <f t="shared" si="685"/>
        <v>1.5860533237685317</v>
      </c>
    </row>
    <row r="21946" spans="1:8" ht="15" hidden="1" thickBot="1">
      <c r="A21946" s="409">
        <v>202211</v>
      </c>
      <c r="B21946" s="196" t="s">
        <v>441</v>
      </c>
      <c r="C21946" s="197" t="s">
        <v>412</v>
      </c>
      <c r="D21946" s="198" t="s">
        <v>339</v>
      </c>
      <c r="E21946" s="421">
        <v>265</v>
      </c>
      <c r="F21946" s="413">
        <v>167.28</v>
      </c>
      <c r="G21946" s="414">
        <f t="shared" si="684"/>
        <v>1.5841702534672406</v>
      </c>
      <c r="H21946" s="415">
        <f t="shared" si="685"/>
        <v>1.5841702534672406</v>
      </c>
    </row>
    <row r="21947" spans="1:8" ht="15" hidden="1" thickBot="1">
      <c r="A21947" s="409">
        <v>202211</v>
      </c>
      <c r="B21947" s="196" t="s">
        <v>442</v>
      </c>
      <c r="C21947" s="197" t="s">
        <v>412</v>
      </c>
      <c r="D21947" s="198" t="s">
        <v>337</v>
      </c>
      <c r="E21947" s="421">
        <v>89469</v>
      </c>
      <c r="F21947" s="413">
        <v>167.28</v>
      </c>
      <c r="G21947" s="414">
        <f t="shared" si="684"/>
        <v>534.84576757532284</v>
      </c>
      <c r="H21947" s="415">
        <f t="shared" si="685"/>
        <v>2.6742288378766141</v>
      </c>
    </row>
    <row r="21948" spans="1:8" ht="15" hidden="1" thickBot="1">
      <c r="A21948" s="409">
        <v>202211</v>
      </c>
      <c r="B21948" s="196" t="s">
        <v>443</v>
      </c>
      <c r="C21948" s="197" t="s">
        <v>2636</v>
      </c>
      <c r="D21948" s="198" t="s">
        <v>339</v>
      </c>
      <c r="E21948" s="421">
        <v>447</v>
      </c>
      <c r="F21948" s="413">
        <v>167.28</v>
      </c>
      <c r="G21948" s="414">
        <f t="shared" si="684"/>
        <v>2.6721664275466286</v>
      </c>
      <c r="H21948" s="415">
        <f t="shared" si="685"/>
        <v>2.6721664275466286</v>
      </c>
    </row>
    <row r="21949" spans="1:8" ht="15" hidden="1" thickBot="1">
      <c r="A21949" s="409">
        <v>202211</v>
      </c>
      <c r="B21949" s="196" t="s">
        <v>444</v>
      </c>
      <c r="C21949" s="197" t="s">
        <v>412</v>
      </c>
      <c r="D21949" s="198" t="s">
        <v>337</v>
      </c>
      <c r="E21949" s="421">
        <v>72797</v>
      </c>
      <c r="F21949" s="413">
        <v>167.28</v>
      </c>
      <c r="G21949" s="414">
        <f t="shared" si="684"/>
        <v>435.18053562888571</v>
      </c>
      <c r="H21949" s="415">
        <f t="shared" si="685"/>
        <v>2.1759026781444284</v>
      </c>
    </row>
    <row r="21950" spans="1:8" ht="15" hidden="1" thickBot="1">
      <c r="A21950" s="409">
        <v>202211</v>
      </c>
      <c r="B21950" s="196" t="s">
        <v>445</v>
      </c>
      <c r="C21950" s="197" t="s">
        <v>412</v>
      </c>
      <c r="D21950" s="198" t="s">
        <v>339</v>
      </c>
      <c r="E21950" s="421">
        <v>364</v>
      </c>
      <c r="F21950" s="413">
        <v>167.28</v>
      </c>
      <c r="G21950" s="414">
        <f t="shared" si="684"/>
        <v>2.1759923481587755</v>
      </c>
      <c r="H21950" s="415">
        <f t="shared" si="685"/>
        <v>2.1759923481587755</v>
      </c>
    </row>
    <row r="21951" spans="1:8" ht="15" hidden="1" thickBot="1">
      <c r="A21951" s="409">
        <v>202211</v>
      </c>
      <c r="B21951" s="196" t="s">
        <v>446</v>
      </c>
      <c r="C21951" s="197" t="s">
        <v>412</v>
      </c>
      <c r="D21951" s="198" t="s">
        <v>337</v>
      </c>
      <c r="E21951" s="421">
        <v>56461</v>
      </c>
      <c r="F21951" s="413">
        <v>167.28</v>
      </c>
      <c r="G21951" s="414">
        <f t="shared" si="684"/>
        <v>337.5239120038259</v>
      </c>
      <c r="H21951" s="415">
        <f t="shared" si="685"/>
        <v>1.6876195600191295</v>
      </c>
    </row>
    <row r="21952" spans="1:8" ht="15" hidden="1" thickBot="1">
      <c r="A21952" s="409">
        <v>202211</v>
      </c>
      <c r="B21952" s="196" t="s">
        <v>447</v>
      </c>
      <c r="C21952" s="197" t="s">
        <v>412</v>
      </c>
      <c r="D21952" s="198" t="s">
        <v>337</v>
      </c>
      <c r="E21952" s="421">
        <v>55833</v>
      </c>
      <c r="F21952" s="413">
        <v>167.28</v>
      </c>
      <c r="G21952" s="414">
        <f t="shared" si="684"/>
        <v>333.76972740315637</v>
      </c>
      <c r="H21952" s="415">
        <f t="shared" si="685"/>
        <v>1.6688486370157818</v>
      </c>
    </row>
    <row r="21953" spans="1:8" ht="15" hidden="1" thickBot="1">
      <c r="A21953" s="409">
        <v>202211</v>
      </c>
      <c r="B21953" s="196" t="s">
        <v>448</v>
      </c>
      <c r="C21953" s="197" t="s">
        <v>412</v>
      </c>
      <c r="D21953" s="198" t="s">
        <v>337</v>
      </c>
      <c r="E21953" s="421">
        <v>95348</v>
      </c>
      <c r="F21953" s="413">
        <v>167.28</v>
      </c>
      <c r="G21953" s="414">
        <f t="shared" si="684"/>
        <v>569.99043519846964</v>
      </c>
      <c r="H21953" s="415">
        <f t="shared" si="685"/>
        <v>2.8499521759923483</v>
      </c>
    </row>
    <row r="21954" spans="1:8" ht="15" hidden="1" thickBot="1">
      <c r="A21954" s="409">
        <v>202211</v>
      </c>
      <c r="B21954" s="196" t="s">
        <v>449</v>
      </c>
      <c r="C21954" s="197" t="s">
        <v>412</v>
      </c>
      <c r="D21954" s="198" t="s">
        <v>339</v>
      </c>
      <c r="E21954" s="421">
        <v>282</v>
      </c>
      <c r="F21954" s="413">
        <v>167.28</v>
      </c>
      <c r="G21954" s="414">
        <f t="shared" ref="G21954:G22017" si="686">+E21954/F21954</f>
        <v>1.6857962697274032</v>
      </c>
      <c r="H21954" s="415">
        <f t="shared" ref="H21954:H22017" si="687">IF(D21954="TB",G21954/200,IF(D21954="LT",G21954,"VER"))</f>
        <v>1.6857962697274032</v>
      </c>
    </row>
    <row r="21955" spans="1:8" ht="15" hidden="1" thickBot="1">
      <c r="A21955" s="409">
        <v>202211</v>
      </c>
      <c r="B21955" s="196" t="s">
        <v>450</v>
      </c>
      <c r="C21955" s="197" t="s">
        <v>412</v>
      </c>
      <c r="D21955" s="198" t="s">
        <v>337</v>
      </c>
      <c r="E21955" s="421">
        <v>46029</v>
      </c>
      <c r="F21955" s="413">
        <v>167.28</v>
      </c>
      <c r="G21955" s="414">
        <f t="shared" si="686"/>
        <v>275.16140602582499</v>
      </c>
      <c r="H21955" s="415">
        <f t="shared" si="687"/>
        <v>1.375807030129125</v>
      </c>
    </row>
    <row r="21956" spans="1:8" ht="15" hidden="1" thickBot="1">
      <c r="A21956" s="409">
        <v>202211</v>
      </c>
      <c r="B21956" s="196" t="s">
        <v>451</v>
      </c>
      <c r="C21956" s="197" t="s">
        <v>412</v>
      </c>
      <c r="D21956" s="198" t="s">
        <v>337</v>
      </c>
      <c r="E21956" s="421">
        <v>50948</v>
      </c>
      <c r="F21956" s="413">
        <v>167.28</v>
      </c>
      <c r="G21956" s="414">
        <f t="shared" si="686"/>
        <v>304.56719273075083</v>
      </c>
      <c r="H21956" s="415">
        <f t="shared" si="687"/>
        <v>1.5228359636537541</v>
      </c>
    </row>
    <row r="21957" spans="1:8" ht="15" hidden="1" thickBot="1">
      <c r="A21957" s="409">
        <v>202211</v>
      </c>
      <c r="B21957" s="196" t="s">
        <v>452</v>
      </c>
      <c r="C21957" s="197" t="s">
        <v>412</v>
      </c>
      <c r="D21957" s="198" t="s">
        <v>337</v>
      </c>
      <c r="E21957" s="421">
        <v>42501</v>
      </c>
      <c r="F21957" s="413">
        <v>167.28</v>
      </c>
      <c r="G21957" s="414">
        <f t="shared" si="686"/>
        <v>254.07101865136298</v>
      </c>
      <c r="H21957" s="415">
        <f t="shared" si="687"/>
        <v>1.2703550932568148</v>
      </c>
    </row>
    <row r="21958" spans="1:8" ht="15" hidden="1" thickBot="1">
      <c r="A21958" s="409">
        <v>202211</v>
      </c>
      <c r="B21958" s="196" t="s">
        <v>453</v>
      </c>
      <c r="C21958" s="197" t="s">
        <v>412</v>
      </c>
      <c r="D21958" s="198" t="s">
        <v>337</v>
      </c>
      <c r="E21958" s="421">
        <v>69289</v>
      </c>
      <c r="F21958" s="413">
        <v>167.28</v>
      </c>
      <c r="G21958" s="414">
        <f t="shared" si="686"/>
        <v>414.2097082735533</v>
      </c>
      <c r="H21958" s="415">
        <f t="shared" si="687"/>
        <v>2.0710485413677664</v>
      </c>
    </row>
    <row r="21959" spans="1:8" ht="15" hidden="1" thickBot="1">
      <c r="A21959" s="409">
        <v>202211</v>
      </c>
      <c r="B21959" s="196" t="s">
        <v>454</v>
      </c>
      <c r="C21959" s="197" t="s">
        <v>412</v>
      </c>
      <c r="D21959" s="198" t="s">
        <v>337</v>
      </c>
      <c r="E21959" s="421">
        <v>69289</v>
      </c>
      <c r="F21959" s="413">
        <v>167.28</v>
      </c>
      <c r="G21959" s="414">
        <f t="shared" si="686"/>
        <v>414.2097082735533</v>
      </c>
      <c r="H21959" s="415">
        <f t="shared" si="687"/>
        <v>2.0710485413677664</v>
      </c>
    </row>
    <row r="21960" spans="1:8" ht="15" hidden="1" thickBot="1">
      <c r="A21960" s="409">
        <v>202211</v>
      </c>
      <c r="B21960" s="196" t="s">
        <v>455</v>
      </c>
      <c r="C21960" s="197" t="s">
        <v>412</v>
      </c>
      <c r="D21960" s="198" t="s">
        <v>337</v>
      </c>
      <c r="E21960" s="421">
        <v>78025</v>
      </c>
      <c r="F21960" s="413">
        <v>167.28</v>
      </c>
      <c r="G21960" s="414">
        <f t="shared" si="686"/>
        <v>466.43352462936394</v>
      </c>
      <c r="H21960" s="415">
        <f t="shared" si="687"/>
        <v>2.3321676231468196</v>
      </c>
    </row>
    <row r="21961" spans="1:8" ht="15" hidden="1" thickBot="1">
      <c r="A21961" s="409">
        <v>202211</v>
      </c>
      <c r="B21961" s="196" t="s">
        <v>456</v>
      </c>
      <c r="C21961" s="197" t="s">
        <v>412</v>
      </c>
      <c r="D21961" s="198" t="s">
        <v>339</v>
      </c>
      <c r="E21961" s="421">
        <v>390</v>
      </c>
      <c r="F21961" s="413">
        <v>167.28</v>
      </c>
      <c r="G21961" s="414">
        <f t="shared" si="686"/>
        <v>2.3314203730272598</v>
      </c>
      <c r="H21961" s="415">
        <f t="shared" si="687"/>
        <v>2.3314203730272598</v>
      </c>
    </row>
    <row r="21962" spans="1:8" ht="15" hidden="1" thickBot="1">
      <c r="A21962" s="409">
        <v>202211</v>
      </c>
      <c r="B21962" s="196" t="s">
        <v>457</v>
      </c>
      <c r="C21962" s="197" t="s">
        <v>412</v>
      </c>
      <c r="D21962" s="198" t="s">
        <v>339</v>
      </c>
      <c r="E21962" s="421">
        <v>346</v>
      </c>
      <c r="F21962" s="413">
        <v>167.28</v>
      </c>
      <c r="G21962" s="414">
        <f t="shared" si="686"/>
        <v>2.0683883309421329</v>
      </c>
      <c r="H21962" s="415">
        <f t="shared" si="687"/>
        <v>2.0683883309421329</v>
      </c>
    </row>
    <row r="21963" spans="1:8" ht="15" hidden="1" thickBot="1">
      <c r="A21963" s="409">
        <v>202211</v>
      </c>
      <c r="B21963" s="196" t="s">
        <v>458</v>
      </c>
      <c r="C21963" s="197" t="s">
        <v>412</v>
      </c>
      <c r="D21963" s="198" t="s">
        <v>337</v>
      </c>
      <c r="E21963" s="421">
        <v>58852</v>
      </c>
      <c r="F21963" s="413">
        <v>167.28</v>
      </c>
      <c r="G21963" s="414">
        <f t="shared" si="686"/>
        <v>351.81731229076996</v>
      </c>
      <c r="H21963" s="415">
        <f t="shared" si="687"/>
        <v>1.7590865614538498</v>
      </c>
    </row>
    <row r="21964" spans="1:8" ht="15" hidden="1" thickBot="1">
      <c r="A21964" s="409">
        <v>202211</v>
      </c>
      <c r="B21964" s="196" t="s">
        <v>459</v>
      </c>
      <c r="C21964" s="197" t="s">
        <v>412</v>
      </c>
      <c r="D21964" s="198" t="s">
        <v>339</v>
      </c>
      <c r="E21964" s="421">
        <v>294</v>
      </c>
      <c r="F21964" s="413">
        <v>167.28</v>
      </c>
      <c r="G21964" s="414">
        <f t="shared" si="686"/>
        <v>1.757532281205165</v>
      </c>
      <c r="H21964" s="415">
        <f t="shared" si="687"/>
        <v>1.757532281205165</v>
      </c>
    </row>
    <row r="21965" spans="1:8" ht="15" hidden="1" thickBot="1">
      <c r="A21965" s="409">
        <v>202211</v>
      </c>
      <c r="B21965" s="196" t="s">
        <v>460</v>
      </c>
      <c r="C21965" s="197" t="s">
        <v>412</v>
      </c>
      <c r="D21965" s="198" t="s">
        <v>337</v>
      </c>
      <c r="E21965" s="421">
        <v>62022</v>
      </c>
      <c r="F21965" s="413">
        <v>167.28</v>
      </c>
      <c r="G21965" s="414">
        <f t="shared" si="686"/>
        <v>370.76757532281204</v>
      </c>
      <c r="H21965" s="415">
        <f t="shared" si="687"/>
        <v>1.8538378766140602</v>
      </c>
    </row>
    <row r="21966" spans="1:8" ht="15" hidden="1" thickBot="1">
      <c r="A21966" s="409">
        <v>202211</v>
      </c>
      <c r="B21966" s="196" t="s">
        <v>461</v>
      </c>
      <c r="C21966" s="197" t="s">
        <v>412</v>
      </c>
      <c r="D21966" s="198" t="s">
        <v>337</v>
      </c>
      <c r="E21966" s="421">
        <v>112748</v>
      </c>
      <c r="F21966" s="413">
        <v>167.28</v>
      </c>
      <c r="G21966" s="414">
        <f t="shared" si="686"/>
        <v>674.00765184122429</v>
      </c>
      <c r="H21966" s="415">
        <f t="shared" si="687"/>
        <v>3.3700382592061215</v>
      </c>
    </row>
    <row r="21967" spans="1:8" ht="15" hidden="1" thickBot="1">
      <c r="A21967" s="409">
        <v>202211</v>
      </c>
      <c r="B21967" s="196" t="s">
        <v>462</v>
      </c>
      <c r="C21967" s="197" t="s">
        <v>412</v>
      </c>
      <c r="D21967" s="198" t="s">
        <v>337</v>
      </c>
      <c r="E21967" s="421">
        <v>42287</v>
      </c>
      <c r="F21967" s="413">
        <v>167.28</v>
      </c>
      <c r="G21967" s="414">
        <f t="shared" si="686"/>
        <v>252.79172644667622</v>
      </c>
      <c r="H21967" s="415">
        <f t="shared" si="687"/>
        <v>1.2639586322333811</v>
      </c>
    </row>
    <row r="21968" spans="1:8" ht="15" hidden="1" thickBot="1">
      <c r="A21968" s="409">
        <v>202211</v>
      </c>
      <c r="B21968" s="196" t="s">
        <v>463</v>
      </c>
      <c r="C21968" s="197" t="s">
        <v>412</v>
      </c>
      <c r="D21968" s="198" t="s">
        <v>339</v>
      </c>
      <c r="E21968" s="421">
        <v>211</v>
      </c>
      <c r="F21968" s="413">
        <v>167.28</v>
      </c>
      <c r="G21968" s="414">
        <f t="shared" si="686"/>
        <v>1.2613582018173122</v>
      </c>
      <c r="H21968" s="415">
        <f t="shared" si="687"/>
        <v>1.2613582018173122</v>
      </c>
    </row>
    <row r="21969" spans="1:8" ht="15" hidden="1" thickBot="1">
      <c r="A21969" s="409">
        <v>202211</v>
      </c>
      <c r="B21969" s="196" t="s">
        <v>464</v>
      </c>
      <c r="C21969" s="197" t="s">
        <v>412</v>
      </c>
      <c r="D21969" s="198" t="s">
        <v>337</v>
      </c>
      <c r="E21969" s="421">
        <v>10988</v>
      </c>
      <c r="F21969" s="413">
        <v>167.28</v>
      </c>
      <c r="G21969" s="414">
        <f t="shared" si="686"/>
        <v>65.686274509803923</v>
      </c>
      <c r="H21969" s="415">
        <f t="shared" si="687"/>
        <v>0.32843137254901961</v>
      </c>
    </row>
    <row r="21970" spans="1:8" ht="15" hidden="1" thickBot="1">
      <c r="A21970" s="409">
        <v>202211</v>
      </c>
      <c r="B21970" s="196" t="s">
        <v>465</v>
      </c>
      <c r="C21970" s="197" t="s">
        <v>412</v>
      </c>
      <c r="D21970" s="198" t="s">
        <v>337</v>
      </c>
      <c r="E21970" s="421">
        <v>63010</v>
      </c>
      <c r="F21970" s="413">
        <v>167.28</v>
      </c>
      <c r="G21970" s="414">
        <f t="shared" si="686"/>
        <v>376.67384026781446</v>
      </c>
      <c r="H21970" s="415">
        <f t="shared" si="687"/>
        <v>1.8833692013390724</v>
      </c>
    </row>
    <row r="21971" spans="1:8" ht="15" hidden="1" thickBot="1">
      <c r="A21971" s="409">
        <v>202211</v>
      </c>
      <c r="B21971" s="196" t="s">
        <v>466</v>
      </c>
      <c r="C21971" s="197" t="s">
        <v>412</v>
      </c>
      <c r="D21971" s="198" t="s">
        <v>339</v>
      </c>
      <c r="E21971" s="421">
        <v>315</v>
      </c>
      <c r="F21971" s="413">
        <v>167.28</v>
      </c>
      <c r="G21971" s="414">
        <f t="shared" si="686"/>
        <v>1.8830703012912482</v>
      </c>
      <c r="H21971" s="415">
        <f t="shared" si="687"/>
        <v>1.8830703012912482</v>
      </c>
    </row>
    <row r="21972" spans="1:8" ht="15" hidden="1" thickBot="1">
      <c r="A21972" s="409">
        <v>202211</v>
      </c>
      <c r="B21972" s="196" t="s">
        <v>467</v>
      </c>
      <c r="C21972" s="197" t="s">
        <v>412</v>
      </c>
      <c r="D21972" s="198" t="s">
        <v>337</v>
      </c>
      <c r="E21972" s="421">
        <v>69742</v>
      </c>
      <c r="F21972" s="413">
        <v>167.28</v>
      </c>
      <c r="G21972" s="414">
        <f t="shared" si="686"/>
        <v>416.91774270683885</v>
      </c>
      <c r="H21972" s="415">
        <f t="shared" si="687"/>
        <v>2.0845887135341941</v>
      </c>
    </row>
    <row r="21973" spans="1:8" ht="15" hidden="1" thickBot="1">
      <c r="A21973" s="409">
        <v>202211</v>
      </c>
      <c r="B21973" s="196" t="s">
        <v>468</v>
      </c>
      <c r="C21973" s="197" t="s">
        <v>2637</v>
      </c>
      <c r="D21973" s="198" t="s">
        <v>339</v>
      </c>
      <c r="E21973" s="421">
        <v>349</v>
      </c>
      <c r="F21973" s="413">
        <v>167.28</v>
      </c>
      <c r="G21973" s="414">
        <f t="shared" si="686"/>
        <v>2.0863223338115735</v>
      </c>
      <c r="H21973" s="415">
        <f t="shared" si="687"/>
        <v>2.0863223338115735</v>
      </c>
    </row>
    <row r="21974" spans="1:8" ht="15" hidden="1" thickBot="1">
      <c r="A21974" s="409">
        <v>202211</v>
      </c>
      <c r="B21974" s="196" t="s">
        <v>469</v>
      </c>
      <c r="C21974" s="197" t="s">
        <v>412</v>
      </c>
      <c r="D21974" s="198" t="s">
        <v>337</v>
      </c>
      <c r="E21974" s="421">
        <v>69742</v>
      </c>
      <c r="F21974" s="413">
        <v>167.28</v>
      </c>
      <c r="G21974" s="414">
        <f t="shared" si="686"/>
        <v>416.91774270683885</v>
      </c>
      <c r="H21974" s="415">
        <f t="shared" si="687"/>
        <v>2.0845887135341941</v>
      </c>
    </row>
    <row r="21975" spans="1:8" ht="15" hidden="1" thickBot="1">
      <c r="A21975" s="409">
        <v>202211</v>
      </c>
      <c r="B21975" s="196" t="s">
        <v>470</v>
      </c>
      <c r="C21975" s="197" t="s">
        <v>412</v>
      </c>
      <c r="D21975" s="198" t="s">
        <v>337</v>
      </c>
      <c r="E21975" s="421">
        <v>98451</v>
      </c>
      <c r="F21975" s="413">
        <v>167.28</v>
      </c>
      <c r="G21975" s="414">
        <f t="shared" si="686"/>
        <v>588.54017216642751</v>
      </c>
      <c r="H21975" s="415">
        <f t="shared" si="687"/>
        <v>2.9427008608321374</v>
      </c>
    </row>
    <row r="21976" spans="1:8" ht="15" hidden="1" thickBot="1">
      <c r="A21976" s="409">
        <v>202211</v>
      </c>
      <c r="B21976" s="196" t="s">
        <v>471</v>
      </c>
      <c r="C21976" s="197" t="s">
        <v>2638</v>
      </c>
      <c r="D21976" s="198" t="s">
        <v>339</v>
      </c>
      <c r="E21976" s="421">
        <v>492</v>
      </c>
      <c r="F21976" s="413">
        <v>167.28</v>
      </c>
      <c r="G21976" s="414">
        <f t="shared" si="686"/>
        <v>2.9411764705882351</v>
      </c>
      <c r="H21976" s="415">
        <f t="shared" si="687"/>
        <v>2.9411764705882351</v>
      </c>
    </row>
    <row r="21977" spans="1:8" ht="15" hidden="1" thickBot="1">
      <c r="A21977" s="409">
        <v>202211</v>
      </c>
      <c r="B21977" s="196" t="s">
        <v>472</v>
      </c>
      <c r="C21977" s="197" t="s">
        <v>412</v>
      </c>
      <c r="D21977" s="198" t="s">
        <v>337</v>
      </c>
      <c r="E21977" s="421">
        <v>72785</v>
      </c>
      <c r="F21977" s="413">
        <v>167.28</v>
      </c>
      <c r="G21977" s="414">
        <f t="shared" si="686"/>
        <v>435.10879961740795</v>
      </c>
      <c r="H21977" s="415">
        <f t="shared" si="687"/>
        <v>2.1755439980870399</v>
      </c>
    </row>
    <row r="21978" spans="1:8" ht="15" hidden="1" thickBot="1">
      <c r="A21978" s="409">
        <v>202211</v>
      </c>
      <c r="B21978" s="196" t="s">
        <v>473</v>
      </c>
      <c r="C21978" s="197" t="s">
        <v>2638</v>
      </c>
      <c r="D21978" s="198" t="s">
        <v>339</v>
      </c>
      <c r="E21978" s="421">
        <v>364</v>
      </c>
      <c r="F21978" s="413">
        <v>167.28</v>
      </c>
      <c r="G21978" s="414">
        <f t="shared" si="686"/>
        <v>2.1759923481587755</v>
      </c>
      <c r="H21978" s="415">
        <f t="shared" si="687"/>
        <v>2.1759923481587755</v>
      </c>
    </row>
    <row r="21979" spans="1:8" ht="15" hidden="1" thickBot="1">
      <c r="A21979" s="409">
        <v>202211</v>
      </c>
      <c r="B21979" s="196" t="s">
        <v>474</v>
      </c>
      <c r="C21979" s="197" t="s">
        <v>412</v>
      </c>
      <c r="D21979" s="198" t="s">
        <v>337</v>
      </c>
      <c r="E21979" s="421">
        <v>54671</v>
      </c>
      <c r="F21979" s="413">
        <v>167.28</v>
      </c>
      <c r="G21979" s="414">
        <f t="shared" si="686"/>
        <v>326.82329029172644</v>
      </c>
      <c r="H21979" s="415">
        <f t="shared" si="687"/>
        <v>1.6341164514586322</v>
      </c>
    </row>
    <row r="21980" spans="1:8" ht="15" hidden="1" thickBot="1">
      <c r="A21980" s="409">
        <v>202211</v>
      </c>
      <c r="B21980" s="196" t="s">
        <v>475</v>
      </c>
      <c r="C21980" s="197" t="s">
        <v>412</v>
      </c>
      <c r="D21980" s="198" t="s">
        <v>339</v>
      </c>
      <c r="E21980" s="421">
        <v>273</v>
      </c>
      <c r="F21980" s="413">
        <v>167.28</v>
      </c>
      <c r="G21980" s="414">
        <f t="shared" si="686"/>
        <v>1.6319942611190819</v>
      </c>
      <c r="H21980" s="415">
        <f t="shared" si="687"/>
        <v>1.6319942611190819</v>
      </c>
    </row>
    <row r="21981" spans="1:8" ht="15" hidden="1" thickBot="1">
      <c r="A21981" s="409">
        <v>202211</v>
      </c>
      <c r="B21981" s="196" t="s">
        <v>476</v>
      </c>
      <c r="C21981" s="197" t="s">
        <v>412</v>
      </c>
      <c r="D21981" s="198" t="s">
        <v>337</v>
      </c>
      <c r="E21981" s="421">
        <v>97445</v>
      </c>
      <c r="F21981" s="413">
        <v>167.28</v>
      </c>
      <c r="G21981" s="414">
        <f t="shared" si="686"/>
        <v>582.52630320420849</v>
      </c>
      <c r="H21981" s="415">
        <f t="shared" si="687"/>
        <v>2.9126315160210425</v>
      </c>
    </row>
    <row r="21982" spans="1:8" ht="15" hidden="1" thickBot="1">
      <c r="A21982" s="409">
        <v>202211</v>
      </c>
      <c r="B21982" s="196" t="s">
        <v>477</v>
      </c>
      <c r="C21982" s="197" t="s">
        <v>412</v>
      </c>
      <c r="D21982" s="198" t="s">
        <v>337</v>
      </c>
      <c r="E21982" s="421">
        <v>84308</v>
      </c>
      <c r="F21982" s="413">
        <v>167.28</v>
      </c>
      <c r="G21982" s="414">
        <f t="shared" si="686"/>
        <v>503.99330463892875</v>
      </c>
      <c r="H21982" s="415">
        <f t="shared" si="687"/>
        <v>2.5199665231946438</v>
      </c>
    </row>
    <row r="21983" spans="1:8" ht="15" hidden="1" thickBot="1">
      <c r="A21983" s="409">
        <v>202211</v>
      </c>
      <c r="B21983" s="196" t="s">
        <v>478</v>
      </c>
      <c r="C21983" s="197" t="s">
        <v>412</v>
      </c>
      <c r="D21983" s="198" t="s">
        <v>339</v>
      </c>
      <c r="E21983" s="421">
        <v>421</v>
      </c>
      <c r="F21983" s="413">
        <v>167.28</v>
      </c>
      <c r="G21983" s="414">
        <f t="shared" si="686"/>
        <v>2.5167384026781443</v>
      </c>
      <c r="H21983" s="415">
        <f t="shared" si="687"/>
        <v>2.5167384026781443</v>
      </c>
    </row>
    <row r="21984" spans="1:8" ht="15" hidden="1" thickBot="1">
      <c r="A21984" s="409">
        <v>202211</v>
      </c>
      <c r="B21984" s="196" t="s">
        <v>2600</v>
      </c>
      <c r="C21984" s="197" t="s">
        <v>412</v>
      </c>
      <c r="D21984" s="198" t="s">
        <v>337</v>
      </c>
      <c r="E21984" s="421">
        <v>80880</v>
      </c>
      <c r="F21984" s="413">
        <v>167.28</v>
      </c>
      <c r="G21984" s="414">
        <f t="shared" si="686"/>
        <v>483.50071736011478</v>
      </c>
      <c r="H21984" s="415">
        <f t="shared" si="687"/>
        <v>2.4175035868005739</v>
      </c>
    </row>
    <row r="21985" spans="1:8" ht="15" hidden="1" thickBot="1">
      <c r="A21985" s="409">
        <v>202211</v>
      </c>
      <c r="B21985" s="196" t="s">
        <v>2601</v>
      </c>
      <c r="C21985" s="197" t="s">
        <v>412</v>
      </c>
      <c r="D21985" s="198" t="s">
        <v>339</v>
      </c>
      <c r="E21985" s="421">
        <v>404</v>
      </c>
      <c r="F21985" s="413">
        <v>167.28</v>
      </c>
      <c r="G21985" s="414">
        <f t="shared" si="686"/>
        <v>2.4151123864179818</v>
      </c>
      <c r="H21985" s="415">
        <f t="shared" si="687"/>
        <v>2.4151123864179818</v>
      </c>
    </row>
    <row r="21986" spans="1:8" ht="15" hidden="1" thickBot="1">
      <c r="A21986" s="409">
        <v>202211</v>
      </c>
      <c r="B21986" s="196" t="s">
        <v>2799</v>
      </c>
      <c r="C21986" s="197" t="s">
        <v>2800</v>
      </c>
      <c r="D21986" s="198" t="s">
        <v>337</v>
      </c>
      <c r="E21986" s="421">
        <v>62690</v>
      </c>
      <c r="F21986" s="413">
        <v>167.28</v>
      </c>
      <c r="G21986" s="414">
        <f t="shared" si="686"/>
        <v>374.76087996174078</v>
      </c>
      <c r="H21986" s="415">
        <f t="shared" si="687"/>
        <v>1.8738043998087039</v>
      </c>
    </row>
    <row r="21987" spans="1:8" ht="15" hidden="1" thickBot="1">
      <c r="A21987" s="409">
        <v>202211</v>
      </c>
      <c r="B21987" s="196" t="s">
        <v>2801</v>
      </c>
      <c r="C21987" s="197" t="s">
        <v>2802</v>
      </c>
      <c r="D21987" s="198" t="s">
        <v>339</v>
      </c>
      <c r="E21987" s="421">
        <v>313</v>
      </c>
      <c r="F21987" s="413">
        <v>167.28</v>
      </c>
      <c r="G21987" s="414">
        <f t="shared" si="686"/>
        <v>1.8711142993782879</v>
      </c>
      <c r="H21987" s="415">
        <f t="shared" si="687"/>
        <v>1.8711142993782879</v>
      </c>
    </row>
    <row r="21988" spans="1:8" ht="15" hidden="1" thickBot="1">
      <c r="A21988" s="409">
        <v>202211</v>
      </c>
      <c r="B21988" s="196" t="s">
        <v>479</v>
      </c>
      <c r="C21988" s="197" t="s">
        <v>480</v>
      </c>
      <c r="D21988" s="198" t="s">
        <v>337</v>
      </c>
      <c r="E21988" s="421">
        <v>15970</v>
      </c>
      <c r="F21988" s="413">
        <v>167.28</v>
      </c>
      <c r="G21988" s="414">
        <f t="shared" si="686"/>
        <v>95.468675274988044</v>
      </c>
      <c r="H21988" s="415">
        <f t="shared" si="687"/>
        <v>0.47734337637494023</v>
      </c>
    </row>
    <row r="21989" spans="1:8" ht="15" hidden="1" thickBot="1">
      <c r="A21989" s="409">
        <v>202211</v>
      </c>
      <c r="B21989" s="196" t="s">
        <v>481</v>
      </c>
      <c r="C21989" s="197" t="s">
        <v>480</v>
      </c>
      <c r="D21989" s="198" t="s">
        <v>374</v>
      </c>
      <c r="E21989" s="421">
        <v>46.29</v>
      </c>
      <c r="F21989" s="413">
        <v>167.28</v>
      </c>
      <c r="G21989" s="414">
        <f t="shared" si="686"/>
        <v>0.27672166427546629</v>
      </c>
      <c r="H21989" s="415" t="str">
        <f t="shared" si="687"/>
        <v>VER</v>
      </c>
    </row>
    <row r="21990" spans="1:8" ht="15" hidden="1" thickBot="1">
      <c r="A21990" s="409">
        <v>202211</v>
      </c>
      <c r="B21990" s="196" t="s">
        <v>482</v>
      </c>
      <c r="C21990" s="197" t="s">
        <v>480</v>
      </c>
      <c r="D21990" s="198" t="s">
        <v>374</v>
      </c>
      <c r="E21990" s="421">
        <v>0.01</v>
      </c>
      <c r="F21990" s="413">
        <v>167.28</v>
      </c>
      <c r="G21990" s="414">
        <f t="shared" si="686"/>
        <v>5.9780009564801534E-5</v>
      </c>
      <c r="H21990" s="415" t="str">
        <f t="shared" si="687"/>
        <v>VER</v>
      </c>
    </row>
    <row r="21991" spans="1:8" ht="15" hidden="1" thickBot="1">
      <c r="A21991" s="409">
        <v>202211</v>
      </c>
      <c r="B21991" s="196" t="s">
        <v>483</v>
      </c>
      <c r="C21991" s="197" t="s">
        <v>480</v>
      </c>
      <c r="D21991" s="198" t="s">
        <v>374</v>
      </c>
      <c r="E21991" s="421">
        <v>0.01</v>
      </c>
      <c r="F21991" s="413">
        <v>167.28</v>
      </c>
      <c r="G21991" s="414">
        <f t="shared" si="686"/>
        <v>5.9780009564801534E-5</v>
      </c>
      <c r="H21991" s="415" t="str">
        <f t="shared" si="687"/>
        <v>VER</v>
      </c>
    </row>
    <row r="21992" spans="1:8" ht="15" hidden="1" thickBot="1">
      <c r="A21992" s="409">
        <v>202211</v>
      </c>
      <c r="B21992" s="196" t="s">
        <v>484</v>
      </c>
      <c r="C21992" s="197" t="s">
        <v>480</v>
      </c>
      <c r="D21992" s="198" t="s">
        <v>374</v>
      </c>
      <c r="E21992" s="421">
        <v>0.01</v>
      </c>
      <c r="F21992" s="413">
        <v>167.28</v>
      </c>
      <c r="G21992" s="414">
        <f t="shared" si="686"/>
        <v>5.9780009564801534E-5</v>
      </c>
      <c r="H21992" s="415" t="str">
        <f t="shared" si="687"/>
        <v>VER</v>
      </c>
    </row>
    <row r="21993" spans="1:8" ht="15" hidden="1" thickBot="1">
      <c r="A21993" s="409">
        <v>202211</v>
      </c>
      <c r="B21993" s="196" t="s">
        <v>485</v>
      </c>
      <c r="C21993" s="197" t="s">
        <v>480</v>
      </c>
      <c r="D21993" s="198" t="s">
        <v>374</v>
      </c>
      <c r="E21993" s="421">
        <v>0.01</v>
      </c>
      <c r="F21993" s="413">
        <v>167.28</v>
      </c>
      <c r="G21993" s="414">
        <f t="shared" si="686"/>
        <v>5.9780009564801534E-5</v>
      </c>
      <c r="H21993" s="415" t="str">
        <f t="shared" si="687"/>
        <v>VER</v>
      </c>
    </row>
    <row r="21994" spans="1:8" ht="15" hidden="1" thickBot="1">
      <c r="A21994" s="409">
        <v>202211</v>
      </c>
      <c r="B21994" s="196" t="s">
        <v>486</v>
      </c>
      <c r="C21994" s="197" t="s">
        <v>480</v>
      </c>
      <c r="D21994" s="198" t="s">
        <v>374</v>
      </c>
      <c r="E21994" s="421">
        <v>0.01</v>
      </c>
      <c r="F21994" s="413">
        <v>167.28</v>
      </c>
      <c r="G21994" s="414">
        <f t="shared" si="686"/>
        <v>5.9780009564801534E-5</v>
      </c>
      <c r="H21994" s="415" t="str">
        <f t="shared" si="687"/>
        <v>VER</v>
      </c>
    </row>
    <row r="21995" spans="1:8" ht="15" hidden="1" thickBot="1">
      <c r="A21995" s="409">
        <v>202211</v>
      </c>
      <c r="B21995" s="196" t="s">
        <v>487</v>
      </c>
      <c r="C21995" s="197" t="s">
        <v>480</v>
      </c>
      <c r="D21995" s="198" t="s">
        <v>374</v>
      </c>
      <c r="E21995" s="421">
        <v>0.01</v>
      </c>
      <c r="F21995" s="413">
        <v>167.28</v>
      </c>
      <c r="G21995" s="414">
        <f t="shared" si="686"/>
        <v>5.9780009564801534E-5</v>
      </c>
      <c r="H21995" s="415" t="str">
        <f t="shared" si="687"/>
        <v>VER</v>
      </c>
    </row>
    <row r="21996" spans="1:8" ht="15" hidden="1" thickBot="1">
      <c r="A21996" s="409">
        <v>202211</v>
      </c>
      <c r="B21996" s="196" t="s">
        <v>488</v>
      </c>
      <c r="C21996" s="197" t="s">
        <v>480</v>
      </c>
      <c r="D21996" s="198" t="s">
        <v>374</v>
      </c>
      <c r="E21996" s="421">
        <v>0.01</v>
      </c>
      <c r="F21996" s="413">
        <v>167.28</v>
      </c>
      <c r="G21996" s="414">
        <f t="shared" si="686"/>
        <v>5.9780009564801534E-5</v>
      </c>
      <c r="H21996" s="415" t="str">
        <f t="shared" si="687"/>
        <v>VER</v>
      </c>
    </row>
    <row r="21997" spans="1:8" ht="15" hidden="1" thickBot="1">
      <c r="A21997" s="409">
        <v>202211</v>
      </c>
      <c r="B21997" s="196" t="s">
        <v>489</v>
      </c>
      <c r="C21997" s="197" t="s">
        <v>480</v>
      </c>
      <c r="D21997" s="198" t="s">
        <v>374</v>
      </c>
      <c r="E21997" s="421">
        <v>0.01</v>
      </c>
      <c r="F21997" s="413">
        <v>167.28</v>
      </c>
      <c r="G21997" s="414">
        <f t="shared" si="686"/>
        <v>5.9780009564801534E-5</v>
      </c>
      <c r="H21997" s="415" t="str">
        <f t="shared" si="687"/>
        <v>VER</v>
      </c>
    </row>
    <row r="21998" spans="1:8" ht="15" hidden="1" thickBot="1">
      <c r="A21998" s="409">
        <v>202211</v>
      </c>
      <c r="B21998" s="196" t="s">
        <v>319</v>
      </c>
      <c r="C21998" s="197" t="s">
        <v>480</v>
      </c>
      <c r="D21998" s="198" t="s">
        <v>337</v>
      </c>
      <c r="E21998" s="421">
        <v>14594</v>
      </c>
      <c r="F21998" s="413">
        <v>167.28</v>
      </c>
      <c r="G21998" s="414">
        <f t="shared" si="686"/>
        <v>87.24294595887136</v>
      </c>
      <c r="H21998" s="415">
        <f t="shared" si="687"/>
        <v>0.43621472979435683</v>
      </c>
    </row>
    <row r="21999" spans="1:8" ht="15" hidden="1" thickBot="1">
      <c r="A21999" s="409">
        <v>202211</v>
      </c>
      <c r="B21999" s="196" t="s">
        <v>490</v>
      </c>
      <c r="C21999" s="197" t="s">
        <v>480</v>
      </c>
      <c r="D21999" s="198" t="s">
        <v>337</v>
      </c>
      <c r="E21999" s="421">
        <v>14594</v>
      </c>
      <c r="F21999" s="413">
        <v>167.28</v>
      </c>
      <c r="G21999" s="414">
        <f t="shared" si="686"/>
        <v>87.24294595887136</v>
      </c>
      <c r="H21999" s="415">
        <f t="shared" si="687"/>
        <v>0.43621472979435683</v>
      </c>
    </row>
    <row r="22000" spans="1:8" ht="15" hidden="1" thickBot="1">
      <c r="A22000" s="409">
        <v>202211</v>
      </c>
      <c r="B22000" s="196" t="s">
        <v>491</v>
      </c>
      <c r="C22000" s="197" t="s">
        <v>480</v>
      </c>
      <c r="D22000" s="198" t="s">
        <v>339</v>
      </c>
      <c r="E22000" s="421">
        <v>72.959999999999994</v>
      </c>
      <c r="F22000" s="413">
        <v>167.28</v>
      </c>
      <c r="G22000" s="414">
        <f t="shared" si="686"/>
        <v>0.43615494978479191</v>
      </c>
      <c r="H22000" s="415">
        <f t="shared" si="687"/>
        <v>0.43615494978479191</v>
      </c>
    </row>
    <row r="22001" spans="1:8" ht="15" hidden="1" thickBot="1">
      <c r="A22001" s="409">
        <v>202211</v>
      </c>
      <c r="B22001" s="196" t="s">
        <v>492</v>
      </c>
      <c r="C22001" s="197" t="s">
        <v>480</v>
      </c>
      <c r="D22001" s="198" t="s">
        <v>337</v>
      </c>
      <c r="E22001" s="421">
        <v>14594</v>
      </c>
      <c r="F22001" s="413">
        <v>167.28</v>
      </c>
      <c r="G22001" s="414">
        <f t="shared" si="686"/>
        <v>87.24294595887136</v>
      </c>
      <c r="H22001" s="415">
        <f t="shared" si="687"/>
        <v>0.43621472979435683</v>
      </c>
    </row>
    <row r="22002" spans="1:8" ht="15" hidden="1" thickBot="1">
      <c r="A22002" s="409">
        <v>202211</v>
      </c>
      <c r="B22002" s="196" t="s">
        <v>493</v>
      </c>
      <c r="C22002" s="197" t="s">
        <v>480</v>
      </c>
      <c r="D22002" s="198" t="s">
        <v>337</v>
      </c>
      <c r="E22002" s="421">
        <v>14594</v>
      </c>
      <c r="F22002" s="413">
        <v>167.28</v>
      </c>
      <c r="G22002" s="414">
        <f t="shared" si="686"/>
        <v>87.24294595887136</v>
      </c>
      <c r="H22002" s="415">
        <f t="shared" si="687"/>
        <v>0.43621472979435683</v>
      </c>
    </row>
    <row r="22003" spans="1:8" ht="15" hidden="1" thickBot="1">
      <c r="A22003" s="409">
        <v>202211</v>
      </c>
      <c r="B22003" s="196" t="s">
        <v>494</v>
      </c>
      <c r="C22003" s="197" t="s">
        <v>480</v>
      </c>
      <c r="D22003" s="198" t="s">
        <v>337</v>
      </c>
      <c r="E22003" s="421">
        <v>14594</v>
      </c>
      <c r="F22003" s="413">
        <v>167.28</v>
      </c>
      <c r="G22003" s="414">
        <f t="shared" si="686"/>
        <v>87.24294595887136</v>
      </c>
      <c r="H22003" s="415">
        <f t="shared" si="687"/>
        <v>0.43621472979435683</v>
      </c>
    </row>
    <row r="22004" spans="1:8" ht="15" hidden="1" thickBot="1">
      <c r="A22004" s="409">
        <v>202211</v>
      </c>
      <c r="B22004" s="196" t="s">
        <v>495</v>
      </c>
      <c r="C22004" s="197" t="s">
        <v>480</v>
      </c>
      <c r="D22004" s="198" t="s">
        <v>339</v>
      </c>
      <c r="E22004" s="421">
        <v>72.959999999999994</v>
      </c>
      <c r="F22004" s="413">
        <v>167.28</v>
      </c>
      <c r="G22004" s="414">
        <f t="shared" si="686"/>
        <v>0.43615494978479191</v>
      </c>
      <c r="H22004" s="415">
        <f t="shared" si="687"/>
        <v>0.43615494978479191</v>
      </c>
    </row>
    <row r="22005" spans="1:8" ht="15" hidden="1" thickBot="1">
      <c r="A22005" s="409">
        <v>202211</v>
      </c>
      <c r="B22005" s="196" t="s">
        <v>496</v>
      </c>
      <c r="C22005" s="197" t="s">
        <v>480</v>
      </c>
      <c r="D22005" s="198" t="s">
        <v>337</v>
      </c>
      <c r="E22005" s="421">
        <v>14594</v>
      </c>
      <c r="F22005" s="413">
        <v>167.28</v>
      </c>
      <c r="G22005" s="414">
        <f t="shared" si="686"/>
        <v>87.24294595887136</v>
      </c>
      <c r="H22005" s="415">
        <f t="shared" si="687"/>
        <v>0.43621472979435683</v>
      </c>
    </row>
    <row r="22006" spans="1:8" ht="15" hidden="1" thickBot="1">
      <c r="A22006" s="409">
        <v>202211</v>
      </c>
      <c r="B22006" s="196" t="s">
        <v>497</v>
      </c>
      <c r="C22006" s="197" t="s">
        <v>480</v>
      </c>
      <c r="D22006" s="198" t="s">
        <v>339</v>
      </c>
      <c r="E22006" s="421">
        <v>72.959999999999994</v>
      </c>
      <c r="F22006" s="413">
        <v>167.28</v>
      </c>
      <c r="G22006" s="414">
        <f t="shared" si="686"/>
        <v>0.43615494978479191</v>
      </c>
      <c r="H22006" s="415">
        <f t="shared" si="687"/>
        <v>0.43615494978479191</v>
      </c>
    </row>
    <row r="22007" spans="1:8" ht="15" hidden="1" thickBot="1">
      <c r="A22007" s="409">
        <v>202211</v>
      </c>
      <c r="B22007" s="196" t="s">
        <v>498</v>
      </c>
      <c r="C22007" s="197" t="s">
        <v>480</v>
      </c>
      <c r="D22007" s="198" t="s">
        <v>374</v>
      </c>
      <c r="E22007" s="421">
        <v>285</v>
      </c>
      <c r="F22007" s="413">
        <v>167.28</v>
      </c>
      <c r="G22007" s="414">
        <f t="shared" si="686"/>
        <v>1.7037302725968435</v>
      </c>
      <c r="H22007" s="415" t="str">
        <f t="shared" si="687"/>
        <v>VER</v>
      </c>
    </row>
    <row r="22008" spans="1:8" ht="15" hidden="1" thickBot="1">
      <c r="A22008" s="409">
        <v>202211</v>
      </c>
      <c r="B22008" s="196" t="s">
        <v>499</v>
      </c>
      <c r="C22008" s="197" t="s">
        <v>480</v>
      </c>
      <c r="D22008" s="198" t="s">
        <v>337</v>
      </c>
      <c r="E22008" s="421">
        <v>33898</v>
      </c>
      <c r="F22008" s="413">
        <v>167.28</v>
      </c>
      <c r="G22008" s="414">
        <f t="shared" si="686"/>
        <v>202.64227642276424</v>
      </c>
      <c r="H22008" s="415">
        <f t="shared" si="687"/>
        <v>1.0132113821138211</v>
      </c>
    </row>
    <row r="22009" spans="1:8" ht="15" hidden="1" thickBot="1">
      <c r="A22009" s="409">
        <v>202211</v>
      </c>
      <c r="B22009" s="196" t="s">
        <v>500</v>
      </c>
      <c r="C22009" s="197" t="s">
        <v>480</v>
      </c>
      <c r="D22009" s="198" t="s">
        <v>339</v>
      </c>
      <c r="E22009" s="421">
        <v>168.97</v>
      </c>
      <c r="F22009" s="413">
        <v>167.28</v>
      </c>
      <c r="G22009" s="414">
        <f t="shared" si="686"/>
        <v>1.0101028216164514</v>
      </c>
      <c r="H22009" s="415">
        <f t="shared" si="687"/>
        <v>1.0101028216164514</v>
      </c>
    </row>
    <row r="22010" spans="1:8" ht="15" hidden="1" thickBot="1">
      <c r="A22010" s="409">
        <v>202211</v>
      </c>
      <c r="B22010" s="196" t="s">
        <v>501</v>
      </c>
      <c r="C22010" s="197" t="s">
        <v>480</v>
      </c>
      <c r="D22010" s="198" t="s">
        <v>337</v>
      </c>
      <c r="E22010" s="421">
        <v>29639</v>
      </c>
      <c r="F22010" s="413">
        <v>167.28</v>
      </c>
      <c r="G22010" s="414">
        <f t="shared" si="686"/>
        <v>177.18197034911526</v>
      </c>
      <c r="H22010" s="415">
        <f t="shared" si="687"/>
        <v>0.88590985174557635</v>
      </c>
    </row>
    <row r="22011" spans="1:8" ht="15" hidden="1" thickBot="1">
      <c r="A22011" s="409">
        <v>202211</v>
      </c>
      <c r="B22011" s="196" t="s">
        <v>321</v>
      </c>
      <c r="C22011" s="197" t="s">
        <v>480</v>
      </c>
      <c r="D22011" s="198" t="s">
        <v>337</v>
      </c>
      <c r="E22011" s="421">
        <v>25418</v>
      </c>
      <c r="F22011" s="413">
        <v>167.28</v>
      </c>
      <c r="G22011" s="414">
        <f t="shared" si="686"/>
        <v>151.94882831181252</v>
      </c>
      <c r="H22011" s="415">
        <f t="shared" si="687"/>
        <v>0.75974414155906256</v>
      </c>
    </row>
    <row r="22012" spans="1:8" ht="15" hidden="1" thickBot="1">
      <c r="A22012" s="409">
        <v>202211</v>
      </c>
      <c r="B22012" s="196" t="s">
        <v>502</v>
      </c>
      <c r="C22012" s="197" t="s">
        <v>480</v>
      </c>
      <c r="D22012" s="198" t="s">
        <v>339</v>
      </c>
      <c r="E22012" s="421">
        <v>127</v>
      </c>
      <c r="F22012" s="413">
        <v>167.28</v>
      </c>
      <c r="G22012" s="414">
        <f t="shared" si="686"/>
        <v>0.75920612147297939</v>
      </c>
      <c r="H22012" s="415">
        <f t="shared" si="687"/>
        <v>0.75920612147297939</v>
      </c>
    </row>
    <row r="22013" spans="1:8" ht="15" hidden="1" thickBot="1">
      <c r="A22013" s="409">
        <v>202211</v>
      </c>
      <c r="B22013" s="196" t="s">
        <v>503</v>
      </c>
      <c r="C22013" s="197" t="s">
        <v>480</v>
      </c>
      <c r="D22013" s="198" t="s">
        <v>339</v>
      </c>
      <c r="E22013" s="421">
        <v>59.6</v>
      </c>
      <c r="F22013" s="413">
        <v>167.28</v>
      </c>
      <c r="G22013" s="414">
        <f t="shared" si="686"/>
        <v>0.35628885700621715</v>
      </c>
      <c r="H22013" s="415">
        <f t="shared" si="687"/>
        <v>0.35628885700621715</v>
      </c>
    </row>
    <row r="22014" spans="1:8" ht="15" hidden="1" thickBot="1">
      <c r="A22014" s="409">
        <v>202211</v>
      </c>
      <c r="B22014" s="196" t="s">
        <v>504</v>
      </c>
      <c r="C22014" s="197" t="s">
        <v>480</v>
      </c>
      <c r="D22014" s="198" t="s">
        <v>339</v>
      </c>
      <c r="E22014" s="421">
        <v>59.6</v>
      </c>
      <c r="F22014" s="413">
        <v>167.28</v>
      </c>
      <c r="G22014" s="414">
        <f t="shared" si="686"/>
        <v>0.35628885700621715</v>
      </c>
      <c r="H22014" s="415">
        <f t="shared" si="687"/>
        <v>0.35628885700621715</v>
      </c>
    </row>
    <row r="22015" spans="1:8" ht="15" hidden="1" thickBot="1">
      <c r="A22015" s="409">
        <v>202211</v>
      </c>
      <c r="B22015" s="196" t="s">
        <v>505</v>
      </c>
      <c r="C22015" s="197" t="s">
        <v>480</v>
      </c>
      <c r="D22015" s="198" t="s">
        <v>339</v>
      </c>
      <c r="E22015" s="421">
        <v>228</v>
      </c>
      <c r="F22015" s="413">
        <v>167.28</v>
      </c>
      <c r="G22015" s="414">
        <f t="shared" si="686"/>
        <v>1.3629842180774749</v>
      </c>
      <c r="H22015" s="415">
        <f t="shared" si="687"/>
        <v>1.3629842180774749</v>
      </c>
    </row>
    <row r="22016" spans="1:8" ht="15" hidden="1" thickBot="1">
      <c r="A22016" s="409">
        <v>202211</v>
      </c>
      <c r="B22016" s="196" t="s">
        <v>506</v>
      </c>
      <c r="C22016" s="197" t="s">
        <v>480</v>
      </c>
      <c r="D22016" s="198" t="s">
        <v>337</v>
      </c>
      <c r="E22016" s="421">
        <v>24626</v>
      </c>
      <c r="F22016" s="413">
        <v>167.28</v>
      </c>
      <c r="G22016" s="414">
        <f t="shared" si="686"/>
        <v>147.21425155428025</v>
      </c>
      <c r="H22016" s="415">
        <f t="shared" si="687"/>
        <v>0.73607125777140125</v>
      </c>
    </row>
    <row r="22017" spans="1:8" ht="15" hidden="1" thickBot="1">
      <c r="A22017" s="409">
        <v>202211</v>
      </c>
      <c r="B22017" s="196" t="s">
        <v>507</v>
      </c>
      <c r="C22017" s="197" t="s">
        <v>480</v>
      </c>
      <c r="D22017" s="198" t="s">
        <v>339</v>
      </c>
      <c r="E22017" s="421">
        <v>123</v>
      </c>
      <c r="F22017" s="413">
        <v>167.28</v>
      </c>
      <c r="G22017" s="414">
        <f t="shared" si="686"/>
        <v>0.73529411764705876</v>
      </c>
      <c r="H22017" s="415">
        <f t="shared" si="687"/>
        <v>0.73529411764705876</v>
      </c>
    </row>
    <row r="22018" spans="1:8" ht="15" hidden="1" thickBot="1">
      <c r="A22018" s="409">
        <v>202211</v>
      </c>
      <c r="B22018" s="196" t="s">
        <v>508</v>
      </c>
      <c r="C22018" s="197" t="s">
        <v>480</v>
      </c>
      <c r="D22018" s="198" t="s">
        <v>337</v>
      </c>
      <c r="E22018" s="421">
        <v>31923</v>
      </c>
      <c r="F22018" s="413">
        <v>167.28</v>
      </c>
      <c r="G22018" s="414">
        <f t="shared" ref="G22018:G22081" si="688">+E22018/F22018</f>
        <v>190.83572453371593</v>
      </c>
      <c r="H22018" s="415">
        <f t="shared" ref="H22018:H22081" si="689">IF(D22018="TB",G22018/200,IF(D22018="LT",G22018,"VER"))</f>
        <v>0.95417862266857967</v>
      </c>
    </row>
    <row r="22019" spans="1:8" ht="15" hidden="1" thickBot="1">
      <c r="A22019" s="409">
        <v>202211</v>
      </c>
      <c r="B22019" s="196" t="s">
        <v>509</v>
      </c>
      <c r="C22019" s="197" t="s">
        <v>480</v>
      </c>
      <c r="D22019" s="198" t="s">
        <v>339</v>
      </c>
      <c r="E22019" s="421">
        <v>160</v>
      </c>
      <c r="F22019" s="413">
        <v>167.28</v>
      </c>
      <c r="G22019" s="414">
        <f t="shared" si="688"/>
        <v>0.95648015303682443</v>
      </c>
      <c r="H22019" s="415">
        <f t="shared" si="689"/>
        <v>0.95648015303682443</v>
      </c>
    </row>
    <row r="22020" spans="1:8" ht="15" hidden="1" thickBot="1">
      <c r="A22020" s="409">
        <v>202211</v>
      </c>
      <c r="B22020" s="196" t="s">
        <v>510</v>
      </c>
      <c r="C22020" s="197" t="s">
        <v>480</v>
      </c>
      <c r="D22020" s="198" t="s">
        <v>339</v>
      </c>
      <c r="E22020" s="421">
        <v>127</v>
      </c>
      <c r="F22020" s="413">
        <v>167.28</v>
      </c>
      <c r="G22020" s="414">
        <f t="shared" si="688"/>
        <v>0.75920612147297939</v>
      </c>
      <c r="H22020" s="415">
        <f t="shared" si="689"/>
        <v>0.75920612147297939</v>
      </c>
    </row>
    <row r="22021" spans="1:8" ht="15" hidden="1" thickBot="1">
      <c r="A22021" s="409">
        <v>202211</v>
      </c>
      <c r="B22021" s="196" t="s">
        <v>511</v>
      </c>
      <c r="C22021" s="197" t="s">
        <v>480</v>
      </c>
      <c r="D22021" s="198" t="s">
        <v>337</v>
      </c>
      <c r="E22021" s="421">
        <v>103396</v>
      </c>
      <c r="F22021" s="413">
        <v>167.28</v>
      </c>
      <c r="G22021" s="414">
        <f t="shared" si="688"/>
        <v>618.10138689622192</v>
      </c>
      <c r="H22021" s="415">
        <f t="shared" si="689"/>
        <v>3.0905069344811098</v>
      </c>
    </row>
    <row r="22022" spans="1:8" ht="15" hidden="1" thickBot="1">
      <c r="A22022" s="409">
        <v>202211</v>
      </c>
      <c r="B22022" s="196" t="s">
        <v>512</v>
      </c>
      <c r="C22022" s="197" t="s">
        <v>480</v>
      </c>
      <c r="D22022" s="198" t="s">
        <v>337</v>
      </c>
      <c r="E22022" s="421">
        <v>58116</v>
      </c>
      <c r="F22022" s="413">
        <v>167.28</v>
      </c>
      <c r="G22022" s="414">
        <f t="shared" si="688"/>
        <v>347.41750358680059</v>
      </c>
      <c r="H22022" s="415">
        <f t="shared" si="689"/>
        <v>1.7370875179340031</v>
      </c>
    </row>
    <row r="22023" spans="1:8" ht="15" hidden="1" thickBot="1">
      <c r="A22023" s="409">
        <v>202211</v>
      </c>
      <c r="B22023" s="196" t="s">
        <v>513</v>
      </c>
      <c r="C22023" s="197" t="s">
        <v>480</v>
      </c>
      <c r="D22023" s="198" t="s">
        <v>339</v>
      </c>
      <c r="E22023" s="421">
        <v>290</v>
      </c>
      <c r="F22023" s="413">
        <v>167.28</v>
      </c>
      <c r="G22023" s="414">
        <f t="shared" si="688"/>
        <v>1.7336202773792444</v>
      </c>
      <c r="H22023" s="415">
        <f t="shared" si="689"/>
        <v>1.7336202773792444</v>
      </c>
    </row>
    <row r="22024" spans="1:8" ht="15" hidden="1" thickBot="1">
      <c r="A22024" s="409">
        <v>202211</v>
      </c>
      <c r="B22024" s="196" t="s">
        <v>514</v>
      </c>
      <c r="C22024" s="197" t="s">
        <v>480</v>
      </c>
      <c r="D22024" s="198" t="s">
        <v>337</v>
      </c>
      <c r="E22024" s="421">
        <v>41692</v>
      </c>
      <c r="F22024" s="413">
        <v>167.28</v>
      </c>
      <c r="G22024" s="414">
        <f t="shared" si="688"/>
        <v>249.23481587757053</v>
      </c>
      <c r="H22024" s="415">
        <f t="shared" si="689"/>
        <v>1.2461740793878526</v>
      </c>
    </row>
    <row r="22025" spans="1:8" ht="15" hidden="1" thickBot="1">
      <c r="A22025" s="409">
        <v>202211</v>
      </c>
      <c r="B22025" s="196" t="s">
        <v>515</v>
      </c>
      <c r="C22025" s="197" t="s">
        <v>480</v>
      </c>
      <c r="D22025" s="198" t="s">
        <v>339</v>
      </c>
      <c r="E22025" s="421">
        <v>208</v>
      </c>
      <c r="F22025" s="413">
        <v>167.28</v>
      </c>
      <c r="G22025" s="414">
        <f t="shared" si="688"/>
        <v>1.2434241989478718</v>
      </c>
      <c r="H22025" s="415">
        <f t="shared" si="689"/>
        <v>1.2434241989478718</v>
      </c>
    </row>
    <row r="22026" spans="1:8" ht="15" hidden="1" thickBot="1">
      <c r="A22026" s="409">
        <v>202211</v>
      </c>
      <c r="B22026" s="196" t="s">
        <v>516</v>
      </c>
      <c r="C22026" s="197" t="s">
        <v>480</v>
      </c>
      <c r="D22026" s="198" t="s">
        <v>337</v>
      </c>
      <c r="E22026" s="421">
        <v>37980</v>
      </c>
      <c r="F22026" s="413">
        <v>167.28</v>
      </c>
      <c r="G22026" s="414">
        <f t="shared" si="688"/>
        <v>227.0444763271162</v>
      </c>
      <c r="H22026" s="415">
        <f t="shared" si="689"/>
        <v>1.1352223816355811</v>
      </c>
    </row>
    <row r="22027" spans="1:8" ht="15" hidden="1" thickBot="1">
      <c r="A22027" s="409">
        <v>202211</v>
      </c>
      <c r="B22027" s="196" t="s">
        <v>517</v>
      </c>
      <c r="C22027" s="197" t="s">
        <v>480</v>
      </c>
      <c r="D22027" s="198" t="s">
        <v>339</v>
      </c>
      <c r="E22027" s="421">
        <v>190</v>
      </c>
      <c r="F22027" s="413">
        <v>167.28</v>
      </c>
      <c r="G22027" s="414">
        <f t="shared" si="688"/>
        <v>1.135820181731229</v>
      </c>
      <c r="H22027" s="415">
        <f t="shared" si="689"/>
        <v>1.135820181731229</v>
      </c>
    </row>
    <row r="22028" spans="1:8" ht="15" hidden="1" thickBot="1">
      <c r="A22028" s="409">
        <v>202211</v>
      </c>
      <c r="B22028" s="196" t="s">
        <v>518</v>
      </c>
      <c r="C22028" s="197" t="s">
        <v>480</v>
      </c>
      <c r="D22028" s="198" t="s">
        <v>337</v>
      </c>
      <c r="E22028" s="421">
        <v>40470</v>
      </c>
      <c r="F22028" s="413">
        <v>167.28</v>
      </c>
      <c r="G22028" s="414">
        <f t="shared" si="688"/>
        <v>241.9296987087518</v>
      </c>
      <c r="H22028" s="415">
        <f t="shared" si="689"/>
        <v>1.209648493543759</v>
      </c>
    </row>
    <row r="22029" spans="1:8" ht="15" hidden="1" thickBot="1">
      <c r="A22029" s="409">
        <v>202211</v>
      </c>
      <c r="B22029" s="196" t="s">
        <v>519</v>
      </c>
      <c r="C22029" s="197" t="s">
        <v>480</v>
      </c>
      <c r="D22029" s="198" t="s">
        <v>339</v>
      </c>
      <c r="E22029" s="421">
        <v>202</v>
      </c>
      <c r="F22029" s="413">
        <v>167.28</v>
      </c>
      <c r="G22029" s="414">
        <f t="shared" si="688"/>
        <v>1.2075561932089909</v>
      </c>
      <c r="H22029" s="415">
        <f t="shared" si="689"/>
        <v>1.2075561932089909</v>
      </c>
    </row>
    <row r="22030" spans="1:8" ht="15" hidden="1" thickBot="1">
      <c r="A22030" s="409">
        <v>202211</v>
      </c>
      <c r="B22030" s="196" t="s">
        <v>520</v>
      </c>
      <c r="C22030" s="197" t="s">
        <v>480</v>
      </c>
      <c r="D22030" s="198" t="s">
        <v>337</v>
      </c>
      <c r="E22030" s="421">
        <v>23293</v>
      </c>
      <c r="F22030" s="413">
        <v>167.28</v>
      </c>
      <c r="G22030" s="414">
        <f t="shared" si="688"/>
        <v>139.24557627929221</v>
      </c>
      <c r="H22030" s="415">
        <f t="shared" si="689"/>
        <v>0.69622788139646108</v>
      </c>
    </row>
    <row r="22031" spans="1:8" ht="15" hidden="1" thickBot="1">
      <c r="A22031" s="409">
        <v>202211</v>
      </c>
      <c r="B22031" s="196" t="s">
        <v>521</v>
      </c>
      <c r="C22031" s="197" t="s">
        <v>480</v>
      </c>
      <c r="D22031" s="198" t="s">
        <v>339</v>
      </c>
      <c r="E22031" s="421">
        <v>116</v>
      </c>
      <c r="F22031" s="413">
        <v>167.28</v>
      </c>
      <c r="G22031" s="414">
        <f t="shared" si="688"/>
        <v>0.69344811095169778</v>
      </c>
      <c r="H22031" s="415">
        <f t="shared" si="689"/>
        <v>0.69344811095169778</v>
      </c>
    </row>
    <row r="22032" spans="1:8" ht="15" hidden="1" thickBot="1">
      <c r="A22032" s="409">
        <v>202211</v>
      </c>
      <c r="B22032" s="196" t="s">
        <v>522</v>
      </c>
      <c r="C22032" s="197" t="s">
        <v>480</v>
      </c>
      <c r="D22032" s="198" t="s">
        <v>337</v>
      </c>
      <c r="E22032" s="421">
        <v>25325</v>
      </c>
      <c r="F22032" s="413">
        <v>167.28</v>
      </c>
      <c r="G22032" s="414">
        <f t="shared" si="688"/>
        <v>151.39287422285989</v>
      </c>
      <c r="H22032" s="415">
        <f t="shared" si="689"/>
        <v>0.75696437111429948</v>
      </c>
    </row>
    <row r="22033" spans="1:8" ht="15" hidden="1" thickBot="1">
      <c r="A22033" s="409">
        <v>202211</v>
      </c>
      <c r="B22033" s="196" t="s">
        <v>523</v>
      </c>
      <c r="C22033" s="197" t="s">
        <v>480</v>
      </c>
      <c r="D22033" s="198" t="s">
        <v>337</v>
      </c>
      <c r="E22033" s="421">
        <v>12384</v>
      </c>
      <c r="F22033" s="413">
        <v>167.28</v>
      </c>
      <c r="G22033" s="414">
        <f t="shared" si="688"/>
        <v>74.031563845050215</v>
      </c>
      <c r="H22033" s="415">
        <f t="shared" si="689"/>
        <v>0.37015781922525109</v>
      </c>
    </row>
    <row r="22034" spans="1:8" ht="15" hidden="1" thickBot="1">
      <c r="A22034" s="409">
        <v>202211</v>
      </c>
      <c r="B22034" s="196" t="s">
        <v>524</v>
      </c>
      <c r="C22034" s="197" t="s">
        <v>480</v>
      </c>
      <c r="D22034" s="198" t="s">
        <v>339</v>
      </c>
      <c r="E22034" s="421">
        <v>61.9</v>
      </c>
      <c r="F22034" s="413">
        <v>167.28</v>
      </c>
      <c r="G22034" s="414">
        <f t="shared" si="688"/>
        <v>0.37003825920612149</v>
      </c>
      <c r="H22034" s="415">
        <f t="shared" si="689"/>
        <v>0.37003825920612149</v>
      </c>
    </row>
    <row r="22035" spans="1:8" ht="15" hidden="1" thickBot="1">
      <c r="A22035" s="409">
        <v>202211</v>
      </c>
      <c r="B22035" s="196" t="s">
        <v>525</v>
      </c>
      <c r="C22035" s="197" t="s">
        <v>480</v>
      </c>
      <c r="D22035" s="198" t="s">
        <v>337</v>
      </c>
      <c r="E22035" s="421">
        <v>32078</v>
      </c>
      <c r="F22035" s="413">
        <v>167.28</v>
      </c>
      <c r="G22035" s="414">
        <f t="shared" si="688"/>
        <v>191.76231468197034</v>
      </c>
      <c r="H22035" s="415">
        <f t="shared" si="689"/>
        <v>0.95881157340985168</v>
      </c>
    </row>
    <row r="22036" spans="1:8" ht="15" hidden="1" thickBot="1">
      <c r="A22036" s="409">
        <v>202211</v>
      </c>
      <c r="B22036" s="196" t="s">
        <v>526</v>
      </c>
      <c r="C22036" s="197" t="s">
        <v>480</v>
      </c>
      <c r="D22036" s="198" t="s">
        <v>339</v>
      </c>
      <c r="E22036" s="421">
        <v>160</v>
      </c>
      <c r="F22036" s="413">
        <v>167.28</v>
      </c>
      <c r="G22036" s="414">
        <f t="shared" si="688"/>
        <v>0.95648015303682443</v>
      </c>
      <c r="H22036" s="415">
        <f t="shared" si="689"/>
        <v>0.95648015303682443</v>
      </c>
    </row>
    <row r="22037" spans="1:8" ht="15" hidden="1" thickBot="1">
      <c r="A22037" s="409">
        <v>202211</v>
      </c>
      <c r="B22037" s="196" t="s">
        <v>527</v>
      </c>
      <c r="C22037" s="197" t="s">
        <v>480</v>
      </c>
      <c r="D22037" s="198" t="s">
        <v>337</v>
      </c>
      <c r="E22037" s="421">
        <v>34511</v>
      </c>
      <c r="F22037" s="413">
        <v>167.28</v>
      </c>
      <c r="G22037" s="414">
        <f t="shared" si="688"/>
        <v>206.30679100908657</v>
      </c>
      <c r="H22037" s="415">
        <f t="shared" si="689"/>
        <v>1.0315339550454328</v>
      </c>
    </row>
    <row r="22038" spans="1:8" ht="15" hidden="1" thickBot="1">
      <c r="A22038" s="409">
        <v>202211</v>
      </c>
      <c r="B22038" s="196" t="s">
        <v>528</v>
      </c>
      <c r="C22038" s="197" t="s">
        <v>480</v>
      </c>
      <c r="D22038" s="198" t="s">
        <v>339</v>
      </c>
      <c r="E22038" s="421">
        <v>172</v>
      </c>
      <c r="F22038" s="413">
        <v>167.28</v>
      </c>
      <c r="G22038" s="414">
        <f t="shared" si="688"/>
        <v>1.0282161645145864</v>
      </c>
      <c r="H22038" s="415">
        <f t="shared" si="689"/>
        <v>1.0282161645145864</v>
      </c>
    </row>
    <row r="22039" spans="1:8" ht="15" hidden="1" thickBot="1">
      <c r="A22039" s="409">
        <v>202211</v>
      </c>
      <c r="B22039" s="196" t="s">
        <v>529</v>
      </c>
      <c r="C22039" s="197" t="s">
        <v>480</v>
      </c>
      <c r="D22039" s="198" t="s">
        <v>337</v>
      </c>
      <c r="E22039" s="421">
        <v>59169</v>
      </c>
      <c r="F22039" s="413">
        <v>167.28</v>
      </c>
      <c r="G22039" s="414">
        <f t="shared" si="688"/>
        <v>353.71233859397415</v>
      </c>
      <c r="H22039" s="415">
        <f t="shared" si="689"/>
        <v>1.7685616929698709</v>
      </c>
    </row>
    <row r="22040" spans="1:8" ht="15" hidden="1" thickBot="1">
      <c r="A22040" s="409">
        <v>202211</v>
      </c>
      <c r="B22040" s="196" t="s">
        <v>530</v>
      </c>
      <c r="C22040" s="197" t="s">
        <v>480</v>
      </c>
      <c r="D22040" s="198" t="s">
        <v>337</v>
      </c>
      <c r="E22040" s="421">
        <v>0.01</v>
      </c>
      <c r="F22040" s="413">
        <v>167.28</v>
      </c>
      <c r="G22040" s="414">
        <f t="shared" si="688"/>
        <v>5.9780009564801534E-5</v>
      </c>
      <c r="H22040" s="415">
        <f t="shared" si="689"/>
        <v>2.9890004782400765E-7</v>
      </c>
    </row>
    <row r="22041" spans="1:8" ht="15" hidden="1" thickBot="1">
      <c r="A22041" s="409">
        <v>202211</v>
      </c>
      <c r="B22041" s="196" t="s">
        <v>531</v>
      </c>
      <c r="C22041" s="197" t="s">
        <v>480</v>
      </c>
      <c r="D22041" s="198" t="s">
        <v>339</v>
      </c>
      <c r="E22041" s="421">
        <v>0.01</v>
      </c>
      <c r="F22041" s="413">
        <v>167.28</v>
      </c>
      <c r="G22041" s="414">
        <f t="shared" si="688"/>
        <v>5.9780009564801534E-5</v>
      </c>
      <c r="H22041" s="415">
        <f t="shared" si="689"/>
        <v>5.9780009564801534E-5</v>
      </c>
    </row>
    <row r="22042" spans="1:8" ht="15" hidden="1" thickBot="1">
      <c r="A22042" s="409">
        <v>202211</v>
      </c>
      <c r="B22042" s="196" t="s">
        <v>532</v>
      </c>
      <c r="C22042" s="197" t="s">
        <v>480</v>
      </c>
      <c r="D22042" s="198" t="s">
        <v>337</v>
      </c>
      <c r="E22042" s="421">
        <v>72154</v>
      </c>
      <c r="F22042" s="413">
        <v>167.28</v>
      </c>
      <c r="G22042" s="414">
        <f t="shared" si="688"/>
        <v>431.33668101386894</v>
      </c>
      <c r="H22042" s="415">
        <f t="shared" si="689"/>
        <v>2.1566834050693449</v>
      </c>
    </row>
    <row r="22043" spans="1:8" ht="15" hidden="1" thickBot="1">
      <c r="A22043" s="409">
        <v>202211</v>
      </c>
      <c r="B22043" s="196" t="s">
        <v>533</v>
      </c>
      <c r="C22043" s="197" t="s">
        <v>480</v>
      </c>
      <c r="D22043" s="198" t="s">
        <v>337</v>
      </c>
      <c r="E22043" s="421">
        <v>65400</v>
      </c>
      <c r="F22043" s="413">
        <v>167.28</v>
      </c>
      <c r="G22043" s="414">
        <f t="shared" si="688"/>
        <v>390.96126255380199</v>
      </c>
      <c r="H22043" s="415">
        <f t="shared" si="689"/>
        <v>1.9548063127690098</v>
      </c>
    </row>
    <row r="22044" spans="1:8" ht="15" hidden="1" thickBot="1">
      <c r="A22044" s="409">
        <v>202211</v>
      </c>
      <c r="B22044" s="196" t="s">
        <v>534</v>
      </c>
      <c r="C22044" s="197" t="s">
        <v>480</v>
      </c>
      <c r="D22044" s="198" t="s">
        <v>339</v>
      </c>
      <c r="E22044" s="421">
        <v>327</v>
      </c>
      <c r="F22044" s="413">
        <v>167.28</v>
      </c>
      <c r="G22044" s="414">
        <f t="shared" si="688"/>
        <v>1.9548063127690101</v>
      </c>
      <c r="H22044" s="415">
        <f t="shared" si="689"/>
        <v>1.9548063127690101</v>
      </c>
    </row>
    <row r="22045" spans="1:8" ht="15" hidden="1" thickBot="1">
      <c r="A22045" s="409">
        <v>202211</v>
      </c>
      <c r="B22045" s="196" t="s">
        <v>535</v>
      </c>
      <c r="C22045" s="197" t="s">
        <v>480</v>
      </c>
      <c r="D22045" s="198" t="s">
        <v>337</v>
      </c>
      <c r="E22045" s="421">
        <v>84568</v>
      </c>
      <c r="F22045" s="413">
        <v>167.28</v>
      </c>
      <c r="G22045" s="414">
        <f t="shared" si="688"/>
        <v>505.5475848876136</v>
      </c>
      <c r="H22045" s="415">
        <f t="shared" si="689"/>
        <v>2.527737924438068</v>
      </c>
    </row>
    <row r="22046" spans="1:8" ht="15" hidden="1" thickBot="1">
      <c r="A22046" s="409">
        <v>202211</v>
      </c>
      <c r="B22046" s="196" t="s">
        <v>536</v>
      </c>
      <c r="C22046" s="197" t="s">
        <v>480</v>
      </c>
      <c r="D22046" s="198" t="s">
        <v>337</v>
      </c>
      <c r="E22046" s="421">
        <v>113114</v>
      </c>
      <c r="F22046" s="413">
        <v>167.28</v>
      </c>
      <c r="G22046" s="414">
        <f t="shared" si="688"/>
        <v>676.19560019129608</v>
      </c>
      <c r="H22046" s="415">
        <f t="shared" si="689"/>
        <v>3.3809780009564805</v>
      </c>
    </row>
    <row r="22047" spans="1:8" ht="15" hidden="1" thickBot="1">
      <c r="A22047" s="409">
        <v>202211</v>
      </c>
      <c r="B22047" s="196" t="s">
        <v>537</v>
      </c>
      <c r="C22047" s="197" t="s">
        <v>480</v>
      </c>
      <c r="D22047" s="198" t="s">
        <v>337</v>
      </c>
      <c r="E22047" s="421">
        <v>118907</v>
      </c>
      <c r="F22047" s="413">
        <v>167.28</v>
      </c>
      <c r="G22047" s="414">
        <f t="shared" si="688"/>
        <v>710.8261597321856</v>
      </c>
      <c r="H22047" s="415">
        <f t="shared" si="689"/>
        <v>3.5541307986609278</v>
      </c>
    </row>
    <row r="22048" spans="1:8" ht="15" hidden="1" thickBot="1">
      <c r="A22048" s="409">
        <v>202211</v>
      </c>
      <c r="B22048" s="196" t="s">
        <v>538</v>
      </c>
      <c r="C22048" s="197" t="s">
        <v>480</v>
      </c>
      <c r="D22048" s="198" t="s">
        <v>339</v>
      </c>
      <c r="E22048" s="421">
        <v>595</v>
      </c>
      <c r="F22048" s="413">
        <v>167.28</v>
      </c>
      <c r="G22048" s="414">
        <f t="shared" si="688"/>
        <v>3.5569105691056908</v>
      </c>
      <c r="H22048" s="415">
        <f t="shared" si="689"/>
        <v>3.5569105691056908</v>
      </c>
    </row>
    <row r="22049" spans="1:8" ht="15" hidden="1" thickBot="1">
      <c r="A22049" s="409">
        <v>202211</v>
      </c>
      <c r="B22049" s="196" t="s">
        <v>539</v>
      </c>
      <c r="C22049" s="197" t="s">
        <v>480</v>
      </c>
      <c r="D22049" s="198" t="s">
        <v>337</v>
      </c>
      <c r="E22049" s="421">
        <v>121735</v>
      </c>
      <c r="F22049" s="413">
        <v>167.28</v>
      </c>
      <c r="G22049" s="414">
        <f t="shared" si="688"/>
        <v>727.73194643711145</v>
      </c>
      <c r="H22049" s="415">
        <f t="shared" si="689"/>
        <v>3.6386597321855572</v>
      </c>
    </row>
    <row r="22050" spans="1:8" ht="15" hidden="1" thickBot="1">
      <c r="A22050" s="409">
        <v>202211</v>
      </c>
      <c r="B22050" s="196" t="s">
        <v>540</v>
      </c>
      <c r="C22050" s="197" t="s">
        <v>480</v>
      </c>
      <c r="D22050" s="198" t="s">
        <v>337</v>
      </c>
      <c r="E22050" s="421">
        <v>111455</v>
      </c>
      <c r="F22050" s="413">
        <v>167.28</v>
      </c>
      <c r="G22050" s="414">
        <f t="shared" si="688"/>
        <v>666.27809660449543</v>
      </c>
      <c r="H22050" s="415">
        <f t="shared" si="689"/>
        <v>3.331390483022477</v>
      </c>
    </row>
    <row r="22051" spans="1:8" ht="15" hidden="1" thickBot="1">
      <c r="A22051" s="409">
        <v>202211</v>
      </c>
      <c r="B22051" s="196" t="s">
        <v>541</v>
      </c>
      <c r="C22051" s="197" t="s">
        <v>480</v>
      </c>
      <c r="D22051" s="198" t="s">
        <v>337</v>
      </c>
      <c r="E22051" s="421">
        <v>113653</v>
      </c>
      <c r="F22051" s="413">
        <v>167.28</v>
      </c>
      <c r="G22051" s="414">
        <f t="shared" si="688"/>
        <v>679.41774270683879</v>
      </c>
      <c r="H22051" s="415">
        <f t="shared" si="689"/>
        <v>3.3970887135341941</v>
      </c>
    </row>
    <row r="22052" spans="1:8" ht="15" hidden="1" thickBot="1">
      <c r="A22052" s="409">
        <v>202211</v>
      </c>
      <c r="B22052" s="196" t="s">
        <v>542</v>
      </c>
      <c r="C22052" s="197" t="s">
        <v>480</v>
      </c>
      <c r="D22052" s="198" t="s">
        <v>337</v>
      </c>
      <c r="E22052" s="421">
        <v>89693</v>
      </c>
      <c r="F22052" s="413">
        <v>167.28</v>
      </c>
      <c r="G22052" s="414">
        <f t="shared" si="688"/>
        <v>536.18483978957431</v>
      </c>
      <c r="H22052" s="415">
        <f t="shared" si="689"/>
        <v>2.6809241989478716</v>
      </c>
    </row>
    <row r="22053" spans="1:8" ht="15" hidden="1" thickBot="1">
      <c r="A22053" s="409">
        <v>202211</v>
      </c>
      <c r="B22053" s="196" t="s">
        <v>543</v>
      </c>
      <c r="C22053" s="197" t="s">
        <v>480</v>
      </c>
      <c r="D22053" s="198" t="s">
        <v>337</v>
      </c>
      <c r="E22053" s="421">
        <v>159100</v>
      </c>
      <c r="F22053" s="413">
        <v>167.28</v>
      </c>
      <c r="G22053" s="414">
        <f t="shared" si="688"/>
        <v>951.09995217599237</v>
      </c>
      <c r="H22053" s="415">
        <f t="shared" si="689"/>
        <v>4.7554997608799621</v>
      </c>
    </row>
    <row r="22054" spans="1:8" ht="15" hidden="1" thickBot="1">
      <c r="A22054" s="409">
        <v>202211</v>
      </c>
      <c r="B22054" s="196" t="s">
        <v>544</v>
      </c>
      <c r="C22054" s="197" t="s">
        <v>480</v>
      </c>
      <c r="D22054" s="198" t="s">
        <v>337</v>
      </c>
      <c r="E22054" s="421">
        <v>104239</v>
      </c>
      <c r="F22054" s="413">
        <v>167.28</v>
      </c>
      <c r="G22054" s="414">
        <f t="shared" si="688"/>
        <v>623.14084170253466</v>
      </c>
      <c r="H22054" s="415">
        <f t="shared" si="689"/>
        <v>3.1157042085126734</v>
      </c>
    </row>
    <row r="22055" spans="1:8" ht="15" hidden="1" thickBot="1">
      <c r="A22055" s="409">
        <v>202211</v>
      </c>
      <c r="B22055" s="196" t="s">
        <v>545</v>
      </c>
      <c r="C22055" s="197" t="s">
        <v>480</v>
      </c>
      <c r="D22055" s="198" t="s">
        <v>339</v>
      </c>
      <c r="E22055" s="421">
        <v>521</v>
      </c>
      <c r="F22055" s="413">
        <v>167.28</v>
      </c>
      <c r="G22055" s="414">
        <f t="shared" si="688"/>
        <v>3.1145384983261599</v>
      </c>
      <c r="H22055" s="415">
        <f t="shared" si="689"/>
        <v>3.1145384983261599</v>
      </c>
    </row>
    <row r="22056" spans="1:8" ht="15" hidden="1" thickBot="1">
      <c r="A22056" s="409">
        <v>202211</v>
      </c>
      <c r="B22056" s="196" t="s">
        <v>546</v>
      </c>
      <c r="C22056" s="197" t="s">
        <v>480</v>
      </c>
      <c r="D22056" s="198" t="s">
        <v>337</v>
      </c>
      <c r="E22056" s="421">
        <v>104239</v>
      </c>
      <c r="F22056" s="413">
        <v>167.28</v>
      </c>
      <c r="G22056" s="414">
        <f t="shared" si="688"/>
        <v>623.14084170253466</v>
      </c>
      <c r="H22056" s="415">
        <f t="shared" si="689"/>
        <v>3.1157042085126734</v>
      </c>
    </row>
    <row r="22057" spans="1:8" ht="15" hidden="1" thickBot="1">
      <c r="A22057" s="409">
        <v>202211</v>
      </c>
      <c r="B22057" s="196" t="s">
        <v>547</v>
      </c>
      <c r="C22057" s="197" t="s">
        <v>480</v>
      </c>
      <c r="D22057" s="198" t="s">
        <v>339</v>
      </c>
      <c r="E22057" s="421">
        <v>521</v>
      </c>
      <c r="F22057" s="413">
        <v>167.28</v>
      </c>
      <c r="G22057" s="414">
        <f t="shared" si="688"/>
        <v>3.1145384983261599</v>
      </c>
      <c r="H22057" s="415">
        <f t="shared" si="689"/>
        <v>3.1145384983261599</v>
      </c>
    </row>
    <row r="22058" spans="1:8" ht="15" hidden="1" thickBot="1">
      <c r="A22058" s="409">
        <v>202211</v>
      </c>
      <c r="B22058" s="196" t="s">
        <v>548</v>
      </c>
      <c r="C22058" s="197" t="s">
        <v>480</v>
      </c>
      <c r="D22058" s="198" t="s">
        <v>339</v>
      </c>
      <c r="E22058" s="421">
        <v>568</v>
      </c>
      <c r="F22058" s="413">
        <v>167.28</v>
      </c>
      <c r="G22058" s="414">
        <f t="shared" si="688"/>
        <v>3.3955045432807269</v>
      </c>
      <c r="H22058" s="415">
        <f t="shared" si="689"/>
        <v>3.3955045432807269</v>
      </c>
    </row>
    <row r="22059" spans="1:8" ht="15" hidden="1" thickBot="1">
      <c r="A22059" s="409">
        <v>202211</v>
      </c>
      <c r="B22059" s="196" t="s">
        <v>549</v>
      </c>
      <c r="C22059" s="197" t="s">
        <v>480</v>
      </c>
      <c r="D22059" s="198" t="s">
        <v>337</v>
      </c>
      <c r="E22059" s="421">
        <v>104239</v>
      </c>
      <c r="F22059" s="413">
        <v>167.28</v>
      </c>
      <c r="G22059" s="414">
        <f t="shared" si="688"/>
        <v>623.14084170253466</v>
      </c>
      <c r="H22059" s="415">
        <f t="shared" si="689"/>
        <v>3.1157042085126734</v>
      </c>
    </row>
    <row r="22060" spans="1:8" ht="15" hidden="1" thickBot="1">
      <c r="A22060" s="409">
        <v>202211</v>
      </c>
      <c r="B22060" s="196" t="s">
        <v>550</v>
      </c>
      <c r="C22060" s="197" t="s">
        <v>480</v>
      </c>
      <c r="D22060" s="198" t="s">
        <v>337</v>
      </c>
      <c r="E22060" s="421">
        <v>113653</v>
      </c>
      <c r="F22060" s="413">
        <v>167.28</v>
      </c>
      <c r="G22060" s="414">
        <f t="shared" si="688"/>
        <v>679.41774270683879</v>
      </c>
      <c r="H22060" s="415">
        <f t="shared" si="689"/>
        <v>3.3970887135341941</v>
      </c>
    </row>
    <row r="22061" spans="1:8" ht="15" hidden="1" thickBot="1">
      <c r="A22061" s="409">
        <v>202211</v>
      </c>
      <c r="B22061" s="196" t="s">
        <v>551</v>
      </c>
      <c r="C22061" s="197" t="s">
        <v>480</v>
      </c>
      <c r="D22061" s="198" t="s">
        <v>339</v>
      </c>
      <c r="E22061" s="421">
        <v>568</v>
      </c>
      <c r="F22061" s="413">
        <v>167.28</v>
      </c>
      <c r="G22061" s="414">
        <f t="shared" si="688"/>
        <v>3.3955045432807269</v>
      </c>
      <c r="H22061" s="415">
        <f t="shared" si="689"/>
        <v>3.3955045432807269</v>
      </c>
    </row>
    <row r="22062" spans="1:8" ht="15" hidden="1" thickBot="1">
      <c r="A22062" s="409">
        <v>202211</v>
      </c>
      <c r="B22062" s="196" t="s">
        <v>552</v>
      </c>
      <c r="C22062" s="197" t="s">
        <v>480</v>
      </c>
      <c r="D22062" s="198" t="s">
        <v>337</v>
      </c>
      <c r="E22062" s="421">
        <v>113809</v>
      </c>
      <c r="F22062" s="413">
        <v>167.28</v>
      </c>
      <c r="G22062" s="414">
        <f t="shared" si="688"/>
        <v>680.35031085604976</v>
      </c>
      <c r="H22062" s="415">
        <f t="shared" si="689"/>
        <v>3.4017515542802488</v>
      </c>
    </row>
    <row r="22063" spans="1:8" ht="15" hidden="1" thickBot="1">
      <c r="A22063" s="409">
        <v>202211</v>
      </c>
      <c r="B22063" s="196" t="s">
        <v>553</v>
      </c>
      <c r="C22063" s="197" t="s">
        <v>480</v>
      </c>
      <c r="D22063" s="198" t="s">
        <v>339</v>
      </c>
      <c r="E22063" s="421">
        <v>569</v>
      </c>
      <c r="F22063" s="413">
        <v>167.28</v>
      </c>
      <c r="G22063" s="414">
        <f t="shared" si="688"/>
        <v>3.401482544237207</v>
      </c>
      <c r="H22063" s="415">
        <f t="shared" si="689"/>
        <v>3.401482544237207</v>
      </c>
    </row>
    <row r="22064" spans="1:8" ht="15" hidden="1" thickBot="1">
      <c r="A22064" s="409">
        <v>202211</v>
      </c>
      <c r="B22064" s="196" t="s">
        <v>554</v>
      </c>
      <c r="C22064" s="197" t="s">
        <v>480</v>
      </c>
      <c r="D22064" s="198" t="s">
        <v>337</v>
      </c>
      <c r="E22064" s="421">
        <v>113809</v>
      </c>
      <c r="F22064" s="413">
        <v>167.28</v>
      </c>
      <c r="G22064" s="414">
        <f t="shared" si="688"/>
        <v>680.35031085604976</v>
      </c>
      <c r="H22064" s="415">
        <f t="shared" si="689"/>
        <v>3.4017515542802488</v>
      </c>
    </row>
    <row r="22065" spans="1:8" ht="15" hidden="1" thickBot="1">
      <c r="A22065" s="409">
        <v>202211</v>
      </c>
      <c r="B22065" s="196" t="s">
        <v>555</v>
      </c>
      <c r="C22065" s="197" t="s">
        <v>480</v>
      </c>
      <c r="D22065" s="198" t="s">
        <v>339</v>
      </c>
      <c r="E22065" s="421">
        <v>569</v>
      </c>
      <c r="F22065" s="413">
        <v>167.28</v>
      </c>
      <c r="G22065" s="414">
        <f t="shared" si="688"/>
        <v>3.401482544237207</v>
      </c>
      <c r="H22065" s="415">
        <f t="shared" si="689"/>
        <v>3.401482544237207</v>
      </c>
    </row>
    <row r="22066" spans="1:8" ht="15" hidden="1" thickBot="1">
      <c r="A22066" s="409">
        <v>202211</v>
      </c>
      <c r="B22066" s="196" t="s">
        <v>556</v>
      </c>
      <c r="C22066" s="197" t="s">
        <v>480</v>
      </c>
      <c r="D22066" s="198" t="s">
        <v>337</v>
      </c>
      <c r="E22066" s="421">
        <v>111429</v>
      </c>
      <c r="F22066" s="413">
        <v>167.28</v>
      </c>
      <c r="G22066" s="414">
        <f t="shared" si="688"/>
        <v>666.12266857962697</v>
      </c>
      <c r="H22066" s="415">
        <f t="shared" si="689"/>
        <v>3.3306133428981348</v>
      </c>
    </row>
    <row r="22067" spans="1:8" ht="15" hidden="1" thickBot="1">
      <c r="A22067" s="409">
        <v>202211</v>
      </c>
      <c r="B22067" s="196" t="s">
        <v>557</v>
      </c>
      <c r="C22067" s="197" t="s">
        <v>480</v>
      </c>
      <c r="D22067" s="198" t="s">
        <v>337</v>
      </c>
      <c r="E22067" s="421">
        <v>130645</v>
      </c>
      <c r="F22067" s="413">
        <v>167.28</v>
      </c>
      <c r="G22067" s="414">
        <f t="shared" si="688"/>
        <v>780.9959349593496</v>
      </c>
      <c r="H22067" s="415">
        <f t="shared" si="689"/>
        <v>3.9049796747967478</v>
      </c>
    </row>
    <row r="22068" spans="1:8" ht="15" hidden="1" thickBot="1">
      <c r="A22068" s="409">
        <v>202211</v>
      </c>
      <c r="B22068" s="196" t="s">
        <v>558</v>
      </c>
      <c r="C22068" s="197" t="s">
        <v>480</v>
      </c>
      <c r="D22068" s="198" t="s">
        <v>339</v>
      </c>
      <c r="E22068" s="421">
        <v>653</v>
      </c>
      <c r="F22068" s="413">
        <v>167.28</v>
      </c>
      <c r="G22068" s="414">
        <f t="shared" si="688"/>
        <v>3.9036346245815401</v>
      </c>
      <c r="H22068" s="415">
        <f t="shared" si="689"/>
        <v>3.9036346245815401</v>
      </c>
    </row>
    <row r="22069" spans="1:8" ht="15" hidden="1" thickBot="1">
      <c r="A22069" s="409">
        <v>202211</v>
      </c>
      <c r="B22069" s="196" t="s">
        <v>559</v>
      </c>
      <c r="C22069" s="197" t="s">
        <v>480</v>
      </c>
      <c r="D22069" s="198" t="s">
        <v>337</v>
      </c>
      <c r="E22069" s="421">
        <v>71043</v>
      </c>
      <c r="F22069" s="413">
        <v>167.28</v>
      </c>
      <c r="G22069" s="414">
        <f t="shared" si="688"/>
        <v>424.69512195121951</v>
      </c>
      <c r="H22069" s="415">
        <f t="shared" si="689"/>
        <v>2.1234756097560976</v>
      </c>
    </row>
    <row r="22070" spans="1:8" ht="15" hidden="1" thickBot="1">
      <c r="A22070" s="409">
        <v>202211</v>
      </c>
      <c r="B22070" s="196" t="s">
        <v>560</v>
      </c>
      <c r="C22070" s="197" t="s">
        <v>480</v>
      </c>
      <c r="D22070" s="198" t="s">
        <v>339</v>
      </c>
      <c r="E22070" s="421">
        <v>355</v>
      </c>
      <c r="F22070" s="413">
        <v>167.28</v>
      </c>
      <c r="G22070" s="414">
        <f t="shared" si="688"/>
        <v>2.1221903395504542</v>
      </c>
      <c r="H22070" s="415">
        <f t="shared" si="689"/>
        <v>2.1221903395504542</v>
      </c>
    </row>
    <row r="22071" spans="1:8" ht="15" hidden="1" thickBot="1">
      <c r="A22071" s="409">
        <v>202211</v>
      </c>
      <c r="B22071" s="196" t="s">
        <v>2609</v>
      </c>
      <c r="C22071" s="197" t="s">
        <v>480</v>
      </c>
      <c r="D22071" s="198" t="s">
        <v>337</v>
      </c>
      <c r="E22071" s="421">
        <v>161315</v>
      </c>
      <c r="F22071" s="413">
        <v>167.28</v>
      </c>
      <c r="G22071" s="414">
        <f t="shared" si="688"/>
        <v>964.34122429459592</v>
      </c>
      <c r="H22071" s="415">
        <f t="shared" si="689"/>
        <v>4.8217061214729799</v>
      </c>
    </row>
    <row r="22072" spans="1:8" ht="15" hidden="1" thickBot="1">
      <c r="A22072" s="409">
        <v>202211</v>
      </c>
      <c r="B22072" s="196" t="s">
        <v>2610</v>
      </c>
      <c r="C22072" s="197" t="s">
        <v>480</v>
      </c>
      <c r="D22072" s="198" t="s">
        <v>339</v>
      </c>
      <c r="E22072" s="421">
        <v>807</v>
      </c>
      <c r="F22072" s="413">
        <v>167.28</v>
      </c>
      <c r="G22072" s="414">
        <f t="shared" si="688"/>
        <v>4.8242467718794835</v>
      </c>
      <c r="H22072" s="415">
        <f t="shared" si="689"/>
        <v>4.8242467718794835</v>
      </c>
    </row>
    <row r="22073" spans="1:8" ht="15" hidden="1" thickBot="1">
      <c r="A22073" s="409">
        <v>202211</v>
      </c>
      <c r="B22073" s="196" t="s">
        <v>561</v>
      </c>
      <c r="C22073" s="197" t="s">
        <v>480</v>
      </c>
      <c r="D22073" s="198" t="s">
        <v>337</v>
      </c>
      <c r="E22073" s="421">
        <v>71043</v>
      </c>
      <c r="F22073" s="413">
        <v>167.28</v>
      </c>
      <c r="G22073" s="414">
        <f t="shared" si="688"/>
        <v>424.69512195121951</v>
      </c>
      <c r="H22073" s="415">
        <f t="shared" si="689"/>
        <v>2.1234756097560976</v>
      </c>
    </row>
    <row r="22074" spans="1:8" ht="15" hidden="1" thickBot="1">
      <c r="A22074" s="409">
        <v>202211</v>
      </c>
      <c r="B22074" s="196" t="s">
        <v>562</v>
      </c>
      <c r="C22074" s="197" t="s">
        <v>480</v>
      </c>
      <c r="D22074" s="198" t="s">
        <v>339</v>
      </c>
      <c r="E22074" s="421">
        <v>355</v>
      </c>
      <c r="F22074" s="413">
        <v>167.28</v>
      </c>
      <c r="G22074" s="414">
        <f t="shared" si="688"/>
        <v>2.1221903395504542</v>
      </c>
      <c r="H22074" s="415">
        <f t="shared" si="689"/>
        <v>2.1221903395504542</v>
      </c>
    </row>
    <row r="22075" spans="1:8" ht="15" hidden="1" thickBot="1">
      <c r="A22075" s="409">
        <v>202211</v>
      </c>
      <c r="B22075" s="196" t="s">
        <v>563</v>
      </c>
      <c r="C22075" s="197" t="s">
        <v>480</v>
      </c>
      <c r="D22075" s="198" t="s">
        <v>337</v>
      </c>
      <c r="E22075" s="421">
        <v>71043</v>
      </c>
      <c r="F22075" s="413">
        <v>167.28</v>
      </c>
      <c r="G22075" s="414">
        <f t="shared" si="688"/>
        <v>424.69512195121951</v>
      </c>
      <c r="H22075" s="415">
        <f t="shared" si="689"/>
        <v>2.1234756097560976</v>
      </c>
    </row>
    <row r="22076" spans="1:8" ht="15" hidden="1" thickBot="1">
      <c r="A22076" s="409">
        <v>202211</v>
      </c>
      <c r="B22076" s="196" t="s">
        <v>564</v>
      </c>
      <c r="C22076" s="197" t="s">
        <v>480</v>
      </c>
      <c r="D22076" s="198" t="s">
        <v>337</v>
      </c>
      <c r="E22076" s="421">
        <v>71043</v>
      </c>
      <c r="F22076" s="413">
        <v>167.28</v>
      </c>
      <c r="G22076" s="414">
        <f t="shared" si="688"/>
        <v>424.69512195121951</v>
      </c>
      <c r="H22076" s="415">
        <f t="shared" si="689"/>
        <v>2.1234756097560976</v>
      </c>
    </row>
    <row r="22077" spans="1:8" ht="15" hidden="1" thickBot="1">
      <c r="A22077" s="409">
        <v>202211</v>
      </c>
      <c r="B22077" s="196" t="s">
        <v>565</v>
      </c>
      <c r="C22077" s="197" t="s">
        <v>480</v>
      </c>
      <c r="D22077" s="198" t="s">
        <v>339</v>
      </c>
      <c r="E22077" s="421">
        <v>355</v>
      </c>
      <c r="F22077" s="413">
        <v>167.28</v>
      </c>
      <c r="G22077" s="414">
        <f t="shared" si="688"/>
        <v>2.1221903395504542</v>
      </c>
      <c r="H22077" s="415">
        <f t="shared" si="689"/>
        <v>2.1221903395504542</v>
      </c>
    </row>
    <row r="22078" spans="1:8" ht="15" hidden="1" thickBot="1">
      <c r="A22078" s="409">
        <v>202211</v>
      </c>
      <c r="B22078" s="196" t="s">
        <v>566</v>
      </c>
      <c r="C22078" s="197" t="s">
        <v>480</v>
      </c>
      <c r="D22078" s="198" t="s">
        <v>337</v>
      </c>
      <c r="E22078" s="421">
        <v>95759</v>
      </c>
      <c r="F22078" s="413">
        <v>167.28</v>
      </c>
      <c r="G22078" s="414">
        <f t="shared" si="688"/>
        <v>572.44739359158302</v>
      </c>
      <c r="H22078" s="415">
        <f t="shared" si="689"/>
        <v>2.8622369679579149</v>
      </c>
    </row>
    <row r="22079" spans="1:8" ht="15" hidden="1" thickBot="1">
      <c r="A22079" s="409">
        <v>202211</v>
      </c>
      <c r="B22079" s="196" t="s">
        <v>567</v>
      </c>
      <c r="C22079" s="197" t="s">
        <v>480</v>
      </c>
      <c r="D22079" s="198" t="s">
        <v>339</v>
      </c>
      <c r="E22079" s="421">
        <v>479</v>
      </c>
      <c r="F22079" s="413">
        <v>167.28</v>
      </c>
      <c r="G22079" s="414">
        <f t="shared" si="688"/>
        <v>2.8634624581539931</v>
      </c>
      <c r="H22079" s="415">
        <f t="shared" si="689"/>
        <v>2.8634624581539931</v>
      </c>
    </row>
    <row r="22080" spans="1:8" ht="15" hidden="1" thickBot="1">
      <c r="A22080" s="409">
        <v>202211</v>
      </c>
      <c r="B22080" s="196" t="s">
        <v>568</v>
      </c>
      <c r="C22080" s="197" t="s">
        <v>480</v>
      </c>
      <c r="D22080" s="198" t="s">
        <v>337</v>
      </c>
      <c r="E22080" s="421">
        <v>71043</v>
      </c>
      <c r="F22080" s="413">
        <v>167.28</v>
      </c>
      <c r="G22080" s="414">
        <f t="shared" si="688"/>
        <v>424.69512195121951</v>
      </c>
      <c r="H22080" s="415">
        <f t="shared" si="689"/>
        <v>2.1234756097560976</v>
      </c>
    </row>
    <row r="22081" spans="1:8" ht="15" hidden="1" thickBot="1">
      <c r="A22081" s="409">
        <v>202211</v>
      </c>
      <c r="B22081" s="196" t="s">
        <v>569</v>
      </c>
      <c r="C22081" s="197" t="s">
        <v>480</v>
      </c>
      <c r="D22081" s="198" t="s">
        <v>339</v>
      </c>
      <c r="E22081" s="421">
        <v>355</v>
      </c>
      <c r="F22081" s="413">
        <v>167.28</v>
      </c>
      <c r="G22081" s="414">
        <f t="shared" si="688"/>
        <v>2.1221903395504542</v>
      </c>
      <c r="H22081" s="415">
        <f t="shared" si="689"/>
        <v>2.1221903395504542</v>
      </c>
    </row>
    <row r="22082" spans="1:8" ht="15" hidden="1" thickBot="1">
      <c r="A22082" s="409">
        <v>202211</v>
      </c>
      <c r="B22082" s="196" t="s">
        <v>570</v>
      </c>
      <c r="C22082" s="197" t="s">
        <v>480</v>
      </c>
      <c r="D22082" s="198" t="s">
        <v>337</v>
      </c>
      <c r="E22082" s="421">
        <v>312380</v>
      </c>
      <c r="F22082" s="413">
        <v>167.28</v>
      </c>
      <c r="G22082" s="414">
        <f t="shared" ref="G22082:G22145" si="690">+E22082/F22082</f>
        <v>1867.4079387852703</v>
      </c>
      <c r="H22082" s="415">
        <f t="shared" ref="H22082:H22145" si="691">IF(D22082="TB",G22082/200,IF(D22082="LT",G22082,"VER"))</f>
        <v>9.3370396939263518</v>
      </c>
    </row>
    <row r="22083" spans="1:8" ht="15" hidden="1" thickBot="1">
      <c r="A22083" s="409">
        <v>202211</v>
      </c>
      <c r="B22083" s="196" t="s">
        <v>571</v>
      </c>
      <c r="C22083" s="197" t="s">
        <v>480</v>
      </c>
      <c r="D22083" s="198" t="s">
        <v>339</v>
      </c>
      <c r="E22083" s="421">
        <v>1562</v>
      </c>
      <c r="F22083" s="413">
        <v>167.28</v>
      </c>
      <c r="G22083" s="414">
        <f t="shared" si="690"/>
        <v>9.3376374940219993</v>
      </c>
      <c r="H22083" s="415">
        <f t="shared" si="691"/>
        <v>9.3376374940219993</v>
      </c>
    </row>
    <row r="22084" spans="1:8" ht="15" hidden="1" thickBot="1">
      <c r="A22084" s="409">
        <v>202211</v>
      </c>
      <c r="B22084" s="196" t="s">
        <v>572</v>
      </c>
      <c r="C22084" s="197" t="s">
        <v>573</v>
      </c>
      <c r="D22084" s="198" t="s">
        <v>337</v>
      </c>
      <c r="E22084" s="421">
        <v>141726</v>
      </c>
      <c r="F22084" s="413">
        <v>167.28</v>
      </c>
      <c r="G22084" s="414">
        <f t="shared" si="690"/>
        <v>847.23816355810618</v>
      </c>
      <c r="H22084" s="415">
        <f t="shared" si="691"/>
        <v>4.236190817790531</v>
      </c>
    </row>
    <row r="22085" spans="1:8" ht="15" hidden="1" thickBot="1">
      <c r="A22085" s="409">
        <v>202211</v>
      </c>
      <c r="B22085" s="196" t="s">
        <v>574</v>
      </c>
      <c r="C22085" s="197" t="s">
        <v>480</v>
      </c>
      <c r="D22085" s="198" t="s">
        <v>337</v>
      </c>
      <c r="E22085" s="421">
        <v>43070</v>
      </c>
      <c r="F22085" s="413">
        <v>167.28</v>
      </c>
      <c r="G22085" s="414">
        <f t="shared" si="690"/>
        <v>257.47250119560022</v>
      </c>
      <c r="H22085" s="415">
        <f t="shared" si="691"/>
        <v>1.2873625059780012</v>
      </c>
    </row>
    <row r="22086" spans="1:8" ht="15" hidden="1" thickBot="1">
      <c r="A22086" s="409">
        <v>202211</v>
      </c>
      <c r="B22086" s="196" t="s">
        <v>575</v>
      </c>
      <c r="C22086" s="197" t="s">
        <v>480</v>
      </c>
      <c r="D22086" s="198" t="s">
        <v>337</v>
      </c>
      <c r="E22086" s="421">
        <v>0.01</v>
      </c>
      <c r="F22086" s="413">
        <v>167.28</v>
      </c>
      <c r="G22086" s="414">
        <f t="shared" si="690"/>
        <v>5.9780009564801534E-5</v>
      </c>
      <c r="H22086" s="415">
        <f t="shared" si="691"/>
        <v>2.9890004782400765E-7</v>
      </c>
    </row>
    <row r="22087" spans="1:8" ht="15" hidden="1" thickBot="1">
      <c r="A22087" s="409">
        <v>202211</v>
      </c>
      <c r="B22087" s="196" t="s">
        <v>576</v>
      </c>
      <c r="C22087" s="197" t="s">
        <v>480</v>
      </c>
      <c r="D22087" s="198" t="s">
        <v>339</v>
      </c>
      <c r="E22087" s="421">
        <v>0.01</v>
      </c>
      <c r="F22087" s="413">
        <v>167.28</v>
      </c>
      <c r="G22087" s="414">
        <f t="shared" si="690"/>
        <v>5.9780009564801534E-5</v>
      </c>
      <c r="H22087" s="415">
        <f t="shared" si="691"/>
        <v>5.9780009564801534E-5</v>
      </c>
    </row>
    <row r="22088" spans="1:8" ht="15" hidden="1" thickBot="1">
      <c r="A22088" s="409">
        <v>202211</v>
      </c>
      <c r="B22088" s="196" t="s">
        <v>577</v>
      </c>
      <c r="C22088" s="197" t="s">
        <v>480</v>
      </c>
      <c r="D22088" s="198" t="s">
        <v>337</v>
      </c>
      <c r="E22088" s="421">
        <v>183442</v>
      </c>
      <c r="F22088" s="413">
        <v>167.28</v>
      </c>
      <c r="G22088" s="414">
        <f t="shared" si="690"/>
        <v>1096.6164514586321</v>
      </c>
      <c r="H22088" s="415">
        <f t="shared" si="691"/>
        <v>5.4830822572931606</v>
      </c>
    </row>
    <row r="22089" spans="1:8" ht="15" hidden="1" thickBot="1">
      <c r="A22089" s="409">
        <v>202211</v>
      </c>
      <c r="B22089" s="196" t="s">
        <v>578</v>
      </c>
      <c r="C22089" s="197" t="s">
        <v>480</v>
      </c>
      <c r="D22089" s="198" t="s">
        <v>339</v>
      </c>
      <c r="E22089" s="421">
        <v>917</v>
      </c>
      <c r="F22089" s="413">
        <v>167.28</v>
      </c>
      <c r="G22089" s="414">
        <f t="shared" si="690"/>
        <v>5.4818268770923</v>
      </c>
      <c r="H22089" s="415">
        <f t="shared" si="691"/>
        <v>5.4818268770923</v>
      </c>
    </row>
    <row r="22090" spans="1:8" ht="15" hidden="1" thickBot="1">
      <c r="A22090" s="409">
        <v>202211</v>
      </c>
      <c r="B22090" s="196" t="s">
        <v>579</v>
      </c>
      <c r="C22090" s="197" t="s">
        <v>480</v>
      </c>
      <c r="D22090" s="198" t="s">
        <v>337</v>
      </c>
      <c r="E22090" s="421">
        <v>183442</v>
      </c>
      <c r="F22090" s="413">
        <v>167.28</v>
      </c>
      <c r="G22090" s="414">
        <f t="shared" si="690"/>
        <v>1096.6164514586321</v>
      </c>
      <c r="H22090" s="415">
        <f t="shared" si="691"/>
        <v>5.4830822572931606</v>
      </c>
    </row>
    <row r="22091" spans="1:8" ht="15" hidden="1" thickBot="1">
      <c r="A22091" s="409">
        <v>202211</v>
      </c>
      <c r="B22091" s="196" t="s">
        <v>580</v>
      </c>
      <c r="C22091" s="197" t="s">
        <v>480</v>
      </c>
      <c r="D22091" s="198" t="s">
        <v>339</v>
      </c>
      <c r="E22091" s="421">
        <v>917</v>
      </c>
      <c r="F22091" s="413">
        <v>167.28</v>
      </c>
      <c r="G22091" s="414">
        <f t="shared" si="690"/>
        <v>5.4818268770923</v>
      </c>
      <c r="H22091" s="415">
        <f t="shared" si="691"/>
        <v>5.4818268770923</v>
      </c>
    </row>
    <row r="22092" spans="1:8" ht="15" hidden="1" thickBot="1">
      <c r="A22092" s="409">
        <v>202211</v>
      </c>
      <c r="B22092" s="196" t="s">
        <v>581</v>
      </c>
      <c r="C22092" s="197" t="s">
        <v>480</v>
      </c>
      <c r="D22092" s="198" t="s">
        <v>337</v>
      </c>
      <c r="E22092" s="421">
        <v>147070</v>
      </c>
      <c r="F22092" s="413">
        <v>167.28</v>
      </c>
      <c r="G22092" s="414">
        <f t="shared" si="690"/>
        <v>879.18460066953605</v>
      </c>
      <c r="H22092" s="415">
        <f t="shared" si="691"/>
        <v>4.3959230033476802</v>
      </c>
    </row>
    <row r="22093" spans="1:8" ht="15" hidden="1" thickBot="1">
      <c r="A22093" s="409">
        <v>202211</v>
      </c>
      <c r="B22093" s="196" t="s">
        <v>582</v>
      </c>
      <c r="C22093" s="197" t="s">
        <v>480</v>
      </c>
      <c r="D22093" s="198" t="s">
        <v>339</v>
      </c>
      <c r="E22093" s="421">
        <v>735</v>
      </c>
      <c r="F22093" s="413">
        <v>167.28</v>
      </c>
      <c r="G22093" s="414">
        <f t="shared" si="690"/>
        <v>4.3938307030129122</v>
      </c>
      <c r="H22093" s="415">
        <f t="shared" si="691"/>
        <v>4.3938307030129122</v>
      </c>
    </row>
    <row r="22094" spans="1:8" ht="15" hidden="1" thickBot="1">
      <c r="A22094" s="409">
        <v>202211</v>
      </c>
      <c r="B22094" s="196" t="s">
        <v>583</v>
      </c>
      <c r="C22094" s="197" t="s">
        <v>480</v>
      </c>
      <c r="D22094" s="198" t="s">
        <v>337</v>
      </c>
      <c r="E22094" s="421">
        <v>147070</v>
      </c>
      <c r="F22094" s="413">
        <v>167.28</v>
      </c>
      <c r="G22094" s="414">
        <f t="shared" si="690"/>
        <v>879.18460066953605</v>
      </c>
      <c r="H22094" s="415">
        <f t="shared" si="691"/>
        <v>4.3959230033476802</v>
      </c>
    </row>
    <row r="22095" spans="1:8" ht="15" hidden="1" thickBot="1">
      <c r="A22095" s="409">
        <v>202211</v>
      </c>
      <c r="B22095" s="196" t="s">
        <v>2611</v>
      </c>
      <c r="C22095" s="197" t="s">
        <v>480</v>
      </c>
      <c r="D22095" s="198" t="s">
        <v>337</v>
      </c>
      <c r="E22095" s="421">
        <v>123181</v>
      </c>
      <c r="F22095" s="413">
        <v>167.28</v>
      </c>
      <c r="G22095" s="414">
        <f t="shared" si="690"/>
        <v>736.37613582018173</v>
      </c>
      <c r="H22095" s="415">
        <f t="shared" si="691"/>
        <v>3.6818806791009084</v>
      </c>
    </row>
    <row r="22096" spans="1:8" ht="15" hidden="1" thickBot="1">
      <c r="A22096" s="409">
        <v>202211</v>
      </c>
      <c r="B22096" s="196" t="s">
        <v>2612</v>
      </c>
      <c r="C22096" s="197" t="s">
        <v>480</v>
      </c>
      <c r="D22096" s="198" t="s">
        <v>339</v>
      </c>
      <c r="E22096" s="421">
        <v>616</v>
      </c>
      <c r="F22096" s="413">
        <v>167.28</v>
      </c>
      <c r="G22096" s="414">
        <f t="shared" si="690"/>
        <v>3.6824485891917744</v>
      </c>
      <c r="H22096" s="415">
        <f t="shared" si="691"/>
        <v>3.6824485891917744</v>
      </c>
    </row>
    <row r="22097" spans="1:8" ht="15" hidden="1" thickBot="1">
      <c r="A22097" s="409">
        <v>202211</v>
      </c>
      <c r="B22097" s="196" t="s">
        <v>584</v>
      </c>
      <c r="C22097" s="197" t="s">
        <v>480</v>
      </c>
      <c r="D22097" s="198" t="s">
        <v>337</v>
      </c>
      <c r="E22097" s="421">
        <v>43070</v>
      </c>
      <c r="F22097" s="413">
        <v>167.28</v>
      </c>
      <c r="G22097" s="414">
        <f t="shared" si="690"/>
        <v>257.47250119560022</v>
      </c>
      <c r="H22097" s="415">
        <f t="shared" si="691"/>
        <v>1.2873625059780012</v>
      </c>
    </row>
    <row r="22098" spans="1:8" ht="15" hidden="1" thickBot="1">
      <c r="A22098" s="409">
        <v>202211</v>
      </c>
      <c r="B22098" s="196" t="s">
        <v>585</v>
      </c>
      <c r="C22098" s="197" t="s">
        <v>480</v>
      </c>
      <c r="D22098" s="198" t="s">
        <v>339</v>
      </c>
      <c r="E22098" s="421">
        <v>215</v>
      </c>
      <c r="F22098" s="413">
        <v>167.28</v>
      </c>
      <c r="G22098" s="414">
        <f t="shared" si="690"/>
        <v>1.2852702056432328</v>
      </c>
      <c r="H22098" s="415">
        <f t="shared" si="691"/>
        <v>1.2852702056432328</v>
      </c>
    </row>
    <row r="22099" spans="1:8" ht="15" hidden="1" thickBot="1">
      <c r="A22099" s="409">
        <v>202211</v>
      </c>
      <c r="B22099" s="196" t="s">
        <v>586</v>
      </c>
      <c r="C22099" s="197" t="s">
        <v>480</v>
      </c>
      <c r="D22099" s="198" t="s">
        <v>337</v>
      </c>
      <c r="E22099" s="421">
        <v>147070</v>
      </c>
      <c r="F22099" s="413">
        <v>167.28</v>
      </c>
      <c r="G22099" s="414">
        <f t="shared" si="690"/>
        <v>879.18460066953605</v>
      </c>
      <c r="H22099" s="415">
        <f t="shared" si="691"/>
        <v>4.3959230033476802</v>
      </c>
    </row>
    <row r="22100" spans="1:8" ht="15" hidden="1" thickBot="1">
      <c r="A22100" s="409">
        <v>202211</v>
      </c>
      <c r="B22100" s="196" t="s">
        <v>587</v>
      </c>
      <c r="C22100" s="197" t="s">
        <v>480</v>
      </c>
      <c r="D22100" s="198" t="s">
        <v>339</v>
      </c>
      <c r="E22100" s="421">
        <v>735</v>
      </c>
      <c r="F22100" s="413">
        <v>167.28</v>
      </c>
      <c r="G22100" s="414">
        <f t="shared" si="690"/>
        <v>4.3938307030129122</v>
      </c>
      <c r="H22100" s="415">
        <f t="shared" si="691"/>
        <v>4.3938307030129122</v>
      </c>
    </row>
    <row r="22101" spans="1:8" ht="15" hidden="1" thickBot="1">
      <c r="A22101" s="409">
        <v>202211</v>
      </c>
      <c r="B22101" s="196" t="s">
        <v>588</v>
      </c>
      <c r="C22101" s="197" t="s">
        <v>480</v>
      </c>
      <c r="D22101" s="198" t="s">
        <v>337</v>
      </c>
      <c r="E22101" s="421">
        <v>147070</v>
      </c>
      <c r="F22101" s="413">
        <v>167.28</v>
      </c>
      <c r="G22101" s="414">
        <f t="shared" si="690"/>
        <v>879.18460066953605</v>
      </c>
      <c r="H22101" s="415">
        <f t="shared" si="691"/>
        <v>4.3959230033476802</v>
      </c>
    </row>
    <row r="22102" spans="1:8" ht="15" hidden="1" thickBot="1">
      <c r="A22102" s="409">
        <v>202211</v>
      </c>
      <c r="B22102" s="196" t="s">
        <v>589</v>
      </c>
      <c r="C22102" s="197" t="s">
        <v>480</v>
      </c>
      <c r="D22102" s="198" t="s">
        <v>339</v>
      </c>
      <c r="E22102" s="421">
        <v>735</v>
      </c>
      <c r="F22102" s="413">
        <v>167.28</v>
      </c>
      <c r="G22102" s="414">
        <f t="shared" si="690"/>
        <v>4.3938307030129122</v>
      </c>
      <c r="H22102" s="415">
        <f t="shared" si="691"/>
        <v>4.3938307030129122</v>
      </c>
    </row>
    <row r="22103" spans="1:8" ht="15" hidden="1" thickBot="1">
      <c r="A22103" s="409">
        <v>202211</v>
      </c>
      <c r="B22103" s="196" t="s">
        <v>590</v>
      </c>
      <c r="C22103" s="197" t="s">
        <v>480</v>
      </c>
      <c r="D22103" s="198" t="s">
        <v>337</v>
      </c>
      <c r="E22103" s="421">
        <v>96774</v>
      </c>
      <c r="F22103" s="413">
        <v>167.28</v>
      </c>
      <c r="G22103" s="414">
        <f t="shared" si="690"/>
        <v>578.51506456241032</v>
      </c>
      <c r="H22103" s="415">
        <f t="shared" si="691"/>
        <v>2.8925753228120517</v>
      </c>
    </row>
    <row r="22104" spans="1:8" ht="15" hidden="1" thickBot="1">
      <c r="A22104" s="409">
        <v>202211</v>
      </c>
      <c r="B22104" s="196" t="s">
        <v>591</v>
      </c>
      <c r="C22104" s="197" t="s">
        <v>480</v>
      </c>
      <c r="D22104" s="198" t="s">
        <v>337</v>
      </c>
      <c r="E22104" s="421">
        <v>147070</v>
      </c>
      <c r="F22104" s="413">
        <v>167.28</v>
      </c>
      <c r="G22104" s="414">
        <f t="shared" si="690"/>
        <v>879.18460066953605</v>
      </c>
      <c r="H22104" s="415">
        <f t="shared" si="691"/>
        <v>4.3959230033476802</v>
      </c>
    </row>
    <row r="22105" spans="1:8" ht="15" hidden="1" thickBot="1">
      <c r="A22105" s="409">
        <v>202211</v>
      </c>
      <c r="B22105" s="196" t="s">
        <v>592</v>
      </c>
      <c r="C22105" s="197" t="s">
        <v>480</v>
      </c>
      <c r="D22105" s="198" t="s">
        <v>339</v>
      </c>
      <c r="E22105" s="421">
        <v>735</v>
      </c>
      <c r="F22105" s="413">
        <v>167.28</v>
      </c>
      <c r="G22105" s="414">
        <f t="shared" si="690"/>
        <v>4.3938307030129122</v>
      </c>
      <c r="H22105" s="415">
        <f t="shared" si="691"/>
        <v>4.3938307030129122</v>
      </c>
    </row>
    <row r="22106" spans="1:8" ht="15" hidden="1" thickBot="1">
      <c r="A22106" s="409">
        <v>202211</v>
      </c>
      <c r="B22106" s="196" t="s">
        <v>593</v>
      </c>
      <c r="C22106" s="197" t="s">
        <v>480</v>
      </c>
      <c r="D22106" s="198" t="s">
        <v>337</v>
      </c>
      <c r="E22106" s="421">
        <v>106330</v>
      </c>
      <c r="F22106" s="413">
        <v>167.28</v>
      </c>
      <c r="G22106" s="414">
        <f t="shared" si="690"/>
        <v>635.64084170253466</v>
      </c>
      <c r="H22106" s="415">
        <f t="shared" si="691"/>
        <v>3.1782042085126734</v>
      </c>
    </row>
    <row r="22107" spans="1:8" ht="15" hidden="1" thickBot="1">
      <c r="A22107" s="409">
        <v>202211</v>
      </c>
      <c r="B22107" s="196" t="s">
        <v>594</v>
      </c>
      <c r="C22107" s="197" t="s">
        <v>480</v>
      </c>
      <c r="D22107" s="198" t="s">
        <v>337</v>
      </c>
      <c r="E22107" s="421">
        <v>108254</v>
      </c>
      <c r="F22107" s="413">
        <v>167.28</v>
      </c>
      <c r="G22107" s="414">
        <f t="shared" si="690"/>
        <v>647.14251554280247</v>
      </c>
      <c r="H22107" s="415">
        <f t="shared" si="691"/>
        <v>3.2357125777140125</v>
      </c>
    </row>
    <row r="22108" spans="1:8" ht="15" hidden="1" thickBot="1">
      <c r="A22108" s="409">
        <v>202211</v>
      </c>
      <c r="B22108" s="196" t="s">
        <v>595</v>
      </c>
      <c r="C22108" s="197" t="s">
        <v>480</v>
      </c>
      <c r="D22108" s="198" t="s">
        <v>339</v>
      </c>
      <c r="E22108" s="421">
        <v>541</v>
      </c>
      <c r="F22108" s="413">
        <v>167.28</v>
      </c>
      <c r="G22108" s="414">
        <f t="shared" si="690"/>
        <v>3.2340985174557626</v>
      </c>
      <c r="H22108" s="415">
        <f t="shared" si="691"/>
        <v>3.2340985174557626</v>
      </c>
    </row>
    <row r="22109" spans="1:8" ht="15" hidden="1" thickBot="1">
      <c r="A22109" s="409">
        <v>202211</v>
      </c>
      <c r="B22109" s="196" t="s">
        <v>596</v>
      </c>
      <c r="C22109" s="197" t="s">
        <v>480</v>
      </c>
      <c r="D22109" s="198" t="s">
        <v>337</v>
      </c>
      <c r="E22109" s="421">
        <v>106330</v>
      </c>
      <c r="F22109" s="413">
        <v>167.28</v>
      </c>
      <c r="G22109" s="414">
        <f t="shared" si="690"/>
        <v>635.64084170253466</v>
      </c>
      <c r="H22109" s="415">
        <f t="shared" si="691"/>
        <v>3.1782042085126734</v>
      </c>
    </row>
    <row r="22110" spans="1:8" ht="15" hidden="1" thickBot="1">
      <c r="A22110" s="409">
        <v>202211</v>
      </c>
      <c r="B22110" s="196" t="s">
        <v>597</v>
      </c>
      <c r="C22110" s="197" t="s">
        <v>480</v>
      </c>
      <c r="D22110" s="198" t="s">
        <v>339</v>
      </c>
      <c r="E22110" s="421">
        <v>532</v>
      </c>
      <c r="F22110" s="413">
        <v>167.28</v>
      </c>
      <c r="G22110" s="414">
        <f t="shared" si="690"/>
        <v>3.1802965088474413</v>
      </c>
      <c r="H22110" s="415">
        <f t="shared" si="691"/>
        <v>3.1802965088474413</v>
      </c>
    </row>
    <row r="22111" spans="1:8" ht="15" hidden="1" thickBot="1">
      <c r="A22111" s="409">
        <v>202211</v>
      </c>
      <c r="B22111" s="196" t="s">
        <v>598</v>
      </c>
      <c r="C22111" s="197" t="s">
        <v>480</v>
      </c>
      <c r="D22111" s="198" t="s">
        <v>337</v>
      </c>
      <c r="E22111" s="421">
        <v>106330</v>
      </c>
      <c r="F22111" s="413">
        <v>167.28</v>
      </c>
      <c r="G22111" s="414">
        <f t="shared" si="690"/>
        <v>635.64084170253466</v>
      </c>
      <c r="H22111" s="415">
        <f t="shared" si="691"/>
        <v>3.1782042085126734</v>
      </c>
    </row>
    <row r="22112" spans="1:8" ht="15" hidden="1" thickBot="1">
      <c r="A22112" s="409">
        <v>202211</v>
      </c>
      <c r="B22112" s="196" t="s">
        <v>599</v>
      </c>
      <c r="C22112" s="197" t="s">
        <v>480</v>
      </c>
      <c r="D22112" s="198" t="s">
        <v>337</v>
      </c>
      <c r="E22112" s="421">
        <v>106330</v>
      </c>
      <c r="F22112" s="413">
        <v>167.28</v>
      </c>
      <c r="G22112" s="414">
        <f t="shared" si="690"/>
        <v>635.64084170253466</v>
      </c>
      <c r="H22112" s="415">
        <f t="shared" si="691"/>
        <v>3.1782042085126734</v>
      </c>
    </row>
    <row r="22113" spans="1:8" ht="15" hidden="1" thickBot="1">
      <c r="A22113" s="409">
        <v>202211</v>
      </c>
      <c r="B22113" s="196" t="s">
        <v>600</v>
      </c>
      <c r="C22113" s="197" t="s">
        <v>480</v>
      </c>
      <c r="D22113" s="198" t="s">
        <v>337</v>
      </c>
      <c r="E22113" s="421">
        <v>117766</v>
      </c>
      <c r="F22113" s="413">
        <v>167.28</v>
      </c>
      <c r="G22113" s="414">
        <f t="shared" si="690"/>
        <v>704.0052606408417</v>
      </c>
      <c r="H22113" s="415">
        <f t="shared" si="691"/>
        <v>3.5200263032042085</v>
      </c>
    </row>
    <row r="22114" spans="1:8" ht="15" hidden="1" thickBot="1">
      <c r="A22114" s="409">
        <v>202211</v>
      </c>
      <c r="B22114" s="196" t="s">
        <v>601</v>
      </c>
      <c r="C22114" s="197" t="s">
        <v>480</v>
      </c>
      <c r="D22114" s="198" t="s">
        <v>339</v>
      </c>
      <c r="E22114" s="421">
        <v>589</v>
      </c>
      <c r="F22114" s="413">
        <v>167.28</v>
      </c>
      <c r="G22114" s="414">
        <f t="shared" si="690"/>
        <v>3.5210425633668101</v>
      </c>
      <c r="H22114" s="415">
        <f t="shared" si="691"/>
        <v>3.5210425633668101</v>
      </c>
    </row>
    <row r="22115" spans="1:8" ht="15" hidden="1" thickBot="1">
      <c r="A22115" s="409">
        <v>202211</v>
      </c>
      <c r="B22115" s="196" t="s">
        <v>602</v>
      </c>
      <c r="C22115" s="197" t="s">
        <v>480</v>
      </c>
      <c r="D22115" s="198" t="s">
        <v>337</v>
      </c>
      <c r="E22115" s="421">
        <v>86203</v>
      </c>
      <c r="F22115" s="413">
        <v>167.28</v>
      </c>
      <c r="G22115" s="414">
        <f t="shared" si="690"/>
        <v>515.32161645145868</v>
      </c>
      <c r="H22115" s="415">
        <f t="shared" si="691"/>
        <v>2.5766080822572932</v>
      </c>
    </row>
    <row r="22116" spans="1:8" ht="15" hidden="1" thickBot="1">
      <c r="A22116" s="409">
        <v>202211</v>
      </c>
      <c r="B22116" s="196" t="s">
        <v>603</v>
      </c>
      <c r="C22116" s="197" t="s">
        <v>480</v>
      </c>
      <c r="D22116" s="198" t="s">
        <v>337</v>
      </c>
      <c r="E22116" s="421">
        <v>183442</v>
      </c>
      <c r="F22116" s="413">
        <v>167.28</v>
      </c>
      <c r="G22116" s="414">
        <f t="shared" si="690"/>
        <v>1096.6164514586321</v>
      </c>
      <c r="H22116" s="415">
        <f t="shared" si="691"/>
        <v>5.4830822572931606</v>
      </c>
    </row>
    <row r="22117" spans="1:8" ht="15" hidden="1" thickBot="1">
      <c r="A22117" s="409">
        <v>202211</v>
      </c>
      <c r="B22117" s="196" t="s">
        <v>604</v>
      </c>
      <c r="C22117" s="197" t="s">
        <v>480</v>
      </c>
      <c r="D22117" s="198" t="s">
        <v>339</v>
      </c>
      <c r="E22117" s="421">
        <v>917</v>
      </c>
      <c r="F22117" s="413">
        <v>167.28</v>
      </c>
      <c r="G22117" s="414">
        <f t="shared" si="690"/>
        <v>5.4818268770923</v>
      </c>
      <c r="H22117" s="415">
        <f t="shared" si="691"/>
        <v>5.4818268770923</v>
      </c>
    </row>
    <row r="22118" spans="1:8" ht="15" hidden="1" thickBot="1">
      <c r="A22118" s="409">
        <v>202211</v>
      </c>
      <c r="B22118" s="196" t="s">
        <v>605</v>
      </c>
      <c r="C22118" s="197" t="s">
        <v>480</v>
      </c>
      <c r="D22118" s="198" t="s">
        <v>337</v>
      </c>
      <c r="E22118" s="421">
        <v>92190</v>
      </c>
      <c r="F22118" s="413">
        <v>167.28</v>
      </c>
      <c r="G22118" s="414">
        <f t="shared" si="690"/>
        <v>551.11190817790532</v>
      </c>
      <c r="H22118" s="415">
        <f t="shared" si="691"/>
        <v>2.7555595408895268</v>
      </c>
    </row>
    <row r="22119" spans="1:8" ht="15" hidden="1" thickBot="1">
      <c r="A22119" s="409">
        <v>202211</v>
      </c>
      <c r="B22119" s="196" t="s">
        <v>606</v>
      </c>
      <c r="C22119" s="197" t="s">
        <v>480</v>
      </c>
      <c r="D22119" s="198" t="s">
        <v>337</v>
      </c>
      <c r="E22119" s="421">
        <v>133113</v>
      </c>
      <c r="F22119" s="413">
        <v>167.28</v>
      </c>
      <c r="G22119" s="414">
        <f t="shared" si="690"/>
        <v>795.74964131994261</v>
      </c>
      <c r="H22119" s="415">
        <f t="shared" si="691"/>
        <v>3.9787482065997128</v>
      </c>
    </row>
    <row r="22120" spans="1:8" ht="15" hidden="1" thickBot="1">
      <c r="A22120" s="409">
        <v>202211</v>
      </c>
      <c r="B22120" s="196" t="s">
        <v>607</v>
      </c>
      <c r="C22120" s="197" t="s">
        <v>480</v>
      </c>
      <c r="D22120" s="198" t="s">
        <v>339</v>
      </c>
      <c r="E22120" s="421">
        <v>666</v>
      </c>
      <c r="F22120" s="413">
        <v>167.28</v>
      </c>
      <c r="G22120" s="414">
        <f t="shared" si="690"/>
        <v>3.981348637015782</v>
      </c>
      <c r="H22120" s="415">
        <f t="shared" si="691"/>
        <v>3.981348637015782</v>
      </c>
    </row>
    <row r="22121" spans="1:8" ht="15" hidden="1" thickBot="1">
      <c r="A22121" s="409">
        <v>202211</v>
      </c>
      <c r="B22121" s="196" t="s">
        <v>608</v>
      </c>
      <c r="C22121" s="197" t="s">
        <v>480</v>
      </c>
      <c r="D22121" s="198" t="s">
        <v>337</v>
      </c>
      <c r="E22121" s="421">
        <v>60269</v>
      </c>
      <c r="F22121" s="413">
        <v>167.28</v>
      </c>
      <c r="G22121" s="414">
        <f t="shared" si="690"/>
        <v>360.28813964610237</v>
      </c>
      <c r="H22121" s="415">
        <f t="shared" si="691"/>
        <v>1.8014406982305118</v>
      </c>
    </row>
    <row r="22122" spans="1:8" ht="15" hidden="1" thickBot="1">
      <c r="A22122" s="409">
        <v>202211</v>
      </c>
      <c r="B22122" s="196" t="s">
        <v>609</v>
      </c>
      <c r="C22122" s="197" t="s">
        <v>480</v>
      </c>
      <c r="D22122" s="198" t="s">
        <v>337</v>
      </c>
      <c r="E22122" s="421">
        <v>60269</v>
      </c>
      <c r="F22122" s="413">
        <v>167.28</v>
      </c>
      <c r="G22122" s="414">
        <f t="shared" si="690"/>
        <v>360.28813964610237</v>
      </c>
      <c r="H22122" s="415">
        <f t="shared" si="691"/>
        <v>1.8014406982305118</v>
      </c>
    </row>
    <row r="22123" spans="1:8" ht="15" hidden="1" thickBot="1">
      <c r="A22123" s="409">
        <v>202211</v>
      </c>
      <c r="B22123" s="196" t="s">
        <v>610</v>
      </c>
      <c r="C22123" s="197" t="s">
        <v>480</v>
      </c>
      <c r="D22123" s="198" t="s">
        <v>337</v>
      </c>
      <c r="E22123" s="421">
        <v>60269</v>
      </c>
      <c r="F22123" s="413">
        <v>167.28</v>
      </c>
      <c r="G22123" s="414">
        <f t="shared" si="690"/>
        <v>360.28813964610237</v>
      </c>
      <c r="H22123" s="415">
        <f t="shared" si="691"/>
        <v>1.8014406982305118</v>
      </c>
    </row>
    <row r="22124" spans="1:8" ht="15" hidden="1" thickBot="1">
      <c r="A22124" s="409">
        <v>202211</v>
      </c>
      <c r="B22124" s="196" t="s">
        <v>611</v>
      </c>
      <c r="C22124" s="197" t="s">
        <v>480</v>
      </c>
      <c r="D22124" s="198" t="s">
        <v>350</v>
      </c>
      <c r="E22124" s="421">
        <v>301340.26</v>
      </c>
      <c r="F22124" s="413">
        <v>167.28</v>
      </c>
      <c r="G22124" s="414">
        <f t="shared" si="690"/>
        <v>1801.4123625059781</v>
      </c>
      <c r="H22124" s="415" t="str">
        <f t="shared" si="691"/>
        <v>VER</v>
      </c>
    </row>
    <row r="22125" spans="1:8" ht="15" hidden="1" thickBot="1">
      <c r="A22125" s="409">
        <v>202211</v>
      </c>
      <c r="B22125" s="196" t="s">
        <v>612</v>
      </c>
      <c r="C22125" s="197" t="s">
        <v>480</v>
      </c>
      <c r="D22125" s="198" t="s">
        <v>339</v>
      </c>
      <c r="E22125" s="421">
        <v>301</v>
      </c>
      <c r="F22125" s="413">
        <v>167.28</v>
      </c>
      <c r="G22125" s="414">
        <f t="shared" si="690"/>
        <v>1.799378287900526</v>
      </c>
      <c r="H22125" s="415">
        <f t="shared" si="691"/>
        <v>1.799378287900526</v>
      </c>
    </row>
    <row r="22126" spans="1:8" ht="15" hidden="1" thickBot="1">
      <c r="A22126" s="409">
        <v>202211</v>
      </c>
      <c r="B22126" s="196" t="s">
        <v>613</v>
      </c>
      <c r="C22126" s="197" t="s">
        <v>480</v>
      </c>
      <c r="D22126" s="198" t="s">
        <v>337</v>
      </c>
      <c r="E22126" s="421">
        <v>60269</v>
      </c>
      <c r="F22126" s="413">
        <v>167.28</v>
      </c>
      <c r="G22126" s="414">
        <f t="shared" si="690"/>
        <v>360.28813964610237</v>
      </c>
      <c r="H22126" s="415">
        <f t="shared" si="691"/>
        <v>1.8014406982305118</v>
      </c>
    </row>
    <row r="22127" spans="1:8" ht="15" hidden="1" thickBot="1">
      <c r="A22127" s="409">
        <v>202211</v>
      </c>
      <c r="B22127" s="196" t="s">
        <v>614</v>
      </c>
      <c r="C22127" s="197" t="s">
        <v>480</v>
      </c>
      <c r="D22127" s="198" t="s">
        <v>337</v>
      </c>
      <c r="E22127" s="421">
        <v>60269</v>
      </c>
      <c r="F22127" s="413">
        <v>167.28</v>
      </c>
      <c r="G22127" s="414">
        <f t="shared" si="690"/>
        <v>360.28813964610237</v>
      </c>
      <c r="H22127" s="415">
        <f t="shared" si="691"/>
        <v>1.8014406982305118</v>
      </c>
    </row>
    <row r="22128" spans="1:8" ht="15" hidden="1" thickBot="1">
      <c r="A22128" s="409">
        <v>202211</v>
      </c>
      <c r="B22128" s="196" t="s">
        <v>615</v>
      </c>
      <c r="C22128" s="197" t="s">
        <v>480</v>
      </c>
      <c r="D22128" s="198" t="s">
        <v>339</v>
      </c>
      <c r="E22128" s="421">
        <v>23.34</v>
      </c>
      <c r="F22128" s="413">
        <v>167.28</v>
      </c>
      <c r="G22128" s="414">
        <f t="shared" si="690"/>
        <v>0.13952654232424677</v>
      </c>
      <c r="H22128" s="415">
        <f t="shared" si="691"/>
        <v>0.13952654232424677</v>
      </c>
    </row>
    <row r="22129" spans="1:8" ht="15" hidden="1" thickBot="1">
      <c r="A22129" s="409">
        <v>202211</v>
      </c>
      <c r="B22129" s="196" t="s">
        <v>616</v>
      </c>
      <c r="C22129" s="197" t="s">
        <v>480</v>
      </c>
      <c r="D22129" s="198" t="s">
        <v>337</v>
      </c>
      <c r="E22129" s="421">
        <v>58873</v>
      </c>
      <c r="F22129" s="413">
        <v>167.28</v>
      </c>
      <c r="G22129" s="414">
        <f t="shared" si="690"/>
        <v>351.94285031085604</v>
      </c>
      <c r="H22129" s="415">
        <f t="shared" si="691"/>
        <v>1.7597142515542803</v>
      </c>
    </row>
    <row r="22130" spans="1:8" ht="15" hidden="1" thickBot="1">
      <c r="A22130" s="409">
        <v>202211</v>
      </c>
      <c r="B22130" s="196" t="s">
        <v>617</v>
      </c>
      <c r="C22130" s="197" t="s">
        <v>480</v>
      </c>
      <c r="D22130" s="198" t="s">
        <v>337</v>
      </c>
      <c r="E22130" s="421">
        <v>77357</v>
      </c>
      <c r="F22130" s="413">
        <v>167.28</v>
      </c>
      <c r="G22130" s="414">
        <f t="shared" si="690"/>
        <v>462.4402199904352</v>
      </c>
      <c r="H22130" s="415">
        <f t="shared" si="691"/>
        <v>2.3122010999521758</v>
      </c>
    </row>
    <row r="22131" spans="1:8" ht="15" hidden="1" thickBot="1">
      <c r="A22131" s="409">
        <v>202211</v>
      </c>
      <c r="B22131" s="196" t="s">
        <v>618</v>
      </c>
      <c r="C22131" s="197" t="s">
        <v>480</v>
      </c>
      <c r="D22131" s="198" t="s">
        <v>337</v>
      </c>
      <c r="E22131" s="421">
        <v>105271</v>
      </c>
      <c r="F22131" s="413">
        <v>167.28</v>
      </c>
      <c r="G22131" s="414">
        <f t="shared" si="690"/>
        <v>629.31013868962214</v>
      </c>
      <c r="H22131" s="415">
        <f t="shared" si="691"/>
        <v>3.1465506934481109</v>
      </c>
    </row>
    <row r="22132" spans="1:8" ht="15" hidden="1" thickBot="1">
      <c r="A22132" s="409">
        <v>202211</v>
      </c>
      <c r="B22132" s="196" t="s">
        <v>619</v>
      </c>
      <c r="C22132" s="197" t="s">
        <v>480</v>
      </c>
      <c r="D22132" s="198" t="s">
        <v>337</v>
      </c>
      <c r="E22132" s="421">
        <v>60269</v>
      </c>
      <c r="F22132" s="413">
        <v>167.28</v>
      </c>
      <c r="G22132" s="414">
        <f t="shared" si="690"/>
        <v>360.28813964610237</v>
      </c>
      <c r="H22132" s="415">
        <f t="shared" si="691"/>
        <v>1.8014406982305118</v>
      </c>
    </row>
    <row r="22133" spans="1:8" ht="15" hidden="1" thickBot="1">
      <c r="A22133" s="409">
        <v>202211</v>
      </c>
      <c r="B22133" s="196" t="s">
        <v>620</v>
      </c>
      <c r="C22133" s="197" t="s">
        <v>480</v>
      </c>
      <c r="D22133" s="198" t="s">
        <v>339</v>
      </c>
      <c r="E22133" s="421">
        <v>301</v>
      </c>
      <c r="F22133" s="413">
        <v>167.28</v>
      </c>
      <c r="G22133" s="414">
        <f t="shared" si="690"/>
        <v>1.799378287900526</v>
      </c>
      <c r="H22133" s="415">
        <f t="shared" si="691"/>
        <v>1.799378287900526</v>
      </c>
    </row>
    <row r="22134" spans="1:8" ht="15" hidden="1" thickBot="1">
      <c r="A22134" s="409">
        <v>202211</v>
      </c>
      <c r="B22134" s="196" t="s">
        <v>621</v>
      </c>
      <c r="C22134" s="197" t="s">
        <v>480</v>
      </c>
      <c r="D22134" s="198" t="s">
        <v>337</v>
      </c>
      <c r="E22134" s="421">
        <v>119331</v>
      </c>
      <c r="F22134" s="413">
        <v>167.28</v>
      </c>
      <c r="G22134" s="414">
        <f t="shared" si="690"/>
        <v>713.36083213773315</v>
      </c>
      <c r="H22134" s="415">
        <f t="shared" si="691"/>
        <v>3.5668041606886658</v>
      </c>
    </row>
    <row r="22135" spans="1:8" ht="15" hidden="1" thickBot="1">
      <c r="A22135" s="409">
        <v>202211</v>
      </c>
      <c r="B22135" s="196" t="s">
        <v>622</v>
      </c>
      <c r="C22135" s="197" t="s">
        <v>480</v>
      </c>
      <c r="D22135" s="198" t="s">
        <v>339</v>
      </c>
      <c r="E22135" s="421">
        <v>597</v>
      </c>
      <c r="F22135" s="413">
        <v>167.28</v>
      </c>
      <c r="G22135" s="414">
        <f t="shared" si="690"/>
        <v>3.5688665710186513</v>
      </c>
      <c r="H22135" s="415">
        <f t="shared" si="691"/>
        <v>3.5688665710186513</v>
      </c>
    </row>
    <row r="22136" spans="1:8" ht="15" hidden="1" thickBot="1">
      <c r="A22136" s="409">
        <v>202211</v>
      </c>
      <c r="B22136" s="196" t="s">
        <v>623</v>
      </c>
      <c r="C22136" s="197" t="s">
        <v>480</v>
      </c>
      <c r="D22136" s="198" t="s">
        <v>624</v>
      </c>
      <c r="E22136" s="421">
        <v>100645</v>
      </c>
      <c r="F22136" s="413">
        <v>167.28</v>
      </c>
      <c r="G22136" s="414">
        <f t="shared" si="690"/>
        <v>601.65590626494497</v>
      </c>
      <c r="H22136" s="415" t="str">
        <f t="shared" si="691"/>
        <v>VER</v>
      </c>
    </row>
    <row r="22137" spans="1:8" ht="15" hidden="1" thickBot="1">
      <c r="A22137" s="409">
        <v>202211</v>
      </c>
      <c r="B22137" s="196" t="s">
        <v>625</v>
      </c>
      <c r="C22137" s="197" t="s">
        <v>480</v>
      </c>
      <c r="D22137" s="198" t="s">
        <v>337</v>
      </c>
      <c r="E22137" s="421">
        <v>96774</v>
      </c>
      <c r="F22137" s="413">
        <v>167.28</v>
      </c>
      <c r="G22137" s="414">
        <f t="shared" si="690"/>
        <v>578.51506456241032</v>
      </c>
      <c r="H22137" s="415">
        <f t="shared" si="691"/>
        <v>2.8925753228120517</v>
      </c>
    </row>
    <row r="22138" spans="1:8" ht="15" hidden="1" thickBot="1">
      <c r="A22138" s="409">
        <v>202211</v>
      </c>
      <c r="B22138" s="196" t="s">
        <v>626</v>
      </c>
      <c r="C22138" s="197" t="s">
        <v>480</v>
      </c>
      <c r="D22138" s="198" t="s">
        <v>339</v>
      </c>
      <c r="E22138" s="421">
        <v>484</v>
      </c>
      <c r="F22138" s="413">
        <v>167.28</v>
      </c>
      <c r="G22138" s="414">
        <f t="shared" si="690"/>
        <v>2.8933524629363943</v>
      </c>
      <c r="H22138" s="415">
        <f t="shared" si="691"/>
        <v>2.8933524629363943</v>
      </c>
    </row>
    <row r="22139" spans="1:8" ht="15" hidden="1" thickBot="1">
      <c r="A22139" s="409">
        <v>202211</v>
      </c>
      <c r="B22139" s="196" t="s">
        <v>627</v>
      </c>
      <c r="C22139" s="197" t="s">
        <v>480</v>
      </c>
      <c r="D22139" s="198" t="s">
        <v>337</v>
      </c>
      <c r="E22139" s="421">
        <v>96774</v>
      </c>
      <c r="F22139" s="413">
        <v>167.28</v>
      </c>
      <c r="G22139" s="414">
        <f t="shared" si="690"/>
        <v>578.51506456241032</v>
      </c>
      <c r="H22139" s="415">
        <f t="shared" si="691"/>
        <v>2.8925753228120517</v>
      </c>
    </row>
    <row r="22140" spans="1:8" ht="15" hidden="1" thickBot="1">
      <c r="A22140" s="409">
        <v>202211</v>
      </c>
      <c r="B22140" s="196" t="s">
        <v>628</v>
      </c>
      <c r="C22140" s="197" t="s">
        <v>480</v>
      </c>
      <c r="D22140" s="198" t="s">
        <v>339</v>
      </c>
      <c r="E22140" s="421">
        <v>484</v>
      </c>
      <c r="F22140" s="413">
        <v>167.28</v>
      </c>
      <c r="G22140" s="414">
        <f t="shared" si="690"/>
        <v>2.8933524629363943</v>
      </c>
      <c r="H22140" s="415">
        <f t="shared" si="691"/>
        <v>2.8933524629363943</v>
      </c>
    </row>
    <row r="22141" spans="1:8" ht="15" hidden="1" thickBot="1">
      <c r="A22141" s="409">
        <v>202211</v>
      </c>
      <c r="B22141" s="196" t="s">
        <v>629</v>
      </c>
      <c r="C22141" s="197" t="s">
        <v>480</v>
      </c>
      <c r="D22141" s="198" t="s">
        <v>337</v>
      </c>
      <c r="E22141" s="421">
        <v>146483</v>
      </c>
      <c r="F22141" s="413">
        <v>167.28</v>
      </c>
      <c r="G22141" s="414">
        <f t="shared" si="690"/>
        <v>875.67551410808221</v>
      </c>
      <c r="H22141" s="415">
        <f t="shared" si="691"/>
        <v>4.3783775705404109</v>
      </c>
    </row>
    <row r="22142" spans="1:8" ht="15" hidden="1" thickBot="1">
      <c r="A22142" s="409">
        <v>202211</v>
      </c>
      <c r="B22142" s="196" t="s">
        <v>630</v>
      </c>
      <c r="C22142" s="197" t="s">
        <v>480</v>
      </c>
      <c r="D22142" s="198" t="s">
        <v>337</v>
      </c>
      <c r="E22142" s="421">
        <v>118652</v>
      </c>
      <c r="F22142" s="413">
        <v>167.28</v>
      </c>
      <c r="G22142" s="414">
        <f t="shared" si="690"/>
        <v>709.30176948828307</v>
      </c>
      <c r="H22142" s="415">
        <f t="shared" si="691"/>
        <v>3.5465088474414155</v>
      </c>
    </row>
    <row r="22143" spans="1:8" ht="15" hidden="1" thickBot="1">
      <c r="A22143" s="409">
        <v>202211</v>
      </c>
      <c r="B22143" s="196" t="s">
        <v>631</v>
      </c>
      <c r="C22143" s="197" t="s">
        <v>480</v>
      </c>
      <c r="D22143" s="198" t="s">
        <v>339</v>
      </c>
      <c r="E22143" s="421">
        <v>593</v>
      </c>
      <c r="F22143" s="413">
        <v>167.28</v>
      </c>
      <c r="G22143" s="414">
        <f t="shared" si="690"/>
        <v>3.5449545671927307</v>
      </c>
      <c r="H22143" s="415">
        <f t="shared" si="691"/>
        <v>3.5449545671927307</v>
      </c>
    </row>
    <row r="22144" spans="1:8" ht="15" hidden="1" thickBot="1">
      <c r="A22144" s="409">
        <v>202211</v>
      </c>
      <c r="B22144" s="196" t="s">
        <v>632</v>
      </c>
      <c r="C22144" s="197" t="s">
        <v>480</v>
      </c>
      <c r="D22144" s="198" t="s">
        <v>337</v>
      </c>
      <c r="E22144" s="421">
        <v>147070</v>
      </c>
      <c r="F22144" s="413">
        <v>167.28</v>
      </c>
      <c r="G22144" s="414">
        <f t="shared" si="690"/>
        <v>879.18460066953605</v>
      </c>
      <c r="H22144" s="415">
        <f t="shared" si="691"/>
        <v>4.3959230033476802</v>
      </c>
    </row>
    <row r="22145" spans="1:8" ht="15" hidden="1" thickBot="1">
      <c r="A22145" s="409">
        <v>202211</v>
      </c>
      <c r="B22145" s="196" t="s">
        <v>633</v>
      </c>
      <c r="C22145" s="197" t="s">
        <v>480</v>
      </c>
      <c r="D22145" s="198" t="s">
        <v>339</v>
      </c>
      <c r="E22145" s="421">
        <v>735</v>
      </c>
      <c r="F22145" s="413">
        <v>167.28</v>
      </c>
      <c r="G22145" s="414">
        <f t="shared" si="690"/>
        <v>4.3938307030129122</v>
      </c>
      <c r="H22145" s="415">
        <f t="shared" si="691"/>
        <v>4.3938307030129122</v>
      </c>
    </row>
    <row r="22146" spans="1:8" ht="15" hidden="1" thickBot="1">
      <c r="A22146" s="409">
        <v>202211</v>
      </c>
      <c r="B22146" s="196" t="s">
        <v>634</v>
      </c>
      <c r="C22146" s="197" t="s">
        <v>480</v>
      </c>
      <c r="D22146" s="198" t="s">
        <v>337</v>
      </c>
      <c r="E22146" s="421">
        <v>96774</v>
      </c>
      <c r="F22146" s="413">
        <v>167.28</v>
      </c>
      <c r="G22146" s="414">
        <f t="shared" ref="G22146:G22209" si="692">+E22146/F22146</f>
        <v>578.51506456241032</v>
      </c>
      <c r="H22146" s="415">
        <f t="shared" ref="H22146:H22209" si="693">IF(D22146="TB",G22146/200,IF(D22146="LT",G22146,"VER"))</f>
        <v>2.8925753228120517</v>
      </c>
    </row>
    <row r="22147" spans="1:8" ht="15" hidden="1" thickBot="1">
      <c r="A22147" s="409">
        <v>202211</v>
      </c>
      <c r="B22147" s="196" t="s">
        <v>635</v>
      </c>
      <c r="C22147" s="197" t="s">
        <v>480</v>
      </c>
      <c r="D22147" s="198" t="s">
        <v>339</v>
      </c>
      <c r="E22147" s="421">
        <v>484</v>
      </c>
      <c r="F22147" s="413">
        <v>167.28</v>
      </c>
      <c r="G22147" s="414">
        <f t="shared" si="692"/>
        <v>2.8933524629363943</v>
      </c>
      <c r="H22147" s="415">
        <f t="shared" si="693"/>
        <v>2.8933524629363943</v>
      </c>
    </row>
    <row r="22148" spans="1:8" ht="15" hidden="1" thickBot="1">
      <c r="A22148" s="409">
        <v>202211</v>
      </c>
      <c r="B22148" s="196" t="s">
        <v>636</v>
      </c>
      <c r="C22148" s="197" t="s">
        <v>480</v>
      </c>
      <c r="D22148" s="198" t="s">
        <v>337</v>
      </c>
      <c r="E22148" s="421">
        <v>96774</v>
      </c>
      <c r="F22148" s="413">
        <v>167.28</v>
      </c>
      <c r="G22148" s="414">
        <f t="shared" si="692"/>
        <v>578.51506456241032</v>
      </c>
      <c r="H22148" s="415">
        <f t="shared" si="693"/>
        <v>2.8925753228120517</v>
      </c>
    </row>
    <row r="22149" spans="1:8" ht="15" hidden="1" thickBot="1">
      <c r="A22149" s="409">
        <v>202211</v>
      </c>
      <c r="B22149" s="196" t="s">
        <v>637</v>
      </c>
      <c r="C22149" s="197" t="s">
        <v>480</v>
      </c>
      <c r="D22149" s="198" t="s">
        <v>337</v>
      </c>
      <c r="E22149" s="421">
        <v>151688</v>
      </c>
      <c r="F22149" s="413">
        <v>167.28</v>
      </c>
      <c r="G22149" s="414">
        <f t="shared" si="692"/>
        <v>906.79100908656142</v>
      </c>
      <c r="H22149" s="415">
        <f t="shared" si="693"/>
        <v>4.5339550454328075</v>
      </c>
    </row>
    <row r="22150" spans="1:8" ht="15" hidden="1" thickBot="1">
      <c r="A22150" s="409">
        <v>202211</v>
      </c>
      <c r="B22150" s="196" t="s">
        <v>638</v>
      </c>
      <c r="C22150" s="197" t="s">
        <v>480</v>
      </c>
      <c r="D22150" s="198" t="s">
        <v>337</v>
      </c>
      <c r="E22150" s="421">
        <v>53775</v>
      </c>
      <c r="F22150" s="413">
        <v>167.28</v>
      </c>
      <c r="G22150" s="414">
        <f t="shared" si="692"/>
        <v>321.4670014347202</v>
      </c>
      <c r="H22150" s="415">
        <f t="shared" si="693"/>
        <v>1.607335007173601</v>
      </c>
    </row>
    <row r="22151" spans="1:8" ht="15" hidden="1" thickBot="1">
      <c r="A22151" s="409">
        <v>202211</v>
      </c>
      <c r="B22151" s="196" t="s">
        <v>639</v>
      </c>
      <c r="C22151" s="197" t="s">
        <v>480</v>
      </c>
      <c r="D22151" s="198" t="s">
        <v>339</v>
      </c>
      <c r="E22151" s="421">
        <v>269</v>
      </c>
      <c r="F22151" s="413">
        <v>167.28</v>
      </c>
      <c r="G22151" s="414">
        <f t="shared" si="692"/>
        <v>1.6080822572931612</v>
      </c>
      <c r="H22151" s="415">
        <f t="shared" si="693"/>
        <v>1.6080822572931612</v>
      </c>
    </row>
    <row r="22152" spans="1:8" ht="15" hidden="1" thickBot="1">
      <c r="A22152" s="409">
        <v>202211</v>
      </c>
      <c r="B22152" s="196" t="s">
        <v>640</v>
      </c>
      <c r="C22152" s="197" t="s">
        <v>480</v>
      </c>
      <c r="D22152" s="198" t="s">
        <v>337</v>
      </c>
      <c r="E22152" s="421">
        <v>93695</v>
      </c>
      <c r="F22152" s="413">
        <v>167.28</v>
      </c>
      <c r="G22152" s="414">
        <f t="shared" si="692"/>
        <v>560.10879961740795</v>
      </c>
      <c r="H22152" s="415">
        <f t="shared" si="693"/>
        <v>2.8005439980870399</v>
      </c>
    </row>
    <row r="22153" spans="1:8" ht="15" hidden="1" thickBot="1">
      <c r="A22153" s="409">
        <v>202211</v>
      </c>
      <c r="B22153" s="196" t="s">
        <v>641</v>
      </c>
      <c r="C22153" s="197" t="s">
        <v>480</v>
      </c>
      <c r="D22153" s="198" t="s">
        <v>337</v>
      </c>
      <c r="E22153" s="421">
        <v>93695</v>
      </c>
      <c r="F22153" s="413">
        <v>167.28</v>
      </c>
      <c r="G22153" s="414">
        <f t="shared" si="692"/>
        <v>560.10879961740795</v>
      </c>
      <c r="H22153" s="415">
        <f t="shared" si="693"/>
        <v>2.8005439980870399</v>
      </c>
    </row>
    <row r="22154" spans="1:8" ht="15" hidden="1" thickBot="1">
      <c r="A22154" s="409">
        <v>202211</v>
      </c>
      <c r="B22154" s="196" t="s">
        <v>642</v>
      </c>
      <c r="C22154" s="197" t="s">
        <v>480</v>
      </c>
      <c r="D22154" s="198" t="s">
        <v>337</v>
      </c>
      <c r="E22154" s="421">
        <v>93695</v>
      </c>
      <c r="F22154" s="413">
        <v>167.28</v>
      </c>
      <c r="G22154" s="414">
        <f t="shared" si="692"/>
        <v>560.10879961740795</v>
      </c>
      <c r="H22154" s="415">
        <f t="shared" si="693"/>
        <v>2.8005439980870399</v>
      </c>
    </row>
    <row r="22155" spans="1:8" ht="15" hidden="1" thickBot="1">
      <c r="A22155" s="409">
        <v>202211</v>
      </c>
      <c r="B22155" s="196" t="s">
        <v>643</v>
      </c>
      <c r="C22155" s="197" t="s">
        <v>480</v>
      </c>
      <c r="D22155" s="198" t="s">
        <v>339</v>
      </c>
      <c r="E22155" s="421">
        <v>468</v>
      </c>
      <c r="F22155" s="413">
        <v>167.28</v>
      </c>
      <c r="G22155" s="414">
        <f t="shared" si="692"/>
        <v>2.7977044476327118</v>
      </c>
      <c r="H22155" s="415">
        <f t="shared" si="693"/>
        <v>2.7977044476327118</v>
      </c>
    </row>
    <row r="22156" spans="1:8" ht="15" hidden="1" thickBot="1">
      <c r="A22156" s="409">
        <v>202211</v>
      </c>
      <c r="B22156" s="196" t="s">
        <v>644</v>
      </c>
      <c r="C22156" s="197" t="s">
        <v>480</v>
      </c>
      <c r="D22156" s="198" t="s">
        <v>337</v>
      </c>
      <c r="E22156" s="421">
        <v>93695</v>
      </c>
      <c r="F22156" s="413">
        <v>167.28</v>
      </c>
      <c r="G22156" s="414">
        <f t="shared" si="692"/>
        <v>560.10879961740795</v>
      </c>
      <c r="H22156" s="415">
        <f t="shared" si="693"/>
        <v>2.8005439980870399</v>
      </c>
    </row>
    <row r="22157" spans="1:8" ht="15" hidden="1" thickBot="1">
      <c r="A22157" s="409">
        <v>202211</v>
      </c>
      <c r="B22157" s="196" t="s">
        <v>645</v>
      </c>
      <c r="C22157" s="197" t="s">
        <v>480</v>
      </c>
      <c r="D22157" s="198" t="s">
        <v>337</v>
      </c>
      <c r="E22157" s="421">
        <v>93695</v>
      </c>
      <c r="F22157" s="413">
        <v>167.28</v>
      </c>
      <c r="G22157" s="414">
        <f t="shared" si="692"/>
        <v>560.10879961740795</v>
      </c>
      <c r="H22157" s="415">
        <f t="shared" si="693"/>
        <v>2.8005439980870399</v>
      </c>
    </row>
    <row r="22158" spans="1:8" ht="15" hidden="1" thickBot="1">
      <c r="A22158" s="409">
        <v>202211</v>
      </c>
      <c r="B22158" s="196" t="s">
        <v>646</v>
      </c>
      <c r="C22158" s="197" t="s">
        <v>480</v>
      </c>
      <c r="D22158" s="198" t="s">
        <v>337</v>
      </c>
      <c r="E22158" s="421">
        <v>72154</v>
      </c>
      <c r="F22158" s="413">
        <v>167.28</v>
      </c>
      <c r="G22158" s="414">
        <f t="shared" si="692"/>
        <v>431.33668101386894</v>
      </c>
      <c r="H22158" s="415">
        <f t="shared" si="693"/>
        <v>2.1566834050693449</v>
      </c>
    </row>
    <row r="22159" spans="1:8" ht="15" hidden="1" thickBot="1">
      <c r="A22159" s="409">
        <v>202211</v>
      </c>
      <c r="B22159" s="196" t="s">
        <v>647</v>
      </c>
      <c r="C22159" s="197" t="s">
        <v>480</v>
      </c>
      <c r="D22159" s="198" t="s">
        <v>337</v>
      </c>
      <c r="E22159" s="421">
        <v>107738</v>
      </c>
      <c r="F22159" s="413">
        <v>167.28</v>
      </c>
      <c r="G22159" s="414">
        <f t="shared" si="692"/>
        <v>644.05786704925868</v>
      </c>
      <c r="H22159" s="415">
        <f t="shared" si="693"/>
        <v>3.2202893352462936</v>
      </c>
    </row>
    <row r="22160" spans="1:8" ht="15" hidden="1" thickBot="1">
      <c r="A22160" s="409">
        <v>202211</v>
      </c>
      <c r="B22160" s="196" t="s">
        <v>648</v>
      </c>
      <c r="C22160" s="197" t="s">
        <v>480</v>
      </c>
      <c r="D22160" s="198" t="s">
        <v>339</v>
      </c>
      <c r="E22160" s="421">
        <v>361</v>
      </c>
      <c r="F22160" s="413">
        <v>167.28</v>
      </c>
      <c r="G22160" s="414">
        <f t="shared" si="692"/>
        <v>2.1580583452893354</v>
      </c>
      <c r="H22160" s="415">
        <f t="shared" si="693"/>
        <v>2.1580583452893354</v>
      </c>
    </row>
    <row r="22161" spans="1:8" ht="15" hidden="1" thickBot="1">
      <c r="A22161" s="409">
        <v>202211</v>
      </c>
      <c r="B22161" s="196" t="s">
        <v>649</v>
      </c>
      <c r="C22161" s="197" t="s">
        <v>480</v>
      </c>
      <c r="D22161" s="198" t="s">
        <v>337</v>
      </c>
      <c r="E22161" s="421">
        <v>72154</v>
      </c>
      <c r="F22161" s="413">
        <v>167.28</v>
      </c>
      <c r="G22161" s="414">
        <f t="shared" si="692"/>
        <v>431.33668101386894</v>
      </c>
      <c r="H22161" s="415">
        <f t="shared" si="693"/>
        <v>2.1566834050693449</v>
      </c>
    </row>
    <row r="22162" spans="1:8" ht="15" hidden="1" thickBot="1">
      <c r="A22162" s="409">
        <v>202211</v>
      </c>
      <c r="B22162" s="196" t="s">
        <v>650</v>
      </c>
      <c r="C22162" s="197" t="s">
        <v>480</v>
      </c>
      <c r="D22162" s="198" t="s">
        <v>337</v>
      </c>
      <c r="E22162" s="421">
        <v>51606</v>
      </c>
      <c r="F22162" s="413">
        <v>167.28</v>
      </c>
      <c r="G22162" s="414">
        <f t="shared" si="692"/>
        <v>308.50071736011478</v>
      </c>
      <c r="H22162" s="415">
        <f t="shared" si="693"/>
        <v>1.5425035868005739</v>
      </c>
    </row>
    <row r="22163" spans="1:8" ht="15" hidden="1" thickBot="1">
      <c r="A22163" s="409">
        <v>202211</v>
      </c>
      <c r="B22163" s="196" t="s">
        <v>651</v>
      </c>
      <c r="C22163" s="197" t="s">
        <v>480</v>
      </c>
      <c r="D22163" s="198" t="s">
        <v>339</v>
      </c>
      <c r="E22163" s="421">
        <v>258</v>
      </c>
      <c r="F22163" s="413">
        <v>167.28</v>
      </c>
      <c r="G22163" s="414">
        <f t="shared" si="692"/>
        <v>1.5423242467718794</v>
      </c>
      <c r="H22163" s="415">
        <f t="shared" si="693"/>
        <v>1.5423242467718794</v>
      </c>
    </row>
    <row r="22164" spans="1:8" ht="15" hidden="1" thickBot="1">
      <c r="A22164" s="409">
        <v>202211</v>
      </c>
      <c r="B22164" s="196" t="s">
        <v>652</v>
      </c>
      <c r="C22164" s="197" t="s">
        <v>480</v>
      </c>
      <c r="D22164" s="198" t="s">
        <v>337</v>
      </c>
      <c r="E22164" s="421">
        <v>189965</v>
      </c>
      <c r="F22164" s="413">
        <v>167.28</v>
      </c>
      <c r="G22164" s="414">
        <f t="shared" si="692"/>
        <v>1135.6109516977522</v>
      </c>
      <c r="H22164" s="415">
        <f t="shared" si="693"/>
        <v>5.6780547584887611</v>
      </c>
    </row>
    <row r="22165" spans="1:8" ht="15" hidden="1" thickBot="1">
      <c r="A22165" s="409">
        <v>202211</v>
      </c>
      <c r="B22165" s="196" t="s">
        <v>653</v>
      </c>
      <c r="C22165" s="197" t="s">
        <v>480</v>
      </c>
      <c r="D22165" s="198" t="s">
        <v>339</v>
      </c>
      <c r="E22165" s="421">
        <v>950</v>
      </c>
      <c r="F22165" s="413">
        <v>167.28</v>
      </c>
      <c r="G22165" s="414">
        <f t="shared" si="692"/>
        <v>5.679100908656145</v>
      </c>
      <c r="H22165" s="415">
        <f t="shared" si="693"/>
        <v>5.679100908656145</v>
      </c>
    </row>
    <row r="22166" spans="1:8" ht="15" hidden="1" thickBot="1">
      <c r="A22166" s="409">
        <v>202211</v>
      </c>
      <c r="B22166" s="196" t="s">
        <v>654</v>
      </c>
      <c r="C22166" s="197" t="s">
        <v>480</v>
      </c>
      <c r="D22166" s="198" t="s">
        <v>337</v>
      </c>
      <c r="E22166" s="421">
        <v>189965</v>
      </c>
      <c r="F22166" s="413">
        <v>167.28</v>
      </c>
      <c r="G22166" s="414">
        <f t="shared" si="692"/>
        <v>1135.6109516977522</v>
      </c>
      <c r="H22166" s="415">
        <f t="shared" si="693"/>
        <v>5.6780547584887611</v>
      </c>
    </row>
    <row r="22167" spans="1:8" ht="15" hidden="1" thickBot="1">
      <c r="A22167" s="409">
        <v>202211</v>
      </c>
      <c r="B22167" s="196" t="s">
        <v>655</v>
      </c>
      <c r="C22167" s="197" t="s">
        <v>480</v>
      </c>
      <c r="D22167" s="198" t="s">
        <v>337</v>
      </c>
      <c r="E22167" s="421">
        <v>72154</v>
      </c>
      <c r="F22167" s="413">
        <v>167.28</v>
      </c>
      <c r="G22167" s="414">
        <f t="shared" si="692"/>
        <v>431.33668101386894</v>
      </c>
      <c r="H22167" s="415">
        <f t="shared" si="693"/>
        <v>2.1566834050693449</v>
      </c>
    </row>
    <row r="22168" spans="1:8" ht="15" hidden="1" thickBot="1">
      <c r="A22168" s="409">
        <v>202211</v>
      </c>
      <c r="B22168" s="196" t="s">
        <v>656</v>
      </c>
      <c r="C22168" s="197" t="s">
        <v>480</v>
      </c>
      <c r="D22168" s="198" t="s">
        <v>339</v>
      </c>
      <c r="E22168" s="421">
        <v>361</v>
      </c>
      <c r="F22168" s="413">
        <v>167.28</v>
      </c>
      <c r="G22168" s="414">
        <f t="shared" si="692"/>
        <v>2.1580583452893354</v>
      </c>
      <c r="H22168" s="415">
        <f t="shared" si="693"/>
        <v>2.1580583452893354</v>
      </c>
    </row>
    <row r="22169" spans="1:8" ht="15" hidden="1" thickBot="1">
      <c r="A22169" s="409">
        <v>202211</v>
      </c>
      <c r="B22169" s="196" t="s">
        <v>657</v>
      </c>
      <c r="C22169" s="197" t="s">
        <v>480</v>
      </c>
      <c r="D22169" s="198" t="s">
        <v>337</v>
      </c>
      <c r="E22169" s="421">
        <v>179166</v>
      </c>
      <c r="F22169" s="413">
        <v>167.28</v>
      </c>
      <c r="G22169" s="414">
        <f t="shared" si="692"/>
        <v>1071.054519368723</v>
      </c>
      <c r="H22169" s="415">
        <f t="shared" si="693"/>
        <v>5.3552725968436157</v>
      </c>
    </row>
    <row r="22170" spans="1:8" ht="15" hidden="1" thickBot="1">
      <c r="A22170" s="409">
        <v>202211</v>
      </c>
      <c r="B22170" s="196" t="s">
        <v>658</v>
      </c>
      <c r="C22170" s="197" t="s">
        <v>480</v>
      </c>
      <c r="D22170" s="198" t="s">
        <v>339</v>
      </c>
      <c r="E22170" s="421">
        <v>896</v>
      </c>
      <c r="F22170" s="413">
        <v>167.28</v>
      </c>
      <c r="G22170" s="414">
        <f t="shared" si="692"/>
        <v>5.3562888570062173</v>
      </c>
      <c r="H22170" s="415">
        <f t="shared" si="693"/>
        <v>5.3562888570062173</v>
      </c>
    </row>
    <row r="22171" spans="1:8" ht="15" hidden="1" thickBot="1">
      <c r="A22171" s="409">
        <v>202211</v>
      </c>
      <c r="B22171" s="196" t="s">
        <v>659</v>
      </c>
      <c r="C22171" s="197" t="s">
        <v>480</v>
      </c>
      <c r="D22171" s="198" t="s">
        <v>337</v>
      </c>
      <c r="E22171" s="421">
        <v>189732</v>
      </c>
      <c r="F22171" s="413">
        <v>167.28</v>
      </c>
      <c r="G22171" s="414">
        <f t="shared" si="692"/>
        <v>1134.2180774748924</v>
      </c>
      <c r="H22171" s="415">
        <f t="shared" si="693"/>
        <v>5.6710903873744618</v>
      </c>
    </row>
    <row r="22172" spans="1:8" ht="15" hidden="1" thickBot="1">
      <c r="A22172" s="409">
        <v>202211</v>
      </c>
      <c r="B22172" s="196" t="s">
        <v>660</v>
      </c>
      <c r="C22172" s="197" t="s">
        <v>480</v>
      </c>
      <c r="D22172" s="198" t="s">
        <v>381</v>
      </c>
      <c r="E22172" s="421">
        <v>19299</v>
      </c>
      <c r="F22172" s="413">
        <v>167.28</v>
      </c>
      <c r="G22172" s="414">
        <f t="shared" si="692"/>
        <v>115.36944045911048</v>
      </c>
      <c r="H22172" s="415" t="str">
        <f t="shared" si="693"/>
        <v>VER</v>
      </c>
    </row>
    <row r="22173" spans="1:8" ht="15" hidden="1" thickBot="1">
      <c r="A22173" s="409">
        <v>202211</v>
      </c>
      <c r="B22173" s="196" t="s">
        <v>661</v>
      </c>
      <c r="C22173" s="197" t="s">
        <v>480</v>
      </c>
      <c r="D22173" s="198" t="s">
        <v>337</v>
      </c>
      <c r="E22173" s="421">
        <v>179166</v>
      </c>
      <c r="F22173" s="413">
        <v>167.28</v>
      </c>
      <c r="G22173" s="414">
        <f t="shared" si="692"/>
        <v>1071.054519368723</v>
      </c>
      <c r="H22173" s="415">
        <f t="shared" si="693"/>
        <v>5.3552725968436157</v>
      </c>
    </row>
    <row r="22174" spans="1:8" ht="15" hidden="1" thickBot="1">
      <c r="A22174" s="409">
        <v>202211</v>
      </c>
      <c r="B22174" s="196" t="s">
        <v>662</v>
      </c>
      <c r="C22174" s="197" t="s">
        <v>480</v>
      </c>
      <c r="D22174" s="198" t="s">
        <v>339</v>
      </c>
      <c r="E22174" s="421">
        <v>896</v>
      </c>
      <c r="F22174" s="413">
        <v>167.28</v>
      </c>
      <c r="G22174" s="414">
        <f t="shared" si="692"/>
        <v>5.3562888570062173</v>
      </c>
      <c r="H22174" s="415">
        <f t="shared" si="693"/>
        <v>5.3562888570062173</v>
      </c>
    </row>
    <row r="22175" spans="1:8" ht="15" hidden="1" thickBot="1">
      <c r="A22175" s="409">
        <v>202211</v>
      </c>
      <c r="B22175" s="196" t="s">
        <v>663</v>
      </c>
      <c r="C22175" s="197" t="s">
        <v>480</v>
      </c>
      <c r="D22175" s="198" t="s">
        <v>337</v>
      </c>
      <c r="E22175" s="421">
        <v>179166</v>
      </c>
      <c r="F22175" s="413">
        <v>167.28</v>
      </c>
      <c r="G22175" s="414">
        <f t="shared" si="692"/>
        <v>1071.054519368723</v>
      </c>
      <c r="H22175" s="415">
        <f t="shared" si="693"/>
        <v>5.3552725968436157</v>
      </c>
    </row>
    <row r="22176" spans="1:8" ht="15" hidden="1" thickBot="1">
      <c r="A22176" s="409">
        <v>202211</v>
      </c>
      <c r="B22176" s="196" t="s">
        <v>664</v>
      </c>
      <c r="C22176" s="197" t="s">
        <v>480</v>
      </c>
      <c r="D22176" s="198" t="s">
        <v>337</v>
      </c>
      <c r="E22176" s="421">
        <v>113412</v>
      </c>
      <c r="F22176" s="413">
        <v>167.28</v>
      </c>
      <c r="G22176" s="414">
        <f t="shared" si="692"/>
        <v>677.97704447632714</v>
      </c>
      <c r="H22176" s="415">
        <f t="shared" si="693"/>
        <v>3.3898852223816358</v>
      </c>
    </row>
    <row r="22177" spans="1:8" ht="15" hidden="1" thickBot="1">
      <c r="A22177" s="409">
        <v>202211</v>
      </c>
      <c r="B22177" s="196" t="s">
        <v>665</v>
      </c>
      <c r="C22177" s="197" t="s">
        <v>480</v>
      </c>
      <c r="D22177" s="198" t="s">
        <v>339</v>
      </c>
      <c r="E22177" s="421">
        <v>567</v>
      </c>
      <c r="F22177" s="413">
        <v>167.28</v>
      </c>
      <c r="G22177" s="414">
        <f t="shared" si="692"/>
        <v>3.3895265423242469</v>
      </c>
      <c r="H22177" s="415">
        <f t="shared" si="693"/>
        <v>3.3895265423242469</v>
      </c>
    </row>
    <row r="22178" spans="1:8" ht="15" hidden="1" thickBot="1">
      <c r="A22178" s="409">
        <v>202211</v>
      </c>
      <c r="B22178" s="196" t="s">
        <v>666</v>
      </c>
      <c r="C22178" s="197" t="s">
        <v>480</v>
      </c>
      <c r="D22178" s="198" t="s">
        <v>337</v>
      </c>
      <c r="E22178" s="421">
        <v>179166</v>
      </c>
      <c r="F22178" s="413">
        <v>167.28</v>
      </c>
      <c r="G22178" s="414">
        <f t="shared" si="692"/>
        <v>1071.054519368723</v>
      </c>
      <c r="H22178" s="415">
        <f t="shared" si="693"/>
        <v>5.3552725968436157</v>
      </c>
    </row>
    <row r="22179" spans="1:8" ht="15" hidden="1" thickBot="1">
      <c r="A22179" s="409">
        <v>202211</v>
      </c>
      <c r="B22179" s="196" t="s">
        <v>667</v>
      </c>
      <c r="C22179" s="197" t="s">
        <v>480</v>
      </c>
      <c r="D22179" s="198" t="s">
        <v>350</v>
      </c>
      <c r="E22179" s="421">
        <v>0.01</v>
      </c>
      <c r="F22179" s="413">
        <v>167.28</v>
      </c>
      <c r="G22179" s="414">
        <f t="shared" si="692"/>
        <v>5.9780009564801534E-5</v>
      </c>
      <c r="H22179" s="415" t="str">
        <f t="shared" si="693"/>
        <v>VER</v>
      </c>
    </row>
    <row r="22180" spans="1:8" ht="15" hidden="1" thickBot="1">
      <c r="A22180" s="409">
        <v>202211</v>
      </c>
      <c r="B22180" s="196" t="s">
        <v>668</v>
      </c>
      <c r="C22180" s="197" t="s">
        <v>480</v>
      </c>
      <c r="D22180" s="198" t="s">
        <v>337</v>
      </c>
      <c r="E22180" s="421">
        <v>121915</v>
      </c>
      <c r="F22180" s="413">
        <v>167.28</v>
      </c>
      <c r="G22180" s="414">
        <f t="shared" si="692"/>
        <v>728.8079866092778</v>
      </c>
      <c r="H22180" s="415">
        <f t="shared" si="693"/>
        <v>3.6440399330463888</v>
      </c>
    </row>
    <row r="22181" spans="1:8" ht="15" hidden="1" thickBot="1">
      <c r="A22181" s="409">
        <v>202211</v>
      </c>
      <c r="B22181" s="196" t="s">
        <v>669</v>
      </c>
      <c r="C22181" s="197" t="s">
        <v>480</v>
      </c>
      <c r="D22181" s="198" t="s">
        <v>339</v>
      </c>
      <c r="E22181" s="421">
        <v>610</v>
      </c>
      <c r="F22181" s="413">
        <v>167.28</v>
      </c>
      <c r="G22181" s="414">
        <f t="shared" si="692"/>
        <v>3.6465805834528933</v>
      </c>
      <c r="H22181" s="415">
        <f t="shared" si="693"/>
        <v>3.6465805834528933</v>
      </c>
    </row>
    <row r="22182" spans="1:8" ht="15" hidden="1" thickBot="1">
      <c r="A22182" s="409">
        <v>202211</v>
      </c>
      <c r="B22182" s="196" t="s">
        <v>670</v>
      </c>
      <c r="C22182" s="197" t="s">
        <v>480</v>
      </c>
      <c r="D22182" s="198" t="s">
        <v>337</v>
      </c>
      <c r="E22182" s="421">
        <v>121915</v>
      </c>
      <c r="F22182" s="413">
        <v>167.28</v>
      </c>
      <c r="G22182" s="414">
        <f t="shared" si="692"/>
        <v>728.8079866092778</v>
      </c>
      <c r="H22182" s="415">
        <f t="shared" si="693"/>
        <v>3.6440399330463888</v>
      </c>
    </row>
    <row r="22183" spans="1:8" ht="15" hidden="1" thickBot="1">
      <c r="A22183" s="409">
        <v>202211</v>
      </c>
      <c r="B22183" s="196" t="s">
        <v>671</v>
      </c>
      <c r="C22183" s="197" t="s">
        <v>672</v>
      </c>
      <c r="D22183" s="198" t="s">
        <v>374</v>
      </c>
      <c r="E22183" s="421">
        <v>782</v>
      </c>
      <c r="F22183" s="413">
        <v>167.28</v>
      </c>
      <c r="G22183" s="414">
        <f t="shared" si="692"/>
        <v>4.6747967479674797</v>
      </c>
      <c r="H22183" s="415" t="str">
        <f t="shared" si="693"/>
        <v>VER</v>
      </c>
    </row>
    <row r="22184" spans="1:8" ht="15" hidden="1" thickBot="1">
      <c r="A22184" s="409">
        <v>202211</v>
      </c>
      <c r="B22184" s="196" t="s">
        <v>673</v>
      </c>
      <c r="C22184" s="197" t="s">
        <v>674</v>
      </c>
      <c r="D22184" s="198" t="s">
        <v>374</v>
      </c>
      <c r="E22184" s="421">
        <v>29</v>
      </c>
      <c r="F22184" s="413">
        <v>167.28</v>
      </c>
      <c r="G22184" s="414">
        <f t="shared" si="692"/>
        <v>0.17336202773792445</v>
      </c>
      <c r="H22184" s="415" t="str">
        <f t="shared" si="693"/>
        <v>VER</v>
      </c>
    </row>
    <row r="22185" spans="1:8" ht="15" hidden="1" thickBot="1">
      <c r="A22185" s="409">
        <v>202211</v>
      </c>
      <c r="B22185" s="196" t="s">
        <v>675</v>
      </c>
      <c r="C22185" s="197" t="s">
        <v>676</v>
      </c>
      <c r="D22185" s="198" t="s">
        <v>337</v>
      </c>
      <c r="E22185" s="421">
        <v>63476</v>
      </c>
      <c r="F22185" s="413">
        <v>167.28</v>
      </c>
      <c r="G22185" s="414">
        <f t="shared" si="692"/>
        <v>379.45958871353417</v>
      </c>
      <c r="H22185" s="415">
        <f t="shared" si="693"/>
        <v>1.8972979435676709</v>
      </c>
    </row>
    <row r="22186" spans="1:8" ht="15" hidden="1" thickBot="1">
      <c r="A22186" s="409">
        <v>202211</v>
      </c>
      <c r="B22186" s="196" t="s">
        <v>677</v>
      </c>
      <c r="C22186" s="197" t="s">
        <v>2639</v>
      </c>
      <c r="D22186" s="198" t="s">
        <v>339</v>
      </c>
      <c r="E22186" s="421">
        <v>317</v>
      </c>
      <c r="F22186" s="413">
        <v>167.28</v>
      </c>
      <c r="G22186" s="414">
        <f t="shared" si="692"/>
        <v>1.8950263032042085</v>
      </c>
      <c r="H22186" s="415">
        <f t="shared" si="693"/>
        <v>1.8950263032042085</v>
      </c>
    </row>
    <row r="22187" spans="1:8" ht="15" hidden="1" thickBot="1">
      <c r="A22187" s="409">
        <v>202211</v>
      </c>
      <c r="B22187" s="196" t="s">
        <v>678</v>
      </c>
      <c r="C22187" s="197" t="s">
        <v>679</v>
      </c>
      <c r="D22187" s="198" t="s">
        <v>337</v>
      </c>
      <c r="E22187" s="421">
        <v>43340</v>
      </c>
      <c r="F22187" s="413">
        <v>167.28</v>
      </c>
      <c r="G22187" s="414">
        <f t="shared" si="692"/>
        <v>259.08656145384981</v>
      </c>
      <c r="H22187" s="415">
        <f t="shared" si="693"/>
        <v>1.2954328072692491</v>
      </c>
    </row>
    <row r="22188" spans="1:8" ht="15" hidden="1" thickBot="1">
      <c r="A22188" s="409">
        <v>202211</v>
      </c>
      <c r="B22188" s="196" t="s">
        <v>680</v>
      </c>
      <c r="C22188" s="197" t="s">
        <v>679</v>
      </c>
      <c r="D22188" s="198" t="s">
        <v>339</v>
      </c>
      <c r="E22188" s="421">
        <v>217</v>
      </c>
      <c r="F22188" s="413">
        <v>167.28</v>
      </c>
      <c r="G22188" s="414">
        <f t="shared" si="692"/>
        <v>1.2972262075561931</v>
      </c>
      <c r="H22188" s="415">
        <f t="shared" si="693"/>
        <v>1.2972262075561931</v>
      </c>
    </row>
    <row r="22189" spans="1:8" ht="15" hidden="1" thickBot="1">
      <c r="A22189" s="409">
        <v>202211</v>
      </c>
      <c r="B22189" s="196" t="s">
        <v>681</v>
      </c>
      <c r="C22189" s="197" t="s">
        <v>388</v>
      </c>
      <c r="D22189" s="198" t="s">
        <v>337</v>
      </c>
      <c r="E22189" s="421">
        <v>130262</v>
      </c>
      <c r="F22189" s="413">
        <v>167.28</v>
      </c>
      <c r="G22189" s="414">
        <f t="shared" si="692"/>
        <v>778.70636059301773</v>
      </c>
      <c r="H22189" s="415">
        <f t="shared" si="693"/>
        <v>3.8935318029650885</v>
      </c>
    </row>
    <row r="22190" spans="1:8" ht="15" hidden="1" thickBot="1">
      <c r="A22190" s="409">
        <v>202211</v>
      </c>
      <c r="B22190" s="196" t="s">
        <v>682</v>
      </c>
      <c r="C22190" s="197" t="s">
        <v>388</v>
      </c>
      <c r="D22190" s="198" t="s">
        <v>339</v>
      </c>
      <c r="E22190" s="421">
        <v>651</v>
      </c>
      <c r="F22190" s="413">
        <v>167.28</v>
      </c>
      <c r="G22190" s="414">
        <f t="shared" si="692"/>
        <v>3.8916786226685796</v>
      </c>
      <c r="H22190" s="415">
        <f t="shared" si="693"/>
        <v>3.8916786226685796</v>
      </c>
    </row>
    <row r="22191" spans="1:8" ht="15" hidden="1" thickBot="1">
      <c r="A22191" s="409">
        <v>202211</v>
      </c>
      <c r="B22191" s="196" t="s">
        <v>683</v>
      </c>
      <c r="C22191" s="197" t="s">
        <v>388</v>
      </c>
      <c r="D22191" s="198" t="s">
        <v>337</v>
      </c>
      <c r="E22191" s="421">
        <v>130262</v>
      </c>
      <c r="F22191" s="413">
        <v>167.28</v>
      </c>
      <c r="G22191" s="414">
        <f t="shared" si="692"/>
        <v>778.70636059301773</v>
      </c>
      <c r="H22191" s="415">
        <f t="shared" si="693"/>
        <v>3.8935318029650885</v>
      </c>
    </row>
    <row r="22192" spans="1:8" ht="15" hidden="1" thickBot="1">
      <c r="A22192" s="409">
        <v>202211</v>
      </c>
      <c r="B22192" s="196" t="s">
        <v>684</v>
      </c>
      <c r="C22192" s="197" t="s">
        <v>388</v>
      </c>
      <c r="D22192" s="198" t="s">
        <v>339</v>
      </c>
      <c r="E22192" s="421">
        <v>715</v>
      </c>
      <c r="F22192" s="413">
        <v>167.28</v>
      </c>
      <c r="G22192" s="414">
        <f t="shared" si="692"/>
        <v>4.2742706838833096</v>
      </c>
      <c r="H22192" s="415">
        <f t="shared" si="693"/>
        <v>4.2742706838833096</v>
      </c>
    </row>
    <row r="22193" spans="1:8" ht="15" hidden="1" thickBot="1">
      <c r="A22193" s="409">
        <v>202211</v>
      </c>
      <c r="B22193" s="196" t="s">
        <v>685</v>
      </c>
      <c r="C22193" s="197" t="s">
        <v>388</v>
      </c>
      <c r="D22193" s="198" t="s">
        <v>339</v>
      </c>
      <c r="E22193" s="421">
        <v>715</v>
      </c>
      <c r="F22193" s="413">
        <v>167.28</v>
      </c>
      <c r="G22193" s="414">
        <f t="shared" si="692"/>
        <v>4.2742706838833096</v>
      </c>
      <c r="H22193" s="415">
        <f t="shared" si="693"/>
        <v>4.2742706838833096</v>
      </c>
    </row>
    <row r="22194" spans="1:8" ht="15" hidden="1" thickBot="1">
      <c r="A22194" s="409">
        <v>202211</v>
      </c>
      <c r="B22194" s="196" t="s">
        <v>686</v>
      </c>
      <c r="C22194" s="197" t="s">
        <v>388</v>
      </c>
      <c r="D22194" s="198" t="s">
        <v>339</v>
      </c>
      <c r="E22194" s="421">
        <v>384</v>
      </c>
      <c r="F22194" s="413">
        <v>167.28</v>
      </c>
      <c r="G22194" s="414">
        <f t="shared" si="692"/>
        <v>2.2955523672883786</v>
      </c>
      <c r="H22194" s="415">
        <f t="shared" si="693"/>
        <v>2.2955523672883786</v>
      </c>
    </row>
    <row r="22195" spans="1:8" ht="15" hidden="1" thickBot="1">
      <c r="A22195" s="409">
        <v>202211</v>
      </c>
      <c r="B22195" s="196" t="s">
        <v>687</v>
      </c>
      <c r="C22195" s="197" t="s">
        <v>388</v>
      </c>
      <c r="D22195" s="198" t="s">
        <v>337</v>
      </c>
      <c r="E22195" s="421">
        <v>111249</v>
      </c>
      <c r="F22195" s="413">
        <v>167.28</v>
      </c>
      <c r="G22195" s="414">
        <f t="shared" si="692"/>
        <v>665.0466284074605</v>
      </c>
      <c r="H22195" s="415">
        <f t="shared" si="693"/>
        <v>3.3252331420373027</v>
      </c>
    </row>
    <row r="22196" spans="1:8" ht="15" hidden="1" thickBot="1">
      <c r="A22196" s="409">
        <v>202211</v>
      </c>
      <c r="B22196" s="196" t="s">
        <v>688</v>
      </c>
      <c r="C22196" s="197" t="s">
        <v>2640</v>
      </c>
      <c r="D22196" s="198" t="s">
        <v>339</v>
      </c>
      <c r="E22196" s="421">
        <v>556</v>
      </c>
      <c r="F22196" s="413">
        <v>167.28</v>
      </c>
      <c r="G22196" s="414">
        <f t="shared" si="692"/>
        <v>3.3237685318029651</v>
      </c>
      <c r="H22196" s="415">
        <f t="shared" si="693"/>
        <v>3.3237685318029651</v>
      </c>
    </row>
    <row r="22197" spans="1:8" ht="15" hidden="1" thickBot="1">
      <c r="A22197" s="409">
        <v>202211</v>
      </c>
      <c r="B22197" s="196" t="s">
        <v>689</v>
      </c>
      <c r="C22197" s="197" t="s">
        <v>388</v>
      </c>
      <c r="D22197" s="198" t="s">
        <v>337</v>
      </c>
      <c r="E22197" s="421">
        <v>96568</v>
      </c>
      <c r="F22197" s="413">
        <v>167.28</v>
      </c>
      <c r="G22197" s="414">
        <f t="shared" si="692"/>
        <v>577.28359636537539</v>
      </c>
      <c r="H22197" s="415">
        <f t="shared" si="693"/>
        <v>2.8864179818268769</v>
      </c>
    </row>
    <row r="22198" spans="1:8" ht="15" hidden="1" thickBot="1">
      <c r="A22198" s="409">
        <v>202211</v>
      </c>
      <c r="B22198" s="196" t="s">
        <v>690</v>
      </c>
      <c r="C22198" s="197" t="s">
        <v>2641</v>
      </c>
      <c r="D22198" s="198" t="s">
        <v>339</v>
      </c>
      <c r="E22198" s="421">
        <v>483</v>
      </c>
      <c r="F22198" s="413">
        <v>167.28</v>
      </c>
      <c r="G22198" s="414">
        <f t="shared" si="692"/>
        <v>2.8873744619799138</v>
      </c>
      <c r="H22198" s="415">
        <f t="shared" si="693"/>
        <v>2.8873744619799138</v>
      </c>
    </row>
    <row r="22199" spans="1:8" ht="15" hidden="1" thickBot="1">
      <c r="A22199" s="409">
        <v>202211</v>
      </c>
      <c r="B22199" s="196" t="s">
        <v>691</v>
      </c>
      <c r="C22199" s="197" t="s">
        <v>388</v>
      </c>
      <c r="D22199" s="198" t="s">
        <v>337</v>
      </c>
      <c r="E22199" s="421">
        <v>110421</v>
      </c>
      <c r="F22199" s="413">
        <v>167.28</v>
      </c>
      <c r="G22199" s="414">
        <f t="shared" si="692"/>
        <v>660.096843615495</v>
      </c>
      <c r="H22199" s="415">
        <f t="shared" si="693"/>
        <v>3.3004842180774752</v>
      </c>
    </row>
    <row r="22200" spans="1:8" ht="15" hidden="1" thickBot="1">
      <c r="A22200" s="409">
        <v>202211</v>
      </c>
      <c r="B22200" s="196" t="s">
        <v>692</v>
      </c>
      <c r="C22200" s="197" t="s">
        <v>388</v>
      </c>
      <c r="D22200" s="198" t="s">
        <v>339</v>
      </c>
      <c r="E22200" s="421">
        <v>462</v>
      </c>
      <c r="F22200" s="413">
        <v>167.28</v>
      </c>
      <c r="G22200" s="414">
        <f t="shared" si="692"/>
        <v>2.7618364418938306</v>
      </c>
      <c r="H22200" s="415">
        <f t="shared" si="693"/>
        <v>2.7618364418938306</v>
      </c>
    </row>
    <row r="22201" spans="1:8" ht="15" hidden="1" thickBot="1">
      <c r="A22201" s="409">
        <v>202211</v>
      </c>
      <c r="B22201" s="196" t="s">
        <v>693</v>
      </c>
      <c r="C22201" s="197" t="s">
        <v>388</v>
      </c>
      <c r="D22201" s="198" t="s">
        <v>337</v>
      </c>
      <c r="E22201" s="421">
        <v>23060</v>
      </c>
      <c r="F22201" s="413">
        <v>167.28</v>
      </c>
      <c r="G22201" s="414">
        <f t="shared" si="692"/>
        <v>137.85270205643232</v>
      </c>
      <c r="H22201" s="415">
        <f t="shared" si="693"/>
        <v>0.6892635102821616</v>
      </c>
    </row>
    <row r="22202" spans="1:8" ht="15" hidden="1" thickBot="1">
      <c r="A22202" s="409">
        <v>202211</v>
      </c>
      <c r="B22202" s="196" t="s">
        <v>694</v>
      </c>
      <c r="C22202" s="197" t="s">
        <v>388</v>
      </c>
      <c r="D22202" s="198" t="s">
        <v>339</v>
      </c>
      <c r="E22202" s="421">
        <v>115</v>
      </c>
      <c r="F22202" s="413">
        <v>167.28</v>
      </c>
      <c r="G22202" s="414">
        <f t="shared" si="692"/>
        <v>0.68747010999521763</v>
      </c>
      <c r="H22202" s="415">
        <f t="shared" si="693"/>
        <v>0.68747010999521763</v>
      </c>
    </row>
    <row r="22203" spans="1:8" ht="15" hidden="1" thickBot="1">
      <c r="A22203" s="409">
        <v>202211</v>
      </c>
      <c r="B22203" s="196" t="s">
        <v>695</v>
      </c>
      <c r="C22203" s="197" t="s">
        <v>388</v>
      </c>
      <c r="D22203" s="198" t="s">
        <v>337</v>
      </c>
      <c r="E22203" s="421">
        <v>82072</v>
      </c>
      <c r="F22203" s="413">
        <v>167.28</v>
      </c>
      <c r="G22203" s="414">
        <f t="shared" si="692"/>
        <v>490.62649450023912</v>
      </c>
      <c r="H22203" s="415">
        <f t="shared" si="693"/>
        <v>2.4531324725011956</v>
      </c>
    </row>
    <row r="22204" spans="1:8" ht="15" hidden="1" thickBot="1">
      <c r="A22204" s="409">
        <v>202211</v>
      </c>
      <c r="B22204" s="196" t="s">
        <v>696</v>
      </c>
      <c r="C22204" s="197" t="s">
        <v>388</v>
      </c>
      <c r="D22204" s="198" t="s">
        <v>339</v>
      </c>
      <c r="E22204" s="421">
        <v>462</v>
      </c>
      <c r="F22204" s="413">
        <v>167.28</v>
      </c>
      <c r="G22204" s="414">
        <f t="shared" si="692"/>
        <v>2.7618364418938306</v>
      </c>
      <c r="H22204" s="415">
        <f t="shared" si="693"/>
        <v>2.7618364418938306</v>
      </c>
    </row>
    <row r="22205" spans="1:8" ht="15" hidden="1" thickBot="1">
      <c r="A22205" s="409">
        <v>202211</v>
      </c>
      <c r="B22205" s="196" t="s">
        <v>697</v>
      </c>
      <c r="C22205" s="197" t="s">
        <v>388</v>
      </c>
      <c r="D22205" s="198" t="s">
        <v>337</v>
      </c>
      <c r="E22205" s="421">
        <v>84031</v>
      </c>
      <c r="F22205" s="413">
        <v>167.28</v>
      </c>
      <c r="G22205" s="414">
        <f t="shared" si="692"/>
        <v>502.33739837398372</v>
      </c>
      <c r="H22205" s="415">
        <f t="shared" si="693"/>
        <v>2.5116869918699187</v>
      </c>
    </row>
    <row r="22206" spans="1:8" ht="15" hidden="1" thickBot="1">
      <c r="A22206" s="409">
        <v>202211</v>
      </c>
      <c r="B22206" s="196" t="s">
        <v>698</v>
      </c>
      <c r="C22206" s="197" t="s">
        <v>388</v>
      </c>
      <c r="D22206" s="198" t="s">
        <v>337</v>
      </c>
      <c r="E22206" s="421">
        <v>129321</v>
      </c>
      <c r="F22206" s="413">
        <v>167.28</v>
      </c>
      <c r="G22206" s="414">
        <f t="shared" si="692"/>
        <v>773.08106169296991</v>
      </c>
      <c r="H22206" s="415">
        <f t="shared" si="693"/>
        <v>3.8654053084648496</v>
      </c>
    </row>
    <row r="22207" spans="1:8" ht="15" hidden="1" thickBot="1">
      <c r="A22207" s="409">
        <v>202211</v>
      </c>
      <c r="B22207" s="196" t="s">
        <v>699</v>
      </c>
      <c r="C22207" s="197" t="s">
        <v>388</v>
      </c>
      <c r="D22207" s="198" t="s">
        <v>339</v>
      </c>
      <c r="E22207" s="421">
        <v>647</v>
      </c>
      <c r="F22207" s="413">
        <v>167.28</v>
      </c>
      <c r="G22207" s="414">
        <f t="shared" si="692"/>
        <v>3.8677666188426589</v>
      </c>
      <c r="H22207" s="415">
        <f t="shared" si="693"/>
        <v>3.8677666188426589</v>
      </c>
    </row>
    <row r="22208" spans="1:8" ht="15" hidden="1" thickBot="1">
      <c r="A22208" s="409">
        <v>202211</v>
      </c>
      <c r="B22208" s="196" t="s">
        <v>700</v>
      </c>
      <c r="C22208" s="197" t="s">
        <v>388</v>
      </c>
      <c r="D22208" s="198" t="s">
        <v>337</v>
      </c>
      <c r="E22208" s="421">
        <v>84093</v>
      </c>
      <c r="F22208" s="413">
        <v>167.28</v>
      </c>
      <c r="G22208" s="414">
        <f t="shared" si="692"/>
        <v>502.70803443328549</v>
      </c>
      <c r="H22208" s="415">
        <f t="shared" si="693"/>
        <v>2.5135401721664277</v>
      </c>
    </row>
    <row r="22209" spans="1:8" ht="15" hidden="1" thickBot="1">
      <c r="A22209" s="409">
        <v>202211</v>
      </c>
      <c r="B22209" s="196" t="s">
        <v>701</v>
      </c>
      <c r="C22209" s="197" t="s">
        <v>388</v>
      </c>
      <c r="D22209" s="198" t="s">
        <v>337</v>
      </c>
      <c r="E22209" s="421">
        <v>125219</v>
      </c>
      <c r="F22209" s="413">
        <v>167.28</v>
      </c>
      <c r="G22209" s="414">
        <f t="shared" si="692"/>
        <v>748.55930176948823</v>
      </c>
      <c r="H22209" s="415">
        <f t="shared" si="693"/>
        <v>3.7427965088474413</v>
      </c>
    </row>
    <row r="22210" spans="1:8" ht="15" hidden="1" thickBot="1">
      <c r="A22210" s="409">
        <v>202211</v>
      </c>
      <c r="B22210" s="196" t="s">
        <v>702</v>
      </c>
      <c r="C22210" s="197" t="s">
        <v>388</v>
      </c>
      <c r="D22210" s="198" t="s">
        <v>339</v>
      </c>
      <c r="E22210" s="421">
        <v>626</v>
      </c>
      <c r="F22210" s="413">
        <v>167.28</v>
      </c>
      <c r="G22210" s="414">
        <f t="shared" ref="G22210:G22273" si="694">+E22210/F22210</f>
        <v>3.7422285987565758</v>
      </c>
      <c r="H22210" s="415">
        <f t="shared" ref="H22210:H22273" si="695">IF(D22210="TB",G22210/200,IF(D22210="LT",G22210,"VER"))</f>
        <v>3.7422285987565758</v>
      </c>
    </row>
    <row r="22211" spans="1:8" ht="15" hidden="1" thickBot="1">
      <c r="A22211" s="409">
        <v>202211</v>
      </c>
      <c r="B22211" s="196" t="s">
        <v>703</v>
      </c>
      <c r="C22211" s="197" t="s">
        <v>388</v>
      </c>
      <c r="D22211" s="198" t="s">
        <v>337</v>
      </c>
      <c r="E22211" s="421">
        <v>111733</v>
      </c>
      <c r="F22211" s="413">
        <v>167.28</v>
      </c>
      <c r="G22211" s="414">
        <f t="shared" si="694"/>
        <v>667.93998087039688</v>
      </c>
      <c r="H22211" s="415">
        <f t="shared" si="695"/>
        <v>3.3396999043519844</v>
      </c>
    </row>
    <row r="22212" spans="1:8" ht="15" hidden="1" thickBot="1">
      <c r="A22212" s="409">
        <v>202211</v>
      </c>
      <c r="B22212" s="196" t="s">
        <v>704</v>
      </c>
      <c r="C22212" s="197" t="s">
        <v>388</v>
      </c>
      <c r="D22212" s="198" t="s">
        <v>337</v>
      </c>
      <c r="E22212" s="421">
        <v>108771</v>
      </c>
      <c r="F22212" s="413">
        <v>167.28</v>
      </c>
      <c r="G22212" s="414">
        <f t="shared" si="694"/>
        <v>650.23314203730274</v>
      </c>
      <c r="H22212" s="415">
        <f t="shared" si="695"/>
        <v>3.2511657101865139</v>
      </c>
    </row>
    <row r="22213" spans="1:8" ht="15" hidden="1" thickBot="1">
      <c r="A22213" s="409">
        <v>202211</v>
      </c>
      <c r="B22213" s="196" t="s">
        <v>705</v>
      </c>
      <c r="C22213" s="197" t="s">
        <v>388</v>
      </c>
      <c r="D22213" s="198" t="s">
        <v>339</v>
      </c>
      <c r="E22213" s="421">
        <v>544</v>
      </c>
      <c r="F22213" s="413">
        <v>167.28</v>
      </c>
      <c r="G22213" s="414">
        <f t="shared" si="694"/>
        <v>3.2520325203252032</v>
      </c>
      <c r="H22213" s="415">
        <f t="shared" si="695"/>
        <v>3.2520325203252032</v>
      </c>
    </row>
    <row r="22214" spans="1:8" ht="15" hidden="1" thickBot="1">
      <c r="A22214" s="409">
        <v>202211</v>
      </c>
      <c r="B22214" s="196" t="s">
        <v>706</v>
      </c>
      <c r="C22214" s="197" t="s">
        <v>388</v>
      </c>
      <c r="D22214" s="198" t="s">
        <v>337</v>
      </c>
      <c r="E22214" s="421">
        <v>476330</v>
      </c>
      <c r="F22214" s="413">
        <v>167.28</v>
      </c>
      <c r="G22214" s="414">
        <f t="shared" si="694"/>
        <v>2847.5011956001913</v>
      </c>
      <c r="H22214" s="415">
        <f t="shared" si="695"/>
        <v>14.237505978000957</v>
      </c>
    </row>
    <row r="22215" spans="1:8" ht="15" hidden="1" thickBot="1">
      <c r="A22215" s="409">
        <v>202211</v>
      </c>
      <c r="B22215" s="196" t="s">
        <v>707</v>
      </c>
      <c r="C22215" s="197" t="s">
        <v>388</v>
      </c>
      <c r="D22215" s="198" t="s">
        <v>337</v>
      </c>
      <c r="E22215" s="421">
        <v>111236</v>
      </c>
      <c r="F22215" s="413">
        <v>167.28</v>
      </c>
      <c r="G22215" s="414">
        <f t="shared" si="694"/>
        <v>664.96891439502633</v>
      </c>
      <c r="H22215" s="415">
        <f t="shared" si="695"/>
        <v>3.3248445719751318</v>
      </c>
    </row>
    <row r="22216" spans="1:8" ht="15" hidden="1" thickBot="1">
      <c r="A22216" s="409">
        <v>202211</v>
      </c>
      <c r="B22216" s="196" t="s">
        <v>708</v>
      </c>
      <c r="C22216" s="197" t="s">
        <v>388</v>
      </c>
      <c r="D22216" s="198" t="s">
        <v>339</v>
      </c>
      <c r="E22216" s="421">
        <v>556</v>
      </c>
      <c r="F22216" s="413">
        <v>167.28</v>
      </c>
      <c r="G22216" s="414">
        <f t="shared" si="694"/>
        <v>3.3237685318029651</v>
      </c>
      <c r="H22216" s="415">
        <f t="shared" si="695"/>
        <v>3.3237685318029651</v>
      </c>
    </row>
    <row r="22217" spans="1:8" ht="15" hidden="1" thickBot="1">
      <c r="A22217" s="409">
        <v>202211</v>
      </c>
      <c r="B22217" s="196" t="s">
        <v>709</v>
      </c>
      <c r="C22217" s="197" t="s">
        <v>388</v>
      </c>
      <c r="D22217" s="198" t="s">
        <v>337</v>
      </c>
      <c r="E22217" s="421">
        <v>96568</v>
      </c>
      <c r="F22217" s="413">
        <v>167.28</v>
      </c>
      <c r="G22217" s="414">
        <f t="shared" si="694"/>
        <v>577.28359636537539</v>
      </c>
      <c r="H22217" s="415">
        <f t="shared" si="695"/>
        <v>2.8864179818268769</v>
      </c>
    </row>
    <row r="22218" spans="1:8" ht="15" hidden="1" thickBot="1">
      <c r="A22218" s="409">
        <v>202211</v>
      </c>
      <c r="B22218" s="196" t="s">
        <v>710</v>
      </c>
      <c r="C22218" s="197" t="s">
        <v>2642</v>
      </c>
      <c r="D22218" s="198" t="s">
        <v>339</v>
      </c>
      <c r="E22218" s="421">
        <v>483</v>
      </c>
      <c r="F22218" s="413">
        <v>167.28</v>
      </c>
      <c r="G22218" s="414">
        <f t="shared" si="694"/>
        <v>2.8873744619799138</v>
      </c>
      <c r="H22218" s="415">
        <f t="shared" si="695"/>
        <v>2.8873744619799138</v>
      </c>
    </row>
    <row r="22219" spans="1:8" ht="15" hidden="1" thickBot="1">
      <c r="A22219" s="409">
        <v>202211</v>
      </c>
      <c r="B22219" s="196" t="s">
        <v>711</v>
      </c>
      <c r="C22219" s="197" t="s">
        <v>388</v>
      </c>
      <c r="D22219" s="198" t="s">
        <v>337</v>
      </c>
      <c r="E22219" s="421">
        <v>134132</v>
      </c>
      <c r="F22219" s="413">
        <v>167.28</v>
      </c>
      <c r="G22219" s="414">
        <f t="shared" si="694"/>
        <v>801.84122429459592</v>
      </c>
      <c r="H22219" s="415">
        <f t="shared" si="695"/>
        <v>4.0092061214729799</v>
      </c>
    </row>
    <row r="22220" spans="1:8" ht="15" hidden="1" thickBot="1">
      <c r="A22220" s="409">
        <v>202211</v>
      </c>
      <c r="B22220" s="196" t="s">
        <v>712</v>
      </c>
      <c r="C22220" s="197" t="s">
        <v>388</v>
      </c>
      <c r="D22220" s="198" t="s">
        <v>339</v>
      </c>
      <c r="E22220" s="421">
        <v>671</v>
      </c>
      <c r="F22220" s="413">
        <v>167.28</v>
      </c>
      <c r="G22220" s="414">
        <f t="shared" si="694"/>
        <v>4.0112386417981822</v>
      </c>
      <c r="H22220" s="415">
        <f t="shared" si="695"/>
        <v>4.0112386417981822</v>
      </c>
    </row>
    <row r="22221" spans="1:8" ht="15" hidden="1" thickBot="1">
      <c r="A22221" s="409">
        <v>202211</v>
      </c>
      <c r="B22221" s="196" t="s">
        <v>713</v>
      </c>
      <c r="C22221" s="197" t="s">
        <v>388</v>
      </c>
      <c r="D22221" s="198" t="s">
        <v>374</v>
      </c>
      <c r="E22221" s="421">
        <v>0.01</v>
      </c>
      <c r="F22221" s="413">
        <v>167.28</v>
      </c>
      <c r="G22221" s="414">
        <f t="shared" si="694"/>
        <v>5.9780009564801534E-5</v>
      </c>
      <c r="H22221" s="415" t="str">
        <f t="shared" si="695"/>
        <v>VER</v>
      </c>
    </row>
    <row r="22222" spans="1:8" ht="15" hidden="1" thickBot="1">
      <c r="A22222" s="409">
        <v>202211</v>
      </c>
      <c r="B22222" s="196" t="s">
        <v>714</v>
      </c>
      <c r="C22222" s="197" t="s">
        <v>388</v>
      </c>
      <c r="D22222" s="198" t="s">
        <v>374</v>
      </c>
      <c r="E22222" s="421">
        <v>0.01</v>
      </c>
      <c r="F22222" s="413">
        <v>167.28</v>
      </c>
      <c r="G22222" s="414">
        <f t="shared" si="694"/>
        <v>5.9780009564801534E-5</v>
      </c>
      <c r="H22222" s="415" t="str">
        <f t="shared" si="695"/>
        <v>VER</v>
      </c>
    </row>
    <row r="22223" spans="1:8" ht="15" hidden="1" thickBot="1">
      <c r="A22223" s="409">
        <v>202211</v>
      </c>
      <c r="B22223" s="196" t="s">
        <v>715</v>
      </c>
      <c r="C22223" s="197" t="s">
        <v>388</v>
      </c>
      <c r="D22223" s="198" t="s">
        <v>374</v>
      </c>
      <c r="E22223" s="421">
        <v>0.01</v>
      </c>
      <c r="F22223" s="413">
        <v>167.28</v>
      </c>
      <c r="G22223" s="414">
        <f t="shared" si="694"/>
        <v>5.9780009564801534E-5</v>
      </c>
      <c r="H22223" s="415" t="str">
        <f t="shared" si="695"/>
        <v>VER</v>
      </c>
    </row>
    <row r="22224" spans="1:8" ht="15" hidden="1" thickBot="1">
      <c r="A22224" s="409">
        <v>202211</v>
      </c>
      <c r="B22224" s="196" t="s">
        <v>716</v>
      </c>
      <c r="C22224" s="197" t="s">
        <v>388</v>
      </c>
      <c r="D22224" s="198" t="s">
        <v>374</v>
      </c>
      <c r="E22224" s="421">
        <v>0.01</v>
      </c>
      <c r="F22224" s="413">
        <v>167.28</v>
      </c>
      <c r="G22224" s="414">
        <f t="shared" si="694"/>
        <v>5.9780009564801534E-5</v>
      </c>
      <c r="H22224" s="415" t="str">
        <f t="shared" si="695"/>
        <v>VER</v>
      </c>
    </row>
    <row r="22225" spans="1:8" ht="15" hidden="1" thickBot="1">
      <c r="A22225" s="409">
        <v>202211</v>
      </c>
      <c r="B22225" s="196" t="s">
        <v>717</v>
      </c>
      <c r="C22225" s="197" t="s">
        <v>388</v>
      </c>
      <c r="D22225" s="198" t="s">
        <v>337</v>
      </c>
      <c r="E22225" s="421">
        <v>93978</v>
      </c>
      <c r="F22225" s="413">
        <v>167.28</v>
      </c>
      <c r="G22225" s="414">
        <f t="shared" si="694"/>
        <v>561.80057388809178</v>
      </c>
      <c r="H22225" s="415">
        <f t="shared" si="695"/>
        <v>2.8090028694404587</v>
      </c>
    </row>
    <row r="22226" spans="1:8" ht="15" hidden="1" thickBot="1">
      <c r="A22226" s="409">
        <v>202211</v>
      </c>
      <c r="B22226" s="196" t="s">
        <v>718</v>
      </c>
      <c r="C22226" s="197" t="s">
        <v>388</v>
      </c>
      <c r="D22226" s="198" t="s">
        <v>339</v>
      </c>
      <c r="E22226" s="421">
        <v>470</v>
      </c>
      <c r="F22226" s="413">
        <v>167.28</v>
      </c>
      <c r="G22226" s="414">
        <f t="shared" si="694"/>
        <v>2.8096604495456718</v>
      </c>
      <c r="H22226" s="415">
        <f t="shared" si="695"/>
        <v>2.8096604495456718</v>
      </c>
    </row>
    <row r="22227" spans="1:8" ht="15" hidden="1" thickBot="1">
      <c r="A22227" s="409">
        <v>202211</v>
      </c>
      <c r="B22227" s="196" t="s">
        <v>719</v>
      </c>
      <c r="C22227" s="197" t="s">
        <v>388</v>
      </c>
      <c r="D22227" s="198" t="s">
        <v>337</v>
      </c>
      <c r="E22227" s="421">
        <v>306738</v>
      </c>
      <c r="F22227" s="413">
        <v>167.28</v>
      </c>
      <c r="G22227" s="414">
        <f t="shared" si="694"/>
        <v>1833.6800573888092</v>
      </c>
      <c r="H22227" s="415">
        <f t="shared" si="695"/>
        <v>9.1684002869440455</v>
      </c>
    </row>
    <row r="22228" spans="1:8" ht="15" hidden="1" thickBot="1">
      <c r="A22228" s="409">
        <v>202211</v>
      </c>
      <c r="B22228" s="196" t="s">
        <v>720</v>
      </c>
      <c r="C22228" s="197" t="s">
        <v>388</v>
      </c>
      <c r="D22228" s="198" t="s">
        <v>339</v>
      </c>
      <c r="E22228" s="421">
        <v>1534</v>
      </c>
      <c r="F22228" s="413">
        <v>167.28</v>
      </c>
      <c r="G22228" s="414">
        <f t="shared" si="694"/>
        <v>9.1702534672405545</v>
      </c>
      <c r="H22228" s="415">
        <f t="shared" si="695"/>
        <v>9.1702534672405545</v>
      </c>
    </row>
    <row r="22229" spans="1:8" ht="15" hidden="1" thickBot="1">
      <c r="A22229" s="409">
        <v>202211</v>
      </c>
      <c r="B22229" s="196" t="s">
        <v>721</v>
      </c>
      <c r="C22229" s="197" t="s">
        <v>388</v>
      </c>
      <c r="D22229" s="198" t="s">
        <v>337</v>
      </c>
      <c r="E22229" s="421">
        <v>114392</v>
      </c>
      <c r="F22229" s="413">
        <v>167.28</v>
      </c>
      <c r="G22229" s="414">
        <f t="shared" si="694"/>
        <v>683.8354854136777</v>
      </c>
      <c r="H22229" s="415">
        <f t="shared" si="695"/>
        <v>3.4191774270683886</v>
      </c>
    </row>
    <row r="22230" spans="1:8" ht="15" hidden="1" thickBot="1">
      <c r="A22230" s="409">
        <v>202211</v>
      </c>
      <c r="B22230" s="196" t="s">
        <v>722</v>
      </c>
      <c r="C22230" s="197" t="s">
        <v>388</v>
      </c>
      <c r="D22230" s="198" t="s">
        <v>339</v>
      </c>
      <c r="E22230" s="421">
        <v>572</v>
      </c>
      <c r="F22230" s="413">
        <v>167.28</v>
      </c>
      <c r="G22230" s="414">
        <f t="shared" si="694"/>
        <v>3.4194165471066476</v>
      </c>
      <c r="H22230" s="415">
        <f t="shared" si="695"/>
        <v>3.4194165471066476</v>
      </c>
    </row>
    <row r="22231" spans="1:8" ht="15" hidden="1" thickBot="1">
      <c r="A22231" s="409">
        <v>202211</v>
      </c>
      <c r="B22231" s="196" t="s">
        <v>723</v>
      </c>
      <c r="C22231" s="197" t="s">
        <v>388</v>
      </c>
      <c r="D22231" s="198" t="s">
        <v>337</v>
      </c>
      <c r="E22231" s="421">
        <v>91873</v>
      </c>
      <c r="F22231" s="413">
        <v>167.28</v>
      </c>
      <c r="G22231" s="414">
        <f t="shared" si="694"/>
        <v>549.21688187470113</v>
      </c>
      <c r="H22231" s="415">
        <f t="shared" si="695"/>
        <v>2.7460844093735055</v>
      </c>
    </row>
    <row r="22232" spans="1:8" ht="15" hidden="1" thickBot="1">
      <c r="A22232" s="409">
        <v>202211</v>
      </c>
      <c r="B22232" s="196" t="s">
        <v>724</v>
      </c>
      <c r="C22232" s="197" t="s">
        <v>388</v>
      </c>
      <c r="D22232" s="198" t="s">
        <v>337</v>
      </c>
      <c r="E22232" s="421">
        <v>129432</v>
      </c>
      <c r="F22232" s="413">
        <v>167.28</v>
      </c>
      <c r="G22232" s="414">
        <f t="shared" si="694"/>
        <v>773.74461979913917</v>
      </c>
      <c r="H22232" s="415">
        <f t="shared" si="695"/>
        <v>3.8687230989956958</v>
      </c>
    </row>
    <row r="22233" spans="1:8" ht="15" hidden="1" thickBot="1">
      <c r="A22233" s="409">
        <v>202211</v>
      </c>
      <c r="B22233" s="196" t="s">
        <v>725</v>
      </c>
      <c r="C22233" s="197" t="s">
        <v>2643</v>
      </c>
      <c r="D22233" s="198" t="s">
        <v>339</v>
      </c>
      <c r="E22233" s="421">
        <v>647</v>
      </c>
      <c r="F22233" s="413">
        <v>167.28</v>
      </c>
      <c r="G22233" s="414">
        <f t="shared" si="694"/>
        <v>3.8677666188426589</v>
      </c>
      <c r="H22233" s="415">
        <f t="shared" si="695"/>
        <v>3.8677666188426589</v>
      </c>
    </row>
    <row r="22234" spans="1:8" ht="15" hidden="1" thickBot="1">
      <c r="A22234" s="409">
        <v>202211</v>
      </c>
      <c r="B22234" s="196" t="s">
        <v>726</v>
      </c>
      <c r="C22234" s="197" t="s">
        <v>388</v>
      </c>
      <c r="D22234" s="198" t="s">
        <v>337</v>
      </c>
      <c r="E22234" s="421">
        <v>114392</v>
      </c>
      <c r="F22234" s="413">
        <v>167.28</v>
      </c>
      <c r="G22234" s="414">
        <f t="shared" si="694"/>
        <v>683.8354854136777</v>
      </c>
      <c r="H22234" s="415">
        <f t="shared" si="695"/>
        <v>3.4191774270683886</v>
      </c>
    </row>
    <row r="22235" spans="1:8" ht="15" hidden="1" thickBot="1">
      <c r="A22235" s="409">
        <v>202211</v>
      </c>
      <c r="B22235" s="196" t="s">
        <v>727</v>
      </c>
      <c r="C22235" s="197" t="s">
        <v>2644</v>
      </c>
      <c r="D22235" s="198" t="s">
        <v>339</v>
      </c>
      <c r="E22235" s="421">
        <v>572</v>
      </c>
      <c r="F22235" s="413">
        <v>167.28</v>
      </c>
      <c r="G22235" s="414">
        <f t="shared" si="694"/>
        <v>3.4194165471066476</v>
      </c>
      <c r="H22235" s="415">
        <f t="shared" si="695"/>
        <v>3.4194165471066476</v>
      </c>
    </row>
    <row r="22236" spans="1:8" ht="15" hidden="1" thickBot="1">
      <c r="A22236" s="409">
        <v>202211</v>
      </c>
      <c r="B22236" s="196" t="s">
        <v>728</v>
      </c>
      <c r="C22236" s="197" t="s">
        <v>388</v>
      </c>
      <c r="D22236" s="198" t="s">
        <v>337</v>
      </c>
      <c r="E22236" s="421">
        <v>114392</v>
      </c>
      <c r="F22236" s="413">
        <v>167.28</v>
      </c>
      <c r="G22236" s="414">
        <f t="shared" si="694"/>
        <v>683.8354854136777</v>
      </c>
      <c r="H22236" s="415">
        <f t="shared" si="695"/>
        <v>3.4191774270683886</v>
      </c>
    </row>
    <row r="22237" spans="1:8" ht="15" hidden="1" thickBot="1">
      <c r="A22237" s="409">
        <v>202211</v>
      </c>
      <c r="B22237" s="196" t="s">
        <v>729</v>
      </c>
      <c r="C22237" s="197" t="s">
        <v>388</v>
      </c>
      <c r="D22237" s="198" t="s">
        <v>337</v>
      </c>
      <c r="E22237" s="421">
        <v>114241</v>
      </c>
      <c r="F22237" s="413">
        <v>167.28</v>
      </c>
      <c r="G22237" s="414">
        <f t="shared" si="694"/>
        <v>682.93280726924911</v>
      </c>
      <c r="H22237" s="415">
        <f t="shared" si="695"/>
        <v>3.4146640363462457</v>
      </c>
    </row>
    <row r="22238" spans="1:8" ht="15" hidden="1" thickBot="1">
      <c r="A22238" s="409">
        <v>202211</v>
      </c>
      <c r="B22238" s="196" t="s">
        <v>730</v>
      </c>
      <c r="C22238" s="197" t="s">
        <v>388</v>
      </c>
      <c r="D22238" s="198" t="s">
        <v>337</v>
      </c>
      <c r="E22238" s="421">
        <v>77329</v>
      </c>
      <c r="F22238" s="413">
        <v>167.28</v>
      </c>
      <c r="G22238" s="414">
        <f t="shared" si="694"/>
        <v>462.27283596365373</v>
      </c>
      <c r="H22238" s="415">
        <f t="shared" si="695"/>
        <v>2.3113641798182685</v>
      </c>
    </row>
    <row r="22239" spans="1:8" ht="15" hidden="1" thickBot="1">
      <c r="A22239" s="409">
        <v>202211</v>
      </c>
      <c r="B22239" s="196" t="s">
        <v>731</v>
      </c>
      <c r="C22239" s="197" t="s">
        <v>388</v>
      </c>
      <c r="D22239" s="198" t="s">
        <v>339</v>
      </c>
      <c r="E22239" s="421">
        <v>387</v>
      </c>
      <c r="F22239" s="413">
        <v>167.28</v>
      </c>
      <c r="G22239" s="414">
        <f t="shared" si="694"/>
        <v>2.3134863701578192</v>
      </c>
      <c r="H22239" s="415">
        <f t="shared" si="695"/>
        <v>2.3134863701578192</v>
      </c>
    </row>
    <row r="22240" spans="1:8" ht="15" hidden="1" thickBot="1">
      <c r="A22240" s="409">
        <v>202211</v>
      </c>
      <c r="B22240" s="196" t="s">
        <v>732</v>
      </c>
      <c r="C22240" s="197" t="s">
        <v>2645</v>
      </c>
      <c r="D22240" s="198" t="s">
        <v>337</v>
      </c>
      <c r="E22240" s="421">
        <v>114240.48</v>
      </c>
      <c r="F22240" s="413">
        <v>167.28</v>
      </c>
      <c r="G22240" s="414">
        <f t="shared" si="694"/>
        <v>682.92969870875174</v>
      </c>
      <c r="H22240" s="415">
        <f t="shared" si="695"/>
        <v>3.4146484935437589</v>
      </c>
    </row>
    <row r="22241" spans="1:8" ht="15" hidden="1" thickBot="1">
      <c r="A22241" s="409">
        <v>202211</v>
      </c>
      <c r="B22241" s="196" t="s">
        <v>733</v>
      </c>
      <c r="C22241" s="197" t="s">
        <v>2646</v>
      </c>
      <c r="D22241" s="198" t="s">
        <v>339</v>
      </c>
      <c r="E22241" s="421">
        <v>571</v>
      </c>
      <c r="F22241" s="413">
        <v>167.28</v>
      </c>
      <c r="G22241" s="414">
        <f t="shared" si="694"/>
        <v>3.4134385461501675</v>
      </c>
      <c r="H22241" s="415">
        <f t="shared" si="695"/>
        <v>3.4134385461501675</v>
      </c>
    </row>
    <row r="22242" spans="1:8" ht="15" hidden="1" thickBot="1">
      <c r="A22242" s="409">
        <v>202211</v>
      </c>
      <c r="B22242" s="196" t="s">
        <v>734</v>
      </c>
      <c r="C22242" s="197" t="s">
        <v>388</v>
      </c>
      <c r="D22242" s="198" t="s">
        <v>337</v>
      </c>
      <c r="E22242" s="421">
        <v>72069</v>
      </c>
      <c r="F22242" s="413">
        <v>167.28</v>
      </c>
      <c r="G22242" s="414">
        <f t="shared" si="694"/>
        <v>430.82855093256813</v>
      </c>
      <c r="H22242" s="415">
        <f t="shared" si="695"/>
        <v>2.1541427546628409</v>
      </c>
    </row>
    <row r="22243" spans="1:8" ht="15" hidden="1" thickBot="1">
      <c r="A22243" s="409">
        <v>202211</v>
      </c>
      <c r="B22243" s="196" t="s">
        <v>735</v>
      </c>
      <c r="C22243" s="197" t="s">
        <v>388</v>
      </c>
      <c r="D22243" s="198" t="s">
        <v>339</v>
      </c>
      <c r="E22243" s="421">
        <v>360</v>
      </c>
      <c r="F22243" s="413">
        <v>167.28</v>
      </c>
      <c r="G22243" s="414">
        <f t="shared" si="694"/>
        <v>2.1520803443328549</v>
      </c>
      <c r="H22243" s="415">
        <f t="shared" si="695"/>
        <v>2.1520803443328549</v>
      </c>
    </row>
    <row r="22244" spans="1:8" ht="15" hidden="1" thickBot="1">
      <c r="A22244" s="409">
        <v>202211</v>
      </c>
      <c r="B22244" s="196" t="s">
        <v>736</v>
      </c>
      <c r="C22244" s="197" t="s">
        <v>388</v>
      </c>
      <c r="D22244" s="198" t="s">
        <v>337</v>
      </c>
      <c r="E22244" s="421">
        <v>125219</v>
      </c>
      <c r="F22244" s="413">
        <v>167.28</v>
      </c>
      <c r="G22244" s="414">
        <f t="shared" si="694"/>
        <v>748.55930176948823</v>
      </c>
      <c r="H22244" s="415">
        <f t="shared" si="695"/>
        <v>3.7427965088474413</v>
      </c>
    </row>
    <row r="22245" spans="1:8" ht="15" hidden="1" thickBot="1">
      <c r="A22245" s="409">
        <v>202211</v>
      </c>
      <c r="B22245" s="196" t="s">
        <v>18</v>
      </c>
      <c r="C22245" s="197" t="s">
        <v>388</v>
      </c>
      <c r="D22245" s="198" t="s">
        <v>337</v>
      </c>
      <c r="E22245" s="421">
        <v>75743</v>
      </c>
      <c r="F22245" s="413">
        <v>167.28</v>
      </c>
      <c r="G22245" s="414">
        <f t="shared" si="694"/>
        <v>452.79172644667625</v>
      </c>
      <c r="H22245" s="415">
        <f t="shared" si="695"/>
        <v>2.2639586322333813</v>
      </c>
    </row>
    <row r="22246" spans="1:8" ht="15" hidden="1" thickBot="1">
      <c r="A22246" s="409">
        <v>202211</v>
      </c>
      <c r="B22246" s="196" t="s">
        <v>2647</v>
      </c>
      <c r="C22246" s="197" t="s">
        <v>2648</v>
      </c>
      <c r="D22246" s="198" t="s">
        <v>337</v>
      </c>
      <c r="E22246" s="421">
        <v>160209</v>
      </c>
      <c r="F22246" s="413">
        <v>167.28</v>
      </c>
      <c r="G22246" s="414">
        <f t="shared" si="694"/>
        <v>957.72955523672886</v>
      </c>
      <c r="H22246" s="415">
        <f t="shared" si="695"/>
        <v>4.7886477761836446</v>
      </c>
    </row>
    <row r="22247" spans="1:8" ht="15" hidden="1" thickBot="1">
      <c r="A22247" s="409">
        <v>202211</v>
      </c>
      <c r="B22247" s="196" t="s">
        <v>2649</v>
      </c>
      <c r="C22247" s="197" t="s">
        <v>2650</v>
      </c>
      <c r="D22247" s="198" t="s">
        <v>339</v>
      </c>
      <c r="E22247" s="421">
        <v>801</v>
      </c>
      <c r="F22247" s="413">
        <v>167.28</v>
      </c>
      <c r="G22247" s="414">
        <f t="shared" si="694"/>
        <v>4.7883787661406023</v>
      </c>
      <c r="H22247" s="415">
        <f t="shared" si="695"/>
        <v>4.7883787661406023</v>
      </c>
    </row>
    <row r="22248" spans="1:8" ht="15" hidden="1" thickBot="1">
      <c r="A22248" s="409">
        <v>202211</v>
      </c>
      <c r="B22248" s="196" t="s">
        <v>737</v>
      </c>
      <c r="C22248" s="197" t="s">
        <v>2651</v>
      </c>
      <c r="D22248" s="198" t="s">
        <v>339</v>
      </c>
      <c r="E22248" s="421">
        <v>379</v>
      </c>
      <c r="F22248" s="413">
        <v>167.28</v>
      </c>
      <c r="G22248" s="414">
        <f t="shared" si="694"/>
        <v>2.265662362505978</v>
      </c>
      <c r="H22248" s="415">
        <f t="shared" si="695"/>
        <v>2.265662362505978</v>
      </c>
    </row>
    <row r="22249" spans="1:8" ht="15" hidden="1" thickBot="1">
      <c r="A22249" s="409">
        <v>202211</v>
      </c>
      <c r="B22249" s="196" t="s">
        <v>19</v>
      </c>
      <c r="C22249" s="197" t="s">
        <v>2782</v>
      </c>
      <c r="D22249" s="198" t="s">
        <v>374</v>
      </c>
      <c r="E22249" s="421">
        <v>1079.99</v>
      </c>
      <c r="F22249" s="413">
        <v>167.28</v>
      </c>
      <c r="G22249" s="414">
        <f t="shared" si="694"/>
        <v>6.4561812529890004</v>
      </c>
      <c r="H22249" s="415" t="str">
        <f t="shared" si="695"/>
        <v>VER</v>
      </c>
    </row>
    <row r="22250" spans="1:8" ht="15" hidden="1" thickBot="1">
      <c r="A22250" s="409">
        <v>202211</v>
      </c>
      <c r="B22250" s="196" t="s">
        <v>738</v>
      </c>
      <c r="C22250" s="197" t="s">
        <v>388</v>
      </c>
      <c r="D22250" s="198" t="s">
        <v>337</v>
      </c>
      <c r="E22250" s="421">
        <v>105212</v>
      </c>
      <c r="F22250" s="413">
        <v>167.28</v>
      </c>
      <c r="G22250" s="414">
        <f t="shared" si="694"/>
        <v>628.9574366331899</v>
      </c>
      <c r="H22250" s="415">
        <f t="shared" si="695"/>
        <v>3.1447871831659495</v>
      </c>
    </row>
    <row r="22251" spans="1:8" ht="15" hidden="1" thickBot="1">
      <c r="A22251" s="409">
        <v>202211</v>
      </c>
      <c r="B22251" s="196" t="s">
        <v>739</v>
      </c>
      <c r="C22251" s="197" t="s">
        <v>388</v>
      </c>
      <c r="D22251" s="198" t="s">
        <v>337</v>
      </c>
      <c r="E22251" s="421">
        <v>105275</v>
      </c>
      <c r="F22251" s="413">
        <v>167.28</v>
      </c>
      <c r="G22251" s="414">
        <f t="shared" si="694"/>
        <v>629.33405069344815</v>
      </c>
      <c r="H22251" s="415">
        <f t="shared" si="695"/>
        <v>3.1466702534672408</v>
      </c>
    </row>
    <row r="22252" spans="1:8" ht="15" hidden="1" thickBot="1">
      <c r="A22252" s="409">
        <v>202211</v>
      </c>
      <c r="B22252" s="196" t="s">
        <v>740</v>
      </c>
      <c r="C22252" s="197" t="s">
        <v>388</v>
      </c>
      <c r="D22252" s="198" t="s">
        <v>337</v>
      </c>
      <c r="E22252" s="421">
        <v>105275</v>
      </c>
      <c r="F22252" s="413">
        <v>167.28</v>
      </c>
      <c r="G22252" s="414">
        <f t="shared" si="694"/>
        <v>629.33405069344815</v>
      </c>
      <c r="H22252" s="415">
        <f t="shared" si="695"/>
        <v>3.1466702534672408</v>
      </c>
    </row>
    <row r="22253" spans="1:8" ht="15" hidden="1" thickBot="1">
      <c r="A22253" s="409">
        <v>202211</v>
      </c>
      <c r="B22253" s="196" t="s">
        <v>741</v>
      </c>
      <c r="C22253" s="197" t="s">
        <v>388</v>
      </c>
      <c r="D22253" s="198" t="s">
        <v>337</v>
      </c>
      <c r="E22253" s="421">
        <v>95176</v>
      </c>
      <c r="F22253" s="413">
        <v>167.28</v>
      </c>
      <c r="G22253" s="414">
        <f t="shared" si="694"/>
        <v>568.96221903395508</v>
      </c>
      <c r="H22253" s="415">
        <f t="shared" si="695"/>
        <v>2.8448110951697756</v>
      </c>
    </row>
    <row r="22254" spans="1:8" ht="15" hidden="1" thickBot="1">
      <c r="A22254" s="409">
        <v>202211</v>
      </c>
      <c r="B22254" s="196" t="s">
        <v>742</v>
      </c>
      <c r="C22254" s="197" t="s">
        <v>388</v>
      </c>
      <c r="D22254" s="198" t="s">
        <v>337</v>
      </c>
      <c r="E22254" s="421">
        <v>118775</v>
      </c>
      <c r="F22254" s="413">
        <v>167.28</v>
      </c>
      <c r="G22254" s="414">
        <f t="shared" si="694"/>
        <v>710.03706360593014</v>
      </c>
      <c r="H22254" s="415">
        <f t="shared" si="695"/>
        <v>3.5501853180296505</v>
      </c>
    </row>
    <row r="22255" spans="1:8" ht="15" hidden="1" thickBot="1">
      <c r="A22255" s="409">
        <v>202211</v>
      </c>
      <c r="B22255" s="196" t="s">
        <v>743</v>
      </c>
      <c r="C22255" s="197" t="s">
        <v>388</v>
      </c>
      <c r="D22255" s="198" t="s">
        <v>339</v>
      </c>
      <c r="E22255" s="421">
        <v>594</v>
      </c>
      <c r="F22255" s="413">
        <v>167.28</v>
      </c>
      <c r="G22255" s="414">
        <f t="shared" si="694"/>
        <v>3.5509325681492108</v>
      </c>
      <c r="H22255" s="415">
        <f t="shared" si="695"/>
        <v>3.5509325681492108</v>
      </c>
    </row>
    <row r="22256" spans="1:8" ht="15" hidden="1" thickBot="1">
      <c r="A22256" s="409">
        <v>202211</v>
      </c>
      <c r="B22256" s="196" t="s">
        <v>744</v>
      </c>
      <c r="C22256" s="197" t="s">
        <v>388</v>
      </c>
      <c r="D22256" s="198" t="s">
        <v>337</v>
      </c>
      <c r="E22256" s="421">
        <v>131988</v>
      </c>
      <c r="F22256" s="413">
        <v>167.28</v>
      </c>
      <c r="G22256" s="414">
        <f t="shared" si="694"/>
        <v>789.02439024390242</v>
      </c>
      <c r="H22256" s="415">
        <f t="shared" si="695"/>
        <v>3.9451219512195119</v>
      </c>
    </row>
    <row r="22257" spans="1:8" ht="15" hidden="1" thickBot="1">
      <c r="A22257" s="409">
        <v>202211</v>
      </c>
      <c r="B22257" s="196" t="s">
        <v>745</v>
      </c>
      <c r="C22257" s="197" t="s">
        <v>2652</v>
      </c>
      <c r="D22257" s="198" t="s">
        <v>339</v>
      </c>
      <c r="E22257" s="421">
        <v>660</v>
      </c>
      <c r="F22257" s="413">
        <v>167.28</v>
      </c>
      <c r="G22257" s="414">
        <f t="shared" si="694"/>
        <v>3.9454806312769009</v>
      </c>
      <c r="H22257" s="415">
        <f t="shared" si="695"/>
        <v>3.9454806312769009</v>
      </c>
    </row>
    <row r="22258" spans="1:8" ht="15" hidden="1" thickBot="1">
      <c r="A22258" s="409">
        <v>202211</v>
      </c>
      <c r="B22258" s="196" t="s">
        <v>746</v>
      </c>
      <c r="C22258" s="197" t="s">
        <v>388</v>
      </c>
      <c r="D22258" s="198" t="s">
        <v>337</v>
      </c>
      <c r="E22258" s="421">
        <v>69401</v>
      </c>
      <c r="F22258" s="413">
        <v>167.28</v>
      </c>
      <c r="G22258" s="414">
        <f t="shared" si="694"/>
        <v>414.8792443806791</v>
      </c>
      <c r="H22258" s="415">
        <f t="shared" si="695"/>
        <v>2.0743962219033953</v>
      </c>
    </row>
    <row r="22259" spans="1:8" ht="15" hidden="1" thickBot="1">
      <c r="A22259" s="409">
        <v>202211</v>
      </c>
      <c r="B22259" s="196" t="s">
        <v>747</v>
      </c>
      <c r="C22259" s="197" t="s">
        <v>2642</v>
      </c>
      <c r="D22259" s="198" t="s">
        <v>339</v>
      </c>
      <c r="E22259" s="421">
        <v>347</v>
      </c>
      <c r="F22259" s="413">
        <v>167.28</v>
      </c>
      <c r="G22259" s="414">
        <f t="shared" si="694"/>
        <v>2.074366331898613</v>
      </c>
      <c r="H22259" s="415">
        <f t="shared" si="695"/>
        <v>2.074366331898613</v>
      </c>
    </row>
    <row r="22260" spans="1:8" ht="15" hidden="1" thickBot="1">
      <c r="A22260" s="409">
        <v>202211</v>
      </c>
      <c r="B22260" s="196" t="s">
        <v>748</v>
      </c>
      <c r="C22260" s="197" t="s">
        <v>388</v>
      </c>
      <c r="D22260" s="198" t="s">
        <v>337</v>
      </c>
      <c r="E22260" s="421">
        <v>136996</v>
      </c>
      <c r="F22260" s="413">
        <v>167.28</v>
      </c>
      <c r="G22260" s="414">
        <f t="shared" si="694"/>
        <v>818.96221903395508</v>
      </c>
      <c r="H22260" s="415">
        <f t="shared" si="695"/>
        <v>4.0948110951697752</v>
      </c>
    </row>
    <row r="22261" spans="1:8" ht="15" hidden="1" thickBot="1">
      <c r="A22261" s="409">
        <v>202211</v>
      </c>
      <c r="B22261" s="196" t="s">
        <v>749</v>
      </c>
      <c r="C22261" s="197" t="s">
        <v>388</v>
      </c>
      <c r="D22261" s="198" t="s">
        <v>339</v>
      </c>
      <c r="E22261" s="421">
        <v>685</v>
      </c>
      <c r="F22261" s="413">
        <v>167.28</v>
      </c>
      <c r="G22261" s="414">
        <f t="shared" si="694"/>
        <v>4.0949306551889046</v>
      </c>
      <c r="H22261" s="415">
        <f t="shared" si="695"/>
        <v>4.0949306551889046</v>
      </c>
    </row>
    <row r="22262" spans="1:8" ht="15" hidden="1" thickBot="1">
      <c r="A22262" s="409">
        <v>202211</v>
      </c>
      <c r="B22262" s="196" t="s">
        <v>750</v>
      </c>
      <c r="C22262" s="197" t="s">
        <v>388</v>
      </c>
      <c r="D22262" s="198" t="s">
        <v>337</v>
      </c>
      <c r="E22262" s="421">
        <v>136835</v>
      </c>
      <c r="F22262" s="413">
        <v>167.28</v>
      </c>
      <c r="G22262" s="414">
        <f t="shared" si="694"/>
        <v>817.99976087996174</v>
      </c>
      <c r="H22262" s="415">
        <f t="shared" si="695"/>
        <v>4.0899988043998086</v>
      </c>
    </row>
    <row r="22263" spans="1:8" ht="15" hidden="1" thickBot="1">
      <c r="A22263" s="409">
        <v>202211</v>
      </c>
      <c r="B22263" s="196" t="s">
        <v>751</v>
      </c>
      <c r="C22263" s="197" t="s">
        <v>388</v>
      </c>
      <c r="D22263" s="198" t="s">
        <v>337</v>
      </c>
      <c r="E22263" s="421">
        <v>136511</v>
      </c>
      <c r="F22263" s="413">
        <v>167.28</v>
      </c>
      <c r="G22263" s="414">
        <f t="shared" si="694"/>
        <v>816.06288857006211</v>
      </c>
      <c r="H22263" s="415">
        <f t="shared" si="695"/>
        <v>4.0803144428503106</v>
      </c>
    </row>
    <row r="22264" spans="1:8" ht="15" hidden="1" thickBot="1">
      <c r="A22264" s="409">
        <v>202211</v>
      </c>
      <c r="B22264" s="196" t="s">
        <v>752</v>
      </c>
      <c r="C22264" s="197" t="s">
        <v>388</v>
      </c>
      <c r="D22264" s="198" t="s">
        <v>339</v>
      </c>
      <c r="E22264" s="421">
        <v>682</v>
      </c>
      <c r="F22264" s="413">
        <v>167.28</v>
      </c>
      <c r="G22264" s="414">
        <f t="shared" si="694"/>
        <v>4.0769966523194645</v>
      </c>
      <c r="H22264" s="415">
        <f t="shared" si="695"/>
        <v>4.0769966523194645</v>
      </c>
    </row>
    <row r="22265" spans="1:8" ht="15" hidden="1" thickBot="1">
      <c r="A22265" s="409">
        <v>202211</v>
      </c>
      <c r="B22265" s="196" t="s">
        <v>753</v>
      </c>
      <c r="C22265" s="197" t="s">
        <v>388</v>
      </c>
      <c r="D22265" s="198" t="s">
        <v>337</v>
      </c>
      <c r="E22265" s="421">
        <v>111600</v>
      </c>
      <c r="F22265" s="413">
        <v>167.28</v>
      </c>
      <c r="G22265" s="414">
        <f t="shared" si="694"/>
        <v>667.14490674318506</v>
      </c>
      <c r="H22265" s="415">
        <f t="shared" si="695"/>
        <v>3.3357245337159251</v>
      </c>
    </row>
    <row r="22266" spans="1:8" ht="15" hidden="1" thickBot="1">
      <c r="A22266" s="409">
        <v>202211</v>
      </c>
      <c r="B22266" s="196" t="s">
        <v>754</v>
      </c>
      <c r="C22266" s="197" t="s">
        <v>388</v>
      </c>
      <c r="D22266" s="198" t="s">
        <v>339</v>
      </c>
      <c r="E22266" s="421">
        <v>558</v>
      </c>
      <c r="F22266" s="413">
        <v>167.28</v>
      </c>
      <c r="G22266" s="414">
        <f t="shared" si="694"/>
        <v>3.3357245337159256</v>
      </c>
      <c r="H22266" s="415">
        <f t="shared" si="695"/>
        <v>3.3357245337159256</v>
      </c>
    </row>
    <row r="22267" spans="1:8" ht="15" hidden="1" thickBot="1">
      <c r="A22267" s="409">
        <v>202211</v>
      </c>
      <c r="B22267" s="196" t="s">
        <v>755</v>
      </c>
      <c r="C22267" s="197" t="s">
        <v>388</v>
      </c>
      <c r="D22267" s="198" t="s">
        <v>337</v>
      </c>
      <c r="E22267" s="421">
        <v>105212</v>
      </c>
      <c r="F22267" s="413">
        <v>167.28</v>
      </c>
      <c r="G22267" s="414">
        <f t="shared" si="694"/>
        <v>628.9574366331899</v>
      </c>
      <c r="H22267" s="415">
        <f t="shared" si="695"/>
        <v>3.1447871831659495</v>
      </c>
    </row>
    <row r="22268" spans="1:8" ht="15" hidden="1" thickBot="1">
      <c r="A22268" s="409">
        <v>202211</v>
      </c>
      <c r="B22268" s="196" t="s">
        <v>756</v>
      </c>
      <c r="C22268" s="197" t="s">
        <v>388</v>
      </c>
      <c r="D22268" s="198" t="s">
        <v>339</v>
      </c>
      <c r="E22268" s="421">
        <v>526</v>
      </c>
      <c r="F22268" s="413">
        <v>167.28</v>
      </c>
      <c r="G22268" s="414">
        <f t="shared" si="694"/>
        <v>3.1444285031085606</v>
      </c>
      <c r="H22268" s="415">
        <f t="shared" si="695"/>
        <v>3.1444285031085606</v>
      </c>
    </row>
    <row r="22269" spans="1:8" ht="15" hidden="1" thickBot="1">
      <c r="A22269" s="409">
        <v>202211</v>
      </c>
      <c r="B22269" s="196" t="s">
        <v>2791</v>
      </c>
      <c r="C22269" s="197" t="s">
        <v>2792</v>
      </c>
      <c r="D22269" s="198" t="s">
        <v>337</v>
      </c>
      <c r="E22269" s="421">
        <v>129944</v>
      </c>
      <c r="F22269" s="413">
        <v>167.28</v>
      </c>
      <c r="G22269" s="414">
        <f t="shared" si="694"/>
        <v>776.80535628885696</v>
      </c>
      <c r="H22269" s="415">
        <f t="shared" si="695"/>
        <v>3.8840267814442848</v>
      </c>
    </row>
    <row r="22270" spans="1:8" ht="15" hidden="1" thickBot="1">
      <c r="A22270" s="409">
        <v>202211</v>
      </c>
      <c r="B22270" s="196" t="s">
        <v>2793</v>
      </c>
      <c r="C22270" s="197" t="s">
        <v>2794</v>
      </c>
      <c r="D22270" s="198" t="s">
        <v>339</v>
      </c>
      <c r="E22270" s="421">
        <v>650</v>
      </c>
      <c r="F22270" s="413">
        <v>167.28</v>
      </c>
      <c r="G22270" s="414">
        <f t="shared" si="694"/>
        <v>3.8857006217120995</v>
      </c>
      <c r="H22270" s="415">
        <f t="shared" si="695"/>
        <v>3.8857006217120995</v>
      </c>
    </row>
    <row r="22271" spans="1:8" ht="15" hidden="1" thickBot="1">
      <c r="A22271" s="409">
        <v>202211</v>
      </c>
      <c r="B22271" s="196" t="s">
        <v>2653</v>
      </c>
      <c r="C22271" s="197" t="s">
        <v>2654</v>
      </c>
      <c r="D22271" s="198" t="s">
        <v>337</v>
      </c>
      <c r="E22271" s="421">
        <v>105212</v>
      </c>
      <c r="F22271" s="413">
        <v>167.28</v>
      </c>
      <c r="G22271" s="414">
        <f t="shared" si="694"/>
        <v>628.9574366331899</v>
      </c>
      <c r="H22271" s="415">
        <f t="shared" si="695"/>
        <v>3.1447871831659495</v>
      </c>
    </row>
    <row r="22272" spans="1:8" ht="15" hidden="1" thickBot="1">
      <c r="A22272" s="409">
        <v>202211</v>
      </c>
      <c r="B22272" s="196" t="s">
        <v>2655</v>
      </c>
      <c r="C22272" s="197" t="s">
        <v>2656</v>
      </c>
      <c r="D22272" s="198" t="s">
        <v>339</v>
      </c>
      <c r="E22272" s="421">
        <v>526</v>
      </c>
      <c r="F22272" s="413">
        <v>167.28</v>
      </c>
      <c r="G22272" s="414">
        <f t="shared" si="694"/>
        <v>3.1444285031085606</v>
      </c>
      <c r="H22272" s="415">
        <f t="shared" si="695"/>
        <v>3.1444285031085606</v>
      </c>
    </row>
    <row r="22273" spans="1:8" ht="15" hidden="1" thickBot="1">
      <c r="A22273" s="409">
        <v>202211</v>
      </c>
      <c r="B22273" s="196" t="s">
        <v>757</v>
      </c>
      <c r="C22273" s="197" t="s">
        <v>2657</v>
      </c>
      <c r="D22273" s="198" t="s">
        <v>374</v>
      </c>
      <c r="E22273" s="421">
        <v>154</v>
      </c>
      <c r="F22273" s="413">
        <v>167.28</v>
      </c>
      <c r="G22273" s="414">
        <f t="shared" si="694"/>
        <v>0.92061214729794361</v>
      </c>
      <c r="H22273" s="415" t="str">
        <f t="shared" si="695"/>
        <v>VER</v>
      </c>
    </row>
    <row r="22274" spans="1:8" ht="15" hidden="1" thickBot="1">
      <c r="A22274" s="409">
        <v>202211</v>
      </c>
      <c r="B22274" s="196" t="s">
        <v>758</v>
      </c>
      <c r="C22274" s="197" t="s">
        <v>388</v>
      </c>
      <c r="D22274" s="198" t="s">
        <v>337</v>
      </c>
      <c r="E22274" s="421">
        <v>7160</v>
      </c>
      <c r="F22274" s="413">
        <v>167.28</v>
      </c>
      <c r="G22274" s="414">
        <f t="shared" ref="G22274:G22337" si="696">+E22274/F22274</f>
        <v>42.802486848397898</v>
      </c>
      <c r="H22274" s="415">
        <f t="shared" ref="H22274:H22337" si="697">IF(D22274="TB",G22274/200,IF(D22274="LT",G22274,"VER"))</f>
        <v>0.21401243424198949</v>
      </c>
    </row>
    <row r="22275" spans="1:8" ht="15" hidden="1" thickBot="1">
      <c r="A22275" s="409">
        <v>202211</v>
      </c>
      <c r="B22275" s="196" t="s">
        <v>759</v>
      </c>
      <c r="C22275" s="197" t="s">
        <v>388</v>
      </c>
      <c r="D22275" s="198" t="s">
        <v>337</v>
      </c>
      <c r="E22275" s="421">
        <v>84093</v>
      </c>
      <c r="F22275" s="413">
        <v>167.28</v>
      </c>
      <c r="G22275" s="414">
        <f t="shared" si="696"/>
        <v>502.70803443328549</v>
      </c>
      <c r="H22275" s="415">
        <f t="shared" si="697"/>
        <v>2.5135401721664277</v>
      </c>
    </row>
    <row r="22276" spans="1:8" ht="15" hidden="1" thickBot="1">
      <c r="A22276" s="409">
        <v>202211</v>
      </c>
      <c r="B22276" s="196" t="s">
        <v>760</v>
      </c>
      <c r="C22276" s="197" t="s">
        <v>388</v>
      </c>
      <c r="D22276" s="198" t="s">
        <v>337</v>
      </c>
      <c r="E22276" s="421">
        <v>84093</v>
      </c>
      <c r="F22276" s="413">
        <v>167.28</v>
      </c>
      <c r="G22276" s="414">
        <f t="shared" si="696"/>
        <v>502.70803443328549</v>
      </c>
      <c r="H22276" s="415">
        <f t="shared" si="697"/>
        <v>2.5135401721664277</v>
      </c>
    </row>
    <row r="22277" spans="1:8" ht="15" hidden="1" thickBot="1">
      <c r="A22277" s="409">
        <v>202211</v>
      </c>
      <c r="B22277" s="196" t="s">
        <v>761</v>
      </c>
      <c r="C22277" s="197" t="s">
        <v>388</v>
      </c>
      <c r="D22277" s="198" t="s">
        <v>337</v>
      </c>
      <c r="E22277" s="421">
        <v>114392</v>
      </c>
      <c r="F22277" s="413">
        <v>167.28</v>
      </c>
      <c r="G22277" s="414">
        <f t="shared" si="696"/>
        <v>683.8354854136777</v>
      </c>
      <c r="H22277" s="415">
        <f t="shared" si="697"/>
        <v>3.4191774270683886</v>
      </c>
    </row>
    <row r="22278" spans="1:8" ht="15" hidden="1" thickBot="1">
      <c r="A22278" s="409">
        <v>202211</v>
      </c>
      <c r="B22278" s="196" t="s">
        <v>762</v>
      </c>
      <c r="C22278" s="197" t="s">
        <v>388</v>
      </c>
      <c r="D22278" s="198" t="s">
        <v>337</v>
      </c>
      <c r="E22278" s="421">
        <v>80695</v>
      </c>
      <c r="F22278" s="413">
        <v>167.28</v>
      </c>
      <c r="G22278" s="414">
        <f t="shared" si="696"/>
        <v>482.39478718316593</v>
      </c>
      <c r="H22278" s="415">
        <f t="shared" si="697"/>
        <v>2.4119739359158299</v>
      </c>
    </row>
    <row r="22279" spans="1:8" ht="15" hidden="1" thickBot="1">
      <c r="A22279" s="409">
        <v>202211</v>
      </c>
      <c r="B22279" s="196" t="s">
        <v>763</v>
      </c>
      <c r="C22279" s="197" t="s">
        <v>388</v>
      </c>
      <c r="D22279" s="198" t="s">
        <v>337</v>
      </c>
      <c r="E22279" s="421">
        <v>66056</v>
      </c>
      <c r="F22279" s="413">
        <v>167.28</v>
      </c>
      <c r="G22279" s="414">
        <f t="shared" si="696"/>
        <v>394.88283118125298</v>
      </c>
      <c r="H22279" s="415">
        <f t="shared" si="697"/>
        <v>1.9744141559062649</v>
      </c>
    </row>
    <row r="22280" spans="1:8" ht="15" hidden="1" thickBot="1">
      <c r="A22280" s="409">
        <v>202211</v>
      </c>
      <c r="B22280" s="196" t="s">
        <v>764</v>
      </c>
      <c r="C22280" s="197" t="s">
        <v>388</v>
      </c>
      <c r="D22280" s="198" t="s">
        <v>339</v>
      </c>
      <c r="E22280" s="421">
        <v>668</v>
      </c>
      <c r="F22280" s="413">
        <v>167.28</v>
      </c>
      <c r="G22280" s="414">
        <f t="shared" si="696"/>
        <v>3.9933046389287421</v>
      </c>
      <c r="H22280" s="415">
        <f t="shared" si="697"/>
        <v>3.9933046389287421</v>
      </c>
    </row>
    <row r="22281" spans="1:8" ht="15" hidden="1" thickBot="1">
      <c r="A22281" s="409">
        <v>202211</v>
      </c>
      <c r="B22281" s="196" t="s">
        <v>765</v>
      </c>
      <c r="C22281" s="197" t="s">
        <v>388</v>
      </c>
      <c r="D22281" s="198" t="s">
        <v>337</v>
      </c>
      <c r="E22281" s="421">
        <v>66056</v>
      </c>
      <c r="F22281" s="413">
        <v>167.28</v>
      </c>
      <c r="G22281" s="414">
        <f t="shared" si="696"/>
        <v>394.88283118125298</v>
      </c>
      <c r="H22281" s="415">
        <f t="shared" si="697"/>
        <v>1.9744141559062649</v>
      </c>
    </row>
    <row r="22282" spans="1:8" ht="15" hidden="1" thickBot="1">
      <c r="A22282" s="409">
        <v>202211</v>
      </c>
      <c r="B22282" s="196" t="s">
        <v>766</v>
      </c>
      <c r="C22282" s="197" t="s">
        <v>388</v>
      </c>
      <c r="D22282" s="198" t="s">
        <v>337</v>
      </c>
      <c r="E22282" s="421">
        <v>80695</v>
      </c>
      <c r="F22282" s="413">
        <v>167.28</v>
      </c>
      <c r="G22282" s="414">
        <f t="shared" si="696"/>
        <v>482.39478718316593</v>
      </c>
      <c r="H22282" s="415">
        <f t="shared" si="697"/>
        <v>2.4119739359158299</v>
      </c>
    </row>
    <row r="22283" spans="1:8" ht="15" hidden="1" thickBot="1">
      <c r="A22283" s="409">
        <v>202211</v>
      </c>
      <c r="B22283" s="196" t="s">
        <v>767</v>
      </c>
      <c r="C22283" s="197" t="s">
        <v>388</v>
      </c>
      <c r="D22283" s="198" t="s">
        <v>339</v>
      </c>
      <c r="E22283" s="421">
        <v>403</v>
      </c>
      <c r="F22283" s="413">
        <v>167.28</v>
      </c>
      <c r="G22283" s="414">
        <f t="shared" si="696"/>
        <v>2.4091343854615017</v>
      </c>
      <c r="H22283" s="415">
        <f t="shared" si="697"/>
        <v>2.4091343854615017</v>
      </c>
    </row>
    <row r="22284" spans="1:8" ht="15" hidden="1" thickBot="1">
      <c r="A22284" s="409">
        <v>202211</v>
      </c>
      <c r="B22284" s="196" t="s">
        <v>768</v>
      </c>
      <c r="C22284" s="197" t="s">
        <v>388</v>
      </c>
      <c r="D22284" s="198" t="s">
        <v>337</v>
      </c>
      <c r="E22284" s="421">
        <v>80695</v>
      </c>
      <c r="F22284" s="413">
        <v>167.28</v>
      </c>
      <c r="G22284" s="414">
        <f t="shared" si="696"/>
        <v>482.39478718316593</v>
      </c>
      <c r="H22284" s="415">
        <f t="shared" si="697"/>
        <v>2.4119739359158299</v>
      </c>
    </row>
    <row r="22285" spans="1:8" ht="15" hidden="1" thickBot="1">
      <c r="A22285" s="409">
        <v>202211</v>
      </c>
      <c r="B22285" s="196" t="s">
        <v>769</v>
      </c>
      <c r="C22285" s="197" t="s">
        <v>388</v>
      </c>
      <c r="D22285" s="198" t="s">
        <v>337</v>
      </c>
      <c r="E22285" s="421">
        <v>80695</v>
      </c>
      <c r="F22285" s="413">
        <v>167.28</v>
      </c>
      <c r="G22285" s="414">
        <f t="shared" si="696"/>
        <v>482.39478718316593</v>
      </c>
      <c r="H22285" s="415">
        <f t="shared" si="697"/>
        <v>2.4119739359158299</v>
      </c>
    </row>
    <row r="22286" spans="1:8" ht="15" hidden="1" thickBot="1">
      <c r="A22286" s="409">
        <v>202211</v>
      </c>
      <c r="B22286" s="196" t="s">
        <v>770</v>
      </c>
      <c r="C22286" s="197" t="s">
        <v>388</v>
      </c>
      <c r="D22286" s="198" t="s">
        <v>339</v>
      </c>
      <c r="E22286" s="421">
        <v>403</v>
      </c>
      <c r="F22286" s="413">
        <v>167.28</v>
      </c>
      <c r="G22286" s="414">
        <f t="shared" si="696"/>
        <v>2.4091343854615017</v>
      </c>
      <c r="H22286" s="415">
        <f t="shared" si="697"/>
        <v>2.4091343854615017</v>
      </c>
    </row>
    <row r="22287" spans="1:8" ht="15" hidden="1" thickBot="1">
      <c r="A22287" s="409">
        <v>202211</v>
      </c>
      <c r="B22287" s="196" t="s">
        <v>771</v>
      </c>
      <c r="C22287" s="197" t="s">
        <v>388</v>
      </c>
      <c r="D22287" s="198" t="s">
        <v>337</v>
      </c>
      <c r="E22287" s="421">
        <v>80695</v>
      </c>
      <c r="F22287" s="413">
        <v>167.28</v>
      </c>
      <c r="G22287" s="414">
        <f t="shared" si="696"/>
        <v>482.39478718316593</v>
      </c>
      <c r="H22287" s="415">
        <f t="shared" si="697"/>
        <v>2.4119739359158299</v>
      </c>
    </row>
    <row r="22288" spans="1:8" ht="15" hidden="1" thickBot="1">
      <c r="A22288" s="409">
        <v>202211</v>
      </c>
      <c r="B22288" s="196" t="s">
        <v>772</v>
      </c>
      <c r="C22288" s="197" t="s">
        <v>2658</v>
      </c>
      <c r="D22288" s="198" t="s">
        <v>339</v>
      </c>
      <c r="E22288" s="421">
        <v>403</v>
      </c>
      <c r="F22288" s="413">
        <v>167.28</v>
      </c>
      <c r="G22288" s="414">
        <f t="shared" si="696"/>
        <v>2.4091343854615017</v>
      </c>
      <c r="H22288" s="415">
        <f t="shared" si="697"/>
        <v>2.4091343854615017</v>
      </c>
    </row>
    <row r="22289" spans="1:8" ht="15" hidden="1" thickBot="1">
      <c r="A22289" s="409">
        <v>202211</v>
      </c>
      <c r="B22289" s="196" t="s">
        <v>773</v>
      </c>
      <c r="C22289" s="197" t="s">
        <v>388</v>
      </c>
      <c r="D22289" s="198" t="s">
        <v>337</v>
      </c>
      <c r="E22289" s="421">
        <v>80695</v>
      </c>
      <c r="F22289" s="413">
        <v>167.28</v>
      </c>
      <c r="G22289" s="414">
        <f t="shared" si="696"/>
        <v>482.39478718316593</v>
      </c>
      <c r="H22289" s="415">
        <f t="shared" si="697"/>
        <v>2.4119739359158299</v>
      </c>
    </row>
    <row r="22290" spans="1:8" ht="15" hidden="1" thickBot="1">
      <c r="A22290" s="409">
        <v>202211</v>
      </c>
      <c r="B22290" s="196" t="s">
        <v>774</v>
      </c>
      <c r="C22290" s="197" t="s">
        <v>2642</v>
      </c>
      <c r="D22290" s="198" t="s">
        <v>339</v>
      </c>
      <c r="E22290" s="421">
        <v>403</v>
      </c>
      <c r="F22290" s="413">
        <v>167.28</v>
      </c>
      <c r="G22290" s="414">
        <f t="shared" si="696"/>
        <v>2.4091343854615017</v>
      </c>
      <c r="H22290" s="415">
        <f t="shared" si="697"/>
        <v>2.4091343854615017</v>
      </c>
    </row>
    <row r="22291" spans="1:8" ht="15" hidden="1" thickBot="1">
      <c r="A22291" s="409">
        <v>202211</v>
      </c>
      <c r="B22291" s="196" t="s">
        <v>775</v>
      </c>
      <c r="C22291" s="197" t="s">
        <v>2659</v>
      </c>
      <c r="D22291" s="198" t="s">
        <v>337</v>
      </c>
      <c r="E22291" s="421">
        <v>49195</v>
      </c>
      <c r="F22291" s="413">
        <v>167.28</v>
      </c>
      <c r="G22291" s="414">
        <f t="shared" si="696"/>
        <v>294.08775705404111</v>
      </c>
      <c r="H22291" s="415">
        <f t="shared" si="697"/>
        <v>1.4704387852702054</v>
      </c>
    </row>
    <row r="22292" spans="1:8" ht="15" hidden="1" thickBot="1">
      <c r="A22292" s="409">
        <v>202211</v>
      </c>
      <c r="B22292" s="196" t="s">
        <v>776</v>
      </c>
      <c r="C22292" s="197" t="s">
        <v>388</v>
      </c>
      <c r="D22292" s="198" t="s">
        <v>339</v>
      </c>
      <c r="E22292" s="421">
        <v>277</v>
      </c>
      <c r="F22292" s="413">
        <v>167.28</v>
      </c>
      <c r="G22292" s="414">
        <f t="shared" si="696"/>
        <v>1.6559062649450025</v>
      </c>
      <c r="H22292" s="415">
        <f t="shared" si="697"/>
        <v>1.6559062649450025</v>
      </c>
    </row>
    <row r="22293" spans="1:8" ht="15" hidden="1" thickBot="1">
      <c r="A22293" s="409">
        <v>202211</v>
      </c>
      <c r="B22293" s="196" t="s">
        <v>777</v>
      </c>
      <c r="C22293" s="197" t="s">
        <v>388</v>
      </c>
      <c r="D22293" s="198" t="s">
        <v>337</v>
      </c>
      <c r="E22293" s="421">
        <v>80695</v>
      </c>
      <c r="F22293" s="413">
        <v>167.28</v>
      </c>
      <c r="G22293" s="414">
        <f t="shared" si="696"/>
        <v>482.39478718316593</v>
      </c>
      <c r="H22293" s="415">
        <f t="shared" si="697"/>
        <v>2.4119739359158299</v>
      </c>
    </row>
    <row r="22294" spans="1:8" ht="15" hidden="1" thickBot="1">
      <c r="A22294" s="409">
        <v>202211</v>
      </c>
      <c r="B22294" s="196" t="s">
        <v>778</v>
      </c>
      <c r="C22294" s="197" t="s">
        <v>388</v>
      </c>
      <c r="D22294" s="198" t="s">
        <v>339</v>
      </c>
      <c r="E22294" s="421">
        <v>403</v>
      </c>
      <c r="F22294" s="413">
        <v>167.28</v>
      </c>
      <c r="G22294" s="414">
        <f t="shared" si="696"/>
        <v>2.4091343854615017</v>
      </c>
      <c r="H22294" s="415">
        <f t="shared" si="697"/>
        <v>2.4091343854615017</v>
      </c>
    </row>
    <row r="22295" spans="1:8" ht="15" hidden="1" thickBot="1">
      <c r="A22295" s="409">
        <v>202211</v>
      </c>
      <c r="B22295" s="196" t="s">
        <v>779</v>
      </c>
      <c r="C22295" s="197" t="s">
        <v>388</v>
      </c>
      <c r="D22295" s="198" t="s">
        <v>337</v>
      </c>
      <c r="E22295" s="421">
        <v>64601</v>
      </c>
      <c r="F22295" s="413">
        <v>167.28</v>
      </c>
      <c r="G22295" s="414">
        <f t="shared" si="696"/>
        <v>386.18483978957437</v>
      </c>
      <c r="H22295" s="415">
        <f t="shared" si="697"/>
        <v>1.9309241989478718</v>
      </c>
    </row>
    <row r="22296" spans="1:8" ht="15" hidden="1" thickBot="1">
      <c r="A22296" s="409">
        <v>202211</v>
      </c>
      <c r="B22296" s="196" t="s">
        <v>780</v>
      </c>
      <c r="C22296" s="197" t="s">
        <v>388</v>
      </c>
      <c r="D22296" s="198" t="s">
        <v>339</v>
      </c>
      <c r="E22296" s="421">
        <v>323</v>
      </c>
      <c r="F22296" s="413">
        <v>167.28</v>
      </c>
      <c r="G22296" s="414">
        <f t="shared" si="696"/>
        <v>1.9308943089430894</v>
      </c>
      <c r="H22296" s="415">
        <f t="shared" si="697"/>
        <v>1.9308943089430894</v>
      </c>
    </row>
    <row r="22297" spans="1:8" ht="15" hidden="1" thickBot="1">
      <c r="A22297" s="409">
        <v>202211</v>
      </c>
      <c r="B22297" s="196" t="s">
        <v>781</v>
      </c>
      <c r="C22297" s="197" t="s">
        <v>388</v>
      </c>
      <c r="D22297" s="198" t="s">
        <v>337</v>
      </c>
      <c r="E22297" s="421">
        <v>64601</v>
      </c>
      <c r="F22297" s="413">
        <v>167.28</v>
      </c>
      <c r="G22297" s="414">
        <f t="shared" si="696"/>
        <v>386.18483978957437</v>
      </c>
      <c r="H22297" s="415">
        <f t="shared" si="697"/>
        <v>1.9309241989478718</v>
      </c>
    </row>
    <row r="22298" spans="1:8" ht="15" hidden="1" thickBot="1">
      <c r="A22298" s="409">
        <v>202211</v>
      </c>
      <c r="B22298" s="196" t="s">
        <v>782</v>
      </c>
      <c r="C22298" s="197" t="s">
        <v>388</v>
      </c>
      <c r="D22298" s="198" t="s">
        <v>339</v>
      </c>
      <c r="E22298" s="421">
        <v>323</v>
      </c>
      <c r="F22298" s="413">
        <v>167.28</v>
      </c>
      <c r="G22298" s="414">
        <f t="shared" si="696"/>
        <v>1.9308943089430894</v>
      </c>
      <c r="H22298" s="415">
        <f t="shared" si="697"/>
        <v>1.9308943089430894</v>
      </c>
    </row>
    <row r="22299" spans="1:8" ht="15" hidden="1" thickBot="1">
      <c r="A22299" s="409">
        <v>202211</v>
      </c>
      <c r="B22299" s="196" t="s">
        <v>783</v>
      </c>
      <c r="C22299" s="197" t="s">
        <v>784</v>
      </c>
      <c r="D22299" s="198" t="s">
        <v>337</v>
      </c>
      <c r="E22299" s="421">
        <v>96616</v>
      </c>
      <c r="F22299" s="413">
        <v>167.28</v>
      </c>
      <c r="G22299" s="414">
        <f t="shared" si="696"/>
        <v>577.57054041128652</v>
      </c>
      <c r="H22299" s="415">
        <f t="shared" si="697"/>
        <v>2.8878527020564326</v>
      </c>
    </row>
    <row r="22300" spans="1:8" ht="15" hidden="1" thickBot="1">
      <c r="A22300" s="409">
        <v>202211</v>
      </c>
      <c r="B22300" s="196" t="s">
        <v>785</v>
      </c>
      <c r="C22300" s="197" t="s">
        <v>786</v>
      </c>
      <c r="D22300" s="198" t="s">
        <v>337</v>
      </c>
      <c r="E22300" s="421">
        <v>212062</v>
      </c>
      <c r="F22300" s="413">
        <v>167.28</v>
      </c>
      <c r="G22300" s="414">
        <f t="shared" si="696"/>
        <v>1267.7068388330943</v>
      </c>
      <c r="H22300" s="415">
        <f t="shared" si="697"/>
        <v>6.3385341941654714</v>
      </c>
    </row>
    <row r="22301" spans="1:8" ht="15" hidden="1" thickBot="1">
      <c r="A22301" s="409">
        <v>202211</v>
      </c>
      <c r="B22301" s="196" t="s">
        <v>787</v>
      </c>
      <c r="C22301" s="197" t="s">
        <v>786</v>
      </c>
      <c r="D22301" s="198" t="s">
        <v>339</v>
      </c>
      <c r="E22301" s="421">
        <v>1060</v>
      </c>
      <c r="F22301" s="413">
        <v>167.28</v>
      </c>
      <c r="G22301" s="414">
        <f t="shared" si="696"/>
        <v>6.3366810138689624</v>
      </c>
      <c r="H22301" s="415">
        <f t="shared" si="697"/>
        <v>6.3366810138689624</v>
      </c>
    </row>
    <row r="22302" spans="1:8" ht="15" hidden="1" thickBot="1">
      <c r="A22302" s="409">
        <v>202211</v>
      </c>
      <c r="B22302" s="196" t="s">
        <v>788</v>
      </c>
      <c r="C22302" s="197" t="s">
        <v>789</v>
      </c>
      <c r="D22302" s="198" t="s">
        <v>337</v>
      </c>
      <c r="E22302" s="421">
        <v>95025</v>
      </c>
      <c r="F22302" s="413">
        <v>167.28</v>
      </c>
      <c r="G22302" s="414">
        <f t="shared" si="696"/>
        <v>568.05954088952649</v>
      </c>
      <c r="H22302" s="415">
        <f t="shared" si="697"/>
        <v>2.8402977044476323</v>
      </c>
    </row>
    <row r="22303" spans="1:8" ht="15" hidden="1" thickBot="1">
      <c r="A22303" s="409">
        <v>202211</v>
      </c>
      <c r="B22303" s="196" t="s">
        <v>790</v>
      </c>
      <c r="C22303" s="197" t="s">
        <v>791</v>
      </c>
      <c r="D22303" s="198" t="s">
        <v>339</v>
      </c>
      <c r="E22303" s="421">
        <v>0.01</v>
      </c>
      <c r="F22303" s="413">
        <v>167.28</v>
      </c>
      <c r="G22303" s="414">
        <f t="shared" si="696"/>
        <v>5.9780009564801534E-5</v>
      </c>
      <c r="H22303" s="415">
        <f t="shared" si="697"/>
        <v>5.9780009564801534E-5</v>
      </c>
    </row>
    <row r="22304" spans="1:8" ht="15" hidden="1" thickBot="1">
      <c r="A22304" s="409">
        <v>202211</v>
      </c>
      <c r="B22304" s="196" t="s">
        <v>792</v>
      </c>
      <c r="C22304" s="197" t="s">
        <v>791</v>
      </c>
      <c r="D22304" s="198" t="s">
        <v>337</v>
      </c>
      <c r="E22304" s="421">
        <v>227138</v>
      </c>
      <c r="F22304" s="413">
        <v>167.28</v>
      </c>
      <c r="G22304" s="414">
        <f t="shared" si="696"/>
        <v>1357.8311812529889</v>
      </c>
      <c r="H22304" s="415">
        <f t="shared" si="697"/>
        <v>6.7891559062649449</v>
      </c>
    </row>
    <row r="22305" spans="1:8" ht="15" hidden="1" thickBot="1">
      <c r="A22305" s="409">
        <v>202211</v>
      </c>
      <c r="B22305" s="196" t="s">
        <v>793</v>
      </c>
      <c r="C22305" s="197" t="s">
        <v>791</v>
      </c>
      <c r="D22305" s="198" t="s">
        <v>337</v>
      </c>
      <c r="E22305" s="421">
        <v>161418</v>
      </c>
      <c r="F22305" s="413">
        <v>167.28</v>
      </c>
      <c r="G22305" s="414">
        <f t="shared" si="696"/>
        <v>964.95695839311338</v>
      </c>
      <c r="H22305" s="415">
        <f t="shared" si="697"/>
        <v>4.8247847919655671</v>
      </c>
    </row>
    <row r="22306" spans="1:8" ht="15" hidden="1" thickBot="1">
      <c r="A22306" s="409">
        <v>202211</v>
      </c>
      <c r="B22306" s="196" t="s">
        <v>794</v>
      </c>
      <c r="C22306" s="197" t="s">
        <v>791</v>
      </c>
      <c r="D22306" s="198" t="s">
        <v>339</v>
      </c>
      <c r="E22306" s="421">
        <v>807</v>
      </c>
      <c r="F22306" s="413">
        <v>167.28</v>
      </c>
      <c r="G22306" s="414">
        <f t="shared" si="696"/>
        <v>4.8242467718794835</v>
      </c>
      <c r="H22306" s="415">
        <f t="shared" si="697"/>
        <v>4.8242467718794835</v>
      </c>
    </row>
    <row r="22307" spans="1:8" ht="15" hidden="1" thickBot="1">
      <c r="A22307" s="409">
        <v>202211</v>
      </c>
      <c r="B22307" s="196" t="s">
        <v>795</v>
      </c>
      <c r="C22307" s="197" t="s">
        <v>791</v>
      </c>
      <c r="D22307" s="198" t="s">
        <v>337</v>
      </c>
      <c r="E22307" s="421">
        <v>150211</v>
      </c>
      <c r="F22307" s="413">
        <v>167.28</v>
      </c>
      <c r="G22307" s="414">
        <f t="shared" si="696"/>
        <v>897.9615016738403</v>
      </c>
      <c r="H22307" s="415">
        <f t="shared" si="697"/>
        <v>4.4898075083692017</v>
      </c>
    </row>
    <row r="22308" spans="1:8" ht="15" hidden="1" thickBot="1">
      <c r="A22308" s="409">
        <v>202211</v>
      </c>
      <c r="B22308" s="196" t="s">
        <v>796</v>
      </c>
      <c r="C22308" s="197" t="s">
        <v>791</v>
      </c>
      <c r="D22308" s="198" t="s">
        <v>337</v>
      </c>
      <c r="E22308" s="421">
        <v>70570</v>
      </c>
      <c r="F22308" s="413">
        <v>167.28</v>
      </c>
      <c r="G22308" s="414">
        <f t="shared" si="696"/>
        <v>421.86752749880441</v>
      </c>
      <c r="H22308" s="415">
        <f t="shared" si="697"/>
        <v>2.109337637494022</v>
      </c>
    </row>
    <row r="22309" spans="1:8" ht="15" hidden="1" thickBot="1">
      <c r="A22309" s="409">
        <v>202211</v>
      </c>
      <c r="B22309" s="196" t="s">
        <v>797</v>
      </c>
      <c r="C22309" s="197" t="s">
        <v>791</v>
      </c>
      <c r="D22309" s="198" t="s">
        <v>339</v>
      </c>
      <c r="E22309" s="421">
        <v>353</v>
      </c>
      <c r="F22309" s="413">
        <v>167.28</v>
      </c>
      <c r="G22309" s="414">
        <f t="shared" si="696"/>
        <v>2.1102343376374941</v>
      </c>
      <c r="H22309" s="415">
        <f t="shared" si="697"/>
        <v>2.1102343376374941</v>
      </c>
    </row>
    <row r="22310" spans="1:8" ht="15" hidden="1" thickBot="1">
      <c r="A22310" s="409">
        <v>202211</v>
      </c>
      <c r="B22310" s="196" t="s">
        <v>798</v>
      </c>
      <c r="C22310" s="197" t="s">
        <v>791</v>
      </c>
      <c r="D22310" s="198" t="s">
        <v>337</v>
      </c>
      <c r="E22310" s="421">
        <v>122294</v>
      </c>
      <c r="F22310" s="413">
        <v>167.28</v>
      </c>
      <c r="G22310" s="414">
        <f t="shared" si="696"/>
        <v>731.07364897178388</v>
      </c>
      <c r="H22310" s="415">
        <f t="shared" si="697"/>
        <v>3.6553682448589195</v>
      </c>
    </row>
    <row r="22311" spans="1:8" ht="15" hidden="1" thickBot="1">
      <c r="A22311" s="409">
        <v>202211</v>
      </c>
      <c r="B22311" s="196" t="s">
        <v>799</v>
      </c>
      <c r="C22311" s="197" t="s">
        <v>791</v>
      </c>
      <c r="D22311" s="198" t="s">
        <v>337</v>
      </c>
      <c r="E22311" s="421">
        <v>80741</v>
      </c>
      <c r="F22311" s="413">
        <v>167.28</v>
      </c>
      <c r="G22311" s="414">
        <f t="shared" si="696"/>
        <v>482.66977522716405</v>
      </c>
      <c r="H22311" s="415">
        <f t="shared" si="697"/>
        <v>2.4133488761358204</v>
      </c>
    </row>
    <row r="22312" spans="1:8" ht="15" hidden="1" thickBot="1">
      <c r="A22312" s="409">
        <v>202211</v>
      </c>
      <c r="B22312" s="196" t="s">
        <v>800</v>
      </c>
      <c r="C22312" s="197" t="s">
        <v>791</v>
      </c>
      <c r="D22312" s="198" t="s">
        <v>339</v>
      </c>
      <c r="E22312" s="421">
        <v>931</v>
      </c>
      <c r="F22312" s="413">
        <v>167.28</v>
      </c>
      <c r="G22312" s="414">
        <f t="shared" si="696"/>
        <v>5.5655188904830224</v>
      </c>
      <c r="H22312" s="415">
        <f t="shared" si="697"/>
        <v>5.5655188904830224</v>
      </c>
    </row>
    <row r="22313" spans="1:8" ht="15" hidden="1" thickBot="1">
      <c r="A22313" s="409">
        <v>202211</v>
      </c>
      <c r="B22313" s="196" t="s">
        <v>801</v>
      </c>
      <c r="C22313" s="197" t="s">
        <v>791</v>
      </c>
      <c r="D22313" s="198" t="s">
        <v>337</v>
      </c>
      <c r="E22313" s="421">
        <v>68225</v>
      </c>
      <c r="F22313" s="413">
        <v>167.28</v>
      </c>
      <c r="G22313" s="414">
        <f t="shared" si="696"/>
        <v>407.84911525585846</v>
      </c>
      <c r="H22313" s="415">
        <f t="shared" si="697"/>
        <v>2.0392455762792925</v>
      </c>
    </row>
    <row r="22314" spans="1:8" ht="15" hidden="1" thickBot="1">
      <c r="A22314" s="409">
        <v>202211</v>
      </c>
      <c r="B22314" s="196" t="s">
        <v>802</v>
      </c>
      <c r="C22314" s="197" t="s">
        <v>791</v>
      </c>
      <c r="D22314" s="198" t="s">
        <v>339</v>
      </c>
      <c r="E22314" s="421">
        <v>835</v>
      </c>
      <c r="F22314" s="413">
        <v>167.28</v>
      </c>
      <c r="G22314" s="414">
        <f t="shared" si="696"/>
        <v>4.9916307986609274</v>
      </c>
      <c r="H22314" s="415">
        <f t="shared" si="697"/>
        <v>4.9916307986609274</v>
      </c>
    </row>
    <row r="22315" spans="1:8" ht="15" hidden="1" thickBot="1">
      <c r="A22315" s="409">
        <v>202211</v>
      </c>
      <c r="B22315" s="196" t="s">
        <v>803</v>
      </c>
      <c r="C22315" s="197" t="s">
        <v>791</v>
      </c>
      <c r="D22315" s="198" t="s">
        <v>337</v>
      </c>
      <c r="E22315" s="421">
        <v>68225</v>
      </c>
      <c r="F22315" s="413">
        <v>167.28</v>
      </c>
      <c r="G22315" s="414">
        <f t="shared" si="696"/>
        <v>407.84911525585846</v>
      </c>
      <c r="H22315" s="415">
        <f t="shared" si="697"/>
        <v>2.0392455762792925</v>
      </c>
    </row>
    <row r="22316" spans="1:8" ht="15" hidden="1" thickBot="1">
      <c r="A22316" s="409">
        <v>202211</v>
      </c>
      <c r="B22316" s="196" t="s">
        <v>804</v>
      </c>
      <c r="C22316" s="197" t="s">
        <v>791</v>
      </c>
      <c r="D22316" s="198" t="s">
        <v>339</v>
      </c>
      <c r="E22316" s="421">
        <v>835</v>
      </c>
      <c r="F22316" s="413">
        <v>167.28</v>
      </c>
      <c r="G22316" s="414">
        <f t="shared" si="696"/>
        <v>4.9916307986609274</v>
      </c>
      <c r="H22316" s="415">
        <f t="shared" si="697"/>
        <v>4.9916307986609274</v>
      </c>
    </row>
    <row r="22317" spans="1:8" ht="15" hidden="1" thickBot="1">
      <c r="A22317" s="409">
        <v>202211</v>
      </c>
      <c r="B22317" s="196" t="s">
        <v>805</v>
      </c>
      <c r="C22317" s="197" t="s">
        <v>791</v>
      </c>
      <c r="D22317" s="198" t="s">
        <v>337</v>
      </c>
      <c r="E22317" s="421">
        <v>85753</v>
      </c>
      <c r="F22317" s="413">
        <v>167.28</v>
      </c>
      <c r="G22317" s="414">
        <f t="shared" si="696"/>
        <v>512.63151602104256</v>
      </c>
      <c r="H22317" s="415">
        <f t="shared" si="697"/>
        <v>2.5631575801052127</v>
      </c>
    </row>
    <row r="22318" spans="1:8" ht="15" hidden="1" thickBot="1">
      <c r="A22318" s="409">
        <v>202211</v>
      </c>
      <c r="B22318" s="196" t="s">
        <v>806</v>
      </c>
      <c r="C22318" s="197" t="s">
        <v>791</v>
      </c>
      <c r="D22318" s="198" t="s">
        <v>337</v>
      </c>
      <c r="E22318" s="421">
        <v>115387</v>
      </c>
      <c r="F22318" s="413">
        <v>167.28</v>
      </c>
      <c r="G22318" s="414">
        <f t="shared" si="696"/>
        <v>689.78359636537539</v>
      </c>
      <c r="H22318" s="415">
        <f t="shared" si="697"/>
        <v>3.4489179818268769</v>
      </c>
    </row>
    <row r="22319" spans="1:8" ht="15" hidden="1" thickBot="1">
      <c r="A22319" s="409">
        <v>202211</v>
      </c>
      <c r="B22319" s="196" t="s">
        <v>807</v>
      </c>
      <c r="C22319" s="197" t="s">
        <v>791</v>
      </c>
      <c r="D22319" s="198" t="s">
        <v>337</v>
      </c>
      <c r="E22319" s="421">
        <v>67281</v>
      </c>
      <c r="F22319" s="413">
        <v>167.28</v>
      </c>
      <c r="G22319" s="414">
        <f t="shared" si="696"/>
        <v>402.20588235294116</v>
      </c>
      <c r="H22319" s="415">
        <f t="shared" si="697"/>
        <v>2.0110294117647056</v>
      </c>
    </row>
    <row r="22320" spans="1:8" ht="15" hidden="1" thickBot="1">
      <c r="A22320" s="409">
        <v>202211</v>
      </c>
      <c r="B22320" s="196" t="s">
        <v>808</v>
      </c>
      <c r="C22320" s="197" t="s">
        <v>791</v>
      </c>
      <c r="D22320" s="198" t="s">
        <v>339</v>
      </c>
      <c r="E22320" s="421">
        <v>892</v>
      </c>
      <c r="F22320" s="413">
        <v>167.28</v>
      </c>
      <c r="G22320" s="414">
        <f t="shared" si="696"/>
        <v>5.3323768531802962</v>
      </c>
      <c r="H22320" s="415">
        <f t="shared" si="697"/>
        <v>5.3323768531802962</v>
      </c>
    </row>
    <row r="22321" spans="1:8" ht="15" hidden="1" thickBot="1">
      <c r="A22321" s="409">
        <v>202211</v>
      </c>
      <c r="B22321" s="196" t="s">
        <v>809</v>
      </c>
      <c r="C22321" s="197" t="s">
        <v>791</v>
      </c>
      <c r="D22321" s="198" t="s">
        <v>337</v>
      </c>
      <c r="E22321" s="421">
        <v>122699</v>
      </c>
      <c r="F22321" s="413">
        <v>167.28</v>
      </c>
      <c r="G22321" s="414">
        <f t="shared" si="696"/>
        <v>733.4947393591583</v>
      </c>
      <c r="H22321" s="415">
        <f t="shared" si="697"/>
        <v>3.6674736967957915</v>
      </c>
    </row>
    <row r="22322" spans="1:8" ht="15" hidden="1" thickBot="1">
      <c r="A22322" s="409">
        <v>202211</v>
      </c>
      <c r="B22322" s="196" t="s">
        <v>810</v>
      </c>
      <c r="C22322" s="197" t="s">
        <v>791</v>
      </c>
      <c r="D22322" s="198" t="s">
        <v>339</v>
      </c>
      <c r="E22322" s="421">
        <v>1084</v>
      </c>
      <c r="F22322" s="413">
        <v>167.28</v>
      </c>
      <c r="G22322" s="414">
        <f t="shared" si="696"/>
        <v>6.4801530368244862</v>
      </c>
      <c r="H22322" s="415">
        <f t="shared" si="697"/>
        <v>6.4801530368244862</v>
      </c>
    </row>
    <row r="22323" spans="1:8" ht="15" hidden="1" thickBot="1">
      <c r="A22323" s="409">
        <v>202211</v>
      </c>
      <c r="B22323" s="196" t="s">
        <v>811</v>
      </c>
      <c r="C22323" s="197" t="s">
        <v>791</v>
      </c>
      <c r="D22323" s="198" t="s">
        <v>337</v>
      </c>
      <c r="E22323" s="421">
        <v>121776</v>
      </c>
      <c r="F22323" s="413">
        <v>167.28</v>
      </c>
      <c r="G22323" s="414">
        <f t="shared" si="696"/>
        <v>727.97704447632714</v>
      </c>
      <c r="H22323" s="415">
        <f t="shared" si="697"/>
        <v>3.6398852223816358</v>
      </c>
    </row>
    <row r="22324" spans="1:8" ht="15" hidden="1" thickBot="1">
      <c r="A22324" s="409">
        <v>202211</v>
      </c>
      <c r="B22324" s="196" t="s">
        <v>812</v>
      </c>
      <c r="C22324" s="197" t="s">
        <v>791</v>
      </c>
      <c r="D22324" s="198" t="s">
        <v>337</v>
      </c>
      <c r="E22324" s="421">
        <v>113656</v>
      </c>
      <c r="F22324" s="413">
        <v>167.28</v>
      </c>
      <c r="G22324" s="414">
        <f t="shared" si="696"/>
        <v>679.43567670970822</v>
      </c>
      <c r="H22324" s="415">
        <f t="shared" si="697"/>
        <v>3.3971783835485412</v>
      </c>
    </row>
    <row r="22325" spans="1:8" ht="15" hidden="1" thickBot="1">
      <c r="A22325" s="409">
        <v>202211</v>
      </c>
      <c r="B22325" s="196" t="s">
        <v>813</v>
      </c>
      <c r="C22325" s="197" t="s">
        <v>791</v>
      </c>
      <c r="D22325" s="198" t="s">
        <v>337</v>
      </c>
      <c r="E22325" s="421">
        <v>158492</v>
      </c>
      <c r="F22325" s="413">
        <v>167.28</v>
      </c>
      <c r="G22325" s="414">
        <f t="shared" si="696"/>
        <v>947.46532759445245</v>
      </c>
      <c r="H22325" s="415">
        <f t="shared" si="697"/>
        <v>4.7373266379722621</v>
      </c>
    </row>
    <row r="22326" spans="1:8" ht="15" hidden="1" thickBot="1">
      <c r="A22326" s="409">
        <v>202211</v>
      </c>
      <c r="B22326" s="196" t="s">
        <v>814</v>
      </c>
      <c r="C22326" s="197" t="s">
        <v>791</v>
      </c>
      <c r="D22326" s="198" t="s">
        <v>337</v>
      </c>
      <c r="E22326" s="421">
        <v>158492</v>
      </c>
      <c r="F22326" s="413">
        <v>167.28</v>
      </c>
      <c r="G22326" s="414">
        <f t="shared" si="696"/>
        <v>947.46532759445245</v>
      </c>
      <c r="H22326" s="415">
        <f t="shared" si="697"/>
        <v>4.7373266379722621</v>
      </c>
    </row>
    <row r="22327" spans="1:8" ht="15" hidden="1" thickBot="1">
      <c r="A22327" s="409">
        <v>202211</v>
      </c>
      <c r="B22327" s="196" t="s">
        <v>815</v>
      </c>
      <c r="C22327" s="197" t="s">
        <v>791</v>
      </c>
      <c r="D22327" s="198" t="s">
        <v>337</v>
      </c>
      <c r="E22327" s="421">
        <v>141298</v>
      </c>
      <c r="F22327" s="413">
        <v>167.28</v>
      </c>
      <c r="G22327" s="414">
        <f t="shared" si="696"/>
        <v>844.67957914873261</v>
      </c>
      <c r="H22327" s="415">
        <f t="shared" si="697"/>
        <v>4.2233978957436626</v>
      </c>
    </row>
    <row r="22328" spans="1:8" ht="15" hidden="1" thickBot="1">
      <c r="A22328" s="409">
        <v>202211</v>
      </c>
      <c r="B22328" s="196" t="s">
        <v>816</v>
      </c>
      <c r="C22328" s="197" t="s">
        <v>791</v>
      </c>
      <c r="D22328" s="198" t="s">
        <v>339</v>
      </c>
      <c r="E22328" s="421">
        <v>706</v>
      </c>
      <c r="F22328" s="413">
        <v>167.28</v>
      </c>
      <c r="G22328" s="414">
        <f t="shared" si="696"/>
        <v>4.2204686752749883</v>
      </c>
      <c r="H22328" s="415">
        <f t="shared" si="697"/>
        <v>4.2204686752749883</v>
      </c>
    </row>
    <row r="22329" spans="1:8" ht="15" hidden="1" thickBot="1">
      <c r="A22329" s="409">
        <v>202211</v>
      </c>
      <c r="B22329" s="196" t="s">
        <v>817</v>
      </c>
      <c r="C22329" s="197" t="s">
        <v>791</v>
      </c>
      <c r="D22329" s="198" t="s">
        <v>337</v>
      </c>
      <c r="E22329" s="421">
        <v>158492</v>
      </c>
      <c r="F22329" s="413">
        <v>167.28</v>
      </c>
      <c r="G22329" s="414">
        <f t="shared" si="696"/>
        <v>947.46532759445245</v>
      </c>
      <c r="H22329" s="415">
        <f t="shared" si="697"/>
        <v>4.7373266379722621</v>
      </c>
    </row>
    <row r="22330" spans="1:8" ht="15" hidden="1" thickBot="1">
      <c r="A22330" s="409">
        <v>202211</v>
      </c>
      <c r="B22330" s="196" t="s">
        <v>2770</v>
      </c>
      <c r="C22330" s="197" t="s">
        <v>2661</v>
      </c>
      <c r="D22330" s="198" t="s">
        <v>339</v>
      </c>
      <c r="E22330" s="421">
        <v>0.01</v>
      </c>
      <c r="F22330" s="413">
        <v>167.28</v>
      </c>
      <c r="G22330" s="414">
        <f t="shared" si="696"/>
        <v>5.9780009564801534E-5</v>
      </c>
      <c r="H22330" s="415">
        <f t="shared" si="697"/>
        <v>5.9780009564801534E-5</v>
      </c>
    </row>
    <row r="22331" spans="1:8" ht="15" hidden="1" thickBot="1">
      <c r="A22331" s="409">
        <v>202211</v>
      </c>
      <c r="B22331" s="196" t="s">
        <v>818</v>
      </c>
      <c r="C22331" s="197" t="s">
        <v>791</v>
      </c>
      <c r="D22331" s="198" t="s">
        <v>337</v>
      </c>
      <c r="E22331" s="421">
        <v>138156</v>
      </c>
      <c r="F22331" s="413">
        <v>167.28</v>
      </c>
      <c r="G22331" s="414">
        <f t="shared" si="696"/>
        <v>825.896700143472</v>
      </c>
      <c r="H22331" s="415">
        <f t="shared" si="697"/>
        <v>4.1294835007173596</v>
      </c>
    </row>
    <row r="22332" spans="1:8" ht="15" hidden="1" thickBot="1">
      <c r="A22332" s="409">
        <v>202211</v>
      </c>
      <c r="B22332" s="196" t="s">
        <v>819</v>
      </c>
      <c r="C22332" s="197" t="s">
        <v>791</v>
      </c>
      <c r="D22332" s="198" t="s">
        <v>337</v>
      </c>
      <c r="E22332" s="421">
        <v>142474</v>
      </c>
      <c r="F22332" s="413">
        <v>167.28</v>
      </c>
      <c r="G22332" s="414">
        <f t="shared" si="696"/>
        <v>851.70970827355336</v>
      </c>
      <c r="H22332" s="415">
        <f t="shared" si="697"/>
        <v>4.2585485413677668</v>
      </c>
    </row>
    <row r="22333" spans="1:8" ht="15" hidden="1" thickBot="1">
      <c r="A22333" s="409">
        <v>202211</v>
      </c>
      <c r="B22333" s="196" t="s">
        <v>820</v>
      </c>
      <c r="C22333" s="197" t="s">
        <v>791</v>
      </c>
      <c r="D22333" s="198" t="s">
        <v>339</v>
      </c>
      <c r="E22333" s="421">
        <v>712</v>
      </c>
      <c r="F22333" s="413">
        <v>167.28</v>
      </c>
      <c r="G22333" s="414">
        <f t="shared" si="696"/>
        <v>4.2563366810138685</v>
      </c>
      <c r="H22333" s="415">
        <f t="shared" si="697"/>
        <v>4.2563366810138685</v>
      </c>
    </row>
    <row r="22334" spans="1:8" ht="15" hidden="1" thickBot="1">
      <c r="A22334" s="409">
        <v>202211</v>
      </c>
      <c r="B22334" s="196" t="s">
        <v>821</v>
      </c>
      <c r="C22334" s="197" t="s">
        <v>791</v>
      </c>
      <c r="D22334" s="198" t="s">
        <v>337</v>
      </c>
      <c r="E22334" s="421">
        <v>138017</v>
      </c>
      <c r="F22334" s="413">
        <v>167.28</v>
      </c>
      <c r="G22334" s="414">
        <f t="shared" si="696"/>
        <v>825.06575801052122</v>
      </c>
      <c r="H22334" s="415">
        <f t="shared" si="697"/>
        <v>4.1253287900526061</v>
      </c>
    </row>
    <row r="22335" spans="1:8" ht="15" hidden="1" thickBot="1">
      <c r="A22335" s="409">
        <v>202211</v>
      </c>
      <c r="B22335" s="196" t="s">
        <v>822</v>
      </c>
      <c r="C22335" s="197" t="s">
        <v>791</v>
      </c>
      <c r="D22335" s="198" t="s">
        <v>337</v>
      </c>
      <c r="E22335" s="421">
        <v>148698</v>
      </c>
      <c r="F22335" s="413">
        <v>167.28</v>
      </c>
      <c r="G22335" s="414">
        <f t="shared" si="696"/>
        <v>888.91678622668576</v>
      </c>
      <c r="H22335" s="415">
        <f t="shared" si="697"/>
        <v>4.4445839311334288</v>
      </c>
    </row>
    <row r="22336" spans="1:8" ht="15" hidden="1" thickBot="1">
      <c r="A22336" s="409">
        <v>202211</v>
      </c>
      <c r="B22336" s="196" t="s">
        <v>823</v>
      </c>
      <c r="C22336" s="197" t="s">
        <v>791</v>
      </c>
      <c r="D22336" s="198" t="s">
        <v>339</v>
      </c>
      <c r="E22336" s="421">
        <v>743</v>
      </c>
      <c r="F22336" s="413">
        <v>167.28</v>
      </c>
      <c r="G22336" s="414">
        <f t="shared" si="696"/>
        <v>4.4416547106647535</v>
      </c>
      <c r="H22336" s="415">
        <f t="shared" si="697"/>
        <v>4.4416547106647535</v>
      </c>
    </row>
    <row r="22337" spans="1:8" ht="15" hidden="1" thickBot="1">
      <c r="A22337" s="409">
        <v>202211</v>
      </c>
      <c r="B22337" s="196" t="s">
        <v>824</v>
      </c>
      <c r="C22337" s="197" t="s">
        <v>791</v>
      </c>
      <c r="D22337" s="198" t="s">
        <v>337</v>
      </c>
      <c r="E22337" s="421">
        <v>129062</v>
      </c>
      <c r="F22337" s="413">
        <v>167.28</v>
      </c>
      <c r="G22337" s="414">
        <f t="shared" si="696"/>
        <v>771.53275944524148</v>
      </c>
      <c r="H22337" s="415">
        <f t="shared" si="697"/>
        <v>3.8576637972262073</v>
      </c>
    </row>
    <row r="22338" spans="1:8" ht="15" hidden="1" thickBot="1">
      <c r="A22338" s="409">
        <v>202211</v>
      </c>
      <c r="B22338" s="196" t="s">
        <v>825</v>
      </c>
      <c r="C22338" s="197" t="s">
        <v>791</v>
      </c>
      <c r="D22338" s="198" t="s">
        <v>337</v>
      </c>
      <c r="E22338" s="421">
        <v>128179</v>
      </c>
      <c r="F22338" s="413">
        <v>167.28</v>
      </c>
      <c r="G22338" s="414">
        <f t="shared" ref="G22338:G22401" si="698">+E22338/F22338</f>
        <v>766.25418460066953</v>
      </c>
      <c r="H22338" s="415">
        <f t="shared" ref="H22338:H22401" si="699">IF(D22338="TB",G22338/200,IF(D22338="LT",G22338,"VER"))</f>
        <v>3.8312709230033475</v>
      </c>
    </row>
    <row r="22339" spans="1:8" ht="15" hidden="1" thickBot="1">
      <c r="A22339" s="409">
        <v>202211</v>
      </c>
      <c r="B22339" s="196" t="s">
        <v>826</v>
      </c>
      <c r="C22339" s="197" t="s">
        <v>791</v>
      </c>
      <c r="D22339" s="198" t="s">
        <v>337</v>
      </c>
      <c r="E22339" s="421">
        <v>136698</v>
      </c>
      <c r="F22339" s="413">
        <v>167.28</v>
      </c>
      <c r="G22339" s="414">
        <f t="shared" si="698"/>
        <v>817.18077474892391</v>
      </c>
      <c r="H22339" s="415">
        <f t="shared" si="699"/>
        <v>4.0859038737446198</v>
      </c>
    </row>
    <row r="22340" spans="1:8" ht="15" hidden="1" thickBot="1">
      <c r="A22340" s="409">
        <v>202211</v>
      </c>
      <c r="B22340" s="196" t="s">
        <v>827</v>
      </c>
      <c r="C22340" s="197" t="s">
        <v>791</v>
      </c>
      <c r="D22340" s="198" t="s">
        <v>339</v>
      </c>
      <c r="E22340" s="421">
        <v>683</v>
      </c>
      <c r="F22340" s="413">
        <v>167.28</v>
      </c>
      <c r="G22340" s="414">
        <f t="shared" si="698"/>
        <v>4.0829746532759446</v>
      </c>
      <c r="H22340" s="415">
        <f t="shared" si="699"/>
        <v>4.0829746532759446</v>
      </c>
    </row>
    <row r="22341" spans="1:8" ht="15" hidden="1" thickBot="1">
      <c r="A22341" s="409">
        <v>202211</v>
      </c>
      <c r="B22341" s="196" t="s">
        <v>828</v>
      </c>
      <c r="C22341" s="197" t="s">
        <v>791</v>
      </c>
      <c r="D22341" s="198" t="s">
        <v>337</v>
      </c>
      <c r="E22341" s="421">
        <v>119414</v>
      </c>
      <c r="F22341" s="413">
        <v>167.28</v>
      </c>
      <c r="G22341" s="414">
        <f t="shared" si="698"/>
        <v>713.85700621712101</v>
      </c>
      <c r="H22341" s="415">
        <f t="shared" si="699"/>
        <v>3.569285031085605</v>
      </c>
    </row>
    <row r="22342" spans="1:8" ht="15" hidden="1" thickBot="1">
      <c r="A22342" s="409">
        <v>202211</v>
      </c>
      <c r="B22342" s="196" t="s">
        <v>829</v>
      </c>
      <c r="C22342" s="197" t="s">
        <v>791</v>
      </c>
      <c r="D22342" s="198" t="s">
        <v>337</v>
      </c>
      <c r="E22342" s="421">
        <v>119414</v>
      </c>
      <c r="F22342" s="413">
        <v>167.28</v>
      </c>
      <c r="G22342" s="414">
        <f t="shared" si="698"/>
        <v>713.85700621712101</v>
      </c>
      <c r="H22342" s="415">
        <f t="shared" si="699"/>
        <v>3.569285031085605</v>
      </c>
    </row>
    <row r="22343" spans="1:8" ht="15" hidden="1" thickBot="1">
      <c r="A22343" s="409">
        <v>202211</v>
      </c>
      <c r="B22343" s="196" t="s">
        <v>830</v>
      </c>
      <c r="C22343" s="197" t="s">
        <v>791</v>
      </c>
      <c r="D22343" s="198" t="s">
        <v>339</v>
      </c>
      <c r="E22343" s="421">
        <v>597</v>
      </c>
      <c r="F22343" s="413">
        <v>167.28</v>
      </c>
      <c r="G22343" s="414">
        <f t="shared" si="698"/>
        <v>3.5688665710186513</v>
      </c>
      <c r="H22343" s="415">
        <f t="shared" si="699"/>
        <v>3.5688665710186513</v>
      </c>
    </row>
    <row r="22344" spans="1:8" ht="15" hidden="1" thickBot="1">
      <c r="A22344" s="409">
        <v>202211</v>
      </c>
      <c r="B22344" s="196" t="s">
        <v>831</v>
      </c>
      <c r="C22344" s="197" t="s">
        <v>791</v>
      </c>
      <c r="D22344" s="198" t="s">
        <v>337</v>
      </c>
      <c r="E22344" s="421">
        <v>160588</v>
      </c>
      <c r="F22344" s="413">
        <v>167.28</v>
      </c>
      <c r="G22344" s="414">
        <f t="shared" si="698"/>
        <v>959.99521759923482</v>
      </c>
      <c r="H22344" s="415">
        <f t="shared" si="699"/>
        <v>4.7999760879961739</v>
      </c>
    </row>
    <row r="22345" spans="1:8" ht="15" hidden="1" thickBot="1">
      <c r="A22345" s="409">
        <v>202211</v>
      </c>
      <c r="B22345" s="196" t="s">
        <v>832</v>
      </c>
      <c r="C22345" s="197" t="s">
        <v>791</v>
      </c>
      <c r="D22345" s="198" t="s">
        <v>337</v>
      </c>
      <c r="E22345" s="421">
        <v>149662</v>
      </c>
      <c r="F22345" s="413">
        <v>167.28</v>
      </c>
      <c r="G22345" s="414">
        <f t="shared" si="698"/>
        <v>894.67957914873261</v>
      </c>
      <c r="H22345" s="415">
        <f t="shared" si="699"/>
        <v>4.4733978957436626</v>
      </c>
    </row>
    <row r="22346" spans="1:8" ht="15" hidden="1" thickBot="1">
      <c r="A22346" s="409">
        <v>202211</v>
      </c>
      <c r="B22346" s="196" t="s">
        <v>833</v>
      </c>
      <c r="C22346" s="197" t="s">
        <v>791</v>
      </c>
      <c r="D22346" s="198" t="s">
        <v>339</v>
      </c>
      <c r="E22346" s="421">
        <v>748</v>
      </c>
      <c r="F22346" s="413">
        <v>167.28</v>
      </c>
      <c r="G22346" s="414">
        <f t="shared" si="698"/>
        <v>4.4715447154471546</v>
      </c>
      <c r="H22346" s="415">
        <f t="shared" si="699"/>
        <v>4.4715447154471546</v>
      </c>
    </row>
    <row r="22347" spans="1:8" ht="15" hidden="1" thickBot="1">
      <c r="A22347" s="409">
        <v>202211</v>
      </c>
      <c r="B22347" s="196" t="s">
        <v>834</v>
      </c>
      <c r="C22347" s="197" t="s">
        <v>791</v>
      </c>
      <c r="D22347" s="198" t="s">
        <v>337</v>
      </c>
      <c r="E22347" s="421">
        <v>136242</v>
      </c>
      <c r="F22347" s="413">
        <v>167.28</v>
      </c>
      <c r="G22347" s="414">
        <f t="shared" si="698"/>
        <v>814.45480631276905</v>
      </c>
      <c r="H22347" s="415">
        <f t="shared" si="699"/>
        <v>4.072274031563845</v>
      </c>
    </row>
    <row r="22348" spans="1:8" ht="15" hidden="1" thickBot="1">
      <c r="A22348" s="409">
        <v>202211</v>
      </c>
      <c r="B22348" s="196" t="s">
        <v>835</v>
      </c>
      <c r="C22348" s="197" t="s">
        <v>791</v>
      </c>
      <c r="D22348" s="198" t="s">
        <v>339</v>
      </c>
      <c r="E22348" s="421">
        <v>681</v>
      </c>
      <c r="F22348" s="413">
        <v>167.28</v>
      </c>
      <c r="G22348" s="414">
        <f t="shared" si="698"/>
        <v>4.0710186513629845</v>
      </c>
      <c r="H22348" s="415">
        <f t="shared" si="699"/>
        <v>4.0710186513629845</v>
      </c>
    </row>
    <row r="22349" spans="1:8" ht="15" hidden="1" thickBot="1">
      <c r="A22349" s="409">
        <v>202211</v>
      </c>
      <c r="B22349" s="196" t="s">
        <v>836</v>
      </c>
      <c r="C22349" s="197" t="s">
        <v>791</v>
      </c>
      <c r="D22349" s="198" t="s">
        <v>337</v>
      </c>
      <c r="E22349" s="421">
        <v>89350</v>
      </c>
      <c r="F22349" s="413">
        <v>167.28</v>
      </c>
      <c r="G22349" s="414">
        <f t="shared" si="698"/>
        <v>534.13438546150167</v>
      </c>
      <c r="H22349" s="415">
        <f t="shared" si="699"/>
        <v>2.6706719273075081</v>
      </c>
    </row>
    <row r="22350" spans="1:8" ht="15" hidden="1" thickBot="1">
      <c r="A22350" s="409">
        <v>202211</v>
      </c>
      <c r="B22350" s="196" t="s">
        <v>837</v>
      </c>
      <c r="C22350" s="197" t="s">
        <v>791</v>
      </c>
      <c r="D22350" s="198" t="s">
        <v>337</v>
      </c>
      <c r="E22350" s="421">
        <v>206438</v>
      </c>
      <c r="F22350" s="413">
        <v>167.28</v>
      </c>
      <c r="G22350" s="414">
        <f t="shared" si="698"/>
        <v>1234.0865614538498</v>
      </c>
      <c r="H22350" s="415">
        <f t="shared" si="699"/>
        <v>6.1704328072692487</v>
      </c>
    </row>
    <row r="22351" spans="1:8" ht="15" hidden="1" thickBot="1">
      <c r="A22351" s="409">
        <v>202211</v>
      </c>
      <c r="B22351" s="196" t="s">
        <v>838</v>
      </c>
      <c r="C22351" s="197" t="s">
        <v>791</v>
      </c>
      <c r="D22351" s="198" t="s">
        <v>337</v>
      </c>
      <c r="E22351" s="421">
        <v>141676</v>
      </c>
      <c r="F22351" s="413">
        <v>167.28</v>
      </c>
      <c r="G22351" s="414">
        <f t="shared" si="698"/>
        <v>846.9392635102821</v>
      </c>
      <c r="H22351" s="415">
        <f t="shared" si="699"/>
        <v>4.2346963175514105</v>
      </c>
    </row>
    <row r="22352" spans="1:8" ht="15" hidden="1" thickBot="1">
      <c r="A22352" s="409">
        <v>202211</v>
      </c>
      <c r="B22352" s="196" t="s">
        <v>839</v>
      </c>
      <c r="C22352" s="197" t="s">
        <v>791</v>
      </c>
      <c r="D22352" s="198" t="s">
        <v>339</v>
      </c>
      <c r="E22352" s="421">
        <v>708</v>
      </c>
      <c r="F22352" s="413">
        <v>167.28</v>
      </c>
      <c r="G22352" s="414">
        <f t="shared" si="698"/>
        <v>4.2324246771879483</v>
      </c>
      <c r="H22352" s="415">
        <f t="shared" si="699"/>
        <v>4.2324246771879483</v>
      </c>
    </row>
    <row r="22353" spans="1:8" ht="15" hidden="1" thickBot="1">
      <c r="A22353" s="409">
        <v>202211</v>
      </c>
      <c r="B22353" s="196" t="s">
        <v>840</v>
      </c>
      <c r="C22353" s="197" t="s">
        <v>791</v>
      </c>
      <c r="D22353" s="198" t="s">
        <v>337</v>
      </c>
      <c r="E22353" s="421">
        <v>145467</v>
      </c>
      <c r="F22353" s="413">
        <v>167.28</v>
      </c>
      <c r="G22353" s="414">
        <f t="shared" si="698"/>
        <v>869.60186513629844</v>
      </c>
      <c r="H22353" s="415">
        <f t="shared" si="699"/>
        <v>4.3480093256814918</v>
      </c>
    </row>
    <row r="22354" spans="1:8" ht="15" hidden="1" thickBot="1">
      <c r="A22354" s="409">
        <v>202211</v>
      </c>
      <c r="B22354" s="196" t="s">
        <v>841</v>
      </c>
      <c r="C22354" s="197" t="s">
        <v>791</v>
      </c>
      <c r="D22354" s="198" t="s">
        <v>339</v>
      </c>
      <c r="E22354" s="421">
        <v>727</v>
      </c>
      <c r="F22354" s="413">
        <v>167.28</v>
      </c>
      <c r="G22354" s="414">
        <f t="shared" si="698"/>
        <v>4.346006695361071</v>
      </c>
      <c r="H22354" s="415">
        <f t="shared" si="699"/>
        <v>4.346006695361071</v>
      </c>
    </row>
    <row r="22355" spans="1:8" ht="15" hidden="1" thickBot="1">
      <c r="A22355" s="409">
        <v>202211</v>
      </c>
      <c r="B22355" s="196" t="s">
        <v>842</v>
      </c>
      <c r="C22355" s="197" t="s">
        <v>791</v>
      </c>
      <c r="D22355" s="198" t="s">
        <v>337</v>
      </c>
      <c r="E22355" s="421">
        <v>137426</v>
      </c>
      <c r="F22355" s="413">
        <v>167.28</v>
      </c>
      <c r="G22355" s="414">
        <f t="shared" si="698"/>
        <v>821.53275944524148</v>
      </c>
      <c r="H22355" s="415">
        <f t="shared" si="699"/>
        <v>4.1076637972262073</v>
      </c>
    </row>
    <row r="22356" spans="1:8" ht="15" hidden="1" thickBot="1">
      <c r="A22356" s="409">
        <v>202211</v>
      </c>
      <c r="B22356" s="196" t="s">
        <v>843</v>
      </c>
      <c r="C22356" s="197" t="s">
        <v>2660</v>
      </c>
      <c r="D22356" s="198" t="s">
        <v>339</v>
      </c>
      <c r="E22356" s="421">
        <v>687</v>
      </c>
      <c r="F22356" s="413">
        <v>167.28</v>
      </c>
      <c r="G22356" s="414">
        <f t="shared" si="698"/>
        <v>4.1068866571018647</v>
      </c>
      <c r="H22356" s="415">
        <f t="shared" si="699"/>
        <v>4.1068866571018647</v>
      </c>
    </row>
    <row r="22357" spans="1:8" ht="15" hidden="1" thickBot="1">
      <c r="A22357" s="409">
        <v>202211</v>
      </c>
      <c r="B22357" s="196" t="s">
        <v>844</v>
      </c>
      <c r="C22357" s="197" t="s">
        <v>791</v>
      </c>
      <c r="D22357" s="198" t="s">
        <v>337</v>
      </c>
      <c r="E22357" s="421">
        <v>167057</v>
      </c>
      <c r="F22357" s="413">
        <v>167.28</v>
      </c>
      <c r="G22357" s="414">
        <f t="shared" si="698"/>
        <v>998.66690578670489</v>
      </c>
      <c r="H22357" s="415">
        <f t="shared" si="699"/>
        <v>4.9933345289335245</v>
      </c>
    </row>
    <row r="22358" spans="1:8" ht="15" hidden="1" thickBot="1">
      <c r="A22358" s="409">
        <v>202211</v>
      </c>
      <c r="B22358" s="196" t="s">
        <v>845</v>
      </c>
      <c r="C22358" s="197" t="s">
        <v>791</v>
      </c>
      <c r="D22358" s="198" t="s">
        <v>337</v>
      </c>
      <c r="E22358" s="421">
        <v>198086</v>
      </c>
      <c r="F22358" s="413">
        <v>167.28</v>
      </c>
      <c r="G22358" s="414">
        <f t="shared" si="698"/>
        <v>1184.1582974653277</v>
      </c>
      <c r="H22358" s="415">
        <f t="shared" si="699"/>
        <v>5.9207914873266381</v>
      </c>
    </row>
    <row r="22359" spans="1:8" ht="15" hidden="1" thickBot="1">
      <c r="A22359" s="409">
        <v>202211</v>
      </c>
      <c r="B22359" s="196" t="s">
        <v>846</v>
      </c>
      <c r="C22359" s="197" t="s">
        <v>791</v>
      </c>
      <c r="D22359" s="198" t="s">
        <v>339</v>
      </c>
      <c r="E22359" s="421">
        <v>990</v>
      </c>
      <c r="F22359" s="413">
        <v>167.28</v>
      </c>
      <c r="G22359" s="414">
        <f t="shared" si="698"/>
        <v>5.9182209469153513</v>
      </c>
      <c r="H22359" s="415">
        <f t="shared" si="699"/>
        <v>5.9182209469153513</v>
      </c>
    </row>
    <row r="22360" spans="1:8" ht="15" hidden="1" thickBot="1">
      <c r="A22360" s="409">
        <v>202211</v>
      </c>
      <c r="B22360" s="196" t="s">
        <v>847</v>
      </c>
      <c r="C22360" s="197" t="s">
        <v>791</v>
      </c>
      <c r="D22360" s="198" t="s">
        <v>337</v>
      </c>
      <c r="E22360" s="421">
        <v>206438</v>
      </c>
      <c r="F22360" s="413">
        <v>167.28</v>
      </c>
      <c r="G22360" s="414">
        <f t="shared" si="698"/>
        <v>1234.0865614538498</v>
      </c>
      <c r="H22360" s="415">
        <f t="shared" si="699"/>
        <v>6.1704328072692487</v>
      </c>
    </row>
    <row r="22361" spans="1:8" ht="15" hidden="1" thickBot="1">
      <c r="A22361" s="409">
        <v>202211</v>
      </c>
      <c r="B22361" s="196" t="s">
        <v>848</v>
      </c>
      <c r="C22361" s="197" t="s">
        <v>791</v>
      </c>
      <c r="D22361" s="198" t="s">
        <v>337</v>
      </c>
      <c r="E22361" s="421">
        <v>119823</v>
      </c>
      <c r="F22361" s="413">
        <v>167.28</v>
      </c>
      <c r="G22361" s="414">
        <f t="shared" si="698"/>
        <v>716.30200860832133</v>
      </c>
      <c r="H22361" s="415">
        <f t="shared" si="699"/>
        <v>3.5815100430416065</v>
      </c>
    </row>
    <row r="22362" spans="1:8" ht="15" hidden="1" thickBot="1">
      <c r="A22362" s="409">
        <v>202211</v>
      </c>
      <c r="B22362" s="196" t="s">
        <v>849</v>
      </c>
      <c r="C22362" s="197" t="s">
        <v>791</v>
      </c>
      <c r="D22362" s="198" t="s">
        <v>337</v>
      </c>
      <c r="E22362" s="421">
        <v>120651</v>
      </c>
      <c r="F22362" s="413">
        <v>167.28</v>
      </c>
      <c r="G22362" s="414">
        <f t="shared" si="698"/>
        <v>721.25179340028694</v>
      </c>
      <c r="H22362" s="415">
        <f t="shared" si="699"/>
        <v>3.6062589670014349</v>
      </c>
    </row>
    <row r="22363" spans="1:8" ht="15" hidden="1" thickBot="1">
      <c r="A22363" s="409">
        <v>202211</v>
      </c>
      <c r="B22363" s="196" t="s">
        <v>850</v>
      </c>
      <c r="C22363" s="197" t="s">
        <v>791</v>
      </c>
      <c r="D22363" s="198" t="s">
        <v>339</v>
      </c>
      <c r="E22363" s="421">
        <v>603</v>
      </c>
      <c r="F22363" s="413">
        <v>167.28</v>
      </c>
      <c r="G22363" s="414">
        <f t="shared" si="698"/>
        <v>3.6047345767575321</v>
      </c>
      <c r="H22363" s="415">
        <f t="shared" si="699"/>
        <v>3.6047345767575321</v>
      </c>
    </row>
    <row r="22364" spans="1:8" ht="15" hidden="1" thickBot="1">
      <c r="A22364" s="409">
        <v>202211</v>
      </c>
      <c r="B22364" s="196" t="s">
        <v>851</v>
      </c>
      <c r="C22364" s="197" t="s">
        <v>791</v>
      </c>
      <c r="D22364" s="198" t="s">
        <v>339</v>
      </c>
      <c r="E22364" s="421">
        <v>599</v>
      </c>
      <c r="F22364" s="413">
        <v>167.28</v>
      </c>
      <c r="G22364" s="414">
        <f t="shared" si="698"/>
        <v>3.5808225729316114</v>
      </c>
      <c r="H22364" s="415">
        <f t="shared" si="699"/>
        <v>3.5808225729316114</v>
      </c>
    </row>
    <row r="22365" spans="1:8" ht="15" hidden="1" thickBot="1">
      <c r="A22365" s="409">
        <v>202211</v>
      </c>
      <c r="B22365" s="196" t="s">
        <v>852</v>
      </c>
      <c r="C22365" s="197" t="s">
        <v>791</v>
      </c>
      <c r="D22365" s="198" t="s">
        <v>337</v>
      </c>
      <c r="E22365" s="421">
        <v>204766</v>
      </c>
      <c r="F22365" s="413">
        <v>167.28</v>
      </c>
      <c r="G22365" s="414">
        <f t="shared" si="698"/>
        <v>1224.0913438546149</v>
      </c>
      <c r="H22365" s="415">
        <f t="shared" si="699"/>
        <v>6.1204567192730748</v>
      </c>
    </row>
    <row r="22366" spans="1:8" ht="15" hidden="1" thickBot="1">
      <c r="A22366" s="409">
        <v>202211</v>
      </c>
      <c r="B22366" s="196" t="s">
        <v>853</v>
      </c>
      <c r="C22366" s="197" t="s">
        <v>791</v>
      </c>
      <c r="D22366" s="198" t="s">
        <v>339</v>
      </c>
      <c r="E22366" s="421">
        <v>1024</v>
      </c>
      <c r="F22366" s="413">
        <v>167.28</v>
      </c>
      <c r="G22366" s="414">
        <f t="shared" si="698"/>
        <v>6.1214729794356764</v>
      </c>
      <c r="H22366" s="415">
        <f t="shared" si="699"/>
        <v>6.1214729794356764</v>
      </c>
    </row>
    <row r="22367" spans="1:8" ht="15" hidden="1" thickBot="1">
      <c r="A22367" s="409">
        <v>202211</v>
      </c>
      <c r="B22367" s="196" t="s">
        <v>854</v>
      </c>
      <c r="C22367" s="197" t="s">
        <v>791</v>
      </c>
      <c r="D22367" s="198" t="s">
        <v>337</v>
      </c>
      <c r="E22367" s="421">
        <v>136242</v>
      </c>
      <c r="F22367" s="413">
        <v>167.28</v>
      </c>
      <c r="G22367" s="414">
        <f t="shared" si="698"/>
        <v>814.45480631276905</v>
      </c>
      <c r="H22367" s="415">
        <f t="shared" si="699"/>
        <v>4.072274031563845</v>
      </c>
    </row>
    <row r="22368" spans="1:8" ht="15" hidden="1" thickBot="1">
      <c r="A22368" s="409">
        <v>202211</v>
      </c>
      <c r="B22368" s="196" t="s">
        <v>855</v>
      </c>
      <c r="C22368" s="197" t="s">
        <v>791</v>
      </c>
      <c r="D22368" s="198" t="s">
        <v>339</v>
      </c>
      <c r="E22368" s="421">
        <v>681</v>
      </c>
      <c r="F22368" s="413">
        <v>167.28</v>
      </c>
      <c r="G22368" s="414">
        <f t="shared" si="698"/>
        <v>4.0710186513629845</v>
      </c>
      <c r="H22368" s="415">
        <f t="shared" si="699"/>
        <v>4.0710186513629845</v>
      </c>
    </row>
    <row r="22369" spans="1:8" ht="15" hidden="1" thickBot="1">
      <c r="A22369" s="409">
        <v>202211</v>
      </c>
      <c r="B22369" s="196" t="s">
        <v>856</v>
      </c>
      <c r="C22369" s="197" t="s">
        <v>791</v>
      </c>
      <c r="D22369" s="198" t="s">
        <v>337</v>
      </c>
      <c r="E22369" s="421">
        <v>137157</v>
      </c>
      <c r="F22369" s="413">
        <v>167.28</v>
      </c>
      <c r="G22369" s="414">
        <f t="shared" si="698"/>
        <v>819.9246771879483</v>
      </c>
      <c r="H22369" s="415">
        <f t="shared" si="699"/>
        <v>4.0996233859397417</v>
      </c>
    </row>
    <row r="22370" spans="1:8" ht="15" hidden="1" thickBot="1">
      <c r="A22370" s="409">
        <v>202211</v>
      </c>
      <c r="B22370" s="196" t="s">
        <v>857</v>
      </c>
      <c r="C22370" s="197" t="s">
        <v>791</v>
      </c>
      <c r="D22370" s="198" t="s">
        <v>339</v>
      </c>
      <c r="E22370" s="421">
        <v>686</v>
      </c>
      <c r="F22370" s="413">
        <v>167.28</v>
      </c>
      <c r="G22370" s="414">
        <f t="shared" si="698"/>
        <v>4.1009086561453847</v>
      </c>
      <c r="H22370" s="415">
        <f t="shared" si="699"/>
        <v>4.1009086561453847</v>
      </c>
    </row>
    <row r="22371" spans="1:8" ht="15" hidden="1" thickBot="1">
      <c r="A22371" s="409">
        <v>202211</v>
      </c>
      <c r="B22371" s="196" t="s">
        <v>858</v>
      </c>
      <c r="C22371" s="197" t="s">
        <v>791</v>
      </c>
      <c r="D22371" s="198" t="s">
        <v>337</v>
      </c>
      <c r="E22371" s="421">
        <v>126188</v>
      </c>
      <c r="F22371" s="413">
        <v>167.28</v>
      </c>
      <c r="G22371" s="414">
        <f t="shared" si="698"/>
        <v>754.35198469631757</v>
      </c>
      <c r="H22371" s="415">
        <f t="shared" si="699"/>
        <v>3.771759923481588</v>
      </c>
    </row>
    <row r="22372" spans="1:8" ht="15" hidden="1" thickBot="1">
      <c r="A22372" s="409">
        <v>202211</v>
      </c>
      <c r="B22372" s="196" t="s">
        <v>859</v>
      </c>
      <c r="C22372" s="197" t="s">
        <v>791</v>
      </c>
      <c r="D22372" s="198" t="s">
        <v>339</v>
      </c>
      <c r="E22372" s="421">
        <v>631</v>
      </c>
      <c r="F22372" s="413">
        <v>167.28</v>
      </c>
      <c r="G22372" s="414">
        <f t="shared" si="698"/>
        <v>3.7721186035389764</v>
      </c>
      <c r="H22372" s="415">
        <f t="shared" si="699"/>
        <v>3.7721186035389764</v>
      </c>
    </row>
    <row r="22373" spans="1:8" ht="15" hidden="1" thickBot="1">
      <c r="A22373" s="409">
        <v>202211</v>
      </c>
      <c r="B22373" s="196" t="s">
        <v>860</v>
      </c>
      <c r="C22373" s="197" t="s">
        <v>791</v>
      </c>
      <c r="D22373" s="198" t="s">
        <v>337</v>
      </c>
      <c r="E22373" s="421">
        <v>124114</v>
      </c>
      <c r="F22373" s="413">
        <v>167.28</v>
      </c>
      <c r="G22373" s="414">
        <f t="shared" si="698"/>
        <v>741.95361071257776</v>
      </c>
      <c r="H22373" s="415">
        <f t="shared" si="699"/>
        <v>3.7097680535628887</v>
      </c>
    </row>
    <row r="22374" spans="1:8" ht="15" hidden="1" thickBot="1">
      <c r="A22374" s="409">
        <v>202211</v>
      </c>
      <c r="B22374" s="196" t="s">
        <v>861</v>
      </c>
      <c r="C22374" s="197" t="s">
        <v>791</v>
      </c>
      <c r="D22374" s="198" t="s">
        <v>339</v>
      </c>
      <c r="E22374" s="421">
        <v>621</v>
      </c>
      <c r="F22374" s="413">
        <v>167.28</v>
      </c>
      <c r="G22374" s="414">
        <f t="shared" si="698"/>
        <v>3.7123385939741751</v>
      </c>
      <c r="H22374" s="415">
        <f t="shared" si="699"/>
        <v>3.7123385939741751</v>
      </c>
    </row>
    <row r="22375" spans="1:8" ht="15" hidden="1" thickBot="1">
      <c r="A22375" s="409">
        <v>202211</v>
      </c>
      <c r="B22375" s="196" t="s">
        <v>862</v>
      </c>
      <c r="C22375" s="197" t="s">
        <v>791</v>
      </c>
      <c r="D22375" s="198" t="s">
        <v>337</v>
      </c>
      <c r="E22375" s="421">
        <v>120591</v>
      </c>
      <c r="F22375" s="413">
        <v>167.28</v>
      </c>
      <c r="G22375" s="414">
        <f t="shared" si="698"/>
        <v>720.89311334289812</v>
      </c>
      <c r="H22375" s="415">
        <f t="shared" si="699"/>
        <v>3.6044655667144907</v>
      </c>
    </row>
    <row r="22376" spans="1:8" ht="15" hidden="1" thickBot="1">
      <c r="A22376" s="409">
        <v>202211</v>
      </c>
      <c r="B22376" s="196" t="s">
        <v>863</v>
      </c>
      <c r="C22376" s="197" t="s">
        <v>791</v>
      </c>
      <c r="D22376" s="198" t="s">
        <v>337</v>
      </c>
      <c r="E22376" s="421">
        <v>126059</v>
      </c>
      <c r="F22376" s="413">
        <v>167.28</v>
      </c>
      <c r="G22376" s="414">
        <f t="shared" si="698"/>
        <v>753.58082257293165</v>
      </c>
      <c r="H22376" s="415">
        <f t="shared" si="699"/>
        <v>3.7679041128646582</v>
      </c>
    </row>
    <row r="22377" spans="1:8" ht="15" hidden="1" thickBot="1">
      <c r="A22377" s="409">
        <v>202211</v>
      </c>
      <c r="B22377" s="196" t="s">
        <v>864</v>
      </c>
      <c r="C22377" s="197" t="s">
        <v>791</v>
      </c>
      <c r="D22377" s="198" t="s">
        <v>337</v>
      </c>
      <c r="E22377" s="421">
        <v>121740</v>
      </c>
      <c r="F22377" s="413">
        <v>167.28</v>
      </c>
      <c r="G22377" s="414">
        <f t="shared" si="698"/>
        <v>727.76183644189382</v>
      </c>
      <c r="H22377" s="415">
        <f t="shared" si="699"/>
        <v>3.638809182209469</v>
      </c>
    </row>
    <row r="22378" spans="1:8" ht="15" hidden="1" thickBot="1">
      <c r="A22378" s="409">
        <v>202211</v>
      </c>
      <c r="B22378" s="196" t="s">
        <v>865</v>
      </c>
      <c r="C22378" s="197" t="s">
        <v>791</v>
      </c>
      <c r="D22378" s="198" t="s">
        <v>337</v>
      </c>
      <c r="E22378" s="421">
        <v>111370</v>
      </c>
      <c r="F22378" s="413">
        <v>167.28</v>
      </c>
      <c r="G22378" s="414">
        <f t="shared" si="698"/>
        <v>665.76996652319463</v>
      </c>
      <c r="H22378" s="415">
        <f t="shared" si="699"/>
        <v>3.328849832615973</v>
      </c>
    </row>
    <row r="22379" spans="1:8" ht="15" hidden="1" thickBot="1">
      <c r="A22379" s="409">
        <v>202211</v>
      </c>
      <c r="B22379" s="196" t="s">
        <v>866</v>
      </c>
      <c r="C22379" s="197" t="s">
        <v>791</v>
      </c>
      <c r="D22379" s="198" t="s">
        <v>339</v>
      </c>
      <c r="E22379" s="421">
        <v>557</v>
      </c>
      <c r="F22379" s="413">
        <v>167.28</v>
      </c>
      <c r="G22379" s="414">
        <f t="shared" si="698"/>
        <v>3.3297465327594451</v>
      </c>
      <c r="H22379" s="415">
        <f t="shared" si="699"/>
        <v>3.3297465327594451</v>
      </c>
    </row>
    <row r="22380" spans="1:8" ht="15" hidden="1" thickBot="1">
      <c r="A22380" s="409">
        <v>202211</v>
      </c>
      <c r="B22380" s="196" t="s">
        <v>867</v>
      </c>
      <c r="C22380" s="197" t="s">
        <v>791</v>
      </c>
      <c r="D22380" s="198" t="s">
        <v>337</v>
      </c>
      <c r="E22380" s="421">
        <v>111582</v>
      </c>
      <c r="F22380" s="413">
        <v>167.28</v>
      </c>
      <c r="G22380" s="414">
        <f t="shared" si="698"/>
        <v>667.0373027259684</v>
      </c>
      <c r="H22380" s="415">
        <f t="shared" si="699"/>
        <v>3.335186513629842</v>
      </c>
    </row>
    <row r="22381" spans="1:8" ht="15" hidden="1" thickBot="1">
      <c r="A22381" s="409">
        <v>202211</v>
      </c>
      <c r="B22381" s="196" t="s">
        <v>868</v>
      </c>
      <c r="C22381" s="197" t="s">
        <v>791</v>
      </c>
      <c r="D22381" s="198" t="s">
        <v>337</v>
      </c>
      <c r="E22381" s="421">
        <v>109954</v>
      </c>
      <c r="F22381" s="413">
        <v>167.28</v>
      </c>
      <c r="G22381" s="414">
        <f t="shared" si="698"/>
        <v>657.3051171688187</v>
      </c>
      <c r="H22381" s="415">
        <f t="shared" si="699"/>
        <v>3.2865255858440934</v>
      </c>
    </row>
    <row r="22382" spans="1:8" ht="15" hidden="1" thickBot="1">
      <c r="A22382" s="409">
        <v>202211</v>
      </c>
      <c r="B22382" s="196" t="s">
        <v>869</v>
      </c>
      <c r="C22382" s="197" t="s">
        <v>791</v>
      </c>
      <c r="D22382" s="198" t="s">
        <v>337</v>
      </c>
      <c r="E22382" s="421">
        <v>123473</v>
      </c>
      <c r="F22382" s="413">
        <v>167.28</v>
      </c>
      <c r="G22382" s="414">
        <f t="shared" si="698"/>
        <v>738.12171209947394</v>
      </c>
      <c r="H22382" s="415">
        <f t="shared" si="699"/>
        <v>3.6906085604973695</v>
      </c>
    </row>
    <row r="22383" spans="1:8" ht="15" hidden="1" thickBot="1">
      <c r="A22383" s="409">
        <v>202211</v>
      </c>
      <c r="B22383" s="196" t="s">
        <v>870</v>
      </c>
      <c r="C22383" s="197" t="s">
        <v>791</v>
      </c>
      <c r="D22383" s="198" t="s">
        <v>337</v>
      </c>
      <c r="E22383" s="421">
        <v>136618</v>
      </c>
      <c r="F22383" s="413">
        <v>167.28</v>
      </c>
      <c r="G22383" s="414">
        <f t="shared" si="698"/>
        <v>816.70253467240559</v>
      </c>
      <c r="H22383" s="415">
        <f t="shared" si="699"/>
        <v>4.0835126733620282</v>
      </c>
    </row>
    <row r="22384" spans="1:8" ht="15" hidden="1" thickBot="1">
      <c r="A22384" s="409">
        <v>202211</v>
      </c>
      <c r="B22384" s="196" t="s">
        <v>871</v>
      </c>
      <c r="C22384" s="197" t="s">
        <v>791</v>
      </c>
      <c r="D22384" s="198" t="s">
        <v>339</v>
      </c>
      <c r="E22384" s="421">
        <v>683</v>
      </c>
      <c r="F22384" s="413">
        <v>167.28</v>
      </c>
      <c r="G22384" s="414">
        <f t="shared" si="698"/>
        <v>4.0829746532759446</v>
      </c>
      <c r="H22384" s="415">
        <f t="shared" si="699"/>
        <v>4.0829746532759446</v>
      </c>
    </row>
    <row r="22385" spans="1:8" ht="15" hidden="1" thickBot="1">
      <c r="A22385" s="409">
        <v>202211</v>
      </c>
      <c r="B22385" s="196" t="s">
        <v>872</v>
      </c>
      <c r="C22385" s="197" t="s">
        <v>791</v>
      </c>
      <c r="D22385" s="198" t="s">
        <v>337</v>
      </c>
      <c r="E22385" s="421">
        <v>142650</v>
      </c>
      <c r="F22385" s="413">
        <v>167.28</v>
      </c>
      <c r="G22385" s="414">
        <f t="shared" si="698"/>
        <v>852.76183644189382</v>
      </c>
      <c r="H22385" s="415">
        <f t="shared" si="699"/>
        <v>4.263809182209469</v>
      </c>
    </row>
    <row r="22386" spans="1:8" ht="15" hidden="1" thickBot="1">
      <c r="A22386" s="409">
        <v>202211</v>
      </c>
      <c r="B22386" s="196" t="s">
        <v>873</v>
      </c>
      <c r="C22386" s="197" t="s">
        <v>791</v>
      </c>
      <c r="D22386" s="198" t="s">
        <v>339</v>
      </c>
      <c r="E22386" s="421">
        <v>713</v>
      </c>
      <c r="F22386" s="413">
        <v>167.28</v>
      </c>
      <c r="G22386" s="414">
        <f t="shared" si="698"/>
        <v>4.2623146819703495</v>
      </c>
      <c r="H22386" s="415">
        <f t="shared" si="699"/>
        <v>4.2623146819703495</v>
      </c>
    </row>
    <row r="22387" spans="1:8" ht="15" hidden="1" thickBot="1">
      <c r="A22387" s="409">
        <v>202211</v>
      </c>
      <c r="B22387" s="196" t="s">
        <v>874</v>
      </c>
      <c r="C22387" s="197" t="s">
        <v>791</v>
      </c>
      <c r="D22387" s="198" t="s">
        <v>337</v>
      </c>
      <c r="E22387" s="421">
        <v>201426</v>
      </c>
      <c r="F22387" s="413">
        <v>167.28</v>
      </c>
      <c r="G22387" s="414">
        <f t="shared" si="698"/>
        <v>1204.1248206599712</v>
      </c>
      <c r="H22387" s="415">
        <f t="shared" si="699"/>
        <v>6.0206241032998555</v>
      </c>
    </row>
    <row r="22388" spans="1:8" ht="15" hidden="1" thickBot="1">
      <c r="A22388" s="409">
        <v>202211</v>
      </c>
      <c r="B22388" s="196" t="s">
        <v>875</v>
      </c>
      <c r="C22388" s="197" t="s">
        <v>791</v>
      </c>
      <c r="D22388" s="198" t="s">
        <v>337</v>
      </c>
      <c r="E22388" s="421">
        <v>93202</v>
      </c>
      <c r="F22388" s="413">
        <v>167.28</v>
      </c>
      <c r="G22388" s="414">
        <f t="shared" si="698"/>
        <v>557.16164514586319</v>
      </c>
      <c r="H22388" s="415">
        <f t="shared" si="699"/>
        <v>2.785808225729316</v>
      </c>
    </row>
    <row r="22389" spans="1:8" ht="15" hidden="1" thickBot="1">
      <c r="A22389" s="409">
        <v>202211</v>
      </c>
      <c r="B22389" s="196" t="s">
        <v>876</v>
      </c>
      <c r="C22389" s="197" t="s">
        <v>2803</v>
      </c>
      <c r="D22389" s="198" t="s">
        <v>339</v>
      </c>
      <c r="E22389" s="421">
        <v>466</v>
      </c>
      <c r="F22389" s="413">
        <v>167.28</v>
      </c>
      <c r="G22389" s="414">
        <f t="shared" si="698"/>
        <v>2.7857484457197512</v>
      </c>
      <c r="H22389" s="415">
        <f t="shared" si="699"/>
        <v>2.7857484457197512</v>
      </c>
    </row>
    <row r="22390" spans="1:8" ht="15" hidden="1" thickBot="1">
      <c r="A22390" s="409">
        <v>202211</v>
      </c>
      <c r="B22390" s="196" t="s">
        <v>877</v>
      </c>
      <c r="C22390" s="197" t="s">
        <v>791</v>
      </c>
      <c r="D22390" s="198" t="s">
        <v>337</v>
      </c>
      <c r="E22390" s="421">
        <v>95080</v>
      </c>
      <c r="F22390" s="413">
        <v>167.28</v>
      </c>
      <c r="G22390" s="414">
        <f t="shared" si="698"/>
        <v>568.38833094213294</v>
      </c>
      <c r="H22390" s="415">
        <f t="shared" si="699"/>
        <v>2.8419416547106646</v>
      </c>
    </row>
    <row r="22391" spans="1:8" ht="15" hidden="1" thickBot="1">
      <c r="A22391" s="409">
        <v>202211</v>
      </c>
      <c r="B22391" s="196" t="s">
        <v>878</v>
      </c>
      <c r="C22391" s="197" t="s">
        <v>791</v>
      </c>
      <c r="D22391" s="198" t="s">
        <v>337</v>
      </c>
      <c r="E22391" s="421">
        <v>77832</v>
      </c>
      <c r="F22391" s="413">
        <v>167.28</v>
      </c>
      <c r="G22391" s="414">
        <f t="shared" si="698"/>
        <v>465.27977044476324</v>
      </c>
      <c r="H22391" s="415">
        <f t="shared" si="699"/>
        <v>2.3263988522238161</v>
      </c>
    </row>
    <row r="22392" spans="1:8" ht="15" hidden="1" thickBot="1">
      <c r="A22392" s="409">
        <v>202211</v>
      </c>
      <c r="B22392" s="196" t="s">
        <v>879</v>
      </c>
      <c r="C22392" s="197" t="s">
        <v>791</v>
      </c>
      <c r="D22392" s="198" t="s">
        <v>339</v>
      </c>
      <c r="E22392" s="421">
        <v>389</v>
      </c>
      <c r="F22392" s="413">
        <v>167.28</v>
      </c>
      <c r="G22392" s="414">
        <f t="shared" si="698"/>
        <v>2.3254423720707793</v>
      </c>
      <c r="H22392" s="415">
        <f t="shared" si="699"/>
        <v>2.3254423720707793</v>
      </c>
    </row>
    <row r="22393" spans="1:8" ht="15" hidden="1" thickBot="1">
      <c r="A22393" s="409">
        <v>202211</v>
      </c>
      <c r="B22393" s="196" t="s">
        <v>880</v>
      </c>
      <c r="C22393" s="197" t="s">
        <v>791</v>
      </c>
      <c r="D22393" s="198" t="s">
        <v>337</v>
      </c>
      <c r="E22393" s="421">
        <v>94617</v>
      </c>
      <c r="F22393" s="413">
        <v>167.28</v>
      </c>
      <c r="G22393" s="414">
        <f t="shared" si="698"/>
        <v>565.62051649928264</v>
      </c>
      <c r="H22393" s="415">
        <f t="shared" si="699"/>
        <v>2.8281025824964132</v>
      </c>
    </row>
    <row r="22394" spans="1:8" ht="15" hidden="1" thickBot="1">
      <c r="A22394" s="409">
        <v>202211</v>
      </c>
      <c r="B22394" s="196" t="s">
        <v>881</v>
      </c>
      <c r="C22394" s="197" t="s">
        <v>791</v>
      </c>
      <c r="D22394" s="198" t="s">
        <v>339</v>
      </c>
      <c r="E22394" s="421">
        <v>473</v>
      </c>
      <c r="F22394" s="413">
        <v>167.28</v>
      </c>
      <c r="G22394" s="414">
        <f t="shared" si="698"/>
        <v>2.8275944524151124</v>
      </c>
      <c r="H22394" s="415">
        <f t="shared" si="699"/>
        <v>2.8275944524151124</v>
      </c>
    </row>
    <row r="22395" spans="1:8" ht="15" hidden="1" thickBot="1">
      <c r="A22395" s="409">
        <v>202211</v>
      </c>
      <c r="B22395" s="196" t="s">
        <v>882</v>
      </c>
      <c r="C22395" s="197" t="s">
        <v>791</v>
      </c>
      <c r="D22395" s="198" t="s">
        <v>337</v>
      </c>
      <c r="E22395" s="421">
        <v>142149</v>
      </c>
      <c r="F22395" s="413">
        <v>167.28</v>
      </c>
      <c r="G22395" s="414">
        <f t="shared" si="698"/>
        <v>849.76685796269726</v>
      </c>
      <c r="H22395" s="415">
        <f t="shared" si="699"/>
        <v>4.2488342898134865</v>
      </c>
    </row>
    <row r="22396" spans="1:8" ht="15" hidden="1" thickBot="1">
      <c r="A22396" s="409">
        <v>202211</v>
      </c>
      <c r="B22396" s="196" t="s">
        <v>883</v>
      </c>
      <c r="C22396" s="197" t="s">
        <v>791</v>
      </c>
      <c r="D22396" s="198" t="s">
        <v>339</v>
      </c>
      <c r="E22396" s="421">
        <v>711</v>
      </c>
      <c r="F22396" s="413">
        <v>167.28</v>
      </c>
      <c r="G22396" s="414">
        <f t="shared" si="698"/>
        <v>4.2503586800573885</v>
      </c>
      <c r="H22396" s="415">
        <f t="shared" si="699"/>
        <v>4.2503586800573885</v>
      </c>
    </row>
    <row r="22397" spans="1:8" ht="15" hidden="1" thickBot="1">
      <c r="A22397" s="409">
        <v>202211</v>
      </c>
      <c r="B22397" s="196" t="s">
        <v>884</v>
      </c>
      <c r="C22397" s="197" t="s">
        <v>791</v>
      </c>
      <c r="D22397" s="198" t="s">
        <v>337</v>
      </c>
      <c r="E22397" s="421">
        <v>136242</v>
      </c>
      <c r="F22397" s="413">
        <v>167.28</v>
      </c>
      <c r="G22397" s="414">
        <f t="shared" si="698"/>
        <v>814.45480631276905</v>
      </c>
      <c r="H22397" s="415">
        <f t="shared" si="699"/>
        <v>4.072274031563845</v>
      </c>
    </row>
    <row r="22398" spans="1:8" ht="15" hidden="1" thickBot="1">
      <c r="A22398" s="409">
        <v>202211</v>
      </c>
      <c r="B22398" s="196" t="s">
        <v>885</v>
      </c>
      <c r="C22398" s="197" t="s">
        <v>791</v>
      </c>
      <c r="D22398" s="198" t="s">
        <v>339</v>
      </c>
      <c r="E22398" s="421">
        <v>681</v>
      </c>
      <c r="F22398" s="413">
        <v>167.28</v>
      </c>
      <c r="G22398" s="414">
        <f t="shared" si="698"/>
        <v>4.0710186513629845</v>
      </c>
      <c r="H22398" s="415">
        <f t="shared" si="699"/>
        <v>4.0710186513629845</v>
      </c>
    </row>
    <row r="22399" spans="1:8" ht="15" hidden="1" thickBot="1">
      <c r="A22399" s="409">
        <v>202211</v>
      </c>
      <c r="B22399" s="196" t="s">
        <v>886</v>
      </c>
      <c r="C22399" s="197" t="s">
        <v>791</v>
      </c>
      <c r="D22399" s="198" t="s">
        <v>337</v>
      </c>
      <c r="E22399" s="421">
        <v>94110</v>
      </c>
      <c r="F22399" s="413">
        <v>167.28</v>
      </c>
      <c r="G22399" s="414">
        <f t="shared" si="698"/>
        <v>562.58967001434723</v>
      </c>
      <c r="H22399" s="415">
        <f t="shared" si="699"/>
        <v>2.812948350071736</v>
      </c>
    </row>
    <row r="22400" spans="1:8" ht="15" hidden="1" thickBot="1">
      <c r="A22400" s="409">
        <v>202211</v>
      </c>
      <c r="B22400" s="196" t="s">
        <v>887</v>
      </c>
      <c r="C22400" s="197" t="s">
        <v>791</v>
      </c>
      <c r="D22400" s="198" t="s">
        <v>339</v>
      </c>
      <c r="E22400" s="421">
        <v>471</v>
      </c>
      <c r="F22400" s="413">
        <v>167.28</v>
      </c>
      <c r="G22400" s="414">
        <f t="shared" si="698"/>
        <v>2.8156384505021519</v>
      </c>
      <c r="H22400" s="415">
        <f t="shared" si="699"/>
        <v>2.8156384505021519</v>
      </c>
    </row>
    <row r="22401" spans="1:8" ht="15" hidden="1" thickBot="1">
      <c r="A22401" s="409">
        <v>202211</v>
      </c>
      <c r="B22401" s="196" t="s">
        <v>888</v>
      </c>
      <c r="C22401" s="197" t="s">
        <v>791</v>
      </c>
      <c r="D22401" s="198" t="s">
        <v>337</v>
      </c>
      <c r="E22401" s="421">
        <v>109998</v>
      </c>
      <c r="F22401" s="413">
        <v>167.28</v>
      </c>
      <c r="G22401" s="414">
        <f t="shared" si="698"/>
        <v>657.56814921090393</v>
      </c>
      <c r="H22401" s="415">
        <f t="shared" si="699"/>
        <v>3.2878407460545196</v>
      </c>
    </row>
    <row r="22402" spans="1:8" ht="15" hidden="1" thickBot="1">
      <c r="A22402" s="409">
        <v>202211</v>
      </c>
      <c r="B22402" s="196" t="s">
        <v>889</v>
      </c>
      <c r="C22402" s="197" t="s">
        <v>791</v>
      </c>
      <c r="D22402" s="198" t="s">
        <v>337</v>
      </c>
      <c r="E22402" s="421">
        <v>141676</v>
      </c>
      <c r="F22402" s="413">
        <v>167.28</v>
      </c>
      <c r="G22402" s="414">
        <f t="shared" ref="G22402:G22465" si="700">+E22402/F22402</f>
        <v>846.9392635102821</v>
      </c>
      <c r="H22402" s="415">
        <f t="shared" ref="H22402:H22465" si="701">IF(D22402="TB",G22402/200,IF(D22402="LT",G22402,"VER"))</f>
        <v>4.2346963175514105</v>
      </c>
    </row>
    <row r="22403" spans="1:8" ht="15" hidden="1" thickBot="1">
      <c r="A22403" s="409">
        <v>202211</v>
      </c>
      <c r="B22403" s="196" t="s">
        <v>890</v>
      </c>
      <c r="C22403" s="197" t="s">
        <v>791</v>
      </c>
      <c r="D22403" s="198" t="s">
        <v>339</v>
      </c>
      <c r="E22403" s="421">
        <v>708</v>
      </c>
      <c r="F22403" s="413">
        <v>167.28</v>
      </c>
      <c r="G22403" s="414">
        <f t="shared" si="700"/>
        <v>4.2324246771879483</v>
      </c>
      <c r="H22403" s="415">
        <f t="shared" si="701"/>
        <v>4.2324246771879483</v>
      </c>
    </row>
    <row r="22404" spans="1:8" ht="15" hidden="1" thickBot="1">
      <c r="A22404" s="409">
        <v>202211</v>
      </c>
      <c r="B22404" s="196" t="s">
        <v>891</v>
      </c>
      <c r="C22404" s="197" t="s">
        <v>791</v>
      </c>
      <c r="D22404" s="198" t="s">
        <v>337</v>
      </c>
      <c r="E22404" s="421">
        <v>107022</v>
      </c>
      <c r="F22404" s="413">
        <v>167.28</v>
      </c>
      <c r="G22404" s="414">
        <f t="shared" si="700"/>
        <v>639.77761836441891</v>
      </c>
      <c r="H22404" s="415">
        <f t="shared" si="701"/>
        <v>3.1988880918220945</v>
      </c>
    </row>
    <row r="22405" spans="1:8" ht="15" hidden="1" thickBot="1">
      <c r="A22405" s="409">
        <v>202211</v>
      </c>
      <c r="B22405" s="196" t="s">
        <v>892</v>
      </c>
      <c r="C22405" s="197" t="s">
        <v>791</v>
      </c>
      <c r="D22405" s="198" t="s">
        <v>337</v>
      </c>
      <c r="E22405" s="421">
        <v>111601</v>
      </c>
      <c r="F22405" s="413">
        <v>167.28</v>
      </c>
      <c r="G22405" s="414">
        <f t="shared" si="700"/>
        <v>667.15088474414154</v>
      </c>
      <c r="H22405" s="415">
        <f t="shared" si="701"/>
        <v>3.3357544237207075</v>
      </c>
    </row>
    <row r="22406" spans="1:8" ht="15" hidden="1" thickBot="1">
      <c r="A22406" s="409">
        <v>202211</v>
      </c>
      <c r="B22406" s="196" t="s">
        <v>893</v>
      </c>
      <c r="C22406" s="197" t="s">
        <v>791</v>
      </c>
      <c r="D22406" s="198" t="s">
        <v>337</v>
      </c>
      <c r="E22406" s="421">
        <v>97873</v>
      </c>
      <c r="F22406" s="413">
        <v>167.28</v>
      </c>
      <c r="G22406" s="414">
        <f t="shared" si="700"/>
        <v>585.08488761358205</v>
      </c>
      <c r="H22406" s="415">
        <f t="shared" si="701"/>
        <v>2.9254244380679104</v>
      </c>
    </row>
    <row r="22407" spans="1:8" ht="15" hidden="1" thickBot="1">
      <c r="A22407" s="409">
        <v>202211</v>
      </c>
      <c r="B22407" s="196" t="s">
        <v>894</v>
      </c>
      <c r="C22407" s="197" t="s">
        <v>791</v>
      </c>
      <c r="D22407" s="198" t="s">
        <v>337</v>
      </c>
      <c r="E22407" s="421">
        <v>156813</v>
      </c>
      <c r="F22407" s="413">
        <v>167.28</v>
      </c>
      <c r="G22407" s="414">
        <f t="shared" si="700"/>
        <v>937.42826398852219</v>
      </c>
      <c r="H22407" s="415">
        <f t="shared" si="701"/>
        <v>4.6871413199426106</v>
      </c>
    </row>
    <row r="22408" spans="1:8" ht="15" hidden="1" thickBot="1">
      <c r="A22408" s="409">
        <v>202211</v>
      </c>
      <c r="B22408" s="196" t="s">
        <v>895</v>
      </c>
      <c r="C22408" s="197" t="s">
        <v>791</v>
      </c>
      <c r="D22408" s="198" t="s">
        <v>337</v>
      </c>
      <c r="E22408" s="421">
        <v>96657</v>
      </c>
      <c r="F22408" s="413">
        <v>167.28</v>
      </c>
      <c r="G22408" s="414">
        <f t="shared" si="700"/>
        <v>577.81563845050209</v>
      </c>
      <c r="H22408" s="415">
        <f t="shared" si="701"/>
        <v>2.8890781922525104</v>
      </c>
    </row>
    <row r="22409" spans="1:8" ht="15" hidden="1" thickBot="1">
      <c r="A22409" s="409">
        <v>202211</v>
      </c>
      <c r="B22409" s="196" t="s">
        <v>896</v>
      </c>
      <c r="C22409" s="197" t="s">
        <v>791</v>
      </c>
      <c r="D22409" s="198" t="s">
        <v>337</v>
      </c>
      <c r="E22409" s="421">
        <v>152307</v>
      </c>
      <c r="F22409" s="413">
        <v>167.28</v>
      </c>
      <c r="G22409" s="414">
        <f t="shared" si="700"/>
        <v>910.49139167862268</v>
      </c>
      <c r="H22409" s="415">
        <f t="shared" si="701"/>
        <v>4.5524569583931136</v>
      </c>
    </row>
    <row r="22410" spans="1:8" ht="15" hidden="1" thickBot="1">
      <c r="A22410" s="409">
        <v>202211</v>
      </c>
      <c r="B22410" s="196" t="s">
        <v>897</v>
      </c>
      <c r="C22410" s="197" t="s">
        <v>791</v>
      </c>
      <c r="D22410" s="198" t="s">
        <v>337</v>
      </c>
      <c r="E22410" s="421">
        <v>139599</v>
      </c>
      <c r="F22410" s="413">
        <v>167.28</v>
      </c>
      <c r="G22410" s="414">
        <f t="shared" si="700"/>
        <v>834.52295552367286</v>
      </c>
      <c r="H22410" s="415">
        <f t="shared" si="701"/>
        <v>4.1726147776183646</v>
      </c>
    </row>
    <row r="22411" spans="1:8" ht="15" hidden="1" thickBot="1">
      <c r="A22411" s="409">
        <v>202211</v>
      </c>
      <c r="B22411" s="196" t="s">
        <v>898</v>
      </c>
      <c r="C22411" s="197" t="s">
        <v>791</v>
      </c>
      <c r="D22411" s="198" t="s">
        <v>339</v>
      </c>
      <c r="E22411" s="421">
        <v>698</v>
      </c>
      <c r="F22411" s="413">
        <v>167.28</v>
      </c>
      <c r="G22411" s="414">
        <f t="shared" si="700"/>
        <v>4.172644667623147</v>
      </c>
      <c r="H22411" s="415">
        <f t="shared" si="701"/>
        <v>4.172644667623147</v>
      </c>
    </row>
    <row r="22412" spans="1:8" ht="15" hidden="1" thickBot="1">
      <c r="A22412" s="409">
        <v>202211</v>
      </c>
      <c r="B22412" s="196" t="s">
        <v>899</v>
      </c>
      <c r="C22412" s="197" t="s">
        <v>791</v>
      </c>
      <c r="D22412" s="198" t="s">
        <v>337</v>
      </c>
      <c r="E22412" s="421">
        <v>137131</v>
      </c>
      <c r="F22412" s="413">
        <v>167.28</v>
      </c>
      <c r="G22412" s="414">
        <f t="shared" si="700"/>
        <v>819.76924916307985</v>
      </c>
      <c r="H22412" s="415">
        <f t="shared" si="701"/>
        <v>4.0988462458153991</v>
      </c>
    </row>
    <row r="22413" spans="1:8" ht="15" hidden="1" thickBot="1">
      <c r="A22413" s="409">
        <v>202211</v>
      </c>
      <c r="B22413" s="196" t="s">
        <v>900</v>
      </c>
      <c r="C22413" s="197" t="s">
        <v>791</v>
      </c>
      <c r="D22413" s="198" t="s">
        <v>339</v>
      </c>
      <c r="E22413" s="421">
        <v>686</v>
      </c>
      <c r="F22413" s="413">
        <v>167.28</v>
      </c>
      <c r="G22413" s="414">
        <f t="shared" si="700"/>
        <v>4.1009086561453847</v>
      </c>
      <c r="H22413" s="415">
        <f t="shared" si="701"/>
        <v>4.1009086561453847</v>
      </c>
    </row>
    <row r="22414" spans="1:8" ht="15" hidden="1" thickBot="1">
      <c r="A22414" s="409">
        <v>202211</v>
      </c>
      <c r="B22414" s="196" t="s">
        <v>901</v>
      </c>
      <c r="C22414" s="197" t="s">
        <v>791</v>
      </c>
      <c r="D22414" s="198" t="s">
        <v>337</v>
      </c>
      <c r="E22414" s="421">
        <v>121786</v>
      </c>
      <c r="F22414" s="413">
        <v>167.28</v>
      </c>
      <c r="G22414" s="414">
        <f t="shared" si="700"/>
        <v>728.03682448589188</v>
      </c>
      <c r="H22414" s="415">
        <f t="shared" si="701"/>
        <v>3.6401841224294595</v>
      </c>
    </row>
    <row r="22415" spans="1:8" ht="15" hidden="1" thickBot="1">
      <c r="A22415" s="409">
        <v>202211</v>
      </c>
      <c r="B22415" s="196" t="s">
        <v>902</v>
      </c>
      <c r="C22415" s="197" t="s">
        <v>791</v>
      </c>
      <c r="D22415" s="198" t="s">
        <v>337</v>
      </c>
      <c r="E22415" s="421">
        <v>116599</v>
      </c>
      <c r="F22415" s="413">
        <v>167.28</v>
      </c>
      <c r="G22415" s="414">
        <f t="shared" si="700"/>
        <v>697.02893352462934</v>
      </c>
      <c r="H22415" s="415">
        <f t="shared" si="701"/>
        <v>3.4851446676231466</v>
      </c>
    </row>
    <row r="22416" spans="1:8" ht="15" hidden="1" thickBot="1">
      <c r="A22416" s="409">
        <v>202211</v>
      </c>
      <c r="B22416" s="196" t="s">
        <v>903</v>
      </c>
      <c r="C22416" s="197" t="s">
        <v>791</v>
      </c>
      <c r="D22416" s="198" t="s">
        <v>339</v>
      </c>
      <c r="E22416" s="421">
        <v>583</v>
      </c>
      <c r="F22416" s="413">
        <v>167.28</v>
      </c>
      <c r="G22416" s="414">
        <f t="shared" si="700"/>
        <v>3.4851745576279294</v>
      </c>
      <c r="H22416" s="415">
        <f t="shared" si="701"/>
        <v>3.4851745576279294</v>
      </c>
    </row>
    <row r="22417" spans="1:8" ht="15" hidden="1" thickBot="1">
      <c r="A22417" s="409">
        <v>202211</v>
      </c>
      <c r="B22417" s="196" t="s">
        <v>904</v>
      </c>
      <c r="C22417" s="197" t="s">
        <v>791</v>
      </c>
      <c r="D22417" s="198" t="s">
        <v>337</v>
      </c>
      <c r="E22417" s="421">
        <v>133074</v>
      </c>
      <c r="F22417" s="413">
        <v>167.28</v>
      </c>
      <c r="G22417" s="414">
        <f t="shared" si="700"/>
        <v>795.51649928263987</v>
      </c>
      <c r="H22417" s="415">
        <f t="shared" si="701"/>
        <v>3.9775824964131994</v>
      </c>
    </row>
    <row r="22418" spans="1:8" ht="15" hidden="1" thickBot="1">
      <c r="A22418" s="409">
        <v>202211</v>
      </c>
      <c r="B22418" s="196" t="s">
        <v>905</v>
      </c>
      <c r="C22418" s="197" t="s">
        <v>791</v>
      </c>
      <c r="D22418" s="198" t="s">
        <v>339</v>
      </c>
      <c r="E22418" s="421">
        <v>665</v>
      </c>
      <c r="F22418" s="413">
        <v>167.28</v>
      </c>
      <c r="G22418" s="414">
        <f t="shared" si="700"/>
        <v>3.9753706360593015</v>
      </c>
      <c r="H22418" s="415">
        <f t="shared" si="701"/>
        <v>3.9753706360593015</v>
      </c>
    </row>
    <row r="22419" spans="1:8" ht="15" hidden="1" thickBot="1">
      <c r="A22419" s="409">
        <v>202211</v>
      </c>
      <c r="B22419" s="196" t="s">
        <v>906</v>
      </c>
      <c r="C22419" s="197" t="s">
        <v>791</v>
      </c>
      <c r="D22419" s="198" t="s">
        <v>337</v>
      </c>
      <c r="E22419" s="421">
        <v>120363</v>
      </c>
      <c r="F22419" s="413">
        <v>167.28</v>
      </c>
      <c r="G22419" s="414">
        <f t="shared" si="700"/>
        <v>719.53012912482063</v>
      </c>
      <c r="H22419" s="415">
        <f t="shared" si="701"/>
        <v>3.5976506456241033</v>
      </c>
    </row>
    <row r="22420" spans="1:8" ht="15" hidden="1" thickBot="1">
      <c r="A22420" s="409">
        <v>202211</v>
      </c>
      <c r="B22420" s="196" t="s">
        <v>907</v>
      </c>
      <c r="C22420" s="197" t="s">
        <v>791</v>
      </c>
      <c r="D22420" s="198" t="s">
        <v>337</v>
      </c>
      <c r="E22420" s="421">
        <v>146561</v>
      </c>
      <c r="F22420" s="413">
        <v>167.28</v>
      </c>
      <c r="G22420" s="414">
        <f t="shared" si="700"/>
        <v>876.14179818268769</v>
      </c>
      <c r="H22420" s="415">
        <f t="shared" si="701"/>
        <v>4.3807089909134387</v>
      </c>
    </row>
    <row r="22421" spans="1:8" ht="15" hidden="1" thickBot="1">
      <c r="A22421" s="409">
        <v>202211</v>
      </c>
      <c r="B22421" s="196" t="s">
        <v>908</v>
      </c>
      <c r="C22421" s="197" t="s">
        <v>791</v>
      </c>
      <c r="D22421" s="198" t="s">
        <v>337</v>
      </c>
      <c r="E22421" s="421">
        <v>130398</v>
      </c>
      <c r="F22421" s="413">
        <v>167.28</v>
      </c>
      <c r="G22421" s="414">
        <f t="shared" si="700"/>
        <v>779.51936872309898</v>
      </c>
      <c r="H22421" s="415">
        <f t="shared" si="701"/>
        <v>3.8975968436154949</v>
      </c>
    </row>
    <row r="22422" spans="1:8" ht="15" hidden="1" thickBot="1">
      <c r="A22422" s="409">
        <v>202211</v>
      </c>
      <c r="B22422" s="196" t="s">
        <v>909</v>
      </c>
      <c r="C22422" s="197" t="s">
        <v>791</v>
      </c>
      <c r="D22422" s="198" t="s">
        <v>337</v>
      </c>
      <c r="E22422" s="421">
        <v>109949</v>
      </c>
      <c r="F22422" s="413">
        <v>167.28</v>
      </c>
      <c r="G22422" s="414">
        <f t="shared" si="700"/>
        <v>657.27522716403632</v>
      </c>
      <c r="H22422" s="415">
        <f t="shared" si="701"/>
        <v>3.2863761358201815</v>
      </c>
    </row>
    <row r="22423" spans="1:8" ht="15" hidden="1" thickBot="1">
      <c r="A22423" s="409">
        <v>202211</v>
      </c>
      <c r="B22423" s="196" t="s">
        <v>910</v>
      </c>
      <c r="C22423" s="197" t="s">
        <v>791</v>
      </c>
      <c r="D22423" s="198" t="s">
        <v>337</v>
      </c>
      <c r="E22423" s="421">
        <v>109715</v>
      </c>
      <c r="F22423" s="413">
        <v>167.28</v>
      </c>
      <c r="G22423" s="414">
        <f t="shared" si="700"/>
        <v>655.87637494021999</v>
      </c>
      <c r="H22423" s="415">
        <f t="shared" si="701"/>
        <v>3.2793818747010999</v>
      </c>
    </row>
    <row r="22424" spans="1:8" ht="15" hidden="1" thickBot="1">
      <c r="A22424" s="409">
        <v>202211</v>
      </c>
      <c r="B22424" s="196" t="s">
        <v>911</v>
      </c>
      <c r="C22424" s="197" t="s">
        <v>791</v>
      </c>
      <c r="D22424" s="198" t="s">
        <v>337</v>
      </c>
      <c r="E22424" s="421">
        <v>116623</v>
      </c>
      <c r="F22424" s="413">
        <v>167.28</v>
      </c>
      <c r="G22424" s="414">
        <f t="shared" si="700"/>
        <v>697.17240554758484</v>
      </c>
      <c r="H22424" s="415">
        <f t="shared" si="701"/>
        <v>3.4858620277379244</v>
      </c>
    </row>
    <row r="22425" spans="1:8" ht="15" hidden="1" thickBot="1">
      <c r="A22425" s="409">
        <v>202211</v>
      </c>
      <c r="B22425" s="196" t="s">
        <v>912</v>
      </c>
      <c r="C22425" s="197" t="s">
        <v>791</v>
      </c>
      <c r="D22425" s="198" t="s">
        <v>337</v>
      </c>
      <c r="E22425" s="421">
        <v>117985</v>
      </c>
      <c r="F22425" s="413">
        <v>167.28</v>
      </c>
      <c r="G22425" s="414">
        <f t="shared" si="700"/>
        <v>705.3144428503108</v>
      </c>
      <c r="H22425" s="415">
        <f t="shared" si="701"/>
        <v>3.5265722142515541</v>
      </c>
    </row>
    <row r="22426" spans="1:8" ht="15" hidden="1" thickBot="1">
      <c r="A22426" s="409">
        <v>202211</v>
      </c>
      <c r="B22426" s="196" t="s">
        <v>913</v>
      </c>
      <c r="C22426" s="197" t="s">
        <v>791</v>
      </c>
      <c r="D22426" s="198" t="s">
        <v>337</v>
      </c>
      <c r="E22426" s="421">
        <v>117985</v>
      </c>
      <c r="F22426" s="413">
        <v>167.28</v>
      </c>
      <c r="G22426" s="414">
        <f t="shared" si="700"/>
        <v>705.3144428503108</v>
      </c>
      <c r="H22426" s="415">
        <f t="shared" si="701"/>
        <v>3.5265722142515541</v>
      </c>
    </row>
    <row r="22427" spans="1:8" ht="15" hidden="1" thickBot="1">
      <c r="A22427" s="409">
        <v>202211</v>
      </c>
      <c r="B22427" s="196" t="s">
        <v>914</v>
      </c>
      <c r="C22427" s="197" t="s">
        <v>791</v>
      </c>
      <c r="D22427" s="198" t="s">
        <v>339</v>
      </c>
      <c r="E22427" s="421">
        <v>583</v>
      </c>
      <c r="F22427" s="413">
        <v>167.28</v>
      </c>
      <c r="G22427" s="414">
        <f t="shared" si="700"/>
        <v>3.4851745576279294</v>
      </c>
      <c r="H22427" s="415">
        <f t="shared" si="701"/>
        <v>3.4851745576279294</v>
      </c>
    </row>
    <row r="22428" spans="1:8" ht="15" hidden="1" thickBot="1">
      <c r="A22428" s="409">
        <v>202211</v>
      </c>
      <c r="B22428" s="196" t="s">
        <v>915</v>
      </c>
      <c r="C22428" s="197" t="s">
        <v>791</v>
      </c>
      <c r="D22428" s="198" t="s">
        <v>337</v>
      </c>
      <c r="E22428" s="421">
        <v>90985</v>
      </c>
      <c r="F22428" s="413">
        <v>167.28</v>
      </c>
      <c r="G22428" s="414">
        <f t="shared" si="700"/>
        <v>543.90841702534669</v>
      </c>
      <c r="H22428" s="415">
        <f t="shared" si="701"/>
        <v>2.7195420851267333</v>
      </c>
    </row>
    <row r="22429" spans="1:8" ht="15" hidden="1" thickBot="1">
      <c r="A22429" s="409">
        <v>202211</v>
      </c>
      <c r="B22429" s="196" t="s">
        <v>916</v>
      </c>
      <c r="C22429" s="197" t="s">
        <v>791</v>
      </c>
      <c r="D22429" s="198" t="s">
        <v>337</v>
      </c>
      <c r="E22429" s="421">
        <v>90985</v>
      </c>
      <c r="F22429" s="413">
        <v>167.28</v>
      </c>
      <c r="G22429" s="414">
        <f t="shared" si="700"/>
        <v>543.90841702534669</v>
      </c>
      <c r="H22429" s="415">
        <f t="shared" si="701"/>
        <v>2.7195420851267333</v>
      </c>
    </row>
    <row r="22430" spans="1:8" ht="15" hidden="1" thickBot="1">
      <c r="A22430" s="409">
        <v>202211</v>
      </c>
      <c r="B22430" s="196" t="s">
        <v>917</v>
      </c>
      <c r="C22430" s="197" t="s">
        <v>791</v>
      </c>
      <c r="D22430" s="198" t="s">
        <v>337</v>
      </c>
      <c r="E22430" s="421">
        <v>90985</v>
      </c>
      <c r="F22430" s="413">
        <v>167.28</v>
      </c>
      <c r="G22430" s="414">
        <f t="shared" si="700"/>
        <v>543.90841702534669</v>
      </c>
      <c r="H22430" s="415">
        <f t="shared" si="701"/>
        <v>2.7195420851267333</v>
      </c>
    </row>
    <row r="22431" spans="1:8" ht="15" hidden="1" thickBot="1">
      <c r="A22431" s="409">
        <v>202211</v>
      </c>
      <c r="B22431" s="196" t="s">
        <v>918</v>
      </c>
      <c r="C22431" s="197" t="s">
        <v>791</v>
      </c>
      <c r="D22431" s="198" t="s">
        <v>337</v>
      </c>
      <c r="E22431" s="421">
        <v>90985</v>
      </c>
      <c r="F22431" s="413">
        <v>167.28</v>
      </c>
      <c r="G22431" s="414">
        <f t="shared" si="700"/>
        <v>543.90841702534669</v>
      </c>
      <c r="H22431" s="415">
        <f t="shared" si="701"/>
        <v>2.7195420851267333</v>
      </c>
    </row>
    <row r="22432" spans="1:8" ht="15" hidden="1" thickBot="1">
      <c r="A22432" s="409">
        <v>202211</v>
      </c>
      <c r="B22432" s="196" t="s">
        <v>919</v>
      </c>
      <c r="C22432" s="197" t="s">
        <v>791</v>
      </c>
      <c r="D22432" s="198" t="s">
        <v>337</v>
      </c>
      <c r="E22432" s="421">
        <v>89583</v>
      </c>
      <c r="F22432" s="413">
        <v>167.28</v>
      </c>
      <c r="G22432" s="414">
        <f t="shared" si="700"/>
        <v>535.52725968436152</v>
      </c>
      <c r="H22432" s="415">
        <f t="shared" si="701"/>
        <v>2.6776362984218078</v>
      </c>
    </row>
    <row r="22433" spans="1:8" ht="15" hidden="1" thickBot="1">
      <c r="A22433" s="409">
        <v>202211</v>
      </c>
      <c r="B22433" s="196" t="s">
        <v>920</v>
      </c>
      <c r="C22433" s="197" t="s">
        <v>791</v>
      </c>
      <c r="D22433" s="198" t="s">
        <v>337</v>
      </c>
      <c r="E22433" s="421">
        <v>117985</v>
      </c>
      <c r="F22433" s="413">
        <v>167.28</v>
      </c>
      <c r="G22433" s="414">
        <f t="shared" si="700"/>
        <v>705.3144428503108</v>
      </c>
      <c r="H22433" s="415">
        <f t="shared" si="701"/>
        <v>3.5265722142515541</v>
      </c>
    </row>
    <row r="22434" spans="1:8" ht="15" hidden="1" thickBot="1">
      <c r="A22434" s="409">
        <v>202211</v>
      </c>
      <c r="B22434" s="196" t="s">
        <v>921</v>
      </c>
      <c r="C22434" s="197" t="s">
        <v>791</v>
      </c>
      <c r="D22434" s="198" t="s">
        <v>337</v>
      </c>
      <c r="E22434" s="421">
        <v>116623</v>
      </c>
      <c r="F22434" s="413">
        <v>167.28</v>
      </c>
      <c r="G22434" s="414">
        <f t="shared" si="700"/>
        <v>697.17240554758484</v>
      </c>
      <c r="H22434" s="415">
        <f t="shared" si="701"/>
        <v>3.4858620277379244</v>
      </c>
    </row>
    <row r="22435" spans="1:8" ht="15" hidden="1" thickBot="1">
      <c r="A22435" s="409">
        <v>202211</v>
      </c>
      <c r="B22435" s="196" t="s">
        <v>922</v>
      </c>
      <c r="C22435" s="197" t="s">
        <v>791</v>
      </c>
      <c r="D22435" s="198" t="s">
        <v>337</v>
      </c>
      <c r="E22435" s="421">
        <v>118129</v>
      </c>
      <c r="F22435" s="413">
        <v>167.28</v>
      </c>
      <c r="G22435" s="414">
        <f t="shared" si="700"/>
        <v>706.17527498804395</v>
      </c>
      <c r="H22435" s="415">
        <f t="shared" si="701"/>
        <v>3.5308763749402199</v>
      </c>
    </row>
    <row r="22436" spans="1:8" ht="15" hidden="1" thickBot="1">
      <c r="A22436" s="409">
        <v>202211</v>
      </c>
      <c r="B22436" s="196" t="s">
        <v>923</v>
      </c>
      <c r="C22436" s="197" t="s">
        <v>791</v>
      </c>
      <c r="D22436" s="198" t="s">
        <v>337</v>
      </c>
      <c r="E22436" s="421">
        <v>139393</v>
      </c>
      <c r="F22436" s="413">
        <v>167.28</v>
      </c>
      <c r="G22436" s="414">
        <f t="shared" si="700"/>
        <v>833.29148732663793</v>
      </c>
      <c r="H22436" s="415">
        <f t="shared" si="701"/>
        <v>4.1664574366331895</v>
      </c>
    </row>
    <row r="22437" spans="1:8" ht="15" hidden="1" thickBot="1">
      <c r="A22437" s="409">
        <v>202211</v>
      </c>
      <c r="B22437" s="196" t="s">
        <v>924</v>
      </c>
      <c r="C22437" s="197" t="s">
        <v>791</v>
      </c>
      <c r="D22437" s="198" t="s">
        <v>337</v>
      </c>
      <c r="E22437" s="421">
        <v>117508</v>
      </c>
      <c r="F22437" s="413">
        <v>167.28</v>
      </c>
      <c r="G22437" s="414">
        <f t="shared" si="700"/>
        <v>702.46293639406986</v>
      </c>
      <c r="H22437" s="415">
        <f t="shared" si="701"/>
        <v>3.5123146819703495</v>
      </c>
    </row>
    <row r="22438" spans="1:8" ht="15" hidden="1" thickBot="1">
      <c r="A22438" s="409">
        <v>202211</v>
      </c>
      <c r="B22438" s="196" t="s">
        <v>925</v>
      </c>
      <c r="C22438" s="197" t="s">
        <v>791</v>
      </c>
      <c r="D22438" s="198" t="s">
        <v>339</v>
      </c>
      <c r="E22438" s="421">
        <v>587</v>
      </c>
      <c r="F22438" s="413">
        <v>167.28</v>
      </c>
      <c r="G22438" s="414">
        <f t="shared" si="700"/>
        <v>3.50908656145385</v>
      </c>
      <c r="H22438" s="415">
        <f t="shared" si="701"/>
        <v>3.50908656145385</v>
      </c>
    </row>
    <row r="22439" spans="1:8" ht="15" hidden="1" thickBot="1">
      <c r="A22439" s="409">
        <v>202211</v>
      </c>
      <c r="B22439" s="196" t="s">
        <v>926</v>
      </c>
      <c r="C22439" s="197" t="s">
        <v>791</v>
      </c>
      <c r="D22439" s="198" t="s">
        <v>337</v>
      </c>
      <c r="E22439" s="421">
        <v>119196</v>
      </c>
      <c r="F22439" s="413">
        <v>167.28</v>
      </c>
      <c r="G22439" s="414">
        <f t="shared" si="700"/>
        <v>712.55380200860827</v>
      </c>
      <c r="H22439" s="415">
        <f t="shared" si="701"/>
        <v>3.5627690100430414</v>
      </c>
    </row>
    <row r="22440" spans="1:8" ht="15" hidden="1" thickBot="1">
      <c r="A22440" s="409">
        <v>202211</v>
      </c>
      <c r="B22440" s="196" t="s">
        <v>927</v>
      </c>
      <c r="C22440" s="197" t="s">
        <v>791</v>
      </c>
      <c r="D22440" s="198" t="s">
        <v>339</v>
      </c>
      <c r="E22440" s="421">
        <v>766</v>
      </c>
      <c r="F22440" s="413">
        <v>167.28</v>
      </c>
      <c r="G22440" s="414">
        <f t="shared" si="700"/>
        <v>4.5791487326637972</v>
      </c>
      <c r="H22440" s="415">
        <f t="shared" si="701"/>
        <v>4.5791487326637972</v>
      </c>
    </row>
    <row r="22441" spans="1:8" ht="15" hidden="1" thickBot="1">
      <c r="A22441" s="409">
        <v>202211</v>
      </c>
      <c r="B22441" s="196" t="s">
        <v>928</v>
      </c>
      <c r="C22441" s="197" t="s">
        <v>791</v>
      </c>
      <c r="D22441" s="198" t="s">
        <v>337</v>
      </c>
      <c r="E22441" s="421">
        <v>128329</v>
      </c>
      <c r="F22441" s="413">
        <v>167.28</v>
      </c>
      <c r="G22441" s="414">
        <f t="shared" si="700"/>
        <v>767.15088474414154</v>
      </c>
      <c r="H22441" s="415">
        <f t="shared" si="701"/>
        <v>3.8357544237207075</v>
      </c>
    </row>
    <row r="22442" spans="1:8" ht="15" hidden="1" thickBot="1">
      <c r="A22442" s="409">
        <v>202211</v>
      </c>
      <c r="B22442" s="196" t="s">
        <v>929</v>
      </c>
      <c r="C22442" s="197" t="s">
        <v>791</v>
      </c>
      <c r="D22442" s="198" t="s">
        <v>339</v>
      </c>
      <c r="E22442" s="421">
        <v>642</v>
      </c>
      <c r="F22442" s="413">
        <v>167.28</v>
      </c>
      <c r="G22442" s="414">
        <f t="shared" si="700"/>
        <v>3.8378766140602583</v>
      </c>
      <c r="H22442" s="415">
        <f t="shared" si="701"/>
        <v>3.8378766140602583</v>
      </c>
    </row>
    <row r="22443" spans="1:8" ht="15" hidden="1" thickBot="1">
      <c r="A22443" s="409">
        <v>202211</v>
      </c>
      <c r="B22443" s="196" t="s">
        <v>930</v>
      </c>
      <c r="C22443" s="197" t="s">
        <v>791</v>
      </c>
      <c r="D22443" s="198" t="s">
        <v>337</v>
      </c>
      <c r="E22443" s="421">
        <v>86791</v>
      </c>
      <c r="F22443" s="413">
        <v>167.28</v>
      </c>
      <c r="G22443" s="414">
        <f t="shared" si="700"/>
        <v>518.836681013869</v>
      </c>
      <c r="H22443" s="415">
        <f t="shared" si="701"/>
        <v>2.5941834050693449</v>
      </c>
    </row>
    <row r="22444" spans="1:8" ht="15" hidden="1" thickBot="1">
      <c r="A22444" s="409">
        <v>202211</v>
      </c>
      <c r="B22444" s="196" t="s">
        <v>931</v>
      </c>
      <c r="C22444" s="197" t="s">
        <v>791</v>
      </c>
      <c r="D22444" s="198" t="s">
        <v>337</v>
      </c>
      <c r="E22444" s="421">
        <v>157756</v>
      </c>
      <c r="F22444" s="413">
        <v>167.28</v>
      </c>
      <c r="G22444" s="414">
        <f t="shared" si="700"/>
        <v>943.06551889048296</v>
      </c>
      <c r="H22444" s="415">
        <f t="shared" si="701"/>
        <v>4.7153275944524147</v>
      </c>
    </row>
    <row r="22445" spans="1:8" ht="15" hidden="1" thickBot="1">
      <c r="A22445" s="409">
        <v>202211</v>
      </c>
      <c r="B22445" s="196" t="s">
        <v>932</v>
      </c>
      <c r="C22445" s="197" t="s">
        <v>791</v>
      </c>
      <c r="D22445" s="198" t="s">
        <v>339</v>
      </c>
      <c r="E22445" s="421">
        <v>789</v>
      </c>
      <c r="F22445" s="413">
        <v>167.28</v>
      </c>
      <c r="G22445" s="414">
        <f t="shared" si="700"/>
        <v>4.7166427546628409</v>
      </c>
      <c r="H22445" s="415">
        <f t="shared" si="701"/>
        <v>4.7166427546628409</v>
      </c>
    </row>
    <row r="22446" spans="1:8" ht="15" hidden="1" thickBot="1">
      <c r="A22446" s="409">
        <v>202211</v>
      </c>
      <c r="B22446" s="196" t="s">
        <v>933</v>
      </c>
      <c r="C22446" s="197" t="s">
        <v>791</v>
      </c>
      <c r="D22446" s="198" t="s">
        <v>337</v>
      </c>
      <c r="E22446" s="421">
        <v>150838</v>
      </c>
      <c r="F22446" s="413">
        <v>167.28</v>
      </c>
      <c r="G22446" s="414">
        <f t="shared" si="700"/>
        <v>901.70970827355336</v>
      </c>
      <c r="H22446" s="415">
        <f t="shared" si="701"/>
        <v>4.5085485413677668</v>
      </c>
    </row>
    <row r="22447" spans="1:8" ht="15" hidden="1" thickBot="1">
      <c r="A22447" s="409">
        <v>202211</v>
      </c>
      <c r="B22447" s="196" t="s">
        <v>934</v>
      </c>
      <c r="C22447" s="197" t="s">
        <v>791</v>
      </c>
      <c r="D22447" s="198" t="s">
        <v>337</v>
      </c>
      <c r="E22447" s="421">
        <v>135099</v>
      </c>
      <c r="F22447" s="413">
        <v>167.28</v>
      </c>
      <c r="G22447" s="414">
        <f t="shared" si="700"/>
        <v>807.6219512195122</v>
      </c>
      <c r="H22447" s="415">
        <f t="shared" si="701"/>
        <v>4.038109756097561</v>
      </c>
    </row>
    <row r="22448" spans="1:8" ht="15" hidden="1" thickBot="1">
      <c r="A22448" s="409">
        <v>202211</v>
      </c>
      <c r="B22448" s="196" t="s">
        <v>935</v>
      </c>
      <c r="C22448" s="197" t="s">
        <v>791</v>
      </c>
      <c r="D22448" s="198" t="s">
        <v>339</v>
      </c>
      <c r="E22448" s="421">
        <v>675</v>
      </c>
      <c r="F22448" s="413">
        <v>167.28</v>
      </c>
      <c r="G22448" s="414">
        <f t="shared" si="700"/>
        <v>4.0351506456241033</v>
      </c>
      <c r="H22448" s="415">
        <f t="shared" si="701"/>
        <v>4.0351506456241033</v>
      </c>
    </row>
    <row r="22449" spans="1:8" ht="15" hidden="1" thickBot="1">
      <c r="A22449" s="409">
        <v>202211</v>
      </c>
      <c r="B22449" s="196" t="s">
        <v>936</v>
      </c>
      <c r="C22449" s="197" t="s">
        <v>791</v>
      </c>
      <c r="D22449" s="198" t="s">
        <v>337</v>
      </c>
      <c r="E22449" s="421">
        <v>114199</v>
      </c>
      <c r="F22449" s="413">
        <v>167.28</v>
      </c>
      <c r="G22449" s="414">
        <f t="shared" si="700"/>
        <v>682.68173122907695</v>
      </c>
      <c r="H22449" s="415">
        <f t="shared" si="701"/>
        <v>3.4134086561453847</v>
      </c>
    </row>
    <row r="22450" spans="1:8" ht="15" hidden="1" thickBot="1">
      <c r="A22450" s="409">
        <v>202211</v>
      </c>
      <c r="B22450" s="196" t="s">
        <v>937</v>
      </c>
      <c r="C22450" s="197" t="s">
        <v>791</v>
      </c>
      <c r="D22450" s="198" t="s">
        <v>339</v>
      </c>
      <c r="E22450" s="421">
        <v>571</v>
      </c>
      <c r="F22450" s="413">
        <v>167.28</v>
      </c>
      <c r="G22450" s="414">
        <f t="shared" si="700"/>
        <v>3.4134385461501675</v>
      </c>
      <c r="H22450" s="415">
        <f t="shared" si="701"/>
        <v>3.4134385461501675</v>
      </c>
    </row>
    <row r="22451" spans="1:8" ht="15" hidden="1" thickBot="1">
      <c r="A22451" s="409">
        <v>202211</v>
      </c>
      <c r="B22451" s="196" t="s">
        <v>938</v>
      </c>
      <c r="C22451" s="197" t="s">
        <v>791</v>
      </c>
      <c r="D22451" s="198" t="s">
        <v>337</v>
      </c>
      <c r="E22451" s="421">
        <v>142042</v>
      </c>
      <c r="F22451" s="413">
        <v>167.28</v>
      </c>
      <c r="G22451" s="414">
        <f t="shared" si="700"/>
        <v>849.1272118603539</v>
      </c>
      <c r="H22451" s="415">
        <f t="shared" si="701"/>
        <v>4.2456360593017699</v>
      </c>
    </row>
    <row r="22452" spans="1:8" ht="15" hidden="1" thickBot="1">
      <c r="A22452" s="409">
        <v>202211</v>
      </c>
      <c r="B22452" s="196" t="s">
        <v>939</v>
      </c>
      <c r="C22452" s="197" t="s">
        <v>791</v>
      </c>
      <c r="D22452" s="198" t="s">
        <v>339</v>
      </c>
      <c r="E22452" s="421">
        <v>710</v>
      </c>
      <c r="F22452" s="413">
        <v>167.28</v>
      </c>
      <c r="G22452" s="414">
        <f t="shared" si="700"/>
        <v>4.2443806791009084</v>
      </c>
      <c r="H22452" s="415">
        <f t="shared" si="701"/>
        <v>4.2443806791009084</v>
      </c>
    </row>
    <row r="22453" spans="1:8" ht="15" hidden="1" thickBot="1">
      <c r="A22453" s="409">
        <v>202211</v>
      </c>
      <c r="B22453" s="196" t="s">
        <v>940</v>
      </c>
      <c r="C22453" s="197" t="s">
        <v>791</v>
      </c>
      <c r="D22453" s="198" t="s">
        <v>337</v>
      </c>
      <c r="E22453" s="421">
        <v>102978</v>
      </c>
      <c r="F22453" s="413">
        <v>167.28</v>
      </c>
      <c r="G22453" s="414">
        <f t="shared" si="700"/>
        <v>615.60258249641322</v>
      </c>
      <c r="H22453" s="415">
        <f t="shared" si="701"/>
        <v>3.0780129124820661</v>
      </c>
    </row>
    <row r="22454" spans="1:8" ht="15" hidden="1" thickBot="1">
      <c r="A22454" s="409">
        <v>202211</v>
      </c>
      <c r="B22454" s="196" t="s">
        <v>941</v>
      </c>
      <c r="C22454" s="197" t="s">
        <v>791</v>
      </c>
      <c r="D22454" s="198" t="s">
        <v>337</v>
      </c>
      <c r="E22454" s="421">
        <v>146999</v>
      </c>
      <c r="F22454" s="413">
        <v>167.28</v>
      </c>
      <c r="G22454" s="414">
        <f t="shared" si="700"/>
        <v>878.76016260162601</v>
      </c>
      <c r="H22454" s="415">
        <f t="shared" si="701"/>
        <v>4.3938008130081299</v>
      </c>
    </row>
    <row r="22455" spans="1:8" ht="15" hidden="1" thickBot="1">
      <c r="A22455" s="409">
        <v>202211</v>
      </c>
      <c r="B22455" s="196" t="s">
        <v>942</v>
      </c>
      <c r="C22455" s="197" t="s">
        <v>791</v>
      </c>
      <c r="D22455" s="198" t="s">
        <v>337</v>
      </c>
      <c r="E22455" s="421">
        <v>137767</v>
      </c>
      <c r="F22455" s="413">
        <v>167.28</v>
      </c>
      <c r="G22455" s="414">
        <f t="shared" si="700"/>
        <v>823.57125777140129</v>
      </c>
      <c r="H22455" s="415">
        <f t="shared" si="701"/>
        <v>4.1178562888570065</v>
      </c>
    </row>
    <row r="22456" spans="1:8" ht="15" hidden="1" thickBot="1">
      <c r="A22456" s="409">
        <v>202211</v>
      </c>
      <c r="B22456" s="196" t="s">
        <v>943</v>
      </c>
      <c r="C22456" s="197" t="s">
        <v>791</v>
      </c>
      <c r="D22456" s="198" t="s">
        <v>337</v>
      </c>
      <c r="E22456" s="421">
        <v>137806</v>
      </c>
      <c r="F22456" s="413">
        <v>167.28</v>
      </c>
      <c r="G22456" s="414">
        <f t="shared" si="700"/>
        <v>823.80439980870392</v>
      </c>
      <c r="H22456" s="415">
        <f t="shared" si="701"/>
        <v>4.11902199904352</v>
      </c>
    </row>
    <row r="22457" spans="1:8" ht="15" hidden="1" thickBot="1">
      <c r="A22457" s="409">
        <v>202211</v>
      </c>
      <c r="B22457" s="196" t="s">
        <v>944</v>
      </c>
      <c r="C22457" s="197" t="s">
        <v>791</v>
      </c>
      <c r="D22457" s="198" t="s">
        <v>337</v>
      </c>
      <c r="E22457" s="421">
        <v>137734</v>
      </c>
      <c r="F22457" s="413">
        <v>167.28</v>
      </c>
      <c r="G22457" s="414">
        <f t="shared" si="700"/>
        <v>823.3739837398374</v>
      </c>
      <c r="H22457" s="415">
        <f t="shared" si="701"/>
        <v>4.1168699186991873</v>
      </c>
    </row>
    <row r="22458" spans="1:8" ht="15" hidden="1" thickBot="1">
      <c r="A22458" s="409">
        <v>202211</v>
      </c>
      <c r="B22458" s="196" t="s">
        <v>945</v>
      </c>
      <c r="C22458" s="197" t="s">
        <v>791</v>
      </c>
      <c r="D22458" s="198" t="s">
        <v>337</v>
      </c>
      <c r="E22458" s="421">
        <v>130099</v>
      </c>
      <c r="F22458" s="413">
        <v>167.28</v>
      </c>
      <c r="G22458" s="414">
        <f t="shared" si="700"/>
        <v>777.73194643711145</v>
      </c>
      <c r="H22458" s="415">
        <f t="shared" si="701"/>
        <v>3.8886597321855572</v>
      </c>
    </row>
    <row r="22459" spans="1:8" ht="15" hidden="1" thickBot="1">
      <c r="A22459" s="409">
        <v>202211</v>
      </c>
      <c r="B22459" s="196" t="s">
        <v>946</v>
      </c>
      <c r="C22459" s="197" t="s">
        <v>791</v>
      </c>
      <c r="D22459" s="198" t="s">
        <v>337</v>
      </c>
      <c r="E22459" s="421">
        <v>98439</v>
      </c>
      <c r="F22459" s="413">
        <v>167.28</v>
      </c>
      <c r="G22459" s="414">
        <f t="shared" si="700"/>
        <v>588.46843615494981</v>
      </c>
      <c r="H22459" s="415">
        <f t="shared" si="701"/>
        <v>2.942342180774749</v>
      </c>
    </row>
    <row r="22460" spans="1:8" ht="15" hidden="1" thickBot="1">
      <c r="A22460" s="409">
        <v>202211</v>
      </c>
      <c r="B22460" s="196" t="s">
        <v>947</v>
      </c>
      <c r="C22460" s="197" t="s">
        <v>791</v>
      </c>
      <c r="D22460" s="198" t="s">
        <v>339</v>
      </c>
      <c r="E22460" s="421">
        <v>689</v>
      </c>
      <c r="F22460" s="413">
        <v>167.28</v>
      </c>
      <c r="G22460" s="414">
        <f t="shared" si="700"/>
        <v>4.1188426590148257</v>
      </c>
      <c r="H22460" s="415">
        <f t="shared" si="701"/>
        <v>4.1188426590148257</v>
      </c>
    </row>
    <row r="22461" spans="1:8" ht="15" hidden="1" thickBot="1">
      <c r="A22461" s="409">
        <v>202211</v>
      </c>
      <c r="B22461" s="196" t="s">
        <v>948</v>
      </c>
      <c r="C22461" s="197" t="s">
        <v>791</v>
      </c>
      <c r="D22461" s="198" t="s">
        <v>337</v>
      </c>
      <c r="E22461" s="421">
        <v>98256</v>
      </c>
      <c r="F22461" s="413">
        <v>167.28</v>
      </c>
      <c r="G22461" s="414">
        <f t="shared" si="700"/>
        <v>587.37446197991392</v>
      </c>
      <c r="H22461" s="415">
        <f t="shared" si="701"/>
        <v>2.9368723098995697</v>
      </c>
    </row>
    <row r="22462" spans="1:8" ht="15" hidden="1" thickBot="1">
      <c r="A22462" s="409">
        <v>202211</v>
      </c>
      <c r="B22462" s="196" t="s">
        <v>949</v>
      </c>
      <c r="C22462" s="197" t="s">
        <v>791</v>
      </c>
      <c r="D22462" s="198" t="s">
        <v>337</v>
      </c>
      <c r="E22462" s="421">
        <v>98220</v>
      </c>
      <c r="F22462" s="413">
        <v>167.28</v>
      </c>
      <c r="G22462" s="414">
        <f t="shared" si="700"/>
        <v>587.1592539454806</v>
      </c>
      <c r="H22462" s="415">
        <f t="shared" si="701"/>
        <v>2.9357962697274029</v>
      </c>
    </row>
    <row r="22463" spans="1:8" ht="15" hidden="1" thickBot="1">
      <c r="A22463" s="409">
        <v>202211</v>
      </c>
      <c r="B22463" s="196" t="s">
        <v>950</v>
      </c>
      <c r="C22463" s="197" t="s">
        <v>791</v>
      </c>
      <c r="D22463" s="198" t="s">
        <v>337</v>
      </c>
      <c r="E22463" s="421">
        <v>98220</v>
      </c>
      <c r="F22463" s="413">
        <v>167.28</v>
      </c>
      <c r="G22463" s="414">
        <f t="shared" si="700"/>
        <v>587.1592539454806</v>
      </c>
      <c r="H22463" s="415">
        <f t="shared" si="701"/>
        <v>2.9357962697274029</v>
      </c>
    </row>
    <row r="22464" spans="1:8" ht="15" hidden="1" thickBot="1">
      <c r="A22464" s="409">
        <v>202211</v>
      </c>
      <c r="B22464" s="196" t="s">
        <v>951</v>
      </c>
      <c r="C22464" s="197" t="s">
        <v>791</v>
      </c>
      <c r="D22464" s="198" t="s">
        <v>337</v>
      </c>
      <c r="E22464" s="421">
        <v>137806</v>
      </c>
      <c r="F22464" s="413">
        <v>167.28</v>
      </c>
      <c r="G22464" s="414">
        <f t="shared" si="700"/>
        <v>823.80439980870392</v>
      </c>
      <c r="H22464" s="415">
        <f t="shared" si="701"/>
        <v>4.11902199904352</v>
      </c>
    </row>
    <row r="22465" spans="1:8" ht="15" hidden="1" thickBot="1">
      <c r="A22465" s="409">
        <v>202211</v>
      </c>
      <c r="B22465" s="196" t="s">
        <v>952</v>
      </c>
      <c r="C22465" s="197" t="s">
        <v>791</v>
      </c>
      <c r="D22465" s="198" t="s">
        <v>337</v>
      </c>
      <c r="E22465" s="421">
        <v>137734</v>
      </c>
      <c r="F22465" s="413">
        <v>167.28</v>
      </c>
      <c r="G22465" s="414">
        <f t="shared" si="700"/>
        <v>823.3739837398374</v>
      </c>
      <c r="H22465" s="415">
        <f t="shared" si="701"/>
        <v>4.1168699186991873</v>
      </c>
    </row>
    <row r="22466" spans="1:8" ht="15" hidden="1" thickBot="1">
      <c r="A22466" s="409">
        <v>202211</v>
      </c>
      <c r="B22466" s="196" t="s">
        <v>953</v>
      </c>
      <c r="C22466" s="197" t="s">
        <v>791</v>
      </c>
      <c r="D22466" s="198" t="s">
        <v>337</v>
      </c>
      <c r="E22466" s="421">
        <v>144488</v>
      </c>
      <c r="F22466" s="413">
        <v>167.28</v>
      </c>
      <c r="G22466" s="414">
        <f t="shared" ref="G22466:G22529" si="702">+E22466/F22466</f>
        <v>863.74940219990435</v>
      </c>
      <c r="H22466" s="415">
        <f t="shared" ref="H22466:H22529" si="703">IF(D22466="TB",G22466/200,IF(D22466="LT",G22466,"VER"))</f>
        <v>4.3187470109995214</v>
      </c>
    </row>
    <row r="22467" spans="1:8" ht="15" hidden="1" thickBot="1">
      <c r="A22467" s="409">
        <v>202211</v>
      </c>
      <c r="B22467" s="196" t="s">
        <v>954</v>
      </c>
      <c r="C22467" s="197" t="s">
        <v>791</v>
      </c>
      <c r="D22467" s="198" t="s">
        <v>337</v>
      </c>
      <c r="E22467" s="421">
        <v>164933</v>
      </c>
      <c r="F22467" s="413">
        <v>167.28</v>
      </c>
      <c r="G22467" s="414">
        <f t="shared" si="702"/>
        <v>985.96963175514111</v>
      </c>
      <c r="H22467" s="415">
        <f t="shared" si="703"/>
        <v>4.9298481587757053</v>
      </c>
    </row>
    <row r="22468" spans="1:8" ht="15" hidden="1" thickBot="1">
      <c r="A22468" s="409">
        <v>202211</v>
      </c>
      <c r="B22468" s="196" t="s">
        <v>955</v>
      </c>
      <c r="C22468" s="197" t="s">
        <v>791</v>
      </c>
      <c r="D22468" s="198" t="s">
        <v>337</v>
      </c>
      <c r="E22468" s="421">
        <v>147883</v>
      </c>
      <c r="F22468" s="413">
        <v>167.28</v>
      </c>
      <c r="G22468" s="414">
        <f t="shared" si="702"/>
        <v>884.04471544715443</v>
      </c>
      <c r="H22468" s="415">
        <f t="shared" si="703"/>
        <v>4.4202235772357721</v>
      </c>
    </row>
    <row r="22469" spans="1:8" ht="15" hidden="1" thickBot="1">
      <c r="A22469" s="409">
        <v>202211</v>
      </c>
      <c r="B22469" s="196" t="s">
        <v>956</v>
      </c>
      <c r="C22469" s="197" t="s">
        <v>791</v>
      </c>
      <c r="D22469" s="198" t="s">
        <v>337</v>
      </c>
      <c r="E22469" s="421">
        <v>93087</v>
      </c>
      <c r="F22469" s="413">
        <v>167.28</v>
      </c>
      <c r="G22469" s="414">
        <f t="shared" si="702"/>
        <v>556.47417503586803</v>
      </c>
      <c r="H22469" s="415">
        <f t="shared" si="703"/>
        <v>2.7823708751793403</v>
      </c>
    </row>
    <row r="22470" spans="1:8" ht="15" hidden="1" thickBot="1">
      <c r="A22470" s="409">
        <v>202211</v>
      </c>
      <c r="B22470" s="196" t="s">
        <v>957</v>
      </c>
      <c r="C22470" s="197" t="s">
        <v>791</v>
      </c>
      <c r="D22470" s="198" t="s">
        <v>337</v>
      </c>
      <c r="E22470" s="421">
        <v>125565</v>
      </c>
      <c r="F22470" s="413">
        <v>167.28</v>
      </c>
      <c r="G22470" s="414">
        <f t="shared" si="702"/>
        <v>750.62769010043041</v>
      </c>
      <c r="H22470" s="415">
        <f t="shared" si="703"/>
        <v>3.7531384505021519</v>
      </c>
    </row>
    <row r="22471" spans="1:8" ht="15" hidden="1" thickBot="1">
      <c r="A22471" s="409">
        <v>202211</v>
      </c>
      <c r="B22471" s="196" t="s">
        <v>958</v>
      </c>
      <c r="C22471" s="197" t="s">
        <v>791</v>
      </c>
      <c r="D22471" s="198" t="s">
        <v>337</v>
      </c>
      <c r="E22471" s="421">
        <v>163517</v>
      </c>
      <c r="F22471" s="413">
        <v>167.28</v>
      </c>
      <c r="G22471" s="414">
        <f t="shared" si="702"/>
        <v>977.50478240076518</v>
      </c>
      <c r="H22471" s="415">
        <f t="shared" si="703"/>
        <v>4.8875239120038261</v>
      </c>
    </row>
    <row r="22472" spans="1:8" ht="15" hidden="1" thickBot="1">
      <c r="A22472" s="409">
        <v>202211</v>
      </c>
      <c r="B22472" s="196" t="s">
        <v>959</v>
      </c>
      <c r="C22472" s="197" t="s">
        <v>791</v>
      </c>
      <c r="D22472" s="198" t="s">
        <v>337</v>
      </c>
      <c r="E22472" s="421">
        <v>134774</v>
      </c>
      <c r="F22472" s="413">
        <v>167.28</v>
      </c>
      <c r="G22472" s="414">
        <f t="shared" si="702"/>
        <v>805.6791009086561</v>
      </c>
      <c r="H22472" s="415">
        <f t="shared" si="703"/>
        <v>4.0283955045432807</v>
      </c>
    </row>
    <row r="22473" spans="1:8" ht="15" hidden="1" thickBot="1">
      <c r="A22473" s="409">
        <v>202211</v>
      </c>
      <c r="B22473" s="196" t="s">
        <v>960</v>
      </c>
      <c r="C22473" s="197" t="s">
        <v>791</v>
      </c>
      <c r="D22473" s="198" t="s">
        <v>337</v>
      </c>
      <c r="E22473" s="421">
        <v>135492</v>
      </c>
      <c r="F22473" s="413">
        <v>167.28</v>
      </c>
      <c r="G22473" s="414">
        <f t="shared" si="702"/>
        <v>809.97130559540892</v>
      </c>
      <c r="H22473" s="415">
        <f t="shared" si="703"/>
        <v>4.0498565279770444</v>
      </c>
    </row>
    <row r="22474" spans="1:8" ht="15" hidden="1" thickBot="1">
      <c r="A22474" s="409">
        <v>202211</v>
      </c>
      <c r="B22474" s="196" t="s">
        <v>961</v>
      </c>
      <c r="C22474" s="197" t="s">
        <v>791</v>
      </c>
      <c r="D22474" s="198" t="s">
        <v>337</v>
      </c>
      <c r="E22474" s="421">
        <v>142100</v>
      </c>
      <c r="F22474" s="413">
        <v>167.28</v>
      </c>
      <c r="G22474" s="414">
        <f t="shared" si="702"/>
        <v>849.47393591582977</v>
      </c>
      <c r="H22474" s="415">
        <f t="shared" si="703"/>
        <v>4.2473696795791485</v>
      </c>
    </row>
    <row r="22475" spans="1:8" ht="15" hidden="1" thickBot="1">
      <c r="A22475" s="409">
        <v>202211</v>
      </c>
      <c r="B22475" s="196" t="s">
        <v>962</v>
      </c>
      <c r="C22475" s="197" t="s">
        <v>791</v>
      </c>
      <c r="D22475" s="198" t="s">
        <v>339</v>
      </c>
      <c r="E22475" s="421">
        <v>710</v>
      </c>
      <c r="F22475" s="413">
        <v>167.28</v>
      </c>
      <c r="G22475" s="414">
        <f t="shared" si="702"/>
        <v>4.2443806791009084</v>
      </c>
      <c r="H22475" s="415">
        <f t="shared" si="703"/>
        <v>4.2443806791009084</v>
      </c>
    </row>
    <row r="22476" spans="1:8" ht="15" hidden="1" thickBot="1">
      <c r="A22476" s="409">
        <v>202211</v>
      </c>
      <c r="B22476" s="196" t="s">
        <v>963</v>
      </c>
      <c r="C22476" s="197" t="s">
        <v>791</v>
      </c>
      <c r="D22476" s="198" t="s">
        <v>337</v>
      </c>
      <c r="E22476" s="421">
        <v>146229</v>
      </c>
      <c r="F22476" s="413">
        <v>167.28</v>
      </c>
      <c r="G22476" s="414">
        <f t="shared" si="702"/>
        <v>874.15710186513627</v>
      </c>
      <c r="H22476" s="415">
        <f t="shared" si="703"/>
        <v>4.3707855093256818</v>
      </c>
    </row>
    <row r="22477" spans="1:8" ht="15" hidden="1" thickBot="1">
      <c r="A22477" s="409">
        <v>202211</v>
      </c>
      <c r="B22477" s="196" t="s">
        <v>964</v>
      </c>
      <c r="C22477" s="197" t="s">
        <v>791</v>
      </c>
      <c r="D22477" s="198" t="s">
        <v>337</v>
      </c>
      <c r="E22477" s="421">
        <v>146229</v>
      </c>
      <c r="F22477" s="413">
        <v>167.28</v>
      </c>
      <c r="G22477" s="414">
        <f t="shared" si="702"/>
        <v>874.15710186513627</v>
      </c>
      <c r="H22477" s="415">
        <f t="shared" si="703"/>
        <v>4.3707855093256818</v>
      </c>
    </row>
    <row r="22478" spans="1:8" ht="15" hidden="1" thickBot="1">
      <c r="A22478" s="409">
        <v>202211</v>
      </c>
      <c r="B22478" s="196" t="s">
        <v>965</v>
      </c>
      <c r="C22478" s="197" t="s">
        <v>791</v>
      </c>
      <c r="D22478" s="198" t="s">
        <v>337</v>
      </c>
      <c r="E22478" s="421">
        <v>146229</v>
      </c>
      <c r="F22478" s="413">
        <v>167.28</v>
      </c>
      <c r="G22478" s="414">
        <f t="shared" si="702"/>
        <v>874.15710186513627</v>
      </c>
      <c r="H22478" s="415">
        <f t="shared" si="703"/>
        <v>4.3707855093256818</v>
      </c>
    </row>
    <row r="22479" spans="1:8" ht="15" hidden="1" thickBot="1">
      <c r="A22479" s="409">
        <v>202211</v>
      </c>
      <c r="B22479" s="196" t="s">
        <v>966</v>
      </c>
      <c r="C22479" s="197" t="s">
        <v>791</v>
      </c>
      <c r="D22479" s="198" t="s">
        <v>337</v>
      </c>
      <c r="E22479" s="421">
        <v>122434</v>
      </c>
      <c r="F22479" s="413">
        <v>167.28</v>
      </c>
      <c r="G22479" s="414">
        <f t="shared" si="702"/>
        <v>731.91056910569102</v>
      </c>
      <c r="H22479" s="415">
        <f t="shared" si="703"/>
        <v>3.6595528455284549</v>
      </c>
    </row>
    <row r="22480" spans="1:8" ht="15" hidden="1" thickBot="1">
      <c r="A22480" s="409">
        <v>202211</v>
      </c>
      <c r="B22480" s="196" t="s">
        <v>967</v>
      </c>
      <c r="C22480" s="197" t="s">
        <v>791</v>
      </c>
      <c r="D22480" s="198" t="s">
        <v>339</v>
      </c>
      <c r="E22480" s="421">
        <v>612</v>
      </c>
      <c r="F22480" s="413">
        <v>167.28</v>
      </c>
      <c r="G22480" s="414">
        <f t="shared" si="702"/>
        <v>3.6585365853658538</v>
      </c>
      <c r="H22480" s="415">
        <f t="shared" si="703"/>
        <v>3.6585365853658538</v>
      </c>
    </row>
    <row r="22481" spans="1:8" ht="15" hidden="1" thickBot="1">
      <c r="A22481" s="409">
        <v>202211</v>
      </c>
      <c r="B22481" s="196" t="s">
        <v>968</v>
      </c>
      <c r="C22481" s="197" t="s">
        <v>791</v>
      </c>
      <c r="D22481" s="198" t="s">
        <v>337</v>
      </c>
      <c r="E22481" s="421">
        <v>152307</v>
      </c>
      <c r="F22481" s="413">
        <v>167.28</v>
      </c>
      <c r="G22481" s="414">
        <f t="shared" si="702"/>
        <v>910.49139167862268</v>
      </c>
      <c r="H22481" s="415">
        <f t="shared" si="703"/>
        <v>4.5524569583931136</v>
      </c>
    </row>
    <row r="22482" spans="1:8" ht="15" hidden="1" thickBot="1">
      <c r="A22482" s="409">
        <v>202211</v>
      </c>
      <c r="B22482" s="196" t="s">
        <v>969</v>
      </c>
      <c r="C22482" s="197" t="s">
        <v>791</v>
      </c>
      <c r="D22482" s="198" t="s">
        <v>337</v>
      </c>
      <c r="E22482" s="421">
        <v>138438</v>
      </c>
      <c r="F22482" s="413">
        <v>167.28</v>
      </c>
      <c r="G22482" s="414">
        <f t="shared" si="702"/>
        <v>827.58249641319946</v>
      </c>
      <c r="H22482" s="415">
        <f t="shared" si="703"/>
        <v>4.1379124820659969</v>
      </c>
    </row>
    <row r="22483" spans="1:8" ht="15" hidden="1" thickBot="1">
      <c r="A22483" s="409">
        <v>202211</v>
      </c>
      <c r="B22483" s="196" t="s">
        <v>970</v>
      </c>
      <c r="C22483" s="197" t="s">
        <v>791</v>
      </c>
      <c r="D22483" s="198" t="s">
        <v>339</v>
      </c>
      <c r="E22483" s="421">
        <v>547</v>
      </c>
      <c r="F22483" s="413">
        <v>167.28</v>
      </c>
      <c r="G22483" s="414">
        <f t="shared" si="702"/>
        <v>3.2699665231946438</v>
      </c>
      <c r="H22483" s="415">
        <f t="shared" si="703"/>
        <v>3.2699665231946438</v>
      </c>
    </row>
    <row r="22484" spans="1:8" ht="15" hidden="1" thickBot="1">
      <c r="A22484" s="409">
        <v>202211</v>
      </c>
      <c r="B22484" s="196" t="s">
        <v>971</v>
      </c>
      <c r="C22484" s="197" t="s">
        <v>791</v>
      </c>
      <c r="D22484" s="198" t="s">
        <v>337</v>
      </c>
      <c r="E22484" s="421">
        <v>113481</v>
      </c>
      <c r="F22484" s="413">
        <v>167.28</v>
      </c>
      <c r="G22484" s="414">
        <f t="shared" si="702"/>
        <v>678.38952654232423</v>
      </c>
      <c r="H22484" s="415">
        <f t="shared" si="703"/>
        <v>3.3919476327116214</v>
      </c>
    </row>
    <row r="22485" spans="1:8" ht="15" hidden="1" thickBot="1">
      <c r="A22485" s="409">
        <v>202211</v>
      </c>
      <c r="B22485" s="196" t="s">
        <v>972</v>
      </c>
      <c r="C22485" s="197" t="s">
        <v>791</v>
      </c>
      <c r="D22485" s="198" t="s">
        <v>339</v>
      </c>
      <c r="E22485" s="421">
        <v>567</v>
      </c>
      <c r="F22485" s="413">
        <v>167.28</v>
      </c>
      <c r="G22485" s="414">
        <f t="shared" si="702"/>
        <v>3.3895265423242469</v>
      </c>
      <c r="H22485" s="415">
        <f t="shared" si="703"/>
        <v>3.3895265423242469</v>
      </c>
    </row>
    <row r="22486" spans="1:8" ht="15" hidden="1" thickBot="1">
      <c r="A22486" s="409">
        <v>202211</v>
      </c>
      <c r="B22486" s="196" t="s">
        <v>973</v>
      </c>
      <c r="C22486" s="197" t="s">
        <v>791</v>
      </c>
      <c r="D22486" s="198" t="s">
        <v>337</v>
      </c>
      <c r="E22486" s="421">
        <v>147401</v>
      </c>
      <c r="F22486" s="413">
        <v>167.28</v>
      </c>
      <c r="G22486" s="414">
        <f t="shared" si="702"/>
        <v>881.163318986131</v>
      </c>
      <c r="H22486" s="415">
        <f t="shared" si="703"/>
        <v>4.4058165949306547</v>
      </c>
    </row>
    <row r="22487" spans="1:8" ht="15" hidden="1" thickBot="1">
      <c r="A22487" s="409">
        <v>202211</v>
      </c>
      <c r="B22487" s="196" t="s">
        <v>974</v>
      </c>
      <c r="C22487" s="197" t="s">
        <v>791</v>
      </c>
      <c r="D22487" s="198" t="s">
        <v>339</v>
      </c>
      <c r="E22487" s="421">
        <v>737</v>
      </c>
      <c r="F22487" s="413">
        <v>167.28</v>
      </c>
      <c r="G22487" s="414">
        <f t="shared" si="702"/>
        <v>4.4057867049258723</v>
      </c>
      <c r="H22487" s="415">
        <f t="shared" si="703"/>
        <v>4.4057867049258723</v>
      </c>
    </row>
    <row r="22488" spans="1:8" ht="15" hidden="1" thickBot="1">
      <c r="A22488" s="409">
        <v>202211</v>
      </c>
      <c r="B22488" s="196" t="s">
        <v>975</v>
      </c>
      <c r="C22488" s="197" t="s">
        <v>791</v>
      </c>
      <c r="D22488" s="198" t="s">
        <v>337</v>
      </c>
      <c r="E22488" s="421">
        <v>134643</v>
      </c>
      <c r="F22488" s="413">
        <v>167.28</v>
      </c>
      <c r="G22488" s="414">
        <f t="shared" si="702"/>
        <v>804.89598278335723</v>
      </c>
      <c r="H22488" s="415">
        <f t="shared" si="703"/>
        <v>4.0244799139167862</v>
      </c>
    </row>
    <row r="22489" spans="1:8" ht="15" hidden="1" thickBot="1">
      <c r="A22489" s="409">
        <v>202211</v>
      </c>
      <c r="B22489" s="196" t="s">
        <v>976</v>
      </c>
      <c r="C22489" s="197" t="s">
        <v>791</v>
      </c>
      <c r="D22489" s="198" t="s">
        <v>339</v>
      </c>
      <c r="E22489" s="421">
        <v>673</v>
      </c>
      <c r="F22489" s="413">
        <v>167.28</v>
      </c>
      <c r="G22489" s="414">
        <f t="shared" si="702"/>
        <v>4.0231946437111432</v>
      </c>
      <c r="H22489" s="415">
        <f t="shared" si="703"/>
        <v>4.0231946437111432</v>
      </c>
    </row>
    <row r="22490" spans="1:8" ht="15" hidden="1" thickBot="1">
      <c r="A22490" s="409">
        <v>202211</v>
      </c>
      <c r="B22490" s="196" t="s">
        <v>977</v>
      </c>
      <c r="C22490" s="197" t="s">
        <v>791</v>
      </c>
      <c r="D22490" s="198" t="s">
        <v>337</v>
      </c>
      <c r="E22490" s="421">
        <v>134583</v>
      </c>
      <c r="F22490" s="413">
        <v>167.28</v>
      </c>
      <c r="G22490" s="414">
        <f t="shared" si="702"/>
        <v>804.5373027259684</v>
      </c>
      <c r="H22490" s="415">
        <f t="shared" si="703"/>
        <v>4.022686513629842</v>
      </c>
    </row>
    <row r="22491" spans="1:8" ht="15" hidden="1" thickBot="1">
      <c r="A22491" s="409">
        <v>202211</v>
      </c>
      <c r="B22491" s="196" t="s">
        <v>978</v>
      </c>
      <c r="C22491" s="197" t="s">
        <v>791</v>
      </c>
      <c r="D22491" s="198" t="s">
        <v>339</v>
      </c>
      <c r="E22491" s="421">
        <v>673</v>
      </c>
      <c r="F22491" s="413">
        <v>167.28</v>
      </c>
      <c r="G22491" s="414">
        <f t="shared" si="702"/>
        <v>4.0231946437111432</v>
      </c>
      <c r="H22491" s="415">
        <f t="shared" si="703"/>
        <v>4.0231946437111432</v>
      </c>
    </row>
    <row r="22492" spans="1:8" ht="15" hidden="1" thickBot="1">
      <c r="A22492" s="409">
        <v>202211</v>
      </c>
      <c r="B22492" s="196" t="s">
        <v>979</v>
      </c>
      <c r="C22492" s="197" t="s">
        <v>791</v>
      </c>
      <c r="D22492" s="198" t="s">
        <v>337</v>
      </c>
      <c r="E22492" s="421">
        <v>134583</v>
      </c>
      <c r="F22492" s="413">
        <v>167.28</v>
      </c>
      <c r="G22492" s="414">
        <f t="shared" si="702"/>
        <v>804.5373027259684</v>
      </c>
      <c r="H22492" s="415">
        <f t="shared" si="703"/>
        <v>4.022686513629842</v>
      </c>
    </row>
    <row r="22493" spans="1:8" ht="15" hidden="1" thickBot="1">
      <c r="A22493" s="409">
        <v>202211</v>
      </c>
      <c r="B22493" s="196" t="s">
        <v>980</v>
      </c>
      <c r="C22493" s="197" t="s">
        <v>791</v>
      </c>
      <c r="D22493" s="198" t="s">
        <v>339</v>
      </c>
      <c r="E22493" s="421">
        <v>673</v>
      </c>
      <c r="F22493" s="413">
        <v>167.28</v>
      </c>
      <c r="G22493" s="414">
        <f t="shared" si="702"/>
        <v>4.0231946437111432</v>
      </c>
      <c r="H22493" s="415">
        <f t="shared" si="703"/>
        <v>4.0231946437111432</v>
      </c>
    </row>
    <row r="22494" spans="1:8" ht="15" hidden="1" thickBot="1">
      <c r="A22494" s="409">
        <v>202211</v>
      </c>
      <c r="B22494" s="196" t="s">
        <v>981</v>
      </c>
      <c r="C22494" s="197" t="s">
        <v>791</v>
      </c>
      <c r="D22494" s="198" t="s">
        <v>337</v>
      </c>
      <c r="E22494" s="421">
        <v>134583</v>
      </c>
      <c r="F22494" s="413">
        <v>167.28</v>
      </c>
      <c r="G22494" s="414">
        <f t="shared" si="702"/>
        <v>804.5373027259684</v>
      </c>
      <c r="H22494" s="415">
        <f t="shared" si="703"/>
        <v>4.022686513629842</v>
      </c>
    </row>
    <row r="22495" spans="1:8" ht="15" hidden="1" thickBot="1">
      <c r="A22495" s="409">
        <v>202211</v>
      </c>
      <c r="B22495" s="196" t="s">
        <v>982</v>
      </c>
      <c r="C22495" s="197" t="s">
        <v>791</v>
      </c>
      <c r="D22495" s="198" t="s">
        <v>337</v>
      </c>
      <c r="E22495" s="421">
        <v>121196</v>
      </c>
      <c r="F22495" s="413">
        <v>167.28</v>
      </c>
      <c r="G22495" s="414">
        <f t="shared" si="702"/>
        <v>724.50980392156862</v>
      </c>
      <c r="H22495" s="415">
        <f t="shared" si="703"/>
        <v>3.6225490196078431</v>
      </c>
    </row>
    <row r="22496" spans="1:8" ht="15" hidden="1" thickBot="1">
      <c r="A22496" s="409">
        <v>202211</v>
      </c>
      <c r="B22496" s="196" t="s">
        <v>983</v>
      </c>
      <c r="C22496" s="197" t="s">
        <v>791</v>
      </c>
      <c r="D22496" s="198" t="s">
        <v>337</v>
      </c>
      <c r="E22496" s="421">
        <v>121196</v>
      </c>
      <c r="F22496" s="413">
        <v>167.28</v>
      </c>
      <c r="G22496" s="414">
        <f t="shared" si="702"/>
        <v>724.50980392156862</v>
      </c>
      <c r="H22496" s="415">
        <f t="shared" si="703"/>
        <v>3.6225490196078431</v>
      </c>
    </row>
    <row r="22497" spans="1:8" ht="15" hidden="1" thickBot="1">
      <c r="A22497" s="409">
        <v>202211</v>
      </c>
      <c r="B22497" s="196" t="s">
        <v>984</v>
      </c>
      <c r="C22497" s="197" t="s">
        <v>791</v>
      </c>
      <c r="D22497" s="198" t="s">
        <v>339</v>
      </c>
      <c r="E22497" s="421">
        <v>606</v>
      </c>
      <c r="F22497" s="413">
        <v>167.28</v>
      </c>
      <c r="G22497" s="414">
        <f t="shared" si="702"/>
        <v>3.6226685796269726</v>
      </c>
      <c r="H22497" s="415">
        <f t="shared" si="703"/>
        <v>3.6226685796269726</v>
      </c>
    </row>
    <row r="22498" spans="1:8" ht="15" hidden="1" thickBot="1">
      <c r="A22498" s="409">
        <v>202211</v>
      </c>
      <c r="B22498" s="196" t="s">
        <v>985</v>
      </c>
      <c r="C22498" s="197" t="s">
        <v>791</v>
      </c>
      <c r="D22498" s="198" t="s">
        <v>337</v>
      </c>
      <c r="E22498" s="421">
        <v>121196</v>
      </c>
      <c r="F22498" s="413">
        <v>167.28</v>
      </c>
      <c r="G22498" s="414">
        <f t="shared" si="702"/>
        <v>724.50980392156862</v>
      </c>
      <c r="H22498" s="415">
        <f t="shared" si="703"/>
        <v>3.6225490196078431</v>
      </c>
    </row>
    <row r="22499" spans="1:8" ht="15" hidden="1" thickBot="1">
      <c r="A22499" s="409">
        <v>202211</v>
      </c>
      <c r="B22499" s="196" t="s">
        <v>986</v>
      </c>
      <c r="C22499" s="197" t="s">
        <v>791</v>
      </c>
      <c r="D22499" s="198" t="s">
        <v>339</v>
      </c>
      <c r="E22499" s="421">
        <v>606</v>
      </c>
      <c r="F22499" s="413">
        <v>167.28</v>
      </c>
      <c r="G22499" s="414">
        <f t="shared" si="702"/>
        <v>3.6226685796269726</v>
      </c>
      <c r="H22499" s="415">
        <f t="shared" si="703"/>
        <v>3.6226685796269726</v>
      </c>
    </row>
    <row r="22500" spans="1:8" ht="15" hidden="1" thickBot="1">
      <c r="A22500" s="409">
        <v>202211</v>
      </c>
      <c r="B22500" s="196" t="s">
        <v>987</v>
      </c>
      <c r="C22500" s="197" t="s">
        <v>791</v>
      </c>
      <c r="D22500" s="198" t="s">
        <v>339</v>
      </c>
      <c r="E22500" s="421">
        <v>673</v>
      </c>
      <c r="F22500" s="413">
        <v>167.28</v>
      </c>
      <c r="G22500" s="414">
        <f t="shared" si="702"/>
        <v>4.0231946437111432</v>
      </c>
      <c r="H22500" s="415">
        <f t="shared" si="703"/>
        <v>4.0231946437111432</v>
      </c>
    </row>
    <row r="22501" spans="1:8" ht="15" hidden="1" thickBot="1">
      <c r="A22501" s="409">
        <v>202211</v>
      </c>
      <c r="B22501" s="196" t="s">
        <v>988</v>
      </c>
      <c r="C22501" s="197" t="s">
        <v>791</v>
      </c>
      <c r="D22501" s="198" t="s">
        <v>337</v>
      </c>
      <c r="E22501" s="421">
        <v>104740</v>
      </c>
      <c r="F22501" s="413">
        <v>167.28</v>
      </c>
      <c r="G22501" s="414">
        <f t="shared" si="702"/>
        <v>626.13582018173122</v>
      </c>
      <c r="H22501" s="415">
        <f t="shared" si="703"/>
        <v>3.1306791009086563</v>
      </c>
    </row>
    <row r="22502" spans="1:8" ht="15" hidden="1" thickBot="1">
      <c r="A22502" s="409">
        <v>202211</v>
      </c>
      <c r="B22502" s="196" t="s">
        <v>989</v>
      </c>
      <c r="C22502" s="197" t="s">
        <v>791</v>
      </c>
      <c r="D22502" s="198" t="s">
        <v>337</v>
      </c>
      <c r="E22502" s="421">
        <v>104740</v>
      </c>
      <c r="F22502" s="413">
        <v>167.28</v>
      </c>
      <c r="G22502" s="414">
        <f t="shared" si="702"/>
        <v>626.13582018173122</v>
      </c>
      <c r="H22502" s="415">
        <f t="shared" si="703"/>
        <v>3.1306791009086563</v>
      </c>
    </row>
    <row r="22503" spans="1:8" ht="15" hidden="1" thickBot="1">
      <c r="A22503" s="409">
        <v>202211</v>
      </c>
      <c r="B22503" s="196" t="s">
        <v>990</v>
      </c>
      <c r="C22503" s="197" t="s">
        <v>791</v>
      </c>
      <c r="D22503" s="198" t="s">
        <v>337</v>
      </c>
      <c r="E22503" s="421">
        <v>104740</v>
      </c>
      <c r="F22503" s="413">
        <v>167.28</v>
      </c>
      <c r="G22503" s="414">
        <f t="shared" si="702"/>
        <v>626.13582018173122</v>
      </c>
      <c r="H22503" s="415">
        <f t="shared" si="703"/>
        <v>3.1306791009086563</v>
      </c>
    </row>
    <row r="22504" spans="1:8" ht="15" hidden="1" thickBot="1">
      <c r="A22504" s="409">
        <v>202211</v>
      </c>
      <c r="B22504" s="196" t="s">
        <v>991</v>
      </c>
      <c r="C22504" s="197" t="s">
        <v>791</v>
      </c>
      <c r="D22504" s="198" t="s">
        <v>337</v>
      </c>
      <c r="E22504" s="421">
        <v>121196</v>
      </c>
      <c r="F22504" s="413">
        <v>167.28</v>
      </c>
      <c r="G22504" s="414">
        <f t="shared" si="702"/>
        <v>724.50980392156862</v>
      </c>
      <c r="H22504" s="415">
        <f t="shared" si="703"/>
        <v>3.6225490196078431</v>
      </c>
    </row>
    <row r="22505" spans="1:8" ht="15" hidden="1" thickBot="1">
      <c r="A22505" s="409">
        <v>202211</v>
      </c>
      <c r="B22505" s="196" t="s">
        <v>992</v>
      </c>
      <c r="C22505" s="197" t="s">
        <v>791</v>
      </c>
      <c r="D22505" s="198" t="s">
        <v>339</v>
      </c>
      <c r="E22505" s="421">
        <v>606</v>
      </c>
      <c r="F22505" s="413">
        <v>167.28</v>
      </c>
      <c r="G22505" s="414">
        <f t="shared" si="702"/>
        <v>3.6226685796269726</v>
      </c>
      <c r="H22505" s="415">
        <f t="shared" si="703"/>
        <v>3.6226685796269726</v>
      </c>
    </row>
    <row r="22506" spans="1:8" ht="15" hidden="1" thickBot="1">
      <c r="A22506" s="409">
        <v>202211</v>
      </c>
      <c r="B22506" s="196" t="s">
        <v>993</v>
      </c>
      <c r="C22506" s="197" t="s">
        <v>791</v>
      </c>
      <c r="D22506" s="198" t="s">
        <v>337</v>
      </c>
      <c r="E22506" s="421">
        <v>122153</v>
      </c>
      <c r="F22506" s="413">
        <v>167.28</v>
      </c>
      <c r="G22506" s="414">
        <f t="shared" si="702"/>
        <v>730.23075083692015</v>
      </c>
      <c r="H22506" s="415">
        <f t="shared" si="703"/>
        <v>3.6511537541846009</v>
      </c>
    </row>
    <row r="22507" spans="1:8" ht="15" hidden="1" thickBot="1">
      <c r="A22507" s="409">
        <v>202211</v>
      </c>
      <c r="B22507" s="196" t="s">
        <v>994</v>
      </c>
      <c r="C22507" s="197" t="s">
        <v>791</v>
      </c>
      <c r="D22507" s="198" t="s">
        <v>337</v>
      </c>
      <c r="E22507" s="421">
        <v>121196</v>
      </c>
      <c r="F22507" s="413">
        <v>167.28</v>
      </c>
      <c r="G22507" s="414">
        <f t="shared" si="702"/>
        <v>724.50980392156862</v>
      </c>
      <c r="H22507" s="415">
        <f t="shared" si="703"/>
        <v>3.6225490196078431</v>
      </c>
    </row>
    <row r="22508" spans="1:8" ht="15" hidden="1" thickBot="1">
      <c r="A22508" s="409">
        <v>202211</v>
      </c>
      <c r="B22508" s="196" t="s">
        <v>995</v>
      </c>
      <c r="C22508" s="197" t="s">
        <v>791</v>
      </c>
      <c r="D22508" s="198" t="s">
        <v>339</v>
      </c>
      <c r="E22508" s="421">
        <v>606</v>
      </c>
      <c r="F22508" s="413">
        <v>167.28</v>
      </c>
      <c r="G22508" s="414">
        <f t="shared" si="702"/>
        <v>3.6226685796269726</v>
      </c>
      <c r="H22508" s="415">
        <f t="shared" si="703"/>
        <v>3.6226685796269726</v>
      </c>
    </row>
    <row r="22509" spans="1:8" ht="15" hidden="1" thickBot="1">
      <c r="A22509" s="409">
        <v>202211</v>
      </c>
      <c r="B22509" s="196" t="s">
        <v>996</v>
      </c>
      <c r="C22509" s="197" t="s">
        <v>791</v>
      </c>
      <c r="D22509" s="198" t="s">
        <v>337</v>
      </c>
      <c r="E22509" s="421">
        <v>134583</v>
      </c>
      <c r="F22509" s="413">
        <v>167.28</v>
      </c>
      <c r="G22509" s="414">
        <f t="shared" si="702"/>
        <v>804.5373027259684</v>
      </c>
      <c r="H22509" s="415">
        <f t="shared" si="703"/>
        <v>4.022686513629842</v>
      </c>
    </row>
    <row r="22510" spans="1:8" ht="15" hidden="1" thickBot="1">
      <c r="A22510" s="409">
        <v>202211</v>
      </c>
      <c r="B22510" s="196" t="s">
        <v>997</v>
      </c>
      <c r="C22510" s="197" t="s">
        <v>791</v>
      </c>
      <c r="D22510" s="198" t="s">
        <v>339</v>
      </c>
      <c r="E22510" s="421">
        <v>673</v>
      </c>
      <c r="F22510" s="413">
        <v>167.28</v>
      </c>
      <c r="G22510" s="414">
        <f t="shared" si="702"/>
        <v>4.0231946437111432</v>
      </c>
      <c r="H22510" s="415">
        <f t="shared" si="703"/>
        <v>4.0231946437111432</v>
      </c>
    </row>
    <row r="22511" spans="1:8" ht="15" hidden="1" thickBot="1">
      <c r="A22511" s="409">
        <v>202211</v>
      </c>
      <c r="B22511" s="196" t="s">
        <v>998</v>
      </c>
      <c r="C22511" s="197" t="s">
        <v>791</v>
      </c>
      <c r="D22511" s="198" t="s">
        <v>337</v>
      </c>
      <c r="E22511" s="421">
        <v>121196</v>
      </c>
      <c r="F22511" s="413">
        <v>167.28</v>
      </c>
      <c r="G22511" s="414">
        <f t="shared" si="702"/>
        <v>724.50980392156862</v>
      </c>
      <c r="H22511" s="415">
        <f t="shared" si="703"/>
        <v>3.6225490196078431</v>
      </c>
    </row>
    <row r="22512" spans="1:8" ht="15" hidden="1" thickBot="1">
      <c r="A22512" s="409">
        <v>202211</v>
      </c>
      <c r="B22512" s="196" t="s">
        <v>999</v>
      </c>
      <c r="C22512" s="197" t="s">
        <v>791</v>
      </c>
      <c r="D22512" s="198" t="s">
        <v>337</v>
      </c>
      <c r="E22512" s="421">
        <v>122637</v>
      </c>
      <c r="F22512" s="413">
        <v>167.28</v>
      </c>
      <c r="G22512" s="414">
        <f t="shared" si="702"/>
        <v>733.12410329985653</v>
      </c>
      <c r="H22512" s="415">
        <f t="shared" si="703"/>
        <v>3.6656205164992826</v>
      </c>
    </row>
    <row r="22513" spans="1:8" ht="15" hidden="1" thickBot="1">
      <c r="A22513" s="409">
        <v>202211</v>
      </c>
      <c r="B22513" s="196" t="s">
        <v>1000</v>
      </c>
      <c r="C22513" s="197" t="s">
        <v>791</v>
      </c>
      <c r="D22513" s="198" t="s">
        <v>337</v>
      </c>
      <c r="E22513" s="421">
        <v>118192</v>
      </c>
      <c r="F22513" s="413">
        <v>167.28</v>
      </c>
      <c r="G22513" s="414">
        <f t="shared" si="702"/>
        <v>706.5518890483022</v>
      </c>
      <c r="H22513" s="415">
        <f t="shared" si="703"/>
        <v>3.5327594452415112</v>
      </c>
    </row>
    <row r="22514" spans="1:8" ht="15" hidden="1" thickBot="1">
      <c r="A22514" s="409">
        <v>202211</v>
      </c>
      <c r="B22514" s="196" t="s">
        <v>1001</v>
      </c>
      <c r="C22514" s="197" t="s">
        <v>791</v>
      </c>
      <c r="D22514" s="198" t="s">
        <v>337</v>
      </c>
      <c r="E22514" s="421">
        <v>149290</v>
      </c>
      <c r="F22514" s="413">
        <v>167.28</v>
      </c>
      <c r="G22514" s="414">
        <f t="shared" si="702"/>
        <v>892.45576279292209</v>
      </c>
      <c r="H22514" s="415">
        <f t="shared" si="703"/>
        <v>4.4622788139646108</v>
      </c>
    </row>
    <row r="22515" spans="1:8" ht="15" hidden="1" thickBot="1">
      <c r="A22515" s="409">
        <v>202211</v>
      </c>
      <c r="B22515" s="196" t="s">
        <v>1002</v>
      </c>
      <c r="C22515" s="197" t="s">
        <v>791</v>
      </c>
      <c r="D22515" s="198" t="s">
        <v>337</v>
      </c>
      <c r="E22515" s="421">
        <v>134814</v>
      </c>
      <c r="F22515" s="413">
        <v>167.28</v>
      </c>
      <c r="G22515" s="414">
        <f t="shared" si="702"/>
        <v>805.91822094691531</v>
      </c>
      <c r="H22515" s="415">
        <f t="shared" si="703"/>
        <v>4.0295911047345765</v>
      </c>
    </row>
    <row r="22516" spans="1:8" ht="15" hidden="1" thickBot="1">
      <c r="A22516" s="409">
        <v>202211</v>
      </c>
      <c r="B22516" s="196" t="s">
        <v>1003</v>
      </c>
      <c r="C22516" s="197" t="s">
        <v>791</v>
      </c>
      <c r="D22516" s="198" t="s">
        <v>339</v>
      </c>
      <c r="E22516" s="421">
        <v>674</v>
      </c>
      <c r="F22516" s="413">
        <v>167.28</v>
      </c>
      <c r="G22516" s="414">
        <f t="shared" si="702"/>
        <v>4.0291726446676233</v>
      </c>
      <c r="H22516" s="415">
        <f t="shared" si="703"/>
        <v>4.0291726446676233</v>
      </c>
    </row>
    <row r="22517" spans="1:8" ht="15" hidden="1" thickBot="1">
      <c r="A22517" s="409">
        <v>202211</v>
      </c>
      <c r="B22517" s="196" t="s">
        <v>1004</v>
      </c>
      <c r="C22517" s="197" t="s">
        <v>791</v>
      </c>
      <c r="D22517" s="198" t="s">
        <v>337</v>
      </c>
      <c r="E22517" s="421">
        <v>153141</v>
      </c>
      <c r="F22517" s="413">
        <v>167.28</v>
      </c>
      <c r="G22517" s="414">
        <f t="shared" si="702"/>
        <v>915.47704447632714</v>
      </c>
      <c r="H22517" s="415">
        <f t="shared" si="703"/>
        <v>4.5773852223816354</v>
      </c>
    </row>
    <row r="22518" spans="1:8" ht="15" hidden="1" thickBot="1">
      <c r="A22518" s="409">
        <v>202211</v>
      </c>
      <c r="B22518" s="196" t="s">
        <v>1005</v>
      </c>
      <c r="C22518" s="197" t="s">
        <v>791</v>
      </c>
      <c r="D22518" s="198" t="s">
        <v>337</v>
      </c>
      <c r="E22518" s="421">
        <v>105142</v>
      </c>
      <c r="F22518" s="413">
        <v>167.28</v>
      </c>
      <c r="G22518" s="414">
        <f t="shared" si="702"/>
        <v>628.53897656623622</v>
      </c>
      <c r="H22518" s="415">
        <f t="shared" si="703"/>
        <v>3.1426948828311811</v>
      </c>
    </row>
    <row r="22519" spans="1:8" ht="15" hidden="1" thickBot="1">
      <c r="A22519" s="409">
        <v>202211</v>
      </c>
      <c r="B22519" s="196" t="s">
        <v>1006</v>
      </c>
      <c r="C22519" s="197" t="s">
        <v>791</v>
      </c>
      <c r="D22519" s="198" t="s">
        <v>337</v>
      </c>
      <c r="E22519" s="421">
        <v>123702</v>
      </c>
      <c r="F22519" s="413">
        <v>167.28</v>
      </c>
      <c r="G22519" s="414">
        <f t="shared" si="702"/>
        <v>739.4906743185079</v>
      </c>
      <c r="H22519" s="415">
        <f t="shared" si="703"/>
        <v>3.6974533715925393</v>
      </c>
    </row>
    <row r="22520" spans="1:8" ht="15" hidden="1" thickBot="1">
      <c r="A22520" s="409">
        <v>202211</v>
      </c>
      <c r="B22520" s="196" t="s">
        <v>1007</v>
      </c>
      <c r="C22520" s="197" t="s">
        <v>791</v>
      </c>
      <c r="D22520" s="198" t="s">
        <v>339</v>
      </c>
      <c r="E22520" s="421">
        <v>618</v>
      </c>
      <c r="F22520" s="413">
        <v>167.28</v>
      </c>
      <c r="G22520" s="414">
        <f t="shared" si="702"/>
        <v>3.6944045911047345</v>
      </c>
      <c r="H22520" s="415">
        <f t="shared" si="703"/>
        <v>3.6944045911047345</v>
      </c>
    </row>
    <row r="22521" spans="1:8" ht="15" hidden="1" thickBot="1">
      <c r="A22521" s="409">
        <v>202211</v>
      </c>
      <c r="B22521" s="196" t="s">
        <v>1008</v>
      </c>
      <c r="C22521" s="197" t="s">
        <v>791</v>
      </c>
      <c r="D22521" s="198" t="s">
        <v>337</v>
      </c>
      <c r="E22521" s="421">
        <v>99089</v>
      </c>
      <c r="F22521" s="413">
        <v>167.28</v>
      </c>
      <c r="G22521" s="414">
        <f t="shared" si="702"/>
        <v>592.3541367766619</v>
      </c>
      <c r="H22521" s="415">
        <f t="shared" si="703"/>
        <v>2.9617706838833096</v>
      </c>
    </row>
    <row r="22522" spans="1:8" ht="15" hidden="1" thickBot="1">
      <c r="A22522" s="409">
        <v>202211</v>
      </c>
      <c r="B22522" s="196" t="s">
        <v>1009</v>
      </c>
      <c r="C22522" s="197" t="s">
        <v>791</v>
      </c>
      <c r="D22522" s="198" t="s">
        <v>337</v>
      </c>
      <c r="E22522" s="421">
        <v>99089</v>
      </c>
      <c r="F22522" s="413">
        <v>167.28</v>
      </c>
      <c r="G22522" s="414">
        <f t="shared" si="702"/>
        <v>592.3541367766619</v>
      </c>
      <c r="H22522" s="415">
        <f t="shared" si="703"/>
        <v>2.9617706838833096</v>
      </c>
    </row>
    <row r="22523" spans="1:8" ht="15" hidden="1" thickBot="1">
      <c r="A22523" s="409">
        <v>202211</v>
      </c>
      <c r="B22523" s="196" t="s">
        <v>1010</v>
      </c>
      <c r="C22523" s="197" t="s">
        <v>791</v>
      </c>
      <c r="D22523" s="198" t="s">
        <v>337</v>
      </c>
      <c r="E22523" s="421">
        <v>99089</v>
      </c>
      <c r="F22523" s="413">
        <v>167.28</v>
      </c>
      <c r="G22523" s="414">
        <f t="shared" si="702"/>
        <v>592.3541367766619</v>
      </c>
      <c r="H22523" s="415">
        <f t="shared" si="703"/>
        <v>2.9617706838833096</v>
      </c>
    </row>
    <row r="22524" spans="1:8" ht="15" hidden="1" thickBot="1">
      <c r="A22524" s="409">
        <v>202211</v>
      </c>
      <c r="B22524" s="196" t="s">
        <v>1011</v>
      </c>
      <c r="C22524" s="197" t="s">
        <v>791</v>
      </c>
      <c r="D22524" s="198" t="s">
        <v>339</v>
      </c>
      <c r="E22524" s="421">
        <v>495</v>
      </c>
      <c r="F22524" s="413">
        <v>167.28</v>
      </c>
      <c r="G22524" s="414">
        <f t="shared" si="702"/>
        <v>2.9591104734576756</v>
      </c>
      <c r="H22524" s="415">
        <f t="shared" si="703"/>
        <v>2.9591104734576756</v>
      </c>
    </row>
    <row r="22525" spans="1:8" ht="15" hidden="1" thickBot="1">
      <c r="A22525" s="409">
        <v>202211</v>
      </c>
      <c r="B22525" s="196" t="s">
        <v>1012</v>
      </c>
      <c r="C22525" s="197" t="s">
        <v>791</v>
      </c>
      <c r="D22525" s="198" t="s">
        <v>337</v>
      </c>
      <c r="E22525" s="421">
        <v>49452</v>
      </c>
      <c r="F22525" s="413">
        <v>167.28</v>
      </c>
      <c r="G22525" s="414">
        <f t="shared" si="702"/>
        <v>295.62410329985653</v>
      </c>
      <c r="H22525" s="415">
        <f t="shared" si="703"/>
        <v>1.4781205164992826</v>
      </c>
    </row>
    <row r="22526" spans="1:8" ht="15" hidden="1" thickBot="1">
      <c r="A22526" s="409">
        <v>202211</v>
      </c>
      <c r="B22526" s="196" t="s">
        <v>1013</v>
      </c>
      <c r="C22526" s="197" t="s">
        <v>791</v>
      </c>
      <c r="D22526" s="198" t="s">
        <v>337</v>
      </c>
      <c r="E22526" s="421">
        <v>49452</v>
      </c>
      <c r="F22526" s="413">
        <v>167.28</v>
      </c>
      <c r="G22526" s="414">
        <f t="shared" si="702"/>
        <v>295.62410329985653</v>
      </c>
      <c r="H22526" s="415">
        <f t="shared" si="703"/>
        <v>1.4781205164992826</v>
      </c>
    </row>
    <row r="22527" spans="1:8" ht="15" hidden="1" thickBot="1">
      <c r="A22527" s="409">
        <v>202211</v>
      </c>
      <c r="B22527" s="196" t="s">
        <v>1014</v>
      </c>
      <c r="C22527" s="197" t="s">
        <v>791</v>
      </c>
      <c r="D22527" s="198" t="s">
        <v>337</v>
      </c>
      <c r="E22527" s="421">
        <v>49759</v>
      </c>
      <c r="F22527" s="413">
        <v>167.28</v>
      </c>
      <c r="G22527" s="414">
        <f t="shared" si="702"/>
        <v>297.45934959349592</v>
      </c>
      <c r="H22527" s="415">
        <f t="shared" si="703"/>
        <v>1.4872967479674797</v>
      </c>
    </row>
    <row r="22528" spans="1:8" ht="15" hidden="1" thickBot="1">
      <c r="A22528" s="409">
        <v>202211</v>
      </c>
      <c r="B22528" s="196" t="s">
        <v>1015</v>
      </c>
      <c r="C22528" s="197" t="s">
        <v>791</v>
      </c>
      <c r="D22528" s="198" t="s">
        <v>337</v>
      </c>
      <c r="E22528" s="421">
        <v>99089</v>
      </c>
      <c r="F22528" s="413">
        <v>167.28</v>
      </c>
      <c r="G22528" s="414">
        <f t="shared" si="702"/>
        <v>592.3541367766619</v>
      </c>
      <c r="H22528" s="415">
        <f t="shared" si="703"/>
        <v>2.9617706838833096</v>
      </c>
    </row>
    <row r="22529" spans="1:8" ht="15" hidden="1" thickBot="1">
      <c r="A22529" s="409">
        <v>202211</v>
      </c>
      <c r="B22529" s="196" t="s">
        <v>1016</v>
      </c>
      <c r="C22529" s="197" t="s">
        <v>791</v>
      </c>
      <c r="D22529" s="198" t="s">
        <v>337</v>
      </c>
      <c r="E22529" s="421">
        <v>99089</v>
      </c>
      <c r="F22529" s="413">
        <v>167.28</v>
      </c>
      <c r="G22529" s="414">
        <f t="shared" si="702"/>
        <v>592.3541367766619</v>
      </c>
      <c r="H22529" s="415">
        <f t="shared" si="703"/>
        <v>2.9617706838833096</v>
      </c>
    </row>
    <row r="22530" spans="1:8" ht="15" hidden="1" thickBot="1">
      <c r="A22530" s="409">
        <v>202211</v>
      </c>
      <c r="B22530" s="196" t="s">
        <v>1017</v>
      </c>
      <c r="C22530" s="197" t="s">
        <v>791</v>
      </c>
      <c r="D22530" s="198" t="s">
        <v>337</v>
      </c>
      <c r="E22530" s="421">
        <v>99089</v>
      </c>
      <c r="F22530" s="413">
        <v>167.28</v>
      </c>
      <c r="G22530" s="414">
        <f t="shared" ref="G22530:G22593" si="704">+E22530/F22530</f>
        <v>592.3541367766619</v>
      </c>
      <c r="H22530" s="415">
        <f t="shared" ref="H22530:H22593" si="705">IF(D22530="TB",G22530/200,IF(D22530="LT",G22530,"VER"))</f>
        <v>2.9617706838833096</v>
      </c>
    </row>
    <row r="22531" spans="1:8" ht="15" hidden="1" thickBot="1">
      <c r="A22531" s="409">
        <v>202211</v>
      </c>
      <c r="B22531" s="196" t="s">
        <v>1018</v>
      </c>
      <c r="C22531" s="197" t="s">
        <v>791</v>
      </c>
      <c r="D22531" s="198" t="s">
        <v>337</v>
      </c>
      <c r="E22531" s="421">
        <v>99089</v>
      </c>
      <c r="F22531" s="413">
        <v>167.28</v>
      </c>
      <c r="G22531" s="414">
        <f t="shared" si="704"/>
        <v>592.3541367766619</v>
      </c>
      <c r="H22531" s="415">
        <f t="shared" si="705"/>
        <v>2.9617706838833096</v>
      </c>
    </row>
    <row r="22532" spans="1:8" ht="15" hidden="1" thickBot="1">
      <c r="A22532" s="409">
        <v>202211</v>
      </c>
      <c r="B22532" s="196" t="s">
        <v>1019</v>
      </c>
      <c r="C22532" s="197" t="s">
        <v>791</v>
      </c>
      <c r="D22532" s="198" t="s">
        <v>337</v>
      </c>
      <c r="E22532" s="421">
        <v>109543</v>
      </c>
      <c r="F22532" s="413">
        <v>167.28</v>
      </c>
      <c r="G22532" s="414">
        <f t="shared" si="704"/>
        <v>654.84815877570543</v>
      </c>
      <c r="H22532" s="415">
        <f t="shared" si="705"/>
        <v>3.2742407938785272</v>
      </c>
    </row>
    <row r="22533" spans="1:8" ht="15" hidden="1" thickBot="1">
      <c r="A22533" s="409">
        <v>202211</v>
      </c>
      <c r="B22533" s="196" t="s">
        <v>1020</v>
      </c>
      <c r="C22533" s="197" t="s">
        <v>791</v>
      </c>
      <c r="D22533" s="198" t="s">
        <v>337</v>
      </c>
      <c r="E22533" s="421">
        <v>116407</v>
      </c>
      <c r="F22533" s="413">
        <v>167.28</v>
      </c>
      <c r="G22533" s="414">
        <f t="shared" si="704"/>
        <v>695.88115734098517</v>
      </c>
      <c r="H22533" s="415">
        <f t="shared" si="705"/>
        <v>3.479405786704926</v>
      </c>
    </row>
    <row r="22534" spans="1:8" ht="15" hidden="1" thickBot="1">
      <c r="A22534" s="409">
        <v>202211</v>
      </c>
      <c r="B22534" s="196" t="s">
        <v>1021</v>
      </c>
      <c r="C22534" s="197" t="s">
        <v>791</v>
      </c>
      <c r="D22534" s="198" t="s">
        <v>337</v>
      </c>
      <c r="E22534" s="421">
        <v>120342</v>
      </c>
      <c r="F22534" s="413">
        <v>167.28</v>
      </c>
      <c r="G22534" s="414">
        <f t="shared" si="704"/>
        <v>719.40459110473455</v>
      </c>
      <c r="H22534" s="415">
        <f t="shared" si="705"/>
        <v>3.5970229555236726</v>
      </c>
    </row>
    <row r="22535" spans="1:8" ht="15" hidden="1" thickBot="1">
      <c r="A22535" s="409">
        <v>202211</v>
      </c>
      <c r="B22535" s="196" t="s">
        <v>1022</v>
      </c>
      <c r="C22535" s="197" t="s">
        <v>791</v>
      </c>
      <c r="D22535" s="198" t="s">
        <v>337</v>
      </c>
      <c r="E22535" s="421">
        <v>120342</v>
      </c>
      <c r="F22535" s="413">
        <v>167.28</v>
      </c>
      <c r="G22535" s="414">
        <f t="shared" si="704"/>
        <v>719.40459110473455</v>
      </c>
      <c r="H22535" s="415">
        <f t="shared" si="705"/>
        <v>3.5970229555236726</v>
      </c>
    </row>
    <row r="22536" spans="1:8" ht="15" hidden="1" thickBot="1">
      <c r="A22536" s="409">
        <v>202211</v>
      </c>
      <c r="B22536" s="196" t="s">
        <v>1023</v>
      </c>
      <c r="C22536" s="197" t="s">
        <v>791</v>
      </c>
      <c r="D22536" s="198" t="s">
        <v>337</v>
      </c>
      <c r="E22536" s="421">
        <v>94649</v>
      </c>
      <c r="F22536" s="413">
        <v>167.28</v>
      </c>
      <c r="G22536" s="414">
        <f t="shared" si="704"/>
        <v>565.81181252988995</v>
      </c>
      <c r="H22536" s="415">
        <f t="shared" si="705"/>
        <v>2.8290590626494496</v>
      </c>
    </row>
    <row r="22537" spans="1:8" ht="15" hidden="1" thickBot="1">
      <c r="A22537" s="409">
        <v>202211</v>
      </c>
      <c r="B22537" s="196" t="s">
        <v>1024</v>
      </c>
      <c r="C22537" s="197" t="s">
        <v>791</v>
      </c>
      <c r="D22537" s="198" t="s">
        <v>337</v>
      </c>
      <c r="E22537" s="421">
        <v>94649</v>
      </c>
      <c r="F22537" s="413">
        <v>167.28</v>
      </c>
      <c r="G22537" s="414">
        <f t="shared" si="704"/>
        <v>565.81181252988995</v>
      </c>
      <c r="H22537" s="415">
        <f t="shared" si="705"/>
        <v>2.8290590626494496</v>
      </c>
    </row>
    <row r="22538" spans="1:8" ht="15" hidden="1" thickBot="1">
      <c r="A22538" s="409">
        <v>202211</v>
      </c>
      <c r="B22538" s="196" t="s">
        <v>1025</v>
      </c>
      <c r="C22538" s="197" t="s">
        <v>791</v>
      </c>
      <c r="D22538" s="198" t="s">
        <v>337</v>
      </c>
      <c r="E22538" s="421">
        <v>94649</v>
      </c>
      <c r="F22538" s="413">
        <v>167.28</v>
      </c>
      <c r="G22538" s="414">
        <f t="shared" si="704"/>
        <v>565.81181252988995</v>
      </c>
      <c r="H22538" s="415">
        <f t="shared" si="705"/>
        <v>2.8290590626494496</v>
      </c>
    </row>
    <row r="22539" spans="1:8" ht="15" hidden="1" thickBot="1">
      <c r="A22539" s="409">
        <v>202211</v>
      </c>
      <c r="B22539" s="196" t="s">
        <v>1026</v>
      </c>
      <c r="C22539" s="197" t="s">
        <v>791</v>
      </c>
      <c r="D22539" s="198" t="s">
        <v>337</v>
      </c>
      <c r="E22539" s="421">
        <v>120342</v>
      </c>
      <c r="F22539" s="413">
        <v>167.28</v>
      </c>
      <c r="G22539" s="414">
        <f t="shared" si="704"/>
        <v>719.40459110473455</v>
      </c>
      <c r="H22539" s="415">
        <f t="shared" si="705"/>
        <v>3.5970229555236726</v>
      </c>
    </row>
    <row r="22540" spans="1:8" ht="15" hidden="1" thickBot="1">
      <c r="A22540" s="409">
        <v>202211</v>
      </c>
      <c r="B22540" s="196" t="s">
        <v>1027</v>
      </c>
      <c r="C22540" s="197" t="s">
        <v>791</v>
      </c>
      <c r="D22540" s="198" t="s">
        <v>337</v>
      </c>
      <c r="E22540" s="421">
        <v>120342</v>
      </c>
      <c r="F22540" s="413">
        <v>167.28</v>
      </c>
      <c r="G22540" s="414">
        <f t="shared" si="704"/>
        <v>719.40459110473455</v>
      </c>
      <c r="H22540" s="415">
        <f t="shared" si="705"/>
        <v>3.5970229555236726</v>
      </c>
    </row>
    <row r="22541" spans="1:8" ht="15" hidden="1" thickBot="1">
      <c r="A22541" s="409">
        <v>202211</v>
      </c>
      <c r="B22541" s="196" t="s">
        <v>1028</v>
      </c>
      <c r="C22541" s="197" t="s">
        <v>791</v>
      </c>
      <c r="D22541" s="198" t="s">
        <v>337</v>
      </c>
      <c r="E22541" s="421">
        <v>116407</v>
      </c>
      <c r="F22541" s="413">
        <v>167.28</v>
      </c>
      <c r="G22541" s="414">
        <f t="shared" si="704"/>
        <v>695.88115734098517</v>
      </c>
      <c r="H22541" s="415">
        <f t="shared" si="705"/>
        <v>3.479405786704926</v>
      </c>
    </row>
    <row r="22542" spans="1:8" ht="15" hidden="1" thickBot="1">
      <c r="A22542" s="409">
        <v>202211</v>
      </c>
      <c r="B22542" s="196" t="s">
        <v>1029</v>
      </c>
      <c r="C22542" s="197" t="s">
        <v>791</v>
      </c>
      <c r="D22542" s="198" t="s">
        <v>337</v>
      </c>
      <c r="E22542" s="421">
        <v>145192</v>
      </c>
      <c r="F22542" s="413">
        <v>167.28</v>
      </c>
      <c r="G22542" s="414">
        <f t="shared" si="704"/>
        <v>867.95791487326642</v>
      </c>
      <c r="H22542" s="415">
        <f t="shared" si="705"/>
        <v>4.3397895743663319</v>
      </c>
    </row>
    <row r="22543" spans="1:8" ht="15" hidden="1" thickBot="1">
      <c r="A22543" s="409">
        <v>202211</v>
      </c>
      <c r="B22543" s="196" t="s">
        <v>1030</v>
      </c>
      <c r="C22543" s="197" t="s">
        <v>791</v>
      </c>
      <c r="D22543" s="198" t="s">
        <v>339</v>
      </c>
      <c r="E22543" s="421">
        <v>726</v>
      </c>
      <c r="F22543" s="413">
        <v>167.28</v>
      </c>
      <c r="G22543" s="414">
        <f t="shared" si="704"/>
        <v>4.3400286944045909</v>
      </c>
      <c r="H22543" s="415">
        <f t="shared" si="705"/>
        <v>4.3400286944045909</v>
      </c>
    </row>
    <row r="22544" spans="1:8" ht="15" hidden="1" thickBot="1">
      <c r="A22544" s="409">
        <v>202211</v>
      </c>
      <c r="B22544" s="196" t="s">
        <v>1031</v>
      </c>
      <c r="C22544" s="197" t="s">
        <v>791</v>
      </c>
      <c r="D22544" s="198" t="s">
        <v>337</v>
      </c>
      <c r="E22544" s="421">
        <v>142039</v>
      </c>
      <c r="F22544" s="413">
        <v>167.28</v>
      </c>
      <c r="G22544" s="414">
        <f t="shared" si="704"/>
        <v>849.10927785748447</v>
      </c>
      <c r="H22544" s="415">
        <f t="shared" si="705"/>
        <v>4.2455463892874228</v>
      </c>
    </row>
    <row r="22545" spans="1:8" ht="15" hidden="1" thickBot="1">
      <c r="A22545" s="409">
        <v>202211</v>
      </c>
      <c r="B22545" s="196" t="s">
        <v>1032</v>
      </c>
      <c r="C22545" s="197" t="s">
        <v>791</v>
      </c>
      <c r="D22545" s="198" t="s">
        <v>337</v>
      </c>
      <c r="E22545" s="421">
        <v>123702</v>
      </c>
      <c r="F22545" s="413">
        <v>167.28</v>
      </c>
      <c r="G22545" s="414">
        <f t="shared" si="704"/>
        <v>739.4906743185079</v>
      </c>
      <c r="H22545" s="415">
        <f t="shared" si="705"/>
        <v>3.6974533715925393</v>
      </c>
    </row>
    <row r="22546" spans="1:8" ht="15" hidden="1" thickBot="1">
      <c r="A22546" s="409">
        <v>202211</v>
      </c>
      <c r="B22546" s="196" t="s">
        <v>1033</v>
      </c>
      <c r="C22546" s="197" t="s">
        <v>791</v>
      </c>
      <c r="D22546" s="198" t="s">
        <v>339</v>
      </c>
      <c r="E22546" s="421">
        <v>618</v>
      </c>
      <c r="F22546" s="413">
        <v>167.28</v>
      </c>
      <c r="G22546" s="414">
        <f t="shared" si="704"/>
        <v>3.6944045911047345</v>
      </c>
      <c r="H22546" s="415">
        <f t="shared" si="705"/>
        <v>3.6944045911047345</v>
      </c>
    </row>
    <row r="22547" spans="1:8" ht="15" hidden="1" thickBot="1">
      <c r="A22547" s="409">
        <v>202211</v>
      </c>
      <c r="B22547" s="196" t="s">
        <v>1034</v>
      </c>
      <c r="C22547" s="197" t="s">
        <v>791</v>
      </c>
      <c r="D22547" s="198" t="s">
        <v>337</v>
      </c>
      <c r="E22547" s="421">
        <v>198086</v>
      </c>
      <c r="F22547" s="413">
        <v>167.28</v>
      </c>
      <c r="G22547" s="414">
        <f t="shared" si="704"/>
        <v>1184.1582974653277</v>
      </c>
      <c r="H22547" s="415">
        <f t="shared" si="705"/>
        <v>5.9207914873266381</v>
      </c>
    </row>
    <row r="22548" spans="1:8" ht="15" hidden="1" thickBot="1">
      <c r="A22548" s="409">
        <v>202211</v>
      </c>
      <c r="B22548" s="196" t="s">
        <v>1035</v>
      </c>
      <c r="C22548" s="197" t="s">
        <v>791</v>
      </c>
      <c r="D22548" s="198" t="s">
        <v>337</v>
      </c>
      <c r="E22548" s="421">
        <v>137767</v>
      </c>
      <c r="F22548" s="413">
        <v>167.28</v>
      </c>
      <c r="G22548" s="414">
        <f t="shared" si="704"/>
        <v>823.57125777140129</v>
      </c>
      <c r="H22548" s="415">
        <f t="shared" si="705"/>
        <v>4.1178562888570065</v>
      </c>
    </row>
    <row r="22549" spans="1:8" ht="15" hidden="1" thickBot="1">
      <c r="A22549" s="409">
        <v>202211</v>
      </c>
      <c r="B22549" s="196" t="s">
        <v>1036</v>
      </c>
      <c r="C22549" s="197" t="s">
        <v>791</v>
      </c>
      <c r="D22549" s="198" t="s">
        <v>337</v>
      </c>
      <c r="E22549" s="421">
        <v>99089</v>
      </c>
      <c r="F22549" s="413">
        <v>167.28</v>
      </c>
      <c r="G22549" s="414">
        <f t="shared" si="704"/>
        <v>592.3541367766619</v>
      </c>
      <c r="H22549" s="415">
        <f t="shared" si="705"/>
        <v>2.9617706838833096</v>
      </c>
    </row>
    <row r="22550" spans="1:8" ht="15" hidden="1" thickBot="1">
      <c r="A22550" s="409">
        <v>202211</v>
      </c>
      <c r="B22550" s="196" t="s">
        <v>1037</v>
      </c>
      <c r="C22550" s="197" t="s">
        <v>791</v>
      </c>
      <c r="D22550" s="198" t="s">
        <v>339</v>
      </c>
      <c r="E22550" s="421">
        <v>495</v>
      </c>
      <c r="F22550" s="413">
        <v>167.28</v>
      </c>
      <c r="G22550" s="414">
        <f t="shared" si="704"/>
        <v>2.9591104734576756</v>
      </c>
      <c r="H22550" s="415">
        <f t="shared" si="705"/>
        <v>2.9591104734576756</v>
      </c>
    </row>
    <row r="22551" spans="1:8" ht="15" hidden="1" thickBot="1">
      <c r="A22551" s="409">
        <v>202211</v>
      </c>
      <c r="B22551" s="196" t="s">
        <v>1038</v>
      </c>
      <c r="C22551" s="197" t="s">
        <v>791</v>
      </c>
      <c r="D22551" s="198" t="s">
        <v>337</v>
      </c>
      <c r="E22551" s="421">
        <v>141381.93</v>
      </c>
      <c r="F22551" s="413">
        <v>167.28</v>
      </c>
      <c r="G22551" s="414">
        <f t="shared" si="704"/>
        <v>845.18131276900999</v>
      </c>
      <c r="H22551" s="415">
        <f t="shared" si="705"/>
        <v>4.2259065638450499</v>
      </c>
    </row>
    <row r="22552" spans="1:8" ht="15" hidden="1" thickBot="1">
      <c r="A22552" s="409">
        <v>202211</v>
      </c>
      <c r="B22552" s="196" t="s">
        <v>1039</v>
      </c>
      <c r="C22552" s="197" t="s">
        <v>791</v>
      </c>
      <c r="D22552" s="198" t="s">
        <v>339</v>
      </c>
      <c r="E22552" s="421">
        <v>707</v>
      </c>
      <c r="F22552" s="413">
        <v>167.28</v>
      </c>
      <c r="G22552" s="414">
        <f t="shared" si="704"/>
        <v>4.2264466762314683</v>
      </c>
      <c r="H22552" s="415">
        <f t="shared" si="705"/>
        <v>4.2264466762314683</v>
      </c>
    </row>
    <row r="22553" spans="1:8" ht="15" hidden="1" thickBot="1">
      <c r="A22553" s="409">
        <v>202211</v>
      </c>
      <c r="B22553" s="196" t="s">
        <v>1040</v>
      </c>
      <c r="C22553" s="197" t="s">
        <v>791</v>
      </c>
      <c r="D22553" s="198" t="s">
        <v>337</v>
      </c>
      <c r="E22553" s="421">
        <v>118490</v>
      </c>
      <c r="F22553" s="413">
        <v>167.28</v>
      </c>
      <c r="G22553" s="414">
        <f t="shared" si="704"/>
        <v>708.33333333333337</v>
      </c>
      <c r="H22553" s="415">
        <f t="shared" si="705"/>
        <v>3.541666666666667</v>
      </c>
    </row>
    <row r="22554" spans="1:8" ht="15" hidden="1" thickBot="1">
      <c r="A22554" s="409">
        <v>202211</v>
      </c>
      <c r="B22554" s="196" t="s">
        <v>1041</v>
      </c>
      <c r="C22554" s="197" t="s">
        <v>791</v>
      </c>
      <c r="D22554" s="198" t="s">
        <v>339</v>
      </c>
      <c r="E22554" s="421">
        <v>592</v>
      </c>
      <c r="F22554" s="413">
        <v>167.28</v>
      </c>
      <c r="G22554" s="414">
        <f t="shared" si="704"/>
        <v>3.5389765662362507</v>
      </c>
      <c r="H22554" s="415">
        <f t="shared" si="705"/>
        <v>3.5389765662362507</v>
      </c>
    </row>
    <row r="22555" spans="1:8" ht="15" hidden="1" thickBot="1">
      <c r="A22555" s="409">
        <v>202211</v>
      </c>
      <c r="B22555" s="196" t="s">
        <v>1042</v>
      </c>
      <c r="C22555" s="197" t="s">
        <v>791</v>
      </c>
      <c r="D22555" s="198" t="s">
        <v>337</v>
      </c>
      <c r="E22555" s="421">
        <v>144809</v>
      </c>
      <c r="F22555" s="413">
        <v>167.28</v>
      </c>
      <c r="G22555" s="414">
        <f t="shared" si="704"/>
        <v>865.66834050693444</v>
      </c>
      <c r="H22555" s="415">
        <f t="shared" si="705"/>
        <v>4.3283417025346722</v>
      </c>
    </row>
    <row r="22556" spans="1:8" ht="15" hidden="1" thickBot="1">
      <c r="A22556" s="409">
        <v>202211</v>
      </c>
      <c r="B22556" s="196" t="s">
        <v>1043</v>
      </c>
      <c r="C22556" s="197" t="s">
        <v>791</v>
      </c>
      <c r="D22556" s="198" t="s">
        <v>339</v>
      </c>
      <c r="E22556" s="421">
        <v>724</v>
      </c>
      <c r="F22556" s="413">
        <v>167.28</v>
      </c>
      <c r="G22556" s="414">
        <f t="shared" si="704"/>
        <v>4.3280726924916308</v>
      </c>
      <c r="H22556" s="415">
        <f t="shared" si="705"/>
        <v>4.3280726924916308</v>
      </c>
    </row>
    <row r="22557" spans="1:8" ht="15" hidden="1" thickBot="1">
      <c r="A22557" s="409">
        <v>202211</v>
      </c>
      <c r="B22557" s="196" t="s">
        <v>1044</v>
      </c>
      <c r="C22557" s="197" t="s">
        <v>791</v>
      </c>
      <c r="D22557" s="198" t="s">
        <v>337</v>
      </c>
      <c r="E22557" s="421">
        <v>161305</v>
      </c>
      <c r="F22557" s="413">
        <v>167.28</v>
      </c>
      <c r="G22557" s="414">
        <f t="shared" si="704"/>
        <v>964.28144428503106</v>
      </c>
      <c r="H22557" s="415">
        <f t="shared" si="705"/>
        <v>4.8214072214251553</v>
      </c>
    </row>
    <row r="22558" spans="1:8" ht="15" hidden="1" thickBot="1">
      <c r="A22558" s="409">
        <v>202211</v>
      </c>
      <c r="B22558" s="196" t="s">
        <v>1045</v>
      </c>
      <c r="C22558" s="197" t="s">
        <v>791</v>
      </c>
      <c r="D22558" s="198" t="s">
        <v>339</v>
      </c>
      <c r="E22558" s="421">
        <v>806</v>
      </c>
      <c r="F22558" s="413">
        <v>167.28</v>
      </c>
      <c r="G22558" s="414">
        <f t="shared" si="704"/>
        <v>4.8182687709230034</v>
      </c>
      <c r="H22558" s="415">
        <f t="shared" si="705"/>
        <v>4.8182687709230034</v>
      </c>
    </row>
    <row r="22559" spans="1:8" ht="15" hidden="1" thickBot="1">
      <c r="A22559" s="409">
        <v>202211</v>
      </c>
      <c r="B22559" s="196" t="s">
        <v>1046</v>
      </c>
      <c r="C22559" s="197" t="s">
        <v>791</v>
      </c>
      <c r="D22559" s="198" t="s">
        <v>337</v>
      </c>
      <c r="E22559" s="421">
        <v>170981</v>
      </c>
      <c r="F22559" s="413">
        <v>167.28</v>
      </c>
      <c r="G22559" s="414">
        <f t="shared" si="704"/>
        <v>1022.124581539933</v>
      </c>
      <c r="H22559" s="415">
        <f t="shared" si="705"/>
        <v>5.110622907699665</v>
      </c>
    </row>
    <row r="22560" spans="1:8" ht="15" hidden="1" thickBot="1">
      <c r="A22560" s="409">
        <v>202211</v>
      </c>
      <c r="B22560" s="196" t="s">
        <v>1047</v>
      </c>
      <c r="C22560" s="197" t="s">
        <v>791</v>
      </c>
      <c r="D22560" s="198" t="s">
        <v>337</v>
      </c>
      <c r="E22560" s="421">
        <v>149662</v>
      </c>
      <c r="F22560" s="413">
        <v>167.28</v>
      </c>
      <c r="G22560" s="414">
        <f t="shared" si="704"/>
        <v>894.67957914873261</v>
      </c>
      <c r="H22560" s="415">
        <f t="shared" si="705"/>
        <v>4.4733978957436626</v>
      </c>
    </row>
    <row r="22561" spans="1:8" ht="15" hidden="1" thickBot="1">
      <c r="A22561" s="409">
        <v>202211</v>
      </c>
      <c r="B22561" s="196" t="s">
        <v>1048</v>
      </c>
      <c r="C22561" s="197" t="s">
        <v>791</v>
      </c>
      <c r="D22561" s="198" t="s">
        <v>339</v>
      </c>
      <c r="E22561" s="421">
        <v>748</v>
      </c>
      <c r="F22561" s="413">
        <v>167.28</v>
      </c>
      <c r="G22561" s="414">
        <f t="shared" si="704"/>
        <v>4.4715447154471546</v>
      </c>
      <c r="H22561" s="415">
        <f t="shared" si="705"/>
        <v>4.4715447154471546</v>
      </c>
    </row>
    <row r="22562" spans="1:8" ht="15" hidden="1" thickBot="1">
      <c r="A22562" s="409">
        <v>202211</v>
      </c>
      <c r="B22562" s="196" t="s">
        <v>1049</v>
      </c>
      <c r="C22562" s="197" t="s">
        <v>791</v>
      </c>
      <c r="D22562" s="198" t="s">
        <v>337</v>
      </c>
      <c r="E22562" s="421">
        <v>130366</v>
      </c>
      <c r="F22562" s="413">
        <v>167.28</v>
      </c>
      <c r="G22562" s="414">
        <f t="shared" si="704"/>
        <v>779.32807269249167</v>
      </c>
      <c r="H22562" s="415">
        <f t="shared" si="705"/>
        <v>3.8966403634624585</v>
      </c>
    </row>
    <row r="22563" spans="1:8" ht="15" hidden="1" thickBot="1">
      <c r="A22563" s="409">
        <v>202211</v>
      </c>
      <c r="B22563" s="196" t="s">
        <v>1050</v>
      </c>
      <c r="C22563" s="197" t="s">
        <v>791</v>
      </c>
      <c r="D22563" s="198" t="s">
        <v>337</v>
      </c>
      <c r="E22563" s="421">
        <v>158241</v>
      </c>
      <c r="F22563" s="413">
        <v>167.28</v>
      </c>
      <c r="G22563" s="414">
        <f t="shared" si="704"/>
        <v>945.96484935437593</v>
      </c>
      <c r="H22563" s="415">
        <f t="shared" si="705"/>
        <v>4.7298242467718801</v>
      </c>
    </row>
    <row r="22564" spans="1:8" ht="15" hidden="1" thickBot="1">
      <c r="A22564" s="409">
        <v>202211</v>
      </c>
      <c r="B22564" s="196" t="s">
        <v>1051</v>
      </c>
      <c r="C22564" s="197" t="s">
        <v>791</v>
      </c>
      <c r="D22564" s="198" t="s">
        <v>337</v>
      </c>
      <c r="E22564" s="421">
        <v>89689</v>
      </c>
      <c r="F22564" s="413">
        <v>167.28</v>
      </c>
      <c r="G22564" s="414">
        <f t="shared" si="704"/>
        <v>536.16092778574841</v>
      </c>
      <c r="H22564" s="415">
        <f t="shared" si="705"/>
        <v>2.6808046389287421</v>
      </c>
    </row>
    <row r="22565" spans="1:8" ht="15" hidden="1" thickBot="1">
      <c r="A22565" s="409">
        <v>202211</v>
      </c>
      <c r="B22565" s="196" t="s">
        <v>1052</v>
      </c>
      <c r="C22565" s="197" t="s">
        <v>791</v>
      </c>
      <c r="D22565" s="198" t="s">
        <v>337</v>
      </c>
      <c r="E22565" s="421">
        <v>136979</v>
      </c>
      <c r="F22565" s="413">
        <v>167.28</v>
      </c>
      <c r="G22565" s="414">
        <f t="shared" si="704"/>
        <v>818.8605930176949</v>
      </c>
      <c r="H22565" s="415">
        <f t="shared" si="705"/>
        <v>4.0943029650884748</v>
      </c>
    </row>
    <row r="22566" spans="1:8" ht="15" hidden="1" thickBot="1">
      <c r="A22566" s="409">
        <v>202211</v>
      </c>
      <c r="B22566" s="196" t="s">
        <v>1053</v>
      </c>
      <c r="C22566" s="197" t="s">
        <v>791</v>
      </c>
      <c r="D22566" s="198" t="s">
        <v>339</v>
      </c>
      <c r="E22566" s="421">
        <v>685</v>
      </c>
      <c r="F22566" s="413">
        <v>167.28</v>
      </c>
      <c r="G22566" s="414">
        <f t="shared" si="704"/>
        <v>4.0949306551889046</v>
      </c>
      <c r="H22566" s="415">
        <f t="shared" si="705"/>
        <v>4.0949306551889046</v>
      </c>
    </row>
    <row r="22567" spans="1:8" ht="15" hidden="1" thickBot="1">
      <c r="A22567" s="409">
        <v>202211</v>
      </c>
      <c r="B22567" s="196" t="s">
        <v>1054</v>
      </c>
      <c r="C22567" s="197" t="s">
        <v>791</v>
      </c>
      <c r="D22567" s="198" t="s">
        <v>339</v>
      </c>
      <c r="E22567" s="421">
        <v>791</v>
      </c>
      <c r="F22567" s="413">
        <v>167.28</v>
      </c>
      <c r="G22567" s="414">
        <f t="shared" si="704"/>
        <v>4.728598756575801</v>
      </c>
      <c r="H22567" s="415">
        <f t="shared" si="705"/>
        <v>4.728598756575801</v>
      </c>
    </row>
    <row r="22568" spans="1:8" ht="15" hidden="1" thickBot="1">
      <c r="A22568" s="409">
        <v>202211</v>
      </c>
      <c r="B22568" s="196" t="s">
        <v>1055</v>
      </c>
      <c r="C22568" s="197" t="s">
        <v>791</v>
      </c>
      <c r="D22568" s="198" t="s">
        <v>337</v>
      </c>
      <c r="E22568" s="421">
        <v>145022.17000000001</v>
      </c>
      <c r="F22568" s="413">
        <v>167.28</v>
      </c>
      <c r="G22568" s="414">
        <f t="shared" si="704"/>
        <v>866.94267097082741</v>
      </c>
      <c r="H22568" s="415">
        <f t="shared" si="705"/>
        <v>4.334713354854137</v>
      </c>
    </row>
    <row r="22569" spans="1:8" ht="15" hidden="1" thickBot="1">
      <c r="A22569" s="409">
        <v>202211</v>
      </c>
      <c r="B22569" s="196" t="s">
        <v>1056</v>
      </c>
      <c r="C22569" s="197" t="s">
        <v>791</v>
      </c>
      <c r="D22569" s="198" t="s">
        <v>337</v>
      </c>
      <c r="E22569" s="421">
        <v>169858</v>
      </c>
      <c r="F22569" s="413">
        <v>167.28</v>
      </c>
      <c r="G22569" s="414">
        <f t="shared" si="704"/>
        <v>1015.4112864658058</v>
      </c>
      <c r="H22569" s="415">
        <f t="shared" si="705"/>
        <v>5.0770564323290293</v>
      </c>
    </row>
    <row r="22570" spans="1:8" ht="15" hidden="1" thickBot="1">
      <c r="A22570" s="409">
        <v>202211</v>
      </c>
      <c r="B22570" s="196" t="s">
        <v>1057</v>
      </c>
      <c r="C22570" s="197" t="s">
        <v>791</v>
      </c>
      <c r="D22570" s="198" t="s">
        <v>337</v>
      </c>
      <c r="E22570" s="421">
        <v>169858</v>
      </c>
      <c r="F22570" s="413">
        <v>167.28</v>
      </c>
      <c r="G22570" s="414">
        <f t="shared" si="704"/>
        <v>1015.4112864658058</v>
      </c>
      <c r="H22570" s="415">
        <f t="shared" si="705"/>
        <v>5.0770564323290293</v>
      </c>
    </row>
    <row r="22571" spans="1:8" ht="15" hidden="1" thickBot="1">
      <c r="A22571" s="409">
        <v>202211</v>
      </c>
      <c r="B22571" s="196" t="s">
        <v>1058</v>
      </c>
      <c r="C22571" s="197" t="s">
        <v>791</v>
      </c>
      <c r="D22571" s="198" t="s">
        <v>337</v>
      </c>
      <c r="E22571" s="421">
        <v>157614</v>
      </c>
      <c r="F22571" s="413">
        <v>167.28</v>
      </c>
      <c r="G22571" s="414">
        <f t="shared" si="704"/>
        <v>942.21664275466287</v>
      </c>
      <c r="H22571" s="415">
        <f t="shared" si="705"/>
        <v>4.7110832137733141</v>
      </c>
    </row>
    <row r="22572" spans="1:8" ht="15" hidden="1" thickBot="1">
      <c r="A22572" s="409">
        <v>202211</v>
      </c>
      <c r="B22572" s="196" t="s">
        <v>1059</v>
      </c>
      <c r="C22572" s="197" t="s">
        <v>791</v>
      </c>
      <c r="D22572" s="198" t="s">
        <v>339</v>
      </c>
      <c r="E22572" s="421">
        <v>788</v>
      </c>
      <c r="F22572" s="413">
        <v>167.28</v>
      </c>
      <c r="G22572" s="414">
        <f t="shared" si="704"/>
        <v>4.7106647537063608</v>
      </c>
      <c r="H22572" s="415">
        <f t="shared" si="705"/>
        <v>4.7106647537063608</v>
      </c>
    </row>
    <row r="22573" spans="1:8" ht="15" hidden="1" thickBot="1">
      <c r="A22573" s="409">
        <v>202211</v>
      </c>
      <c r="B22573" s="196" t="s">
        <v>1060</v>
      </c>
      <c r="C22573" s="197" t="s">
        <v>791</v>
      </c>
      <c r="D22573" s="198" t="s">
        <v>337</v>
      </c>
      <c r="E22573" s="421">
        <v>153141</v>
      </c>
      <c r="F22573" s="413">
        <v>167.28</v>
      </c>
      <c r="G22573" s="414">
        <f t="shared" si="704"/>
        <v>915.47704447632714</v>
      </c>
      <c r="H22573" s="415">
        <f t="shared" si="705"/>
        <v>4.5773852223816354</v>
      </c>
    </row>
    <row r="22574" spans="1:8" ht="15" hidden="1" thickBot="1">
      <c r="A22574" s="409">
        <v>202211</v>
      </c>
      <c r="B22574" s="196" t="s">
        <v>1061</v>
      </c>
      <c r="C22574" s="197" t="s">
        <v>791</v>
      </c>
      <c r="D22574" s="198" t="s">
        <v>337</v>
      </c>
      <c r="E22574" s="421">
        <v>132397</v>
      </c>
      <c r="F22574" s="413">
        <v>167.28</v>
      </c>
      <c r="G22574" s="414">
        <f t="shared" si="704"/>
        <v>791.46939263510285</v>
      </c>
      <c r="H22574" s="415">
        <f t="shared" si="705"/>
        <v>3.9573469631755143</v>
      </c>
    </row>
    <row r="22575" spans="1:8" ht="15" hidden="1" thickBot="1">
      <c r="A22575" s="409">
        <v>202211</v>
      </c>
      <c r="B22575" s="196" t="s">
        <v>1062</v>
      </c>
      <c r="C22575" s="197" t="s">
        <v>791</v>
      </c>
      <c r="D22575" s="198" t="s">
        <v>337</v>
      </c>
      <c r="E22575" s="421">
        <v>141515</v>
      </c>
      <c r="F22575" s="413">
        <v>167.28</v>
      </c>
      <c r="G22575" s="414">
        <f t="shared" si="704"/>
        <v>845.97680535628888</v>
      </c>
      <c r="H22575" s="415">
        <f t="shared" si="705"/>
        <v>4.2298840267814448</v>
      </c>
    </row>
    <row r="22576" spans="1:8" ht="15" hidden="1" thickBot="1">
      <c r="A22576" s="409">
        <v>202211</v>
      </c>
      <c r="B22576" s="196" t="s">
        <v>1063</v>
      </c>
      <c r="C22576" s="197" t="s">
        <v>791</v>
      </c>
      <c r="D22576" s="198" t="s">
        <v>337</v>
      </c>
      <c r="E22576" s="421">
        <v>120035</v>
      </c>
      <c r="F22576" s="413">
        <v>167.28</v>
      </c>
      <c r="G22576" s="414">
        <f t="shared" si="704"/>
        <v>717.56934481109522</v>
      </c>
      <c r="H22576" s="415">
        <f t="shared" si="705"/>
        <v>3.5878467240554759</v>
      </c>
    </row>
    <row r="22577" spans="1:8" ht="15" hidden="1" thickBot="1">
      <c r="A22577" s="409">
        <v>202211</v>
      </c>
      <c r="B22577" s="196" t="s">
        <v>1064</v>
      </c>
      <c r="C22577" s="197" t="s">
        <v>791</v>
      </c>
      <c r="D22577" s="198" t="s">
        <v>339</v>
      </c>
      <c r="E22577" s="421">
        <v>600</v>
      </c>
      <c r="F22577" s="413">
        <v>167.28</v>
      </c>
      <c r="G22577" s="414">
        <f t="shared" si="704"/>
        <v>3.5868005738880919</v>
      </c>
      <c r="H22577" s="415">
        <f t="shared" si="705"/>
        <v>3.5868005738880919</v>
      </c>
    </row>
    <row r="22578" spans="1:8" ht="15" hidden="1" thickBot="1">
      <c r="A22578" s="409">
        <v>202211</v>
      </c>
      <c r="B22578" s="196" t="s">
        <v>1065</v>
      </c>
      <c r="C22578" s="197" t="s">
        <v>791</v>
      </c>
      <c r="D22578" s="198" t="s">
        <v>337</v>
      </c>
      <c r="E22578" s="421">
        <v>113553</v>
      </c>
      <c r="F22578" s="413">
        <v>167.28</v>
      </c>
      <c r="G22578" s="414">
        <f t="shared" si="704"/>
        <v>678.81994261119087</v>
      </c>
      <c r="H22578" s="415">
        <f t="shared" si="705"/>
        <v>3.3940997130559545</v>
      </c>
    </row>
    <row r="22579" spans="1:8" ht="15" hidden="1" thickBot="1">
      <c r="A22579" s="409">
        <v>202211</v>
      </c>
      <c r="B22579" s="196" t="s">
        <v>1066</v>
      </c>
      <c r="C22579" s="197" t="s">
        <v>791</v>
      </c>
      <c r="D22579" s="198" t="s">
        <v>339</v>
      </c>
      <c r="E22579" s="421">
        <v>568</v>
      </c>
      <c r="F22579" s="413">
        <v>167.28</v>
      </c>
      <c r="G22579" s="414">
        <f t="shared" si="704"/>
        <v>3.3955045432807269</v>
      </c>
      <c r="H22579" s="415">
        <f t="shared" si="705"/>
        <v>3.3955045432807269</v>
      </c>
    </row>
    <row r="22580" spans="1:8" ht="15" hidden="1" thickBot="1">
      <c r="A22580" s="409">
        <v>202211</v>
      </c>
      <c r="B22580" s="196" t="s">
        <v>1067</v>
      </c>
      <c r="C22580" s="197" t="s">
        <v>791</v>
      </c>
      <c r="D22580" s="198" t="s">
        <v>337</v>
      </c>
      <c r="E22580" s="421">
        <v>138009</v>
      </c>
      <c r="F22580" s="413">
        <v>167.28</v>
      </c>
      <c r="G22580" s="414">
        <f t="shared" si="704"/>
        <v>825.01793400286942</v>
      </c>
      <c r="H22580" s="415">
        <f t="shared" si="705"/>
        <v>4.1250896700143471</v>
      </c>
    </row>
    <row r="22581" spans="1:8" ht="15" hidden="1" thickBot="1">
      <c r="A22581" s="409">
        <v>202211</v>
      </c>
      <c r="B22581" s="196" t="s">
        <v>1068</v>
      </c>
      <c r="C22581" s="197" t="s">
        <v>2661</v>
      </c>
      <c r="D22581" s="198" t="s">
        <v>339</v>
      </c>
      <c r="E22581" s="421">
        <v>690</v>
      </c>
      <c r="F22581" s="413">
        <v>167.28</v>
      </c>
      <c r="G22581" s="414">
        <f t="shared" si="704"/>
        <v>4.1248206599713058</v>
      </c>
      <c r="H22581" s="415">
        <f t="shared" si="705"/>
        <v>4.1248206599713058</v>
      </c>
    </row>
    <row r="22582" spans="1:8" ht="15" hidden="1" thickBot="1">
      <c r="A22582" s="409">
        <v>202211</v>
      </c>
      <c r="B22582" s="196" t="s">
        <v>1069</v>
      </c>
      <c r="C22582" s="197" t="s">
        <v>791</v>
      </c>
      <c r="D22582" s="198" t="s">
        <v>337</v>
      </c>
      <c r="E22582" s="421">
        <v>106549</v>
      </c>
      <c r="F22582" s="413">
        <v>167.28</v>
      </c>
      <c r="G22582" s="414">
        <f t="shared" si="704"/>
        <v>636.95002391200387</v>
      </c>
      <c r="H22582" s="415">
        <f t="shared" si="705"/>
        <v>3.1847501195600194</v>
      </c>
    </row>
    <row r="22583" spans="1:8" ht="15" hidden="1" thickBot="1">
      <c r="A22583" s="409">
        <v>202211</v>
      </c>
      <c r="B22583" s="196" t="s">
        <v>1070</v>
      </c>
      <c r="C22583" s="197" t="s">
        <v>791</v>
      </c>
      <c r="D22583" s="198" t="s">
        <v>337</v>
      </c>
      <c r="E22583" s="421">
        <v>145415</v>
      </c>
      <c r="F22583" s="413">
        <v>167.28</v>
      </c>
      <c r="G22583" s="414">
        <f t="shared" si="704"/>
        <v>869.29100908656142</v>
      </c>
      <c r="H22583" s="415">
        <f t="shared" si="705"/>
        <v>4.3464550454328075</v>
      </c>
    </row>
    <row r="22584" spans="1:8" ht="15" hidden="1" thickBot="1">
      <c r="A22584" s="409">
        <v>202211</v>
      </c>
      <c r="B22584" s="196" t="s">
        <v>1071</v>
      </c>
      <c r="C22584" s="197" t="s">
        <v>791</v>
      </c>
      <c r="D22584" s="198" t="s">
        <v>339</v>
      </c>
      <c r="E22584" s="421">
        <v>727</v>
      </c>
      <c r="F22584" s="413">
        <v>167.28</v>
      </c>
      <c r="G22584" s="414">
        <f t="shared" si="704"/>
        <v>4.346006695361071</v>
      </c>
      <c r="H22584" s="415">
        <f t="shared" si="705"/>
        <v>4.346006695361071</v>
      </c>
    </row>
    <row r="22585" spans="1:8" ht="15" hidden="1" thickBot="1">
      <c r="A22585" s="409">
        <v>202211</v>
      </c>
      <c r="B22585" s="196" t="s">
        <v>1072</v>
      </c>
      <c r="C22585" s="197" t="s">
        <v>791</v>
      </c>
      <c r="D22585" s="198" t="s">
        <v>337</v>
      </c>
      <c r="E22585" s="421">
        <v>124987</v>
      </c>
      <c r="F22585" s="413">
        <v>167.28</v>
      </c>
      <c r="G22585" s="414">
        <f t="shared" si="704"/>
        <v>747.17240554758484</v>
      </c>
      <c r="H22585" s="415">
        <f t="shared" si="705"/>
        <v>3.7358620277379244</v>
      </c>
    </row>
    <row r="22586" spans="1:8" ht="15" hidden="1" thickBot="1">
      <c r="A22586" s="409">
        <v>202211</v>
      </c>
      <c r="B22586" s="196" t="s">
        <v>1073</v>
      </c>
      <c r="C22586" s="197" t="s">
        <v>791</v>
      </c>
      <c r="D22586" s="198" t="s">
        <v>337</v>
      </c>
      <c r="E22586" s="421">
        <v>146678</v>
      </c>
      <c r="F22586" s="413">
        <v>167.28</v>
      </c>
      <c r="G22586" s="414">
        <f t="shared" si="704"/>
        <v>876.84122429459592</v>
      </c>
      <c r="H22586" s="415">
        <f t="shared" si="705"/>
        <v>4.3842061214729799</v>
      </c>
    </row>
    <row r="22587" spans="1:8" ht="15" hidden="1" thickBot="1">
      <c r="A22587" s="409">
        <v>202211</v>
      </c>
      <c r="B22587" s="196" t="s">
        <v>1074</v>
      </c>
      <c r="C22587" s="197" t="s">
        <v>791</v>
      </c>
      <c r="D22587" s="198" t="s">
        <v>337</v>
      </c>
      <c r="E22587" s="421">
        <v>148992</v>
      </c>
      <c r="F22587" s="413">
        <v>167.28</v>
      </c>
      <c r="G22587" s="414">
        <f t="shared" si="704"/>
        <v>890.67431850789092</v>
      </c>
      <c r="H22587" s="415">
        <f t="shared" si="705"/>
        <v>4.4533715925394546</v>
      </c>
    </row>
    <row r="22588" spans="1:8" ht="15" hidden="1" thickBot="1">
      <c r="A22588" s="409">
        <v>202211</v>
      </c>
      <c r="B22588" s="196" t="s">
        <v>1075</v>
      </c>
      <c r="C22588" s="197" t="s">
        <v>791</v>
      </c>
      <c r="D22588" s="198" t="s">
        <v>337</v>
      </c>
      <c r="E22588" s="421">
        <v>148992</v>
      </c>
      <c r="F22588" s="413">
        <v>167.28</v>
      </c>
      <c r="G22588" s="414">
        <f t="shared" si="704"/>
        <v>890.67431850789092</v>
      </c>
      <c r="H22588" s="415">
        <f t="shared" si="705"/>
        <v>4.4533715925394546</v>
      </c>
    </row>
    <row r="22589" spans="1:8" ht="15" hidden="1" thickBot="1">
      <c r="A22589" s="409">
        <v>202211</v>
      </c>
      <c r="B22589" s="196" t="s">
        <v>1076</v>
      </c>
      <c r="C22589" s="197" t="s">
        <v>791</v>
      </c>
      <c r="D22589" s="198" t="s">
        <v>337</v>
      </c>
      <c r="E22589" s="421">
        <v>148992</v>
      </c>
      <c r="F22589" s="413">
        <v>167.28</v>
      </c>
      <c r="G22589" s="414">
        <f t="shared" si="704"/>
        <v>890.67431850789092</v>
      </c>
      <c r="H22589" s="415">
        <f t="shared" si="705"/>
        <v>4.4533715925394546</v>
      </c>
    </row>
    <row r="22590" spans="1:8" ht="15" hidden="1" thickBot="1">
      <c r="A22590" s="409">
        <v>202211</v>
      </c>
      <c r="B22590" s="196" t="s">
        <v>1077</v>
      </c>
      <c r="C22590" s="197" t="s">
        <v>791</v>
      </c>
      <c r="D22590" s="198" t="s">
        <v>337</v>
      </c>
      <c r="E22590" s="421">
        <v>103843</v>
      </c>
      <c r="F22590" s="413">
        <v>167.28</v>
      </c>
      <c r="G22590" s="414">
        <f t="shared" si="704"/>
        <v>620.77355332376851</v>
      </c>
      <c r="H22590" s="415">
        <f t="shared" si="705"/>
        <v>3.1038677666188423</v>
      </c>
    </row>
    <row r="22591" spans="1:8" ht="15" hidden="1" thickBot="1">
      <c r="A22591" s="409">
        <v>202211</v>
      </c>
      <c r="B22591" s="196" t="s">
        <v>1078</v>
      </c>
      <c r="C22591" s="197" t="s">
        <v>791</v>
      </c>
      <c r="D22591" s="198" t="s">
        <v>337</v>
      </c>
      <c r="E22591" s="421">
        <v>103843</v>
      </c>
      <c r="F22591" s="413">
        <v>167.28</v>
      </c>
      <c r="G22591" s="414">
        <f t="shared" si="704"/>
        <v>620.77355332376851</v>
      </c>
      <c r="H22591" s="415">
        <f t="shared" si="705"/>
        <v>3.1038677666188423</v>
      </c>
    </row>
    <row r="22592" spans="1:8" ht="15" hidden="1" thickBot="1">
      <c r="A22592" s="409">
        <v>202211</v>
      </c>
      <c r="B22592" s="196" t="s">
        <v>1079</v>
      </c>
      <c r="C22592" s="197" t="s">
        <v>791</v>
      </c>
      <c r="D22592" s="198" t="s">
        <v>337</v>
      </c>
      <c r="E22592" s="421">
        <v>103843</v>
      </c>
      <c r="F22592" s="413">
        <v>167.28</v>
      </c>
      <c r="G22592" s="414">
        <f t="shared" si="704"/>
        <v>620.77355332376851</v>
      </c>
      <c r="H22592" s="415">
        <f t="shared" si="705"/>
        <v>3.1038677666188423</v>
      </c>
    </row>
    <row r="22593" spans="1:8" ht="15" hidden="1" thickBot="1">
      <c r="A22593" s="409">
        <v>202211</v>
      </c>
      <c r="B22593" s="196" t="s">
        <v>1080</v>
      </c>
      <c r="C22593" s="197" t="s">
        <v>791</v>
      </c>
      <c r="D22593" s="198" t="s">
        <v>337</v>
      </c>
      <c r="E22593" s="421">
        <v>148992</v>
      </c>
      <c r="F22593" s="413">
        <v>167.28</v>
      </c>
      <c r="G22593" s="414">
        <f t="shared" si="704"/>
        <v>890.67431850789092</v>
      </c>
      <c r="H22593" s="415">
        <f t="shared" si="705"/>
        <v>4.4533715925394546</v>
      </c>
    </row>
    <row r="22594" spans="1:8" ht="15" hidden="1" thickBot="1">
      <c r="A22594" s="409">
        <v>202211</v>
      </c>
      <c r="B22594" s="196" t="s">
        <v>1081</v>
      </c>
      <c r="C22594" s="197" t="s">
        <v>791</v>
      </c>
      <c r="D22594" s="198" t="s">
        <v>337</v>
      </c>
      <c r="E22594" s="421">
        <v>103843</v>
      </c>
      <c r="F22594" s="413">
        <v>167.28</v>
      </c>
      <c r="G22594" s="414">
        <f t="shared" ref="G22594:G22657" si="706">+E22594/F22594</f>
        <v>620.77355332376851</v>
      </c>
      <c r="H22594" s="415">
        <f t="shared" ref="H22594:H22657" si="707">IF(D22594="TB",G22594/200,IF(D22594="LT",G22594,"VER"))</f>
        <v>3.1038677666188423</v>
      </c>
    </row>
    <row r="22595" spans="1:8" ht="15" hidden="1" thickBot="1">
      <c r="A22595" s="409">
        <v>202211</v>
      </c>
      <c r="B22595" s="196" t="s">
        <v>1082</v>
      </c>
      <c r="C22595" s="197" t="s">
        <v>791</v>
      </c>
      <c r="D22595" s="198" t="s">
        <v>337</v>
      </c>
      <c r="E22595" s="421">
        <v>148992</v>
      </c>
      <c r="F22595" s="413">
        <v>167.28</v>
      </c>
      <c r="G22595" s="414">
        <f t="shared" si="706"/>
        <v>890.67431850789092</v>
      </c>
      <c r="H22595" s="415">
        <f t="shared" si="707"/>
        <v>4.4533715925394546</v>
      </c>
    </row>
    <row r="22596" spans="1:8" ht="15" hidden="1" thickBot="1">
      <c r="A22596" s="409">
        <v>202211</v>
      </c>
      <c r="B22596" s="196" t="s">
        <v>1083</v>
      </c>
      <c r="C22596" s="197" t="s">
        <v>791</v>
      </c>
      <c r="D22596" s="198" t="s">
        <v>337</v>
      </c>
      <c r="E22596" s="421">
        <v>141909</v>
      </c>
      <c r="F22596" s="413">
        <v>167.28</v>
      </c>
      <c r="G22596" s="414">
        <f t="shared" si="706"/>
        <v>848.33213773314208</v>
      </c>
      <c r="H22596" s="415">
        <f t="shared" si="707"/>
        <v>4.2416606886657107</v>
      </c>
    </row>
    <row r="22597" spans="1:8" ht="15" hidden="1" thickBot="1">
      <c r="A22597" s="409">
        <v>202211</v>
      </c>
      <c r="B22597" s="196" t="s">
        <v>1084</v>
      </c>
      <c r="C22597" s="197" t="s">
        <v>791</v>
      </c>
      <c r="D22597" s="198" t="s">
        <v>337</v>
      </c>
      <c r="E22597" s="421">
        <v>135747</v>
      </c>
      <c r="F22597" s="413">
        <v>167.28</v>
      </c>
      <c r="G22597" s="414">
        <f t="shared" si="706"/>
        <v>811.49569583931134</v>
      </c>
      <c r="H22597" s="415">
        <f t="shared" si="707"/>
        <v>4.0574784791965568</v>
      </c>
    </row>
    <row r="22598" spans="1:8" ht="15" hidden="1" thickBot="1">
      <c r="A22598" s="409">
        <v>202211</v>
      </c>
      <c r="B22598" s="196" t="s">
        <v>1085</v>
      </c>
      <c r="C22598" s="197" t="s">
        <v>791</v>
      </c>
      <c r="D22598" s="198" t="s">
        <v>337</v>
      </c>
      <c r="E22598" s="421">
        <v>85521</v>
      </c>
      <c r="F22598" s="413">
        <v>167.28</v>
      </c>
      <c r="G22598" s="414">
        <f t="shared" si="706"/>
        <v>511.24461979913917</v>
      </c>
      <c r="H22598" s="415">
        <f t="shared" si="707"/>
        <v>2.5562230989956958</v>
      </c>
    </row>
    <row r="22599" spans="1:8" ht="15" hidden="1" thickBot="1">
      <c r="A22599" s="409">
        <v>202211</v>
      </c>
      <c r="B22599" s="196" t="s">
        <v>1086</v>
      </c>
      <c r="C22599" s="197" t="s">
        <v>791</v>
      </c>
      <c r="D22599" s="198" t="s">
        <v>337</v>
      </c>
      <c r="E22599" s="421">
        <v>130714</v>
      </c>
      <c r="F22599" s="413">
        <v>167.28</v>
      </c>
      <c r="G22599" s="414">
        <f t="shared" si="706"/>
        <v>781.40841702534669</v>
      </c>
      <c r="H22599" s="415">
        <f t="shared" si="707"/>
        <v>3.9070420851267333</v>
      </c>
    </row>
    <row r="22600" spans="1:8" ht="15" hidden="1" thickBot="1">
      <c r="A22600" s="409">
        <v>202211</v>
      </c>
      <c r="B22600" s="196" t="s">
        <v>1087</v>
      </c>
      <c r="C22600" s="197" t="s">
        <v>791</v>
      </c>
      <c r="D22600" s="198" t="s">
        <v>337</v>
      </c>
      <c r="E22600" s="421">
        <v>145345</v>
      </c>
      <c r="F22600" s="413">
        <v>167.28</v>
      </c>
      <c r="G22600" s="414">
        <f t="shared" si="706"/>
        <v>868.87254901960785</v>
      </c>
      <c r="H22600" s="415">
        <f t="shared" si="707"/>
        <v>4.3443627450980395</v>
      </c>
    </row>
    <row r="22601" spans="1:8" ht="15" hidden="1" thickBot="1">
      <c r="A22601" s="409">
        <v>202211</v>
      </c>
      <c r="B22601" s="196" t="s">
        <v>1088</v>
      </c>
      <c r="C22601" s="197" t="s">
        <v>791</v>
      </c>
      <c r="D22601" s="198" t="s">
        <v>339</v>
      </c>
      <c r="E22601" s="421">
        <v>727</v>
      </c>
      <c r="F22601" s="413">
        <v>167.28</v>
      </c>
      <c r="G22601" s="414">
        <f t="shared" si="706"/>
        <v>4.346006695361071</v>
      </c>
      <c r="H22601" s="415">
        <f t="shared" si="707"/>
        <v>4.346006695361071</v>
      </c>
    </row>
    <row r="22602" spans="1:8" ht="15" hidden="1" thickBot="1">
      <c r="A22602" s="409">
        <v>202211</v>
      </c>
      <c r="B22602" s="196" t="s">
        <v>1089</v>
      </c>
      <c r="C22602" s="197" t="s">
        <v>791</v>
      </c>
      <c r="D22602" s="198" t="s">
        <v>337</v>
      </c>
      <c r="E22602" s="421">
        <v>95965</v>
      </c>
      <c r="F22602" s="413">
        <v>167.28</v>
      </c>
      <c r="G22602" s="414">
        <f t="shared" si="706"/>
        <v>573.67886178861784</v>
      </c>
      <c r="H22602" s="415">
        <f t="shared" si="707"/>
        <v>2.8683943089430892</v>
      </c>
    </row>
    <row r="22603" spans="1:8" ht="15" hidden="1" thickBot="1">
      <c r="A22603" s="409">
        <v>202211</v>
      </c>
      <c r="B22603" s="196" t="s">
        <v>1090</v>
      </c>
      <c r="C22603" s="197" t="s">
        <v>791</v>
      </c>
      <c r="D22603" s="198" t="s">
        <v>337</v>
      </c>
      <c r="E22603" s="421">
        <v>101736</v>
      </c>
      <c r="F22603" s="413">
        <v>167.28</v>
      </c>
      <c r="G22603" s="414">
        <f t="shared" si="706"/>
        <v>608.1779053084648</v>
      </c>
      <c r="H22603" s="415">
        <f t="shared" si="707"/>
        <v>3.0408895265423239</v>
      </c>
    </row>
    <row r="22604" spans="1:8" ht="15" hidden="1" thickBot="1">
      <c r="A22604" s="409">
        <v>202211</v>
      </c>
      <c r="B22604" s="196" t="s">
        <v>1091</v>
      </c>
      <c r="C22604" s="197" t="s">
        <v>791</v>
      </c>
      <c r="D22604" s="198" t="s">
        <v>337</v>
      </c>
      <c r="E22604" s="421">
        <v>135122</v>
      </c>
      <c r="F22604" s="413">
        <v>167.28</v>
      </c>
      <c r="G22604" s="414">
        <f t="shared" si="706"/>
        <v>807.75944524151123</v>
      </c>
      <c r="H22604" s="415">
        <f t="shared" si="707"/>
        <v>4.0387972262075564</v>
      </c>
    </row>
    <row r="22605" spans="1:8" ht="15" hidden="1" thickBot="1">
      <c r="A22605" s="409">
        <v>202211</v>
      </c>
      <c r="B22605" s="196" t="s">
        <v>1092</v>
      </c>
      <c r="C22605" s="197" t="s">
        <v>791</v>
      </c>
      <c r="D22605" s="198" t="s">
        <v>339</v>
      </c>
      <c r="E22605" s="421">
        <v>676</v>
      </c>
      <c r="F22605" s="413">
        <v>167.28</v>
      </c>
      <c r="G22605" s="414">
        <f t="shared" si="706"/>
        <v>4.0411286465805834</v>
      </c>
      <c r="H22605" s="415">
        <f t="shared" si="707"/>
        <v>4.0411286465805834</v>
      </c>
    </row>
    <row r="22606" spans="1:8" ht="15" hidden="1" thickBot="1">
      <c r="A22606" s="409">
        <v>202211</v>
      </c>
      <c r="B22606" s="196" t="s">
        <v>1093</v>
      </c>
      <c r="C22606" s="197" t="s">
        <v>791</v>
      </c>
      <c r="D22606" s="198" t="s">
        <v>337</v>
      </c>
      <c r="E22606" s="421">
        <v>147138</v>
      </c>
      <c r="F22606" s="413">
        <v>167.28</v>
      </c>
      <c r="G22606" s="414">
        <f t="shared" si="706"/>
        <v>879.59110473457679</v>
      </c>
      <c r="H22606" s="415">
        <f t="shared" si="707"/>
        <v>4.3979555236728842</v>
      </c>
    </row>
    <row r="22607" spans="1:8" ht="15" hidden="1" thickBot="1">
      <c r="A22607" s="409">
        <v>202211</v>
      </c>
      <c r="B22607" s="196" t="s">
        <v>1094</v>
      </c>
      <c r="C22607" s="197" t="s">
        <v>791</v>
      </c>
      <c r="D22607" s="198" t="s">
        <v>339</v>
      </c>
      <c r="E22607" s="421">
        <v>736</v>
      </c>
      <c r="F22607" s="413">
        <v>167.28</v>
      </c>
      <c r="G22607" s="414">
        <f t="shared" si="706"/>
        <v>4.3998087039693923</v>
      </c>
      <c r="H22607" s="415">
        <f t="shared" si="707"/>
        <v>4.3998087039693923</v>
      </c>
    </row>
    <row r="22608" spans="1:8" ht="15" hidden="1" thickBot="1">
      <c r="A22608" s="409">
        <v>202211</v>
      </c>
      <c r="B22608" s="196" t="s">
        <v>1095</v>
      </c>
      <c r="C22608" s="197" t="s">
        <v>791</v>
      </c>
      <c r="D22608" s="198" t="s">
        <v>337</v>
      </c>
      <c r="E22608" s="421">
        <v>106621</v>
      </c>
      <c r="F22608" s="413">
        <v>167.28</v>
      </c>
      <c r="G22608" s="414">
        <f t="shared" si="706"/>
        <v>637.38043998087039</v>
      </c>
      <c r="H22608" s="415">
        <f t="shared" si="707"/>
        <v>3.1869021999043521</v>
      </c>
    </row>
    <row r="22609" spans="1:8" ht="15" hidden="1" thickBot="1">
      <c r="A22609" s="409">
        <v>202211</v>
      </c>
      <c r="B22609" s="196" t="s">
        <v>1096</v>
      </c>
      <c r="C22609" s="197" t="s">
        <v>791</v>
      </c>
      <c r="D22609" s="198" t="s">
        <v>339</v>
      </c>
      <c r="E22609" s="421">
        <v>533</v>
      </c>
      <c r="F22609" s="413">
        <v>167.28</v>
      </c>
      <c r="G22609" s="414">
        <f t="shared" si="706"/>
        <v>3.1862745098039214</v>
      </c>
      <c r="H22609" s="415">
        <f t="shared" si="707"/>
        <v>3.1862745098039214</v>
      </c>
    </row>
    <row r="22610" spans="1:8" ht="15" hidden="1" thickBot="1">
      <c r="A22610" s="409">
        <v>202211</v>
      </c>
      <c r="B22610" s="196" t="s">
        <v>1097</v>
      </c>
      <c r="C22610" s="197" t="s">
        <v>791</v>
      </c>
      <c r="D22610" s="198" t="s">
        <v>337</v>
      </c>
      <c r="E22610" s="421">
        <v>104508</v>
      </c>
      <c r="F22610" s="413">
        <v>167.28</v>
      </c>
      <c r="G22610" s="414">
        <f t="shared" si="706"/>
        <v>624.74892395982783</v>
      </c>
      <c r="H22610" s="415">
        <f t="shared" si="707"/>
        <v>3.123744619799139</v>
      </c>
    </row>
    <row r="22611" spans="1:8" ht="15" hidden="1" thickBot="1">
      <c r="A22611" s="409">
        <v>202211</v>
      </c>
      <c r="B22611" s="196" t="s">
        <v>1098</v>
      </c>
      <c r="C22611" s="197" t="s">
        <v>791</v>
      </c>
      <c r="D22611" s="198" t="s">
        <v>337</v>
      </c>
      <c r="E22611" s="421">
        <v>136616</v>
      </c>
      <c r="F22611" s="413">
        <v>167.28</v>
      </c>
      <c r="G22611" s="414">
        <f t="shared" si="706"/>
        <v>816.69057867049253</v>
      </c>
      <c r="H22611" s="415">
        <f t="shared" si="707"/>
        <v>4.0834528933524625</v>
      </c>
    </row>
    <row r="22612" spans="1:8" ht="15" hidden="1" thickBot="1">
      <c r="A22612" s="409">
        <v>202211</v>
      </c>
      <c r="B22612" s="196" t="s">
        <v>1099</v>
      </c>
      <c r="C22612" s="197" t="s">
        <v>791</v>
      </c>
      <c r="D22612" s="198" t="s">
        <v>337</v>
      </c>
      <c r="E22612" s="421">
        <v>138463</v>
      </c>
      <c r="F22612" s="413">
        <v>167.28</v>
      </c>
      <c r="G22612" s="414">
        <f t="shared" si="706"/>
        <v>827.73194643711145</v>
      </c>
      <c r="H22612" s="415">
        <f t="shared" si="707"/>
        <v>4.1386597321855572</v>
      </c>
    </row>
    <row r="22613" spans="1:8" ht="15" hidden="1" thickBot="1">
      <c r="A22613" s="409">
        <v>202211</v>
      </c>
      <c r="B22613" s="196" t="s">
        <v>1100</v>
      </c>
      <c r="C22613" s="197" t="s">
        <v>791</v>
      </c>
      <c r="D22613" s="198" t="s">
        <v>337</v>
      </c>
      <c r="E22613" s="421">
        <v>110615</v>
      </c>
      <c r="F22613" s="413">
        <v>167.28</v>
      </c>
      <c r="G22613" s="414">
        <f t="shared" si="706"/>
        <v>661.25657580105212</v>
      </c>
      <c r="H22613" s="415">
        <f t="shared" si="707"/>
        <v>3.3062828790052605</v>
      </c>
    </row>
    <row r="22614" spans="1:8" ht="15" hidden="1" thickBot="1">
      <c r="A22614" s="409">
        <v>202211</v>
      </c>
      <c r="B22614" s="196" t="s">
        <v>1101</v>
      </c>
      <c r="C22614" s="197" t="s">
        <v>791</v>
      </c>
      <c r="D22614" s="198" t="s">
        <v>337</v>
      </c>
      <c r="E22614" s="421">
        <v>142021</v>
      </c>
      <c r="F22614" s="413">
        <v>167.28</v>
      </c>
      <c r="G22614" s="414">
        <f t="shared" si="706"/>
        <v>849.00167384026781</v>
      </c>
      <c r="H22614" s="415">
        <f t="shared" si="707"/>
        <v>4.2450083692013392</v>
      </c>
    </row>
    <row r="22615" spans="1:8" ht="15" hidden="1" thickBot="1">
      <c r="A22615" s="409">
        <v>202211</v>
      </c>
      <c r="B22615" s="196" t="s">
        <v>1102</v>
      </c>
      <c r="C22615" s="197" t="s">
        <v>791</v>
      </c>
      <c r="D22615" s="198" t="s">
        <v>337</v>
      </c>
      <c r="E22615" s="421">
        <v>131307</v>
      </c>
      <c r="F22615" s="413">
        <v>167.28</v>
      </c>
      <c r="G22615" s="414">
        <f t="shared" si="706"/>
        <v>784.9533715925395</v>
      </c>
      <c r="H22615" s="415">
        <f t="shared" si="707"/>
        <v>3.9247668579626973</v>
      </c>
    </row>
    <row r="22616" spans="1:8" ht="15" hidden="1" thickBot="1">
      <c r="A22616" s="409">
        <v>202211</v>
      </c>
      <c r="B22616" s="196" t="s">
        <v>1103</v>
      </c>
      <c r="C22616" s="197" t="s">
        <v>791</v>
      </c>
      <c r="D22616" s="198" t="s">
        <v>337</v>
      </c>
      <c r="E22616" s="421">
        <v>125820</v>
      </c>
      <c r="F22616" s="413">
        <v>167.28</v>
      </c>
      <c r="G22616" s="414">
        <f t="shared" si="706"/>
        <v>752.15208034433283</v>
      </c>
      <c r="H22616" s="415">
        <f t="shared" si="707"/>
        <v>3.7607604017216643</v>
      </c>
    </row>
    <row r="22617" spans="1:8" ht="15" hidden="1" thickBot="1">
      <c r="A22617" s="409">
        <v>202211</v>
      </c>
      <c r="B22617" s="196" t="s">
        <v>1104</v>
      </c>
      <c r="C22617" s="197" t="s">
        <v>791</v>
      </c>
      <c r="D22617" s="198" t="s">
        <v>337</v>
      </c>
      <c r="E22617" s="421">
        <v>121128</v>
      </c>
      <c r="F22617" s="413">
        <v>167.28</v>
      </c>
      <c r="G22617" s="414">
        <f t="shared" si="706"/>
        <v>724.103299856528</v>
      </c>
      <c r="H22617" s="415">
        <f t="shared" si="707"/>
        <v>3.62051649928264</v>
      </c>
    </row>
    <row r="22618" spans="1:8" ht="15" hidden="1" thickBot="1">
      <c r="A22618" s="409">
        <v>202211</v>
      </c>
      <c r="B22618" s="196" t="s">
        <v>1105</v>
      </c>
      <c r="C22618" s="197" t="s">
        <v>791</v>
      </c>
      <c r="D22618" s="198" t="s">
        <v>337</v>
      </c>
      <c r="E22618" s="421">
        <v>59229</v>
      </c>
      <c r="F22618" s="413">
        <v>167.28</v>
      </c>
      <c r="G22618" s="414">
        <f t="shared" si="706"/>
        <v>354.07101865136298</v>
      </c>
      <c r="H22618" s="415">
        <f t="shared" si="707"/>
        <v>1.7703550932568148</v>
      </c>
    </row>
    <row r="22619" spans="1:8" ht="15" hidden="1" thickBot="1">
      <c r="A22619" s="409">
        <v>202211</v>
      </c>
      <c r="B22619" s="196" t="s">
        <v>1106</v>
      </c>
      <c r="C22619" s="197" t="s">
        <v>791</v>
      </c>
      <c r="D22619" s="198" t="s">
        <v>339</v>
      </c>
      <c r="E22619" s="421">
        <v>296</v>
      </c>
      <c r="F22619" s="413">
        <v>167.28</v>
      </c>
      <c r="G22619" s="414">
        <f t="shared" si="706"/>
        <v>1.7694882831181253</v>
      </c>
      <c r="H22619" s="415">
        <f t="shared" si="707"/>
        <v>1.7694882831181253</v>
      </c>
    </row>
    <row r="22620" spans="1:8" ht="15" hidden="1" thickBot="1">
      <c r="A22620" s="409">
        <v>202211</v>
      </c>
      <c r="B22620" s="196" t="s">
        <v>1107</v>
      </c>
      <c r="C22620" s="197" t="s">
        <v>791</v>
      </c>
      <c r="D22620" s="198" t="s">
        <v>337</v>
      </c>
      <c r="E22620" s="421">
        <v>135496</v>
      </c>
      <c r="F22620" s="413">
        <v>167.28</v>
      </c>
      <c r="G22620" s="414">
        <f t="shared" si="706"/>
        <v>809.99521759923482</v>
      </c>
      <c r="H22620" s="415">
        <f t="shared" si="707"/>
        <v>4.0499760879961739</v>
      </c>
    </row>
    <row r="22621" spans="1:8" ht="15" hidden="1" thickBot="1">
      <c r="A22621" s="409">
        <v>202211</v>
      </c>
      <c r="B22621" s="196" t="s">
        <v>1108</v>
      </c>
      <c r="C22621" s="197" t="s">
        <v>791</v>
      </c>
      <c r="D22621" s="198" t="s">
        <v>339</v>
      </c>
      <c r="E22621" s="421">
        <v>677</v>
      </c>
      <c r="F22621" s="413">
        <v>167.28</v>
      </c>
      <c r="G22621" s="414">
        <f t="shared" si="706"/>
        <v>4.0471066475370634</v>
      </c>
      <c r="H22621" s="415">
        <f t="shared" si="707"/>
        <v>4.0471066475370634</v>
      </c>
    </row>
    <row r="22622" spans="1:8" ht="15" hidden="1" thickBot="1">
      <c r="A22622" s="409">
        <v>202211</v>
      </c>
      <c r="B22622" s="196" t="s">
        <v>1109</v>
      </c>
      <c r="C22622" s="197" t="s">
        <v>791</v>
      </c>
      <c r="D22622" s="198" t="s">
        <v>337</v>
      </c>
      <c r="E22622" s="421">
        <v>155407</v>
      </c>
      <c r="F22622" s="413">
        <v>167.28</v>
      </c>
      <c r="G22622" s="414">
        <f t="shared" si="706"/>
        <v>929.02319464371112</v>
      </c>
      <c r="H22622" s="415">
        <f t="shared" si="707"/>
        <v>4.6451159732185552</v>
      </c>
    </row>
    <row r="22623" spans="1:8" ht="15" hidden="1" thickBot="1">
      <c r="A22623" s="409">
        <v>202211</v>
      </c>
      <c r="B22623" s="196" t="s">
        <v>1110</v>
      </c>
      <c r="C22623" s="197" t="s">
        <v>791</v>
      </c>
      <c r="D22623" s="198" t="s">
        <v>339</v>
      </c>
      <c r="E22623" s="421">
        <v>777</v>
      </c>
      <c r="F22623" s="413">
        <v>167.28</v>
      </c>
      <c r="G22623" s="414">
        <f t="shared" si="706"/>
        <v>4.6449067431850786</v>
      </c>
      <c r="H22623" s="415">
        <f t="shared" si="707"/>
        <v>4.6449067431850786</v>
      </c>
    </row>
    <row r="22624" spans="1:8" ht="15" hidden="1" thickBot="1">
      <c r="A22624" s="409">
        <v>202211</v>
      </c>
      <c r="B22624" s="196" t="s">
        <v>1111</v>
      </c>
      <c r="C22624" s="197" t="s">
        <v>791</v>
      </c>
      <c r="D22624" s="198" t="s">
        <v>337</v>
      </c>
      <c r="E22624" s="421">
        <v>127351</v>
      </c>
      <c r="F22624" s="413">
        <v>167.28</v>
      </c>
      <c r="G22624" s="414">
        <f t="shared" si="706"/>
        <v>761.30439980870392</v>
      </c>
      <c r="H22624" s="415">
        <f t="shared" si="707"/>
        <v>3.8065219990435195</v>
      </c>
    </row>
    <row r="22625" spans="1:8" ht="15" hidden="1" thickBot="1">
      <c r="A22625" s="409">
        <v>202211</v>
      </c>
      <c r="B22625" s="196" t="s">
        <v>1112</v>
      </c>
      <c r="C22625" s="197" t="s">
        <v>791</v>
      </c>
      <c r="D22625" s="198" t="s">
        <v>339</v>
      </c>
      <c r="E22625" s="421">
        <v>637</v>
      </c>
      <c r="F22625" s="413">
        <v>167.28</v>
      </c>
      <c r="G22625" s="414">
        <f t="shared" si="706"/>
        <v>3.8079866092778576</v>
      </c>
      <c r="H22625" s="415">
        <f t="shared" si="707"/>
        <v>3.8079866092778576</v>
      </c>
    </row>
    <row r="22626" spans="1:8" ht="15" hidden="1" thickBot="1">
      <c r="A22626" s="409">
        <v>202211</v>
      </c>
      <c r="B22626" s="196" t="s">
        <v>1113</v>
      </c>
      <c r="C22626" s="197" t="s">
        <v>791</v>
      </c>
      <c r="D22626" s="198" t="s">
        <v>337</v>
      </c>
      <c r="E22626" s="421">
        <v>96321</v>
      </c>
      <c r="F22626" s="413">
        <v>167.28</v>
      </c>
      <c r="G22626" s="414">
        <f t="shared" si="706"/>
        <v>575.80703012912477</v>
      </c>
      <c r="H22626" s="415">
        <f t="shared" si="707"/>
        <v>2.879035150645624</v>
      </c>
    </row>
    <row r="22627" spans="1:8" ht="15" hidden="1" thickBot="1">
      <c r="A22627" s="409">
        <v>202211</v>
      </c>
      <c r="B22627" s="196" t="s">
        <v>1114</v>
      </c>
      <c r="C22627" s="197" t="s">
        <v>791</v>
      </c>
      <c r="D22627" s="198" t="s">
        <v>339</v>
      </c>
      <c r="E22627" s="421">
        <v>482</v>
      </c>
      <c r="F22627" s="413">
        <v>167.28</v>
      </c>
      <c r="G22627" s="414">
        <f t="shared" si="706"/>
        <v>2.8813964610234337</v>
      </c>
      <c r="H22627" s="415">
        <f t="shared" si="707"/>
        <v>2.8813964610234337</v>
      </c>
    </row>
    <row r="22628" spans="1:8" ht="15" hidden="1" thickBot="1">
      <c r="A22628" s="409">
        <v>202211</v>
      </c>
      <c r="B22628" s="196" t="s">
        <v>1115</v>
      </c>
      <c r="C22628" s="197" t="s">
        <v>791</v>
      </c>
      <c r="D22628" s="198" t="s">
        <v>337</v>
      </c>
      <c r="E22628" s="421">
        <v>120475</v>
      </c>
      <c r="F22628" s="413">
        <v>167.28</v>
      </c>
      <c r="G22628" s="414">
        <f t="shared" si="706"/>
        <v>720.19966523194648</v>
      </c>
      <c r="H22628" s="415">
        <f t="shared" si="707"/>
        <v>3.6009983261597323</v>
      </c>
    </row>
    <row r="22629" spans="1:8" ht="15" hidden="1" thickBot="1">
      <c r="A22629" s="409">
        <v>202211</v>
      </c>
      <c r="B22629" s="196" t="s">
        <v>1116</v>
      </c>
      <c r="C22629" s="197" t="s">
        <v>791</v>
      </c>
      <c r="D22629" s="198" t="s">
        <v>337</v>
      </c>
      <c r="E22629" s="421">
        <v>130317</v>
      </c>
      <c r="F22629" s="413">
        <v>167.28</v>
      </c>
      <c r="G22629" s="414">
        <f t="shared" si="706"/>
        <v>779.03515064562407</v>
      </c>
      <c r="H22629" s="415">
        <f t="shared" si="707"/>
        <v>3.8951757532281204</v>
      </c>
    </row>
    <row r="22630" spans="1:8" ht="15" hidden="1" thickBot="1">
      <c r="A22630" s="409">
        <v>202211</v>
      </c>
      <c r="B22630" s="196" t="s">
        <v>1117</v>
      </c>
      <c r="C22630" s="197" t="s">
        <v>791</v>
      </c>
      <c r="D22630" s="198" t="s">
        <v>339</v>
      </c>
      <c r="E22630" s="421">
        <v>652</v>
      </c>
      <c r="F22630" s="413">
        <v>167.28</v>
      </c>
      <c r="G22630" s="414">
        <f t="shared" si="706"/>
        <v>3.8976566236250596</v>
      </c>
      <c r="H22630" s="415">
        <f t="shared" si="707"/>
        <v>3.8976566236250596</v>
      </c>
    </row>
    <row r="22631" spans="1:8" ht="15" hidden="1" thickBot="1">
      <c r="A22631" s="409">
        <v>202211</v>
      </c>
      <c r="B22631" s="196" t="s">
        <v>1118</v>
      </c>
      <c r="C22631" s="197" t="s">
        <v>791</v>
      </c>
      <c r="D22631" s="198" t="s">
        <v>339</v>
      </c>
      <c r="E22631" s="421">
        <v>602</v>
      </c>
      <c r="F22631" s="413">
        <v>167.28</v>
      </c>
      <c r="G22631" s="414">
        <f t="shared" si="706"/>
        <v>3.598756575801052</v>
      </c>
      <c r="H22631" s="415">
        <f t="shared" si="707"/>
        <v>3.598756575801052</v>
      </c>
    </row>
    <row r="22632" spans="1:8" ht="15" hidden="1" thickBot="1">
      <c r="A22632" s="409">
        <v>202211</v>
      </c>
      <c r="B22632" s="196" t="s">
        <v>1119</v>
      </c>
      <c r="C22632" s="197" t="s">
        <v>791</v>
      </c>
      <c r="D22632" s="198" t="s">
        <v>337</v>
      </c>
      <c r="E22632" s="421">
        <v>65388</v>
      </c>
      <c r="F22632" s="413">
        <v>167.28</v>
      </c>
      <c r="G22632" s="414">
        <f t="shared" si="706"/>
        <v>390.88952654232423</v>
      </c>
      <c r="H22632" s="415">
        <f t="shared" si="707"/>
        <v>1.9544476327116211</v>
      </c>
    </row>
    <row r="22633" spans="1:8" ht="15" hidden="1" thickBot="1">
      <c r="A22633" s="409">
        <v>202211</v>
      </c>
      <c r="B22633" s="196" t="s">
        <v>1120</v>
      </c>
      <c r="C22633" s="197" t="s">
        <v>791</v>
      </c>
      <c r="D22633" s="198" t="s">
        <v>339</v>
      </c>
      <c r="E22633" s="421">
        <v>327</v>
      </c>
      <c r="F22633" s="413">
        <v>167.28</v>
      </c>
      <c r="G22633" s="414">
        <f t="shared" si="706"/>
        <v>1.9548063127690101</v>
      </c>
      <c r="H22633" s="415">
        <f t="shared" si="707"/>
        <v>1.9548063127690101</v>
      </c>
    </row>
    <row r="22634" spans="1:8" ht="15" hidden="1" thickBot="1">
      <c r="A22634" s="409">
        <v>202211</v>
      </c>
      <c r="B22634" s="196" t="s">
        <v>1121</v>
      </c>
      <c r="C22634" s="197" t="s">
        <v>791</v>
      </c>
      <c r="D22634" s="198" t="s">
        <v>337</v>
      </c>
      <c r="E22634" s="421">
        <v>128775</v>
      </c>
      <c r="F22634" s="413">
        <v>167.28</v>
      </c>
      <c r="G22634" s="414">
        <f t="shared" si="706"/>
        <v>769.81707317073165</v>
      </c>
      <c r="H22634" s="415">
        <f t="shared" si="707"/>
        <v>3.8490853658536581</v>
      </c>
    </row>
    <row r="22635" spans="1:8" ht="15" hidden="1" thickBot="1">
      <c r="A22635" s="409">
        <v>202211</v>
      </c>
      <c r="B22635" s="196" t="s">
        <v>1122</v>
      </c>
      <c r="C22635" s="197" t="s">
        <v>791</v>
      </c>
      <c r="D22635" s="198" t="s">
        <v>339</v>
      </c>
      <c r="E22635" s="421">
        <v>644</v>
      </c>
      <c r="F22635" s="413">
        <v>167.28</v>
      </c>
      <c r="G22635" s="414">
        <f t="shared" si="706"/>
        <v>3.8498326159732184</v>
      </c>
      <c r="H22635" s="415">
        <f t="shared" si="707"/>
        <v>3.8498326159732184</v>
      </c>
    </row>
    <row r="22636" spans="1:8" ht="15" hidden="1" thickBot="1">
      <c r="A22636" s="409">
        <v>202211</v>
      </c>
      <c r="B22636" s="196" t="s">
        <v>1123</v>
      </c>
      <c r="C22636" s="197" t="s">
        <v>791</v>
      </c>
      <c r="D22636" s="198" t="s">
        <v>337</v>
      </c>
      <c r="E22636" s="421">
        <v>97026</v>
      </c>
      <c r="F22636" s="413">
        <v>167.28</v>
      </c>
      <c r="G22636" s="414">
        <f t="shared" si="706"/>
        <v>580.02152080344331</v>
      </c>
      <c r="H22636" s="415">
        <f t="shared" si="707"/>
        <v>2.9001076040172165</v>
      </c>
    </row>
    <row r="22637" spans="1:8" ht="15" hidden="1" thickBot="1">
      <c r="A22637" s="409">
        <v>202211</v>
      </c>
      <c r="B22637" s="196" t="s">
        <v>1124</v>
      </c>
      <c r="C22637" s="197" t="s">
        <v>791</v>
      </c>
      <c r="D22637" s="198" t="s">
        <v>339</v>
      </c>
      <c r="E22637" s="421">
        <v>485</v>
      </c>
      <c r="F22637" s="413">
        <v>167.28</v>
      </c>
      <c r="G22637" s="414">
        <f t="shared" si="706"/>
        <v>2.8993304638928743</v>
      </c>
      <c r="H22637" s="415">
        <f t="shared" si="707"/>
        <v>2.8993304638928743</v>
      </c>
    </row>
    <row r="22638" spans="1:8" ht="15" hidden="1" thickBot="1">
      <c r="A22638" s="409">
        <v>202211</v>
      </c>
      <c r="B22638" s="196" t="s">
        <v>1125</v>
      </c>
      <c r="C22638" s="197" t="s">
        <v>791</v>
      </c>
      <c r="D22638" s="198" t="s">
        <v>337</v>
      </c>
      <c r="E22638" s="421">
        <v>128366</v>
      </c>
      <c r="F22638" s="413">
        <v>167.28</v>
      </c>
      <c r="G22638" s="414">
        <f t="shared" si="706"/>
        <v>767.37207077953133</v>
      </c>
      <c r="H22638" s="415">
        <f t="shared" si="707"/>
        <v>3.8368603538976567</v>
      </c>
    </row>
    <row r="22639" spans="1:8" ht="15" hidden="1" thickBot="1">
      <c r="A22639" s="409">
        <v>202211</v>
      </c>
      <c r="B22639" s="196" t="s">
        <v>1126</v>
      </c>
      <c r="C22639" s="197" t="s">
        <v>791</v>
      </c>
      <c r="D22639" s="198" t="s">
        <v>339</v>
      </c>
      <c r="E22639" s="421">
        <v>642</v>
      </c>
      <c r="F22639" s="413">
        <v>167.28</v>
      </c>
      <c r="G22639" s="414">
        <f t="shared" si="706"/>
        <v>3.8378766140602583</v>
      </c>
      <c r="H22639" s="415">
        <f t="shared" si="707"/>
        <v>3.8378766140602583</v>
      </c>
    </row>
    <row r="22640" spans="1:8" ht="15" hidden="1" thickBot="1">
      <c r="A22640" s="409">
        <v>202211</v>
      </c>
      <c r="B22640" s="196" t="s">
        <v>1127</v>
      </c>
      <c r="C22640" s="197" t="s">
        <v>791</v>
      </c>
      <c r="D22640" s="198" t="s">
        <v>337</v>
      </c>
      <c r="E22640" s="421">
        <v>122938</v>
      </c>
      <c r="F22640" s="413">
        <v>167.28</v>
      </c>
      <c r="G22640" s="414">
        <f t="shared" si="706"/>
        <v>734.92348158775701</v>
      </c>
      <c r="H22640" s="415">
        <f t="shared" si="707"/>
        <v>3.674617407938785</v>
      </c>
    </row>
    <row r="22641" spans="1:8" ht="15" hidden="1" thickBot="1">
      <c r="A22641" s="409">
        <v>202211</v>
      </c>
      <c r="B22641" s="196" t="s">
        <v>1128</v>
      </c>
      <c r="C22641" s="197" t="s">
        <v>791</v>
      </c>
      <c r="D22641" s="198" t="s">
        <v>339</v>
      </c>
      <c r="E22641" s="421">
        <v>615</v>
      </c>
      <c r="F22641" s="413">
        <v>167.28</v>
      </c>
      <c r="G22641" s="414">
        <f t="shared" si="706"/>
        <v>3.6764705882352939</v>
      </c>
      <c r="H22641" s="415">
        <f t="shared" si="707"/>
        <v>3.6764705882352939</v>
      </c>
    </row>
    <row r="22642" spans="1:8" ht="15" hidden="1" thickBot="1">
      <c r="A22642" s="409">
        <v>202211</v>
      </c>
      <c r="B22642" s="196" t="s">
        <v>2584</v>
      </c>
      <c r="C22642" s="197" t="s">
        <v>791</v>
      </c>
      <c r="D22642" s="198" t="s">
        <v>337</v>
      </c>
      <c r="E22642" s="421">
        <v>143450</v>
      </c>
      <c r="F22642" s="413">
        <v>167.28</v>
      </c>
      <c r="G22642" s="414">
        <f t="shared" si="706"/>
        <v>857.54423720707791</v>
      </c>
      <c r="H22642" s="415">
        <f t="shared" si="707"/>
        <v>4.2877211860353892</v>
      </c>
    </row>
    <row r="22643" spans="1:8" ht="15" hidden="1" thickBot="1">
      <c r="A22643" s="409">
        <v>202211</v>
      </c>
      <c r="B22643" s="196" t="s">
        <v>2585</v>
      </c>
      <c r="C22643" s="197" t="s">
        <v>791</v>
      </c>
      <c r="D22643" s="198" t="s">
        <v>339</v>
      </c>
      <c r="E22643" s="421">
        <v>717</v>
      </c>
      <c r="F22643" s="413">
        <v>167.28</v>
      </c>
      <c r="G22643" s="414">
        <f t="shared" si="706"/>
        <v>4.2862266857962696</v>
      </c>
      <c r="H22643" s="415">
        <f t="shared" si="707"/>
        <v>4.2862266857962696</v>
      </c>
    </row>
    <row r="22644" spans="1:8" ht="15" hidden="1" thickBot="1">
      <c r="A22644" s="409">
        <v>202211</v>
      </c>
      <c r="B22644" s="196" t="s">
        <v>1129</v>
      </c>
      <c r="C22644" s="197" t="s">
        <v>791</v>
      </c>
      <c r="D22644" s="198" t="s">
        <v>337</v>
      </c>
      <c r="E22644" s="421">
        <v>141438</v>
      </c>
      <c r="F22644" s="413">
        <v>167.28</v>
      </c>
      <c r="G22644" s="414">
        <f t="shared" si="706"/>
        <v>845.51649928263987</v>
      </c>
      <c r="H22644" s="415">
        <f t="shared" si="707"/>
        <v>4.2275824964131994</v>
      </c>
    </row>
    <row r="22645" spans="1:8" ht="15" hidden="1" thickBot="1">
      <c r="A22645" s="409">
        <v>202211</v>
      </c>
      <c r="B22645" s="196" t="s">
        <v>1130</v>
      </c>
      <c r="C22645" s="197" t="s">
        <v>791</v>
      </c>
      <c r="D22645" s="198" t="s">
        <v>337</v>
      </c>
      <c r="E22645" s="421">
        <v>143450</v>
      </c>
      <c r="F22645" s="413">
        <v>167.28</v>
      </c>
      <c r="G22645" s="414">
        <f t="shared" si="706"/>
        <v>857.54423720707791</v>
      </c>
      <c r="H22645" s="415">
        <f t="shared" si="707"/>
        <v>4.2877211860353892</v>
      </c>
    </row>
    <row r="22646" spans="1:8" ht="15" hidden="1" thickBot="1">
      <c r="A22646" s="409">
        <v>202211</v>
      </c>
      <c r="B22646" s="196" t="s">
        <v>1131</v>
      </c>
      <c r="C22646" s="197" t="s">
        <v>791</v>
      </c>
      <c r="D22646" s="198" t="s">
        <v>339</v>
      </c>
      <c r="E22646" s="421">
        <v>717</v>
      </c>
      <c r="F22646" s="413">
        <v>167.28</v>
      </c>
      <c r="G22646" s="414">
        <f t="shared" si="706"/>
        <v>4.2862266857962696</v>
      </c>
      <c r="H22646" s="415">
        <f t="shared" si="707"/>
        <v>4.2862266857962696</v>
      </c>
    </row>
    <row r="22647" spans="1:8" ht="15" hidden="1" thickBot="1">
      <c r="A22647" s="409">
        <v>202211</v>
      </c>
      <c r="B22647" s="196" t="s">
        <v>1132</v>
      </c>
      <c r="C22647" s="197" t="s">
        <v>791</v>
      </c>
      <c r="D22647" s="198" t="s">
        <v>337</v>
      </c>
      <c r="E22647" s="421">
        <v>143450</v>
      </c>
      <c r="F22647" s="413">
        <v>167.28</v>
      </c>
      <c r="G22647" s="414">
        <f t="shared" si="706"/>
        <v>857.54423720707791</v>
      </c>
      <c r="H22647" s="415">
        <f t="shared" si="707"/>
        <v>4.2877211860353892</v>
      </c>
    </row>
    <row r="22648" spans="1:8" ht="15" hidden="1" thickBot="1">
      <c r="A22648" s="409">
        <v>202211</v>
      </c>
      <c r="B22648" s="196" t="s">
        <v>1133</v>
      </c>
      <c r="C22648" s="197" t="s">
        <v>791</v>
      </c>
      <c r="D22648" s="198" t="s">
        <v>339</v>
      </c>
      <c r="E22648" s="421">
        <v>717</v>
      </c>
      <c r="F22648" s="413">
        <v>167.28</v>
      </c>
      <c r="G22648" s="414">
        <f t="shared" si="706"/>
        <v>4.2862266857962696</v>
      </c>
      <c r="H22648" s="415">
        <f t="shared" si="707"/>
        <v>4.2862266857962696</v>
      </c>
    </row>
    <row r="22649" spans="1:8" ht="15" hidden="1" thickBot="1">
      <c r="A22649" s="409">
        <v>202211</v>
      </c>
      <c r="B22649" s="196" t="s">
        <v>1134</v>
      </c>
      <c r="C22649" s="197" t="s">
        <v>791</v>
      </c>
      <c r="D22649" s="198" t="s">
        <v>337</v>
      </c>
      <c r="E22649" s="421">
        <v>141438</v>
      </c>
      <c r="F22649" s="413">
        <v>167.28</v>
      </c>
      <c r="G22649" s="414">
        <f t="shared" si="706"/>
        <v>845.51649928263987</v>
      </c>
      <c r="H22649" s="415">
        <f t="shared" si="707"/>
        <v>4.2275824964131994</v>
      </c>
    </row>
    <row r="22650" spans="1:8" ht="15" hidden="1" thickBot="1">
      <c r="A22650" s="409">
        <v>202211</v>
      </c>
      <c r="B22650" s="196" t="s">
        <v>1135</v>
      </c>
      <c r="C22650" s="197" t="s">
        <v>791</v>
      </c>
      <c r="D22650" s="198" t="s">
        <v>337</v>
      </c>
      <c r="E22650" s="421">
        <v>130532</v>
      </c>
      <c r="F22650" s="413">
        <v>167.28</v>
      </c>
      <c r="G22650" s="414">
        <f t="shared" si="706"/>
        <v>780.32042085126739</v>
      </c>
      <c r="H22650" s="415">
        <f t="shared" si="707"/>
        <v>3.9016021042563369</v>
      </c>
    </row>
    <row r="22651" spans="1:8" ht="15" hidden="1" thickBot="1">
      <c r="A22651" s="409">
        <v>202211</v>
      </c>
      <c r="B22651" s="196" t="s">
        <v>1136</v>
      </c>
      <c r="C22651" s="197" t="s">
        <v>791</v>
      </c>
      <c r="D22651" s="198" t="s">
        <v>339</v>
      </c>
      <c r="E22651" s="421">
        <v>653</v>
      </c>
      <c r="F22651" s="413">
        <v>167.28</v>
      </c>
      <c r="G22651" s="414">
        <f t="shared" si="706"/>
        <v>3.9036346245815401</v>
      </c>
      <c r="H22651" s="415">
        <f t="shared" si="707"/>
        <v>3.9036346245815401</v>
      </c>
    </row>
    <row r="22652" spans="1:8" ht="15" hidden="1" thickBot="1">
      <c r="A22652" s="409">
        <v>202211</v>
      </c>
      <c r="B22652" s="196" t="s">
        <v>1137</v>
      </c>
      <c r="C22652" s="197" t="s">
        <v>791</v>
      </c>
      <c r="D22652" s="198" t="s">
        <v>337</v>
      </c>
      <c r="E22652" s="421">
        <v>156586</v>
      </c>
      <c r="F22652" s="413">
        <v>167.28</v>
      </c>
      <c r="G22652" s="414">
        <f t="shared" si="706"/>
        <v>936.07125777140129</v>
      </c>
      <c r="H22652" s="415">
        <f t="shared" si="707"/>
        <v>4.6803562888570065</v>
      </c>
    </row>
    <row r="22653" spans="1:8" ht="15" hidden="1" thickBot="1">
      <c r="A22653" s="409">
        <v>202211</v>
      </c>
      <c r="B22653" s="196" t="s">
        <v>1138</v>
      </c>
      <c r="C22653" s="197" t="s">
        <v>791</v>
      </c>
      <c r="D22653" s="198" t="s">
        <v>339</v>
      </c>
      <c r="E22653" s="421">
        <v>783</v>
      </c>
      <c r="F22653" s="413">
        <v>167.28</v>
      </c>
      <c r="G22653" s="414">
        <f t="shared" si="706"/>
        <v>4.6807747489239597</v>
      </c>
      <c r="H22653" s="415">
        <f t="shared" si="707"/>
        <v>4.6807747489239597</v>
      </c>
    </row>
    <row r="22654" spans="1:8" ht="15" hidden="1" thickBot="1">
      <c r="A22654" s="409">
        <v>202211</v>
      </c>
      <c r="B22654" s="196" t="s">
        <v>1139</v>
      </c>
      <c r="C22654" s="197" t="s">
        <v>791</v>
      </c>
      <c r="D22654" s="198" t="s">
        <v>337</v>
      </c>
      <c r="E22654" s="421">
        <v>151742</v>
      </c>
      <c r="F22654" s="413">
        <v>167.28</v>
      </c>
      <c r="G22654" s="414">
        <f t="shared" si="706"/>
        <v>907.11382113821139</v>
      </c>
      <c r="H22654" s="415">
        <f t="shared" si="707"/>
        <v>4.5355691056910565</v>
      </c>
    </row>
    <row r="22655" spans="1:8" ht="15" hidden="1" thickBot="1">
      <c r="A22655" s="409">
        <v>202211</v>
      </c>
      <c r="B22655" s="196" t="s">
        <v>1140</v>
      </c>
      <c r="C22655" s="197" t="s">
        <v>791</v>
      </c>
      <c r="D22655" s="198" t="s">
        <v>339</v>
      </c>
      <c r="E22655" s="421">
        <v>759</v>
      </c>
      <c r="F22655" s="413">
        <v>167.28</v>
      </c>
      <c r="G22655" s="414">
        <f t="shared" si="706"/>
        <v>4.537302725968436</v>
      </c>
      <c r="H22655" s="415">
        <f t="shared" si="707"/>
        <v>4.537302725968436</v>
      </c>
    </row>
    <row r="22656" spans="1:8" ht="15" hidden="1" thickBot="1">
      <c r="A22656" s="409">
        <v>202211</v>
      </c>
      <c r="B22656" s="196" t="s">
        <v>1141</v>
      </c>
      <c r="C22656" s="197" t="s">
        <v>791</v>
      </c>
      <c r="D22656" s="198" t="s">
        <v>337</v>
      </c>
      <c r="E22656" s="421">
        <v>153475</v>
      </c>
      <c r="F22656" s="413">
        <v>167.28</v>
      </c>
      <c r="G22656" s="414">
        <f t="shared" si="706"/>
        <v>917.47369679579151</v>
      </c>
      <c r="H22656" s="415">
        <f t="shared" si="707"/>
        <v>4.5873684839789579</v>
      </c>
    </row>
    <row r="22657" spans="1:8" ht="15" hidden="1" thickBot="1">
      <c r="A22657" s="409">
        <v>202211</v>
      </c>
      <c r="B22657" s="196" t="s">
        <v>1142</v>
      </c>
      <c r="C22657" s="197" t="s">
        <v>791</v>
      </c>
      <c r="D22657" s="198" t="s">
        <v>339</v>
      </c>
      <c r="E22657" s="421">
        <v>767</v>
      </c>
      <c r="F22657" s="413">
        <v>167.28</v>
      </c>
      <c r="G22657" s="414">
        <f t="shared" si="706"/>
        <v>4.5851267336202772</v>
      </c>
      <c r="H22657" s="415">
        <f t="shared" si="707"/>
        <v>4.5851267336202772</v>
      </c>
    </row>
    <row r="22658" spans="1:8" ht="15" hidden="1" thickBot="1">
      <c r="A22658" s="409">
        <v>202211</v>
      </c>
      <c r="B22658" s="196" t="s">
        <v>1143</v>
      </c>
      <c r="C22658" s="197" t="s">
        <v>791</v>
      </c>
      <c r="D22658" s="198" t="s">
        <v>337</v>
      </c>
      <c r="E22658" s="421">
        <v>131207</v>
      </c>
      <c r="F22658" s="413">
        <v>167.28</v>
      </c>
      <c r="G22658" s="414">
        <f t="shared" ref="G22658:G22721" si="708">+E22658/F22658</f>
        <v>784.35557149689146</v>
      </c>
      <c r="H22658" s="415">
        <f t="shared" ref="H22658:H22721" si="709">IF(D22658="TB",G22658/200,IF(D22658="LT",G22658,"VER"))</f>
        <v>3.9217778574844573</v>
      </c>
    </row>
    <row r="22659" spans="1:8" ht="15" hidden="1" thickBot="1">
      <c r="A22659" s="409">
        <v>202211</v>
      </c>
      <c r="B22659" s="196" t="s">
        <v>1144</v>
      </c>
      <c r="C22659" s="197" t="s">
        <v>791</v>
      </c>
      <c r="D22659" s="198" t="s">
        <v>339</v>
      </c>
      <c r="E22659" s="421">
        <v>656</v>
      </c>
      <c r="F22659" s="413">
        <v>167.28</v>
      </c>
      <c r="G22659" s="414">
        <f t="shared" si="708"/>
        <v>3.9215686274509802</v>
      </c>
      <c r="H22659" s="415">
        <f t="shared" si="709"/>
        <v>3.9215686274509802</v>
      </c>
    </row>
    <row r="22660" spans="1:8" ht="15" hidden="1" thickBot="1">
      <c r="A22660" s="409">
        <v>202211</v>
      </c>
      <c r="B22660" s="196" t="s">
        <v>1145</v>
      </c>
      <c r="C22660" s="197" t="s">
        <v>791</v>
      </c>
      <c r="D22660" s="198" t="s">
        <v>337</v>
      </c>
      <c r="E22660" s="421">
        <v>135327</v>
      </c>
      <c r="F22660" s="413">
        <v>167.28</v>
      </c>
      <c r="G22660" s="414">
        <f t="shared" si="708"/>
        <v>808.98493543758968</v>
      </c>
      <c r="H22660" s="415">
        <f t="shared" si="709"/>
        <v>4.0449246771879483</v>
      </c>
    </row>
    <row r="22661" spans="1:8" ht="15" hidden="1" thickBot="1">
      <c r="A22661" s="409">
        <v>202211</v>
      </c>
      <c r="B22661" s="196" t="s">
        <v>1146</v>
      </c>
      <c r="C22661" s="197" t="s">
        <v>791</v>
      </c>
      <c r="D22661" s="198" t="s">
        <v>337</v>
      </c>
      <c r="E22661" s="421">
        <v>146717</v>
      </c>
      <c r="F22661" s="413">
        <v>167.28</v>
      </c>
      <c r="G22661" s="414">
        <f t="shared" si="708"/>
        <v>877.07436633189866</v>
      </c>
      <c r="H22661" s="415">
        <f t="shared" si="709"/>
        <v>4.3853718316594934</v>
      </c>
    </row>
    <row r="22662" spans="1:8" ht="15" hidden="1" thickBot="1">
      <c r="A22662" s="409">
        <v>202211</v>
      </c>
      <c r="B22662" s="196" t="s">
        <v>1147</v>
      </c>
      <c r="C22662" s="197" t="s">
        <v>791</v>
      </c>
      <c r="D22662" s="198" t="s">
        <v>339</v>
      </c>
      <c r="E22662" s="421">
        <v>734</v>
      </c>
      <c r="F22662" s="413">
        <v>167.28</v>
      </c>
      <c r="G22662" s="414">
        <f t="shared" si="708"/>
        <v>4.3878527020564322</v>
      </c>
      <c r="H22662" s="415">
        <f t="shared" si="709"/>
        <v>4.3878527020564322</v>
      </c>
    </row>
    <row r="22663" spans="1:8" ht="15" hidden="1" thickBot="1">
      <c r="A22663" s="409">
        <v>202211</v>
      </c>
      <c r="B22663" s="196" t="s">
        <v>1148</v>
      </c>
      <c r="C22663" s="197" t="s">
        <v>791</v>
      </c>
      <c r="D22663" s="198" t="s">
        <v>339</v>
      </c>
      <c r="E22663" s="421">
        <v>677</v>
      </c>
      <c r="F22663" s="413">
        <v>167.28</v>
      </c>
      <c r="G22663" s="414">
        <f t="shared" si="708"/>
        <v>4.0471066475370634</v>
      </c>
      <c r="H22663" s="415">
        <f t="shared" si="709"/>
        <v>4.0471066475370634</v>
      </c>
    </row>
    <row r="22664" spans="1:8" ht="15" hidden="1" thickBot="1">
      <c r="A22664" s="409">
        <v>202211</v>
      </c>
      <c r="B22664" s="196" t="s">
        <v>1149</v>
      </c>
      <c r="C22664" s="197" t="s">
        <v>791</v>
      </c>
      <c r="D22664" s="198" t="s">
        <v>337</v>
      </c>
      <c r="E22664" s="421">
        <v>163398</v>
      </c>
      <c r="F22664" s="413">
        <v>167.28</v>
      </c>
      <c r="G22664" s="414">
        <f t="shared" si="708"/>
        <v>976.79340028694401</v>
      </c>
      <c r="H22664" s="415">
        <f t="shared" si="709"/>
        <v>4.8839670014347201</v>
      </c>
    </row>
    <row r="22665" spans="1:8" ht="15" hidden="1" thickBot="1">
      <c r="A22665" s="409">
        <v>202211</v>
      </c>
      <c r="B22665" s="196" t="s">
        <v>1150</v>
      </c>
      <c r="C22665" s="197" t="s">
        <v>791</v>
      </c>
      <c r="D22665" s="198" t="s">
        <v>337</v>
      </c>
      <c r="E22665" s="421">
        <v>158566</v>
      </c>
      <c r="F22665" s="413">
        <v>167.28</v>
      </c>
      <c r="G22665" s="414">
        <f t="shared" si="708"/>
        <v>947.90769966523192</v>
      </c>
      <c r="H22665" s="415">
        <f t="shared" si="709"/>
        <v>4.7395384983261595</v>
      </c>
    </row>
    <row r="22666" spans="1:8" ht="15" hidden="1" thickBot="1">
      <c r="A22666" s="409">
        <v>202211</v>
      </c>
      <c r="B22666" s="196" t="s">
        <v>1151</v>
      </c>
      <c r="C22666" s="197" t="s">
        <v>791</v>
      </c>
      <c r="D22666" s="198" t="s">
        <v>339</v>
      </c>
      <c r="E22666" s="421">
        <v>817</v>
      </c>
      <c r="F22666" s="413">
        <v>167.28</v>
      </c>
      <c r="G22666" s="414">
        <f t="shared" si="708"/>
        <v>4.8840267814442848</v>
      </c>
      <c r="H22666" s="415">
        <f t="shared" si="709"/>
        <v>4.8840267814442848</v>
      </c>
    </row>
    <row r="22667" spans="1:8" ht="15" hidden="1" thickBot="1">
      <c r="A22667" s="409">
        <v>202211</v>
      </c>
      <c r="B22667" s="196" t="s">
        <v>1152</v>
      </c>
      <c r="C22667" s="197" t="s">
        <v>791</v>
      </c>
      <c r="D22667" s="198" t="s">
        <v>337</v>
      </c>
      <c r="E22667" s="421">
        <v>127066</v>
      </c>
      <c r="F22667" s="413">
        <v>167.28</v>
      </c>
      <c r="G22667" s="414">
        <f t="shared" si="708"/>
        <v>759.60066953610715</v>
      </c>
      <c r="H22667" s="415">
        <f t="shared" si="709"/>
        <v>3.7980033476805359</v>
      </c>
    </row>
    <row r="22668" spans="1:8" ht="15" hidden="1" thickBot="1">
      <c r="A22668" s="409">
        <v>202211</v>
      </c>
      <c r="B22668" s="196" t="s">
        <v>1153</v>
      </c>
      <c r="C22668" s="197" t="s">
        <v>2661</v>
      </c>
      <c r="D22668" s="198" t="s">
        <v>339</v>
      </c>
      <c r="E22668" s="421">
        <v>635</v>
      </c>
      <c r="F22668" s="413">
        <v>167.28</v>
      </c>
      <c r="G22668" s="414">
        <f t="shared" si="708"/>
        <v>3.7960306073648971</v>
      </c>
      <c r="H22668" s="415">
        <f t="shared" si="709"/>
        <v>3.7960306073648971</v>
      </c>
    </row>
    <row r="22669" spans="1:8" ht="15" hidden="1" thickBot="1">
      <c r="A22669" s="409">
        <v>202211</v>
      </c>
      <c r="B22669" s="196" t="s">
        <v>2662</v>
      </c>
      <c r="C22669" s="197" t="s">
        <v>2663</v>
      </c>
      <c r="D22669" s="198" t="s">
        <v>337</v>
      </c>
      <c r="E22669" s="421">
        <v>115077</v>
      </c>
      <c r="F22669" s="413">
        <v>167.28</v>
      </c>
      <c r="G22669" s="414">
        <f t="shared" si="708"/>
        <v>687.93041606886652</v>
      </c>
      <c r="H22669" s="415">
        <f t="shared" si="709"/>
        <v>3.4396520803443327</v>
      </c>
    </row>
    <row r="22670" spans="1:8" ht="15" hidden="1" thickBot="1">
      <c r="A22670" s="409">
        <v>202211</v>
      </c>
      <c r="B22670" s="196" t="s">
        <v>2664</v>
      </c>
      <c r="C22670" s="197" t="s">
        <v>2665</v>
      </c>
      <c r="D22670" s="198" t="s">
        <v>339</v>
      </c>
      <c r="E22670" s="421">
        <v>575</v>
      </c>
      <c r="F22670" s="413">
        <v>167.28</v>
      </c>
      <c r="G22670" s="414">
        <f t="shared" si="708"/>
        <v>3.4373505499760881</v>
      </c>
      <c r="H22670" s="415">
        <f t="shared" si="709"/>
        <v>3.4373505499760881</v>
      </c>
    </row>
    <row r="22671" spans="1:8" ht="15" hidden="1" thickBot="1">
      <c r="A22671" s="409">
        <v>202211</v>
      </c>
      <c r="B22671" s="196" t="s">
        <v>1154</v>
      </c>
      <c r="C22671" s="197" t="s">
        <v>791</v>
      </c>
      <c r="D22671" s="198" t="s">
        <v>337</v>
      </c>
      <c r="E22671" s="421">
        <v>129501</v>
      </c>
      <c r="F22671" s="413">
        <v>167.28</v>
      </c>
      <c r="G22671" s="414">
        <f t="shared" si="708"/>
        <v>774.15710186513627</v>
      </c>
      <c r="H22671" s="415">
        <f t="shared" si="709"/>
        <v>3.8707855093256813</v>
      </c>
    </row>
    <row r="22672" spans="1:8" ht="15" hidden="1" thickBot="1">
      <c r="A22672" s="409">
        <v>202211</v>
      </c>
      <c r="B22672" s="196" t="s">
        <v>1155</v>
      </c>
      <c r="C22672" s="197" t="s">
        <v>791</v>
      </c>
      <c r="D22672" s="198" t="s">
        <v>339</v>
      </c>
      <c r="E22672" s="421">
        <v>647</v>
      </c>
      <c r="F22672" s="413">
        <v>167.28</v>
      </c>
      <c r="G22672" s="414">
        <f t="shared" si="708"/>
        <v>3.8677666188426589</v>
      </c>
      <c r="H22672" s="415">
        <f t="shared" si="709"/>
        <v>3.8677666188426589</v>
      </c>
    </row>
    <row r="22673" spans="1:8" ht="15" hidden="1" thickBot="1">
      <c r="A22673" s="409">
        <v>202211</v>
      </c>
      <c r="B22673" s="196" t="s">
        <v>1156</v>
      </c>
      <c r="C22673" s="197" t="s">
        <v>791</v>
      </c>
      <c r="D22673" s="198" t="s">
        <v>337</v>
      </c>
      <c r="E22673" s="421">
        <v>121848</v>
      </c>
      <c r="F22673" s="413">
        <v>167.28</v>
      </c>
      <c r="G22673" s="414">
        <f t="shared" si="708"/>
        <v>728.40746054519366</v>
      </c>
      <c r="H22673" s="415">
        <f t="shared" si="709"/>
        <v>3.6420373027259685</v>
      </c>
    </row>
    <row r="22674" spans="1:8" ht="15" hidden="1" thickBot="1">
      <c r="A22674" s="409">
        <v>202211</v>
      </c>
      <c r="B22674" s="196" t="s">
        <v>1157</v>
      </c>
      <c r="C22674" s="197" t="s">
        <v>791</v>
      </c>
      <c r="D22674" s="198" t="s">
        <v>339</v>
      </c>
      <c r="E22674" s="421">
        <v>609</v>
      </c>
      <c r="F22674" s="413">
        <v>167.28</v>
      </c>
      <c r="G22674" s="414">
        <f t="shared" si="708"/>
        <v>3.6406025824964132</v>
      </c>
      <c r="H22674" s="415">
        <f t="shared" si="709"/>
        <v>3.6406025824964132</v>
      </c>
    </row>
    <row r="22675" spans="1:8" ht="15" hidden="1" thickBot="1">
      <c r="A22675" s="409">
        <v>202211</v>
      </c>
      <c r="B22675" s="196" t="s">
        <v>1158</v>
      </c>
      <c r="C22675" s="197" t="s">
        <v>791</v>
      </c>
      <c r="D22675" s="198" t="s">
        <v>337</v>
      </c>
      <c r="E22675" s="421">
        <v>122858</v>
      </c>
      <c r="F22675" s="413">
        <v>167.28</v>
      </c>
      <c r="G22675" s="414">
        <f t="shared" si="708"/>
        <v>734.44524151123869</v>
      </c>
      <c r="H22675" s="415">
        <f t="shared" si="709"/>
        <v>3.6722262075561933</v>
      </c>
    </row>
    <row r="22676" spans="1:8" ht="15" hidden="1" thickBot="1">
      <c r="A22676" s="409">
        <v>202211</v>
      </c>
      <c r="B22676" s="196" t="s">
        <v>1159</v>
      </c>
      <c r="C22676" s="197" t="s">
        <v>791</v>
      </c>
      <c r="D22676" s="198" t="s">
        <v>337</v>
      </c>
      <c r="E22676" s="421">
        <v>124828</v>
      </c>
      <c r="F22676" s="413">
        <v>167.28</v>
      </c>
      <c r="G22676" s="414">
        <f t="shared" si="708"/>
        <v>746.22190339550457</v>
      </c>
      <c r="H22676" s="415">
        <f t="shared" si="709"/>
        <v>3.731109516977523</v>
      </c>
    </row>
    <row r="22677" spans="1:8" ht="15" hidden="1" thickBot="1">
      <c r="A22677" s="409">
        <v>202211</v>
      </c>
      <c r="B22677" s="196" t="s">
        <v>1160</v>
      </c>
      <c r="C22677" s="197" t="s">
        <v>791</v>
      </c>
      <c r="D22677" s="198" t="s">
        <v>339</v>
      </c>
      <c r="E22677" s="421">
        <v>624</v>
      </c>
      <c r="F22677" s="413">
        <v>167.28</v>
      </c>
      <c r="G22677" s="414">
        <f t="shared" si="708"/>
        <v>3.7302725968436157</v>
      </c>
      <c r="H22677" s="415">
        <f t="shared" si="709"/>
        <v>3.7302725968436157</v>
      </c>
    </row>
    <row r="22678" spans="1:8" ht="15" hidden="1" thickBot="1">
      <c r="A22678" s="409">
        <v>202211</v>
      </c>
      <c r="B22678" s="196" t="s">
        <v>1161</v>
      </c>
      <c r="C22678" s="197" t="s">
        <v>791</v>
      </c>
      <c r="D22678" s="198" t="s">
        <v>337</v>
      </c>
      <c r="E22678" s="421">
        <v>140130</v>
      </c>
      <c r="F22678" s="413">
        <v>167.28</v>
      </c>
      <c r="G22678" s="414">
        <f t="shared" si="708"/>
        <v>837.69727403156389</v>
      </c>
      <c r="H22678" s="415">
        <f t="shared" si="709"/>
        <v>4.1884863701578192</v>
      </c>
    </row>
    <row r="22679" spans="1:8" ht="15" hidden="1" thickBot="1">
      <c r="A22679" s="409">
        <v>202211</v>
      </c>
      <c r="B22679" s="196" t="s">
        <v>1162</v>
      </c>
      <c r="C22679" s="197" t="s">
        <v>791</v>
      </c>
      <c r="D22679" s="198" t="s">
        <v>339</v>
      </c>
      <c r="E22679" s="421">
        <v>701</v>
      </c>
      <c r="F22679" s="413">
        <v>167.28</v>
      </c>
      <c r="G22679" s="414">
        <f t="shared" si="708"/>
        <v>4.1905786704925871</v>
      </c>
      <c r="H22679" s="415">
        <f t="shared" si="709"/>
        <v>4.1905786704925871</v>
      </c>
    </row>
    <row r="22680" spans="1:8" ht="15" hidden="1" thickBot="1">
      <c r="A22680" s="409">
        <v>202211</v>
      </c>
      <c r="B22680" s="196" t="s">
        <v>1163</v>
      </c>
      <c r="C22680" s="197" t="s">
        <v>791</v>
      </c>
      <c r="D22680" s="198" t="s">
        <v>337</v>
      </c>
      <c r="E22680" s="421">
        <v>168210</v>
      </c>
      <c r="F22680" s="413">
        <v>167.28</v>
      </c>
      <c r="G22680" s="414">
        <f t="shared" si="708"/>
        <v>1005.5595408895265</v>
      </c>
      <c r="H22680" s="415">
        <f t="shared" si="709"/>
        <v>5.0277977044476323</v>
      </c>
    </row>
    <row r="22681" spans="1:8" ht="15" hidden="1" thickBot="1">
      <c r="A22681" s="409">
        <v>202211</v>
      </c>
      <c r="B22681" s="196" t="s">
        <v>1164</v>
      </c>
      <c r="C22681" s="197" t="s">
        <v>791</v>
      </c>
      <c r="D22681" s="198" t="s">
        <v>337</v>
      </c>
      <c r="E22681" s="421">
        <v>127023</v>
      </c>
      <c r="F22681" s="413">
        <v>167.28</v>
      </c>
      <c r="G22681" s="414">
        <f t="shared" si="708"/>
        <v>759.34361549497851</v>
      </c>
      <c r="H22681" s="415">
        <f t="shared" si="709"/>
        <v>3.7967180774748925</v>
      </c>
    </row>
    <row r="22682" spans="1:8" ht="15" hidden="1" thickBot="1">
      <c r="A22682" s="409">
        <v>202211</v>
      </c>
      <c r="B22682" s="196" t="s">
        <v>1165</v>
      </c>
      <c r="C22682" s="197" t="s">
        <v>791</v>
      </c>
      <c r="D22682" s="198" t="s">
        <v>339</v>
      </c>
      <c r="E22682" s="421">
        <v>635</v>
      </c>
      <c r="F22682" s="413">
        <v>167.28</v>
      </c>
      <c r="G22682" s="414">
        <f t="shared" si="708"/>
        <v>3.7960306073648971</v>
      </c>
      <c r="H22682" s="415">
        <f t="shared" si="709"/>
        <v>3.7960306073648971</v>
      </c>
    </row>
    <row r="22683" spans="1:8" ht="15" hidden="1" thickBot="1">
      <c r="A22683" s="409">
        <v>202211</v>
      </c>
      <c r="B22683" s="196" t="s">
        <v>1166</v>
      </c>
      <c r="C22683" s="197" t="s">
        <v>791</v>
      </c>
      <c r="D22683" s="198" t="s">
        <v>337</v>
      </c>
      <c r="E22683" s="421">
        <v>106662</v>
      </c>
      <c r="F22683" s="413">
        <v>167.28</v>
      </c>
      <c r="G22683" s="414">
        <f t="shared" si="708"/>
        <v>637.62553802008608</v>
      </c>
      <c r="H22683" s="415">
        <f t="shared" si="709"/>
        <v>3.1881276901004303</v>
      </c>
    </row>
    <row r="22684" spans="1:8" ht="15" hidden="1" thickBot="1">
      <c r="A22684" s="409">
        <v>202211</v>
      </c>
      <c r="B22684" s="196" t="s">
        <v>1167</v>
      </c>
      <c r="C22684" s="197" t="s">
        <v>791</v>
      </c>
      <c r="D22684" s="198" t="s">
        <v>337</v>
      </c>
      <c r="E22684" s="421">
        <v>118168</v>
      </c>
      <c r="F22684" s="413">
        <v>167.28</v>
      </c>
      <c r="G22684" s="414">
        <f t="shared" si="708"/>
        <v>706.40841702534669</v>
      </c>
      <c r="H22684" s="415">
        <f t="shared" si="709"/>
        <v>3.5320420851267333</v>
      </c>
    </row>
    <row r="22685" spans="1:8" ht="15" hidden="1" thickBot="1">
      <c r="A22685" s="409">
        <v>202211</v>
      </c>
      <c r="B22685" s="196" t="s">
        <v>1168</v>
      </c>
      <c r="C22685" s="197" t="s">
        <v>791</v>
      </c>
      <c r="D22685" s="198" t="s">
        <v>337</v>
      </c>
      <c r="E22685" s="421">
        <v>151565</v>
      </c>
      <c r="F22685" s="413">
        <v>167.28</v>
      </c>
      <c r="G22685" s="414">
        <f t="shared" si="708"/>
        <v>906.05571496891434</v>
      </c>
      <c r="H22685" s="415">
        <f t="shared" si="709"/>
        <v>4.530278574844572</v>
      </c>
    </row>
    <row r="22686" spans="1:8" ht="15" hidden="1" thickBot="1">
      <c r="A22686" s="409">
        <v>202211</v>
      </c>
      <c r="B22686" s="196" t="s">
        <v>1169</v>
      </c>
      <c r="C22686" s="197" t="s">
        <v>791</v>
      </c>
      <c r="D22686" s="198" t="s">
        <v>339</v>
      </c>
      <c r="E22686" s="421">
        <v>758</v>
      </c>
      <c r="F22686" s="413">
        <v>167.28</v>
      </c>
      <c r="G22686" s="414">
        <f t="shared" si="708"/>
        <v>4.5313247250119559</v>
      </c>
      <c r="H22686" s="415">
        <f t="shared" si="709"/>
        <v>4.5313247250119559</v>
      </c>
    </row>
    <row r="22687" spans="1:8" ht="15" hidden="1" thickBot="1">
      <c r="A22687" s="409">
        <v>202211</v>
      </c>
      <c r="B22687" s="196" t="s">
        <v>1170</v>
      </c>
      <c r="C22687" s="197" t="s">
        <v>791</v>
      </c>
      <c r="D22687" s="198" t="s">
        <v>337</v>
      </c>
      <c r="E22687" s="421">
        <v>124852</v>
      </c>
      <c r="F22687" s="413">
        <v>167.28</v>
      </c>
      <c r="G22687" s="414">
        <f t="shared" si="708"/>
        <v>746.36537541846008</v>
      </c>
      <c r="H22687" s="415">
        <f t="shared" si="709"/>
        <v>3.7318268770923004</v>
      </c>
    </row>
    <row r="22688" spans="1:8" ht="15" hidden="1" thickBot="1">
      <c r="A22688" s="409">
        <v>202211</v>
      </c>
      <c r="B22688" s="196" t="s">
        <v>1171</v>
      </c>
      <c r="C22688" s="197" t="s">
        <v>791</v>
      </c>
      <c r="D22688" s="198" t="s">
        <v>337</v>
      </c>
      <c r="E22688" s="421">
        <v>130134</v>
      </c>
      <c r="F22688" s="413">
        <v>167.28</v>
      </c>
      <c r="G22688" s="414">
        <f t="shared" si="708"/>
        <v>777.94117647058818</v>
      </c>
      <c r="H22688" s="415">
        <f t="shared" si="709"/>
        <v>3.8897058823529407</v>
      </c>
    </row>
    <row r="22689" spans="1:8" ht="15" hidden="1" thickBot="1">
      <c r="A22689" s="409">
        <v>202211</v>
      </c>
      <c r="B22689" s="196" t="s">
        <v>1172</v>
      </c>
      <c r="C22689" s="197" t="s">
        <v>791</v>
      </c>
      <c r="D22689" s="198" t="s">
        <v>339</v>
      </c>
      <c r="E22689" s="421">
        <v>651</v>
      </c>
      <c r="F22689" s="413">
        <v>167.28</v>
      </c>
      <c r="G22689" s="414">
        <f t="shared" si="708"/>
        <v>3.8916786226685796</v>
      </c>
      <c r="H22689" s="415">
        <f t="shared" si="709"/>
        <v>3.8916786226685796</v>
      </c>
    </row>
    <row r="22690" spans="1:8" ht="15" hidden="1" thickBot="1">
      <c r="A22690" s="409">
        <v>202211</v>
      </c>
      <c r="B22690" s="196" t="s">
        <v>1173</v>
      </c>
      <c r="C22690" s="197" t="s">
        <v>791</v>
      </c>
      <c r="D22690" s="198" t="s">
        <v>339</v>
      </c>
      <c r="E22690" s="421">
        <v>624</v>
      </c>
      <c r="F22690" s="413">
        <v>167.28</v>
      </c>
      <c r="G22690" s="414">
        <f t="shared" si="708"/>
        <v>3.7302725968436157</v>
      </c>
      <c r="H22690" s="415">
        <f t="shared" si="709"/>
        <v>3.7302725968436157</v>
      </c>
    </row>
    <row r="22691" spans="1:8" ht="15" hidden="1" thickBot="1">
      <c r="A22691" s="409">
        <v>202211</v>
      </c>
      <c r="B22691" s="196" t="s">
        <v>1174</v>
      </c>
      <c r="C22691" s="197" t="s">
        <v>791</v>
      </c>
      <c r="D22691" s="198" t="s">
        <v>337</v>
      </c>
      <c r="E22691" s="421">
        <v>148364</v>
      </c>
      <c r="F22691" s="413">
        <v>167.28</v>
      </c>
      <c r="G22691" s="414">
        <f t="shared" si="708"/>
        <v>886.92013390722138</v>
      </c>
      <c r="H22691" s="415">
        <f t="shared" si="709"/>
        <v>4.4346006695361071</v>
      </c>
    </row>
    <row r="22692" spans="1:8" ht="15" hidden="1" thickBot="1">
      <c r="A22692" s="409">
        <v>202211</v>
      </c>
      <c r="B22692" s="196" t="s">
        <v>1175</v>
      </c>
      <c r="C22692" s="197" t="s">
        <v>791</v>
      </c>
      <c r="D22692" s="198" t="s">
        <v>337</v>
      </c>
      <c r="E22692" s="421">
        <v>130154</v>
      </c>
      <c r="F22692" s="413">
        <v>167.28</v>
      </c>
      <c r="G22692" s="414">
        <f t="shared" si="708"/>
        <v>778.06073648971778</v>
      </c>
      <c r="H22692" s="415">
        <f t="shared" si="709"/>
        <v>3.890303682448589</v>
      </c>
    </row>
    <row r="22693" spans="1:8" ht="15" hidden="1" thickBot="1">
      <c r="A22693" s="409">
        <v>202211</v>
      </c>
      <c r="B22693" s="196" t="s">
        <v>1176</v>
      </c>
      <c r="C22693" s="197" t="s">
        <v>791</v>
      </c>
      <c r="D22693" s="198" t="s">
        <v>337</v>
      </c>
      <c r="E22693" s="421">
        <v>154379</v>
      </c>
      <c r="F22693" s="413">
        <v>167.28</v>
      </c>
      <c r="G22693" s="414">
        <f t="shared" si="708"/>
        <v>922.87780966044954</v>
      </c>
      <c r="H22693" s="415">
        <f t="shared" si="709"/>
        <v>4.6143890483022476</v>
      </c>
    </row>
    <row r="22694" spans="1:8" ht="15" hidden="1" thickBot="1">
      <c r="A22694" s="409">
        <v>202211</v>
      </c>
      <c r="B22694" s="196" t="s">
        <v>1177</v>
      </c>
      <c r="C22694" s="197" t="s">
        <v>791</v>
      </c>
      <c r="D22694" s="198" t="s">
        <v>337</v>
      </c>
      <c r="E22694" s="421">
        <v>116710</v>
      </c>
      <c r="F22694" s="413">
        <v>167.28</v>
      </c>
      <c r="G22694" s="414">
        <f t="shared" si="708"/>
        <v>697.6924916307986</v>
      </c>
      <c r="H22694" s="415">
        <f t="shared" si="709"/>
        <v>3.4884624581539931</v>
      </c>
    </row>
    <row r="22695" spans="1:8" ht="15" hidden="1" thickBot="1">
      <c r="A22695" s="409">
        <v>202211</v>
      </c>
      <c r="B22695" s="196" t="s">
        <v>1178</v>
      </c>
      <c r="C22695" s="197" t="s">
        <v>791</v>
      </c>
      <c r="D22695" s="198" t="s">
        <v>339</v>
      </c>
      <c r="E22695" s="421">
        <v>584</v>
      </c>
      <c r="F22695" s="413">
        <v>167.28</v>
      </c>
      <c r="G22695" s="414">
        <f t="shared" si="708"/>
        <v>3.4911525585844094</v>
      </c>
      <c r="H22695" s="415">
        <f t="shared" si="709"/>
        <v>3.4911525585844094</v>
      </c>
    </row>
    <row r="22696" spans="1:8" ht="15" hidden="1" thickBot="1">
      <c r="A22696" s="409">
        <v>202211</v>
      </c>
      <c r="B22696" s="196" t="s">
        <v>1179</v>
      </c>
      <c r="C22696" s="197" t="s">
        <v>791</v>
      </c>
      <c r="D22696" s="198" t="s">
        <v>339</v>
      </c>
      <c r="E22696" s="421">
        <v>772</v>
      </c>
      <c r="F22696" s="413">
        <v>167.28</v>
      </c>
      <c r="G22696" s="414">
        <f t="shared" si="708"/>
        <v>4.6150167384026783</v>
      </c>
      <c r="H22696" s="415">
        <f t="shared" si="709"/>
        <v>4.6150167384026783</v>
      </c>
    </row>
    <row r="22697" spans="1:8" ht="15" hidden="1" thickBot="1">
      <c r="A22697" s="409">
        <v>202211</v>
      </c>
      <c r="B22697" s="196" t="s">
        <v>1180</v>
      </c>
      <c r="C22697" s="197" t="s">
        <v>791</v>
      </c>
      <c r="D22697" s="198" t="s">
        <v>337</v>
      </c>
      <c r="E22697" s="421">
        <v>177060</v>
      </c>
      <c r="F22697" s="413">
        <v>167.28</v>
      </c>
      <c r="G22697" s="414">
        <f t="shared" si="708"/>
        <v>1058.4648493543759</v>
      </c>
      <c r="H22697" s="415">
        <f t="shared" si="709"/>
        <v>5.2923242467718801</v>
      </c>
    </row>
    <row r="22698" spans="1:8" ht="15" hidden="1" thickBot="1">
      <c r="A22698" s="409">
        <v>202211</v>
      </c>
      <c r="B22698" s="196" t="s">
        <v>1181</v>
      </c>
      <c r="C22698" s="197" t="s">
        <v>791</v>
      </c>
      <c r="D22698" s="198" t="s">
        <v>339</v>
      </c>
      <c r="E22698" s="421">
        <v>885</v>
      </c>
      <c r="F22698" s="413">
        <v>167.28</v>
      </c>
      <c r="G22698" s="414">
        <f t="shared" si="708"/>
        <v>5.290530846484935</v>
      </c>
      <c r="H22698" s="415">
        <f t="shared" si="709"/>
        <v>5.290530846484935</v>
      </c>
    </row>
    <row r="22699" spans="1:8" ht="15" hidden="1" thickBot="1">
      <c r="A22699" s="409">
        <v>202211</v>
      </c>
      <c r="B22699" s="196" t="s">
        <v>1182</v>
      </c>
      <c r="C22699" s="197" t="s">
        <v>791</v>
      </c>
      <c r="D22699" s="198" t="s">
        <v>337</v>
      </c>
      <c r="E22699" s="421">
        <v>133574</v>
      </c>
      <c r="F22699" s="413">
        <v>167.28</v>
      </c>
      <c r="G22699" s="414">
        <f t="shared" si="708"/>
        <v>798.50549976087996</v>
      </c>
      <c r="H22699" s="415">
        <f t="shared" si="709"/>
        <v>3.9925274988043999</v>
      </c>
    </row>
    <row r="22700" spans="1:8" ht="15" hidden="1" thickBot="1">
      <c r="A22700" s="409">
        <v>202211</v>
      </c>
      <c r="B22700" s="196" t="s">
        <v>1183</v>
      </c>
      <c r="C22700" s="197" t="s">
        <v>791</v>
      </c>
      <c r="D22700" s="198" t="s">
        <v>339</v>
      </c>
      <c r="E22700" s="421">
        <v>668</v>
      </c>
      <c r="F22700" s="413">
        <v>167.28</v>
      </c>
      <c r="G22700" s="414">
        <f t="shared" si="708"/>
        <v>3.9933046389287421</v>
      </c>
      <c r="H22700" s="415">
        <f t="shared" si="709"/>
        <v>3.9933046389287421</v>
      </c>
    </row>
    <row r="22701" spans="1:8" ht="15" hidden="1" thickBot="1">
      <c r="A22701" s="409">
        <v>202211</v>
      </c>
      <c r="B22701" s="196" t="s">
        <v>2613</v>
      </c>
      <c r="C22701" s="197" t="s">
        <v>791</v>
      </c>
      <c r="D22701" s="198" t="s">
        <v>337</v>
      </c>
      <c r="E22701" s="421">
        <v>134402</v>
      </c>
      <c r="F22701" s="413">
        <v>167.28</v>
      </c>
      <c r="G22701" s="414">
        <f t="shared" si="708"/>
        <v>803.45528455284557</v>
      </c>
      <c r="H22701" s="415">
        <f t="shared" si="709"/>
        <v>4.0172764227642279</v>
      </c>
    </row>
    <row r="22702" spans="1:8" ht="15" hidden="1" thickBot="1">
      <c r="A22702" s="409">
        <v>202211</v>
      </c>
      <c r="B22702" s="196" t="s">
        <v>2614</v>
      </c>
      <c r="C22702" s="197" t="s">
        <v>791</v>
      </c>
      <c r="D22702" s="198" t="s">
        <v>339</v>
      </c>
      <c r="E22702" s="421">
        <v>672</v>
      </c>
      <c r="F22702" s="413">
        <v>167.28</v>
      </c>
      <c r="G22702" s="414">
        <f t="shared" si="708"/>
        <v>4.0172166427546632</v>
      </c>
      <c r="H22702" s="415">
        <f t="shared" si="709"/>
        <v>4.0172166427546632</v>
      </c>
    </row>
    <row r="22703" spans="1:8" ht="15" hidden="1" thickBot="1">
      <c r="A22703" s="409">
        <v>202211</v>
      </c>
      <c r="B22703" s="196" t="s">
        <v>1184</v>
      </c>
      <c r="C22703" s="197" t="s">
        <v>791</v>
      </c>
      <c r="D22703" s="198" t="s">
        <v>337</v>
      </c>
      <c r="E22703" s="421">
        <v>158976</v>
      </c>
      <c r="F22703" s="413">
        <v>167.28</v>
      </c>
      <c r="G22703" s="414">
        <f t="shared" si="708"/>
        <v>950.35868005738882</v>
      </c>
      <c r="H22703" s="415">
        <f t="shared" si="709"/>
        <v>4.7517934002869442</v>
      </c>
    </row>
    <row r="22704" spans="1:8" ht="15" hidden="1" thickBot="1">
      <c r="A22704" s="409">
        <v>202211</v>
      </c>
      <c r="B22704" s="196" t="s">
        <v>1185</v>
      </c>
      <c r="C22704" s="197" t="s">
        <v>791</v>
      </c>
      <c r="D22704" s="198" t="s">
        <v>339</v>
      </c>
      <c r="E22704" s="421">
        <v>795</v>
      </c>
      <c r="F22704" s="413">
        <v>167.28</v>
      </c>
      <c r="G22704" s="414">
        <f t="shared" si="708"/>
        <v>4.752510760401722</v>
      </c>
      <c r="H22704" s="415">
        <f t="shared" si="709"/>
        <v>4.752510760401722</v>
      </c>
    </row>
    <row r="22705" spans="1:8" ht="15" hidden="1" thickBot="1">
      <c r="A22705" s="409">
        <v>202211</v>
      </c>
      <c r="B22705" s="196" t="s">
        <v>2615</v>
      </c>
      <c r="C22705" s="197" t="s">
        <v>791</v>
      </c>
      <c r="D22705" s="198" t="s">
        <v>337</v>
      </c>
      <c r="E22705" s="421">
        <v>140590</v>
      </c>
      <c r="F22705" s="413">
        <v>167.28</v>
      </c>
      <c r="G22705" s="414">
        <f t="shared" si="708"/>
        <v>840.44715447154476</v>
      </c>
      <c r="H22705" s="415">
        <f t="shared" si="709"/>
        <v>4.2022357723577235</v>
      </c>
    </row>
    <row r="22706" spans="1:8" ht="15" hidden="1" thickBot="1">
      <c r="A22706" s="409">
        <v>202211</v>
      </c>
      <c r="B22706" s="196" t="s">
        <v>2616</v>
      </c>
      <c r="C22706" s="197" t="s">
        <v>791</v>
      </c>
      <c r="D22706" s="198" t="s">
        <v>339</v>
      </c>
      <c r="E22706" s="421">
        <v>703</v>
      </c>
      <c r="F22706" s="413">
        <v>167.28</v>
      </c>
      <c r="G22706" s="414">
        <f t="shared" si="708"/>
        <v>4.2025346724055472</v>
      </c>
      <c r="H22706" s="415">
        <f t="shared" si="709"/>
        <v>4.2025346724055472</v>
      </c>
    </row>
    <row r="22707" spans="1:8" ht="15" hidden="1" thickBot="1">
      <c r="A22707" s="409">
        <v>202211</v>
      </c>
      <c r="B22707" s="196" t="s">
        <v>2602</v>
      </c>
      <c r="C22707" s="197" t="s">
        <v>791</v>
      </c>
      <c r="D22707" s="198" t="s">
        <v>337</v>
      </c>
      <c r="E22707" s="421">
        <v>134100</v>
      </c>
      <c r="F22707" s="413">
        <v>167.28</v>
      </c>
      <c r="G22707" s="414">
        <f t="shared" si="708"/>
        <v>801.6499282639885</v>
      </c>
      <c r="H22707" s="415">
        <f t="shared" si="709"/>
        <v>4.0082496413199422</v>
      </c>
    </row>
    <row r="22708" spans="1:8" ht="15" hidden="1" thickBot="1">
      <c r="A22708" s="409">
        <v>202211</v>
      </c>
      <c r="B22708" s="196" t="s">
        <v>2603</v>
      </c>
      <c r="C22708" s="197" t="s">
        <v>791</v>
      </c>
      <c r="D22708" s="198" t="s">
        <v>339</v>
      </c>
      <c r="E22708" s="421">
        <v>670</v>
      </c>
      <c r="F22708" s="413">
        <v>167.28</v>
      </c>
      <c r="G22708" s="414">
        <f t="shared" si="708"/>
        <v>4.0052606408417022</v>
      </c>
      <c r="H22708" s="415">
        <f t="shared" si="709"/>
        <v>4.0052606408417022</v>
      </c>
    </row>
    <row r="22709" spans="1:8" ht="15" hidden="1" thickBot="1">
      <c r="A22709" s="409">
        <v>202211</v>
      </c>
      <c r="B22709" s="196" t="s">
        <v>1186</v>
      </c>
      <c r="C22709" s="197" t="s">
        <v>791</v>
      </c>
      <c r="D22709" s="198" t="s">
        <v>337</v>
      </c>
      <c r="E22709" s="421">
        <v>192984</v>
      </c>
      <c r="F22709" s="413">
        <v>167.28</v>
      </c>
      <c r="G22709" s="414">
        <f t="shared" si="708"/>
        <v>1153.6585365853659</v>
      </c>
      <c r="H22709" s="415">
        <f t="shared" si="709"/>
        <v>5.7682926829268295</v>
      </c>
    </row>
    <row r="22710" spans="1:8" ht="15" hidden="1" thickBot="1">
      <c r="A22710" s="409">
        <v>202211</v>
      </c>
      <c r="B22710" s="196" t="s">
        <v>1187</v>
      </c>
      <c r="C22710" s="197" t="s">
        <v>791</v>
      </c>
      <c r="D22710" s="198" t="s">
        <v>337</v>
      </c>
      <c r="E22710" s="421">
        <v>92740</v>
      </c>
      <c r="F22710" s="413">
        <v>167.28</v>
      </c>
      <c r="G22710" s="414">
        <f t="shared" si="708"/>
        <v>554.39980870396937</v>
      </c>
      <c r="H22710" s="415">
        <f t="shared" si="709"/>
        <v>2.7719990435198469</v>
      </c>
    </row>
    <row r="22711" spans="1:8" ht="15" hidden="1" thickBot="1">
      <c r="A22711" s="409">
        <v>202211</v>
      </c>
      <c r="B22711" s="196" t="s">
        <v>1188</v>
      </c>
      <c r="C22711" s="197" t="s">
        <v>791</v>
      </c>
      <c r="D22711" s="198" t="s">
        <v>339</v>
      </c>
      <c r="E22711" s="421">
        <v>464</v>
      </c>
      <c r="F22711" s="413">
        <v>167.28</v>
      </c>
      <c r="G22711" s="414">
        <f t="shared" si="708"/>
        <v>2.7737924438067911</v>
      </c>
      <c r="H22711" s="415">
        <f t="shared" si="709"/>
        <v>2.7737924438067911</v>
      </c>
    </row>
    <row r="22712" spans="1:8" ht="15" hidden="1" thickBot="1">
      <c r="A22712" s="409">
        <v>202211</v>
      </c>
      <c r="B22712" s="196" t="s">
        <v>1189</v>
      </c>
      <c r="C22712" s="197" t="s">
        <v>791</v>
      </c>
      <c r="D22712" s="198" t="s">
        <v>337</v>
      </c>
      <c r="E22712" s="421">
        <v>110228</v>
      </c>
      <c r="F22712" s="413">
        <v>167.28</v>
      </c>
      <c r="G22712" s="414">
        <f t="shared" si="708"/>
        <v>658.94308943089436</v>
      </c>
      <c r="H22712" s="415">
        <f t="shared" si="709"/>
        <v>3.2947154471544717</v>
      </c>
    </row>
    <row r="22713" spans="1:8" ht="15" hidden="1" thickBot="1">
      <c r="A22713" s="409">
        <v>202211</v>
      </c>
      <c r="B22713" s="196" t="s">
        <v>1190</v>
      </c>
      <c r="C22713" s="197" t="s">
        <v>791</v>
      </c>
      <c r="D22713" s="198" t="s">
        <v>339</v>
      </c>
      <c r="E22713" s="421">
        <v>551</v>
      </c>
      <c r="F22713" s="413">
        <v>167.28</v>
      </c>
      <c r="G22713" s="414">
        <f t="shared" si="708"/>
        <v>3.2938785270205644</v>
      </c>
      <c r="H22713" s="415">
        <f t="shared" si="709"/>
        <v>3.2938785270205644</v>
      </c>
    </row>
    <row r="22714" spans="1:8" ht="15" hidden="1" thickBot="1">
      <c r="A22714" s="409">
        <v>202211</v>
      </c>
      <c r="B22714" s="196" t="s">
        <v>1191</v>
      </c>
      <c r="C22714" s="197" t="s">
        <v>791</v>
      </c>
      <c r="D22714" s="198" t="s">
        <v>339</v>
      </c>
      <c r="E22714" s="421">
        <v>0.01</v>
      </c>
      <c r="F22714" s="413">
        <v>167.28</v>
      </c>
      <c r="G22714" s="414">
        <f t="shared" si="708"/>
        <v>5.9780009564801534E-5</v>
      </c>
      <c r="H22714" s="415">
        <f t="shared" si="709"/>
        <v>5.9780009564801534E-5</v>
      </c>
    </row>
    <row r="22715" spans="1:8" ht="15" hidden="1" thickBot="1">
      <c r="A22715" s="409">
        <v>202211</v>
      </c>
      <c r="B22715" s="196" t="s">
        <v>1192</v>
      </c>
      <c r="C22715" s="197" t="s">
        <v>791</v>
      </c>
      <c r="D22715" s="198" t="s">
        <v>337</v>
      </c>
      <c r="E22715" s="421">
        <v>112161</v>
      </c>
      <c r="F22715" s="413">
        <v>167.28</v>
      </c>
      <c r="G22715" s="414">
        <f t="shared" si="708"/>
        <v>670.49856527977045</v>
      </c>
      <c r="H22715" s="415">
        <f t="shared" si="709"/>
        <v>3.3524928263988523</v>
      </c>
    </row>
    <row r="22716" spans="1:8" ht="15" hidden="1" thickBot="1">
      <c r="A22716" s="409">
        <v>202211</v>
      </c>
      <c r="B22716" s="196" t="s">
        <v>1193</v>
      </c>
      <c r="C22716" s="197" t="s">
        <v>791</v>
      </c>
      <c r="D22716" s="198" t="s">
        <v>339</v>
      </c>
      <c r="E22716" s="421">
        <v>561</v>
      </c>
      <c r="F22716" s="413">
        <v>167.28</v>
      </c>
      <c r="G22716" s="414">
        <f t="shared" si="708"/>
        <v>3.3536585365853657</v>
      </c>
      <c r="H22716" s="415">
        <f t="shared" si="709"/>
        <v>3.3536585365853657</v>
      </c>
    </row>
    <row r="22717" spans="1:8" ht="15" hidden="1" thickBot="1">
      <c r="A22717" s="409">
        <v>202211</v>
      </c>
      <c r="B22717" s="196" t="s">
        <v>1194</v>
      </c>
      <c r="C22717" s="197" t="s">
        <v>791</v>
      </c>
      <c r="D22717" s="198" t="s">
        <v>337</v>
      </c>
      <c r="E22717" s="421">
        <v>133628</v>
      </c>
      <c r="F22717" s="413">
        <v>167.28</v>
      </c>
      <c r="G22717" s="414">
        <f t="shared" si="708"/>
        <v>798.82831181252993</v>
      </c>
      <c r="H22717" s="415">
        <f t="shared" si="709"/>
        <v>3.9941415590626494</v>
      </c>
    </row>
    <row r="22718" spans="1:8" ht="15" hidden="1" thickBot="1">
      <c r="A22718" s="409">
        <v>202211</v>
      </c>
      <c r="B22718" s="196" t="s">
        <v>1195</v>
      </c>
      <c r="C22718" s="197" t="s">
        <v>791</v>
      </c>
      <c r="D22718" s="198" t="s">
        <v>339</v>
      </c>
      <c r="E22718" s="421">
        <v>668</v>
      </c>
      <c r="F22718" s="413">
        <v>167.28</v>
      </c>
      <c r="G22718" s="414">
        <f t="shared" si="708"/>
        <v>3.9933046389287421</v>
      </c>
      <c r="H22718" s="415">
        <f t="shared" si="709"/>
        <v>3.9933046389287421</v>
      </c>
    </row>
    <row r="22719" spans="1:8" ht="15" hidden="1" thickBot="1">
      <c r="A22719" s="409">
        <v>202211</v>
      </c>
      <c r="B22719" s="196" t="s">
        <v>1196</v>
      </c>
      <c r="C22719" s="197" t="s">
        <v>791</v>
      </c>
      <c r="D22719" s="198" t="s">
        <v>337</v>
      </c>
      <c r="E22719" s="421">
        <v>82622</v>
      </c>
      <c r="F22719" s="413">
        <v>167.28</v>
      </c>
      <c r="G22719" s="414">
        <f t="shared" si="708"/>
        <v>493.91439502630323</v>
      </c>
      <c r="H22719" s="415">
        <f t="shared" si="709"/>
        <v>2.4695719751315162</v>
      </c>
    </row>
    <row r="22720" spans="1:8" ht="15" hidden="1" thickBot="1">
      <c r="A22720" s="409">
        <v>202211</v>
      </c>
      <c r="B22720" s="196" t="s">
        <v>1197</v>
      </c>
      <c r="C22720" s="197" t="s">
        <v>791</v>
      </c>
      <c r="D22720" s="198" t="s">
        <v>339</v>
      </c>
      <c r="E22720" s="421">
        <v>413</v>
      </c>
      <c r="F22720" s="413">
        <v>167.28</v>
      </c>
      <c r="G22720" s="414">
        <f t="shared" si="708"/>
        <v>2.4689143950263031</v>
      </c>
      <c r="H22720" s="415">
        <f t="shared" si="709"/>
        <v>2.4689143950263031</v>
      </c>
    </row>
    <row r="22721" spans="1:8" ht="15" hidden="1" thickBot="1">
      <c r="A22721" s="409">
        <v>202211</v>
      </c>
      <c r="B22721" s="196" t="s">
        <v>1198</v>
      </c>
      <c r="C22721" s="197" t="s">
        <v>791</v>
      </c>
      <c r="D22721" s="198" t="s">
        <v>337</v>
      </c>
      <c r="E22721" s="421">
        <v>118675</v>
      </c>
      <c r="F22721" s="413">
        <v>167.28</v>
      </c>
      <c r="G22721" s="414">
        <f t="shared" si="708"/>
        <v>709.4392635102821</v>
      </c>
      <c r="H22721" s="415">
        <f t="shared" si="709"/>
        <v>3.5471963175514105</v>
      </c>
    </row>
    <row r="22722" spans="1:8" ht="15" hidden="1" thickBot="1">
      <c r="A22722" s="409">
        <v>202211</v>
      </c>
      <c r="B22722" s="196" t="s">
        <v>1199</v>
      </c>
      <c r="C22722" s="197" t="s">
        <v>791</v>
      </c>
      <c r="D22722" s="198" t="s">
        <v>339</v>
      </c>
      <c r="E22722" s="421">
        <v>593</v>
      </c>
      <c r="F22722" s="413">
        <v>167.28</v>
      </c>
      <c r="G22722" s="414">
        <f t="shared" ref="G22722:G22785" si="710">+E22722/F22722</f>
        <v>3.5449545671927307</v>
      </c>
      <c r="H22722" s="415">
        <f t="shared" ref="H22722:H22785" si="711">IF(D22722="TB",G22722/200,IF(D22722="LT",G22722,"VER"))</f>
        <v>3.5449545671927307</v>
      </c>
    </row>
    <row r="22723" spans="1:8" ht="15" hidden="1" thickBot="1">
      <c r="A22723" s="409">
        <v>202211</v>
      </c>
      <c r="B22723" s="196" t="s">
        <v>1200</v>
      </c>
      <c r="C22723" s="197" t="s">
        <v>791</v>
      </c>
      <c r="D22723" s="198" t="s">
        <v>337</v>
      </c>
      <c r="E22723" s="421">
        <v>146336</v>
      </c>
      <c r="F22723" s="413">
        <v>167.28</v>
      </c>
      <c r="G22723" s="414">
        <f t="shared" si="710"/>
        <v>874.79674796747963</v>
      </c>
      <c r="H22723" s="415">
        <f t="shared" si="711"/>
        <v>4.3739837398373984</v>
      </c>
    </row>
    <row r="22724" spans="1:8" ht="15" hidden="1" thickBot="1">
      <c r="A22724" s="409">
        <v>202211</v>
      </c>
      <c r="B22724" s="196" t="s">
        <v>1201</v>
      </c>
      <c r="C22724" s="197" t="s">
        <v>791</v>
      </c>
      <c r="D22724" s="198" t="s">
        <v>339</v>
      </c>
      <c r="E22724" s="421">
        <v>732</v>
      </c>
      <c r="F22724" s="413">
        <v>167.28</v>
      </c>
      <c r="G22724" s="414">
        <f t="shared" si="710"/>
        <v>4.3758967001434721</v>
      </c>
      <c r="H22724" s="415">
        <f t="shared" si="711"/>
        <v>4.3758967001434721</v>
      </c>
    </row>
    <row r="22725" spans="1:8" ht="15" hidden="1" thickBot="1">
      <c r="A22725" s="409">
        <v>202211</v>
      </c>
      <c r="B22725" s="196" t="s">
        <v>1202</v>
      </c>
      <c r="C22725" s="197" t="s">
        <v>791</v>
      </c>
      <c r="D22725" s="198" t="s">
        <v>337</v>
      </c>
      <c r="E22725" s="421">
        <v>126204</v>
      </c>
      <c r="F22725" s="413">
        <v>167.28</v>
      </c>
      <c r="G22725" s="414">
        <f t="shared" si="710"/>
        <v>754.44763271162128</v>
      </c>
      <c r="H22725" s="415">
        <f t="shared" si="711"/>
        <v>3.7722381635581064</v>
      </c>
    </row>
    <row r="22726" spans="1:8" ht="15" hidden="1" thickBot="1">
      <c r="A22726" s="409">
        <v>202211</v>
      </c>
      <c r="B22726" s="196" t="s">
        <v>1203</v>
      </c>
      <c r="C22726" s="197" t="s">
        <v>791</v>
      </c>
      <c r="D22726" s="198" t="s">
        <v>339</v>
      </c>
      <c r="E22726" s="421">
        <v>631</v>
      </c>
      <c r="F22726" s="413">
        <v>167.28</v>
      </c>
      <c r="G22726" s="414">
        <f t="shared" si="710"/>
        <v>3.7721186035389764</v>
      </c>
      <c r="H22726" s="415">
        <f t="shared" si="711"/>
        <v>3.7721186035389764</v>
      </c>
    </row>
    <row r="22727" spans="1:8" ht="15" hidden="1" thickBot="1">
      <c r="A22727" s="409">
        <v>202211</v>
      </c>
      <c r="B22727" s="196" t="s">
        <v>1204</v>
      </c>
      <c r="C22727" s="197" t="s">
        <v>791</v>
      </c>
      <c r="D22727" s="198" t="s">
        <v>337</v>
      </c>
      <c r="E22727" s="421">
        <v>78546</v>
      </c>
      <c r="F22727" s="413">
        <v>167.28</v>
      </c>
      <c r="G22727" s="414">
        <f t="shared" si="710"/>
        <v>469.54806312769011</v>
      </c>
      <c r="H22727" s="415">
        <f t="shared" si="711"/>
        <v>2.3477403156384504</v>
      </c>
    </row>
    <row r="22728" spans="1:8" ht="15" hidden="1" thickBot="1">
      <c r="A22728" s="409">
        <v>202211</v>
      </c>
      <c r="B22728" s="196" t="s">
        <v>1205</v>
      </c>
      <c r="C22728" s="197" t="s">
        <v>791</v>
      </c>
      <c r="D22728" s="198" t="s">
        <v>339</v>
      </c>
      <c r="E22728" s="421">
        <v>393</v>
      </c>
      <c r="F22728" s="413">
        <v>167.28</v>
      </c>
      <c r="G22728" s="414">
        <f t="shared" si="710"/>
        <v>2.3493543758966999</v>
      </c>
      <c r="H22728" s="415">
        <f t="shared" si="711"/>
        <v>2.3493543758966999</v>
      </c>
    </row>
    <row r="22729" spans="1:8" ht="15" hidden="1" thickBot="1">
      <c r="A22729" s="409">
        <v>202211</v>
      </c>
      <c r="B22729" s="196" t="s">
        <v>1206</v>
      </c>
      <c r="C22729" s="197" t="s">
        <v>791</v>
      </c>
      <c r="D22729" s="198" t="s">
        <v>337</v>
      </c>
      <c r="E22729" s="421">
        <v>133335</v>
      </c>
      <c r="F22729" s="413">
        <v>167.28</v>
      </c>
      <c r="G22729" s="414">
        <f t="shared" si="710"/>
        <v>797.07675753228125</v>
      </c>
      <c r="H22729" s="415">
        <f t="shared" si="711"/>
        <v>3.9853837876614064</v>
      </c>
    </row>
    <row r="22730" spans="1:8" ht="15" hidden="1" thickBot="1">
      <c r="A22730" s="409">
        <v>202211</v>
      </c>
      <c r="B22730" s="196" t="s">
        <v>1207</v>
      </c>
      <c r="C22730" s="197" t="s">
        <v>791</v>
      </c>
      <c r="D22730" s="198" t="s">
        <v>339</v>
      </c>
      <c r="E22730" s="421">
        <v>667</v>
      </c>
      <c r="F22730" s="413">
        <v>167.28</v>
      </c>
      <c r="G22730" s="414">
        <f t="shared" si="710"/>
        <v>3.9873266379722621</v>
      </c>
      <c r="H22730" s="415">
        <f t="shared" si="711"/>
        <v>3.9873266379722621</v>
      </c>
    </row>
    <row r="22731" spans="1:8" ht="15" hidden="1" thickBot="1">
      <c r="A22731" s="409">
        <v>202211</v>
      </c>
      <c r="B22731" s="196" t="s">
        <v>1208</v>
      </c>
      <c r="C22731" s="197" t="s">
        <v>791</v>
      </c>
      <c r="D22731" s="198" t="s">
        <v>337</v>
      </c>
      <c r="E22731" s="421">
        <v>110082</v>
      </c>
      <c r="F22731" s="413">
        <v>167.28</v>
      </c>
      <c r="G22731" s="414">
        <f t="shared" si="710"/>
        <v>658.07030129124826</v>
      </c>
      <c r="H22731" s="415">
        <f t="shared" si="711"/>
        <v>3.2903515064562412</v>
      </c>
    </row>
    <row r="22732" spans="1:8" ht="15" hidden="1" thickBot="1">
      <c r="A22732" s="409">
        <v>202211</v>
      </c>
      <c r="B22732" s="196" t="s">
        <v>1209</v>
      </c>
      <c r="C22732" s="197" t="s">
        <v>791</v>
      </c>
      <c r="D22732" s="198" t="s">
        <v>337</v>
      </c>
      <c r="E22732" s="421">
        <v>114373</v>
      </c>
      <c r="F22732" s="413">
        <v>167.28</v>
      </c>
      <c r="G22732" s="414">
        <f t="shared" si="710"/>
        <v>683.72190339550457</v>
      </c>
      <c r="H22732" s="415">
        <f t="shared" si="711"/>
        <v>3.418609516977523</v>
      </c>
    </row>
    <row r="22733" spans="1:8" ht="15" hidden="1" thickBot="1">
      <c r="A22733" s="409">
        <v>202211</v>
      </c>
      <c r="B22733" s="196" t="s">
        <v>1210</v>
      </c>
      <c r="C22733" s="197" t="s">
        <v>791</v>
      </c>
      <c r="D22733" s="198" t="s">
        <v>339</v>
      </c>
      <c r="E22733" s="421">
        <v>572</v>
      </c>
      <c r="F22733" s="413">
        <v>167.28</v>
      </c>
      <c r="G22733" s="414">
        <f t="shared" si="710"/>
        <v>3.4194165471066476</v>
      </c>
      <c r="H22733" s="415">
        <f t="shared" si="711"/>
        <v>3.4194165471066476</v>
      </c>
    </row>
    <row r="22734" spans="1:8" ht="15" hidden="1" thickBot="1">
      <c r="A22734" s="409">
        <v>202211</v>
      </c>
      <c r="B22734" s="196" t="s">
        <v>1211</v>
      </c>
      <c r="C22734" s="197" t="s">
        <v>791</v>
      </c>
      <c r="D22734" s="198" t="s">
        <v>337</v>
      </c>
      <c r="E22734" s="421">
        <v>177060</v>
      </c>
      <c r="F22734" s="413">
        <v>167.28</v>
      </c>
      <c r="G22734" s="414">
        <f t="shared" si="710"/>
        <v>1058.4648493543759</v>
      </c>
      <c r="H22734" s="415">
        <f t="shared" si="711"/>
        <v>5.2923242467718801</v>
      </c>
    </row>
    <row r="22735" spans="1:8" ht="15" hidden="1" thickBot="1">
      <c r="A22735" s="409">
        <v>202211</v>
      </c>
      <c r="B22735" s="196" t="s">
        <v>1212</v>
      </c>
      <c r="C22735" s="197" t="s">
        <v>791</v>
      </c>
      <c r="D22735" s="198" t="s">
        <v>339</v>
      </c>
      <c r="E22735" s="421">
        <v>885</v>
      </c>
      <c r="F22735" s="413">
        <v>167.28</v>
      </c>
      <c r="G22735" s="414">
        <f t="shared" si="710"/>
        <v>5.290530846484935</v>
      </c>
      <c r="H22735" s="415">
        <f t="shared" si="711"/>
        <v>5.290530846484935</v>
      </c>
    </row>
    <row r="22736" spans="1:8" ht="15" hidden="1" thickBot="1">
      <c r="A22736" s="409">
        <v>202211</v>
      </c>
      <c r="B22736" s="196" t="s">
        <v>1213</v>
      </c>
      <c r="C22736" s="197" t="s">
        <v>791</v>
      </c>
      <c r="D22736" s="198" t="s">
        <v>337</v>
      </c>
      <c r="E22736" s="421">
        <v>138096</v>
      </c>
      <c r="F22736" s="413">
        <v>167.28</v>
      </c>
      <c r="G22736" s="414">
        <f t="shared" si="710"/>
        <v>825.53802008608318</v>
      </c>
      <c r="H22736" s="415">
        <f t="shared" si="711"/>
        <v>4.1276901004304163</v>
      </c>
    </row>
    <row r="22737" spans="1:8" ht="15" hidden="1" thickBot="1">
      <c r="A22737" s="409">
        <v>202211</v>
      </c>
      <c r="B22737" s="196" t="s">
        <v>1214</v>
      </c>
      <c r="C22737" s="197" t="s">
        <v>791</v>
      </c>
      <c r="D22737" s="198" t="s">
        <v>339</v>
      </c>
      <c r="E22737" s="421">
        <v>690</v>
      </c>
      <c r="F22737" s="413">
        <v>167.28</v>
      </c>
      <c r="G22737" s="414">
        <f t="shared" si="710"/>
        <v>4.1248206599713058</v>
      </c>
      <c r="H22737" s="415">
        <f t="shared" si="711"/>
        <v>4.1248206599713058</v>
      </c>
    </row>
    <row r="22738" spans="1:8" ht="15" hidden="1" thickBot="1">
      <c r="A22738" s="409">
        <v>202211</v>
      </c>
      <c r="B22738" s="196" t="s">
        <v>1215</v>
      </c>
      <c r="C22738" s="197" t="s">
        <v>791</v>
      </c>
      <c r="D22738" s="198" t="s">
        <v>337</v>
      </c>
      <c r="E22738" s="421">
        <v>136954</v>
      </c>
      <c r="F22738" s="413">
        <v>167.28</v>
      </c>
      <c r="G22738" s="414">
        <f t="shared" si="710"/>
        <v>818.71114299378291</v>
      </c>
      <c r="H22738" s="415">
        <f t="shared" si="711"/>
        <v>4.0935557149689146</v>
      </c>
    </row>
    <row r="22739" spans="1:8" ht="15" hidden="1" thickBot="1">
      <c r="A22739" s="409">
        <v>202211</v>
      </c>
      <c r="B22739" s="196" t="s">
        <v>1216</v>
      </c>
      <c r="C22739" s="197" t="s">
        <v>791</v>
      </c>
      <c r="D22739" s="198" t="s">
        <v>339</v>
      </c>
      <c r="E22739" s="421">
        <v>685</v>
      </c>
      <c r="F22739" s="413">
        <v>167.28</v>
      </c>
      <c r="G22739" s="414">
        <f t="shared" si="710"/>
        <v>4.0949306551889046</v>
      </c>
      <c r="H22739" s="415">
        <f t="shared" si="711"/>
        <v>4.0949306551889046</v>
      </c>
    </row>
    <row r="22740" spans="1:8" ht="15" hidden="1" thickBot="1">
      <c r="A22740" s="409">
        <v>202211</v>
      </c>
      <c r="B22740" s="196" t="s">
        <v>1217</v>
      </c>
      <c r="C22740" s="197" t="s">
        <v>791</v>
      </c>
      <c r="D22740" s="198" t="s">
        <v>337</v>
      </c>
      <c r="E22740" s="421">
        <v>145786</v>
      </c>
      <c r="F22740" s="413">
        <v>167.28</v>
      </c>
      <c r="G22740" s="414">
        <f t="shared" si="710"/>
        <v>871.50884744141558</v>
      </c>
      <c r="H22740" s="415">
        <f t="shared" si="711"/>
        <v>4.3575442372070778</v>
      </c>
    </row>
    <row r="22741" spans="1:8" ht="15" hidden="1" thickBot="1">
      <c r="A22741" s="409">
        <v>202211</v>
      </c>
      <c r="B22741" s="196" t="s">
        <v>1218</v>
      </c>
      <c r="C22741" s="197" t="s">
        <v>791</v>
      </c>
      <c r="D22741" s="198" t="s">
        <v>337</v>
      </c>
      <c r="E22741" s="421">
        <v>111629</v>
      </c>
      <c r="F22741" s="413">
        <v>167.28</v>
      </c>
      <c r="G22741" s="414">
        <f t="shared" si="710"/>
        <v>667.31826877092305</v>
      </c>
      <c r="H22741" s="415">
        <f t="shared" si="711"/>
        <v>3.3365913438546153</v>
      </c>
    </row>
    <row r="22742" spans="1:8" ht="15" hidden="1" thickBot="1">
      <c r="A22742" s="409">
        <v>202211</v>
      </c>
      <c r="B22742" s="196" t="s">
        <v>1219</v>
      </c>
      <c r="C22742" s="197" t="s">
        <v>791</v>
      </c>
      <c r="D22742" s="198" t="s">
        <v>337</v>
      </c>
      <c r="E22742" s="421">
        <v>142699</v>
      </c>
      <c r="F22742" s="413">
        <v>167.28</v>
      </c>
      <c r="G22742" s="414">
        <f t="shared" si="710"/>
        <v>853.05475848876131</v>
      </c>
      <c r="H22742" s="415">
        <f t="shared" si="711"/>
        <v>4.2652737924438062</v>
      </c>
    </row>
    <row r="22743" spans="1:8" ht="15" hidden="1" thickBot="1">
      <c r="A22743" s="409">
        <v>202211</v>
      </c>
      <c r="B22743" s="196" t="s">
        <v>1220</v>
      </c>
      <c r="C22743" s="197" t="s">
        <v>791</v>
      </c>
      <c r="D22743" s="198" t="s">
        <v>339</v>
      </c>
      <c r="E22743" s="421">
        <v>713</v>
      </c>
      <c r="F22743" s="413">
        <v>167.28</v>
      </c>
      <c r="G22743" s="414">
        <f t="shared" si="710"/>
        <v>4.2623146819703495</v>
      </c>
      <c r="H22743" s="415">
        <f t="shared" si="711"/>
        <v>4.2623146819703495</v>
      </c>
    </row>
    <row r="22744" spans="1:8" ht="15" hidden="1" thickBot="1">
      <c r="A22744" s="409">
        <v>202211</v>
      </c>
      <c r="B22744" s="196" t="s">
        <v>1221</v>
      </c>
      <c r="C22744" s="197" t="s">
        <v>791</v>
      </c>
      <c r="D22744" s="198" t="s">
        <v>337</v>
      </c>
      <c r="E22744" s="421">
        <v>98821</v>
      </c>
      <c r="F22744" s="413">
        <v>167.28</v>
      </c>
      <c r="G22744" s="414">
        <f t="shared" si="710"/>
        <v>590.7520325203252</v>
      </c>
      <c r="H22744" s="415">
        <f t="shared" si="711"/>
        <v>2.9537601626016259</v>
      </c>
    </row>
    <row r="22745" spans="1:8" ht="15" hidden="1" thickBot="1">
      <c r="A22745" s="409">
        <v>202211</v>
      </c>
      <c r="B22745" s="196" t="s">
        <v>1222</v>
      </c>
      <c r="C22745" s="197" t="s">
        <v>791</v>
      </c>
      <c r="D22745" s="198" t="s">
        <v>339</v>
      </c>
      <c r="E22745" s="421">
        <v>494</v>
      </c>
      <c r="F22745" s="413">
        <v>167.28</v>
      </c>
      <c r="G22745" s="414">
        <f t="shared" si="710"/>
        <v>2.9531324725011956</v>
      </c>
      <c r="H22745" s="415">
        <f t="shared" si="711"/>
        <v>2.9531324725011956</v>
      </c>
    </row>
    <row r="22746" spans="1:8" ht="15" hidden="1" thickBot="1">
      <c r="A22746" s="409">
        <v>202211</v>
      </c>
      <c r="B22746" s="196" t="s">
        <v>1223</v>
      </c>
      <c r="C22746" s="197" t="s">
        <v>791</v>
      </c>
      <c r="D22746" s="198" t="s">
        <v>337</v>
      </c>
      <c r="E22746" s="421">
        <v>119709</v>
      </c>
      <c r="F22746" s="413">
        <v>167.28</v>
      </c>
      <c r="G22746" s="414">
        <f t="shared" si="710"/>
        <v>715.62051649928264</v>
      </c>
      <c r="H22746" s="415">
        <f t="shared" si="711"/>
        <v>3.5781025824964132</v>
      </c>
    </row>
    <row r="22747" spans="1:8" ht="15" hidden="1" thickBot="1">
      <c r="A22747" s="409">
        <v>202211</v>
      </c>
      <c r="B22747" s="196" t="s">
        <v>1224</v>
      </c>
      <c r="C22747" s="197" t="s">
        <v>791</v>
      </c>
      <c r="D22747" s="198" t="s">
        <v>339</v>
      </c>
      <c r="E22747" s="421">
        <v>599</v>
      </c>
      <c r="F22747" s="413">
        <v>167.28</v>
      </c>
      <c r="G22747" s="414">
        <f t="shared" si="710"/>
        <v>3.5808225729316114</v>
      </c>
      <c r="H22747" s="415">
        <f t="shared" si="711"/>
        <v>3.5808225729316114</v>
      </c>
    </row>
    <row r="22748" spans="1:8" ht="15" hidden="1" thickBot="1">
      <c r="A22748" s="409">
        <v>202211</v>
      </c>
      <c r="B22748" s="196" t="s">
        <v>1225</v>
      </c>
      <c r="C22748" s="197" t="s">
        <v>791</v>
      </c>
      <c r="D22748" s="198" t="s">
        <v>337</v>
      </c>
      <c r="E22748" s="421">
        <v>129127</v>
      </c>
      <c r="F22748" s="413">
        <v>167.28</v>
      </c>
      <c r="G22748" s="414">
        <f t="shared" si="710"/>
        <v>771.92132950741268</v>
      </c>
      <c r="H22748" s="415">
        <f t="shared" si="711"/>
        <v>3.8596066475370634</v>
      </c>
    </row>
    <row r="22749" spans="1:8" ht="15" hidden="1" thickBot="1">
      <c r="A22749" s="409">
        <v>202211</v>
      </c>
      <c r="B22749" s="196" t="s">
        <v>1226</v>
      </c>
      <c r="C22749" s="197" t="s">
        <v>791</v>
      </c>
      <c r="D22749" s="198" t="s">
        <v>339</v>
      </c>
      <c r="E22749" s="421">
        <v>646</v>
      </c>
      <c r="F22749" s="413">
        <v>167.28</v>
      </c>
      <c r="G22749" s="414">
        <f t="shared" si="710"/>
        <v>3.8617886178861789</v>
      </c>
      <c r="H22749" s="415">
        <f t="shared" si="711"/>
        <v>3.8617886178861789</v>
      </c>
    </row>
    <row r="22750" spans="1:8" ht="15" hidden="1" thickBot="1">
      <c r="A22750" s="409">
        <v>202211</v>
      </c>
      <c r="B22750" s="196" t="s">
        <v>1227</v>
      </c>
      <c r="C22750" s="197" t="s">
        <v>791</v>
      </c>
      <c r="D22750" s="198" t="s">
        <v>337</v>
      </c>
      <c r="E22750" s="421">
        <v>137105</v>
      </c>
      <c r="F22750" s="413">
        <v>167.28</v>
      </c>
      <c r="G22750" s="414">
        <f t="shared" si="710"/>
        <v>819.61382113821139</v>
      </c>
      <c r="H22750" s="415">
        <f t="shared" si="711"/>
        <v>4.0980691056910565</v>
      </c>
    </row>
    <row r="22751" spans="1:8" ht="15" hidden="1" thickBot="1">
      <c r="A22751" s="409">
        <v>202211</v>
      </c>
      <c r="B22751" s="196" t="s">
        <v>1228</v>
      </c>
      <c r="C22751" s="197" t="s">
        <v>2661</v>
      </c>
      <c r="D22751" s="198" t="s">
        <v>339</v>
      </c>
      <c r="E22751" s="421">
        <v>686</v>
      </c>
      <c r="F22751" s="413">
        <v>167.28</v>
      </c>
      <c r="G22751" s="414">
        <f t="shared" si="710"/>
        <v>4.1009086561453847</v>
      </c>
      <c r="H22751" s="415">
        <f t="shared" si="711"/>
        <v>4.1009086561453847</v>
      </c>
    </row>
    <row r="22752" spans="1:8" ht="15" hidden="1" thickBot="1">
      <c r="A22752" s="409">
        <v>202211</v>
      </c>
      <c r="B22752" s="196" t="s">
        <v>1229</v>
      </c>
      <c r="C22752" s="197" t="s">
        <v>791</v>
      </c>
      <c r="D22752" s="198" t="s">
        <v>337</v>
      </c>
      <c r="E22752" s="421">
        <v>155581</v>
      </c>
      <c r="F22752" s="413">
        <v>167.28</v>
      </c>
      <c r="G22752" s="414">
        <f t="shared" si="710"/>
        <v>930.06336681013863</v>
      </c>
      <c r="H22752" s="415">
        <f t="shared" si="711"/>
        <v>4.6503168340506935</v>
      </c>
    </row>
    <row r="22753" spans="1:8" ht="15" hidden="1" thickBot="1">
      <c r="A22753" s="409">
        <v>202211</v>
      </c>
      <c r="B22753" s="196" t="s">
        <v>1230</v>
      </c>
      <c r="C22753" s="197" t="s">
        <v>791</v>
      </c>
      <c r="D22753" s="198" t="s">
        <v>339</v>
      </c>
      <c r="E22753" s="421">
        <v>778</v>
      </c>
      <c r="F22753" s="413">
        <v>167.28</v>
      </c>
      <c r="G22753" s="414">
        <f t="shared" si="710"/>
        <v>4.6508847441415586</v>
      </c>
      <c r="H22753" s="415">
        <f t="shared" si="711"/>
        <v>4.6508847441415586</v>
      </c>
    </row>
    <row r="22754" spans="1:8" ht="15" hidden="1" thickBot="1">
      <c r="A22754" s="409">
        <v>202211</v>
      </c>
      <c r="B22754" s="196" t="s">
        <v>1231</v>
      </c>
      <c r="C22754" s="197" t="s">
        <v>791</v>
      </c>
      <c r="D22754" s="198" t="s">
        <v>337</v>
      </c>
      <c r="E22754" s="421">
        <v>158171</v>
      </c>
      <c r="F22754" s="413">
        <v>167.28</v>
      </c>
      <c r="G22754" s="414">
        <f t="shared" si="710"/>
        <v>945.54638928742224</v>
      </c>
      <c r="H22754" s="415">
        <f t="shared" si="711"/>
        <v>4.7277319464371113</v>
      </c>
    </row>
    <row r="22755" spans="1:8" ht="15" hidden="1" thickBot="1">
      <c r="A22755" s="409">
        <v>202211</v>
      </c>
      <c r="B22755" s="196" t="s">
        <v>1232</v>
      </c>
      <c r="C22755" s="197" t="s">
        <v>791</v>
      </c>
      <c r="D22755" s="198" t="s">
        <v>337</v>
      </c>
      <c r="E22755" s="421">
        <v>142132</v>
      </c>
      <c r="F22755" s="413">
        <v>167.28</v>
      </c>
      <c r="G22755" s="414">
        <f t="shared" si="710"/>
        <v>849.66523194643707</v>
      </c>
      <c r="H22755" s="415">
        <f t="shared" si="711"/>
        <v>4.2483261597321853</v>
      </c>
    </row>
    <row r="22756" spans="1:8" ht="15" hidden="1" thickBot="1">
      <c r="A22756" s="409">
        <v>202211</v>
      </c>
      <c r="B22756" s="196" t="s">
        <v>1233</v>
      </c>
      <c r="C22756" s="197" t="s">
        <v>791</v>
      </c>
      <c r="D22756" s="198" t="s">
        <v>339</v>
      </c>
      <c r="E22756" s="421">
        <v>711</v>
      </c>
      <c r="F22756" s="413">
        <v>167.28</v>
      </c>
      <c r="G22756" s="414">
        <f t="shared" si="710"/>
        <v>4.2503586800573885</v>
      </c>
      <c r="H22756" s="415">
        <f t="shared" si="711"/>
        <v>4.2503586800573885</v>
      </c>
    </row>
    <row r="22757" spans="1:8" ht="15" hidden="1" thickBot="1">
      <c r="A22757" s="409">
        <v>202211</v>
      </c>
      <c r="B22757" s="196" t="s">
        <v>1234</v>
      </c>
      <c r="C22757" s="197" t="s">
        <v>791</v>
      </c>
      <c r="D22757" s="198" t="s">
        <v>337</v>
      </c>
      <c r="E22757" s="421">
        <v>135185</v>
      </c>
      <c r="F22757" s="413">
        <v>167.28</v>
      </c>
      <c r="G22757" s="414">
        <f t="shared" si="710"/>
        <v>808.13605930176948</v>
      </c>
      <c r="H22757" s="415">
        <f t="shared" si="711"/>
        <v>4.0406802965088477</v>
      </c>
    </row>
    <row r="22758" spans="1:8" ht="15" hidden="1" thickBot="1">
      <c r="A22758" s="409">
        <v>202211</v>
      </c>
      <c r="B22758" s="196" t="s">
        <v>1235</v>
      </c>
      <c r="C22758" s="197" t="s">
        <v>791</v>
      </c>
      <c r="D22758" s="198" t="s">
        <v>337</v>
      </c>
      <c r="E22758" s="421">
        <v>132349</v>
      </c>
      <c r="F22758" s="413">
        <v>167.28</v>
      </c>
      <c r="G22758" s="414">
        <f t="shared" si="710"/>
        <v>791.18244858919172</v>
      </c>
      <c r="H22758" s="415">
        <f t="shared" si="711"/>
        <v>3.9559122429459586</v>
      </c>
    </row>
    <row r="22759" spans="1:8" ht="15" hidden="1" thickBot="1">
      <c r="A22759" s="409">
        <v>202211</v>
      </c>
      <c r="B22759" s="196" t="s">
        <v>1236</v>
      </c>
      <c r="C22759" s="197" t="s">
        <v>791</v>
      </c>
      <c r="D22759" s="198" t="s">
        <v>339</v>
      </c>
      <c r="E22759" s="421">
        <v>662</v>
      </c>
      <c r="F22759" s="413">
        <v>167.28</v>
      </c>
      <c r="G22759" s="414">
        <f t="shared" si="710"/>
        <v>3.9574366331898614</v>
      </c>
      <c r="H22759" s="415">
        <f t="shared" si="711"/>
        <v>3.9574366331898614</v>
      </c>
    </row>
    <row r="22760" spans="1:8" ht="15" hidden="1" thickBot="1">
      <c r="A22760" s="409">
        <v>202211</v>
      </c>
      <c r="B22760" s="196" t="s">
        <v>1237</v>
      </c>
      <c r="C22760" s="197" t="s">
        <v>791</v>
      </c>
      <c r="D22760" s="198" t="s">
        <v>337</v>
      </c>
      <c r="E22760" s="421">
        <v>114121</v>
      </c>
      <c r="F22760" s="413">
        <v>167.28</v>
      </c>
      <c r="G22760" s="414">
        <f t="shared" si="710"/>
        <v>682.21544715447158</v>
      </c>
      <c r="H22760" s="415">
        <f t="shared" si="711"/>
        <v>3.4110772357723578</v>
      </c>
    </row>
    <row r="22761" spans="1:8" ht="15" hidden="1" thickBot="1">
      <c r="A22761" s="409">
        <v>202211</v>
      </c>
      <c r="B22761" s="196" t="s">
        <v>1238</v>
      </c>
      <c r="C22761" s="197" t="s">
        <v>791</v>
      </c>
      <c r="D22761" s="198" t="s">
        <v>339</v>
      </c>
      <c r="E22761" s="421">
        <v>571</v>
      </c>
      <c r="F22761" s="413">
        <v>167.28</v>
      </c>
      <c r="G22761" s="414">
        <f t="shared" si="710"/>
        <v>3.4134385461501675</v>
      </c>
      <c r="H22761" s="415">
        <f t="shared" si="711"/>
        <v>3.4134385461501675</v>
      </c>
    </row>
    <row r="22762" spans="1:8" ht="15" hidden="1" thickBot="1">
      <c r="A22762" s="409">
        <v>202211</v>
      </c>
      <c r="B22762" s="196" t="s">
        <v>1239</v>
      </c>
      <c r="C22762" s="197" t="s">
        <v>791</v>
      </c>
      <c r="D22762" s="198" t="s">
        <v>337</v>
      </c>
      <c r="E22762" s="421">
        <v>113474</v>
      </c>
      <c r="F22762" s="413">
        <v>167.28</v>
      </c>
      <c r="G22762" s="414">
        <f t="shared" si="710"/>
        <v>678.34768053562891</v>
      </c>
      <c r="H22762" s="415">
        <f t="shared" si="711"/>
        <v>3.3917384026781447</v>
      </c>
    </row>
    <row r="22763" spans="1:8" ht="15" hidden="1" thickBot="1">
      <c r="A22763" s="409">
        <v>202211</v>
      </c>
      <c r="B22763" s="196" t="s">
        <v>1240</v>
      </c>
      <c r="C22763" s="197" t="s">
        <v>791</v>
      </c>
      <c r="D22763" s="198" t="s">
        <v>339</v>
      </c>
      <c r="E22763" s="421">
        <v>567</v>
      </c>
      <c r="F22763" s="413">
        <v>167.28</v>
      </c>
      <c r="G22763" s="414">
        <f t="shared" si="710"/>
        <v>3.3895265423242469</v>
      </c>
      <c r="H22763" s="415">
        <f t="shared" si="711"/>
        <v>3.3895265423242469</v>
      </c>
    </row>
    <row r="22764" spans="1:8" ht="15" hidden="1" thickBot="1">
      <c r="A22764" s="409">
        <v>202211</v>
      </c>
      <c r="B22764" s="196" t="s">
        <v>1241</v>
      </c>
      <c r="C22764" s="197" t="s">
        <v>791</v>
      </c>
      <c r="D22764" s="198" t="s">
        <v>337</v>
      </c>
      <c r="E22764" s="421">
        <v>111711</v>
      </c>
      <c r="F22764" s="413">
        <v>167.28</v>
      </c>
      <c r="G22764" s="414">
        <f t="shared" si="710"/>
        <v>667.80846484935432</v>
      </c>
      <c r="H22764" s="415">
        <f t="shared" si="711"/>
        <v>3.3390423242467717</v>
      </c>
    </row>
    <row r="22765" spans="1:8" ht="15" hidden="1" thickBot="1">
      <c r="A22765" s="409">
        <v>202211</v>
      </c>
      <c r="B22765" s="196" t="s">
        <v>1242</v>
      </c>
      <c r="C22765" s="197" t="s">
        <v>791</v>
      </c>
      <c r="D22765" s="198" t="s">
        <v>337</v>
      </c>
      <c r="E22765" s="421">
        <v>136581</v>
      </c>
      <c r="F22765" s="413">
        <v>167.28</v>
      </c>
      <c r="G22765" s="414">
        <f t="shared" si="710"/>
        <v>816.4813486370158</v>
      </c>
      <c r="H22765" s="415">
        <f t="shared" si="711"/>
        <v>4.0824067431850786</v>
      </c>
    </row>
    <row r="22766" spans="1:8" ht="15" hidden="1" thickBot="1">
      <c r="A22766" s="409">
        <v>202211</v>
      </c>
      <c r="B22766" s="196" t="s">
        <v>1243</v>
      </c>
      <c r="C22766" s="197" t="s">
        <v>791</v>
      </c>
      <c r="D22766" s="198" t="s">
        <v>339</v>
      </c>
      <c r="E22766" s="421">
        <v>683</v>
      </c>
      <c r="F22766" s="413">
        <v>167.28</v>
      </c>
      <c r="G22766" s="414">
        <f t="shared" si="710"/>
        <v>4.0829746532759446</v>
      </c>
      <c r="H22766" s="415">
        <f t="shared" si="711"/>
        <v>4.0829746532759446</v>
      </c>
    </row>
    <row r="22767" spans="1:8" ht="15" hidden="1" thickBot="1">
      <c r="A22767" s="409">
        <v>202211</v>
      </c>
      <c r="B22767" s="196" t="s">
        <v>1244</v>
      </c>
      <c r="C22767" s="197" t="s">
        <v>791</v>
      </c>
      <c r="D22767" s="198" t="s">
        <v>337</v>
      </c>
      <c r="E22767" s="421">
        <v>133527</v>
      </c>
      <c r="F22767" s="413">
        <v>167.28</v>
      </c>
      <c r="G22767" s="414">
        <f t="shared" si="710"/>
        <v>798.22453371592542</v>
      </c>
      <c r="H22767" s="415">
        <f t="shared" si="711"/>
        <v>3.9911226685796271</v>
      </c>
    </row>
    <row r="22768" spans="1:8" ht="15" hidden="1" thickBot="1">
      <c r="A22768" s="409">
        <v>202211</v>
      </c>
      <c r="B22768" s="196" t="s">
        <v>1245</v>
      </c>
      <c r="C22768" s="197" t="s">
        <v>791</v>
      </c>
      <c r="D22768" s="198" t="s">
        <v>337</v>
      </c>
      <c r="E22768" s="421">
        <v>150183</v>
      </c>
      <c r="F22768" s="413">
        <v>167.28</v>
      </c>
      <c r="G22768" s="414">
        <f t="shared" si="710"/>
        <v>897.79411764705878</v>
      </c>
      <c r="H22768" s="415">
        <f t="shared" si="711"/>
        <v>4.4889705882352935</v>
      </c>
    </row>
    <row r="22769" spans="1:8" ht="15" hidden="1" thickBot="1">
      <c r="A22769" s="409">
        <v>202211</v>
      </c>
      <c r="B22769" s="196" t="s">
        <v>1246</v>
      </c>
      <c r="C22769" s="197" t="s">
        <v>791</v>
      </c>
      <c r="D22769" s="198" t="s">
        <v>339</v>
      </c>
      <c r="E22769" s="421">
        <v>751</v>
      </c>
      <c r="F22769" s="413">
        <v>167.28</v>
      </c>
      <c r="G22769" s="414">
        <f t="shared" si="710"/>
        <v>4.4894787183165947</v>
      </c>
      <c r="H22769" s="415">
        <f t="shared" si="711"/>
        <v>4.4894787183165947</v>
      </c>
    </row>
    <row r="22770" spans="1:8" ht="15" hidden="1" thickBot="1">
      <c r="A22770" s="409">
        <v>202211</v>
      </c>
      <c r="B22770" s="196" t="s">
        <v>1247</v>
      </c>
      <c r="C22770" s="197" t="s">
        <v>791</v>
      </c>
      <c r="D22770" s="198" t="s">
        <v>337</v>
      </c>
      <c r="E22770" s="421">
        <v>119606</v>
      </c>
      <c r="F22770" s="413">
        <v>167.28</v>
      </c>
      <c r="G22770" s="414">
        <f t="shared" si="710"/>
        <v>715.00478240076518</v>
      </c>
      <c r="H22770" s="415">
        <f t="shared" si="711"/>
        <v>3.5750239120038261</v>
      </c>
    </row>
    <row r="22771" spans="1:8" ht="15" hidden="1" thickBot="1">
      <c r="A22771" s="409">
        <v>202211</v>
      </c>
      <c r="B22771" s="196" t="s">
        <v>1248</v>
      </c>
      <c r="C22771" s="197" t="s">
        <v>791</v>
      </c>
      <c r="D22771" s="198" t="s">
        <v>339</v>
      </c>
      <c r="E22771" s="421">
        <v>598</v>
      </c>
      <c r="F22771" s="413">
        <v>167.28</v>
      </c>
      <c r="G22771" s="414">
        <f t="shared" si="710"/>
        <v>3.5748445719751314</v>
      </c>
      <c r="H22771" s="415">
        <f t="shared" si="711"/>
        <v>3.5748445719751314</v>
      </c>
    </row>
    <row r="22772" spans="1:8" ht="15" hidden="1" thickBot="1">
      <c r="A22772" s="409">
        <v>202211</v>
      </c>
      <c r="B22772" s="196" t="s">
        <v>1249</v>
      </c>
      <c r="C22772" s="197" t="s">
        <v>791</v>
      </c>
      <c r="D22772" s="198" t="s">
        <v>337</v>
      </c>
      <c r="E22772" s="421">
        <v>117680</v>
      </c>
      <c r="F22772" s="413">
        <v>167.28</v>
      </c>
      <c r="G22772" s="414">
        <f t="shared" si="710"/>
        <v>703.49115255858442</v>
      </c>
      <c r="H22772" s="415">
        <f t="shared" si="711"/>
        <v>3.5174557627929222</v>
      </c>
    </row>
    <row r="22773" spans="1:8" ht="15" hidden="1" thickBot="1">
      <c r="A22773" s="409">
        <v>202211</v>
      </c>
      <c r="B22773" s="196" t="s">
        <v>1250</v>
      </c>
      <c r="C22773" s="197" t="s">
        <v>791</v>
      </c>
      <c r="D22773" s="198" t="s">
        <v>339</v>
      </c>
      <c r="E22773" s="421">
        <v>588</v>
      </c>
      <c r="F22773" s="413">
        <v>167.28</v>
      </c>
      <c r="G22773" s="414">
        <f t="shared" si="710"/>
        <v>3.5150645624103301</v>
      </c>
      <c r="H22773" s="415">
        <f t="shared" si="711"/>
        <v>3.5150645624103301</v>
      </c>
    </row>
    <row r="22774" spans="1:8" ht="15" hidden="1" thickBot="1">
      <c r="A22774" s="409">
        <v>202211</v>
      </c>
      <c r="B22774" s="196" t="s">
        <v>1251</v>
      </c>
      <c r="C22774" s="197" t="s">
        <v>791</v>
      </c>
      <c r="D22774" s="198" t="s">
        <v>337</v>
      </c>
      <c r="E22774" s="421">
        <v>103377</v>
      </c>
      <c r="F22774" s="413">
        <v>167.28</v>
      </c>
      <c r="G22774" s="414">
        <f t="shared" si="710"/>
        <v>617.98780487804879</v>
      </c>
      <c r="H22774" s="415">
        <f t="shared" si="711"/>
        <v>3.0899390243902438</v>
      </c>
    </row>
    <row r="22775" spans="1:8" ht="15" hidden="1" thickBot="1">
      <c r="A22775" s="409">
        <v>202211</v>
      </c>
      <c r="B22775" s="196" t="s">
        <v>1252</v>
      </c>
      <c r="C22775" s="197" t="s">
        <v>2586</v>
      </c>
      <c r="D22775" s="198" t="s">
        <v>339</v>
      </c>
      <c r="E22775" s="421">
        <v>517</v>
      </c>
      <c r="F22775" s="413">
        <v>167.28</v>
      </c>
      <c r="G22775" s="414">
        <f t="shared" si="710"/>
        <v>3.0906264945002393</v>
      </c>
      <c r="H22775" s="415">
        <f t="shared" si="711"/>
        <v>3.0906264945002393</v>
      </c>
    </row>
    <row r="22776" spans="1:8" ht="15" hidden="1" thickBot="1">
      <c r="A22776" s="409">
        <v>202211</v>
      </c>
      <c r="B22776" s="196" t="s">
        <v>1253</v>
      </c>
      <c r="C22776" s="197" t="s">
        <v>791</v>
      </c>
      <c r="D22776" s="198" t="s">
        <v>337</v>
      </c>
      <c r="E22776" s="421">
        <v>128015</v>
      </c>
      <c r="F22776" s="413">
        <v>167.28</v>
      </c>
      <c r="G22776" s="414">
        <f t="shared" si="710"/>
        <v>765.27379244380677</v>
      </c>
      <c r="H22776" s="415">
        <f t="shared" si="711"/>
        <v>3.8263689622190338</v>
      </c>
    </row>
    <row r="22777" spans="1:8" ht="15" hidden="1" thickBot="1">
      <c r="A22777" s="409">
        <v>202211</v>
      </c>
      <c r="B22777" s="196" t="s">
        <v>1254</v>
      </c>
      <c r="C22777" s="197" t="s">
        <v>791</v>
      </c>
      <c r="D22777" s="198" t="s">
        <v>339</v>
      </c>
      <c r="E22777" s="421">
        <v>640</v>
      </c>
      <c r="F22777" s="413">
        <v>167.28</v>
      </c>
      <c r="G22777" s="414">
        <f t="shared" si="710"/>
        <v>3.8259206121472977</v>
      </c>
      <c r="H22777" s="415">
        <f t="shared" si="711"/>
        <v>3.8259206121472977</v>
      </c>
    </row>
    <row r="22778" spans="1:8" ht="15" hidden="1" thickBot="1">
      <c r="A22778" s="409">
        <v>202211</v>
      </c>
      <c r="B22778" s="196" t="s">
        <v>1255</v>
      </c>
      <c r="C22778" s="197" t="s">
        <v>791</v>
      </c>
      <c r="D22778" s="198" t="s">
        <v>337</v>
      </c>
      <c r="E22778" s="421">
        <v>151823</v>
      </c>
      <c r="F22778" s="413">
        <v>167.28</v>
      </c>
      <c r="G22778" s="414">
        <f t="shared" si="710"/>
        <v>907.5980392156863</v>
      </c>
      <c r="H22778" s="415">
        <f t="shared" si="711"/>
        <v>4.5379901960784315</v>
      </c>
    </row>
    <row r="22779" spans="1:8" ht="15" hidden="1" thickBot="1">
      <c r="A22779" s="409">
        <v>202211</v>
      </c>
      <c r="B22779" s="196" t="s">
        <v>1256</v>
      </c>
      <c r="C22779" s="197" t="s">
        <v>791</v>
      </c>
      <c r="D22779" s="198" t="s">
        <v>339</v>
      </c>
      <c r="E22779" s="421">
        <v>759</v>
      </c>
      <c r="F22779" s="413">
        <v>167.28</v>
      </c>
      <c r="G22779" s="414">
        <f t="shared" si="710"/>
        <v>4.537302725968436</v>
      </c>
      <c r="H22779" s="415">
        <f t="shared" si="711"/>
        <v>4.537302725968436</v>
      </c>
    </row>
    <row r="22780" spans="1:8" ht="15" hidden="1" thickBot="1">
      <c r="A22780" s="409">
        <v>202211</v>
      </c>
      <c r="B22780" s="196" t="s">
        <v>1257</v>
      </c>
      <c r="C22780" s="197" t="s">
        <v>791</v>
      </c>
      <c r="D22780" s="198" t="s">
        <v>337</v>
      </c>
      <c r="E22780" s="421">
        <v>130102</v>
      </c>
      <c r="F22780" s="413">
        <v>167.28</v>
      </c>
      <c r="G22780" s="414">
        <f t="shared" si="710"/>
        <v>777.74988043998087</v>
      </c>
      <c r="H22780" s="415">
        <f t="shared" si="711"/>
        <v>3.8887494021999043</v>
      </c>
    </row>
    <row r="22781" spans="1:8" ht="15" hidden="1" thickBot="1">
      <c r="A22781" s="409">
        <v>202211</v>
      </c>
      <c r="B22781" s="196" t="s">
        <v>1258</v>
      </c>
      <c r="C22781" s="197" t="s">
        <v>791</v>
      </c>
      <c r="D22781" s="198" t="s">
        <v>337</v>
      </c>
      <c r="E22781" s="421">
        <v>144578</v>
      </c>
      <c r="F22781" s="413">
        <v>167.28</v>
      </c>
      <c r="G22781" s="414">
        <f t="shared" si="710"/>
        <v>864.28742228598753</v>
      </c>
      <c r="H22781" s="415">
        <f t="shared" si="711"/>
        <v>4.3214371114299377</v>
      </c>
    </row>
    <row r="22782" spans="1:8" ht="15" hidden="1" thickBot="1">
      <c r="A22782" s="409">
        <v>202211</v>
      </c>
      <c r="B22782" s="196" t="s">
        <v>1259</v>
      </c>
      <c r="C22782" s="197" t="s">
        <v>791</v>
      </c>
      <c r="D22782" s="198" t="s">
        <v>339</v>
      </c>
      <c r="E22782" s="421">
        <v>723</v>
      </c>
      <c r="F22782" s="413">
        <v>167.28</v>
      </c>
      <c r="G22782" s="414">
        <f t="shared" si="710"/>
        <v>4.3220946915351508</v>
      </c>
      <c r="H22782" s="415">
        <f t="shared" si="711"/>
        <v>4.3220946915351508</v>
      </c>
    </row>
    <row r="22783" spans="1:8" ht="15" hidden="1" thickBot="1">
      <c r="A22783" s="409">
        <v>202211</v>
      </c>
      <c r="B22783" s="196" t="s">
        <v>1260</v>
      </c>
      <c r="C22783" s="197" t="s">
        <v>791</v>
      </c>
      <c r="D22783" s="198" t="s">
        <v>337</v>
      </c>
      <c r="E22783" s="421">
        <v>129958</v>
      </c>
      <c r="F22783" s="413">
        <v>167.28</v>
      </c>
      <c r="G22783" s="414">
        <f t="shared" si="710"/>
        <v>776.88904830224772</v>
      </c>
      <c r="H22783" s="415">
        <f t="shared" si="711"/>
        <v>3.8844452415112385</v>
      </c>
    </row>
    <row r="22784" spans="1:8" ht="15" hidden="1" thickBot="1">
      <c r="A22784" s="409">
        <v>202211</v>
      </c>
      <c r="B22784" s="196" t="s">
        <v>1261</v>
      </c>
      <c r="C22784" s="197" t="s">
        <v>791</v>
      </c>
      <c r="D22784" s="198" t="s">
        <v>337</v>
      </c>
      <c r="E22784" s="421">
        <v>156515</v>
      </c>
      <c r="F22784" s="413">
        <v>167.28</v>
      </c>
      <c r="G22784" s="414">
        <f t="shared" si="710"/>
        <v>935.64681970349113</v>
      </c>
      <c r="H22784" s="415">
        <f t="shared" si="711"/>
        <v>4.6782340985174553</v>
      </c>
    </row>
    <row r="22785" spans="1:8" ht="15" hidden="1" thickBot="1">
      <c r="A22785" s="409">
        <v>202211</v>
      </c>
      <c r="B22785" s="196" t="s">
        <v>1262</v>
      </c>
      <c r="C22785" s="197" t="s">
        <v>791</v>
      </c>
      <c r="D22785" s="198" t="s">
        <v>339</v>
      </c>
      <c r="E22785" s="421">
        <v>783</v>
      </c>
      <c r="F22785" s="413">
        <v>167.28</v>
      </c>
      <c r="G22785" s="414">
        <f t="shared" si="710"/>
        <v>4.6807747489239597</v>
      </c>
      <c r="H22785" s="415">
        <f t="shared" si="711"/>
        <v>4.6807747489239597</v>
      </c>
    </row>
    <row r="22786" spans="1:8" ht="15" hidden="1" thickBot="1">
      <c r="A22786" s="409">
        <v>202211</v>
      </c>
      <c r="B22786" s="196" t="s">
        <v>1263</v>
      </c>
      <c r="C22786" s="197" t="s">
        <v>791</v>
      </c>
      <c r="D22786" s="198" t="s">
        <v>337</v>
      </c>
      <c r="E22786" s="421">
        <v>124452</v>
      </c>
      <c r="F22786" s="413">
        <v>167.28</v>
      </c>
      <c r="G22786" s="414">
        <f t="shared" ref="G22786:G22849" si="712">+E22786/F22786</f>
        <v>743.97417503586803</v>
      </c>
      <c r="H22786" s="415">
        <f t="shared" ref="H22786:H22849" si="713">IF(D22786="TB",G22786/200,IF(D22786="LT",G22786,"VER"))</f>
        <v>3.7198708751793403</v>
      </c>
    </row>
    <row r="22787" spans="1:8" ht="15" hidden="1" thickBot="1">
      <c r="A22787" s="409">
        <v>202211</v>
      </c>
      <c r="B22787" s="196" t="s">
        <v>1264</v>
      </c>
      <c r="C22787" s="197" t="s">
        <v>791</v>
      </c>
      <c r="D22787" s="198" t="s">
        <v>339</v>
      </c>
      <c r="E22787" s="421">
        <v>622</v>
      </c>
      <c r="F22787" s="413">
        <v>167.28</v>
      </c>
      <c r="G22787" s="414">
        <f t="shared" si="712"/>
        <v>3.7183165949306551</v>
      </c>
      <c r="H22787" s="415">
        <f t="shared" si="713"/>
        <v>3.7183165949306551</v>
      </c>
    </row>
    <row r="22788" spans="1:8" ht="15" hidden="1" thickBot="1">
      <c r="A22788" s="409">
        <v>202211</v>
      </c>
      <c r="B22788" s="196" t="s">
        <v>1265</v>
      </c>
      <c r="C22788" s="197" t="s">
        <v>791</v>
      </c>
      <c r="D22788" s="198" t="s">
        <v>337</v>
      </c>
      <c r="E22788" s="421">
        <v>158654</v>
      </c>
      <c r="F22788" s="413">
        <v>167.28</v>
      </c>
      <c r="G22788" s="414">
        <f t="shared" si="712"/>
        <v>948.43376374940215</v>
      </c>
      <c r="H22788" s="415">
        <f t="shared" si="713"/>
        <v>4.742168818747011</v>
      </c>
    </row>
    <row r="22789" spans="1:8" ht="15" hidden="1" thickBot="1">
      <c r="A22789" s="409">
        <v>202211</v>
      </c>
      <c r="B22789" s="196" t="s">
        <v>1266</v>
      </c>
      <c r="C22789" s="197" t="s">
        <v>2661</v>
      </c>
      <c r="D22789" s="198" t="s">
        <v>339</v>
      </c>
      <c r="E22789" s="421">
        <v>793</v>
      </c>
      <c r="F22789" s="413">
        <v>167.28</v>
      </c>
      <c r="G22789" s="414">
        <f t="shared" si="712"/>
        <v>4.7405547584887611</v>
      </c>
      <c r="H22789" s="415">
        <f t="shared" si="713"/>
        <v>4.7405547584887611</v>
      </c>
    </row>
    <row r="22790" spans="1:8" ht="15" hidden="1" thickBot="1">
      <c r="A22790" s="409">
        <v>202211</v>
      </c>
      <c r="B22790" s="196" t="s">
        <v>1267</v>
      </c>
      <c r="C22790" s="197" t="s">
        <v>791</v>
      </c>
      <c r="D22790" s="198" t="s">
        <v>337</v>
      </c>
      <c r="E22790" s="421">
        <v>15578</v>
      </c>
      <c r="F22790" s="413">
        <v>167.28</v>
      </c>
      <c r="G22790" s="414">
        <f t="shared" si="712"/>
        <v>93.125298900047824</v>
      </c>
      <c r="H22790" s="415">
        <f t="shared" si="713"/>
        <v>0.46562649450023913</v>
      </c>
    </row>
    <row r="22791" spans="1:8" ht="15" hidden="1" thickBot="1">
      <c r="A22791" s="409">
        <v>202211</v>
      </c>
      <c r="B22791" s="196" t="s">
        <v>1268</v>
      </c>
      <c r="C22791" s="197" t="s">
        <v>791</v>
      </c>
      <c r="D22791" s="198" t="s">
        <v>339</v>
      </c>
      <c r="E22791" s="421">
        <v>77.83</v>
      </c>
      <c r="F22791" s="413">
        <v>167.28</v>
      </c>
      <c r="G22791" s="414">
        <f t="shared" si="712"/>
        <v>0.46526781444285031</v>
      </c>
      <c r="H22791" s="415">
        <f t="shared" si="713"/>
        <v>0.46526781444285031</v>
      </c>
    </row>
    <row r="22792" spans="1:8" ht="15" hidden="1" thickBot="1">
      <c r="A22792" s="409">
        <v>202211</v>
      </c>
      <c r="B22792" s="196" t="s">
        <v>1269</v>
      </c>
      <c r="C22792" s="197" t="s">
        <v>791</v>
      </c>
      <c r="D22792" s="198" t="s">
        <v>337</v>
      </c>
      <c r="E22792" s="421">
        <v>19834</v>
      </c>
      <c r="F22792" s="413">
        <v>167.28</v>
      </c>
      <c r="G22792" s="414">
        <f t="shared" si="712"/>
        <v>118.56767097082735</v>
      </c>
      <c r="H22792" s="415">
        <f t="shared" si="713"/>
        <v>0.59283835485413672</v>
      </c>
    </row>
    <row r="22793" spans="1:8" ht="15" hidden="1" thickBot="1">
      <c r="A22793" s="409">
        <v>202211</v>
      </c>
      <c r="B22793" s="196" t="s">
        <v>1270</v>
      </c>
      <c r="C22793" s="197" t="s">
        <v>791</v>
      </c>
      <c r="D22793" s="198" t="s">
        <v>339</v>
      </c>
      <c r="E22793" s="421">
        <v>99.06</v>
      </c>
      <c r="F22793" s="413">
        <v>167.28</v>
      </c>
      <c r="G22793" s="414">
        <f t="shared" si="712"/>
        <v>0.59218077474892394</v>
      </c>
      <c r="H22793" s="415">
        <f t="shared" si="713"/>
        <v>0.59218077474892394</v>
      </c>
    </row>
    <row r="22794" spans="1:8" ht="15" hidden="1" thickBot="1">
      <c r="A22794" s="409">
        <v>202211</v>
      </c>
      <c r="B22794" s="196" t="s">
        <v>1271</v>
      </c>
      <c r="C22794" s="197" t="s">
        <v>791</v>
      </c>
      <c r="D22794" s="198" t="s">
        <v>337</v>
      </c>
      <c r="E22794" s="421">
        <v>121617</v>
      </c>
      <c r="F22794" s="413">
        <v>167.28</v>
      </c>
      <c r="G22794" s="414">
        <f t="shared" si="712"/>
        <v>727.02654232424675</v>
      </c>
      <c r="H22794" s="415">
        <f t="shared" si="713"/>
        <v>3.6351327116212335</v>
      </c>
    </row>
    <row r="22795" spans="1:8" ht="15" hidden="1" thickBot="1">
      <c r="A22795" s="409">
        <v>202211</v>
      </c>
      <c r="B22795" s="196" t="s">
        <v>1272</v>
      </c>
      <c r="C22795" s="197" t="s">
        <v>791</v>
      </c>
      <c r="D22795" s="198" t="s">
        <v>339</v>
      </c>
      <c r="E22795" s="421">
        <v>608</v>
      </c>
      <c r="F22795" s="413">
        <v>167.28</v>
      </c>
      <c r="G22795" s="414">
        <f t="shared" si="712"/>
        <v>3.6346245815399332</v>
      </c>
      <c r="H22795" s="415">
        <f t="shared" si="713"/>
        <v>3.6346245815399332</v>
      </c>
    </row>
    <row r="22796" spans="1:8" ht="15" hidden="1" thickBot="1">
      <c r="A22796" s="409">
        <v>202211</v>
      </c>
      <c r="B22796" s="196" t="s">
        <v>1273</v>
      </c>
      <c r="C22796" s="197" t="s">
        <v>791</v>
      </c>
      <c r="D22796" s="198" t="s">
        <v>374</v>
      </c>
      <c r="E22796" s="421">
        <v>0.01</v>
      </c>
      <c r="F22796" s="413">
        <v>167.28</v>
      </c>
      <c r="G22796" s="414">
        <f t="shared" si="712"/>
        <v>5.9780009564801534E-5</v>
      </c>
      <c r="H22796" s="415" t="str">
        <f t="shared" si="713"/>
        <v>VER</v>
      </c>
    </row>
    <row r="22797" spans="1:8" ht="15" hidden="1" thickBot="1">
      <c r="A22797" s="409">
        <v>202211</v>
      </c>
      <c r="B22797" s="196" t="s">
        <v>1274</v>
      </c>
      <c r="C22797" s="197" t="s">
        <v>791</v>
      </c>
      <c r="D22797" s="198" t="s">
        <v>374</v>
      </c>
      <c r="E22797" s="421">
        <v>0.01</v>
      </c>
      <c r="F22797" s="413">
        <v>167.28</v>
      </c>
      <c r="G22797" s="414">
        <f t="shared" si="712"/>
        <v>5.9780009564801534E-5</v>
      </c>
      <c r="H22797" s="415" t="str">
        <f t="shared" si="713"/>
        <v>VER</v>
      </c>
    </row>
    <row r="22798" spans="1:8" ht="15" hidden="1" thickBot="1">
      <c r="A22798" s="409">
        <v>202211</v>
      </c>
      <c r="B22798" s="196" t="s">
        <v>1275</v>
      </c>
      <c r="C22798" s="197" t="s">
        <v>791</v>
      </c>
      <c r="D22798" s="198" t="s">
        <v>374</v>
      </c>
      <c r="E22798" s="421">
        <v>0.01</v>
      </c>
      <c r="F22798" s="413">
        <v>167.28</v>
      </c>
      <c r="G22798" s="414">
        <f t="shared" si="712"/>
        <v>5.9780009564801534E-5</v>
      </c>
      <c r="H22798" s="415" t="str">
        <f t="shared" si="713"/>
        <v>VER</v>
      </c>
    </row>
    <row r="22799" spans="1:8" ht="15" hidden="1" thickBot="1">
      <c r="A22799" s="409">
        <v>202211</v>
      </c>
      <c r="B22799" s="196" t="s">
        <v>1276</v>
      </c>
      <c r="C22799" s="197" t="s">
        <v>791</v>
      </c>
      <c r="D22799" s="198" t="s">
        <v>374</v>
      </c>
      <c r="E22799" s="421">
        <v>0.01</v>
      </c>
      <c r="F22799" s="413">
        <v>167.28</v>
      </c>
      <c r="G22799" s="414">
        <f t="shared" si="712"/>
        <v>5.9780009564801534E-5</v>
      </c>
      <c r="H22799" s="415" t="str">
        <f t="shared" si="713"/>
        <v>VER</v>
      </c>
    </row>
    <row r="22800" spans="1:8" ht="15" hidden="1" thickBot="1">
      <c r="A22800" s="409">
        <v>202211</v>
      </c>
      <c r="B22800" s="196" t="s">
        <v>1277</v>
      </c>
      <c r="C22800" s="197" t="s">
        <v>791</v>
      </c>
      <c r="D22800" s="198" t="s">
        <v>374</v>
      </c>
      <c r="E22800" s="421">
        <v>0.01</v>
      </c>
      <c r="F22800" s="413">
        <v>167.28</v>
      </c>
      <c r="G22800" s="414">
        <f t="shared" si="712"/>
        <v>5.9780009564801534E-5</v>
      </c>
      <c r="H22800" s="415" t="str">
        <f t="shared" si="713"/>
        <v>VER</v>
      </c>
    </row>
    <row r="22801" spans="1:8" ht="15" hidden="1" thickBot="1">
      <c r="A22801" s="409">
        <v>202211</v>
      </c>
      <c r="B22801" s="196" t="s">
        <v>1278</v>
      </c>
      <c r="C22801" s="197" t="s">
        <v>791</v>
      </c>
      <c r="D22801" s="198" t="s">
        <v>374</v>
      </c>
      <c r="E22801" s="421">
        <v>0.01</v>
      </c>
      <c r="F22801" s="413">
        <v>167.28</v>
      </c>
      <c r="G22801" s="414">
        <f t="shared" si="712"/>
        <v>5.9780009564801534E-5</v>
      </c>
      <c r="H22801" s="415" t="str">
        <f t="shared" si="713"/>
        <v>VER</v>
      </c>
    </row>
    <row r="22802" spans="1:8" ht="15" hidden="1" thickBot="1">
      <c r="A22802" s="409">
        <v>202211</v>
      </c>
      <c r="B22802" s="196" t="s">
        <v>1279</v>
      </c>
      <c r="C22802" s="197" t="s">
        <v>791</v>
      </c>
      <c r="D22802" s="198" t="s">
        <v>374</v>
      </c>
      <c r="E22802" s="421">
        <v>0.01</v>
      </c>
      <c r="F22802" s="413">
        <v>167.28</v>
      </c>
      <c r="G22802" s="414">
        <f t="shared" si="712"/>
        <v>5.9780009564801534E-5</v>
      </c>
      <c r="H22802" s="415" t="str">
        <f t="shared" si="713"/>
        <v>VER</v>
      </c>
    </row>
    <row r="22803" spans="1:8" ht="15" hidden="1" thickBot="1">
      <c r="A22803" s="409">
        <v>202211</v>
      </c>
      <c r="B22803" s="196" t="s">
        <v>1280</v>
      </c>
      <c r="C22803" s="197" t="s">
        <v>791</v>
      </c>
      <c r="D22803" s="198" t="s">
        <v>374</v>
      </c>
      <c r="E22803" s="421">
        <v>0.01</v>
      </c>
      <c r="F22803" s="413">
        <v>167.28</v>
      </c>
      <c r="G22803" s="414">
        <f t="shared" si="712"/>
        <v>5.9780009564801534E-5</v>
      </c>
      <c r="H22803" s="415" t="str">
        <f t="shared" si="713"/>
        <v>VER</v>
      </c>
    </row>
    <row r="22804" spans="1:8" ht="15" hidden="1" thickBot="1">
      <c r="A22804" s="409">
        <v>202211</v>
      </c>
      <c r="B22804" s="196" t="s">
        <v>1281</v>
      </c>
      <c r="C22804" s="197" t="s">
        <v>791</v>
      </c>
      <c r="D22804" s="198" t="s">
        <v>374</v>
      </c>
      <c r="E22804" s="421">
        <v>0.01</v>
      </c>
      <c r="F22804" s="413">
        <v>167.28</v>
      </c>
      <c r="G22804" s="414">
        <f t="shared" si="712"/>
        <v>5.9780009564801534E-5</v>
      </c>
      <c r="H22804" s="415" t="str">
        <f t="shared" si="713"/>
        <v>VER</v>
      </c>
    </row>
    <row r="22805" spans="1:8" ht="15" hidden="1" thickBot="1">
      <c r="A22805" s="409">
        <v>202211</v>
      </c>
      <c r="B22805" s="196" t="s">
        <v>1282</v>
      </c>
      <c r="C22805" s="197" t="s">
        <v>791</v>
      </c>
      <c r="D22805" s="198" t="s">
        <v>374</v>
      </c>
      <c r="E22805" s="421">
        <v>0.01</v>
      </c>
      <c r="F22805" s="413">
        <v>167.28</v>
      </c>
      <c r="G22805" s="414">
        <f t="shared" si="712"/>
        <v>5.9780009564801534E-5</v>
      </c>
      <c r="H22805" s="415" t="str">
        <f t="shared" si="713"/>
        <v>VER</v>
      </c>
    </row>
    <row r="22806" spans="1:8" ht="15" hidden="1" thickBot="1">
      <c r="A22806" s="409">
        <v>202211</v>
      </c>
      <c r="B22806" s="196" t="s">
        <v>1283</v>
      </c>
      <c r="C22806" s="197" t="s">
        <v>791</v>
      </c>
      <c r="D22806" s="198" t="s">
        <v>374</v>
      </c>
      <c r="E22806" s="421">
        <v>0.01</v>
      </c>
      <c r="F22806" s="413">
        <v>167.28</v>
      </c>
      <c r="G22806" s="414">
        <f t="shared" si="712"/>
        <v>5.9780009564801534E-5</v>
      </c>
      <c r="H22806" s="415" t="str">
        <f t="shared" si="713"/>
        <v>VER</v>
      </c>
    </row>
    <row r="22807" spans="1:8" ht="15" hidden="1" thickBot="1">
      <c r="A22807" s="409">
        <v>202211</v>
      </c>
      <c r="B22807" s="196" t="s">
        <v>1284</v>
      </c>
      <c r="C22807" s="197" t="s">
        <v>791</v>
      </c>
      <c r="D22807" s="198" t="s">
        <v>374</v>
      </c>
      <c r="E22807" s="421">
        <v>0.01</v>
      </c>
      <c r="F22807" s="413">
        <v>167.28</v>
      </c>
      <c r="G22807" s="414">
        <f t="shared" si="712"/>
        <v>5.9780009564801534E-5</v>
      </c>
      <c r="H22807" s="415" t="str">
        <f t="shared" si="713"/>
        <v>VER</v>
      </c>
    </row>
    <row r="22808" spans="1:8" ht="15" hidden="1" thickBot="1">
      <c r="A22808" s="409">
        <v>202211</v>
      </c>
      <c r="B22808" s="196" t="s">
        <v>1285</v>
      </c>
      <c r="C22808" s="197" t="s">
        <v>791</v>
      </c>
      <c r="D22808" s="198" t="s">
        <v>374</v>
      </c>
      <c r="E22808" s="421">
        <v>0.01</v>
      </c>
      <c r="F22808" s="413">
        <v>167.28</v>
      </c>
      <c r="G22808" s="414">
        <f t="shared" si="712"/>
        <v>5.9780009564801534E-5</v>
      </c>
      <c r="H22808" s="415" t="str">
        <f t="shared" si="713"/>
        <v>VER</v>
      </c>
    </row>
    <row r="22809" spans="1:8" ht="15" hidden="1" thickBot="1">
      <c r="A22809" s="409">
        <v>202211</v>
      </c>
      <c r="B22809" s="196" t="s">
        <v>1286</v>
      </c>
      <c r="C22809" s="197" t="s">
        <v>791</v>
      </c>
      <c r="D22809" s="198" t="s">
        <v>374</v>
      </c>
      <c r="E22809" s="421">
        <v>0.01</v>
      </c>
      <c r="F22809" s="413">
        <v>167.28</v>
      </c>
      <c r="G22809" s="414">
        <f t="shared" si="712"/>
        <v>5.9780009564801534E-5</v>
      </c>
      <c r="H22809" s="415" t="str">
        <f t="shared" si="713"/>
        <v>VER</v>
      </c>
    </row>
    <row r="22810" spans="1:8" ht="15" hidden="1" thickBot="1">
      <c r="A22810" s="409">
        <v>202211</v>
      </c>
      <c r="B22810" s="196" t="s">
        <v>1287</v>
      </c>
      <c r="C22810" s="197" t="s">
        <v>791</v>
      </c>
      <c r="D22810" s="198" t="s">
        <v>337</v>
      </c>
      <c r="E22810" s="421">
        <v>135421</v>
      </c>
      <c r="F22810" s="413">
        <v>167.28</v>
      </c>
      <c r="G22810" s="414">
        <f t="shared" si="712"/>
        <v>809.54686752749876</v>
      </c>
      <c r="H22810" s="415">
        <f t="shared" si="713"/>
        <v>4.0477343376374941</v>
      </c>
    </row>
    <row r="22811" spans="1:8" ht="15" hidden="1" thickBot="1">
      <c r="A22811" s="409">
        <v>202211</v>
      </c>
      <c r="B22811" s="196" t="s">
        <v>1288</v>
      </c>
      <c r="C22811" s="197" t="s">
        <v>2661</v>
      </c>
      <c r="D22811" s="198" t="s">
        <v>339</v>
      </c>
      <c r="E22811" s="421">
        <v>677</v>
      </c>
      <c r="F22811" s="413">
        <v>167.28</v>
      </c>
      <c r="G22811" s="414">
        <f t="shared" si="712"/>
        <v>4.0471066475370634</v>
      </c>
      <c r="H22811" s="415">
        <f t="shared" si="713"/>
        <v>4.0471066475370634</v>
      </c>
    </row>
    <row r="22812" spans="1:8" ht="15" hidden="1" thickBot="1">
      <c r="A22812" s="409">
        <v>202211</v>
      </c>
      <c r="B22812" s="196" t="s">
        <v>1289</v>
      </c>
      <c r="C22812" s="197" t="s">
        <v>2666</v>
      </c>
      <c r="D22812" s="198" t="s">
        <v>337</v>
      </c>
      <c r="E22812" s="421">
        <v>77662</v>
      </c>
      <c r="F22812" s="413">
        <v>167.28</v>
      </c>
      <c r="G22812" s="414">
        <f t="shared" si="712"/>
        <v>464.26351028216163</v>
      </c>
      <c r="H22812" s="415">
        <f t="shared" si="713"/>
        <v>2.3213175514108082</v>
      </c>
    </row>
    <row r="22813" spans="1:8" ht="15" hidden="1" thickBot="1">
      <c r="A22813" s="409">
        <v>202211</v>
      </c>
      <c r="B22813" s="196" t="s">
        <v>1290</v>
      </c>
      <c r="C22813" s="197" t="s">
        <v>791</v>
      </c>
      <c r="D22813" s="198" t="s">
        <v>339</v>
      </c>
      <c r="E22813" s="421">
        <v>388</v>
      </c>
      <c r="F22813" s="413">
        <v>167.28</v>
      </c>
      <c r="G22813" s="414">
        <f t="shared" si="712"/>
        <v>2.3194643711142993</v>
      </c>
      <c r="H22813" s="415">
        <f t="shared" si="713"/>
        <v>2.3194643711142993</v>
      </c>
    </row>
    <row r="22814" spans="1:8" ht="15" hidden="1" thickBot="1">
      <c r="A22814" s="409">
        <v>202211</v>
      </c>
      <c r="B22814" s="196" t="s">
        <v>1291</v>
      </c>
      <c r="C22814" s="197" t="s">
        <v>791</v>
      </c>
      <c r="D22814" s="198" t="s">
        <v>337</v>
      </c>
      <c r="E22814" s="421">
        <v>80741</v>
      </c>
      <c r="F22814" s="413">
        <v>167.28</v>
      </c>
      <c r="G22814" s="414">
        <f t="shared" si="712"/>
        <v>482.66977522716405</v>
      </c>
      <c r="H22814" s="415">
        <f t="shared" si="713"/>
        <v>2.4133488761358204</v>
      </c>
    </row>
    <row r="22815" spans="1:8" ht="15" hidden="1" thickBot="1">
      <c r="A22815" s="409">
        <v>202211</v>
      </c>
      <c r="B22815" s="196" t="s">
        <v>1292</v>
      </c>
      <c r="C22815" s="197" t="s">
        <v>2667</v>
      </c>
      <c r="D22815" s="198" t="s">
        <v>339</v>
      </c>
      <c r="E22815" s="421">
        <v>404</v>
      </c>
      <c r="F22815" s="413">
        <v>167.28</v>
      </c>
      <c r="G22815" s="414">
        <f t="shared" si="712"/>
        <v>2.4151123864179818</v>
      </c>
      <c r="H22815" s="415">
        <f t="shared" si="713"/>
        <v>2.4151123864179818</v>
      </c>
    </row>
    <row r="22816" spans="1:8" ht="15" hidden="1" thickBot="1">
      <c r="A22816" s="409">
        <v>202211</v>
      </c>
      <c r="B22816" s="196" t="s">
        <v>1293</v>
      </c>
      <c r="C22816" s="197" t="s">
        <v>791</v>
      </c>
      <c r="D22816" s="198" t="s">
        <v>337</v>
      </c>
      <c r="E22816" s="421">
        <v>138107</v>
      </c>
      <c r="F22816" s="413">
        <v>167.28</v>
      </c>
      <c r="G22816" s="414">
        <f t="shared" si="712"/>
        <v>825.60377809660451</v>
      </c>
      <c r="H22816" s="415">
        <f t="shared" si="713"/>
        <v>4.1280188904830224</v>
      </c>
    </row>
    <row r="22817" spans="1:8" ht="15" hidden="1" thickBot="1">
      <c r="A22817" s="409">
        <v>202211</v>
      </c>
      <c r="B22817" s="196" t="s">
        <v>1294</v>
      </c>
      <c r="C22817" s="197" t="s">
        <v>791</v>
      </c>
      <c r="D22817" s="198" t="s">
        <v>339</v>
      </c>
      <c r="E22817" s="421">
        <v>691</v>
      </c>
      <c r="F22817" s="413">
        <v>167.28</v>
      </c>
      <c r="G22817" s="414">
        <f t="shared" si="712"/>
        <v>4.1307986609277858</v>
      </c>
      <c r="H22817" s="415">
        <f t="shared" si="713"/>
        <v>4.1307986609277858</v>
      </c>
    </row>
    <row r="22818" spans="1:8" ht="15" hidden="1" thickBot="1">
      <c r="A22818" s="409">
        <v>202211</v>
      </c>
      <c r="B22818" s="196" t="s">
        <v>1295</v>
      </c>
      <c r="C22818" s="197" t="s">
        <v>791</v>
      </c>
      <c r="D22818" s="198" t="s">
        <v>337</v>
      </c>
      <c r="E22818" s="421">
        <v>108178</v>
      </c>
      <c r="F22818" s="413">
        <v>167.28</v>
      </c>
      <c r="G22818" s="414">
        <f t="shared" si="712"/>
        <v>646.68818747010994</v>
      </c>
      <c r="H22818" s="415">
        <f t="shared" si="713"/>
        <v>3.2334409373505495</v>
      </c>
    </row>
    <row r="22819" spans="1:8" ht="15" hidden="1" thickBot="1">
      <c r="A22819" s="409">
        <v>202211</v>
      </c>
      <c r="B22819" s="196" t="s">
        <v>1296</v>
      </c>
      <c r="C22819" s="197" t="s">
        <v>791</v>
      </c>
      <c r="D22819" s="198" t="s">
        <v>337</v>
      </c>
      <c r="E22819" s="421">
        <v>105902</v>
      </c>
      <c r="F22819" s="413">
        <v>167.28</v>
      </c>
      <c r="G22819" s="414">
        <f t="shared" si="712"/>
        <v>633.08225729316121</v>
      </c>
      <c r="H22819" s="415">
        <f t="shared" si="713"/>
        <v>3.1654112864658059</v>
      </c>
    </row>
    <row r="22820" spans="1:8" ht="15" hidden="1" thickBot="1">
      <c r="A22820" s="409">
        <v>202211</v>
      </c>
      <c r="B22820" s="196" t="s">
        <v>1297</v>
      </c>
      <c r="C22820" s="197" t="s">
        <v>791</v>
      </c>
      <c r="D22820" s="198" t="s">
        <v>337</v>
      </c>
      <c r="E22820" s="421">
        <v>92321</v>
      </c>
      <c r="F22820" s="413">
        <v>167.28</v>
      </c>
      <c r="G22820" s="414">
        <f t="shared" si="712"/>
        <v>551.89502630320419</v>
      </c>
      <c r="H22820" s="415">
        <f t="shared" si="713"/>
        <v>2.7594751315160209</v>
      </c>
    </row>
    <row r="22821" spans="1:8" ht="15" hidden="1" thickBot="1">
      <c r="A22821" s="409">
        <v>202211</v>
      </c>
      <c r="B22821" s="196" t="s">
        <v>1298</v>
      </c>
      <c r="C22821" s="197" t="s">
        <v>791</v>
      </c>
      <c r="D22821" s="198" t="s">
        <v>337</v>
      </c>
      <c r="E22821" s="421">
        <v>133305</v>
      </c>
      <c r="F22821" s="413">
        <v>167.28</v>
      </c>
      <c r="G22821" s="414">
        <f t="shared" si="712"/>
        <v>796.89741750358678</v>
      </c>
      <c r="H22821" s="415">
        <f t="shared" si="713"/>
        <v>3.9844870875179339</v>
      </c>
    </row>
    <row r="22822" spans="1:8" ht="15" hidden="1" thickBot="1">
      <c r="A22822" s="409">
        <v>202211</v>
      </c>
      <c r="B22822" s="196" t="s">
        <v>1299</v>
      </c>
      <c r="C22822" s="197" t="s">
        <v>791</v>
      </c>
      <c r="D22822" s="198" t="s">
        <v>337</v>
      </c>
      <c r="E22822" s="421">
        <v>121588</v>
      </c>
      <c r="F22822" s="413">
        <v>167.28</v>
      </c>
      <c r="G22822" s="414">
        <f t="shared" si="712"/>
        <v>726.85318029650887</v>
      </c>
      <c r="H22822" s="415">
        <f t="shared" si="713"/>
        <v>3.6342659014825442</v>
      </c>
    </row>
    <row r="22823" spans="1:8" ht="15" hidden="1" thickBot="1">
      <c r="A22823" s="409">
        <v>202211</v>
      </c>
      <c r="B22823" s="196" t="s">
        <v>1300</v>
      </c>
      <c r="C22823" s="197" t="s">
        <v>791</v>
      </c>
      <c r="D22823" s="198" t="s">
        <v>337</v>
      </c>
      <c r="E22823" s="421">
        <v>115293</v>
      </c>
      <c r="F22823" s="413">
        <v>167.28</v>
      </c>
      <c r="G22823" s="414">
        <f t="shared" si="712"/>
        <v>689.22166427546631</v>
      </c>
      <c r="H22823" s="415">
        <f t="shared" si="713"/>
        <v>3.4461083213773316</v>
      </c>
    </row>
    <row r="22824" spans="1:8" ht="15" hidden="1" thickBot="1">
      <c r="A22824" s="409">
        <v>202211</v>
      </c>
      <c r="B22824" s="196" t="s">
        <v>1301</v>
      </c>
      <c r="C22824" s="197" t="s">
        <v>791</v>
      </c>
      <c r="D22824" s="198" t="s">
        <v>337</v>
      </c>
      <c r="E22824" s="421">
        <v>165021</v>
      </c>
      <c r="F22824" s="413">
        <v>167.28</v>
      </c>
      <c r="G22824" s="414">
        <f t="shared" si="712"/>
        <v>986.49569583931134</v>
      </c>
      <c r="H22824" s="415">
        <f t="shared" si="713"/>
        <v>4.9324784791965568</v>
      </c>
    </row>
    <row r="22825" spans="1:8" ht="15" hidden="1" thickBot="1">
      <c r="A22825" s="409">
        <v>202211</v>
      </c>
      <c r="B22825" s="196" t="s">
        <v>1302</v>
      </c>
      <c r="C22825" s="197" t="s">
        <v>791</v>
      </c>
      <c r="D22825" s="198" t="s">
        <v>337</v>
      </c>
      <c r="E22825" s="421">
        <v>125334</v>
      </c>
      <c r="F22825" s="413">
        <v>167.28</v>
      </c>
      <c r="G22825" s="414">
        <f t="shared" si="712"/>
        <v>749.2467718794835</v>
      </c>
      <c r="H22825" s="415">
        <f t="shared" si="713"/>
        <v>3.7462338593974174</v>
      </c>
    </row>
    <row r="22826" spans="1:8" ht="15" hidden="1" thickBot="1">
      <c r="A22826" s="409">
        <v>202211</v>
      </c>
      <c r="B22826" s="196" t="s">
        <v>1303</v>
      </c>
      <c r="C22826" s="197" t="s">
        <v>791</v>
      </c>
      <c r="D22826" s="198" t="s">
        <v>337</v>
      </c>
      <c r="E22826" s="421">
        <v>156766</v>
      </c>
      <c r="F22826" s="413">
        <v>167.28</v>
      </c>
      <c r="G22826" s="414">
        <f t="shared" si="712"/>
        <v>937.14729794356765</v>
      </c>
      <c r="H22826" s="415">
        <f t="shared" si="713"/>
        <v>4.6857364897178382</v>
      </c>
    </row>
    <row r="22827" spans="1:8" ht="15" hidden="1" thickBot="1">
      <c r="A22827" s="409">
        <v>202211</v>
      </c>
      <c r="B22827" s="196" t="s">
        <v>1304</v>
      </c>
      <c r="C22827" s="197" t="s">
        <v>791</v>
      </c>
      <c r="D22827" s="198" t="s">
        <v>337</v>
      </c>
      <c r="E22827" s="421">
        <v>145660</v>
      </c>
      <c r="F22827" s="413">
        <v>167.28</v>
      </c>
      <c r="G22827" s="414">
        <f t="shared" si="712"/>
        <v>870.75561932089909</v>
      </c>
      <c r="H22827" s="415">
        <f t="shared" si="713"/>
        <v>4.3537780966044952</v>
      </c>
    </row>
    <row r="22828" spans="1:8" ht="15" hidden="1" thickBot="1">
      <c r="A22828" s="409">
        <v>202211</v>
      </c>
      <c r="B22828" s="196" t="s">
        <v>1305</v>
      </c>
      <c r="C22828" s="197" t="s">
        <v>791</v>
      </c>
      <c r="D22828" s="198" t="s">
        <v>337</v>
      </c>
      <c r="E22828" s="421">
        <v>116355</v>
      </c>
      <c r="F22828" s="413">
        <v>167.28</v>
      </c>
      <c r="G22828" s="414">
        <f t="shared" si="712"/>
        <v>695.57030129124826</v>
      </c>
      <c r="H22828" s="415">
        <f t="shared" si="713"/>
        <v>3.4778515064562412</v>
      </c>
    </row>
    <row r="22829" spans="1:8" ht="15" hidden="1" thickBot="1">
      <c r="A22829" s="409">
        <v>202211</v>
      </c>
      <c r="B22829" s="196" t="s">
        <v>1306</v>
      </c>
      <c r="C22829" s="197" t="s">
        <v>791</v>
      </c>
      <c r="D22829" s="198" t="s">
        <v>337</v>
      </c>
      <c r="E22829" s="421">
        <v>105654</v>
      </c>
      <c r="F22829" s="413">
        <v>167.28</v>
      </c>
      <c r="G22829" s="414">
        <f t="shared" si="712"/>
        <v>631.59971305595411</v>
      </c>
      <c r="H22829" s="415">
        <f t="shared" si="713"/>
        <v>3.1579985652797706</v>
      </c>
    </row>
    <row r="22830" spans="1:8" ht="15" hidden="1" thickBot="1">
      <c r="A22830" s="409">
        <v>202211</v>
      </c>
      <c r="B22830" s="196" t="s">
        <v>1307</v>
      </c>
      <c r="C22830" s="197" t="s">
        <v>791</v>
      </c>
      <c r="D22830" s="198" t="s">
        <v>337</v>
      </c>
      <c r="E22830" s="421">
        <v>172305</v>
      </c>
      <c r="F22830" s="413">
        <v>167.28</v>
      </c>
      <c r="G22830" s="414">
        <f t="shared" si="712"/>
        <v>1030.0394548063127</v>
      </c>
      <c r="H22830" s="415">
        <f t="shared" si="713"/>
        <v>5.150197274031564</v>
      </c>
    </row>
    <row r="22831" spans="1:8" ht="15" hidden="1" thickBot="1">
      <c r="A22831" s="409">
        <v>202211</v>
      </c>
      <c r="B22831" s="196" t="s">
        <v>1308</v>
      </c>
      <c r="C22831" s="197" t="s">
        <v>791</v>
      </c>
      <c r="D22831" s="198" t="s">
        <v>337</v>
      </c>
      <c r="E22831" s="421">
        <v>149756</v>
      </c>
      <c r="F22831" s="413">
        <v>167.28</v>
      </c>
      <c r="G22831" s="414">
        <f t="shared" si="712"/>
        <v>895.24151123864181</v>
      </c>
      <c r="H22831" s="415">
        <f t="shared" si="713"/>
        <v>4.4762075561932093</v>
      </c>
    </row>
    <row r="22832" spans="1:8" ht="15" hidden="1" thickBot="1">
      <c r="A22832" s="409">
        <v>202211</v>
      </c>
      <c r="B22832" s="196" t="s">
        <v>1309</v>
      </c>
      <c r="C22832" s="197" t="s">
        <v>791</v>
      </c>
      <c r="D22832" s="198" t="s">
        <v>337</v>
      </c>
      <c r="E22832" s="421">
        <v>172305</v>
      </c>
      <c r="F22832" s="413">
        <v>167.28</v>
      </c>
      <c r="G22832" s="414">
        <f t="shared" si="712"/>
        <v>1030.0394548063127</v>
      </c>
      <c r="H22832" s="415">
        <f t="shared" si="713"/>
        <v>5.150197274031564</v>
      </c>
    </row>
    <row r="22833" spans="1:8" ht="15" hidden="1" thickBot="1">
      <c r="A22833" s="409">
        <v>202211</v>
      </c>
      <c r="B22833" s="196" t="s">
        <v>1310</v>
      </c>
      <c r="C22833" s="197" t="s">
        <v>791</v>
      </c>
      <c r="D22833" s="198" t="s">
        <v>337</v>
      </c>
      <c r="E22833" s="421">
        <v>140395</v>
      </c>
      <c r="F22833" s="413">
        <v>167.28</v>
      </c>
      <c r="G22833" s="414">
        <f t="shared" si="712"/>
        <v>839.28144428503106</v>
      </c>
      <c r="H22833" s="415">
        <f t="shared" si="713"/>
        <v>4.1964072214251553</v>
      </c>
    </row>
    <row r="22834" spans="1:8" ht="15" hidden="1" thickBot="1">
      <c r="A22834" s="409">
        <v>202211</v>
      </c>
      <c r="B22834" s="196" t="s">
        <v>1311</v>
      </c>
      <c r="C22834" s="197" t="s">
        <v>791</v>
      </c>
      <c r="D22834" s="198" t="s">
        <v>337</v>
      </c>
      <c r="E22834" s="421">
        <v>139178</v>
      </c>
      <c r="F22834" s="413">
        <v>167.28</v>
      </c>
      <c r="G22834" s="414">
        <f t="shared" si="712"/>
        <v>832.00621712099473</v>
      </c>
      <c r="H22834" s="415">
        <f t="shared" si="713"/>
        <v>4.1600310856049738</v>
      </c>
    </row>
    <row r="22835" spans="1:8" ht="15" hidden="1" thickBot="1">
      <c r="A22835" s="409">
        <v>202211</v>
      </c>
      <c r="B22835" s="196" t="s">
        <v>1312</v>
      </c>
      <c r="C22835" s="197" t="s">
        <v>791</v>
      </c>
      <c r="D22835" s="198" t="s">
        <v>337</v>
      </c>
      <c r="E22835" s="421">
        <v>170156</v>
      </c>
      <c r="F22835" s="413">
        <v>167.28</v>
      </c>
      <c r="G22835" s="414">
        <f t="shared" si="712"/>
        <v>1017.1927307508369</v>
      </c>
      <c r="H22835" s="415">
        <f t="shared" si="713"/>
        <v>5.0859636537541846</v>
      </c>
    </row>
    <row r="22836" spans="1:8" ht="15" hidden="1" thickBot="1">
      <c r="A22836" s="409">
        <v>202211</v>
      </c>
      <c r="B22836" s="196" t="s">
        <v>1313</v>
      </c>
      <c r="C22836" s="197" t="s">
        <v>791</v>
      </c>
      <c r="D22836" s="198" t="s">
        <v>337</v>
      </c>
      <c r="E22836" s="421">
        <v>108584</v>
      </c>
      <c r="F22836" s="413">
        <v>167.28</v>
      </c>
      <c r="G22836" s="414">
        <f t="shared" si="712"/>
        <v>649.11525585844095</v>
      </c>
      <c r="H22836" s="415">
        <f t="shared" si="713"/>
        <v>3.2455762792922047</v>
      </c>
    </row>
    <row r="22837" spans="1:8" ht="15" hidden="1" thickBot="1">
      <c r="A22837" s="409">
        <v>202211</v>
      </c>
      <c r="B22837" s="196" t="s">
        <v>1314</v>
      </c>
      <c r="C22837" s="197" t="s">
        <v>791</v>
      </c>
      <c r="D22837" s="198" t="s">
        <v>337</v>
      </c>
      <c r="E22837" s="421">
        <v>144323</v>
      </c>
      <c r="F22837" s="413">
        <v>167.28</v>
      </c>
      <c r="G22837" s="414">
        <f t="shared" si="712"/>
        <v>862.76303204208511</v>
      </c>
      <c r="H22837" s="415">
        <f t="shared" si="713"/>
        <v>4.3138151602104253</v>
      </c>
    </row>
    <row r="22838" spans="1:8" ht="15" hidden="1" thickBot="1">
      <c r="A22838" s="409">
        <v>202211</v>
      </c>
      <c r="B22838" s="196" t="s">
        <v>1315</v>
      </c>
      <c r="C22838" s="197" t="s">
        <v>791</v>
      </c>
      <c r="D22838" s="198" t="s">
        <v>337</v>
      </c>
      <c r="E22838" s="421">
        <v>93335</v>
      </c>
      <c r="F22838" s="413">
        <v>167.28</v>
      </c>
      <c r="G22838" s="414">
        <f t="shared" si="712"/>
        <v>557.95671927307512</v>
      </c>
      <c r="H22838" s="415">
        <f t="shared" si="713"/>
        <v>2.7897835963653757</v>
      </c>
    </row>
    <row r="22839" spans="1:8" ht="15" hidden="1" thickBot="1">
      <c r="A22839" s="409">
        <v>202211</v>
      </c>
      <c r="B22839" s="196" t="s">
        <v>1316</v>
      </c>
      <c r="C22839" s="197" t="s">
        <v>791</v>
      </c>
      <c r="D22839" s="198" t="s">
        <v>337</v>
      </c>
      <c r="E22839" s="421">
        <v>151823</v>
      </c>
      <c r="F22839" s="413">
        <v>167.28</v>
      </c>
      <c r="G22839" s="414">
        <f t="shared" si="712"/>
        <v>907.5980392156863</v>
      </c>
      <c r="H22839" s="415">
        <f t="shared" si="713"/>
        <v>4.5379901960784315</v>
      </c>
    </row>
    <row r="22840" spans="1:8" ht="15" hidden="1" thickBot="1">
      <c r="A22840" s="409">
        <v>202211</v>
      </c>
      <c r="B22840" s="196" t="s">
        <v>1317</v>
      </c>
      <c r="C22840" s="197" t="s">
        <v>791</v>
      </c>
      <c r="D22840" s="198" t="s">
        <v>337</v>
      </c>
      <c r="E22840" s="421">
        <v>133523</v>
      </c>
      <c r="F22840" s="413">
        <v>167.28</v>
      </c>
      <c r="G22840" s="414">
        <f t="shared" si="712"/>
        <v>798.20062171209952</v>
      </c>
      <c r="H22840" s="415">
        <f t="shared" si="713"/>
        <v>3.9910031085604976</v>
      </c>
    </row>
    <row r="22841" spans="1:8" ht="15" hidden="1" thickBot="1">
      <c r="A22841" s="409">
        <v>202211</v>
      </c>
      <c r="B22841" s="196" t="s">
        <v>1318</v>
      </c>
      <c r="C22841" s="197" t="s">
        <v>791</v>
      </c>
      <c r="D22841" s="198" t="s">
        <v>337</v>
      </c>
      <c r="E22841" s="421">
        <v>113136</v>
      </c>
      <c r="F22841" s="413">
        <v>167.28</v>
      </c>
      <c r="G22841" s="414">
        <f t="shared" si="712"/>
        <v>676.32711621233864</v>
      </c>
      <c r="H22841" s="415">
        <f t="shared" si="713"/>
        <v>3.3816355810616932</v>
      </c>
    </row>
    <row r="22842" spans="1:8" ht="15" hidden="1" thickBot="1">
      <c r="A22842" s="409">
        <v>202211</v>
      </c>
      <c r="B22842" s="196" t="s">
        <v>1319</v>
      </c>
      <c r="C22842" s="197" t="s">
        <v>791</v>
      </c>
      <c r="D22842" s="198" t="s">
        <v>337</v>
      </c>
      <c r="E22842" s="421">
        <v>119784</v>
      </c>
      <c r="F22842" s="413">
        <v>167.28</v>
      </c>
      <c r="G22842" s="414">
        <f t="shared" si="712"/>
        <v>716.0688665710187</v>
      </c>
      <c r="H22842" s="415">
        <f t="shared" si="713"/>
        <v>3.5803443328550935</v>
      </c>
    </row>
    <row r="22843" spans="1:8" ht="15" hidden="1" thickBot="1">
      <c r="A22843" s="409">
        <v>202211</v>
      </c>
      <c r="B22843" s="196" t="s">
        <v>1320</v>
      </c>
      <c r="C22843" s="197" t="s">
        <v>791</v>
      </c>
      <c r="D22843" s="198" t="s">
        <v>337</v>
      </c>
      <c r="E22843" s="421">
        <v>125565</v>
      </c>
      <c r="F22843" s="413">
        <v>167.28</v>
      </c>
      <c r="G22843" s="414">
        <f t="shared" si="712"/>
        <v>750.62769010043041</v>
      </c>
      <c r="H22843" s="415">
        <f t="shared" si="713"/>
        <v>3.7531384505021519</v>
      </c>
    </row>
    <row r="22844" spans="1:8" ht="15" hidden="1" thickBot="1">
      <c r="A22844" s="409">
        <v>202211</v>
      </c>
      <c r="B22844" s="196" t="s">
        <v>1321</v>
      </c>
      <c r="C22844" s="197" t="s">
        <v>791</v>
      </c>
      <c r="D22844" s="198" t="s">
        <v>337</v>
      </c>
      <c r="E22844" s="421">
        <v>131014</v>
      </c>
      <c r="F22844" s="413">
        <v>167.28</v>
      </c>
      <c r="G22844" s="414">
        <f t="shared" si="712"/>
        <v>783.20181731229081</v>
      </c>
      <c r="H22844" s="415">
        <f t="shared" si="713"/>
        <v>3.9160090865614539</v>
      </c>
    </row>
    <row r="22845" spans="1:8" ht="15" hidden="1" thickBot="1">
      <c r="A22845" s="409">
        <v>202211</v>
      </c>
      <c r="B22845" s="196" t="s">
        <v>1322</v>
      </c>
      <c r="C22845" s="197" t="s">
        <v>791</v>
      </c>
      <c r="D22845" s="198" t="s">
        <v>337</v>
      </c>
      <c r="E22845" s="421">
        <v>157616</v>
      </c>
      <c r="F22845" s="413">
        <v>167.28</v>
      </c>
      <c r="G22845" s="414">
        <f t="shared" si="712"/>
        <v>942.22859875657582</v>
      </c>
      <c r="H22845" s="415">
        <f t="shared" si="713"/>
        <v>4.7111429937828788</v>
      </c>
    </row>
    <row r="22846" spans="1:8" ht="15" hidden="1" thickBot="1">
      <c r="A22846" s="409">
        <v>202211</v>
      </c>
      <c r="B22846" s="196" t="s">
        <v>1323</v>
      </c>
      <c r="C22846" s="197" t="s">
        <v>791</v>
      </c>
      <c r="D22846" s="198" t="s">
        <v>337</v>
      </c>
      <c r="E22846" s="421">
        <v>90716</v>
      </c>
      <c r="F22846" s="413">
        <v>167.28</v>
      </c>
      <c r="G22846" s="414">
        <f t="shared" si="712"/>
        <v>542.30033476805352</v>
      </c>
      <c r="H22846" s="415">
        <f t="shared" si="713"/>
        <v>2.7115016738402677</v>
      </c>
    </row>
    <row r="22847" spans="1:8" ht="15" hidden="1" thickBot="1">
      <c r="A22847" s="409">
        <v>202211</v>
      </c>
      <c r="B22847" s="196" t="s">
        <v>1324</v>
      </c>
      <c r="C22847" s="197" t="s">
        <v>791</v>
      </c>
      <c r="D22847" s="198" t="s">
        <v>337</v>
      </c>
      <c r="E22847" s="421">
        <v>93240</v>
      </c>
      <c r="F22847" s="413">
        <v>167.28</v>
      </c>
      <c r="G22847" s="414">
        <f t="shared" si="712"/>
        <v>557.38880918220946</v>
      </c>
      <c r="H22847" s="415">
        <f t="shared" si="713"/>
        <v>2.7869440459110475</v>
      </c>
    </row>
    <row r="22848" spans="1:8" ht="15" hidden="1" thickBot="1">
      <c r="A22848" s="409">
        <v>202211</v>
      </c>
      <c r="B22848" s="196" t="s">
        <v>1325</v>
      </c>
      <c r="C22848" s="197" t="s">
        <v>791</v>
      </c>
      <c r="D22848" s="198" t="s">
        <v>337</v>
      </c>
      <c r="E22848" s="421">
        <v>179379</v>
      </c>
      <c r="F22848" s="413">
        <v>167.28</v>
      </c>
      <c r="G22848" s="414">
        <f t="shared" si="712"/>
        <v>1072.3278335724533</v>
      </c>
      <c r="H22848" s="415">
        <f t="shared" si="713"/>
        <v>5.3616391678622666</v>
      </c>
    </row>
    <row r="22849" spans="1:8" ht="15" hidden="1" thickBot="1">
      <c r="A22849" s="409">
        <v>202211</v>
      </c>
      <c r="B22849" s="196" t="s">
        <v>1326</v>
      </c>
      <c r="C22849" s="197" t="s">
        <v>791</v>
      </c>
      <c r="D22849" s="198" t="s">
        <v>337</v>
      </c>
      <c r="E22849" s="421">
        <v>63724</v>
      </c>
      <c r="F22849" s="413">
        <v>167.28</v>
      </c>
      <c r="G22849" s="414">
        <f t="shared" si="712"/>
        <v>380.94213295074127</v>
      </c>
      <c r="H22849" s="415">
        <f t="shared" si="713"/>
        <v>1.9047106647537064</v>
      </c>
    </row>
    <row r="22850" spans="1:8" ht="15" hidden="1" thickBot="1">
      <c r="A22850" s="409">
        <v>202211</v>
      </c>
      <c r="B22850" s="196" t="s">
        <v>1327</v>
      </c>
      <c r="C22850" s="197" t="s">
        <v>791</v>
      </c>
      <c r="D22850" s="198" t="s">
        <v>337</v>
      </c>
      <c r="E22850" s="421">
        <v>119112</v>
      </c>
      <c r="F22850" s="413">
        <v>167.28</v>
      </c>
      <c r="G22850" s="414">
        <f t="shared" ref="G22850:G22913" si="714">+E22850/F22850</f>
        <v>712.05164992826394</v>
      </c>
      <c r="H22850" s="415">
        <f t="shared" ref="H22850:H22913" si="715">IF(D22850="TB",G22850/200,IF(D22850="LT",G22850,"VER"))</f>
        <v>3.5602582496413198</v>
      </c>
    </row>
    <row r="22851" spans="1:8" ht="15" hidden="1" thickBot="1">
      <c r="A22851" s="409">
        <v>202211</v>
      </c>
      <c r="B22851" s="196" t="s">
        <v>1328</v>
      </c>
      <c r="C22851" s="197" t="s">
        <v>791</v>
      </c>
      <c r="D22851" s="198" t="s">
        <v>337</v>
      </c>
      <c r="E22851" s="421">
        <v>118693</v>
      </c>
      <c r="F22851" s="413">
        <v>167.28</v>
      </c>
      <c r="G22851" s="414">
        <f t="shared" si="714"/>
        <v>709.54686752749876</v>
      </c>
      <c r="H22851" s="415">
        <f t="shared" si="715"/>
        <v>3.5477343376374937</v>
      </c>
    </row>
    <row r="22852" spans="1:8" ht="15" hidden="1" thickBot="1">
      <c r="A22852" s="409">
        <v>202211</v>
      </c>
      <c r="B22852" s="196" t="s">
        <v>1329</v>
      </c>
      <c r="C22852" s="197" t="s">
        <v>791</v>
      </c>
      <c r="D22852" s="198" t="s">
        <v>337</v>
      </c>
      <c r="E22852" s="421">
        <v>128015</v>
      </c>
      <c r="F22852" s="413">
        <v>167.28</v>
      </c>
      <c r="G22852" s="414">
        <f t="shared" si="714"/>
        <v>765.27379244380677</v>
      </c>
      <c r="H22852" s="415">
        <f t="shared" si="715"/>
        <v>3.8263689622190338</v>
      </c>
    </row>
    <row r="22853" spans="1:8" ht="15" hidden="1" thickBot="1">
      <c r="A22853" s="409">
        <v>202211</v>
      </c>
      <c r="B22853" s="196" t="s">
        <v>1330</v>
      </c>
      <c r="C22853" s="197" t="s">
        <v>791</v>
      </c>
      <c r="D22853" s="198" t="s">
        <v>337</v>
      </c>
      <c r="E22853" s="421">
        <v>136581</v>
      </c>
      <c r="F22853" s="413">
        <v>167.28</v>
      </c>
      <c r="G22853" s="414">
        <f t="shared" si="714"/>
        <v>816.4813486370158</v>
      </c>
      <c r="H22853" s="415">
        <f t="shared" si="715"/>
        <v>4.0824067431850786</v>
      </c>
    </row>
    <row r="22854" spans="1:8" ht="15" hidden="1" thickBot="1">
      <c r="A22854" s="409">
        <v>202211</v>
      </c>
      <c r="B22854" s="196" t="s">
        <v>1331</v>
      </c>
      <c r="C22854" s="197" t="s">
        <v>791</v>
      </c>
      <c r="D22854" s="198" t="s">
        <v>337</v>
      </c>
      <c r="E22854" s="421">
        <v>123073</v>
      </c>
      <c r="F22854" s="413">
        <v>167.28</v>
      </c>
      <c r="G22854" s="414">
        <f t="shared" si="714"/>
        <v>735.73051171688189</v>
      </c>
      <c r="H22854" s="415">
        <f t="shared" si="715"/>
        <v>3.6786525585844094</v>
      </c>
    </row>
    <row r="22855" spans="1:8" ht="15" hidden="1" thickBot="1">
      <c r="A22855" s="409">
        <v>202211</v>
      </c>
      <c r="B22855" s="196" t="s">
        <v>1332</v>
      </c>
      <c r="C22855" s="197" t="s">
        <v>791</v>
      </c>
      <c r="D22855" s="198" t="s">
        <v>337</v>
      </c>
      <c r="E22855" s="421">
        <v>107336</v>
      </c>
      <c r="F22855" s="413">
        <v>167.28</v>
      </c>
      <c r="G22855" s="414">
        <f t="shared" si="714"/>
        <v>641.65471066475368</v>
      </c>
      <c r="H22855" s="415">
        <f t="shared" si="715"/>
        <v>3.2082735533237683</v>
      </c>
    </row>
    <row r="22856" spans="1:8" ht="15" hidden="1" thickBot="1">
      <c r="A22856" s="409">
        <v>202211</v>
      </c>
      <c r="B22856" s="196" t="s">
        <v>1333</v>
      </c>
      <c r="C22856" s="197" t="s">
        <v>791</v>
      </c>
      <c r="D22856" s="198" t="s">
        <v>337</v>
      </c>
      <c r="E22856" s="421">
        <v>151823</v>
      </c>
      <c r="F22856" s="413">
        <v>167.28</v>
      </c>
      <c r="G22856" s="414">
        <f t="shared" si="714"/>
        <v>907.5980392156863</v>
      </c>
      <c r="H22856" s="415">
        <f t="shared" si="715"/>
        <v>4.5379901960784315</v>
      </c>
    </row>
    <row r="22857" spans="1:8" ht="15" hidden="1" thickBot="1">
      <c r="A22857" s="409">
        <v>202211</v>
      </c>
      <c r="B22857" s="196" t="s">
        <v>1334</v>
      </c>
      <c r="C22857" s="197" t="s">
        <v>791</v>
      </c>
      <c r="D22857" s="198" t="s">
        <v>337</v>
      </c>
      <c r="E22857" s="421">
        <v>159798</v>
      </c>
      <c r="F22857" s="413">
        <v>167.28</v>
      </c>
      <c r="G22857" s="414">
        <f t="shared" si="714"/>
        <v>955.27259684361547</v>
      </c>
      <c r="H22857" s="415">
        <f t="shared" si="715"/>
        <v>4.7763629842180775</v>
      </c>
    </row>
    <row r="22858" spans="1:8" ht="15" hidden="1" thickBot="1">
      <c r="A22858" s="409">
        <v>202211</v>
      </c>
      <c r="B22858" s="196" t="s">
        <v>1335</v>
      </c>
      <c r="C22858" s="197" t="s">
        <v>1336</v>
      </c>
      <c r="D22858" s="198" t="s">
        <v>337</v>
      </c>
      <c r="E22858" s="421">
        <v>58734</v>
      </c>
      <c r="F22858" s="413">
        <v>167.28</v>
      </c>
      <c r="G22858" s="414">
        <f t="shared" si="714"/>
        <v>351.11190817790532</v>
      </c>
      <c r="H22858" s="415">
        <f t="shared" si="715"/>
        <v>1.7555595408895266</v>
      </c>
    </row>
    <row r="22859" spans="1:8" ht="15" hidden="1" thickBot="1">
      <c r="A22859" s="409">
        <v>202211</v>
      </c>
      <c r="B22859" s="196" t="s">
        <v>1337</v>
      </c>
      <c r="C22859" s="197" t="s">
        <v>674</v>
      </c>
      <c r="D22859" s="198" t="s">
        <v>337</v>
      </c>
      <c r="E22859" s="421">
        <v>165000</v>
      </c>
      <c r="F22859" s="413">
        <v>167.28</v>
      </c>
      <c r="G22859" s="414">
        <f t="shared" si="714"/>
        <v>986.37015781922526</v>
      </c>
      <c r="H22859" s="415">
        <f t="shared" si="715"/>
        <v>4.9318507890961261</v>
      </c>
    </row>
    <row r="22860" spans="1:8" ht="15" hidden="1" thickBot="1">
      <c r="A22860" s="409">
        <v>202211</v>
      </c>
      <c r="B22860" s="196" t="s">
        <v>1338</v>
      </c>
      <c r="C22860" s="197" t="s">
        <v>674</v>
      </c>
      <c r="D22860" s="198" t="s">
        <v>339</v>
      </c>
      <c r="E22860" s="421">
        <v>825</v>
      </c>
      <c r="F22860" s="413">
        <v>167.28</v>
      </c>
      <c r="G22860" s="414">
        <f t="shared" si="714"/>
        <v>4.9318507890961261</v>
      </c>
      <c r="H22860" s="415">
        <f t="shared" si="715"/>
        <v>4.9318507890961261</v>
      </c>
    </row>
    <row r="22861" spans="1:8" ht="15" hidden="1" thickBot="1">
      <c r="A22861" s="409">
        <v>202211</v>
      </c>
      <c r="B22861" s="196" t="s">
        <v>1339</v>
      </c>
      <c r="C22861" s="197" t="s">
        <v>674</v>
      </c>
      <c r="D22861" s="198" t="s">
        <v>374</v>
      </c>
      <c r="E22861" s="421">
        <v>87.58</v>
      </c>
      <c r="F22861" s="413">
        <v>167.28</v>
      </c>
      <c r="G22861" s="414">
        <f t="shared" si="714"/>
        <v>0.52355332376853181</v>
      </c>
      <c r="H22861" s="415" t="str">
        <f t="shared" si="715"/>
        <v>VER</v>
      </c>
    </row>
    <row r="22862" spans="1:8" ht="15" hidden="1" thickBot="1">
      <c r="A22862" s="409">
        <v>202211</v>
      </c>
      <c r="B22862" s="196" t="s">
        <v>1340</v>
      </c>
      <c r="C22862" s="197" t="s">
        <v>1341</v>
      </c>
      <c r="D22862" s="198" t="s">
        <v>337</v>
      </c>
      <c r="E22862" s="421">
        <v>91250</v>
      </c>
      <c r="F22862" s="413">
        <v>167.28</v>
      </c>
      <c r="G22862" s="414">
        <f t="shared" si="714"/>
        <v>545.49258727881397</v>
      </c>
      <c r="H22862" s="415">
        <f t="shared" si="715"/>
        <v>2.7274629363940699</v>
      </c>
    </row>
    <row r="22863" spans="1:8" ht="15" hidden="1" thickBot="1">
      <c r="A22863" s="409">
        <v>202211</v>
      </c>
      <c r="B22863" s="196" t="s">
        <v>1342</v>
      </c>
      <c r="C22863" s="197" t="s">
        <v>1341</v>
      </c>
      <c r="D22863" s="198" t="s">
        <v>339</v>
      </c>
      <c r="E22863" s="421">
        <v>456</v>
      </c>
      <c r="F22863" s="413">
        <v>167.28</v>
      </c>
      <c r="G22863" s="414">
        <f t="shared" si="714"/>
        <v>2.7259684361549499</v>
      </c>
      <c r="H22863" s="415">
        <f t="shared" si="715"/>
        <v>2.7259684361549499</v>
      </c>
    </row>
    <row r="22864" spans="1:8" ht="15" hidden="1" thickBot="1">
      <c r="A22864" s="409">
        <v>202211</v>
      </c>
      <c r="B22864" s="196" t="s">
        <v>1343</v>
      </c>
      <c r="C22864" s="197" t="s">
        <v>1344</v>
      </c>
      <c r="D22864" s="198" t="s">
        <v>337</v>
      </c>
      <c r="E22864" s="421">
        <v>20611</v>
      </c>
      <c r="F22864" s="413">
        <v>167.28</v>
      </c>
      <c r="G22864" s="414">
        <f t="shared" si="714"/>
        <v>123.21257771401244</v>
      </c>
      <c r="H22864" s="415">
        <f t="shared" si="715"/>
        <v>0.61606288857006219</v>
      </c>
    </row>
    <row r="22865" spans="1:8" ht="15" hidden="1" thickBot="1">
      <c r="A22865" s="409">
        <v>202211</v>
      </c>
      <c r="B22865" s="196" t="s">
        <v>1345</v>
      </c>
      <c r="C22865" s="197" t="s">
        <v>1344</v>
      </c>
      <c r="D22865" s="198" t="s">
        <v>337</v>
      </c>
      <c r="E22865" s="421">
        <v>19354</v>
      </c>
      <c r="F22865" s="413">
        <v>167.28</v>
      </c>
      <c r="G22865" s="414">
        <f t="shared" si="714"/>
        <v>115.69823051171689</v>
      </c>
      <c r="H22865" s="415">
        <f t="shared" si="715"/>
        <v>0.57849115255858441</v>
      </c>
    </row>
    <row r="22866" spans="1:8" ht="15" hidden="1" thickBot="1">
      <c r="A22866" s="409">
        <v>202211</v>
      </c>
      <c r="B22866" s="196" t="s">
        <v>1346</v>
      </c>
      <c r="C22866" s="197" t="s">
        <v>1347</v>
      </c>
      <c r="D22866" s="198" t="s">
        <v>374</v>
      </c>
      <c r="E22866" s="421">
        <v>0.01</v>
      </c>
      <c r="F22866" s="413">
        <v>167.28</v>
      </c>
      <c r="G22866" s="414">
        <f t="shared" si="714"/>
        <v>5.9780009564801534E-5</v>
      </c>
      <c r="H22866" s="415" t="str">
        <f t="shared" si="715"/>
        <v>VER</v>
      </c>
    </row>
    <row r="22867" spans="1:8" ht="15" hidden="1" thickBot="1">
      <c r="A22867" s="409">
        <v>202211</v>
      </c>
      <c r="B22867" s="196" t="s">
        <v>1348</v>
      </c>
      <c r="C22867" s="197" t="s">
        <v>1344</v>
      </c>
      <c r="D22867" s="198" t="s">
        <v>337</v>
      </c>
      <c r="E22867" s="421">
        <v>174075</v>
      </c>
      <c r="F22867" s="413">
        <v>167.28</v>
      </c>
      <c r="G22867" s="414">
        <f t="shared" si="714"/>
        <v>1040.6205164992825</v>
      </c>
      <c r="H22867" s="415">
        <f t="shared" si="715"/>
        <v>5.2031025824964123</v>
      </c>
    </row>
    <row r="22868" spans="1:8" ht="15" hidden="1" thickBot="1">
      <c r="A22868" s="409">
        <v>202211</v>
      </c>
      <c r="B22868" s="196" t="s">
        <v>1349</v>
      </c>
      <c r="C22868" s="197" t="s">
        <v>1344</v>
      </c>
      <c r="D22868" s="198" t="s">
        <v>339</v>
      </c>
      <c r="E22868" s="421">
        <v>870</v>
      </c>
      <c r="F22868" s="413">
        <v>167.28</v>
      </c>
      <c r="G22868" s="414">
        <f t="shared" si="714"/>
        <v>5.2008608321377334</v>
      </c>
      <c r="H22868" s="415">
        <f t="shared" si="715"/>
        <v>5.2008608321377334</v>
      </c>
    </row>
    <row r="22869" spans="1:8" ht="15" hidden="1" thickBot="1">
      <c r="A22869" s="409">
        <v>202211</v>
      </c>
      <c r="B22869" s="196" t="s">
        <v>1350</v>
      </c>
      <c r="C22869" s="197" t="s">
        <v>1344</v>
      </c>
      <c r="D22869" s="198" t="s">
        <v>337</v>
      </c>
      <c r="E22869" s="421">
        <v>116792</v>
      </c>
      <c r="F22869" s="413">
        <v>167.28</v>
      </c>
      <c r="G22869" s="414">
        <f t="shared" si="714"/>
        <v>698.18268770922998</v>
      </c>
      <c r="H22869" s="415">
        <f t="shared" si="715"/>
        <v>3.49091343854615</v>
      </c>
    </row>
    <row r="22870" spans="1:8" ht="15" hidden="1" thickBot="1">
      <c r="A22870" s="409">
        <v>202211</v>
      </c>
      <c r="B22870" s="196" t="s">
        <v>1351</v>
      </c>
      <c r="C22870" s="197" t="s">
        <v>1352</v>
      </c>
      <c r="D22870" s="198" t="s">
        <v>337</v>
      </c>
      <c r="E22870" s="421">
        <v>62004</v>
      </c>
      <c r="F22870" s="413">
        <v>167.28</v>
      </c>
      <c r="G22870" s="414">
        <f t="shared" si="714"/>
        <v>370.65997130559543</v>
      </c>
      <c r="H22870" s="415">
        <f t="shared" si="715"/>
        <v>1.8532998565279772</v>
      </c>
    </row>
    <row r="22871" spans="1:8" ht="15" hidden="1" thickBot="1">
      <c r="A22871" s="409">
        <v>202211</v>
      </c>
      <c r="B22871" s="196" t="s">
        <v>1353</v>
      </c>
      <c r="C22871" s="197" t="s">
        <v>1352</v>
      </c>
      <c r="D22871" s="198" t="s">
        <v>339</v>
      </c>
      <c r="E22871" s="421">
        <v>310</v>
      </c>
      <c r="F22871" s="413">
        <v>167.28</v>
      </c>
      <c r="G22871" s="414">
        <f t="shared" si="714"/>
        <v>1.8531802965088475</v>
      </c>
      <c r="H22871" s="415">
        <f t="shared" si="715"/>
        <v>1.8531802965088475</v>
      </c>
    </row>
    <row r="22872" spans="1:8" ht="15" hidden="1" thickBot="1">
      <c r="A22872" s="409">
        <v>202211</v>
      </c>
      <c r="B22872" s="196" t="s">
        <v>1354</v>
      </c>
      <c r="C22872" s="197" t="s">
        <v>1355</v>
      </c>
      <c r="D22872" s="198" t="s">
        <v>337</v>
      </c>
      <c r="E22872" s="421">
        <v>64891</v>
      </c>
      <c r="F22872" s="413">
        <v>167.28</v>
      </c>
      <c r="G22872" s="414">
        <f t="shared" si="714"/>
        <v>387.91846006695363</v>
      </c>
      <c r="H22872" s="415">
        <f t="shared" si="715"/>
        <v>1.9395923003347681</v>
      </c>
    </row>
    <row r="22873" spans="1:8" ht="15" hidden="1" thickBot="1">
      <c r="A22873" s="409">
        <v>202211</v>
      </c>
      <c r="B22873" s="196" t="s">
        <v>1356</v>
      </c>
      <c r="C22873" s="197" t="s">
        <v>1357</v>
      </c>
      <c r="D22873" s="198" t="s">
        <v>374</v>
      </c>
      <c r="E22873" s="421">
        <v>594</v>
      </c>
      <c r="F22873" s="413">
        <v>167.28</v>
      </c>
      <c r="G22873" s="414">
        <f t="shared" si="714"/>
        <v>3.5509325681492108</v>
      </c>
      <c r="H22873" s="415" t="str">
        <f t="shared" si="715"/>
        <v>VER</v>
      </c>
    </row>
    <row r="22874" spans="1:8" ht="15" hidden="1" thickBot="1">
      <c r="A22874" s="409">
        <v>202211</v>
      </c>
      <c r="B22874" s="196" t="s">
        <v>1358</v>
      </c>
      <c r="C22874" s="197" t="s">
        <v>1359</v>
      </c>
      <c r="D22874" s="198" t="s">
        <v>337</v>
      </c>
      <c r="E22874" s="421">
        <v>155463</v>
      </c>
      <c r="F22874" s="413">
        <v>167.28</v>
      </c>
      <c r="G22874" s="414">
        <f t="shared" si="714"/>
        <v>929.35796269727405</v>
      </c>
      <c r="H22874" s="415">
        <f t="shared" si="715"/>
        <v>4.6467898134863699</v>
      </c>
    </row>
    <row r="22875" spans="1:8" ht="15" hidden="1" thickBot="1">
      <c r="A22875" s="409">
        <v>202211</v>
      </c>
      <c r="B22875" s="196" t="s">
        <v>1360</v>
      </c>
      <c r="C22875" s="197" t="s">
        <v>2668</v>
      </c>
      <c r="D22875" s="198" t="s">
        <v>339</v>
      </c>
      <c r="E22875" s="421">
        <v>777</v>
      </c>
      <c r="F22875" s="413">
        <v>167.28</v>
      </c>
      <c r="G22875" s="414">
        <f t="shared" si="714"/>
        <v>4.6449067431850786</v>
      </c>
      <c r="H22875" s="415">
        <f t="shared" si="715"/>
        <v>4.6449067431850786</v>
      </c>
    </row>
    <row r="22876" spans="1:8" ht="15" hidden="1" thickBot="1">
      <c r="A22876" s="409">
        <v>202211</v>
      </c>
      <c r="B22876" s="196" t="s">
        <v>1361</v>
      </c>
      <c r="C22876" s="197" t="s">
        <v>1359</v>
      </c>
      <c r="D22876" s="198" t="s">
        <v>337</v>
      </c>
      <c r="E22876" s="421">
        <v>149531</v>
      </c>
      <c r="F22876" s="413">
        <v>167.28</v>
      </c>
      <c r="G22876" s="414">
        <f t="shared" si="714"/>
        <v>893.89646102343374</v>
      </c>
      <c r="H22876" s="415">
        <f t="shared" si="715"/>
        <v>4.469482305117169</v>
      </c>
    </row>
    <row r="22877" spans="1:8" ht="15" hidden="1" thickBot="1">
      <c r="A22877" s="409">
        <v>202211</v>
      </c>
      <c r="B22877" s="196" t="s">
        <v>1362</v>
      </c>
      <c r="C22877" s="197" t="s">
        <v>2669</v>
      </c>
      <c r="D22877" s="198" t="s">
        <v>339</v>
      </c>
      <c r="E22877" s="421">
        <v>748</v>
      </c>
      <c r="F22877" s="413">
        <v>167.28</v>
      </c>
      <c r="G22877" s="414">
        <f t="shared" si="714"/>
        <v>4.4715447154471546</v>
      </c>
      <c r="H22877" s="415">
        <f t="shared" si="715"/>
        <v>4.4715447154471546</v>
      </c>
    </row>
    <row r="22878" spans="1:8" ht="15" hidden="1" thickBot="1">
      <c r="A22878" s="409">
        <v>202211</v>
      </c>
      <c r="B22878" s="196" t="s">
        <v>1363</v>
      </c>
      <c r="C22878" s="197" t="s">
        <v>1364</v>
      </c>
      <c r="D22878" s="198" t="s">
        <v>337</v>
      </c>
      <c r="E22878" s="421">
        <v>125056</v>
      </c>
      <c r="F22878" s="413">
        <v>167.28</v>
      </c>
      <c r="G22878" s="414">
        <f t="shared" si="714"/>
        <v>747.58488761358205</v>
      </c>
      <c r="H22878" s="415">
        <f t="shared" si="715"/>
        <v>3.7379244380679104</v>
      </c>
    </row>
    <row r="22879" spans="1:8" ht="15" hidden="1" thickBot="1">
      <c r="A22879" s="409">
        <v>202211</v>
      </c>
      <c r="B22879" s="196" t="s">
        <v>1365</v>
      </c>
      <c r="C22879" s="197" t="s">
        <v>1364</v>
      </c>
      <c r="D22879" s="198" t="s">
        <v>339</v>
      </c>
      <c r="E22879" s="421">
        <v>625</v>
      </c>
      <c r="F22879" s="413">
        <v>167.28</v>
      </c>
      <c r="G22879" s="414">
        <f t="shared" si="714"/>
        <v>3.7362505978000957</v>
      </c>
      <c r="H22879" s="415">
        <f t="shared" si="715"/>
        <v>3.7362505978000957</v>
      </c>
    </row>
    <row r="22880" spans="1:8" ht="15" hidden="1" thickBot="1">
      <c r="A22880" s="409">
        <v>202211</v>
      </c>
      <c r="B22880" s="196" t="s">
        <v>1366</v>
      </c>
      <c r="C22880" s="197" t="s">
        <v>2670</v>
      </c>
      <c r="D22880" s="198" t="s">
        <v>337</v>
      </c>
      <c r="E22880" s="421">
        <v>132999</v>
      </c>
      <c r="F22880" s="413">
        <v>167.28</v>
      </c>
      <c r="G22880" s="414">
        <f t="shared" si="714"/>
        <v>795.06814921090381</v>
      </c>
      <c r="H22880" s="415">
        <f t="shared" si="715"/>
        <v>3.9753407460545191</v>
      </c>
    </row>
    <row r="22881" spans="1:8" ht="15" hidden="1" thickBot="1">
      <c r="A22881" s="409">
        <v>202211</v>
      </c>
      <c r="B22881" s="196" t="s">
        <v>1367</v>
      </c>
      <c r="C22881" s="197" t="s">
        <v>1364</v>
      </c>
      <c r="D22881" s="198" t="s">
        <v>337</v>
      </c>
      <c r="E22881" s="421">
        <v>116792</v>
      </c>
      <c r="F22881" s="413">
        <v>167.28</v>
      </c>
      <c r="G22881" s="414">
        <f t="shared" si="714"/>
        <v>698.18268770922998</v>
      </c>
      <c r="H22881" s="415">
        <f t="shared" si="715"/>
        <v>3.49091343854615</v>
      </c>
    </row>
    <row r="22882" spans="1:8" ht="15" hidden="1" thickBot="1">
      <c r="A22882" s="409">
        <v>202211</v>
      </c>
      <c r="B22882" s="196" t="s">
        <v>1368</v>
      </c>
      <c r="C22882" s="197" t="s">
        <v>1364</v>
      </c>
      <c r="D22882" s="198" t="s">
        <v>381</v>
      </c>
      <c r="E22882" s="421">
        <v>12005</v>
      </c>
      <c r="F22882" s="413">
        <v>167.28</v>
      </c>
      <c r="G22882" s="414">
        <f t="shared" si="714"/>
        <v>71.765901482544237</v>
      </c>
      <c r="H22882" s="415" t="str">
        <f t="shared" si="715"/>
        <v>VER</v>
      </c>
    </row>
    <row r="22883" spans="1:8" ht="15" hidden="1" thickBot="1">
      <c r="A22883" s="409">
        <v>202211</v>
      </c>
      <c r="B22883" s="196" t="s">
        <v>1369</v>
      </c>
      <c r="C22883" s="197" t="s">
        <v>2671</v>
      </c>
      <c r="D22883" s="198" t="s">
        <v>339</v>
      </c>
      <c r="E22883" s="421">
        <v>584</v>
      </c>
      <c r="F22883" s="413">
        <v>167.28</v>
      </c>
      <c r="G22883" s="414">
        <f t="shared" si="714"/>
        <v>3.4911525585844094</v>
      </c>
      <c r="H22883" s="415">
        <f t="shared" si="715"/>
        <v>3.4911525585844094</v>
      </c>
    </row>
    <row r="22884" spans="1:8" ht="15" hidden="1" thickBot="1">
      <c r="A22884" s="409">
        <v>202211</v>
      </c>
      <c r="B22884" s="196" t="s">
        <v>1370</v>
      </c>
      <c r="C22884" s="197" t="s">
        <v>1364</v>
      </c>
      <c r="D22884" s="198" t="s">
        <v>337</v>
      </c>
      <c r="E22884" s="421">
        <v>116792</v>
      </c>
      <c r="F22884" s="413">
        <v>167.28</v>
      </c>
      <c r="G22884" s="414">
        <f t="shared" si="714"/>
        <v>698.18268770922998</v>
      </c>
      <c r="H22884" s="415">
        <f t="shared" si="715"/>
        <v>3.49091343854615</v>
      </c>
    </row>
    <row r="22885" spans="1:8" ht="15" hidden="1" thickBot="1">
      <c r="A22885" s="409">
        <v>202211</v>
      </c>
      <c r="B22885" s="196" t="s">
        <v>1371</v>
      </c>
      <c r="C22885" s="197" t="s">
        <v>2672</v>
      </c>
      <c r="D22885" s="198" t="s">
        <v>337</v>
      </c>
      <c r="E22885" s="421">
        <v>116792</v>
      </c>
      <c r="F22885" s="413">
        <v>167.28</v>
      </c>
      <c r="G22885" s="414">
        <f t="shared" si="714"/>
        <v>698.18268770922998</v>
      </c>
      <c r="H22885" s="415">
        <f t="shared" si="715"/>
        <v>3.49091343854615</v>
      </c>
    </row>
    <row r="22886" spans="1:8" ht="15" hidden="1" thickBot="1">
      <c r="A22886" s="409">
        <v>202211</v>
      </c>
      <c r="B22886" s="196" t="s">
        <v>1372</v>
      </c>
      <c r="C22886" s="197" t="s">
        <v>2673</v>
      </c>
      <c r="D22886" s="198" t="s">
        <v>339</v>
      </c>
      <c r="E22886" s="421">
        <v>584</v>
      </c>
      <c r="F22886" s="413">
        <v>167.28</v>
      </c>
      <c r="G22886" s="414">
        <f t="shared" si="714"/>
        <v>3.4911525585844094</v>
      </c>
      <c r="H22886" s="415">
        <f t="shared" si="715"/>
        <v>3.4911525585844094</v>
      </c>
    </row>
    <row r="22887" spans="1:8" ht="15" hidden="1" thickBot="1">
      <c r="A22887" s="409">
        <v>202211</v>
      </c>
      <c r="B22887" s="196" t="s">
        <v>1373</v>
      </c>
      <c r="C22887" s="197" t="s">
        <v>1364</v>
      </c>
      <c r="D22887" s="198" t="s">
        <v>337</v>
      </c>
      <c r="E22887" s="421">
        <v>120762</v>
      </c>
      <c r="F22887" s="413">
        <v>167.28</v>
      </c>
      <c r="G22887" s="414">
        <f t="shared" si="714"/>
        <v>721.9153515064562</v>
      </c>
      <c r="H22887" s="415">
        <f t="shared" si="715"/>
        <v>3.609576757532281</v>
      </c>
    </row>
    <row r="22888" spans="1:8" ht="15" hidden="1" thickBot="1">
      <c r="A22888" s="409">
        <v>202211</v>
      </c>
      <c r="B22888" s="196" t="s">
        <v>1374</v>
      </c>
      <c r="C22888" s="197" t="s">
        <v>1364</v>
      </c>
      <c r="D22888" s="198" t="s">
        <v>337</v>
      </c>
      <c r="E22888" s="421">
        <v>128621</v>
      </c>
      <c r="F22888" s="413">
        <v>167.28</v>
      </c>
      <c r="G22888" s="414">
        <f t="shared" si="714"/>
        <v>768.89646102343374</v>
      </c>
      <c r="H22888" s="415">
        <f t="shared" si="715"/>
        <v>3.8444823051171686</v>
      </c>
    </row>
    <row r="22889" spans="1:8" ht="15" hidden="1" thickBot="1">
      <c r="A22889" s="409">
        <v>202211</v>
      </c>
      <c r="B22889" s="196" t="s">
        <v>1375</v>
      </c>
      <c r="C22889" s="197" t="s">
        <v>1364</v>
      </c>
      <c r="D22889" s="198" t="s">
        <v>339</v>
      </c>
      <c r="E22889" s="421">
        <v>643</v>
      </c>
      <c r="F22889" s="413">
        <v>167.28</v>
      </c>
      <c r="G22889" s="414">
        <f t="shared" si="714"/>
        <v>3.8438546150167383</v>
      </c>
      <c r="H22889" s="415">
        <f t="shared" si="715"/>
        <v>3.8438546150167383</v>
      </c>
    </row>
    <row r="22890" spans="1:8" ht="15" hidden="1" thickBot="1">
      <c r="A22890" s="409">
        <v>202211</v>
      </c>
      <c r="B22890" s="196" t="s">
        <v>1376</v>
      </c>
      <c r="C22890" s="197" t="s">
        <v>1364</v>
      </c>
      <c r="D22890" s="198" t="s">
        <v>337</v>
      </c>
      <c r="E22890" s="421">
        <v>103128</v>
      </c>
      <c r="F22890" s="413">
        <v>167.28</v>
      </c>
      <c r="G22890" s="414">
        <f t="shared" si="714"/>
        <v>616.49928263988522</v>
      </c>
      <c r="H22890" s="415">
        <f t="shared" si="715"/>
        <v>3.0824964131994261</v>
      </c>
    </row>
    <row r="22891" spans="1:8" ht="15" hidden="1" thickBot="1">
      <c r="A22891" s="409">
        <v>202211</v>
      </c>
      <c r="B22891" s="196" t="s">
        <v>1377</v>
      </c>
      <c r="C22891" s="197" t="s">
        <v>1364</v>
      </c>
      <c r="D22891" s="198" t="s">
        <v>337</v>
      </c>
      <c r="E22891" s="421">
        <v>68135</v>
      </c>
      <c r="F22891" s="413">
        <v>167.28</v>
      </c>
      <c r="G22891" s="414">
        <f t="shared" si="714"/>
        <v>407.31109516977523</v>
      </c>
      <c r="H22891" s="415">
        <f t="shared" si="715"/>
        <v>2.0365554758488762</v>
      </c>
    </row>
    <row r="22892" spans="1:8" ht="15" hidden="1" thickBot="1">
      <c r="A22892" s="409">
        <v>202211</v>
      </c>
      <c r="B22892" s="196" t="s">
        <v>1378</v>
      </c>
      <c r="C22892" s="197" t="s">
        <v>1364</v>
      </c>
      <c r="D22892" s="198" t="s">
        <v>337</v>
      </c>
      <c r="E22892" s="421">
        <v>89509</v>
      </c>
      <c r="F22892" s="413">
        <v>167.28</v>
      </c>
      <c r="G22892" s="414">
        <f t="shared" si="714"/>
        <v>535.08488761358205</v>
      </c>
      <c r="H22892" s="415">
        <f t="shared" si="715"/>
        <v>2.6754244380679104</v>
      </c>
    </row>
    <row r="22893" spans="1:8" ht="15" hidden="1" thickBot="1">
      <c r="A22893" s="409">
        <v>202211</v>
      </c>
      <c r="B22893" s="196" t="s">
        <v>1379</v>
      </c>
      <c r="C22893" s="197" t="s">
        <v>1364</v>
      </c>
      <c r="D22893" s="198" t="s">
        <v>337</v>
      </c>
      <c r="E22893" s="421">
        <v>81162</v>
      </c>
      <c r="F22893" s="413">
        <v>167.28</v>
      </c>
      <c r="G22893" s="414">
        <f t="shared" si="714"/>
        <v>485.18651362984218</v>
      </c>
      <c r="H22893" s="415">
        <f t="shared" si="715"/>
        <v>2.4259325681492108</v>
      </c>
    </row>
    <row r="22894" spans="1:8" ht="15" hidden="1" thickBot="1">
      <c r="A22894" s="409">
        <v>202211</v>
      </c>
      <c r="B22894" s="196" t="s">
        <v>1380</v>
      </c>
      <c r="C22894" s="197" t="s">
        <v>1364</v>
      </c>
      <c r="D22894" s="198" t="s">
        <v>337</v>
      </c>
      <c r="E22894" s="421">
        <v>81162</v>
      </c>
      <c r="F22894" s="413">
        <v>167.28</v>
      </c>
      <c r="G22894" s="414">
        <f t="shared" si="714"/>
        <v>485.18651362984218</v>
      </c>
      <c r="H22894" s="415">
        <f t="shared" si="715"/>
        <v>2.4259325681492108</v>
      </c>
    </row>
    <row r="22895" spans="1:8" ht="15" hidden="1" thickBot="1">
      <c r="A22895" s="409">
        <v>202211</v>
      </c>
      <c r="B22895" s="196" t="s">
        <v>1381</v>
      </c>
      <c r="C22895" s="197" t="s">
        <v>1364</v>
      </c>
      <c r="D22895" s="198" t="s">
        <v>337</v>
      </c>
      <c r="E22895" s="421">
        <v>81162</v>
      </c>
      <c r="F22895" s="413">
        <v>167.28</v>
      </c>
      <c r="G22895" s="414">
        <f t="shared" si="714"/>
        <v>485.18651362984218</v>
      </c>
      <c r="H22895" s="415">
        <f t="shared" si="715"/>
        <v>2.4259325681492108</v>
      </c>
    </row>
    <row r="22896" spans="1:8" ht="15" hidden="1" thickBot="1">
      <c r="A22896" s="409">
        <v>202211</v>
      </c>
      <c r="B22896" s="196" t="s">
        <v>1382</v>
      </c>
      <c r="C22896" s="197" t="s">
        <v>1364</v>
      </c>
      <c r="D22896" s="198" t="s">
        <v>339</v>
      </c>
      <c r="E22896" s="421">
        <v>448</v>
      </c>
      <c r="F22896" s="413">
        <v>167.28</v>
      </c>
      <c r="G22896" s="414">
        <f t="shared" si="714"/>
        <v>2.6781444285031086</v>
      </c>
      <c r="H22896" s="415">
        <f t="shared" si="715"/>
        <v>2.6781444285031086</v>
      </c>
    </row>
    <row r="22897" spans="1:8" ht="15" hidden="1" thickBot="1">
      <c r="A22897" s="409">
        <v>202211</v>
      </c>
      <c r="B22897" s="196" t="s">
        <v>1383</v>
      </c>
      <c r="C22897" s="197" t="s">
        <v>1364</v>
      </c>
      <c r="D22897" s="198" t="s">
        <v>337</v>
      </c>
      <c r="E22897" s="421">
        <v>81162</v>
      </c>
      <c r="F22897" s="413">
        <v>167.28</v>
      </c>
      <c r="G22897" s="414">
        <f t="shared" si="714"/>
        <v>485.18651362984218</v>
      </c>
      <c r="H22897" s="415">
        <f t="shared" si="715"/>
        <v>2.4259325681492108</v>
      </c>
    </row>
    <row r="22898" spans="1:8" ht="15" hidden="1" thickBot="1">
      <c r="A22898" s="409">
        <v>202211</v>
      </c>
      <c r="B22898" s="196" t="s">
        <v>1384</v>
      </c>
      <c r="C22898" s="197" t="s">
        <v>1364</v>
      </c>
      <c r="D22898" s="198" t="s">
        <v>337</v>
      </c>
      <c r="E22898" s="421">
        <v>81162</v>
      </c>
      <c r="F22898" s="413">
        <v>167.28</v>
      </c>
      <c r="G22898" s="414">
        <f t="shared" si="714"/>
        <v>485.18651362984218</v>
      </c>
      <c r="H22898" s="415">
        <f t="shared" si="715"/>
        <v>2.4259325681492108</v>
      </c>
    </row>
    <row r="22899" spans="1:8" ht="15" hidden="1" thickBot="1">
      <c r="A22899" s="409">
        <v>202211</v>
      </c>
      <c r="B22899" s="196" t="s">
        <v>1385</v>
      </c>
      <c r="C22899" s="197" t="s">
        <v>1364</v>
      </c>
      <c r="D22899" s="198" t="s">
        <v>337</v>
      </c>
      <c r="E22899" s="421">
        <v>81162</v>
      </c>
      <c r="F22899" s="413">
        <v>167.28</v>
      </c>
      <c r="G22899" s="414">
        <f t="shared" si="714"/>
        <v>485.18651362984218</v>
      </c>
      <c r="H22899" s="415">
        <f t="shared" si="715"/>
        <v>2.4259325681492108</v>
      </c>
    </row>
    <row r="22900" spans="1:8" ht="15" hidden="1" thickBot="1">
      <c r="A22900" s="409">
        <v>202211</v>
      </c>
      <c r="B22900" s="196" t="s">
        <v>1386</v>
      </c>
      <c r="C22900" s="197" t="s">
        <v>1364</v>
      </c>
      <c r="D22900" s="198" t="s">
        <v>337</v>
      </c>
      <c r="E22900" s="421">
        <v>81162</v>
      </c>
      <c r="F22900" s="413">
        <v>167.28</v>
      </c>
      <c r="G22900" s="414">
        <f t="shared" si="714"/>
        <v>485.18651362984218</v>
      </c>
      <c r="H22900" s="415">
        <f t="shared" si="715"/>
        <v>2.4259325681492108</v>
      </c>
    </row>
    <row r="22901" spans="1:8" ht="15" hidden="1" thickBot="1">
      <c r="A22901" s="409">
        <v>202211</v>
      </c>
      <c r="B22901" s="196" t="s">
        <v>1387</v>
      </c>
      <c r="C22901" s="197" t="s">
        <v>1364</v>
      </c>
      <c r="D22901" s="198" t="s">
        <v>337</v>
      </c>
      <c r="E22901" s="421">
        <v>81162</v>
      </c>
      <c r="F22901" s="413">
        <v>167.28</v>
      </c>
      <c r="G22901" s="414">
        <f t="shared" si="714"/>
        <v>485.18651362984218</v>
      </c>
      <c r="H22901" s="415">
        <f t="shared" si="715"/>
        <v>2.4259325681492108</v>
      </c>
    </row>
    <row r="22902" spans="1:8" ht="15" hidden="1" thickBot="1">
      <c r="A22902" s="409">
        <v>202211</v>
      </c>
      <c r="B22902" s="196" t="s">
        <v>1388</v>
      </c>
      <c r="C22902" s="197" t="s">
        <v>2674</v>
      </c>
      <c r="D22902" s="198" t="s">
        <v>339</v>
      </c>
      <c r="E22902" s="421">
        <v>406</v>
      </c>
      <c r="F22902" s="413">
        <v>167.28</v>
      </c>
      <c r="G22902" s="414">
        <f t="shared" si="714"/>
        <v>2.4270683883309423</v>
      </c>
      <c r="H22902" s="415">
        <f t="shared" si="715"/>
        <v>2.4270683883309423</v>
      </c>
    </row>
    <row r="22903" spans="1:8" ht="15" hidden="1" thickBot="1">
      <c r="A22903" s="409">
        <v>202211</v>
      </c>
      <c r="B22903" s="196" t="s">
        <v>1389</v>
      </c>
      <c r="C22903" s="197" t="s">
        <v>1364</v>
      </c>
      <c r="D22903" s="198" t="s">
        <v>337</v>
      </c>
      <c r="E22903" s="421">
        <v>70427</v>
      </c>
      <c r="F22903" s="413">
        <v>167.28</v>
      </c>
      <c r="G22903" s="414">
        <f t="shared" si="714"/>
        <v>421.01267336202773</v>
      </c>
      <c r="H22903" s="415">
        <f t="shared" si="715"/>
        <v>2.1050633668101386</v>
      </c>
    </row>
    <row r="22904" spans="1:8" ht="15" hidden="1" thickBot="1">
      <c r="A22904" s="409">
        <v>202211</v>
      </c>
      <c r="B22904" s="196" t="s">
        <v>1390</v>
      </c>
      <c r="C22904" s="197" t="s">
        <v>1364</v>
      </c>
      <c r="D22904" s="198" t="s">
        <v>339</v>
      </c>
      <c r="E22904" s="421">
        <v>352</v>
      </c>
      <c r="F22904" s="413">
        <v>167.28</v>
      </c>
      <c r="G22904" s="414">
        <f t="shared" si="714"/>
        <v>2.1042563366810136</v>
      </c>
      <c r="H22904" s="415">
        <f t="shared" si="715"/>
        <v>2.1042563366810136</v>
      </c>
    </row>
    <row r="22905" spans="1:8" ht="15" hidden="1" thickBot="1">
      <c r="A22905" s="409">
        <v>202211</v>
      </c>
      <c r="B22905" s="196" t="s">
        <v>1391</v>
      </c>
      <c r="C22905" s="197" t="s">
        <v>1364</v>
      </c>
      <c r="D22905" s="198" t="s">
        <v>337</v>
      </c>
      <c r="E22905" s="421">
        <v>86192</v>
      </c>
      <c r="F22905" s="413">
        <v>167.28</v>
      </c>
      <c r="G22905" s="414">
        <f t="shared" si="714"/>
        <v>515.25585844093735</v>
      </c>
      <c r="H22905" s="415">
        <f t="shared" si="715"/>
        <v>2.5762792922046867</v>
      </c>
    </row>
    <row r="22906" spans="1:8" ht="15" hidden="1" thickBot="1">
      <c r="A22906" s="409">
        <v>202211</v>
      </c>
      <c r="B22906" s="196" t="s">
        <v>1392</v>
      </c>
      <c r="C22906" s="197" t="s">
        <v>1364</v>
      </c>
      <c r="D22906" s="198" t="s">
        <v>339</v>
      </c>
      <c r="E22906" s="421">
        <v>431</v>
      </c>
      <c r="F22906" s="413">
        <v>167.28</v>
      </c>
      <c r="G22906" s="414">
        <f t="shared" si="714"/>
        <v>2.5765184122429461</v>
      </c>
      <c r="H22906" s="415">
        <f t="shared" si="715"/>
        <v>2.5765184122429461</v>
      </c>
    </row>
    <row r="22907" spans="1:8" ht="15" hidden="1" thickBot="1">
      <c r="A22907" s="409">
        <v>202211</v>
      </c>
      <c r="B22907" s="196" t="s">
        <v>1393</v>
      </c>
      <c r="C22907" s="197" t="s">
        <v>1364</v>
      </c>
      <c r="D22907" s="198" t="s">
        <v>337</v>
      </c>
      <c r="E22907" s="421">
        <v>78568.81</v>
      </c>
      <c r="F22907" s="413">
        <v>167.28</v>
      </c>
      <c r="G22907" s="414">
        <f t="shared" si="714"/>
        <v>469.68442132950742</v>
      </c>
      <c r="H22907" s="415">
        <f t="shared" si="715"/>
        <v>2.3484221066475373</v>
      </c>
    </row>
    <row r="22908" spans="1:8" ht="15" hidden="1" thickBot="1">
      <c r="A22908" s="409">
        <v>202211</v>
      </c>
      <c r="B22908" s="196" t="s">
        <v>1394</v>
      </c>
      <c r="C22908" s="197" t="s">
        <v>1364</v>
      </c>
      <c r="D22908" s="198" t="s">
        <v>381</v>
      </c>
      <c r="E22908" s="421">
        <v>8945</v>
      </c>
      <c r="F22908" s="413">
        <v>167.28</v>
      </c>
      <c r="G22908" s="414">
        <f t="shared" si="714"/>
        <v>53.473218555714972</v>
      </c>
      <c r="H22908" s="415" t="str">
        <f t="shared" si="715"/>
        <v>VER</v>
      </c>
    </row>
    <row r="22909" spans="1:8" ht="15" hidden="1" thickBot="1">
      <c r="A22909" s="409">
        <v>202211</v>
      </c>
      <c r="B22909" s="196" t="s">
        <v>1395</v>
      </c>
      <c r="C22909" s="197" t="s">
        <v>2675</v>
      </c>
      <c r="D22909" s="198" t="s">
        <v>339</v>
      </c>
      <c r="E22909" s="421">
        <v>431</v>
      </c>
      <c r="F22909" s="413">
        <v>167.28</v>
      </c>
      <c r="G22909" s="414">
        <f t="shared" si="714"/>
        <v>2.5765184122429461</v>
      </c>
      <c r="H22909" s="415">
        <f t="shared" si="715"/>
        <v>2.5765184122429461</v>
      </c>
    </row>
    <row r="22910" spans="1:8" ht="15" hidden="1" thickBot="1">
      <c r="A22910" s="409">
        <v>202211</v>
      </c>
      <c r="B22910" s="196" t="s">
        <v>1396</v>
      </c>
      <c r="C22910" s="197" t="s">
        <v>1364</v>
      </c>
      <c r="D22910" s="198" t="s">
        <v>337</v>
      </c>
      <c r="E22910" s="421">
        <v>86192</v>
      </c>
      <c r="F22910" s="413">
        <v>167.28</v>
      </c>
      <c r="G22910" s="414">
        <f t="shared" si="714"/>
        <v>515.25585844093735</v>
      </c>
      <c r="H22910" s="415">
        <f t="shared" si="715"/>
        <v>2.5762792922046867</v>
      </c>
    </row>
    <row r="22911" spans="1:8" ht="15" hidden="1" thickBot="1">
      <c r="A22911" s="409">
        <v>202211</v>
      </c>
      <c r="B22911" s="196" t="s">
        <v>1397</v>
      </c>
      <c r="C22911" s="197" t="s">
        <v>1364</v>
      </c>
      <c r="D22911" s="198" t="s">
        <v>339</v>
      </c>
      <c r="E22911" s="421">
        <v>431</v>
      </c>
      <c r="F22911" s="413">
        <v>167.28</v>
      </c>
      <c r="G22911" s="414">
        <f t="shared" si="714"/>
        <v>2.5765184122429461</v>
      </c>
      <c r="H22911" s="415">
        <f t="shared" si="715"/>
        <v>2.5765184122429461</v>
      </c>
    </row>
    <row r="22912" spans="1:8" ht="15" hidden="1" thickBot="1">
      <c r="A22912" s="409">
        <v>202211</v>
      </c>
      <c r="B22912" s="196" t="s">
        <v>1398</v>
      </c>
      <c r="C22912" s="197" t="s">
        <v>1364</v>
      </c>
      <c r="D22912" s="198" t="s">
        <v>337</v>
      </c>
      <c r="E22912" s="421">
        <v>87097</v>
      </c>
      <c r="F22912" s="413">
        <v>167.28</v>
      </c>
      <c r="G22912" s="414">
        <f t="shared" si="714"/>
        <v>520.66594930655185</v>
      </c>
      <c r="H22912" s="415">
        <f t="shared" si="715"/>
        <v>2.6033297465327592</v>
      </c>
    </row>
    <row r="22913" spans="1:8" ht="15" hidden="1" thickBot="1">
      <c r="A22913" s="409">
        <v>202211</v>
      </c>
      <c r="B22913" s="196" t="s">
        <v>1399</v>
      </c>
      <c r="C22913" s="197" t="s">
        <v>1364</v>
      </c>
      <c r="D22913" s="198" t="s">
        <v>339</v>
      </c>
      <c r="E22913" s="421">
        <v>435</v>
      </c>
      <c r="F22913" s="413">
        <v>167.28</v>
      </c>
      <c r="G22913" s="414">
        <f t="shared" si="714"/>
        <v>2.6004304160688667</v>
      </c>
      <c r="H22913" s="415">
        <f t="shared" si="715"/>
        <v>2.6004304160688667</v>
      </c>
    </row>
    <row r="22914" spans="1:8" ht="15" hidden="1" thickBot="1">
      <c r="A22914" s="409">
        <v>202211</v>
      </c>
      <c r="B22914" s="196" t="s">
        <v>1400</v>
      </c>
      <c r="C22914" s="197" t="s">
        <v>1364</v>
      </c>
      <c r="D22914" s="198" t="s">
        <v>337</v>
      </c>
      <c r="E22914" s="421">
        <v>70427</v>
      </c>
      <c r="F22914" s="413">
        <v>167.28</v>
      </c>
      <c r="G22914" s="414">
        <f t="shared" ref="G22914:G22977" si="716">+E22914/F22914</f>
        <v>421.01267336202773</v>
      </c>
      <c r="H22914" s="415">
        <f t="shared" ref="H22914:H22977" si="717">IF(D22914="TB",G22914/200,IF(D22914="LT",G22914,"VER"))</f>
        <v>2.1050633668101386</v>
      </c>
    </row>
    <row r="22915" spans="1:8" ht="15" hidden="1" thickBot="1">
      <c r="A22915" s="409">
        <v>202211</v>
      </c>
      <c r="B22915" s="196" t="s">
        <v>1401</v>
      </c>
      <c r="C22915" s="197" t="s">
        <v>1364</v>
      </c>
      <c r="D22915" s="198" t="s">
        <v>350</v>
      </c>
      <c r="E22915" s="421">
        <v>0.01</v>
      </c>
      <c r="F22915" s="413">
        <v>167.28</v>
      </c>
      <c r="G22915" s="414">
        <f t="shared" si="716"/>
        <v>5.9780009564801534E-5</v>
      </c>
      <c r="H22915" s="415" t="str">
        <f t="shared" si="717"/>
        <v>VER</v>
      </c>
    </row>
    <row r="22916" spans="1:8" ht="15" hidden="1" thickBot="1">
      <c r="A22916" s="409">
        <v>202211</v>
      </c>
      <c r="B22916" s="196" t="s">
        <v>1402</v>
      </c>
      <c r="C22916" s="197" t="s">
        <v>2676</v>
      </c>
      <c r="D22916" s="198" t="s">
        <v>337</v>
      </c>
      <c r="E22916" s="421">
        <v>78568.81</v>
      </c>
      <c r="F22916" s="413">
        <v>167.28</v>
      </c>
      <c r="G22916" s="414">
        <f t="shared" si="716"/>
        <v>469.68442132950742</v>
      </c>
      <c r="H22916" s="415">
        <f t="shared" si="717"/>
        <v>2.3484221066475373</v>
      </c>
    </row>
    <row r="22917" spans="1:8" ht="15" hidden="1" thickBot="1">
      <c r="A22917" s="409">
        <v>202211</v>
      </c>
      <c r="B22917" s="196" t="s">
        <v>1403</v>
      </c>
      <c r="C22917" s="197" t="s">
        <v>2677</v>
      </c>
      <c r="D22917" s="198" t="s">
        <v>339</v>
      </c>
      <c r="E22917" s="421">
        <v>431</v>
      </c>
      <c r="F22917" s="413">
        <v>167.28</v>
      </c>
      <c r="G22917" s="414">
        <f t="shared" si="716"/>
        <v>2.5765184122429461</v>
      </c>
      <c r="H22917" s="415">
        <f t="shared" si="717"/>
        <v>2.5765184122429461</v>
      </c>
    </row>
    <row r="22918" spans="1:8" ht="15" hidden="1" thickBot="1">
      <c r="A22918" s="409">
        <v>202211</v>
      </c>
      <c r="B22918" s="196" t="s">
        <v>1404</v>
      </c>
      <c r="C22918" s="197" t="s">
        <v>1364</v>
      </c>
      <c r="D22918" s="198" t="s">
        <v>337</v>
      </c>
      <c r="E22918" s="421">
        <v>31928</v>
      </c>
      <c r="F22918" s="413">
        <v>167.28</v>
      </c>
      <c r="G22918" s="414">
        <f t="shared" si="716"/>
        <v>190.86561453849833</v>
      </c>
      <c r="H22918" s="415">
        <f t="shared" si="717"/>
        <v>0.95432807269249165</v>
      </c>
    </row>
    <row r="22919" spans="1:8" ht="15" hidden="1" thickBot="1">
      <c r="A22919" s="409">
        <v>202211</v>
      </c>
      <c r="B22919" s="196" t="s">
        <v>1405</v>
      </c>
      <c r="C22919" s="197" t="s">
        <v>1364</v>
      </c>
      <c r="D22919" s="198" t="s">
        <v>339</v>
      </c>
      <c r="E22919" s="421">
        <v>160</v>
      </c>
      <c r="F22919" s="413">
        <v>167.28</v>
      </c>
      <c r="G22919" s="414">
        <f t="shared" si="716"/>
        <v>0.95648015303682443</v>
      </c>
      <c r="H22919" s="415">
        <f t="shared" si="717"/>
        <v>0.95648015303682443</v>
      </c>
    </row>
    <row r="22920" spans="1:8" ht="15" hidden="1" thickBot="1">
      <c r="A22920" s="409">
        <v>202211</v>
      </c>
      <c r="B22920" s="196" t="s">
        <v>1406</v>
      </c>
      <c r="C22920" s="197" t="s">
        <v>1364</v>
      </c>
      <c r="D22920" s="198" t="s">
        <v>337</v>
      </c>
      <c r="E22920" s="421">
        <v>87707</v>
      </c>
      <c r="F22920" s="413">
        <v>167.28</v>
      </c>
      <c r="G22920" s="414">
        <f t="shared" si="716"/>
        <v>524.31252989000473</v>
      </c>
      <c r="H22920" s="415">
        <f t="shared" si="717"/>
        <v>2.6215626494500235</v>
      </c>
    </row>
    <row r="22921" spans="1:8" ht="15" hidden="1" thickBot="1">
      <c r="A22921" s="409">
        <v>202211</v>
      </c>
      <c r="B22921" s="196" t="s">
        <v>1407</v>
      </c>
      <c r="C22921" s="197" t="s">
        <v>791</v>
      </c>
      <c r="D22921" s="198" t="s">
        <v>337</v>
      </c>
      <c r="E22921" s="421">
        <v>86791</v>
      </c>
      <c r="F22921" s="413">
        <v>167.28</v>
      </c>
      <c r="G22921" s="414">
        <f t="shared" si="716"/>
        <v>518.836681013869</v>
      </c>
      <c r="H22921" s="415">
        <f t="shared" si="717"/>
        <v>2.5941834050693449</v>
      </c>
    </row>
    <row r="22922" spans="1:8" ht="15" hidden="1" thickBot="1">
      <c r="A22922" s="409">
        <v>202211</v>
      </c>
      <c r="B22922" s="196" t="s">
        <v>1408</v>
      </c>
      <c r="C22922" s="197" t="s">
        <v>791</v>
      </c>
      <c r="D22922" s="198" t="s">
        <v>339</v>
      </c>
      <c r="E22922" s="421">
        <v>434</v>
      </c>
      <c r="F22922" s="413">
        <v>167.28</v>
      </c>
      <c r="G22922" s="414">
        <f t="shared" si="716"/>
        <v>2.5944524151123862</v>
      </c>
      <c r="H22922" s="415">
        <f t="shared" si="717"/>
        <v>2.5944524151123862</v>
      </c>
    </row>
    <row r="22923" spans="1:8" ht="15" hidden="1" thickBot="1">
      <c r="A22923" s="409">
        <v>202211</v>
      </c>
      <c r="B22923" s="196" t="s">
        <v>1409</v>
      </c>
      <c r="C22923" s="197" t="s">
        <v>1410</v>
      </c>
      <c r="D22923" s="198" t="s">
        <v>337</v>
      </c>
      <c r="E22923" s="421">
        <v>114065</v>
      </c>
      <c r="F22923" s="413">
        <v>167.28</v>
      </c>
      <c r="G22923" s="414">
        <f t="shared" si="716"/>
        <v>681.88067910090865</v>
      </c>
      <c r="H22923" s="415">
        <f t="shared" si="717"/>
        <v>3.4094033955045431</v>
      </c>
    </row>
    <row r="22924" spans="1:8" ht="15" hidden="1" thickBot="1">
      <c r="A22924" s="409">
        <v>202211</v>
      </c>
      <c r="B22924" s="196" t="s">
        <v>1411</v>
      </c>
      <c r="C22924" s="197" t="s">
        <v>1410</v>
      </c>
      <c r="D22924" s="198" t="s">
        <v>339</v>
      </c>
      <c r="E22924" s="421">
        <v>570</v>
      </c>
      <c r="F22924" s="413">
        <v>167.28</v>
      </c>
      <c r="G22924" s="414">
        <f t="shared" si="716"/>
        <v>3.407460545193687</v>
      </c>
      <c r="H22924" s="415">
        <f t="shared" si="717"/>
        <v>3.407460545193687</v>
      </c>
    </row>
    <row r="22925" spans="1:8" ht="15" hidden="1" thickBot="1">
      <c r="A22925" s="409">
        <v>202211</v>
      </c>
      <c r="B22925" s="196" t="s">
        <v>1412</v>
      </c>
      <c r="C22925" s="197" t="s">
        <v>1410</v>
      </c>
      <c r="D22925" s="198" t="s">
        <v>337</v>
      </c>
      <c r="E22925" s="421">
        <v>20037</v>
      </c>
      <c r="F22925" s="413">
        <v>167.28</v>
      </c>
      <c r="G22925" s="414">
        <f t="shared" si="716"/>
        <v>119.78120516499283</v>
      </c>
      <c r="H22925" s="415">
        <f t="shared" si="717"/>
        <v>0.59890602582496411</v>
      </c>
    </row>
    <row r="22926" spans="1:8" ht="15" hidden="1" thickBot="1">
      <c r="A22926" s="409">
        <v>202211</v>
      </c>
      <c r="B22926" s="196" t="s">
        <v>1413</v>
      </c>
      <c r="C22926" s="197" t="s">
        <v>1410</v>
      </c>
      <c r="D22926" s="198" t="s">
        <v>339</v>
      </c>
      <c r="E22926" s="421">
        <v>100</v>
      </c>
      <c r="F22926" s="413">
        <v>167.28</v>
      </c>
      <c r="G22926" s="414">
        <f t="shared" si="716"/>
        <v>0.59780009564801528</v>
      </c>
      <c r="H22926" s="415">
        <f t="shared" si="717"/>
        <v>0.59780009564801528</v>
      </c>
    </row>
    <row r="22927" spans="1:8" ht="15" hidden="1" thickBot="1">
      <c r="A22927" s="409">
        <v>202211</v>
      </c>
      <c r="B22927" s="196" t="s">
        <v>1414</v>
      </c>
      <c r="C22927" s="197" t="s">
        <v>1410</v>
      </c>
      <c r="D22927" s="198" t="s">
        <v>337</v>
      </c>
      <c r="E22927" s="421">
        <v>128924</v>
      </c>
      <c r="F22927" s="413">
        <v>167.28</v>
      </c>
      <c r="G22927" s="414">
        <f t="shared" si="716"/>
        <v>770.70779531324729</v>
      </c>
      <c r="H22927" s="415">
        <f t="shared" si="717"/>
        <v>3.8535389765662362</v>
      </c>
    </row>
    <row r="22928" spans="1:8" ht="15" hidden="1" thickBot="1">
      <c r="A22928" s="409">
        <v>202211</v>
      </c>
      <c r="B22928" s="196" t="s">
        <v>1415</v>
      </c>
      <c r="C22928" s="197" t="s">
        <v>1416</v>
      </c>
      <c r="D22928" s="198" t="s">
        <v>374</v>
      </c>
      <c r="E22928" s="421">
        <v>0.01</v>
      </c>
      <c r="F22928" s="413">
        <v>167.28</v>
      </c>
      <c r="G22928" s="414">
        <f t="shared" si="716"/>
        <v>5.9780009564801534E-5</v>
      </c>
      <c r="H22928" s="415" t="str">
        <f t="shared" si="717"/>
        <v>VER</v>
      </c>
    </row>
    <row r="22929" spans="1:8" ht="15" hidden="1" thickBot="1">
      <c r="A22929" s="409">
        <v>202211</v>
      </c>
      <c r="B22929" s="196" t="s">
        <v>1417</v>
      </c>
      <c r="C22929" s="197" t="s">
        <v>1410</v>
      </c>
      <c r="D22929" s="198" t="s">
        <v>337</v>
      </c>
      <c r="E22929" s="421">
        <v>13406</v>
      </c>
      <c r="F22929" s="413">
        <v>167.28</v>
      </c>
      <c r="G22929" s="414">
        <f t="shared" si="716"/>
        <v>80.141080822572931</v>
      </c>
      <c r="H22929" s="415">
        <f t="shared" si="717"/>
        <v>0.40070540411286465</v>
      </c>
    </row>
    <row r="22930" spans="1:8" ht="15" hidden="1" thickBot="1">
      <c r="A22930" s="409">
        <v>202211</v>
      </c>
      <c r="B22930" s="196" t="s">
        <v>1418</v>
      </c>
      <c r="C22930" s="197" t="s">
        <v>1410</v>
      </c>
      <c r="D22930" s="198" t="s">
        <v>337</v>
      </c>
      <c r="E22930" s="421">
        <v>17240</v>
      </c>
      <c r="F22930" s="413">
        <v>167.28</v>
      </c>
      <c r="G22930" s="414">
        <f t="shared" si="716"/>
        <v>103.06073648971784</v>
      </c>
      <c r="H22930" s="415">
        <f t="shared" si="717"/>
        <v>0.51530368244858915</v>
      </c>
    </row>
    <row r="22931" spans="1:8" ht="15" hidden="1" thickBot="1">
      <c r="A22931" s="409">
        <v>202211</v>
      </c>
      <c r="B22931" s="196" t="s">
        <v>1419</v>
      </c>
      <c r="C22931" s="197" t="s">
        <v>1420</v>
      </c>
      <c r="D22931" s="198" t="s">
        <v>337</v>
      </c>
      <c r="E22931" s="421">
        <v>49627</v>
      </c>
      <c r="F22931" s="413">
        <v>167.28</v>
      </c>
      <c r="G22931" s="414">
        <f t="shared" si="716"/>
        <v>296.67025346724057</v>
      </c>
      <c r="H22931" s="415">
        <f t="shared" si="717"/>
        <v>1.4833512673362028</v>
      </c>
    </row>
    <row r="22932" spans="1:8" ht="15" hidden="1" thickBot="1">
      <c r="A22932" s="409">
        <v>202211</v>
      </c>
      <c r="B22932" s="196" t="s">
        <v>1421</v>
      </c>
      <c r="C22932" s="197" t="s">
        <v>1420</v>
      </c>
      <c r="D22932" s="198" t="s">
        <v>339</v>
      </c>
      <c r="E22932" s="421">
        <v>248</v>
      </c>
      <c r="F22932" s="413">
        <v>167.28</v>
      </c>
      <c r="G22932" s="414">
        <f t="shared" si="716"/>
        <v>1.4825442372070778</v>
      </c>
      <c r="H22932" s="415">
        <f t="shared" si="717"/>
        <v>1.4825442372070778</v>
      </c>
    </row>
    <row r="22933" spans="1:8" ht="15" hidden="1" thickBot="1">
      <c r="A22933" s="409">
        <v>202211</v>
      </c>
      <c r="B22933" s="196" t="s">
        <v>1422</v>
      </c>
      <c r="C22933" s="197" t="s">
        <v>1410</v>
      </c>
      <c r="D22933" s="198" t="s">
        <v>337</v>
      </c>
      <c r="E22933" s="421">
        <v>50704</v>
      </c>
      <c r="F22933" s="413">
        <v>167.28</v>
      </c>
      <c r="G22933" s="414">
        <f t="shared" si="716"/>
        <v>303.10856049736969</v>
      </c>
      <c r="H22933" s="415">
        <f t="shared" si="717"/>
        <v>1.5155428024868485</v>
      </c>
    </row>
    <row r="22934" spans="1:8" ht="15" hidden="1" thickBot="1">
      <c r="A22934" s="409">
        <v>202211</v>
      </c>
      <c r="B22934" s="196" t="s">
        <v>1423</v>
      </c>
      <c r="C22934" s="197" t="s">
        <v>1410</v>
      </c>
      <c r="D22934" s="198" t="s">
        <v>339</v>
      </c>
      <c r="E22934" s="421">
        <v>253</v>
      </c>
      <c r="F22934" s="413">
        <v>167.28</v>
      </c>
      <c r="G22934" s="414">
        <f t="shared" si="716"/>
        <v>1.5124342419894787</v>
      </c>
      <c r="H22934" s="415">
        <f t="shared" si="717"/>
        <v>1.5124342419894787</v>
      </c>
    </row>
    <row r="22935" spans="1:8" ht="15" hidden="1" thickBot="1">
      <c r="A22935" s="409">
        <v>202211</v>
      </c>
      <c r="B22935" s="196" t="s">
        <v>1424</v>
      </c>
      <c r="C22935" s="197" t="s">
        <v>1410</v>
      </c>
      <c r="D22935" s="198" t="s">
        <v>337</v>
      </c>
      <c r="E22935" s="421">
        <v>86448</v>
      </c>
      <c r="F22935" s="413">
        <v>167.28</v>
      </c>
      <c r="G22935" s="414">
        <f t="shared" si="716"/>
        <v>516.78622668579624</v>
      </c>
      <c r="H22935" s="415">
        <f t="shared" si="717"/>
        <v>2.5839311334289814</v>
      </c>
    </row>
    <row r="22936" spans="1:8" ht="15" hidden="1" thickBot="1">
      <c r="A22936" s="409">
        <v>202211</v>
      </c>
      <c r="B22936" s="196" t="s">
        <v>1425</v>
      </c>
      <c r="C22936" s="197" t="s">
        <v>1410</v>
      </c>
      <c r="D22936" s="198" t="s">
        <v>337</v>
      </c>
      <c r="E22936" s="421">
        <v>35473</v>
      </c>
      <c r="F22936" s="413">
        <v>167.28</v>
      </c>
      <c r="G22936" s="414">
        <f t="shared" si="716"/>
        <v>212.05762792922047</v>
      </c>
      <c r="H22936" s="415">
        <f t="shared" si="717"/>
        <v>1.0602881396461024</v>
      </c>
    </row>
    <row r="22937" spans="1:8" ht="15" hidden="1" thickBot="1">
      <c r="A22937" s="409">
        <v>202211</v>
      </c>
      <c r="B22937" s="196" t="s">
        <v>1426</v>
      </c>
      <c r="C22937" s="197" t="s">
        <v>1410</v>
      </c>
      <c r="D22937" s="198" t="s">
        <v>339</v>
      </c>
      <c r="E22937" s="421">
        <v>177</v>
      </c>
      <c r="F22937" s="413">
        <v>167.28</v>
      </c>
      <c r="G22937" s="414">
        <f t="shared" si="716"/>
        <v>1.0581061692969871</v>
      </c>
      <c r="H22937" s="415">
        <f t="shared" si="717"/>
        <v>1.0581061692969871</v>
      </c>
    </row>
    <row r="22938" spans="1:8" ht="15" hidden="1" thickBot="1">
      <c r="A22938" s="409">
        <v>202211</v>
      </c>
      <c r="B22938" s="196" t="s">
        <v>1427</v>
      </c>
      <c r="C22938" s="197" t="s">
        <v>1410</v>
      </c>
      <c r="D22938" s="198" t="s">
        <v>339</v>
      </c>
      <c r="E22938" s="421">
        <v>74.37</v>
      </c>
      <c r="F22938" s="413">
        <v>167.28</v>
      </c>
      <c r="G22938" s="414">
        <f t="shared" si="716"/>
        <v>0.44458393113342898</v>
      </c>
      <c r="H22938" s="415">
        <f t="shared" si="717"/>
        <v>0.44458393113342898</v>
      </c>
    </row>
    <row r="22939" spans="1:8" ht="15" hidden="1" thickBot="1">
      <c r="A22939" s="409">
        <v>202211</v>
      </c>
      <c r="B22939" s="196" t="s">
        <v>1428</v>
      </c>
      <c r="C22939" s="197" t="s">
        <v>1410</v>
      </c>
      <c r="D22939" s="198" t="s">
        <v>337</v>
      </c>
      <c r="E22939" s="421">
        <v>8277</v>
      </c>
      <c r="F22939" s="413">
        <v>167.28</v>
      </c>
      <c r="G22939" s="414">
        <f t="shared" si="716"/>
        <v>49.479913916786224</v>
      </c>
      <c r="H22939" s="415">
        <f t="shared" si="717"/>
        <v>0.24739956958393111</v>
      </c>
    </row>
    <row r="22940" spans="1:8" ht="15" hidden="1" thickBot="1">
      <c r="A22940" s="409">
        <v>202211</v>
      </c>
      <c r="B22940" s="196" t="s">
        <v>1429</v>
      </c>
      <c r="C22940" s="197" t="s">
        <v>1410</v>
      </c>
      <c r="D22940" s="198" t="s">
        <v>339</v>
      </c>
      <c r="E22940" s="421">
        <v>41.37</v>
      </c>
      <c r="F22940" s="413">
        <v>167.28</v>
      </c>
      <c r="G22940" s="414">
        <f t="shared" si="716"/>
        <v>0.24730989956958391</v>
      </c>
      <c r="H22940" s="415">
        <f t="shared" si="717"/>
        <v>0.24730989956958391</v>
      </c>
    </row>
    <row r="22941" spans="1:8" ht="15" hidden="1" thickBot="1">
      <c r="A22941" s="409">
        <v>202211</v>
      </c>
      <c r="B22941" s="196" t="s">
        <v>1430</v>
      </c>
      <c r="C22941" s="197" t="s">
        <v>1410</v>
      </c>
      <c r="D22941" s="198" t="s">
        <v>337</v>
      </c>
      <c r="E22941" s="421">
        <v>20348</v>
      </c>
      <c r="F22941" s="413">
        <v>167.28</v>
      </c>
      <c r="G22941" s="414">
        <f t="shared" si="716"/>
        <v>121.64036346245815</v>
      </c>
      <c r="H22941" s="415">
        <f t="shared" si="717"/>
        <v>0.60820181731229073</v>
      </c>
    </row>
    <row r="22942" spans="1:8" ht="15" hidden="1" thickBot="1">
      <c r="A22942" s="409">
        <v>202211</v>
      </c>
      <c r="B22942" s="196" t="s">
        <v>1431</v>
      </c>
      <c r="C22942" s="197" t="s">
        <v>1410</v>
      </c>
      <c r="D22942" s="198" t="s">
        <v>339</v>
      </c>
      <c r="E22942" s="421">
        <v>102</v>
      </c>
      <c r="F22942" s="413">
        <v>167.28</v>
      </c>
      <c r="G22942" s="414">
        <f t="shared" si="716"/>
        <v>0.6097560975609756</v>
      </c>
      <c r="H22942" s="415">
        <f t="shared" si="717"/>
        <v>0.6097560975609756</v>
      </c>
    </row>
    <row r="22943" spans="1:8" ht="15" hidden="1" thickBot="1">
      <c r="A22943" s="409">
        <v>202211</v>
      </c>
      <c r="B22943" s="196" t="s">
        <v>1432</v>
      </c>
      <c r="C22943" s="197" t="s">
        <v>1410</v>
      </c>
      <c r="D22943" s="198" t="s">
        <v>337</v>
      </c>
      <c r="E22943" s="421">
        <v>20348</v>
      </c>
      <c r="F22943" s="413">
        <v>167.28</v>
      </c>
      <c r="G22943" s="414">
        <f t="shared" si="716"/>
        <v>121.64036346245815</v>
      </c>
      <c r="H22943" s="415">
        <f t="shared" si="717"/>
        <v>0.60820181731229073</v>
      </c>
    </row>
    <row r="22944" spans="1:8" ht="15" hidden="1" thickBot="1">
      <c r="A22944" s="409">
        <v>202211</v>
      </c>
      <c r="B22944" s="196" t="s">
        <v>1433</v>
      </c>
      <c r="C22944" s="197" t="s">
        <v>1410</v>
      </c>
      <c r="D22944" s="198" t="s">
        <v>339</v>
      </c>
      <c r="E22944" s="421">
        <v>102</v>
      </c>
      <c r="F22944" s="413">
        <v>167.28</v>
      </c>
      <c r="G22944" s="414">
        <f t="shared" si="716"/>
        <v>0.6097560975609756</v>
      </c>
      <c r="H22944" s="415">
        <f t="shared" si="717"/>
        <v>0.6097560975609756</v>
      </c>
    </row>
    <row r="22945" spans="1:8" ht="15" hidden="1" thickBot="1">
      <c r="A22945" s="409">
        <v>202211</v>
      </c>
      <c r="B22945" s="196" t="s">
        <v>1434</v>
      </c>
      <c r="C22945" s="197" t="s">
        <v>1410</v>
      </c>
      <c r="D22945" s="198" t="s">
        <v>339</v>
      </c>
      <c r="E22945" s="421">
        <v>58.02</v>
      </c>
      <c r="F22945" s="413">
        <v>167.28</v>
      </c>
      <c r="G22945" s="414">
        <f t="shared" si="716"/>
        <v>0.3468436154949785</v>
      </c>
      <c r="H22945" s="415">
        <f t="shared" si="717"/>
        <v>0.3468436154949785</v>
      </c>
    </row>
    <row r="22946" spans="1:8" ht="15" hidden="1" thickBot="1">
      <c r="A22946" s="409">
        <v>202211</v>
      </c>
      <c r="B22946" s="196" t="s">
        <v>1435</v>
      </c>
      <c r="C22946" s="197" t="s">
        <v>1410</v>
      </c>
      <c r="D22946" s="198" t="s">
        <v>337</v>
      </c>
      <c r="E22946" s="421">
        <v>14703</v>
      </c>
      <c r="F22946" s="413">
        <v>167.28</v>
      </c>
      <c r="G22946" s="414">
        <f t="shared" si="716"/>
        <v>87.894548063127687</v>
      </c>
      <c r="H22946" s="415">
        <f t="shared" si="717"/>
        <v>0.43947274031563843</v>
      </c>
    </row>
    <row r="22947" spans="1:8" ht="15" hidden="1" thickBot="1">
      <c r="A22947" s="409">
        <v>202211</v>
      </c>
      <c r="B22947" s="196" t="s">
        <v>1436</v>
      </c>
      <c r="C22947" s="197" t="s">
        <v>1410</v>
      </c>
      <c r="D22947" s="198" t="s">
        <v>339</v>
      </c>
      <c r="E22947" s="421">
        <v>73.5</v>
      </c>
      <c r="F22947" s="413">
        <v>167.28</v>
      </c>
      <c r="G22947" s="414">
        <f t="shared" si="716"/>
        <v>0.43938307030129126</v>
      </c>
      <c r="H22947" s="415">
        <f t="shared" si="717"/>
        <v>0.43938307030129126</v>
      </c>
    </row>
    <row r="22948" spans="1:8" ht="15" hidden="1" thickBot="1">
      <c r="A22948" s="409">
        <v>202211</v>
      </c>
      <c r="B22948" s="196" t="s">
        <v>1437</v>
      </c>
      <c r="C22948" s="197" t="s">
        <v>1410</v>
      </c>
      <c r="D22948" s="198" t="s">
        <v>337</v>
      </c>
      <c r="E22948" s="421">
        <v>1</v>
      </c>
      <c r="F22948" s="413">
        <v>167.28</v>
      </c>
      <c r="G22948" s="414">
        <f t="shared" si="716"/>
        <v>5.9780009564801527E-3</v>
      </c>
      <c r="H22948" s="415">
        <f t="shared" si="717"/>
        <v>2.9890004782400763E-5</v>
      </c>
    </row>
    <row r="22949" spans="1:8" ht="15" hidden="1" thickBot="1">
      <c r="A22949" s="409">
        <v>202211</v>
      </c>
      <c r="B22949" s="196" t="s">
        <v>1438</v>
      </c>
      <c r="C22949" s="197" t="s">
        <v>1410</v>
      </c>
      <c r="D22949" s="198" t="s">
        <v>339</v>
      </c>
      <c r="E22949" s="421">
        <v>1</v>
      </c>
      <c r="F22949" s="413">
        <v>167.28</v>
      </c>
      <c r="G22949" s="414">
        <f t="shared" si="716"/>
        <v>5.9780009564801527E-3</v>
      </c>
      <c r="H22949" s="415">
        <f t="shared" si="717"/>
        <v>5.9780009564801527E-3</v>
      </c>
    </row>
    <row r="22950" spans="1:8" ht="15" hidden="1" thickBot="1">
      <c r="A22950" s="409">
        <v>202211</v>
      </c>
      <c r="B22950" s="196" t="s">
        <v>1439</v>
      </c>
      <c r="C22950" s="197" t="s">
        <v>1410</v>
      </c>
      <c r="D22950" s="198" t="s">
        <v>337</v>
      </c>
      <c r="E22950" s="421">
        <v>7375</v>
      </c>
      <c r="F22950" s="413">
        <v>167.28</v>
      </c>
      <c r="G22950" s="414">
        <f t="shared" si="716"/>
        <v>44.087757054041127</v>
      </c>
      <c r="H22950" s="415">
        <f t="shared" si="717"/>
        <v>0.22043878527020563</v>
      </c>
    </row>
    <row r="22951" spans="1:8" ht="15" hidden="1" thickBot="1">
      <c r="A22951" s="409">
        <v>202211</v>
      </c>
      <c r="B22951" s="196" t="s">
        <v>1440</v>
      </c>
      <c r="C22951" s="197" t="s">
        <v>1410</v>
      </c>
      <c r="D22951" s="198" t="s">
        <v>339</v>
      </c>
      <c r="E22951" s="421">
        <v>36.869999999999997</v>
      </c>
      <c r="F22951" s="413">
        <v>167.28</v>
      </c>
      <c r="G22951" s="414">
        <f t="shared" si="716"/>
        <v>0.22040889526542323</v>
      </c>
      <c r="H22951" s="415">
        <f t="shared" si="717"/>
        <v>0.22040889526542323</v>
      </c>
    </row>
    <row r="22952" spans="1:8" ht="15" hidden="1" thickBot="1">
      <c r="A22952" s="409">
        <v>202211</v>
      </c>
      <c r="B22952" s="196" t="s">
        <v>1441</v>
      </c>
      <c r="C22952" s="197" t="s">
        <v>1410</v>
      </c>
      <c r="D22952" s="198" t="s">
        <v>337</v>
      </c>
      <c r="E22952" s="421">
        <v>4004</v>
      </c>
      <c r="F22952" s="413">
        <v>167.28</v>
      </c>
      <c r="G22952" s="414">
        <f t="shared" si="716"/>
        <v>23.935915829746534</v>
      </c>
      <c r="H22952" s="415">
        <f t="shared" si="717"/>
        <v>0.11967957914873267</v>
      </c>
    </row>
    <row r="22953" spans="1:8" ht="15" hidden="1" thickBot="1">
      <c r="A22953" s="409">
        <v>202211</v>
      </c>
      <c r="B22953" s="196" t="s">
        <v>1442</v>
      </c>
      <c r="C22953" s="197" t="s">
        <v>1410</v>
      </c>
      <c r="D22953" s="198" t="s">
        <v>339</v>
      </c>
      <c r="E22953" s="421">
        <v>20.010000000000002</v>
      </c>
      <c r="F22953" s="413">
        <v>167.28</v>
      </c>
      <c r="G22953" s="414">
        <f t="shared" si="716"/>
        <v>0.11961979913916787</v>
      </c>
      <c r="H22953" s="415">
        <f t="shared" si="717"/>
        <v>0.11961979913916787</v>
      </c>
    </row>
    <row r="22954" spans="1:8" ht="15" hidden="1" thickBot="1">
      <c r="A22954" s="409">
        <v>202211</v>
      </c>
      <c r="B22954" s="196" t="s">
        <v>1443</v>
      </c>
      <c r="C22954" s="197" t="s">
        <v>1410</v>
      </c>
      <c r="D22954" s="198" t="s">
        <v>337</v>
      </c>
      <c r="E22954" s="421">
        <v>2970</v>
      </c>
      <c r="F22954" s="413">
        <v>167.28</v>
      </c>
      <c r="G22954" s="414">
        <f t="shared" si="716"/>
        <v>17.754662840746054</v>
      </c>
      <c r="H22954" s="415">
        <f t="shared" si="717"/>
        <v>8.8773314203730275E-2</v>
      </c>
    </row>
    <row r="22955" spans="1:8" ht="15" hidden="1" thickBot="1">
      <c r="A22955" s="409">
        <v>202211</v>
      </c>
      <c r="B22955" s="196" t="s">
        <v>1444</v>
      </c>
      <c r="C22955" s="197" t="s">
        <v>1410</v>
      </c>
      <c r="D22955" s="198" t="s">
        <v>339</v>
      </c>
      <c r="E22955" s="421">
        <v>14.84</v>
      </c>
      <c r="F22955" s="413">
        <v>167.28</v>
      </c>
      <c r="G22955" s="414">
        <f t="shared" si="716"/>
        <v>8.8713534194165472E-2</v>
      </c>
      <c r="H22955" s="415">
        <f t="shared" si="717"/>
        <v>8.8713534194165472E-2</v>
      </c>
    </row>
    <row r="22956" spans="1:8" ht="15" hidden="1" thickBot="1">
      <c r="A22956" s="409">
        <v>202211</v>
      </c>
      <c r="B22956" s="196" t="s">
        <v>1445</v>
      </c>
      <c r="C22956" s="197" t="s">
        <v>1410</v>
      </c>
      <c r="D22956" s="198" t="s">
        <v>337</v>
      </c>
      <c r="E22956" s="421">
        <v>1</v>
      </c>
      <c r="F22956" s="413">
        <v>167.28</v>
      </c>
      <c r="G22956" s="414">
        <f t="shared" si="716"/>
        <v>5.9780009564801527E-3</v>
      </c>
      <c r="H22956" s="415">
        <f t="shared" si="717"/>
        <v>2.9890004782400763E-5</v>
      </c>
    </row>
    <row r="22957" spans="1:8" ht="15" hidden="1" thickBot="1">
      <c r="A22957" s="409">
        <v>202211</v>
      </c>
      <c r="B22957" s="196" t="s">
        <v>1446</v>
      </c>
      <c r="C22957" s="197" t="s">
        <v>1410</v>
      </c>
      <c r="D22957" s="198" t="s">
        <v>339</v>
      </c>
      <c r="E22957" s="421">
        <v>1</v>
      </c>
      <c r="F22957" s="413">
        <v>167.28</v>
      </c>
      <c r="G22957" s="414">
        <f t="shared" si="716"/>
        <v>5.9780009564801527E-3</v>
      </c>
      <c r="H22957" s="415">
        <f t="shared" si="717"/>
        <v>5.9780009564801527E-3</v>
      </c>
    </row>
    <row r="22958" spans="1:8" ht="15" hidden="1" thickBot="1">
      <c r="A22958" s="409">
        <v>202211</v>
      </c>
      <c r="B22958" s="196" t="s">
        <v>1447</v>
      </c>
      <c r="C22958" s="197" t="s">
        <v>1410</v>
      </c>
      <c r="D22958" s="198" t="s">
        <v>337</v>
      </c>
      <c r="E22958" s="421">
        <v>1</v>
      </c>
      <c r="F22958" s="413">
        <v>167.28</v>
      </c>
      <c r="G22958" s="414">
        <f t="shared" si="716"/>
        <v>5.9780009564801527E-3</v>
      </c>
      <c r="H22958" s="415">
        <f t="shared" si="717"/>
        <v>2.9890004782400763E-5</v>
      </c>
    </row>
    <row r="22959" spans="1:8" ht="15" hidden="1" thickBot="1">
      <c r="A22959" s="409">
        <v>202211</v>
      </c>
      <c r="B22959" s="196" t="s">
        <v>1448</v>
      </c>
      <c r="C22959" s="197" t="s">
        <v>1410</v>
      </c>
      <c r="D22959" s="198" t="s">
        <v>339</v>
      </c>
      <c r="E22959" s="421">
        <v>1</v>
      </c>
      <c r="F22959" s="413">
        <v>167.28</v>
      </c>
      <c r="G22959" s="414">
        <f t="shared" si="716"/>
        <v>5.9780009564801527E-3</v>
      </c>
      <c r="H22959" s="415">
        <f t="shared" si="717"/>
        <v>5.9780009564801527E-3</v>
      </c>
    </row>
    <row r="22960" spans="1:8" ht="15" hidden="1" thickBot="1">
      <c r="A22960" s="409">
        <v>202211</v>
      </c>
      <c r="B22960" s="196" t="s">
        <v>1449</v>
      </c>
      <c r="C22960" s="197" t="s">
        <v>1410</v>
      </c>
      <c r="D22960" s="198" t="s">
        <v>337</v>
      </c>
      <c r="E22960" s="421">
        <v>1</v>
      </c>
      <c r="F22960" s="413">
        <v>167.28</v>
      </c>
      <c r="G22960" s="414">
        <f t="shared" si="716"/>
        <v>5.9780009564801527E-3</v>
      </c>
      <c r="H22960" s="415">
        <f t="shared" si="717"/>
        <v>2.9890004782400763E-5</v>
      </c>
    </row>
    <row r="22961" spans="1:8" ht="15" hidden="1" thickBot="1">
      <c r="A22961" s="409">
        <v>202211</v>
      </c>
      <c r="B22961" s="196" t="s">
        <v>1450</v>
      </c>
      <c r="C22961" s="197" t="s">
        <v>1410</v>
      </c>
      <c r="D22961" s="198" t="s">
        <v>339</v>
      </c>
      <c r="E22961" s="421">
        <v>1</v>
      </c>
      <c r="F22961" s="413">
        <v>167.28</v>
      </c>
      <c r="G22961" s="414">
        <f t="shared" si="716"/>
        <v>5.9780009564801527E-3</v>
      </c>
      <c r="H22961" s="415">
        <f t="shared" si="717"/>
        <v>5.9780009564801527E-3</v>
      </c>
    </row>
    <row r="22962" spans="1:8" ht="15" hidden="1" thickBot="1">
      <c r="A22962" s="409">
        <v>202211</v>
      </c>
      <c r="B22962" s="196" t="s">
        <v>1451</v>
      </c>
      <c r="C22962" s="197" t="s">
        <v>1410</v>
      </c>
      <c r="D22962" s="198" t="s">
        <v>337</v>
      </c>
      <c r="E22962" s="421">
        <v>4215</v>
      </c>
      <c r="F22962" s="413">
        <v>167.28</v>
      </c>
      <c r="G22962" s="414">
        <f t="shared" si="716"/>
        <v>25.197274031563843</v>
      </c>
      <c r="H22962" s="415">
        <f t="shared" si="717"/>
        <v>0.12598637015781922</v>
      </c>
    </row>
    <row r="22963" spans="1:8" ht="15" hidden="1" thickBot="1">
      <c r="A22963" s="409">
        <v>202211</v>
      </c>
      <c r="B22963" s="196" t="s">
        <v>1452</v>
      </c>
      <c r="C22963" s="197" t="s">
        <v>1410</v>
      </c>
      <c r="D22963" s="198" t="s">
        <v>339</v>
      </c>
      <c r="E22963" s="421">
        <v>21.06</v>
      </c>
      <c r="F22963" s="413">
        <v>167.28</v>
      </c>
      <c r="G22963" s="414">
        <f t="shared" si="716"/>
        <v>0.12589670014347201</v>
      </c>
      <c r="H22963" s="415">
        <f t="shared" si="717"/>
        <v>0.12589670014347201</v>
      </c>
    </row>
    <row r="22964" spans="1:8" ht="15" hidden="1" thickBot="1">
      <c r="A22964" s="409">
        <v>202211</v>
      </c>
      <c r="B22964" s="196" t="s">
        <v>1453</v>
      </c>
      <c r="C22964" s="197" t="s">
        <v>1410</v>
      </c>
      <c r="D22964" s="198" t="s">
        <v>337</v>
      </c>
      <c r="E22964" s="421">
        <v>11337</v>
      </c>
      <c r="F22964" s="413">
        <v>167.28</v>
      </c>
      <c r="G22964" s="414">
        <f t="shared" si="716"/>
        <v>67.772596843615489</v>
      </c>
      <c r="H22964" s="415">
        <f t="shared" si="717"/>
        <v>0.33886298421807742</v>
      </c>
    </row>
    <row r="22965" spans="1:8" ht="15" hidden="1" thickBot="1">
      <c r="A22965" s="409">
        <v>202211</v>
      </c>
      <c r="B22965" s="196" t="s">
        <v>1454</v>
      </c>
      <c r="C22965" s="197" t="s">
        <v>1410</v>
      </c>
      <c r="D22965" s="198" t="s">
        <v>339</v>
      </c>
      <c r="E22965" s="421">
        <v>56.63</v>
      </c>
      <c r="F22965" s="413">
        <v>167.28</v>
      </c>
      <c r="G22965" s="414">
        <f t="shared" si="716"/>
        <v>0.33853419416547109</v>
      </c>
      <c r="H22965" s="415">
        <f t="shared" si="717"/>
        <v>0.33853419416547109</v>
      </c>
    </row>
    <row r="22966" spans="1:8" ht="15" hidden="1" thickBot="1">
      <c r="A22966" s="409">
        <v>202211</v>
      </c>
      <c r="B22966" s="196" t="s">
        <v>1455</v>
      </c>
      <c r="C22966" s="197" t="s">
        <v>1410</v>
      </c>
      <c r="D22966" s="198" t="s">
        <v>337</v>
      </c>
      <c r="E22966" s="421">
        <v>1</v>
      </c>
      <c r="F22966" s="413">
        <v>167.28</v>
      </c>
      <c r="G22966" s="414">
        <f t="shared" si="716"/>
        <v>5.9780009564801527E-3</v>
      </c>
      <c r="H22966" s="415">
        <f t="shared" si="717"/>
        <v>2.9890004782400763E-5</v>
      </c>
    </row>
    <row r="22967" spans="1:8" ht="15" hidden="1" thickBot="1">
      <c r="A22967" s="409">
        <v>202211</v>
      </c>
      <c r="B22967" s="196" t="s">
        <v>1456</v>
      </c>
      <c r="C22967" s="197" t="s">
        <v>1410</v>
      </c>
      <c r="D22967" s="198" t="s">
        <v>337</v>
      </c>
      <c r="E22967" s="421">
        <v>1</v>
      </c>
      <c r="F22967" s="413">
        <v>167.28</v>
      </c>
      <c r="G22967" s="414">
        <f t="shared" si="716"/>
        <v>5.9780009564801527E-3</v>
      </c>
      <c r="H22967" s="415">
        <f t="shared" si="717"/>
        <v>2.9890004782400763E-5</v>
      </c>
    </row>
    <row r="22968" spans="1:8" ht="15" hidden="1" thickBot="1">
      <c r="A22968" s="409">
        <v>202211</v>
      </c>
      <c r="B22968" s="196" t="s">
        <v>1457</v>
      </c>
      <c r="C22968" s="197" t="s">
        <v>1410</v>
      </c>
      <c r="D22968" s="198" t="s">
        <v>337</v>
      </c>
      <c r="E22968" s="421">
        <v>1</v>
      </c>
      <c r="F22968" s="413">
        <v>167.28</v>
      </c>
      <c r="G22968" s="414">
        <f t="shared" si="716"/>
        <v>5.9780009564801527E-3</v>
      </c>
      <c r="H22968" s="415">
        <f t="shared" si="717"/>
        <v>2.9890004782400763E-5</v>
      </c>
    </row>
    <row r="22969" spans="1:8" ht="15" hidden="1" thickBot="1">
      <c r="A22969" s="409">
        <v>202211</v>
      </c>
      <c r="B22969" s="196" t="s">
        <v>1458</v>
      </c>
      <c r="C22969" s="197" t="s">
        <v>1410</v>
      </c>
      <c r="D22969" s="198" t="s">
        <v>339</v>
      </c>
      <c r="E22969" s="421">
        <v>1</v>
      </c>
      <c r="F22969" s="413">
        <v>167.28</v>
      </c>
      <c r="G22969" s="414">
        <f t="shared" si="716"/>
        <v>5.9780009564801527E-3</v>
      </c>
      <c r="H22969" s="415">
        <f t="shared" si="717"/>
        <v>5.9780009564801527E-3</v>
      </c>
    </row>
    <row r="22970" spans="1:8" ht="15" hidden="1" thickBot="1">
      <c r="A22970" s="409">
        <v>202211</v>
      </c>
      <c r="B22970" s="196" t="s">
        <v>1459</v>
      </c>
      <c r="C22970" s="197" t="s">
        <v>1410</v>
      </c>
      <c r="D22970" s="198" t="s">
        <v>337</v>
      </c>
      <c r="E22970" s="421">
        <v>1919</v>
      </c>
      <c r="F22970" s="413">
        <v>167.28</v>
      </c>
      <c r="G22970" s="414">
        <f t="shared" si="716"/>
        <v>11.471783835485414</v>
      </c>
      <c r="H22970" s="415">
        <f t="shared" si="717"/>
        <v>5.7358919177427074E-2</v>
      </c>
    </row>
    <row r="22971" spans="1:8" ht="15" hidden="1" thickBot="1">
      <c r="A22971" s="409">
        <v>202211</v>
      </c>
      <c r="B22971" s="196" t="s">
        <v>1460</v>
      </c>
      <c r="C22971" s="197" t="s">
        <v>1410</v>
      </c>
      <c r="D22971" s="198" t="s">
        <v>339</v>
      </c>
      <c r="E22971" s="421">
        <v>9.58</v>
      </c>
      <c r="F22971" s="413">
        <v>167.28</v>
      </c>
      <c r="G22971" s="414">
        <f t="shared" si="716"/>
        <v>5.7269249163079863E-2</v>
      </c>
      <c r="H22971" s="415">
        <f t="shared" si="717"/>
        <v>5.7269249163079863E-2</v>
      </c>
    </row>
    <row r="22972" spans="1:8" ht="15" hidden="1" thickBot="1">
      <c r="A22972" s="409">
        <v>202211</v>
      </c>
      <c r="B22972" s="196" t="s">
        <v>1461</v>
      </c>
      <c r="C22972" s="197" t="s">
        <v>1410</v>
      </c>
      <c r="D22972" s="198" t="s">
        <v>337</v>
      </c>
      <c r="E22972" s="421">
        <v>37808</v>
      </c>
      <c r="F22972" s="413">
        <v>167.28</v>
      </c>
      <c r="G22972" s="414">
        <f t="shared" si="716"/>
        <v>226.01626016260161</v>
      </c>
      <c r="H22972" s="415">
        <f t="shared" si="717"/>
        <v>1.1300813008130079</v>
      </c>
    </row>
    <row r="22973" spans="1:8" ht="15" hidden="1" thickBot="1">
      <c r="A22973" s="409">
        <v>202211</v>
      </c>
      <c r="B22973" s="196" t="s">
        <v>1462</v>
      </c>
      <c r="C22973" s="197" t="s">
        <v>1410</v>
      </c>
      <c r="D22973" s="198" t="s">
        <v>339</v>
      </c>
      <c r="E22973" s="421">
        <v>189</v>
      </c>
      <c r="F22973" s="413">
        <v>167.28</v>
      </c>
      <c r="G22973" s="414">
        <f t="shared" si="716"/>
        <v>1.129842180774749</v>
      </c>
      <c r="H22973" s="415">
        <f t="shared" si="717"/>
        <v>1.129842180774749</v>
      </c>
    </row>
    <row r="22974" spans="1:8" ht="15" hidden="1" thickBot="1">
      <c r="A22974" s="409">
        <v>202211</v>
      </c>
      <c r="B22974" s="196" t="s">
        <v>1463</v>
      </c>
      <c r="C22974" s="197" t="s">
        <v>1410</v>
      </c>
      <c r="D22974" s="198" t="s">
        <v>337</v>
      </c>
      <c r="E22974" s="421">
        <v>14285</v>
      </c>
      <c r="F22974" s="413">
        <v>167.28</v>
      </c>
      <c r="G22974" s="414">
        <f t="shared" si="716"/>
        <v>85.395743663318981</v>
      </c>
      <c r="H22974" s="415">
        <f t="shared" si="717"/>
        <v>0.4269787183165949</v>
      </c>
    </row>
    <row r="22975" spans="1:8" ht="15" hidden="1" thickBot="1">
      <c r="A22975" s="409">
        <v>202211</v>
      </c>
      <c r="B22975" s="196" t="s">
        <v>1464</v>
      </c>
      <c r="C22975" s="197" t="s">
        <v>1410</v>
      </c>
      <c r="D22975" s="198" t="s">
        <v>339</v>
      </c>
      <c r="E22975" s="421">
        <v>71.42</v>
      </c>
      <c r="F22975" s="413">
        <v>167.28</v>
      </c>
      <c r="G22975" s="414">
        <f t="shared" si="716"/>
        <v>0.42694882831181252</v>
      </c>
      <c r="H22975" s="415">
        <f t="shared" si="717"/>
        <v>0.42694882831181252</v>
      </c>
    </row>
    <row r="22976" spans="1:8" ht="15" hidden="1" thickBot="1">
      <c r="A22976" s="409">
        <v>202211</v>
      </c>
      <c r="B22976" s="196" t="s">
        <v>1465</v>
      </c>
      <c r="C22976" s="197" t="s">
        <v>1410</v>
      </c>
      <c r="D22976" s="198" t="s">
        <v>337</v>
      </c>
      <c r="E22976" s="421">
        <v>24027.98</v>
      </c>
      <c r="F22976" s="413">
        <v>167.28</v>
      </c>
      <c r="G22976" s="414">
        <f t="shared" si="716"/>
        <v>143.63928742228597</v>
      </c>
      <c r="H22976" s="415">
        <f t="shared" si="717"/>
        <v>0.71819643711142989</v>
      </c>
    </row>
    <row r="22977" spans="1:8" ht="15" hidden="1" thickBot="1">
      <c r="A22977" s="409">
        <v>202211</v>
      </c>
      <c r="B22977" s="196" t="s">
        <v>1466</v>
      </c>
      <c r="C22977" s="197" t="s">
        <v>1410</v>
      </c>
      <c r="D22977" s="198" t="s">
        <v>339</v>
      </c>
      <c r="E22977" s="421">
        <v>120</v>
      </c>
      <c r="F22977" s="413">
        <v>167.28</v>
      </c>
      <c r="G22977" s="414">
        <f t="shared" si="716"/>
        <v>0.71736011477761841</v>
      </c>
      <c r="H22977" s="415">
        <f t="shared" si="717"/>
        <v>0.71736011477761841</v>
      </c>
    </row>
    <row r="22978" spans="1:8" ht="15" hidden="1" thickBot="1">
      <c r="A22978" s="409">
        <v>202211</v>
      </c>
      <c r="B22978" s="196" t="s">
        <v>1467</v>
      </c>
      <c r="C22978" s="197" t="s">
        <v>1410</v>
      </c>
      <c r="D22978" s="198" t="s">
        <v>337</v>
      </c>
      <c r="E22978" s="421">
        <v>24644</v>
      </c>
      <c r="F22978" s="413">
        <v>167.28</v>
      </c>
      <c r="G22978" s="414">
        <f t="shared" ref="G22978:G23041" si="718">+E22978/F22978</f>
        <v>147.32185557149688</v>
      </c>
      <c r="H22978" s="415">
        <f t="shared" ref="H22978:H23041" si="719">IF(D22978="TB",G22978/200,IF(D22978="LT",G22978,"VER"))</f>
        <v>0.73660927785748442</v>
      </c>
    </row>
    <row r="22979" spans="1:8" ht="15" hidden="1" thickBot="1">
      <c r="A22979" s="409">
        <v>202211</v>
      </c>
      <c r="B22979" s="196" t="s">
        <v>1468</v>
      </c>
      <c r="C22979" s="197" t="s">
        <v>1410</v>
      </c>
      <c r="D22979" s="198" t="s">
        <v>337</v>
      </c>
      <c r="E22979" s="421">
        <v>111946</v>
      </c>
      <c r="F22979" s="413">
        <v>167.28</v>
      </c>
      <c r="G22979" s="414">
        <f t="shared" si="718"/>
        <v>669.21329507412725</v>
      </c>
      <c r="H22979" s="415">
        <f t="shared" si="719"/>
        <v>3.3460664753706362</v>
      </c>
    </row>
    <row r="22980" spans="1:8" ht="15" hidden="1" thickBot="1">
      <c r="A22980" s="409">
        <v>202211</v>
      </c>
      <c r="B22980" s="196" t="s">
        <v>1469</v>
      </c>
      <c r="C22980" s="197" t="s">
        <v>1410</v>
      </c>
      <c r="D22980" s="198" t="s">
        <v>374</v>
      </c>
      <c r="E22980" s="421">
        <v>1397</v>
      </c>
      <c r="F22980" s="413">
        <v>167.28</v>
      </c>
      <c r="G22980" s="414">
        <f t="shared" si="718"/>
        <v>8.3512673362027741</v>
      </c>
      <c r="H22980" s="415" t="str">
        <f t="shared" si="719"/>
        <v>VER</v>
      </c>
    </row>
    <row r="22981" spans="1:8" ht="15" hidden="1" thickBot="1">
      <c r="A22981" s="409">
        <v>202211</v>
      </c>
      <c r="B22981" s="196" t="s">
        <v>1470</v>
      </c>
      <c r="C22981" s="197" t="s">
        <v>1410</v>
      </c>
      <c r="D22981" s="198" t="s">
        <v>337</v>
      </c>
      <c r="E22981" s="421">
        <v>17134</v>
      </c>
      <c r="F22981" s="413">
        <v>167.28</v>
      </c>
      <c r="G22981" s="414">
        <f t="shared" si="718"/>
        <v>102.42706838833094</v>
      </c>
      <c r="H22981" s="415">
        <f t="shared" si="719"/>
        <v>0.51213534194165466</v>
      </c>
    </row>
    <row r="22982" spans="1:8" ht="15" hidden="1" thickBot="1">
      <c r="A22982" s="409">
        <v>202211</v>
      </c>
      <c r="B22982" s="196" t="s">
        <v>1471</v>
      </c>
      <c r="C22982" s="197" t="s">
        <v>1410</v>
      </c>
      <c r="D22982" s="198" t="s">
        <v>339</v>
      </c>
      <c r="E22982" s="421">
        <v>85.61</v>
      </c>
      <c r="F22982" s="413">
        <v>167.28</v>
      </c>
      <c r="G22982" s="414">
        <f t="shared" si="718"/>
        <v>0.51177666188426585</v>
      </c>
      <c r="H22982" s="415">
        <f t="shared" si="719"/>
        <v>0.51177666188426585</v>
      </c>
    </row>
    <row r="22983" spans="1:8" ht="15" hidden="1" thickBot="1">
      <c r="A22983" s="409">
        <v>202211</v>
      </c>
      <c r="B22983" s="196" t="s">
        <v>1472</v>
      </c>
      <c r="C22983" s="197" t="s">
        <v>1410</v>
      </c>
      <c r="D22983" s="198" t="s">
        <v>337</v>
      </c>
      <c r="E22983" s="421">
        <v>48583</v>
      </c>
      <c r="F22983" s="413">
        <v>167.28</v>
      </c>
      <c r="G22983" s="414">
        <f t="shared" si="718"/>
        <v>290.42922046867528</v>
      </c>
      <c r="H22983" s="415">
        <f t="shared" si="719"/>
        <v>1.4521461023433764</v>
      </c>
    </row>
    <row r="22984" spans="1:8" ht="15" hidden="1" thickBot="1">
      <c r="A22984" s="409">
        <v>202211</v>
      </c>
      <c r="B22984" s="196" t="s">
        <v>1473</v>
      </c>
      <c r="C22984" s="197" t="s">
        <v>1410</v>
      </c>
      <c r="D22984" s="198" t="s">
        <v>339</v>
      </c>
      <c r="E22984" s="421">
        <v>0.01</v>
      </c>
      <c r="F22984" s="413">
        <v>167.28</v>
      </c>
      <c r="G22984" s="414">
        <f t="shared" si="718"/>
        <v>5.9780009564801534E-5</v>
      </c>
      <c r="H22984" s="415">
        <f t="shared" si="719"/>
        <v>5.9780009564801534E-5</v>
      </c>
    </row>
    <row r="22985" spans="1:8" ht="15" hidden="1" thickBot="1">
      <c r="A22985" s="409">
        <v>202211</v>
      </c>
      <c r="B22985" s="196" t="s">
        <v>1474</v>
      </c>
      <c r="C22985" s="197" t="s">
        <v>1410</v>
      </c>
      <c r="D22985" s="198" t="s">
        <v>337</v>
      </c>
      <c r="E22985" s="421">
        <v>17134</v>
      </c>
      <c r="F22985" s="413">
        <v>167.28</v>
      </c>
      <c r="G22985" s="414">
        <f t="shared" si="718"/>
        <v>102.42706838833094</v>
      </c>
      <c r="H22985" s="415">
        <f t="shared" si="719"/>
        <v>0.51213534194165466</v>
      </c>
    </row>
    <row r="22986" spans="1:8" ht="15" hidden="1" thickBot="1">
      <c r="A22986" s="409">
        <v>202211</v>
      </c>
      <c r="B22986" s="196" t="s">
        <v>1475</v>
      </c>
      <c r="C22986" s="197" t="s">
        <v>1410</v>
      </c>
      <c r="D22986" s="198" t="s">
        <v>339</v>
      </c>
      <c r="E22986" s="421">
        <v>85.61</v>
      </c>
      <c r="F22986" s="413">
        <v>167.28</v>
      </c>
      <c r="G22986" s="414">
        <f t="shared" si="718"/>
        <v>0.51177666188426585</v>
      </c>
      <c r="H22986" s="415">
        <f t="shared" si="719"/>
        <v>0.51177666188426585</v>
      </c>
    </row>
    <row r="22987" spans="1:8" ht="15" hidden="1" thickBot="1">
      <c r="A22987" s="409">
        <v>202211</v>
      </c>
      <c r="B22987" s="196" t="s">
        <v>1476</v>
      </c>
      <c r="C22987" s="197" t="s">
        <v>2678</v>
      </c>
      <c r="D22987" s="198" t="s">
        <v>337</v>
      </c>
      <c r="E22987" s="421">
        <v>114065</v>
      </c>
      <c r="F22987" s="413">
        <v>167.28</v>
      </c>
      <c r="G22987" s="414">
        <f t="shared" si="718"/>
        <v>681.88067910090865</v>
      </c>
      <c r="H22987" s="415">
        <f t="shared" si="719"/>
        <v>3.4094033955045431</v>
      </c>
    </row>
    <row r="22988" spans="1:8" ht="15" hidden="1" thickBot="1">
      <c r="A22988" s="409">
        <v>202211</v>
      </c>
      <c r="B22988" s="196" t="s">
        <v>1477</v>
      </c>
      <c r="C22988" s="197" t="s">
        <v>1410</v>
      </c>
      <c r="D22988" s="198" t="s">
        <v>337</v>
      </c>
      <c r="E22988" s="421">
        <v>226532</v>
      </c>
      <c r="F22988" s="413">
        <v>167.28</v>
      </c>
      <c r="G22988" s="414">
        <f t="shared" si="718"/>
        <v>1354.2085126733621</v>
      </c>
      <c r="H22988" s="415">
        <f t="shared" si="719"/>
        <v>6.7710425633668105</v>
      </c>
    </row>
    <row r="22989" spans="1:8" ht="15" hidden="1" thickBot="1">
      <c r="A22989" s="409">
        <v>202211</v>
      </c>
      <c r="B22989" s="196" t="s">
        <v>1478</v>
      </c>
      <c r="C22989" s="197" t="s">
        <v>1410</v>
      </c>
      <c r="D22989" s="198" t="s">
        <v>337</v>
      </c>
      <c r="E22989" s="421">
        <v>114065</v>
      </c>
      <c r="F22989" s="413">
        <v>167.28</v>
      </c>
      <c r="G22989" s="414">
        <f t="shared" si="718"/>
        <v>681.88067910090865</v>
      </c>
      <c r="H22989" s="415">
        <f t="shared" si="719"/>
        <v>3.4094033955045431</v>
      </c>
    </row>
    <row r="22990" spans="1:8" ht="15" hidden="1" thickBot="1">
      <c r="A22990" s="409">
        <v>202211</v>
      </c>
      <c r="B22990" s="196" t="s">
        <v>1479</v>
      </c>
      <c r="C22990" s="197" t="s">
        <v>1410</v>
      </c>
      <c r="D22990" s="198" t="s">
        <v>337</v>
      </c>
      <c r="E22990" s="421">
        <v>114065</v>
      </c>
      <c r="F22990" s="413">
        <v>167.28</v>
      </c>
      <c r="G22990" s="414">
        <f t="shared" si="718"/>
        <v>681.88067910090865</v>
      </c>
      <c r="H22990" s="415">
        <f t="shared" si="719"/>
        <v>3.4094033955045431</v>
      </c>
    </row>
    <row r="22991" spans="1:8" ht="15" hidden="1" thickBot="1">
      <c r="A22991" s="409">
        <v>202211</v>
      </c>
      <c r="B22991" s="196" t="s">
        <v>1480</v>
      </c>
      <c r="C22991" s="197" t="s">
        <v>2679</v>
      </c>
      <c r="D22991" s="198" t="s">
        <v>339</v>
      </c>
      <c r="E22991" s="421">
        <v>570</v>
      </c>
      <c r="F22991" s="413">
        <v>167.28</v>
      </c>
      <c r="G22991" s="414">
        <f t="shared" si="718"/>
        <v>3.407460545193687</v>
      </c>
      <c r="H22991" s="415">
        <f t="shared" si="719"/>
        <v>3.407460545193687</v>
      </c>
    </row>
    <row r="22992" spans="1:8" ht="15" hidden="1" thickBot="1">
      <c r="A22992" s="409">
        <v>202211</v>
      </c>
      <c r="B22992" s="196" t="s">
        <v>1481</v>
      </c>
      <c r="C22992" s="197" t="s">
        <v>1410</v>
      </c>
      <c r="D22992" s="198" t="s">
        <v>337</v>
      </c>
      <c r="E22992" s="421">
        <v>61756</v>
      </c>
      <c r="F22992" s="413">
        <v>167.28</v>
      </c>
      <c r="G22992" s="414">
        <f t="shared" si="718"/>
        <v>369.17742706838834</v>
      </c>
      <c r="H22992" s="415">
        <f t="shared" si="719"/>
        <v>1.8458871353419417</v>
      </c>
    </row>
    <row r="22993" spans="1:8" ht="15" hidden="1" thickBot="1">
      <c r="A22993" s="409">
        <v>202211</v>
      </c>
      <c r="B22993" s="196" t="s">
        <v>1482</v>
      </c>
      <c r="C22993" s="197" t="s">
        <v>1410</v>
      </c>
      <c r="D22993" s="198" t="s">
        <v>339</v>
      </c>
      <c r="E22993" s="421">
        <v>309</v>
      </c>
      <c r="F22993" s="413">
        <v>167.28</v>
      </c>
      <c r="G22993" s="414">
        <f t="shared" si="718"/>
        <v>1.8472022955523673</v>
      </c>
      <c r="H22993" s="415">
        <f t="shared" si="719"/>
        <v>1.8472022955523673</v>
      </c>
    </row>
    <row r="22994" spans="1:8" ht="15" hidden="1" thickBot="1">
      <c r="A22994" s="409">
        <v>202211</v>
      </c>
      <c r="B22994" s="196" t="s">
        <v>1483</v>
      </c>
      <c r="C22994" s="197" t="s">
        <v>1410</v>
      </c>
      <c r="D22994" s="198" t="s">
        <v>337</v>
      </c>
      <c r="E22994" s="421">
        <v>114065</v>
      </c>
      <c r="F22994" s="413">
        <v>167.28</v>
      </c>
      <c r="G22994" s="414">
        <f t="shared" si="718"/>
        <v>681.88067910090865</v>
      </c>
      <c r="H22994" s="415">
        <f t="shared" si="719"/>
        <v>3.4094033955045431</v>
      </c>
    </row>
    <row r="22995" spans="1:8" ht="15" hidden="1" thickBot="1">
      <c r="A22995" s="409">
        <v>202211</v>
      </c>
      <c r="B22995" s="196" t="s">
        <v>1484</v>
      </c>
      <c r="C22995" s="197" t="s">
        <v>1410</v>
      </c>
      <c r="D22995" s="198" t="s">
        <v>337</v>
      </c>
      <c r="E22995" s="421">
        <v>114065</v>
      </c>
      <c r="F22995" s="413">
        <v>167.28</v>
      </c>
      <c r="G22995" s="414">
        <f t="shared" si="718"/>
        <v>681.88067910090865</v>
      </c>
      <c r="H22995" s="415">
        <f t="shared" si="719"/>
        <v>3.4094033955045431</v>
      </c>
    </row>
    <row r="22996" spans="1:8" ht="15" hidden="1" thickBot="1">
      <c r="A22996" s="409">
        <v>202211</v>
      </c>
      <c r="B22996" s="196" t="s">
        <v>1485</v>
      </c>
      <c r="C22996" s="197" t="s">
        <v>1410</v>
      </c>
      <c r="D22996" s="198" t="s">
        <v>337</v>
      </c>
      <c r="E22996" s="421">
        <v>109265</v>
      </c>
      <c r="F22996" s="413">
        <v>167.28</v>
      </c>
      <c r="G22996" s="414">
        <f t="shared" si="718"/>
        <v>653.18627450980387</v>
      </c>
      <c r="H22996" s="415">
        <f t="shared" si="719"/>
        <v>3.2659313725490193</v>
      </c>
    </row>
    <row r="22997" spans="1:8" ht="15" hidden="1" thickBot="1">
      <c r="A22997" s="409">
        <v>202211</v>
      </c>
      <c r="B22997" s="196" t="s">
        <v>1486</v>
      </c>
      <c r="C22997" s="197" t="s">
        <v>1410</v>
      </c>
      <c r="D22997" s="198" t="s">
        <v>339</v>
      </c>
      <c r="E22997" s="421">
        <v>546</v>
      </c>
      <c r="F22997" s="413">
        <v>167.28</v>
      </c>
      <c r="G22997" s="414">
        <f t="shared" si="718"/>
        <v>3.2639885222381637</v>
      </c>
      <c r="H22997" s="415">
        <f t="shared" si="719"/>
        <v>3.2639885222381637</v>
      </c>
    </row>
    <row r="22998" spans="1:8" ht="15" hidden="1" thickBot="1">
      <c r="A22998" s="409">
        <v>202211</v>
      </c>
      <c r="B22998" s="196" t="s">
        <v>1487</v>
      </c>
      <c r="C22998" s="197" t="s">
        <v>1410</v>
      </c>
      <c r="D22998" s="198" t="s">
        <v>624</v>
      </c>
      <c r="E22998" s="421">
        <v>113636</v>
      </c>
      <c r="F22998" s="413">
        <v>167.28</v>
      </c>
      <c r="G22998" s="414">
        <f t="shared" si="718"/>
        <v>679.31611669057861</v>
      </c>
      <c r="H22998" s="415" t="str">
        <f t="shared" si="719"/>
        <v>VER</v>
      </c>
    </row>
    <row r="22999" spans="1:8" ht="15" hidden="1" thickBot="1">
      <c r="A22999" s="409">
        <v>202211</v>
      </c>
      <c r="B22999" s="196" t="s">
        <v>1488</v>
      </c>
      <c r="C22999" s="197" t="s">
        <v>1410</v>
      </c>
      <c r="D22999" s="198" t="s">
        <v>337</v>
      </c>
      <c r="E22999" s="421">
        <v>34927</v>
      </c>
      <c r="F22999" s="413">
        <v>167.28</v>
      </c>
      <c r="G22999" s="414">
        <f t="shared" si="718"/>
        <v>208.79363940698229</v>
      </c>
      <c r="H22999" s="415">
        <f t="shared" si="719"/>
        <v>1.0439681970349115</v>
      </c>
    </row>
    <row r="23000" spans="1:8" ht="15" hidden="1" thickBot="1">
      <c r="A23000" s="409">
        <v>202211</v>
      </c>
      <c r="B23000" s="196" t="s">
        <v>1489</v>
      </c>
      <c r="C23000" s="197" t="s">
        <v>1410</v>
      </c>
      <c r="D23000" s="198" t="s">
        <v>337</v>
      </c>
      <c r="E23000" s="421">
        <v>111936</v>
      </c>
      <c r="F23000" s="413">
        <v>167.28</v>
      </c>
      <c r="G23000" s="414">
        <f t="shared" si="718"/>
        <v>669.15351506456238</v>
      </c>
      <c r="H23000" s="415">
        <f t="shared" si="719"/>
        <v>3.345767575322812</v>
      </c>
    </row>
    <row r="23001" spans="1:8" ht="15" hidden="1" thickBot="1">
      <c r="A23001" s="409">
        <v>202211</v>
      </c>
      <c r="B23001" s="196" t="s">
        <v>1490</v>
      </c>
      <c r="C23001" s="197" t="s">
        <v>1344</v>
      </c>
      <c r="D23001" s="198" t="s">
        <v>337</v>
      </c>
      <c r="E23001" s="421">
        <v>24186</v>
      </c>
      <c r="F23001" s="413">
        <v>167.28</v>
      </c>
      <c r="G23001" s="414">
        <f t="shared" si="718"/>
        <v>144.58393113342899</v>
      </c>
      <c r="H23001" s="415">
        <f t="shared" si="719"/>
        <v>0.722919655667145</v>
      </c>
    </row>
    <row r="23002" spans="1:8" ht="15" hidden="1" thickBot="1">
      <c r="A23002" s="409">
        <v>202211</v>
      </c>
      <c r="B23002" s="196" t="s">
        <v>1491</v>
      </c>
      <c r="C23002" s="197" t="s">
        <v>1344</v>
      </c>
      <c r="D23002" s="198" t="s">
        <v>337</v>
      </c>
      <c r="E23002" s="421">
        <v>20614</v>
      </c>
      <c r="F23002" s="413">
        <v>167.28</v>
      </c>
      <c r="G23002" s="414">
        <f t="shared" si="718"/>
        <v>123.23051171688188</v>
      </c>
      <c r="H23002" s="415">
        <f t="shared" si="719"/>
        <v>0.61615255858440943</v>
      </c>
    </row>
    <row r="23003" spans="1:8" ht="15" hidden="1" thickBot="1">
      <c r="A23003" s="409">
        <v>202211</v>
      </c>
      <c r="B23003" s="196" t="s">
        <v>1492</v>
      </c>
      <c r="C23003" s="197" t="s">
        <v>1493</v>
      </c>
      <c r="D23003" s="198" t="s">
        <v>374</v>
      </c>
      <c r="E23003" s="421">
        <v>0.01</v>
      </c>
      <c r="F23003" s="413">
        <v>167.28</v>
      </c>
      <c r="G23003" s="414">
        <f t="shared" si="718"/>
        <v>5.9780009564801534E-5</v>
      </c>
      <c r="H23003" s="415" t="str">
        <f t="shared" si="719"/>
        <v>VER</v>
      </c>
    </row>
    <row r="23004" spans="1:8" ht="15" hidden="1" thickBot="1">
      <c r="A23004" s="409">
        <v>202211</v>
      </c>
      <c r="B23004" s="196" t="s">
        <v>1494</v>
      </c>
      <c r="C23004" s="197" t="s">
        <v>1495</v>
      </c>
      <c r="D23004" s="198" t="s">
        <v>337</v>
      </c>
      <c r="E23004" s="421">
        <v>196403</v>
      </c>
      <c r="F23004" s="413">
        <v>167.28</v>
      </c>
      <c r="G23004" s="414">
        <f t="shared" si="718"/>
        <v>1174.0973218555714</v>
      </c>
      <c r="H23004" s="415">
        <f t="shared" si="719"/>
        <v>5.8704866092778571</v>
      </c>
    </row>
    <row r="23005" spans="1:8" ht="15" hidden="1" thickBot="1">
      <c r="A23005" s="409">
        <v>202211</v>
      </c>
      <c r="B23005" s="196" t="s">
        <v>1496</v>
      </c>
      <c r="C23005" s="197" t="s">
        <v>1495</v>
      </c>
      <c r="D23005" s="198" t="s">
        <v>339</v>
      </c>
      <c r="E23005" s="421">
        <v>982</v>
      </c>
      <c r="F23005" s="413">
        <v>167.28</v>
      </c>
      <c r="G23005" s="414">
        <f t="shared" si="718"/>
        <v>5.87039693926351</v>
      </c>
      <c r="H23005" s="415">
        <f t="shared" si="719"/>
        <v>5.87039693926351</v>
      </c>
    </row>
    <row r="23006" spans="1:8" ht="15" hidden="1" thickBot="1">
      <c r="A23006" s="409">
        <v>202211</v>
      </c>
      <c r="B23006" s="196" t="s">
        <v>1497</v>
      </c>
      <c r="C23006" s="197" t="s">
        <v>1495</v>
      </c>
      <c r="D23006" s="198" t="s">
        <v>337</v>
      </c>
      <c r="E23006" s="421">
        <v>374658</v>
      </c>
      <c r="F23006" s="413">
        <v>167.28</v>
      </c>
      <c r="G23006" s="414">
        <f t="shared" si="718"/>
        <v>2239.705882352941</v>
      </c>
      <c r="H23006" s="415">
        <f t="shared" si="719"/>
        <v>11.198529411764705</v>
      </c>
    </row>
    <row r="23007" spans="1:8" ht="15" hidden="1" thickBot="1">
      <c r="A23007" s="409">
        <v>202211</v>
      </c>
      <c r="B23007" s="196" t="s">
        <v>1498</v>
      </c>
      <c r="C23007" s="197" t="s">
        <v>1495</v>
      </c>
      <c r="D23007" s="198" t="s">
        <v>339</v>
      </c>
      <c r="E23007" s="421">
        <v>1873</v>
      </c>
      <c r="F23007" s="413">
        <v>167.28</v>
      </c>
      <c r="G23007" s="414">
        <f t="shared" si="718"/>
        <v>11.196795791487327</v>
      </c>
      <c r="H23007" s="415">
        <f t="shared" si="719"/>
        <v>11.196795791487327</v>
      </c>
    </row>
    <row r="23008" spans="1:8" ht="15" hidden="1" thickBot="1">
      <c r="A23008" s="409">
        <v>202211</v>
      </c>
      <c r="B23008" s="196" t="s">
        <v>1499</v>
      </c>
      <c r="C23008" s="197" t="s">
        <v>1495</v>
      </c>
      <c r="D23008" s="198" t="s">
        <v>337</v>
      </c>
      <c r="E23008" s="421">
        <v>40193</v>
      </c>
      <c r="F23008" s="413">
        <v>167.28</v>
      </c>
      <c r="G23008" s="414">
        <f t="shared" si="718"/>
        <v>240.2737924438068</v>
      </c>
      <c r="H23008" s="415">
        <f t="shared" si="719"/>
        <v>1.201368962219034</v>
      </c>
    </row>
    <row r="23009" spans="1:8" ht="15" hidden="1" thickBot="1">
      <c r="A23009" s="409">
        <v>202211</v>
      </c>
      <c r="B23009" s="196" t="s">
        <v>1500</v>
      </c>
      <c r="C23009" s="197" t="s">
        <v>1495</v>
      </c>
      <c r="D23009" s="198" t="s">
        <v>339</v>
      </c>
      <c r="E23009" s="421">
        <v>201</v>
      </c>
      <c r="F23009" s="413">
        <v>167.28</v>
      </c>
      <c r="G23009" s="414">
        <f t="shared" si="718"/>
        <v>1.2015781922525108</v>
      </c>
      <c r="H23009" s="415">
        <f t="shared" si="719"/>
        <v>1.2015781922525108</v>
      </c>
    </row>
    <row r="23010" spans="1:8" ht="15" hidden="1" thickBot="1">
      <c r="A23010" s="409">
        <v>202211</v>
      </c>
      <c r="B23010" s="196" t="s">
        <v>2604</v>
      </c>
      <c r="C23010" s="197" t="s">
        <v>2605</v>
      </c>
      <c r="D23010" s="198" t="s">
        <v>337</v>
      </c>
      <c r="E23010" s="421">
        <v>86723</v>
      </c>
      <c r="F23010" s="413">
        <v>167.28</v>
      </c>
      <c r="G23010" s="414">
        <f t="shared" si="718"/>
        <v>518.43017694882826</v>
      </c>
      <c r="H23010" s="415">
        <f t="shared" si="719"/>
        <v>2.5921508847441412</v>
      </c>
    </row>
    <row r="23011" spans="1:8" ht="15" hidden="1" thickBot="1">
      <c r="A23011" s="409">
        <v>202211</v>
      </c>
      <c r="B23011" s="196" t="s">
        <v>2606</v>
      </c>
      <c r="C23011" s="197" t="s">
        <v>2605</v>
      </c>
      <c r="D23011" s="198" t="s">
        <v>339</v>
      </c>
      <c r="E23011" s="421">
        <v>434</v>
      </c>
      <c r="F23011" s="413">
        <v>167.28</v>
      </c>
      <c r="G23011" s="414">
        <f t="shared" si="718"/>
        <v>2.5944524151123862</v>
      </c>
      <c r="H23011" s="415">
        <f t="shared" si="719"/>
        <v>2.5944524151123862</v>
      </c>
    </row>
    <row r="23012" spans="1:8" ht="15" hidden="1" thickBot="1">
      <c r="A23012" s="409">
        <v>202211</v>
      </c>
      <c r="B23012" s="196" t="s">
        <v>1501</v>
      </c>
      <c r="C23012" s="197" t="s">
        <v>1502</v>
      </c>
      <c r="D23012" s="198" t="s">
        <v>337</v>
      </c>
      <c r="E23012" s="421">
        <v>94949</v>
      </c>
      <c r="F23012" s="413">
        <v>167.28</v>
      </c>
      <c r="G23012" s="414">
        <f t="shared" si="718"/>
        <v>567.60521281683407</v>
      </c>
      <c r="H23012" s="415">
        <f t="shared" si="719"/>
        <v>2.8380260640841701</v>
      </c>
    </row>
    <row r="23013" spans="1:8" ht="15" hidden="1" thickBot="1">
      <c r="A23013" s="409">
        <v>202211</v>
      </c>
      <c r="B23013" s="196" t="s">
        <v>1503</v>
      </c>
      <c r="C23013" s="197" t="s">
        <v>2680</v>
      </c>
      <c r="D23013" s="198" t="s">
        <v>339</v>
      </c>
      <c r="E23013" s="421">
        <v>475</v>
      </c>
      <c r="F23013" s="413">
        <v>167.28</v>
      </c>
      <c r="G23013" s="414">
        <f t="shared" si="718"/>
        <v>2.8395504543280725</v>
      </c>
      <c r="H23013" s="415">
        <f t="shared" si="719"/>
        <v>2.8395504543280725</v>
      </c>
    </row>
    <row r="23014" spans="1:8" ht="15" hidden="1" thickBot="1">
      <c r="A23014" s="409">
        <v>202211</v>
      </c>
      <c r="B23014" s="196" t="s">
        <v>1504</v>
      </c>
      <c r="C23014" s="197" t="s">
        <v>1505</v>
      </c>
      <c r="D23014" s="198" t="s">
        <v>337</v>
      </c>
      <c r="E23014" s="421">
        <v>107005</v>
      </c>
      <c r="F23014" s="413">
        <v>167.28</v>
      </c>
      <c r="G23014" s="414">
        <f t="shared" si="718"/>
        <v>639.67599234815873</v>
      </c>
      <c r="H23014" s="415">
        <f t="shared" si="719"/>
        <v>3.1983799617407938</v>
      </c>
    </row>
    <row r="23015" spans="1:8" ht="15" hidden="1" thickBot="1">
      <c r="A23015" s="409">
        <v>202211</v>
      </c>
      <c r="B23015" s="196" t="s">
        <v>1506</v>
      </c>
      <c r="C23015" s="197" t="s">
        <v>2681</v>
      </c>
      <c r="D23015" s="198" t="s">
        <v>339</v>
      </c>
      <c r="E23015" s="421">
        <v>535</v>
      </c>
      <c r="F23015" s="413">
        <v>167.28</v>
      </c>
      <c r="G23015" s="414">
        <f t="shared" si="718"/>
        <v>3.1982305117168819</v>
      </c>
      <c r="H23015" s="415">
        <f t="shared" si="719"/>
        <v>3.1982305117168819</v>
      </c>
    </row>
    <row r="23016" spans="1:8" ht="15" hidden="1" thickBot="1">
      <c r="A23016" s="409">
        <v>202211</v>
      </c>
      <c r="B23016" s="196" t="s">
        <v>1507</v>
      </c>
      <c r="C23016" s="197" t="s">
        <v>1505</v>
      </c>
      <c r="D23016" s="198" t="s">
        <v>337</v>
      </c>
      <c r="E23016" s="421">
        <v>93449</v>
      </c>
      <c r="F23016" s="413">
        <v>167.28</v>
      </c>
      <c r="G23016" s="414">
        <f t="shared" si="718"/>
        <v>558.63821138211381</v>
      </c>
      <c r="H23016" s="415">
        <f t="shared" si="719"/>
        <v>2.7931910569105689</v>
      </c>
    </row>
    <row r="23017" spans="1:8" ht="15" hidden="1" thickBot="1">
      <c r="A23017" s="409">
        <v>202211</v>
      </c>
      <c r="B23017" s="196" t="s">
        <v>1508</v>
      </c>
      <c r="C23017" s="197" t="s">
        <v>2682</v>
      </c>
      <c r="D23017" s="198" t="s">
        <v>339</v>
      </c>
      <c r="E23017" s="421">
        <v>467</v>
      </c>
      <c r="F23017" s="413">
        <v>167.28</v>
      </c>
      <c r="G23017" s="414">
        <f t="shared" si="718"/>
        <v>2.7917264466762313</v>
      </c>
      <c r="H23017" s="415">
        <f t="shared" si="719"/>
        <v>2.7917264466762313</v>
      </c>
    </row>
    <row r="23018" spans="1:8" ht="15" hidden="1" thickBot="1">
      <c r="A23018" s="409">
        <v>202211</v>
      </c>
      <c r="B23018" s="196" t="s">
        <v>1509</v>
      </c>
      <c r="C23018" s="197" t="s">
        <v>1510</v>
      </c>
      <c r="D23018" s="198" t="s">
        <v>337</v>
      </c>
      <c r="E23018" s="421">
        <v>99051</v>
      </c>
      <c r="F23018" s="413">
        <v>167.28</v>
      </c>
      <c r="G23018" s="414">
        <f t="shared" si="718"/>
        <v>592.12697274031564</v>
      </c>
      <c r="H23018" s="415">
        <f t="shared" si="719"/>
        <v>2.960634863701578</v>
      </c>
    </row>
    <row r="23019" spans="1:8" ht="15" hidden="1" thickBot="1">
      <c r="A23019" s="409">
        <v>202211</v>
      </c>
      <c r="B23019" s="196" t="s">
        <v>1511</v>
      </c>
      <c r="C23019" s="197" t="s">
        <v>1510</v>
      </c>
      <c r="D23019" s="198" t="s">
        <v>337</v>
      </c>
      <c r="E23019" s="421">
        <v>85418</v>
      </c>
      <c r="F23019" s="413">
        <v>167.28</v>
      </c>
      <c r="G23019" s="414">
        <f t="shared" si="718"/>
        <v>510.62888570062171</v>
      </c>
      <c r="H23019" s="415">
        <f t="shared" si="719"/>
        <v>2.5531444285031086</v>
      </c>
    </row>
    <row r="23020" spans="1:8" ht="15" hidden="1" thickBot="1">
      <c r="A23020" s="409">
        <v>202211</v>
      </c>
      <c r="B23020" s="196" t="s">
        <v>1512</v>
      </c>
      <c r="C23020" s="197" t="s">
        <v>1510</v>
      </c>
      <c r="D23020" s="198" t="s">
        <v>339</v>
      </c>
      <c r="E23020" s="421">
        <v>427</v>
      </c>
      <c r="F23020" s="413">
        <v>167.28</v>
      </c>
      <c r="G23020" s="414">
        <f t="shared" si="718"/>
        <v>2.5526064084170255</v>
      </c>
      <c r="H23020" s="415">
        <f t="shared" si="719"/>
        <v>2.5526064084170255</v>
      </c>
    </row>
    <row r="23021" spans="1:8" ht="15" hidden="1" thickBot="1">
      <c r="A23021" s="409">
        <v>202211</v>
      </c>
      <c r="B23021" s="196" t="s">
        <v>1513</v>
      </c>
      <c r="C23021" s="197" t="s">
        <v>1514</v>
      </c>
      <c r="D23021" s="198" t="s">
        <v>1515</v>
      </c>
      <c r="E23021" s="421">
        <v>43799</v>
      </c>
      <c r="F23021" s="413">
        <v>167.28</v>
      </c>
      <c r="G23021" s="414">
        <f t="shared" si="718"/>
        <v>261.83046389287421</v>
      </c>
      <c r="H23021" s="415" t="str">
        <f t="shared" si="719"/>
        <v>VER</v>
      </c>
    </row>
    <row r="23022" spans="1:8" ht="15" hidden="1" thickBot="1">
      <c r="A23022" s="409">
        <v>202211</v>
      </c>
      <c r="B23022" s="196" t="s">
        <v>1516</v>
      </c>
      <c r="C23022" s="197" t="s">
        <v>1505</v>
      </c>
      <c r="D23022" s="198" t="s">
        <v>337</v>
      </c>
      <c r="E23022" s="421">
        <v>81023</v>
      </c>
      <c r="F23022" s="413">
        <v>167.28</v>
      </c>
      <c r="G23022" s="414">
        <f t="shared" si="718"/>
        <v>484.35557149689146</v>
      </c>
      <c r="H23022" s="415">
        <f t="shared" si="719"/>
        <v>2.4217778574844573</v>
      </c>
    </row>
    <row r="23023" spans="1:8" ht="15" hidden="1" thickBot="1">
      <c r="A23023" s="409">
        <v>202211</v>
      </c>
      <c r="B23023" s="196" t="s">
        <v>1517</v>
      </c>
      <c r="C23023" s="197" t="s">
        <v>1505</v>
      </c>
      <c r="D23023" s="198" t="s">
        <v>339</v>
      </c>
      <c r="E23023" s="421">
        <v>405</v>
      </c>
      <c r="F23023" s="413">
        <v>167.28</v>
      </c>
      <c r="G23023" s="414">
        <f t="shared" si="718"/>
        <v>2.4210903873744618</v>
      </c>
      <c r="H23023" s="415">
        <f t="shared" si="719"/>
        <v>2.4210903873744618</v>
      </c>
    </row>
    <row r="23024" spans="1:8" ht="15" hidden="1" thickBot="1">
      <c r="A23024" s="409">
        <v>202211</v>
      </c>
      <c r="B23024" s="196" t="s">
        <v>1518</v>
      </c>
      <c r="C23024" s="197" t="s">
        <v>2810</v>
      </c>
      <c r="D23024" s="198" t="s">
        <v>1515</v>
      </c>
      <c r="E23024" s="421">
        <v>44750</v>
      </c>
      <c r="F23024" s="413">
        <v>167.28</v>
      </c>
      <c r="G23024" s="414">
        <f t="shared" si="718"/>
        <v>267.51554280248683</v>
      </c>
      <c r="H23024" s="415" t="str">
        <f t="shared" si="719"/>
        <v>VER</v>
      </c>
    </row>
    <row r="23025" spans="1:8" ht="15" hidden="1" thickBot="1">
      <c r="A23025" s="409">
        <v>202211</v>
      </c>
      <c r="B23025" s="196" t="s">
        <v>1520</v>
      </c>
      <c r="C23025" s="197" t="s">
        <v>1521</v>
      </c>
      <c r="D23025" s="198" t="s">
        <v>1515</v>
      </c>
      <c r="E23025" s="421">
        <v>61668</v>
      </c>
      <c r="F23025" s="413">
        <v>167.28</v>
      </c>
      <c r="G23025" s="414">
        <f t="shared" si="718"/>
        <v>368.65136298421805</v>
      </c>
      <c r="H23025" s="415" t="str">
        <f t="shared" si="719"/>
        <v>VER</v>
      </c>
    </row>
    <row r="23026" spans="1:8" ht="15" hidden="1" thickBot="1">
      <c r="A23026" s="409">
        <v>202211</v>
      </c>
      <c r="B23026" s="196" t="s">
        <v>1522</v>
      </c>
      <c r="C23026" s="197" t="s">
        <v>1521</v>
      </c>
      <c r="D23026" s="198" t="s">
        <v>1515</v>
      </c>
      <c r="E23026" s="421">
        <v>63471</v>
      </c>
      <c r="F23026" s="413">
        <v>167.28</v>
      </c>
      <c r="G23026" s="414">
        <f t="shared" si="718"/>
        <v>379.4296987087518</v>
      </c>
      <c r="H23026" s="415" t="str">
        <f t="shared" si="719"/>
        <v>VER</v>
      </c>
    </row>
    <row r="23027" spans="1:8" ht="15" hidden="1" thickBot="1">
      <c r="A23027" s="409">
        <v>202211</v>
      </c>
      <c r="B23027" s="196" t="s">
        <v>1523</v>
      </c>
      <c r="C23027" s="197" t="s">
        <v>1521</v>
      </c>
      <c r="D23027" s="198" t="s">
        <v>1515</v>
      </c>
      <c r="E23027" s="421">
        <v>63471</v>
      </c>
      <c r="F23027" s="413">
        <v>167.28</v>
      </c>
      <c r="G23027" s="414">
        <f t="shared" si="718"/>
        <v>379.4296987087518</v>
      </c>
      <c r="H23027" s="415" t="str">
        <f t="shared" si="719"/>
        <v>VER</v>
      </c>
    </row>
    <row r="23028" spans="1:8" ht="15" hidden="1" thickBot="1">
      <c r="A23028" s="409">
        <v>202211</v>
      </c>
      <c r="B23028" s="196" t="s">
        <v>1524</v>
      </c>
      <c r="C23028" s="197" t="s">
        <v>1505</v>
      </c>
      <c r="D23028" s="198" t="s">
        <v>337</v>
      </c>
      <c r="E23028" s="421">
        <v>52502</v>
      </c>
      <c r="F23028" s="413">
        <v>167.28</v>
      </c>
      <c r="G23028" s="414">
        <f t="shared" si="718"/>
        <v>313.85700621712101</v>
      </c>
      <c r="H23028" s="415">
        <f t="shared" si="719"/>
        <v>1.569285031085605</v>
      </c>
    </row>
    <row r="23029" spans="1:8" ht="15" hidden="1" thickBot="1">
      <c r="A23029" s="409">
        <v>202211</v>
      </c>
      <c r="B23029" s="196" t="s">
        <v>1525</v>
      </c>
      <c r="C23029" s="197" t="s">
        <v>2684</v>
      </c>
      <c r="D23029" s="198" t="s">
        <v>339</v>
      </c>
      <c r="E23029" s="421">
        <v>262</v>
      </c>
      <c r="F23029" s="413">
        <v>167.28</v>
      </c>
      <c r="G23029" s="414">
        <f t="shared" si="718"/>
        <v>1.5662362505978</v>
      </c>
      <c r="H23029" s="415">
        <f t="shared" si="719"/>
        <v>1.5662362505978</v>
      </c>
    </row>
    <row r="23030" spans="1:8" ht="15" hidden="1" thickBot="1">
      <c r="A23030" s="409">
        <v>202211</v>
      </c>
      <c r="B23030" s="196" t="s">
        <v>1526</v>
      </c>
      <c r="C23030" s="197" t="s">
        <v>1505</v>
      </c>
      <c r="D23030" s="198" t="s">
        <v>337</v>
      </c>
      <c r="E23030" s="421">
        <v>68415</v>
      </c>
      <c r="F23030" s="413">
        <v>167.28</v>
      </c>
      <c r="G23030" s="414">
        <f t="shared" si="718"/>
        <v>408.98493543758968</v>
      </c>
      <c r="H23030" s="415">
        <f t="shared" si="719"/>
        <v>2.0449246771879483</v>
      </c>
    </row>
    <row r="23031" spans="1:8" ht="15" hidden="1" thickBot="1">
      <c r="A23031" s="409">
        <v>202211</v>
      </c>
      <c r="B23031" s="196" t="s">
        <v>1527</v>
      </c>
      <c r="C23031" s="197" t="s">
        <v>1505</v>
      </c>
      <c r="D23031" s="198" t="s">
        <v>339</v>
      </c>
      <c r="E23031" s="421">
        <v>342</v>
      </c>
      <c r="F23031" s="413">
        <v>167.28</v>
      </c>
      <c r="G23031" s="414">
        <f t="shared" si="718"/>
        <v>2.0444763271162123</v>
      </c>
      <c r="H23031" s="415">
        <f t="shared" si="719"/>
        <v>2.0444763271162123</v>
      </c>
    </row>
    <row r="23032" spans="1:8" ht="15" hidden="1" thickBot="1">
      <c r="A23032" s="409">
        <v>202211</v>
      </c>
      <c r="B23032" s="196" t="s">
        <v>1528</v>
      </c>
      <c r="C23032" s="197" t="s">
        <v>1521</v>
      </c>
      <c r="D23032" s="198" t="s">
        <v>1515</v>
      </c>
      <c r="E23032" s="421">
        <v>63471</v>
      </c>
      <c r="F23032" s="413">
        <v>167.28</v>
      </c>
      <c r="G23032" s="414">
        <f t="shared" si="718"/>
        <v>379.4296987087518</v>
      </c>
      <c r="H23032" s="415" t="str">
        <f t="shared" si="719"/>
        <v>VER</v>
      </c>
    </row>
    <row r="23033" spans="1:8" ht="15" hidden="1" thickBot="1">
      <c r="A23033" s="409">
        <v>202211</v>
      </c>
      <c r="B23033" s="196" t="s">
        <v>1529</v>
      </c>
      <c r="C23033" s="197" t="s">
        <v>1521</v>
      </c>
      <c r="D23033" s="198" t="s">
        <v>1515</v>
      </c>
      <c r="E23033" s="421">
        <v>63471</v>
      </c>
      <c r="F23033" s="413">
        <v>167.28</v>
      </c>
      <c r="G23033" s="414">
        <f t="shared" si="718"/>
        <v>379.4296987087518</v>
      </c>
      <c r="H23033" s="415" t="str">
        <f t="shared" si="719"/>
        <v>VER</v>
      </c>
    </row>
    <row r="23034" spans="1:8" ht="15" hidden="1" thickBot="1">
      <c r="A23034" s="409">
        <v>202211</v>
      </c>
      <c r="B23034" s="196" t="s">
        <v>1530</v>
      </c>
      <c r="C23034" s="197" t="s">
        <v>1505</v>
      </c>
      <c r="D23034" s="198" t="s">
        <v>337</v>
      </c>
      <c r="E23034" s="421">
        <v>79080</v>
      </c>
      <c r="F23034" s="413">
        <v>167.28</v>
      </c>
      <c r="G23034" s="414">
        <f t="shared" si="718"/>
        <v>472.74031563845051</v>
      </c>
      <c r="H23034" s="415">
        <f t="shared" si="719"/>
        <v>2.3637015781922526</v>
      </c>
    </row>
    <row r="23035" spans="1:8" ht="15" hidden="1" thickBot="1">
      <c r="A23035" s="409">
        <v>202211</v>
      </c>
      <c r="B23035" s="196" t="s">
        <v>1531</v>
      </c>
      <c r="C23035" s="197" t="s">
        <v>1505</v>
      </c>
      <c r="D23035" s="198" t="s">
        <v>339</v>
      </c>
      <c r="E23035" s="421">
        <v>395</v>
      </c>
      <c r="F23035" s="413">
        <v>167.28</v>
      </c>
      <c r="G23035" s="414">
        <f t="shared" si="718"/>
        <v>2.3613103778096605</v>
      </c>
      <c r="H23035" s="415">
        <f t="shared" si="719"/>
        <v>2.3613103778096605</v>
      </c>
    </row>
    <row r="23036" spans="1:8" ht="15" hidden="1" thickBot="1">
      <c r="A23036" s="409">
        <v>202211</v>
      </c>
      <c r="B23036" s="196" t="s">
        <v>1532</v>
      </c>
      <c r="C23036" s="197" t="s">
        <v>1533</v>
      </c>
      <c r="D23036" s="198" t="s">
        <v>1515</v>
      </c>
      <c r="E23036" s="421">
        <v>89345</v>
      </c>
      <c r="F23036" s="413">
        <v>167.28</v>
      </c>
      <c r="G23036" s="414">
        <f t="shared" si="718"/>
        <v>534.10449545671929</v>
      </c>
      <c r="H23036" s="415" t="str">
        <f t="shared" si="719"/>
        <v>VER</v>
      </c>
    </row>
    <row r="23037" spans="1:8" ht="15" hidden="1" thickBot="1">
      <c r="A23037" s="409">
        <v>202211</v>
      </c>
      <c r="B23037" s="196" t="s">
        <v>1534</v>
      </c>
      <c r="C23037" s="197" t="s">
        <v>1505</v>
      </c>
      <c r="D23037" s="198" t="s">
        <v>337</v>
      </c>
      <c r="E23037" s="421">
        <v>76872</v>
      </c>
      <c r="F23037" s="413">
        <v>167.28</v>
      </c>
      <c r="G23037" s="414">
        <f t="shared" si="718"/>
        <v>459.54088952654234</v>
      </c>
      <c r="H23037" s="415">
        <f t="shared" si="719"/>
        <v>2.2977044476327118</v>
      </c>
    </row>
    <row r="23038" spans="1:8" ht="15" hidden="1" thickBot="1">
      <c r="A23038" s="409">
        <v>202211</v>
      </c>
      <c r="B23038" s="196" t="s">
        <v>1535</v>
      </c>
      <c r="C23038" s="197" t="s">
        <v>2685</v>
      </c>
      <c r="D23038" s="198" t="s">
        <v>339</v>
      </c>
      <c r="E23038" s="421">
        <v>384</v>
      </c>
      <c r="F23038" s="413">
        <v>167.28</v>
      </c>
      <c r="G23038" s="414">
        <f t="shared" si="718"/>
        <v>2.2955523672883786</v>
      </c>
      <c r="H23038" s="415">
        <f t="shared" si="719"/>
        <v>2.2955523672883786</v>
      </c>
    </row>
    <row r="23039" spans="1:8" ht="15" hidden="1" thickBot="1">
      <c r="A23039" s="409">
        <v>202211</v>
      </c>
      <c r="B23039" s="196" t="s">
        <v>1536</v>
      </c>
      <c r="C23039" s="197" t="s">
        <v>1505</v>
      </c>
      <c r="D23039" s="198" t="s">
        <v>337</v>
      </c>
      <c r="E23039" s="421">
        <v>136748</v>
      </c>
      <c r="F23039" s="413">
        <v>167.28</v>
      </c>
      <c r="G23039" s="414">
        <f t="shared" si="718"/>
        <v>817.47967479674799</v>
      </c>
      <c r="H23039" s="415">
        <f t="shared" si="719"/>
        <v>4.0873983739837403</v>
      </c>
    </row>
    <row r="23040" spans="1:8" ht="15" hidden="1" thickBot="1">
      <c r="A23040" s="409">
        <v>202211</v>
      </c>
      <c r="B23040" s="196" t="s">
        <v>2607</v>
      </c>
      <c r="C23040" s="197" t="s">
        <v>1505</v>
      </c>
      <c r="D23040" s="198" t="s">
        <v>337</v>
      </c>
      <c r="E23040" s="421">
        <v>108770</v>
      </c>
      <c r="F23040" s="413">
        <v>167.28</v>
      </c>
      <c r="G23040" s="414">
        <f t="shared" si="718"/>
        <v>650.22716403634627</v>
      </c>
      <c r="H23040" s="415">
        <f t="shared" si="719"/>
        <v>3.2511358201817315</v>
      </c>
    </row>
    <row r="23041" spans="1:8" ht="15" hidden="1" thickBot="1">
      <c r="A23041" s="409">
        <v>202211</v>
      </c>
      <c r="B23041" s="196" t="s">
        <v>2608</v>
      </c>
      <c r="C23041" s="197" t="s">
        <v>1505</v>
      </c>
      <c r="D23041" s="198" t="s">
        <v>339</v>
      </c>
      <c r="E23041" s="421">
        <v>544</v>
      </c>
      <c r="F23041" s="413">
        <v>167.28</v>
      </c>
      <c r="G23041" s="414">
        <f t="shared" si="718"/>
        <v>3.2520325203252032</v>
      </c>
      <c r="H23041" s="415">
        <f t="shared" si="719"/>
        <v>3.2520325203252032</v>
      </c>
    </row>
    <row r="23042" spans="1:8" ht="15" hidden="1" thickBot="1">
      <c r="A23042" s="409">
        <v>202211</v>
      </c>
      <c r="B23042" s="196" t="s">
        <v>1537</v>
      </c>
      <c r="C23042" s="197" t="s">
        <v>1505</v>
      </c>
      <c r="D23042" s="198" t="s">
        <v>337</v>
      </c>
      <c r="E23042" s="421">
        <v>67457</v>
      </c>
      <c r="F23042" s="413">
        <v>167.28</v>
      </c>
      <c r="G23042" s="414">
        <f t="shared" ref="G23042:G23105" si="720">+E23042/F23042</f>
        <v>403.25801052128168</v>
      </c>
      <c r="H23042" s="415">
        <f t="shared" ref="H23042:H23105" si="721">IF(D23042="TB",G23042/200,IF(D23042="LT",G23042,"VER"))</f>
        <v>2.0162900526064083</v>
      </c>
    </row>
    <row r="23043" spans="1:8" ht="15" hidden="1" thickBot="1">
      <c r="A23043" s="409">
        <v>202211</v>
      </c>
      <c r="B23043" s="196" t="s">
        <v>1538</v>
      </c>
      <c r="C23043" s="197" t="s">
        <v>1505</v>
      </c>
      <c r="D23043" s="198" t="s">
        <v>339</v>
      </c>
      <c r="E23043" s="421">
        <v>337</v>
      </c>
      <c r="F23043" s="413">
        <v>167.28</v>
      </c>
      <c r="G23043" s="414">
        <f t="shared" si="720"/>
        <v>2.0145863223338116</v>
      </c>
      <c r="H23043" s="415">
        <f t="shared" si="721"/>
        <v>2.0145863223338116</v>
      </c>
    </row>
    <row r="23044" spans="1:8" ht="15" hidden="1" thickBot="1">
      <c r="A23044" s="409">
        <v>202211</v>
      </c>
      <c r="B23044" s="196" t="s">
        <v>1539</v>
      </c>
      <c r="C23044" s="197" t="s">
        <v>2588</v>
      </c>
      <c r="D23044" s="198" t="s">
        <v>337</v>
      </c>
      <c r="E23044" s="421">
        <v>113975</v>
      </c>
      <c r="F23044" s="413">
        <v>167.28</v>
      </c>
      <c r="G23044" s="414">
        <f t="shared" si="720"/>
        <v>681.34265901482547</v>
      </c>
      <c r="H23044" s="415">
        <f t="shared" si="721"/>
        <v>3.4067132950741272</v>
      </c>
    </row>
    <row r="23045" spans="1:8" ht="15" hidden="1" thickBot="1">
      <c r="A23045" s="409">
        <v>202211</v>
      </c>
      <c r="B23045" s="196" t="s">
        <v>1541</v>
      </c>
      <c r="C23045" s="197" t="s">
        <v>1505</v>
      </c>
      <c r="D23045" s="198" t="s">
        <v>337</v>
      </c>
      <c r="E23045" s="421">
        <v>73537</v>
      </c>
      <c r="F23045" s="413">
        <v>167.28</v>
      </c>
      <c r="G23045" s="414">
        <f t="shared" si="720"/>
        <v>439.60425633668103</v>
      </c>
      <c r="H23045" s="415">
        <f t="shared" si="721"/>
        <v>2.1980212816834053</v>
      </c>
    </row>
    <row r="23046" spans="1:8" ht="15" hidden="1" thickBot="1">
      <c r="A23046" s="409">
        <v>202211</v>
      </c>
      <c r="B23046" s="196" t="s">
        <v>1542</v>
      </c>
      <c r="C23046" s="197" t="s">
        <v>2686</v>
      </c>
      <c r="D23046" s="198" t="s">
        <v>339</v>
      </c>
      <c r="E23046" s="421">
        <v>368</v>
      </c>
      <c r="F23046" s="413">
        <v>167.28</v>
      </c>
      <c r="G23046" s="414">
        <f t="shared" si="720"/>
        <v>2.1999043519846961</v>
      </c>
      <c r="H23046" s="415">
        <f t="shared" si="721"/>
        <v>2.1999043519846961</v>
      </c>
    </row>
    <row r="23047" spans="1:8" ht="15" hidden="1" thickBot="1">
      <c r="A23047" s="409">
        <v>202211</v>
      </c>
      <c r="B23047" s="196" t="s">
        <v>2687</v>
      </c>
      <c r="C23047" s="197" t="s">
        <v>2688</v>
      </c>
      <c r="D23047" s="198" t="s">
        <v>337</v>
      </c>
      <c r="E23047" s="421">
        <v>73537</v>
      </c>
      <c r="F23047" s="413">
        <v>167.28</v>
      </c>
      <c r="G23047" s="414">
        <f t="shared" si="720"/>
        <v>439.60425633668103</v>
      </c>
      <c r="H23047" s="415">
        <f t="shared" si="721"/>
        <v>2.1980212816834053</v>
      </c>
    </row>
    <row r="23048" spans="1:8" ht="15" hidden="1" thickBot="1">
      <c r="A23048" s="409">
        <v>202211</v>
      </c>
      <c r="B23048" s="196" t="s">
        <v>2689</v>
      </c>
      <c r="C23048" s="197" t="s">
        <v>1505</v>
      </c>
      <c r="D23048" s="198" t="s">
        <v>339</v>
      </c>
      <c r="E23048" s="421">
        <v>368</v>
      </c>
      <c r="F23048" s="413">
        <v>167.28</v>
      </c>
      <c r="G23048" s="414">
        <f t="shared" si="720"/>
        <v>2.1999043519846961</v>
      </c>
      <c r="H23048" s="415">
        <f t="shared" si="721"/>
        <v>2.1999043519846961</v>
      </c>
    </row>
    <row r="23049" spans="1:8" ht="15" hidden="1" thickBot="1">
      <c r="A23049" s="409">
        <v>202211</v>
      </c>
      <c r="B23049" s="196" t="s">
        <v>1543</v>
      </c>
      <c r="C23049" s="197" t="s">
        <v>1505</v>
      </c>
      <c r="D23049" s="198" t="s">
        <v>337</v>
      </c>
      <c r="E23049" s="421">
        <v>96926</v>
      </c>
      <c r="F23049" s="413">
        <v>167.28</v>
      </c>
      <c r="G23049" s="414">
        <f t="shared" si="720"/>
        <v>579.42372070779527</v>
      </c>
      <c r="H23049" s="415">
        <f t="shared" si="721"/>
        <v>2.8971186035389764</v>
      </c>
    </row>
    <row r="23050" spans="1:8" ht="15" hidden="1" thickBot="1">
      <c r="A23050" s="409">
        <v>202211</v>
      </c>
      <c r="B23050" s="196" t="s">
        <v>1544</v>
      </c>
      <c r="C23050" s="197" t="s">
        <v>2692</v>
      </c>
      <c r="D23050" s="198" t="s">
        <v>339</v>
      </c>
      <c r="E23050" s="421">
        <v>485</v>
      </c>
      <c r="F23050" s="413">
        <v>167.28</v>
      </c>
      <c r="G23050" s="414">
        <f t="shared" si="720"/>
        <v>2.8993304638928743</v>
      </c>
      <c r="H23050" s="415">
        <f t="shared" si="721"/>
        <v>2.8993304638928743</v>
      </c>
    </row>
    <row r="23051" spans="1:8" ht="15" hidden="1" thickBot="1">
      <c r="A23051" s="409">
        <v>202211</v>
      </c>
      <c r="B23051" s="196" t="s">
        <v>1545</v>
      </c>
      <c r="C23051" s="197" t="s">
        <v>1505</v>
      </c>
      <c r="D23051" s="198" t="s">
        <v>337</v>
      </c>
      <c r="E23051" s="421">
        <v>47670</v>
      </c>
      <c r="F23051" s="413">
        <v>167.28</v>
      </c>
      <c r="G23051" s="414">
        <f t="shared" si="720"/>
        <v>284.97130559540892</v>
      </c>
      <c r="H23051" s="415">
        <f t="shared" si="721"/>
        <v>1.4248565279770447</v>
      </c>
    </row>
    <row r="23052" spans="1:8" ht="15" hidden="1" thickBot="1">
      <c r="A23052" s="409">
        <v>202211</v>
      </c>
      <c r="B23052" s="196" t="s">
        <v>1546</v>
      </c>
      <c r="C23052" s="197" t="s">
        <v>2693</v>
      </c>
      <c r="D23052" s="198" t="s">
        <v>339</v>
      </c>
      <c r="E23052" s="421">
        <v>238</v>
      </c>
      <c r="F23052" s="413">
        <v>167.28</v>
      </c>
      <c r="G23052" s="414">
        <f t="shared" si="720"/>
        <v>1.4227642276422765</v>
      </c>
      <c r="H23052" s="415">
        <f t="shared" si="721"/>
        <v>1.4227642276422765</v>
      </c>
    </row>
    <row r="23053" spans="1:8" ht="15" hidden="1" thickBot="1">
      <c r="A23053" s="409">
        <v>202211</v>
      </c>
      <c r="B23053" s="196" t="s">
        <v>1547</v>
      </c>
      <c r="C23053" s="197" t="s">
        <v>1505</v>
      </c>
      <c r="D23053" s="198" t="s">
        <v>337</v>
      </c>
      <c r="E23053" s="421">
        <v>74788</v>
      </c>
      <c r="F23053" s="413">
        <v>167.28</v>
      </c>
      <c r="G23053" s="414">
        <f t="shared" si="720"/>
        <v>447.08273553323767</v>
      </c>
      <c r="H23053" s="415">
        <f t="shared" si="721"/>
        <v>2.2354136776661884</v>
      </c>
    </row>
    <row r="23054" spans="1:8" ht="15" hidden="1" thickBot="1">
      <c r="A23054" s="409">
        <v>202211</v>
      </c>
      <c r="B23054" s="196" t="s">
        <v>1548</v>
      </c>
      <c r="C23054" s="197" t="s">
        <v>2694</v>
      </c>
      <c r="D23054" s="198" t="s">
        <v>339</v>
      </c>
      <c r="E23054" s="421">
        <v>374</v>
      </c>
      <c r="F23054" s="413">
        <v>167.28</v>
      </c>
      <c r="G23054" s="414">
        <f t="shared" si="720"/>
        <v>2.2357723577235773</v>
      </c>
      <c r="H23054" s="415">
        <f t="shared" si="721"/>
        <v>2.2357723577235773</v>
      </c>
    </row>
    <row r="23055" spans="1:8" ht="15" hidden="1" thickBot="1">
      <c r="A23055" s="409">
        <v>202211</v>
      </c>
      <c r="B23055" s="196" t="s">
        <v>1549</v>
      </c>
      <c r="C23055" s="197" t="s">
        <v>1505</v>
      </c>
      <c r="D23055" s="198" t="s">
        <v>337</v>
      </c>
      <c r="E23055" s="421">
        <v>59006</v>
      </c>
      <c r="F23055" s="413">
        <v>167.28</v>
      </c>
      <c r="G23055" s="414">
        <f t="shared" si="720"/>
        <v>352.73792443806792</v>
      </c>
      <c r="H23055" s="415">
        <f t="shared" si="721"/>
        <v>1.7636896221903395</v>
      </c>
    </row>
    <row r="23056" spans="1:8" ht="15" hidden="1" thickBot="1">
      <c r="A23056" s="409">
        <v>202211</v>
      </c>
      <c r="B23056" s="196" t="s">
        <v>1550</v>
      </c>
      <c r="C23056" s="197" t="s">
        <v>1505</v>
      </c>
      <c r="D23056" s="198" t="s">
        <v>339</v>
      </c>
      <c r="E23056" s="421">
        <v>295</v>
      </c>
      <c r="F23056" s="413">
        <v>167.28</v>
      </c>
      <c r="G23056" s="414">
        <f t="shared" si="720"/>
        <v>1.7635102821616451</v>
      </c>
      <c r="H23056" s="415">
        <f t="shared" si="721"/>
        <v>1.7635102821616451</v>
      </c>
    </row>
    <row r="23057" spans="1:8" ht="15" hidden="1" thickBot="1">
      <c r="A23057" s="409">
        <v>202211</v>
      </c>
      <c r="B23057" s="196" t="s">
        <v>1551</v>
      </c>
      <c r="C23057" s="197" t="s">
        <v>1505</v>
      </c>
      <c r="D23057" s="198" t="s">
        <v>337</v>
      </c>
      <c r="E23057" s="421">
        <v>47670</v>
      </c>
      <c r="F23057" s="413">
        <v>167.28</v>
      </c>
      <c r="G23057" s="414">
        <f t="shared" si="720"/>
        <v>284.97130559540892</v>
      </c>
      <c r="H23057" s="415">
        <f t="shared" si="721"/>
        <v>1.4248565279770447</v>
      </c>
    </row>
    <row r="23058" spans="1:8" ht="15" hidden="1" thickBot="1">
      <c r="A23058" s="409">
        <v>202211</v>
      </c>
      <c r="B23058" s="196" t="s">
        <v>1552</v>
      </c>
      <c r="C23058" s="197" t="s">
        <v>1505</v>
      </c>
      <c r="D23058" s="198" t="s">
        <v>339</v>
      </c>
      <c r="E23058" s="421">
        <v>238</v>
      </c>
      <c r="F23058" s="413">
        <v>167.28</v>
      </c>
      <c r="G23058" s="414">
        <f t="shared" si="720"/>
        <v>1.4227642276422765</v>
      </c>
      <c r="H23058" s="415">
        <f t="shared" si="721"/>
        <v>1.4227642276422765</v>
      </c>
    </row>
    <row r="23059" spans="1:8" ht="15" hidden="1" thickBot="1">
      <c r="A23059" s="409">
        <v>202211</v>
      </c>
      <c r="B23059" s="196" t="s">
        <v>1553</v>
      </c>
      <c r="C23059" s="197" t="s">
        <v>1505</v>
      </c>
      <c r="D23059" s="198" t="s">
        <v>337</v>
      </c>
      <c r="E23059" s="421">
        <v>49772</v>
      </c>
      <c r="F23059" s="413">
        <v>167.28</v>
      </c>
      <c r="G23059" s="414">
        <f t="shared" si="720"/>
        <v>297.5370636059302</v>
      </c>
      <c r="H23059" s="415">
        <f t="shared" si="721"/>
        <v>1.487685318029651</v>
      </c>
    </row>
    <row r="23060" spans="1:8" ht="15" hidden="1" thickBot="1">
      <c r="A23060" s="409">
        <v>202211</v>
      </c>
      <c r="B23060" s="196" t="s">
        <v>1554</v>
      </c>
      <c r="C23060" s="197" t="s">
        <v>1505</v>
      </c>
      <c r="D23060" s="198" t="s">
        <v>339</v>
      </c>
      <c r="E23060" s="421">
        <v>249</v>
      </c>
      <c r="F23060" s="413">
        <v>167.28</v>
      </c>
      <c r="G23060" s="414">
        <f t="shared" si="720"/>
        <v>1.4885222381635581</v>
      </c>
      <c r="H23060" s="415">
        <f t="shared" si="721"/>
        <v>1.4885222381635581</v>
      </c>
    </row>
    <row r="23061" spans="1:8" ht="15" hidden="1" thickBot="1">
      <c r="A23061" s="409">
        <v>202211</v>
      </c>
      <c r="B23061" s="196" t="s">
        <v>1555</v>
      </c>
      <c r="C23061" s="197" t="s">
        <v>1505</v>
      </c>
      <c r="D23061" s="198" t="s">
        <v>337</v>
      </c>
      <c r="E23061" s="421">
        <v>68413</v>
      </c>
      <c r="F23061" s="413">
        <v>167.28</v>
      </c>
      <c r="G23061" s="414">
        <f t="shared" si="720"/>
        <v>408.97297943567673</v>
      </c>
      <c r="H23061" s="415">
        <f t="shared" si="721"/>
        <v>2.0448648971783836</v>
      </c>
    </row>
    <row r="23062" spans="1:8" ht="15" hidden="1" thickBot="1">
      <c r="A23062" s="409">
        <v>202211</v>
      </c>
      <c r="B23062" s="196" t="s">
        <v>1556</v>
      </c>
      <c r="C23062" s="197" t="s">
        <v>2695</v>
      </c>
      <c r="D23062" s="198" t="s">
        <v>339</v>
      </c>
      <c r="E23062" s="421">
        <v>342</v>
      </c>
      <c r="F23062" s="413">
        <v>167.28</v>
      </c>
      <c r="G23062" s="414">
        <f t="shared" si="720"/>
        <v>2.0444763271162123</v>
      </c>
      <c r="H23062" s="415">
        <f t="shared" si="721"/>
        <v>2.0444763271162123</v>
      </c>
    </row>
    <row r="23063" spans="1:8" ht="15" hidden="1" thickBot="1">
      <c r="A23063" s="409">
        <v>202211</v>
      </c>
      <c r="B23063" s="196" t="s">
        <v>1557</v>
      </c>
      <c r="C23063" s="197" t="s">
        <v>1558</v>
      </c>
      <c r="D23063" s="198" t="s">
        <v>337</v>
      </c>
      <c r="E23063" s="421">
        <v>162800</v>
      </c>
      <c r="F23063" s="413">
        <v>167.28</v>
      </c>
      <c r="G23063" s="414">
        <f t="shared" si="720"/>
        <v>973.21855571496894</v>
      </c>
      <c r="H23063" s="415">
        <f t="shared" si="721"/>
        <v>4.8660927785748447</v>
      </c>
    </row>
    <row r="23064" spans="1:8" ht="15" hidden="1" thickBot="1">
      <c r="A23064" s="409">
        <v>202211</v>
      </c>
      <c r="B23064" s="196" t="s">
        <v>1559</v>
      </c>
      <c r="C23064" s="197" t="s">
        <v>1558</v>
      </c>
      <c r="D23064" s="198" t="s">
        <v>374</v>
      </c>
      <c r="E23064" s="421">
        <v>0.01</v>
      </c>
      <c r="F23064" s="413">
        <v>167.28</v>
      </c>
      <c r="G23064" s="414">
        <f t="shared" si="720"/>
        <v>5.9780009564801534E-5</v>
      </c>
      <c r="H23064" s="415" t="str">
        <f t="shared" si="721"/>
        <v>VER</v>
      </c>
    </row>
    <row r="23065" spans="1:8" ht="15" hidden="1" thickBot="1">
      <c r="A23065" s="409">
        <v>202211</v>
      </c>
      <c r="B23065" s="196" t="s">
        <v>1560</v>
      </c>
      <c r="C23065" s="197" t="s">
        <v>1558</v>
      </c>
      <c r="D23065" s="198" t="s">
        <v>374</v>
      </c>
      <c r="E23065" s="421">
        <v>0.01</v>
      </c>
      <c r="F23065" s="413">
        <v>167.28</v>
      </c>
      <c r="G23065" s="414">
        <f t="shared" si="720"/>
        <v>5.9780009564801534E-5</v>
      </c>
      <c r="H23065" s="415" t="str">
        <f t="shared" si="721"/>
        <v>VER</v>
      </c>
    </row>
    <row r="23066" spans="1:8" ht="15" hidden="1" thickBot="1">
      <c r="A23066" s="409">
        <v>202211</v>
      </c>
      <c r="B23066" s="196" t="s">
        <v>1561</v>
      </c>
      <c r="C23066" s="197" t="s">
        <v>791</v>
      </c>
      <c r="D23066" s="198" t="s">
        <v>374</v>
      </c>
      <c r="E23066" s="421">
        <v>0.01</v>
      </c>
      <c r="F23066" s="413">
        <v>167.28</v>
      </c>
      <c r="G23066" s="414">
        <f t="shared" si="720"/>
        <v>5.9780009564801534E-5</v>
      </c>
      <c r="H23066" s="415" t="str">
        <f t="shared" si="721"/>
        <v>VER</v>
      </c>
    </row>
    <row r="23067" spans="1:8" ht="15" hidden="1" thickBot="1">
      <c r="A23067" s="409">
        <v>202211</v>
      </c>
      <c r="B23067" s="196" t="s">
        <v>1562</v>
      </c>
      <c r="C23067" s="197" t="s">
        <v>791</v>
      </c>
      <c r="D23067" s="198" t="s">
        <v>374</v>
      </c>
      <c r="E23067" s="421">
        <v>0.01</v>
      </c>
      <c r="F23067" s="413">
        <v>167.28</v>
      </c>
      <c r="G23067" s="414">
        <f t="shared" si="720"/>
        <v>5.9780009564801534E-5</v>
      </c>
      <c r="H23067" s="415" t="str">
        <f t="shared" si="721"/>
        <v>VER</v>
      </c>
    </row>
    <row r="23068" spans="1:8" ht="15" hidden="1" thickBot="1">
      <c r="A23068" s="409">
        <v>202211</v>
      </c>
      <c r="B23068" s="196" t="s">
        <v>1563</v>
      </c>
      <c r="C23068" s="197" t="s">
        <v>791</v>
      </c>
      <c r="D23068" s="198" t="s">
        <v>374</v>
      </c>
      <c r="E23068" s="421">
        <v>0.01</v>
      </c>
      <c r="F23068" s="413">
        <v>167.28</v>
      </c>
      <c r="G23068" s="414">
        <f t="shared" si="720"/>
        <v>5.9780009564801534E-5</v>
      </c>
      <c r="H23068" s="415" t="str">
        <f t="shared" si="721"/>
        <v>VER</v>
      </c>
    </row>
    <row r="23069" spans="1:8" ht="15" hidden="1" thickBot="1">
      <c r="A23069" s="409">
        <v>202211</v>
      </c>
      <c r="B23069" s="196" t="s">
        <v>1564</v>
      </c>
      <c r="C23069" s="197" t="s">
        <v>791</v>
      </c>
      <c r="D23069" s="198" t="s">
        <v>374</v>
      </c>
      <c r="E23069" s="421">
        <v>0.01</v>
      </c>
      <c r="F23069" s="413">
        <v>167.28</v>
      </c>
      <c r="G23069" s="414">
        <f t="shared" si="720"/>
        <v>5.9780009564801534E-5</v>
      </c>
      <c r="H23069" s="415" t="str">
        <f t="shared" si="721"/>
        <v>VER</v>
      </c>
    </row>
    <row r="23070" spans="1:8" ht="15" hidden="1" thickBot="1">
      <c r="A23070" s="409">
        <v>202211</v>
      </c>
      <c r="B23070" s="196" t="s">
        <v>1565</v>
      </c>
      <c r="C23070" s="197" t="s">
        <v>1558</v>
      </c>
      <c r="D23070" s="198" t="s">
        <v>374</v>
      </c>
      <c r="E23070" s="421">
        <v>0.01</v>
      </c>
      <c r="F23070" s="413">
        <v>167.28</v>
      </c>
      <c r="G23070" s="414">
        <f t="shared" si="720"/>
        <v>5.9780009564801534E-5</v>
      </c>
      <c r="H23070" s="415" t="str">
        <f t="shared" si="721"/>
        <v>VER</v>
      </c>
    </row>
    <row r="23071" spans="1:8" ht="15" hidden="1" thickBot="1">
      <c r="A23071" s="409">
        <v>202211</v>
      </c>
      <c r="B23071" s="196" t="s">
        <v>1566</v>
      </c>
      <c r="C23071" s="197" t="s">
        <v>1558</v>
      </c>
      <c r="D23071" s="198" t="s">
        <v>374</v>
      </c>
      <c r="E23071" s="421">
        <v>0.01</v>
      </c>
      <c r="F23071" s="413">
        <v>167.28</v>
      </c>
      <c r="G23071" s="414">
        <f t="shared" si="720"/>
        <v>5.9780009564801534E-5</v>
      </c>
      <c r="H23071" s="415" t="str">
        <f t="shared" si="721"/>
        <v>VER</v>
      </c>
    </row>
    <row r="23072" spans="1:8" ht="15" hidden="1" thickBot="1">
      <c r="A23072" s="409">
        <v>202211</v>
      </c>
      <c r="B23072" s="196" t="s">
        <v>1567</v>
      </c>
      <c r="C23072" s="197" t="s">
        <v>1558</v>
      </c>
      <c r="D23072" s="198" t="s">
        <v>374</v>
      </c>
      <c r="E23072" s="421">
        <v>0.01</v>
      </c>
      <c r="F23072" s="413">
        <v>167.28</v>
      </c>
      <c r="G23072" s="414">
        <f t="shared" si="720"/>
        <v>5.9780009564801534E-5</v>
      </c>
      <c r="H23072" s="415" t="str">
        <f t="shared" si="721"/>
        <v>VER</v>
      </c>
    </row>
    <row r="23073" spans="1:8" ht="15" hidden="1" thickBot="1">
      <c r="A23073" s="409">
        <v>202211</v>
      </c>
      <c r="B23073" s="196" t="s">
        <v>1568</v>
      </c>
      <c r="C23073" s="197" t="s">
        <v>1558</v>
      </c>
      <c r="D23073" s="198" t="s">
        <v>374</v>
      </c>
      <c r="E23073" s="421">
        <v>0.01</v>
      </c>
      <c r="F23073" s="413">
        <v>167.28</v>
      </c>
      <c r="G23073" s="414">
        <f t="shared" si="720"/>
        <v>5.9780009564801534E-5</v>
      </c>
      <c r="H23073" s="415" t="str">
        <f t="shared" si="721"/>
        <v>VER</v>
      </c>
    </row>
    <row r="23074" spans="1:8" ht="15" hidden="1" thickBot="1">
      <c r="A23074" s="409">
        <v>202211</v>
      </c>
      <c r="B23074" s="196" t="s">
        <v>1569</v>
      </c>
      <c r="C23074" s="197" t="s">
        <v>1558</v>
      </c>
      <c r="D23074" s="198" t="s">
        <v>374</v>
      </c>
      <c r="E23074" s="421">
        <v>0.01</v>
      </c>
      <c r="F23074" s="413">
        <v>167.28</v>
      </c>
      <c r="G23074" s="414">
        <f t="shared" si="720"/>
        <v>5.9780009564801534E-5</v>
      </c>
      <c r="H23074" s="415" t="str">
        <f t="shared" si="721"/>
        <v>VER</v>
      </c>
    </row>
    <row r="23075" spans="1:8" ht="15" hidden="1" thickBot="1">
      <c r="A23075" s="409">
        <v>202211</v>
      </c>
      <c r="B23075" s="196" t="s">
        <v>1570</v>
      </c>
      <c r="C23075" s="197" t="s">
        <v>1558</v>
      </c>
      <c r="D23075" s="198" t="s">
        <v>374</v>
      </c>
      <c r="E23075" s="421">
        <v>0.01</v>
      </c>
      <c r="F23075" s="413">
        <v>167.28</v>
      </c>
      <c r="G23075" s="414">
        <f t="shared" si="720"/>
        <v>5.9780009564801534E-5</v>
      </c>
      <c r="H23075" s="415" t="str">
        <f t="shared" si="721"/>
        <v>VER</v>
      </c>
    </row>
    <row r="23076" spans="1:8" ht="15" hidden="1" thickBot="1">
      <c r="A23076" s="409">
        <v>202211</v>
      </c>
      <c r="B23076" s="196" t="s">
        <v>1571</v>
      </c>
      <c r="C23076" s="197" t="s">
        <v>1558</v>
      </c>
      <c r="D23076" s="198" t="s">
        <v>337</v>
      </c>
      <c r="E23076" s="421">
        <v>206228</v>
      </c>
      <c r="F23076" s="413">
        <v>167.28</v>
      </c>
      <c r="G23076" s="414">
        <f t="shared" si="720"/>
        <v>1232.8311812529889</v>
      </c>
      <c r="H23076" s="415">
        <f t="shared" si="721"/>
        <v>6.1641559062649449</v>
      </c>
    </row>
    <row r="23077" spans="1:8" ht="15" hidden="1" thickBot="1">
      <c r="A23077" s="409">
        <v>202211</v>
      </c>
      <c r="B23077" s="196" t="s">
        <v>1572</v>
      </c>
      <c r="C23077" s="197" t="s">
        <v>1558</v>
      </c>
      <c r="D23077" s="198" t="s">
        <v>337</v>
      </c>
      <c r="E23077" s="421">
        <v>149926</v>
      </c>
      <c r="F23077" s="413">
        <v>167.28</v>
      </c>
      <c r="G23077" s="414">
        <f t="shared" si="720"/>
        <v>896.25777140124342</v>
      </c>
      <c r="H23077" s="415">
        <f t="shared" si="721"/>
        <v>4.4812888570062173</v>
      </c>
    </row>
    <row r="23078" spans="1:8" ht="15" hidden="1" thickBot="1">
      <c r="A23078" s="409">
        <v>202211</v>
      </c>
      <c r="B23078" s="196" t="s">
        <v>1573</v>
      </c>
      <c r="C23078" s="197" t="s">
        <v>1558</v>
      </c>
      <c r="D23078" s="198" t="s">
        <v>337</v>
      </c>
      <c r="E23078" s="421">
        <v>149926</v>
      </c>
      <c r="F23078" s="413">
        <v>167.28</v>
      </c>
      <c r="G23078" s="414">
        <f t="shared" si="720"/>
        <v>896.25777140124342</v>
      </c>
      <c r="H23078" s="415">
        <f t="shared" si="721"/>
        <v>4.4812888570062173</v>
      </c>
    </row>
    <row r="23079" spans="1:8" ht="15" hidden="1" thickBot="1">
      <c r="A23079" s="409">
        <v>202211</v>
      </c>
      <c r="B23079" s="196" t="s">
        <v>1574</v>
      </c>
      <c r="C23079" s="197" t="s">
        <v>1558</v>
      </c>
      <c r="D23079" s="198" t="s">
        <v>339</v>
      </c>
      <c r="E23079" s="421">
        <v>750</v>
      </c>
      <c r="F23079" s="413">
        <v>167.28</v>
      </c>
      <c r="G23079" s="414">
        <f t="shared" si="720"/>
        <v>4.4835007173601147</v>
      </c>
      <c r="H23079" s="415">
        <f t="shared" si="721"/>
        <v>4.4835007173601147</v>
      </c>
    </row>
    <row r="23080" spans="1:8" ht="15" hidden="1" thickBot="1">
      <c r="A23080" s="409">
        <v>202211</v>
      </c>
      <c r="B23080" s="196" t="s">
        <v>1575</v>
      </c>
      <c r="C23080" s="197" t="s">
        <v>1558</v>
      </c>
      <c r="D23080" s="198" t="s">
        <v>337</v>
      </c>
      <c r="E23080" s="421">
        <v>149926</v>
      </c>
      <c r="F23080" s="413">
        <v>167.28</v>
      </c>
      <c r="G23080" s="414">
        <f t="shared" si="720"/>
        <v>896.25777140124342</v>
      </c>
      <c r="H23080" s="415">
        <f t="shared" si="721"/>
        <v>4.4812888570062173</v>
      </c>
    </row>
    <row r="23081" spans="1:8" ht="15" hidden="1" thickBot="1">
      <c r="A23081" s="409">
        <v>202211</v>
      </c>
      <c r="B23081" s="196" t="s">
        <v>1576</v>
      </c>
      <c r="C23081" s="197" t="s">
        <v>1558</v>
      </c>
      <c r="D23081" s="198" t="s">
        <v>337</v>
      </c>
      <c r="E23081" s="421">
        <v>149926</v>
      </c>
      <c r="F23081" s="413">
        <v>167.28</v>
      </c>
      <c r="G23081" s="414">
        <f t="shared" si="720"/>
        <v>896.25777140124342</v>
      </c>
      <c r="H23081" s="415">
        <f t="shared" si="721"/>
        <v>4.4812888570062173</v>
      </c>
    </row>
    <row r="23082" spans="1:8" ht="15" hidden="1" thickBot="1">
      <c r="A23082" s="409">
        <v>202211</v>
      </c>
      <c r="B23082" s="196" t="s">
        <v>1577</v>
      </c>
      <c r="C23082" s="197" t="s">
        <v>2696</v>
      </c>
      <c r="D23082" s="198" t="s">
        <v>339</v>
      </c>
      <c r="E23082" s="421">
        <v>750</v>
      </c>
      <c r="F23082" s="413">
        <v>167.28</v>
      </c>
      <c r="G23082" s="414">
        <f t="shared" si="720"/>
        <v>4.4835007173601147</v>
      </c>
      <c r="H23082" s="415">
        <f t="shared" si="721"/>
        <v>4.4835007173601147</v>
      </c>
    </row>
    <row r="23083" spans="1:8" ht="15" hidden="1" thickBot="1">
      <c r="A23083" s="409">
        <v>202211</v>
      </c>
      <c r="B23083" s="196" t="s">
        <v>1578</v>
      </c>
      <c r="C23083" s="197" t="s">
        <v>1558</v>
      </c>
      <c r="D23083" s="198" t="s">
        <v>337</v>
      </c>
      <c r="E23083" s="421">
        <v>109772</v>
      </c>
      <c r="F23083" s="413">
        <v>167.28</v>
      </c>
      <c r="G23083" s="414">
        <f t="shared" si="720"/>
        <v>656.21712099473939</v>
      </c>
      <c r="H23083" s="415">
        <f t="shared" si="721"/>
        <v>3.2810856049736969</v>
      </c>
    </row>
    <row r="23084" spans="1:8" ht="15" hidden="1" thickBot="1">
      <c r="A23084" s="409">
        <v>202211</v>
      </c>
      <c r="B23084" s="196" t="s">
        <v>1579</v>
      </c>
      <c r="C23084" s="197" t="s">
        <v>1558</v>
      </c>
      <c r="D23084" s="198" t="s">
        <v>339</v>
      </c>
      <c r="E23084" s="421">
        <v>549</v>
      </c>
      <c r="F23084" s="413">
        <v>167.28</v>
      </c>
      <c r="G23084" s="414">
        <f t="shared" si="720"/>
        <v>3.2819225251076038</v>
      </c>
      <c r="H23084" s="415">
        <f t="shared" si="721"/>
        <v>3.2819225251076038</v>
      </c>
    </row>
    <row r="23085" spans="1:8" ht="15" hidden="1" thickBot="1">
      <c r="A23085" s="409">
        <v>202211</v>
      </c>
      <c r="B23085" s="196" t="s">
        <v>1580</v>
      </c>
      <c r="C23085" s="197" t="s">
        <v>1558</v>
      </c>
      <c r="D23085" s="198" t="s">
        <v>337</v>
      </c>
      <c r="E23085" s="421">
        <v>77278</v>
      </c>
      <c r="F23085" s="413">
        <v>167.28</v>
      </c>
      <c r="G23085" s="414">
        <f t="shared" si="720"/>
        <v>461.96795791487324</v>
      </c>
      <c r="H23085" s="415">
        <f t="shared" si="721"/>
        <v>2.3098397895743661</v>
      </c>
    </row>
    <row r="23086" spans="1:8" ht="15" hidden="1" thickBot="1">
      <c r="A23086" s="409">
        <v>202211</v>
      </c>
      <c r="B23086" s="196" t="s">
        <v>1581</v>
      </c>
      <c r="C23086" s="197" t="s">
        <v>1558</v>
      </c>
      <c r="D23086" s="198" t="s">
        <v>337</v>
      </c>
      <c r="E23086" s="421">
        <v>149926</v>
      </c>
      <c r="F23086" s="413">
        <v>167.28</v>
      </c>
      <c r="G23086" s="414">
        <f t="shared" si="720"/>
        <v>896.25777140124342</v>
      </c>
      <c r="H23086" s="415">
        <f t="shared" si="721"/>
        <v>4.4812888570062173</v>
      </c>
    </row>
    <row r="23087" spans="1:8" ht="15" hidden="1" thickBot="1">
      <c r="A23087" s="409">
        <v>202211</v>
      </c>
      <c r="B23087" s="196" t="s">
        <v>1582</v>
      </c>
      <c r="C23087" s="197" t="s">
        <v>1558</v>
      </c>
      <c r="D23087" s="198" t="s">
        <v>339</v>
      </c>
      <c r="E23087" s="421">
        <v>750</v>
      </c>
      <c r="F23087" s="413">
        <v>167.28</v>
      </c>
      <c r="G23087" s="414">
        <f t="shared" si="720"/>
        <v>4.4835007173601147</v>
      </c>
      <c r="H23087" s="415">
        <f t="shared" si="721"/>
        <v>4.4835007173601147</v>
      </c>
    </row>
    <row r="23088" spans="1:8" ht="15" hidden="1" thickBot="1">
      <c r="A23088" s="409">
        <v>202211</v>
      </c>
      <c r="B23088" s="196" t="s">
        <v>1583</v>
      </c>
      <c r="C23088" s="197" t="s">
        <v>1558</v>
      </c>
      <c r="D23088" s="198" t="s">
        <v>337</v>
      </c>
      <c r="E23088" s="421">
        <v>69967</v>
      </c>
      <c r="F23088" s="413">
        <v>167.28</v>
      </c>
      <c r="G23088" s="414">
        <f t="shared" si="720"/>
        <v>418.26279292204686</v>
      </c>
      <c r="H23088" s="415">
        <f t="shared" si="721"/>
        <v>2.0913139646102343</v>
      </c>
    </row>
    <row r="23089" spans="1:8" ht="15" hidden="1" thickBot="1">
      <c r="A23089" s="409">
        <v>202211</v>
      </c>
      <c r="B23089" s="196" t="s">
        <v>1584</v>
      </c>
      <c r="C23089" s="197" t="s">
        <v>1558</v>
      </c>
      <c r="D23089" s="198" t="s">
        <v>339</v>
      </c>
      <c r="E23089" s="421">
        <v>350</v>
      </c>
      <c r="F23089" s="413">
        <v>167.28</v>
      </c>
      <c r="G23089" s="414">
        <f t="shared" si="720"/>
        <v>2.0923003347680535</v>
      </c>
      <c r="H23089" s="415">
        <f t="shared" si="721"/>
        <v>2.0923003347680535</v>
      </c>
    </row>
    <row r="23090" spans="1:8" ht="15" hidden="1" thickBot="1">
      <c r="A23090" s="409">
        <v>202211</v>
      </c>
      <c r="B23090" s="196" t="s">
        <v>1585</v>
      </c>
      <c r="C23090" s="197" t="s">
        <v>1558</v>
      </c>
      <c r="D23090" s="198" t="s">
        <v>337</v>
      </c>
      <c r="E23090" s="421">
        <v>69967</v>
      </c>
      <c r="F23090" s="413">
        <v>167.28</v>
      </c>
      <c r="G23090" s="414">
        <f t="shared" si="720"/>
        <v>418.26279292204686</v>
      </c>
      <c r="H23090" s="415">
        <f t="shared" si="721"/>
        <v>2.0913139646102343</v>
      </c>
    </row>
    <row r="23091" spans="1:8" ht="15" hidden="1" thickBot="1">
      <c r="A23091" s="409">
        <v>202211</v>
      </c>
      <c r="B23091" s="196" t="s">
        <v>1586</v>
      </c>
      <c r="C23091" s="197" t="s">
        <v>1558</v>
      </c>
      <c r="D23091" s="198" t="s">
        <v>339</v>
      </c>
      <c r="E23091" s="421">
        <v>350</v>
      </c>
      <c r="F23091" s="413">
        <v>167.28</v>
      </c>
      <c r="G23091" s="414">
        <f t="shared" si="720"/>
        <v>2.0923003347680535</v>
      </c>
      <c r="H23091" s="415">
        <f t="shared" si="721"/>
        <v>2.0923003347680535</v>
      </c>
    </row>
    <row r="23092" spans="1:8" ht="15" hidden="1" thickBot="1">
      <c r="A23092" s="409">
        <v>202211</v>
      </c>
      <c r="B23092" s="196" t="s">
        <v>1587</v>
      </c>
      <c r="C23092" s="197" t="s">
        <v>1558</v>
      </c>
      <c r="D23092" s="198" t="s">
        <v>337</v>
      </c>
      <c r="E23092" s="421">
        <v>69967</v>
      </c>
      <c r="F23092" s="413">
        <v>167.28</v>
      </c>
      <c r="G23092" s="414">
        <f t="shared" si="720"/>
        <v>418.26279292204686</v>
      </c>
      <c r="H23092" s="415">
        <f t="shared" si="721"/>
        <v>2.0913139646102343</v>
      </c>
    </row>
    <row r="23093" spans="1:8" ht="15" hidden="1" thickBot="1">
      <c r="A23093" s="409">
        <v>202211</v>
      </c>
      <c r="B23093" s="196" t="s">
        <v>1588</v>
      </c>
      <c r="C23093" s="197" t="s">
        <v>1558</v>
      </c>
      <c r="D23093" s="198" t="s">
        <v>339</v>
      </c>
      <c r="E23093" s="421">
        <v>350</v>
      </c>
      <c r="F23093" s="413">
        <v>167.28</v>
      </c>
      <c r="G23093" s="414">
        <f t="shared" si="720"/>
        <v>2.0923003347680535</v>
      </c>
      <c r="H23093" s="415">
        <f t="shared" si="721"/>
        <v>2.0923003347680535</v>
      </c>
    </row>
    <row r="23094" spans="1:8" ht="15" hidden="1" thickBot="1">
      <c r="A23094" s="409">
        <v>202211</v>
      </c>
      <c r="B23094" s="196" t="s">
        <v>1589</v>
      </c>
      <c r="C23094" s="197" t="s">
        <v>1558</v>
      </c>
      <c r="D23094" s="198" t="s">
        <v>337</v>
      </c>
      <c r="E23094" s="421">
        <v>153012</v>
      </c>
      <c r="F23094" s="413">
        <v>167.28</v>
      </c>
      <c r="G23094" s="414">
        <f t="shared" si="720"/>
        <v>914.70588235294122</v>
      </c>
      <c r="H23094" s="415">
        <f t="shared" si="721"/>
        <v>4.5735294117647065</v>
      </c>
    </row>
    <row r="23095" spans="1:8" ht="15" hidden="1" thickBot="1">
      <c r="A23095" s="409">
        <v>202211</v>
      </c>
      <c r="B23095" s="196" t="s">
        <v>1590</v>
      </c>
      <c r="C23095" s="197" t="s">
        <v>1558</v>
      </c>
      <c r="D23095" s="198" t="s">
        <v>339</v>
      </c>
      <c r="E23095" s="421">
        <v>765</v>
      </c>
      <c r="F23095" s="413">
        <v>167.28</v>
      </c>
      <c r="G23095" s="414">
        <f t="shared" si="720"/>
        <v>4.5731707317073171</v>
      </c>
      <c r="H23095" s="415">
        <f t="shared" si="721"/>
        <v>4.5731707317073171</v>
      </c>
    </row>
    <row r="23096" spans="1:8" ht="15" hidden="1" thickBot="1">
      <c r="A23096" s="409">
        <v>202211</v>
      </c>
      <c r="B23096" s="196" t="s">
        <v>1591</v>
      </c>
      <c r="C23096" s="197" t="s">
        <v>1558</v>
      </c>
      <c r="D23096" s="198" t="s">
        <v>339</v>
      </c>
      <c r="E23096" s="421">
        <v>574</v>
      </c>
      <c r="F23096" s="413">
        <v>167.28</v>
      </c>
      <c r="G23096" s="414">
        <f t="shared" si="720"/>
        <v>3.4313725490196076</v>
      </c>
      <c r="H23096" s="415">
        <f t="shared" si="721"/>
        <v>3.4313725490196076</v>
      </c>
    </row>
    <row r="23097" spans="1:8" ht="15" hidden="1" thickBot="1">
      <c r="A23097" s="409">
        <v>202211</v>
      </c>
      <c r="B23097" s="196" t="s">
        <v>1592</v>
      </c>
      <c r="C23097" s="197" t="s">
        <v>1558</v>
      </c>
      <c r="D23097" s="198" t="s">
        <v>339</v>
      </c>
      <c r="E23097" s="421">
        <v>574</v>
      </c>
      <c r="F23097" s="413">
        <v>167.28</v>
      </c>
      <c r="G23097" s="414">
        <f t="shared" si="720"/>
        <v>3.4313725490196076</v>
      </c>
      <c r="H23097" s="415">
        <f t="shared" si="721"/>
        <v>3.4313725490196076</v>
      </c>
    </row>
    <row r="23098" spans="1:8" ht="15" hidden="1" thickBot="1">
      <c r="A23098" s="409">
        <v>202211</v>
      </c>
      <c r="B23098" s="196" t="s">
        <v>1593</v>
      </c>
      <c r="C23098" s="197" t="s">
        <v>1558</v>
      </c>
      <c r="D23098" s="198" t="s">
        <v>337</v>
      </c>
      <c r="E23098" s="421">
        <v>114706</v>
      </c>
      <c r="F23098" s="413">
        <v>167.28</v>
      </c>
      <c r="G23098" s="414">
        <f t="shared" si="720"/>
        <v>685.71257771401247</v>
      </c>
      <c r="H23098" s="415">
        <f t="shared" si="721"/>
        <v>3.4285628885700623</v>
      </c>
    </row>
    <row r="23099" spans="1:8" ht="15" hidden="1" thickBot="1">
      <c r="A23099" s="409">
        <v>202211</v>
      </c>
      <c r="B23099" s="196" t="s">
        <v>1594</v>
      </c>
      <c r="C23099" s="197" t="s">
        <v>1558</v>
      </c>
      <c r="D23099" s="198" t="s">
        <v>337</v>
      </c>
      <c r="E23099" s="421">
        <v>184242</v>
      </c>
      <c r="F23099" s="413">
        <v>167.28</v>
      </c>
      <c r="G23099" s="414">
        <f t="shared" si="720"/>
        <v>1101.3988522238164</v>
      </c>
      <c r="H23099" s="415">
        <f t="shared" si="721"/>
        <v>5.5069942611190825</v>
      </c>
    </row>
    <row r="23100" spans="1:8" ht="15" hidden="1" thickBot="1">
      <c r="A23100" s="409">
        <v>202211</v>
      </c>
      <c r="B23100" s="196" t="s">
        <v>1595</v>
      </c>
      <c r="C23100" s="197" t="s">
        <v>1558</v>
      </c>
      <c r="D23100" s="198" t="s">
        <v>337</v>
      </c>
      <c r="E23100" s="421">
        <v>49914</v>
      </c>
      <c r="F23100" s="413">
        <v>167.28</v>
      </c>
      <c r="G23100" s="414">
        <f t="shared" si="720"/>
        <v>298.38593974175035</v>
      </c>
      <c r="H23100" s="415">
        <f t="shared" si="721"/>
        <v>1.4919296987087518</v>
      </c>
    </row>
    <row r="23101" spans="1:8" ht="15" hidden="1" thickBot="1">
      <c r="A23101" s="409">
        <v>202211</v>
      </c>
      <c r="B23101" s="196" t="s">
        <v>1596</v>
      </c>
      <c r="C23101" s="197" t="s">
        <v>1558</v>
      </c>
      <c r="D23101" s="198" t="s">
        <v>337</v>
      </c>
      <c r="E23101" s="421">
        <v>154016</v>
      </c>
      <c r="F23101" s="413">
        <v>167.28</v>
      </c>
      <c r="G23101" s="414">
        <f t="shared" si="720"/>
        <v>920.70779531324729</v>
      </c>
      <c r="H23101" s="415">
        <f t="shared" si="721"/>
        <v>4.6035389765662362</v>
      </c>
    </row>
    <row r="23102" spans="1:8" ht="15" hidden="1" thickBot="1">
      <c r="A23102" s="409">
        <v>202211</v>
      </c>
      <c r="B23102" s="196" t="s">
        <v>1597</v>
      </c>
      <c r="C23102" s="197" t="s">
        <v>1558</v>
      </c>
      <c r="D23102" s="198" t="s">
        <v>339</v>
      </c>
      <c r="E23102" s="421">
        <v>770</v>
      </c>
      <c r="F23102" s="413">
        <v>167.28</v>
      </c>
      <c r="G23102" s="414">
        <f t="shared" si="720"/>
        <v>4.6030607364897174</v>
      </c>
      <c r="H23102" s="415">
        <f t="shared" si="721"/>
        <v>4.6030607364897174</v>
      </c>
    </row>
    <row r="23103" spans="1:8" ht="15" hidden="1" thickBot="1">
      <c r="A23103" s="409">
        <v>202211</v>
      </c>
      <c r="B23103" s="196" t="s">
        <v>1598</v>
      </c>
      <c r="C23103" s="197" t="s">
        <v>1558</v>
      </c>
      <c r="D23103" s="198" t="s">
        <v>337</v>
      </c>
      <c r="E23103" s="421">
        <v>22776</v>
      </c>
      <c r="F23103" s="413">
        <v>167.28</v>
      </c>
      <c r="G23103" s="414">
        <f t="shared" si="720"/>
        <v>136.15494978479197</v>
      </c>
      <c r="H23103" s="415">
        <f t="shared" si="721"/>
        <v>0.68077474892395984</v>
      </c>
    </row>
    <row r="23104" spans="1:8" ht="15" hidden="1" thickBot="1">
      <c r="A23104" s="409">
        <v>202211</v>
      </c>
      <c r="B23104" s="196" t="s">
        <v>1599</v>
      </c>
      <c r="C23104" s="197" t="s">
        <v>1558</v>
      </c>
      <c r="D23104" s="198" t="s">
        <v>337</v>
      </c>
      <c r="E23104" s="421">
        <v>87730</v>
      </c>
      <c r="F23104" s="413">
        <v>167.28</v>
      </c>
      <c r="G23104" s="414">
        <f t="shared" si="720"/>
        <v>524.45002391200387</v>
      </c>
      <c r="H23104" s="415">
        <f t="shared" si="721"/>
        <v>2.6222501195600194</v>
      </c>
    </row>
    <row r="23105" spans="1:8" ht="15" hidden="1" thickBot="1">
      <c r="A23105" s="409">
        <v>202211</v>
      </c>
      <c r="B23105" s="196" t="s">
        <v>1600</v>
      </c>
      <c r="C23105" s="197" t="s">
        <v>1558</v>
      </c>
      <c r="D23105" s="198" t="s">
        <v>339</v>
      </c>
      <c r="E23105" s="421">
        <v>439</v>
      </c>
      <c r="F23105" s="413">
        <v>167.28</v>
      </c>
      <c r="G23105" s="414">
        <f t="shared" si="720"/>
        <v>2.6243424198947873</v>
      </c>
      <c r="H23105" s="415">
        <f t="shared" si="721"/>
        <v>2.6243424198947873</v>
      </c>
    </row>
    <row r="23106" spans="1:8" ht="15" hidden="1" thickBot="1">
      <c r="A23106" s="409">
        <v>202211</v>
      </c>
      <c r="B23106" s="196" t="s">
        <v>1601</v>
      </c>
      <c r="C23106" s="197" t="s">
        <v>1558</v>
      </c>
      <c r="D23106" s="198" t="s">
        <v>337</v>
      </c>
      <c r="E23106" s="421">
        <v>87730</v>
      </c>
      <c r="F23106" s="413">
        <v>167.28</v>
      </c>
      <c r="G23106" s="414">
        <f t="shared" ref="G23106:G23169" si="722">+E23106/F23106</f>
        <v>524.45002391200387</v>
      </c>
      <c r="H23106" s="415">
        <f t="shared" ref="H23106:H23169" si="723">IF(D23106="TB",G23106/200,IF(D23106="LT",G23106,"VER"))</f>
        <v>2.6222501195600194</v>
      </c>
    </row>
    <row r="23107" spans="1:8" ht="15" hidden="1" thickBot="1">
      <c r="A23107" s="409">
        <v>202211</v>
      </c>
      <c r="B23107" s="196" t="s">
        <v>1602</v>
      </c>
      <c r="C23107" s="197" t="s">
        <v>1558</v>
      </c>
      <c r="D23107" s="198" t="s">
        <v>339</v>
      </c>
      <c r="E23107" s="421">
        <v>439</v>
      </c>
      <c r="F23107" s="413">
        <v>167.28</v>
      </c>
      <c r="G23107" s="414">
        <f t="shared" si="722"/>
        <v>2.6243424198947873</v>
      </c>
      <c r="H23107" s="415">
        <f t="shared" si="723"/>
        <v>2.6243424198947873</v>
      </c>
    </row>
    <row r="23108" spans="1:8" ht="15" hidden="1" thickBot="1">
      <c r="A23108" s="409">
        <v>202211</v>
      </c>
      <c r="B23108" s="196" t="s">
        <v>1603</v>
      </c>
      <c r="C23108" s="197" t="s">
        <v>1558</v>
      </c>
      <c r="D23108" s="198" t="s">
        <v>337</v>
      </c>
      <c r="E23108" s="421">
        <v>86791</v>
      </c>
      <c r="F23108" s="413">
        <v>167.28</v>
      </c>
      <c r="G23108" s="414">
        <f t="shared" si="722"/>
        <v>518.836681013869</v>
      </c>
      <c r="H23108" s="415">
        <f t="shared" si="723"/>
        <v>2.5941834050693449</v>
      </c>
    </row>
    <row r="23109" spans="1:8" ht="15" hidden="1" thickBot="1">
      <c r="A23109" s="409">
        <v>202211</v>
      </c>
      <c r="B23109" s="196" t="s">
        <v>1604</v>
      </c>
      <c r="C23109" s="197" t="s">
        <v>1558</v>
      </c>
      <c r="D23109" s="198" t="s">
        <v>337</v>
      </c>
      <c r="E23109" s="421">
        <v>95038</v>
      </c>
      <c r="F23109" s="413">
        <v>167.28</v>
      </c>
      <c r="G23109" s="414">
        <f t="shared" si="722"/>
        <v>568.13725490196077</v>
      </c>
      <c r="H23109" s="415">
        <f t="shared" si="723"/>
        <v>2.840686274509804</v>
      </c>
    </row>
    <row r="23110" spans="1:8" ht="15" hidden="1" thickBot="1">
      <c r="A23110" s="409">
        <v>202211</v>
      </c>
      <c r="B23110" s="196" t="s">
        <v>1605</v>
      </c>
      <c r="C23110" s="197" t="s">
        <v>1558</v>
      </c>
      <c r="D23110" s="198" t="s">
        <v>337</v>
      </c>
      <c r="E23110" s="421">
        <v>83059</v>
      </c>
      <c r="F23110" s="413">
        <v>167.28</v>
      </c>
      <c r="G23110" s="414">
        <f t="shared" si="722"/>
        <v>496.52678144428501</v>
      </c>
      <c r="H23110" s="415">
        <f t="shared" si="723"/>
        <v>2.482633907221425</v>
      </c>
    </row>
    <row r="23111" spans="1:8" ht="15" hidden="1" thickBot="1">
      <c r="A23111" s="409">
        <v>202211</v>
      </c>
      <c r="B23111" s="196" t="s">
        <v>1606</v>
      </c>
      <c r="C23111" s="197" t="s">
        <v>1558</v>
      </c>
      <c r="D23111" s="198" t="s">
        <v>337</v>
      </c>
      <c r="E23111" s="421">
        <v>66098</v>
      </c>
      <c r="F23111" s="413">
        <v>167.28</v>
      </c>
      <c r="G23111" s="414">
        <f t="shared" si="722"/>
        <v>395.13390722142515</v>
      </c>
      <c r="H23111" s="415">
        <f t="shared" si="723"/>
        <v>1.9756695361071257</v>
      </c>
    </row>
    <row r="23112" spans="1:8" ht="15" hidden="1" thickBot="1">
      <c r="A23112" s="409">
        <v>202211</v>
      </c>
      <c r="B23112" s="196" t="s">
        <v>1607</v>
      </c>
      <c r="C23112" s="197" t="s">
        <v>1558</v>
      </c>
      <c r="D23112" s="198" t="s">
        <v>337</v>
      </c>
      <c r="E23112" s="421">
        <v>57194</v>
      </c>
      <c r="F23112" s="413">
        <v>167.28</v>
      </c>
      <c r="G23112" s="414">
        <f t="shared" si="722"/>
        <v>341.90578670492584</v>
      </c>
      <c r="H23112" s="415">
        <f t="shared" si="723"/>
        <v>1.7095289335246293</v>
      </c>
    </row>
    <row r="23113" spans="1:8" ht="15" hidden="1" thickBot="1">
      <c r="A23113" s="409">
        <v>202211</v>
      </c>
      <c r="B23113" s="196" t="s">
        <v>1608</v>
      </c>
      <c r="C23113" s="197" t="s">
        <v>1558</v>
      </c>
      <c r="D23113" s="198" t="s">
        <v>337</v>
      </c>
      <c r="E23113" s="421">
        <v>57194</v>
      </c>
      <c r="F23113" s="413">
        <v>167.28</v>
      </c>
      <c r="G23113" s="414">
        <f t="shared" si="722"/>
        <v>341.90578670492584</v>
      </c>
      <c r="H23113" s="415">
        <f t="shared" si="723"/>
        <v>1.7095289335246293</v>
      </c>
    </row>
    <row r="23114" spans="1:8" ht="15" hidden="1" thickBot="1">
      <c r="A23114" s="409">
        <v>202211</v>
      </c>
      <c r="B23114" s="196" t="s">
        <v>1609</v>
      </c>
      <c r="C23114" s="197" t="s">
        <v>1558</v>
      </c>
      <c r="D23114" s="198" t="s">
        <v>337</v>
      </c>
      <c r="E23114" s="421">
        <v>57194</v>
      </c>
      <c r="F23114" s="413">
        <v>167.28</v>
      </c>
      <c r="G23114" s="414">
        <f t="shared" si="722"/>
        <v>341.90578670492584</v>
      </c>
      <c r="H23114" s="415">
        <f t="shared" si="723"/>
        <v>1.7095289335246293</v>
      </c>
    </row>
    <row r="23115" spans="1:8" ht="15" hidden="1" thickBot="1">
      <c r="A23115" s="409">
        <v>202211</v>
      </c>
      <c r="B23115" s="196" t="s">
        <v>1610</v>
      </c>
      <c r="C23115" s="197" t="s">
        <v>1558</v>
      </c>
      <c r="D23115" s="198" t="s">
        <v>337</v>
      </c>
      <c r="E23115" s="421">
        <v>49914</v>
      </c>
      <c r="F23115" s="413">
        <v>167.28</v>
      </c>
      <c r="G23115" s="414">
        <f t="shared" si="722"/>
        <v>298.38593974175035</v>
      </c>
      <c r="H23115" s="415">
        <f t="shared" si="723"/>
        <v>1.4919296987087518</v>
      </c>
    </row>
    <row r="23116" spans="1:8" ht="15" hidden="1" thickBot="1">
      <c r="A23116" s="409">
        <v>202211</v>
      </c>
      <c r="B23116" s="196" t="s">
        <v>1611</v>
      </c>
      <c r="C23116" s="197" t="s">
        <v>1558</v>
      </c>
      <c r="D23116" s="198" t="s">
        <v>337</v>
      </c>
      <c r="E23116" s="421">
        <v>49914</v>
      </c>
      <c r="F23116" s="413">
        <v>167.28</v>
      </c>
      <c r="G23116" s="414">
        <f t="shared" si="722"/>
        <v>298.38593974175035</v>
      </c>
      <c r="H23116" s="415">
        <f t="shared" si="723"/>
        <v>1.4919296987087518</v>
      </c>
    </row>
    <row r="23117" spans="1:8" ht="15" hidden="1" thickBot="1">
      <c r="A23117" s="409">
        <v>202211</v>
      </c>
      <c r="B23117" s="196" t="s">
        <v>1612</v>
      </c>
      <c r="C23117" s="197" t="s">
        <v>1558</v>
      </c>
      <c r="D23117" s="198" t="s">
        <v>337</v>
      </c>
      <c r="E23117" s="421">
        <v>49914</v>
      </c>
      <c r="F23117" s="413">
        <v>167.28</v>
      </c>
      <c r="G23117" s="414">
        <f t="shared" si="722"/>
        <v>298.38593974175035</v>
      </c>
      <c r="H23117" s="415">
        <f t="shared" si="723"/>
        <v>1.4919296987087518</v>
      </c>
    </row>
    <row r="23118" spans="1:8" ht="15" hidden="1" thickBot="1">
      <c r="A23118" s="409">
        <v>202211</v>
      </c>
      <c r="B23118" s="196" t="s">
        <v>1613</v>
      </c>
      <c r="C23118" s="197" t="s">
        <v>1558</v>
      </c>
      <c r="D23118" s="198" t="s">
        <v>339</v>
      </c>
      <c r="E23118" s="421">
        <v>250</v>
      </c>
      <c r="F23118" s="413">
        <v>167.28</v>
      </c>
      <c r="G23118" s="414">
        <f t="shared" si="722"/>
        <v>1.4945002391200382</v>
      </c>
      <c r="H23118" s="415">
        <f t="shared" si="723"/>
        <v>1.4945002391200382</v>
      </c>
    </row>
    <row r="23119" spans="1:8" ht="15" hidden="1" thickBot="1">
      <c r="A23119" s="409">
        <v>202211</v>
      </c>
      <c r="B23119" s="196" t="s">
        <v>1614</v>
      </c>
      <c r="C23119" s="197" t="s">
        <v>1558</v>
      </c>
      <c r="D23119" s="198" t="s">
        <v>337</v>
      </c>
      <c r="E23119" s="421">
        <v>49914</v>
      </c>
      <c r="F23119" s="413">
        <v>167.28</v>
      </c>
      <c r="G23119" s="414">
        <f t="shared" si="722"/>
        <v>298.38593974175035</v>
      </c>
      <c r="H23119" s="415">
        <f t="shared" si="723"/>
        <v>1.4919296987087518</v>
      </c>
    </row>
    <row r="23120" spans="1:8" ht="15" hidden="1" thickBot="1">
      <c r="A23120" s="409">
        <v>202211</v>
      </c>
      <c r="B23120" s="196" t="s">
        <v>1615</v>
      </c>
      <c r="C23120" s="197" t="s">
        <v>1558</v>
      </c>
      <c r="D23120" s="198" t="s">
        <v>337</v>
      </c>
      <c r="E23120" s="421">
        <v>49914</v>
      </c>
      <c r="F23120" s="413">
        <v>167.28</v>
      </c>
      <c r="G23120" s="414">
        <f t="shared" si="722"/>
        <v>298.38593974175035</v>
      </c>
      <c r="H23120" s="415">
        <f t="shared" si="723"/>
        <v>1.4919296987087518</v>
      </c>
    </row>
    <row r="23121" spans="1:8" ht="15" hidden="1" thickBot="1">
      <c r="A23121" s="409">
        <v>202211</v>
      </c>
      <c r="B23121" s="196" t="s">
        <v>1616</v>
      </c>
      <c r="C23121" s="197" t="s">
        <v>1558</v>
      </c>
      <c r="D23121" s="198" t="s">
        <v>339</v>
      </c>
      <c r="E23121" s="421">
        <v>250</v>
      </c>
      <c r="F23121" s="413">
        <v>167.28</v>
      </c>
      <c r="G23121" s="414">
        <f t="shared" si="722"/>
        <v>1.4945002391200382</v>
      </c>
      <c r="H23121" s="415">
        <f t="shared" si="723"/>
        <v>1.4945002391200382</v>
      </c>
    </row>
    <row r="23122" spans="1:8" ht="15" hidden="1" thickBot="1">
      <c r="A23122" s="409">
        <v>202211</v>
      </c>
      <c r="B23122" s="196" t="s">
        <v>1617</v>
      </c>
      <c r="C23122" s="197" t="s">
        <v>1558</v>
      </c>
      <c r="D23122" s="198" t="s">
        <v>337</v>
      </c>
      <c r="E23122" s="421">
        <v>49914</v>
      </c>
      <c r="F23122" s="413">
        <v>167.28</v>
      </c>
      <c r="G23122" s="414">
        <f t="shared" si="722"/>
        <v>298.38593974175035</v>
      </c>
      <c r="H23122" s="415">
        <f t="shared" si="723"/>
        <v>1.4919296987087518</v>
      </c>
    </row>
    <row r="23123" spans="1:8" ht="15" hidden="1" thickBot="1">
      <c r="A23123" s="409">
        <v>202211</v>
      </c>
      <c r="B23123" s="196" t="s">
        <v>1618</v>
      </c>
      <c r="C23123" s="197" t="s">
        <v>1558</v>
      </c>
      <c r="D23123" s="198" t="s">
        <v>339</v>
      </c>
      <c r="E23123" s="421">
        <v>250</v>
      </c>
      <c r="F23123" s="413">
        <v>167.28</v>
      </c>
      <c r="G23123" s="414">
        <f t="shared" si="722"/>
        <v>1.4945002391200382</v>
      </c>
      <c r="H23123" s="415">
        <f t="shared" si="723"/>
        <v>1.4945002391200382</v>
      </c>
    </row>
    <row r="23124" spans="1:8" ht="15" hidden="1" thickBot="1">
      <c r="A23124" s="409">
        <v>202211</v>
      </c>
      <c r="B23124" s="196" t="s">
        <v>1619</v>
      </c>
      <c r="C23124" s="197" t="s">
        <v>1558</v>
      </c>
      <c r="D23124" s="198" t="s">
        <v>337</v>
      </c>
      <c r="E23124" s="421">
        <v>54132</v>
      </c>
      <c r="F23124" s="413">
        <v>167.28</v>
      </c>
      <c r="G23124" s="414">
        <f t="shared" si="722"/>
        <v>323.60114777618367</v>
      </c>
      <c r="H23124" s="415">
        <f t="shared" si="723"/>
        <v>1.6180057388809184</v>
      </c>
    </row>
    <row r="23125" spans="1:8" ht="15" hidden="1" thickBot="1">
      <c r="A23125" s="409">
        <v>202211</v>
      </c>
      <c r="B23125" s="196" t="s">
        <v>1620</v>
      </c>
      <c r="C23125" s="197" t="s">
        <v>1558</v>
      </c>
      <c r="D23125" s="198" t="s">
        <v>339</v>
      </c>
      <c r="E23125" s="421">
        <v>271</v>
      </c>
      <c r="F23125" s="413">
        <v>167.28</v>
      </c>
      <c r="G23125" s="414">
        <f t="shared" si="722"/>
        <v>1.6200382592061215</v>
      </c>
      <c r="H23125" s="415">
        <f t="shared" si="723"/>
        <v>1.6200382592061215</v>
      </c>
    </row>
    <row r="23126" spans="1:8" ht="15" hidden="1" thickBot="1">
      <c r="A23126" s="409">
        <v>202211</v>
      </c>
      <c r="B23126" s="196" t="s">
        <v>1621</v>
      </c>
      <c r="C23126" s="197" t="s">
        <v>1558</v>
      </c>
      <c r="D23126" s="198" t="s">
        <v>337</v>
      </c>
      <c r="E23126" s="421">
        <v>62568</v>
      </c>
      <c r="F23126" s="413">
        <v>167.28</v>
      </c>
      <c r="G23126" s="414">
        <f t="shared" si="722"/>
        <v>374.03156384505019</v>
      </c>
      <c r="H23126" s="415">
        <f t="shared" si="723"/>
        <v>1.870157819225251</v>
      </c>
    </row>
    <row r="23127" spans="1:8" ht="15" hidden="1" thickBot="1">
      <c r="A23127" s="409">
        <v>202211</v>
      </c>
      <c r="B23127" s="196" t="s">
        <v>1622</v>
      </c>
      <c r="C23127" s="197" t="s">
        <v>1558</v>
      </c>
      <c r="D23127" s="198" t="s">
        <v>339</v>
      </c>
      <c r="E23127" s="421">
        <v>313</v>
      </c>
      <c r="F23127" s="413">
        <v>167.28</v>
      </c>
      <c r="G23127" s="414">
        <f t="shared" si="722"/>
        <v>1.8711142993782879</v>
      </c>
      <c r="H23127" s="415">
        <f t="shared" si="723"/>
        <v>1.8711142993782879</v>
      </c>
    </row>
    <row r="23128" spans="1:8" ht="15" hidden="1" thickBot="1">
      <c r="A23128" s="409">
        <v>202211</v>
      </c>
      <c r="B23128" s="196" t="s">
        <v>1623</v>
      </c>
      <c r="C23128" s="197" t="s">
        <v>1558</v>
      </c>
      <c r="D23128" s="198" t="s">
        <v>337</v>
      </c>
      <c r="E23128" s="421">
        <v>104748</v>
      </c>
      <c r="F23128" s="413">
        <v>167.28</v>
      </c>
      <c r="G23128" s="414">
        <f t="shared" si="722"/>
        <v>626.18364418938302</v>
      </c>
      <c r="H23128" s="415">
        <f t="shared" si="723"/>
        <v>3.1309182209469153</v>
      </c>
    </row>
    <row r="23129" spans="1:8" ht="15" hidden="1" thickBot="1">
      <c r="A23129" s="409">
        <v>202211</v>
      </c>
      <c r="B23129" s="196" t="s">
        <v>1624</v>
      </c>
      <c r="C23129" s="197" t="s">
        <v>1558</v>
      </c>
      <c r="D23129" s="198" t="s">
        <v>339</v>
      </c>
      <c r="E23129" s="421">
        <v>524</v>
      </c>
      <c r="F23129" s="413">
        <v>167.28</v>
      </c>
      <c r="G23129" s="414">
        <f t="shared" si="722"/>
        <v>3.1324725011956001</v>
      </c>
      <c r="H23129" s="415">
        <f t="shared" si="723"/>
        <v>3.1324725011956001</v>
      </c>
    </row>
    <row r="23130" spans="1:8" ht="15" hidden="1" thickBot="1">
      <c r="A23130" s="409">
        <v>202211</v>
      </c>
      <c r="B23130" s="196" t="s">
        <v>1625</v>
      </c>
      <c r="C23130" s="197" t="s">
        <v>1558</v>
      </c>
      <c r="D23130" s="198" t="s">
        <v>337</v>
      </c>
      <c r="E23130" s="421">
        <v>96312</v>
      </c>
      <c r="F23130" s="413">
        <v>167.28</v>
      </c>
      <c r="G23130" s="414">
        <f t="shared" si="722"/>
        <v>575.7532281205165</v>
      </c>
      <c r="H23130" s="415">
        <f t="shared" si="723"/>
        <v>2.8787661406025826</v>
      </c>
    </row>
    <row r="23131" spans="1:8" ht="15" hidden="1" thickBot="1">
      <c r="A23131" s="409">
        <v>202211</v>
      </c>
      <c r="B23131" s="196" t="s">
        <v>1626</v>
      </c>
      <c r="C23131" s="197" t="s">
        <v>1558</v>
      </c>
      <c r="D23131" s="198" t="s">
        <v>339</v>
      </c>
      <c r="E23131" s="421">
        <v>482</v>
      </c>
      <c r="F23131" s="413">
        <v>167.28</v>
      </c>
      <c r="G23131" s="414">
        <f t="shared" si="722"/>
        <v>2.8813964610234337</v>
      </c>
      <c r="H23131" s="415">
        <f t="shared" si="723"/>
        <v>2.8813964610234337</v>
      </c>
    </row>
    <row r="23132" spans="1:8" ht="15" hidden="1" thickBot="1">
      <c r="A23132" s="409">
        <v>202211</v>
      </c>
      <c r="B23132" s="196" t="s">
        <v>1627</v>
      </c>
      <c r="C23132" s="197" t="s">
        <v>1558</v>
      </c>
      <c r="D23132" s="198" t="s">
        <v>337</v>
      </c>
      <c r="E23132" s="421">
        <v>43796</v>
      </c>
      <c r="F23132" s="413">
        <v>167.28</v>
      </c>
      <c r="G23132" s="414">
        <f t="shared" si="722"/>
        <v>261.81252989000478</v>
      </c>
      <c r="H23132" s="415">
        <f t="shared" si="723"/>
        <v>1.3090626494500239</v>
      </c>
    </row>
    <row r="23133" spans="1:8" ht="15" hidden="1" thickBot="1">
      <c r="A23133" s="409">
        <v>202211</v>
      </c>
      <c r="B23133" s="196" t="s">
        <v>1628</v>
      </c>
      <c r="C23133" s="197" t="s">
        <v>1558</v>
      </c>
      <c r="D23133" s="198" t="s">
        <v>339</v>
      </c>
      <c r="E23133" s="421">
        <v>219</v>
      </c>
      <c r="F23133" s="413">
        <v>167.28</v>
      </c>
      <c r="G23133" s="414">
        <f t="shared" si="722"/>
        <v>1.3091822094691534</v>
      </c>
      <c r="H23133" s="415">
        <f t="shared" si="723"/>
        <v>1.3091822094691534</v>
      </c>
    </row>
    <row r="23134" spans="1:8" ht="15" hidden="1" thickBot="1">
      <c r="A23134" s="409">
        <v>202211</v>
      </c>
      <c r="B23134" s="196" t="s">
        <v>1629</v>
      </c>
      <c r="C23134" s="197" t="s">
        <v>1558</v>
      </c>
      <c r="D23134" s="198" t="s">
        <v>337</v>
      </c>
      <c r="E23134" s="421">
        <v>0.01</v>
      </c>
      <c r="F23134" s="413">
        <v>167.28</v>
      </c>
      <c r="G23134" s="414">
        <f t="shared" si="722"/>
        <v>5.9780009564801534E-5</v>
      </c>
      <c r="H23134" s="415">
        <f t="shared" si="723"/>
        <v>2.9890004782400765E-7</v>
      </c>
    </row>
    <row r="23135" spans="1:8" ht="15" hidden="1" thickBot="1">
      <c r="A23135" s="409">
        <v>202211</v>
      </c>
      <c r="B23135" s="196" t="s">
        <v>1630</v>
      </c>
      <c r="C23135" s="197" t="s">
        <v>1558</v>
      </c>
      <c r="D23135" s="198" t="s">
        <v>337</v>
      </c>
      <c r="E23135" s="421">
        <v>0.01</v>
      </c>
      <c r="F23135" s="413">
        <v>167.28</v>
      </c>
      <c r="G23135" s="414">
        <f t="shared" si="722"/>
        <v>5.9780009564801534E-5</v>
      </c>
      <c r="H23135" s="415">
        <f t="shared" si="723"/>
        <v>2.9890004782400765E-7</v>
      </c>
    </row>
    <row r="23136" spans="1:8" ht="15" hidden="1" thickBot="1">
      <c r="A23136" s="409">
        <v>202211</v>
      </c>
      <c r="B23136" s="196" t="s">
        <v>1631</v>
      </c>
      <c r="C23136" s="197" t="s">
        <v>1558</v>
      </c>
      <c r="D23136" s="198" t="s">
        <v>337</v>
      </c>
      <c r="E23136" s="421">
        <v>49914</v>
      </c>
      <c r="F23136" s="413">
        <v>167.28</v>
      </c>
      <c r="G23136" s="414">
        <f t="shared" si="722"/>
        <v>298.38593974175035</v>
      </c>
      <c r="H23136" s="415">
        <f t="shared" si="723"/>
        <v>1.4919296987087518</v>
      </c>
    </row>
    <row r="23137" spans="1:8" ht="15" hidden="1" thickBot="1">
      <c r="A23137" s="409">
        <v>202211</v>
      </c>
      <c r="B23137" s="196" t="s">
        <v>1632</v>
      </c>
      <c r="C23137" s="197" t="s">
        <v>1558</v>
      </c>
      <c r="D23137" s="198" t="s">
        <v>339</v>
      </c>
      <c r="E23137" s="421">
        <v>250</v>
      </c>
      <c r="F23137" s="413">
        <v>167.28</v>
      </c>
      <c r="G23137" s="414">
        <f t="shared" si="722"/>
        <v>1.4945002391200382</v>
      </c>
      <c r="H23137" s="415">
        <f t="shared" si="723"/>
        <v>1.4945002391200382</v>
      </c>
    </row>
    <row r="23138" spans="1:8" ht="15" hidden="1" thickBot="1">
      <c r="A23138" s="409">
        <v>202211</v>
      </c>
      <c r="B23138" s="196" t="s">
        <v>1633</v>
      </c>
      <c r="C23138" s="197" t="s">
        <v>1558</v>
      </c>
      <c r="D23138" s="198" t="s">
        <v>337</v>
      </c>
      <c r="E23138" s="421">
        <v>162800</v>
      </c>
      <c r="F23138" s="413">
        <v>167.28</v>
      </c>
      <c r="G23138" s="414">
        <f t="shared" si="722"/>
        <v>973.21855571496894</v>
      </c>
      <c r="H23138" s="415">
        <f t="shared" si="723"/>
        <v>4.8660927785748447</v>
      </c>
    </row>
    <row r="23139" spans="1:8" ht="15" hidden="1" thickBot="1">
      <c r="A23139" s="409">
        <v>202211</v>
      </c>
      <c r="B23139" s="196" t="s">
        <v>1634</v>
      </c>
      <c r="C23139" s="197" t="s">
        <v>1558</v>
      </c>
      <c r="D23139" s="198" t="s">
        <v>337</v>
      </c>
      <c r="E23139" s="421">
        <v>87730</v>
      </c>
      <c r="F23139" s="413">
        <v>167.28</v>
      </c>
      <c r="G23139" s="414">
        <f t="shared" si="722"/>
        <v>524.45002391200387</v>
      </c>
      <c r="H23139" s="415">
        <f t="shared" si="723"/>
        <v>2.6222501195600194</v>
      </c>
    </row>
    <row r="23140" spans="1:8" ht="15" hidden="1" thickBot="1">
      <c r="A23140" s="409">
        <v>202211</v>
      </c>
      <c r="B23140" s="196" t="s">
        <v>1635</v>
      </c>
      <c r="C23140" s="197" t="s">
        <v>1558</v>
      </c>
      <c r="D23140" s="198" t="s">
        <v>337</v>
      </c>
      <c r="E23140" s="421">
        <v>87730</v>
      </c>
      <c r="F23140" s="413">
        <v>167.28</v>
      </c>
      <c r="G23140" s="414">
        <f t="shared" si="722"/>
        <v>524.45002391200387</v>
      </c>
      <c r="H23140" s="415">
        <f t="shared" si="723"/>
        <v>2.6222501195600194</v>
      </c>
    </row>
    <row r="23141" spans="1:8" ht="15" hidden="1" thickBot="1">
      <c r="A23141" s="409">
        <v>202211</v>
      </c>
      <c r="B23141" s="196" t="s">
        <v>1636</v>
      </c>
      <c r="C23141" s="197" t="s">
        <v>1558</v>
      </c>
      <c r="D23141" s="198" t="s">
        <v>339</v>
      </c>
      <c r="E23141" s="421">
        <v>439</v>
      </c>
      <c r="F23141" s="413">
        <v>167.28</v>
      </c>
      <c r="G23141" s="414">
        <f t="shared" si="722"/>
        <v>2.6243424198947873</v>
      </c>
      <c r="H23141" s="415">
        <f t="shared" si="723"/>
        <v>2.6243424198947873</v>
      </c>
    </row>
    <row r="23142" spans="1:8" ht="15" hidden="1" thickBot="1">
      <c r="A23142" s="409">
        <v>202211</v>
      </c>
      <c r="B23142" s="196" t="s">
        <v>1637</v>
      </c>
      <c r="C23142" s="197" t="s">
        <v>1558</v>
      </c>
      <c r="D23142" s="198" t="s">
        <v>337</v>
      </c>
      <c r="E23142" s="421">
        <v>19028</v>
      </c>
      <c r="F23142" s="413">
        <v>167.28</v>
      </c>
      <c r="G23142" s="414">
        <f t="shared" si="722"/>
        <v>113.74940219990435</v>
      </c>
      <c r="H23142" s="415">
        <f t="shared" si="723"/>
        <v>0.56874701099952174</v>
      </c>
    </row>
    <row r="23143" spans="1:8" ht="15" hidden="1" thickBot="1">
      <c r="A23143" s="409">
        <v>202211</v>
      </c>
      <c r="B23143" s="196" t="s">
        <v>1638</v>
      </c>
      <c r="C23143" s="197" t="s">
        <v>1558</v>
      </c>
      <c r="D23143" s="198" t="s">
        <v>337</v>
      </c>
      <c r="E23143" s="421">
        <v>31550</v>
      </c>
      <c r="F23143" s="413">
        <v>167.28</v>
      </c>
      <c r="G23143" s="414">
        <f t="shared" si="722"/>
        <v>188.60593017694882</v>
      </c>
      <c r="H23143" s="415">
        <f t="shared" si="723"/>
        <v>0.94302965088474411</v>
      </c>
    </row>
    <row r="23144" spans="1:8" ht="15" hidden="1" thickBot="1">
      <c r="A23144" s="409">
        <v>202211</v>
      </c>
      <c r="B23144" s="196" t="s">
        <v>1639</v>
      </c>
      <c r="C23144" s="197" t="s">
        <v>1558</v>
      </c>
      <c r="D23144" s="198" t="s">
        <v>339</v>
      </c>
      <c r="E23144" s="421">
        <v>158</v>
      </c>
      <c r="F23144" s="413">
        <v>167.28</v>
      </c>
      <c r="G23144" s="414">
        <f t="shared" si="722"/>
        <v>0.94452415112386412</v>
      </c>
      <c r="H23144" s="415">
        <f t="shared" si="723"/>
        <v>0.94452415112386412</v>
      </c>
    </row>
    <row r="23145" spans="1:8" ht="15" hidden="1" thickBot="1">
      <c r="A23145" s="409">
        <v>202211</v>
      </c>
      <c r="B23145" s="196" t="s">
        <v>1640</v>
      </c>
      <c r="C23145" s="197" t="s">
        <v>1558</v>
      </c>
      <c r="D23145" s="198" t="s">
        <v>337</v>
      </c>
      <c r="E23145" s="421">
        <v>31550</v>
      </c>
      <c r="F23145" s="413">
        <v>167.28</v>
      </c>
      <c r="G23145" s="414">
        <f t="shared" si="722"/>
        <v>188.60593017694882</v>
      </c>
      <c r="H23145" s="415">
        <f t="shared" si="723"/>
        <v>0.94302965088474411</v>
      </c>
    </row>
    <row r="23146" spans="1:8" ht="15" hidden="1" thickBot="1">
      <c r="A23146" s="409">
        <v>202211</v>
      </c>
      <c r="B23146" s="196" t="s">
        <v>1641</v>
      </c>
      <c r="C23146" s="197" t="s">
        <v>1558</v>
      </c>
      <c r="D23146" s="198" t="s">
        <v>337</v>
      </c>
      <c r="E23146" s="421">
        <v>31550</v>
      </c>
      <c r="F23146" s="413">
        <v>167.28</v>
      </c>
      <c r="G23146" s="414">
        <f t="shared" si="722"/>
        <v>188.60593017694882</v>
      </c>
      <c r="H23146" s="415">
        <f t="shared" si="723"/>
        <v>0.94302965088474411</v>
      </c>
    </row>
    <row r="23147" spans="1:8" ht="15" hidden="1" thickBot="1">
      <c r="A23147" s="409">
        <v>202211</v>
      </c>
      <c r="B23147" s="196" t="s">
        <v>1642</v>
      </c>
      <c r="C23147" s="197" t="s">
        <v>1558</v>
      </c>
      <c r="D23147" s="198" t="s">
        <v>337</v>
      </c>
      <c r="E23147" s="421">
        <v>31550</v>
      </c>
      <c r="F23147" s="413">
        <v>167.28</v>
      </c>
      <c r="G23147" s="414">
        <f t="shared" si="722"/>
        <v>188.60593017694882</v>
      </c>
      <c r="H23147" s="415">
        <f t="shared" si="723"/>
        <v>0.94302965088474411</v>
      </c>
    </row>
    <row r="23148" spans="1:8" ht="15" hidden="1" thickBot="1">
      <c r="A23148" s="409">
        <v>202211</v>
      </c>
      <c r="B23148" s="196" t="s">
        <v>1643</v>
      </c>
      <c r="C23148" s="197" t="s">
        <v>1558</v>
      </c>
      <c r="D23148" s="198" t="s">
        <v>350</v>
      </c>
      <c r="E23148" s="421">
        <v>0.01</v>
      </c>
      <c r="F23148" s="413">
        <v>167.28</v>
      </c>
      <c r="G23148" s="414">
        <f t="shared" si="722"/>
        <v>5.9780009564801534E-5</v>
      </c>
      <c r="H23148" s="415" t="str">
        <f t="shared" si="723"/>
        <v>VER</v>
      </c>
    </row>
    <row r="23149" spans="1:8" ht="15" hidden="1" thickBot="1">
      <c r="A23149" s="409">
        <v>202211</v>
      </c>
      <c r="B23149" s="196" t="s">
        <v>1644</v>
      </c>
      <c r="C23149" s="197" t="s">
        <v>1558</v>
      </c>
      <c r="D23149" s="198" t="s">
        <v>337</v>
      </c>
      <c r="E23149" s="421">
        <v>31550</v>
      </c>
      <c r="F23149" s="413">
        <v>167.28</v>
      </c>
      <c r="G23149" s="414">
        <f t="shared" si="722"/>
        <v>188.60593017694882</v>
      </c>
      <c r="H23149" s="415">
        <f t="shared" si="723"/>
        <v>0.94302965088474411</v>
      </c>
    </row>
    <row r="23150" spans="1:8" ht="15" hidden="1" thickBot="1">
      <c r="A23150" s="409">
        <v>202211</v>
      </c>
      <c r="B23150" s="196" t="s">
        <v>1645</v>
      </c>
      <c r="C23150" s="197" t="s">
        <v>1558</v>
      </c>
      <c r="D23150" s="198" t="s">
        <v>337</v>
      </c>
      <c r="E23150" s="421">
        <v>31550</v>
      </c>
      <c r="F23150" s="413">
        <v>167.28</v>
      </c>
      <c r="G23150" s="414">
        <f t="shared" si="722"/>
        <v>188.60593017694882</v>
      </c>
      <c r="H23150" s="415">
        <f t="shared" si="723"/>
        <v>0.94302965088474411</v>
      </c>
    </row>
    <row r="23151" spans="1:8" ht="15" hidden="1" thickBot="1">
      <c r="A23151" s="409">
        <v>202211</v>
      </c>
      <c r="B23151" s="196" t="s">
        <v>1646</v>
      </c>
      <c r="C23151" s="197" t="s">
        <v>1558</v>
      </c>
      <c r="D23151" s="198" t="s">
        <v>337</v>
      </c>
      <c r="E23151" s="421">
        <v>23688</v>
      </c>
      <c r="F23151" s="413">
        <v>167.28</v>
      </c>
      <c r="G23151" s="414">
        <f t="shared" si="722"/>
        <v>141.60688665710185</v>
      </c>
      <c r="H23151" s="415">
        <f t="shared" si="723"/>
        <v>0.7080344332855093</v>
      </c>
    </row>
    <row r="23152" spans="1:8" ht="15" hidden="1" thickBot="1">
      <c r="A23152" s="409">
        <v>202211</v>
      </c>
      <c r="B23152" s="196" t="s">
        <v>1647</v>
      </c>
      <c r="C23152" s="197" t="s">
        <v>1558</v>
      </c>
      <c r="D23152" s="198" t="s">
        <v>337</v>
      </c>
      <c r="E23152" s="421">
        <v>23763</v>
      </c>
      <c r="F23152" s="413">
        <v>167.28</v>
      </c>
      <c r="G23152" s="414">
        <f t="shared" si="722"/>
        <v>142.05523672883788</v>
      </c>
      <c r="H23152" s="415">
        <f t="shared" si="723"/>
        <v>0.71027618364418943</v>
      </c>
    </row>
    <row r="23153" spans="1:8" ht="15" hidden="1" thickBot="1">
      <c r="A23153" s="409">
        <v>202211</v>
      </c>
      <c r="B23153" s="196" t="s">
        <v>1648</v>
      </c>
      <c r="C23153" s="197" t="s">
        <v>1558</v>
      </c>
      <c r="D23153" s="198" t="s">
        <v>337</v>
      </c>
      <c r="E23153" s="421">
        <v>114706</v>
      </c>
      <c r="F23153" s="413">
        <v>167.28</v>
      </c>
      <c r="G23153" s="414">
        <f t="shared" si="722"/>
        <v>685.71257771401247</v>
      </c>
      <c r="H23153" s="415">
        <f t="shared" si="723"/>
        <v>3.4285628885700623</v>
      </c>
    </row>
    <row r="23154" spans="1:8" ht="15" hidden="1" thickBot="1">
      <c r="A23154" s="409">
        <v>202211</v>
      </c>
      <c r="B23154" s="196" t="s">
        <v>1649</v>
      </c>
      <c r="C23154" s="197" t="s">
        <v>1558</v>
      </c>
      <c r="D23154" s="198" t="s">
        <v>337</v>
      </c>
      <c r="E23154" s="421">
        <v>114706</v>
      </c>
      <c r="F23154" s="413">
        <v>167.28</v>
      </c>
      <c r="G23154" s="414">
        <f t="shared" si="722"/>
        <v>685.71257771401247</v>
      </c>
      <c r="H23154" s="415">
        <f t="shared" si="723"/>
        <v>3.4285628885700623</v>
      </c>
    </row>
    <row r="23155" spans="1:8" ht="15" hidden="1" thickBot="1">
      <c r="A23155" s="409">
        <v>202211</v>
      </c>
      <c r="B23155" s="196" t="s">
        <v>1650</v>
      </c>
      <c r="C23155" s="197" t="s">
        <v>1558</v>
      </c>
      <c r="D23155" s="198" t="s">
        <v>337</v>
      </c>
      <c r="E23155" s="421">
        <v>114706</v>
      </c>
      <c r="F23155" s="413">
        <v>167.28</v>
      </c>
      <c r="G23155" s="414">
        <f t="shared" si="722"/>
        <v>685.71257771401247</v>
      </c>
      <c r="H23155" s="415">
        <f t="shared" si="723"/>
        <v>3.4285628885700623</v>
      </c>
    </row>
    <row r="23156" spans="1:8" ht="15" hidden="1" thickBot="1">
      <c r="A23156" s="409">
        <v>202211</v>
      </c>
      <c r="B23156" s="196" t="s">
        <v>1651</v>
      </c>
      <c r="C23156" s="197" t="s">
        <v>1558</v>
      </c>
      <c r="D23156" s="198" t="s">
        <v>337</v>
      </c>
      <c r="E23156" s="421">
        <v>114706</v>
      </c>
      <c r="F23156" s="413">
        <v>167.28</v>
      </c>
      <c r="G23156" s="414">
        <f t="shared" si="722"/>
        <v>685.71257771401247</v>
      </c>
      <c r="H23156" s="415">
        <f t="shared" si="723"/>
        <v>3.4285628885700623</v>
      </c>
    </row>
    <row r="23157" spans="1:8" ht="15" hidden="1" thickBot="1">
      <c r="A23157" s="409">
        <v>202211</v>
      </c>
      <c r="B23157" s="196" t="s">
        <v>1652</v>
      </c>
      <c r="C23157" s="197" t="s">
        <v>1558</v>
      </c>
      <c r="D23157" s="198" t="s">
        <v>337</v>
      </c>
      <c r="E23157" s="421">
        <v>114706</v>
      </c>
      <c r="F23157" s="413">
        <v>167.28</v>
      </c>
      <c r="G23157" s="414">
        <f t="shared" si="722"/>
        <v>685.71257771401247</v>
      </c>
      <c r="H23157" s="415">
        <f t="shared" si="723"/>
        <v>3.4285628885700623</v>
      </c>
    </row>
    <row r="23158" spans="1:8" ht="15" hidden="1" thickBot="1">
      <c r="A23158" s="409">
        <v>202211</v>
      </c>
      <c r="B23158" s="196" t="s">
        <v>1653</v>
      </c>
      <c r="C23158" s="197" t="s">
        <v>1558</v>
      </c>
      <c r="D23158" s="198" t="s">
        <v>337</v>
      </c>
      <c r="E23158" s="421">
        <v>9712</v>
      </c>
      <c r="F23158" s="413">
        <v>167.28</v>
      </c>
      <c r="G23158" s="414">
        <f t="shared" si="722"/>
        <v>58.058345289335243</v>
      </c>
      <c r="H23158" s="415">
        <f t="shared" si="723"/>
        <v>0.29029172644667622</v>
      </c>
    </row>
    <row r="23159" spans="1:8" ht="15" hidden="1" thickBot="1">
      <c r="A23159" s="409">
        <v>202211</v>
      </c>
      <c r="B23159" s="196" t="s">
        <v>1654</v>
      </c>
      <c r="C23159" s="197" t="s">
        <v>1558</v>
      </c>
      <c r="D23159" s="198" t="s">
        <v>337</v>
      </c>
      <c r="E23159" s="421">
        <v>104982</v>
      </c>
      <c r="F23159" s="413">
        <v>167.28</v>
      </c>
      <c r="G23159" s="414">
        <f t="shared" si="722"/>
        <v>627.58249641319946</v>
      </c>
      <c r="H23159" s="415">
        <f t="shared" si="723"/>
        <v>3.1379124820659974</v>
      </c>
    </row>
    <row r="23160" spans="1:8" ht="15" hidden="1" thickBot="1">
      <c r="A23160" s="409">
        <v>202211</v>
      </c>
      <c r="B23160" s="196" t="s">
        <v>1655</v>
      </c>
      <c r="C23160" s="197" t="s">
        <v>1558</v>
      </c>
      <c r="D23160" s="198" t="s">
        <v>339</v>
      </c>
      <c r="E23160" s="421">
        <v>525</v>
      </c>
      <c r="F23160" s="413">
        <v>167.28</v>
      </c>
      <c r="G23160" s="414">
        <f t="shared" si="722"/>
        <v>3.1384505021520801</v>
      </c>
      <c r="H23160" s="415">
        <f t="shared" si="723"/>
        <v>3.1384505021520801</v>
      </c>
    </row>
    <row r="23161" spans="1:8" ht="15" hidden="1" thickBot="1">
      <c r="A23161" s="409">
        <v>202211</v>
      </c>
      <c r="B23161" s="196" t="s">
        <v>1656</v>
      </c>
      <c r="C23161" s="197" t="s">
        <v>1558</v>
      </c>
      <c r="D23161" s="198" t="s">
        <v>337</v>
      </c>
      <c r="E23161" s="421">
        <v>124504</v>
      </c>
      <c r="F23161" s="413">
        <v>167.28</v>
      </c>
      <c r="G23161" s="414">
        <f t="shared" si="722"/>
        <v>744.28503108560494</v>
      </c>
      <c r="H23161" s="415">
        <f t="shared" si="723"/>
        <v>3.7214251554280247</v>
      </c>
    </row>
    <row r="23162" spans="1:8" ht="15" hidden="1" thickBot="1">
      <c r="A23162" s="409">
        <v>202211</v>
      </c>
      <c r="B23162" s="196" t="s">
        <v>1657</v>
      </c>
      <c r="C23162" s="197" t="s">
        <v>1558</v>
      </c>
      <c r="D23162" s="198" t="s">
        <v>337</v>
      </c>
      <c r="E23162" s="421">
        <v>67366</v>
      </c>
      <c r="F23162" s="413">
        <v>167.28</v>
      </c>
      <c r="G23162" s="414">
        <f t="shared" si="722"/>
        <v>402.71401243424197</v>
      </c>
      <c r="H23162" s="415">
        <f t="shared" si="723"/>
        <v>2.01357006217121</v>
      </c>
    </row>
    <row r="23163" spans="1:8" ht="15" hidden="1" thickBot="1">
      <c r="A23163" s="409">
        <v>202211</v>
      </c>
      <c r="B23163" s="196" t="s">
        <v>1658</v>
      </c>
      <c r="C23163" s="197" t="s">
        <v>1558</v>
      </c>
      <c r="D23163" s="198" t="s">
        <v>337</v>
      </c>
      <c r="E23163" s="421">
        <v>140271</v>
      </c>
      <c r="F23163" s="413">
        <v>167.28</v>
      </c>
      <c r="G23163" s="414">
        <f t="shared" si="722"/>
        <v>838.54017216642751</v>
      </c>
      <c r="H23163" s="415">
        <f t="shared" si="723"/>
        <v>4.1927008608321374</v>
      </c>
    </row>
    <row r="23164" spans="1:8" ht="15" hidden="1" thickBot="1">
      <c r="A23164" s="409">
        <v>202211</v>
      </c>
      <c r="B23164" s="196" t="s">
        <v>1659</v>
      </c>
      <c r="C23164" s="197" t="s">
        <v>1558</v>
      </c>
      <c r="D23164" s="198" t="s">
        <v>337</v>
      </c>
      <c r="E23164" s="421">
        <v>140271</v>
      </c>
      <c r="F23164" s="413">
        <v>167.28</v>
      </c>
      <c r="G23164" s="414">
        <f t="shared" si="722"/>
        <v>838.54017216642751</v>
      </c>
      <c r="H23164" s="415">
        <f t="shared" si="723"/>
        <v>4.1927008608321374</v>
      </c>
    </row>
    <row r="23165" spans="1:8" ht="15" hidden="1" thickBot="1">
      <c r="A23165" s="409">
        <v>202211</v>
      </c>
      <c r="B23165" s="196" t="s">
        <v>1660</v>
      </c>
      <c r="C23165" s="197" t="s">
        <v>1558</v>
      </c>
      <c r="D23165" s="198" t="s">
        <v>337</v>
      </c>
      <c r="E23165" s="421">
        <v>167753</v>
      </c>
      <c r="F23165" s="413">
        <v>167.28</v>
      </c>
      <c r="G23165" s="414">
        <f t="shared" si="722"/>
        <v>1002.8275944524152</v>
      </c>
      <c r="H23165" s="415">
        <f t="shared" si="723"/>
        <v>5.014137972262076</v>
      </c>
    </row>
    <row r="23166" spans="1:8" ht="15" hidden="1" thickBot="1">
      <c r="A23166" s="409">
        <v>202211</v>
      </c>
      <c r="B23166" s="196" t="s">
        <v>1661</v>
      </c>
      <c r="C23166" s="197" t="s">
        <v>1558</v>
      </c>
      <c r="D23166" s="198" t="s">
        <v>337</v>
      </c>
      <c r="E23166" s="421">
        <v>104982</v>
      </c>
      <c r="F23166" s="413">
        <v>167.28</v>
      </c>
      <c r="G23166" s="414">
        <f t="shared" si="722"/>
        <v>627.58249641319946</v>
      </c>
      <c r="H23166" s="415">
        <f t="shared" si="723"/>
        <v>3.1379124820659974</v>
      </c>
    </row>
    <row r="23167" spans="1:8" ht="15" hidden="1" thickBot="1">
      <c r="A23167" s="409">
        <v>202211</v>
      </c>
      <c r="B23167" s="196" t="s">
        <v>1662</v>
      </c>
      <c r="C23167" s="197" t="s">
        <v>1558</v>
      </c>
      <c r="D23167" s="198" t="s">
        <v>350</v>
      </c>
      <c r="E23167" s="421">
        <v>0.01</v>
      </c>
      <c r="F23167" s="413">
        <v>167.28</v>
      </c>
      <c r="G23167" s="414">
        <f t="shared" si="722"/>
        <v>5.9780009564801534E-5</v>
      </c>
      <c r="H23167" s="415" t="str">
        <f t="shared" si="723"/>
        <v>VER</v>
      </c>
    </row>
    <row r="23168" spans="1:8" ht="15" hidden="1" thickBot="1">
      <c r="A23168" s="409">
        <v>202211</v>
      </c>
      <c r="B23168" s="196" t="s">
        <v>1663</v>
      </c>
      <c r="C23168" s="197" t="s">
        <v>1558</v>
      </c>
      <c r="D23168" s="198" t="s">
        <v>337</v>
      </c>
      <c r="E23168" s="421">
        <v>104982</v>
      </c>
      <c r="F23168" s="413">
        <v>167.28</v>
      </c>
      <c r="G23168" s="414">
        <f t="shared" si="722"/>
        <v>627.58249641319946</v>
      </c>
      <c r="H23168" s="415">
        <f t="shared" si="723"/>
        <v>3.1379124820659974</v>
      </c>
    </row>
    <row r="23169" spans="1:8" ht="15" hidden="1" thickBot="1">
      <c r="A23169" s="409">
        <v>202211</v>
      </c>
      <c r="B23169" s="196" t="s">
        <v>1664</v>
      </c>
      <c r="C23169" s="197" t="s">
        <v>1558</v>
      </c>
      <c r="D23169" s="198" t="s">
        <v>337</v>
      </c>
      <c r="E23169" s="421">
        <v>104982</v>
      </c>
      <c r="F23169" s="413">
        <v>167.28</v>
      </c>
      <c r="G23169" s="414">
        <f t="shared" si="722"/>
        <v>627.58249641319946</v>
      </c>
      <c r="H23169" s="415">
        <f t="shared" si="723"/>
        <v>3.1379124820659974</v>
      </c>
    </row>
    <row r="23170" spans="1:8" ht="15" hidden="1" thickBot="1">
      <c r="A23170" s="409">
        <v>202211</v>
      </c>
      <c r="B23170" s="196" t="s">
        <v>1665</v>
      </c>
      <c r="C23170" s="197" t="s">
        <v>1558</v>
      </c>
      <c r="D23170" s="198" t="s">
        <v>339</v>
      </c>
      <c r="E23170" s="421">
        <v>525</v>
      </c>
      <c r="F23170" s="413">
        <v>167.28</v>
      </c>
      <c r="G23170" s="414">
        <f t="shared" ref="G23170:G23233" si="724">+E23170/F23170</f>
        <v>3.1384505021520801</v>
      </c>
      <c r="H23170" s="415">
        <f t="shared" ref="H23170:H23233" si="725">IF(D23170="TB",G23170/200,IF(D23170="LT",G23170,"VER"))</f>
        <v>3.1384505021520801</v>
      </c>
    </row>
    <row r="23171" spans="1:8" ht="15" hidden="1" thickBot="1">
      <c r="A23171" s="409">
        <v>202211</v>
      </c>
      <c r="B23171" s="196" t="s">
        <v>1666</v>
      </c>
      <c r="C23171" s="197" t="s">
        <v>1558</v>
      </c>
      <c r="D23171" s="198" t="s">
        <v>337</v>
      </c>
      <c r="E23171" s="421">
        <v>114706</v>
      </c>
      <c r="F23171" s="413">
        <v>167.28</v>
      </c>
      <c r="G23171" s="414">
        <f t="shared" si="724"/>
        <v>685.71257771401247</v>
      </c>
      <c r="H23171" s="415">
        <f t="shared" si="725"/>
        <v>3.4285628885700623</v>
      </c>
    </row>
    <row r="23172" spans="1:8" ht="15" hidden="1" thickBot="1">
      <c r="A23172" s="409">
        <v>202211</v>
      </c>
      <c r="B23172" s="196" t="s">
        <v>1667</v>
      </c>
      <c r="C23172" s="197" t="s">
        <v>1558</v>
      </c>
      <c r="D23172" s="198" t="s">
        <v>339</v>
      </c>
      <c r="E23172" s="421">
        <v>574</v>
      </c>
      <c r="F23172" s="413">
        <v>167.28</v>
      </c>
      <c r="G23172" s="414">
        <f t="shared" si="724"/>
        <v>3.4313725490196076</v>
      </c>
      <c r="H23172" s="415">
        <f t="shared" si="725"/>
        <v>3.4313725490196076</v>
      </c>
    </row>
    <row r="23173" spans="1:8" ht="15" hidden="1" thickBot="1">
      <c r="A23173" s="409">
        <v>202211</v>
      </c>
      <c r="B23173" s="196" t="s">
        <v>1668</v>
      </c>
      <c r="C23173" s="197" t="s">
        <v>1558</v>
      </c>
      <c r="D23173" s="198" t="s">
        <v>337</v>
      </c>
      <c r="E23173" s="421">
        <v>114706</v>
      </c>
      <c r="F23173" s="413">
        <v>167.28</v>
      </c>
      <c r="G23173" s="414">
        <f t="shared" si="724"/>
        <v>685.71257771401247</v>
      </c>
      <c r="H23173" s="415">
        <f t="shared" si="725"/>
        <v>3.4285628885700623</v>
      </c>
    </row>
    <row r="23174" spans="1:8" ht="15" hidden="1" thickBot="1">
      <c r="A23174" s="409">
        <v>202211</v>
      </c>
      <c r="B23174" s="196" t="s">
        <v>1669</v>
      </c>
      <c r="C23174" s="197" t="s">
        <v>1558</v>
      </c>
      <c r="D23174" s="198" t="s">
        <v>339</v>
      </c>
      <c r="E23174" s="421">
        <v>574</v>
      </c>
      <c r="F23174" s="413">
        <v>167.28</v>
      </c>
      <c r="G23174" s="414">
        <f t="shared" si="724"/>
        <v>3.4313725490196076</v>
      </c>
      <c r="H23174" s="415">
        <f t="shared" si="725"/>
        <v>3.4313725490196076</v>
      </c>
    </row>
    <row r="23175" spans="1:8" ht="15" hidden="1" thickBot="1">
      <c r="A23175" s="409">
        <v>202211</v>
      </c>
      <c r="B23175" s="196" t="s">
        <v>1670</v>
      </c>
      <c r="C23175" s="197" t="s">
        <v>1558</v>
      </c>
      <c r="D23175" s="198" t="s">
        <v>337</v>
      </c>
      <c r="E23175" s="421">
        <v>114706</v>
      </c>
      <c r="F23175" s="413">
        <v>167.28</v>
      </c>
      <c r="G23175" s="414">
        <f t="shared" si="724"/>
        <v>685.71257771401247</v>
      </c>
      <c r="H23175" s="415">
        <f t="shared" si="725"/>
        <v>3.4285628885700623</v>
      </c>
    </row>
    <row r="23176" spans="1:8" ht="15" hidden="1" thickBot="1">
      <c r="A23176" s="409">
        <v>202211</v>
      </c>
      <c r="B23176" s="196" t="s">
        <v>1671</v>
      </c>
      <c r="C23176" s="197" t="s">
        <v>1558</v>
      </c>
      <c r="D23176" s="198" t="s">
        <v>339</v>
      </c>
      <c r="E23176" s="421">
        <v>574</v>
      </c>
      <c r="F23176" s="413">
        <v>167.28</v>
      </c>
      <c r="G23176" s="414">
        <f t="shared" si="724"/>
        <v>3.4313725490196076</v>
      </c>
      <c r="H23176" s="415">
        <f t="shared" si="725"/>
        <v>3.4313725490196076</v>
      </c>
    </row>
    <row r="23177" spans="1:8" ht="15" hidden="1" thickBot="1">
      <c r="A23177" s="409">
        <v>202211</v>
      </c>
      <c r="B23177" s="196" t="s">
        <v>1672</v>
      </c>
      <c r="C23177" s="197" t="s">
        <v>1558</v>
      </c>
      <c r="D23177" s="198" t="s">
        <v>337</v>
      </c>
      <c r="E23177" s="421">
        <v>167753</v>
      </c>
      <c r="F23177" s="413">
        <v>167.28</v>
      </c>
      <c r="G23177" s="414">
        <f t="shared" si="724"/>
        <v>1002.8275944524152</v>
      </c>
      <c r="H23177" s="415">
        <f t="shared" si="725"/>
        <v>5.014137972262076</v>
      </c>
    </row>
    <row r="23178" spans="1:8" ht="15" hidden="1" thickBot="1">
      <c r="A23178" s="409">
        <v>202211</v>
      </c>
      <c r="B23178" s="196" t="s">
        <v>1673</v>
      </c>
      <c r="C23178" s="197" t="s">
        <v>1558</v>
      </c>
      <c r="D23178" s="198" t="s">
        <v>337</v>
      </c>
      <c r="E23178" s="421">
        <v>151264</v>
      </c>
      <c r="F23178" s="413">
        <v>167.28</v>
      </c>
      <c r="G23178" s="414">
        <f t="shared" si="724"/>
        <v>904.25633668101386</v>
      </c>
      <c r="H23178" s="415">
        <f t="shared" si="725"/>
        <v>4.5212816834050695</v>
      </c>
    </row>
    <row r="23179" spans="1:8" ht="15" hidden="1" thickBot="1">
      <c r="A23179" s="409">
        <v>202211</v>
      </c>
      <c r="B23179" s="196" t="s">
        <v>1674</v>
      </c>
      <c r="C23179" s="197" t="s">
        <v>1558</v>
      </c>
      <c r="D23179" s="198" t="s">
        <v>337</v>
      </c>
      <c r="E23179" s="421">
        <v>167753</v>
      </c>
      <c r="F23179" s="413">
        <v>167.28</v>
      </c>
      <c r="G23179" s="414">
        <f t="shared" si="724"/>
        <v>1002.8275944524152</v>
      </c>
      <c r="H23179" s="415">
        <f t="shared" si="725"/>
        <v>5.014137972262076</v>
      </c>
    </row>
    <row r="23180" spans="1:8" ht="15" hidden="1" thickBot="1">
      <c r="A23180" s="409">
        <v>202211</v>
      </c>
      <c r="B23180" s="196" t="s">
        <v>1675</v>
      </c>
      <c r="C23180" s="197" t="s">
        <v>1558</v>
      </c>
      <c r="D23180" s="198" t="s">
        <v>337</v>
      </c>
      <c r="E23180" s="421">
        <v>167360</v>
      </c>
      <c r="F23180" s="413">
        <v>167.28</v>
      </c>
      <c r="G23180" s="414">
        <f t="shared" si="724"/>
        <v>1000.4782400765184</v>
      </c>
      <c r="H23180" s="415">
        <f t="shared" si="725"/>
        <v>5.0023912003825926</v>
      </c>
    </row>
    <row r="23181" spans="1:8" ht="15" hidden="1" thickBot="1">
      <c r="A23181" s="409">
        <v>202211</v>
      </c>
      <c r="B23181" s="196" t="s">
        <v>1676</v>
      </c>
      <c r="C23181" s="197" t="s">
        <v>1558</v>
      </c>
      <c r="D23181" s="198" t="s">
        <v>337</v>
      </c>
      <c r="E23181" s="421">
        <v>104982</v>
      </c>
      <c r="F23181" s="413">
        <v>167.28</v>
      </c>
      <c r="G23181" s="414">
        <f t="shared" si="724"/>
        <v>627.58249641319946</v>
      </c>
      <c r="H23181" s="415">
        <f t="shared" si="725"/>
        <v>3.1379124820659974</v>
      </c>
    </row>
    <row r="23182" spans="1:8" ht="15" hidden="1" thickBot="1">
      <c r="A23182" s="409">
        <v>202211</v>
      </c>
      <c r="B23182" s="196" t="s">
        <v>1677</v>
      </c>
      <c r="C23182" s="197" t="s">
        <v>1558</v>
      </c>
      <c r="D23182" s="198" t="s">
        <v>337</v>
      </c>
      <c r="E23182" s="421">
        <v>98601</v>
      </c>
      <c r="F23182" s="413">
        <v>167.28</v>
      </c>
      <c r="G23182" s="414">
        <f t="shared" si="724"/>
        <v>589.43687230989951</v>
      </c>
      <c r="H23182" s="415">
        <f t="shared" si="725"/>
        <v>2.9471843615494975</v>
      </c>
    </row>
    <row r="23183" spans="1:8" ht="15" hidden="1" thickBot="1">
      <c r="A23183" s="409">
        <v>202211</v>
      </c>
      <c r="B23183" s="196" t="s">
        <v>1678</v>
      </c>
      <c r="C23183" s="197" t="s">
        <v>1558</v>
      </c>
      <c r="D23183" s="198" t="s">
        <v>337</v>
      </c>
      <c r="E23183" s="421">
        <v>22641</v>
      </c>
      <c r="F23183" s="413">
        <v>167.28</v>
      </c>
      <c r="G23183" s="414">
        <f t="shared" si="724"/>
        <v>135.34791965566714</v>
      </c>
      <c r="H23183" s="415">
        <f t="shared" si="725"/>
        <v>0.67673959827833574</v>
      </c>
    </row>
    <row r="23184" spans="1:8" ht="15" hidden="1" thickBot="1">
      <c r="A23184" s="409">
        <v>202211</v>
      </c>
      <c r="B23184" s="196" t="s">
        <v>1679</v>
      </c>
      <c r="C23184" s="197" t="s">
        <v>1558</v>
      </c>
      <c r="D23184" s="198" t="s">
        <v>339</v>
      </c>
      <c r="E23184" s="421">
        <v>113</v>
      </c>
      <c r="F23184" s="413">
        <v>167.28</v>
      </c>
      <c r="G23184" s="414">
        <f t="shared" si="724"/>
        <v>0.67551410808225731</v>
      </c>
      <c r="H23184" s="415">
        <f t="shared" si="725"/>
        <v>0.67551410808225731</v>
      </c>
    </row>
    <row r="23185" spans="1:8" ht="15" hidden="1" thickBot="1">
      <c r="A23185" s="409">
        <v>202211</v>
      </c>
      <c r="B23185" s="196" t="s">
        <v>1680</v>
      </c>
      <c r="C23185" s="197" t="s">
        <v>1558</v>
      </c>
      <c r="D23185" s="198" t="s">
        <v>337</v>
      </c>
      <c r="E23185" s="421">
        <v>22641</v>
      </c>
      <c r="F23185" s="413">
        <v>167.28</v>
      </c>
      <c r="G23185" s="414">
        <f t="shared" si="724"/>
        <v>135.34791965566714</v>
      </c>
      <c r="H23185" s="415">
        <f t="shared" si="725"/>
        <v>0.67673959827833574</v>
      </c>
    </row>
    <row r="23186" spans="1:8" ht="15" hidden="1" thickBot="1">
      <c r="A23186" s="409">
        <v>202211</v>
      </c>
      <c r="B23186" s="196" t="s">
        <v>1681</v>
      </c>
      <c r="C23186" s="197" t="s">
        <v>1558</v>
      </c>
      <c r="D23186" s="198" t="s">
        <v>339</v>
      </c>
      <c r="E23186" s="421">
        <v>113</v>
      </c>
      <c r="F23186" s="413">
        <v>167.28</v>
      </c>
      <c r="G23186" s="414">
        <f t="shared" si="724"/>
        <v>0.67551410808225731</v>
      </c>
      <c r="H23186" s="415">
        <f t="shared" si="725"/>
        <v>0.67551410808225731</v>
      </c>
    </row>
    <row r="23187" spans="1:8" ht="15" hidden="1" thickBot="1">
      <c r="A23187" s="409">
        <v>202211</v>
      </c>
      <c r="B23187" s="196" t="s">
        <v>1682</v>
      </c>
      <c r="C23187" s="197" t="s">
        <v>1558</v>
      </c>
      <c r="D23187" s="198" t="s">
        <v>337</v>
      </c>
      <c r="E23187" s="421">
        <v>22641</v>
      </c>
      <c r="F23187" s="413">
        <v>167.28</v>
      </c>
      <c r="G23187" s="414">
        <f t="shared" si="724"/>
        <v>135.34791965566714</v>
      </c>
      <c r="H23187" s="415">
        <f t="shared" si="725"/>
        <v>0.67673959827833574</v>
      </c>
    </row>
    <row r="23188" spans="1:8" ht="15" hidden="1" thickBot="1">
      <c r="A23188" s="409">
        <v>202211</v>
      </c>
      <c r="B23188" s="196" t="s">
        <v>1683</v>
      </c>
      <c r="C23188" s="197" t="s">
        <v>1558</v>
      </c>
      <c r="D23188" s="198" t="s">
        <v>339</v>
      </c>
      <c r="E23188" s="421">
        <v>113</v>
      </c>
      <c r="F23188" s="413">
        <v>167.28</v>
      </c>
      <c r="G23188" s="414">
        <f t="shared" si="724"/>
        <v>0.67551410808225731</v>
      </c>
      <c r="H23188" s="415">
        <f t="shared" si="725"/>
        <v>0.67551410808225731</v>
      </c>
    </row>
    <row r="23189" spans="1:8" ht="15" hidden="1" thickBot="1">
      <c r="A23189" s="409">
        <v>202211</v>
      </c>
      <c r="B23189" s="196" t="s">
        <v>1684</v>
      </c>
      <c r="C23189" s="197" t="s">
        <v>1558</v>
      </c>
      <c r="D23189" s="198" t="s">
        <v>337</v>
      </c>
      <c r="E23189" s="421">
        <v>114706</v>
      </c>
      <c r="F23189" s="413">
        <v>167.28</v>
      </c>
      <c r="G23189" s="414">
        <f t="shared" si="724"/>
        <v>685.71257771401247</v>
      </c>
      <c r="H23189" s="415">
        <f t="shared" si="725"/>
        <v>3.4285628885700623</v>
      </c>
    </row>
    <row r="23190" spans="1:8" ht="15" hidden="1" thickBot="1">
      <c r="A23190" s="409">
        <v>202211</v>
      </c>
      <c r="B23190" s="196" t="s">
        <v>1685</v>
      </c>
      <c r="C23190" s="197" t="s">
        <v>1558</v>
      </c>
      <c r="D23190" s="198" t="s">
        <v>350</v>
      </c>
      <c r="E23190" s="421">
        <v>0.01</v>
      </c>
      <c r="F23190" s="413">
        <v>167.28</v>
      </c>
      <c r="G23190" s="414">
        <f t="shared" si="724"/>
        <v>5.9780009564801534E-5</v>
      </c>
      <c r="H23190" s="415" t="str">
        <f t="shared" si="725"/>
        <v>VER</v>
      </c>
    </row>
    <row r="23191" spans="1:8" ht="15" hidden="1" thickBot="1">
      <c r="A23191" s="409">
        <v>202211</v>
      </c>
      <c r="B23191" s="196" t="s">
        <v>1686</v>
      </c>
      <c r="C23191" s="197" t="s">
        <v>1558</v>
      </c>
      <c r="D23191" s="198" t="s">
        <v>337</v>
      </c>
      <c r="E23191" s="421">
        <v>86710</v>
      </c>
      <c r="F23191" s="413">
        <v>167.28</v>
      </c>
      <c r="G23191" s="414">
        <f t="shared" si="724"/>
        <v>518.35246293639409</v>
      </c>
      <c r="H23191" s="415">
        <f t="shared" si="725"/>
        <v>2.5917623146819704</v>
      </c>
    </row>
    <row r="23192" spans="1:8" ht="15" hidden="1" thickBot="1">
      <c r="A23192" s="409">
        <v>202211</v>
      </c>
      <c r="B23192" s="196" t="s">
        <v>1687</v>
      </c>
      <c r="C23192" s="197" t="s">
        <v>1558</v>
      </c>
      <c r="D23192" s="198" t="s">
        <v>337</v>
      </c>
      <c r="E23192" s="421">
        <v>86710</v>
      </c>
      <c r="F23192" s="413">
        <v>167.28</v>
      </c>
      <c r="G23192" s="414">
        <f t="shared" si="724"/>
        <v>518.35246293639409</v>
      </c>
      <c r="H23192" s="415">
        <f t="shared" si="725"/>
        <v>2.5917623146819704</v>
      </c>
    </row>
    <row r="23193" spans="1:8" ht="15" hidden="1" thickBot="1">
      <c r="A23193" s="409">
        <v>202211</v>
      </c>
      <c r="B23193" s="196" t="s">
        <v>1688</v>
      </c>
      <c r="C23193" s="197" t="s">
        <v>1558</v>
      </c>
      <c r="D23193" s="198" t="s">
        <v>337</v>
      </c>
      <c r="E23193" s="421">
        <v>92122</v>
      </c>
      <c r="F23193" s="413">
        <v>167.28</v>
      </c>
      <c r="G23193" s="414">
        <f t="shared" si="724"/>
        <v>550.7054041128647</v>
      </c>
      <c r="H23193" s="415">
        <f t="shared" si="725"/>
        <v>2.7535270205643236</v>
      </c>
    </row>
    <row r="23194" spans="1:8" ht="15" hidden="1" thickBot="1">
      <c r="A23194" s="409">
        <v>202211</v>
      </c>
      <c r="B23194" s="196" t="s">
        <v>1689</v>
      </c>
      <c r="C23194" s="197" t="s">
        <v>1558</v>
      </c>
      <c r="D23194" s="198" t="s">
        <v>337</v>
      </c>
      <c r="E23194" s="421">
        <v>162800</v>
      </c>
      <c r="F23194" s="413">
        <v>167.28</v>
      </c>
      <c r="G23194" s="414">
        <f t="shared" si="724"/>
        <v>973.21855571496894</v>
      </c>
      <c r="H23194" s="415">
        <f t="shared" si="725"/>
        <v>4.8660927785748447</v>
      </c>
    </row>
    <row r="23195" spans="1:8" ht="15" hidden="1" thickBot="1">
      <c r="A23195" s="409">
        <v>202211</v>
      </c>
      <c r="B23195" s="196" t="s">
        <v>1690</v>
      </c>
      <c r="C23195" s="197" t="s">
        <v>1558</v>
      </c>
      <c r="D23195" s="198" t="s">
        <v>337</v>
      </c>
      <c r="E23195" s="421">
        <v>30284</v>
      </c>
      <c r="F23195" s="413">
        <v>167.28</v>
      </c>
      <c r="G23195" s="414">
        <f t="shared" si="724"/>
        <v>181.03778096604495</v>
      </c>
      <c r="H23195" s="415">
        <f t="shared" si="725"/>
        <v>0.90518890483022474</v>
      </c>
    </row>
    <row r="23196" spans="1:8" ht="15" hidden="1" thickBot="1">
      <c r="A23196" s="409">
        <v>202211</v>
      </c>
      <c r="B23196" s="196" t="s">
        <v>1691</v>
      </c>
      <c r="C23196" s="197" t="s">
        <v>1558</v>
      </c>
      <c r="D23196" s="198" t="s">
        <v>337</v>
      </c>
      <c r="E23196" s="421">
        <v>15578</v>
      </c>
      <c r="F23196" s="413">
        <v>167.28</v>
      </c>
      <c r="G23196" s="414">
        <f t="shared" si="724"/>
        <v>93.125298900047824</v>
      </c>
      <c r="H23196" s="415">
        <f t="shared" si="725"/>
        <v>0.46562649450023913</v>
      </c>
    </row>
    <row r="23197" spans="1:8" ht="15" hidden="1" thickBot="1">
      <c r="A23197" s="409">
        <v>202211</v>
      </c>
      <c r="B23197" s="196" t="s">
        <v>1692</v>
      </c>
      <c r="C23197" s="197" t="s">
        <v>1558</v>
      </c>
      <c r="D23197" s="198" t="s">
        <v>339</v>
      </c>
      <c r="E23197" s="421">
        <v>77.83</v>
      </c>
      <c r="F23197" s="413">
        <v>167.28</v>
      </c>
      <c r="G23197" s="414">
        <f t="shared" si="724"/>
        <v>0.46526781444285031</v>
      </c>
      <c r="H23197" s="415">
        <f t="shared" si="725"/>
        <v>0.46526781444285031</v>
      </c>
    </row>
    <row r="23198" spans="1:8" ht="15" hidden="1" thickBot="1">
      <c r="A23198" s="409">
        <v>202211</v>
      </c>
      <c r="B23198" s="196" t="s">
        <v>1693</v>
      </c>
      <c r="C23198" s="197" t="s">
        <v>1558</v>
      </c>
      <c r="D23198" s="198" t="s">
        <v>337</v>
      </c>
      <c r="E23198" s="421">
        <v>93477</v>
      </c>
      <c r="F23198" s="413">
        <v>167.28</v>
      </c>
      <c r="G23198" s="414">
        <f t="shared" si="724"/>
        <v>558.80559540889521</v>
      </c>
      <c r="H23198" s="415">
        <f t="shared" si="725"/>
        <v>2.7940279770444763</v>
      </c>
    </row>
    <row r="23199" spans="1:8" ht="15" hidden="1" thickBot="1">
      <c r="A23199" s="409">
        <v>202211</v>
      </c>
      <c r="B23199" s="196" t="s">
        <v>1694</v>
      </c>
      <c r="C23199" s="197" t="s">
        <v>1558</v>
      </c>
      <c r="D23199" s="198" t="s">
        <v>339</v>
      </c>
      <c r="E23199" s="421">
        <v>467</v>
      </c>
      <c r="F23199" s="413">
        <v>167.28</v>
      </c>
      <c r="G23199" s="414">
        <f t="shared" si="724"/>
        <v>2.7917264466762313</v>
      </c>
      <c r="H23199" s="415">
        <f t="shared" si="725"/>
        <v>2.7917264466762313</v>
      </c>
    </row>
    <row r="23200" spans="1:8" ht="15" hidden="1" thickBot="1">
      <c r="A23200" s="409">
        <v>202211</v>
      </c>
      <c r="B23200" s="196" t="s">
        <v>1695</v>
      </c>
      <c r="C23200" s="197" t="s">
        <v>1558</v>
      </c>
      <c r="D23200" s="198" t="s">
        <v>337</v>
      </c>
      <c r="E23200" s="421">
        <v>15578</v>
      </c>
      <c r="F23200" s="413">
        <v>167.28</v>
      </c>
      <c r="G23200" s="414">
        <f t="shared" si="724"/>
        <v>93.125298900047824</v>
      </c>
      <c r="H23200" s="415">
        <f t="shared" si="725"/>
        <v>0.46562649450023913</v>
      </c>
    </row>
    <row r="23201" spans="1:8" ht="15" hidden="1" thickBot="1">
      <c r="A23201" s="409">
        <v>202211</v>
      </c>
      <c r="B23201" s="196" t="s">
        <v>1696</v>
      </c>
      <c r="C23201" s="197" t="s">
        <v>1558</v>
      </c>
      <c r="D23201" s="198" t="s">
        <v>339</v>
      </c>
      <c r="E23201" s="421">
        <v>77.83</v>
      </c>
      <c r="F23201" s="413">
        <v>167.28</v>
      </c>
      <c r="G23201" s="414">
        <f t="shared" si="724"/>
        <v>0.46526781444285031</v>
      </c>
      <c r="H23201" s="415">
        <f t="shared" si="725"/>
        <v>0.46526781444285031</v>
      </c>
    </row>
    <row r="23202" spans="1:8" ht="15" hidden="1" thickBot="1">
      <c r="A23202" s="409">
        <v>202211</v>
      </c>
      <c r="B23202" s="196" t="s">
        <v>1697</v>
      </c>
      <c r="C23202" s="197" t="s">
        <v>1558</v>
      </c>
      <c r="D23202" s="198" t="s">
        <v>337</v>
      </c>
      <c r="E23202" s="421">
        <v>128156</v>
      </c>
      <c r="F23202" s="413">
        <v>167.28</v>
      </c>
      <c r="G23202" s="414">
        <f t="shared" si="724"/>
        <v>766.1166905786705</v>
      </c>
      <c r="H23202" s="415">
        <f t="shared" si="725"/>
        <v>3.8305834528933524</v>
      </c>
    </row>
    <row r="23203" spans="1:8" ht="15" hidden="1" thickBot="1">
      <c r="A23203" s="409">
        <v>202211</v>
      </c>
      <c r="B23203" s="196" t="s">
        <v>1698</v>
      </c>
      <c r="C23203" s="197" t="s">
        <v>1558</v>
      </c>
      <c r="D23203" s="198" t="s">
        <v>339</v>
      </c>
      <c r="E23203" s="421">
        <v>641</v>
      </c>
      <c r="F23203" s="413">
        <v>167.28</v>
      </c>
      <c r="G23203" s="414">
        <f t="shared" si="724"/>
        <v>3.8318986131037782</v>
      </c>
      <c r="H23203" s="415">
        <f t="shared" si="725"/>
        <v>3.8318986131037782</v>
      </c>
    </row>
    <row r="23204" spans="1:8" ht="15" hidden="1" thickBot="1">
      <c r="A23204" s="409">
        <v>202211</v>
      </c>
      <c r="B23204" s="196" t="s">
        <v>1699</v>
      </c>
      <c r="C23204" s="197" t="s">
        <v>1558</v>
      </c>
      <c r="D23204" s="198" t="s">
        <v>337</v>
      </c>
      <c r="E23204" s="421">
        <v>128156</v>
      </c>
      <c r="F23204" s="413">
        <v>167.28</v>
      </c>
      <c r="G23204" s="414">
        <f t="shared" si="724"/>
        <v>766.1166905786705</v>
      </c>
      <c r="H23204" s="415">
        <f t="shared" si="725"/>
        <v>3.8305834528933524</v>
      </c>
    </row>
    <row r="23205" spans="1:8" ht="15" hidden="1" thickBot="1">
      <c r="A23205" s="409">
        <v>202211</v>
      </c>
      <c r="B23205" s="196" t="s">
        <v>1700</v>
      </c>
      <c r="C23205" s="197" t="s">
        <v>1558</v>
      </c>
      <c r="D23205" s="198" t="s">
        <v>339</v>
      </c>
      <c r="E23205" s="421">
        <v>641</v>
      </c>
      <c r="F23205" s="413">
        <v>167.28</v>
      </c>
      <c r="G23205" s="414">
        <f t="shared" si="724"/>
        <v>3.8318986131037782</v>
      </c>
      <c r="H23205" s="415">
        <f t="shared" si="725"/>
        <v>3.8318986131037782</v>
      </c>
    </row>
    <row r="23206" spans="1:8" ht="15" hidden="1" thickBot="1">
      <c r="A23206" s="409">
        <v>202211</v>
      </c>
      <c r="B23206" s="196" t="s">
        <v>1701</v>
      </c>
      <c r="C23206" s="197" t="s">
        <v>1558</v>
      </c>
      <c r="D23206" s="198" t="s">
        <v>337</v>
      </c>
      <c r="E23206" s="421">
        <v>104982</v>
      </c>
      <c r="F23206" s="413">
        <v>167.28</v>
      </c>
      <c r="G23206" s="414">
        <f t="shared" si="724"/>
        <v>627.58249641319946</v>
      </c>
      <c r="H23206" s="415">
        <f t="shared" si="725"/>
        <v>3.1379124820659974</v>
      </c>
    </row>
    <row r="23207" spans="1:8" ht="15" hidden="1" thickBot="1">
      <c r="A23207" s="409">
        <v>202211</v>
      </c>
      <c r="B23207" s="196" t="s">
        <v>1702</v>
      </c>
      <c r="C23207" s="197" t="s">
        <v>1558</v>
      </c>
      <c r="D23207" s="198" t="s">
        <v>337</v>
      </c>
      <c r="E23207" s="421">
        <v>114706</v>
      </c>
      <c r="F23207" s="413">
        <v>167.28</v>
      </c>
      <c r="G23207" s="414">
        <f t="shared" si="724"/>
        <v>685.71257771401247</v>
      </c>
      <c r="H23207" s="415">
        <f t="shared" si="725"/>
        <v>3.4285628885700623</v>
      </c>
    </row>
    <row r="23208" spans="1:8" ht="15" hidden="1" thickBot="1">
      <c r="A23208" s="409">
        <v>202211</v>
      </c>
      <c r="B23208" s="196" t="s">
        <v>1703</v>
      </c>
      <c r="C23208" s="197" t="s">
        <v>1558</v>
      </c>
      <c r="D23208" s="198" t="s">
        <v>337</v>
      </c>
      <c r="E23208" s="421">
        <v>23780</v>
      </c>
      <c r="F23208" s="413">
        <v>167.28</v>
      </c>
      <c r="G23208" s="414">
        <f t="shared" si="724"/>
        <v>142.15686274509804</v>
      </c>
      <c r="H23208" s="415">
        <f t="shared" si="725"/>
        <v>0.71078431372549022</v>
      </c>
    </row>
    <row r="23209" spans="1:8" ht="15" hidden="1" thickBot="1">
      <c r="A23209" s="409">
        <v>202211</v>
      </c>
      <c r="B23209" s="196" t="s">
        <v>1704</v>
      </c>
      <c r="C23209" s="197" t="s">
        <v>1558</v>
      </c>
      <c r="D23209" s="198" t="s">
        <v>339</v>
      </c>
      <c r="E23209" s="421">
        <v>119</v>
      </c>
      <c r="F23209" s="413">
        <v>167.28</v>
      </c>
      <c r="G23209" s="414">
        <f t="shared" si="724"/>
        <v>0.71138211382113825</v>
      </c>
      <c r="H23209" s="415">
        <f t="shared" si="725"/>
        <v>0.71138211382113825</v>
      </c>
    </row>
    <row r="23210" spans="1:8" ht="15" hidden="1" thickBot="1">
      <c r="A23210" s="409">
        <v>202211</v>
      </c>
      <c r="B23210" s="196" t="s">
        <v>1705</v>
      </c>
      <c r="C23210" s="197" t="s">
        <v>1558</v>
      </c>
      <c r="D23210" s="198" t="s">
        <v>337</v>
      </c>
      <c r="E23210" s="421">
        <v>1776.41</v>
      </c>
      <c r="F23210" s="413">
        <v>167.28</v>
      </c>
      <c r="G23210" s="414">
        <f t="shared" si="724"/>
        <v>10.619380679100908</v>
      </c>
      <c r="H23210" s="415">
        <f t="shared" si="725"/>
        <v>5.309690339550454E-2</v>
      </c>
    </row>
    <row r="23211" spans="1:8" ht="15" hidden="1" thickBot="1">
      <c r="A23211" s="409">
        <v>202211</v>
      </c>
      <c r="B23211" s="196" t="s">
        <v>1706</v>
      </c>
      <c r="C23211" s="197" t="s">
        <v>1558</v>
      </c>
      <c r="D23211" s="198" t="s">
        <v>337</v>
      </c>
      <c r="E23211" s="421">
        <v>160774</v>
      </c>
      <c r="F23211" s="413">
        <v>167.28</v>
      </c>
      <c r="G23211" s="414">
        <f t="shared" si="724"/>
        <v>961.10712577714014</v>
      </c>
      <c r="H23211" s="415">
        <f t="shared" si="725"/>
        <v>4.8055356288857007</v>
      </c>
    </row>
    <row r="23212" spans="1:8" ht="15" hidden="1" thickBot="1">
      <c r="A23212" s="409">
        <v>202211</v>
      </c>
      <c r="B23212" s="196" t="s">
        <v>1707</v>
      </c>
      <c r="C23212" s="197" t="s">
        <v>1558</v>
      </c>
      <c r="D23212" s="198" t="s">
        <v>337</v>
      </c>
      <c r="E23212" s="421">
        <v>146222</v>
      </c>
      <c r="F23212" s="413">
        <v>167.28</v>
      </c>
      <c r="G23212" s="414">
        <f t="shared" si="724"/>
        <v>874.11525585844095</v>
      </c>
      <c r="H23212" s="415">
        <f t="shared" si="725"/>
        <v>4.3705762792922052</v>
      </c>
    </row>
    <row r="23213" spans="1:8" ht="15" hidden="1" thickBot="1">
      <c r="A23213" s="409">
        <v>202211</v>
      </c>
      <c r="B23213" s="196" t="s">
        <v>1708</v>
      </c>
      <c r="C23213" s="197" t="s">
        <v>1558</v>
      </c>
      <c r="D23213" s="198" t="s">
        <v>337</v>
      </c>
      <c r="E23213" s="421">
        <v>162800</v>
      </c>
      <c r="F23213" s="413">
        <v>167.28</v>
      </c>
      <c r="G23213" s="414">
        <f t="shared" si="724"/>
        <v>973.21855571496894</v>
      </c>
      <c r="H23213" s="415">
        <f t="shared" si="725"/>
        <v>4.8660927785748447</v>
      </c>
    </row>
    <row r="23214" spans="1:8" ht="15" hidden="1" thickBot="1">
      <c r="A23214" s="409">
        <v>202211</v>
      </c>
      <c r="B23214" s="196" t="s">
        <v>1709</v>
      </c>
      <c r="C23214" s="197" t="s">
        <v>1558</v>
      </c>
      <c r="D23214" s="198" t="s">
        <v>337</v>
      </c>
      <c r="E23214" s="421">
        <v>162800</v>
      </c>
      <c r="F23214" s="413">
        <v>167.28</v>
      </c>
      <c r="G23214" s="414">
        <f t="shared" si="724"/>
        <v>973.21855571496894</v>
      </c>
      <c r="H23214" s="415">
        <f t="shared" si="725"/>
        <v>4.8660927785748447</v>
      </c>
    </row>
    <row r="23215" spans="1:8" ht="15" hidden="1" thickBot="1">
      <c r="A23215" s="409">
        <v>202211</v>
      </c>
      <c r="B23215" s="196" t="s">
        <v>1710</v>
      </c>
      <c r="C23215" s="197" t="s">
        <v>1558</v>
      </c>
      <c r="D23215" s="198" t="s">
        <v>339</v>
      </c>
      <c r="E23215" s="421">
        <v>814</v>
      </c>
      <c r="F23215" s="413">
        <v>167.28</v>
      </c>
      <c r="G23215" s="414">
        <f t="shared" si="724"/>
        <v>4.8660927785748447</v>
      </c>
      <c r="H23215" s="415">
        <f t="shared" si="725"/>
        <v>4.8660927785748447</v>
      </c>
    </row>
    <row r="23216" spans="1:8" ht="15" hidden="1" thickBot="1">
      <c r="A23216" s="409">
        <v>202211</v>
      </c>
      <c r="B23216" s="196" t="s">
        <v>1711</v>
      </c>
      <c r="C23216" s="197" t="s">
        <v>1558</v>
      </c>
      <c r="D23216" s="198" t="s">
        <v>337</v>
      </c>
      <c r="E23216" s="421">
        <v>162800</v>
      </c>
      <c r="F23216" s="413">
        <v>167.28</v>
      </c>
      <c r="G23216" s="414">
        <f t="shared" si="724"/>
        <v>973.21855571496894</v>
      </c>
      <c r="H23216" s="415">
        <f t="shared" si="725"/>
        <v>4.8660927785748447</v>
      </c>
    </row>
    <row r="23217" spans="1:8" ht="15" hidden="1" thickBot="1">
      <c r="A23217" s="409">
        <v>202211</v>
      </c>
      <c r="B23217" s="196" t="s">
        <v>1712</v>
      </c>
      <c r="C23217" s="197" t="s">
        <v>1558</v>
      </c>
      <c r="D23217" s="198" t="s">
        <v>337</v>
      </c>
      <c r="E23217" s="421">
        <v>162800</v>
      </c>
      <c r="F23217" s="413">
        <v>167.28</v>
      </c>
      <c r="G23217" s="414">
        <f t="shared" si="724"/>
        <v>973.21855571496894</v>
      </c>
      <c r="H23217" s="415">
        <f t="shared" si="725"/>
        <v>4.8660927785748447</v>
      </c>
    </row>
    <row r="23218" spans="1:8" ht="15" hidden="1" thickBot="1">
      <c r="A23218" s="409">
        <v>202211</v>
      </c>
      <c r="B23218" s="196" t="s">
        <v>1713</v>
      </c>
      <c r="C23218" s="197" t="s">
        <v>1558</v>
      </c>
      <c r="D23218" s="198" t="s">
        <v>339</v>
      </c>
      <c r="E23218" s="421">
        <v>814</v>
      </c>
      <c r="F23218" s="413">
        <v>167.28</v>
      </c>
      <c r="G23218" s="414">
        <f t="shared" si="724"/>
        <v>4.8660927785748447</v>
      </c>
      <c r="H23218" s="415">
        <f t="shared" si="725"/>
        <v>4.8660927785748447</v>
      </c>
    </row>
    <row r="23219" spans="1:8" ht="15" hidden="1" thickBot="1">
      <c r="A23219" s="409">
        <v>202211</v>
      </c>
      <c r="B23219" s="196" t="s">
        <v>1714</v>
      </c>
      <c r="C23219" s="197" t="s">
        <v>1558</v>
      </c>
      <c r="D23219" s="198" t="s">
        <v>337</v>
      </c>
      <c r="E23219" s="421">
        <v>162800</v>
      </c>
      <c r="F23219" s="413">
        <v>167.28</v>
      </c>
      <c r="G23219" s="414">
        <f t="shared" si="724"/>
        <v>973.21855571496894</v>
      </c>
      <c r="H23219" s="415">
        <f t="shared" si="725"/>
        <v>4.8660927785748447</v>
      </c>
    </row>
    <row r="23220" spans="1:8" ht="15" hidden="1" thickBot="1">
      <c r="A23220" s="409">
        <v>202211</v>
      </c>
      <c r="B23220" s="196" t="s">
        <v>1715</v>
      </c>
      <c r="C23220" s="197" t="s">
        <v>1558</v>
      </c>
      <c r="D23220" s="198" t="s">
        <v>339</v>
      </c>
      <c r="E23220" s="421">
        <v>814</v>
      </c>
      <c r="F23220" s="413">
        <v>167.28</v>
      </c>
      <c r="G23220" s="414">
        <f t="shared" si="724"/>
        <v>4.8660927785748447</v>
      </c>
      <c r="H23220" s="415">
        <f t="shared" si="725"/>
        <v>4.8660927785748447</v>
      </c>
    </row>
    <row r="23221" spans="1:8" ht="15" hidden="1" thickBot="1">
      <c r="A23221" s="409">
        <v>202211</v>
      </c>
      <c r="B23221" s="196" t="s">
        <v>20</v>
      </c>
      <c r="C23221" s="197" t="s">
        <v>1558</v>
      </c>
      <c r="D23221" s="198" t="s">
        <v>337</v>
      </c>
      <c r="E23221" s="421">
        <v>68400</v>
      </c>
      <c r="F23221" s="413">
        <v>167.28</v>
      </c>
      <c r="G23221" s="414">
        <f t="shared" si="724"/>
        <v>408.89526542324245</v>
      </c>
      <c r="H23221" s="415">
        <f t="shared" si="725"/>
        <v>2.0444763271162123</v>
      </c>
    </row>
    <row r="23222" spans="1:8" ht="15" hidden="1" thickBot="1">
      <c r="A23222" s="409">
        <v>202211</v>
      </c>
      <c r="B23222" s="196" t="s">
        <v>1716</v>
      </c>
      <c r="C23222" s="197" t="s">
        <v>2697</v>
      </c>
      <c r="D23222" s="198" t="s">
        <v>339</v>
      </c>
      <c r="E23222" s="421">
        <v>342</v>
      </c>
      <c r="F23222" s="413">
        <v>167.28</v>
      </c>
      <c r="G23222" s="414">
        <f t="shared" si="724"/>
        <v>2.0444763271162123</v>
      </c>
      <c r="H23222" s="415">
        <f t="shared" si="725"/>
        <v>2.0444763271162123</v>
      </c>
    </row>
    <row r="23223" spans="1:8" ht="15" hidden="1" thickBot="1">
      <c r="A23223" s="409">
        <v>202211</v>
      </c>
      <c r="B23223" s="196" t="s">
        <v>1717</v>
      </c>
      <c r="C23223" s="197" t="s">
        <v>1558</v>
      </c>
      <c r="D23223" s="198" t="s">
        <v>337</v>
      </c>
      <c r="E23223" s="421">
        <v>137088</v>
      </c>
      <c r="F23223" s="413">
        <v>167.28</v>
      </c>
      <c r="G23223" s="414">
        <f t="shared" si="724"/>
        <v>819.51219512195121</v>
      </c>
      <c r="H23223" s="415">
        <f t="shared" si="725"/>
        <v>4.0975609756097562</v>
      </c>
    </row>
    <row r="23224" spans="1:8" ht="15" hidden="1" thickBot="1">
      <c r="A23224" s="409">
        <v>202211</v>
      </c>
      <c r="B23224" s="196" t="s">
        <v>1718</v>
      </c>
      <c r="C23224" s="197" t="s">
        <v>1558</v>
      </c>
      <c r="D23224" s="198" t="s">
        <v>337</v>
      </c>
      <c r="E23224" s="421">
        <v>95354</v>
      </c>
      <c r="F23224" s="413">
        <v>167.28</v>
      </c>
      <c r="G23224" s="414">
        <f t="shared" si="724"/>
        <v>570.02630320420849</v>
      </c>
      <c r="H23224" s="415">
        <f t="shared" si="725"/>
        <v>2.8501315160210425</v>
      </c>
    </row>
    <row r="23225" spans="1:8" ht="15" hidden="1" thickBot="1">
      <c r="A23225" s="409">
        <v>202211</v>
      </c>
      <c r="B23225" s="196" t="s">
        <v>1719</v>
      </c>
      <c r="C23225" s="197" t="s">
        <v>1558</v>
      </c>
      <c r="D23225" s="198" t="s">
        <v>337</v>
      </c>
      <c r="E23225" s="421">
        <v>68400</v>
      </c>
      <c r="F23225" s="413">
        <v>167.28</v>
      </c>
      <c r="G23225" s="414">
        <f t="shared" si="724"/>
        <v>408.89526542324245</v>
      </c>
      <c r="H23225" s="415">
        <f t="shared" si="725"/>
        <v>2.0444763271162123</v>
      </c>
    </row>
    <row r="23226" spans="1:8" ht="15" hidden="1" thickBot="1">
      <c r="A23226" s="409">
        <v>202211</v>
      </c>
      <c r="B23226" s="196" t="s">
        <v>1720</v>
      </c>
      <c r="C23226" s="197" t="s">
        <v>1558</v>
      </c>
      <c r="D23226" s="198" t="s">
        <v>339</v>
      </c>
      <c r="E23226" s="421">
        <v>342</v>
      </c>
      <c r="F23226" s="413">
        <v>167.28</v>
      </c>
      <c r="G23226" s="414">
        <f t="shared" si="724"/>
        <v>2.0444763271162123</v>
      </c>
      <c r="H23226" s="415">
        <f t="shared" si="725"/>
        <v>2.0444763271162123</v>
      </c>
    </row>
    <row r="23227" spans="1:8" ht="15" hidden="1" thickBot="1">
      <c r="A23227" s="409">
        <v>202211</v>
      </c>
      <c r="B23227" s="196" t="s">
        <v>1721</v>
      </c>
      <c r="C23227" s="197" t="s">
        <v>1722</v>
      </c>
      <c r="D23227" s="198" t="s">
        <v>337</v>
      </c>
      <c r="E23227" s="421">
        <v>55825</v>
      </c>
      <c r="F23227" s="413">
        <v>167.28</v>
      </c>
      <c r="G23227" s="414">
        <f t="shared" si="724"/>
        <v>333.72190339550457</v>
      </c>
      <c r="H23227" s="415">
        <f t="shared" si="725"/>
        <v>1.6686095169775228</v>
      </c>
    </row>
    <row r="23228" spans="1:8" ht="15" hidden="1" thickBot="1">
      <c r="A23228" s="409">
        <v>202211</v>
      </c>
      <c r="B23228" s="196" t="s">
        <v>1723</v>
      </c>
      <c r="C23228" s="197" t="s">
        <v>1722</v>
      </c>
      <c r="D23228" s="198" t="s">
        <v>339</v>
      </c>
      <c r="E23228" s="421">
        <v>279</v>
      </c>
      <c r="F23228" s="413">
        <v>167.28</v>
      </c>
      <c r="G23228" s="414">
        <f t="shared" si="724"/>
        <v>1.6678622668579628</v>
      </c>
      <c r="H23228" s="415">
        <f t="shared" si="725"/>
        <v>1.6678622668579628</v>
      </c>
    </row>
    <row r="23229" spans="1:8" ht="15" hidden="1" thickBot="1">
      <c r="A23229" s="409">
        <v>202211</v>
      </c>
      <c r="B23229" s="196" t="s">
        <v>1724</v>
      </c>
      <c r="C23229" s="197" t="s">
        <v>1725</v>
      </c>
      <c r="D23229" s="198" t="s">
        <v>337</v>
      </c>
      <c r="E23229" s="421">
        <v>37012</v>
      </c>
      <c r="F23229" s="413">
        <v>167.28</v>
      </c>
      <c r="G23229" s="414">
        <f t="shared" si="724"/>
        <v>221.25777140124342</v>
      </c>
      <c r="H23229" s="415">
        <f t="shared" si="725"/>
        <v>1.106288857006217</v>
      </c>
    </row>
    <row r="23230" spans="1:8" ht="15" hidden="1" thickBot="1">
      <c r="A23230" s="409">
        <v>202211</v>
      </c>
      <c r="B23230" s="196" t="s">
        <v>1726</v>
      </c>
      <c r="C23230" s="197" t="s">
        <v>1727</v>
      </c>
      <c r="D23230" s="198" t="s">
        <v>337</v>
      </c>
      <c r="E23230" s="421">
        <v>68927</v>
      </c>
      <c r="F23230" s="413">
        <v>167.28</v>
      </c>
      <c r="G23230" s="414">
        <f t="shared" si="724"/>
        <v>412.04567192730752</v>
      </c>
      <c r="H23230" s="415">
        <f t="shared" si="725"/>
        <v>2.0602283596365378</v>
      </c>
    </row>
    <row r="23231" spans="1:8" ht="15" hidden="1" thickBot="1">
      <c r="A23231" s="409">
        <v>202211</v>
      </c>
      <c r="B23231" s="196" t="s">
        <v>1728</v>
      </c>
      <c r="C23231" s="197" t="s">
        <v>1495</v>
      </c>
      <c r="D23231" s="198" t="s">
        <v>337</v>
      </c>
      <c r="E23231" s="421">
        <v>7543</v>
      </c>
      <c r="F23231" s="413">
        <v>167.28</v>
      </c>
      <c r="G23231" s="414">
        <f t="shared" si="724"/>
        <v>45.092061214729796</v>
      </c>
      <c r="H23231" s="415">
        <f t="shared" si="725"/>
        <v>0.22546030607364898</v>
      </c>
    </row>
    <row r="23232" spans="1:8" ht="15" hidden="1" thickBot="1">
      <c r="A23232" s="409">
        <v>202211</v>
      </c>
      <c r="B23232" s="196" t="s">
        <v>1729</v>
      </c>
      <c r="C23232" s="197" t="s">
        <v>1495</v>
      </c>
      <c r="D23232" s="198" t="s">
        <v>339</v>
      </c>
      <c r="E23232" s="421">
        <v>37.700000000000003</v>
      </c>
      <c r="F23232" s="413">
        <v>167.28</v>
      </c>
      <c r="G23232" s="414">
        <f t="shared" si="724"/>
        <v>0.2253706360593018</v>
      </c>
      <c r="H23232" s="415">
        <f t="shared" si="725"/>
        <v>0.2253706360593018</v>
      </c>
    </row>
    <row r="23233" spans="1:8" ht="15" hidden="1" thickBot="1">
      <c r="A23233" s="409">
        <v>202211</v>
      </c>
      <c r="B23233" s="196" t="s">
        <v>1730</v>
      </c>
      <c r="C23233" s="197" t="s">
        <v>1731</v>
      </c>
      <c r="D23233" s="198" t="s">
        <v>337</v>
      </c>
      <c r="E23233" s="421">
        <v>147555</v>
      </c>
      <c r="F23233" s="413">
        <v>167.28</v>
      </c>
      <c r="G23233" s="414">
        <f t="shared" si="724"/>
        <v>882.08393113342902</v>
      </c>
      <c r="H23233" s="415">
        <f t="shared" si="725"/>
        <v>4.4104196556671447</v>
      </c>
    </row>
    <row r="23234" spans="1:8" ht="15" hidden="1" thickBot="1">
      <c r="A23234" s="409">
        <v>202211</v>
      </c>
      <c r="B23234" s="196" t="s">
        <v>1732</v>
      </c>
      <c r="C23234" s="197" t="s">
        <v>2698</v>
      </c>
      <c r="D23234" s="198" t="s">
        <v>339</v>
      </c>
      <c r="E23234" s="421">
        <v>738</v>
      </c>
      <c r="F23234" s="413">
        <v>167.28</v>
      </c>
      <c r="G23234" s="414">
        <f t="shared" ref="G23234:G23297" si="726">+E23234/F23234</f>
        <v>4.4117647058823533</v>
      </c>
      <c r="H23234" s="415">
        <f t="shared" ref="H23234:H23297" si="727">IF(D23234="TB",G23234/200,IF(D23234="LT",G23234,"VER"))</f>
        <v>4.4117647058823533</v>
      </c>
    </row>
    <row r="23235" spans="1:8" ht="15" hidden="1" thickBot="1">
      <c r="A23235" s="409">
        <v>202211</v>
      </c>
      <c r="B23235" s="196" t="s">
        <v>1733</v>
      </c>
      <c r="C23235" s="197" t="s">
        <v>1731</v>
      </c>
      <c r="D23235" s="198" t="s">
        <v>337</v>
      </c>
      <c r="E23235" s="421">
        <v>147555</v>
      </c>
      <c r="F23235" s="413">
        <v>167.28</v>
      </c>
      <c r="G23235" s="414">
        <f t="shared" si="726"/>
        <v>882.08393113342902</v>
      </c>
      <c r="H23235" s="415">
        <f t="shared" si="727"/>
        <v>4.4104196556671447</v>
      </c>
    </row>
    <row r="23236" spans="1:8" ht="15" hidden="1" thickBot="1">
      <c r="A23236" s="409">
        <v>202211</v>
      </c>
      <c r="B23236" s="196" t="s">
        <v>1734</v>
      </c>
      <c r="C23236" s="197" t="s">
        <v>2699</v>
      </c>
      <c r="D23236" s="198" t="s">
        <v>339</v>
      </c>
      <c r="E23236" s="421">
        <v>738</v>
      </c>
      <c r="F23236" s="413">
        <v>167.28</v>
      </c>
      <c r="G23236" s="414">
        <f t="shared" si="726"/>
        <v>4.4117647058823533</v>
      </c>
      <c r="H23236" s="415">
        <f t="shared" si="727"/>
        <v>4.4117647058823533</v>
      </c>
    </row>
    <row r="23237" spans="1:8" ht="15" hidden="1" thickBot="1">
      <c r="A23237" s="409">
        <v>202211</v>
      </c>
      <c r="B23237" s="196" t="s">
        <v>1735</v>
      </c>
      <c r="C23237" s="197" t="s">
        <v>1736</v>
      </c>
      <c r="D23237" s="198" t="s">
        <v>337</v>
      </c>
      <c r="E23237" s="421">
        <v>97492</v>
      </c>
      <c r="F23237" s="413">
        <v>167.28</v>
      </c>
      <c r="G23237" s="414">
        <f t="shared" si="726"/>
        <v>582.80726924916303</v>
      </c>
      <c r="H23237" s="415">
        <f t="shared" si="727"/>
        <v>2.914036346245815</v>
      </c>
    </row>
    <row r="23238" spans="1:8" ht="15" hidden="1" thickBot="1">
      <c r="A23238" s="409">
        <v>202211</v>
      </c>
      <c r="B23238" s="196" t="s">
        <v>1737</v>
      </c>
      <c r="C23238" s="197" t="s">
        <v>1736</v>
      </c>
      <c r="D23238" s="198" t="s">
        <v>339</v>
      </c>
      <c r="E23238" s="421">
        <v>487</v>
      </c>
      <c r="F23238" s="413">
        <v>167.28</v>
      </c>
      <c r="G23238" s="414">
        <f t="shared" si="726"/>
        <v>2.9112864658058344</v>
      </c>
      <c r="H23238" s="415">
        <f t="shared" si="727"/>
        <v>2.9112864658058344</v>
      </c>
    </row>
    <row r="23239" spans="1:8" ht="15" hidden="1" thickBot="1">
      <c r="A23239" s="409">
        <v>202211</v>
      </c>
      <c r="B23239" s="196" t="s">
        <v>1738</v>
      </c>
      <c r="C23239" s="197" t="s">
        <v>1736</v>
      </c>
      <c r="D23239" s="198" t="s">
        <v>337</v>
      </c>
      <c r="E23239" s="421">
        <v>64573</v>
      </c>
      <c r="F23239" s="413">
        <v>167.28</v>
      </c>
      <c r="G23239" s="414">
        <f t="shared" si="726"/>
        <v>386.01745576279291</v>
      </c>
      <c r="H23239" s="415">
        <f t="shared" si="727"/>
        <v>1.9300872788139645</v>
      </c>
    </row>
    <row r="23240" spans="1:8" ht="15" hidden="1" thickBot="1">
      <c r="A23240" s="409">
        <v>202211</v>
      </c>
      <c r="B23240" s="196" t="s">
        <v>1739</v>
      </c>
      <c r="C23240" s="197" t="s">
        <v>1736</v>
      </c>
      <c r="D23240" s="198" t="s">
        <v>339</v>
      </c>
      <c r="E23240" s="421">
        <v>323</v>
      </c>
      <c r="F23240" s="413">
        <v>167.28</v>
      </c>
      <c r="G23240" s="414">
        <f t="shared" si="726"/>
        <v>1.9308943089430894</v>
      </c>
      <c r="H23240" s="415">
        <f t="shared" si="727"/>
        <v>1.9308943089430894</v>
      </c>
    </row>
    <row r="23241" spans="1:8" ht="15" hidden="1" thickBot="1">
      <c r="A23241" s="409">
        <v>202211</v>
      </c>
      <c r="B23241" s="196" t="s">
        <v>1740</v>
      </c>
      <c r="C23241" s="197" t="s">
        <v>1736</v>
      </c>
      <c r="D23241" s="198" t="s">
        <v>337</v>
      </c>
      <c r="E23241" s="421">
        <v>82280</v>
      </c>
      <c r="F23241" s="413">
        <v>167.28</v>
      </c>
      <c r="G23241" s="414">
        <f t="shared" si="726"/>
        <v>491.869918699187</v>
      </c>
      <c r="H23241" s="415">
        <f t="shared" si="727"/>
        <v>2.4593495934959351</v>
      </c>
    </row>
    <row r="23242" spans="1:8" ht="15" hidden="1" thickBot="1">
      <c r="A23242" s="409">
        <v>202211</v>
      </c>
      <c r="B23242" s="196" t="s">
        <v>1741</v>
      </c>
      <c r="C23242" s="197" t="s">
        <v>1736</v>
      </c>
      <c r="D23242" s="198" t="s">
        <v>337</v>
      </c>
      <c r="E23242" s="421">
        <v>83685</v>
      </c>
      <c r="F23242" s="413">
        <v>167.28</v>
      </c>
      <c r="G23242" s="414">
        <f t="shared" si="726"/>
        <v>500.26901004304159</v>
      </c>
      <c r="H23242" s="415">
        <f t="shared" si="727"/>
        <v>2.5013450502152081</v>
      </c>
    </row>
    <row r="23243" spans="1:8" ht="15" hidden="1" thickBot="1">
      <c r="A23243" s="409">
        <v>202211</v>
      </c>
      <c r="B23243" s="196" t="s">
        <v>1742</v>
      </c>
      <c r="C23243" s="197" t="s">
        <v>1736</v>
      </c>
      <c r="D23243" s="198" t="s">
        <v>339</v>
      </c>
      <c r="E23243" s="421">
        <v>418</v>
      </c>
      <c r="F23243" s="413">
        <v>167.28</v>
      </c>
      <c r="G23243" s="414">
        <f t="shared" si="726"/>
        <v>2.4988043998087042</v>
      </c>
      <c r="H23243" s="415">
        <f t="shared" si="727"/>
        <v>2.4988043998087042</v>
      </c>
    </row>
    <row r="23244" spans="1:8" ht="15" hidden="1" thickBot="1">
      <c r="A23244" s="409">
        <v>202211</v>
      </c>
      <c r="B23244" s="196" t="s">
        <v>1743</v>
      </c>
      <c r="C23244" s="197" t="s">
        <v>2700</v>
      </c>
      <c r="D23244" s="198" t="s">
        <v>339</v>
      </c>
      <c r="E23244" s="421">
        <v>411</v>
      </c>
      <c r="F23244" s="413">
        <v>167.28</v>
      </c>
      <c r="G23244" s="414">
        <f t="shared" si="726"/>
        <v>2.456958393113343</v>
      </c>
      <c r="H23244" s="415">
        <f t="shared" si="727"/>
        <v>2.456958393113343</v>
      </c>
    </row>
    <row r="23245" spans="1:8" ht="15" hidden="1" thickBot="1">
      <c r="A23245" s="409">
        <v>202211</v>
      </c>
      <c r="B23245" s="196" t="s">
        <v>1744</v>
      </c>
      <c r="C23245" s="197" t="s">
        <v>1736</v>
      </c>
      <c r="D23245" s="198" t="s">
        <v>337</v>
      </c>
      <c r="E23245" s="421">
        <v>67915</v>
      </c>
      <c r="F23245" s="413">
        <v>167.28</v>
      </c>
      <c r="G23245" s="414">
        <f t="shared" si="726"/>
        <v>405.9959349593496</v>
      </c>
      <c r="H23245" s="415">
        <f t="shared" si="727"/>
        <v>2.0299796747967478</v>
      </c>
    </row>
    <row r="23246" spans="1:8" ht="15" hidden="1" thickBot="1">
      <c r="A23246" s="409">
        <v>202211</v>
      </c>
      <c r="B23246" s="196" t="s">
        <v>1745</v>
      </c>
      <c r="C23246" s="197" t="s">
        <v>1736</v>
      </c>
      <c r="D23246" s="198" t="s">
        <v>339</v>
      </c>
      <c r="E23246" s="421">
        <v>339</v>
      </c>
      <c r="F23246" s="413">
        <v>167.28</v>
      </c>
      <c r="G23246" s="414">
        <f t="shared" si="726"/>
        <v>2.0265423242467717</v>
      </c>
      <c r="H23246" s="415">
        <f t="shared" si="727"/>
        <v>2.0265423242467717</v>
      </c>
    </row>
    <row r="23247" spans="1:8" ht="15" hidden="1" thickBot="1">
      <c r="A23247" s="409">
        <v>202211</v>
      </c>
      <c r="B23247" s="196" t="s">
        <v>1746</v>
      </c>
      <c r="C23247" s="197" t="s">
        <v>1736</v>
      </c>
      <c r="D23247" s="198" t="s">
        <v>337</v>
      </c>
      <c r="E23247" s="421">
        <v>69323</v>
      </c>
      <c r="F23247" s="413">
        <v>167.28</v>
      </c>
      <c r="G23247" s="414">
        <f t="shared" si="726"/>
        <v>414.41296030607367</v>
      </c>
      <c r="H23247" s="415">
        <f t="shared" si="727"/>
        <v>2.0720648015303684</v>
      </c>
    </row>
    <row r="23248" spans="1:8" ht="15" hidden="1" thickBot="1">
      <c r="A23248" s="409">
        <v>202211</v>
      </c>
      <c r="B23248" s="196" t="s">
        <v>1747</v>
      </c>
      <c r="C23248" s="197" t="s">
        <v>1736</v>
      </c>
      <c r="D23248" s="198" t="s">
        <v>337</v>
      </c>
      <c r="E23248" s="421">
        <v>61050</v>
      </c>
      <c r="F23248" s="413">
        <v>167.28</v>
      </c>
      <c r="G23248" s="414">
        <f t="shared" si="726"/>
        <v>364.95695839311333</v>
      </c>
      <c r="H23248" s="415">
        <f t="shared" si="727"/>
        <v>1.8247847919655666</v>
      </c>
    </row>
    <row r="23249" spans="1:8" ht="15" hidden="1" thickBot="1">
      <c r="A23249" s="409">
        <v>202211</v>
      </c>
      <c r="B23249" s="196" t="s">
        <v>1748</v>
      </c>
      <c r="C23249" s="197" t="s">
        <v>1736</v>
      </c>
      <c r="D23249" s="198" t="s">
        <v>337</v>
      </c>
      <c r="E23249" s="421">
        <v>61050</v>
      </c>
      <c r="F23249" s="413">
        <v>167.28</v>
      </c>
      <c r="G23249" s="414">
        <f t="shared" si="726"/>
        <v>364.95695839311333</v>
      </c>
      <c r="H23249" s="415">
        <f t="shared" si="727"/>
        <v>1.8247847919655666</v>
      </c>
    </row>
    <row r="23250" spans="1:8" ht="15" hidden="1" thickBot="1">
      <c r="A23250" s="409">
        <v>202211</v>
      </c>
      <c r="B23250" s="196" t="s">
        <v>1749</v>
      </c>
      <c r="C23250" s="197" t="s">
        <v>1736</v>
      </c>
      <c r="D23250" s="198" t="s">
        <v>337</v>
      </c>
      <c r="E23250" s="421">
        <v>61050</v>
      </c>
      <c r="F23250" s="413">
        <v>167.28</v>
      </c>
      <c r="G23250" s="414">
        <f t="shared" si="726"/>
        <v>364.95695839311333</v>
      </c>
      <c r="H23250" s="415">
        <f t="shared" si="727"/>
        <v>1.8247847919655666</v>
      </c>
    </row>
    <row r="23251" spans="1:8" ht="15" hidden="1" thickBot="1">
      <c r="A23251" s="409">
        <v>202211</v>
      </c>
      <c r="B23251" s="196" t="s">
        <v>1750</v>
      </c>
      <c r="C23251" s="197" t="s">
        <v>1736</v>
      </c>
      <c r="D23251" s="198" t="s">
        <v>337</v>
      </c>
      <c r="E23251" s="421">
        <v>70529</v>
      </c>
      <c r="F23251" s="413">
        <v>167.28</v>
      </c>
      <c r="G23251" s="414">
        <f t="shared" si="726"/>
        <v>421.62242945958872</v>
      </c>
      <c r="H23251" s="415">
        <f t="shared" si="727"/>
        <v>2.1081121472979434</v>
      </c>
    </row>
    <row r="23252" spans="1:8" ht="15" hidden="1" thickBot="1">
      <c r="A23252" s="409">
        <v>202211</v>
      </c>
      <c r="B23252" s="196" t="s">
        <v>1751</v>
      </c>
      <c r="C23252" s="197" t="s">
        <v>2701</v>
      </c>
      <c r="D23252" s="198" t="s">
        <v>339</v>
      </c>
      <c r="E23252" s="421">
        <v>353</v>
      </c>
      <c r="F23252" s="413">
        <v>167.28</v>
      </c>
      <c r="G23252" s="414">
        <f t="shared" si="726"/>
        <v>2.1102343376374941</v>
      </c>
      <c r="H23252" s="415">
        <f t="shared" si="727"/>
        <v>2.1102343376374941</v>
      </c>
    </row>
    <row r="23253" spans="1:8" ht="15" hidden="1" thickBot="1">
      <c r="A23253" s="409">
        <v>202211</v>
      </c>
      <c r="B23253" s="196" t="s">
        <v>1752</v>
      </c>
      <c r="C23253" s="197" t="s">
        <v>1736</v>
      </c>
      <c r="D23253" s="198" t="s">
        <v>337</v>
      </c>
      <c r="E23253" s="421">
        <v>71280</v>
      </c>
      <c r="F23253" s="413">
        <v>167.28</v>
      </c>
      <c r="G23253" s="414">
        <f t="shared" si="726"/>
        <v>426.11190817790532</v>
      </c>
      <c r="H23253" s="415">
        <f t="shared" si="727"/>
        <v>2.1305595408895268</v>
      </c>
    </row>
    <row r="23254" spans="1:8" ht="15" hidden="1" thickBot="1">
      <c r="A23254" s="409">
        <v>202211</v>
      </c>
      <c r="B23254" s="196" t="s">
        <v>1753</v>
      </c>
      <c r="C23254" s="197" t="s">
        <v>1736</v>
      </c>
      <c r="D23254" s="198" t="s">
        <v>339</v>
      </c>
      <c r="E23254" s="421">
        <v>356</v>
      </c>
      <c r="F23254" s="413">
        <v>167.28</v>
      </c>
      <c r="G23254" s="414">
        <f t="shared" si="726"/>
        <v>2.1281683405069343</v>
      </c>
      <c r="H23254" s="415">
        <f t="shared" si="727"/>
        <v>2.1281683405069343</v>
      </c>
    </row>
    <row r="23255" spans="1:8" ht="15" hidden="1" thickBot="1">
      <c r="A23255" s="409">
        <v>202211</v>
      </c>
      <c r="B23255" s="196" t="s">
        <v>1754</v>
      </c>
      <c r="C23255" s="197" t="s">
        <v>1736</v>
      </c>
      <c r="D23255" s="198" t="s">
        <v>337</v>
      </c>
      <c r="E23255" s="421">
        <v>72207</v>
      </c>
      <c r="F23255" s="413">
        <v>167.28</v>
      </c>
      <c r="G23255" s="414">
        <f t="shared" si="726"/>
        <v>431.65351506456238</v>
      </c>
      <c r="H23255" s="415">
        <f t="shared" si="727"/>
        <v>2.158267575322812</v>
      </c>
    </row>
    <row r="23256" spans="1:8" ht="15" hidden="1" thickBot="1">
      <c r="A23256" s="409">
        <v>202211</v>
      </c>
      <c r="B23256" s="196" t="s">
        <v>1755</v>
      </c>
      <c r="C23256" s="197" t="s">
        <v>1736</v>
      </c>
      <c r="D23256" s="198" t="s">
        <v>339</v>
      </c>
      <c r="E23256" s="421">
        <v>361</v>
      </c>
      <c r="F23256" s="413">
        <v>167.28</v>
      </c>
      <c r="G23256" s="414">
        <f t="shared" si="726"/>
        <v>2.1580583452893354</v>
      </c>
      <c r="H23256" s="415">
        <f t="shared" si="727"/>
        <v>2.1580583452893354</v>
      </c>
    </row>
    <row r="23257" spans="1:8" ht="15" hidden="1" thickBot="1">
      <c r="A23257" s="409">
        <v>202211</v>
      </c>
      <c r="B23257" s="196" t="s">
        <v>1756</v>
      </c>
      <c r="C23257" s="197" t="s">
        <v>1736</v>
      </c>
      <c r="D23257" s="198" t="s">
        <v>337</v>
      </c>
      <c r="E23257" s="421">
        <v>55333</v>
      </c>
      <c r="F23257" s="413">
        <v>167.28</v>
      </c>
      <c r="G23257" s="414">
        <f t="shared" si="726"/>
        <v>330.78072692491628</v>
      </c>
      <c r="H23257" s="415">
        <f t="shared" si="727"/>
        <v>1.6539036346245815</v>
      </c>
    </row>
    <row r="23258" spans="1:8" ht="15" hidden="1" thickBot="1">
      <c r="A23258" s="409">
        <v>202211</v>
      </c>
      <c r="B23258" s="196" t="s">
        <v>1757</v>
      </c>
      <c r="C23258" s="197" t="s">
        <v>1736</v>
      </c>
      <c r="D23258" s="198" t="s">
        <v>339</v>
      </c>
      <c r="E23258" s="421">
        <v>277</v>
      </c>
      <c r="F23258" s="413">
        <v>167.28</v>
      </c>
      <c r="G23258" s="414">
        <f t="shared" si="726"/>
        <v>1.6559062649450025</v>
      </c>
      <c r="H23258" s="415">
        <f t="shared" si="727"/>
        <v>1.6559062649450025</v>
      </c>
    </row>
    <row r="23259" spans="1:8" ht="15" hidden="1" thickBot="1">
      <c r="A23259" s="409">
        <v>202211</v>
      </c>
      <c r="B23259" s="196" t="s">
        <v>1758</v>
      </c>
      <c r="C23259" s="197" t="s">
        <v>1736</v>
      </c>
      <c r="D23259" s="198" t="s">
        <v>337</v>
      </c>
      <c r="E23259" s="421">
        <v>70574</v>
      </c>
      <c r="F23259" s="413">
        <v>167.28</v>
      </c>
      <c r="G23259" s="414">
        <f t="shared" si="726"/>
        <v>421.89143950263031</v>
      </c>
      <c r="H23259" s="415">
        <f t="shared" si="727"/>
        <v>2.1094571975131515</v>
      </c>
    </row>
    <row r="23260" spans="1:8" ht="15" hidden="1" thickBot="1">
      <c r="A23260" s="409">
        <v>202211</v>
      </c>
      <c r="B23260" s="196" t="s">
        <v>1759</v>
      </c>
      <c r="C23260" s="197" t="s">
        <v>1736</v>
      </c>
      <c r="D23260" s="198" t="s">
        <v>339</v>
      </c>
      <c r="E23260" s="421">
        <v>353</v>
      </c>
      <c r="F23260" s="413">
        <v>167.28</v>
      </c>
      <c r="G23260" s="414">
        <f t="shared" si="726"/>
        <v>2.1102343376374941</v>
      </c>
      <c r="H23260" s="415">
        <f t="shared" si="727"/>
        <v>2.1102343376374941</v>
      </c>
    </row>
    <row r="23261" spans="1:8" ht="15" hidden="1" thickBot="1">
      <c r="A23261" s="409">
        <v>202211</v>
      </c>
      <c r="B23261" s="196" t="s">
        <v>1760</v>
      </c>
      <c r="C23261" s="197" t="s">
        <v>1736</v>
      </c>
      <c r="D23261" s="198" t="s">
        <v>337</v>
      </c>
      <c r="E23261" s="421">
        <v>72207</v>
      </c>
      <c r="F23261" s="413">
        <v>167.28</v>
      </c>
      <c r="G23261" s="414">
        <f t="shared" si="726"/>
        <v>431.65351506456238</v>
      </c>
      <c r="H23261" s="415">
        <f t="shared" si="727"/>
        <v>2.158267575322812</v>
      </c>
    </row>
    <row r="23262" spans="1:8" ht="15" hidden="1" thickBot="1">
      <c r="A23262" s="409">
        <v>202211</v>
      </c>
      <c r="B23262" s="196" t="s">
        <v>1761</v>
      </c>
      <c r="C23262" s="197" t="s">
        <v>1736</v>
      </c>
      <c r="D23262" s="198" t="s">
        <v>337</v>
      </c>
      <c r="E23262" s="421">
        <v>102212</v>
      </c>
      <c r="F23262" s="413">
        <v>167.28</v>
      </c>
      <c r="G23262" s="414">
        <f t="shared" si="726"/>
        <v>611.02343376374938</v>
      </c>
      <c r="H23262" s="415">
        <f t="shared" si="727"/>
        <v>3.0551171688187471</v>
      </c>
    </row>
    <row r="23263" spans="1:8" ht="15" hidden="1" thickBot="1">
      <c r="A23263" s="409">
        <v>202211</v>
      </c>
      <c r="B23263" s="196" t="s">
        <v>1762</v>
      </c>
      <c r="C23263" s="197" t="s">
        <v>1736</v>
      </c>
      <c r="D23263" s="198" t="s">
        <v>339</v>
      </c>
      <c r="E23263" s="421">
        <v>511</v>
      </c>
      <c r="F23263" s="413">
        <v>167.28</v>
      </c>
      <c r="G23263" s="414">
        <f t="shared" si="726"/>
        <v>3.0547584887613581</v>
      </c>
      <c r="H23263" s="415">
        <f t="shared" si="727"/>
        <v>3.0547584887613581</v>
      </c>
    </row>
    <row r="23264" spans="1:8" ht="15" hidden="1" thickBot="1">
      <c r="A23264" s="409">
        <v>202211</v>
      </c>
      <c r="B23264" s="196" t="s">
        <v>1763</v>
      </c>
      <c r="C23264" s="197" t="s">
        <v>1736</v>
      </c>
      <c r="D23264" s="198" t="s">
        <v>337</v>
      </c>
      <c r="E23264" s="421">
        <v>122469</v>
      </c>
      <c r="F23264" s="413">
        <v>167.28</v>
      </c>
      <c r="G23264" s="414">
        <f t="shared" si="726"/>
        <v>732.11979913916787</v>
      </c>
      <c r="H23264" s="415">
        <f t="shared" si="727"/>
        <v>3.6605989956958394</v>
      </c>
    </row>
    <row r="23265" spans="1:8" ht="15" hidden="1" thickBot="1">
      <c r="A23265" s="409">
        <v>202211</v>
      </c>
      <c r="B23265" s="196" t="s">
        <v>1764</v>
      </c>
      <c r="C23265" s="197" t="s">
        <v>1736</v>
      </c>
      <c r="D23265" s="198" t="s">
        <v>339</v>
      </c>
      <c r="E23265" s="421">
        <v>612</v>
      </c>
      <c r="F23265" s="413">
        <v>167.28</v>
      </c>
      <c r="G23265" s="414">
        <f t="shared" si="726"/>
        <v>3.6585365853658538</v>
      </c>
      <c r="H23265" s="415">
        <f t="shared" si="727"/>
        <v>3.6585365853658538</v>
      </c>
    </row>
    <row r="23266" spans="1:8" ht="15" hidden="1" thickBot="1">
      <c r="A23266" s="409">
        <v>202211</v>
      </c>
      <c r="B23266" s="196" t="s">
        <v>1765</v>
      </c>
      <c r="C23266" s="197" t="s">
        <v>1736</v>
      </c>
      <c r="D23266" s="198" t="s">
        <v>337</v>
      </c>
      <c r="E23266" s="421">
        <v>61587</v>
      </c>
      <c r="F23266" s="413">
        <v>167.28</v>
      </c>
      <c r="G23266" s="414">
        <f t="shared" si="726"/>
        <v>368.1671449067432</v>
      </c>
      <c r="H23266" s="415">
        <f t="shared" si="727"/>
        <v>1.8408357245337159</v>
      </c>
    </row>
    <row r="23267" spans="1:8" ht="15" hidden="1" thickBot="1">
      <c r="A23267" s="409">
        <v>202211</v>
      </c>
      <c r="B23267" s="196" t="s">
        <v>1766</v>
      </c>
      <c r="C23267" s="197" t="s">
        <v>1736</v>
      </c>
      <c r="D23267" s="198" t="s">
        <v>337</v>
      </c>
      <c r="E23267" s="421">
        <v>177220</v>
      </c>
      <c r="F23267" s="413">
        <v>167.28</v>
      </c>
      <c r="G23267" s="414">
        <f t="shared" si="726"/>
        <v>1059.4213295074128</v>
      </c>
      <c r="H23267" s="415">
        <f t="shared" si="727"/>
        <v>5.2971066475370643</v>
      </c>
    </row>
    <row r="23268" spans="1:8" ht="15" hidden="1" thickBot="1">
      <c r="A23268" s="409">
        <v>202211</v>
      </c>
      <c r="B23268" s="196" t="s">
        <v>1767</v>
      </c>
      <c r="C23268" s="197" t="s">
        <v>1736</v>
      </c>
      <c r="D23268" s="198" t="s">
        <v>337</v>
      </c>
      <c r="E23268" s="421">
        <v>94573</v>
      </c>
      <c r="F23268" s="413">
        <v>167.28</v>
      </c>
      <c r="G23268" s="414">
        <f t="shared" si="726"/>
        <v>565.35748445719753</v>
      </c>
      <c r="H23268" s="415">
        <f t="shared" si="727"/>
        <v>2.8267874222859875</v>
      </c>
    </row>
    <row r="23269" spans="1:8" ht="15" hidden="1" thickBot="1">
      <c r="A23269" s="409">
        <v>202211</v>
      </c>
      <c r="B23269" s="196" t="s">
        <v>1768</v>
      </c>
      <c r="C23269" s="197" t="s">
        <v>1736</v>
      </c>
      <c r="D23269" s="198" t="s">
        <v>337</v>
      </c>
      <c r="E23269" s="421">
        <v>93547</v>
      </c>
      <c r="F23269" s="413">
        <v>167.28</v>
      </c>
      <c r="G23269" s="414">
        <f t="shared" si="726"/>
        <v>559.2240554758489</v>
      </c>
      <c r="H23269" s="415">
        <f t="shared" si="727"/>
        <v>2.7961202773792446</v>
      </c>
    </row>
    <row r="23270" spans="1:8" ht="15" hidden="1" thickBot="1">
      <c r="A23270" s="409">
        <v>202211</v>
      </c>
      <c r="B23270" s="196" t="s">
        <v>1769</v>
      </c>
      <c r="C23270" s="197" t="s">
        <v>1736</v>
      </c>
      <c r="D23270" s="198" t="s">
        <v>339</v>
      </c>
      <c r="E23270" s="421">
        <v>473</v>
      </c>
      <c r="F23270" s="413">
        <v>167.28</v>
      </c>
      <c r="G23270" s="414">
        <f t="shared" si="726"/>
        <v>2.8275944524151124</v>
      </c>
      <c r="H23270" s="415">
        <f t="shared" si="727"/>
        <v>2.8275944524151124</v>
      </c>
    </row>
    <row r="23271" spans="1:8" ht="15" hidden="1" thickBot="1">
      <c r="A23271" s="409">
        <v>202211</v>
      </c>
      <c r="B23271" s="196" t="s">
        <v>1770</v>
      </c>
      <c r="C23271" s="197" t="s">
        <v>2702</v>
      </c>
      <c r="D23271" s="198" t="s">
        <v>337</v>
      </c>
      <c r="E23271" s="421">
        <v>91394</v>
      </c>
      <c r="F23271" s="413">
        <v>167.28</v>
      </c>
      <c r="G23271" s="414">
        <f t="shared" si="726"/>
        <v>546.35341941654713</v>
      </c>
      <c r="H23271" s="415">
        <f t="shared" si="727"/>
        <v>2.7317670970827357</v>
      </c>
    </row>
    <row r="23272" spans="1:8" ht="15" hidden="1" thickBot="1">
      <c r="A23272" s="409">
        <v>202211</v>
      </c>
      <c r="B23272" s="196" t="s">
        <v>1771</v>
      </c>
      <c r="C23272" s="197" t="s">
        <v>2703</v>
      </c>
      <c r="D23272" s="198" t="s">
        <v>339</v>
      </c>
      <c r="E23272" s="421">
        <v>457</v>
      </c>
      <c r="F23272" s="413">
        <v>167.28</v>
      </c>
      <c r="G23272" s="414">
        <f t="shared" si="726"/>
        <v>2.7319464371114299</v>
      </c>
      <c r="H23272" s="415">
        <f t="shared" si="727"/>
        <v>2.7319464371114299</v>
      </c>
    </row>
    <row r="23273" spans="1:8" ht="15" hidden="1" thickBot="1">
      <c r="A23273" s="409">
        <v>202211</v>
      </c>
      <c r="B23273" s="196" t="s">
        <v>1772</v>
      </c>
      <c r="C23273" s="197" t="s">
        <v>1736</v>
      </c>
      <c r="D23273" s="198" t="s">
        <v>337</v>
      </c>
      <c r="E23273" s="421">
        <v>92333</v>
      </c>
      <c r="F23273" s="413">
        <v>167.28</v>
      </c>
      <c r="G23273" s="414">
        <f t="shared" si="726"/>
        <v>551.966762314682</v>
      </c>
      <c r="H23273" s="415">
        <f t="shared" si="727"/>
        <v>2.7598338115734098</v>
      </c>
    </row>
    <row r="23274" spans="1:8" ht="15" hidden="1" thickBot="1">
      <c r="A23274" s="409">
        <v>202211</v>
      </c>
      <c r="B23274" s="196" t="s">
        <v>1773</v>
      </c>
      <c r="C23274" s="197" t="s">
        <v>1736</v>
      </c>
      <c r="D23274" s="198" t="s">
        <v>337</v>
      </c>
      <c r="E23274" s="421">
        <v>85188</v>
      </c>
      <c r="F23274" s="413">
        <v>167.28</v>
      </c>
      <c r="G23274" s="414">
        <f t="shared" si="726"/>
        <v>509.25394548063127</v>
      </c>
      <c r="H23274" s="415">
        <f t="shared" si="727"/>
        <v>2.5462697274031565</v>
      </c>
    </row>
    <row r="23275" spans="1:8" ht="15" hidden="1" thickBot="1">
      <c r="A23275" s="409">
        <v>202211</v>
      </c>
      <c r="B23275" s="196" t="s">
        <v>1774</v>
      </c>
      <c r="C23275" s="197" t="s">
        <v>1736</v>
      </c>
      <c r="D23275" s="198" t="s">
        <v>339</v>
      </c>
      <c r="E23275" s="421">
        <v>426</v>
      </c>
      <c r="F23275" s="413">
        <v>167.28</v>
      </c>
      <c r="G23275" s="414">
        <f t="shared" si="726"/>
        <v>2.546628407460545</v>
      </c>
      <c r="H23275" s="415">
        <f t="shared" si="727"/>
        <v>2.546628407460545</v>
      </c>
    </row>
    <row r="23276" spans="1:8" ht="15" hidden="1" thickBot="1">
      <c r="A23276" s="409">
        <v>202211</v>
      </c>
      <c r="B23276" s="196" t="s">
        <v>1775</v>
      </c>
      <c r="C23276" s="197" t="s">
        <v>1736</v>
      </c>
      <c r="D23276" s="198" t="s">
        <v>339</v>
      </c>
      <c r="E23276" s="421">
        <v>459</v>
      </c>
      <c r="F23276" s="413">
        <v>167.28</v>
      </c>
      <c r="G23276" s="414">
        <f t="shared" si="726"/>
        <v>2.74390243902439</v>
      </c>
      <c r="H23276" s="415">
        <f t="shared" si="727"/>
        <v>2.74390243902439</v>
      </c>
    </row>
    <row r="23277" spans="1:8" ht="15" hidden="1" thickBot="1">
      <c r="A23277" s="409">
        <v>202211</v>
      </c>
      <c r="B23277" s="196" t="s">
        <v>1776</v>
      </c>
      <c r="C23277" s="197" t="s">
        <v>1736</v>
      </c>
      <c r="D23277" s="198" t="s">
        <v>337</v>
      </c>
      <c r="E23277" s="421">
        <v>74590</v>
      </c>
      <c r="F23277" s="413">
        <v>167.28</v>
      </c>
      <c r="G23277" s="414">
        <f t="shared" si="726"/>
        <v>445.89909134385459</v>
      </c>
      <c r="H23277" s="415">
        <f t="shared" si="727"/>
        <v>2.2294954567192731</v>
      </c>
    </row>
    <row r="23278" spans="1:8" ht="15" hidden="1" thickBot="1">
      <c r="A23278" s="409">
        <v>202211</v>
      </c>
      <c r="B23278" s="196" t="s">
        <v>1777</v>
      </c>
      <c r="C23278" s="197" t="s">
        <v>1736</v>
      </c>
      <c r="D23278" s="198" t="s">
        <v>337</v>
      </c>
      <c r="E23278" s="421">
        <v>81962</v>
      </c>
      <c r="F23278" s="413">
        <v>167.28</v>
      </c>
      <c r="G23278" s="414">
        <f t="shared" si="726"/>
        <v>489.96891439502627</v>
      </c>
      <c r="H23278" s="415">
        <f t="shared" si="727"/>
        <v>2.4498445719751314</v>
      </c>
    </row>
    <row r="23279" spans="1:8" ht="15" hidden="1" thickBot="1">
      <c r="A23279" s="409">
        <v>202211</v>
      </c>
      <c r="B23279" s="196" t="s">
        <v>1778</v>
      </c>
      <c r="C23279" s="197" t="s">
        <v>2704</v>
      </c>
      <c r="D23279" s="198" t="s">
        <v>339</v>
      </c>
      <c r="E23279" s="421">
        <v>410</v>
      </c>
      <c r="F23279" s="413">
        <v>167.28</v>
      </c>
      <c r="G23279" s="414">
        <f t="shared" si="726"/>
        <v>2.4509803921568629</v>
      </c>
      <c r="H23279" s="415">
        <f t="shared" si="727"/>
        <v>2.4509803921568629</v>
      </c>
    </row>
    <row r="23280" spans="1:8" ht="15" hidden="1" thickBot="1">
      <c r="A23280" s="409">
        <v>202211</v>
      </c>
      <c r="B23280" s="196" t="s">
        <v>1779</v>
      </c>
      <c r="C23280" s="197" t="s">
        <v>2705</v>
      </c>
      <c r="D23280" s="198" t="s">
        <v>339</v>
      </c>
      <c r="E23280" s="421">
        <v>373</v>
      </c>
      <c r="F23280" s="413">
        <v>167.28</v>
      </c>
      <c r="G23280" s="414">
        <f t="shared" si="726"/>
        <v>2.2297943567670973</v>
      </c>
      <c r="H23280" s="415">
        <f t="shared" si="727"/>
        <v>2.2297943567670973</v>
      </c>
    </row>
    <row r="23281" spans="1:8" ht="15" hidden="1" thickBot="1">
      <c r="A23281" s="409">
        <v>202211</v>
      </c>
      <c r="B23281" s="196" t="s">
        <v>1780</v>
      </c>
      <c r="C23281" s="197" t="s">
        <v>1736</v>
      </c>
      <c r="D23281" s="198" t="s">
        <v>337</v>
      </c>
      <c r="E23281" s="421">
        <v>101698</v>
      </c>
      <c r="F23281" s="413">
        <v>167.28</v>
      </c>
      <c r="G23281" s="414">
        <f t="shared" si="726"/>
        <v>607.95074127211865</v>
      </c>
      <c r="H23281" s="415">
        <f t="shared" si="727"/>
        <v>3.0397537063605933</v>
      </c>
    </row>
    <row r="23282" spans="1:8" ht="15" hidden="1" thickBot="1">
      <c r="A23282" s="409">
        <v>202211</v>
      </c>
      <c r="B23282" s="196" t="s">
        <v>1781</v>
      </c>
      <c r="C23282" s="197" t="s">
        <v>1736</v>
      </c>
      <c r="D23282" s="198" t="s">
        <v>339</v>
      </c>
      <c r="E23282" s="421">
        <v>508</v>
      </c>
      <c r="F23282" s="413">
        <v>167.28</v>
      </c>
      <c r="G23282" s="414">
        <f t="shared" si="726"/>
        <v>3.0368244858919176</v>
      </c>
      <c r="H23282" s="415">
        <f t="shared" si="727"/>
        <v>3.0368244858919176</v>
      </c>
    </row>
    <row r="23283" spans="1:8" ht="15" hidden="1" thickBot="1">
      <c r="A23283" s="409">
        <v>202211</v>
      </c>
      <c r="B23283" s="196" t="s">
        <v>1782</v>
      </c>
      <c r="C23283" s="197" t="s">
        <v>1736</v>
      </c>
      <c r="D23283" s="198" t="s">
        <v>337</v>
      </c>
      <c r="E23283" s="421">
        <v>52482</v>
      </c>
      <c r="F23283" s="413">
        <v>167.28</v>
      </c>
      <c r="G23283" s="414">
        <f t="shared" si="726"/>
        <v>313.7374461979914</v>
      </c>
      <c r="H23283" s="415">
        <f t="shared" si="727"/>
        <v>1.5686872309899571</v>
      </c>
    </row>
    <row r="23284" spans="1:8" ht="15" hidden="1" thickBot="1">
      <c r="A23284" s="409">
        <v>202211</v>
      </c>
      <c r="B23284" s="196" t="s">
        <v>1783</v>
      </c>
      <c r="C23284" s="197" t="s">
        <v>1736</v>
      </c>
      <c r="D23284" s="198" t="s">
        <v>337</v>
      </c>
      <c r="E23284" s="421">
        <v>75466</v>
      </c>
      <c r="F23284" s="413">
        <v>167.28</v>
      </c>
      <c r="G23284" s="414">
        <f t="shared" si="726"/>
        <v>451.13582018173122</v>
      </c>
      <c r="H23284" s="415">
        <f t="shared" si="727"/>
        <v>2.2556791009086563</v>
      </c>
    </row>
    <row r="23285" spans="1:8" ht="15" hidden="1" thickBot="1">
      <c r="A23285" s="409">
        <v>202211</v>
      </c>
      <c r="B23285" s="196" t="s">
        <v>1784</v>
      </c>
      <c r="C23285" s="197" t="s">
        <v>1736</v>
      </c>
      <c r="D23285" s="198" t="s">
        <v>337</v>
      </c>
      <c r="E23285" s="421">
        <v>81455</v>
      </c>
      <c r="F23285" s="413">
        <v>167.28</v>
      </c>
      <c r="G23285" s="414">
        <f t="shared" si="726"/>
        <v>486.93806791009087</v>
      </c>
      <c r="H23285" s="415">
        <f t="shared" si="727"/>
        <v>2.4346903395504542</v>
      </c>
    </row>
    <row r="23286" spans="1:8" ht="15" hidden="1" thickBot="1">
      <c r="A23286" s="409">
        <v>202211</v>
      </c>
      <c r="B23286" s="196" t="s">
        <v>1785</v>
      </c>
      <c r="C23286" s="197" t="s">
        <v>1736</v>
      </c>
      <c r="D23286" s="198" t="s">
        <v>337</v>
      </c>
      <c r="E23286" s="421">
        <v>76405</v>
      </c>
      <c r="F23286" s="413">
        <v>167.28</v>
      </c>
      <c r="G23286" s="414">
        <f t="shared" si="726"/>
        <v>456.74916307986609</v>
      </c>
      <c r="H23286" s="415">
        <f t="shared" si="727"/>
        <v>2.2837458153993304</v>
      </c>
    </row>
    <row r="23287" spans="1:8" ht="15" hidden="1" thickBot="1">
      <c r="A23287" s="409">
        <v>202211</v>
      </c>
      <c r="B23287" s="196" t="s">
        <v>1786</v>
      </c>
      <c r="C23287" s="197" t="s">
        <v>2706</v>
      </c>
      <c r="D23287" s="198" t="s">
        <v>339</v>
      </c>
      <c r="E23287" s="421">
        <v>377</v>
      </c>
      <c r="F23287" s="413">
        <v>167.28</v>
      </c>
      <c r="G23287" s="414">
        <f t="shared" si="726"/>
        <v>2.2537063605930179</v>
      </c>
      <c r="H23287" s="415">
        <f t="shared" si="727"/>
        <v>2.2537063605930179</v>
      </c>
    </row>
    <row r="23288" spans="1:8" ht="15" hidden="1" thickBot="1">
      <c r="A23288" s="409">
        <v>202211</v>
      </c>
      <c r="B23288" s="196" t="s">
        <v>1787</v>
      </c>
      <c r="C23288" s="197" t="s">
        <v>1736</v>
      </c>
      <c r="D23288" s="198" t="s">
        <v>337</v>
      </c>
      <c r="E23288" s="421">
        <v>76283</v>
      </c>
      <c r="F23288" s="413">
        <v>167.28</v>
      </c>
      <c r="G23288" s="414">
        <f t="shared" si="726"/>
        <v>456.0198469631755</v>
      </c>
      <c r="H23288" s="415">
        <f t="shared" si="727"/>
        <v>2.2800992348158773</v>
      </c>
    </row>
    <row r="23289" spans="1:8" ht="15" hidden="1" thickBot="1">
      <c r="A23289" s="409">
        <v>202211</v>
      </c>
      <c r="B23289" s="196" t="s">
        <v>1788</v>
      </c>
      <c r="C23289" s="197" t="s">
        <v>1736</v>
      </c>
      <c r="D23289" s="198" t="s">
        <v>337</v>
      </c>
      <c r="E23289" s="421">
        <v>44497</v>
      </c>
      <c r="F23289" s="413">
        <v>167.28</v>
      </c>
      <c r="G23289" s="414">
        <f t="shared" si="726"/>
        <v>266.00310856049737</v>
      </c>
      <c r="H23289" s="415">
        <f t="shared" si="727"/>
        <v>1.3300155428024869</v>
      </c>
    </row>
    <row r="23290" spans="1:8" ht="15" hidden="1" thickBot="1">
      <c r="A23290" s="409">
        <v>202211</v>
      </c>
      <c r="B23290" s="196" t="s">
        <v>1789</v>
      </c>
      <c r="C23290" s="197" t="s">
        <v>1736</v>
      </c>
      <c r="D23290" s="198" t="s">
        <v>337</v>
      </c>
      <c r="E23290" s="421">
        <v>67543</v>
      </c>
      <c r="F23290" s="413">
        <v>167.28</v>
      </c>
      <c r="G23290" s="414">
        <f t="shared" si="726"/>
        <v>403.77211860353896</v>
      </c>
      <c r="H23290" s="415">
        <f t="shared" si="727"/>
        <v>2.0188605930176946</v>
      </c>
    </row>
    <row r="23291" spans="1:8" ht="15" hidden="1" thickBot="1">
      <c r="A23291" s="409">
        <v>202211</v>
      </c>
      <c r="B23291" s="196" t="s">
        <v>1790</v>
      </c>
      <c r="C23291" s="197" t="s">
        <v>1736</v>
      </c>
      <c r="D23291" s="198" t="s">
        <v>339</v>
      </c>
      <c r="E23291" s="421">
        <v>338</v>
      </c>
      <c r="F23291" s="413">
        <v>167.28</v>
      </c>
      <c r="G23291" s="414">
        <f t="shared" si="726"/>
        <v>2.0205643232902917</v>
      </c>
      <c r="H23291" s="415">
        <f t="shared" si="727"/>
        <v>2.0205643232902917</v>
      </c>
    </row>
    <row r="23292" spans="1:8" ht="15" hidden="1" thickBot="1">
      <c r="A23292" s="409">
        <v>202211</v>
      </c>
      <c r="B23292" s="196" t="s">
        <v>1791</v>
      </c>
      <c r="C23292" s="197" t="s">
        <v>1736</v>
      </c>
      <c r="D23292" s="198" t="s">
        <v>337</v>
      </c>
      <c r="E23292" s="421">
        <v>81106</v>
      </c>
      <c r="F23292" s="413">
        <v>167.28</v>
      </c>
      <c r="G23292" s="414">
        <f t="shared" si="726"/>
        <v>484.85174557627931</v>
      </c>
      <c r="H23292" s="415">
        <f t="shared" si="727"/>
        <v>2.4242587278813965</v>
      </c>
    </row>
    <row r="23293" spans="1:8" ht="15" hidden="1" thickBot="1">
      <c r="A23293" s="409">
        <v>202211</v>
      </c>
      <c r="B23293" s="196" t="s">
        <v>1792</v>
      </c>
      <c r="C23293" s="197" t="s">
        <v>2707</v>
      </c>
      <c r="D23293" s="198" t="s">
        <v>339</v>
      </c>
      <c r="E23293" s="421">
        <v>405</v>
      </c>
      <c r="F23293" s="413">
        <v>167.28</v>
      </c>
      <c r="G23293" s="414">
        <f t="shared" si="726"/>
        <v>2.4210903873744618</v>
      </c>
      <c r="H23293" s="415">
        <f t="shared" si="727"/>
        <v>2.4210903873744618</v>
      </c>
    </row>
    <row r="23294" spans="1:8" ht="15" hidden="1" thickBot="1">
      <c r="A23294" s="409">
        <v>202211</v>
      </c>
      <c r="B23294" s="196" t="s">
        <v>1793</v>
      </c>
      <c r="C23294" s="197" t="s">
        <v>1736</v>
      </c>
      <c r="D23294" s="198" t="s">
        <v>337</v>
      </c>
      <c r="E23294" s="421">
        <v>76972</v>
      </c>
      <c r="F23294" s="413">
        <v>167.28</v>
      </c>
      <c r="G23294" s="414">
        <f t="shared" si="726"/>
        <v>460.13868962219033</v>
      </c>
      <c r="H23294" s="415">
        <f t="shared" si="727"/>
        <v>2.3006934481109518</v>
      </c>
    </row>
    <row r="23295" spans="1:8" ht="15" hidden="1" thickBot="1">
      <c r="A23295" s="409">
        <v>202211</v>
      </c>
      <c r="B23295" s="196" t="s">
        <v>1794</v>
      </c>
      <c r="C23295" s="197" t="s">
        <v>1736</v>
      </c>
      <c r="D23295" s="198" t="s">
        <v>339</v>
      </c>
      <c r="E23295" s="421">
        <v>385</v>
      </c>
      <c r="F23295" s="413">
        <v>167.28</v>
      </c>
      <c r="G23295" s="414">
        <f t="shared" si="726"/>
        <v>2.3015303682448587</v>
      </c>
      <c r="H23295" s="415">
        <f t="shared" si="727"/>
        <v>2.3015303682448587</v>
      </c>
    </row>
    <row r="23296" spans="1:8" ht="15" hidden="1" thickBot="1">
      <c r="A23296" s="409">
        <v>202211</v>
      </c>
      <c r="B23296" s="196" t="s">
        <v>1795</v>
      </c>
      <c r="C23296" s="197" t="s">
        <v>1736</v>
      </c>
      <c r="D23296" s="198" t="s">
        <v>337</v>
      </c>
      <c r="E23296" s="421">
        <v>17240</v>
      </c>
      <c r="F23296" s="413">
        <v>167.28</v>
      </c>
      <c r="G23296" s="414">
        <f t="shared" si="726"/>
        <v>103.06073648971784</v>
      </c>
      <c r="H23296" s="415">
        <f t="shared" si="727"/>
        <v>0.51530368244858915</v>
      </c>
    </row>
    <row r="23297" spans="1:8" ht="15" hidden="1" thickBot="1">
      <c r="A23297" s="409">
        <v>202211</v>
      </c>
      <c r="B23297" s="196" t="s">
        <v>1796</v>
      </c>
      <c r="C23297" s="197" t="s">
        <v>1736</v>
      </c>
      <c r="D23297" s="198" t="s">
        <v>339</v>
      </c>
      <c r="E23297" s="421">
        <v>86.19</v>
      </c>
      <c r="F23297" s="413">
        <v>167.28</v>
      </c>
      <c r="G23297" s="414">
        <f t="shared" si="726"/>
        <v>0.5152439024390244</v>
      </c>
      <c r="H23297" s="415">
        <f t="shared" si="727"/>
        <v>0.5152439024390244</v>
      </c>
    </row>
    <row r="23298" spans="1:8" ht="15" hidden="1" thickBot="1">
      <c r="A23298" s="409">
        <v>202211</v>
      </c>
      <c r="B23298" s="196" t="s">
        <v>1797</v>
      </c>
      <c r="C23298" s="197" t="s">
        <v>1736</v>
      </c>
      <c r="D23298" s="198" t="s">
        <v>337</v>
      </c>
      <c r="E23298" s="421">
        <v>70423</v>
      </c>
      <c r="F23298" s="413">
        <v>167.28</v>
      </c>
      <c r="G23298" s="414">
        <f t="shared" ref="G23298:G23361" si="728">+E23298/F23298</f>
        <v>420.98876135820183</v>
      </c>
      <c r="H23298" s="415">
        <f t="shared" ref="H23298:H23361" si="729">IF(D23298="TB",G23298/200,IF(D23298="LT",G23298,"VER"))</f>
        <v>2.1049438067910091</v>
      </c>
    </row>
    <row r="23299" spans="1:8" ht="15" hidden="1" thickBot="1">
      <c r="A23299" s="409">
        <v>202211</v>
      </c>
      <c r="B23299" s="196" t="s">
        <v>1798</v>
      </c>
      <c r="C23299" s="197" t="s">
        <v>1736</v>
      </c>
      <c r="D23299" s="198" t="s">
        <v>339</v>
      </c>
      <c r="E23299" s="421">
        <v>352</v>
      </c>
      <c r="F23299" s="413">
        <v>167.28</v>
      </c>
      <c r="G23299" s="414">
        <f t="shared" si="728"/>
        <v>2.1042563366810136</v>
      </c>
      <c r="H23299" s="415">
        <f t="shared" si="729"/>
        <v>2.1042563366810136</v>
      </c>
    </row>
    <row r="23300" spans="1:8" ht="15" hidden="1" thickBot="1">
      <c r="A23300" s="409">
        <v>202211</v>
      </c>
      <c r="B23300" s="196" t="s">
        <v>1799</v>
      </c>
      <c r="C23300" s="197" t="s">
        <v>1736</v>
      </c>
      <c r="D23300" s="198" t="s">
        <v>337</v>
      </c>
      <c r="E23300" s="421">
        <v>139349</v>
      </c>
      <c r="F23300" s="413">
        <v>167.28</v>
      </c>
      <c r="G23300" s="414">
        <f t="shared" si="728"/>
        <v>833.02845528455282</v>
      </c>
      <c r="H23300" s="415">
        <f t="shared" si="729"/>
        <v>4.1651422764227641</v>
      </c>
    </row>
    <row r="23301" spans="1:8" ht="15" hidden="1" thickBot="1">
      <c r="A23301" s="409">
        <v>202211</v>
      </c>
      <c r="B23301" s="196" t="s">
        <v>1800</v>
      </c>
      <c r="C23301" s="197" t="s">
        <v>1736</v>
      </c>
      <c r="D23301" s="198" t="s">
        <v>339</v>
      </c>
      <c r="E23301" s="421">
        <v>697</v>
      </c>
      <c r="F23301" s="413">
        <v>167.28</v>
      </c>
      <c r="G23301" s="414">
        <f t="shared" si="728"/>
        <v>4.166666666666667</v>
      </c>
      <c r="H23301" s="415">
        <f t="shared" si="729"/>
        <v>4.166666666666667</v>
      </c>
    </row>
    <row r="23302" spans="1:8" ht="15" hidden="1" thickBot="1">
      <c r="A23302" s="409">
        <v>202211</v>
      </c>
      <c r="B23302" s="196" t="s">
        <v>1801</v>
      </c>
      <c r="C23302" s="197" t="s">
        <v>1736</v>
      </c>
      <c r="D23302" s="198" t="s">
        <v>337</v>
      </c>
      <c r="E23302" s="421">
        <v>83685</v>
      </c>
      <c r="F23302" s="413">
        <v>167.28</v>
      </c>
      <c r="G23302" s="414">
        <f t="shared" si="728"/>
        <v>500.26901004304159</v>
      </c>
      <c r="H23302" s="415">
        <f t="shared" si="729"/>
        <v>2.5013450502152081</v>
      </c>
    </row>
    <row r="23303" spans="1:8" ht="15" hidden="1" thickBot="1">
      <c r="A23303" s="409">
        <v>202211</v>
      </c>
      <c r="B23303" s="196" t="s">
        <v>1802</v>
      </c>
      <c r="C23303" s="197" t="s">
        <v>1736</v>
      </c>
      <c r="D23303" s="198" t="s">
        <v>337</v>
      </c>
      <c r="E23303" s="421">
        <v>161436</v>
      </c>
      <c r="F23303" s="413">
        <v>167.28</v>
      </c>
      <c r="G23303" s="414">
        <f t="shared" si="728"/>
        <v>965.06456241032993</v>
      </c>
      <c r="H23303" s="415">
        <f t="shared" si="729"/>
        <v>4.8253228120516498</v>
      </c>
    </row>
    <row r="23304" spans="1:8" ht="15" hidden="1" thickBot="1">
      <c r="A23304" s="409">
        <v>202211</v>
      </c>
      <c r="B23304" s="196" t="s">
        <v>1803</v>
      </c>
      <c r="C23304" s="197" t="s">
        <v>1736</v>
      </c>
      <c r="D23304" s="198" t="s">
        <v>337</v>
      </c>
      <c r="E23304" s="421">
        <v>60523</v>
      </c>
      <c r="F23304" s="413">
        <v>167.28</v>
      </c>
      <c r="G23304" s="414">
        <f t="shared" si="728"/>
        <v>361.80655188904831</v>
      </c>
      <c r="H23304" s="415">
        <f t="shared" si="729"/>
        <v>1.8090327594452416</v>
      </c>
    </row>
    <row r="23305" spans="1:8" ht="15" hidden="1" thickBot="1">
      <c r="A23305" s="409">
        <v>202211</v>
      </c>
      <c r="B23305" s="196" t="s">
        <v>1804</v>
      </c>
      <c r="C23305" s="197" t="s">
        <v>1736</v>
      </c>
      <c r="D23305" s="198" t="s">
        <v>337</v>
      </c>
      <c r="E23305" s="421">
        <v>68995</v>
      </c>
      <c r="F23305" s="413">
        <v>167.28</v>
      </c>
      <c r="G23305" s="414">
        <f t="shared" si="728"/>
        <v>412.45217599234815</v>
      </c>
      <c r="H23305" s="415">
        <f t="shared" si="729"/>
        <v>2.0622608799617406</v>
      </c>
    </row>
    <row r="23306" spans="1:8" ht="15" hidden="1" thickBot="1">
      <c r="A23306" s="409">
        <v>202211</v>
      </c>
      <c r="B23306" s="196" t="s">
        <v>1805</v>
      </c>
      <c r="C23306" s="197" t="s">
        <v>1736</v>
      </c>
      <c r="D23306" s="198" t="s">
        <v>339</v>
      </c>
      <c r="E23306" s="421">
        <v>345</v>
      </c>
      <c r="F23306" s="413">
        <v>167.28</v>
      </c>
      <c r="G23306" s="414">
        <f t="shared" si="728"/>
        <v>2.0624103299856529</v>
      </c>
      <c r="H23306" s="415">
        <f t="shared" si="729"/>
        <v>2.0624103299856529</v>
      </c>
    </row>
    <row r="23307" spans="1:8" ht="15" hidden="1" thickBot="1">
      <c r="A23307" s="409">
        <v>202211</v>
      </c>
      <c r="B23307" s="196" t="s">
        <v>1806</v>
      </c>
      <c r="C23307" s="197" t="s">
        <v>2708</v>
      </c>
      <c r="D23307" s="198" t="s">
        <v>339</v>
      </c>
      <c r="E23307" s="421">
        <v>303</v>
      </c>
      <c r="F23307" s="413">
        <v>167.28</v>
      </c>
      <c r="G23307" s="414">
        <f t="shared" si="728"/>
        <v>1.8113342898134863</v>
      </c>
      <c r="H23307" s="415">
        <f t="shared" si="729"/>
        <v>1.8113342898134863</v>
      </c>
    </row>
    <row r="23308" spans="1:8" ht="15" hidden="1" thickBot="1">
      <c r="A23308" s="409">
        <v>202211</v>
      </c>
      <c r="B23308" s="196" t="s">
        <v>1807</v>
      </c>
      <c r="C23308" s="197" t="s">
        <v>1736</v>
      </c>
      <c r="D23308" s="198" t="s">
        <v>337</v>
      </c>
      <c r="E23308" s="421">
        <v>42622</v>
      </c>
      <c r="F23308" s="413">
        <v>167.28</v>
      </c>
      <c r="G23308" s="414">
        <f t="shared" si="728"/>
        <v>254.79435676709707</v>
      </c>
      <c r="H23308" s="415">
        <f t="shared" si="729"/>
        <v>1.2739717838354854</v>
      </c>
    </row>
    <row r="23309" spans="1:8" ht="15" hidden="1" thickBot="1">
      <c r="A23309" s="409">
        <v>202211</v>
      </c>
      <c r="B23309" s="196" t="s">
        <v>1808</v>
      </c>
      <c r="C23309" s="197" t="s">
        <v>1736</v>
      </c>
      <c r="D23309" s="198" t="s">
        <v>339</v>
      </c>
      <c r="E23309" s="421">
        <v>213</v>
      </c>
      <c r="F23309" s="413">
        <v>167.28</v>
      </c>
      <c r="G23309" s="414">
        <f t="shared" si="728"/>
        <v>1.2733142037302725</v>
      </c>
      <c r="H23309" s="415">
        <f t="shared" si="729"/>
        <v>1.2733142037302725</v>
      </c>
    </row>
    <row r="23310" spans="1:8" ht="15" hidden="1" thickBot="1">
      <c r="A23310" s="409">
        <v>202211</v>
      </c>
      <c r="B23310" s="196" t="s">
        <v>1809</v>
      </c>
      <c r="C23310" s="197" t="s">
        <v>1736</v>
      </c>
      <c r="D23310" s="198" t="s">
        <v>337</v>
      </c>
      <c r="E23310" s="421">
        <v>68995</v>
      </c>
      <c r="F23310" s="413">
        <v>167.28</v>
      </c>
      <c r="G23310" s="414">
        <f t="shared" si="728"/>
        <v>412.45217599234815</v>
      </c>
      <c r="H23310" s="415">
        <f t="shared" si="729"/>
        <v>2.0622608799617406</v>
      </c>
    </row>
    <row r="23311" spans="1:8" ht="15" hidden="1" thickBot="1">
      <c r="A23311" s="409">
        <v>202211</v>
      </c>
      <c r="B23311" s="196" t="s">
        <v>1810</v>
      </c>
      <c r="C23311" s="197" t="s">
        <v>2709</v>
      </c>
      <c r="D23311" s="198" t="s">
        <v>337</v>
      </c>
      <c r="E23311" s="421">
        <v>60523</v>
      </c>
      <c r="F23311" s="413">
        <v>167.28</v>
      </c>
      <c r="G23311" s="414">
        <f t="shared" si="728"/>
        <v>361.80655188904831</v>
      </c>
      <c r="H23311" s="415">
        <f t="shared" si="729"/>
        <v>1.8090327594452416</v>
      </c>
    </row>
    <row r="23312" spans="1:8" ht="15" hidden="1" thickBot="1">
      <c r="A23312" s="409">
        <v>202211</v>
      </c>
      <c r="B23312" s="196" t="s">
        <v>1811</v>
      </c>
      <c r="C23312" s="197" t="s">
        <v>2710</v>
      </c>
      <c r="D23312" s="198" t="s">
        <v>339</v>
      </c>
      <c r="E23312" s="421">
        <v>303</v>
      </c>
      <c r="F23312" s="413">
        <v>167.28</v>
      </c>
      <c r="G23312" s="414">
        <f t="shared" si="728"/>
        <v>1.8113342898134863</v>
      </c>
      <c r="H23312" s="415">
        <f t="shared" si="729"/>
        <v>1.8113342898134863</v>
      </c>
    </row>
    <row r="23313" spans="1:8" ht="15" hidden="1" thickBot="1">
      <c r="A23313" s="409">
        <v>202211</v>
      </c>
      <c r="B23313" s="196" t="s">
        <v>1812</v>
      </c>
      <c r="C23313" s="197" t="s">
        <v>1736</v>
      </c>
      <c r="D23313" s="198" t="s">
        <v>337</v>
      </c>
      <c r="E23313" s="421">
        <v>91525</v>
      </c>
      <c r="F23313" s="413">
        <v>167.28</v>
      </c>
      <c r="G23313" s="414">
        <f t="shared" si="728"/>
        <v>547.136537541846</v>
      </c>
      <c r="H23313" s="415">
        <f t="shared" si="729"/>
        <v>2.7356826877092302</v>
      </c>
    </row>
    <row r="23314" spans="1:8" ht="15" hidden="1" thickBot="1">
      <c r="A23314" s="409">
        <v>202211</v>
      </c>
      <c r="B23314" s="196" t="s">
        <v>1813</v>
      </c>
      <c r="C23314" s="197" t="s">
        <v>1736</v>
      </c>
      <c r="D23314" s="198" t="s">
        <v>339</v>
      </c>
      <c r="E23314" s="421">
        <v>458</v>
      </c>
      <c r="F23314" s="413">
        <v>167.28</v>
      </c>
      <c r="G23314" s="414">
        <f t="shared" si="728"/>
        <v>2.73792443806791</v>
      </c>
      <c r="H23314" s="415">
        <f t="shared" si="729"/>
        <v>2.73792443806791</v>
      </c>
    </row>
    <row r="23315" spans="1:8" ht="15" hidden="1" thickBot="1">
      <c r="A23315" s="409">
        <v>202211</v>
      </c>
      <c r="B23315" s="196" t="s">
        <v>1814</v>
      </c>
      <c r="C23315" s="197" t="s">
        <v>1736</v>
      </c>
      <c r="D23315" s="198" t="s">
        <v>337</v>
      </c>
      <c r="E23315" s="421">
        <v>134361</v>
      </c>
      <c r="F23315" s="413">
        <v>167.28</v>
      </c>
      <c r="G23315" s="414">
        <f t="shared" si="728"/>
        <v>803.21018651362988</v>
      </c>
      <c r="H23315" s="415">
        <f t="shared" si="729"/>
        <v>4.0160509325681497</v>
      </c>
    </row>
    <row r="23316" spans="1:8" ht="15" hidden="1" thickBot="1">
      <c r="A23316" s="409">
        <v>202211</v>
      </c>
      <c r="B23316" s="196" t="s">
        <v>1815</v>
      </c>
      <c r="C23316" s="197" t="s">
        <v>1736</v>
      </c>
      <c r="D23316" s="198" t="s">
        <v>339</v>
      </c>
      <c r="E23316" s="421">
        <v>672</v>
      </c>
      <c r="F23316" s="413">
        <v>167.28</v>
      </c>
      <c r="G23316" s="414">
        <f t="shared" si="728"/>
        <v>4.0172166427546632</v>
      </c>
      <c r="H23316" s="415">
        <f t="shared" si="729"/>
        <v>4.0172166427546632</v>
      </c>
    </row>
    <row r="23317" spans="1:8" ht="15" hidden="1" thickBot="1">
      <c r="A23317" s="409">
        <v>202211</v>
      </c>
      <c r="B23317" s="196" t="s">
        <v>1816</v>
      </c>
      <c r="C23317" s="197" t="s">
        <v>1736</v>
      </c>
      <c r="D23317" s="198" t="s">
        <v>337</v>
      </c>
      <c r="E23317" s="421">
        <v>52825</v>
      </c>
      <c r="F23317" s="413">
        <v>167.28</v>
      </c>
      <c r="G23317" s="414">
        <f t="shared" si="728"/>
        <v>315.78790052606411</v>
      </c>
      <c r="H23317" s="415">
        <f t="shared" si="729"/>
        <v>1.5789395026303206</v>
      </c>
    </row>
    <row r="23318" spans="1:8" ht="15" hidden="1" thickBot="1">
      <c r="A23318" s="409">
        <v>202211</v>
      </c>
      <c r="B23318" s="196" t="s">
        <v>1817</v>
      </c>
      <c r="C23318" s="197" t="s">
        <v>1736</v>
      </c>
      <c r="D23318" s="198" t="s">
        <v>374</v>
      </c>
      <c r="E23318" s="421">
        <v>0.01</v>
      </c>
      <c r="F23318" s="413">
        <v>167.28</v>
      </c>
      <c r="G23318" s="414">
        <f t="shared" si="728"/>
        <v>5.9780009564801534E-5</v>
      </c>
      <c r="H23318" s="415" t="str">
        <f t="shared" si="729"/>
        <v>VER</v>
      </c>
    </row>
    <row r="23319" spans="1:8" ht="15" hidden="1" thickBot="1">
      <c r="A23319" s="409">
        <v>202211</v>
      </c>
      <c r="B23319" s="196" t="s">
        <v>1818</v>
      </c>
      <c r="C23319" s="197" t="s">
        <v>1736</v>
      </c>
      <c r="D23319" s="198" t="s">
        <v>337</v>
      </c>
      <c r="E23319" s="421">
        <v>82537</v>
      </c>
      <c r="F23319" s="413">
        <v>167.28</v>
      </c>
      <c r="G23319" s="414">
        <f t="shared" si="728"/>
        <v>493.40626494500236</v>
      </c>
      <c r="H23319" s="415">
        <f t="shared" si="729"/>
        <v>2.4670313247250117</v>
      </c>
    </row>
    <row r="23320" spans="1:8" ht="15" hidden="1" thickBot="1">
      <c r="A23320" s="409">
        <v>202211</v>
      </c>
      <c r="B23320" s="196" t="s">
        <v>1819</v>
      </c>
      <c r="C23320" s="197" t="s">
        <v>2711</v>
      </c>
      <c r="D23320" s="198" t="s">
        <v>339</v>
      </c>
      <c r="E23320" s="421">
        <v>413</v>
      </c>
      <c r="F23320" s="413">
        <v>167.28</v>
      </c>
      <c r="G23320" s="414">
        <f t="shared" si="728"/>
        <v>2.4689143950263031</v>
      </c>
      <c r="H23320" s="415">
        <f t="shared" si="729"/>
        <v>2.4689143950263031</v>
      </c>
    </row>
    <row r="23321" spans="1:8" ht="15" hidden="1" thickBot="1">
      <c r="A23321" s="409">
        <v>202211</v>
      </c>
      <c r="B23321" s="196" t="s">
        <v>1820</v>
      </c>
      <c r="C23321" s="197" t="s">
        <v>1736</v>
      </c>
      <c r="D23321" s="198" t="s">
        <v>337</v>
      </c>
      <c r="E23321" s="421">
        <v>82537</v>
      </c>
      <c r="F23321" s="413">
        <v>167.28</v>
      </c>
      <c r="G23321" s="414">
        <f t="shared" si="728"/>
        <v>493.40626494500236</v>
      </c>
      <c r="H23321" s="415">
        <f t="shared" si="729"/>
        <v>2.4670313247250117</v>
      </c>
    </row>
    <row r="23322" spans="1:8" ht="15" hidden="1" thickBot="1">
      <c r="A23322" s="409">
        <v>202211</v>
      </c>
      <c r="B23322" s="196" t="s">
        <v>1821</v>
      </c>
      <c r="C23322" s="197" t="s">
        <v>1736</v>
      </c>
      <c r="D23322" s="198" t="s">
        <v>337</v>
      </c>
      <c r="E23322" s="421">
        <v>82537</v>
      </c>
      <c r="F23322" s="413">
        <v>167.28</v>
      </c>
      <c r="G23322" s="414">
        <f t="shared" si="728"/>
        <v>493.40626494500236</v>
      </c>
      <c r="H23322" s="415">
        <f t="shared" si="729"/>
        <v>2.4670313247250117</v>
      </c>
    </row>
    <row r="23323" spans="1:8" ht="15" hidden="1" thickBot="1">
      <c r="A23323" s="409">
        <v>202211</v>
      </c>
      <c r="B23323" s="196" t="s">
        <v>1822</v>
      </c>
      <c r="C23323" s="197" t="s">
        <v>1736</v>
      </c>
      <c r="D23323" s="198" t="s">
        <v>337</v>
      </c>
      <c r="E23323" s="421">
        <v>86576</v>
      </c>
      <c r="F23323" s="413">
        <v>167.28</v>
      </c>
      <c r="G23323" s="414">
        <f t="shared" si="728"/>
        <v>517.55141080822568</v>
      </c>
      <c r="H23323" s="415">
        <f t="shared" si="729"/>
        <v>2.5877570540411283</v>
      </c>
    </row>
    <row r="23324" spans="1:8" ht="15" hidden="1" thickBot="1">
      <c r="A23324" s="409">
        <v>202211</v>
      </c>
      <c r="B23324" s="196" t="s">
        <v>1823</v>
      </c>
      <c r="C23324" s="197" t="s">
        <v>2712</v>
      </c>
      <c r="D23324" s="198" t="s">
        <v>339</v>
      </c>
      <c r="E23324" s="421">
        <v>433</v>
      </c>
      <c r="F23324" s="413">
        <v>167.28</v>
      </c>
      <c r="G23324" s="414">
        <f t="shared" si="728"/>
        <v>2.5884744141559062</v>
      </c>
      <c r="H23324" s="415">
        <f t="shared" si="729"/>
        <v>2.5884744141559062</v>
      </c>
    </row>
    <row r="23325" spans="1:8" ht="15" hidden="1" thickBot="1">
      <c r="A23325" s="409">
        <v>202211</v>
      </c>
      <c r="B23325" s="196" t="s">
        <v>1824</v>
      </c>
      <c r="C23325" s="197" t="s">
        <v>1736</v>
      </c>
      <c r="D23325" s="198" t="s">
        <v>337</v>
      </c>
      <c r="E23325" s="421">
        <v>60311</v>
      </c>
      <c r="F23325" s="413">
        <v>167.28</v>
      </c>
      <c r="G23325" s="414">
        <f t="shared" si="728"/>
        <v>360.53921568627453</v>
      </c>
      <c r="H23325" s="415">
        <f t="shared" si="729"/>
        <v>1.8026960784313726</v>
      </c>
    </row>
    <row r="23326" spans="1:8" ht="15" hidden="1" thickBot="1">
      <c r="A23326" s="409">
        <v>202211</v>
      </c>
      <c r="B23326" s="196" t="s">
        <v>1825</v>
      </c>
      <c r="C23326" s="197" t="s">
        <v>2704</v>
      </c>
      <c r="D23326" s="198" t="s">
        <v>339</v>
      </c>
      <c r="E23326" s="421">
        <v>302</v>
      </c>
      <c r="F23326" s="413">
        <v>167.28</v>
      </c>
      <c r="G23326" s="414">
        <f t="shared" si="728"/>
        <v>1.8053562888570063</v>
      </c>
      <c r="H23326" s="415">
        <f t="shared" si="729"/>
        <v>1.8053562888570063</v>
      </c>
    </row>
    <row r="23327" spans="1:8" ht="15" hidden="1" thickBot="1">
      <c r="A23327" s="409">
        <v>202211</v>
      </c>
      <c r="B23327" s="196" t="s">
        <v>1826</v>
      </c>
      <c r="C23327" s="197" t="s">
        <v>1736</v>
      </c>
      <c r="D23327" s="198" t="s">
        <v>337</v>
      </c>
      <c r="E23327" s="421">
        <v>86871</v>
      </c>
      <c r="F23327" s="413">
        <v>167.28</v>
      </c>
      <c r="G23327" s="414">
        <f t="shared" si="728"/>
        <v>519.31492109038732</v>
      </c>
      <c r="H23327" s="415">
        <f t="shared" si="729"/>
        <v>2.5965746054519365</v>
      </c>
    </row>
    <row r="23328" spans="1:8" ht="15" hidden="1" thickBot="1">
      <c r="A23328" s="409">
        <v>202211</v>
      </c>
      <c r="B23328" s="196" t="s">
        <v>1827</v>
      </c>
      <c r="C23328" s="197" t="s">
        <v>1736</v>
      </c>
      <c r="D23328" s="198" t="s">
        <v>339</v>
      </c>
      <c r="E23328" s="421">
        <v>434</v>
      </c>
      <c r="F23328" s="413">
        <v>167.28</v>
      </c>
      <c r="G23328" s="414">
        <f t="shared" si="728"/>
        <v>2.5944524151123862</v>
      </c>
      <c r="H23328" s="415">
        <f t="shared" si="729"/>
        <v>2.5944524151123862</v>
      </c>
    </row>
    <row r="23329" spans="1:8" ht="15" hidden="1" thickBot="1">
      <c r="A23329" s="409">
        <v>202211</v>
      </c>
      <c r="B23329" s="196" t="s">
        <v>1828</v>
      </c>
      <c r="C23329" s="197" t="s">
        <v>1736</v>
      </c>
      <c r="D23329" s="198" t="s">
        <v>337</v>
      </c>
      <c r="E23329" s="421">
        <v>82537</v>
      </c>
      <c r="F23329" s="413">
        <v>167.28</v>
      </c>
      <c r="G23329" s="414">
        <f t="shared" si="728"/>
        <v>493.40626494500236</v>
      </c>
      <c r="H23329" s="415">
        <f t="shared" si="729"/>
        <v>2.4670313247250117</v>
      </c>
    </row>
    <row r="23330" spans="1:8" ht="15" hidden="1" thickBot="1">
      <c r="A23330" s="409">
        <v>202211</v>
      </c>
      <c r="B23330" s="196" t="s">
        <v>1829</v>
      </c>
      <c r="C23330" s="197" t="s">
        <v>1736</v>
      </c>
      <c r="D23330" s="198" t="s">
        <v>339</v>
      </c>
      <c r="E23330" s="421">
        <v>413</v>
      </c>
      <c r="F23330" s="413">
        <v>167.28</v>
      </c>
      <c r="G23330" s="414">
        <f t="shared" si="728"/>
        <v>2.4689143950263031</v>
      </c>
      <c r="H23330" s="415">
        <f t="shared" si="729"/>
        <v>2.4689143950263031</v>
      </c>
    </row>
    <row r="23331" spans="1:8" ht="15" hidden="1" thickBot="1">
      <c r="A23331" s="409">
        <v>202211</v>
      </c>
      <c r="B23331" s="196" t="s">
        <v>1830</v>
      </c>
      <c r="C23331" s="197" t="s">
        <v>1736</v>
      </c>
      <c r="D23331" s="198" t="s">
        <v>337</v>
      </c>
      <c r="E23331" s="421">
        <v>86576</v>
      </c>
      <c r="F23331" s="413">
        <v>167.28</v>
      </c>
      <c r="G23331" s="414">
        <f t="shared" si="728"/>
        <v>517.55141080822568</v>
      </c>
      <c r="H23331" s="415">
        <f t="shared" si="729"/>
        <v>2.5877570540411283</v>
      </c>
    </row>
    <row r="23332" spans="1:8" ht="15" hidden="1" thickBot="1">
      <c r="A23332" s="409">
        <v>202211</v>
      </c>
      <c r="B23332" s="196" t="s">
        <v>1831</v>
      </c>
      <c r="C23332" s="197" t="s">
        <v>2713</v>
      </c>
      <c r="D23332" s="198" t="s">
        <v>339</v>
      </c>
      <c r="E23332" s="421">
        <v>433</v>
      </c>
      <c r="F23332" s="413">
        <v>167.28</v>
      </c>
      <c r="G23332" s="414">
        <f t="shared" si="728"/>
        <v>2.5884744141559062</v>
      </c>
      <c r="H23332" s="415">
        <f t="shared" si="729"/>
        <v>2.5884744141559062</v>
      </c>
    </row>
    <row r="23333" spans="1:8" ht="15" hidden="1" thickBot="1">
      <c r="A23333" s="409">
        <v>202211</v>
      </c>
      <c r="B23333" s="196" t="s">
        <v>1832</v>
      </c>
      <c r="C23333" s="197" t="s">
        <v>1736</v>
      </c>
      <c r="D23333" s="198" t="s">
        <v>337</v>
      </c>
      <c r="E23333" s="421">
        <v>119312</v>
      </c>
      <c r="F23333" s="413">
        <v>167.28</v>
      </c>
      <c r="G23333" s="414">
        <f t="shared" si="728"/>
        <v>713.24725011956002</v>
      </c>
      <c r="H23333" s="415">
        <f t="shared" si="729"/>
        <v>3.5662362505978003</v>
      </c>
    </row>
    <row r="23334" spans="1:8" ht="15" hidden="1" thickBot="1">
      <c r="A23334" s="409">
        <v>202211</v>
      </c>
      <c r="B23334" s="196" t="s">
        <v>1833</v>
      </c>
      <c r="C23334" s="197" t="s">
        <v>1736</v>
      </c>
      <c r="D23334" s="198" t="s">
        <v>339</v>
      </c>
      <c r="E23334" s="421">
        <v>596</v>
      </c>
      <c r="F23334" s="413">
        <v>167.28</v>
      </c>
      <c r="G23334" s="414">
        <f t="shared" si="728"/>
        <v>3.5628885700621713</v>
      </c>
      <c r="H23334" s="415">
        <f t="shared" si="729"/>
        <v>3.5628885700621713</v>
      </c>
    </row>
    <row r="23335" spans="1:8" ht="15" hidden="1" thickBot="1">
      <c r="A23335" s="409">
        <v>202211</v>
      </c>
      <c r="B23335" s="196" t="s">
        <v>1834</v>
      </c>
      <c r="C23335" s="197" t="s">
        <v>1736</v>
      </c>
      <c r="D23335" s="198" t="s">
        <v>337</v>
      </c>
      <c r="E23335" s="421">
        <v>123561</v>
      </c>
      <c r="F23335" s="413">
        <v>167.28</v>
      </c>
      <c r="G23335" s="414">
        <f t="shared" si="728"/>
        <v>738.64777618364417</v>
      </c>
      <c r="H23335" s="415">
        <f t="shared" si="729"/>
        <v>3.6932388809182211</v>
      </c>
    </row>
    <row r="23336" spans="1:8" ht="15" hidden="1" thickBot="1">
      <c r="A23336" s="409">
        <v>202211</v>
      </c>
      <c r="B23336" s="196" t="s">
        <v>1835</v>
      </c>
      <c r="C23336" s="197" t="s">
        <v>2704</v>
      </c>
      <c r="D23336" s="198" t="s">
        <v>339</v>
      </c>
      <c r="E23336" s="421">
        <v>618</v>
      </c>
      <c r="F23336" s="413">
        <v>167.28</v>
      </c>
      <c r="G23336" s="414">
        <f t="shared" si="728"/>
        <v>3.6944045911047345</v>
      </c>
      <c r="H23336" s="415">
        <f t="shared" si="729"/>
        <v>3.6944045911047345</v>
      </c>
    </row>
    <row r="23337" spans="1:8" ht="15" hidden="1" thickBot="1">
      <c r="A23337" s="409">
        <v>202211</v>
      </c>
      <c r="B23337" s="196" t="s">
        <v>1836</v>
      </c>
      <c r="C23337" s="197" t="s">
        <v>1736</v>
      </c>
      <c r="D23337" s="198" t="s">
        <v>337</v>
      </c>
      <c r="E23337" s="421">
        <v>160038</v>
      </c>
      <c r="F23337" s="413">
        <v>167.28</v>
      </c>
      <c r="G23337" s="414">
        <f t="shared" si="728"/>
        <v>956.70731707317077</v>
      </c>
      <c r="H23337" s="415">
        <f t="shared" si="729"/>
        <v>4.7835365853658542</v>
      </c>
    </row>
    <row r="23338" spans="1:8" ht="15" hidden="1" thickBot="1">
      <c r="A23338" s="409">
        <v>202211</v>
      </c>
      <c r="B23338" s="196" t="s">
        <v>2783</v>
      </c>
      <c r="C23338" s="197" t="s">
        <v>2784</v>
      </c>
      <c r="D23338" s="198" t="s">
        <v>337</v>
      </c>
      <c r="E23338" s="421">
        <v>238636</v>
      </c>
      <c r="F23338" s="413">
        <v>167.28</v>
      </c>
      <c r="G23338" s="414">
        <f t="shared" si="728"/>
        <v>1426.5662362505977</v>
      </c>
      <c r="H23338" s="415">
        <f t="shared" si="729"/>
        <v>7.132831181252989</v>
      </c>
    </row>
    <row r="23339" spans="1:8" ht="15" hidden="1" thickBot="1">
      <c r="A23339" s="409">
        <v>202211</v>
      </c>
      <c r="B23339" s="196" t="s">
        <v>2785</v>
      </c>
      <c r="C23339" s="197" t="s">
        <v>2786</v>
      </c>
      <c r="D23339" s="198" t="s">
        <v>339</v>
      </c>
      <c r="E23339" s="421">
        <v>1193</v>
      </c>
      <c r="F23339" s="413">
        <v>167.28</v>
      </c>
      <c r="G23339" s="414">
        <f t="shared" si="728"/>
        <v>7.1317551410808226</v>
      </c>
      <c r="H23339" s="415">
        <f t="shared" si="729"/>
        <v>7.1317551410808226</v>
      </c>
    </row>
    <row r="23340" spans="1:8" ht="15" hidden="1" thickBot="1">
      <c r="A23340" s="409">
        <v>202211</v>
      </c>
      <c r="B23340" s="196" t="s">
        <v>1837</v>
      </c>
      <c r="C23340" s="197" t="s">
        <v>1736</v>
      </c>
      <c r="D23340" s="198" t="s">
        <v>337</v>
      </c>
      <c r="E23340" s="421">
        <v>120800</v>
      </c>
      <c r="F23340" s="413">
        <v>167.28</v>
      </c>
      <c r="G23340" s="414">
        <f t="shared" si="728"/>
        <v>722.14251554280247</v>
      </c>
      <c r="H23340" s="415">
        <f t="shared" si="729"/>
        <v>3.6107125777140125</v>
      </c>
    </row>
    <row r="23341" spans="1:8" ht="15" hidden="1" thickBot="1">
      <c r="A23341" s="409">
        <v>202211</v>
      </c>
      <c r="B23341" s="196" t="s">
        <v>1838</v>
      </c>
      <c r="C23341" s="197" t="s">
        <v>2714</v>
      </c>
      <c r="D23341" s="198" t="s">
        <v>339</v>
      </c>
      <c r="E23341" s="421">
        <v>604</v>
      </c>
      <c r="F23341" s="413">
        <v>167.28</v>
      </c>
      <c r="G23341" s="414">
        <f t="shared" si="728"/>
        <v>3.6107125777140125</v>
      </c>
      <c r="H23341" s="415">
        <f t="shared" si="729"/>
        <v>3.6107125777140125</v>
      </c>
    </row>
    <row r="23342" spans="1:8" ht="15" hidden="1" thickBot="1">
      <c r="A23342" s="409">
        <v>202211</v>
      </c>
      <c r="B23342" s="196" t="s">
        <v>1839</v>
      </c>
      <c r="C23342" s="197" t="s">
        <v>1736</v>
      </c>
      <c r="D23342" s="198" t="s">
        <v>337</v>
      </c>
      <c r="E23342" s="421">
        <v>463484</v>
      </c>
      <c r="F23342" s="413">
        <v>167.28</v>
      </c>
      <c r="G23342" s="414">
        <f t="shared" si="728"/>
        <v>2770.7077953132471</v>
      </c>
      <c r="H23342" s="415">
        <f t="shared" si="729"/>
        <v>13.853538976566234</v>
      </c>
    </row>
    <row r="23343" spans="1:8" ht="15" hidden="1" thickBot="1">
      <c r="A23343" s="409">
        <v>202211</v>
      </c>
      <c r="B23343" s="196" t="s">
        <v>2787</v>
      </c>
      <c r="C23343" s="197" t="s">
        <v>2788</v>
      </c>
      <c r="D23343" s="198" t="s">
        <v>339</v>
      </c>
      <c r="E23343" s="421">
        <v>2317</v>
      </c>
      <c r="F23343" s="413">
        <v>167.28</v>
      </c>
      <c r="G23343" s="414">
        <f t="shared" si="728"/>
        <v>13.851028216164515</v>
      </c>
      <c r="H23343" s="415">
        <f t="shared" si="729"/>
        <v>13.851028216164515</v>
      </c>
    </row>
    <row r="23344" spans="1:8" ht="15" hidden="1" thickBot="1">
      <c r="A23344" s="409">
        <v>202211</v>
      </c>
      <c r="B23344" s="196" t="s">
        <v>1840</v>
      </c>
      <c r="C23344" s="197" t="s">
        <v>1736</v>
      </c>
      <c r="D23344" s="198" t="s">
        <v>337</v>
      </c>
      <c r="E23344" s="421">
        <v>117958</v>
      </c>
      <c r="F23344" s="413">
        <v>167.28</v>
      </c>
      <c r="G23344" s="414">
        <f t="shared" si="728"/>
        <v>705.15303682448587</v>
      </c>
      <c r="H23344" s="415">
        <f t="shared" si="729"/>
        <v>3.5257651841224291</v>
      </c>
    </row>
    <row r="23345" spans="1:8" ht="15" hidden="1" thickBot="1">
      <c r="A23345" s="409">
        <v>202211</v>
      </c>
      <c r="B23345" s="196" t="s">
        <v>1841</v>
      </c>
      <c r="C23345" s="197" t="s">
        <v>1736</v>
      </c>
      <c r="D23345" s="198" t="s">
        <v>337</v>
      </c>
      <c r="E23345" s="421">
        <v>68111</v>
      </c>
      <c r="F23345" s="413">
        <v>167.28</v>
      </c>
      <c r="G23345" s="414">
        <f t="shared" si="728"/>
        <v>407.16762314681972</v>
      </c>
      <c r="H23345" s="415">
        <f t="shared" si="729"/>
        <v>2.0358381157340988</v>
      </c>
    </row>
    <row r="23346" spans="1:8" ht="15" hidden="1" thickBot="1">
      <c r="A23346" s="409">
        <v>202211</v>
      </c>
      <c r="B23346" s="196" t="s">
        <v>1842</v>
      </c>
      <c r="C23346" s="197" t="s">
        <v>1736</v>
      </c>
      <c r="D23346" s="198" t="s">
        <v>339</v>
      </c>
      <c r="E23346" s="421">
        <v>340</v>
      </c>
      <c r="F23346" s="413">
        <v>167.28</v>
      </c>
      <c r="G23346" s="414">
        <f t="shared" si="728"/>
        <v>2.0325203252032522</v>
      </c>
      <c r="H23346" s="415">
        <f t="shared" si="729"/>
        <v>2.0325203252032522</v>
      </c>
    </row>
    <row r="23347" spans="1:8" ht="15" hidden="1" thickBot="1">
      <c r="A23347" s="409">
        <v>202211</v>
      </c>
      <c r="B23347" s="196" t="s">
        <v>1843</v>
      </c>
      <c r="C23347" s="197" t="s">
        <v>2715</v>
      </c>
      <c r="D23347" s="198" t="s">
        <v>337</v>
      </c>
      <c r="E23347" s="421">
        <v>90198</v>
      </c>
      <c r="F23347" s="413">
        <v>167.28</v>
      </c>
      <c r="G23347" s="414">
        <f t="shared" si="728"/>
        <v>539.20373027259689</v>
      </c>
      <c r="H23347" s="415">
        <f t="shared" si="729"/>
        <v>2.6960186513629845</v>
      </c>
    </row>
    <row r="23348" spans="1:8" ht="15" hidden="1" thickBot="1">
      <c r="A23348" s="409">
        <v>202211</v>
      </c>
      <c r="B23348" s="196" t="s">
        <v>1844</v>
      </c>
      <c r="C23348" s="197" t="s">
        <v>1736</v>
      </c>
      <c r="D23348" s="198" t="s">
        <v>339</v>
      </c>
      <c r="E23348" s="421">
        <v>451</v>
      </c>
      <c r="F23348" s="413">
        <v>167.28</v>
      </c>
      <c r="G23348" s="414">
        <f t="shared" si="728"/>
        <v>2.6960784313725492</v>
      </c>
      <c r="H23348" s="415">
        <f t="shared" si="729"/>
        <v>2.6960784313725492</v>
      </c>
    </row>
    <row r="23349" spans="1:8" ht="15" hidden="1" thickBot="1">
      <c r="A23349" s="409">
        <v>202211</v>
      </c>
      <c r="B23349" s="196" t="s">
        <v>1845</v>
      </c>
      <c r="C23349" s="197" t="s">
        <v>1736</v>
      </c>
      <c r="D23349" s="198" t="s">
        <v>337</v>
      </c>
      <c r="E23349" s="421">
        <v>73380</v>
      </c>
      <c r="F23349" s="413">
        <v>167.28</v>
      </c>
      <c r="G23349" s="414">
        <f t="shared" si="728"/>
        <v>438.66571018651365</v>
      </c>
      <c r="H23349" s="415">
        <f t="shared" si="729"/>
        <v>2.1933285509325682</v>
      </c>
    </row>
    <row r="23350" spans="1:8" ht="15" hidden="1" thickBot="1">
      <c r="A23350" s="409">
        <v>202211</v>
      </c>
      <c r="B23350" s="196" t="s">
        <v>1846</v>
      </c>
      <c r="C23350" s="197" t="s">
        <v>1736</v>
      </c>
      <c r="D23350" s="198" t="s">
        <v>339</v>
      </c>
      <c r="E23350" s="421">
        <v>367</v>
      </c>
      <c r="F23350" s="413">
        <v>167.28</v>
      </c>
      <c r="G23350" s="414">
        <f t="shared" si="728"/>
        <v>2.1939263510282161</v>
      </c>
      <c r="H23350" s="415">
        <f t="shared" si="729"/>
        <v>2.1939263510282161</v>
      </c>
    </row>
    <row r="23351" spans="1:8" ht="15" hidden="1" thickBot="1">
      <c r="A23351" s="409">
        <v>202211</v>
      </c>
      <c r="B23351" s="196" t="s">
        <v>1847</v>
      </c>
      <c r="C23351" s="197" t="s">
        <v>1736</v>
      </c>
      <c r="D23351" s="198" t="s">
        <v>339</v>
      </c>
      <c r="E23351" s="421">
        <v>416</v>
      </c>
      <c r="F23351" s="413">
        <v>167.28</v>
      </c>
      <c r="G23351" s="414">
        <f t="shared" si="728"/>
        <v>2.4868483978957436</v>
      </c>
      <c r="H23351" s="415">
        <f t="shared" si="729"/>
        <v>2.4868483978957436</v>
      </c>
    </row>
    <row r="23352" spans="1:8" ht="15" hidden="1" thickBot="1">
      <c r="A23352" s="409">
        <v>202211</v>
      </c>
      <c r="B23352" s="196" t="s">
        <v>1848</v>
      </c>
      <c r="C23352" s="197" t="s">
        <v>1736</v>
      </c>
      <c r="D23352" s="198" t="s">
        <v>337</v>
      </c>
      <c r="E23352" s="421">
        <v>71973</v>
      </c>
      <c r="F23352" s="413">
        <v>167.28</v>
      </c>
      <c r="G23352" s="414">
        <f t="shared" si="728"/>
        <v>430.25466284074605</v>
      </c>
      <c r="H23352" s="415">
        <f t="shared" si="729"/>
        <v>2.1512733142037304</v>
      </c>
    </row>
    <row r="23353" spans="1:8" ht="15" hidden="1" thickBot="1">
      <c r="A23353" s="409">
        <v>202211</v>
      </c>
      <c r="B23353" s="196" t="s">
        <v>1849</v>
      </c>
      <c r="C23353" s="197" t="s">
        <v>2716</v>
      </c>
      <c r="D23353" s="198" t="s">
        <v>339</v>
      </c>
      <c r="E23353" s="421">
        <v>360</v>
      </c>
      <c r="F23353" s="413">
        <v>167.28</v>
      </c>
      <c r="G23353" s="414">
        <f t="shared" si="728"/>
        <v>2.1520803443328549</v>
      </c>
      <c r="H23353" s="415">
        <f t="shared" si="729"/>
        <v>2.1520803443328549</v>
      </c>
    </row>
    <row r="23354" spans="1:8" ht="15" hidden="1" thickBot="1">
      <c r="A23354" s="409">
        <v>202211</v>
      </c>
      <c r="B23354" s="196" t="s">
        <v>1850</v>
      </c>
      <c r="C23354" s="197" t="s">
        <v>1736</v>
      </c>
      <c r="D23354" s="198" t="s">
        <v>337</v>
      </c>
      <c r="E23354" s="421">
        <v>84900</v>
      </c>
      <c r="F23354" s="413">
        <v>167.28</v>
      </c>
      <c r="G23354" s="414">
        <f t="shared" si="728"/>
        <v>507.53228120516496</v>
      </c>
      <c r="H23354" s="415">
        <f t="shared" si="729"/>
        <v>2.5376614060258249</v>
      </c>
    </row>
    <row r="23355" spans="1:8" ht="15" hidden="1" thickBot="1">
      <c r="A23355" s="409">
        <v>202211</v>
      </c>
      <c r="B23355" s="196" t="s">
        <v>1851</v>
      </c>
      <c r="C23355" s="197" t="s">
        <v>1736</v>
      </c>
      <c r="D23355" s="198" t="s">
        <v>337</v>
      </c>
      <c r="E23355" s="421">
        <v>42821</v>
      </c>
      <c r="F23355" s="413">
        <v>167.28</v>
      </c>
      <c r="G23355" s="414">
        <f t="shared" si="728"/>
        <v>255.98397895743662</v>
      </c>
      <c r="H23355" s="415">
        <f t="shared" si="729"/>
        <v>1.279919894787183</v>
      </c>
    </row>
    <row r="23356" spans="1:8" ht="15" hidden="1" thickBot="1">
      <c r="A23356" s="409">
        <v>202211</v>
      </c>
      <c r="B23356" s="196" t="s">
        <v>1852</v>
      </c>
      <c r="C23356" s="197" t="s">
        <v>1736</v>
      </c>
      <c r="D23356" s="198" t="s">
        <v>337</v>
      </c>
      <c r="E23356" s="421">
        <v>47227</v>
      </c>
      <c r="F23356" s="413">
        <v>167.28</v>
      </c>
      <c r="G23356" s="414">
        <f t="shared" si="728"/>
        <v>282.32305117168818</v>
      </c>
      <c r="H23356" s="415">
        <f t="shared" si="729"/>
        <v>1.4116152558584409</v>
      </c>
    </row>
    <row r="23357" spans="1:8" ht="15" hidden="1" thickBot="1">
      <c r="A23357" s="409">
        <v>202211</v>
      </c>
      <c r="B23357" s="196" t="s">
        <v>1853</v>
      </c>
      <c r="C23357" s="197" t="s">
        <v>1736</v>
      </c>
      <c r="D23357" s="198" t="s">
        <v>337</v>
      </c>
      <c r="E23357" s="421">
        <v>30408</v>
      </c>
      <c r="F23357" s="413">
        <v>167.28</v>
      </c>
      <c r="G23357" s="414">
        <f t="shared" si="728"/>
        <v>181.7790530846485</v>
      </c>
      <c r="H23357" s="415">
        <f t="shared" si="729"/>
        <v>0.9088952654232425</v>
      </c>
    </row>
    <row r="23358" spans="1:8" ht="15" hidden="1" thickBot="1">
      <c r="A23358" s="409">
        <v>202211</v>
      </c>
      <c r="B23358" s="196" t="s">
        <v>1854</v>
      </c>
      <c r="C23358" s="197" t="s">
        <v>1736</v>
      </c>
      <c r="D23358" s="198" t="s">
        <v>339</v>
      </c>
      <c r="E23358" s="421">
        <v>764</v>
      </c>
      <c r="F23358" s="413">
        <v>167.28</v>
      </c>
      <c r="G23358" s="414">
        <f t="shared" si="728"/>
        <v>4.5671927307508371</v>
      </c>
      <c r="H23358" s="415">
        <f t="shared" si="729"/>
        <v>4.5671927307508371</v>
      </c>
    </row>
    <row r="23359" spans="1:8" ht="15" hidden="1" thickBot="1">
      <c r="A23359" s="409">
        <v>202211</v>
      </c>
      <c r="B23359" s="196" t="s">
        <v>1855</v>
      </c>
      <c r="C23359" s="197" t="s">
        <v>1736</v>
      </c>
      <c r="D23359" s="198" t="s">
        <v>339</v>
      </c>
      <c r="E23359" s="421">
        <v>424</v>
      </c>
      <c r="F23359" s="413">
        <v>167.28</v>
      </c>
      <c r="G23359" s="414">
        <f t="shared" si="728"/>
        <v>2.5346724055475849</v>
      </c>
      <c r="H23359" s="415">
        <f t="shared" si="729"/>
        <v>2.5346724055475849</v>
      </c>
    </row>
    <row r="23360" spans="1:8" ht="15" hidden="1" thickBot="1">
      <c r="A23360" s="409">
        <v>202211</v>
      </c>
      <c r="B23360" s="196" t="s">
        <v>1856</v>
      </c>
      <c r="C23360" s="197" t="s">
        <v>1736</v>
      </c>
      <c r="D23360" s="198" t="s">
        <v>337</v>
      </c>
      <c r="E23360" s="421">
        <v>71973</v>
      </c>
      <c r="F23360" s="413">
        <v>167.28</v>
      </c>
      <c r="G23360" s="414">
        <f t="shared" si="728"/>
        <v>430.25466284074605</v>
      </c>
      <c r="H23360" s="415">
        <f t="shared" si="729"/>
        <v>2.1512733142037304</v>
      </c>
    </row>
    <row r="23361" spans="1:8" ht="15" hidden="1" thickBot="1">
      <c r="A23361" s="409">
        <v>202211</v>
      </c>
      <c r="B23361" s="196" t="s">
        <v>1857</v>
      </c>
      <c r="C23361" s="197" t="s">
        <v>1736</v>
      </c>
      <c r="D23361" s="198" t="s">
        <v>337</v>
      </c>
      <c r="E23361" s="421">
        <v>73380</v>
      </c>
      <c r="F23361" s="413">
        <v>167.28</v>
      </c>
      <c r="G23361" s="414">
        <f t="shared" si="728"/>
        <v>438.66571018651365</v>
      </c>
      <c r="H23361" s="415">
        <f t="shared" si="729"/>
        <v>2.1933285509325682</v>
      </c>
    </row>
    <row r="23362" spans="1:8" ht="15" hidden="1" thickBot="1">
      <c r="A23362" s="409">
        <v>202211</v>
      </c>
      <c r="B23362" s="196" t="s">
        <v>1858</v>
      </c>
      <c r="C23362" s="197" t="s">
        <v>1736</v>
      </c>
      <c r="D23362" s="198" t="s">
        <v>339</v>
      </c>
      <c r="E23362" s="421">
        <v>367</v>
      </c>
      <c r="F23362" s="413">
        <v>167.28</v>
      </c>
      <c r="G23362" s="414">
        <f t="shared" ref="G23362:G23425" si="730">+E23362/F23362</f>
        <v>2.1939263510282161</v>
      </c>
      <c r="H23362" s="415">
        <f t="shared" ref="H23362:H23425" si="731">IF(D23362="TB",G23362/200,IF(D23362="LT",G23362,"VER"))</f>
        <v>2.1939263510282161</v>
      </c>
    </row>
    <row r="23363" spans="1:8" ht="15" hidden="1" thickBot="1">
      <c r="A23363" s="409">
        <v>202211</v>
      </c>
      <c r="B23363" s="196" t="s">
        <v>1859</v>
      </c>
      <c r="C23363" s="197" t="s">
        <v>2717</v>
      </c>
      <c r="D23363" s="198" t="s">
        <v>339</v>
      </c>
      <c r="E23363" s="421">
        <v>360</v>
      </c>
      <c r="F23363" s="413">
        <v>167.28</v>
      </c>
      <c r="G23363" s="414">
        <f t="shared" si="730"/>
        <v>2.1520803443328549</v>
      </c>
      <c r="H23363" s="415">
        <f t="shared" si="731"/>
        <v>2.1520803443328549</v>
      </c>
    </row>
    <row r="23364" spans="1:8" ht="15" hidden="1" thickBot="1">
      <c r="A23364" s="409">
        <v>202211</v>
      </c>
      <c r="B23364" s="196" t="s">
        <v>1860</v>
      </c>
      <c r="C23364" s="197" t="s">
        <v>1736</v>
      </c>
      <c r="D23364" s="198" t="s">
        <v>337</v>
      </c>
      <c r="E23364" s="421">
        <v>73380</v>
      </c>
      <c r="F23364" s="413">
        <v>167.28</v>
      </c>
      <c r="G23364" s="414">
        <f t="shared" si="730"/>
        <v>438.66571018651365</v>
      </c>
      <c r="H23364" s="415">
        <f t="shared" si="731"/>
        <v>2.1933285509325682</v>
      </c>
    </row>
    <row r="23365" spans="1:8" ht="15" hidden="1" thickBot="1">
      <c r="A23365" s="409">
        <v>202211</v>
      </c>
      <c r="B23365" s="196" t="s">
        <v>1861</v>
      </c>
      <c r="C23365" s="197" t="s">
        <v>1736</v>
      </c>
      <c r="D23365" s="198" t="s">
        <v>337</v>
      </c>
      <c r="E23365" s="421">
        <v>64286</v>
      </c>
      <c r="F23365" s="413">
        <v>167.28</v>
      </c>
      <c r="G23365" s="414">
        <f t="shared" si="730"/>
        <v>384.30176948828313</v>
      </c>
      <c r="H23365" s="415">
        <f t="shared" si="731"/>
        <v>1.9215088474414157</v>
      </c>
    </row>
    <row r="23366" spans="1:8" ht="15" hidden="1" thickBot="1">
      <c r="A23366" s="409">
        <v>202211</v>
      </c>
      <c r="B23366" s="196" t="s">
        <v>1862</v>
      </c>
      <c r="C23366" s="197" t="s">
        <v>1736</v>
      </c>
      <c r="D23366" s="198" t="s">
        <v>337</v>
      </c>
      <c r="E23366" s="421">
        <v>71973</v>
      </c>
      <c r="F23366" s="413">
        <v>167.28</v>
      </c>
      <c r="G23366" s="414">
        <f t="shared" si="730"/>
        <v>430.25466284074605</v>
      </c>
      <c r="H23366" s="415">
        <f t="shared" si="731"/>
        <v>2.1512733142037304</v>
      </c>
    </row>
    <row r="23367" spans="1:8" ht="15" hidden="1" thickBot="1">
      <c r="A23367" s="409">
        <v>202211</v>
      </c>
      <c r="B23367" s="196" t="s">
        <v>1863</v>
      </c>
      <c r="C23367" s="197" t="s">
        <v>2718</v>
      </c>
      <c r="D23367" s="198" t="s">
        <v>339</v>
      </c>
      <c r="E23367" s="421">
        <v>360</v>
      </c>
      <c r="F23367" s="413">
        <v>167.28</v>
      </c>
      <c r="G23367" s="414">
        <f t="shared" si="730"/>
        <v>2.1520803443328549</v>
      </c>
      <c r="H23367" s="415">
        <f t="shared" si="731"/>
        <v>2.1520803443328549</v>
      </c>
    </row>
    <row r="23368" spans="1:8" ht="15" hidden="1" thickBot="1">
      <c r="A23368" s="409">
        <v>202211</v>
      </c>
      <c r="B23368" s="196" t="s">
        <v>1864</v>
      </c>
      <c r="C23368" s="197" t="s">
        <v>1736</v>
      </c>
      <c r="D23368" s="198" t="s">
        <v>337</v>
      </c>
      <c r="E23368" s="421">
        <v>73380</v>
      </c>
      <c r="F23368" s="413">
        <v>167.28</v>
      </c>
      <c r="G23368" s="414">
        <f t="shared" si="730"/>
        <v>438.66571018651365</v>
      </c>
      <c r="H23368" s="415">
        <f t="shared" si="731"/>
        <v>2.1933285509325682</v>
      </c>
    </row>
    <row r="23369" spans="1:8" ht="15" hidden="1" thickBot="1">
      <c r="A23369" s="409">
        <v>202211</v>
      </c>
      <c r="B23369" s="196" t="s">
        <v>1865</v>
      </c>
      <c r="C23369" s="197" t="s">
        <v>1736</v>
      </c>
      <c r="D23369" s="198" t="s">
        <v>350</v>
      </c>
      <c r="E23369" s="421">
        <v>0.01</v>
      </c>
      <c r="F23369" s="413">
        <v>167.28</v>
      </c>
      <c r="G23369" s="414">
        <f t="shared" si="730"/>
        <v>5.9780009564801534E-5</v>
      </c>
      <c r="H23369" s="415" t="str">
        <f t="shared" si="731"/>
        <v>VER</v>
      </c>
    </row>
    <row r="23370" spans="1:8" ht="15" hidden="1" thickBot="1">
      <c r="A23370" s="409">
        <v>202211</v>
      </c>
      <c r="B23370" s="196" t="s">
        <v>1866</v>
      </c>
      <c r="C23370" s="197" t="s">
        <v>1736</v>
      </c>
      <c r="D23370" s="198" t="s">
        <v>337</v>
      </c>
      <c r="E23370" s="421">
        <v>57733</v>
      </c>
      <c r="F23370" s="413">
        <v>167.28</v>
      </c>
      <c r="G23370" s="414">
        <f t="shared" si="730"/>
        <v>345.12792922046867</v>
      </c>
      <c r="H23370" s="415">
        <f t="shared" si="731"/>
        <v>1.7256396461023433</v>
      </c>
    </row>
    <row r="23371" spans="1:8" ht="15" hidden="1" thickBot="1">
      <c r="A23371" s="409">
        <v>202211</v>
      </c>
      <c r="B23371" s="196" t="s">
        <v>1867</v>
      </c>
      <c r="C23371" s="197" t="s">
        <v>2704</v>
      </c>
      <c r="D23371" s="198" t="s">
        <v>339</v>
      </c>
      <c r="E23371" s="421">
        <v>289</v>
      </c>
      <c r="F23371" s="413">
        <v>167.28</v>
      </c>
      <c r="G23371" s="414">
        <f t="shared" si="730"/>
        <v>1.7276422764227641</v>
      </c>
      <c r="H23371" s="415">
        <f t="shared" si="731"/>
        <v>1.7276422764227641</v>
      </c>
    </row>
    <row r="23372" spans="1:8" ht="15" hidden="1" thickBot="1">
      <c r="A23372" s="409">
        <v>202211</v>
      </c>
      <c r="B23372" s="196" t="s">
        <v>1868</v>
      </c>
      <c r="C23372" s="197" t="s">
        <v>1736</v>
      </c>
      <c r="D23372" s="198" t="s">
        <v>337</v>
      </c>
      <c r="E23372" s="421">
        <v>59657</v>
      </c>
      <c r="F23372" s="413">
        <v>167.28</v>
      </c>
      <c r="G23372" s="414">
        <f t="shared" si="730"/>
        <v>356.62960306073649</v>
      </c>
      <c r="H23372" s="415">
        <f t="shared" si="731"/>
        <v>1.7831480153036825</v>
      </c>
    </row>
    <row r="23373" spans="1:8" ht="15" hidden="1" thickBot="1">
      <c r="A23373" s="409">
        <v>202211</v>
      </c>
      <c r="B23373" s="196" t="s">
        <v>1869</v>
      </c>
      <c r="C23373" s="197" t="s">
        <v>1736</v>
      </c>
      <c r="D23373" s="198" t="s">
        <v>337</v>
      </c>
      <c r="E23373" s="421">
        <v>59657</v>
      </c>
      <c r="F23373" s="413">
        <v>167.28</v>
      </c>
      <c r="G23373" s="414">
        <f t="shared" si="730"/>
        <v>356.62960306073649</v>
      </c>
      <c r="H23373" s="415">
        <f t="shared" si="731"/>
        <v>1.7831480153036825</v>
      </c>
    </row>
    <row r="23374" spans="1:8" ht="15" hidden="1" thickBot="1">
      <c r="A23374" s="409">
        <v>202211</v>
      </c>
      <c r="B23374" s="196" t="s">
        <v>1870</v>
      </c>
      <c r="C23374" s="197" t="s">
        <v>1736</v>
      </c>
      <c r="D23374" s="198" t="s">
        <v>339</v>
      </c>
      <c r="E23374" s="421">
        <v>298</v>
      </c>
      <c r="F23374" s="413">
        <v>167.28</v>
      </c>
      <c r="G23374" s="414">
        <f t="shared" si="730"/>
        <v>1.7814442850310857</v>
      </c>
      <c r="H23374" s="415">
        <f t="shared" si="731"/>
        <v>1.7814442850310857</v>
      </c>
    </row>
    <row r="23375" spans="1:8" ht="15" hidden="1" thickBot="1">
      <c r="A23375" s="409">
        <v>202211</v>
      </c>
      <c r="B23375" s="196" t="s">
        <v>1871</v>
      </c>
      <c r="C23375" s="197" t="s">
        <v>1736</v>
      </c>
      <c r="D23375" s="198" t="s">
        <v>374</v>
      </c>
      <c r="E23375" s="421">
        <v>0.01</v>
      </c>
      <c r="F23375" s="413">
        <v>167.28</v>
      </c>
      <c r="G23375" s="414">
        <f t="shared" si="730"/>
        <v>5.9780009564801534E-5</v>
      </c>
      <c r="H23375" s="415" t="str">
        <f t="shared" si="731"/>
        <v>VER</v>
      </c>
    </row>
    <row r="23376" spans="1:8" ht="15" hidden="1" thickBot="1">
      <c r="A23376" s="409">
        <v>202211</v>
      </c>
      <c r="B23376" s="196" t="s">
        <v>1872</v>
      </c>
      <c r="C23376" s="197" t="s">
        <v>1736</v>
      </c>
      <c r="D23376" s="198" t="s">
        <v>337</v>
      </c>
      <c r="E23376" s="421">
        <v>73380</v>
      </c>
      <c r="F23376" s="413">
        <v>167.28</v>
      </c>
      <c r="G23376" s="414">
        <f t="shared" si="730"/>
        <v>438.66571018651365</v>
      </c>
      <c r="H23376" s="415">
        <f t="shared" si="731"/>
        <v>2.1933285509325682</v>
      </c>
    </row>
    <row r="23377" spans="1:8" ht="15" hidden="1" thickBot="1">
      <c r="A23377" s="409">
        <v>202211</v>
      </c>
      <c r="B23377" s="196" t="s">
        <v>1873</v>
      </c>
      <c r="C23377" s="197" t="s">
        <v>1736</v>
      </c>
      <c r="D23377" s="198" t="s">
        <v>339</v>
      </c>
      <c r="E23377" s="421">
        <v>367</v>
      </c>
      <c r="F23377" s="413">
        <v>167.28</v>
      </c>
      <c r="G23377" s="414">
        <f t="shared" si="730"/>
        <v>2.1939263510282161</v>
      </c>
      <c r="H23377" s="415">
        <f t="shared" si="731"/>
        <v>2.1939263510282161</v>
      </c>
    </row>
    <row r="23378" spans="1:8" ht="15" hidden="1" thickBot="1">
      <c r="A23378" s="409">
        <v>202211</v>
      </c>
      <c r="B23378" s="196" t="s">
        <v>1874</v>
      </c>
      <c r="C23378" s="197" t="s">
        <v>1736</v>
      </c>
      <c r="D23378" s="198" t="s">
        <v>337</v>
      </c>
      <c r="E23378" s="421">
        <v>64286</v>
      </c>
      <c r="F23378" s="413">
        <v>167.28</v>
      </c>
      <c r="G23378" s="414">
        <f t="shared" si="730"/>
        <v>384.30176948828313</v>
      </c>
      <c r="H23378" s="415">
        <f t="shared" si="731"/>
        <v>1.9215088474414157</v>
      </c>
    </row>
    <row r="23379" spans="1:8" ht="15" hidden="1" thickBot="1">
      <c r="A23379" s="409">
        <v>202211</v>
      </c>
      <c r="B23379" s="196" t="s">
        <v>1875</v>
      </c>
      <c r="C23379" s="197" t="s">
        <v>2719</v>
      </c>
      <c r="D23379" s="198" t="s">
        <v>337</v>
      </c>
      <c r="E23379" s="421">
        <v>71973</v>
      </c>
      <c r="F23379" s="413">
        <v>167.28</v>
      </c>
      <c r="G23379" s="414">
        <f t="shared" si="730"/>
        <v>430.25466284074605</v>
      </c>
      <c r="H23379" s="415">
        <f t="shared" si="731"/>
        <v>2.1512733142037304</v>
      </c>
    </row>
    <row r="23380" spans="1:8" ht="15" hidden="1" thickBot="1">
      <c r="A23380" s="409">
        <v>202211</v>
      </c>
      <c r="B23380" s="196" t="s">
        <v>1876</v>
      </c>
      <c r="C23380" s="197" t="s">
        <v>2720</v>
      </c>
      <c r="D23380" s="198" t="s">
        <v>339</v>
      </c>
      <c r="E23380" s="421">
        <v>360</v>
      </c>
      <c r="F23380" s="413">
        <v>167.28</v>
      </c>
      <c r="G23380" s="414">
        <f t="shared" si="730"/>
        <v>2.1520803443328549</v>
      </c>
      <c r="H23380" s="415">
        <f t="shared" si="731"/>
        <v>2.1520803443328549</v>
      </c>
    </row>
    <row r="23381" spans="1:8" ht="15" hidden="1" thickBot="1">
      <c r="A23381" s="409">
        <v>202211</v>
      </c>
      <c r="B23381" s="196" t="s">
        <v>1877</v>
      </c>
      <c r="C23381" s="197" t="s">
        <v>1736</v>
      </c>
      <c r="D23381" s="198" t="s">
        <v>337</v>
      </c>
      <c r="E23381" s="421">
        <v>73535</v>
      </c>
      <c r="F23381" s="413">
        <v>167.28</v>
      </c>
      <c r="G23381" s="414">
        <f t="shared" si="730"/>
        <v>439.59230033476803</v>
      </c>
      <c r="H23381" s="415">
        <f t="shared" si="731"/>
        <v>2.1979615016738401</v>
      </c>
    </row>
    <row r="23382" spans="1:8" ht="15" hidden="1" thickBot="1">
      <c r="A23382" s="409">
        <v>202211</v>
      </c>
      <c r="B23382" s="196" t="s">
        <v>1878</v>
      </c>
      <c r="C23382" s="197" t="s">
        <v>1736</v>
      </c>
      <c r="D23382" s="198" t="s">
        <v>339</v>
      </c>
      <c r="E23382" s="421">
        <v>368</v>
      </c>
      <c r="F23382" s="413">
        <v>167.28</v>
      </c>
      <c r="G23382" s="414">
        <f t="shared" si="730"/>
        <v>2.1999043519846961</v>
      </c>
      <c r="H23382" s="415">
        <f t="shared" si="731"/>
        <v>2.1999043519846961</v>
      </c>
    </row>
    <row r="23383" spans="1:8" ht="15" hidden="1" thickBot="1">
      <c r="A23383" s="409">
        <v>202211</v>
      </c>
      <c r="B23383" s="196" t="s">
        <v>1879</v>
      </c>
      <c r="C23383" s="197" t="s">
        <v>784</v>
      </c>
      <c r="D23383" s="198" t="s">
        <v>337</v>
      </c>
      <c r="E23383" s="421">
        <v>72136</v>
      </c>
      <c r="F23383" s="413">
        <v>167.28</v>
      </c>
      <c r="G23383" s="414">
        <f t="shared" si="730"/>
        <v>431.22907699665234</v>
      </c>
      <c r="H23383" s="415">
        <f t="shared" si="731"/>
        <v>2.1561453849832617</v>
      </c>
    </row>
    <row r="23384" spans="1:8" ht="15" hidden="1" thickBot="1">
      <c r="A23384" s="409">
        <v>202211</v>
      </c>
      <c r="B23384" s="196" t="s">
        <v>1880</v>
      </c>
      <c r="C23384" s="197" t="s">
        <v>784</v>
      </c>
      <c r="D23384" s="198" t="s">
        <v>337</v>
      </c>
      <c r="E23384" s="421">
        <v>96018</v>
      </c>
      <c r="F23384" s="413">
        <v>167.28</v>
      </c>
      <c r="G23384" s="414">
        <f t="shared" si="730"/>
        <v>573.99569583931134</v>
      </c>
      <c r="H23384" s="415">
        <f t="shared" si="731"/>
        <v>2.8699784791965568</v>
      </c>
    </row>
    <row r="23385" spans="1:8" ht="15" hidden="1" thickBot="1">
      <c r="A23385" s="409">
        <v>202211</v>
      </c>
      <c r="B23385" s="196" t="s">
        <v>1881</v>
      </c>
      <c r="C23385" s="197" t="s">
        <v>784</v>
      </c>
      <c r="D23385" s="198" t="s">
        <v>337</v>
      </c>
      <c r="E23385" s="421">
        <v>100815</v>
      </c>
      <c r="F23385" s="413">
        <v>167.28</v>
      </c>
      <c r="G23385" s="414">
        <f t="shared" si="730"/>
        <v>602.67216642754659</v>
      </c>
      <c r="H23385" s="415">
        <f t="shared" si="731"/>
        <v>3.013360832137733</v>
      </c>
    </row>
    <row r="23386" spans="1:8" ht="15" hidden="1" thickBot="1">
      <c r="A23386" s="409">
        <v>202211</v>
      </c>
      <c r="B23386" s="196" t="s">
        <v>1882</v>
      </c>
      <c r="C23386" s="197" t="s">
        <v>2721</v>
      </c>
      <c r="D23386" s="198" t="s">
        <v>339</v>
      </c>
      <c r="E23386" s="421">
        <v>504</v>
      </c>
      <c r="F23386" s="413">
        <v>167.28</v>
      </c>
      <c r="G23386" s="414">
        <f t="shared" si="730"/>
        <v>3.0129124820659969</v>
      </c>
      <c r="H23386" s="415">
        <f t="shared" si="731"/>
        <v>3.0129124820659969</v>
      </c>
    </row>
    <row r="23387" spans="1:8" ht="15" hidden="1" thickBot="1">
      <c r="A23387" s="409">
        <v>202211</v>
      </c>
      <c r="B23387" s="196" t="s">
        <v>1883</v>
      </c>
      <c r="C23387" s="197" t="s">
        <v>784</v>
      </c>
      <c r="D23387" s="198" t="s">
        <v>337</v>
      </c>
      <c r="E23387" s="421">
        <v>77323</v>
      </c>
      <c r="F23387" s="413">
        <v>167.28</v>
      </c>
      <c r="G23387" s="414">
        <f t="shared" si="730"/>
        <v>462.23696795791489</v>
      </c>
      <c r="H23387" s="415">
        <f t="shared" si="731"/>
        <v>2.3111848397895742</v>
      </c>
    </row>
    <row r="23388" spans="1:8" ht="15" hidden="1" thickBot="1">
      <c r="A23388" s="409">
        <v>202211</v>
      </c>
      <c r="B23388" s="196" t="s">
        <v>1884</v>
      </c>
      <c r="C23388" s="197" t="s">
        <v>784</v>
      </c>
      <c r="D23388" s="198" t="s">
        <v>337</v>
      </c>
      <c r="E23388" s="421">
        <v>100815</v>
      </c>
      <c r="F23388" s="413">
        <v>167.28</v>
      </c>
      <c r="G23388" s="414">
        <f t="shared" si="730"/>
        <v>602.67216642754659</v>
      </c>
      <c r="H23388" s="415">
        <f t="shared" si="731"/>
        <v>3.013360832137733</v>
      </c>
    </row>
    <row r="23389" spans="1:8" ht="15" hidden="1" thickBot="1">
      <c r="A23389" s="409">
        <v>202211</v>
      </c>
      <c r="B23389" s="196" t="s">
        <v>1885</v>
      </c>
      <c r="C23389" s="197" t="s">
        <v>784</v>
      </c>
      <c r="D23389" s="198" t="s">
        <v>337</v>
      </c>
      <c r="E23389" s="421">
        <v>100815</v>
      </c>
      <c r="F23389" s="413">
        <v>167.28</v>
      </c>
      <c r="G23389" s="414">
        <f t="shared" si="730"/>
        <v>602.67216642754659</v>
      </c>
      <c r="H23389" s="415">
        <f t="shared" si="731"/>
        <v>3.013360832137733</v>
      </c>
    </row>
    <row r="23390" spans="1:8" ht="15" hidden="1" thickBot="1">
      <c r="A23390" s="409">
        <v>202211</v>
      </c>
      <c r="B23390" s="196" t="s">
        <v>1886</v>
      </c>
      <c r="C23390" s="197" t="s">
        <v>784</v>
      </c>
      <c r="D23390" s="198" t="s">
        <v>339</v>
      </c>
      <c r="E23390" s="421">
        <v>504</v>
      </c>
      <c r="F23390" s="413">
        <v>167.28</v>
      </c>
      <c r="G23390" s="414">
        <f t="shared" si="730"/>
        <v>3.0129124820659969</v>
      </c>
      <c r="H23390" s="415">
        <f t="shared" si="731"/>
        <v>3.0129124820659969</v>
      </c>
    </row>
    <row r="23391" spans="1:8" ht="15" hidden="1" thickBot="1">
      <c r="A23391" s="409">
        <v>202211</v>
      </c>
      <c r="B23391" s="196" t="s">
        <v>1887</v>
      </c>
      <c r="C23391" s="197" t="s">
        <v>784</v>
      </c>
      <c r="D23391" s="198" t="s">
        <v>337</v>
      </c>
      <c r="E23391" s="421">
        <v>107381</v>
      </c>
      <c r="F23391" s="413">
        <v>167.28</v>
      </c>
      <c r="G23391" s="414">
        <f t="shared" si="730"/>
        <v>641.92372070779527</v>
      </c>
      <c r="H23391" s="415">
        <f t="shared" si="731"/>
        <v>3.2096186035389764</v>
      </c>
    </row>
    <row r="23392" spans="1:8" ht="15" hidden="1" thickBot="1">
      <c r="A23392" s="409">
        <v>202211</v>
      </c>
      <c r="B23392" s="196" t="s">
        <v>1888</v>
      </c>
      <c r="C23392" s="197" t="s">
        <v>784</v>
      </c>
      <c r="D23392" s="198" t="s">
        <v>337</v>
      </c>
      <c r="E23392" s="421">
        <v>67801</v>
      </c>
      <c r="F23392" s="413">
        <v>167.28</v>
      </c>
      <c r="G23392" s="414">
        <f t="shared" si="730"/>
        <v>405.31444285031085</v>
      </c>
      <c r="H23392" s="415">
        <f t="shared" si="731"/>
        <v>2.0265722142515541</v>
      </c>
    </row>
    <row r="23393" spans="1:8" ht="15" hidden="1" thickBot="1">
      <c r="A23393" s="409">
        <v>202211</v>
      </c>
      <c r="B23393" s="196" t="s">
        <v>1889</v>
      </c>
      <c r="C23393" s="197" t="s">
        <v>1495</v>
      </c>
      <c r="D23393" s="198" t="s">
        <v>337</v>
      </c>
      <c r="E23393" s="421">
        <v>7543</v>
      </c>
      <c r="F23393" s="413">
        <v>167.28</v>
      </c>
      <c r="G23393" s="414">
        <f t="shared" si="730"/>
        <v>45.092061214729796</v>
      </c>
      <c r="H23393" s="415">
        <f t="shared" si="731"/>
        <v>0.22546030607364898</v>
      </c>
    </row>
    <row r="23394" spans="1:8" ht="15" hidden="1" thickBot="1">
      <c r="A23394" s="409">
        <v>202211</v>
      </c>
      <c r="B23394" s="196" t="s">
        <v>1890</v>
      </c>
      <c r="C23394" s="197" t="s">
        <v>1495</v>
      </c>
      <c r="D23394" s="198" t="s">
        <v>339</v>
      </c>
      <c r="E23394" s="421">
        <v>37.700000000000003</v>
      </c>
      <c r="F23394" s="413">
        <v>167.28</v>
      </c>
      <c r="G23394" s="414">
        <f t="shared" si="730"/>
        <v>0.2253706360593018</v>
      </c>
      <c r="H23394" s="415">
        <f t="shared" si="731"/>
        <v>0.2253706360593018</v>
      </c>
    </row>
    <row r="23395" spans="1:8" ht="15" hidden="1" thickBot="1">
      <c r="A23395" s="409">
        <v>202211</v>
      </c>
      <c r="B23395" s="196" t="s">
        <v>1891</v>
      </c>
      <c r="C23395" s="197" t="s">
        <v>1892</v>
      </c>
      <c r="D23395" s="198" t="s">
        <v>337</v>
      </c>
      <c r="E23395" s="421">
        <v>98892</v>
      </c>
      <c r="F23395" s="413">
        <v>167.28</v>
      </c>
      <c r="G23395" s="414">
        <f t="shared" si="730"/>
        <v>591.17647058823525</v>
      </c>
      <c r="H23395" s="415">
        <f t="shared" si="731"/>
        <v>2.9558823529411762</v>
      </c>
    </row>
    <row r="23396" spans="1:8" ht="15" hidden="1" thickBot="1">
      <c r="A23396" s="409">
        <v>202211</v>
      </c>
      <c r="B23396" s="196" t="s">
        <v>1893</v>
      </c>
      <c r="C23396" s="197" t="s">
        <v>1892</v>
      </c>
      <c r="D23396" s="198" t="s">
        <v>339</v>
      </c>
      <c r="E23396" s="421">
        <v>494</v>
      </c>
      <c r="F23396" s="413">
        <v>167.28</v>
      </c>
      <c r="G23396" s="414">
        <f t="shared" si="730"/>
        <v>2.9531324725011956</v>
      </c>
      <c r="H23396" s="415">
        <f t="shared" si="731"/>
        <v>2.9531324725011956</v>
      </c>
    </row>
    <row r="23397" spans="1:8" ht="15" hidden="1" thickBot="1">
      <c r="A23397" s="409">
        <v>202211</v>
      </c>
      <c r="B23397" s="196" t="s">
        <v>1894</v>
      </c>
      <c r="C23397" s="197" t="s">
        <v>1892</v>
      </c>
      <c r="D23397" s="198" t="s">
        <v>337</v>
      </c>
      <c r="E23397" s="421">
        <v>87261</v>
      </c>
      <c r="F23397" s="413">
        <v>167.28</v>
      </c>
      <c r="G23397" s="414">
        <f t="shared" si="730"/>
        <v>521.64634146341461</v>
      </c>
      <c r="H23397" s="415">
        <f t="shared" si="731"/>
        <v>2.6082317073170729</v>
      </c>
    </row>
    <row r="23398" spans="1:8" ht="15" hidden="1" thickBot="1">
      <c r="A23398" s="409">
        <v>202211</v>
      </c>
      <c r="B23398" s="196" t="s">
        <v>17</v>
      </c>
      <c r="C23398" s="197" t="s">
        <v>2722</v>
      </c>
      <c r="D23398" s="198" t="s">
        <v>337</v>
      </c>
      <c r="E23398" s="421">
        <v>133236</v>
      </c>
      <c r="F23398" s="413">
        <v>167.28</v>
      </c>
      <c r="G23398" s="414">
        <f t="shared" si="730"/>
        <v>796.48493543758968</v>
      </c>
      <c r="H23398" s="415">
        <f t="shared" si="731"/>
        <v>3.9824246771879483</v>
      </c>
    </row>
    <row r="23399" spans="1:8" ht="15" hidden="1" thickBot="1">
      <c r="A23399" s="409">
        <v>202211</v>
      </c>
      <c r="B23399" s="196" t="s">
        <v>1895</v>
      </c>
      <c r="C23399" s="197" t="s">
        <v>2723</v>
      </c>
      <c r="D23399" s="198" t="s">
        <v>339</v>
      </c>
      <c r="E23399" s="421">
        <v>666</v>
      </c>
      <c r="F23399" s="413">
        <v>167.28</v>
      </c>
      <c r="G23399" s="414">
        <f t="shared" si="730"/>
        <v>3.981348637015782</v>
      </c>
      <c r="H23399" s="415">
        <f t="shared" si="731"/>
        <v>3.981348637015782</v>
      </c>
    </row>
    <row r="23400" spans="1:8" ht="15" hidden="1" thickBot="1">
      <c r="A23400" s="409">
        <v>202211</v>
      </c>
      <c r="B23400" s="196" t="s">
        <v>1896</v>
      </c>
      <c r="C23400" s="197" t="s">
        <v>1892</v>
      </c>
      <c r="D23400" s="198" t="s">
        <v>337</v>
      </c>
      <c r="E23400" s="421">
        <v>112695</v>
      </c>
      <c r="F23400" s="413">
        <v>167.28</v>
      </c>
      <c r="G23400" s="414">
        <f t="shared" si="730"/>
        <v>673.69081779053079</v>
      </c>
      <c r="H23400" s="415">
        <f t="shared" si="731"/>
        <v>3.368454088952654</v>
      </c>
    </row>
    <row r="23401" spans="1:8" ht="15" hidden="1" thickBot="1">
      <c r="A23401" s="409">
        <v>202211</v>
      </c>
      <c r="B23401" s="196" t="s">
        <v>1897</v>
      </c>
      <c r="C23401" s="197" t="s">
        <v>2724</v>
      </c>
      <c r="D23401" s="198" t="s">
        <v>339</v>
      </c>
      <c r="E23401" s="421">
        <v>563</v>
      </c>
      <c r="F23401" s="413">
        <v>167.28</v>
      </c>
      <c r="G23401" s="414">
        <f t="shared" si="730"/>
        <v>3.3656145384983263</v>
      </c>
      <c r="H23401" s="415">
        <f t="shared" si="731"/>
        <v>3.3656145384983263</v>
      </c>
    </row>
    <row r="23402" spans="1:8" ht="15" hidden="1" thickBot="1">
      <c r="A23402" s="409">
        <v>202211</v>
      </c>
      <c r="B23402" s="196" t="s">
        <v>1898</v>
      </c>
      <c r="C23402" s="197" t="s">
        <v>1892</v>
      </c>
      <c r="D23402" s="198" t="s">
        <v>339</v>
      </c>
      <c r="E23402" s="421">
        <v>461</v>
      </c>
      <c r="F23402" s="413">
        <v>167.28</v>
      </c>
      <c r="G23402" s="414">
        <f t="shared" si="730"/>
        <v>2.7558584409373506</v>
      </c>
      <c r="H23402" s="415">
        <f t="shared" si="731"/>
        <v>2.7558584409373506</v>
      </c>
    </row>
    <row r="23403" spans="1:8" ht="15" hidden="1" thickBot="1">
      <c r="A23403" s="409">
        <v>202211</v>
      </c>
      <c r="B23403" s="196" t="s">
        <v>1899</v>
      </c>
      <c r="C23403" s="197" t="s">
        <v>1892</v>
      </c>
      <c r="D23403" s="198" t="s">
        <v>337</v>
      </c>
      <c r="E23403" s="421">
        <v>69358</v>
      </c>
      <c r="F23403" s="413">
        <v>167.28</v>
      </c>
      <c r="G23403" s="414">
        <f t="shared" si="730"/>
        <v>414.62219033955046</v>
      </c>
      <c r="H23403" s="415">
        <f t="shared" si="731"/>
        <v>2.0731109516977524</v>
      </c>
    </row>
    <row r="23404" spans="1:8" ht="15" hidden="1" thickBot="1">
      <c r="A23404" s="409">
        <v>202211</v>
      </c>
      <c r="B23404" s="196" t="s">
        <v>1900</v>
      </c>
      <c r="C23404" s="197" t="s">
        <v>1892</v>
      </c>
      <c r="D23404" s="198" t="s">
        <v>337</v>
      </c>
      <c r="E23404" s="421">
        <v>91934</v>
      </c>
      <c r="F23404" s="413">
        <v>167.28</v>
      </c>
      <c r="G23404" s="414">
        <f t="shared" si="730"/>
        <v>549.58153993304643</v>
      </c>
      <c r="H23404" s="415">
        <f t="shared" si="731"/>
        <v>2.7479076996652321</v>
      </c>
    </row>
    <row r="23405" spans="1:8" ht="15" hidden="1" thickBot="1">
      <c r="A23405" s="409">
        <v>202211</v>
      </c>
      <c r="B23405" s="196" t="s">
        <v>1901</v>
      </c>
      <c r="C23405" s="197" t="s">
        <v>1892</v>
      </c>
      <c r="D23405" s="198" t="s">
        <v>339</v>
      </c>
      <c r="E23405" s="421">
        <v>460</v>
      </c>
      <c r="F23405" s="413">
        <v>167.28</v>
      </c>
      <c r="G23405" s="414">
        <f t="shared" si="730"/>
        <v>2.7498804399808705</v>
      </c>
      <c r="H23405" s="415">
        <f t="shared" si="731"/>
        <v>2.7498804399808705</v>
      </c>
    </row>
    <row r="23406" spans="1:8" ht="15" hidden="1" thickBot="1">
      <c r="A23406" s="409">
        <v>202211</v>
      </c>
      <c r="B23406" s="196" t="s">
        <v>1902</v>
      </c>
      <c r="C23406" s="197" t="s">
        <v>1892</v>
      </c>
      <c r="D23406" s="198" t="s">
        <v>337</v>
      </c>
      <c r="E23406" s="421">
        <v>80957</v>
      </c>
      <c r="F23406" s="413">
        <v>167.28</v>
      </c>
      <c r="G23406" s="414">
        <f t="shared" si="730"/>
        <v>483.96102343376373</v>
      </c>
      <c r="H23406" s="415">
        <f t="shared" si="731"/>
        <v>2.4198051171688189</v>
      </c>
    </row>
    <row r="23407" spans="1:8" ht="15" hidden="1" thickBot="1">
      <c r="A23407" s="409">
        <v>202211</v>
      </c>
      <c r="B23407" s="196" t="s">
        <v>1903</v>
      </c>
      <c r="C23407" s="197" t="s">
        <v>1892</v>
      </c>
      <c r="D23407" s="198" t="s">
        <v>337</v>
      </c>
      <c r="E23407" s="421">
        <v>93909</v>
      </c>
      <c r="F23407" s="413">
        <v>167.28</v>
      </c>
      <c r="G23407" s="414">
        <f t="shared" si="730"/>
        <v>561.38809182209468</v>
      </c>
      <c r="H23407" s="415">
        <f t="shared" si="731"/>
        <v>2.8069404591104732</v>
      </c>
    </row>
    <row r="23408" spans="1:8" ht="15" hidden="1" thickBot="1">
      <c r="A23408" s="409">
        <v>202211</v>
      </c>
      <c r="B23408" s="196" t="s">
        <v>1904</v>
      </c>
      <c r="C23408" s="197" t="s">
        <v>1892</v>
      </c>
      <c r="D23408" s="198" t="s">
        <v>337</v>
      </c>
      <c r="E23408" s="421">
        <v>86448</v>
      </c>
      <c r="F23408" s="413">
        <v>167.28</v>
      </c>
      <c r="G23408" s="414">
        <f t="shared" si="730"/>
        <v>516.78622668579624</v>
      </c>
      <c r="H23408" s="415">
        <f t="shared" si="731"/>
        <v>2.5839311334289814</v>
      </c>
    </row>
    <row r="23409" spans="1:8" ht="15" hidden="1" thickBot="1">
      <c r="A23409" s="409">
        <v>202211</v>
      </c>
      <c r="B23409" s="196" t="s">
        <v>1905</v>
      </c>
      <c r="C23409" s="197" t="s">
        <v>1892</v>
      </c>
      <c r="D23409" s="198" t="s">
        <v>337</v>
      </c>
      <c r="E23409" s="421">
        <v>134293</v>
      </c>
      <c r="F23409" s="413">
        <v>167.28</v>
      </c>
      <c r="G23409" s="414">
        <f t="shared" si="730"/>
        <v>802.80368244858914</v>
      </c>
      <c r="H23409" s="415">
        <f t="shared" si="731"/>
        <v>4.0140184122429456</v>
      </c>
    </row>
    <row r="23410" spans="1:8" ht="15" hidden="1" thickBot="1">
      <c r="A23410" s="409">
        <v>202211</v>
      </c>
      <c r="B23410" s="196" t="s">
        <v>1906</v>
      </c>
      <c r="C23410" s="197" t="s">
        <v>1892</v>
      </c>
      <c r="D23410" s="198" t="s">
        <v>337</v>
      </c>
      <c r="E23410" s="421">
        <v>87356</v>
      </c>
      <c r="F23410" s="413">
        <v>167.28</v>
      </c>
      <c r="G23410" s="414">
        <f t="shared" si="730"/>
        <v>522.21425155428028</v>
      </c>
      <c r="H23410" s="415">
        <f t="shared" si="731"/>
        <v>2.6110712577714015</v>
      </c>
    </row>
    <row r="23411" spans="1:8" ht="15" hidden="1" thickBot="1">
      <c r="A23411" s="409">
        <v>202211</v>
      </c>
      <c r="B23411" s="196" t="s">
        <v>1907</v>
      </c>
      <c r="C23411" s="197" t="s">
        <v>1892</v>
      </c>
      <c r="D23411" s="198" t="s">
        <v>337</v>
      </c>
      <c r="E23411" s="421">
        <v>93440</v>
      </c>
      <c r="F23411" s="413">
        <v>167.28</v>
      </c>
      <c r="G23411" s="414">
        <f t="shared" si="730"/>
        <v>558.58440937350554</v>
      </c>
      <c r="H23411" s="415">
        <f t="shared" si="731"/>
        <v>2.7929220468675275</v>
      </c>
    </row>
    <row r="23412" spans="1:8" ht="15" hidden="1" thickBot="1">
      <c r="A23412" s="409">
        <v>202211</v>
      </c>
      <c r="B23412" s="196" t="s">
        <v>1908</v>
      </c>
      <c r="C23412" s="197" t="s">
        <v>1892</v>
      </c>
      <c r="D23412" s="198" t="s">
        <v>339</v>
      </c>
      <c r="E23412" s="421">
        <v>467</v>
      </c>
      <c r="F23412" s="413">
        <v>167.28</v>
      </c>
      <c r="G23412" s="414">
        <f t="shared" si="730"/>
        <v>2.7917264466762313</v>
      </c>
      <c r="H23412" s="415">
        <f t="shared" si="731"/>
        <v>2.7917264466762313</v>
      </c>
    </row>
    <row r="23413" spans="1:8" ht="15" hidden="1" thickBot="1">
      <c r="A23413" s="409">
        <v>202211</v>
      </c>
      <c r="B23413" s="196" t="s">
        <v>1909</v>
      </c>
      <c r="C23413" s="197" t="s">
        <v>1892</v>
      </c>
      <c r="D23413" s="198" t="s">
        <v>337</v>
      </c>
      <c r="E23413" s="421">
        <v>89853</v>
      </c>
      <c r="F23413" s="413">
        <v>167.28</v>
      </c>
      <c r="G23413" s="414">
        <f t="shared" si="730"/>
        <v>537.14131994261118</v>
      </c>
      <c r="H23413" s="415">
        <f t="shared" si="731"/>
        <v>2.6857065997130558</v>
      </c>
    </row>
    <row r="23414" spans="1:8" ht="15" hidden="1" thickBot="1">
      <c r="A23414" s="409">
        <v>202211</v>
      </c>
      <c r="B23414" s="196" t="s">
        <v>1910</v>
      </c>
      <c r="C23414" s="197" t="s">
        <v>1892</v>
      </c>
      <c r="D23414" s="198" t="s">
        <v>339</v>
      </c>
      <c r="E23414" s="421">
        <v>449</v>
      </c>
      <c r="F23414" s="413">
        <v>167.28</v>
      </c>
      <c r="G23414" s="414">
        <f t="shared" si="730"/>
        <v>2.6841224294595887</v>
      </c>
      <c r="H23414" s="415">
        <f t="shared" si="731"/>
        <v>2.6841224294595887</v>
      </c>
    </row>
    <row r="23415" spans="1:8" ht="15" hidden="1" thickBot="1">
      <c r="A23415" s="409">
        <v>202211</v>
      </c>
      <c r="B23415" s="196" t="s">
        <v>1911</v>
      </c>
      <c r="C23415" s="197" t="s">
        <v>1892</v>
      </c>
      <c r="D23415" s="198" t="s">
        <v>337</v>
      </c>
      <c r="E23415" s="421">
        <v>89853</v>
      </c>
      <c r="F23415" s="413">
        <v>167.28</v>
      </c>
      <c r="G23415" s="414">
        <f t="shared" si="730"/>
        <v>537.14131994261118</v>
      </c>
      <c r="H23415" s="415">
        <f t="shared" si="731"/>
        <v>2.6857065997130558</v>
      </c>
    </row>
    <row r="23416" spans="1:8" ht="15" hidden="1" thickBot="1">
      <c r="A23416" s="409">
        <v>202211</v>
      </c>
      <c r="B23416" s="196" t="s">
        <v>1912</v>
      </c>
      <c r="C23416" s="197" t="s">
        <v>1892</v>
      </c>
      <c r="D23416" s="198" t="s">
        <v>339</v>
      </c>
      <c r="E23416" s="421">
        <v>449</v>
      </c>
      <c r="F23416" s="413">
        <v>167.28</v>
      </c>
      <c r="G23416" s="414">
        <f t="shared" si="730"/>
        <v>2.6841224294595887</v>
      </c>
      <c r="H23416" s="415">
        <f t="shared" si="731"/>
        <v>2.6841224294595887</v>
      </c>
    </row>
    <row r="23417" spans="1:8" ht="15" hidden="1" thickBot="1">
      <c r="A23417" s="409">
        <v>202211</v>
      </c>
      <c r="B23417" s="196" t="s">
        <v>1913</v>
      </c>
      <c r="C23417" s="197" t="s">
        <v>1892</v>
      </c>
      <c r="D23417" s="198" t="s">
        <v>339</v>
      </c>
      <c r="E23417" s="421">
        <v>437</v>
      </c>
      <c r="F23417" s="413">
        <v>167.28</v>
      </c>
      <c r="G23417" s="414">
        <f t="shared" si="730"/>
        <v>2.6123864179818268</v>
      </c>
      <c r="H23417" s="415">
        <f t="shared" si="731"/>
        <v>2.6123864179818268</v>
      </c>
    </row>
    <row r="23418" spans="1:8" ht="15" hidden="1" thickBot="1">
      <c r="A23418" s="409">
        <v>202211</v>
      </c>
      <c r="B23418" s="196" t="s">
        <v>1914</v>
      </c>
      <c r="C23418" s="197" t="s">
        <v>1892</v>
      </c>
      <c r="D23418" s="198" t="s">
        <v>337</v>
      </c>
      <c r="E23418" s="421">
        <v>147324</v>
      </c>
      <c r="F23418" s="413">
        <v>167.28</v>
      </c>
      <c r="G23418" s="414">
        <f t="shared" si="730"/>
        <v>880.70301291248211</v>
      </c>
      <c r="H23418" s="415">
        <f t="shared" si="731"/>
        <v>4.4035150645624102</v>
      </c>
    </row>
    <row r="23419" spans="1:8" ht="15" hidden="1" thickBot="1">
      <c r="A23419" s="409">
        <v>202211</v>
      </c>
      <c r="B23419" s="196" t="s">
        <v>1915</v>
      </c>
      <c r="C23419" s="197" t="s">
        <v>2725</v>
      </c>
      <c r="D23419" s="198" t="s">
        <v>339</v>
      </c>
      <c r="E23419" s="421">
        <v>737</v>
      </c>
      <c r="F23419" s="413">
        <v>167.28</v>
      </c>
      <c r="G23419" s="414">
        <f t="shared" si="730"/>
        <v>4.4057867049258723</v>
      </c>
      <c r="H23419" s="415">
        <f t="shared" si="731"/>
        <v>4.4057867049258723</v>
      </c>
    </row>
    <row r="23420" spans="1:8" ht="15" hidden="1" thickBot="1">
      <c r="A23420" s="409">
        <v>202211</v>
      </c>
      <c r="B23420" s="196" t="s">
        <v>1916</v>
      </c>
      <c r="C23420" s="197" t="s">
        <v>1892</v>
      </c>
      <c r="D23420" s="198" t="s">
        <v>337</v>
      </c>
      <c r="E23420" s="421">
        <v>123610</v>
      </c>
      <c r="F23420" s="413">
        <v>167.28</v>
      </c>
      <c r="G23420" s="414">
        <f t="shared" si="730"/>
        <v>738.94069823051166</v>
      </c>
      <c r="H23420" s="415">
        <f t="shared" si="731"/>
        <v>3.6947034911525583</v>
      </c>
    </row>
    <row r="23421" spans="1:8" ht="15" hidden="1" thickBot="1">
      <c r="A23421" s="409">
        <v>202211</v>
      </c>
      <c r="B23421" s="196" t="s">
        <v>1917</v>
      </c>
      <c r="C23421" s="197" t="s">
        <v>1892</v>
      </c>
      <c r="D23421" s="198" t="s">
        <v>337</v>
      </c>
      <c r="E23421" s="421">
        <v>124377</v>
      </c>
      <c r="F23421" s="413">
        <v>167.28</v>
      </c>
      <c r="G23421" s="414">
        <f t="shared" si="730"/>
        <v>743.52582496413197</v>
      </c>
      <c r="H23421" s="415">
        <f t="shared" si="731"/>
        <v>3.7176291248206597</v>
      </c>
    </row>
    <row r="23422" spans="1:8" ht="15" hidden="1" thickBot="1">
      <c r="A23422" s="409">
        <v>202211</v>
      </c>
      <c r="B23422" s="196" t="s">
        <v>1918</v>
      </c>
      <c r="C23422" s="197" t="s">
        <v>1892</v>
      </c>
      <c r="D23422" s="198" t="s">
        <v>339</v>
      </c>
      <c r="E23422" s="421">
        <v>618</v>
      </c>
      <c r="F23422" s="413">
        <v>167.28</v>
      </c>
      <c r="G23422" s="414">
        <f t="shared" si="730"/>
        <v>3.6944045911047345</v>
      </c>
      <c r="H23422" s="415">
        <f t="shared" si="731"/>
        <v>3.6944045911047345</v>
      </c>
    </row>
    <row r="23423" spans="1:8" ht="15" hidden="1" thickBot="1">
      <c r="A23423" s="409">
        <v>202211</v>
      </c>
      <c r="B23423" s="196" t="s">
        <v>1919</v>
      </c>
      <c r="C23423" s="197" t="s">
        <v>1892</v>
      </c>
      <c r="D23423" s="198" t="s">
        <v>337</v>
      </c>
      <c r="E23423" s="421">
        <v>142442</v>
      </c>
      <c r="F23423" s="413">
        <v>167.28</v>
      </c>
      <c r="G23423" s="414">
        <f t="shared" si="730"/>
        <v>851.51841224294594</v>
      </c>
      <c r="H23423" s="415">
        <f t="shared" si="731"/>
        <v>4.25759206121473</v>
      </c>
    </row>
    <row r="23424" spans="1:8" ht="15" hidden="1" thickBot="1">
      <c r="A23424" s="409">
        <v>202211</v>
      </c>
      <c r="B23424" s="196" t="s">
        <v>1920</v>
      </c>
      <c r="C23424" s="197" t="s">
        <v>1892</v>
      </c>
      <c r="D23424" s="198" t="s">
        <v>339</v>
      </c>
      <c r="E23424" s="421">
        <v>712</v>
      </c>
      <c r="F23424" s="413">
        <v>167.28</v>
      </c>
      <c r="G23424" s="414">
        <f t="shared" si="730"/>
        <v>4.2563366810138685</v>
      </c>
      <c r="H23424" s="415">
        <f t="shared" si="731"/>
        <v>4.2563366810138685</v>
      </c>
    </row>
    <row r="23425" spans="1:8" ht="15" hidden="1" thickBot="1">
      <c r="A23425" s="409">
        <v>202211</v>
      </c>
      <c r="B23425" s="196" t="s">
        <v>1921</v>
      </c>
      <c r="C23425" s="197" t="s">
        <v>1892</v>
      </c>
      <c r="D23425" s="198" t="s">
        <v>337</v>
      </c>
      <c r="E23425" s="421">
        <v>127746</v>
      </c>
      <c r="F23425" s="413">
        <v>167.28</v>
      </c>
      <c r="G23425" s="414">
        <f t="shared" si="730"/>
        <v>763.66571018651359</v>
      </c>
      <c r="H23425" s="415">
        <f t="shared" si="731"/>
        <v>3.8183285509325682</v>
      </c>
    </row>
    <row r="23426" spans="1:8" ht="15" hidden="1" thickBot="1">
      <c r="A23426" s="409">
        <v>202211</v>
      </c>
      <c r="B23426" s="196" t="s">
        <v>1922</v>
      </c>
      <c r="C23426" s="197" t="s">
        <v>1892</v>
      </c>
      <c r="D23426" s="198" t="s">
        <v>339</v>
      </c>
      <c r="E23426" s="421">
        <v>639</v>
      </c>
      <c r="F23426" s="413">
        <v>167.28</v>
      </c>
      <c r="G23426" s="414">
        <f t="shared" ref="G23426:G23489" si="732">+E23426/F23426</f>
        <v>3.8199426111908177</v>
      </c>
      <c r="H23426" s="415">
        <f t="shared" ref="H23426:H23489" si="733">IF(D23426="TB",G23426/200,IF(D23426="LT",G23426,"VER"))</f>
        <v>3.8199426111908177</v>
      </c>
    </row>
    <row r="23427" spans="1:8" ht="15" hidden="1" thickBot="1">
      <c r="A23427" s="409">
        <v>202211</v>
      </c>
      <c r="B23427" s="196" t="s">
        <v>1923</v>
      </c>
      <c r="C23427" s="197" t="s">
        <v>1892</v>
      </c>
      <c r="D23427" s="198" t="s">
        <v>337</v>
      </c>
      <c r="E23427" s="421">
        <v>90545</v>
      </c>
      <c r="F23427" s="413">
        <v>167.28</v>
      </c>
      <c r="G23427" s="414">
        <f t="shared" si="732"/>
        <v>541.27809660449543</v>
      </c>
      <c r="H23427" s="415">
        <f t="shared" si="733"/>
        <v>2.706390483022477</v>
      </c>
    </row>
    <row r="23428" spans="1:8" ht="15" hidden="1" thickBot="1">
      <c r="A23428" s="409">
        <v>202211</v>
      </c>
      <c r="B23428" s="196" t="s">
        <v>1924</v>
      </c>
      <c r="C23428" s="197" t="s">
        <v>1892</v>
      </c>
      <c r="D23428" s="198" t="s">
        <v>337</v>
      </c>
      <c r="E23428" s="421">
        <v>158772</v>
      </c>
      <c r="F23428" s="413">
        <v>167.28</v>
      </c>
      <c r="G23428" s="414">
        <f t="shared" si="732"/>
        <v>949.13916786226685</v>
      </c>
      <c r="H23428" s="415">
        <f t="shared" si="733"/>
        <v>4.7456958393113347</v>
      </c>
    </row>
    <row r="23429" spans="1:8" ht="15" hidden="1" thickBot="1">
      <c r="A23429" s="409">
        <v>202211</v>
      </c>
      <c r="B23429" s="196" t="s">
        <v>1925</v>
      </c>
      <c r="C23429" s="197" t="s">
        <v>2726</v>
      </c>
      <c r="D23429" s="198" t="s">
        <v>339</v>
      </c>
      <c r="E23429" s="421">
        <v>794</v>
      </c>
      <c r="F23429" s="413">
        <v>167.28</v>
      </c>
      <c r="G23429" s="414">
        <f t="shared" si="732"/>
        <v>4.7465327594452411</v>
      </c>
      <c r="H23429" s="415">
        <f t="shared" si="733"/>
        <v>4.7465327594452411</v>
      </c>
    </row>
    <row r="23430" spans="1:8" ht="15" hidden="1" thickBot="1">
      <c r="A23430" s="409">
        <v>202211</v>
      </c>
      <c r="B23430" s="196" t="s">
        <v>1926</v>
      </c>
      <c r="C23430" s="197" t="s">
        <v>1892</v>
      </c>
      <c r="D23430" s="198" t="s">
        <v>337</v>
      </c>
      <c r="E23430" s="421">
        <v>161578</v>
      </c>
      <c r="F23430" s="413">
        <v>167.28</v>
      </c>
      <c r="G23430" s="414">
        <f t="shared" si="732"/>
        <v>965.91343854615013</v>
      </c>
      <c r="H23430" s="415">
        <f t="shared" si="733"/>
        <v>4.8295671927307504</v>
      </c>
    </row>
    <row r="23431" spans="1:8" ht="15" hidden="1" thickBot="1">
      <c r="A23431" s="409">
        <v>202211</v>
      </c>
      <c r="B23431" s="196" t="s">
        <v>1927</v>
      </c>
      <c r="C23431" s="197" t="s">
        <v>1892</v>
      </c>
      <c r="D23431" s="198" t="s">
        <v>339</v>
      </c>
      <c r="E23431" s="421">
        <v>808</v>
      </c>
      <c r="F23431" s="413">
        <v>167.28</v>
      </c>
      <c r="G23431" s="414">
        <f t="shared" si="732"/>
        <v>4.8302247728359635</v>
      </c>
      <c r="H23431" s="415">
        <f t="shared" si="733"/>
        <v>4.8302247728359635</v>
      </c>
    </row>
    <row r="23432" spans="1:8" ht="15" hidden="1" thickBot="1">
      <c r="A23432" s="409">
        <v>202211</v>
      </c>
      <c r="B23432" s="196" t="s">
        <v>1928</v>
      </c>
      <c r="C23432" s="197" t="s">
        <v>1892</v>
      </c>
      <c r="D23432" s="198" t="s">
        <v>337</v>
      </c>
      <c r="E23432" s="421">
        <v>125412</v>
      </c>
      <c r="F23432" s="413">
        <v>167.28</v>
      </c>
      <c r="G23432" s="414">
        <f t="shared" si="732"/>
        <v>749.71305595408899</v>
      </c>
      <c r="H23432" s="415">
        <f t="shared" si="733"/>
        <v>3.7485652797704447</v>
      </c>
    </row>
    <row r="23433" spans="1:8" ht="15" hidden="1" thickBot="1">
      <c r="A23433" s="409">
        <v>202211</v>
      </c>
      <c r="B23433" s="196" t="s">
        <v>1929</v>
      </c>
      <c r="C23433" s="197" t="s">
        <v>2727</v>
      </c>
      <c r="D23433" s="198" t="s">
        <v>339</v>
      </c>
      <c r="E23433" s="421">
        <v>627</v>
      </c>
      <c r="F23433" s="413">
        <v>167.28</v>
      </c>
      <c r="G23433" s="414">
        <f t="shared" si="732"/>
        <v>3.7482065997130558</v>
      </c>
      <c r="H23433" s="415">
        <f t="shared" si="733"/>
        <v>3.7482065997130558</v>
      </c>
    </row>
    <row r="23434" spans="1:8" ht="15" hidden="1" thickBot="1">
      <c r="A23434" s="409">
        <v>202211</v>
      </c>
      <c r="B23434" s="196" t="s">
        <v>1930</v>
      </c>
      <c r="C23434" s="197" t="s">
        <v>1892</v>
      </c>
      <c r="D23434" s="198" t="s">
        <v>339</v>
      </c>
      <c r="E23434" s="421">
        <v>453</v>
      </c>
      <c r="F23434" s="413">
        <v>167.28</v>
      </c>
      <c r="G23434" s="414">
        <f t="shared" si="732"/>
        <v>2.7080344332855093</v>
      </c>
      <c r="H23434" s="415">
        <f t="shared" si="733"/>
        <v>2.7080344332855093</v>
      </c>
    </row>
    <row r="23435" spans="1:8" ht="15" hidden="1" thickBot="1">
      <c r="A23435" s="409">
        <v>202211</v>
      </c>
      <c r="B23435" s="196" t="s">
        <v>1931</v>
      </c>
      <c r="C23435" s="197" t="s">
        <v>1892</v>
      </c>
      <c r="D23435" s="198" t="s">
        <v>337</v>
      </c>
      <c r="E23435" s="421">
        <v>115855</v>
      </c>
      <c r="F23435" s="413">
        <v>167.28</v>
      </c>
      <c r="G23435" s="414">
        <f t="shared" si="732"/>
        <v>692.58130081300817</v>
      </c>
      <c r="H23435" s="415">
        <f t="shared" si="733"/>
        <v>3.4629065040650406</v>
      </c>
    </row>
    <row r="23436" spans="1:8" ht="15" hidden="1" thickBot="1">
      <c r="A23436" s="409">
        <v>202211</v>
      </c>
      <c r="B23436" s="196" t="s">
        <v>1932</v>
      </c>
      <c r="C23436" s="197" t="s">
        <v>1892</v>
      </c>
      <c r="D23436" s="198" t="s">
        <v>339</v>
      </c>
      <c r="E23436" s="421">
        <v>579</v>
      </c>
      <c r="F23436" s="413">
        <v>167.28</v>
      </c>
      <c r="G23436" s="414">
        <f t="shared" si="732"/>
        <v>3.4612625538020088</v>
      </c>
      <c r="H23436" s="415">
        <f t="shared" si="733"/>
        <v>3.4612625538020088</v>
      </c>
    </row>
    <row r="23437" spans="1:8" ht="15" hidden="1" thickBot="1">
      <c r="A23437" s="409">
        <v>202211</v>
      </c>
      <c r="B23437" s="196" t="s">
        <v>1933</v>
      </c>
      <c r="C23437" s="197" t="s">
        <v>1892</v>
      </c>
      <c r="D23437" s="198" t="s">
        <v>337</v>
      </c>
      <c r="E23437" s="421">
        <v>115855</v>
      </c>
      <c r="F23437" s="413">
        <v>167.28</v>
      </c>
      <c r="G23437" s="414">
        <f t="shared" si="732"/>
        <v>692.58130081300817</v>
      </c>
      <c r="H23437" s="415">
        <f t="shared" si="733"/>
        <v>3.4629065040650406</v>
      </c>
    </row>
    <row r="23438" spans="1:8" ht="15" hidden="1" thickBot="1">
      <c r="A23438" s="409">
        <v>202211</v>
      </c>
      <c r="B23438" s="196" t="s">
        <v>1934</v>
      </c>
      <c r="C23438" s="197" t="s">
        <v>1892</v>
      </c>
      <c r="D23438" s="198" t="s">
        <v>337</v>
      </c>
      <c r="E23438" s="421">
        <v>137398</v>
      </c>
      <c r="F23438" s="413">
        <v>167.28</v>
      </c>
      <c r="G23438" s="414">
        <f t="shared" si="732"/>
        <v>821.36537541846008</v>
      </c>
      <c r="H23438" s="415">
        <f t="shared" si="733"/>
        <v>4.1068268770923</v>
      </c>
    </row>
    <row r="23439" spans="1:8" ht="15" hidden="1" thickBot="1">
      <c r="A23439" s="409">
        <v>202211</v>
      </c>
      <c r="B23439" s="196" t="s">
        <v>1935</v>
      </c>
      <c r="C23439" s="197" t="s">
        <v>1892</v>
      </c>
      <c r="D23439" s="198" t="s">
        <v>339</v>
      </c>
      <c r="E23439" s="421">
        <v>687</v>
      </c>
      <c r="F23439" s="413">
        <v>167.28</v>
      </c>
      <c r="G23439" s="414">
        <f t="shared" si="732"/>
        <v>4.1068866571018647</v>
      </c>
      <c r="H23439" s="415">
        <f t="shared" si="733"/>
        <v>4.1068866571018647</v>
      </c>
    </row>
    <row r="23440" spans="1:8" ht="15" hidden="1" thickBot="1">
      <c r="A23440" s="409">
        <v>202211</v>
      </c>
      <c r="B23440" s="196" t="s">
        <v>1936</v>
      </c>
      <c r="C23440" s="197" t="s">
        <v>791</v>
      </c>
      <c r="D23440" s="198" t="s">
        <v>374</v>
      </c>
      <c r="E23440" s="421">
        <v>0.01</v>
      </c>
      <c r="F23440" s="413">
        <v>167.28</v>
      </c>
      <c r="G23440" s="414">
        <f t="shared" si="732"/>
        <v>5.9780009564801534E-5</v>
      </c>
      <c r="H23440" s="415" t="str">
        <f t="shared" si="733"/>
        <v>VER</v>
      </c>
    </row>
    <row r="23441" spans="1:8" ht="15" hidden="1" thickBot="1">
      <c r="A23441" s="409">
        <v>202211</v>
      </c>
      <c r="B23441" s="196" t="s">
        <v>1937</v>
      </c>
      <c r="C23441" s="197" t="s">
        <v>791</v>
      </c>
      <c r="D23441" s="198" t="s">
        <v>374</v>
      </c>
      <c r="E23441" s="421">
        <v>0.01</v>
      </c>
      <c r="F23441" s="413">
        <v>167.28</v>
      </c>
      <c r="G23441" s="414">
        <f t="shared" si="732"/>
        <v>5.9780009564801534E-5</v>
      </c>
      <c r="H23441" s="415" t="str">
        <f t="shared" si="733"/>
        <v>VER</v>
      </c>
    </row>
    <row r="23442" spans="1:8" ht="15" hidden="1" thickBot="1">
      <c r="A23442" s="409">
        <v>202211</v>
      </c>
      <c r="B23442" s="196" t="s">
        <v>1938</v>
      </c>
      <c r="C23442" s="197" t="s">
        <v>791</v>
      </c>
      <c r="D23442" s="198" t="s">
        <v>374</v>
      </c>
      <c r="E23442" s="421">
        <v>0.01</v>
      </c>
      <c r="F23442" s="413">
        <v>167.28</v>
      </c>
      <c r="G23442" s="414">
        <f t="shared" si="732"/>
        <v>5.9780009564801534E-5</v>
      </c>
      <c r="H23442" s="415" t="str">
        <f t="shared" si="733"/>
        <v>VER</v>
      </c>
    </row>
    <row r="23443" spans="1:8" ht="15" hidden="1" thickBot="1">
      <c r="A23443" s="409">
        <v>202211</v>
      </c>
      <c r="B23443" s="196" t="s">
        <v>1939</v>
      </c>
      <c r="C23443" s="197" t="s">
        <v>1940</v>
      </c>
      <c r="D23443" s="198" t="s">
        <v>374</v>
      </c>
      <c r="E23443" s="421">
        <v>0.01</v>
      </c>
      <c r="F23443" s="413">
        <v>167.28</v>
      </c>
      <c r="G23443" s="414">
        <f t="shared" si="732"/>
        <v>5.9780009564801534E-5</v>
      </c>
      <c r="H23443" s="415" t="str">
        <f t="shared" si="733"/>
        <v>VER</v>
      </c>
    </row>
    <row r="23444" spans="1:8" ht="15" hidden="1" thickBot="1">
      <c r="A23444" s="409">
        <v>202211</v>
      </c>
      <c r="B23444" s="196" t="s">
        <v>1941</v>
      </c>
      <c r="C23444" s="197" t="s">
        <v>1892</v>
      </c>
      <c r="D23444" s="198" t="s">
        <v>374</v>
      </c>
      <c r="E23444" s="421">
        <v>0.01</v>
      </c>
      <c r="F23444" s="413">
        <v>167.28</v>
      </c>
      <c r="G23444" s="414">
        <f t="shared" si="732"/>
        <v>5.9780009564801534E-5</v>
      </c>
      <c r="H23444" s="415" t="str">
        <f t="shared" si="733"/>
        <v>VER</v>
      </c>
    </row>
    <row r="23445" spans="1:8" ht="15" hidden="1" thickBot="1">
      <c r="A23445" s="409">
        <v>202211</v>
      </c>
      <c r="B23445" s="196" t="s">
        <v>1942</v>
      </c>
      <c r="C23445" s="197" t="s">
        <v>2789</v>
      </c>
      <c r="D23445" s="198" t="s">
        <v>337</v>
      </c>
      <c r="E23445" s="421">
        <v>110162</v>
      </c>
      <c r="F23445" s="413">
        <v>167.28</v>
      </c>
      <c r="G23445" s="414">
        <f t="shared" si="732"/>
        <v>658.54854136776657</v>
      </c>
      <c r="H23445" s="415">
        <f t="shared" si="733"/>
        <v>3.2927427068388329</v>
      </c>
    </row>
    <row r="23446" spans="1:8" ht="15" hidden="1" thickBot="1">
      <c r="A23446" s="409">
        <v>202211</v>
      </c>
      <c r="B23446" s="196" t="s">
        <v>1943</v>
      </c>
      <c r="C23446" s="197" t="s">
        <v>2790</v>
      </c>
      <c r="D23446" s="198" t="s">
        <v>339</v>
      </c>
      <c r="E23446" s="421">
        <v>551</v>
      </c>
      <c r="F23446" s="413">
        <v>167.28</v>
      </c>
      <c r="G23446" s="414">
        <f t="shared" si="732"/>
        <v>3.2938785270205644</v>
      </c>
      <c r="H23446" s="415">
        <f t="shared" si="733"/>
        <v>3.2938785270205644</v>
      </c>
    </row>
    <row r="23447" spans="1:8" ht="15" hidden="1" thickBot="1">
      <c r="A23447" s="409">
        <v>202211</v>
      </c>
      <c r="B23447" s="196" t="s">
        <v>1944</v>
      </c>
      <c r="C23447" s="197" t="s">
        <v>1892</v>
      </c>
      <c r="D23447" s="198" t="s">
        <v>337</v>
      </c>
      <c r="E23447" s="421">
        <v>115619</v>
      </c>
      <c r="F23447" s="413">
        <v>167.28</v>
      </c>
      <c r="G23447" s="414">
        <f t="shared" si="732"/>
        <v>691.17049258727877</v>
      </c>
      <c r="H23447" s="415">
        <f t="shared" si="733"/>
        <v>3.4558524629363938</v>
      </c>
    </row>
    <row r="23448" spans="1:8" ht="15" hidden="1" thickBot="1">
      <c r="A23448" s="409">
        <v>202211</v>
      </c>
      <c r="B23448" s="196" t="s">
        <v>1945</v>
      </c>
      <c r="C23448" s="197" t="s">
        <v>1892</v>
      </c>
      <c r="D23448" s="198" t="s">
        <v>337</v>
      </c>
      <c r="E23448" s="421">
        <v>106757</v>
      </c>
      <c r="F23448" s="413">
        <v>167.28</v>
      </c>
      <c r="G23448" s="414">
        <f t="shared" si="732"/>
        <v>638.19344811095175</v>
      </c>
      <c r="H23448" s="415">
        <f t="shared" si="733"/>
        <v>3.1909672405547589</v>
      </c>
    </row>
    <row r="23449" spans="1:8" ht="15" hidden="1" thickBot="1">
      <c r="A23449" s="409">
        <v>202211</v>
      </c>
      <c r="B23449" s="196" t="s">
        <v>1946</v>
      </c>
      <c r="C23449" s="197" t="s">
        <v>2728</v>
      </c>
      <c r="D23449" s="198" t="s">
        <v>339</v>
      </c>
      <c r="E23449" s="421">
        <v>534</v>
      </c>
      <c r="F23449" s="413">
        <v>167.28</v>
      </c>
      <c r="G23449" s="414">
        <f t="shared" si="732"/>
        <v>3.1922525107604018</v>
      </c>
      <c r="H23449" s="415">
        <f t="shared" si="733"/>
        <v>3.1922525107604018</v>
      </c>
    </row>
    <row r="23450" spans="1:8" ht="15" hidden="1" thickBot="1">
      <c r="A23450" s="409">
        <v>202211</v>
      </c>
      <c r="B23450" s="196" t="s">
        <v>1947</v>
      </c>
      <c r="C23450" s="197" t="s">
        <v>1892</v>
      </c>
      <c r="D23450" s="198" t="s">
        <v>337</v>
      </c>
      <c r="E23450" s="421">
        <v>76929</v>
      </c>
      <c r="F23450" s="413">
        <v>167.28</v>
      </c>
      <c r="G23450" s="414">
        <f t="shared" si="732"/>
        <v>459.88163558106169</v>
      </c>
      <c r="H23450" s="415">
        <f t="shared" si="733"/>
        <v>2.2994081779053084</v>
      </c>
    </row>
    <row r="23451" spans="1:8" ht="15" hidden="1" thickBot="1">
      <c r="A23451" s="409">
        <v>202211</v>
      </c>
      <c r="B23451" s="196" t="s">
        <v>1948</v>
      </c>
      <c r="C23451" s="197" t="s">
        <v>1892</v>
      </c>
      <c r="D23451" s="198" t="s">
        <v>337</v>
      </c>
      <c r="E23451" s="421">
        <v>76929</v>
      </c>
      <c r="F23451" s="413">
        <v>167.28</v>
      </c>
      <c r="G23451" s="414">
        <f t="shared" si="732"/>
        <v>459.88163558106169</v>
      </c>
      <c r="H23451" s="415">
        <f t="shared" si="733"/>
        <v>2.2994081779053084</v>
      </c>
    </row>
    <row r="23452" spans="1:8" ht="15" hidden="1" thickBot="1">
      <c r="A23452" s="409">
        <v>202211</v>
      </c>
      <c r="B23452" s="196" t="s">
        <v>1949</v>
      </c>
      <c r="C23452" s="197" t="s">
        <v>2729</v>
      </c>
      <c r="D23452" s="198" t="s">
        <v>339</v>
      </c>
      <c r="E23452" s="421">
        <v>385</v>
      </c>
      <c r="F23452" s="413">
        <v>167.28</v>
      </c>
      <c r="G23452" s="414">
        <f t="shared" si="732"/>
        <v>2.3015303682448587</v>
      </c>
      <c r="H23452" s="415">
        <f t="shared" si="733"/>
        <v>2.3015303682448587</v>
      </c>
    </row>
    <row r="23453" spans="1:8" ht="15" hidden="1" thickBot="1">
      <c r="A23453" s="409">
        <v>202211</v>
      </c>
      <c r="B23453" s="196" t="s">
        <v>1950</v>
      </c>
      <c r="C23453" s="197" t="s">
        <v>1892</v>
      </c>
      <c r="D23453" s="198" t="s">
        <v>337</v>
      </c>
      <c r="E23453" s="421">
        <v>76929</v>
      </c>
      <c r="F23453" s="413">
        <v>167.28</v>
      </c>
      <c r="G23453" s="414">
        <f t="shared" si="732"/>
        <v>459.88163558106169</v>
      </c>
      <c r="H23453" s="415">
        <f t="shared" si="733"/>
        <v>2.2994081779053084</v>
      </c>
    </row>
    <row r="23454" spans="1:8" ht="15" hidden="1" thickBot="1">
      <c r="A23454" s="409">
        <v>202211</v>
      </c>
      <c r="B23454" s="196" t="s">
        <v>1951</v>
      </c>
      <c r="C23454" s="197" t="s">
        <v>1892</v>
      </c>
      <c r="D23454" s="198" t="s">
        <v>337</v>
      </c>
      <c r="E23454" s="421">
        <v>76929</v>
      </c>
      <c r="F23454" s="413">
        <v>167.28</v>
      </c>
      <c r="G23454" s="414">
        <f t="shared" si="732"/>
        <v>459.88163558106169</v>
      </c>
      <c r="H23454" s="415">
        <f t="shared" si="733"/>
        <v>2.2994081779053084</v>
      </c>
    </row>
    <row r="23455" spans="1:8" ht="15" hidden="1" thickBot="1">
      <c r="A23455" s="409">
        <v>202211</v>
      </c>
      <c r="B23455" s="196" t="s">
        <v>1952</v>
      </c>
      <c r="C23455" s="197" t="s">
        <v>1892</v>
      </c>
      <c r="D23455" s="198" t="s">
        <v>337</v>
      </c>
      <c r="E23455" s="421">
        <v>125008</v>
      </c>
      <c r="F23455" s="413">
        <v>167.28</v>
      </c>
      <c r="G23455" s="414">
        <f t="shared" si="732"/>
        <v>747.29794356767093</v>
      </c>
      <c r="H23455" s="415">
        <f t="shared" si="733"/>
        <v>3.7364897178383547</v>
      </c>
    </row>
    <row r="23456" spans="1:8" ht="15" hidden="1" thickBot="1">
      <c r="A23456" s="409">
        <v>202211</v>
      </c>
      <c r="B23456" s="196" t="s">
        <v>1953</v>
      </c>
      <c r="C23456" s="197" t="s">
        <v>1892</v>
      </c>
      <c r="D23456" s="198" t="s">
        <v>339</v>
      </c>
      <c r="E23456" s="421">
        <v>625</v>
      </c>
      <c r="F23456" s="413">
        <v>167.28</v>
      </c>
      <c r="G23456" s="414">
        <f t="shared" si="732"/>
        <v>3.7362505978000957</v>
      </c>
      <c r="H23456" s="415">
        <f t="shared" si="733"/>
        <v>3.7362505978000957</v>
      </c>
    </row>
    <row r="23457" spans="1:8" ht="15" hidden="1" thickBot="1">
      <c r="A23457" s="409">
        <v>202211</v>
      </c>
      <c r="B23457" s="196" t="s">
        <v>1954</v>
      </c>
      <c r="C23457" s="197" t="s">
        <v>1955</v>
      </c>
      <c r="D23457" s="198" t="s">
        <v>337</v>
      </c>
      <c r="E23457" s="421">
        <v>155545</v>
      </c>
      <c r="F23457" s="413">
        <v>167.28</v>
      </c>
      <c r="G23457" s="414">
        <f t="shared" si="732"/>
        <v>929.84815877570543</v>
      </c>
      <c r="H23457" s="415">
        <f t="shared" si="733"/>
        <v>4.6492407938785272</v>
      </c>
    </row>
    <row r="23458" spans="1:8" ht="15" hidden="1" thickBot="1">
      <c r="A23458" s="409">
        <v>202211</v>
      </c>
      <c r="B23458" s="196" t="s">
        <v>1956</v>
      </c>
      <c r="C23458" s="197" t="s">
        <v>2730</v>
      </c>
      <c r="D23458" s="198" t="s">
        <v>337</v>
      </c>
      <c r="E23458" s="421">
        <v>152445</v>
      </c>
      <c r="F23458" s="413">
        <v>167.28</v>
      </c>
      <c r="G23458" s="414">
        <f t="shared" si="732"/>
        <v>911.31635581061687</v>
      </c>
      <c r="H23458" s="415">
        <f t="shared" si="733"/>
        <v>4.5565817790530847</v>
      </c>
    </row>
    <row r="23459" spans="1:8" ht="15" hidden="1" thickBot="1">
      <c r="A23459" s="409">
        <v>202211</v>
      </c>
      <c r="B23459" s="196" t="s">
        <v>1957</v>
      </c>
      <c r="C23459" s="197" t="s">
        <v>2731</v>
      </c>
      <c r="D23459" s="198" t="s">
        <v>339</v>
      </c>
      <c r="E23459" s="421">
        <v>762</v>
      </c>
      <c r="F23459" s="413">
        <v>167.28</v>
      </c>
      <c r="G23459" s="414">
        <f t="shared" si="732"/>
        <v>4.555236728837877</v>
      </c>
      <c r="H23459" s="415">
        <f t="shared" si="733"/>
        <v>4.555236728837877</v>
      </c>
    </row>
    <row r="23460" spans="1:8" ht="15" hidden="1" thickBot="1">
      <c r="A23460" s="409">
        <v>202211</v>
      </c>
      <c r="B23460" s="196" t="s">
        <v>1958</v>
      </c>
      <c r="C23460" s="197" t="s">
        <v>1955</v>
      </c>
      <c r="D23460" s="198" t="s">
        <v>337</v>
      </c>
      <c r="E23460" s="421">
        <v>152445</v>
      </c>
      <c r="F23460" s="413">
        <v>167.28</v>
      </c>
      <c r="G23460" s="414">
        <f t="shared" si="732"/>
        <v>911.31635581061687</v>
      </c>
      <c r="H23460" s="415">
        <f t="shared" si="733"/>
        <v>4.5565817790530847</v>
      </c>
    </row>
    <row r="23461" spans="1:8" ht="15" hidden="1" thickBot="1">
      <c r="A23461" s="409">
        <v>202211</v>
      </c>
      <c r="B23461" s="196" t="s">
        <v>1959</v>
      </c>
      <c r="C23461" s="197" t="s">
        <v>1955</v>
      </c>
      <c r="D23461" s="198" t="s">
        <v>337</v>
      </c>
      <c r="E23461" s="421">
        <v>146412</v>
      </c>
      <c r="F23461" s="413">
        <v>167.28</v>
      </c>
      <c r="G23461" s="414">
        <f t="shared" si="732"/>
        <v>875.25107604017217</v>
      </c>
      <c r="H23461" s="415">
        <f t="shared" si="733"/>
        <v>4.3762553802008606</v>
      </c>
    </row>
    <row r="23462" spans="1:8" ht="15" hidden="1" thickBot="1">
      <c r="A23462" s="409">
        <v>202211</v>
      </c>
      <c r="B23462" s="196" t="s">
        <v>1960</v>
      </c>
      <c r="C23462" s="197" t="s">
        <v>2732</v>
      </c>
      <c r="D23462" s="198" t="s">
        <v>339</v>
      </c>
      <c r="E23462" s="421">
        <v>732</v>
      </c>
      <c r="F23462" s="413">
        <v>167.28</v>
      </c>
      <c r="G23462" s="414">
        <f t="shared" si="732"/>
        <v>4.3758967001434721</v>
      </c>
      <c r="H23462" s="415">
        <f t="shared" si="733"/>
        <v>4.3758967001434721</v>
      </c>
    </row>
    <row r="23463" spans="1:8" ht="15" hidden="1" thickBot="1">
      <c r="A23463" s="409">
        <v>202211</v>
      </c>
      <c r="B23463" s="196" t="s">
        <v>1961</v>
      </c>
      <c r="C23463" s="197" t="s">
        <v>1892</v>
      </c>
      <c r="D23463" s="198" t="s">
        <v>337</v>
      </c>
      <c r="E23463" s="421">
        <v>155463</v>
      </c>
      <c r="F23463" s="413">
        <v>167.28</v>
      </c>
      <c r="G23463" s="414">
        <f t="shared" si="732"/>
        <v>929.35796269727405</v>
      </c>
      <c r="H23463" s="415">
        <f t="shared" si="733"/>
        <v>4.6467898134863699</v>
      </c>
    </row>
    <row r="23464" spans="1:8" ht="15" hidden="1" thickBot="1">
      <c r="A23464" s="409">
        <v>202211</v>
      </c>
      <c r="B23464" s="196" t="s">
        <v>1962</v>
      </c>
      <c r="C23464" s="197" t="s">
        <v>1892</v>
      </c>
      <c r="D23464" s="198" t="s">
        <v>350</v>
      </c>
      <c r="E23464" s="421">
        <v>0.01</v>
      </c>
      <c r="F23464" s="413">
        <v>167.28</v>
      </c>
      <c r="G23464" s="414">
        <f t="shared" si="732"/>
        <v>5.9780009564801534E-5</v>
      </c>
      <c r="H23464" s="415" t="str">
        <f t="shared" si="733"/>
        <v>VER</v>
      </c>
    </row>
    <row r="23465" spans="1:8" ht="15" hidden="1" thickBot="1">
      <c r="A23465" s="409">
        <v>202211</v>
      </c>
      <c r="B23465" s="196" t="s">
        <v>1963</v>
      </c>
      <c r="C23465" s="197" t="s">
        <v>1892</v>
      </c>
      <c r="D23465" s="198" t="s">
        <v>337</v>
      </c>
      <c r="E23465" s="421">
        <v>73936</v>
      </c>
      <c r="F23465" s="413">
        <v>167.28</v>
      </c>
      <c r="G23465" s="414">
        <f t="shared" si="732"/>
        <v>441.9894787183166</v>
      </c>
      <c r="H23465" s="415">
        <f t="shared" si="733"/>
        <v>2.209947393591583</v>
      </c>
    </row>
    <row r="23466" spans="1:8" ht="15" hidden="1" thickBot="1">
      <c r="A23466" s="409">
        <v>202211</v>
      </c>
      <c r="B23466" s="196" t="s">
        <v>1964</v>
      </c>
      <c r="C23466" s="197" t="s">
        <v>1892</v>
      </c>
      <c r="D23466" s="198" t="s">
        <v>337</v>
      </c>
      <c r="E23466" s="421">
        <v>44872</v>
      </c>
      <c r="F23466" s="413">
        <v>167.28</v>
      </c>
      <c r="G23466" s="414">
        <f t="shared" si="732"/>
        <v>268.24485891917743</v>
      </c>
      <c r="H23466" s="415">
        <f t="shared" si="733"/>
        <v>1.3412242945958872</v>
      </c>
    </row>
    <row r="23467" spans="1:8" ht="15" hidden="1" thickBot="1">
      <c r="A23467" s="409">
        <v>202211</v>
      </c>
      <c r="B23467" s="196" t="s">
        <v>1965</v>
      </c>
      <c r="C23467" s="197" t="s">
        <v>1892</v>
      </c>
      <c r="D23467" s="198" t="s">
        <v>337</v>
      </c>
      <c r="E23467" s="421">
        <v>131221</v>
      </c>
      <c r="F23467" s="413">
        <v>167.28</v>
      </c>
      <c r="G23467" s="414">
        <f t="shared" si="732"/>
        <v>784.4392635102821</v>
      </c>
      <c r="H23467" s="415">
        <f t="shared" si="733"/>
        <v>3.9221963175514105</v>
      </c>
    </row>
    <row r="23468" spans="1:8" ht="15" hidden="1" thickBot="1">
      <c r="A23468" s="409">
        <v>202211</v>
      </c>
      <c r="B23468" s="196" t="s">
        <v>1966</v>
      </c>
      <c r="C23468" s="197" t="s">
        <v>1892</v>
      </c>
      <c r="D23468" s="198" t="s">
        <v>337</v>
      </c>
      <c r="E23468" s="421">
        <v>138063</v>
      </c>
      <c r="F23468" s="413">
        <v>167.28</v>
      </c>
      <c r="G23468" s="414">
        <f t="shared" si="732"/>
        <v>825.3407460545194</v>
      </c>
      <c r="H23468" s="415">
        <f t="shared" si="733"/>
        <v>4.1267037302725971</v>
      </c>
    </row>
    <row r="23469" spans="1:8" ht="15" hidden="1" thickBot="1">
      <c r="A23469" s="409">
        <v>202211</v>
      </c>
      <c r="B23469" s="196" t="s">
        <v>1967</v>
      </c>
      <c r="C23469" s="197" t="s">
        <v>2733</v>
      </c>
      <c r="D23469" s="198" t="s">
        <v>339</v>
      </c>
      <c r="E23469" s="421">
        <v>690</v>
      </c>
      <c r="F23469" s="413">
        <v>167.28</v>
      </c>
      <c r="G23469" s="414">
        <f t="shared" si="732"/>
        <v>4.1248206599713058</v>
      </c>
      <c r="H23469" s="415">
        <f t="shared" si="733"/>
        <v>4.1248206599713058</v>
      </c>
    </row>
    <row r="23470" spans="1:8" ht="15" hidden="1" thickBot="1">
      <c r="A23470" s="409">
        <v>202211</v>
      </c>
      <c r="B23470" s="196" t="s">
        <v>1968</v>
      </c>
      <c r="C23470" s="197" t="s">
        <v>1892</v>
      </c>
      <c r="D23470" s="198" t="s">
        <v>337</v>
      </c>
      <c r="E23470" s="421">
        <v>124954</v>
      </c>
      <c r="F23470" s="413">
        <v>167.28</v>
      </c>
      <c r="G23470" s="414">
        <f t="shared" si="732"/>
        <v>746.97513151602107</v>
      </c>
      <c r="H23470" s="415">
        <f t="shared" si="733"/>
        <v>3.7348756575801052</v>
      </c>
    </row>
    <row r="23471" spans="1:8" ht="15" hidden="1" thickBot="1">
      <c r="A23471" s="409">
        <v>202211</v>
      </c>
      <c r="B23471" s="196" t="s">
        <v>1969</v>
      </c>
      <c r="C23471" s="197" t="s">
        <v>1892</v>
      </c>
      <c r="D23471" s="198" t="s">
        <v>339</v>
      </c>
      <c r="E23471" s="421">
        <v>625</v>
      </c>
      <c r="F23471" s="413">
        <v>167.28</v>
      </c>
      <c r="G23471" s="414">
        <f t="shared" si="732"/>
        <v>3.7362505978000957</v>
      </c>
      <c r="H23471" s="415">
        <f t="shared" si="733"/>
        <v>3.7362505978000957</v>
      </c>
    </row>
    <row r="23472" spans="1:8" ht="15" hidden="1" thickBot="1">
      <c r="A23472" s="409">
        <v>202211</v>
      </c>
      <c r="B23472" s="196" t="s">
        <v>1970</v>
      </c>
      <c r="C23472" s="197" t="s">
        <v>1892</v>
      </c>
      <c r="D23472" s="198" t="s">
        <v>337</v>
      </c>
      <c r="E23472" s="421">
        <v>127870</v>
      </c>
      <c r="F23472" s="413">
        <v>167.28</v>
      </c>
      <c r="G23472" s="414">
        <f t="shared" si="732"/>
        <v>764.40698230511714</v>
      </c>
      <c r="H23472" s="415">
        <f t="shared" si="733"/>
        <v>3.8220349115255856</v>
      </c>
    </row>
    <row r="23473" spans="1:8" ht="15" hidden="1" thickBot="1">
      <c r="A23473" s="409">
        <v>202211</v>
      </c>
      <c r="B23473" s="196" t="s">
        <v>1971</v>
      </c>
      <c r="C23473" s="197" t="s">
        <v>2735</v>
      </c>
      <c r="D23473" s="198" t="s">
        <v>339</v>
      </c>
      <c r="E23473" s="421">
        <v>656</v>
      </c>
      <c r="F23473" s="413">
        <v>167.28</v>
      </c>
      <c r="G23473" s="414">
        <f t="shared" si="732"/>
        <v>3.9215686274509802</v>
      </c>
      <c r="H23473" s="415">
        <f t="shared" si="733"/>
        <v>3.9215686274509802</v>
      </c>
    </row>
    <row r="23474" spans="1:8" ht="15" hidden="1" thickBot="1">
      <c r="A23474" s="409">
        <v>202211</v>
      </c>
      <c r="B23474" s="196" t="s">
        <v>1972</v>
      </c>
      <c r="C23474" s="197" t="s">
        <v>1892</v>
      </c>
      <c r="D23474" s="198" t="s">
        <v>337</v>
      </c>
      <c r="E23474" s="421">
        <v>144395</v>
      </c>
      <c r="F23474" s="413">
        <v>167.28</v>
      </c>
      <c r="G23474" s="414">
        <f t="shared" si="732"/>
        <v>863.19344811095164</v>
      </c>
      <c r="H23474" s="415">
        <f t="shared" si="733"/>
        <v>4.315967240554758</v>
      </c>
    </row>
    <row r="23475" spans="1:8" ht="15" hidden="1" thickBot="1">
      <c r="A23475" s="409">
        <v>202211</v>
      </c>
      <c r="B23475" s="196" t="s">
        <v>1973</v>
      </c>
      <c r="C23475" s="197" t="s">
        <v>2736</v>
      </c>
      <c r="D23475" s="198" t="s">
        <v>339</v>
      </c>
      <c r="E23475" s="421">
        <v>722</v>
      </c>
      <c r="F23475" s="413">
        <v>167.28</v>
      </c>
      <c r="G23475" s="414">
        <f t="shared" si="732"/>
        <v>4.3161166905786708</v>
      </c>
      <c r="H23475" s="415">
        <f t="shared" si="733"/>
        <v>4.3161166905786708</v>
      </c>
    </row>
    <row r="23476" spans="1:8" ht="15" hidden="1" thickBot="1">
      <c r="A23476" s="409">
        <v>202211</v>
      </c>
      <c r="B23476" s="196" t="s">
        <v>1974</v>
      </c>
      <c r="C23476" s="197" t="s">
        <v>1892</v>
      </c>
      <c r="D23476" s="198" t="s">
        <v>337</v>
      </c>
      <c r="E23476" s="421">
        <v>144016</v>
      </c>
      <c r="F23476" s="413">
        <v>167.28</v>
      </c>
      <c r="G23476" s="414">
        <f t="shared" si="732"/>
        <v>860.92778574844567</v>
      </c>
      <c r="H23476" s="415">
        <f t="shared" si="733"/>
        <v>4.3046389287422286</v>
      </c>
    </row>
    <row r="23477" spans="1:8" ht="15" hidden="1" thickBot="1">
      <c r="A23477" s="409">
        <v>202211</v>
      </c>
      <c r="B23477" s="196" t="s">
        <v>1975</v>
      </c>
      <c r="C23477" s="197" t="s">
        <v>1892</v>
      </c>
      <c r="D23477" s="198" t="s">
        <v>339</v>
      </c>
      <c r="E23477" s="421">
        <v>720</v>
      </c>
      <c r="F23477" s="413">
        <v>167.28</v>
      </c>
      <c r="G23477" s="414">
        <f t="shared" si="732"/>
        <v>4.3041606886657098</v>
      </c>
      <c r="H23477" s="415">
        <f t="shared" si="733"/>
        <v>4.3041606886657098</v>
      </c>
    </row>
    <row r="23478" spans="1:8" ht="15" hidden="1" thickBot="1">
      <c r="A23478" s="409">
        <v>202211</v>
      </c>
      <c r="B23478" s="196" t="s">
        <v>1976</v>
      </c>
      <c r="C23478" s="197" t="s">
        <v>1892</v>
      </c>
      <c r="D23478" s="198" t="s">
        <v>337</v>
      </c>
      <c r="E23478" s="421">
        <v>137221</v>
      </c>
      <c r="F23478" s="413">
        <v>167.28</v>
      </c>
      <c r="G23478" s="414">
        <f t="shared" si="732"/>
        <v>820.30726924916303</v>
      </c>
      <c r="H23478" s="415">
        <f t="shared" si="733"/>
        <v>4.1015363462458154</v>
      </c>
    </row>
    <row r="23479" spans="1:8" ht="15" hidden="1" thickBot="1">
      <c r="A23479" s="409">
        <v>202211</v>
      </c>
      <c r="B23479" s="196" t="s">
        <v>1977</v>
      </c>
      <c r="C23479" s="197" t="s">
        <v>2737</v>
      </c>
      <c r="D23479" s="198" t="s">
        <v>339</v>
      </c>
      <c r="E23479" s="421">
        <v>686</v>
      </c>
      <c r="F23479" s="413">
        <v>167.28</v>
      </c>
      <c r="G23479" s="414">
        <f t="shared" si="732"/>
        <v>4.1009086561453847</v>
      </c>
      <c r="H23479" s="415">
        <f t="shared" si="733"/>
        <v>4.1009086561453847</v>
      </c>
    </row>
    <row r="23480" spans="1:8" ht="15" hidden="1" thickBot="1">
      <c r="A23480" s="409">
        <v>202211</v>
      </c>
      <c r="B23480" s="196" t="s">
        <v>1978</v>
      </c>
      <c r="C23480" s="197" t="s">
        <v>2738</v>
      </c>
      <c r="D23480" s="198" t="s">
        <v>337</v>
      </c>
      <c r="E23480" s="421">
        <v>131221</v>
      </c>
      <c r="F23480" s="413">
        <v>167.28</v>
      </c>
      <c r="G23480" s="414">
        <f t="shared" si="732"/>
        <v>784.4392635102821</v>
      </c>
      <c r="H23480" s="415">
        <f t="shared" si="733"/>
        <v>3.9221963175514105</v>
      </c>
    </row>
    <row r="23481" spans="1:8" ht="15" hidden="1" thickBot="1">
      <c r="A23481" s="409">
        <v>202211</v>
      </c>
      <c r="B23481" s="196" t="s">
        <v>1979</v>
      </c>
      <c r="C23481" s="197" t="s">
        <v>2739</v>
      </c>
      <c r="D23481" s="198" t="s">
        <v>339</v>
      </c>
      <c r="E23481" s="421">
        <v>656</v>
      </c>
      <c r="F23481" s="413">
        <v>167.28</v>
      </c>
      <c r="G23481" s="414">
        <f t="shared" si="732"/>
        <v>3.9215686274509802</v>
      </c>
      <c r="H23481" s="415">
        <f t="shared" si="733"/>
        <v>3.9215686274509802</v>
      </c>
    </row>
    <row r="23482" spans="1:8" ht="15" hidden="1" thickBot="1">
      <c r="A23482" s="409">
        <v>202211</v>
      </c>
      <c r="B23482" s="196" t="s">
        <v>1980</v>
      </c>
      <c r="C23482" s="197" t="s">
        <v>1892</v>
      </c>
      <c r="D23482" s="198" t="s">
        <v>337</v>
      </c>
      <c r="E23482" s="421">
        <v>120673</v>
      </c>
      <c r="F23482" s="413">
        <v>167.28</v>
      </c>
      <c r="G23482" s="414">
        <f t="shared" si="732"/>
        <v>721.3833094213295</v>
      </c>
      <c r="H23482" s="415">
        <f t="shared" si="733"/>
        <v>3.6069165471066476</v>
      </c>
    </row>
    <row r="23483" spans="1:8" ht="15" hidden="1" thickBot="1">
      <c r="A23483" s="409">
        <v>202211</v>
      </c>
      <c r="B23483" s="196" t="s">
        <v>1981</v>
      </c>
      <c r="C23483" s="197" t="s">
        <v>1892</v>
      </c>
      <c r="D23483" s="198" t="s">
        <v>337</v>
      </c>
      <c r="E23483" s="421">
        <v>100546</v>
      </c>
      <c r="F23483" s="413">
        <v>167.28</v>
      </c>
      <c r="G23483" s="414">
        <f t="shared" si="732"/>
        <v>601.06408417025341</v>
      </c>
      <c r="H23483" s="415">
        <f t="shared" si="733"/>
        <v>3.0053204208512669</v>
      </c>
    </row>
    <row r="23484" spans="1:8" ht="15" hidden="1" thickBot="1">
      <c r="A23484" s="409">
        <v>202211</v>
      </c>
      <c r="B23484" s="196" t="s">
        <v>1982</v>
      </c>
      <c r="C23484" s="197" t="s">
        <v>2740</v>
      </c>
      <c r="D23484" s="198" t="s">
        <v>337</v>
      </c>
      <c r="E23484" s="421">
        <v>76929</v>
      </c>
      <c r="F23484" s="413">
        <v>167.28</v>
      </c>
      <c r="G23484" s="414">
        <f t="shared" si="732"/>
        <v>459.88163558106169</v>
      </c>
      <c r="H23484" s="415">
        <f t="shared" si="733"/>
        <v>2.2994081779053084</v>
      </c>
    </row>
    <row r="23485" spans="1:8" ht="15" hidden="1" thickBot="1">
      <c r="A23485" s="409">
        <v>202211</v>
      </c>
      <c r="B23485" s="196" t="s">
        <v>1983</v>
      </c>
      <c r="C23485" s="197" t="s">
        <v>2741</v>
      </c>
      <c r="D23485" s="198" t="s">
        <v>339</v>
      </c>
      <c r="E23485" s="421">
        <v>385</v>
      </c>
      <c r="F23485" s="413">
        <v>167.28</v>
      </c>
      <c r="G23485" s="414">
        <f t="shared" si="732"/>
        <v>2.3015303682448587</v>
      </c>
      <c r="H23485" s="415">
        <f t="shared" si="733"/>
        <v>2.3015303682448587</v>
      </c>
    </row>
    <row r="23486" spans="1:8" ht="15" hidden="1" thickBot="1">
      <c r="A23486" s="409">
        <v>202211</v>
      </c>
      <c r="B23486" s="196" t="s">
        <v>1984</v>
      </c>
      <c r="C23486" s="197" t="s">
        <v>1892</v>
      </c>
      <c r="D23486" s="198" t="s">
        <v>337</v>
      </c>
      <c r="E23486" s="421">
        <v>76419</v>
      </c>
      <c r="F23486" s="413">
        <v>167.28</v>
      </c>
      <c r="G23486" s="414">
        <f t="shared" si="732"/>
        <v>456.8328550932568</v>
      </c>
      <c r="H23486" s="415">
        <f t="shared" si="733"/>
        <v>2.2841642754662841</v>
      </c>
    </row>
    <row r="23487" spans="1:8" ht="15" hidden="1" thickBot="1">
      <c r="A23487" s="409">
        <v>202211</v>
      </c>
      <c r="B23487" s="196" t="s">
        <v>1985</v>
      </c>
      <c r="C23487" s="197" t="s">
        <v>1892</v>
      </c>
      <c r="D23487" s="198" t="s">
        <v>337</v>
      </c>
      <c r="E23487" s="421">
        <v>114857</v>
      </c>
      <c r="F23487" s="413">
        <v>167.28</v>
      </c>
      <c r="G23487" s="414">
        <f t="shared" si="732"/>
        <v>686.61525585844095</v>
      </c>
      <c r="H23487" s="415">
        <f t="shared" si="733"/>
        <v>3.4330762792922047</v>
      </c>
    </row>
    <row r="23488" spans="1:8" ht="15" hidden="1" thickBot="1">
      <c r="A23488" s="409">
        <v>202211</v>
      </c>
      <c r="B23488" s="196" t="s">
        <v>1986</v>
      </c>
      <c r="C23488" s="197" t="s">
        <v>1892</v>
      </c>
      <c r="D23488" s="198" t="s">
        <v>337</v>
      </c>
      <c r="E23488" s="421">
        <v>82027</v>
      </c>
      <c r="F23488" s="413">
        <v>167.28</v>
      </c>
      <c r="G23488" s="414">
        <f t="shared" si="732"/>
        <v>490.35748445719753</v>
      </c>
      <c r="H23488" s="415">
        <f t="shared" si="733"/>
        <v>2.4517874222859875</v>
      </c>
    </row>
    <row r="23489" spans="1:8" ht="15" hidden="1" thickBot="1">
      <c r="A23489" s="409">
        <v>202211</v>
      </c>
      <c r="B23489" s="196" t="s">
        <v>1987</v>
      </c>
      <c r="C23489" s="197" t="s">
        <v>1892</v>
      </c>
      <c r="D23489" s="198" t="s">
        <v>337</v>
      </c>
      <c r="E23489" s="421">
        <v>76419</v>
      </c>
      <c r="F23489" s="413">
        <v>167.28</v>
      </c>
      <c r="G23489" s="414">
        <f t="shared" si="732"/>
        <v>456.8328550932568</v>
      </c>
      <c r="H23489" s="415">
        <f t="shared" si="733"/>
        <v>2.2841642754662841</v>
      </c>
    </row>
    <row r="23490" spans="1:8" ht="15" hidden="1" thickBot="1">
      <c r="A23490" s="409">
        <v>202211</v>
      </c>
      <c r="B23490" s="196" t="s">
        <v>1988</v>
      </c>
      <c r="C23490" s="197" t="s">
        <v>2742</v>
      </c>
      <c r="D23490" s="198" t="s">
        <v>339</v>
      </c>
      <c r="E23490" s="421">
        <v>382</v>
      </c>
      <c r="F23490" s="413">
        <v>167.28</v>
      </c>
      <c r="G23490" s="414">
        <f t="shared" ref="G23490:G23553" si="734">+E23490/F23490</f>
        <v>2.2835963653754185</v>
      </c>
      <c r="H23490" s="415">
        <f t="shared" ref="H23490:H23553" si="735">IF(D23490="TB",G23490/200,IF(D23490="LT",G23490,"VER"))</f>
        <v>2.2835963653754185</v>
      </c>
    </row>
    <row r="23491" spans="1:8" ht="15" hidden="1" thickBot="1">
      <c r="A23491" s="409">
        <v>202211</v>
      </c>
      <c r="B23491" s="196" t="s">
        <v>1989</v>
      </c>
      <c r="C23491" s="197" t="s">
        <v>1892</v>
      </c>
      <c r="D23491" s="198" t="s">
        <v>337</v>
      </c>
      <c r="E23491" s="421">
        <v>76419</v>
      </c>
      <c r="F23491" s="413">
        <v>167.28</v>
      </c>
      <c r="G23491" s="414">
        <f t="shared" si="734"/>
        <v>456.8328550932568</v>
      </c>
      <c r="H23491" s="415">
        <f t="shared" si="735"/>
        <v>2.2841642754662841</v>
      </c>
    </row>
    <row r="23492" spans="1:8" ht="15" hidden="1" thickBot="1">
      <c r="A23492" s="409">
        <v>202211</v>
      </c>
      <c r="B23492" s="196" t="s">
        <v>1990</v>
      </c>
      <c r="C23492" s="197" t="s">
        <v>1892</v>
      </c>
      <c r="D23492" s="198" t="s">
        <v>337</v>
      </c>
      <c r="E23492" s="421">
        <v>76419</v>
      </c>
      <c r="F23492" s="413">
        <v>167.28</v>
      </c>
      <c r="G23492" s="414">
        <f t="shared" si="734"/>
        <v>456.8328550932568</v>
      </c>
      <c r="H23492" s="415">
        <f t="shared" si="735"/>
        <v>2.2841642754662841</v>
      </c>
    </row>
    <row r="23493" spans="1:8" ht="15" hidden="1" thickBot="1">
      <c r="A23493" s="409">
        <v>202211</v>
      </c>
      <c r="B23493" s="196" t="s">
        <v>1991</v>
      </c>
      <c r="C23493" s="197" t="s">
        <v>1892</v>
      </c>
      <c r="D23493" s="198" t="s">
        <v>339</v>
      </c>
      <c r="E23493" s="421">
        <v>382</v>
      </c>
      <c r="F23493" s="413">
        <v>167.28</v>
      </c>
      <c r="G23493" s="414">
        <f t="shared" si="734"/>
        <v>2.2835963653754185</v>
      </c>
      <c r="H23493" s="415">
        <f t="shared" si="735"/>
        <v>2.2835963653754185</v>
      </c>
    </row>
    <row r="23494" spans="1:8" ht="15" hidden="1" thickBot="1">
      <c r="A23494" s="409">
        <v>202211</v>
      </c>
      <c r="B23494" s="196" t="s">
        <v>1992</v>
      </c>
      <c r="C23494" s="197" t="s">
        <v>1892</v>
      </c>
      <c r="D23494" s="198" t="s">
        <v>337</v>
      </c>
      <c r="E23494" s="421">
        <v>74991</v>
      </c>
      <c r="F23494" s="413">
        <v>167.28</v>
      </c>
      <c r="G23494" s="414">
        <f t="shared" si="734"/>
        <v>448.29626972740317</v>
      </c>
      <c r="H23494" s="415">
        <f t="shared" si="735"/>
        <v>2.241481348637016</v>
      </c>
    </row>
    <row r="23495" spans="1:8" ht="15" hidden="1" thickBot="1">
      <c r="A23495" s="409">
        <v>202211</v>
      </c>
      <c r="B23495" s="196" t="s">
        <v>1993</v>
      </c>
      <c r="C23495" s="197" t="s">
        <v>1892</v>
      </c>
      <c r="D23495" s="198" t="s">
        <v>337</v>
      </c>
      <c r="E23495" s="421">
        <v>106990</v>
      </c>
      <c r="F23495" s="413">
        <v>167.28</v>
      </c>
      <c r="G23495" s="414">
        <f t="shared" si="734"/>
        <v>639.58632233381161</v>
      </c>
      <c r="H23495" s="415">
        <f t="shared" si="735"/>
        <v>3.1979316116690581</v>
      </c>
    </row>
    <row r="23496" spans="1:8" ht="15" hidden="1" thickBot="1">
      <c r="A23496" s="409">
        <v>202211</v>
      </c>
      <c r="B23496" s="196" t="s">
        <v>1994</v>
      </c>
      <c r="C23496" s="197" t="s">
        <v>2743</v>
      </c>
      <c r="D23496" s="198" t="s">
        <v>339</v>
      </c>
      <c r="E23496" s="421">
        <v>535</v>
      </c>
      <c r="F23496" s="413">
        <v>167.28</v>
      </c>
      <c r="G23496" s="414">
        <f t="shared" si="734"/>
        <v>3.1982305117168819</v>
      </c>
      <c r="H23496" s="415">
        <f t="shared" si="735"/>
        <v>3.1982305117168819</v>
      </c>
    </row>
    <row r="23497" spans="1:8" ht="15" hidden="1" thickBot="1">
      <c r="A23497" s="409">
        <v>202211</v>
      </c>
      <c r="B23497" s="196" t="s">
        <v>1995</v>
      </c>
      <c r="C23497" s="197" t="s">
        <v>1892</v>
      </c>
      <c r="D23497" s="198" t="s">
        <v>337</v>
      </c>
      <c r="E23497" s="421">
        <v>76419</v>
      </c>
      <c r="F23497" s="413">
        <v>167.28</v>
      </c>
      <c r="G23497" s="414">
        <f t="shared" si="734"/>
        <v>456.8328550932568</v>
      </c>
      <c r="H23497" s="415">
        <f t="shared" si="735"/>
        <v>2.2841642754662841</v>
      </c>
    </row>
    <row r="23498" spans="1:8" ht="15" hidden="1" thickBot="1">
      <c r="A23498" s="409">
        <v>202211</v>
      </c>
      <c r="B23498" s="196" t="s">
        <v>1996</v>
      </c>
      <c r="C23498" s="197" t="s">
        <v>1892</v>
      </c>
      <c r="D23498" s="198" t="s">
        <v>337</v>
      </c>
      <c r="E23498" s="421">
        <v>90878</v>
      </c>
      <c r="F23498" s="413">
        <v>167.28</v>
      </c>
      <c r="G23498" s="414">
        <f t="shared" si="734"/>
        <v>543.26877092300333</v>
      </c>
      <c r="H23498" s="415">
        <f t="shared" si="735"/>
        <v>2.7163438546150167</v>
      </c>
    </row>
    <row r="23499" spans="1:8" ht="15" hidden="1" thickBot="1">
      <c r="A23499" s="409">
        <v>202211</v>
      </c>
      <c r="B23499" s="196" t="s">
        <v>1997</v>
      </c>
      <c r="C23499" s="197" t="s">
        <v>2744</v>
      </c>
      <c r="D23499" s="198" t="s">
        <v>339</v>
      </c>
      <c r="E23499" s="421">
        <v>382</v>
      </c>
      <c r="F23499" s="413">
        <v>167.28</v>
      </c>
      <c r="G23499" s="414">
        <f t="shared" si="734"/>
        <v>2.2835963653754185</v>
      </c>
      <c r="H23499" s="415">
        <f t="shared" si="735"/>
        <v>2.2835963653754185</v>
      </c>
    </row>
    <row r="23500" spans="1:8" ht="15" hidden="1" thickBot="1">
      <c r="A23500" s="409">
        <v>202211</v>
      </c>
      <c r="B23500" s="196" t="s">
        <v>1998</v>
      </c>
      <c r="C23500" s="197" t="s">
        <v>1892</v>
      </c>
      <c r="D23500" s="198" t="s">
        <v>337</v>
      </c>
      <c r="E23500" s="421">
        <v>106916</v>
      </c>
      <c r="F23500" s="413">
        <v>167.28</v>
      </c>
      <c r="G23500" s="414">
        <f t="shared" si="734"/>
        <v>639.14395026303202</v>
      </c>
      <c r="H23500" s="415">
        <f t="shared" si="735"/>
        <v>3.1957197513151603</v>
      </c>
    </row>
    <row r="23501" spans="1:8" ht="15" hidden="1" thickBot="1">
      <c r="A23501" s="409">
        <v>202211</v>
      </c>
      <c r="B23501" s="196" t="s">
        <v>1999</v>
      </c>
      <c r="C23501" s="197" t="s">
        <v>1892</v>
      </c>
      <c r="D23501" s="198" t="s">
        <v>337</v>
      </c>
      <c r="E23501" s="421">
        <v>171541</v>
      </c>
      <c r="F23501" s="413">
        <v>167.28</v>
      </c>
      <c r="G23501" s="414">
        <f t="shared" si="734"/>
        <v>1025.472262075562</v>
      </c>
      <c r="H23501" s="415">
        <f t="shared" si="735"/>
        <v>5.1273613103778102</v>
      </c>
    </row>
    <row r="23502" spans="1:8" ht="15" hidden="1" thickBot="1">
      <c r="A23502" s="409">
        <v>202211</v>
      </c>
      <c r="B23502" s="196" t="s">
        <v>2000</v>
      </c>
      <c r="C23502" s="197" t="s">
        <v>1892</v>
      </c>
      <c r="D23502" s="198" t="s">
        <v>339</v>
      </c>
      <c r="E23502" s="421">
        <v>858</v>
      </c>
      <c r="F23502" s="413">
        <v>167.28</v>
      </c>
      <c r="G23502" s="414">
        <f t="shared" si="734"/>
        <v>5.1291248206599711</v>
      </c>
      <c r="H23502" s="415">
        <f t="shared" si="735"/>
        <v>5.1291248206599711</v>
      </c>
    </row>
    <row r="23503" spans="1:8" ht="15" hidden="1" thickBot="1">
      <c r="A23503" s="409">
        <v>202211</v>
      </c>
      <c r="B23503" s="196" t="s">
        <v>2001</v>
      </c>
      <c r="C23503" s="197" t="s">
        <v>2745</v>
      </c>
      <c r="D23503" s="198" t="s">
        <v>337</v>
      </c>
      <c r="E23503" s="421">
        <v>97624</v>
      </c>
      <c r="F23503" s="413">
        <v>167.28</v>
      </c>
      <c r="G23503" s="414">
        <f t="shared" si="734"/>
        <v>583.59636537541849</v>
      </c>
      <c r="H23503" s="415">
        <f t="shared" si="735"/>
        <v>2.9179818268770923</v>
      </c>
    </row>
    <row r="23504" spans="1:8" ht="15" hidden="1" thickBot="1">
      <c r="A23504" s="409">
        <v>202211</v>
      </c>
      <c r="B23504" s="196" t="s">
        <v>2002</v>
      </c>
      <c r="C23504" s="197" t="s">
        <v>1892</v>
      </c>
      <c r="D23504" s="198" t="s">
        <v>337</v>
      </c>
      <c r="E23504" s="421">
        <v>79244</v>
      </c>
      <c r="F23504" s="413">
        <v>167.28</v>
      </c>
      <c r="G23504" s="414">
        <f t="shared" si="734"/>
        <v>473.72070779531322</v>
      </c>
      <c r="H23504" s="415">
        <f t="shared" si="735"/>
        <v>2.3686035389765663</v>
      </c>
    </row>
    <row r="23505" spans="1:8" ht="15" hidden="1" thickBot="1">
      <c r="A23505" s="409">
        <v>202211</v>
      </c>
      <c r="B23505" s="196" t="s">
        <v>2003</v>
      </c>
      <c r="C23505" s="197" t="s">
        <v>2739</v>
      </c>
      <c r="D23505" s="198" t="s">
        <v>339</v>
      </c>
      <c r="E23505" s="421">
        <v>488</v>
      </c>
      <c r="F23505" s="413">
        <v>167.28</v>
      </c>
      <c r="G23505" s="414">
        <f t="shared" si="734"/>
        <v>2.9172644667623149</v>
      </c>
      <c r="H23505" s="415">
        <f t="shared" si="735"/>
        <v>2.9172644667623149</v>
      </c>
    </row>
    <row r="23506" spans="1:8" ht="15" hidden="1" thickBot="1">
      <c r="A23506" s="409">
        <v>202211</v>
      </c>
      <c r="B23506" s="196" t="s">
        <v>2004</v>
      </c>
      <c r="C23506" s="197" t="s">
        <v>1892</v>
      </c>
      <c r="D23506" s="198" t="s">
        <v>337</v>
      </c>
      <c r="E23506" s="421">
        <v>105331</v>
      </c>
      <c r="F23506" s="413">
        <v>167.28</v>
      </c>
      <c r="G23506" s="414">
        <f t="shared" si="734"/>
        <v>629.66881874701096</v>
      </c>
      <c r="H23506" s="415">
        <f t="shared" si="735"/>
        <v>3.1483440937350546</v>
      </c>
    </row>
    <row r="23507" spans="1:8" ht="15" hidden="1" thickBot="1">
      <c r="A23507" s="409">
        <v>202211</v>
      </c>
      <c r="B23507" s="196" t="s">
        <v>2005</v>
      </c>
      <c r="C23507" s="197" t="s">
        <v>1892</v>
      </c>
      <c r="D23507" s="198" t="s">
        <v>339</v>
      </c>
      <c r="E23507" s="421">
        <v>527</v>
      </c>
      <c r="F23507" s="413">
        <v>167.28</v>
      </c>
      <c r="G23507" s="414">
        <f t="shared" si="734"/>
        <v>3.1504065040650406</v>
      </c>
      <c r="H23507" s="415">
        <f t="shared" si="735"/>
        <v>3.1504065040650406</v>
      </c>
    </row>
    <row r="23508" spans="1:8" ht="15" hidden="1" thickBot="1">
      <c r="A23508" s="409">
        <v>202211</v>
      </c>
      <c r="B23508" s="196" t="s">
        <v>2006</v>
      </c>
      <c r="C23508" s="197" t="s">
        <v>2746</v>
      </c>
      <c r="D23508" s="198" t="s">
        <v>337</v>
      </c>
      <c r="E23508" s="421">
        <v>139238</v>
      </c>
      <c r="F23508" s="413">
        <v>167.28</v>
      </c>
      <c r="G23508" s="414">
        <f t="shared" si="734"/>
        <v>832.36489717838356</v>
      </c>
      <c r="H23508" s="415">
        <f t="shared" si="735"/>
        <v>4.161824485891918</v>
      </c>
    </row>
    <row r="23509" spans="1:8" ht="15" hidden="1" thickBot="1">
      <c r="A23509" s="409">
        <v>202211</v>
      </c>
      <c r="B23509" s="196" t="s">
        <v>2007</v>
      </c>
      <c r="C23509" s="197" t="s">
        <v>2747</v>
      </c>
      <c r="D23509" s="198" t="s">
        <v>339</v>
      </c>
      <c r="E23509" s="421">
        <v>696</v>
      </c>
      <c r="F23509" s="413">
        <v>167.28</v>
      </c>
      <c r="G23509" s="414">
        <f t="shared" si="734"/>
        <v>4.1606886657101869</v>
      </c>
      <c r="H23509" s="415">
        <f t="shared" si="735"/>
        <v>4.1606886657101869</v>
      </c>
    </row>
    <row r="23510" spans="1:8" ht="15" hidden="1" thickBot="1">
      <c r="A23510" s="409">
        <v>202211</v>
      </c>
      <c r="B23510" s="196" t="s">
        <v>2008</v>
      </c>
      <c r="C23510" s="197" t="s">
        <v>1892</v>
      </c>
      <c r="D23510" s="198" t="s">
        <v>337</v>
      </c>
      <c r="E23510" s="421">
        <v>147478</v>
      </c>
      <c r="F23510" s="413">
        <v>167.28</v>
      </c>
      <c r="G23510" s="414">
        <f t="shared" si="734"/>
        <v>881.62362505978001</v>
      </c>
      <c r="H23510" s="415">
        <f t="shared" si="735"/>
        <v>4.4081181252989001</v>
      </c>
    </row>
    <row r="23511" spans="1:8" ht="15" hidden="1" thickBot="1">
      <c r="A23511" s="409">
        <v>202211</v>
      </c>
      <c r="B23511" s="196" t="s">
        <v>2009</v>
      </c>
      <c r="C23511" s="197" t="s">
        <v>1892</v>
      </c>
      <c r="D23511" s="198" t="s">
        <v>339</v>
      </c>
      <c r="E23511" s="421">
        <v>737</v>
      </c>
      <c r="F23511" s="413">
        <v>167.28</v>
      </c>
      <c r="G23511" s="414">
        <f t="shared" si="734"/>
        <v>4.4057867049258723</v>
      </c>
      <c r="H23511" s="415">
        <f t="shared" si="735"/>
        <v>4.4057867049258723</v>
      </c>
    </row>
    <row r="23512" spans="1:8" ht="15" hidden="1" thickBot="1">
      <c r="A23512" s="409">
        <v>202211</v>
      </c>
      <c r="B23512" s="196" t="s">
        <v>2010</v>
      </c>
      <c r="C23512" s="197" t="s">
        <v>1892</v>
      </c>
      <c r="D23512" s="198" t="s">
        <v>337</v>
      </c>
      <c r="E23512" s="421">
        <v>144619</v>
      </c>
      <c r="F23512" s="413">
        <v>167.28</v>
      </c>
      <c r="G23512" s="414">
        <f t="shared" si="734"/>
        <v>864.53252032520322</v>
      </c>
      <c r="H23512" s="415">
        <f t="shared" si="735"/>
        <v>4.3226626016260159</v>
      </c>
    </row>
    <row r="23513" spans="1:8" ht="15" hidden="1" thickBot="1">
      <c r="A23513" s="409">
        <v>202211</v>
      </c>
      <c r="B23513" s="196" t="s">
        <v>2011</v>
      </c>
      <c r="C23513" s="197" t="s">
        <v>2748</v>
      </c>
      <c r="D23513" s="198" t="s">
        <v>339</v>
      </c>
      <c r="E23513" s="421">
        <v>723</v>
      </c>
      <c r="F23513" s="413">
        <v>167.28</v>
      </c>
      <c r="G23513" s="414">
        <f t="shared" si="734"/>
        <v>4.3220946915351508</v>
      </c>
      <c r="H23513" s="415">
        <f t="shared" si="735"/>
        <v>4.3220946915351508</v>
      </c>
    </row>
    <row r="23514" spans="1:8" ht="15" hidden="1" thickBot="1">
      <c r="A23514" s="409">
        <v>202211</v>
      </c>
      <c r="B23514" s="196" t="s">
        <v>2012</v>
      </c>
      <c r="C23514" s="197" t="s">
        <v>1892</v>
      </c>
      <c r="D23514" s="198" t="s">
        <v>337</v>
      </c>
      <c r="E23514" s="421">
        <v>115704</v>
      </c>
      <c r="F23514" s="413">
        <v>167.28</v>
      </c>
      <c r="G23514" s="414">
        <f t="shared" si="734"/>
        <v>691.67862266857958</v>
      </c>
      <c r="H23514" s="415">
        <f t="shared" si="735"/>
        <v>3.4583931133428978</v>
      </c>
    </row>
    <row r="23515" spans="1:8" ht="15" hidden="1" thickBot="1">
      <c r="A23515" s="409">
        <v>202211</v>
      </c>
      <c r="B23515" s="196" t="s">
        <v>2013</v>
      </c>
      <c r="C23515" s="197" t="s">
        <v>1892</v>
      </c>
      <c r="D23515" s="198" t="s">
        <v>339</v>
      </c>
      <c r="E23515" s="421">
        <v>579</v>
      </c>
      <c r="F23515" s="413">
        <v>167.28</v>
      </c>
      <c r="G23515" s="414">
        <f t="shared" si="734"/>
        <v>3.4612625538020088</v>
      </c>
      <c r="H23515" s="415">
        <f t="shared" si="735"/>
        <v>3.4612625538020088</v>
      </c>
    </row>
    <row r="23516" spans="1:8" ht="15" hidden="1" thickBot="1">
      <c r="A23516" s="409">
        <v>202211</v>
      </c>
      <c r="B23516" s="196" t="s">
        <v>2014</v>
      </c>
      <c r="C23516" s="197" t="s">
        <v>1892</v>
      </c>
      <c r="D23516" s="198" t="s">
        <v>337</v>
      </c>
      <c r="E23516" s="421">
        <v>139238</v>
      </c>
      <c r="F23516" s="413">
        <v>167.28</v>
      </c>
      <c r="G23516" s="414">
        <f t="shared" si="734"/>
        <v>832.36489717838356</v>
      </c>
      <c r="H23516" s="415">
        <f t="shared" si="735"/>
        <v>4.161824485891918</v>
      </c>
    </row>
    <row r="23517" spans="1:8" ht="15" hidden="1" thickBot="1">
      <c r="A23517" s="409">
        <v>202211</v>
      </c>
      <c r="B23517" s="196" t="s">
        <v>2015</v>
      </c>
      <c r="C23517" s="197" t="s">
        <v>1892</v>
      </c>
      <c r="D23517" s="198" t="s">
        <v>339</v>
      </c>
      <c r="E23517" s="421">
        <v>696</v>
      </c>
      <c r="F23517" s="413">
        <v>167.28</v>
      </c>
      <c r="G23517" s="414">
        <f t="shared" si="734"/>
        <v>4.1606886657101869</v>
      </c>
      <c r="H23517" s="415">
        <f t="shared" si="735"/>
        <v>4.1606886657101869</v>
      </c>
    </row>
    <row r="23518" spans="1:8" ht="15" hidden="1" thickBot="1">
      <c r="A23518" s="409">
        <v>202211</v>
      </c>
      <c r="B23518" s="196" t="s">
        <v>2016</v>
      </c>
      <c r="C23518" s="197" t="s">
        <v>1892</v>
      </c>
      <c r="D23518" s="198" t="s">
        <v>337</v>
      </c>
      <c r="E23518" s="421">
        <v>149962</v>
      </c>
      <c r="F23518" s="413">
        <v>167.28</v>
      </c>
      <c r="G23518" s="414">
        <f t="shared" si="734"/>
        <v>896.47297943567673</v>
      </c>
      <c r="H23518" s="415">
        <f t="shared" si="735"/>
        <v>4.4823648971783836</v>
      </c>
    </row>
    <row r="23519" spans="1:8" ht="15" hidden="1" thickBot="1">
      <c r="A23519" s="409">
        <v>202211</v>
      </c>
      <c r="B23519" s="196" t="s">
        <v>2017</v>
      </c>
      <c r="C23519" s="197" t="s">
        <v>2749</v>
      </c>
      <c r="D23519" s="198" t="s">
        <v>339</v>
      </c>
      <c r="E23519" s="421">
        <v>750</v>
      </c>
      <c r="F23519" s="413">
        <v>167.28</v>
      </c>
      <c r="G23519" s="414">
        <f t="shared" si="734"/>
        <v>4.4835007173601147</v>
      </c>
      <c r="H23519" s="415">
        <f t="shared" si="735"/>
        <v>4.4835007173601147</v>
      </c>
    </row>
    <row r="23520" spans="1:8" ht="15" hidden="1" thickBot="1">
      <c r="A23520" s="409">
        <v>202211</v>
      </c>
      <c r="B23520" s="196" t="s">
        <v>2018</v>
      </c>
      <c r="C23520" s="197" t="s">
        <v>791</v>
      </c>
      <c r="D23520" s="198" t="s">
        <v>337</v>
      </c>
      <c r="E23520" s="421">
        <v>109268</v>
      </c>
      <c r="F23520" s="413">
        <v>167.28</v>
      </c>
      <c r="G23520" s="414">
        <f t="shared" si="734"/>
        <v>653.2042085126734</v>
      </c>
      <c r="H23520" s="415">
        <f t="shared" si="735"/>
        <v>3.2660210425633669</v>
      </c>
    </row>
    <row r="23521" spans="1:8" ht="15" hidden="1" thickBot="1">
      <c r="A23521" s="409">
        <v>202211</v>
      </c>
      <c r="B23521" s="196" t="s">
        <v>2019</v>
      </c>
      <c r="C23521" s="197" t="s">
        <v>791</v>
      </c>
      <c r="D23521" s="198" t="s">
        <v>339</v>
      </c>
      <c r="E23521" s="421">
        <v>546</v>
      </c>
      <c r="F23521" s="413">
        <v>167.28</v>
      </c>
      <c r="G23521" s="414">
        <f t="shared" si="734"/>
        <v>3.2639885222381637</v>
      </c>
      <c r="H23521" s="415">
        <f t="shared" si="735"/>
        <v>3.2639885222381637</v>
      </c>
    </row>
    <row r="23522" spans="1:8" ht="15" hidden="1" thickBot="1">
      <c r="A23522" s="409">
        <v>202211</v>
      </c>
      <c r="B23522" s="196" t="s">
        <v>2589</v>
      </c>
      <c r="C23522" s="197" t="s">
        <v>2590</v>
      </c>
      <c r="D23522" s="198" t="s">
        <v>339</v>
      </c>
      <c r="E23522" s="421">
        <v>797</v>
      </c>
      <c r="F23522" s="413">
        <v>167.28</v>
      </c>
      <c r="G23522" s="414">
        <f t="shared" si="734"/>
        <v>4.7644667623146821</v>
      </c>
      <c r="H23522" s="415">
        <f t="shared" si="735"/>
        <v>4.7644667623146821</v>
      </c>
    </row>
    <row r="23523" spans="1:8" ht="15" hidden="1" thickBot="1">
      <c r="A23523" s="409">
        <v>202211</v>
      </c>
      <c r="B23523" s="196" t="s">
        <v>2020</v>
      </c>
      <c r="C23523" s="197" t="s">
        <v>2750</v>
      </c>
      <c r="D23523" s="198" t="s">
        <v>337</v>
      </c>
      <c r="E23523" s="421">
        <v>64077</v>
      </c>
      <c r="F23523" s="413">
        <v>167.28</v>
      </c>
      <c r="G23523" s="414">
        <f t="shared" si="734"/>
        <v>383.05236728837878</v>
      </c>
      <c r="H23523" s="415">
        <f t="shared" si="735"/>
        <v>1.9152618364418939</v>
      </c>
    </row>
    <row r="23524" spans="1:8" ht="15" hidden="1" thickBot="1">
      <c r="A23524" s="409">
        <v>202211</v>
      </c>
      <c r="B23524" s="196" t="s">
        <v>2022</v>
      </c>
      <c r="C23524" s="197" t="s">
        <v>2021</v>
      </c>
      <c r="D23524" s="198" t="s">
        <v>339</v>
      </c>
      <c r="E23524" s="421">
        <v>320</v>
      </c>
      <c r="F23524" s="413">
        <v>167.28</v>
      </c>
      <c r="G23524" s="414">
        <f t="shared" si="734"/>
        <v>1.9129603060736489</v>
      </c>
      <c r="H23524" s="415">
        <f t="shared" si="735"/>
        <v>1.9129603060736489</v>
      </c>
    </row>
    <row r="23525" spans="1:8" ht="15" hidden="1" thickBot="1">
      <c r="A23525" s="409">
        <v>202211</v>
      </c>
      <c r="B23525" s="196" t="s">
        <v>2023</v>
      </c>
      <c r="C23525" s="197" t="s">
        <v>2021</v>
      </c>
      <c r="D23525" s="198" t="s">
        <v>337</v>
      </c>
      <c r="E23525" s="421">
        <v>68206</v>
      </c>
      <c r="F23525" s="413">
        <v>167.28</v>
      </c>
      <c r="G23525" s="414">
        <f t="shared" si="734"/>
        <v>407.73553323768533</v>
      </c>
      <c r="H23525" s="415">
        <f t="shared" si="735"/>
        <v>2.0386776661884265</v>
      </c>
    </row>
    <row r="23526" spans="1:8" ht="15" hidden="1" thickBot="1">
      <c r="A23526" s="409">
        <v>202211</v>
      </c>
      <c r="B23526" s="196" t="s">
        <v>2024</v>
      </c>
      <c r="C23526" s="197" t="s">
        <v>2773</v>
      </c>
      <c r="D23526" s="198" t="s">
        <v>339</v>
      </c>
      <c r="E23526" s="421">
        <v>341</v>
      </c>
      <c r="F23526" s="413">
        <v>167.28</v>
      </c>
      <c r="G23526" s="414">
        <f t="shared" si="734"/>
        <v>2.0384983261597323</v>
      </c>
      <c r="H23526" s="415">
        <f t="shared" si="735"/>
        <v>2.0384983261597323</v>
      </c>
    </row>
    <row r="23527" spans="1:8" ht="15" hidden="1" thickBot="1">
      <c r="A23527" s="409">
        <v>202211</v>
      </c>
      <c r="B23527" s="196" t="s">
        <v>2025</v>
      </c>
      <c r="C23527" s="197" t="s">
        <v>2021</v>
      </c>
      <c r="D23527" s="198" t="s">
        <v>337</v>
      </c>
      <c r="E23527" s="421">
        <v>72154</v>
      </c>
      <c r="F23527" s="413">
        <v>167.28</v>
      </c>
      <c r="G23527" s="414">
        <f t="shared" si="734"/>
        <v>431.33668101386894</v>
      </c>
      <c r="H23527" s="415">
        <f t="shared" si="735"/>
        <v>2.1566834050693449</v>
      </c>
    </row>
    <row r="23528" spans="1:8" ht="15" hidden="1" thickBot="1">
      <c r="A23528" s="409">
        <v>202211</v>
      </c>
      <c r="B23528" s="196" t="s">
        <v>2026</v>
      </c>
      <c r="C23528" s="197" t="s">
        <v>2021</v>
      </c>
      <c r="D23528" s="198" t="s">
        <v>337</v>
      </c>
      <c r="E23528" s="421">
        <v>64077</v>
      </c>
      <c r="F23528" s="413">
        <v>167.28</v>
      </c>
      <c r="G23528" s="414">
        <f t="shared" si="734"/>
        <v>383.05236728837878</v>
      </c>
      <c r="H23528" s="415">
        <f t="shared" si="735"/>
        <v>1.9152618364418939</v>
      </c>
    </row>
    <row r="23529" spans="1:8" ht="15" hidden="1" thickBot="1">
      <c r="A23529" s="409">
        <v>202211</v>
      </c>
      <c r="B23529" s="196" t="s">
        <v>2027</v>
      </c>
      <c r="C23529" s="197" t="s">
        <v>2021</v>
      </c>
      <c r="D23529" s="198" t="s">
        <v>2028</v>
      </c>
      <c r="E23529" s="421">
        <v>6734</v>
      </c>
      <c r="F23529" s="413">
        <v>167.28</v>
      </c>
      <c r="G23529" s="414">
        <f t="shared" si="734"/>
        <v>40.255858440937352</v>
      </c>
      <c r="H23529" s="415" t="str">
        <f t="shared" si="735"/>
        <v>VER</v>
      </c>
    </row>
    <row r="23530" spans="1:8" ht="15" hidden="1" thickBot="1">
      <c r="A23530" s="409">
        <v>202211</v>
      </c>
      <c r="B23530" s="196" t="s">
        <v>2029</v>
      </c>
      <c r="C23530" s="197" t="s">
        <v>2021</v>
      </c>
      <c r="D23530" s="198" t="s">
        <v>339</v>
      </c>
      <c r="E23530" s="421">
        <v>320</v>
      </c>
      <c r="F23530" s="413">
        <v>167.28</v>
      </c>
      <c r="G23530" s="414">
        <f t="shared" si="734"/>
        <v>1.9129603060736489</v>
      </c>
      <c r="H23530" s="415">
        <f t="shared" si="735"/>
        <v>1.9129603060736489</v>
      </c>
    </row>
    <row r="23531" spans="1:8" ht="15" hidden="1" thickBot="1">
      <c r="A23531" s="409">
        <v>202211</v>
      </c>
      <c r="B23531" s="196" t="s">
        <v>2030</v>
      </c>
      <c r="C23531" s="197" t="s">
        <v>2021</v>
      </c>
      <c r="D23531" s="198" t="s">
        <v>337</v>
      </c>
      <c r="E23531" s="421">
        <v>64077</v>
      </c>
      <c r="F23531" s="413">
        <v>167.28</v>
      </c>
      <c r="G23531" s="414">
        <f t="shared" si="734"/>
        <v>383.05236728837878</v>
      </c>
      <c r="H23531" s="415">
        <f t="shared" si="735"/>
        <v>1.9152618364418939</v>
      </c>
    </row>
    <row r="23532" spans="1:8" ht="15" hidden="1" thickBot="1">
      <c r="A23532" s="409">
        <v>202211</v>
      </c>
      <c r="B23532" s="196" t="s">
        <v>2031</v>
      </c>
      <c r="C23532" s="197" t="s">
        <v>2021</v>
      </c>
      <c r="D23532" s="198" t="s">
        <v>337</v>
      </c>
      <c r="E23532" s="421">
        <v>64077</v>
      </c>
      <c r="F23532" s="413">
        <v>167.28</v>
      </c>
      <c r="G23532" s="414">
        <f t="shared" si="734"/>
        <v>383.05236728837878</v>
      </c>
      <c r="H23532" s="415">
        <f t="shared" si="735"/>
        <v>1.9152618364418939</v>
      </c>
    </row>
    <row r="23533" spans="1:8" ht="15" hidden="1" thickBot="1">
      <c r="A23533" s="409">
        <v>202211</v>
      </c>
      <c r="B23533" s="196" t="s">
        <v>2032</v>
      </c>
      <c r="C23533" s="197" t="s">
        <v>388</v>
      </c>
      <c r="D23533" s="198" t="s">
        <v>337</v>
      </c>
      <c r="E23533" s="421">
        <v>67472</v>
      </c>
      <c r="F23533" s="413">
        <v>167.28</v>
      </c>
      <c r="G23533" s="414">
        <f t="shared" si="734"/>
        <v>403.34768053562891</v>
      </c>
      <c r="H23533" s="415">
        <f t="shared" si="735"/>
        <v>2.0167384026781447</v>
      </c>
    </row>
    <row r="23534" spans="1:8" ht="15" hidden="1" thickBot="1">
      <c r="A23534" s="409">
        <v>202211</v>
      </c>
      <c r="B23534" s="196" t="s">
        <v>2033</v>
      </c>
      <c r="C23534" s="197" t="s">
        <v>2034</v>
      </c>
      <c r="D23534" s="198" t="s">
        <v>337</v>
      </c>
      <c r="E23534" s="421">
        <v>99082</v>
      </c>
      <c r="F23534" s="413">
        <v>167.28</v>
      </c>
      <c r="G23534" s="414">
        <f t="shared" si="734"/>
        <v>592.31229076996647</v>
      </c>
      <c r="H23534" s="415">
        <f t="shared" si="735"/>
        <v>2.9615614538498325</v>
      </c>
    </row>
    <row r="23535" spans="1:8" ht="15" hidden="1" thickBot="1">
      <c r="A23535" s="409">
        <v>202211</v>
      </c>
      <c r="B23535" s="196" t="s">
        <v>2035</v>
      </c>
      <c r="C23535" s="197" t="s">
        <v>2036</v>
      </c>
      <c r="D23535" s="198" t="s">
        <v>337</v>
      </c>
      <c r="E23535" s="421">
        <v>46298</v>
      </c>
      <c r="F23535" s="413">
        <v>167.28</v>
      </c>
      <c r="G23535" s="414">
        <f t="shared" si="734"/>
        <v>276.76948828311811</v>
      </c>
      <c r="H23535" s="415">
        <f t="shared" si="735"/>
        <v>1.3838474414155906</v>
      </c>
    </row>
    <row r="23536" spans="1:8" ht="15" hidden="1" thickBot="1">
      <c r="A23536" s="409">
        <v>202211</v>
      </c>
      <c r="B23536" s="196" t="s">
        <v>2037</v>
      </c>
      <c r="C23536" s="197" t="s">
        <v>2034</v>
      </c>
      <c r="D23536" s="198" t="s">
        <v>337</v>
      </c>
      <c r="E23536" s="421">
        <v>64388</v>
      </c>
      <c r="F23536" s="413">
        <v>167.28</v>
      </c>
      <c r="G23536" s="414">
        <f t="shared" si="734"/>
        <v>384.91152558584412</v>
      </c>
      <c r="H23536" s="415">
        <f t="shared" si="735"/>
        <v>1.9245576279292207</v>
      </c>
    </row>
    <row r="23537" spans="1:8" ht="15" hidden="1" thickBot="1">
      <c r="A23537" s="409">
        <v>202211</v>
      </c>
      <c r="B23537" s="196" t="s">
        <v>2038</v>
      </c>
      <c r="C23537" s="197" t="s">
        <v>2034</v>
      </c>
      <c r="D23537" s="198" t="s">
        <v>339</v>
      </c>
      <c r="E23537" s="421">
        <v>322</v>
      </c>
      <c r="F23537" s="413">
        <v>167.28</v>
      </c>
      <c r="G23537" s="414">
        <f t="shared" si="734"/>
        <v>1.9249163079866092</v>
      </c>
      <c r="H23537" s="415">
        <f t="shared" si="735"/>
        <v>1.9249163079866092</v>
      </c>
    </row>
    <row r="23538" spans="1:8" ht="15" hidden="1" thickBot="1">
      <c r="A23538" s="409">
        <v>202211</v>
      </c>
      <c r="B23538" s="196" t="s">
        <v>2039</v>
      </c>
      <c r="C23538" s="197" t="s">
        <v>1355</v>
      </c>
      <c r="D23538" s="198" t="s">
        <v>337</v>
      </c>
      <c r="E23538" s="421">
        <v>64891</v>
      </c>
      <c r="F23538" s="413">
        <v>167.28</v>
      </c>
      <c r="G23538" s="414">
        <f t="shared" si="734"/>
        <v>387.91846006695363</v>
      </c>
      <c r="H23538" s="415">
        <f t="shared" si="735"/>
        <v>1.9395923003347681</v>
      </c>
    </row>
    <row r="23539" spans="1:8" ht="15" hidden="1" thickBot="1">
      <c r="A23539" s="409">
        <v>202211</v>
      </c>
      <c r="B23539" s="196" t="s">
        <v>2040</v>
      </c>
      <c r="C23539" s="197" t="s">
        <v>676</v>
      </c>
      <c r="D23539" s="198" t="s">
        <v>337</v>
      </c>
      <c r="E23539" s="421">
        <v>62694</v>
      </c>
      <c r="F23539" s="413">
        <v>167.28</v>
      </c>
      <c r="G23539" s="414">
        <f t="shared" si="734"/>
        <v>374.78479196556674</v>
      </c>
      <c r="H23539" s="415">
        <f t="shared" si="735"/>
        <v>1.8739239598278337</v>
      </c>
    </row>
    <row r="23540" spans="1:8" ht="15" hidden="1" thickBot="1">
      <c r="A23540" s="409">
        <v>202211</v>
      </c>
      <c r="B23540" s="196" t="s">
        <v>2041</v>
      </c>
      <c r="C23540" s="197" t="s">
        <v>676</v>
      </c>
      <c r="D23540" s="198" t="s">
        <v>337</v>
      </c>
      <c r="E23540" s="421">
        <v>58326</v>
      </c>
      <c r="F23540" s="413">
        <v>167.28</v>
      </c>
      <c r="G23540" s="414">
        <f t="shared" si="734"/>
        <v>348.67288378766142</v>
      </c>
      <c r="H23540" s="415">
        <f t="shared" si="735"/>
        <v>1.7433644189383071</v>
      </c>
    </row>
    <row r="23541" spans="1:8" ht="15" hidden="1" thickBot="1">
      <c r="A23541" s="409">
        <v>202211</v>
      </c>
      <c r="B23541" s="196" t="s">
        <v>2042</v>
      </c>
      <c r="C23541" s="197" t="s">
        <v>676</v>
      </c>
      <c r="D23541" s="198" t="s">
        <v>339</v>
      </c>
      <c r="E23541" s="421">
        <v>292</v>
      </c>
      <c r="F23541" s="413">
        <v>167.28</v>
      </c>
      <c r="G23541" s="414">
        <f t="shared" si="734"/>
        <v>1.7455762792922047</v>
      </c>
      <c r="H23541" s="415">
        <f t="shared" si="735"/>
        <v>1.7455762792922047</v>
      </c>
    </row>
    <row r="23542" spans="1:8" ht="15" hidden="1" thickBot="1">
      <c r="A23542" s="409">
        <v>202211</v>
      </c>
      <c r="B23542" s="196" t="s">
        <v>2043</v>
      </c>
      <c r="C23542" s="197" t="s">
        <v>676</v>
      </c>
      <c r="D23542" s="198" t="s">
        <v>339</v>
      </c>
      <c r="E23542" s="421">
        <v>313</v>
      </c>
      <c r="F23542" s="413">
        <v>167.28</v>
      </c>
      <c r="G23542" s="414">
        <f t="shared" si="734"/>
        <v>1.8711142993782879</v>
      </c>
      <c r="H23542" s="415">
        <f t="shared" si="735"/>
        <v>1.8711142993782879</v>
      </c>
    </row>
    <row r="23543" spans="1:8" ht="15" hidden="1" thickBot="1">
      <c r="A23543" s="409">
        <v>202211</v>
      </c>
      <c r="B23543" s="196" t="s">
        <v>2044</v>
      </c>
      <c r="C23543" s="197" t="s">
        <v>1505</v>
      </c>
      <c r="D23543" s="198" t="s">
        <v>337</v>
      </c>
      <c r="E23543" s="421">
        <v>72563</v>
      </c>
      <c r="F23543" s="413">
        <v>167.28</v>
      </c>
      <c r="G23543" s="414">
        <f t="shared" si="734"/>
        <v>433.78168340506932</v>
      </c>
      <c r="H23543" s="415">
        <f t="shared" si="735"/>
        <v>2.1689084170253468</v>
      </c>
    </row>
    <row r="23544" spans="1:8" ht="15" hidden="1" thickBot="1">
      <c r="A23544" s="409">
        <v>202211</v>
      </c>
      <c r="B23544" s="196" t="s">
        <v>2045</v>
      </c>
      <c r="C23544" s="197" t="s">
        <v>1505</v>
      </c>
      <c r="D23544" s="198" t="s">
        <v>339</v>
      </c>
      <c r="E23544" s="421">
        <v>363</v>
      </c>
      <c r="F23544" s="413">
        <v>167.28</v>
      </c>
      <c r="G23544" s="414">
        <f t="shared" si="734"/>
        <v>2.1700143472022955</v>
      </c>
      <c r="H23544" s="415">
        <f t="shared" si="735"/>
        <v>2.1700143472022955</v>
      </c>
    </row>
    <row r="23545" spans="1:8" ht="15" hidden="1" thickBot="1">
      <c r="A23545" s="409">
        <v>202211</v>
      </c>
      <c r="B23545" s="196" t="s">
        <v>2046</v>
      </c>
      <c r="C23545" s="197" t="s">
        <v>1344</v>
      </c>
      <c r="D23545" s="198" t="s">
        <v>337</v>
      </c>
      <c r="E23545" s="421">
        <v>20614</v>
      </c>
      <c r="F23545" s="413">
        <v>167.28</v>
      </c>
      <c r="G23545" s="414">
        <f t="shared" si="734"/>
        <v>123.23051171688188</v>
      </c>
      <c r="H23545" s="415">
        <f t="shared" si="735"/>
        <v>0.61615255858440943</v>
      </c>
    </row>
    <row r="23546" spans="1:8" ht="15" hidden="1" thickBot="1">
      <c r="A23546" s="409">
        <v>202211</v>
      </c>
      <c r="B23546" s="196" t="s">
        <v>2047</v>
      </c>
      <c r="C23546" s="197" t="s">
        <v>1344</v>
      </c>
      <c r="D23546" s="198" t="s">
        <v>339</v>
      </c>
      <c r="E23546" s="421">
        <v>103</v>
      </c>
      <c r="F23546" s="413">
        <v>167.28</v>
      </c>
      <c r="G23546" s="414">
        <f t="shared" si="734"/>
        <v>0.61573409851745575</v>
      </c>
      <c r="H23546" s="415">
        <f t="shared" si="735"/>
        <v>0.61573409851745575</v>
      </c>
    </row>
    <row r="23547" spans="1:8" ht="15" hidden="1" thickBot="1">
      <c r="A23547" s="409">
        <v>202211</v>
      </c>
      <c r="B23547" s="196" t="s">
        <v>2048</v>
      </c>
      <c r="C23547" s="197" t="s">
        <v>2049</v>
      </c>
      <c r="D23547" s="198" t="s">
        <v>2050</v>
      </c>
      <c r="E23547" s="421">
        <v>7305</v>
      </c>
      <c r="F23547" s="413">
        <v>167.28</v>
      </c>
      <c r="G23547" s="414">
        <f t="shared" si="734"/>
        <v>43.66929698708752</v>
      </c>
      <c r="H23547" s="415" t="str">
        <f t="shared" si="735"/>
        <v>VER</v>
      </c>
    </row>
    <row r="23548" spans="1:8" ht="15" hidden="1" thickBot="1">
      <c r="A23548" s="409">
        <v>202211</v>
      </c>
      <c r="B23548" s="196" t="s">
        <v>2051</v>
      </c>
      <c r="C23548" s="197" t="s">
        <v>1347</v>
      </c>
      <c r="D23548" s="198" t="s">
        <v>337</v>
      </c>
      <c r="E23548" s="421">
        <v>62715</v>
      </c>
      <c r="F23548" s="413">
        <v>167.28</v>
      </c>
      <c r="G23548" s="414">
        <f t="shared" si="734"/>
        <v>374.91032998565282</v>
      </c>
      <c r="H23548" s="415">
        <f t="shared" si="735"/>
        <v>1.8745516499282642</v>
      </c>
    </row>
    <row r="23549" spans="1:8" ht="15" hidden="1" thickBot="1">
      <c r="A23549" s="409">
        <v>202211</v>
      </c>
      <c r="B23549" s="196" t="s">
        <v>2052</v>
      </c>
      <c r="C23549" s="197" t="s">
        <v>1347</v>
      </c>
      <c r="D23549" s="198" t="s">
        <v>339</v>
      </c>
      <c r="E23549" s="421">
        <v>314</v>
      </c>
      <c r="F23549" s="413">
        <v>167.28</v>
      </c>
      <c r="G23549" s="414">
        <f t="shared" si="734"/>
        <v>1.8770923003347681</v>
      </c>
      <c r="H23549" s="415">
        <f t="shared" si="735"/>
        <v>1.8770923003347681</v>
      </c>
    </row>
    <row r="23550" spans="1:8" ht="15" hidden="1" thickBot="1">
      <c r="A23550" s="409">
        <v>202211</v>
      </c>
      <c r="B23550" s="196" t="s">
        <v>2053</v>
      </c>
      <c r="C23550" s="197" t="s">
        <v>2054</v>
      </c>
      <c r="D23550" s="198" t="s">
        <v>337</v>
      </c>
      <c r="E23550" s="421">
        <v>118874</v>
      </c>
      <c r="F23550" s="413">
        <v>167.28</v>
      </c>
      <c r="G23550" s="414">
        <f t="shared" si="734"/>
        <v>710.62888570062171</v>
      </c>
      <c r="H23550" s="415">
        <f t="shared" si="735"/>
        <v>3.5531444285031086</v>
      </c>
    </row>
    <row r="23551" spans="1:8" ht="15" hidden="1" thickBot="1">
      <c r="A23551" s="409">
        <v>202211</v>
      </c>
      <c r="B23551" s="196" t="s">
        <v>2055</v>
      </c>
      <c r="C23551" s="197" t="s">
        <v>2054</v>
      </c>
      <c r="D23551" s="198" t="s">
        <v>339</v>
      </c>
      <c r="E23551" s="421">
        <v>594</v>
      </c>
      <c r="F23551" s="413">
        <v>167.28</v>
      </c>
      <c r="G23551" s="414">
        <f t="shared" si="734"/>
        <v>3.5509325681492108</v>
      </c>
      <c r="H23551" s="415">
        <f t="shared" si="735"/>
        <v>3.5509325681492108</v>
      </c>
    </row>
    <row r="23552" spans="1:8" ht="15" hidden="1" thickBot="1">
      <c r="A23552" s="409">
        <v>202211</v>
      </c>
      <c r="B23552" s="196" t="s">
        <v>2056</v>
      </c>
      <c r="C23552" s="197" t="s">
        <v>2054</v>
      </c>
      <c r="D23552" s="198" t="s">
        <v>337</v>
      </c>
      <c r="E23552" s="421">
        <v>118874</v>
      </c>
      <c r="F23552" s="413">
        <v>167.28</v>
      </c>
      <c r="G23552" s="414">
        <f t="shared" si="734"/>
        <v>710.62888570062171</v>
      </c>
      <c r="H23552" s="415">
        <f t="shared" si="735"/>
        <v>3.5531444285031086</v>
      </c>
    </row>
    <row r="23553" spans="1:8" ht="15" hidden="1" thickBot="1">
      <c r="A23553" s="409">
        <v>202211</v>
      </c>
      <c r="B23553" s="196" t="s">
        <v>2057</v>
      </c>
      <c r="C23553" s="197" t="s">
        <v>2054</v>
      </c>
      <c r="D23553" s="198" t="s">
        <v>339</v>
      </c>
      <c r="E23553" s="421">
        <v>594</v>
      </c>
      <c r="F23553" s="413">
        <v>167.28</v>
      </c>
      <c r="G23553" s="414">
        <f t="shared" si="734"/>
        <v>3.5509325681492108</v>
      </c>
      <c r="H23553" s="415">
        <f t="shared" si="735"/>
        <v>3.5509325681492108</v>
      </c>
    </row>
    <row r="23554" spans="1:8" ht="15" hidden="1" thickBot="1">
      <c r="A23554" s="409">
        <v>202211</v>
      </c>
      <c r="B23554" s="196" t="s">
        <v>2058</v>
      </c>
      <c r="C23554" s="197" t="s">
        <v>2054</v>
      </c>
      <c r="D23554" s="198" t="s">
        <v>337</v>
      </c>
      <c r="E23554" s="421">
        <v>118874</v>
      </c>
      <c r="F23554" s="413">
        <v>167.28</v>
      </c>
      <c r="G23554" s="414">
        <f t="shared" ref="G23554:G23617" si="736">+E23554/F23554</f>
        <v>710.62888570062171</v>
      </c>
      <c r="H23554" s="415">
        <f t="shared" ref="H23554:H23617" si="737">IF(D23554="TB",G23554/200,IF(D23554="LT",G23554,"VER"))</f>
        <v>3.5531444285031086</v>
      </c>
    </row>
    <row r="23555" spans="1:8" ht="15" hidden="1" thickBot="1">
      <c r="A23555" s="409">
        <v>202211</v>
      </c>
      <c r="B23555" s="196" t="s">
        <v>2059</v>
      </c>
      <c r="C23555" s="197" t="s">
        <v>2054</v>
      </c>
      <c r="D23555" s="198" t="s">
        <v>339</v>
      </c>
      <c r="E23555" s="421">
        <v>594</v>
      </c>
      <c r="F23555" s="413">
        <v>167.28</v>
      </c>
      <c r="G23555" s="414">
        <f t="shared" si="736"/>
        <v>3.5509325681492108</v>
      </c>
      <c r="H23555" s="415">
        <f t="shared" si="737"/>
        <v>3.5509325681492108</v>
      </c>
    </row>
    <row r="23556" spans="1:8" ht="15" hidden="1" thickBot="1">
      <c r="A23556" s="409">
        <v>202211</v>
      </c>
      <c r="B23556" s="196" t="s">
        <v>2060</v>
      </c>
      <c r="C23556" s="197" t="s">
        <v>2054</v>
      </c>
      <c r="D23556" s="198" t="s">
        <v>337</v>
      </c>
      <c r="E23556" s="421">
        <v>119053</v>
      </c>
      <c r="F23556" s="413">
        <v>167.28</v>
      </c>
      <c r="G23556" s="414">
        <f t="shared" si="736"/>
        <v>711.69894787183171</v>
      </c>
      <c r="H23556" s="415">
        <f t="shared" si="737"/>
        <v>3.5584947393591584</v>
      </c>
    </row>
    <row r="23557" spans="1:8" ht="15" hidden="1" thickBot="1">
      <c r="A23557" s="409">
        <v>202211</v>
      </c>
      <c r="B23557" s="196" t="s">
        <v>2061</v>
      </c>
      <c r="C23557" s="197" t="s">
        <v>2054</v>
      </c>
      <c r="D23557" s="198" t="s">
        <v>339</v>
      </c>
      <c r="E23557" s="421">
        <v>595</v>
      </c>
      <c r="F23557" s="413">
        <v>167.28</v>
      </c>
      <c r="G23557" s="414">
        <f t="shared" si="736"/>
        <v>3.5569105691056908</v>
      </c>
      <c r="H23557" s="415">
        <f t="shared" si="737"/>
        <v>3.5569105691056908</v>
      </c>
    </row>
    <row r="23558" spans="1:8" ht="15" hidden="1" thickBot="1">
      <c r="A23558" s="409">
        <v>202211</v>
      </c>
      <c r="B23558" s="196" t="s">
        <v>2062</v>
      </c>
      <c r="C23558" s="197" t="s">
        <v>676</v>
      </c>
      <c r="D23558" s="198" t="s">
        <v>337</v>
      </c>
      <c r="E23558" s="421">
        <v>64598</v>
      </c>
      <c r="F23558" s="413">
        <v>167.28</v>
      </c>
      <c r="G23558" s="414">
        <f t="shared" si="736"/>
        <v>386.16690578670494</v>
      </c>
      <c r="H23558" s="415">
        <f t="shared" si="737"/>
        <v>1.9308345289335247</v>
      </c>
    </row>
    <row r="23559" spans="1:8" ht="15" hidden="1" thickBot="1">
      <c r="A23559" s="409">
        <v>202211</v>
      </c>
      <c r="B23559" s="196" t="s">
        <v>2063</v>
      </c>
      <c r="C23559" s="197" t="s">
        <v>676</v>
      </c>
      <c r="D23559" s="198" t="s">
        <v>339</v>
      </c>
      <c r="E23559" s="421">
        <v>323</v>
      </c>
      <c r="F23559" s="413">
        <v>167.28</v>
      </c>
      <c r="G23559" s="414">
        <f t="shared" si="736"/>
        <v>1.9308943089430894</v>
      </c>
      <c r="H23559" s="415">
        <f t="shared" si="737"/>
        <v>1.9308943089430894</v>
      </c>
    </row>
    <row r="23560" spans="1:8" ht="15" hidden="1" thickBot="1">
      <c r="A23560" s="409">
        <v>202211</v>
      </c>
      <c r="B23560" s="196" t="s">
        <v>2064</v>
      </c>
      <c r="C23560" s="197" t="s">
        <v>2064</v>
      </c>
      <c r="D23560" s="198" t="s">
        <v>339</v>
      </c>
      <c r="E23560" s="421">
        <v>0.01</v>
      </c>
      <c r="F23560" s="413">
        <v>167.28</v>
      </c>
      <c r="G23560" s="414">
        <f t="shared" si="736"/>
        <v>5.9780009564801534E-5</v>
      </c>
      <c r="H23560" s="415">
        <f t="shared" si="737"/>
        <v>5.9780009564801534E-5</v>
      </c>
    </row>
    <row r="23561" spans="1:8" ht="15" hidden="1" thickBot="1">
      <c r="A23561" s="409">
        <v>202211</v>
      </c>
      <c r="B23561" s="196" t="s">
        <v>2065</v>
      </c>
      <c r="C23561" s="197" t="s">
        <v>2066</v>
      </c>
      <c r="D23561" s="198" t="s">
        <v>337</v>
      </c>
      <c r="E23561" s="421">
        <v>32711</v>
      </c>
      <c r="F23561" s="413">
        <v>167.28</v>
      </c>
      <c r="G23561" s="414">
        <f t="shared" si="736"/>
        <v>195.54638928742227</v>
      </c>
      <c r="H23561" s="415">
        <f t="shared" si="737"/>
        <v>0.97773194643711137</v>
      </c>
    </row>
    <row r="23562" spans="1:8" ht="15" hidden="1" thickBot="1">
      <c r="A23562" s="409">
        <v>202211</v>
      </c>
      <c r="B23562" s="196" t="s">
        <v>2067</v>
      </c>
      <c r="C23562" s="197" t="s">
        <v>2066</v>
      </c>
      <c r="D23562" s="198" t="s">
        <v>339</v>
      </c>
      <c r="E23562" s="421">
        <v>164</v>
      </c>
      <c r="F23562" s="413">
        <v>167.28</v>
      </c>
      <c r="G23562" s="414">
        <f t="shared" si="736"/>
        <v>0.98039215686274506</v>
      </c>
      <c r="H23562" s="415">
        <f t="shared" si="737"/>
        <v>0.98039215686274506</v>
      </c>
    </row>
    <row r="23563" spans="1:8" ht="15" hidden="1" thickBot="1">
      <c r="A23563" s="409">
        <v>202211</v>
      </c>
      <c r="B23563" s="196" t="s">
        <v>2068</v>
      </c>
      <c r="C23563" s="197" t="s">
        <v>1410</v>
      </c>
      <c r="D23563" s="198" t="s">
        <v>337</v>
      </c>
      <c r="E23563" s="421">
        <v>37808</v>
      </c>
      <c r="F23563" s="413">
        <v>167.28</v>
      </c>
      <c r="G23563" s="414">
        <f t="shared" si="736"/>
        <v>226.01626016260161</v>
      </c>
      <c r="H23563" s="415">
        <f t="shared" si="737"/>
        <v>1.1300813008130079</v>
      </c>
    </row>
    <row r="23564" spans="1:8" ht="15" hidden="1" thickBot="1">
      <c r="A23564" s="409">
        <v>202211</v>
      </c>
      <c r="B23564" s="196" t="s">
        <v>2069</v>
      </c>
      <c r="C23564" s="197" t="s">
        <v>2753</v>
      </c>
      <c r="D23564" s="198" t="s">
        <v>339</v>
      </c>
      <c r="E23564" s="421">
        <v>189</v>
      </c>
      <c r="F23564" s="413">
        <v>167.28</v>
      </c>
      <c r="G23564" s="414">
        <f t="shared" si="736"/>
        <v>1.129842180774749</v>
      </c>
      <c r="H23564" s="415">
        <f t="shared" si="737"/>
        <v>1.129842180774749</v>
      </c>
    </row>
    <row r="23565" spans="1:8" ht="15" hidden="1" thickBot="1">
      <c r="A23565" s="409">
        <v>202211</v>
      </c>
      <c r="B23565" s="196" t="s">
        <v>2070</v>
      </c>
      <c r="C23565" s="197" t="s">
        <v>1410</v>
      </c>
      <c r="D23565" s="198" t="s">
        <v>337</v>
      </c>
      <c r="E23565" s="421">
        <v>37808</v>
      </c>
      <c r="F23565" s="413">
        <v>167.28</v>
      </c>
      <c r="G23565" s="414">
        <f t="shared" si="736"/>
        <v>226.01626016260161</v>
      </c>
      <c r="H23565" s="415">
        <f t="shared" si="737"/>
        <v>1.1300813008130079</v>
      </c>
    </row>
    <row r="23566" spans="1:8" ht="15" hidden="1" thickBot="1">
      <c r="A23566" s="409">
        <v>202211</v>
      </c>
      <c r="B23566" s="196" t="s">
        <v>2071</v>
      </c>
      <c r="C23566" s="197" t="s">
        <v>1410</v>
      </c>
      <c r="D23566" s="198" t="s">
        <v>339</v>
      </c>
      <c r="E23566" s="421">
        <v>189</v>
      </c>
      <c r="F23566" s="413">
        <v>167.28</v>
      </c>
      <c r="G23566" s="414">
        <f t="shared" si="736"/>
        <v>1.129842180774749</v>
      </c>
      <c r="H23566" s="415">
        <f t="shared" si="737"/>
        <v>1.129842180774749</v>
      </c>
    </row>
    <row r="23567" spans="1:8" ht="15" hidden="1" thickBot="1">
      <c r="A23567" s="409">
        <v>202211</v>
      </c>
      <c r="B23567" s="196" t="s">
        <v>2072</v>
      </c>
      <c r="C23567" s="197" t="s">
        <v>1410</v>
      </c>
      <c r="D23567" s="198" t="s">
        <v>374</v>
      </c>
      <c r="E23567" s="421">
        <v>0.01</v>
      </c>
      <c r="F23567" s="413">
        <v>167.28</v>
      </c>
      <c r="G23567" s="414">
        <f t="shared" si="736"/>
        <v>5.9780009564801534E-5</v>
      </c>
      <c r="H23567" s="415" t="str">
        <f t="shared" si="737"/>
        <v>VER</v>
      </c>
    </row>
    <row r="23568" spans="1:8" ht="15" hidden="1" thickBot="1">
      <c r="A23568" s="409">
        <v>202211</v>
      </c>
      <c r="B23568" s="196" t="s">
        <v>2073</v>
      </c>
      <c r="C23568" s="197" t="s">
        <v>1410</v>
      </c>
      <c r="D23568" s="198" t="s">
        <v>337</v>
      </c>
      <c r="E23568" s="421">
        <v>37808</v>
      </c>
      <c r="F23568" s="413">
        <v>167.28</v>
      </c>
      <c r="G23568" s="414">
        <f t="shared" si="736"/>
        <v>226.01626016260161</v>
      </c>
      <c r="H23568" s="415">
        <f t="shared" si="737"/>
        <v>1.1300813008130079</v>
      </c>
    </row>
    <row r="23569" spans="1:8" ht="15" hidden="1" thickBot="1">
      <c r="A23569" s="409">
        <v>202211</v>
      </c>
      <c r="B23569" s="196" t="s">
        <v>2074</v>
      </c>
      <c r="C23569" s="197" t="s">
        <v>1410</v>
      </c>
      <c r="D23569" s="198" t="s">
        <v>339</v>
      </c>
      <c r="E23569" s="421">
        <v>189</v>
      </c>
      <c r="F23569" s="413">
        <v>167.28</v>
      </c>
      <c r="G23569" s="414">
        <f t="shared" si="736"/>
        <v>1.129842180774749</v>
      </c>
      <c r="H23569" s="415">
        <f t="shared" si="737"/>
        <v>1.129842180774749</v>
      </c>
    </row>
    <row r="23570" spans="1:8" ht="15" hidden="1" thickBot="1">
      <c r="A23570" s="409">
        <v>202211</v>
      </c>
      <c r="B23570" s="196" t="s">
        <v>2075</v>
      </c>
      <c r="C23570" s="197" t="s">
        <v>1410</v>
      </c>
      <c r="D23570" s="198" t="s">
        <v>337</v>
      </c>
      <c r="E23570" s="421">
        <v>63359</v>
      </c>
      <c r="F23570" s="413">
        <v>167.28</v>
      </c>
      <c r="G23570" s="414">
        <f t="shared" si="736"/>
        <v>378.76016260162601</v>
      </c>
      <c r="H23570" s="415">
        <f t="shared" si="737"/>
        <v>1.8938008130081301</v>
      </c>
    </row>
    <row r="23571" spans="1:8" ht="15" hidden="1" thickBot="1">
      <c r="A23571" s="409">
        <v>202211</v>
      </c>
      <c r="B23571" s="196" t="s">
        <v>2076</v>
      </c>
      <c r="C23571" s="197" t="s">
        <v>1410</v>
      </c>
      <c r="D23571" s="198" t="s">
        <v>339</v>
      </c>
      <c r="E23571" s="421">
        <v>317</v>
      </c>
      <c r="F23571" s="413">
        <v>167.28</v>
      </c>
      <c r="G23571" s="414">
        <f t="shared" si="736"/>
        <v>1.8950263032042085</v>
      </c>
      <c r="H23571" s="415">
        <f t="shared" si="737"/>
        <v>1.8950263032042085</v>
      </c>
    </row>
    <row r="23572" spans="1:8" ht="15" hidden="1" thickBot="1">
      <c r="A23572" s="409">
        <v>202211</v>
      </c>
      <c r="B23572" s="196" t="s">
        <v>2077</v>
      </c>
      <c r="C23572" s="197" t="s">
        <v>1410</v>
      </c>
      <c r="D23572" s="198" t="s">
        <v>337</v>
      </c>
      <c r="E23572" s="421">
        <v>48100</v>
      </c>
      <c r="F23572" s="413">
        <v>167.28</v>
      </c>
      <c r="G23572" s="414">
        <f t="shared" si="736"/>
        <v>287.54184600669538</v>
      </c>
      <c r="H23572" s="415">
        <f t="shared" si="737"/>
        <v>1.4377092300334768</v>
      </c>
    </row>
    <row r="23573" spans="1:8" ht="15" hidden="1" thickBot="1">
      <c r="A23573" s="409">
        <v>202211</v>
      </c>
      <c r="B23573" s="196" t="s">
        <v>2078</v>
      </c>
      <c r="C23573" s="197" t="s">
        <v>1410</v>
      </c>
      <c r="D23573" s="198" t="s">
        <v>339</v>
      </c>
      <c r="E23573" s="421">
        <v>240</v>
      </c>
      <c r="F23573" s="413">
        <v>167.28</v>
      </c>
      <c r="G23573" s="414">
        <f t="shared" si="736"/>
        <v>1.4347202295552368</v>
      </c>
      <c r="H23573" s="415">
        <f t="shared" si="737"/>
        <v>1.4347202295552368</v>
      </c>
    </row>
    <row r="23574" spans="1:8" ht="15" hidden="1" thickBot="1">
      <c r="A23574" s="409">
        <v>202211</v>
      </c>
      <c r="B23574" s="196" t="s">
        <v>2079</v>
      </c>
      <c r="C23574" s="197" t="s">
        <v>1410</v>
      </c>
      <c r="D23574" s="198" t="s">
        <v>337</v>
      </c>
      <c r="E23574" s="421">
        <v>40042</v>
      </c>
      <c r="F23574" s="413">
        <v>167.28</v>
      </c>
      <c r="G23574" s="414">
        <f t="shared" si="736"/>
        <v>239.37111429937829</v>
      </c>
      <c r="H23574" s="415">
        <f t="shared" si="737"/>
        <v>1.1968555714968914</v>
      </c>
    </row>
    <row r="23575" spans="1:8" ht="15" hidden="1" thickBot="1">
      <c r="A23575" s="409">
        <v>202211</v>
      </c>
      <c r="B23575" s="196" t="s">
        <v>2080</v>
      </c>
      <c r="C23575" s="197" t="s">
        <v>1410</v>
      </c>
      <c r="D23575" s="198" t="s">
        <v>339</v>
      </c>
      <c r="E23575" s="421">
        <v>200</v>
      </c>
      <c r="F23575" s="413">
        <v>167.28</v>
      </c>
      <c r="G23575" s="414">
        <f t="shared" si="736"/>
        <v>1.1956001912960306</v>
      </c>
      <c r="H23575" s="415">
        <f t="shared" si="737"/>
        <v>1.1956001912960306</v>
      </c>
    </row>
    <row r="23576" spans="1:8" ht="15" hidden="1" thickBot="1">
      <c r="A23576" s="409">
        <v>202211</v>
      </c>
      <c r="B23576" s="196" t="s">
        <v>2081</v>
      </c>
      <c r="C23576" s="197" t="s">
        <v>1410</v>
      </c>
      <c r="D23576" s="198" t="s">
        <v>337</v>
      </c>
      <c r="E23576" s="421">
        <v>103730</v>
      </c>
      <c r="F23576" s="413">
        <v>167.28</v>
      </c>
      <c r="G23576" s="414">
        <f t="shared" si="736"/>
        <v>620.0980392156863</v>
      </c>
      <c r="H23576" s="415">
        <f t="shared" si="737"/>
        <v>3.1004901960784315</v>
      </c>
    </row>
    <row r="23577" spans="1:8" ht="15" hidden="1" thickBot="1">
      <c r="A23577" s="409">
        <v>202211</v>
      </c>
      <c r="B23577" s="196" t="s">
        <v>2082</v>
      </c>
      <c r="C23577" s="197" t="s">
        <v>1410</v>
      </c>
      <c r="D23577" s="198" t="s">
        <v>339</v>
      </c>
      <c r="E23577" s="421">
        <v>519</v>
      </c>
      <c r="F23577" s="413">
        <v>167.28</v>
      </c>
      <c r="G23577" s="414">
        <f t="shared" si="736"/>
        <v>3.1025824964131994</v>
      </c>
      <c r="H23577" s="415">
        <f t="shared" si="737"/>
        <v>3.1025824964131994</v>
      </c>
    </row>
    <row r="23578" spans="1:8" ht="15" hidden="1" thickBot="1">
      <c r="A23578" s="409">
        <v>202211</v>
      </c>
      <c r="B23578" s="196" t="s">
        <v>2083</v>
      </c>
      <c r="C23578" s="197" t="s">
        <v>2754</v>
      </c>
      <c r="D23578" s="198" t="s">
        <v>337</v>
      </c>
      <c r="E23578" s="421">
        <v>304037</v>
      </c>
      <c r="F23578" s="413">
        <v>167.28</v>
      </c>
      <c r="G23578" s="414">
        <f t="shared" si="736"/>
        <v>1817.5334768053563</v>
      </c>
      <c r="H23578" s="415">
        <f t="shared" si="737"/>
        <v>9.0876673840267816</v>
      </c>
    </row>
    <row r="23579" spans="1:8" ht="15" hidden="1" thickBot="1">
      <c r="A23579" s="409">
        <v>202211</v>
      </c>
      <c r="B23579" s="196" t="s">
        <v>2085</v>
      </c>
      <c r="C23579" s="197" t="s">
        <v>388</v>
      </c>
      <c r="D23579" s="198" t="s">
        <v>337</v>
      </c>
      <c r="E23579" s="421">
        <v>313518</v>
      </c>
      <c r="F23579" s="413">
        <v>167.28</v>
      </c>
      <c r="G23579" s="414">
        <f t="shared" si="736"/>
        <v>1874.2109038737447</v>
      </c>
      <c r="H23579" s="415">
        <f t="shared" si="737"/>
        <v>9.3710545193687231</v>
      </c>
    </row>
    <row r="23580" spans="1:8" ht="15" hidden="1" thickBot="1">
      <c r="A23580" s="409">
        <v>202211</v>
      </c>
      <c r="B23580" s="196" t="s">
        <v>2086</v>
      </c>
      <c r="C23580" s="197" t="s">
        <v>2811</v>
      </c>
      <c r="D23580" s="198" t="s">
        <v>337</v>
      </c>
      <c r="E23580" s="421">
        <v>304037</v>
      </c>
      <c r="F23580" s="413">
        <v>167.28</v>
      </c>
      <c r="G23580" s="414">
        <f t="shared" si="736"/>
        <v>1817.5334768053563</v>
      </c>
      <c r="H23580" s="415">
        <f t="shared" si="737"/>
        <v>9.0876673840267816</v>
      </c>
    </row>
    <row r="23581" spans="1:8" ht="15" hidden="1" thickBot="1">
      <c r="A23581" s="409">
        <v>202211</v>
      </c>
      <c r="B23581" s="196" t="s">
        <v>2088</v>
      </c>
      <c r="C23581" s="197" t="s">
        <v>2756</v>
      </c>
      <c r="D23581" s="198" t="s">
        <v>337</v>
      </c>
      <c r="E23581" s="421">
        <v>275316</v>
      </c>
      <c r="F23581" s="413">
        <v>167.28</v>
      </c>
      <c r="G23581" s="414">
        <f t="shared" si="736"/>
        <v>1645.8393113342897</v>
      </c>
      <c r="H23581" s="415">
        <f t="shared" si="737"/>
        <v>8.2291965566714484</v>
      </c>
    </row>
    <row r="23582" spans="1:8" ht="15" hidden="1" thickBot="1">
      <c r="A23582" s="409">
        <v>202211</v>
      </c>
      <c r="B23582" s="196" t="s">
        <v>2089</v>
      </c>
      <c r="C23582" s="197" t="s">
        <v>2090</v>
      </c>
      <c r="D23582" s="198" t="s">
        <v>337</v>
      </c>
      <c r="E23582" s="421">
        <v>240883</v>
      </c>
      <c r="F23582" s="413">
        <v>167.28</v>
      </c>
      <c r="G23582" s="414">
        <f t="shared" si="736"/>
        <v>1439.9988043998087</v>
      </c>
      <c r="H23582" s="415">
        <f t="shared" si="737"/>
        <v>7.1999940219990437</v>
      </c>
    </row>
    <row r="23583" spans="1:8" ht="15" hidden="1" thickBot="1">
      <c r="A23583" s="409">
        <v>202211</v>
      </c>
      <c r="B23583" s="196" t="s">
        <v>2091</v>
      </c>
      <c r="C23583" s="197" t="s">
        <v>1347</v>
      </c>
      <c r="D23583" s="198" t="s">
        <v>337</v>
      </c>
      <c r="E23583" s="421">
        <v>62715</v>
      </c>
      <c r="F23583" s="413">
        <v>167.28</v>
      </c>
      <c r="G23583" s="414">
        <f t="shared" si="736"/>
        <v>374.91032998565282</v>
      </c>
      <c r="H23583" s="415">
        <f t="shared" si="737"/>
        <v>1.8745516499282642</v>
      </c>
    </row>
    <row r="23584" spans="1:8" ht="15" hidden="1" thickBot="1">
      <c r="A23584" s="409">
        <v>202211</v>
      </c>
      <c r="B23584" s="196" t="s">
        <v>2092</v>
      </c>
      <c r="C23584" s="197" t="s">
        <v>1347</v>
      </c>
      <c r="D23584" s="198" t="s">
        <v>339</v>
      </c>
      <c r="E23584" s="421">
        <v>314</v>
      </c>
      <c r="F23584" s="413">
        <v>167.28</v>
      </c>
      <c r="G23584" s="414">
        <f t="shared" si="736"/>
        <v>1.8770923003347681</v>
      </c>
      <c r="H23584" s="415">
        <f t="shared" si="737"/>
        <v>1.8770923003347681</v>
      </c>
    </row>
    <row r="23585" spans="1:8" ht="15" hidden="1" thickBot="1">
      <c r="A23585" s="409">
        <v>202211</v>
      </c>
      <c r="B23585" s="196" t="s">
        <v>2093</v>
      </c>
      <c r="C23585" s="197" t="s">
        <v>2757</v>
      </c>
      <c r="D23585" s="198" t="s">
        <v>337</v>
      </c>
      <c r="E23585" s="421">
        <v>104982</v>
      </c>
      <c r="F23585" s="413">
        <v>167.28</v>
      </c>
      <c r="G23585" s="414">
        <f t="shared" si="736"/>
        <v>627.58249641319946</v>
      </c>
      <c r="H23585" s="415">
        <f t="shared" si="737"/>
        <v>3.1379124820659974</v>
      </c>
    </row>
    <row r="23586" spans="1:8" ht="15" hidden="1" thickBot="1">
      <c r="A23586" s="409">
        <v>202211</v>
      </c>
      <c r="B23586" s="196" t="s">
        <v>2095</v>
      </c>
      <c r="C23586" s="197" t="s">
        <v>676</v>
      </c>
      <c r="D23586" s="198" t="s">
        <v>337</v>
      </c>
      <c r="E23586" s="421">
        <v>62694</v>
      </c>
      <c r="F23586" s="413">
        <v>167.28</v>
      </c>
      <c r="G23586" s="414">
        <f t="shared" si="736"/>
        <v>374.78479196556674</v>
      </c>
      <c r="H23586" s="415">
        <f t="shared" si="737"/>
        <v>1.8739239598278337</v>
      </c>
    </row>
    <row r="23587" spans="1:8" ht="15" hidden="1" thickBot="1">
      <c r="A23587" s="409">
        <v>202211</v>
      </c>
      <c r="B23587" s="196" t="s">
        <v>2096</v>
      </c>
      <c r="C23587" s="197" t="s">
        <v>676</v>
      </c>
      <c r="D23587" s="198" t="s">
        <v>339</v>
      </c>
      <c r="E23587" s="421">
        <v>313</v>
      </c>
      <c r="F23587" s="413">
        <v>167.28</v>
      </c>
      <c r="G23587" s="414">
        <f t="shared" si="736"/>
        <v>1.8711142993782879</v>
      </c>
      <c r="H23587" s="415">
        <f t="shared" si="737"/>
        <v>1.8711142993782879</v>
      </c>
    </row>
    <row r="23588" spans="1:8" ht="15" hidden="1" thickBot="1">
      <c r="A23588" s="409">
        <v>202211</v>
      </c>
      <c r="B23588" s="196" t="s">
        <v>2097</v>
      </c>
      <c r="C23588" s="197" t="s">
        <v>2758</v>
      </c>
      <c r="D23588" s="198" t="s">
        <v>337</v>
      </c>
      <c r="E23588" s="421">
        <v>64598</v>
      </c>
      <c r="F23588" s="413">
        <v>167.28</v>
      </c>
      <c r="G23588" s="414">
        <f t="shared" si="736"/>
        <v>386.16690578670494</v>
      </c>
      <c r="H23588" s="415">
        <f t="shared" si="737"/>
        <v>1.9308345289335247</v>
      </c>
    </row>
    <row r="23589" spans="1:8" ht="15" hidden="1" thickBot="1">
      <c r="A23589" s="409">
        <v>202211</v>
      </c>
      <c r="B23589" s="196" t="s">
        <v>2098</v>
      </c>
      <c r="C23589" s="197" t="s">
        <v>676</v>
      </c>
      <c r="D23589" s="198" t="s">
        <v>339</v>
      </c>
      <c r="E23589" s="421">
        <v>323</v>
      </c>
      <c r="F23589" s="413">
        <v>167.28</v>
      </c>
      <c r="G23589" s="414">
        <f t="shared" si="736"/>
        <v>1.9308943089430894</v>
      </c>
      <c r="H23589" s="415">
        <f t="shared" si="737"/>
        <v>1.9308943089430894</v>
      </c>
    </row>
    <row r="23590" spans="1:8" ht="15" hidden="1" thickBot="1">
      <c r="A23590" s="409">
        <v>202211</v>
      </c>
      <c r="B23590" s="196" t="s">
        <v>2099</v>
      </c>
      <c r="C23590" s="197" t="s">
        <v>2100</v>
      </c>
      <c r="D23590" s="198" t="s">
        <v>374</v>
      </c>
      <c r="E23590" s="421">
        <v>2850</v>
      </c>
      <c r="F23590" s="413">
        <v>167.28</v>
      </c>
      <c r="G23590" s="414">
        <f t="shared" si="736"/>
        <v>17.037302725968438</v>
      </c>
      <c r="H23590" s="415" t="str">
        <f t="shared" si="737"/>
        <v>VER</v>
      </c>
    </row>
    <row r="23591" spans="1:8" ht="15" hidden="1" thickBot="1">
      <c r="A23591" s="409">
        <v>202211</v>
      </c>
      <c r="B23591" s="196" t="s">
        <v>2101</v>
      </c>
      <c r="C23591" s="197" t="s">
        <v>2102</v>
      </c>
      <c r="D23591" s="198" t="s">
        <v>374</v>
      </c>
      <c r="E23591" s="421">
        <v>28.01</v>
      </c>
      <c r="F23591" s="413">
        <v>167.28</v>
      </c>
      <c r="G23591" s="414">
        <f t="shared" si="736"/>
        <v>0.16744380679100909</v>
      </c>
      <c r="H23591" s="415" t="str">
        <f t="shared" si="737"/>
        <v>VER</v>
      </c>
    </row>
    <row r="23592" spans="1:8" ht="15" hidden="1" thickBot="1">
      <c r="A23592" s="409">
        <v>202211</v>
      </c>
      <c r="B23592" s="196" t="s">
        <v>2103</v>
      </c>
      <c r="C23592" s="197" t="s">
        <v>2102</v>
      </c>
      <c r="D23592" s="198" t="s">
        <v>337</v>
      </c>
      <c r="E23592" s="421">
        <v>12361</v>
      </c>
      <c r="F23592" s="413">
        <v>167.28</v>
      </c>
      <c r="G23592" s="414">
        <f t="shared" si="736"/>
        <v>73.894069823051169</v>
      </c>
      <c r="H23592" s="415">
        <f t="shared" si="737"/>
        <v>0.36947034911525584</v>
      </c>
    </row>
    <row r="23593" spans="1:8" ht="15" hidden="1" thickBot="1">
      <c r="A23593" s="409">
        <v>202211</v>
      </c>
      <c r="B23593" s="196" t="s">
        <v>2104</v>
      </c>
      <c r="C23593" s="197" t="s">
        <v>2102</v>
      </c>
      <c r="D23593" s="198" t="s">
        <v>339</v>
      </c>
      <c r="E23593" s="421">
        <v>61.75</v>
      </c>
      <c r="F23593" s="413">
        <v>167.28</v>
      </c>
      <c r="G23593" s="414">
        <f t="shared" si="736"/>
        <v>0.36914155906264945</v>
      </c>
      <c r="H23593" s="415">
        <f t="shared" si="737"/>
        <v>0.36914155906264945</v>
      </c>
    </row>
    <row r="23594" spans="1:8" ht="15" hidden="1" thickBot="1">
      <c r="A23594" s="409">
        <v>202211</v>
      </c>
      <c r="B23594" s="196" t="s">
        <v>2105</v>
      </c>
      <c r="C23594" s="197" t="s">
        <v>2102</v>
      </c>
      <c r="D23594" s="198" t="s">
        <v>337</v>
      </c>
      <c r="E23594" s="421">
        <v>24532</v>
      </c>
      <c r="F23594" s="413">
        <v>167.28</v>
      </c>
      <c r="G23594" s="414">
        <f t="shared" si="736"/>
        <v>146.65231946437112</v>
      </c>
      <c r="H23594" s="415">
        <f t="shared" si="737"/>
        <v>0.73326159732185558</v>
      </c>
    </row>
    <row r="23595" spans="1:8" ht="15" hidden="1" thickBot="1">
      <c r="A23595" s="409">
        <v>202211</v>
      </c>
      <c r="B23595" s="196" t="s">
        <v>2106</v>
      </c>
      <c r="C23595" s="197" t="s">
        <v>2102</v>
      </c>
      <c r="D23595" s="198" t="s">
        <v>381</v>
      </c>
      <c r="E23595" s="421">
        <v>2779</v>
      </c>
      <c r="F23595" s="413">
        <v>167.28</v>
      </c>
      <c r="G23595" s="414">
        <f t="shared" si="736"/>
        <v>16.612864658058346</v>
      </c>
      <c r="H23595" s="415" t="str">
        <f t="shared" si="737"/>
        <v>VER</v>
      </c>
    </row>
    <row r="23596" spans="1:8" ht="15" hidden="1" thickBot="1">
      <c r="A23596" s="409">
        <v>202211</v>
      </c>
      <c r="B23596" s="196" t="s">
        <v>2107</v>
      </c>
      <c r="C23596" s="197" t="s">
        <v>2102</v>
      </c>
      <c r="D23596" s="198" t="s">
        <v>337</v>
      </c>
      <c r="E23596" s="421">
        <v>24532</v>
      </c>
      <c r="F23596" s="413">
        <v>167.28</v>
      </c>
      <c r="G23596" s="414">
        <f t="shared" si="736"/>
        <v>146.65231946437112</v>
      </c>
      <c r="H23596" s="415">
        <f t="shared" si="737"/>
        <v>0.73326159732185558</v>
      </c>
    </row>
    <row r="23597" spans="1:8" ht="15" hidden="1" thickBot="1">
      <c r="A23597" s="409">
        <v>202211</v>
      </c>
      <c r="B23597" s="196" t="s">
        <v>2108</v>
      </c>
      <c r="C23597" s="197" t="s">
        <v>2759</v>
      </c>
      <c r="D23597" s="198" t="s">
        <v>339</v>
      </c>
      <c r="E23597" s="421">
        <v>123</v>
      </c>
      <c r="F23597" s="413">
        <v>167.28</v>
      </c>
      <c r="G23597" s="414">
        <f t="shared" si="736"/>
        <v>0.73529411764705876</v>
      </c>
      <c r="H23597" s="415">
        <f t="shared" si="737"/>
        <v>0.73529411764705876</v>
      </c>
    </row>
    <row r="23598" spans="1:8" ht="15" hidden="1" thickBot="1">
      <c r="A23598" s="409">
        <v>202211</v>
      </c>
      <c r="B23598" s="196" t="s">
        <v>2109</v>
      </c>
      <c r="C23598" s="197" t="s">
        <v>2102</v>
      </c>
      <c r="D23598" s="198" t="s">
        <v>337</v>
      </c>
      <c r="E23598" s="421">
        <v>24532</v>
      </c>
      <c r="F23598" s="413">
        <v>167.28</v>
      </c>
      <c r="G23598" s="414">
        <f t="shared" si="736"/>
        <v>146.65231946437112</v>
      </c>
      <c r="H23598" s="415">
        <f t="shared" si="737"/>
        <v>0.73326159732185558</v>
      </c>
    </row>
    <row r="23599" spans="1:8" ht="15" hidden="1" thickBot="1">
      <c r="A23599" s="409">
        <v>202211</v>
      </c>
      <c r="B23599" s="196" t="s">
        <v>2110</v>
      </c>
      <c r="C23599" s="197" t="s">
        <v>2102</v>
      </c>
      <c r="D23599" s="198" t="s">
        <v>337</v>
      </c>
      <c r="E23599" s="421">
        <v>24532</v>
      </c>
      <c r="F23599" s="413">
        <v>167.28</v>
      </c>
      <c r="G23599" s="414">
        <f t="shared" si="736"/>
        <v>146.65231946437112</v>
      </c>
      <c r="H23599" s="415">
        <f t="shared" si="737"/>
        <v>0.73326159732185558</v>
      </c>
    </row>
    <row r="23600" spans="1:8" ht="15" hidden="1" thickBot="1">
      <c r="A23600" s="409">
        <v>202211</v>
      </c>
      <c r="B23600" s="196" t="s">
        <v>2111</v>
      </c>
      <c r="C23600" s="197" t="s">
        <v>2102</v>
      </c>
      <c r="D23600" s="198" t="s">
        <v>337</v>
      </c>
      <c r="E23600" s="421">
        <v>24532</v>
      </c>
      <c r="F23600" s="413">
        <v>167.28</v>
      </c>
      <c r="G23600" s="414">
        <f t="shared" si="736"/>
        <v>146.65231946437112</v>
      </c>
      <c r="H23600" s="415">
        <f t="shared" si="737"/>
        <v>0.73326159732185558</v>
      </c>
    </row>
    <row r="23601" spans="1:8" ht="15" hidden="1" thickBot="1">
      <c r="A23601" s="409">
        <v>202211</v>
      </c>
      <c r="B23601" s="196" t="s">
        <v>2112</v>
      </c>
      <c r="C23601" s="197" t="s">
        <v>2102</v>
      </c>
      <c r="D23601" s="198" t="s">
        <v>337</v>
      </c>
      <c r="E23601" s="421">
        <v>231032</v>
      </c>
      <c r="F23601" s="413">
        <v>167.28</v>
      </c>
      <c r="G23601" s="414">
        <f t="shared" si="736"/>
        <v>1381.1095169775226</v>
      </c>
      <c r="H23601" s="415">
        <f t="shared" si="737"/>
        <v>6.9055475848876133</v>
      </c>
    </row>
    <row r="23602" spans="1:8" ht="15" hidden="1" thickBot="1">
      <c r="A23602" s="409">
        <v>202211</v>
      </c>
      <c r="B23602" s="196" t="s">
        <v>2113</v>
      </c>
      <c r="C23602" s="197" t="s">
        <v>2102</v>
      </c>
      <c r="D23602" s="198" t="s">
        <v>339</v>
      </c>
      <c r="E23602" s="421">
        <v>1155</v>
      </c>
      <c r="F23602" s="413">
        <v>167.28</v>
      </c>
      <c r="G23602" s="414">
        <f t="shared" si="736"/>
        <v>6.9045911047345765</v>
      </c>
      <c r="H23602" s="415">
        <f t="shared" si="737"/>
        <v>6.9045911047345765</v>
      </c>
    </row>
    <row r="23603" spans="1:8" ht="15" hidden="1" thickBot="1">
      <c r="A23603" s="409">
        <v>202211</v>
      </c>
      <c r="B23603" s="196" t="s">
        <v>2114</v>
      </c>
      <c r="C23603" s="197" t="s">
        <v>2102</v>
      </c>
      <c r="D23603" s="198" t="s">
        <v>337</v>
      </c>
      <c r="E23603" s="421">
        <v>40842</v>
      </c>
      <c r="F23603" s="413">
        <v>167.28</v>
      </c>
      <c r="G23603" s="414">
        <f t="shared" si="736"/>
        <v>244.15351506456241</v>
      </c>
      <c r="H23603" s="415">
        <f t="shared" si="737"/>
        <v>1.220767575322812</v>
      </c>
    </row>
    <row r="23604" spans="1:8" ht="15" hidden="1" thickBot="1">
      <c r="A23604" s="409">
        <v>202211</v>
      </c>
      <c r="B23604" s="196" t="s">
        <v>2115</v>
      </c>
      <c r="C23604" s="197" t="s">
        <v>2102</v>
      </c>
      <c r="D23604" s="198" t="s">
        <v>339</v>
      </c>
      <c r="E23604" s="421">
        <v>204</v>
      </c>
      <c r="F23604" s="413">
        <v>167.28</v>
      </c>
      <c r="G23604" s="414">
        <f t="shared" si="736"/>
        <v>1.2195121951219512</v>
      </c>
      <c r="H23604" s="415">
        <f t="shared" si="737"/>
        <v>1.2195121951219512</v>
      </c>
    </row>
    <row r="23605" spans="1:8" ht="15" hidden="1" thickBot="1">
      <c r="A23605" s="409">
        <v>202211</v>
      </c>
      <c r="B23605" s="196" t="s">
        <v>2116</v>
      </c>
      <c r="C23605" s="197" t="s">
        <v>2102</v>
      </c>
      <c r="D23605" s="198" t="s">
        <v>337</v>
      </c>
      <c r="E23605" s="421">
        <v>31357</v>
      </c>
      <c r="F23605" s="413">
        <v>167.28</v>
      </c>
      <c r="G23605" s="414">
        <f t="shared" si="736"/>
        <v>187.45217599234815</v>
      </c>
      <c r="H23605" s="415">
        <f t="shared" si="737"/>
        <v>0.93726087996174068</v>
      </c>
    </row>
    <row r="23606" spans="1:8" ht="15" hidden="1" thickBot="1">
      <c r="A23606" s="409">
        <v>202211</v>
      </c>
      <c r="B23606" s="196" t="s">
        <v>2117</v>
      </c>
      <c r="C23606" s="197" t="s">
        <v>2102</v>
      </c>
      <c r="D23606" s="198" t="s">
        <v>339</v>
      </c>
      <c r="E23606" s="421">
        <v>157</v>
      </c>
      <c r="F23606" s="413">
        <v>167.28</v>
      </c>
      <c r="G23606" s="414">
        <f t="shared" si="736"/>
        <v>0.93854615016738407</v>
      </c>
      <c r="H23606" s="415">
        <f t="shared" si="737"/>
        <v>0.93854615016738407</v>
      </c>
    </row>
    <row r="23607" spans="1:8" ht="15" hidden="1" thickBot="1">
      <c r="A23607" s="409">
        <v>202211</v>
      </c>
      <c r="B23607" s="196" t="s">
        <v>2118</v>
      </c>
      <c r="C23607" s="197" t="s">
        <v>2102</v>
      </c>
      <c r="D23607" s="198" t="s">
        <v>337</v>
      </c>
      <c r="E23607" s="421">
        <v>145034</v>
      </c>
      <c r="F23607" s="413">
        <v>167.28</v>
      </c>
      <c r="G23607" s="414">
        <f t="shared" si="736"/>
        <v>867.0133907221425</v>
      </c>
      <c r="H23607" s="415">
        <f t="shared" si="737"/>
        <v>4.3350669536107125</v>
      </c>
    </row>
    <row r="23608" spans="1:8" ht="15" hidden="1" thickBot="1">
      <c r="A23608" s="409">
        <v>202211</v>
      </c>
      <c r="B23608" s="196" t="s">
        <v>2119</v>
      </c>
      <c r="C23608" s="197" t="s">
        <v>2102</v>
      </c>
      <c r="D23608" s="198" t="s">
        <v>337</v>
      </c>
      <c r="E23608" s="421">
        <v>145034</v>
      </c>
      <c r="F23608" s="413">
        <v>167.28</v>
      </c>
      <c r="G23608" s="414">
        <f t="shared" si="736"/>
        <v>867.0133907221425</v>
      </c>
      <c r="H23608" s="415">
        <f t="shared" si="737"/>
        <v>4.3350669536107125</v>
      </c>
    </row>
    <row r="23609" spans="1:8" ht="15" hidden="1" thickBot="1">
      <c r="A23609" s="409">
        <v>202211</v>
      </c>
      <c r="B23609" s="196" t="s">
        <v>2120</v>
      </c>
      <c r="C23609" s="197" t="s">
        <v>2102</v>
      </c>
      <c r="D23609" s="198" t="s">
        <v>374</v>
      </c>
      <c r="E23609" s="421">
        <v>979</v>
      </c>
      <c r="F23609" s="413">
        <v>167.28</v>
      </c>
      <c r="G23609" s="414">
        <f t="shared" si="736"/>
        <v>5.8524629363940699</v>
      </c>
      <c r="H23609" s="415" t="str">
        <f t="shared" si="737"/>
        <v>VER</v>
      </c>
    </row>
    <row r="23610" spans="1:8" ht="15" hidden="1" thickBot="1">
      <c r="A23610" s="409">
        <v>202211</v>
      </c>
      <c r="B23610" s="196" t="s">
        <v>2121</v>
      </c>
      <c r="C23610" s="197" t="s">
        <v>2102</v>
      </c>
      <c r="D23610" s="198" t="s">
        <v>374</v>
      </c>
      <c r="E23610" s="421">
        <v>0.01</v>
      </c>
      <c r="F23610" s="413">
        <v>167.28</v>
      </c>
      <c r="G23610" s="414">
        <f t="shared" si="736"/>
        <v>5.9780009564801534E-5</v>
      </c>
      <c r="H23610" s="415" t="str">
        <f t="shared" si="737"/>
        <v>VER</v>
      </c>
    </row>
    <row r="23611" spans="1:8" ht="15" hidden="1" thickBot="1">
      <c r="A23611" s="409">
        <v>202211</v>
      </c>
      <c r="B23611" s="196" t="s">
        <v>2122</v>
      </c>
      <c r="C23611" s="197" t="s">
        <v>1347</v>
      </c>
      <c r="D23611" s="198" t="s">
        <v>337</v>
      </c>
      <c r="E23611" s="421">
        <v>149102</v>
      </c>
      <c r="F23611" s="413">
        <v>167.28</v>
      </c>
      <c r="G23611" s="414">
        <f t="shared" si="736"/>
        <v>891.33189861310382</v>
      </c>
      <c r="H23611" s="415">
        <f t="shared" si="737"/>
        <v>4.4566594930655192</v>
      </c>
    </row>
    <row r="23612" spans="1:8" ht="15" hidden="1" thickBot="1">
      <c r="A23612" s="409">
        <v>202211</v>
      </c>
      <c r="B23612" s="196" t="s">
        <v>2123</v>
      </c>
      <c r="C23612" s="197" t="s">
        <v>1347</v>
      </c>
      <c r="D23612" s="198" t="s">
        <v>339</v>
      </c>
      <c r="E23612" s="421">
        <v>745</v>
      </c>
      <c r="F23612" s="413">
        <v>167.28</v>
      </c>
      <c r="G23612" s="414">
        <f t="shared" si="736"/>
        <v>4.4536107125777136</v>
      </c>
      <c r="H23612" s="415">
        <f t="shared" si="737"/>
        <v>4.4536107125777136</v>
      </c>
    </row>
    <row r="23613" spans="1:8" ht="15" hidden="1" thickBot="1">
      <c r="A23613" s="409">
        <v>202211</v>
      </c>
      <c r="B23613" s="196" t="s">
        <v>2124</v>
      </c>
      <c r="C23613" s="197" t="s">
        <v>2125</v>
      </c>
      <c r="D23613" s="198" t="s">
        <v>374</v>
      </c>
      <c r="E23613" s="421">
        <v>2850</v>
      </c>
      <c r="F23613" s="413">
        <v>167.28</v>
      </c>
      <c r="G23613" s="414">
        <f t="shared" si="736"/>
        <v>17.037302725968438</v>
      </c>
      <c r="H23613" s="415" t="str">
        <f t="shared" si="737"/>
        <v>VER</v>
      </c>
    </row>
    <row r="23614" spans="1:8" ht="15" hidden="1" thickBot="1">
      <c r="A23614" s="409">
        <v>202211</v>
      </c>
      <c r="B23614" s="196" t="s">
        <v>2126</v>
      </c>
      <c r="C23614" s="197" t="s">
        <v>2127</v>
      </c>
      <c r="D23614" s="198" t="s">
        <v>337</v>
      </c>
      <c r="E23614" s="421">
        <v>56848</v>
      </c>
      <c r="F23614" s="413">
        <v>167.28</v>
      </c>
      <c r="G23614" s="414">
        <f t="shared" si="736"/>
        <v>339.83739837398372</v>
      </c>
      <c r="H23614" s="415">
        <f t="shared" si="737"/>
        <v>1.6991869918699185</v>
      </c>
    </row>
    <row r="23615" spans="1:8" ht="15" hidden="1" thickBot="1">
      <c r="A23615" s="409">
        <v>202211</v>
      </c>
      <c r="B23615" s="196" t="s">
        <v>2128</v>
      </c>
      <c r="C23615" s="197" t="s">
        <v>2127</v>
      </c>
      <c r="D23615" s="198" t="s">
        <v>339</v>
      </c>
      <c r="E23615" s="421">
        <v>284</v>
      </c>
      <c r="F23615" s="413">
        <v>167.28</v>
      </c>
      <c r="G23615" s="414">
        <f t="shared" si="736"/>
        <v>1.6977522716403635</v>
      </c>
      <c r="H23615" s="415">
        <f t="shared" si="737"/>
        <v>1.6977522716403635</v>
      </c>
    </row>
    <row r="23616" spans="1:8" ht="15" hidden="1" thickBot="1">
      <c r="A23616" s="409">
        <v>202211</v>
      </c>
      <c r="B23616" s="196" t="s">
        <v>2129</v>
      </c>
      <c r="C23616" s="197" t="s">
        <v>2760</v>
      </c>
      <c r="D23616" s="198" t="s">
        <v>337</v>
      </c>
      <c r="E23616" s="421">
        <v>126019</v>
      </c>
      <c r="F23616" s="413">
        <v>167.28</v>
      </c>
      <c r="G23616" s="414">
        <f t="shared" si="736"/>
        <v>753.34170253467244</v>
      </c>
      <c r="H23616" s="415">
        <f t="shared" si="737"/>
        <v>3.7667085126733624</v>
      </c>
    </row>
    <row r="23617" spans="1:8" ht="15" hidden="1" thickBot="1">
      <c r="A23617" s="409">
        <v>202211</v>
      </c>
      <c r="B23617" s="196" t="s">
        <v>2130</v>
      </c>
      <c r="C23617" s="197" t="s">
        <v>2127</v>
      </c>
      <c r="D23617" s="198" t="s">
        <v>339</v>
      </c>
      <c r="E23617" s="421">
        <v>630</v>
      </c>
      <c r="F23617" s="413">
        <v>167.28</v>
      </c>
      <c r="G23617" s="414">
        <f t="shared" si="736"/>
        <v>3.7661406025824964</v>
      </c>
      <c r="H23617" s="415">
        <f t="shared" si="737"/>
        <v>3.7661406025824964</v>
      </c>
    </row>
    <row r="23618" spans="1:8" ht="15" hidden="1" thickBot="1">
      <c r="A23618" s="409">
        <v>202211</v>
      </c>
      <c r="B23618" s="196" t="s">
        <v>2131</v>
      </c>
      <c r="C23618" s="197" t="s">
        <v>791</v>
      </c>
      <c r="D23618" s="198" t="s">
        <v>337</v>
      </c>
      <c r="E23618" s="421">
        <v>121133</v>
      </c>
      <c r="F23618" s="413">
        <v>167.28</v>
      </c>
      <c r="G23618" s="414">
        <f t="shared" ref="G23618:G23681" si="738">+E23618/F23618</f>
        <v>724.13318986131037</v>
      </c>
      <c r="H23618" s="415">
        <f t="shared" ref="H23618:H23681" si="739">IF(D23618="TB",G23618/200,IF(D23618="LT",G23618,"VER"))</f>
        <v>3.6206659493065518</v>
      </c>
    </row>
    <row r="23619" spans="1:8" ht="15" hidden="1" thickBot="1">
      <c r="A23619" s="409">
        <v>202211</v>
      </c>
      <c r="B23619" s="196" t="s">
        <v>2132</v>
      </c>
      <c r="C23619" s="197" t="s">
        <v>791</v>
      </c>
      <c r="D23619" s="198" t="s">
        <v>339</v>
      </c>
      <c r="E23619" s="421">
        <v>606</v>
      </c>
      <c r="F23619" s="413">
        <v>167.28</v>
      </c>
      <c r="G23619" s="414">
        <f t="shared" si="738"/>
        <v>3.6226685796269726</v>
      </c>
      <c r="H23619" s="415">
        <f t="shared" si="739"/>
        <v>3.6226685796269726</v>
      </c>
    </row>
    <row r="23620" spans="1:8" ht="15" hidden="1" thickBot="1">
      <c r="A23620" s="409">
        <v>202211</v>
      </c>
      <c r="B23620" s="196" t="s">
        <v>2133</v>
      </c>
      <c r="C23620" s="197" t="s">
        <v>791</v>
      </c>
      <c r="D23620" s="198" t="s">
        <v>337</v>
      </c>
      <c r="E23620" s="421">
        <v>121687</v>
      </c>
      <c r="F23620" s="413">
        <v>167.28</v>
      </c>
      <c r="G23620" s="414">
        <f t="shared" si="738"/>
        <v>727.44500239120043</v>
      </c>
      <c r="H23620" s="415">
        <f t="shared" si="739"/>
        <v>3.6372250119560023</v>
      </c>
    </row>
    <row r="23621" spans="1:8" ht="15" hidden="1" thickBot="1">
      <c r="A23621" s="409">
        <v>202211</v>
      </c>
      <c r="B23621" s="196" t="s">
        <v>2134</v>
      </c>
      <c r="C23621" s="197" t="s">
        <v>2661</v>
      </c>
      <c r="D23621" s="198" t="s">
        <v>339</v>
      </c>
      <c r="E23621" s="421">
        <v>608</v>
      </c>
      <c r="F23621" s="413">
        <v>167.28</v>
      </c>
      <c r="G23621" s="414">
        <f t="shared" si="738"/>
        <v>3.6346245815399332</v>
      </c>
      <c r="H23621" s="415">
        <f t="shared" si="739"/>
        <v>3.6346245815399332</v>
      </c>
    </row>
    <row r="23622" spans="1:8" ht="15" hidden="1" thickBot="1">
      <c r="A23622" s="409">
        <v>202211</v>
      </c>
      <c r="B23622" s="196" t="s">
        <v>2135</v>
      </c>
      <c r="C23622" s="197" t="s">
        <v>2034</v>
      </c>
      <c r="D23622" s="198" t="s">
        <v>337</v>
      </c>
      <c r="E23622" s="421">
        <v>119044</v>
      </c>
      <c r="F23622" s="413">
        <v>167.28</v>
      </c>
      <c r="G23622" s="414">
        <f t="shared" si="738"/>
        <v>711.64514586322332</v>
      </c>
      <c r="H23622" s="415">
        <f t="shared" si="739"/>
        <v>3.5582257293161166</v>
      </c>
    </row>
    <row r="23623" spans="1:8" ht="15" hidden="1" thickBot="1">
      <c r="A23623" s="409">
        <v>202211</v>
      </c>
      <c r="B23623" s="196" t="s">
        <v>2136</v>
      </c>
      <c r="C23623" s="197" t="s">
        <v>2034</v>
      </c>
      <c r="D23623" s="198" t="s">
        <v>337</v>
      </c>
      <c r="E23623" s="421">
        <v>117380</v>
      </c>
      <c r="F23623" s="413">
        <v>167.28</v>
      </c>
      <c r="G23623" s="414">
        <f t="shared" si="738"/>
        <v>701.69775227164041</v>
      </c>
      <c r="H23623" s="415">
        <f t="shared" si="739"/>
        <v>3.5084887613582021</v>
      </c>
    </row>
    <row r="23624" spans="1:8" ht="15" hidden="1" thickBot="1">
      <c r="A23624" s="409">
        <v>202211</v>
      </c>
      <c r="B23624" s="196" t="s">
        <v>2593</v>
      </c>
      <c r="C23624" s="197" t="s">
        <v>2034</v>
      </c>
      <c r="D23624" s="198" t="s">
        <v>337</v>
      </c>
      <c r="E23624" s="421">
        <v>104982</v>
      </c>
      <c r="F23624" s="413">
        <v>167.28</v>
      </c>
      <c r="G23624" s="414">
        <f t="shared" si="738"/>
        <v>627.58249641319946</v>
      </c>
      <c r="H23624" s="415">
        <f t="shared" si="739"/>
        <v>3.1379124820659974</v>
      </c>
    </row>
    <row r="23625" spans="1:8" ht="15" hidden="1" thickBot="1">
      <c r="A23625" s="409">
        <v>202211</v>
      </c>
      <c r="B23625" s="196" t="s">
        <v>2594</v>
      </c>
      <c r="C23625" s="197" t="s">
        <v>2034</v>
      </c>
      <c r="D23625" s="198" t="s">
        <v>339</v>
      </c>
      <c r="E23625" s="421">
        <v>525</v>
      </c>
      <c r="F23625" s="413">
        <v>167.28</v>
      </c>
      <c r="G23625" s="414">
        <f t="shared" si="738"/>
        <v>3.1384505021520801</v>
      </c>
      <c r="H23625" s="415">
        <f t="shared" si="739"/>
        <v>3.1384505021520801</v>
      </c>
    </row>
    <row r="23626" spans="1:8" ht="15" hidden="1" thickBot="1">
      <c r="A23626" s="409">
        <v>202211</v>
      </c>
      <c r="B23626" s="196" t="s">
        <v>2137</v>
      </c>
      <c r="C23626" s="197" t="s">
        <v>2034</v>
      </c>
      <c r="D23626" s="198" t="s">
        <v>337</v>
      </c>
      <c r="E23626" s="421">
        <v>119044</v>
      </c>
      <c r="F23626" s="413">
        <v>167.28</v>
      </c>
      <c r="G23626" s="414">
        <f t="shared" si="738"/>
        <v>711.64514586322332</v>
      </c>
      <c r="H23626" s="415">
        <f t="shared" si="739"/>
        <v>3.5582257293161166</v>
      </c>
    </row>
    <row r="23627" spans="1:8" ht="15" hidden="1" thickBot="1">
      <c r="A23627" s="409">
        <v>202211</v>
      </c>
      <c r="B23627" s="196" t="s">
        <v>2138</v>
      </c>
      <c r="C23627" s="197" t="s">
        <v>2761</v>
      </c>
      <c r="D23627" s="198" t="s">
        <v>339</v>
      </c>
      <c r="E23627" s="421">
        <v>595</v>
      </c>
      <c r="F23627" s="413">
        <v>167.28</v>
      </c>
      <c r="G23627" s="414">
        <f t="shared" si="738"/>
        <v>3.5569105691056908</v>
      </c>
      <c r="H23627" s="415">
        <f t="shared" si="739"/>
        <v>3.5569105691056908</v>
      </c>
    </row>
    <row r="23628" spans="1:8" ht="15" hidden="1" thickBot="1">
      <c r="A23628" s="409">
        <v>202211</v>
      </c>
      <c r="B23628" s="196" t="s">
        <v>2139</v>
      </c>
      <c r="C23628" s="197" t="s">
        <v>2034</v>
      </c>
      <c r="D23628" s="198" t="s">
        <v>337</v>
      </c>
      <c r="E23628" s="421">
        <v>119044</v>
      </c>
      <c r="F23628" s="413">
        <v>167.28</v>
      </c>
      <c r="G23628" s="414">
        <f t="shared" si="738"/>
        <v>711.64514586322332</v>
      </c>
      <c r="H23628" s="415">
        <f t="shared" si="739"/>
        <v>3.5582257293161166</v>
      </c>
    </row>
    <row r="23629" spans="1:8" ht="15" hidden="1" thickBot="1">
      <c r="A23629" s="409">
        <v>202211</v>
      </c>
      <c r="B23629" s="196" t="s">
        <v>2140</v>
      </c>
      <c r="C23629" s="197" t="s">
        <v>2034</v>
      </c>
      <c r="D23629" s="198" t="s">
        <v>339</v>
      </c>
      <c r="E23629" s="421">
        <v>595</v>
      </c>
      <c r="F23629" s="413">
        <v>167.28</v>
      </c>
      <c r="G23629" s="414">
        <f t="shared" si="738"/>
        <v>3.5569105691056908</v>
      </c>
      <c r="H23629" s="415">
        <f t="shared" si="739"/>
        <v>3.5569105691056908</v>
      </c>
    </row>
    <row r="23630" spans="1:8" ht="15" hidden="1" thickBot="1">
      <c r="A23630" s="409">
        <v>202211</v>
      </c>
      <c r="B23630" s="196" t="s">
        <v>2141</v>
      </c>
      <c r="C23630" s="197" t="s">
        <v>2034</v>
      </c>
      <c r="D23630" s="198" t="s">
        <v>337</v>
      </c>
      <c r="E23630" s="421">
        <v>129821</v>
      </c>
      <c r="F23630" s="413">
        <v>167.28</v>
      </c>
      <c r="G23630" s="414">
        <f t="shared" si="738"/>
        <v>776.07006217121</v>
      </c>
      <c r="H23630" s="415">
        <f t="shared" si="739"/>
        <v>3.8803503108560502</v>
      </c>
    </row>
    <row r="23631" spans="1:8" ht="15" hidden="1" thickBot="1">
      <c r="A23631" s="409">
        <v>202211</v>
      </c>
      <c r="B23631" s="196" t="s">
        <v>2142</v>
      </c>
      <c r="C23631" s="197" t="s">
        <v>2034</v>
      </c>
      <c r="D23631" s="198" t="s">
        <v>337</v>
      </c>
      <c r="E23631" s="421">
        <v>129140</v>
      </c>
      <c r="F23631" s="413">
        <v>167.28</v>
      </c>
      <c r="G23631" s="414">
        <f t="shared" si="738"/>
        <v>771.99904351984696</v>
      </c>
      <c r="H23631" s="415">
        <f t="shared" si="739"/>
        <v>3.8599952175992347</v>
      </c>
    </row>
    <row r="23632" spans="1:8" ht="15" hidden="1" thickBot="1">
      <c r="A23632" s="409">
        <v>202211</v>
      </c>
      <c r="B23632" s="196" t="s">
        <v>2143</v>
      </c>
      <c r="C23632" s="197" t="s">
        <v>2034</v>
      </c>
      <c r="D23632" s="198" t="s">
        <v>339</v>
      </c>
      <c r="E23632" s="421">
        <v>646</v>
      </c>
      <c r="F23632" s="413">
        <v>167.28</v>
      </c>
      <c r="G23632" s="414">
        <f t="shared" si="738"/>
        <v>3.8617886178861789</v>
      </c>
      <c r="H23632" s="415">
        <f t="shared" si="739"/>
        <v>3.8617886178861789</v>
      </c>
    </row>
    <row r="23633" spans="1:8" ht="15" hidden="1" thickBot="1">
      <c r="A23633" s="409">
        <v>202211</v>
      </c>
      <c r="B23633" s="196" t="s">
        <v>2144</v>
      </c>
      <c r="C23633" s="197" t="s">
        <v>2034</v>
      </c>
      <c r="D23633" s="198" t="s">
        <v>337</v>
      </c>
      <c r="E23633" s="421">
        <v>114989</v>
      </c>
      <c r="F23633" s="413">
        <v>167.28</v>
      </c>
      <c r="G23633" s="414">
        <f t="shared" si="738"/>
        <v>687.40435198469629</v>
      </c>
      <c r="H23633" s="415">
        <f t="shared" si="739"/>
        <v>3.4370217599234816</v>
      </c>
    </row>
    <row r="23634" spans="1:8" ht="15" hidden="1" thickBot="1">
      <c r="A23634" s="409">
        <v>202211</v>
      </c>
      <c r="B23634" s="196" t="s">
        <v>2145</v>
      </c>
      <c r="C23634" s="197" t="s">
        <v>2034</v>
      </c>
      <c r="D23634" s="198" t="s">
        <v>339</v>
      </c>
      <c r="E23634" s="421">
        <v>575</v>
      </c>
      <c r="F23634" s="413">
        <v>167.28</v>
      </c>
      <c r="G23634" s="414">
        <f t="shared" si="738"/>
        <v>3.4373505499760881</v>
      </c>
      <c r="H23634" s="415">
        <f t="shared" si="739"/>
        <v>3.4373505499760881</v>
      </c>
    </row>
    <row r="23635" spans="1:8" ht="15" hidden="1" thickBot="1">
      <c r="A23635" s="409">
        <v>202211</v>
      </c>
      <c r="B23635" s="196" t="s">
        <v>2146</v>
      </c>
      <c r="C23635" s="197" t="s">
        <v>2034</v>
      </c>
      <c r="D23635" s="198" t="s">
        <v>337</v>
      </c>
      <c r="E23635" s="421">
        <v>114989</v>
      </c>
      <c r="F23635" s="413">
        <v>167.28</v>
      </c>
      <c r="G23635" s="414">
        <f t="shared" si="738"/>
        <v>687.40435198469629</v>
      </c>
      <c r="H23635" s="415">
        <f t="shared" si="739"/>
        <v>3.4370217599234816</v>
      </c>
    </row>
    <row r="23636" spans="1:8" ht="15" hidden="1" thickBot="1">
      <c r="A23636" s="409">
        <v>202211</v>
      </c>
      <c r="B23636" s="196" t="s">
        <v>2147</v>
      </c>
      <c r="C23636" s="197" t="s">
        <v>2034</v>
      </c>
      <c r="D23636" s="198" t="s">
        <v>337</v>
      </c>
      <c r="E23636" s="421">
        <v>114989</v>
      </c>
      <c r="F23636" s="413">
        <v>167.28</v>
      </c>
      <c r="G23636" s="414">
        <f t="shared" si="738"/>
        <v>687.40435198469629</v>
      </c>
      <c r="H23636" s="415">
        <f t="shared" si="739"/>
        <v>3.4370217599234816</v>
      </c>
    </row>
    <row r="23637" spans="1:8" ht="15" hidden="1" thickBot="1">
      <c r="A23637" s="409">
        <v>202211</v>
      </c>
      <c r="B23637" s="196" t="s">
        <v>2148</v>
      </c>
      <c r="C23637" s="197" t="s">
        <v>2761</v>
      </c>
      <c r="D23637" s="198" t="s">
        <v>339</v>
      </c>
      <c r="E23637" s="421">
        <v>575</v>
      </c>
      <c r="F23637" s="413">
        <v>167.28</v>
      </c>
      <c r="G23637" s="414">
        <f t="shared" si="738"/>
        <v>3.4373505499760881</v>
      </c>
      <c r="H23637" s="415">
        <f t="shared" si="739"/>
        <v>3.4373505499760881</v>
      </c>
    </row>
    <row r="23638" spans="1:8" ht="15" hidden="1" thickBot="1">
      <c r="A23638" s="409">
        <v>202211</v>
      </c>
      <c r="B23638" s="196" t="s">
        <v>2149</v>
      </c>
      <c r="C23638" s="197" t="s">
        <v>2034</v>
      </c>
      <c r="D23638" s="198" t="s">
        <v>337</v>
      </c>
      <c r="E23638" s="421">
        <v>68561</v>
      </c>
      <c r="F23638" s="413">
        <v>167.28</v>
      </c>
      <c r="G23638" s="414">
        <f t="shared" si="738"/>
        <v>409.85772357723579</v>
      </c>
      <c r="H23638" s="415">
        <f t="shared" si="739"/>
        <v>2.0492886178861789</v>
      </c>
    </row>
    <row r="23639" spans="1:8" ht="15" hidden="1" thickBot="1">
      <c r="A23639" s="409">
        <v>202211</v>
      </c>
      <c r="B23639" s="196" t="s">
        <v>2150</v>
      </c>
      <c r="C23639" s="197" t="s">
        <v>2034</v>
      </c>
      <c r="D23639" s="198" t="s">
        <v>337</v>
      </c>
      <c r="E23639" s="421">
        <v>98193</v>
      </c>
      <c r="F23639" s="413">
        <v>167.28</v>
      </c>
      <c r="G23639" s="414">
        <f t="shared" si="738"/>
        <v>586.99784791965567</v>
      </c>
      <c r="H23639" s="415">
        <f t="shared" si="739"/>
        <v>2.9349892395982784</v>
      </c>
    </row>
    <row r="23640" spans="1:8" ht="15" hidden="1" thickBot="1">
      <c r="A23640" s="409">
        <v>202211</v>
      </c>
      <c r="B23640" s="196" t="s">
        <v>2151</v>
      </c>
      <c r="C23640" s="197" t="s">
        <v>2034</v>
      </c>
      <c r="D23640" s="198" t="s">
        <v>339</v>
      </c>
      <c r="E23640" s="421">
        <v>491</v>
      </c>
      <c r="F23640" s="413">
        <v>167.28</v>
      </c>
      <c r="G23640" s="414">
        <f t="shared" si="738"/>
        <v>2.935198469631755</v>
      </c>
      <c r="H23640" s="415">
        <f t="shared" si="739"/>
        <v>2.935198469631755</v>
      </c>
    </row>
    <row r="23641" spans="1:8" ht="15" hidden="1" thickBot="1">
      <c r="A23641" s="409">
        <v>202211</v>
      </c>
      <c r="B23641" s="196" t="s">
        <v>2152</v>
      </c>
      <c r="C23641" s="197" t="s">
        <v>2034</v>
      </c>
      <c r="D23641" s="198" t="s">
        <v>339</v>
      </c>
      <c r="E23641" s="421">
        <v>343</v>
      </c>
      <c r="F23641" s="413">
        <v>167.28</v>
      </c>
      <c r="G23641" s="414">
        <f t="shared" si="738"/>
        <v>2.0504543280726923</v>
      </c>
      <c r="H23641" s="415">
        <f t="shared" si="739"/>
        <v>2.0504543280726923</v>
      </c>
    </row>
    <row r="23642" spans="1:8" ht="15" hidden="1" thickBot="1">
      <c r="A23642" s="409">
        <v>202211</v>
      </c>
      <c r="B23642" s="196" t="s">
        <v>2153</v>
      </c>
      <c r="C23642" s="197" t="s">
        <v>2034</v>
      </c>
      <c r="D23642" s="198" t="s">
        <v>337</v>
      </c>
      <c r="E23642" s="421">
        <v>68561</v>
      </c>
      <c r="F23642" s="413">
        <v>167.28</v>
      </c>
      <c r="G23642" s="414">
        <f t="shared" si="738"/>
        <v>409.85772357723579</v>
      </c>
      <c r="H23642" s="415">
        <f t="shared" si="739"/>
        <v>2.0492886178861789</v>
      </c>
    </row>
    <row r="23643" spans="1:8" ht="15" hidden="1" thickBot="1">
      <c r="A23643" s="409">
        <v>202211</v>
      </c>
      <c r="B23643" s="196" t="s">
        <v>2154</v>
      </c>
      <c r="C23643" s="197" t="s">
        <v>2034</v>
      </c>
      <c r="D23643" s="198" t="s">
        <v>337</v>
      </c>
      <c r="E23643" s="421">
        <v>68561</v>
      </c>
      <c r="F23643" s="413">
        <v>167.28</v>
      </c>
      <c r="G23643" s="414">
        <f t="shared" si="738"/>
        <v>409.85772357723579</v>
      </c>
      <c r="H23643" s="415">
        <f t="shared" si="739"/>
        <v>2.0492886178861789</v>
      </c>
    </row>
    <row r="23644" spans="1:8" ht="15" hidden="1" thickBot="1">
      <c r="A23644" s="409">
        <v>202211</v>
      </c>
      <c r="B23644" s="196" t="s">
        <v>2155</v>
      </c>
      <c r="C23644" s="197" t="s">
        <v>2034</v>
      </c>
      <c r="D23644" s="198" t="s">
        <v>350</v>
      </c>
      <c r="E23644" s="421">
        <v>0.01</v>
      </c>
      <c r="F23644" s="413">
        <v>167.28</v>
      </c>
      <c r="G23644" s="414">
        <f t="shared" si="738"/>
        <v>5.9780009564801534E-5</v>
      </c>
      <c r="H23644" s="415" t="str">
        <f t="shared" si="739"/>
        <v>VER</v>
      </c>
    </row>
    <row r="23645" spans="1:8" ht="15" hidden="1" thickBot="1">
      <c r="A23645" s="409">
        <v>202211</v>
      </c>
      <c r="B23645" s="196" t="s">
        <v>2156</v>
      </c>
      <c r="C23645" s="197" t="s">
        <v>2034</v>
      </c>
      <c r="D23645" s="198" t="s">
        <v>337</v>
      </c>
      <c r="E23645" s="421">
        <v>74191</v>
      </c>
      <c r="F23645" s="413">
        <v>167.28</v>
      </c>
      <c r="G23645" s="414">
        <f t="shared" si="738"/>
        <v>443.51386896221902</v>
      </c>
      <c r="H23645" s="415">
        <f t="shared" si="739"/>
        <v>2.2175693448110949</v>
      </c>
    </row>
    <row r="23646" spans="1:8" ht="15" hidden="1" thickBot="1">
      <c r="A23646" s="409">
        <v>202211</v>
      </c>
      <c r="B23646" s="196" t="s">
        <v>2157</v>
      </c>
      <c r="C23646" s="197" t="s">
        <v>2034</v>
      </c>
      <c r="D23646" s="198" t="s">
        <v>337</v>
      </c>
      <c r="E23646" s="421">
        <v>74191</v>
      </c>
      <c r="F23646" s="413">
        <v>167.28</v>
      </c>
      <c r="G23646" s="414">
        <f t="shared" si="738"/>
        <v>443.51386896221902</v>
      </c>
      <c r="H23646" s="415">
        <f t="shared" si="739"/>
        <v>2.2175693448110949</v>
      </c>
    </row>
    <row r="23647" spans="1:8" ht="15" hidden="1" thickBot="1">
      <c r="A23647" s="409">
        <v>202211</v>
      </c>
      <c r="B23647" s="196" t="s">
        <v>2158</v>
      </c>
      <c r="C23647" s="197" t="s">
        <v>2034</v>
      </c>
      <c r="D23647" s="198" t="s">
        <v>337</v>
      </c>
      <c r="E23647" s="421">
        <v>63512</v>
      </c>
      <c r="F23647" s="413">
        <v>167.28</v>
      </c>
      <c r="G23647" s="414">
        <f t="shared" si="738"/>
        <v>379.67479674796749</v>
      </c>
      <c r="H23647" s="415">
        <f t="shared" si="739"/>
        <v>1.8983739837398375</v>
      </c>
    </row>
    <row r="23648" spans="1:8" ht="15" hidden="1" thickBot="1">
      <c r="A23648" s="409">
        <v>202211</v>
      </c>
      <c r="B23648" s="196" t="s">
        <v>2159</v>
      </c>
      <c r="C23648" s="197" t="s">
        <v>2034</v>
      </c>
      <c r="D23648" s="198" t="s">
        <v>339</v>
      </c>
      <c r="E23648" s="421">
        <v>318</v>
      </c>
      <c r="F23648" s="413">
        <v>167.28</v>
      </c>
      <c r="G23648" s="414">
        <f t="shared" si="738"/>
        <v>1.9010043041606886</v>
      </c>
      <c r="H23648" s="415">
        <f t="shared" si="739"/>
        <v>1.9010043041606886</v>
      </c>
    </row>
    <row r="23649" spans="1:8" ht="15" hidden="1" thickBot="1">
      <c r="A23649" s="409">
        <v>202211</v>
      </c>
      <c r="B23649" s="196" t="s">
        <v>2160</v>
      </c>
      <c r="C23649" s="197" t="s">
        <v>2034</v>
      </c>
      <c r="D23649" s="198" t="s">
        <v>337</v>
      </c>
      <c r="E23649" s="421">
        <v>120125</v>
      </c>
      <c r="F23649" s="413">
        <v>167.28</v>
      </c>
      <c r="G23649" s="414">
        <f t="shared" si="738"/>
        <v>718.1073648971784</v>
      </c>
      <c r="H23649" s="415">
        <f t="shared" si="739"/>
        <v>3.5905368244858922</v>
      </c>
    </row>
    <row r="23650" spans="1:8" ht="15" hidden="1" thickBot="1">
      <c r="A23650" s="409">
        <v>202211</v>
      </c>
      <c r="B23650" s="196" t="s">
        <v>2161</v>
      </c>
      <c r="C23650" s="197" t="s">
        <v>2034</v>
      </c>
      <c r="D23650" s="198" t="s">
        <v>337</v>
      </c>
      <c r="E23650" s="421">
        <v>86448</v>
      </c>
      <c r="F23650" s="413">
        <v>167.28</v>
      </c>
      <c r="G23650" s="414">
        <f t="shared" si="738"/>
        <v>516.78622668579624</v>
      </c>
      <c r="H23650" s="415">
        <f t="shared" si="739"/>
        <v>2.5839311334289814</v>
      </c>
    </row>
    <row r="23651" spans="1:8" ht="15" hidden="1" thickBot="1">
      <c r="A23651" s="409">
        <v>202211</v>
      </c>
      <c r="B23651" s="196" t="s">
        <v>2162</v>
      </c>
      <c r="C23651" s="197" t="s">
        <v>2034</v>
      </c>
      <c r="D23651" s="198" t="s">
        <v>337</v>
      </c>
      <c r="E23651" s="421">
        <v>93982</v>
      </c>
      <c r="F23651" s="413">
        <v>167.28</v>
      </c>
      <c r="G23651" s="414">
        <f t="shared" si="738"/>
        <v>561.82448589191779</v>
      </c>
      <c r="H23651" s="415">
        <f t="shared" si="739"/>
        <v>2.8091224294595891</v>
      </c>
    </row>
    <row r="23652" spans="1:8" ht="15" hidden="1" thickBot="1">
      <c r="A23652" s="409">
        <v>202211</v>
      </c>
      <c r="B23652" s="196" t="s">
        <v>2163</v>
      </c>
      <c r="C23652" s="197" t="s">
        <v>2034</v>
      </c>
      <c r="D23652" s="198" t="s">
        <v>339</v>
      </c>
      <c r="E23652" s="421">
        <v>470</v>
      </c>
      <c r="F23652" s="413">
        <v>167.28</v>
      </c>
      <c r="G23652" s="414">
        <f t="shared" si="738"/>
        <v>2.8096604495456718</v>
      </c>
      <c r="H23652" s="415">
        <f t="shared" si="739"/>
        <v>2.8096604495456718</v>
      </c>
    </row>
    <row r="23653" spans="1:8" ht="15" hidden="1" thickBot="1">
      <c r="A23653" s="409">
        <v>202211</v>
      </c>
      <c r="B23653" s="196" t="s">
        <v>2164</v>
      </c>
      <c r="C23653" s="197" t="s">
        <v>2034</v>
      </c>
      <c r="D23653" s="198" t="s">
        <v>337</v>
      </c>
      <c r="E23653" s="421">
        <v>86312</v>
      </c>
      <c r="F23653" s="413">
        <v>167.28</v>
      </c>
      <c r="G23653" s="414">
        <f t="shared" si="738"/>
        <v>515.97321855571499</v>
      </c>
      <c r="H23653" s="415">
        <f t="shared" si="739"/>
        <v>2.579866092778575</v>
      </c>
    </row>
    <row r="23654" spans="1:8" ht="15" hidden="1" thickBot="1">
      <c r="A23654" s="409">
        <v>202211</v>
      </c>
      <c r="B23654" s="196" t="s">
        <v>2165</v>
      </c>
      <c r="C23654" s="197" t="s">
        <v>2034</v>
      </c>
      <c r="D23654" s="198" t="s">
        <v>337</v>
      </c>
      <c r="E23654" s="421">
        <v>67679</v>
      </c>
      <c r="F23654" s="413">
        <v>167.28</v>
      </c>
      <c r="G23654" s="414">
        <f t="shared" si="738"/>
        <v>404.58512673362026</v>
      </c>
      <c r="H23654" s="415">
        <f t="shared" si="739"/>
        <v>2.0229256336681014</v>
      </c>
    </row>
    <row r="23655" spans="1:8" ht="15" hidden="1" thickBot="1">
      <c r="A23655" s="409">
        <v>202211</v>
      </c>
      <c r="B23655" s="196" t="s">
        <v>2166</v>
      </c>
      <c r="C23655" s="197" t="s">
        <v>2034</v>
      </c>
      <c r="D23655" s="198" t="s">
        <v>337</v>
      </c>
      <c r="E23655" s="421">
        <v>64950</v>
      </c>
      <c r="F23655" s="413">
        <v>167.28</v>
      </c>
      <c r="G23655" s="414">
        <f t="shared" si="738"/>
        <v>388.27116212338592</v>
      </c>
      <c r="H23655" s="415">
        <f t="shared" si="739"/>
        <v>1.9413558106169295</v>
      </c>
    </row>
    <row r="23656" spans="1:8" ht="15" hidden="1" thickBot="1">
      <c r="A23656" s="409">
        <v>202211</v>
      </c>
      <c r="B23656" s="196" t="s">
        <v>2167</v>
      </c>
      <c r="C23656" s="197" t="s">
        <v>2034</v>
      </c>
      <c r="D23656" s="198" t="s">
        <v>337</v>
      </c>
      <c r="E23656" s="421">
        <v>135939</v>
      </c>
      <c r="F23656" s="413">
        <v>167.28</v>
      </c>
      <c r="G23656" s="414">
        <f t="shared" si="738"/>
        <v>812.64347202295551</v>
      </c>
      <c r="H23656" s="415">
        <f t="shared" si="739"/>
        <v>4.0632173601147779</v>
      </c>
    </row>
    <row r="23657" spans="1:8" ht="15" hidden="1" thickBot="1">
      <c r="A23657" s="409">
        <v>202211</v>
      </c>
      <c r="B23657" s="196" t="s">
        <v>2168</v>
      </c>
      <c r="C23657" s="197" t="s">
        <v>2034</v>
      </c>
      <c r="D23657" s="198" t="s">
        <v>339</v>
      </c>
      <c r="E23657" s="421">
        <v>680</v>
      </c>
      <c r="F23657" s="413">
        <v>167.28</v>
      </c>
      <c r="G23657" s="414">
        <f t="shared" si="738"/>
        <v>4.0650406504065044</v>
      </c>
      <c r="H23657" s="415">
        <f t="shared" si="739"/>
        <v>4.0650406504065044</v>
      </c>
    </row>
    <row r="23658" spans="1:8" ht="15" hidden="1" thickBot="1">
      <c r="A23658" s="409">
        <v>202211</v>
      </c>
      <c r="B23658" s="196" t="s">
        <v>2169</v>
      </c>
      <c r="C23658" s="197" t="s">
        <v>2034</v>
      </c>
      <c r="D23658" s="198" t="s">
        <v>337</v>
      </c>
      <c r="E23658" s="421">
        <v>113063</v>
      </c>
      <c r="F23658" s="413">
        <v>167.28</v>
      </c>
      <c r="G23658" s="414">
        <f t="shared" si="738"/>
        <v>675.89072214251553</v>
      </c>
      <c r="H23658" s="415">
        <f t="shared" si="739"/>
        <v>3.3794536107125777</v>
      </c>
    </row>
    <row r="23659" spans="1:8" ht="15" hidden="1" thickBot="1">
      <c r="A23659" s="409">
        <v>202211</v>
      </c>
      <c r="B23659" s="196" t="s">
        <v>2170</v>
      </c>
      <c r="C23659" s="197" t="s">
        <v>2034</v>
      </c>
      <c r="D23659" s="198" t="s">
        <v>339</v>
      </c>
      <c r="E23659" s="421">
        <v>565</v>
      </c>
      <c r="F23659" s="413">
        <v>167.28</v>
      </c>
      <c r="G23659" s="414">
        <f t="shared" si="738"/>
        <v>3.3775705404112863</v>
      </c>
      <c r="H23659" s="415">
        <f t="shared" si="739"/>
        <v>3.3775705404112863</v>
      </c>
    </row>
    <row r="23660" spans="1:8" ht="15" hidden="1" thickBot="1">
      <c r="A23660" s="409">
        <v>202211</v>
      </c>
      <c r="B23660" s="196" t="s">
        <v>2171</v>
      </c>
      <c r="C23660" s="197" t="s">
        <v>2034</v>
      </c>
      <c r="D23660" s="198" t="s">
        <v>337</v>
      </c>
      <c r="E23660" s="421">
        <v>108397</v>
      </c>
      <c r="F23660" s="413">
        <v>167.28</v>
      </c>
      <c r="G23660" s="414">
        <f t="shared" si="738"/>
        <v>647.99736967957915</v>
      </c>
      <c r="H23660" s="415">
        <f t="shared" si="739"/>
        <v>3.239986848397896</v>
      </c>
    </row>
    <row r="23661" spans="1:8" ht="15" hidden="1" thickBot="1">
      <c r="A23661" s="409">
        <v>202211</v>
      </c>
      <c r="B23661" s="196" t="s">
        <v>2172</v>
      </c>
      <c r="C23661" s="197" t="s">
        <v>2034</v>
      </c>
      <c r="D23661" s="198" t="s">
        <v>339</v>
      </c>
      <c r="E23661" s="421">
        <v>542</v>
      </c>
      <c r="F23661" s="413">
        <v>167.28</v>
      </c>
      <c r="G23661" s="414">
        <f t="shared" si="738"/>
        <v>3.2400765184122431</v>
      </c>
      <c r="H23661" s="415">
        <f t="shared" si="739"/>
        <v>3.2400765184122431</v>
      </c>
    </row>
    <row r="23662" spans="1:8" ht="15" hidden="1" thickBot="1">
      <c r="A23662" s="409">
        <v>202211</v>
      </c>
      <c r="B23662" s="196" t="s">
        <v>2173</v>
      </c>
      <c r="C23662" s="197" t="s">
        <v>2034</v>
      </c>
      <c r="D23662" s="198" t="s">
        <v>337</v>
      </c>
      <c r="E23662" s="421">
        <v>81891</v>
      </c>
      <c r="F23662" s="413">
        <v>167.28</v>
      </c>
      <c r="G23662" s="414">
        <f t="shared" si="738"/>
        <v>489.54447632711623</v>
      </c>
      <c r="H23662" s="415">
        <f t="shared" si="739"/>
        <v>2.4477223816355811</v>
      </c>
    </row>
    <row r="23663" spans="1:8" ht="15" hidden="1" thickBot="1">
      <c r="A23663" s="409">
        <v>202211</v>
      </c>
      <c r="B23663" s="196" t="s">
        <v>2174</v>
      </c>
      <c r="C23663" s="197" t="s">
        <v>2034</v>
      </c>
      <c r="D23663" s="198" t="s">
        <v>337</v>
      </c>
      <c r="E23663" s="421">
        <v>57195</v>
      </c>
      <c r="F23663" s="413">
        <v>167.28</v>
      </c>
      <c r="G23663" s="414">
        <f t="shared" si="738"/>
        <v>341.91176470588238</v>
      </c>
      <c r="H23663" s="415">
        <f t="shared" si="739"/>
        <v>1.7095588235294119</v>
      </c>
    </row>
    <row r="23664" spans="1:8" ht="15" hidden="1" thickBot="1">
      <c r="A23664" s="409">
        <v>202211</v>
      </c>
      <c r="B23664" s="196" t="s">
        <v>2175</v>
      </c>
      <c r="C23664" s="197" t="s">
        <v>2034</v>
      </c>
      <c r="D23664" s="198" t="s">
        <v>337</v>
      </c>
      <c r="E23664" s="421">
        <v>85438</v>
      </c>
      <c r="F23664" s="413">
        <v>167.28</v>
      </c>
      <c r="G23664" s="414">
        <f t="shared" si="738"/>
        <v>510.74844571975132</v>
      </c>
      <c r="H23664" s="415">
        <f t="shared" si="739"/>
        <v>2.5537422285987565</v>
      </c>
    </row>
    <row r="23665" spans="1:8" ht="15" hidden="1" thickBot="1">
      <c r="A23665" s="409">
        <v>202211</v>
      </c>
      <c r="B23665" s="196" t="s">
        <v>2176</v>
      </c>
      <c r="C23665" s="197" t="s">
        <v>2034</v>
      </c>
      <c r="D23665" s="198" t="s">
        <v>337</v>
      </c>
      <c r="E23665" s="421">
        <v>85438</v>
      </c>
      <c r="F23665" s="413">
        <v>167.28</v>
      </c>
      <c r="G23665" s="414">
        <f t="shared" si="738"/>
        <v>510.74844571975132</v>
      </c>
      <c r="H23665" s="415">
        <f t="shared" si="739"/>
        <v>2.5537422285987565</v>
      </c>
    </row>
    <row r="23666" spans="1:8" ht="15" hidden="1" thickBot="1">
      <c r="A23666" s="409">
        <v>202211</v>
      </c>
      <c r="B23666" s="196" t="s">
        <v>2177</v>
      </c>
      <c r="C23666" s="197" t="s">
        <v>2034</v>
      </c>
      <c r="D23666" s="198" t="s">
        <v>337</v>
      </c>
      <c r="E23666" s="421">
        <v>96055</v>
      </c>
      <c r="F23666" s="413">
        <v>167.28</v>
      </c>
      <c r="G23666" s="414">
        <f t="shared" si="738"/>
        <v>574.21688187470113</v>
      </c>
      <c r="H23666" s="415">
        <f t="shared" si="739"/>
        <v>2.8710844093735055</v>
      </c>
    </row>
    <row r="23667" spans="1:8" ht="15" hidden="1" thickBot="1">
      <c r="A23667" s="409">
        <v>202211</v>
      </c>
      <c r="B23667" s="196" t="s">
        <v>2178</v>
      </c>
      <c r="C23667" s="197" t="s">
        <v>2034</v>
      </c>
      <c r="D23667" s="198" t="s">
        <v>339</v>
      </c>
      <c r="E23667" s="421">
        <v>480</v>
      </c>
      <c r="F23667" s="413">
        <v>167.28</v>
      </c>
      <c r="G23667" s="414">
        <f t="shared" si="738"/>
        <v>2.8694404591104736</v>
      </c>
      <c r="H23667" s="415">
        <f t="shared" si="739"/>
        <v>2.8694404591104736</v>
      </c>
    </row>
    <row r="23668" spans="1:8" ht="15" hidden="1" thickBot="1">
      <c r="A23668" s="409">
        <v>202211</v>
      </c>
      <c r="B23668" s="196" t="s">
        <v>2179</v>
      </c>
      <c r="C23668" s="197" t="s">
        <v>2034</v>
      </c>
      <c r="D23668" s="198" t="s">
        <v>337</v>
      </c>
      <c r="E23668" s="421">
        <v>138184</v>
      </c>
      <c r="F23668" s="413">
        <v>167.28</v>
      </c>
      <c r="G23668" s="414">
        <f t="shared" si="738"/>
        <v>826.06408417025341</v>
      </c>
      <c r="H23668" s="415">
        <f t="shared" si="739"/>
        <v>4.1303204208512669</v>
      </c>
    </row>
    <row r="23669" spans="1:8" ht="15" hidden="1" thickBot="1">
      <c r="A23669" s="409">
        <v>202211</v>
      </c>
      <c r="B23669" s="196" t="s">
        <v>2180</v>
      </c>
      <c r="C23669" s="197" t="s">
        <v>2034</v>
      </c>
      <c r="D23669" s="198" t="s">
        <v>339</v>
      </c>
      <c r="E23669" s="421">
        <v>691</v>
      </c>
      <c r="F23669" s="413">
        <v>167.28</v>
      </c>
      <c r="G23669" s="414">
        <f t="shared" si="738"/>
        <v>4.1307986609277858</v>
      </c>
      <c r="H23669" s="415">
        <f t="shared" si="739"/>
        <v>4.1307986609277858</v>
      </c>
    </row>
    <row r="23670" spans="1:8" ht="15" hidden="1" thickBot="1">
      <c r="A23670" s="409">
        <v>202211</v>
      </c>
      <c r="B23670" s="196" t="s">
        <v>2181</v>
      </c>
      <c r="C23670" s="197" t="s">
        <v>2034</v>
      </c>
      <c r="D23670" s="198" t="s">
        <v>337</v>
      </c>
      <c r="E23670" s="421">
        <v>92843</v>
      </c>
      <c r="F23670" s="413">
        <v>167.28</v>
      </c>
      <c r="G23670" s="414">
        <f t="shared" si="738"/>
        <v>555.01554280248683</v>
      </c>
      <c r="H23670" s="415">
        <f t="shared" si="739"/>
        <v>2.7750777140124341</v>
      </c>
    </row>
    <row r="23671" spans="1:8" ht="15" hidden="1" thickBot="1">
      <c r="A23671" s="409">
        <v>202211</v>
      </c>
      <c r="B23671" s="196" t="s">
        <v>2182</v>
      </c>
      <c r="C23671" s="197" t="s">
        <v>2034</v>
      </c>
      <c r="D23671" s="198" t="s">
        <v>337</v>
      </c>
      <c r="E23671" s="421">
        <v>103131</v>
      </c>
      <c r="F23671" s="413">
        <v>167.28</v>
      </c>
      <c r="G23671" s="414">
        <f t="shared" si="738"/>
        <v>616.51721664275465</v>
      </c>
      <c r="H23671" s="415">
        <f t="shared" si="739"/>
        <v>3.0825860832137733</v>
      </c>
    </row>
    <row r="23672" spans="1:8" ht="15" hidden="1" thickBot="1">
      <c r="A23672" s="409">
        <v>202211</v>
      </c>
      <c r="B23672" s="196" t="s">
        <v>2183</v>
      </c>
      <c r="C23672" s="197" t="s">
        <v>2034</v>
      </c>
      <c r="D23672" s="198" t="s">
        <v>337</v>
      </c>
      <c r="E23672" s="421">
        <v>103131</v>
      </c>
      <c r="F23672" s="413">
        <v>167.28</v>
      </c>
      <c r="G23672" s="414">
        <f t="shared" si="738"/>
        <v>616.51721664275465</v>
      </c>
      <c r="H23672" s="415">
        <f t="shared" si="739"/>
        <v>3.0825860832137733</v>
      </c>
    </row>
    <row r="23673" spans="1:8" ht="15" hidden="1" thickBot="1">
      <c r="A23673" s="409">
        <v>202211</v>
      </c>
      <c r="B23673" s="196" t="s">
        <v>2184</v>
      </c>
      <c r="C23673" s="197" t="s">
        <v>2034</v>
      </c>
      <c r="D23673" s="198" t="s">
        <v>339</v>
      </c>
      <c r="E23673" s="421">
        <v>464</v>
      </c>
      <c r="F23673" s="413">
        <v>167.28</v>
      </c>
      <c r="G23673" s="414">
        <f t="shared" si="738"/>
        <v>2.7737924438067911</v>
      </c>
      <c r="H23673" s="415">
        <f t="shared" si="739"/>
        <v>2.7737924438067911</v>
      </c>
    </row>
    <row r="23674" spans="1:8" ht="15" hidden="1" thickBot="1">
      <c r="A23674" s="409">
        <v>202211</v>
      </c>
      <c r="B23674" s="196" t="s">
        <v>2185</v>
      </c>
      <c r="C23674" s="197" t="s">
        <v>2034</v>
      </c>
      <c r="D23674" s="198" t="s">
        <v>337</v>
      </c>
      <c r="E23674" s="421">
        <v>103131</v>
      </c>
      <c r="F23674" s="413">
        <v>167.28</v>
      </c>
      <c r="G23674" s="414">
        <f t="shared" si="738"/>
        <v>616.51721664275465</v>
      </c>
      <c r="H23674" s="415">
        <f t="shared" si="739"/>
        <v>3.0825860832137733</v>
      </c>
    </row>
    <row r="23675" spans="1:8" ht="15" hidden="1" thickBot="1">
      <c r="A23675" s="409">
        <v>202211</v>
      </c>
      <c r="B23675" s="196" t="s">
        <v>2186</v>
      </c>
      <c r="C23675" s="197" t="s">
        <v>2034</v>
      </c>
      <c r="D23675" s="198" t="s">
        <v>337</v>
      </c>
      <c r="E23675" s="421">
        <v>103056</v>
      </c>
      <c r="F23675" s="413">
        <v>167.28</v>
      </c>
      <c r="G23675" s="414">
        <f t="shared" si="738"/>
        <v>616.0688665710187</v>
      </c>
      <c r="H23675" s="415">
        <f t="shared" si="739"/>
        <v>3.0803443328550935</v>
      </c>
    </row>
    <row r="23676" spans="1:8" ht="15" hidden="1" thickBot="1">
      <c r="A23676" s="409">
        <v>202211</v>
      </c>
      <c r="B23676" s="196" t="s">
        <v>2187</v>
      </c>
      <c r="C23676" s="197" t="s">
        <v>2034</v>
      </c>
      <c r="D23676" s="198" t="s">
        <v>337</v>
      </c>
      <c r="E23676" s="421">
        <v>97263</v>
      </c>
      <c r="F23676" s="413">
        <v>167.28</v>
      </c>
      <c r="G23676" s="414">
        <f t="shared" si="738"/>
        <v>581.43830703012907</v>
      </c>
      <c r="H23676" s="415">
        <f t="shared" si="739"/>
        <v>2.9071915351506452</v>
      </c>
    </row>
    <row r="23677" spans="1:8" ht="15" hidden="1" thickBot="1">
      <c r="A23677" s="409">
        <v>202211</v>
      </c>
      <c r="B23677" s="196" t="s">
        <v>2188</v>
      </c>
      <c r="C23677" s="197" t="s">
        <v>2034</v>
      </c>
      <c r="D23677" s="198" t="s">
        <v>339</v>
      </c>
      <c r="E23677" s="421">
        <v>486</v>
      </c>
      <c r="F23677" s="413">
        <v>167.28</v>
      </c>
      <c r="G23677" s="414">
        <f t="shared" si="738"/>
        <v>2.9053084648493543</v>
      </c>
      <c r="H23677" s="415">
        <f t="shared" si="739"/>
        <v>2.9053084648493543</v>
      </c>
    </row>
    <row r="23678" spans="1:8" ht="15" hidden="1" thickBot="1">
      <c r="A23678" s="409">
        <v>202211</v>
      </c>
      <c r="B23678" s="196" t="s">
        <v>2189</v>
      </c>
      <c r="C23678" s="197" t="s">
        <v>2034</v>
      </c>
      <c r="D23678" s="198" t="s">
        <v>337</v>
      </c>
      <c r="E23678" s="421">
        <v>89471</v>
      </c>
      <c r="F23678" s="413">
        <v>167.28</v>
      </c>
      <c r="G23678" s="414">
        <f t="shared" si="738"/>
        <v>534.85772357723579</v>
      </c>
      <c r="H23678" s="415">
        <f t="shared" si="739"/>
        <v>2.6742886178861789</v>
      </c>
    </row>
    <row r="23679" spans="1:8" ht="15" hidden="1" thickBot="1">
      <c r="A23679" s="409">
        <v>202211</v>
      </c>
      <c r="B23679" s="196" t="s">
        <v>2190</v>
      </c>
      <c r="C23679" s="197" t="s">
        <v>2034</v>
      </c>
      <c r="D23679" s="198" t="s">
        <v>337</v>
      </c>
      <c r="E23679" s="421">
        <v>87082</v>
      </c>
      <c r="F23679" s="413">
        <v>167.28</v>
      </c>
      <c r="G23679" s="414">
        <f t="shared" si="738"/>
        <v>520.57627929220473</v>
      </c>
      <c r="H23679" s="415">
        <f t="shared" si="739"/>
        <v>2.6028813964610236</v>
      </c>
    </row>
    <row r="23680" spans="1:8" ht="15" hidden="1" thickBot="1">
      <c r="A23680" s="409">
        <v>202211</v>
      </c>
      <c r="B23680" s="196" t="s">
        <v>2191</v>
      </c>
      <c r="C23680" s="197" t="s">
        <v>2034</v>
      </c>
      <c r="D23680" s="198" t="s">
        <v>337</v>
      </c>
      <c r="E23680" s="421">
        <v>90338</v>
      </c>
      <c r="F23680" s="413">
        <v>167.28</v>
      </c>
      <c r="G23680" s="414">
        <f t="shared" si="738"/>
        <v>540.04065040650403</v>
      </c>
      <c r="H23680" s="415">
        <f t="shared" si="739"/>
        <v>2.7002032520325203</v>
      </c>
    </row>
    <row r="23681" spans="1:8" ht="15" hidden="1" thickBot="1">
      <c r="A23681" s="409">
        <v>202211</v>
      </c>
      <c r="B23681" s="196" t="s">
        <v>2192</v>
      </c>
      <c r="C23681" s="197" t="s">
        <v>2034</v>
      </c>
      <c r="D23681" s="198" t="s">
        <v>337</v>
      </c>
      <c r="E23681" s="421">
        <v>92768</v>
      </c>
      <c r="F23681" s="413">
        <v>167.28</v>
      </c>
      <c r="G23681" s="414">
        <f t="shared" si="738"/>
        <v>554.56719273075089</v>
      </c>
      <c r="H23681" s="415">
        <f t="shared" si="739"/>
        <v>2.7728359636537543</v>
      </c>
    </row>
    <row r="23682" spans="1:8" ht="15" hidden="1" thickBot="1">
      <c r="A23682" s="409">
        <v>202211</v>
      </c>
      <c r="B23682" s="196" t="s">
        <v>2193</v>
      </c>
      <c r="C23682" s="197" t="s">
        <v>2034</v>
      </c>
      <c r="D23682" s="198" t="s">
        <v>339</v>
      </c>
      <c r="E23682" s="421">
        <v>464</v>
      </c>
      <c r="F23682" s="413">
        <v>167.28</v>
      </c>
      <c r="G23682" s="414">
        <f t="shared" ref="G23682:G23745" si="740">+E23682/F23682</f>
        <v>2.7737924438067911</v>
      </c>
      <c r="H23682" s="415">
        <f t="shared" ref="H23682:H23745" si="741">IF(D23682="TB",G23682/200,IF(D23682="LT",G23682,"VER"))</f>
        <v>2.7737924438067911</v>
      </c>
    </row>
    <row r="23683" spans="1:8" ht="15" hidden="1" thickBot="1">
      <c r="A23683" s="409">
        <v>202211</v>
      </c>
      <c r="B23683" s="196" t="s">
        <v>2194</v>
      </c>
      <c r="C23683" s="197" t="s">
        <v>2034</v>
      </c>
      <c r="D23683" s="198" t="s">
        <v>337</v>
      </c>
      <c r="E23683" s="421">
        <v>76743</v>
      </c>
      <c r="F23683" s="413">
        <v>167.28</v>
      </c>
      <c r="G23683" s="414">
        <f t="shared" si="740"/>
        <v>458.76972740315637</v>
      </c>
      <c r="H23683" s="415">
        <f t="shared" si="741"/>
        <v>2.293848637015782</v>
      </c>
    </row>
    <row r="23684" spans="1:8" ht="15" hidden="1" thickBot="1">
      <c r="A23684" s="409">
        <v>202211</v>
      </c>
      <c r="B23684" s="196" t="s">
        <v>2195</v>
      </c>
      <c r="C23684" s="197" t="s">
        <v>2034</v>
      </c>
      <c r="D23684" s="198" t="s">
        <v>339</v>
      </c>
      <c r="E23684" s="421">
        <v>384</v>
      </c>
      <c r="F23684" s="413">
        <v>167.28</v>
      </c>
      <c r="G23684" s="414">
        <f t="shared" si="740"/>
        <v>2.2955523672883786</v>
      </c>
      <c r="H23684" s="415">
        <f t="shared" si="741"/>
        <v>2.2955523672883786</v>
      </c>
    </row>
    <row r="23685" spans="1:8" ht="15" hidden="1" thickBot="1">
      <c r="A23685" s="409">
        <v>202211</v>
      </c>
      <c r="B23685" s="196" t="s">
        <v>2196</v>
      </c>
      <c r="C23685" s="197" t="s">
        <v>2034</v>
      </c>
      <c r="D23685" s="198" t="s">
        <v>337</v>
      </c>
      <c r="E23685" s="421">
        <v>81735</v>
      </c>
      <c r="F23685" s="413">
        <v>167.28</v>
      </c>
      <c r="G23685" s="414">
        <f t="shared" si="740"/>
        <v>488.61190817790532</v>
      </c>
      <c r="H23685" s="415">
        <f t="shared" si="741"/>
        <v>2.4430595408895268</v>
      </c>
    </row>
    <row r="23686" spans="1:8" ht="15" hidden="1" thickBot="1">
      <c r="A23686" s="409">
        <v>202211</v>
      </c>
      <c r="B23686" s="196" t="s">
        <v>2197</v>
      </c>
      <c r="C23686" s="197" t="s">
        <v>2034</v>
      </c>
      <c r="D23686" s="198" t="s">
        <v>337</v>
      </c>
      <c r="E23686" s="421">
        <v>84617</v>
      </c>
      <c r="F23686" s="413">
        <v>167.28</v>
      </c>
      <c r="G23686" s="414">
        <f t="shared" si="740"/>
        <v>505.84050693448108</v>
      </c>
      <c r="H23686" s="415">
        <f t="shared" si="741"/>
        <v>2.5292025346724056</v>
      </c>
    </row>
    <row r="23687" spans="1:8" ht="15" hidden="1" thickBot="1">
      <c r="A23687" s="409">
        <v>202211</v>
      </c>
      <c r="B23687" s="196" t="s">
        <v>2198</v>
      </c>
      <c r="C23687" s="197" t="s">
        <v>2034</v>
      </c>
      <c r="D23687" s="198" t="s">
        <v>337</v>
      </c>
      <c r="E23687" s="421">
        <v>76743</v>
      </c>
      <c r="F23687" s="413">
        <v>167.28</v>
      </c>
      <c r="G23687" s="414">
        <f t="shared" si="740"/>
        <v>458.76972740315637</v>
      </c>
      <c r="H23687" s="415">
        <f t="shared" si="741"/>
        <v>2.293848637015782</v>
      </c>
    </row>
    <row r="23688" spans="1:8" ht="15" hidden="1" thickBot="1">
      <c r="A23688" s="409">
        <v>202211</v>
      </c>
      <c r="B23688" s="196" t="s">
        <v>2199</v>
      </c>
      <c r="C23688" s="197" t="s">
        <v>2034</v>
      </c>
      <c r="D23688" s="198" t="s">
        <v>339</v>
      </c>
      <c r="E23688" s="421">
        <v>384</v>
      </c>
      <c r="F23688" s="413">
        <v>167.28</v>
      </c>
      <c r="G23688" s="414">
        <f t="shared" si="740"/>
        <v>2.2955523672883786</v>
      </c>
      <c r="H23688" s="415">
        <f t="shared" si="741"/>
        <v>2.2955523672883786</v>
      </c>
    </row>
    <row r="23689" spans="1:8" ht="15" hidden="1" thickBot="1">
      <c r="A23689" s="409">
        <v>202211</v>
      </c>
      <c r="B23689" s="196" t="s">
        <v>2200</v>
      </c>
      <c r="C23689" s="197" t="s">
        <v>2034</v>
      </c>
      <c r="D23689" s="198" t="s">
        <v>337</v>
      </c>
      <c r="E23689" s="421">
        <v>76743</v>
      </c>
      <c r="F23689" s="413">
        <v>167.28</v>
      </c>
      <c r="G23689" s="414">
        <f t="shared" si="740"/>
        <v>458.76972740315637</v>
      </c>
      <c r="H23689" s="415">
        <f t="shared" si="741"/>
        <v>2.293848637015782</v>
      </c>
    </row>
    <row r="23690" spans="1:8" ht="15" hidden="1" thickBot="1">
      <c r="A23690" s="409">
        <v>202211</v>
      </c>
      <c r="B23690" s="196" t="s">
        <v>2201</v>
      </c>
      <c r="C23690" s="197" t="s">
        <v>2034</v>
      </c>
      <c r="D23690" s="198" t="s">
        <v>339</v>
      </c>
      <c r="E23690" s="421">
        <v>384</v>
      </c>
      <c r="F23690" s="413">
        <v>167.28</v>
      </c>
      <c r="G23690" s="414">
        <f t="shared" si="740"/>
        <v>2.2955523672883786</v>
      </c>
      <c r="H23690" s="415">
        <f t="shared" si="741"/>
        <v>2.2955523672883786</v>
      </c>
    </row>
    <row r="23691" spans="1:8" ht="15" hidden="1" thickBot="1">
      <c r="A23691" s="409">
        <v>202211</v>
      </c>
      <c r="B23691" s="196" t="s">
        <v>2202</v>
      </c>
      <c r="C23691" s="197" t="s">
        <v>2034</v>
      </c>
      <c r="D23691" s="198" t="s">
        <v>337</v>
      </c>
      <c r="E23691" s="421">
        <v>79339</v>
      </c>
      <c r="F23691" s="413">
        <v>167.28</v>
      </c>
      <c r="G23691" s="414">
        <f t="shared" si="740"/>
        <v>474.28861788617888</v>
      </c>
      <c r="H23691" s="415">
        <f t="shared" si="741"/>
        <v>2.3714430894308944</v>
      </c>
    </row>
    <row r="23692" spans="1:8" ht="15" hidden="1" thickBot="1">
      <c r="A23692" s="409">
        <v>202211</v>
      </c>
      <c r="B23692" s="196" t="s">
        <v>2203</v>
      </c>
      <c r="C23692" s="197" t="s">
        <v>2034</v>
      </c>
      <c r="D23692" s="198" t="s">
        <v>337</v>
      </c>
      <c r="E23692" s="421">
        <v>111657</v>
      </c>
      <c r="F23692" s="413">
        <v>167.28</v>
      </c>
      <c r="G23692" s="414">
        <f t="shared" si="740"/>
        <v>667.48565279770446</v>
      </c>
      <c r="H23692" s="415">
        <f t="shared" si="741"/>
        <v>3.3374282639885222</v>
      </c>
    </row>
    <row r="23693" spans="1:8" ht="15" hidden="1" thickBot="1">
      <c r="A23693" s="409">
        <v>202211</v>
      </c>
      <c r="B23693" s="196" t="s">
        <v>2204</v>
      </c>
      <c r="C23693" s="197" t="s">
        <v>2034</v>
      </c>
      <c r="D23693" s="198" t="s">
        <v>339</v>
      </c>
      <c r="E23693" s="421">
        <v>558</v>
      </c>
      <c r="F23693" s="413">
        <v>167.28</v>
      </c>
      <c r="G23693" s="414">
        <f t="shared" si="740"/>
        <v>3.3357245337159256</v>
      </c>
      <c r="H23693" s="415">
        <f t="shared" si="741"/>
        <v>3.3357245337159256</v>
      </c>
    </row>
    <row r="23694" spans="1:8" ht="15" hidden="1" thickBot="1">
      <c r="A23694" s="409">
        <v>202211</v>
      </c>
      <c r="B23694" s="196" t="s">
        <v>2205</v>
      </c>
      <c r="C23694" s="197" t="s">
        <v>2034</v>
      </c>
      <c r="D23694" s="198" t="s">
        <v>337</v>
      </c>
      <c r="E23694" s="421">
        <v>123258</v>
      </c>
      <c r="F23694" s="413">
        <v>167.28</v>
      </c>
      <c r="G23694" s="414">
        <f t="shared" si="740"/>
        <v>736.83644189383074</v>
      </c>
      <c r="H23694" s="415">
        <f t="shared" si="741"/>
        <v>3.6841822094691539</v>
      </c>
    </row>
    <row r="23695" spans="1:8" ht="15" hidden="1" thickBot="1">
      <c r="A23695" s="409">
        <v>202211</v>
      </c>
      <c r="B23695" s="196" t="s">
        <v>2206</v>
      </c>
      <c r="C23695" s="197" t="s">
        <v>2034</v>
      </c>
      <c r="D23695" s="198" t="s">
        <v>337</v>
      </c>
      <c r="E23695" s="421">
        <v>93768</v>
      </c>
      <c r="F23695" s="413">
        <v>167.28</v>
      </c>
      <c r="G23695" s="414">
        <f t="shared" si="740"/>
        <v>560.54519368723095</v>
      </c>
      <c r="H23695" s="415">
        <f t="shared" si="741"/>
        <v>2.802725968436155</v>
      </c>
    </row>
    <row r="23696" spans="1:8" ht="15" hidden="1" thickBot="1">
      <c r="A23696" s="409">
        <v>202211</v>
      </c>
      <c r="B23696" s="196" t="s">
        <v>2207</v>
      </c>
      <c r="C23696" s="197" t="s">
        <v>2034</v>
      </c>
      <c r="D23696" s="198" t="s">
        <v>337</v>
      </c>
      <c r="E23696" s="421">
        <v>108782</v>
      </c>
      <c r="F23696" s="413">
        <v>167.28</v>
      </c>
      <c r="G23696" s="414">
        <f t="shared" si="740"/>
        <v>650.29890004782396</v>
      </c>
      <c r="H23696" s="415">
        <f t="shared" si="741"/>
        <v>3.25149450023912</v>
      </c>
    </row>
    <row r="23697" spans="1:8" ht="15" hidden="1" thickBot="1">
      <c r="A23697" s="409">
        <v>202211</v>
      </c>
      <c r="B23697" s="196" t="s">
        <v>2208</v>
      </c>
      <c r="C23697" s="197" t="s">
        <v>2034</v>
      </c>
      <c r="D23697" s="198" t="s">
        <v>339</v>
      </c>
      <c r="E23697" s="421">
        <v>544</v>
      </c>
      <c r="F23697" s="413">
        <v>167.28</v>
      </c>
      <c r="G23697" s="414">
        <f t="shared" si="740"/>
        <v>3.2520325203252032</v>
      </c>
      <c r="H23697" s="415">
        <f t="shared" si="741"/>
        <v>3.2520325203252032</v>
      </c>
    </row>
    <row r="23698" spans="1:8" ht="15" hidden="1" thickBot="1">
      <c r="A23698" s="409">
        <v>202211</v>
      </c>
      <c r="B23698" s="196" t="s">
        <v>2209</v>
      </c>
      <c r="C23698" s="197" t="s">
        <v>2034</v>
      </c>
      <c r="D23698" s="198" t="s">
        <v>337</v>
      </c>
      <c r="E23698" s="421">
        <v>76639</v>
      </c>
      <c r="F23698" s="413">
        <v>167.28</v>
      </c>
      <c r="G23698" s="414">
        <f t="shared" si="740"/>
        <v>458.14801530368243</v>
      </c>
      <c r="H23698" s="415">
        <f t="shared" si="741"/>
        <v>2.290740076518412</v>
      </c>
    </row>
    <row r="23699" spans="1:8" ht="15" hidden="1" thickBot="1">
      <c r="A23699" s="409">
        <v>202211</v>
      </c>
      <c r="B23699" s="196" t="s">
        <v>2210</v>
      </c>
      <c r="C23699" s="197" t="s">
        <v>2034</v>
      </c>
      <c r="D23699" s="198" t="s">
        <v>337</v>
      </c>
      <c r="E23699" s="421">
        <v>76639</v>
      </c>
      <c r="F23699" s="413">
        <v>167.28</v>
      </c>
      <c r="G23699" s="414">
        <f t="shared" si="740"/>
        <v>458.14801530368243</v>
      </c>
      <c r="H23699" s="415">
        <f t="shared" si="741"/>
        <v>2.290740076518412</v>
      </c>
    </row>
    <row r="23700" spans="1:8" ht="15" hidden="1" thickBot="1">
      <c r="A23700" s="409">
        <v>202211</v>
      </c>
      <c r="B23700" s="196" t="s">
        <v>2211</v>
      </c>
      <c r="C23700" s="197" t="s">
        <v>2034</v>
      </c>
      <c r="D23700" s="198" t="s">
        <v>339</v>
      </c>
      <c r="E23700" s="421">
        <v>383</v>
      </c>
      <c r="F23700" s="413">
        <v>167.28</v>
      </c>
      <c r="G23700" s="414">
        <f t="shared" si="740"/>
        <v>2.2895743663318986</v>
      </c>
      <c r="H23700" s="415">
        <f t="shared" si="741"/>
        <v>2.2895743663318986</v>
      </c>
    </row>
    <row r="23701" spans="1:8" ht="15" hidden="1" thickBot="1">
      <c r="A23701" s="409">
        <v>202211</v>
      </c>
      <c r="B23701" s="196" t="s">
        <v>2212</v>
      </c>
      <c r="C23701" s="197" t="s">
        <v>2034</v>
      </c>
      <c r="D23701" s="198" t="s">
        <v>337</v>
      </c>
      <c r="E23701" s="421">
        <v>76639</v>
      </c>
      <c r="F23701" s="413">
        <v>167.28</v>
      </c>
      <c r="G23701" s="414">
        <f t="shared" si="740"/>
        <v>458.14801530368243</v>
      </c>
      <c r="H23701" s="415">
        <f t="shared" si="741"/>
        <v>2.290740076518412</v>
      </c>
    </row>
    <row r="23702" spans="1:8" ht="15" hidden="1" thickBot="1">
      <c r="A23702" s="409">
        <v>202211</v>
      </c>
      <c r="B23702" s="196" t="s">
        <v>2213</v>
      </c>
      <c r="C23702" s="197" t="s">
        <v>2034</v>
      </c>
      <c r="D23702" s="198" t="s">
        <v>337</v>
      </c>
      <c r="E23702" s="421">
        <v>76639</v>
      </c>
      <c r="F23702" s="413">
        <v>167.28</v>
      </c>
      <c r="G23702" s="414">
        <f t="shared" si="740"/>
        <v>458.14801530368243</v>
      </c>
      <c r="H23702" s="415">
        <f t="shared" si="741"/>
        <v>2.290740076518412</v>
      </c>
    </row>
    <row r="23703" spans="1:8" ht="15" hidden="1" thickBot="1">
      <c r="A23703" s="409">
        <v>202211</v>
      </c>
      <c r="B23703" s="196" t="s">
        <v>2214</v>
      </c>
      <c r="C23703" s="197" t="s">
        <v>2034</v>
      </c>
      <c r="D23703" s="198" t="s">
        <v>337</v>
      </c>
      <c r="E23703" s="421">
        <v>76639</v>
      </c>
      <c r="F23703" s="413">
        <v>167.28</v>
      </c>
      <c r="G23703" s="414">
        <f t="shared" si="740"/>
        <v>458.14801530368243</v>
      </c>
      <c r="H23703" s="415">
        <f t="shared" si="741"/>
        <v>2.290740076518412</v>
      </c>
    </row>
    <row r="23704" spans="1:8" ht="15" hidden="1" thickBot="1">
      <c r="A23704" s="409">
        <v>202211</v>
      </c>
      <c r="B23704" s="196" t="s">
        <v>2215</v>
      </c>
      <c r="C23704" s="197" t="s">
        <v>2034</v>
      </c>
      <c r="D23704" s="198" t="s">
        <v>339</v>
      </c>
      <c r="E23704" s="421">
        <v>383</v>
      </c>
      <c r="F23704" s="413">
        <v>167.28</v>
      </c>
      <c r="G23704" s="414">
        <f t="shared" si="740"/>
        <v>2.2895743663318986</v>
      </c>
      <c r="H23704" s="415">
        <f t="shared" si="741"/>
        <v>2.2895743663318986</v>
      </c>
    </row>
    <row r="23705" spans="1:8" ht="15" hidden="1" thickBot="1">
      <c r="A23705" s="409">
        <v>202211</v>
      </c>
      <c r="B23705" s="196" t="s">
        <v>2216</v>
      </c>
      <c r="C23705" s="197" t="s">
        <v>2034</v>
      </c>
      <c r="D23705" s="198" t="s">
        <v>337</v>
      </c>
      <c r="E23705" s="421">
        <v>106840</v>
      </c>
      <c r="F23705" s="413">
        <v>167.28</v>
      </c>
      <c r="G23705" s="414">
        <f t="shared" si="740"/>
        <v>638.68962219033949</v>
      </c>
      <c r="H23705" s="415">
        <f t="shared" si="741"/>
        <v>3.1934481109516977</v>
      </c>
    </row>
    <row r="23706" spans="1:8" ht="15" hidden="1" thickBot="1">
      <c r="A23706" s="409">
        <v>202211</v>
      </c>
      <c r="B23706" s="196" t="s">
        <v>2217</v>
      </c>
      <c r="C23706" s="197" t="s">
        <v>2034</v>
      </c>
      <c r="D23706" s="198" t="s">
        <v>339</v>
      </c>
      <c r="E23706" s="421">
        <v>534</v>
      </c>
      <c r="F23706" s="413">
        <v>167.28</v>
      </c>
      <c r="G23706" s="414">
        <f t="shared" si="740"/>
        <v>3.1922525107604018</v>
      </c>
      <c r="H23706" s="415">
        <f t="shared" si="741"/>
        <v>3.1922525107604018</v>
      </c>
    </row>
    <row r="23707" spans="1:8" ht="15" hidden="1" thickBot="1">
      <c r="A23707" s="409">
        <v>202211</v>
      </c>
      <c r="B23707" s="196" t="s">
        <v>2218</v>
      </c>
      <c r="C23707" s="197" t="s">
        <v>2034</v>
      </c>
      <c r="D23707" s="198" t="s">
        <v>337</v>
      </c>
      <c r="E23707" s="421">
        <v>76639</v>
      </c>
      <c r="F23707" s="413">
        <v>167.28</v>
      </c>
      <c r="G23707" s="414">
        <f t="shared" si="740"/>
        <v>458.14801530368243</v>
      </c>
      <c r="H23707" s="415">
        <f t="shared" si="741"/>
        <v>2.290740076518412</v>
      </c>
    </row>
    <row r="23708" spans="1:8" ht="15" hidden="1" thickBot="1">
      <c r="A23708" s="409">
        <v>202211</v>
      </c>
      <c r="B23708" s="196" t="s">
        <v>2219</v>
      </c>
      <c r="C23708" s="197" t="s">
        <v>2034</v>
      </c>
      <c r="D23708" s="198" t="s">
        <v>339</v>
      </c>
      <c r="E23708" s="421">
        <v>383</v>
      </c>
      <c r="F23708" s="413">
        <v>167.28</v>
      </c>
      <c r="G23708" s="414">
        <f t="shared" si="740"/>
        <v>2.2895743663318986</v>
      </c>
      <c r="H23708" s="415">
        <f t="shared" si="741"/>
        <v>2.2895743663318986</v>
      </c>
    </row>
    <row r="23709" spans="1:8" ht="15" hidden="1" thickBot="1">
      <c r="A23709" s="409">
        <v>202211</v>
      </c>
      <c r="B23709" s="196" t="s">
        <v>2220</v>
      </c>
      <c r="C23709" s="197" t="s">
        <v>2034</v>
      </c>
      <c r="D23709" s="198" t="s">
        <v>337</v>
      </c>
      <c r="E23709" s="421">
        <v>78210</v>
      </c>
      <c r="F23709" s="413">
        <v>167.28</v>
      </c>
      <c r="G23709" s="414">
        <f t="shared" si="740"/>
        <v>467.53945480631279</v>
      </c>
      <c r="H23709" s="415">
        <f t="shared" si="741"/>
        <v>2.337697274031564</v>
      </c>
    </row>
    <row r="23710" spans="1:8" ht="15" hidden="1" thickBot="1">
      <c r="A23710" s="409">
        <v>202211</v>
      </c>
      <c r="B23710" s="196" t="s">
        <v>2221</v>
      </c>
      <c r="C23710" s="197" t="s">
        <v>2034</v>
      </c>
      <c r="D23710" s="198" t="s">
        <v>339</v>
      </c>
      <c r="E23710" s="421">
        <v>391</v>
      </c>
      <c r="F23710" s="413">
        <v>167.28</v>
      </c>
      <c r="G23710" s="414">
        <f t="shared" si="740"/>
        <v>2.3373983739837398</v>
      </c>
      <c r="H23710" s="415">
        <f t="shared" si="741"/>
        <v>2.3373983739837398</v>
      </c>
    </row>
    <row r="23711" spans="1:8" ht="15" hidden="1" thickBot="1">
      <c r="A23711" s="409">
        <v>202211</v>
      </c>
      <c r="B23711" s="196" t="s">
        <v>2222</v>
      </c>
      <c r="C23711" s="197" t="s">
        <v>2034</v>
      </c>
      <c r="D23711" s="198" t="s">
        <v>337</v>
      </c>
      <c r="E23711" s="421">
        <v>94328</v>
      </c>
      <c r="F23711" s="413">
        <v>167.28</v>
      </c>
      <c r="G23711" s="414">
        <f t="shared" si="740"/>
        <v>563.89287422285986</v>
      </c>
      <c r="H23711" s="415">
        <f t="shared" si="741"/>
        <v>2.8194643711142993</v>
      </c>
    </row>
    <row r="23712" spans="1:8" ht="15" hidden="1" thickBot="1">
      <c r="A23712" s="409">
        <v>202211</v>
      </c>
      <c r="B23712" s="196" t="s">
        <v>2223</v>
      </c>
      <c r="C23712" s="197" t="s">
        <v>2034</v>
      </c>
      <c r="D23712" s="198" t="s">
        <v>337</v>
      </c>
      <c r="E23712" s="421">
        <v>83746</v>
      </c>
      <c r="F23712" s="413">
        <v>167.28</v>
      </c>
      <c r="G23712" s="414">
        <f t="shared" si="740"/>
        <v>500.63366810138689</v>
      </c>
      <c r="H23712" s="415">
        <f t="shared" si="741"/>
        <v>2.5031683405069343</v>
      </c>
    </row>
    <row r="23713" spans="1:8" ht="15" hidden="1" thickBot="1">
      <c r="A23713" s="409">
        <v>202211</v>
      </c>
      <c r="B23713" s="196" t="s">
        <v>2224</v>
      </c>
      <c r="C23713" s="197" t="s">
        <v>2034</v>
      </c>
      <c r="D23713" s="198" t="s">
        <v>337</v>
      </c>
      <c r="E23713" s="421">
        <v>97168</v>
      </c>
      <c r="F23713" s="413">
        <v>167.28</v>
      </c>
      <c r="G23713" s="414">
        <f t="shared" si="740"/>
        <v>580.87039693926351</v>
      </c>
      <c r="H23713" s="415">
        <f t="shared" si="741"/>
        <v>2.9043519846963175</v>
      </c>
    </row>
    <row r="23714" spans="1:8" ht="15" hidden="1" thickBot="1">
      <c r="A23714" s="409">
        <v>202211</v>
      </c>
      <c r="B23714" s="196" t="s">
        <v>2225</v>
      </c>
      <c r="C23714" s="197" t="s">
        <v>2034</v>
      </c>
      <c r="D23714" s="198" t="s">
        <v>339</v>
      </c>
      <c r="E23714" s="421">
        <v>486</v>
      </c>
      <c r="F23714" s="413">
        <v>167.28</v>
      </c>
      <c r="G23714" s="414">
        <f t="shared" si="740"/>
        <v>2.9053084648493543</v>
      </c>
      <c r="H23714" s="415">
        <f t="shared" si="741"/>
        <v>2.9053084648493543</v>
      </c>
    </row>
    <row r="23715" spans="1:8" ht="15" hidden="1" thickBot="1">
      <c r="A23715" s="409">
        <v>202211</v>
      </c>
      <c r="B23715" s="196" t="s">
        <v>2226</v>
      </c>
      <c r="C23715" s="197" t="s">
        <v>2034</v>
      </c>
      <c r="D23715" s="198" t="s">
        <v>337</v>
      </c>
      <c r="E23715" s="421">
        <v>97396</v>
      </c>
      <c r="F23715" s="413">
        <v>167.28</v>
      </c>
      <c r="G23715" s="414">
        <f t="shared" si="740"/>
        <v>582.233381157341</v>
      </c>
      <c r="H23715" s="415">
        <f t="shared" si="741"/>
        <v>2.9111669057867049</v>
      </c>
    </row>
    <row r="23716" spans="1:8" ht="15" hidden="1" thickBot="1">
      <c r="A23716" s="409">
        <v>202211</v>
      </c>
      <c r="B23716" s="196" t="s">
        <v>2227</v>
      </c>
      <c r="C23716" s="197" t="s">
        <v>2034</v>
      </c>
      <c r="D23716" s="198" t="s">
        <v>337</v>
      </c>
      <c r="E23716" s="421">
        <v>94421</v>
      </c>
      <c r="F23716" s="413">
        <v>167.28</v>
      </c>
      <c r="G23716" s="414">
        <f t="shared" si="740"/>
        <v>564.44882831181258</v>
      </c>
      <c r="H23716" s="415">
        <f t="shared" si="741"/>
        <v>2.8222441415590627</v>
      </c>
    </row>
    <row r="23717" spans="1:8" ht="15" hidden="1" thickBot="1">
      <c r="A23717" s="409">
        <v>202211</v>
      </c>
      <c r="B23717" s="196" t="s">
        <v>2228</v>
      </c>
      <c r="C23717" s="197" t="s">
        <v>2034</v>
      </c>
      <c r="D23717" s="198" t="s">
        <v>337</v>
      </c>
      <c r="E23717" s="421">
        <v>109215</v>
      </c>
      <c r="F23717" s="413">
        <v>167.28</v>
      </c>
      <c r="G23717" s="414">
        <f t="shared" si="740"/>
        <v>652.8873744619799</v>
      </c>
      <c r="H23717" s="415">
        <f t="shared" si="741"/>
        <v>3.2644368723098993</v>
      </c>
    </row>
    <row r="23718" spans="1:8" ht="15" hidden="1" thickBot="1">
      <c r="A23718" s="409">
        <v>202211</v>
      </c>
      <c r="B23718" s="196" t="s">
        <v>2231</v>
      </c>
      <c r="C23718" s="197" t="s">
        <v>2034</v>
      </c>
      <c r="D23718" s="198" t="s">
        <v>2691</v>
      </c>
      <c r="E23718" s="421">
        <v>543</v>
      </c>
      <c r="F23718" s="413">
        <v>167.28</v>
      </c>
      <c r="G23718" s="414">
        <f t="shared" si="740"/>
        <v>3.2460545193687231</v>
      </c>
      <c r="H23718" s="415" t="str">
        <f t="shared" si="741"/>
        <v>VER</v>
      </c>
    </row>
    <row r="23719" spans="1:8" ht="15" hidden="1" thickBot="1">
      <c r="A23719" s="409">
        <v>202211</v>
      </c>
      <c r="B23719" s="196" t="s">
        <v>2232</v>
      </c>
      <c r="C23719" s="197" t="s">
        <v>2034</v>
      </c>
      <c r="D23719" s="198" t="s">
        <v>337</v>
      </c>
      <c r="E23719" s="421">
        <v>104515</v>
      </c>
      <c r="F23719" s="413">
        <v>167.28</v>
      </c>
      <c r="G23719" s="414">
        <f t="shared" si="740"/>
        <v>624.79076996652316</v>
      </c>
      <c r="H23719" s="415">
        <f t="shared" si="741"/>
        <v>3.1239538498326156</v>
      </c>
    </row>
    <row r="23720" spans="1:8" ht="15" hidden="1" thickBot="1">
      <c r="A23720" s="409">
        <v>202211</v>
      </c>
      <c r="B23720" s="196" t="s">
        <v>2233</v>
      </c>
      <c r="C23720" s="197" t="s">
        <v>2034</v>
      </c>
      <c r="D23720" s="198" t="s">
        <v>337</v>
      </c>
      <c r="E23720" s="421">
        <v>94278</v>
      </c>
      <c r="F23720" s="413">
        <v>167.28</v>
      </c>
      <c r="G23720" s="414">
        <f t="shared" si="740"/>
        <v>563.5939741750359</v>
      </c>
      <c r="H23720" s="415">
        <f t="shared" si="741"/>
        <v>2.8179698708751797</v>
      </c>
    </row>
    <row r="23721" spans="1:8" ht="15" hidden="1" thickBot="1">
      <c r="A23721" s="409">
        <v>202211</v>
      </c>
      <c r="B23721" s="196" t="s">
        <v>2234</v>
      </c>
      <c r="C23721" s="197" t="s">
        <v>2034</v>
      </c>
      <c r="D23721" s="198" t="s">
        <v>337</v>
      </c>
      <c r="E23721" s="421">
        <v>91814</v>
      </c>
      <c r="F23721" s="413">
        <v>167.28</v>
      </c>
      <c r="G23721" s="414">
        <f t="shared" si="740"/>
        <v>548.86417981826878</v>
      </c>
      <c r="H23721" s="415">
        <f t="shared" si="741"/>
        <v>2.7443208990913437</v>
      </c>
    </row>
    <row r="23722" spans="1:8" ht="15" hidden="1" thickBot="1">
      <c r="A23722" s="409">
        <v>202211</v>
      </c>
      <c r="B23722" s="196" t="s">
        <v>2235</v>
      </c>
      <c r="C23722" s="197" t="s">
        <v>2034</v>
      </c>
      <c r="D23722" s="198" t="s">
        <v>337</v>
      </c>
      <c r="E23722" s="421">
        <v>102660</v>
      </c>
      <c r="F23722" s="413">
        <v>167.28</v>
      </c>
      <c r="G23722" s="414">
        <f t="shared" si="740"/>
        <v>613.70157819225255</v>
      </c>
      <c r="H23722" s="415">
        <f t="shared" si="741"/>
        <v>3.0685078909612629</v>
      </c>
    </row>
    <row r="23723" spans="1:8" ht="15" hidden="1" thickBot="1">
      <c r="A23723" s="409">
        <v>202211</v>
      </c>
      <c r="B23723" s="196" t="s">
        <v>2236</v>
      </c>
      <c r="C23723" s="197" t="s">
        <v>791</v>
      </c>
      <c r="D23723" s="198" t="s">
        <v>337</v>
      </c>
      <c r="E23723" s="421">
        <v>63724</v>
      </c>
      <c r="F23723" s="413">
        <v>167.28</v>
      </c>
      <c r="G23723" s="414">
        <f t="shared" si="740"/>
        <v>380.94213295074127</v>
      </c>
      <c r="H23723" s="415">
        <f t="shared" si="741"/>
        <v>1.9047106647537064</v>
      </c>
    </row>
    <row r="23724" spans="1:8" ht="15" hidden="1" thickBot="1">
      <c r="A23724" s="409">
        <v>202211</v>
      </c>
      <c r="B23724" s="196" t="s">
        <v>2237</v>
      </c>
      <c r="C23724" s="197" t="s">
        <v>2034</v>
      </c>
      <c r="D23724" s="198" t="s">
        <v>339</v>
      </c>
      <c r="E23724" s="421">
        <v>513</v>
      </c>
      <c r="F23724" s="413">
        <v>167.28</v>
      </c>
      <c r="G23724" s="414">
        <f t="shared" si="740"/>
        <v>3.0667144906743187</v>
      </c>
      <c r="H23724" s="415">
        <f t="shared" si="741"/>
        <v>3.0667144906743187</v>
      </c>
    </row>
    <row r="23725" spans="1:8" ht="15" hidden="1" thickBot="1">
      <c r="A23725" s="409">
        <v>202211</v>
      </c>
      <c r="B23725" s="196" t="s">
        <v>2238</v>
      </c>
      <c r="C23725" s="197" t="s">
        <v>2034</v>
      </c>
      <c r="D23725" s="198" t="s">
        <v>337</v>
      </c>
      <c r="E23725" s="421">
        <v>75630</v>
      </c>
      <c r="F23725" s="413">
        <v>167.28</v>
      </c>
      <c r="G23725" s="414">
        <f t="shared" si="740"/>
        <v>452.11621233859398</v>
      </c>
      <c r="H23725" s="415">
        <f t="shared" si="741"/>
        <v>2.26058106169297</v>
      </c>
    </row>
    <row r="23726" spans="1:8" ht="15" hidden="1" thickBot="1">
      <c r="A23726" s="409">
        <v>202211</v>
      </c>
      <c r="B23726" s="196" t="s">
        <v>2776</v>
      </c>
      <c r="C23726" s="197" t="s">
        <v>2777</v>
      </c>
      <c r="D23726" s="198" t="s">
        <v>339</v>
      </c>
      <c r="E23726" s="421">
        <v>378</v>
      </c>
      <c r="F23726" s="413">
        <v>167.28</v>
      </c>
      <c r="G23726" s="414">
        <f t="shared" si="740"/>
        <v>2.2596843615494979</v>
      </c>
      <c r="H23726" s="415">
        <f t="shared" si="741"/>
        <v>2.2596843615494979</v>
      </c>
    </row>
    <row r="23727" spans="1:8" ht="15" hidden="1" thickBot="1">
      <c r="A23727" s="409">
        <v>202211</v>
      </c>
      <c r="B23727" s="196" t="s">
        <v>2239</v>
      </c>
      <c r="C23727" s="197" t="s">
        <v>2034</v>
      </c>
      <c r="D23727" s="198" t="s">
        <v>337</v>
      </c>
      <c r="E23727" s="421">
        <v>75630</v>
      </c>
      <c r="F23727" s="413">
        <v>167.28</v>
      </c>
      <c r="G23727" s="414">
        <f t="shared" si="740"/>
        <v>452.11621233859398</v>
      </c>
      <c r="H23727" s="415">
        <f t="shared" si="741"/>
        <v>2.26058106169297</v>
      </c>
    </row>
    <row r="23728" spans="1:8" ht="15" hidden="1" thickBot="1">
      <c r="A23728" s="409">
        <v>202211</v>
      </c>
      <c r="B23728" s="196" t="s">
        <v>2240</v>
      </c>
      <c r="C23728" s="197" t="s">
        <v>2034</v>
      </c>
      <c r="D23728" s="198" t="s">
        <v>339</v>
      </c>
      <c r="E23728" s="421">
        <v>378</v>
      </c>
      <c r="F23728" s="413">
        <v>167.28</v>
      </c>
      <c r="G23728" s="414">
        <f t="shared" si="740"/>
        <v>2.2596843615494979</v>
      </c>
      <c r="H23728" s="415">
        <f t="shared" si="741"/>
        <v>2.2596843615494979</v>
      </c>
    </row>
    <row r="23729" spans="1:8" ht="15" hidden="1" thickBot="1">
      <c r="A23729" s="409">
        <v>202211</v>
      </c>
      <c r="B23729" s="196" t="s">
        <v>2241</v>
      </c>
      <c r="C23729" s="197" t="s">
        <v>2034</v>
      </c>
      <c r="D23729" s="198" t="s">
        <v>337</v>
      </c>
      <c r="E23729" s="421">
        <v>149962</v>
      </c>
      <c r="F23729" s="413">
        <v>167.28</v>
      </c>
      <c r="G23729" s="414">
        <f t="shared" si="740"/>
        <v>896.47297943567673</v>
      </c>
      <c r="H23729" s="415">
        <f t="shared" si="741"/>
        <v>4.4823648971783836</v>
      </c>
    </row>
    <row r="23730" spans="1:8" ht="15" hidden="1" thickBot="1">
      <c r="A23730" s="409">
        <v>202211</v>
      </c>
      <c r="B23730" s="196" t="s">
        <v>2242</v>
      </c>
      <c r="C23730" s="197" t="s">
        <v>2034</v>
      </c>
      <c r="D23730" s="198" t="s">
        <v>339</v>
      </c>
      <c r="E23730" s="421">
        <v>750</v>
      </c>
      <c r="F23730" s="413">
        <v>167.28</v>
      </c>
      <c r="G23730" s="414">
        <f t="shared" si="740"/>
        <v>4.4835007173601147</v>
      </c>
      <c r="H23730" s="415">
        <f t="shared" si="741"/>
        <v>4.4835007173601147</v>
      </c>
    </row>
    <row r="23731" spans="1:8" ht="15" hidden="1" thickBot="1">
      <c r="A23731" s="409">
        <v>202211</v>
      </c>
      <c r="B23731" s="196" t="s">
        <v>2243</v>
      </c>
      <c r="C23731" s="197" t="s">
        <v>2034</v>
      </c>
      <c r="D23731" s="198" t="s">
        <v>337</v>
      </c>
      <c r="E23731" s="421">
        <v>131239</v>
      </c>
      <c r="F23731" s="413">
        <v>167.28</v>
      </c>
      <c r="G23731" s="414">
        <f t="shared" si="740"/>
        <v>784.54686752749876</v>
      </c>
      <c r="H23731" s="415">
        <f t="shared" si="741"/>
        <v>3.9227343376374937</v>
      </c>
    </row>
    <row r="23732" spans="1:8" ht="15" hidden="1" thickBot="1">
      <c r="A23732" s="409">
        <v>202211</v>
      </c>
      <c r="B23732" s="196" t="s">
        <v>2244</v>
      </c>
      <c r="C23732" s="197" t="s">
        <v>2034</v>
      </c>
      <c r="D23732" s="198" t="s">
        <v>337</v>
      </c>
      <c r="E23732" s="421">
        <v>104515</v>
      </c>
      <c r="F23732" s="413">
        <v>167.28</v>
      </c>
      <c r="G23732" s="414">
        <f t="shared" si="740"/>
        <v>624.79076996652316</v>
      </c>
      <c r="H23732" s="415">
        <f t="shared" si="741"/>
        <v>3.1239538498326156</v>
      </c>
    </row>
    <row r="23733" spans="1:8" ht="15" hidden="1" thickBot="1">
      <c r="A23733" s="409">
        <v>202211</v>
      </c>
      <c r="B23733" s="196" t="s">
        <v>2245</v>
      </c>
      <c r="C23733" s="197" t="s">
        <v>2034</v>
      </c>
      <c r="D23733" s="198" t="s">
        <v>337</v>
      </c>
      <c r="E23733" s="421">
        <v>118072</v>
      </c>
      <c r="F23733" s="413">
        <v>167.28</v>
      </c>
      <c r="G23733" s="414">
        <f t="shared" si="740"/>
        <v>705.83452893352467</v>
      </c>
      <c r="H23733" s="415">
        <f t="shared" si="741"/>
        <v>3.5291726446676233</v>
      </c>
    </row>
    <row r="23734" spans="1:8" ht="15" hidden="1" thickBot="1">
      <c r="A23734" s="409">
        <v>202211</v>
      </c>
      <c r="B23734" s="196" t="s">
        <v>2246</v>
      </c>
      <c r="C23734" s="197" t="s">
        <v>2034</v>
      </c>
      <c r="D23734" s="198" t="s">
        <v>339</v>
      </c>
      <c r="E23734" s="421">
        <v>590</v>
      </c>
      <c r="F23734" s="413">
        <v>167.28</v>
      </c>
      <c r="G23734" s="414">
        <f t="shared" si="740"/>
        <v>3.5270205643232901</v>
      </c>
      <c r="H23734" s="415">
        <f t="shared" si="741"/>
        <v>3.5270205643232901</v>
      </c>
    </row>
    <row r="23735" spans="1:8" ht="15" hidden="1" thickBot="1">
      <c r="A23735" s="409">
        <v>202211</v>
      </c>
      <c r="B23735" s="196" t="s">
        <v>2247</v>
      </c>
      <c r="C23735" s="197" t="s">
        <v>2034</v>
      </c>
      <c r="D23735" s="198" t="s">
        <v>337</v>
      </c>
      <c r="E23735" s="421">
        <v>109603</v>
      </c>
      <c r="F23735" s="413">
        <v>167.28</v>
      </c>
      <c r="G23735" s="414">
        <f t="shared" si="740"/>
        <v>655.20683883309425</v>
      </c>
      <c r="H23735" s="415">
        <f t="shared" si="741"/>
        <v>3.2760341941654714</v>
      </c>
    </row>
    <row r="23736" spans="1:8" ht="15" hidden="1" thickBot="1">
      <c r="A23736" s="409">
        <v>202211</v>
      </c>
      <c r="B23736" s="196" t="s">
        <v>2248</v>
      </c>
      <c r="C23736" s="197" t="s">
        <v>2249</v>
      </c>
      <c r="D23736" s="198" t="s">
        <v>337</v>
      </c>
      <c r="E23736" s="421">
        <v>61255</v>
      </c>
      <c r="F23736" s="413">
        <v>167.28</v>
      </c>
      <c r="G23736" s="414">
        <f t="shared" si="740"/>
        <v>366.18244858919178</v>
      </c>
      <c r="H23736" s="415">
        <f t="shared" si="741"/>
        <v>1.830912242945959</v>
      </c>
    </row>
    <row r="23737" spans="1:8" ht="15" hidden="1" thickBot="1">
      <c r="A23737" s="409">
        <v>202211</v>
      </c>
      <c r="B23737" s="196" t="s">
        <v>2250</v>
      </c>
      <c r="C23737" s="197" t="s">
        <v>2251</v>
      </c>
      <c r="D23737" s="198" t="s">
        <v>337</v>
      </c>
      <c r="E23737" s="421">
        <v>11203</v>
      </c>
      <c r="F23737" s="413">
        <v>167.28</v>
      </c>
      <c r="G23737" s="414">
        <f t="shared" si="740"/>
        <v>66.971544715447152</v>
      </c>
      <c r="H23737" s="415">
        <f t="shared" si="741"/>
        <v>0.33485772357723576</v>
      </c>
    </row>
    <row r="23738" spans="1:8" ht="15" hidden="1" thickBot="1">
      <c r="A23738" s="409">
        <v>202211</v>
      </c>
      <c r="B23738" s="196" t="s">
        <v>2252</v>
      </c>
      <c r="C23738" s="197" t="s">
        <v>2251</v>
      </c>
      <c r="D23738" s="198" t="s">
        <v>374</v>
      </c>
      <c r="E23738" s="421">
        <v>0.01</v>
      </c>
      <c r="F23738" s="413">
        <v>167.28</v>
      </c>
      <c r="G23738" s="414">
        <f t="shared" si="740"/>
        <v>5.9780009564801534E-5</v>
      </c>
      <c r="H23738" s="415" t="str">
        <f t="shared" si="741"/>
        <v>VER</v>
      </c>
    </row>
    <row r="23739" spans="1:8" ht="15" hidden="1" thickBot="1">
      <c r="A23739" s="409">
        <v>202211</v>
      </c>
      <c r="B23739" s="196" t="s">
        <v>2253</v>
      </c>
      <c r="C23739" s="197" t="s">
        <v>791</v>
      </c>
      <c r="D23739" s="198" t="s">
        <v>337</v>
      </c>
      <c r="E23739" s="421">
        <v>115893</v>
      </c>
      <c r="F23739" s="413">
        <v>167.28</v>
      </c>
      <c r="G23739" s="414">
        <f t="shared" si="740"/>
        <v>692.80846484935432</v>
      </c>
      <c r="H23739" s="415">
        <f t="shared" si="741"/>
        <v>3.4640423242467717</v>
      </c>
    </row>
    <row r="23740" spans="1:8" ht="15" hidden="1" thickBot="1">
      <c r="A23740" s="409">
        <v>202211</v>
      </c>
      <c r="B23740" s="196" t="s">
        <v>2254</v>
      </c>
      <c r="C23740" s="197" t="s">
        <v>791</v>
      </c>
      <c r="D23740" s="198" t="s">
        <v>337</v>
      </c>
      <c r="E23740" s="421">
        <v>163207</v>
      </c>
      <c r="F23740" s="413">
        <v>167.28</v>
      </c>
      <c r="G23740" s="414">
        <f t="shared" si="740"/>
        <v>975.65160210425631</v>
      </c>
      <c r="H23740" s="415">
        <f t="shared" si="741"/>
        <v>4.8782580105212814</v>
      </c>
    </row>
    <row r="23741" spans="1:8" ht="15" hidden="1" thickBot="1">
      <c r="A23741" s="409">
        <v>202211</v>
      </c>
      <c r="B23741" s="196" t="s">
        <v>2255</v>
      </c>
      <c r="C23741" s="197" t="s">
        <v>791</v>
      </c>
      <c r="D23741" s="198" t="s">
        <v>337</v>
      </c>
      <c r="E23741" s="421">
        <v>76861</v>
      </c>
      <c r="F23741" s="413">
        <v>167.28</v>
      </c>
      <c r="G23741" s="414">
        <f t="shared" si="740"/>
        <v>459.47513151602107</v>
      </c>
      <c r="H23741" s="415">
        <f t="shared" si="741"/>
        <v>2.2973756575801052</v>
      </c>
    </row>
    <row r="23742" spans="1:8" ht="15" hidden="1" thickBot="1">
      <c r="A23742" s="409">
        <v>202211</v>
      </c>
      <c r="B23742" s="196" t="s">
        <v>2256</v>
      </c>
      <c r="C23742" s="197" t="s">
        <v>791</v>
      </c>
      <c r="D23742" s="198" t="s">
        <v>337</v>
      </c>
      <c r="E23742" s="421">
        <v>118003</v>
      </c>
      <c r="F23742" s="413">
        <v>167.28</v>
      </c>
      <c r="G23742" s="414">
        <f t="shared" si="740"/>
        <v>705.42204686752746</v>
      </c>
      <c r="H23742" s="415">
        <f t="shared" si="741"/>
        <v>3.5271102343376373</v>
      </c>
    </row>
    <row r="23743" spans="1:8" ht="15" hidden="1" thickBot="1">
      <c r="A23743" s="409">
        <v>202211</v>
      </c>
      <c r="B23743" s="196" t="s">
        <v>2257</v>
      </c>
      <c r="C23743" s="197" t="s">
        <v>791</v>
      </c>
      <c r="D23743" s="198" t="s">
        <v>337</v>
      </c>
      <c r="E23743" s="421">
        <v>129200</v>
      </c>
      <c r="F23743" s="413">
        <v>167.28</v>
      </c>
      <c r="G23743" s="414">
        <f t="shared" si="740"/>
        <v>772.35772357723579</v>
      </c>
      <c r="H23743" s="415">
        <f t="shared" si="741"/>
        <v>3.8617886178861789</v>
      </c>
    </row>
    <row r="23744" spans="1:8" ht="15" hidden="1" thickBot="1">
      <c r="A23744" s="409">
        <v>202211</v>
      </c>
      <c r="B23744" s="196" t="s">
        <v>2258</v>
      </c>
      <c r="C23744" s="197" t="s">
        <v>791</v>
      </c>
      <c r="D23744" s="198" t="s">
        <v>337</v>
      </c>
      <c r="E23744" s="421">
        <v>129200</v>
      </c>
      <c r="F23744" s="413">
        <v>167.28</v>
      </c>
      <c r="G23744" s="414">
        <f t="shared" si="740"/>
        <v>772.35772357723579</v>
      </c>
      <c r="H23744" s="415">
        <f t="shared" si="741"/>
        <v>3.8617886178861789</v>
      </c>
    </row>
    <row r="23745" spans="1:8" ht="15" hidden="1" thickBot="1">
      <c r="A23745" s="409">
        <v>202211</v>
      </c>
      <c r="B23745" s="196" t="s">
        <v>2259</v>
      </c>
      <c r="C23745" s="197" t="s">
        <v>791</v>
      </c>
      <c r="D23745" s="198" t="s">
        <v>337</v>
      </c>
      <c r="E23745" s="421">
        <v>129200</v>
      </c>
      <c r="F23745" s="413">
        <v>167.28</v>
      </c>
      <c r="G23745" s="414">
        <f t="shared" si="740"/>
        <v>772.35772357723579</v>
      </c>
      <c r="H23745" s="415">
        <f t="shared" si="741"/>
        <v>3.8617886178861789</v>
      </c>
    </row>
    <row r="23746" spans="1:8" ht="15" hidden="1" thickBot="1">
      <c r="A23746" s="409">
        <v>202211</v>
      </c>
      <c r="B23746" s="196" t="s">
        <v>2260</v>
      </c>
      <c r="C23746" s="197" t="s">
        <v>791</v>
      </c>
      <c r="D23746" s="198" t="s">
        <v>339</v>
      </c>
      <c r="E23746" s="421">
        <v>646</v>
      </c>
      <c r="F23746" s="413">
        <v>167.28</v>
      </c>
      <c r="G23746" s="414">
        <f t="shared" ref="G23746:G23809" si="742">+E23746/F23746</f>
        <v>3.8617886178861789</v>
      </c>
      <c r="H23746" s="415">
        <f t="shared" ref="H23746:H23809" si="743">IF(D23746="TB",G23746/200,IF(D23746="LT",G23746,"VER"))</f>
        <v>3.8617886178861789</v>
      </c>
    </row>
    <row r="23747" spans="1:8" ht="15" hidden="1" thickBot="1">
      <c r="A23747" s="409">
        <v>202211</v>
      </c>
      <c r="B23747" s="196" t="s">
        <v>2261</v>
      </c>
      <c r="C23747" s="197" t="s">
        <v>791</v>
      </c>
      <c r="D23747" s="198" t="s">
        <v>337</v>
      </c>
      <c r="E23747" s="421">
        <v>129200</v>
      </c>
      <c r="F23747" s="413">
        <v>167.28</v>
      </c>
      <c r="G23747" s="414">
        <f t="shared" si="742"/>
        <v>772.35772357723579</v>
      </c>
      <c r="H23747" s="415">
        <f t="shared" si="743"/>
        <v>3.8617886178861789</v>
      </c>
    </row>
    <row r="23748" spans="1:8" ht="15" hidden="1" thickBot="1">
      <c r="A23748" s="409">
        <v>202211</v>
      </c>
      <c r="B23748" s="196" t="s">
        <v>2262</v>
      </c>
      <c r="C23748" s="197" t="s">
        <v>791</v>
      </c>
      <c r="D23748" s="198" t="s">
        <v>337</v>
      </c>
      <c r="E23748" s="421">
        <v>192984</v>
      </c>
      <c r="F23748" s="413">
        <v>167.28</v>
      </c>
      <c r="G23748" s="414">
        <f t="shared" si="742"/>
        <v>1153.6585365853659</v>
      </c>
      <c r="H23748" s="415">
        <f t="shared" si="743"/>
        <v>5.7682926829268295</v>
      </c>
    </row>
    <row r="23749" spans="1:8" ht="15" hidden="1" thickBot="1">
      <c r="A23749" s="409">
        <v>202211</v>
      </c>
      <c r="B23749" s="196" t="s">
        <v>2263</v>
      </c>
      <c r="C23749" s="197" t="s">
        <v>791</v>
      </c>
      <c r="D23749" s="198" t="s">
        <v>339</v>
      </c>
      <c r="E23749" s="421">
        <v>965</v>
      </c>
      <c r="F23749" s="413">
        <v>167.28</v>
      </c>
      <c r="G23749" s="414">
        <f t="shared" si="742"/>
        <v>5.7687709230033475</v>
      </c>
      <c r="H23749" s="415">
        <f t="shared" si="743"/>
        <v>5.7687709230033475</v>
      </c>
    </row>
    <row r="23750" spans="1:8" ht="15" hidden="1" thickBot="1">
      <c r="A23750" s="409">
        <v>202211</v>
      </c>
      <c r="B23750" s="196" t="s">
        <v>2264</v>
      </c>
      <c r="C23750" s="197" t="s">
        <v>791</v>
      </c>
      <c r="D23750" s="198" t="s">
        <v>337</v>
      </c>
      <c r="E23750" s="421">
        <v>72706</v>
      </c>
      <c r="F23750" s="413">
        <v>167.28</v>
      </c>
      <c r="G23750" s="414">
        <f t="shared" si="742"/>
        <v>434.636537541846</v>
      </c>
      <c r="H23750" s="415">
        <f t="shared" si="743"/>
        <v>2.1731826877092302</v>
      </c>
    </row>
    <row r="23751" spans="1:8" ht="15" hidden="1" thickBot="1">
      <c r="A23751" s="409">
        <v>202211</v>
      </c>
      <c r="B23751" s="196" t="s">
        <v>2265</v>
      </c>
      <c r="C23751" s="197" t="s">
        <v>791</v>
      </c>
      <c r="D23751" s="198" t="s">
        <v>339</v>
      </c>
      <c r="E23751" s="421">
        <v>364</v>
      </c>
      <c r="F23751" s="413">
        <v>167.28</v>
      </c>
      <c r="G23751" s="414">
        <f t="shared" si="742"/>
        <v>2.1759923481587755</v>
      </c>
      <c r="H23751" s="415">
        <f t="shared" si="743"/>
        <v>2.1759923481587755</v>
      </c>
    </row>
    <row r="23752" spans="1:8" ht="15" hidden="1" thickBot="1">
      <c r="A23752" s="409">
        <v>202211</v>
      </c>
      <c r="B23752" s="196" t="s">
        <v>2266</v>
      </c>
      <c r="C23752" s="197" t="s">
        <v>791</v>
      </c>
      <c r="D23752" s="198" t="s">
        <v>337</v>
      </c>
      <c r="E23752" s="421">
        <v>115833</v>
      </c>
      <c r="F23752" s="413">
        <v>167.28</v>
      </c>
      <c r="G23752" s="414">
        <f t="shared" si="742"/>
        <v>692.44978479196561</v>
      </c>
      <c r="H23752" s="415">
        <f t="shared" si="743"/>
        <v>3.462248923959828</v>
      </c>
    </row>
    <row r="23753" spans="1:8" ht="15" hidden="1" thickBot="1">
      <c r="A23753" s="409">
        <v>202211</v>
      </c>
      <c r="B23753" s="196" t="s">
        <v>2267</v>
      </c>
      <c r="C23753" s="197" t="s">
        <v>791</v>
      </c>
      <c r="D23753" s="198" t="s">
        <v>339</v>
      </c>
      <c r="E23753" s="421">
        <v>579</v>
      </c>
      <c r="F23753" s="413">
        <v>167.28</v>
      </c>
      <c r="G23753" s="414">
        <f t="shared" si="742"/>
        <v>3.4612625538020088</v>
      </c>
      <c r="H23753" s="415">
        <f t="shared" si="743"/>
        <v>3.4612625538020088</v>
      </c>
    </row>
    <row r="23754" spans="1:8" ht="15" hidden="1" thickBot="1">
      <c r="A23754" s="409">
        <v>202211</v>
      </c>
      <c r="B23754" s="196" t="s">
        <v>2268</v>
      </c>
      <c r="C23754" s="197" t="s">
        <v>791</v>
      </c>
      <c r="D23754" s="198" t="s">
        <v>337</v>
      </c>
      <c r="E23754" s="421">
        <v>115431</v>
      </c>
      <c r="F23754" s="413">
        <v>167.28</v>
      </c>
      <c r="G23754" s="414">
        <f t="shared" si="742"/>
        <v>690.0466284074605</v>
      </c>
      <c r="H23754" s="415">
        <f t="shared" si="743"/>
        <v>3.4502331420373027</v>
      </c>
    </row>
    <row r="23755" spans="1:8" ht="15" hidden="1" thickBot="1">
      <c r="A23755" s="409">
        <v>202211</v>
      </c>
      <c r="B23755" s="196" t="s">
        <v>2269</v>
      </c>
      <c r="C23755" s="197" t="s">
        <v>2034</v>
      </c>
      <c r="D23755" s="198" t="s">
        <v>337</v>
      </c>
      <c r="E23755" s="421">
        <v>129547</v>
      </c>
      <c r="F23755" s="413">
        <v>167.28</v>
      </c>
      <c r="G23755" s="414">
        <f t="shared" si="742"/>
        <v>774.43208990913433</v>
      </c>
      <c r="H23755" s="415">
        <f t="shared" si="743"/>
        <v>3.8721604495456718</v>
      </c>
    </row>
    <row r="23756" spans="1:8" ht="15" hidden="1" thickBot="1">
      <c r="A23756" s="409">
        <v>202211</v>
      </c>
      <c r="B23756" s="196" t="s">
        <v>2270</v>
      </c>
      <c r="C23756" s="197" t="s">
        <v>791</v>
      </c>
      <c r="D23756" s="198" t="s">
        <v>337</v>
      </c>
      <c r="E23756" s="421">
        <v>109148</v>
      </c>
      <c r="F23756" s="413">
        <v>167.28</v>
      </c>
      <c r="G23756" s="414">
        <f t="shared" si="742"/>
        <v>652.48684839789576</v>
      </c>
      <c r="H23756" s="415">
        <f t="shared" si="743"/>
        <v>3.262434241989479</v>
      </c>
    </row>
    <row r="23757" spans="1:8" ht="15" hidden="1" thickBot="1">
      <c r="A23757" s="409">
        <v>202211</v>
      </c>
      <c r="B23757" s="196" t="s">
        <v>2271</v>
      </c>
      <c r="C23757" s="197" t="s">
        <v>791</v>
      </c>
      <c r="D23757" s="198" t="s">
        <v>337</v>
      </c>
      <c r="E23757" s="421">
        <v>110095</v>
      </c>
      <c r="F23757" s="413">
        <v>167.28</v>
      </c>
      <c r="G23757" s="414">
        <f t="shared" si="742"/>
        <v>658.14801530368243</v>
      </c>
      <c r="H23757" s="415">
        <f t="shared" si="743"/>
        <v>3.290740076518412</v>
      </c>
    </row>
    <row r="23758" spans="1:8" ht="15" hidden="1" thickBot="1">
      <c r="A23758" s="409">
        <v>202211</v>
      </c>
      <c r="B23758" s="196" t="s">
        <v>2272</v>
      </c>
      <c r="C23758" s="197" t="s">
        <v>791</v>
      </c>
      <c r="D23758" s="198" t="s">
        <v>337</v>
      </c>
      <c r="E23758" s="421">
        <v>169281</v>
      </c>
      <c r="F23758" s="413">
        <v>167.28</v>
      </c>
      <c r="G23758" s="414">
        <f t="shared" si="742"/>
        <v>1011.9619799139168</v>
      </c>
      <c r="H23758" s="415">
        <f t="shared" si="743"/>
        <v>5.0598098995695837</v>
      </c>
    </row>
    <row r="23759" spans="1:8" ht="15" hidden="1" thickBot="1">
      <c r="A23759" s="409">
        <v>202211</v>
      </c>
      <c r="B23759" s="196" t="s">
        <v>2273</v>
      </c>
      <c r="C23759" s="197" t="s">
        <v>791</v>
      </c>
      <c r="D23759" s="198" t="s">
        <v>337</v>
      </c>
      <c r="E23759" s="421">
        <v>129200</v>
      </c>
      <c r="F23759" s="413">
        <v>167.28</v>
      </c>
      <c r="G23759" s="414">
        <f t="shared" si="742"/>
        <v>772.35772357723579</v>
      </c>
      <c r="H23759" s="415">
        <f t="shared" si="743"/>
        <v>3.8617886178861789</v>
      </c>
    </row>
    <row r="23760" spans="1:8" ht="15" hidden="1" thickBot="1">
      <c r="A23760" s="409">
        <v>202211</v>
      </c>
      <c r="B23760" s="196" t="s">
        <v>2274</v>
      </c>
      <c r="C23760" s="197" t="s">
        <v>791</v>
      </c>
      <c r="D23760" s="198" t="s">
        <v>339</v>
      </c>
      <c r="E23760" s="421">
        <v>646</v>
      </c>
      <c r="F23760" s="413">
        <v>167.28</v>
      </c>
      <c r="G23760" s="414">
        <f t="shared" si="742"/>
        <v>3.8617886178861789</v>
      </c>
      <c r="H23760" s="415">
        <f t="shared" si="743"/>
        <v>3.8617886178861789</v>
      </c>
    </row>
    <row r="23761" spans="1:8" ht="15" hidden="1" thickBot="1">
      <c r="A23761" s="409">
        <v>202211</v>
      </c>
      <c r="B23761" s="196" t="s">
        <v>2275</v>
      </c>
      <c r="C23761" s="197" t="s">
        <v>791</v>
      </c>
      <c r="D23761" s="198" t="s">
        <v>337</v>
      </c>
      <c r="E23761" s="421">
        <v>95121</v>
      </c>
      <c r="F23761" s="413">
        <v>167.28</v>
      </c>
      <c r="G23761" s="414">
        <f t="shared" si="742"/>
        <v>568.63342898134863</v>
      </c>
      <c r="H23761" s="415">
        <f t="shared" si="743"/>
        <v>2.8431671449067433</v>
      </c>
    </row>
    <row r="23762" spans="1:8" ht="15" hidden="1" thickBot="1">
      <c r="A23762" s="409">
        <v>202211</v>
      </c>
      <c r="B23762" s="196" t="s">
        <v>2276</v>
      </c>
      <c r="C23762" s="197" t="s">
        <v>791</v>
      </c>
      <c r="D23762" s="198" t="s">
        <v>337</v>
      </c>
      <c r="E23762" s="421">
        <v>157616</v>
      </c>
      <c r="F23762" s="413">
        <v>167.28</v>
      </c>
      <c r="G23762" s="414">
        <f t="shared" si="742"/>
        <v>942.22859875657582</v>
      </c>
      <c r="H23762" s="415">
        <f t="shared" si="743"/>
        <v>4.7111429937828788</v>
      </c>
    </row>
    <row r="23763" spans="1:8" ht="15" hidden="1" thickBot="1">
      <c r="A23763" s="409">
        <v>202211</v>
      </c>
      <c r="B23763" s="196" t="s">
        <v>2277</v>
      </c>
      <c r="C23763" s="197" t="s">
        <v>791</v>
      </c>
      <c r="D23763" s="198" t="s">
        <v>337</v>
      </c>
      <c r="E23763" s="421">
        <v>157616</v>
      </c>
      <c r="F23763" s="413">
        <v>167.28</v>
      </c>
      <c r="G23763" s="414">
        <f t="shared" si="742"/>
        <v>942.22859875657582</v>
      </c>
      <c r="H23763" s="415">
        <f t="shared" si="743"/>
        <v>4.7111429937828788</v>
      </c>
    </row>
    <row r="23764" spans="1:8" ht="15" hidden="1" thickBot="1">
      <c r="A23764" s="409">
        <v>202211</v>
      </c>
      <c r="B23764" s="196" t="s">
        <v>2278</v>
      </c>
      <c r="C23764" s="197" t="s">
        <v>791</v>
      </c>
      <c r="D23764" s="198" t="s">
        <v>337</v>
      </c>
      <c r="E23764" s="421">
        <v>86145</v>
      </c>
      <c r="F23764" s="413">
        <v>167.28</v>
      </c>
      <c r="G23764" s="414">
        <f t="shared" si="742"/>
        <v>514.97489239598281</v>
      </c>
      <c r="H23764" s="415">
        <f t="shared" si="743"/>
        <v>2.5748744619799142</v>
      </c>
    </row>
    <row r="23765" spans="1:8" ht="15" hidden="1" thickBot="1">
      <c r="A23765" s="409">
        <v>202211</v>
      </c>
      <c r="B23765" s="196" t="s">
        <v>2279</v>
      </c>
      <c r="C23765" s="197" t="s">
        <v>791</v>
      </c>
      <c r="D23765" s="198" t="s">
        <v>339</v>
      </c>
      <c r="E23765" s="421">
        <v>431</v>
      </c>
      <c r="F23765" s="413">
        <v>167.28</v>
      </c>
      <c r="G23765" s="414">
        <f t="shared" si="742"/>
        <v>2.5765184122429461</v>
      </c>
      <c r="H23765" s="415">
        <f t="shared" si="743"/>
        <v>2.5765184122429461</v>
      </c>
    </row>
    <row r="23766" spans="1:8" ht="15" hidden="1" thickBot="1">
      <c r="A23766" s="409">
        <v>202211</v>
      </c>
      <c r="B23766" s="196" t="s">
        <v>2280</v>
      </c>
      <c r="C23766" s="197" t="s">
        <v>791</v>
      </c>
      <c r="D23766" s="198" t="s">
        <v>339</v>
      </c>
      <c r="E23766" s="421">
        <v>476</v>
      </c>
      <c r="F23766" s="413">
        <v>167.28</v>
      </c>
      <c r="G23766" s="414">
        <f t="shared" si="742"/>
        <v>2.845528455284553</v>
      </c>
      <c r="H23766" s="415">
        <f t="shared" si="743"/>
        <v>2.845528455284553</v>
      </c>
    </row>
    <row r="23767" spans="1:8" ht="15" hidden="1" thickBot="1">
      <c r="A23767" s="409">
        <v>202211</v>
      </c>
      <c r="B23767" s="196" t="s">
        <v>2281</v>
      </c>
      <c r="C23767" s="197" t="s">
        <v>791</v>
      </c>
      <c r="D23767" s="198" t="s">
        <v>337</v>
      </c>
      <c r="E23767" s="421">
        <v>177060</v>
      </c>
      <c r="F23767" s="413">
        <v>167.28</v>
      </c>
      <c r="G23767" s="414">
        <f t="shared" si="742"/>
        <v>1058.4648493543759</v>
      </c>
      <c r="H23767" s="415">
        <f t="shared" si="743"/>
        <v>5.2923242467718801</v>
      </c>
    </row>
    <row r="23768" spans="1:8" ht="15" hidden="1" thickBot="1">
      <c r="A23768" s="409">
        <v>202211</v>
      </c>
      <c r="B23768" s="196" t="s">
        <v>2282</v>
      </c>
      <c r="C23768" s="197" t="s">
        <v>791</v>
      </c>
      <c r="D23768" s="198" t="s">
        <v>337</v>
      </c>
      <c r="E23768" s="421">
        <v>177060</v>
      </c>
      <c r="F23768" s="413">
        <v>167.28</v>
      </c>
      <c r="G23768" s="414">
        <f t="shared" si="742"/>
        <v>1058.4648493543759</v>
      </c>
      <c r="H23768" s="415">
        <f t="shared" si="743"/>
        <v>5.2923242467718801</v>
      </c>
    </row>
    <row r="23769" spans="1:8" ht="15" hidden="1" thickBot="1">
      <c r="A23769" s="409">
        <v>202211</v>
      </c>
      <c r="B23769" s="196" t="s">
        <v>2283</v>
      </c>
      <c r="C23769" s="197" t="s">
        <v>791</v>
      </c>
      <c r="D23769" s="198" t="s">
        <v>337</v>
      </c>
      <c r="E23769" s="421">
        <v>169281</v>
      </c>
      <c r="F23769" s="413">
        <v>167.28</v>
      </c>
      <c r="G23769" s="414">
        <f t="shared" si="742"/>
        <v>1011.9619799139168</v>
      </c>
      <c r="H23769" s="415">
        <f t="shared" si="743"/>
        <v>5.0598098995695837</v>
      </c>
    </row>
    <row r="23770" spans="1:8" ht="15" hidden="1" thickBot="1">
      <c r="A23770" s="409">
        <v>202211</v>
      </c>
      <c r="B23770" s="196" t="s">
        <v>2284</v>
      </c>
      <c r="C23770" s="197" t="s">
        <v>791</v>
      </c>
      <c r="D23770" s="198" t="s">
        <v>337</v>
      </c>
      <c r="E23770" s="421">
        <v>169281</v>
      </c>
      <c r="F23770" s="413">
        <v>167.28</v>
      </c>
      <c r="G23770" s="414">
        <f t="shared" si="742"/>
        <v>1011.9619799139168</v>
      </c>
      <c r="H23770" s="415">
        <f t="shared" si="743"/>
        <v>5.0598098995695837</v>
      </c>
    </row>
    <row r="23771" spans="1:8" ht="15" hidden="1" thickBot="1">
      <c r="A23771" s="409">
        <v>202211</v>
      </c>
      <c r="B23771" s="196" t="s">
        <v>2285</v>
      </c>
      <c r="C23771" s="197" t="s">
        <v>791</v>
      </c>
      <c r="D23771" s="198" t="s">
        <v>337</v>
      </c>
      <c r="E23771" s="421">
        <v>169281</v>
      </c>
      <c r="F23771" s="413">
        <v>167.28</v>
      </c>
      <c r="G23771" s="414">
        <f t="shared" si="742"/>
        <v>1011.9619799139168</v>
      </c>
      <c r="H23771" s="415">
        <f t="shared" si="743"/>
        <v>5.0598098995695837</v>
      </c>
    </row>
    <row r="23772" spans="1:8" ht="15" hidden="1" thickBot="1">
      <c r="A23772" s="409">
        <v>202211</v>
      </c>
      <c r="B23772" s="196" t="s">
        <v>2286</v>
      </c>
      <c r="C23772" s="197" t="s">
        <v>791</v>
      </c>
      <c r="D23772" s="198" t="s">
        <v>339</v>
      </c>
      <c r="E23772" s="421">
        <v>846</v>
      </c>
      <c r="F23772" s="413">
        <v>167.28</v>
      </c>
      <c r="G23772" s="414">
        <f t="shared" si="742"/>
        <v>5.0573888091822097</v>
      </c>
      <c r="H23772" s="415">
        <f t="shared" si="743"/>
        <v>5.0573888091822097</v>
      </c>
    </row>
    <row r="23773" spans="1:8" ht="15" hidden="1" thickBot="1">
      <c r="A23773" s="409">
        <v>202211</v>
      </c>
      <c r="B23773" s="196" t="s">
        <v>2287</v>
      </c>
      <c r="C23773" s="197" t="s">
        <v>791</v>
      </c>
      <c r="D23773" s="198" t="s">
        <v>337</v>
      </c>
      <c r="E23773" s="421">
        <v>169281</v>
      </c>
      <c r="F23773" s="413">
        <v>167.28</v>
      </c>
      <c r="G23773" s="414">
        <f t="shared" si="742"/>
        <v>1011.9619799139168</v>
      </c>
      <c r="H23773" s="415">
        <f t="shared" si="743"/>
        <v>5.0598098995695837</v>
      </c>
    </row>
    <row r="23774" spans="1:8" ht="15" hidden="1" thickBot="1">
      <c r="A23774" s="409">
        <v>202211</v>
      </c>
      <c r="B23774" s="196" t="s">
        <v>2288</v>
      </c>
      <c r="C23774" s="197" t="s">
        <v>791</v>
      </c>
      <c r="D23774" s="198" t="s">
        <v>337</v>
      </c>
      <c r="E23774" s="421">
        <v>169281</v>
      </c>
      <c r="F23774" s="413">
        <v>167.28</v>
      </c>
      <c r="G23774" s="414">
        <f t="shared" si="742"/>
        <v>1011.9619799139168</v>
      </c>
      <c r="H23774" s="415">
        <f t="shared" si="743"/>
        <v>5.0598098995695837</v>
      </c>
    </row>
    <row r="23775" spans="1:8" ht="15" hidden="1" thickBot="1">
      <c r="A23775" s="409">
        <v>202211</v>
      </c>
      <c r="B23775" s="196" t="s">
        <v>2289</v>
      </c>
      <c r="C23775" s="197" t="s">
        <v>791</v>
      </c>
      <c r="D23775" s="198" t="s">
        <v>337</v>
      </c>
      <c r="E23775" s="421">
        <v>169281</v>
      </c>
      <c r="F23775" s="413">
        <v>167.28</v>
      </c>
      <c r="G23775" s="414">
        <f t="shared" si="742"/>
        <v>1011.9619799139168</v>
      </c>
      <c r="H23775" s="415">
        <f t="shared" si="743"/>
        <v>5.0598098995695837</v>
      </c>
    </row>
    <row r="23776" spans="1:8" ht="15" hidden="1" thickBot="1">
      <c r="A23776" s="409">
        <v>202211</v>
      </c>
      <c r="B23776" s="196" t="s">
        <v>2290</v>
      </c>
      <c r="C23776" s="197" t="s">
        <v>791</v>
      </c>
      <c r="D23776" s="198" t="s">
        <v>337</v>
      </c>
      <c r="E23776" s="421">
        <v>169281</v>
      </c>
      <c r="F23776" s="413">
        <v>167.28</v>
      </c>
      <c r="G23776" s="414">
        <f t="shared" si="742"/>
        <v>1011.9619799139168</v>
      </c>
      <c r="H23776" s="415">
        <f t="shared" si="743"/>
        <v>5.0598098995695837</v>
      </c>
    </row>
    <row r="23777" spans="1:8" ht="15" hidden="1" thickBot="1">
      <c r="A23777" s="409">
        <v>202211</v>
      </c>
      <c r="B23777" s="196" t="s">
        <v>2291</v>
      </c>
      <c r="C23777" s="197" t="s">
        <v>791</v>
      </c>
      <c r="D23777" s="198" t="s">
        <v>339</v>
      </c>
      <c r="E23777" s="421">
        <v>846</v>
      </c>
      <c r="F23777" s="413">
        <v>167.28</v>
      </c>
      <c r="G23777" s="414">
        <f t="shared" si="742"/>
        <v>5.0573888091822097</v>
      </c>
      <c r="H23777" s="415">
        <f t="shared" si="743"/>
        <v>5.0573888091822097</v>
      </c>
    </row>
    <row r="23778" spans="1:8" ht="15" hidden="1" thickBot="1">
      <c r="A23778" s="409">
        <v>202211</v>
      </c>
      <c r="B23778" s="196" t="s">
        <v>2292</v>
      </c>
      <c r="C23778" s="197" t="s">
        <v>791</v>
      </c>
      <c r="D23778" s="198" t="s">
        <v>337</v>
      </c>
      <c r="E23778" s="421">
        <v>147685</v>
      </c>
      <c r="F23778" s="413">
        <v>167.28</v>
      </c>
      <c r="G23778" s="414">
        <f t="shared" si="742"/>
        <v>882.86107125777141</v>
      </c>
      <c r="H23778" s="415">
        <f t="shared" si="743"/>
        <v>4.4143053562888568</v>
      </c>
    </row>
    <row r="23779" spans="1:8" ht="15" hidden="1" thickBot="1">
      <c r="A23779" s="409">
        <v>202211</v>
      </c>
      <c r="B23779" s="196" t="s">
        <v>2293</v>
      </c>
      <c r="C23779" s="197" t="s">
        <v>791</v>
      </c>
      <c r="D23779" s="198" t="s">
        <v>337</v>
      </c>
      <c r="E23779" s="421">
        <v>142650</v>
      </c>
      <c r="F23779" s="413">
        <v>167.28</v>
      </c>
      <c r="G23779" s="414">
        <f t="shared" si="742"/>
        <v>852.76183644189382</v>
      </c>
      <c r="H23779" s="415">
        <f t="shared" si="743"/>
        <v>4.263809182209469</v>
      </c>
    </row>
    <row r="23780" spans="1:8" ht="15" hidden="1" thickBot="1">
      <c r="A23780" s="409">
        <v>202211</v>
      </c>
      <c r="B23780" s="196" t="s">
        <v>2294</v>
      </c>
      <c r="C23780" s="197" t="s">
        <v>791</v>
      </c>
      <c r="D23780" s="198" t="s">
        <v>339</v>
      </c>
      <c r="E23780" s="421">
        <v>713</v>
      </c>
      <c r="F23780" s="413">
        <v>167.28</v>
      </c>
      <c r="G23780" s="414">
        <f t="shared" si="742"/>
        <v>4.2623146819703495</v>
      </c>
      <c r="H23780" s="415">
        <f t="shared" si="743"/>
        <v>4.2623146819703495</v>
      </c>
    </row>
    <row r="23781" spans="1:8" ht="15" hidden="1" thickBot="1">
      <c r="A23781" s="409">
        <v>202211</v>
      </c>
      <c r="B23781" s="196" t="s">
        <v>2295</v>
      </c>
      <c r="C23781" s="197" t="s">
        <v>791</v>
      </c>
      <c r="D23781" s="198" t="s">
        <v>337</v>
      </c>
      <c r="E23781" s="421">
        <v>142783</v>
      </c>
      <c r="F23781" s="413">
        <v>167.28</v>
      </c>
      <c r="G23781" s="414">
        <f t="shared" si="742"/>
        <v>853.55691056910564</v>
      </c>
      <c r="H23781" s="415">
        <f t="shared" si="743"/>
        <v>4.2677845528455283</v>
      </c>
    </row>
    <row r="23782" spans="1:8" ht="15" hidden="1" thickBot="1">
      <c r="A23782" s="409">
        <v>202211</v>
      </c>
      <c r="B23782" s="196" t="s">
        <v>2296</v>
      </c>
      <c r="C23782" s="197" t="s">
        <v>791</v>
      </c>
      <c r="D23782" s="198" t="s">
        <v>339</v>
      </c>
      <c r="E23782" s="421">
        <v>714</v>
      </c>
      <c r="F23782" s="413">
        <v>167.28</v>
      </c>
      <c r="G23782" s="414">
        <f t="shared" si="742"/>
        <v>4.2682926829268295</v>
      </c>
      <c r="H23782" s="415">
        <f t="shared" si="743"/>
        <v>4.2682926829268295</v>
      </c>
    </row>
    <row r="23783" spans="1:8" ht="15" hidden="1" thickBot="1">
      <c r="A23783" s="409">
        <v>202211</v>
      </c>
      <c r="B23783" s="196" t="s">
        <v>2297</v>
      </c>
      <c r="C23783" s="197" t="s">
        <v>791</v>
      </c>
      <c r="D23783" s="198" t="s">
        <v>337</v>
      </c>
      <c r="E23783" s="421">
        <v>157756</v>
      </c>
      <c r="F23783" s="413">
        <v>167.28</v>
      </c>
      <c r="G23783" s="414">
        <f t="shared" si="742"/>
        <v>943.06551889048296</v>
      </c>
      <c r="H23783" s="415">
        <f t="shared" si="743"/>
        <v>4.7153275944524147</v>
      </c>
    </row>
    <row r="23784" spans="1:8" ht="15" hidden="1" thickBot="1">
      <c r="A23784" s="409">
        <v>202211</v>
      </c>
      <c r="B23784" s="196" t="s">
        <v>2298</v>
      </c>
      <c r="C23784" s="197" t="s">
        <v>791</v>
      </c>
      <c r="D23784" s="198" t="s">
        <v>350</v>
      </c>
      <c r="E23784" s="421">
        <v>788779</v>
      </c>
      <c r="F23784" s="413">
        <v>167.28</v>
      </c>
      <c r="G23784" s="414">
        <f t="shared" si="742"/>
        <v>4715.3216164514588</v>
      </c>
      <c r="H23784" s="415" t="str">
        <f t="shared" si="743"/>
        <v>VER</v>
      </c>
    </row>
    <row r="23785" spans="1:8" ht="15" hidden="1" thickBot="1">
      <c r="A23785" s="409">
        <v>202211</v>
      </c>
      <c r="B23785" s="196" t="s">
        <v>2299</v>
      </c>
      <c r="C23785" s="197" t="s">
        <v>791</v>
      </c>
      <c r="D23785" s="198" t="s">
        <v>337</v>
      </c>
      <c r="E23785" s="421">
        <v>157756</v>
      </c>
      <c r="F23785" s="413">
        <v>167.28</v>
      </c>
      <c r="G23785" s="414">
        <f t="shared" si="742"/>
        <v>943.06551889048296</v>
      </c>
      <c r="H23785" s="415">
        <f t="shared" si="743"/>
        <v>4.7153275944524147</v>
      </c>
    </row>
    <row r="23786" spans="1:8" ht="15" hidden="1" thickBot="1">
      <c r="A23786" s="409">
        <v>202211</v>
      </c>
      <c r="B23786" s="196" t="s">
        <v>2300</v>
      </c>
      <c r="C23786" s="197" t="s">
        <v>791</v>
      </c>
      <c r="D23786" s="198" t="s">
        <v>339</v>
      </c>
      <c r="E23786" s="421">
        <v>789</v>
      </c>
      <c r="F23786" s="413">
        <v>167.28</v>
      </c>
      <c r="G23786" s="414">
        <f t="shared" si="742"/>
        <v>4.7166427546628409</v>
      </c>
      <c r="H23786" s="415">
        <f t="shared" si="743"/>
        <v>4.7166427546628409</v>
      </c>
    </row>
    <row r="23787" spans="1:8" ht="15" hidden="1" thickBot="1">
      <c r="A23787" s="409">
        <v>202211</v>
      </c>
      <c r="B23787" s="196" t="s">
        <v>2301</v>
      </c>
      <c r="C23787" s="197" t="s">
        <v>791</v>
      </c>
      <c r="D23787" s="198" t="s">
        <v>337</v>
      </c>
      <c r="E23787" s="421">
        <v>111622</v>
      </c>
      <c r="F23787" s="413">
        <v>167.28</v>
      </c>
      <c r="G23787" s="414">
        <f t="shared" si="742"/>
        <v>667.27642276422762</v>
      </c>
      <c r="H23787" s="415">
        <f t="shared" si="743"/>
        <v>3.3363821138211383</v>
      </c>
    </row>
    <row r="23788" spans="1:8" ht="15" hidden="1" thickBot="1">
      <c r="A23788" s="409">
        <v>202211</v>
      </c>
      <c r="B23788" s="196" t="s">
        <v>2302</v>
      </c>
      <c r="C23788" s="197" t="s">
        <v>791</v>
      </c>
      <c r="D23788" s="198" t="s">
        <v>337</v>
      </c>
      <c r="E23788" s="421">
        <v>169281</v>
      </c>
      <c r="F23788" s="413">
        <v>167.28</v>
      </c>
      <c r="G23788" s="414">
        <f t="shared" si="742"/>
        <v>1011.9619799139168</v>
      </c>
      <c r="H23788" s="415">
        <f t="shared" si="743"/>
        <v>5.0598098995695837</v>
      </c>
    </row>
    <row r="23789" spans="1:8" ht="15" hidden="1" thickBot="1">
      <c r="A23789" s="409">
        <v>202211</v>
      </c>
      <c r="B23789" s="196" t="s">
        <v>2303</v>
      </c>
      <c r="C23789" s="197" t="s">
        <v>2661</v>
      </c>
      <c r="D23789" s="198" t="s">
        <v>339</v>
      </c>
      <c r="E23789" s="421">
        <v>846</v>
      </c>
      <c r="F23789" s="413">
        <v>167.28</v>
      </c>
      <c r="G23789" s="414">
        <f t="shared" si="742"/>
        <v>5.0573888091822097</v>
      </c>
      <c r="H23789" s="415">
        <f t="shared" si="743"/>
        <v>5.0573888091822097</v>
      </c>
    </row>
    <row r="23790" spans="1:8" ht="15" hidden="1" thickBot="1">
      <c r="A23790" s="409">
        <v>202211</v>
      </c>
      <c r="B23790" s="196" t="s">
        <v>2304</v>
      </c>
      <c r="C23790" s="197" t="s">
        <v>791</v>
      </c>
      <c r="D23790" s="198" t="s">
        <v>337</v>
      </c>
      <c r="E23790" s="421">
        <v>142783</v>
      </c>
      <c r="F23790" s="413">
        <v>167.28</v>
      </c>
      <c r="G23790" s="414">
        <f t="shared" si="742"/>
        <v>853.55691056910564</v>
      </c>
      <c r="H23790" s="415">
        <f t="shared" si="743"/>
        <v>4.2677845528455283</v>
      </c>
    </row>
    <row r="23791" spans="1:8" ht="15" hidden="1" thickBot="1">
      <c r="A23791" s="409">
        <v>202211</v>
      </c>
      <c r="B23791" s="196" t="s">
        <v>2305</v>
      </c>
      <c r="C23791" s="197" t="s">
        <v>2661</v>
      </c>
      <c r="D23791" s="198" t="s">
        <v>339</v>
      </c>
      <c r="E23791" s="421">
        <v>714</v>
      </c>
      <c r="F23791" s="413">
        <v>167.28</v>
      </c>
      <c r="G23791" s="414">
        <f t="shared" si="742"/>
        <v>4.2682926829268295</v>
      </c>
      <c r="H23791" s="415">
        <f t="shared" si="743"/>
        <v>4.2682926829268295</v>
      </c>
    </row>
    <row r="23792" spans="1:8" ht="15" hidden="1" thickBot="1">
      <c r="A23792" s="409">
        <v>202211</v>
      </c>
      <c r="B23792" s="196" t="s">
        <v>2306</v>
      </c>
      <c r="C23792" s="197" t="s">
        <v>791</v>
      </c>
      <c r="D23792" s="198" t="s">
        <v>337</v>
      </c>
      <c r="E23792" s="421">
        <v>142650</v>
      </c>
      <c r="F23792" s="413">
        <v>167.28</v>
      </c>
      <c r="G23792" s="414">
        <f t="shared" si="742"/>
        <v>852.76183644189382</v>
      </c>
      <c r="H23792" s="415">
        <f t="shared" si="743"/>
        <v>4.263809182209469</v>
      </c>
    </row>
    <row r="23793" spans="1:8" ht="15" hidden="1" thickBot="1">
      <c r="A23793" s="409">
        <v>202211</v>
      </c>
      <c r="B23793" s="196" t="s">
        <v>2307</v>
      </c>
      <c r="C23793" s="197" t="s">
        <v>791</v>
      </c>
      <c r="D23793" s="198" t="s">
        <v>339</v>
      </c>
      <c r="E23793" s="421">
        <v>713</v>
      </c>
      <c r="F23793" s="413">
        <v>167.28</v>
      </c>
      <c r="G23793" s="414">
        <f t="shared" si="742"/>
        <v>4.2623146819703495</v>
      </c>
      <c r="H23793" s="415">
        <f t="shared" si="743"/>
        <v>4.2623146819703495</v>
      </c>
    </row>
    <row r="23794" spans="1:8" ht="15" hidden="1" thickBot="1">
      <c r="A23794" s="409">
        <v>202211</v>
      </c>
      <c r="B23794" s="196" t="s">
        <v>2308</v>
      </c>
      <c r="C23794" s="197" t="s">
        <v>791</v>
      </c>
      <c r="D23794" s="198" t="s">
        <v>339</v>
      </c>
      <c r="E23794" s="421">
        <v>558</v>
      </c>
      <c r="F23794" s="413">
        <v>167.28</v>
      </c>
      <c r="G23794" s="414">
        <f t="shared" si="742"/>
        <v>3.3357245337159256</v>
      </c>
      <c r="H23794" s="415">
        <f t="shared" si="743"/>
        <v>3.3357245337159256</v>
      </c>
    </row>
    <row r="23795" spans="1:8" ht="15" hidden="1" thickBot="1">
      <c r="A23795" s="409">
        <v>202211</v>
      </c>
      <c r="B23795" s="196" t="s">
        <v>2309</v>
      </c>
      <c r="C23795" s="197" t="s">
        <v>791</v>
      </c>
      <c r="D23795" s="198" t="s">
        <v>337</v>
      </c>
      <c r="E23795" s="421">
        <v>145820</v>
      </c>
      <c r="F23795" s="413">
        <v>167.28</v>
      </c>
      <c r="G23795" s="414">
        <f t="shared" si="742"/>
        <v>871.71209947393595</v>
      </c>
      <c r="H23795" s="415">
        <f t="shared" si="743"/>
        <v>4.3585604973696794</v>
      </c>
    </row>
    <row r="23796" spans="1:8" ht="15" hidden="1" thickBot="1">
      <c r="A23796" s="409">
        <v>202211</v>
      </c>
      <c r="B23796" s="196" t="s">
        <v>2310</v>
      </c>
      <c r="C23796" s="197" t="s">
        <v>791</v>
      </c>
      <c r="D23796" s="198" t="s">
        <v>337</v>
      </c>
      <c r="E23796" s="421">
        <v>75816</v>
      </c>
      <c r="F23796" s="413">
        <v>167.28</v>
      </c>
      <c r="G23796" s="414">
        <f t="shared" si="742"/>
        <v>453.2281205164993</v>
      </c>
      <c r="H23796" s="415">
        <f t="shared" si="743"/>
        <v>2.2661406025824964</v>
      </c>
    </row>
    <row r="23797" spans="1:8" ht="15" hidden="1" thickBot="1">
      <c r="A23797" s="409">
        <v>202211</v>
      </c>
      <c r="B23797" s="196" t="s">
        <v>2311</v>
      </c>
      <c r="C23797" s="197" t="s">
        <v>791</v>
      </c>
      <c r="D23797" s="198" t="s">
        <v>339</v>
      </c>
      <c r="E23797" s="421">
        <v>379</v>
      </c>
      <c r="F23797" s="413">
        <v>167.28</v>
      </c>
      <c r="G23797" s="414">
        <f t="shared" si="742"/>
        <v>2.265662362505978</v>
      </c>
      <c r="H23797" s="415">
        <f t="shared" si="743"/>
        <v>2.265662362505978</v>
      </c>
    </row>
    <row r="23798" spans="1:8" ht="15" hidden="1" thickBot="1">
      <c r="A23798" s="409">
        <v>202211</v>
      </c>
      <c r="B23798" s="196" t="s">
        <v>2312</v>
      </c>
      <c r="C23798" s="197" t="s">
        <v>791</v>
      </c>
      <c r="D23798" s="198" t="s">
        <v>337</v>
      </c>
      <c r="E23798" s="421">
        <v>140411</v>
      </c>
      <c r="F23798" s="413">
        <v>167.28</v>
      </c>
      <c r="G23798" s="414">
        <f t="shared" si="742"/>
        <v>839.37709230033477</v>
      </c>
      <c r="H23798" s="415">
        <f t="shared" si="743"/>
        <v>4.1968854615016742</v>
      </c>
    </row>
    <row r="23799" spans="1:8" ht="15" hidden="1" thickBot="1">
      <c r="A23799" s="409">
        <v>202211</v>
      </c>
      <c r="B23799" s="196" t="s">
        <v>2313</v>
      </c>
      <c r="C23799" s="197" t="s">
        <v>791</v>
      </c>
      <c r="D23799" s="198" t="s">
        <v>339</v>
      </c>
      <c r="E23799" s="421">
        <v>702</v>
      </c>
      <c r="F23799" s="413">
        <v>167.28</v>
      </c>
      <c r="G23799" s="414">
        <f t="shared" si="742"/>
        <v>4.1965566714490672</v>
      </c>
      <c r="H23799" s="415">
        <f t="shared" si="743"/>
        <v>4.1965566714490672</v>
      </c>
    </row>
    <row r="23800" spans="1:8" ht="15" hidden="1" thickBot="1">
      <c r="A23800" s="409">
        <v>202211</v>
      </c>
      <c r="B23800" s="196" t="s">
        <v>2314</v>
      </c>
      <c r="C23800" s="197" t="s">
        <v>791</v>
      </c>
      <c r="D23800" s="198" t="s">
        <v>337</v>
      </c>
      <c r="E23800" s="421">
        <v>186846</v>
      </c>
      <c r="F23800" s="413">
        <v>167.28</v>
      </c>
      <c r="G23800" s="414">
        <f t="shared" si="742"/>
        <v>1116.9655667144907</v>
      </c>
      <c r="H23800" s="415">
        <f t="shared" si="743"/>
        <v>5.5848278335724535</v>
      </c>
    </row>
    <row r="23801" spans="1:8" ht="15" hidden="1" thickBot="1">
      <c r="A23801" s="409">
        <v>202211</v>
      </c>
      <c r="B23801" s="196" t="s">
        <v>2315</v>
      </c>
      <c r="C23801" s="197" t="s">
        <v>791</v>
      </c>
      <c r="D23801" s="198" t="s">
        <v>337</v>
      </c>
      <c r="E23801" s="421">
        <v>186846</v>
      </c>
      <c r="F23801" s="413">
        <v>167.28</v>
      </c>
      <c r="G23801" s="414">
        <f t="shared" si="742"/>
        <v>1116.9655667144907</v>
      </c>
      <c r="H23801" s="415">
        <f t="shared" si="743"/>
        <v>5.5848278335724535</v>
      </c>
    </row>
    <row r="23802" spans="1:8" ht="15" hidden="1" thickBot="1">
      <c r="A23802" s="409">
        <v>202211</v>
      </c>
      <c r="B23802" s="196" t="s">
        <v>2316</v>
      </c>
      <c r="C23802" s="197" t="s">
        <v>791</v>
      </c>
      <c r="D23802" s="198" t="s">
        <v>337</v>
      </c>
      <c r="E23802" s="421">
        <v>86192</v>
      </c>
      <c r="F23802" s="413">
        <v>167.28</v>
      </c>
      <c r="G23802" s="414">
        <f t="shared" si="742"/>
        <v>515.25585844093735</v>
      </c>
      <c r="H23802" s="415">
        <f t="shared" si="743"/>
        <v>2.5762792922046867</v>
      </c>
    </row>
    <row r="23803" spans="1:8" ht="15" hidden="1" thickBot="1">
      <c r="A23803" s="409">
        <v>202211</v>
      </c>
      <c r="B23803" s="196" t="s">
        <v>2317</v>
      </c>
      <c r="C23803" s="197" t="s">
        <v>791</v>
      </c>
      <c r="D23803" s="198" t="s">
        <v>337</v>
      </c>
      <c r="E23803" s="421">
        <v>103369</v>
      </c>
      <c r="F23803" s="413">
        <v>167.28</v>
      </c>
      <c r="G23803" s="414">
        <f t="shared" si="742"/>
        <v>617.93998087039688</v>
      </c>
      <c r="H23803" s="415">
        <f t="shared" si="743"/>
        <v>3.0896999043519844</v>
      </c>
    </row>
    <row r="23804" spans="1:8" ht="15" hidden="1" thickBot="1">
      <c r="A23804" s="409">
        <v>202211</v>
      </c>
      <c r="B23804" s="196" t="s">
        <v>2318</v>
      </c>
      <c r="C23804" s="197" t="s">
        <v>791</v>
      </c>
      <c r="D23804" s="198" t="s">
        <v>337</v>
      </c>
      <c r="E23804" s="421">
        <v>123658</v>
      </c>
      <c r="F23804" s="413">
        <v>167.28</v>
      </c>
      <c r="G23804" s="414">
        <f t="shared" si="742"/>
        <v>739.22764227642278</v>
      </c>
      <c r="H23804" s="415">
        <f t="shared" si="743"/>
        <v>3.696138211382114</v>
      </c>
    </row>
    <row r="23805" spans="1:8" ht="15" hidden="1" thickBot="1">
      <c r="A23805" s="409">
        <v>202211</v>
      </c>
      <c r="B23805" s="196" t="s">
        <v>2319</v>
      </c>
      <c r="C23805" s="197" t="s">
        <v>791</v>
      </c>
      <c r="D23805" s="198" t="s">
        <v>337</v>
      </c>
      <c r="E23805" s="421">
        <v>15062</v>
      </c>
      <c r="F23805" s="413">
        <v>167.28</v>
      </c>
      <c r="G23805" s="414">
        <f t="shared" si="742"/>
        <v>90.040650406504071</v>
      </c>
      <c r="H23805" s="415">
        <f t="shared" si="743"/>
        <v>0.45020325203252037</v>
      </c>
    </row>
    <row r="23806" spans="1:8" ht="15" hidden="1" thickBot="1">
      <c r="A23806" s="409">
        <v>202211</v>
      </c>
      <c r="B23806" s="196" t="s">
        <v>2320</v>
      </c>
      <c r="C23806" s="197" t="s">
        <v>791</v>
      </c>
      <c r="D23806" s="198" t="s">
        <v>337</v>
      </c>
      <c r="E23806" s="421">
        <v>184568</v>
      </c>
      <c r="F23806" s="413">
        <v>167.28</v>
      </c>
      <c r="G23806" s="414">
        <f t="shared" si="742"/>
        <v>1103.3476805356288</v>
      </c>
      <c r="H23806" s="415">
        <f t="shared" si="743"/>
        <v>5.5167384026781443</v>
      </c>
    </row>
    <row r="23807" spans="1:8" ht="15" hidden="1" thickBot="1">
      <c r="A23807" s="409">
        <v>202211</v>
      </c>
      <c r="B23807" s="196" t="s">
        <v>2321</v>
      </c>
      <c r="C23807" s="197" t="s">
        <v>791</v>
      </c>
      <c r="D23807" s="198" t="s">
        <v>337</v>
      </c>
      <c r="E23807" s="421">
        <v>105036</v>
      </c>
      <c r="F23807" s="413">
        <v>167.28</v>
      </c>
      <c r="G23807" s="414">
        <f t="shared" si="742"/>
        <v>627.90530846484933</v>
      </c>
      <c r="H23807" s="415">
        <f t="shared" si="743"/>
        <v>3.1395265423242464</v>
      </c>
    </row>
    <row r="23808" spans="1:8" ht="15" hidden="1" thickBot="1">
      <c r="A23808" s="409">
        <v>202211</v>
      </c>
      <c r="B23808" s="196" t="s">
        <v>2322</v>
      </c>
      <c r="C23808" s="197" t="s">
        <v>791</v>
      </c>
      <c r="D23808" s="198" t="s">
        <v>337</v>
      </c>
      <c r="E23808" s="421">
        <v>87068</v>
      </c>
      <c r="F23808" s="413">
        <v>167.28</v>
      </c>
      <c r="G23808" s="414">
        <f t="shared" si="742"/>
        <v>520.49258727881397</v>
      </c>
      <c r="H23808" s="415">
        <f t="shared" si="743"/>
        <v>2.6024629363940699</v>
      </c>
    </row>
    <row r="23809" spans="1:8" ht="15" hidden="1" thickBot="1">
      <c r="A23809" s="409">
        <v>202211</v>
      </c>
      <c r="B23809" s="196" t="s">
        <v>2323</v>
      </c>
      <c r="C23809" s="197" t="s">
        <v>791</v>
      </c>
      <c r="D23809" s="198" t="s">
        <v>337</v>
      </c>
      <c r="E23809" s="421">
        <v>84503</v>
      </c>
      <c r="F23809" s="413">
        <v>167.28</v>
      </c>
      <c r="G23809" s="414">
        <f t="shared" si="742"/>
        <v>505.15901482544234</v>
      </c>
      <c r="H23809" s="415">
        <f t="shared" si="743"/>
        <v>2.5257950741272115</v>
      </c>
    </row>
    <row r="23810" spans="1:8" ht="15" hidden="1" thickBot="1">
      <c r="A23810" s="409">
        <v>202211</v>
      </c>
      <c r="B23810" s="196" t="s">
        <v>2324</v>
      </c>
      <c r="C23810" s="197" t="s">
        <v>791</v>
      </c>
      <c r="D23810" s="198" t="s">
        <v>337</v>
      </c>
      <c r="E23810" s="421">
        <v>137345</v>
      </c>
      <c r="F23810" s="413">
        <v>167.28</v>
      </c>
      <c r="G23810" s="414">
        <f t="shared" ref="G23810:G23873" si="744">+E23810/F23810</f>
        <v>821.04854136776657</v>
      </c>
      <c r="H23810" s="415">
        <f t="shared" ref="H23810:H23873" si="745">IF(D23810="TB",G23810/200,IF(D23810="LT",G23810,"VER"))</f>
        <v>4.1052427068388333</v>
      </c>
    </row>
    <row r="23811" spans="1:8" ht="15" hidden="1" thickBot="1">
      <c r="A23811" s="409">
        <v>202211</v>
      </c>
      <c r="B23811" s="196" t="s">
        <v>2325</v>
      </c>
      <c r="C23811" s="197" t="s">
        <v>791</v>
      </c>
      <c r="D23811" s="198" t="s">
        <v>339</v>
      </c>
      <c r="E23811" s="421">
        <v>687</v>
      </c>
      <c r="F23811" s="413">
        <v>167.28</v>
      </c>
      <c r="G23811" s="414">
        <f t="shared" si="744"/>
        <v>4.1068866571018647</v>
      </c>
      <c r="H23811" s="415">
        <f t="shared" si="745"/>
        <v>4.1068866571018647</v>
      </c>
    </row>
    <row r="23812" spans="1:8" ht="15" hidden="1" thickBot="1">
      <c r="A23812" s="409">
        <v>202211</v>
      </c>
      <c r="B23812" s="196" t="s">
        <v>2326</v>
      </c>
      <c r="C23812" s="197" t="s">
        <v>791</v>
      </c>
      <c r="D23812" s="198" t="s">
        <v>337</v>
      </c>
      <c r="E23812" s="421">
        <v>137345</v>
      </c>
      <c r="F23812" s="413">
        <v>167.28</v>
      </c>
      <c r="G23812" s="414">
        <f t="shared" si="744"/>
        <v>821.04854136776657</v>
      </c>
      <c r="H23812" s="415">
        <f t="shared" si="745"/>
        <v>4.1052427068388333</v>
      </c>
    </row>
    <row r="23813" spans="1:8" ht="15" hidden="1" thickBot="1">
      <c r="A23813" s="409">
        <v>202211</v>
      </c>
      <c r="B23813" s="196" t="s">
        <v>2327</v>
      </c>
      <c r="C23813" s="197" t="s">
        <v>791</v>
      </c>
      <c r="D23813" s="198" t="s">
        <v>339</v>
      </c>
      <c r="E23813" s="421">
        <v>687</v>
      </c>
      <c r="F23813" s="413">
        <v>167.28</v>
      </c>
      <c r="G23813" s="414">
        <f t="shared" si="744"/>
        <v>4.1068866571018647</v>
      </c>
      <c r="H23813" s="415">
        <f t="shared" si="745"/>
        <v>4.1068866571018647</v>
      </c>
    </row>
    <row r="23814" spans="1:8" ht="15" hidden="1" thickBot="1">
      <c r="A23814" s="409">
        <v>202211</v>
      </c>
      <c r="B23814" s="196" t="s">
        <v>2328</v>
      </c>
      <c r="C23814" s="197" t="s">
        <v>791</v>
      </c>
      <c r="D23814" s="198" t="s">
        <v>337</v>
      </c>
      <c r="E23814" s="421">
        <v>108767</v>
      </c>
      <c r="F23814" s="413">
        <v>167.28</v>
      </c>
      <c r="G23814" s="414">
        <f t="shared" si="744"/>
        <v>650.20923003347684</v>
      </c>
      <c r="H23814" s="415">
        <f t="shared" si="745"/>
        <v>3.2510461501673844</v>
      </c>
    </row>
    <row r="23815" spans="1:8" ht="15" hidden="1" thickBot="1">
      <c r="A23815" s="409">
        <v>202211</v>
      </c>
      <c r="B23815" s="196" t="s">
        <v>2329</v>
      </c>
      <c r="C23815" s="197" t="s">
        <v>791</v>
      </c>
      <c r="D23815" s="198" t="s">
        <v>339</v>
      </c>
      <c r="E23815" s="421">
        <v>525</v>
      </c>
      <c r="F23815" s="413">
        <v>167.28</v>
      </c>
      <c r="G23815" s="414">
        <f t="shared" si="744"/>
        <v>3.1384505021520801</v>
      </c>
      <c r="H23815" s="415">
        <f t="shared" si="745"/>
        <v>3.1384505021520801</v>
      </c>
    </row>
    <row r="23816" spans="1:8" ht="15" hidden="1" thickBot="1">
      <c r="A23816" s="409">
        <v>202211</v>
      </c>
      <c r="B23816" s="196" t="s">
        <v>2330</v>
      </c>
      <c r="C23816" s="197" t="s">
        <v>791</v>
      </c>
      <c r="D23816" s="198" t="s">
        <v>337</v>
      </c>
      <c r="E23816" s="421">
        <v>101231</v>
      </c>
      <c r="F23816" s="413">
        <v>167.28</v>
      </c>
      <c r="G23816" s="414">
        <f t="shared" si="744"/>
        <v>605.15901482544234</v>
      </c>
      <c r="H23816" s="415">
        <f t="shared" si="745"/>
        <v>3.0257950741272115</v>
      </c>
    </row>
    <row r="23817" spans="1:8" ht="15" hidden="1" thickBot="1">
      <c r="A23817" s="409">
        <v>202211</v>
      </c>
      <c r="B23817" s="196" t="s">
        <v>2331</v>
      </c>
      <c r="C23817" s="197" t="s">
        <v>791</v>
      </c>
      <c r="D23817" s="198" t="s">
        <v>337</v>
      </c>
      <c r="E23817" s="421">
        <v>108767</v>
      </c>
      <c r="F23817" s="413">
        <v>167.28</v>
      </c>
      <c r="G23817" s="414">
        <f t="shared" si="744"/>
        <v>650.20923003347684</v>
      </c>
      <c r="H23817" s="415">
        <f t="shared" si="745"/>
        <v>3.2510461501673844</v>
      </c>
    </row>
    <row r="23818" spans="1:8" ht="15" hidden="1" thickBot="1">
      <c r="A23818" s="409">
        <v>202211</v>
      </c>
      <c r="B23818" s="196" t="s">
        <v>2332</v>
      </c>
      <c r="C23818" s="197" t="s">
        <v>791</v>
      </c>
      <c r="D23818" s="198" t="s">
        <v>339</v>
      </c>
      <c r="E23818" s="421">
        <v>544</v>
      </c>
      <c r="F23818" s="413">
        <v>167.28</v>
      </c>
      <c r="G23818" s="414">
        <f t="shared" si="744"/>
        <v>3.2520325203252032</v>
      </c>
      <c r="H23818" s="415">
        <f t="shared" si="745"/>
        <v>3.2520325203252032</v>
      </c>
    </row>
    <row r="23819" spans="1:8" ht="15" hidden="1" thickBot="1">
      <c r="A23819" s="409">
        <v>202211</v>
      </c>
      <c r="B23819" s="196" t="s">
        <v>2333</v>
      </c>
      <c r="C23819" s="197" t="s">
        <v>791</v>
      </c>
      <c r="D23819" s="198" t="s">
        <v>337</v>
      </c>
      <c r="E23819" s="421">
        <v>107841</v>
      </c>
      <c r="F23819" s="413">
        <v>167.28</v>
      </c>
      <c r="G23819" s="414">
        <f t="shared" si="744"/>
        <v>644.67360114777614</v>
      </c>
      <c r="H23819" s="415">
        <f t="shared" si="745"/>
        <v>3.2233680057388807</v>
      </c>
    </row>
    <row r="23820" spans="1:8" ht="15" hidden="1" thickBot="1">
      <c r="A23820" s="409">
        <v>202211</v>
      </c>
      <c r="B23820" s="196" t="s">
        <v>2334</v>
      </c>
      <c r="C23820" s="197" t="s">
        <v>791</v>
      </c>
      <c r="D23820" s="198" t="s">
        <v>337</v>
      </c>
      <c r="E23820" s="421">
        <v>108767</v>
      </c>
      <c r="F23820" s="413">
        <v>167.28</v>
      </c>
      <c r="G23820" s="414">
        <f t="shared" si="744"/>
        <v>650.20923003347684</v>
      </c>
      <c r="H23820" s="415">
        <f t="shared" si="745"/>
        <v>3.2510461501673844</v>
      </c>
    </row>
    <row r="23821" spans="1:8" ht="15" hidden="1" thickBot="1">
      <c r="A23821" s="409">
        <v>202211</v>
      </c>
      <c r="B23821" s="196" t="s">
        <v>2335</v>
      </c>
      <c r="C23821" s="197" t="s">
        <v>791</v>
      </c>
      <c r="D23821" s="198" t="s">
        <v>337</v>
      </c>
      <c r="E23821" s="421">
        <v>107007</v>
      </c>
      <c r="F23821" s="413">
        <v>167.28</v>
      </c>
      <c r="G23821" s="414">
        <f t="shared" si="744"/>
        <v>639.68794835007168</v>
      </c>
      <c r="H23821" s="415">
        <f t="shared" si="745"/>
        <v>3.1984397417503585</v>
      </c>
    </row>
    <row r="23822" spans="1:8" ht="15" hidden="1" thickBot="1">
      <c r="A23822" s="409">
        <v>202211</v>
      </c>
      <c r="B23822" s="196" t="s">
        <v>2336</v>
      </c>
      <c r="C23822" s="197" t="s">
        <v>791</v>
      </c>
      <c r="D23822" s="198" t="s">
        <v>337</v>
      </c>
      <c r="E23822" s="421">
        <v>132679</v>
      </c>
      <c r="F23822" s="413">
        <v>167.28</v>
      </c>
      <c r="G23822" s="414">
        <f t="shared" si="744"/>
        <v>793.1551889048302</v>
      </c>
      <c r="H23822" s="415">
        <f t="shared" si="745"/>
        <v>3.9657759445241512</v>
      </c>
    </row>
    <row r="23823" spans="1:8" ht="15" hidden="1" thickBot="1">
      <c r="A23823" s="409">
        <v>202211</v>
      </c>
      <c r="B23823" s="196" t="s">
        <v>2337</v>
      </c>
      <c r="C23823" s="197" t="s">
        <v>791</v>
      </c>
      <c r="D23823" s="198" t="s">
        <v>337</v>
      </c>
      <c r="E23823" s="421">
        <v>23996</v>
      </c>
      <c r="F23823" s="413">
        <v>167.28</v>
      </c>
      <c r="G23823" s="414">
        <f t="shared" si="744"/>
        <v>143.44811095169774</v>
      </c>
      <c r="H23823" s="415">
        <f t="shared" si="745"/>
        <v>0.71724055475848869</v>
      </c>
    </row>
    <row r="23824" spans="1:8" ht="15" hidden="1" thickBot="1">
      <c r="A23824" s="409">
        <v>202211</v>
      </c>
      <c r="B23824" s="196" t="s">
        <v>2338</v>
      </c>
      <c r="C23824" s="197" t="s">
        <v>791</v>
      </c>
      <c r="D23824" s="198" t="s">
        <v>337</v>
      </c>
      <c r="E23824" s="421">
        <v>105036</v>
      </c>
      <c r="F23824" s="413">
        <v>167.28</v>
      </c>
      <c r="G23824" s="414">
        <f t="shared" si="744"/>
        <v>627.90530846484933</v>
      </c>
      <c r="H23824" s="415">
        <f t="shared" si="745"/>
        <v>3.1395265423242464</v>
      </c>
    </row>
    <row r="23825" spans="1:8" ht="15" hidden="1" thickBot="1">
      <c r="A23825" s="409">
        <v>202211</v>
      </c>
      <c r="B23825" s="196" t="s">
        <v>2339</v>
      </c>
      <c r="C23825" s="197" t="s">
        <v>791</v>
      </c>
      <c r="D23825" s="198" t="s">
        <v>337</v>
      </c>
      <c r="E23825" s="421">
        <v>103425</v>
      </c>
      <c r="F23825" s="413">
        <v>167.28</v>
      </c>
      <c r="G23825" s="414">
        <f t="shared" si="744"/>
        <v>618.27474892395981</v>
      </c>
      <c r="H23825" s="415">
        <f t="shared" si="745"/>
        <v>3.0913737446197991</v>
      </c>
    </row>
    <row r="23826" spans="1:8" ht="15" hidden="1" thickBot="1">
      <c r="A23826" s="409">
        <v>202211</v>
      </c>
      <c r="B23826" s="196" t="s">
        <v>2340</v>
      </c>
      <c r="C23826" s="197" t="s">
        <v>791</v>
      </c>
      <c r="D23826" s="198" t="s">
        <v>337</v>
      </c>
      <c r="E23826" s="421">
        <v>99050</v>
      </c>
      <c r="F23826" s="413">
        <v>167.28</v>
      </c>
      <c r="G23826" s="414">
        <f t="shared" si="744"/>
        <v>592.12099473935916</v>
      </c>
      <c r="H23826" s="415">
        <f t="shared" si="745"/>
        <v>2.9606049736967956</v>
      </c>
    </row>
    <row r="23827" spans="1:8" ht="15" hidden="1" thickBot="1">
      <c r="A23827" s="409">
        <v>202211</v>
      </c>
      <c r="B23827" s="196" t="s">
        <v>2341</v>
      </c>
      <c r="C23827" s="197" t="s">
        <v>791</v>
      </c>
      <c r="D23827" s="198" t="s">
        <v>337</v>
      </c>
      <c r="E23827" s="421">
        <v>24539</v>
      </c>
      <c r="F23827" s="413">
        <v>167.28</v>
      </c>
      <c r="G23827" s="414">
        <f t="shared" si="744"/>
        <v>146.69416547106647</v>
      </c>
      <c r="H23827" s="415">
        <f t="shared" si="745"/>
        <v>0.73347082735533231</v>
      </c>
    </row>
    <row r="23828" spans="1:8" ht="15" hidden="1" thickBot="1">
      <c r="A23828" s="409">
        <v>202211</v>
      </c>
      <c r="B23828" s="196" t="s">
        <v>2342</v>
      </c>
      <c r="C23828" s="197" t="s">
        <v>791</v>
      </c>
      <c r="D23828" s="198" t="s">
        <v>337</v>
      </c>
      <c r="E23828" s="421">
        <v>106330</v>
      </c>
      <c r="F23828" s="413">
        <v>167.28</v>
      </c>
      <c r="G23828" s="414">
        <f t="shared" si="744"/>
        <v>635.64084170253466</v>
      </c>
      <c r="H23828" s="415">
        <f t="shared" si="745"/>
        <v>3.1782042085126734</v>
      </c>
    </row>
    <row r="23829" spans="1:8" ht="15" hidden="1" thickBot="1">
      <c r="A23829" s="409">
        <v>202211</v>
      </c>
      <c r="B23829" s="196" t="s">
        <v>2343</v>
      </c>
      <c r="C23829" s="197" t="s">
        <v>791</v>
      </c>
      <c r="D23829" s="198" t="s">
        <v>337</v>
      </c>
      <c r="E23829" s="421">
        <v>103111</v>
      </c>
      <c r="F23829" s="413">
        <v>167.28</v>
      </c>
      <c r="G23829" s="414">
        <f t="shared" si="744"/>
        <v>616.39765662362504</v>
      </c>
      <c r="H23829" s="415">
        <f t="shared" si="745"/>
        <v>3.0819882831181253</v>
      </c>
    </row>
    <row r="23830" spans="1:8" ht="15" hidden="1" thickBot="1">
      <c r="A23830" s="409">
        <v>202211</v>
      </c>
      <c r="B23830" s="196" t="s">
        <v>2344</v>
      </c>
      <c r="C23830" s="197" t="s">
        <v>791</v>
      </c>
      <c r="D23830" s="198" t="s">
        <v>339</v>
      </c>
      <c r="E23830" s="421">
        <v>516</v>
      </c>
      <c r="F23830" s="413">
        <v>167.28</v>
      </c>
      <c r="G23830" s="414">
        <f t="shared" si="744"/>
        <v>3.0846484935437588</v>
      </c>
      <c r="H23830" s="415">
        <f t="shared" si="745"/>
        <v>3.0846484935437588</v>
      </c>
    </row>
    <row r="23831" spans="1:8" ht="15" hidden="1" thickBot="1">
      <c r="A23831" s="409">
        <v>202211</v>
      </c>
      <c r="B23831" s="196" t="s">
        <v>2345</v>
      </c>
      <c r="C23831" s="197" t="s">
        <v>791</v>
      </c>
      <c r="D23831" s="198" t="s">
        <v>337</v>
      </c>
      <c r="E23831" s="421">
        <v>165136</v>
      </c>
      <c r="F23831" s="413">
        <v>167.28</v>
      </c>
      <c r="G23831" s="414">
        <f t="shared" si="744"/>
        <v>987.1831659493065</v>
      </c>
      <c r="H23831" s="415">
        <f t="shared" si="745"/>
        <v>4.9359158297465324</v>
      </c>
    </row>
    <row r="23832" spans="1:8" ht="15" hidden="1" thickBot="1">
      <c r="A23832" s="409">
        <v>202211</v>
      </c>
      <c r="B23832" s="196" t="s">
        <v>2346</v>
      </c>
      <c r="C23832" s="197" t="s">
        <v>791</v>
      </c>
      <c r="D23832" s="198" t="s">
        <v>339</v>
      </c>
      <c r="E23832" s="421">
        <v>826</v>
      </c>
      <c r="F23832" s="413">
        <v>167.28</v>
      </c>
      <c r="G23832" s="414">
        <f t="shared" si="744"/>
        <v>4.9378287900526061</v>
      </c>
      <c r="H23832" s="415">
        <f t="shared" si="745"/>
        <v>4.9378287900526061</v>
      </c>
    </row>
    <row r="23833" spans="1:8" ht="15" hidden="1" thickBot="1">
      <c r="A23833" s="409">
        <v>202211</v>
      </c>
      <c r="B23833" s="196" t="s">
        <v>2347</v>
      </c>
      <c r="C23833" s="197" t="s">
        <v>791</v>
      </c>
      <c r="D23833" s="198" t="s">
        <v>337</v>
      </c>
      <c r="E23833" s="421">
        <v>118003</v>
      </c>
      <c r="F23833" s="413">
        <v>167.28</v>
      </c>
      <c r="G23833" s="414">
        <f t="shared" si="744"/>
        <v>705.42204686752746</v>
      </c>
      <c r="H23833" s="415">
        <f t="shared" si="745"/>
        <v>3.5271102343376373</v>
      </c>
    </row>
    <row r="23834" spans="1:8" ht="15" hidden="1" thickBot="1">
      <c r="A23834" s="409">
        <v>202211</v>
      </c>
      <c r="B23834" s="196" t="s">
        <v>2348</v>
      </c>
      <c r="C23834" s="197" t="s">
        <v>791</v>
      </c>
      <c r="D23834" s="198" t="s">
        <v>337</v>
      </c>
      <c r="E23834" s="421">
        <v>110358</v>
      </c>
      <c r="F23834" s="413">
        <v>167.28</v>
      </c>
      <c r="G23834" s="414">
        <f t="shared" si="744"/>
        <v>659.72022955523676</v>
      </c>
      <c r="H23834" s="415">
        <f t="shared" si="745"/>
        <v>3.2986011477761839</v>
      </c>
    </row>
    <row r="23835" spans="1:8" ht="15" hidden="1" thickBot="1">
      <c r="A23835" s="409">
        <v>202211</v>
      </c>
      <c r="B23835" s="196" t="s">
        <v>2349</v>
      </c>
      <c r="C23835" s="197" t="s">
        <v>791</v>
      </c>
      <c r="D23835" s="198" t="s">
        <v>337</v>
      </c>
      <c r="E23835" s="421">
        <v>124044</v>
      </c>
      <c r="F23835" s="413">
        <v>167.28</v>
      </c>
      <c r="G23835" s="414">
        <f t="shared" si="744"/>
        <v>741.53515064562407</v>
      </c>
      <c r="H23835" s="415">
        <f t="shared" si="745"/>
        <v>3.7076757532281204</v>
      </c>
    </row>
    <row r="23836" spans="1:8" ht="15" hidden="1" thickBot="1">
      <c r="A23836" s="409">
        <v>202211</v>
      </c>
      <c r="B23836" s="196" t="s">
        <v>2350</v>
      </c>
      <c r="C23836" s="197" t="s">
        <v>791</v>
      </c>
      <c r="D23836" s="198" t="s">
        <v>337</v>
      </c>
      <c r="E23836" s="421">
        <v>59229</v>
      </c>
      <c r="F23836" s="413">
        <v>167.28</v>
      </c>
      <c r="G23836" s="414">
        <f t="shared" si="744"/>
        <v>354.07101865136298</v>
      </c>
      <c r="H23836" s="415">
        <f t="shared" si="745"/>
        <v>1.7703550932568148</v>
      </c>
    </row>
    <row r="23837" spans="1:8" ht="15" hidden="1" thickBot="1">
      <c r="A23837" s="409">
        <v>202211</v>
      </c>
      <c r="B23837" s="196" t="s">
        <v>2351</v>
      </c>
      <c r="C23837" s="197" t="s">
        <v>791</v>
      </c>
      <c r="D23837" s="198" t="s">
        <v>339</v>
      </c>
      <c r="E23837" s="421">
        <v>296</v>
      </c>
      <c r="F23837" s="413">
        <v>167.28</v>
      </c>
      <c r="G23837" s="414">
        <f t="shared" si="744"/>
        <v>1.7694882831181253</v>
      </c>
      <c r="H23837" s="415">
        <f t="shared" si="745"/>
        <v>1.7694882831181253</v>
      </c>
    </row>
    <row r="23838" spans="1:8" ht="15" hidden="1" thickBot="1">
      <c r="A23838" s="409">
        <v>202211</v>
      </c>
      <c r="B23838" s="196" t="s">
        <v>2352</v>
      </c>
      <c r="C23838" s="197" t="s">
        <v>791</v>
      </c>
      <c r="D23838" s="198" t="s">
        <v>337</v>
      </c>
      <c r="E23838" s="421">
        <v>131672</v>
      </c>
      <c r="F23838" s="413">
        <v>167.28</v>
      </c>
      <c r="G23838" s="414">
        <f t="shared" si="744"/>
        <v>787.1353419416547</v>
      </c>
      <c r="H23838" s="415">
        <f t="shared" si="745"/>
        <v>3.9356767097082734</v>
      </c>
    </row>
    <row r="23839" spans="1:8" ht="15" hidden="1" thickBot="1">
      <c r="A23839" s="409">
        <v>202211</v>
      </c>
      <c r="B23839" s="196" t="s">
        <v>2353</v>
      </c>
      <c r="C23839" s="197" t="s">
        <v>791</v>
      </c>
      <c r="D23839" s="198" t="s">
        <v>339</v>
      </c>
      <c r="E23839" s="421">
        <v>658</v>
      </c>
      <c r="F23839" s="413">
        <v>167.28</v>
      </c>
      <c r="G23839" s="414">
        <f t="shared" si="744"/>
        <v>3.9335246293639408</v>
      </c>
      <c r="H23839" s="415">
        <f t="shared" si="745"/>
        <v>3.9335246293639408</v>
      </c>
    </row>
    <row r="23840" spans="1:8" ht="15" hidden="1" thickBot="1">
      <c r="A23840" s="409">
        <v>202211</v>
      </c>
      <c r="B23840" s="196" t="s">
        <v>2354</v>
      </c>
      <c r="C23840" s="197" t="s">
        <v>791</v>
      </c>
      <c r="D23840" s="198" t="s">
        <v>337</v>
      </c>
      <c r="E23840" s="421">
        <v>118192</v>
      </c>
      <c r="F23840" s="413">
        <v>167.28</v>
      </c>
      <c r="G23840" s="414">
        <f t="shared" si="744"/>
        <v>706.5518890483022</v>
      </c>
      <c r="H23840" s="415">
        <f t="shared" si="745"/>
        <v>3.5327594452415112</v>
      </c>
    </row>
    <row r="23841" spans="1:8" ht="15" hidden="1" thickBot="1">
      <c r="A23841" s="409">
        <v>202211</v>
      </c>
      <c r="B23841" s="196" t="s">
        <v>2595</v>
      </c>
      <c r="C23841" s="197" t="s">
        <v>791</v>
      </c>
      <c r="D23841" s="198" t="s">
        <v>337</v>
      </c>
      <c r="E23841" s="421">
        <v>161457</v>
      </c>
      <c r="F23841" s="413">
        <v>167.28</v>
      </c>
      <c r="G23841" s="414">
        <f t="shared" si="744"/>
        <v>965.19010043041601</v>
      </c>
      <c r="H23841" s="415">
        <f t="shared" si="745"/>
        <v>4.8259505021520797</v>
      </c>
    </row>
    <row r="23842" spans="1:8" ht="15" hidden="1" thickBot="1">
      <c r="A23842" s="409">
        <v>202211</v>
      </c>
      <c r="B23842" s="196" t="s">
        <v>2596</v>
      </c>
      <c r="C23842" s="197" t="s">
        <v>791</v>
      </c>
      <c r="D23842" s="198" t="s">
        <v>339</v>
      </c>
      <c r="E23842" s="421">
        <v>807</v>
      </c>
      <c r="F23842" s="413">
        <v>167.28</v>
      </c>
      <c r="G23842" s="414">
        <f t="shared" si="744"/>
        <v>4.8242467718794835</v>
      </c>
      <c r="H23842" s="415">
        <f t="shared" si="745"/>
        <v>4.8242467718794835</v>
      </c>
    </row>
    <row r="23843" spans="1:8" ht="15" hidden="1" thickBot="1">
      <c r="A23843" s="409">
        <v>202211</v>
      </c>
      <c r="B23843" s="196" t="s">
        <v>2355</v>
      </c>
      <c r="C23843" s="197" t="s">
        <v>791</v>
      </c>
      <c r="D23843" s="198" t="s">
        <v>337</v>
      </c>
      <c r="E23843" s="421">
        <v>125923</v>
      </c>
      <c r="F23843" s="413">
        <v>167.28</v>
      </c>
      <c r="G23843" s="414">
        <f t="shared" si="744"/>
        <v>752.76781444285029</v>
      </c>
      <c r="H23843" s="415">
        <f t="shared" si="745"/>
        <v>3.7638390722142514</v>
      </c>
    </row>
    <row r="23844" spans="1:8" ht="15" hidden="1" thickBot="1">
      <c r="A23844" s="409">
        <v>202211</v>
      </c>
      <c r="B23844" s="196" t="s">
        <v>2356</v>
      </c>
      <c r="C23844" s="197" t="s">
        <v>791</v>
      </c>
      <c r="D23844" s="198" t="s">
        <v>339</v>
      </c>
      <c r="E23844" s="421">
        <v>630</v>
      </c>
      <c r="F23844" s="413">
        <v>167.28</v>
      </c>
      <c r="G23844" s="414">
        <f t="shared" si="744"/>
        <v>3.7661406025824964</v>
      </c>
      <c r="H23844" s="415">
        <f t="shared" si="745"/>
        <v>3.7661406025824964</v>
      </c>
    </row>
    <row r="23845" spans="1:8" ht="15" hidden="1" thickBot="1">
      <c r="A23845" s="409">
        <v>202211</v>
      </c>
      <c r="B23845" s="196" t="s">
        <v>2357</v>
      </c>
      <c r="C23845" s="197" t="s">
        <v>791</v>
      </c>
      <c r="D23845" s="198" t="s">
        <v>337</v>
      </c>
      <c r="E23845" s="421">
        <v>150645</v>
      </c>
      <c r="F23845" s="413">
        <v>167.28</v>
      </c>
      <c r="G23845" s="414">
        <f t="shared" si="744"/>
        <v>900.5559540889526</v>
      </c>
      <c r="H23845" s="415">
        <f t="shared" si="745"/>
        <v>4.5027797704447634</v>
      </c>
    </row>
    <row r="23846" spans="1:8" ht="15" hidden="1" thickBot="1">
      <c r="A23846" s="409">
        <v>202211</v>
      </c>
      <c r="B23846" s="196" t="s">
        <v>2358</v>
      </c>
      <c r="C23846" s="197" t="s">
        <v>791</v>
      </c>
      <c r="D23846" s="198" t="s">
        <v>337</v>
      </c>
      <c r="E23846" s="421">
        <v>150645</v>
      </c>
      <c r="F23846" s="413">
        <v>167.28</v>
      </c>
      <c r="G23846" s="414">
        <f t="shared" si="744"/>
        <v>900.5559540889526</v>
      </c>
      <c r="H23846" s="415">
        <f t="shared" si="745"/>
        <v>4.5027797704447634</v>
      </c>
    </row>
    <row r="23847" spans="1:8" ht="15" hidden="1" thickBot="1">
      <c r="A23847" s="409">
        <v>202211</v>
      </c>
      <c r="B23847" s="196" t="s">
        <v>2359</v>
      </c>
      <c r="C23847" s="197" t="s">
        <v>791</v>
      </c>
      <c r="D23847" s="198" t="s">
        <v>337</v>
      </c>
      <c r="E23847" s="421">
        <v>150645</v>
      </c>
      <c r="F23847" s="413">
        <v>167.28</v>
      </c>
      <c r="G23847" s="414">
        <f t="shared" si="744"/>
        <v>900.5559540889526</v>
      </c>
      <c r="H23847" s="415">
        <f t="shared" si="745"/>
        <v>4.5027797704447634</v>
      </c>
    </row>
    <row r="23848" spans="1:8" ht="15" hidden="1" thickBot="1">
      <c r="A23848" s="409">
        <v>202211</v>
      </c>
      <c r="B23848" s="196" t="s">
        <v>2360</v>
      </c>
      <c r="C23848" s="197" t="s">
        <v>791</v>
      </c>
      <c r="D23848" s="198" t="s">
        <v>337</v>
      </c>
      <c r="E23848" s="421">
        <v>150685</v>
      </c>
      <c r="F23848" s="413">
        <v>167.28</v>
      </c>
      <c r="G23848" s="414">
        <f t="shared" si="744"/>
        <v>900.79507412721182</v>
      </c>
      <c r="H23848" s="415">
        <f t="shared" si="745"/>
        <v>4.5039753706360592</v>
      </c>
    </row>
    <row r="23849" spans="1:8" ht="15" hidden="1" thickBot="1">
      <c r="A23849" s="409">
        <v>202211</v>
      </c>
      <c r="B23849" s="196" t="s">
        <v>2621</v>
      </c>
      <c r="C23849" s="197" t="s">
        <v>791</v>
      </c>
      <c r="D23849" s="198" t="s">
        <v>337</v>
      </c>
      <c r="E23849" s="421">
        <v>153618</v>
      </c>
      <c r="F23849" s="413">
        <v>167.28</v>
      </c>
      <c r="G23849" s="414">
        <f t="shared" si="744"/>
        <v>918.32855093256819</v>
      </c>
      <c r="H23849" s="415">
        <f t="shared" si="745"/>
        <v>4.5916427546628409</v>
      </c>
    </row>
    <row r="23850" spans="1:8" ht="15" hidden="1" thickBot="1">
      <c r="A23850" s="409">
        <v>202211</v>
      </c>
      <c r="B23850" s="196" t="s">
        <v>2622</v>
      </c>
      <c r="C23850" s="197" t="s">
        <v>791</v>
      </c>
      <c r="D23850" s="198" t="s">
        <v>339</v>
      </c>
      <c r="E23850" s="421">
        <v>768</v>
      </c>
      <c r="F23850" s="413">
        <v>167.28</v>
      </c>
      <c r="G23850" s="414">
        <f t="shared" si="744"/>
        <v>4.5911047345767573</v>
      </c>
      <c r="H23850" s="415">
        <f t="shared" si="745"/>
        <v>4.5911047345767573</v>
      </c>
    </row>
    <row r="23851" spans="1:8" ht="15" hidden="1" thickBot="1">
      <c r="A23851" s="409">
        <v>202211</v>
      </c>
      <c r="B23851" s="196" t="s">
        <v>2361</v>
      </c>
      <c r="C23851" s="197" t="s">
        <v>791</v>
      </c>
      <c r="D23851" s="198" t="s">
        <v>337</v>
      </c>
      <c r="E23851" s="421">
        <v>104111</v>
      </c>
      <c r="F23851" s="413">
        <v>167.28</v>
      </c>
      <c r="G23851" s="414">
        <f t="shared" si="744"/>
        <v>622.37565758010521</v>
      </c>
      <c r="H23851" s="415">
        <f t="shared" si="745"/>
        <v>3.111878287900526</v>
      </c>
    </row>
    <row r="23852" spans="1:8" ht="15" hidden="1" thickBot="1">
      <c r="A23852" s="409">
        <v>202211</v>
      </c>
      <c r="B23852" s="196" t="s">
        <v>2362</v>
      </c>
      <c r="C23852" s="197" t="s">
        <v>791</v>
      </c>
      <c r="D23852" s="198" t="s">
        <v>339</v>
      </c>
      <c r="E23852" s="421">
        <v>521</v>
      </c>
      <c r="F23852" s="413">
        <v>167.28</v>
      </c>
      <c r="G23852" s="414">
        <f t="shared" si="744"/>
        <v>3.1145384983261599</v>
      </c>
      <c r="H23852" s="415">
        <f t="shared" si="745"/>
        <v>3.1145384983261599</v>
      </c>
    </row>
    <row r="23853" spans="1:8" ht="15" hidden="1" thickBot="1">
      <c r="A23853" s="409">
        <v>202211</v>
      </c>
      <c r="B23853" s="196" t="s">
        <v>2363</v>
      </c>
      <c r="C23853" s="197" t="s">
        <v>791</v>
      </c>
      <c r="D23853" s="198" t="s">
        <v>337</v>
      </c>
      <c r="E23853" s="421">
        <v>89641</v>
      </c>
      <c r="F23853" s="413">
        <v>167.28</v>
      </c>
      <c r="G23853" s="414">
        <f t="shared" si="744"/>
        <v>535.8739837398374</v>
      </c>
      <c r="H23853" s="415">
        <f t="shared" si="745"/>
        <v>2.6793699186991868</v>
      </c>
    </row>
    <row r="23854" spans="1:8" ht="15" hidden="1" thickBot="1">
      <c r="A23854" s="409">
        <v>202211</v>
      </c>
      <c r="B23854" s="196" t="s">
        <v>2364</v>
      </c>
      <c r="C23854" s="197" t="s">
        <v>791</v>
      </c>
      <c r="D23854" s="198" t="s">
        <v>337</v>
      </c>
      <c r="E23854" s="421">
        <v>96579</v>
      </c>
      <c r="F23854" s="413">
        <v>167.28</v>
      </c>
      <c r="G23854" s="414">
        <f t="shared" si="744"/>
        <v>577.34935437589672</v>
      </c>
      <c r="H23854" s="415">
        <f t="shared" si="745"/>
        <v>2.8867467718794835</v>
      </c>
    </row>
    <row r="23855" spans="1:8" ht="15" hidden="1" thickBot="1">
      <c r="A23855" s="409">
        <v>202211</v>
      </c>
      <c r="B23855" s="196" t="s">
        <v>2365</v>
      </c>
      <c r="C23855" s="197" t="s">
        <v>791</v>
      </c>
      <c r="D23855" s="198" t="s">
        <v>337</v>
      </c>
      <c r="E23855" s="421">
        <v>165665</v>
      </c>
      <c r="F23855" s="413">
        <v>167.28</v>
      </c>
      <c r="G23855" s="414">
        <f t="shared" si="744"/>
        <v>990.34552845528458</v>
      </c>
      <c r="H23855" s="415">
        <f t="shared" si="745"/>
        <v>4.9517276422764231</v>
      </c>
    </row>
    <row r="23856" spans="1:8" ht="15" hidden="1" thickBot="1">
      <c r="A23856" s="409">
        <v>202211</v>
      </c>
      <c r="B23856" s="196" t="s">
        <v>2366</v>
      </c>
      <c r="C23856" s="197" t="s">
        <v>2661</v>
      </c>
      <c r="D23856" s="198" t="s">
        <v>339</v>
      </c>
      <c r="E23856" s="421">
        <v>828</v>
      </c>
      <c r="F23856" s="413">
        <v>167.28</v>
      </c>
      <c r="G23856" s="414">
        <f t="shared" si="744"/>
        <v>4.9497847919655671</v>
      </c>
      <c r="H23856" s="415">
        <f t="shared" si="745"/>
        <v>4.9497847919655671</v>
      </c>
    </row>
    <row r="23857" spans="1:8" ht="15" hidden="1" thickBot="1">
      <c r="A23857" s="409">
        <v>202211</v>
      </c>
      <c r="B23857" s="196" t="s">
        <v>2367</v>
      </c>
      <c r="C23857" s="197" t="s">
        <v>791</v>
      </c>
      <c r="D23857" s="198" t="s">
        <v>337</v>
      </c>
      <c r="E23857" s="421">
        <v>165665</v>
      </c>
      <c r="F23857" s="413">
        <v>167.28</v>
      </c>
      <c r="G23857" s="414">
        <f t="shared" si="744"/>
        <v>990.34552845528458</v>
      </c>
      <c r="H23857" s="415">
        <f t="shared" si="745"/>
        <v>4.9517276422764231</v>
      </c>
    </row>
    <row r="23858" spans="1:8" ht="15" hidden="1" thickBot="1">
      <c r="A23858" s="409">
        <v>202211</v>
      </c>
      <c r="B23858" s="196" t="s">
        <v>2368</v>
      </c>
      <c r="C23858" s="197" t="s">
        <v>791</v>
      </c>
      <c r="D23858" s="198" t="s">
        <v>337</v>
      </c>
      <c r="E23858" s="421">
        <v>165665</v>
      </c>
      <c r="F23858" s="413">
        <v>167.28</v>
      </c>
      <c r="G23858" s="414">
        <f t="shared" si="744"/>
        <v>990.34552845528458</v>
      </c>
      <c r="H23858" s="415">
        <f t="shared" si="745"/>
        <v>4.9517276422764231</v>
      </c>
    </row>
    <row r="23859" spans="1:8" ht="15" hidden="1" thickBot="1">
      <c r="A23859" s="409">
        <v>202211</v>
      </c>
      <c r="B23859" s="196" t="s">
        <v>2369</v>
      </c>
      <c r="C23859" s="197" t="s">
        <v>791</v>
      </c>
      <c r="D23859" s="198" t="s">
        <v>339</v>
      </c>
      <c r="E23859" s="421">
        <v>828</v>
      </c>
      <c r="F23859" s="413">
        <v>167.28</v>
      </c>
      <c r="G23859" s="414">
        <f t="shared" si="744"/>
        <v>4.9497847919655671</v>
      </c>
      <c r="H23859" s="415">
        <f t="shared" si="745"/>
        <v>4.9497847919655671</v>
      </c>
    </row>
    <row r="23860" spans="1:8" ht="15" hidden="1" thickBot="1">
      <c r="A23860" s="409">
        <v>202211</v>
      </c>
      <c r="B23860" s="196" t="s">
        <v>2370</v>
      </c>
      <c r="C23860" s="197" t="s">
        <v>791</v>
      </c>
      <c r="D23860" s="198" t="s">
        <v>337</v>
      </c>
      <c r="E23860" s="421">
        <v>165665</v>
      </c>
      <c r="F23860" s="413">
        <v>167.28</v>
      </c>
      <c r="G23860" s="414">
        <f t="shared" si="744"/>
        <v>990.34552845528458</v>
      </c>
      <c r="H23860" s="415">
        <f t="shared" si="745"/>
        <v>4.9517276422764231</v>
      </c>
    </row>
    <row r="23861" spans="1:8" ht="15" hidden="1" thickBot="1">
      <c r="A23861" s="409">
        <v>202211</v>
      </c>
      <c r="B23861" s="196" t="s">
        <v>2371</v>
      </c>
      <c r="C23861" s="197" t="s">
        <v>791</v>
      </c>
      <c r="D23861" s="198" t="s">
        <v>339</v>
      </c>
      <c r="E23861" s="421">
        <v>828</v>
      </c>
      <c r="F23861" s="413">
        <v>167.28</v>
      </c>
      <c r="G23861" s="414">
        <f t="shared" si="744"/>
        <v>4.9497847919655671</v>
      </c>
      <c r="H23861" s="415">
        <f t="shared" si="745"/>
        <v>4.9497847919655671</v>
      </c>
    </row>
    <row r="23862" spans="1:8" ht="15" hidden="1" thickBot="1">
      <c r="A23862" s="409">
        <v>202211</v>
      </c>
      <c r="B23862" s="196" t="s">
        <v>2372</v>
      </c>
      <c r="C23862" s="197" t="s">
        <v>791</v>
      </c>
      <c r="D23862" s="198" t="s">
        <v>337</v>
      </c>
      <c r="E23862" s="421">
        <v>179452</v>
      </c>
      <c r="F23862" s="413">
        <v>167.28</v>
      </c>
      <c r="G23862" s="414">
        <f t="shared" si="744"/>
        <v>1072.7642276422764</v>
      </c>
      <c r="H23862" s="415">
        <f t="shared" si="745"/>
        <v>5.3638211382113816</v>
      </c>
    </row>
    <row r="23863" spans="1:8" ht="15" hidden="1" thickBot="1">
      <c r="A23863" s="409">
        <v>202211</v>
      </c>
      <c r="B23863" s="196" t="s">
        <v>2373</v>
      </c>
      <c r="C23863" s="197" t="s">
        <v>791</v>
      </c>
      <c r="D23863" s="198" t="s">
        <v>339</v>
      </c>
      <c r="E23863" s="421">
        <v>897</v>
      </c>
      <c r="F23863" s="413">
        <v>167.28</v>
      </c>
      <c r="G23863" s="414">
        <f t="shared" si="744"/>
        <v>5.3622668579626973</v>
      </c>
      <c r="H23863" s="415">
        <f t="shared" si="745"/>
        <v>5.3622668579626973</v>
      </c>
    </row>
    <row r="23864" spans="1:8" ht="15" hidden="1" thickBot="1">
      <c r="A23864" s="409">
        <v>202211</v>
      </c>
      <c r="B23864" s="196" t="s">
        <v>2374</v>
      </c>
      <c r="C23864" s="197" t="s">
        <v>791</v>
      </c>
      <c r="D23864" s="198" t="s">
        <v>337</v>
      </c>
      <c r="E23864" s="421">
        <v>130318</v>
      </c>
      <c r="F23864" s="413">
        <v>167.28</v>
      </c>
      <c r="G23864" s="414">
        <f t="shared" si="744"/>
        <v>779.04112864658055</v>
      </c>
      <c r="H23864" s="415">
        <f t="shared" si="745"/>
        <v>3.8952056432329027</v>
      </c>
    </row>
    <row r="23865" spans="1:8" ht="15" hidden="1" thickBot="1">
      <c r="A23865" s="409">
        <v>202211</v>
      </c>
      <c r="B23865" s="196" t="s">
        <v>2375</v>
      </c>
      <c r="C23865" s="197" t="s">
        <v>791</v>
      </c>
      <c r="D23865" s="198" t="s">
        <v>339</v>
      </c>
      <c r="E23865" s="421">
        <v>652</v>
      </c>
      <c r="F23865" s="413">
        <v>167.28</v>
      </c>
      <c r="G23865" s="414">
        <f t="shared" si="744"/>
        <v>3.8976566236250596</v>
      </c>
      <c r="H23865" s="415">
        <f t="shared" si="745"/>
        <v>3.8976566236250596</v>
      </c>
    </row>
    <row r="23866" spans="1:8" ht="15" hidden="1" thickBot="1">
      <c r="A23866" s="409">
        <v>202211</v>
      </c>
      <c r="B23866" s="196" t="s">
        <v>2376</v>
      </c>
      <c r="C23866" s="197" t="s">
        <v>791</v>
      </c>
      <c r="D23866" s="198" t="s">
        <v>337</v>
      </c>
      <c r="E23866" s="421">
        <v>165665</v>
      </c>
      <c r="F23866" s="413">
        <v>167.28</v>
      </c>
      <c r="G23866" s="414">
        <f t="shared" si="744"/>
        <v>990.34552845528458</v>
      </c>
      <c r="H23866" s="415">
        <f t="shared" si="745"/>
        <v>4.9517276422764231</v>
      </c>
    </row>
    <row r="23867" spans="1:8" ht="15" hidden="1" thickBot="1">
      <c r="A23867" s="409">
        <v>202211</v>
      </c>
      <c r="B23867" s="196" t="s">
        <v>2377</v>
      </c>
      <c r="C23867" s="197" t="s">
        <v>791</v>
      </c>
      <c r="D23867" s="198" t="s">
        <v>339</v>
      </c>
      <c r="E23867" s="421">
        <v>828</v>
      </c>
      <c r="F23867" s="413">
        <v>167.28</v>
      </c>
      <c r="G23867" s="414">
        <f t="shared" si="744"/>
        <v>4.9497847919655671</v>
      </c>
      <c r="H23867" s="415">
        <f t="shared" si="745"/>
        <v>4.9497847919655671</v>
      </c>
    </row>
    <row r="23868" spans="1:8" ht="15" hidden="1" thickBot="1">
      <c r="A23868" s="409">
        <v>202211</v>
      </c>
      <c r="B23868" s="196" t="s">
        <v>2378</v>
      </c>
      <c r="C23868" s="197" t="s">
        <v>791</v>
      </c>
      <c r="D23868" s="198" t="s">
        <v>337</v>
      </c>
      <c r="E23868" s="421">
        <v>165166</v>
      </c>
      <c r="F23868" s="413">
        <v>167.28</v>
      </c>
      <c r="G23868" s="414">
        <f t="shared" si="744"/>
        <v>987.36250597800097</v>
      </c>
      <c r="H23868" s="415">
        <f t="shared" si="745"/>
        <v>4.9368125298900045</v>
      </c>
    </row>
    <row r="23869" spans="1:8" ht="15" hidden="1" thickBot="1">
      <c r="A23869" s="409">
        <v>202211</v>
      </c>
      <c r="B23869" s="196" t="s">
        <v>2379</v>
      </c>
      <c r="C23869" s="197" t="s">
        <v>791</v>
      </c>
      <c r="D23869" s="198" t="s">
        <v>337</v>
      </c>
      <c r="E23869" s="421">
        <v>165665</v>
      </c>
      <c r="F23869" s="413">
        <v>167.28</v>
      </c>
      <c r="G23869" s="414">
        <f t="shared" si="744"/>
        <v>990.34552845528458</v>
      </c>
      <c r="H23869" s="415">
        <f t="shared" si="745"/>
        <v>4.9517276422764231</v>
      </c>
    </row>
    <row r="23870" spans="1:8" ht="15" hidden="1" thickBot="1">
      <c r="A23870" s="409">
        <v>202211</v>
      </c>
      <c r="B23870" s="196" t="s">
        <v>2380</v>
      </c>
      <c r="C23870" s="197" t="s">
        <v>791</v>
      </c>
      <c r="D23870" s="198" t="s">
        <v>339</v>
      </c>
      <c r="E23870" s="421">
        <v>828</v>
      </c>
      <c r="F23870" s="413">
        <v>167.28</v>
      </c>
      <c r="G23870" s="414">
        <f t="shared" si="744"/>
        <v>4.9497847919655671</v>
      </c>
      <c r="H23870" s="415">
        <f t="shared" si="745"/>
        <v>4.9497847919655671</v>
      </c>
    </row>
    <row r="23871" spans="1:8" ht="15" hidden="1" thickBot="1">
      <c r="A23871" s="409">
        <v>202211</v>
      </c>
      <c r="B23871" s="196" t="s">
        <v>2381</v>
      </c>
      <c r="C23871" s="197" t="s">
        <v>791</v>
      </c>
      <c r="D23871" s="198" t="s">
        <v>337</v>
      </c>
      <c r="E23871" s="421">
        <v>165665</v>
      </c>
      <c r="F23871" s="413">
        <v>167.28</v>
      </c>
      <c r="G23871" s="414">
        <f t="shared" si="744"/>
        <v>990.34552845528458</v>
      </c>
      <c r="H23871" s="415">
        <f t="shared" si="745"/>
        <v>4.9517276422764231</v>
      </c>
    </row>
    <row r="23872" spans="1:8" ht="15" hidden="1" thickBot="1">
      <c r="A23872" s="409">
        <v>202211</v>
      </c>
      <c r="B23872" s="196" t="s">
        <v>2382</v>
      </c>
      <c r="C23872" s="197" t="s">
        <v>791</v>
      </c>
      <c r="D23872" s="198" t="s">
        <v>339</v>
      </c>
      <c r="E23872" s="421">
        <v>828</v>
      </c>
      <c r="F23872" s="413">
        <v>167.28</v>
      </c>
      <c r="G23872" s="414">
        <f t="shared" si="744"/>
        <v>4.9497847919655671</v>
      </c>
      <c r="H23872" s="415">
        <f t="shared" si="745"/>
        <v>4.9497847919655671</v>
      </c>
    </row>
    <row r="23873" spans="1:8" ht="15" hidden="1" thickBot="1">
      <c r="A23873" s="409">
        <v>202211</v>
      </c>
      <c r="B23873" s="196" t="s">
        <v>2383</v>
      </c>
      <c r="C23873" s="197" t="s">
        <v>791</v>
      </c>
      <c r="D23873" s="198" t="s">
        <v>337</v>
      </c>
      <c r="E23873" s="421">
        <v>120587</v>
      </c>
      <c r="F23873" s="413">
        <v>167.28</v>
      </c>
      <c r="G23873" s="414">
        <f t="shared" si="744"/>
        <v>720.86920133907222</v>
      </c>
      <c r="H23873" s="415">
        <f t="shared" si="745"/>
        <v>3.6043460066953612</v>
      </c>
    </row>
    <row r="23874" spans="1:8" ht="15" hidden="1" thickBot="1">
      <c r="A23874" s="409">
        <v>202211</v>
      </c>
      <c r="B23874" s="196" t="s">
        <v>2384</v>
      </c>
      <c r="C23874" s="197" t="s">
        <v>791</v>
      </c>
      <c r="D23874" s="198" t="s">
        <v>337</v>
      </c>
      <c r="E23874" s="421">
        <v>167792</v>
      </c>
      <c r="F23874" s="413">
        <v>167.28</v>
      </c>
      <c r="G23874" s="414">
        <f t="shared" ref="G23874:G23937" si="746">+E23874/F23874</f>
        <v>1003.0607364897178</v>
      </c>
      <c r="H23874" s="415">
        <f t="shared" ref="H23874:H23937" si="747">IF(D23874="TB",G23874/200,IF(D23874="LT",G23874,"VER"))</f>
        <v>5.0153036824485886</v>
      </c>
    </row>
    <row r="23875" spans="1:8" ht="15" hidden="1" thickBot="1">
      <c r="A23875" s="409">
        <v>202211</v>
      </c>
      <c r="B23875" s="196" t="s">
        <v>2385</v>
      </c>
      <c r="C23875" s="197" t="s">
        <v>791</v>
      </c>
      <c r="D23875" s="198" t="s">
        <v>339</v>
      </c>
      <c r="E23875" s="421">
        <v>839</v>
      </c>
      <c r="F23875" s="413">
        <v>167.28</v>
      </c>
      <c r="G23875" s="414">
        <f t="shared" si="746"/>
        <v>5.0155428024868485</v>
      </c>
      <c r="H23875" s="415">
        <f t="shared" si="747"/>
        <v>5.0155428024868485</v>
      </c>
    </row>
    <row r="23876" spans="1:8" ht="15" hidden="1" thickBot="1">
      <c r="A23876" s="409">
        <v>202211</v>
      </c>
      <c r="B23876" s="196" t="s">
        <v>2386</v>
      </c>
      <c r="C23876" s="197" t="s">
        <v>791</v>
      </c>
      <c r="D23876" s="198" t="s">
        <v>337</v>
      </c>
      <c r="E23876" s="421">
        <v>123436</v>
      </c>
      <c r="F23876" s="413">
        <v>167.28</v>
      </c>
      <c r="G23876" s="414">
        <f t="shared" si="746"/>
        <v>737.90052606408415</v>
      </c>
      <c r="H23876" s="415">
        <f t="shared" si="747"/>
        <v>3.6895026303204208</v>
      </c>
    </row>
    <row r="23877" spans="1:8" ht="15" hidden="1" thickBot="1">
      <c r="A23877" s="409">
        <v>202211</v>
      </c>
      <c r="B23877" s="196" t="s">
        <v>2387</v>
      </c>
      <c r="C23877" s="197" t="s">
        <v>2661</v>
      </c>
      <c r="D23877" s="198" t="s">
        <v>339</v>
      </c>
      <c r="E23877" s="421">
        <v>617</v>
      </c>
      <c r="F23877" s="413">
        <v>167.28</v>
      </c>
      <c r="G23877" s="414">
        <f t="shared" si="746"/>
        <v>3.6884265901482545</v>
      </c>
      <c r="H23877" s="415">
        <f t="shared" si="747"/>
        <v>3.6884265901482545</v>
      </c>
    </row>
    <row r="23878" spans="1:8" ht="15" hidden="1" thickBot="1">
      <c r="A23878" s="409">
        <v>202211</v>
      </c>
      <c r="B23878" s="196" t="s">
        <v>2388</v>
      </c>
      <c r="C23878" s="197" t="s">
        <v>791</v>
      </c>
      <c r="D23878" s="198" t="s">
        <v>337</v>
      </c>
      <c r="E23878" s="421">
        <v>123436</v>
      </c>
      <c r="F23878" s="413">
        <v>167.28</v>
      </c>
      <c r="G23878" s="414">
        <f t="shared" si="746"/>
        <v>737.90052606408415</v>
      </c>
      <c r="H23878" s="415">
        <f t="shared" si="747"/>
        <v>3.6895026303204208</v>
      </c>
    </row>
    <row r="23879" spans="1:8" ht="15" hidden="1" thickBot="1">
      <c r="A23879" s="409">
        <v>202211</v>
      </c>
      <c r="B23879" s="196" t="s">
        <v>2389</v>
      </c>
      <c r="C23879" s="197" t="s">
        <v>791</v>
      </c>
      <c r="D23879" s="198" t="s">
        <v>339</v>
      </c>
      <c r="E23879" s="421">
        <v>617</v>
      </c>
      <c r="F23879" s="413">
        <v>167.28</v>
      </c>
      <c r="G23879" s="414">
        <f t="shared" si="746"/>
        <v>3.6884265901482545</v>
      </c>
      <c r="H23879" s="415">
        <f t="shared" si="747"/>
        <v>3.6884265901482545</v>
      </c>
    </row>
    <row r="23880" spans="1:8" ht="15" hidden="1" thickBot="1">
      <c r="A23880" s="409">
        <v>202211</v>
      </c>
      <c r="B23880" s="196" t="s">
        <v>2390</v>
      </c>
      <c r="C23880" s="197" t="s">
        <v>791</v>
      </c>
      <c r="D23880" s="198" t="s">
        <v>337</v>
      </c>
      <c r="E23880" s="421">
        <v>80145</v>
      </c>
      <c r="F23880" s="413">
        <v>167.28</v>
      </c>
      <c r="G23880" s="414">
        <f t="shared" si="746"/>
        <v>479.10688665710188</v>
      </c>
      <c r="H23880" s="415">
        <f t="shared" si="747"/>
        <v>2.3955344332855093</v>
      </c>
    </row>
    <row r="23881" spans="1:8" ht="15" hidden="1" thickBot="1">
      <c r="A23881" s="409">
        <v>202211</v>
      </c>
      <c r="B23881" s="196" t="s">
        <v>2391</v>
      </c>
      <c r="C23881" s="197" t="s">
        <v>791</v>
      </c>
      <c r="D23881" s="198" t="s">
        <v>339</v>
      </c>
      <c r="E23881" s="421">
        <v>401</v>
      </c>
      <c r="F23881" s="413">
        <v>167.28</v>
      </c>
      <c r="G23881" s="414">
        <f t="shared" si="746"/>
        <v>2.3971783835485412</v>
      </c>
      <c r="H23881" s="415">
        <f t="shared" si="747"/>
        <v>2.3971783835485412</v>
      </c>
    </row>
    <row r="23882" spans="1:8" ht="15" hidden="1" thickBot="1">
      <c r="A23882" s="409">
        <v>202211</v>
      </c>
      <c r="B23882" s="196" t="s">
        <v>2392</v>
      </c>
      <c r="C23882" s="197" t="s">
        <v>791</v>
      </c>
      <c r="D23882" s="198" t="s">
        <v>337</v>
      </c>
      <c r="E23882" s="421">
        <v>120840</v>
      </c>
      <c r="F23882" s="413">
        <v>167.28</v>
      </c>
      <c r="G23882" s="414">
        <f t="shared" si="746"/>
        <v>722.38163558106169</v>
      </c>
      <c r="H23882" s="415">
        <f t="shared" si="747"/>
        <v>3.6119081779053084</v>
      </c>
    </row>
    <row r="23883" spans="1:8" ht="15" hidden="1" thickBot="1">
      <c r="A23883" s="409">
        <v>202211</v>
      </c>
      <c r="B23883" s="196" t="s">
        <v>2393</v>
      </c>
      <c r="C23883" s="197" t="s">
        <v>791</v>
      </c>
      <c r="D23883" s="198" t="s">
        <v>337</v>
      </c>
      <c r="E23883" s="421">
        <v>140228</v>
      </c>
      <c r="F23883" s="413">
        <v>167.28</v>
      </c>
      <c r="G23883" s="414">
        <f t="shared" si="746"/>
        <v>838.28311812529887</v>
      </c>
      <c r="H23883" s="415">
        <f t="shared" si="747"/>
        <v>4.1914155906264945</v>
      </c>
    </row>
    <row r="23884" spans="1:8" ht="15" hidden="1" thickBot="1">
      <c r="A23884" s="409">
        <v>202211</v>
      </c>
      <c r="B23884" s="196" t="s">
        <v>2394</v>
      </c>
      <c r="C23884" s="197" t="s">
        <v>791</v>
      </c>
      <c r="D23884" s="198" t="s">
        <v>339</v>
      </c>
      <c r="E23884" s="421">
        <v>701</v>
      </c>
      <c r="F23884" s="413">
        <v>167.28</v>
      </c>
      <c r="G23884" s="414">
        <f t="shared" si="746"/>
        <v>4.1905786704925871</v>
      </c>
      <c r="H23884" s="415">
        <f t="shared" si="747"/>
        <v>4.1905786704925871</v>
      </c>
    </row>
    <row r="23885" spans="1:8" ht="15" hidden="1" thickBot="1">
      <c r="A23885" s="409">
        <v>202211</v>
      </c>
      <c r="B23885" s="196" t="s">
        <v>2395</v>
      </c>
      <c r="C23885" s="197" t="s">
        <v>791</v>
      </c>
      <c r="D23885" s="198" t="s">
        <v>337</v>
      </c>
      <c r="E23885" s="421">
        <v>163657</v>
      </c>
      <c r="F23885" s="413">
        <v>167.28</v>
      </c>
      <c r="G23885" s="414">
        <f t="shared" si="746"/>
        <v>978.34170253467244</v>
      </c>
      <c r="H23885" s="415">
        <f t="shared" si="747"/>
        <v>4.8917085126733619</v>
      </c>
    </row>
    <row r="23886" spans="1:8" ht="15" hidden="1" thickBot="1">
      <c r="A23886" s="409">
        <v>202211</v>
      </c>
      <c r="B23886" s="196" t="s">
        <v>2396</v>
      </c>
      <c r="C23886" s="197" t="s">
        <v>791</v>
      </c>
      <c r="D23886" s="198" t="s">
        <v>339</v>
      </c>
      <c r="E23886" s="421">
        <v>818</v>
      </c>
      <c r="F23886" s="413">
        <v>167.28</v>
      </c>
      <c r="G23886" s="414">
        <f t="shared" si="746"/>
        <v>4.8900047824007649</v>
      </c>
      <c r="H23886" s="415">
        <f t="shared" si="747"/>
        <v>4.8900047824007649</v>
      </c>
    </row>
    <row r="23887" spans="1:8" ht="15" hidden="1" thickBot="1">
      <c r="A23887" s="409">
        <v>202211</v>
      </c>
      <c r="B23887" s="196" t="s">
        <v>2397</v>
      </c>
      <c r="C23887" s="197" t="s">
        <v>791</v>
      </c>
      <c r="D23887" s="198" t="s">
        <v>337</v>
      </c>
      <c r="E23887" s="421">
        <v>77627</v>
      </c>
      <c r="F23887" s="413">
        <v>167.28</v>
      </c>
      <c r="G23887" s="414">
        <f t="shared" si="746"/>
        <v>464.05428024868485</v>
      </c>
      <c r="H23887" s="415">
        <f t="shared" si="747"/>
        <v>2.3202714012434242</v>
      </c>
    </row>
    <row r="23888" spans="1:8" ht="15" hidden="1" thickBot="1">
      <c r="A23888" s="409">
        <v>202211</v>
      </c>
      <c r="B23888" s="196" t="s">
        <v>2398</v>
      </c>
      <c r="C23888" s="197" t="s">
        <v>791</v>
      </c>
      <c r="D23888" s="198" t="s">
        <v>339</v>
      </c>
      <c r="E23888" s="421">
        <v>388</v>
      </c>
      <c r="F23888" s="413">
        <v>167.28</v>
      </c>
      <c r="G23888" s="414">
        <f t="shared" si="746"/>
        <v>2.3194643711142993</v>
      </c>
      <c r="H23888" s="415">
        <f t="shared" si="747"/>
        <v>2.3194643711142993</v>
      </c>
    </row>
    <row r="23889" spans="1:8" ht="15" hidden="1" thickBot="1">
      <c r="A23889" s="409">
        <v>202211</v>
      </c>
      <c r="B23889" s="196" t="s">
        <v>2399</v>
      </c>
      <c r="C23889" s="197" t="s">
        <v>791</v>
      </c>
      <c r="D23889" s="198" t="s">
        <v>337</v>
      </c>
      <c r="E23889" s="421">
        <v>125624</v>
      </c>
      <c r="F23889" s="413">
        <v>167.28</v>
      </c>
      <c r="G23889" s="414">
        <f t="shared" si="746"/>
        <v>750.98039215686276</v>
      </c>
      <c r="H23889" s="415">
        <f t="shared" si="747"/>
        <v>3.7549019607843137</v>
      </c>
    </row>
    <row r="23890" spans="1:8" ht="15" hidden="1" thickBot="1">
      <c r="A23890" s="409">
        <v>202211</v>
      </c>
      <c r="B23890" s="196" t="s">
        <v>2400</v>
      </c>
      <c r="C23890" s="197" t="s">
        <v>791</v>
      </c>
      <c r="D23890" s="198" t="s">
        <v>339</v>
      </c>
      <c r="E23890" s="421">
        <v>628</v>
      </c>
      <c r="F23890" s="413">
        <v>167.28</v>
      </c>
      <c r="G23890" s="414">
        <f t="shared" si="746"/>
        <v>3.7541846006695363</v>
      </c>
      <c r="H23890" s="415">
        <f t="shared" si="747"/>
        <v>3.7541846006695363</v>
      </c>
    </row>
    <row r="23891" spans="1:8" ht="15" hidden="1" thickBot="1">
      <c r="A23891" s="409">
        <v>202211</v>
      </c>
      <c r="B23891" s="196" t="s">
        <v>2401</v>
      </c>
      <c r="C23891" s="197" t="s">
        <v>791</v>
      </c>
      <c r="D23891" s="198" t="s">
        <v>337</v>
      </c>
      <c r="E23891" s="421">
        <v>198086</v>
      </c>
      <c r="F23891" s="413">
        <v>167.28</v>
      </c>
      <c r="G23891" s="414">
        <f t="shared" si="746"/>
        <v>1184.1582974653277</v>
      </c>
      <c r="H23891" s="415">
        <f t="shared" si="747"/>
        <v>5.9207914873266381</v>
      </c>
    </row>
    <row r="23892" spans="1:8" ht="15" hidden="1" thickBot="1">
      <c r="A23892" s="409">
        <v>202211</v>
      </c>
      <c r="B23892" s="196" t="s">
        <v>2402</v>
      </c>
      <c r="C23892" s="197" t="s">
        <v>791</v>
      </c>
      <c r="D23892" s="198" t="s">
        <v>339</v>
      </c>
      <c r="E23892" s="421">
        <v>990</v>
      </c>
      <c r="F23892" s="413">
        <v>167.28</v>
      </c>
      <c r="G23892" s="414">
        <f t="shared" si="746"/>
        <v>5.9182209469153513</v>
      </c>
      <c r="H23892" s="415">
        <f t="shared" si="747"/>
        <v>5.9182209469153513</v>
      </c>
    </row>
    <row r="23893" spans="1:8" ht="15" hidden="1" thickBot="1">
      <c r="A23893" s="409">
        <v>202211</v>
      </c>
      <c r="B23893" s="196" t="s">
        <v>2403</v>
      </c>
      <c r="C23893" s="197" t="s">
        <v>791</v>
      </c>
      <c r="D23893" s="198" t="s">
        <v>337</v>
      </c>
      <c r="E23893" s="421">
        <v>136242</v>
      </c>
      <c r="F23893" s="413">
        <v>167.28</v>
      </c>
      <c r="G23893" s="414">
        <f t="shared" si="746"/>
        <v>814.45480631276905</v>
      </c>
      <c r="H23893" s="415">
        <f t="shared" si="747"/>
        <v>4.072274031563845</v>
      </c>
    </row>
    <row r="23894" spans="1:8" ht="15" hidden="1" thickBot="1">
      <c r="A23894" s="409">
        <v>202211</v>
      </c>
      <c r="B23894" s="196" t="s">
        <v>2404</v>
      </c>
      <c r="C23894" s="197" t="s">
        <v>791</v>
      </c>
      <c r="D23894" s="198" t="s">
        <v>339</v>
      </c>
      <c r="E23894" s="421">
        <v>681</v>
      </c>
      <c r="F23894" s="413">
        <v>167.28</v>
      </c>
      <c r="G23894" s="414">
        <f t="shared" si="746"/>
        <v>4.0710186513629845</v>
      </c>
      <c r="H23894" s="415">
        <f t="shared" si="747"/>
        <v>4.0710186513629845</v>
      </c>
    </row>
    <row r="23895" spans="1:8" ht="15" hidden="1" thickBot="1">
      <c r="A23895" s="409">
        <v>202211</v>
      </c>
      <c r="B23895" s="196" t="s">
        <v>2806</v>
      </c>
      <c r="C23895" s="197" t="s">
        <v>2807</v>
      </c>
      <c r="D23895" s="198" t="s">
        <v>337</v>
      </c>
      <c r="E23895" s="421">
        <v>114636</v>
      </c>
      <c r="F23895" s="413">
        <v>167.28</v>
      </c>
      <c r="G23895" s="414">
        <f t="shared" si="746"/>
        <v>685.29411764705878</v>
      </c>
      <c r="H23895" s="415">
        <f t="shared" si="747"/>
        <v>3.4264705882352939</v>
      </c>
    </row>
    <row r="23896" spans="1:8" ht="15" hidden="1" thickBot="1">
      <c r="A23896" s="409">
        <v>202211</v>
      </c>
      <c r="B23896" s="196" t="s">
        <v>2808</v>
      </c>
      <c r="C23896" s="197" t="s">
        <v>2809</v>
      </c>
      <c r="D23896" s="198" t="s">
        <v>339</v>
      </c>
      <c r="E23896" s="421">
        <v>573</v>
      </c>
      <c r="F23896" s="413">
        <v>167.28</v>
      </c>
      <c r="G23896" s="414">
        <f t="shared" si="746"/>
        <v>3.4253945480631276</v>
      </c>
      <c r="H23896" s="415">
        <f t="shared" si="747"/>
        <v>3.4253945480631276</v>
      </c>
    </row>
    <row r="23897" spans="1:8" ht="15" hidden="1" thickBot="1">
      <c r="A23897" s="409">
        <v>202211</v>
      </c>
      <c r="B23897" s="196" t="s">
        <v>2405</v>
      </c>
      <c r="C23897" s="197" t="s">
        <v>791</v>
      </c>
      <c r="D23897" s="198" t="s">
        <v>337</v>
      </c>
      <c r="E23897" s="421">
        <v>125931</v>
      </c>
      <c r="F23897" s="413">
        <v>167.28</v>
      </c>
      <c r="G23897" s="414">
        <f t="shared" si="746"/>
        <v>752.81563845050209</v>
      </c>
      <c r="H23897" s="415">
        <f t="shared" si="747"/>
        <v>3.7640781922525104</v>
      </c>
    </row>
    <row r="23898" spans="1:8" ht="15" hidden="1" thickBot="1">
      <c r="A23898" s="409">
        <v>202211</v>
      </c>
      <c r="B23898" s="196" t="s">
        <v>2406</v>
      </c>
      <c r="C23898" s="197" t="s">
        <v>791</v>
      </c>
      <c r="D23898" s="198" t="s">
        <v>339</v>
      </c>
      <c r="E23898" s="421">
        <v>630</v>
      </c>
      <c r="F23898" s="413">
        <v>167.28</v>
      </c>
      <c r="G23898" s="414">
        <f t="shared" si="746"/>
        <v>3.7661406025824964</v>
      </c>
      <c r="H23898" s="415">
        <f t="shared" si="747"/>
        <v>3.7661406025824964</v>
      </c>
    </row>
    <row r="23899" spans="1:8" ht="15" hidden="1" thickBot="1">
      <c r="A23899" s="409">
        <v>202211</v>
      </c>
      <c r="B23899" s="196" t="s">
        <v>2407</v>
      </c>
      <c r="C23899" s="197" t="s">
        <v>791</v>
      </c>
      <c r="D23899" s="198" t="s">
        <v>337</v>
      </c>
      <c r="E23899" s="421">
        <v>198086</v>
      </c>
      <c r="F23899" s="413">
        <v>167.28</v>
      </c>
      <c r="G23899" s="414">
        <f t="shared" si="746"/>
        <v>1184.1582974653277</v>
      </c>
      <c r="H23899" s="415">
        <f t="shared" si="747"/>
        <v>5.9207914873266381</v>
      </c>
    </row>
    <row r="23900" spans="1:8" ht="15" hidden="1" thickBot="1">
      <c r="A23900" s="409">
        <v>202211</v>
      </c>
      <c r="B23900" s="196" t="s">
        <v>2408</v>
      </c>
      <c r="C23900" s="197" t="s">
        <v>791</v>
      </c>
      <c r="D23900" s="198" t="s">
        <v>339</v>
      </c>
      <c r="E23900" s="421">
        <v>990</v>
      </c>
      <c r="F23900" s="413">
        <v>167.28</v>
      </c>
      <c r="G23900" s="414">
        <f t="shared" si="746"/>
        <v>5.9182209469153513</v>
      </c>
      <c r="H23900" s="415">
        <f t="shared" si="747"/>
        <v>5.9182209469153513</v>
      </c>
    </row>
    <row r="23901" spans="1:8" ht="15" hidden="1" thickBot="1">
      <c r="A23901" s="409">
        <v>202211</v>
      </c>
      <c r="B23901" s="196" t="s">
        <v>2409</v>
      </c>
      <c r="C23901" s="197" t="s">
        <v>791</v>
      </c>
      <c r="D23901" s="198" t="s">
        <v>337</v>
      </c>
      <c r="E23901" s="421">
        <v>114475</v>
      </c>
      <c r="F23901" s="413">
        <v>167.28</v>
      </c>
      <c r="G23901" s="414">
        <f t="shared" si="746"/>
        <v>684.33165949306556</v>
      </c>
      <c r="H23901" s="415">
        <f t="shared" si="747"/>
        <v>3.4216582974653278</v>
      </c>
    </row>
    <row r="23902" spans="1:8" ht="15" hidden="1" thickBot="1">
      <c r="A23902" s="409">
        <v>202211</v>
      </c>
      <c r="B23902" s="196" t="s">
        <v>2410</v>
      </c>
      <c r="C23902" s="197" t="s">
        <v>791</v>
      </c>
      <c r="D23902" s="198" t="s">
        <v>337</v>
      </c>
      <c r="E23902" s="421">
        <v>135465</v>
      </c>
      <c r="F23902" s="413">
        <v>167.28</v>
      </c>
      <c r="G23902" s="414">
        <f t="shared" si="746"/>
        <v>809.80989956958388</v>
      </c>
      <c r="H23902" s="415">
        <f t="shared" si="747"/>
        <v>4.0490494978479195</v>
      </c>
    </row>
    <row r="23903" spans="1:8" ht="15" hidden="1" thickBot="1">
      <c r="A23903" s="409">
        <v>202211</v>
      </c>
      <c r="B23903" s="196" t="s">
        <v>2411</v>
      </c>
      <c r="C23903" s="197" t="s">
        <v>791</v>
      </c>
      <c r="D23903" s="198" t="s">
        <v>337</v>
      </c>
      <c r="E23903" s="421">
        <v>88289</v>
      </c>
      <c r="F23903" s="413">
        <v>167.28</v>
      </c>
      <c r="G23903" s="414">
        <f t="shared" si="746"/>
        <v>527.79172644667619</v>
      </c>
      <c r="H23903" s="415">
        <f t="shared" si="747"/>
        <v>2.6389586322333809</v>
      </c>
    </row>
    <row r="23904" spans="1:8" ht="15" hidden="1" thickBot="1">
      <c r="A23904" s="409">
        <v>202211</v>
      </c>
      <c r="B23904" s="196" t="s">
        <v>2412</v>
      </c>
      <c r="C23904" s="197" t="s">
        <v>791</v>
      </c>
      <c r="D23904" s="198" t="s">
        <v>339</v>
      </c>
      <c r="E23904" s="421">
        <v>441</v>
      </c>
      <c r="F23904" s="413">
        <v>167.28</v>
      </c>
      <c r="G23904" s="414">
        <f t="shared" si="746"/>
        <v>2.6362984218077474</v>
      </c>
      <c r="H23904" s="415">
        <f t="shared" si="747"/>
        <v>2.6362984218077474</v>
      </c>
    </row>
    <row r="23905" spans="1:8" ht="15" hidden="1" thickBot="1">
      <c r="A23905" s="409">
        <v>202211</v>
      </c>
      <c r="B23905" s="196" t="s">
        <v>2413</v>
      </c>
      <c r="C23905" s="197" t="s">
        <v>791</v>
      </c>
      <c r="D23905" s="198" t="s">
        <v>337</v>
      </c>
      <c r="E23905" s="421">
        <v>112338</v>
      </c>
      <c r="F23905" s="413">
        <v>167.28</v>
      </c>
      <c r="G23905" s="414">
        <f t="shared" si="746"/>
        <v>671.55667144906738</v>
      </c>
      <c r="H23905" s="415">
        <f t="shared" si="747"/>
        <v>3.3577833572453368</v>
      </c>
    </row>
    <row r="23906" spans="1:8" ht="15" hidden="1" thickBot="1">
      <c r="A23906" s="409">
        <v>202211</v>
      </c>
      <c r="B23906" s="196" t="s">
        <v>2414</v>
      </c>
      <c r="C23906" s="197" t="s">
        <v>791</v>
      </c>
      <c r="D23906" s="198" t="s">
        <v>337</v>
      </c>
      <c r="E23906" s="421">
        <v>128187</v>
      </c>
      <c r="F23906" s="413">
        <v>167.28</v>
      </c>
      <c r="G23906" s="414">
        <f t="shared" si="746"/>
        <v>766.30200860832133</v>
      </c>
      <c r="H23906" s="415">
        <f t="shared" si="747"/>
        <v>3.8315100430416065</v>
      </c>
    </row>
    <row r="23907" spans="1:8" ht="15" hidden="1" thickBot="1">
      <c r="A23907" s="409">
        <v>202211</v>
      </c>
      <c r="B23907" s="196" t="s">
        <v>2415</v>
      </c>
      <c r="C23907" s="197" t="s">
        <v>791</v>
      </c>
      <c r="D23907" s="198" t="s">
        <v>337</v>
      </c>
      <c r="E23907" s="421">
        <v>168829</v>
      </c>
      <c r="F23907" s="413">
        <v>167.28</v>
      </c>
      <c r="G23907" s="414">
        <f t="shared" si="746"/>
        <v>1009.2599234815877</v>
      </c>
      <c r="H23907" s="415">
        <f t="shared" si="747"/>
        <v>5.0462996174079384</v>
      </c>
    </row>
    <row r="23908" spans="1:8" ht="15" hidden="1" thickBot="1">
      <c r="A23908" s="409">
        <v>202211</v>
      </c>
      <c r="B23908" s="196" t="s">
        <v>2416</v>
      </c>
      <c r="C23908" s="197" t="s">
        <v>2417</v>
      </c>
      <c r="D23908" s="198" t="s">
        <v>381</v>
      </c>
      <c r="E23908" s="421">
        <v>3393</v>
      </c>
      <c r="F23908" s="413">
        <v>167.28</v>
      </c>
      <c r="G23908" s="414">
        <f t="shared" si="746"/>
        <v>20.283357245337161</v>
      </c>
      <c r="H23908" s="415" t="str">
        <f t="shared" si="747"/>
        <v>VER</v>
      </c>
    </row>
    <row r="23909" spans="1:8" ht="15" hidden="1" thickBot="1">
      <c r="A23909" s="409">
        <v>202211</v>
      </c>
      <c r="B23909" s="196" t="s">
        <v>2418</v>
      </c>
      <c r="C23909" s="197" t="s">
        <v>2417</v>
      </c>
      <c r="D23909" s="198" t="s">
        <v>337</v>
      </c>
      <c r="E23909" s="421">
        <v>30666</v>
      </c>
      <c r="F23909" s="413">
        <v>167.28</v>
      </c>
      <c r="G23909" s="414">
        <f t="shared" si="746"/>
        <v>183.32137733142036</v>
      </c>
      <c r="H23909" s="415">
        <f t="shared" si="747"/>
        <v>0.91660688665710177</v>
      </c>
    </row>
    <row r="23910" spans="1:8" ht="15" hidden="1" thickBot="1">
      <c r="A23910" s="409">
        <v>202211</v>
      </c>
      <c r="B23910" s="196" t="s">
        <v>2419</v>
      </c>
      <c r="C23910" s="197" t="s">
        <v>2420</v>
      </c>
      <c r="D23910" s="198" t="s">
        <v>337</v>
      </c>
      <c r="E23910" s="421">
        <v>33199</v>
      </c>
      <c r="F23910" s="413">
        <v>167.28</v>
      </c>
      <c r="G23910" s="414">
        <f t="shared" si="746"/>
        <v>198.46365375418461</v>
      </c>
      <c r="H23910" s="415">
        <f t="shared" si="747"/>
        <v>0.992318268770923</v>
      </c>
    </row>
    <row r="23911" spans="1:8" ht="15" hidden="1" thickBot="1">
      <c r="A23911" s="409">
        <v>202211</v>
      </c>
      <c r="B23911" s="196" t="s">
        <v>2421</v>
      </c>
      <c r="C23911" s="197" t="s">
        <v>2420</v>
      </c>
      <c r="D23911" s="198" t="s">
        <v>339</v>
      </c>
      <c r="E23911" s="421">
        <v>166</v>
      </c>
      <c r="F23911" s="413">
        <v>167.28</v>
      </c>
      <c r="G23911" s="414">
        <f t="shared" si="746"/>
        <v>0.99234815877570537</v>
      </c>
      <c r="H23911" s="415">
        <f t="shared" si="747"/>
        <v>0.99234815877570537</v>
      </c>
    </row>
    <row r="23912" spans="1:8" ht="15" hidden="1" thickBot="1">
      <c r="A23912" s="409">
        <v>202211</v>
      </c>
      <c r="B23912" s="196" t="s">
        <v>2422</v>
      </c>
      <c r="C23912" s="197" t="s">
        <v>2417</v>
      </c>
      <c r="D23912" s="198" t="s">
        <v>337</v>
      </c>
      <c r="E23912" s="421">
        <v>67867</v>
      </c>
      <c r="F23912" s="413">
        <v>167.28</v>
      </c>
      <c r="G23912" s="414">
        <f t="shared" si="746"/>
        <v>405.70899091343853</v>
      </c>
      <c r="H23912" s="415">
        <f t="shared" si="747"/>
        <v>2.0285449545671925</v>
      </c>
    </row>
    <row r="23913" spans="1:8" ht="15" hidden="1" thickBot="1">
      <c r="A23913" s="409">
        <v>202211</v>
      </c>
      <c r="B23913" s="196" t="s">
        <v>2423</v>
      </c>
      <c r="C23913" s="197" t="s">
        <v>2417</v>
      </c>
      <c r="D23913" s="198" t="s">
        <v>339</v>
      </c>
      <c r="E23913" s="421">
        <v>339</v>
      </c>
      <c r="F23913" s="413">
        <v>167.28</v>
      </c>
      <c r="G23913" s="414">
        <f t="shared" si="746"/>
        <v>2.0265423242467717</v>
      </c>
      <c r="H23913" s="415">
        <f t="shared" si="747"/>
        <v>2.0265423242467717</v>
      </c>
    </row>
    <row r="23914" spans="1:8" ht="15" hidden="1" thickBot="1">
      <c r="A23914" s="409">
        <v>202211</v>
      </c>
      <c r="B23914" s="196" t="s">
        <v>2424</v>
      </c>
      <c r="C23914" s="197" t="s">
        <v>2417</v>
      </c>
      <c r="D23914" s="198" t="s">
        <v>337</v>
      </c>
      <c r="E23914" s="421">
        <v>31281</v>
      </c>
      <c r="F23914" s="413">
        <v>167.28</v>
      </c>
      <c r="G23914" s="414">
        <f t="shared" si="746"/>
        <v>186.99784791965567</v>
      </c>
      <c r="H23914" s="415">
        <f t="shared" si="747"/>
        <v>0.9349892395982784</v>
      </c>
    </row>
    <row r="23915" spans="1:8" ht="15" hidden="1" thickBot="1">
      <c r="A23915" s="409">
        <v>202211</v>
      </c>
      <c r="B23915" s="196" t="s">
        <v>2425</v>
      </c>
      <c r="C23915" s="197" t="s">
        <v>2417</v>
      </c>
      <c r="D23915" s="198" t="s">
        <v>339</v>
      </c>
      <c r="E23915" s="421">
        <v>156</v>
      </c>
      <c r="F23915" s="413">
        <v>167.28</v>
      </c>
      <c r="G23915" s="414">
        <f t="shared" si="746"/>
        <v>0.93256814921090392</v>
      </c>
      <c r="H23915" s="415">
        <f t="shared" si="747"/>
        <v>0.93256814921090392</v>
      </c>
    </row>
    <row r="23916" spans="1:8" ht="15" hidden="1" thickBot="1">
      <c r="A23916" s="409">
        <v>202211</v>
      </c>
      <c r="B23916" s="196" t="s">
        <v>2426</v>
      </c>
      <c r="C23916" s="197" t="s">
        <v>2417</v>
      </c>
      <c r="D23916" s="198" t="s">
        <v>337</v>
      </c>
      <c r="E23916" s="421">
        <v>31757</v>
      </c>
      <c r="F23916" s="413">
        <v>167.28</v>
      </c>
      <c r="G23916" s="414">
        <f t="shared" si="746"/>
        <v>189.84337637494022</v>
      </c>
      <c r="H23916" s="415">
        <f t="shared" si="747"/>
        <v>0.9492168818747011</v>
      </c>
    </row>
    <row r="23917" spans="1:8" ht="15" hidden="1" thickBot="1">
      <c r="A23917" s="409">
        <v>202211</v>
      </c>
      <c r="B23917" s="196" t="s">
        <v>2427</v>
      </c>
      <c r="C23917" s="197" t="s">
        <v>2417</v>
      </c>
      <c r="D23917" s="198" t="s">
        <v>337</v>
      </c>
      <c r="E23917" s="421">
        <v>31757</v>
      </c>
      <c r="F23917" s="413">
        <v>167.28</v>
      </c>
      <c r="G23917" s="414">
        <f t="shared" si="746"/>
        <v>189.84337637494022</v>
      </c>
      <c r="H23917" s="415">
        <f t="shared" si="747"/>
        <v>0.9492168818747011</v>
      </c>
    </row>
    <row r="23918" spans="1:8" ht="15" hidden="1" thickBot="1">
      <c r="A23918" s="409">
        <v>202211</v>
      </c>
      <c r="B23918" s="196" t="s">
        <v>2428</v>
      </c>
      <c r="C23918" s="197" t="s">
        <v>2762</v>
      </c>
      <c r="D23918" s="198" t="s">
        <v>339</v>
      </c>
      <c r="E23918" s="421">
        <v>159</v>
      </c>
      <c r="F23918" s="413">
        <v>167.28</v>
      </c>
      <c r="G23918" s="414">
        <f t="shared" si="746"/>
        <v>0.95050215208034428</v>
      </c>
      <c r="H23918" s="415">
        <f t="shared" si="747"/>
        <v>0.95050215208034428</v>
      </c>
    </row>
    <row r="23919" spans="1:8" ht="15" hidden="1" thickBot="1">
      <c r="A23919" s="409">
        <v>202211</v>
      </c>
      <c r="B23919" s="196" t="s">
        <v>2429</v>
      </c>
      <c r="C23919" s="197" t="s">
        <v>2417</v>
      </c>
      <c r="D23919" s="198" t="s">
        <v>337</v>
      </c>
      <c r="E23919" s="421">
        <v>79112</v>
      </c>
      <c r="F23919" s="413">
        <v>167.28</v>
      </c>
      <c r="G23919" s="414">
        <f t="shared" si="746"/>
        <v>472.93161166905787</v>
      </c>
      <c r="H23919" s="415">
        <f t="shared" si="747"/>
        <v>2.3646580583452894</v>
      </c>
    </row>
    <row r="23920" spans="1:8" ht="15" hidden="1" thickBot="1">
      <c r="A23920" s="409">
        <v>202211</v>
      </c>
      <c r="B23920" s="196" t="s">
        <v>2430</v>
      </c>
      <c r="C23920" s="197" t="s">
        <v>2417</v>
      </c>
      <c r="D23920" s="198" t="s">
        <v>339</v>
      </c>
      <c r="E23920" s="421">
        <v>396</v>
      </c>
      <c r="F23920" s="413">
        <v>167.28</v>
      </c>
      <c r="G23920" s="414">
        <f t="shared" si="746"/>
        <v>2.3672883787661405</v>
      </c>
      <c r="H23920" s="415">
        <f t="shared" si="747"/>
        <v>2.3672883787661405</v>
      </c>
    </row>
    <row r="23921" spans="1:8" ht="15" hidden="1" thickBot="1">
      <c r="A23921" s="409">
        <v>202211</v>
      </c>
      <c r="B23921" s="196" t="s">
        <v>2431</v>
      </c>
      <c r="C23921" s="197" t="s">
        <v>2417</v>
      </c>
      <c r="D23921" s="198" t="s">
        <v>337</v>
      </c>
      <c r="E23921" s="421">
        <v>86272</v>
      </c>
      <c r="F23921" s="413">
        <v>167.28</v>
      </c>
      <c r="G23921" s="414">
        <f t="shared" si="746"/>
        <v>515.73409851745578</v>
      </c>
      <c r="H23921" s="415">
        <f t="shared" si="747"/>
        <v>2.5786704925872788</v>
      </c>
    </row>
    <row r="23922" spans="1:8" ht="15" hidden="1" thickBot="1">
      <c r="A23922" s="409">
        <v>202211</v>
      </c>
      <c r="B23922" s="196" t="s">
        <v>2432</v>
      </c>
      <c r="C23922" s="197" t="s">
        <v>2417</v>
      </c>
      <c r="D23922" s="198" t="s">
        <v>339</v>
      </c>
      <c r="E23922" s="421">
        <v>431</v>
      </c>
      <c r="F23922" s="413">
        <v>167.28</v>
      </c>
      <c r="G23922" s="414">
        <f t="shared" si="746"/>
        <v>2.5765184122429461</v>
      </c>
      <c r="H23922" s="415">
        <f t="shared" si="747"/>
        <v>2.5765184122429461</v>
      </c>
    </row>
    <row r="23923" spans="1:8" ht="15" hidden="1" thickBot="1">
      <c r="A23923" s="409">
        <v>202211</v>
      </c>
      <c r="B23923" s="196" t="s">
        <v>2433</v>
      </c>
      <c r="C23923" s="197" t="s">
        <v>2417</v>
      </c>
      <c r="D23923" s="198" t="s">
        <v>337</v>
      </c>
      <c r="E23923" s="421">
        <v>87825</v>
      </c>
      <c r="F23923" s="413">
        <v>167.28</v>
      </c>
      <c r="G23923" s="414">
        <f t="shared" si="746"/>
        <v>525.01793400286942</v>
      </c>
      <c r="H23923" s="415">
        <f t="shared" si="747"/>
        <v>2.6250896700143471</v>
      </c>
    </row>
    <row r="23924" spans="1:8" ht="15" hidden="1" thickBot="1">
      <c r="A23924" s="409">
        <v>202211</v>
      </c>
      <c r="B23924" s="196" t="s">
        <v>2797</v>
      </c>
      <c r="C23924" s="197" t="s">
        <v>2798</v>
      </c>
      <c r="D23924" s="198" t="s">
        <v>339</v>
      </c>
      <c r="E23924" s="421">
        <v>439</v>
      </c>
      <c r="F23924" s="413">
        <v>167.28</v>
      </c>
      <c r="G23924" s="414">
        <f t="shared" si="746"/>
        <v>2.6243424198947873</v>
      </c>
      <c r="H23924" s="415">
        <f t="shared" si="747"/>
        <v>2.6243424198947873</v>
      </c>
    </row>
    <row r="23925" spans="1:8" ht="15" hidden="1" thickBot="1">
      <c r="A23925" s="409">
        <v>202211</v>
      </c>
      <c r="B23925" s="196" t="s">
        <v>2434</v>
      </c>
      <c r="C23925" s="197" t="s">
        <v>2417</v>
      </c>
      <c r="D23925" s="198" t="s">
        <v>337</v>
      </c>
      <c r="E23925" s="421">
        <v>72423</v>
      </c>
      <c r="F23925" s="413">
        <v>167.28</v>
      </c>
      <c r="G23925" s="414">
        <f t="shared" si="746"/>
        <v>432.94476327116212</v>
      </c>
      <c r="H23925" s="415">
        <f t="shared" si="747"/>
        <v>2.1647238163558105</v>
      </c>
    </row>
    <row r="23926" spans="1:8" ht="15" hidden="1" thickBot="1">
      <c r="A23926" s="409">
        <v>202211</v>
      </c>
      <c r="B23926" s="196" t="s">
        <v>2435</v>
      </c>
      <c r="C23926" s="197" t="s">
        <v>2417</v>
      </c>
      <c r="D23926" s="198" t="s">
        <v>337</v>
      </c>
      <c r="E23926" s="421">
        <v>101613</v>
      </c>
      <c r="F23926" s="413">
        <v>167.28</v>
      </c>
      <c r="G23926" s="414">
        <f t="shared" si="746"/>
        <v>607.44261119081784</v>
      </c>
      <c r="H23926" s="415">
        <f t="shared" si="747"/>
        <v>3.0372130559540893</v>
      </c>
    </row>
    <row r="23927" spans="1:8" ht="15" hidden="1" thickBot="1">
      <c r="A23927" s="409">
        <v>202211</v>
      </c>
      <c r="B23927" s="196" t="s">
        <v>2436</v>
      </c>
      <c r="C23927" s="197" t="s">
        <v>2417</v>
      </c>
      <c r="D23927" s="198" t="s">
        <v>339</v>
      </c>
      <c r="E23927" s="421">
        <v>508</v>
      </c>
      <c r="F23927" s="413">
        <v>167.28</v>
      </c>
      <c r="G23927" s="414">
        <f t="shared" si="746"/>
        <v>3.0368244858919176</v>
      </c>
      <c r="H23927" s="415">
        <f t="shared" si="747"/>
        <v>3.0368244858919176</v>
      </c>
    </row>
    <row r="23928" spans="1:8" ht="15" hidden="1" thickBot="1">
      <c r="A23928" s="409">
        <v>202211</v>
      </c>
      <c r="B23928" s="196" t="s">
        <v>2437</v>
      </c>
      <c r="C23928" s="197" t="s">
        <v>2417</v>
      </c>
      <c r="D23928" s="198" t="s">
        <v>337</v>
      </c>
      <c r="E23928" s="421">
        <v>31757</v>
      </c>
      <c r="F23928" s="413">
        <v>167.28</v>
      </c>
      <c r="G23928" s="414">
        <f t="shared" si="746"/>
        <v>189.84337637494022</v>
      </c>
      <c r="H23928" s="415">
        <f t="shared" si="747"/>
        <v>0.9492168818747011</v>
      </c>
    </row>
    <row r="23929" spans="1:8" ht="15" hidden="1" thickBot="1">
      <c r="A23929" s="409">
        <v>202211</v>
      </c>
      <c r="B23929" s="196" t="s">
        <v>2438</v>
      </c>
      <c r="C23929" s="197" t="s">
        <v>2762</v>
      </c>
      <c r="D23929" s="198" t="s">
        <v>339</v>
      </c>
      <c r="E23929" s="421">
        <v>159</v>
      </c>
      <c r="F23929" s="413">
        <v>167.28</v>
      </c>
      <c r="G23929" s="414">
        <f t="shared" si="746"/>
        <v>0.95050215208034428</v>
      </c>
      <c r="H23929" s="415">
        <f t="shared" si="747"/>
        <v>0.95050215208034428</v>
      </c>
    </row>
    <row r="23930" spans="1:8" ht="15" hidden="1" thickBot="1">
      <c r="A23930" s="409">
        <v>202211</v>
      </c>
      <c r="B23930" s="196" t="s">
        <v>2439</v>
      </c>
      <c r="C23930" s="197" t="s">
        <v>2417</v>
      </c>
      <c r="D23930" s="198" t="s">
        <v>337</v>
      </c>
      <c r="E23930" s="421">
        <v>64642</v>
      </c>
      <c r="F23930" s="413">
        <v>167.28</v>
      </c>
      <c r="G23930" s="414">
        <f t="shared" si="746"/>
        <v>386.42993782879006</v>
      </c>
      <c r="H23930" s="415">
        <f t="shared" si="747"/>
        <v>1.9321496891439502</v>
      </c>
    </row>
    <row r="23931" spans="1:8" ht="15" hidden="1" thickBot="1">
      <c r="A23931" s="409">
        <v>202211</v>
      </c>
      <c r="B23931" s="196" t="s">
        <v>2440</v>
      </c>
      <c r="C23931" s="197" t="s">
        <v>2417</v>
      </c>
      <c r="D23931" s="198" t="s">
        <v>339</v>
      </c>
      <c r="E23931" s="421">
        <v>323</v>
      </c>
      <c r="F23931" s="413">
        <v>167.28</v>
      </c>
      <c r="G23931" s="414">
        <f t="shared" si="746"/>
        <v>1.9308943089430894</v>
      </c>
      <c r="H23931" s="415">
        <f t="shared" si="747"/>
        <v>1.9308943089430894</v>
      </c>
    </row>
    <row r="23932" spans="1:8" ht="15" hidden="1" thickBot="1">
      <c r="A23932" s="409">
        <v>202211</v>
      </c>
      <c r="B23932" s="196" t="s">
        <v>2441</v>
      </c>
      <c r="C23932" s="197" t="s">
        <v>2417</v>
      </c>
      <c r="D23932" s="198" t="s">
        <v>339</v>
      </c>
      <c r="E23932" s="421">
        <v>424</v>
      </c>
      <c r="F23932" s="413">
        <v>167.28</v>
      </c>
      <c r="G23932" s="414">
        <f t="shared" si="746"/>
        <v>2.5346724055475849</v>
      </c>
      <c r="H23932" s="415">
        <f t="shared" si="747"/>
        <v>2.5346724055475849</v>
      </c>
    </row>
    <row r="23933" spans="1:8" ht="15" hidden="1" thickBot="1">
      <c r="A23933" s="409">
        <v>202211</v>
      </c>
      <c r="B23933" s="196" t="s">
        <v>2442</v>
      </c>
      <c r="C23933" s="197" t="s">
        <v>2762</v>
      </c>
      <c r="D23933" s="198" t="s">
        <v>339</v>
      </c>
      <c r="E23933" s="421">
        <v>424</v>
      </c>
      <c r="F23933" s="413">
        <v>167.28</v>
      </c>
      <c r="G23933" s="414">
        <f t="shared" si="746"/>
        <v>2.5346724055475849</v>
      </c>
      <c r="H23933" s="415">
        <f t="shared" si="747"/>
        <v>2.5346724055475849</v>
      </c>
    </row>
    <row r="23934" spans="1:8" ht="15" hidden="1" thickBot="1">
      <c r="A23934" s="409">
        <v>202211</v>
      </c>
      <c r="B23934" s="196" t="s">
        <v>2443</v>
      </c>
      <c r="C23934" s="197" t="s">
        <v>2417</v>
      </c>
      <c r="D23934" s="198" t="s">
        <v>337</v>
      </c>
      <c r="E23934" s="421">
        <v>84872</v>
      </c>
      <c r="F23934" s="413">
        <v>167.28</v>
      </c>
      <c r="G23934" s="414">
        <f t="shared" si="746"/>
        <v>507.36489717838356</v>
      </c>
      <c r="H23934" s="415">
        <f t="shared" si="747"/>
        <v>2.536824485891918</v>
      </c>
    </row>
    <row r="23935" spans="1:8" ht="15" hidden="1" thickBot="1">
      <c r="A23935" s="409">
        <v>202211</v>
      </c>
      <c r="B23935" s="196" t="s">
        <v>2444</v>
      </c>
      <c r="C23935" s="197" t="s">
        <v>2417</v>
      </c>
      <c r="D23935" s="198" t="s">
        <v>339</v>
      </c>
      <c r="E23935" s="421">
        <v>424</v>
      </c>
      <c r="F23935" s="413">
        <v>167.28</v>
      </c>
      <c r="G23935" s="414">
        <f t="shared" si="746"/>
        <v>2.5346724055475849</v>
      </c>
      <c r="H23935" s="415">
        <f t="shared" si="747"/>
        <v>2.5346724055475849</v>
      </c>
    </row>
    <row r="23936" spans="1:8" ht="15" hidden="1" thickBot="1">
      <c r="A23936" s="409">
        <v>202211</v>
      </c>
      <c r="B23936" s="196" t="s">
        <v>2445</v>
      </c>
      <c r="C23936" s="197" t="s">
        <v>2417</v>
      </c>
      <c r="D23936" s="198" t="s">
        <v>337</v>
      </c>
      <c r="E23936" s="421">
        <v>56848</v>
      </c>
      <c r="F23936" s="413">
        <v>167.28</v>
      </c>
      <c r="G23936" s="414">
        <f t="shared" si="746"/>
        <v>339.83739837398372</v>
      </c>
      <c r="H23936" s="415">
        <f t="shared" si="747"/>
        <v>1.6991869918699185</v>
      </c>
    </row>
    <row r="23937" spans="1:8" ht="15" hidden="1" thickBot="1">
      <c r="A23937" s="409">
        <v>202211</v>
      </c>
      <c r="B23937" s="196" t="s">
        <v>2446</v>
      </c>
      <c r="C23937" s="197" t="s">
        <v>2417</v>
      </c>
      <c r="D23937" s="198" t="s">
        <v>339</v>
      </c>
      <c r="E23937" s="421">
        <v>284</v>
      </c>
      <c r="F23937" s="413">
        <v>167.28</v>
      </c>
      <c r="G23937" s="414">
        <f t="shared" si="746"/>
        <v>1.6977522716403635</v>
      </c>
      <c r="H23937" s="415">
        <f t="shared" si="747"/>
        <v>1.6977522716403635</v>
      </c>
    </row>
    <row r="23938" spans="1:8" ht="15" hidden="1" thickBot="1">
      <c r="A23938" s="409">
        <v>202211</v>
      </c>
      <c r="B23938" s="196" t="s">
        <v>2447</v>
      </c>
      <c r="C23938" s="197" t="s">
        <v>2417</v>
      </c>
      <c r="D23938" s="198" t="s">
        <v>337</v>
      </c>
      <c r="E23938" s="421">
        <v>56848</v>
      </c>
      <c r="F23938" s="413">
        <v>167.28</v>
      </c>
      <c r="G23938" s="414">
        <f t="shared" ref="G23938:G24001" si="748">+E23938/F23938</f>
        <v>339.83739837398372</v>
      </c>
      <c r="H23938" s="415">
        <f t="shared" ref="H23938:H24001" si="749">IF(D23938="TB",G23938/200,IF(D23938="LT",G23938,"VER"))</f>
        <v>1.6991869918699185</v>
      </c>
    </row>
    <row r="23939" spans="1:8" ht="15" hidden="1" thickBot="1">
      <c r="A23939" s="409">
        <v>202211</v>
      </c>
      <c r="B23939" s="196" t="s">
        <v>2448</v>
      </c>
      <c r="C23939" s="197" t="s">
        <v>2417</v>
      </c>
      <c r="D23939" s="198" t="s">
        <v>339</v>
      </c>
      <c r="E23939" s="421">
        <v>284</v>
      </c>
      <c r="F23939" s="413">
        <v>167.28</v>
      </c>
      <c r="G23939" s="414">
        <f t="shared" si="748"/>
        <v>1.6977522716403635</v>
      </c>
      <c r="H23939" s="415">
        <f t="shared" si="749"/>
        <v>1.6977522716403635</v>
      </c>
    </row>
    <row r="23940" spans="1:8" ht="15" hidden="1" thickBot="1">
      <c r="A23940" s="409">
        <v>202211</v>
      </c>
      <c r="B23940" s="196" t="s">
        <v>2449</v>
      </c>
      <c r="C23940" s="197" t="s">
        <v>2417</v>
      </c>
      <c r="D23940" s="198" t="s">
        <v>337</v>
      </c>
      <c r="E23940" s="421">
        <v>96608</v>
      </c>
      <c r="F23940" s="413">
        <v>167.28</v>
      </c>
      <c r="G23940" s="414">
        <f t="shared" si="748"/>
        <v>577.5227164036346</v>
      </c>
      <c r="H23940" s="415">
        <f t="shared" si="749"/>
        <v>2.8876135820181732</v>
      </c>
    </row>
    <row r="23941" spans="1:8" ht="15" hidden="1" thickBot="1">
      <c r="A23941" s="409">
        <v>202211</v>
      </c>
      <c r="B23941" s="196" t="s">
        <v>2450</v>
      </c>
      <c r="C23941" s="197" t="s">
        <v>2417</v>
      </c>
      <c r="D23941" s="198" t="s">
        <v>339</v>
      </c>
      <c r="E23941" s="421">
        <v>483</v>
      </c>
      <c r="F23941" s="413">
        <v>167.28</v>
      </c>
      <c r="G23941" s="414">
        <f t="shared" si="748"/>
        <v>2.8873744619799138</v>
      </c>
      <c r="H23941" s="415">
        <f t="shared" si="749"/>
        <v>2.8873744619799138</v>
      </c>
    </row>
    <row r="23942" spans="1:8" ht="15" hidden="1" thickBot="1">
      <c r="A23942" s="409">
        <v>202211</v>
      </c>
      <c r="B23942" s="196" t="s">
        <v>2451</v>
      </c>
      <c r="C23942" s="197" t="s">
        <v>2417</v>
      </c>
      <c r="D23942" s="198" t="s">
        <v>337</v>
      </c>
      <c r="E23942" s="421">
        <v>105126</v>
      </c>
      <c r="F23942" s="413">
        <v>167.28</v>
      </c>
      <c r="G23942" s="414">
        <f t="shared" si="748"/>
        <v>628.44332855093262</v>
      </c>
      <c r="H23942" s="415">
        <f t="shared" si="749"/>
        <v>3.1422166427546632</v>
      </c>
    </row>
    <row r="23943" spans="1:8" ht="15" hidden="1" thickBot="1">
      <c r="A23943" s="409">
        <v>202211</v>
      </c>
      <c r="B23943" s="196" t="s">
        <v>2452</v>
      </c>
      <c r="C23943" s="197" t="s">
        <v>2417</v>
      </c>
      <c r="D23943" s="198" t="s">
        <v>339</v>
      </c>
      <c r="E23943" s="421">
        <v>526</v>
      </c>
      <c r="F23943" s="413">
        <v>167.28</v>
      </c>
      <c r="G23943" s="414">
        <f t="shared" si="748"/>
        <v>3.1444285031085606</v>
      </c>
      <c r="H23943" s="415">
        <f t="shared" si="749"/>
        <v>3.1444285031085606</v>
      </c>
    </row>
    <row r="23944" spans="1:8" ht="15" hidden="1" thickBot="1">
      <c r="A23944" s="409">
        <v>202211</v>
      </c>
      <c r="B23944" s="196" t="s">
        <v>2453</v>
      </c>
      <c r="C23944" s="197" t="s">
        <v>2417</v>
      </c>
      <c r="D23944" s="198" t="s">
        <v>337</v>
      </c>
      <c r="E23944" s="421">
        <v>108874</v>
      </c>
      <c r="F23944" s="413">
        <v>167.28</v>
      </c>
      <c r="G23944" s="414">
        <f t="shared" si="748"/>
        <v>650.84887613582021</v>
      </c>
      <c r="H23944" s="415">
        <f t="shared" si="749"/>
        <v>3.254244380679101</v>
      </c>
    </row>
    <row r="23945" spans="1:8" ht="15" hidden="1" thickBot="1">
      <c r="A23945" s="409">
        <v>202211</v>
      </c>
      <c r="B23945" s="196" t="s">
        <v>2454</v>
      </c>
      <c r="C23945" s="197" t="s">
        <v>2763</v>
      </c>
      <c r="D23945" s="198" t="s">
        <v>339</v>
      </c>
      <c r="E23945" s="421">
        <v>544</v>
      </c>
      <c r="F23945" s="413">
        <v>167.28</v>
      </c>
      <c r="G23945" s="414">
        <f t="shared" si="748"/>
        <v>3.2520325203252032</v>
      </c>
      <c r="H23945" s="415">
        <f t="shared" si="749"/>
        <v>3.2520325203252032</v>
      </c>
    </row>
    <row r="23946" spans="1:8" ht="15" hidden="1" thickBot="1">
      <c r="A23946" s="409">
        <v>202211</v>
      </c>
      <c r="B23946" s="196" t="s">
        <v>2455</v>
      </c>
      <c r="C23946" s="197" t="s">
        <v>2417</v>
      </c>
      <c r="D23946" s="198" t="s">
        <v>337</v>
      </c>
      <c r="E23946" s="421">
        <v>84058</v>
      </c>
      <c r="F23946" s="413">
        <v>167.28</v>
      </c>
      <c r="G23946" s="414">
        <f t="shared" si="748"/>
        <v>502.49880439980871</v>
      </c>
      <c r="H23946" s="415">
        <f t="shared" si="749"/>
        <v>2.5124940219990437</v>
      </c>
    </row>
    <row r="23947" spans="1:8" ht="15" hidden="1" thickBot="1">
      <c r="A23947" s="409">
        <v>202211</v>
      </c>
      <c r="B23947" s="196" t="s">
        <v>2456</v>
      </c>
      <c r="C23947" s="197" t="s">
        <v>2417</v>
      </c>
      <c r="D23947" s="198" t="s">
        <v>339</v>
      </c>
      <c r="E23947" s="421">
        <v>420</v>
      </c>
      <c r="F23947" s="413">
        <v>167.28</v>
      </c>
      <c r="G23947" s="414">
        <f t="shared" si="748"/>
        <v>2.5107604017216643</v>
      </c>
      <c r="H23947" s="415">
        <f t="shared" si="749"/>
        <v>2.5107604017216643</v>
      </c>
    </row>
    <row r="23948" spans="1:8" ht="15" hidden="1" thickBot="1">
      <c r="A23948" s="409">
        <v>202211</v>
      </c>
      <c r="B23948" s="196" t="s">
        <v>2457</v>
      </c>
      <c r="C23948" s="197" t="s">
        <v>2417</v>
      </c>
      <c r="D23948" s="198" t="s">
        <v>337</v>
      </c>
      <c r="E23948" s="421">
        <v>56848</v>
      </c>
      <c r="F23948" s="413">
        <v>167.28</v>
      </c>
      <c r="G23948" s="414">
        <f t="shared" si="748"/>
        <v>339.83739837398372</v>
      </c>
      <c r="H23948" s="415">
        <f t="shared" si="749"/>
        <v>1.6991869918699185</v>
      </c>
    </row>
    <row r="23949" spans="1:8" ht="15" hidden="1" thickBot="1">
      <c r="A23949" s="409">
        <v>202211</v>
      </c>
      <c r="B23949" s="196" t="s">
        <v>2458</v>
      </c>
      <c r="C23949" s="197" t="s">
        <v>2417</v>
      </c>
      <c r="D23949" s="198" t="s">
        <v>337</v>
      </c>
      <c r="E23949" s="421">
        <v>123272</v>
      </c>
      <c r="F23949" s="413">
        <v>167.28</v>
      </c>
      <c r="G23949" s="414">
        <f t="shared" si="748"/>
        <v>736.92013390722138</v>
      </c>
      <c r="H23949" s="415">
        <f t="shared" si="749"/>
        <v>3.6846006695361071</v>
      </c>
    </row>
    <row r="23950" spans="1:8" ht="15" hidden="1" thickBot="1">
      <c r="A23950" s="409">
        <v>202211</v>
      </c>
      <c r="B23950" s="196" t="s">
        <v>2459</v>
      </c>
      <c r="C23950" s="197" t="s">
        <v>2417</v>
      </c>
      <c r="D23950" s="198" t="s">
        <v>339</v>
      </c>
      <c r="E23950" s="421">
        <v>616</v>
      </c>
      <c r="F23950" s="413">
        <v>167.28</v>
      </c>
      <c r="G23950" s="414">
        <f t="shared" si="748"/>
        <v>3.6824485891917744</v>
      </c>
      <c r="H23950" s="415">
        <f t="shared" si="749"/>
        <v>3.6824485891917744</v>
      </c>
    </row>
    <row r="23951" spans="1:8" ht="15" hidden="1" thickBot="1">
      <c r="A23951" s="409">
        <v>202211</v>
      </c>
      <c r="B23951" s="196" t="s">
        <v>2460</v>
      </c>
      <c r="C23951" s="197" t="s">
        <v>2417</v>
      </c>
      <c r="D23951" s="198" t="s">
        <v>374</v>
      </c>
      <c r="E23951" s="421">
        <v>0.01</v>
      </c>
      <c r="F23951" s="413">
        <v>167.28</v>
      </c>
      <c r="G23951" s="414">
        <f t="shared" si="748"/>
        <v>5.9780009564801534E-5</v>
      </c>
      <c r="H23951" s="415" t="str">
        <f t="shared" si="749"/>
        <v>VER</v>
      </c>
    </row>
    <row r="23952" spans="1:8" ht="15" hidden="1" thickBot="1">
      <c r="A23952" s="409">
        <v>202211</v>
      </c>
      <c r="B23952" s="196" t="s">
        <v>2461</v>
      </c>
      <c r="C23952" s="197" t="s">
        <v>2417</v>
      </c>
      <c r="D23952" s="198" t="s">
        <v>337</v>
      </c>
      <c r="E23952" s="421">
        <v>99856</v>
      </c>
      <c r="F23952" s="413">
        <v>167.28</v>
      </c>
      <c r="G23952" s="414">
        <f t="shared" si="748"/>
        <v>596.9392635102821</v>
      </c>
      <c r="H23952" s="415">
        <f t="shared" si="749"/>
        <v>2.9846963175514105</v>
      </c>
    </row>
    <row r="23953" spans="1:8" ht="15" hidden="1" thickBot="1">
      <c r="A23953" s="409">
        <v>202211</v>
      </c>
      <c r="B23953" s="196" t="s">
        <v>2462</v>
      </c>
      <c r="C23953" s="197" t="s">
        <v>2417</v>
      </c>
      <c r="D23953" s="198" t="s">
        <v>337</v>
      </c>
      <c r="E23953" s="421">
        <v>51238</v>
      </c>
      <c r="F23953" s="413">
        <v>167.28</v>
      </c>
      <c r="G23953" s="414">
        <f t="shared" si="748"/>
        <v>306.30081300813009</v>
      </c>
      <c r="H23953" s="415">
        <f t="shared" si="749"/>
        <v>1.5315040650406504</v>
      </c>
    </row>
    <row r="23954" spans="1:8" ht="15" hidden="1" thickBot="1">
      <c r="A23954" s="409">
        <v>202211</v>
      </c>
      <c r="B23954" s="196" t="s">
        <v>2463</v>
      </c>
      <c r="C23954" s="197" t="s">
        <v>2417</v>
      </c>
      <c r="D23954" s="198" t="s">
        <v>339</v>
      </c>
      <c r="E23954" s="421">
        <v>256</v>
      </c>
      <c r="F23954" s="413">
        <v>167.28</v>
      </c>
      <c r="G23954" s="414">
        <f t="shared" si="748"/>
        <v>1.5303682448589191</v>
      </c>
      <c r="H23954" s="415">
        <f t="shared" si="749"/>
        <v>1.5303682448589191</v>
      </c>
    </row>
    <row r="23955" spans="1:8" ht="15" hidden="1" thickBot="1">
      <c r="A23955" s="409">
        <v>202211</v>
      </c>
      <c r="B23955" s="196" t="s">
        <v>2464</v>
      </c>
      <c r="C23955" s="197" t="s">
        <v>2417</v>
      </c>
      <c r="D23955" s="198" t="s">
        <v>337</v>
      </c>
      <c r="E23955" s="421">
        <v>48954</v>
      </c>
      <c r="F23955" s="413">
        <v>167.28</v>
      </c>
      <c r="G23955" s="414">
        <f t="shared" si="748"/>
        <v>292.64705882352939</v>
      </c>
      <c r="H23955" s="415">
        <f t="shared" si="749"/>
        <v>1.463235294117647</v>
      </c>
    </row>
    <row r="23956" spans="1:8" ht="15" hidden="1" thickBot="1">
      <c r="A23956" s="409">
        <v>202211</v>
      </c>
      <c r="B23956" s="196" t="s">
        <v>2465</v>
      </c>
      <c r="C23956" s="197" t="s">
        <v>2417</v>
      </c>
      <c r="D23956" s="198" t="s">
        <v>337</v>
      </c>
      <c r="E23956" s="421">
        <v>93532</v>
      </c>
      <c r="F23956" s="413">
        <v>167.28</v>
      </c>
      <c r="G23956" s="414">
        <f t="shared" si="748"/>
        <v>559.13438546150167</v>
      </c>
      <c r="H23956" s="415">
        <f t="shared" si="749"/>
        <v>2.7956719273075081</v>
      </c>
    </row>
    <row r="23957" spans="1:8" ht="15" hidden="1" thickBot="1">
      <c r="A23957" s="409">
        <v>202211</v>
      </c>
      <c r="B23957" s="196" t="s">
        <v>2466</v>
      </c>
      <c r="C23957" s="197" t="s">
        <v>2417</v>
      </c>
      <c r="D23957" s="198" t="s">
        <v>337</v>
      </c>
      <c r="E23957" s="421">
        <v>101420</v>
      </c>
      <c r="F23957" s="413">
        <v>167.28</v>
      </c>
      <c r="G23957" s="414">
        <f t="shared" si="748"/>
        <v>606.28885700621709</v>
      </c>
      <c r="H23957" s="415">
        <f t="shared" si="749"/>
        <v>3.0314442850310854</v>
      </c>
    </row>
    <row r="23958" spans="1:8" ht="15" hidden="1" thickBot="1">
      <c r="A23958" s="409">
        <v>202211</v>
      </c>
      <c r="B23958" s="196" t="s">
        <v>2467</v>
      </c>
      <c r="C23958" s="197" t="s">
        <v>2764</v>
      </c>
      <c r="D23958" s="198" t="s">
        <v>339</v>
      </c>
      <c r="E23958" s="421">
        <v>507</v>
      </c>
      <c r="F23958" s="413">
        <v>167.28</v>
      </c>
      <c r="G23958" s="414">
        <f t="shared" si="748"/>
        <v>3.0308464849354375</v>
      </c>
      <c r="H23958" s="415">
        <f t="shared" si="749"/>
        <v>3.0308464849354375</v>
      </c>
    </row>
    <row r="23959" spans="1:8" ht="15" hidden="1" thickBot="1">
      <c r="A23959" s="409">
        <v>202211</v>
      </c>
      <c r="B23959" s="196" t="s">
        <v>2468</v>
      </c>
      <c r="C23959" s="197" t="s">
        <v>2417</v>
      </c>
      <c r="D23959" s="198" t="s">
        <v>337</v>
      </c>
      <c r="E23959" s="421">
        <v>36215</v>
      </c>
      <c r="F23959" s="413">
        <v>167.28</v>
      </c>
      <c r="G23959" s="414">
        <f t="shared" si="748"/>
        <v>216.49330463892875</v>
      </c>
      <c r="H23959" s="415">
        <f t="shared" si="749"/>
        <v>1.0824665231946438</v>
      </c>
    </row>
    <row r="23960" spans="1:8" ht="15" hidden="1" thickBot="1">
      <c r="A23960" s="409">
        <v>202211</v>
      </c>
      <c r="B23960" s="196" t="s">
        <v>2469</v>
      </c>
      <c r="C23960" s="197" t="s">
        <v>2417</v>
      </c>
      <c r="D23960" s="198" t="s">
        <v>339</v>
      </c>
      <c r="E23960" s="421">
        <v>197</v>
      </c>
      <c r="F23960" s="413">
        <v>167.28</v>
      </c>
      <c r="G23960" s="414">
        <f t="shared" si="748"/>
        <v>1.1776661884265902</v>
      </c>
      <c r="H23960" s="415">
        <f t="shared" si="749"/>
        <v>1.1776661884265902</v>
      </c>
    </row>
    <row r="23961" spans="1:8" ht="15" hidden="1" thickBot="1">
      <c r="A23961" s="409">
        <v>202211</v>
      </c>
      <c r="B23961" s="196" t="s">
        <v>2470</v>
      </c>
      <c r="C23961" s="197" t="s">
        <v>2417</v>
      </c>
      <c r="D23961" s="198" t="s">
        <v>337</v>
      </c>
      <c r="E23961" s="421">
        <v>31234</v>
      </c>
      <c r="F23961" s="413">
        <v>167.28</v>
      </c>
      <c r="G23961" s="414">
        <f t="shared" si="748"/>
        <v>186.7168818747011</v>
      </c>
      <c r="H23961" s="415">
        <f t="shared" si="749"/>
        <v>0.93358440937350551</v>
      </c>
    </row>
    <row r="23962" spans="1:8" ht="15" hidden="1" thickBot="1">
      <c r="A23962" s="409">
        <v>202211</v>
      </c>
      <c r="B23962" s="196" t="s">
        <v>2471</v>
      </c>
      <c r="C23962" s="197" t="s">
        <v>2417</v>
      </c>
      <c r="D23962" s="198" t="s">
        <v>339</v>
      </c>
      <c r="E23962" s="421">
        <v>156</v>
      </c>
      <c r="F23962" s="413">
        <v>167.28</v>
      </c>
      <c r="G23962" s="414">
        <f t="shared" si="748"/>
        <v>0.93256814921090392</v>
      </c>
      <c r="H23962" s="415">
        <f t="shared" si="749"/>
        <v>0.93256814921090392</v>
      </c>
    </row>
    <row r="23963" spans="1:8" ht="15" hidden="1" thickBot="1">
      <c r="A23963" s="409">
        <v>202211</v>
      </c>
      <c r="B23963" s="196" t="s">
        <v>2472</v>
      </c>
      <c r="C23963" s="197" t="s">
        <v>2417</v>
      </c>
      <c r="D23963" s="198" t="s">
        <v>337</v>
      </c>
      <c r="E23963" s="421">
        <v>154512</v>
      </c>
      <c r="F23963" s="413">
        <v>167.28</v>
      </c>
      <c r="G23963" s="414">
        <f t="shared" si="748"/>
        <v>923.67288378766136</v>
      </c>
      <c r="H23963" s="415">
        <f t="shared" si="749"/>
        <v>4.6183644189383068</v>
      </c>
    </row>
    <row r="23964" spans="1:8" ht="15" hidden="1" thickBot="1">
      <c r="A23964" s="409">
        <v>202211</v>
      </c>
      <c r="B23964" s="196" t="s">
        <v>2473</v>
      </c>
      <c r="C23964" s="197" t="s">
        <v>2417</v>
      </c>
      <c r="D23964" s="198" t="s">
        <v>337</v>
      </c>
      <c r="E23964" s="421">
        <v>58424</v>
      </c>
      <c r="F23964" s="413">
        <v>167.28</v>
      </c>
      <c r="G23964" s="414">
        <f t="shared" si="748"/>
        <v>349.25872788139645</v>
      </c>
      <c r="H23964" s="415">
        <f t="shared" si="749"/>
        <v>1.7462936394069823</v>
      </c>
    </row>
    <row r="23965" spans="1:8" ht="15" hidden="1" thickBot="1">
      <c r="A23965" s="409">
        <v>202211</v>
      </c>
      <c r="B23965" s="196" t="s">
        <v>2474</v>
      </c>
      <c r="C23965" s="197" t="s">
        <v>2417</v>
      </c>
      <c r="D23965" s="198" t="s">
        <v>339</v>
      </c>
      <c r="E23965" s="421">
        <v>292</v>
      </c>
      <c r="F23965" s="413">
        <v>167.28</v>
      </c>
      <c r="G23965" s="414">
        <f t="shared" si="748"/>
        <v>1.7455762792922047</v>
      </c>
      <c r="H23965" s="415">
        <f t="shared" si="749"/>
        <v>1.7455762792922047</v>
      </c>
    </row>
    <row r="23966" spans="1:8" ht="15" hidden="1" thickBot="1">
      <c r="A23966" s="409">
        <v>202211</v>
      </c>
      <c r="B23966" s="196" t="s">
        <v>2475</v>
      </c>
      <c r="C23966" s="197" t="s">
        <v>2417</v>
      </c>
      <c r="D23966" s="198" t="s">
        <v>337</v>
      </c>
      <c r="E23966" s="421">
        <v>96138</v>
      </c>
      <c r="F23966" s="413">
        <v>167.28</v>
      </c>
      <c r="G23966" s="414">
        <f t="shared" si="748"/>
        <v>574.71305595408899</v>
      </c>
      <c r="H23966" s="415">
        <f t="shared" si="749"/>
        <v>2.8735652797704447</v>
      </c>
    </row>
    <row r="23967" spans="1:8" ht="15" hidden="1" thickBot="1">
      <c r="A23967" s="409">
        <v>202211</v>
      </c>
      <c r="B23967" s="196" t="s">
        <v>2476</v>
      </c>
      <c r="C23967" s="197" t="s">
        <v>2765</v>
      </c>
      <c r="D23967" s="198" t="s">
        <v>339</v>
      </c>
      <c r="E23967" s="421">
        <v>481</v>
      </c>
      <c r="F23967" s="413">
        <v>167.28</v>
      </c>
      <c r="G23967" s="414">
        <f t="shared" si="748"/>
        <v>2.8754184600669537</v>
      </c>
      <c r="H23967" s="415">
        <f t="shared" si="749"/>
        <v>2.8754184600669537</v>
      </c>
    </row>
    <row r="23968" spans="1:8" ht="15" hidden="1" thickBot="1">
      <c r="A23968" s="409">
        <v>202211</v>
      </c>
      <c r="B23968" s="196" t="s">
        <v>2477</v>
      </c>
      <c r="C23968" s="197" t="s">
        <v>2417</v>
      </c>
      <c r="D23968" s="198" t="s">
        <v>337</v>
      </c>
      <c r="E23968" s="421">
        <v>66390</v>
      </c>
      <c r="F23968" s="413">
        <v>167.28</v>
      </c>
      <c r="G23968" s="414">
        <f t="shared" si="748"/>
        <v>396.87948350071736</v>
      </c>
      <c r="H23968" s="415">
        <f t="shared" si="749"/>
        <v>1.9843974175035868</v>
      </c>
    </row>
    <row r="23969" spans="1:8" ht="15" hidden="1" thickBot="1">
      <c r="A23969" s="409">
        <v>202211</v>
      </c>
      <c r="B23969" s="196" t="s">
        <v>2478</v>
      </c>
      <c r="C23969" s="197" t="s">
        <v>2479</v>
      </c>
      <c r="D23969" s="198" t="s">
        <v>337</v>
      </c>
      <c r="E23969" s="421">
        <v>204743</v>
      </c>
      <c r="F23969" s="413">
        <v>167.28</v>
      </c>
      <c r="G23969" s="414">
        <f t="shared" si="748"/>
        <v>1223.953849832616</v>
      </c>
      <c r="H23969" s="415">
        <f t="shared" si="749"/>
        <v>6.1197692491630802</v>
      </c>
    </row>
    <row r="23970" spans="1:8" ht="15" hidden="1" thickBot="1">
      <c r="A23970" s="409">
        <v>202211</v>
      </c>
      <c r="B23970" s="196" t="s">
        <v>2480</v>
      </c>
      <c r="C23970" s="197" t="s">
        <v>676</v>
      </c>
      <c r="D23970" s="198" t="s">
        <v>337</v>
      </c>
      <c r="E23970" s="421">
        <v>63476</v>
      </c>
      <c r="F23970" s="413">
        <v>167.28</v>
      </c>
      <c r="G23970" s="414">
        <f t="shared" si="748"/>
        <v>379.45958871353417</v>
      </c>
      <c r="H23970" s="415">
        <f t="shared" si="749"/>
        <v>1.8972979435676709</v>
      </c>
    </row>
    <row r="23971" spans="1:8" ht="15" hidden="1" thickBot="1">
      <c r="A23971" s="409">
        <v>202211</v>
      </c>
      <c r="B23971" s="196" t="s">
        <v>2481</v>
      </c>
      <c r="C23971" s="197" t="s">
        <v>676</v>
      </c>
      <c r="D23971" s="198" t="s">
        <v>339</v>
      </c>
      <c r="E23971" s="421">
        <v>317</v>
      </c>
      <c r="F23971" s="413">
        <v>167.28</v>
      </c>
      <c r="G23971" s="414">
        <f t="shared" si="748"/>
        <v>1.8950263032042085</v>
      </c>
      <c r="H23971" s="415">
        <f t="shared" si="749"/>
        <v>1.8950263032042085</v>
      </c>
    </row>
    <row r="23972" spans="1:8" ht="15" hidden="1" thickBot="1">
      <c r="A23972" s="409">
        <v>202211</v>
      </c>
      <c r="B23972" s="196" t="s">
        <v>2482</v>
      </c>
      <c r="C23972" s="197" t="s">
        <v>2483</v>
      </c>
      <c r="D23972" s="198" t="s">
        <v>337</v>
      </c>
      <c r="E23972" s="421">
        <v>164700</v>
      </c>
      <c r="F23972" s="413">
        <v>167.28</v>
      </c>
      <c r="G23972" s="414">
        <f t="shared" si="748"/>
        <v>984.57675753228125</v>
      </c>
      <c r="H23972" s="415">
        <f t="shared" si="749"/>
        <v>4.922883787661406</v>
      </c>
    </row>
    <row r="23973" spans="1:8" ht="15" hidden="1" thickBot="1">
      <c r="A23973" s="409">
        <v>202211</v>
      </c>
      <c r="B23973" s="196" t="s">
        <v>2484</v>
      </c>
      <c r="C23973" s="197" t="s">
        <v>2483</v>
      </c>
      <c r="D23973" s="198" t="s">
        <v>337</v>
      </c>
      <c r="E23973" s="421">
        <v>164700</v>
      </c>
      <c r="F23973" s="413">
        <v>167.28</v>
      </c>
      <c r="G23973" s="414">
        <f t="shared" si="748"/>
        <v>984.57675753228125</v>
      </c>
      <c r="H23973" s="415">
        <f t="shared" si="749"/>
        <v>4.922883787661406</v>
      </c>
    </row>
    <row r="23974" spans="1:8" ht="15" hidden="1" thickBot="1">
      <c r="A23974" s="409">
        <v>202211</v>
      </c>
      <c r="B23974" s="196" t="s">
        <v>2485</v>
      </c>
      <c r="C23974" s="197" t="s">
        <v>2483</v>
      </c>
      <c r="D23974" s="198" t="s">
        <v>337</v>
      </c>
      <c r="E23974" s="421">
        <v>116922</v>
      </c>
      <c r="F23974" s="413">
        <v>167.28</v>
      </c>
      <c r="G23974" s="414">
        <f t="shared" si="748"/>
        <v>698.95982783357249</v>
      </c>
      <c r="H23974" s="415">
        <f t="shared" si="749"/>
        <v>3.4947991391678626</v>
      </c>
    </row>
    <row r="23975" spans="1:8" ht="15" hidden="1" thickBot="1">
      <c r="A23975" s="409">
        <v>202211</v>
      </c>
      <c r="B23975" s="196" t="s">
        <v>2486</v>
      </c>
      <c r="C23975" s="197" t="s">
        <v>2487</v>
      </c>
      <c r="D23975" s="198" t="s">
        <v>337</v>
      </c>
      <c r="E23975" s="421">
        <v>60499</v>
      </c>
      <c r="F23975" s="413">
        <v>167.28</v>
      </c>
      <c r="G23975" s="414">
        <f t="shared" si="748"/>
        <v>361.6630798660928</v>
      </c>
      <c r="H23975" s="415">
        <f t="shared" si="749"/>
        <v>1.8083153993304639</v>
      </c>
    </row>
    <row r="23976" spans="1:8" ht="15" hidden="1" thickBot="1">
      <c r="A23976" s="409">
        <v>202211</v>
      </c>
      <c r="B23976" s="196" t="s">
        <v>2488</v>
      </c>
      <c r="C23976" s="197" t="s">
        <v>2487</v>
      </c>
      <c r="D23976" s="198" t="s">
        <v>339</v>
      </c>
      <c r="E23976" s="421">
        <v>293.54000000000002</v>
      </c>
      <c r="F23976" s="413">
        <v>167.28</v>
      </c>
      <c r="G23976" s="414">
        <f t="shared" si="748"/>
        <v>1.7547824007651842</v>
      </c>
      <c r="H23976" s="415">
        <f t="shared" si="749"/>
        <v>1.7547824007651842</v>
      </c>
    </row>
    <row r="23977" spans="1:8" ht="15" hidden="1" thickBot="1">
      <c r="A23977" s="409">
        <v>202211</v>
      </c>
      <c r="B23977" s="196" t="s">
        <v>2489</v>
      </c>
      <c r="C23977" s="197" t="s">
        <v>2487</v>
      </c>
      <c r="D23977" s="198" t="s">
        <v>337</v>
      </c>
      <c r="E23977" s="421">
        <v>81776</v>
      </c>
      <c r="F23977" s="413">
        <v>167.28</v>
      </c>
      <c r="G23977" s="414">
        <f t="shared" si="748"/>
        <v>488.85700621712101</v>
      </c>
      <c r="H23977" s="415">
        <f t="shared" si="749"/>
        <v>2.444285031085605</v>
      </c>
    </row>
    <row r="23978" spans="1:8" ht="15" hidden="1" thickBot="1">
      <c r="A23978" s="409">
        <v>202211</v>
      </c>
      <c r="B23978" s="196" t="s">
        <v>2490</v>
      </c>
      <c r="C23978" s="197" t="s">
        <v>2487</v>
      </c>
      <c r="D23978" s="198" t="s">
        <v>337</v>
      </c>
      <c r="E23978" s="421">
        <v>43552</v>
      </c>
      <c r="F23978" s="413">
        <v>167.28</v>
      </c>
      <c r="G23978" s="414">
        <f t="shared" si="748"/>
        <v>260.35389765662364</v>
      </c>
      <c r="H23978" s="415">
        <f t="shared" si="749"/>
        <v>1.3017694882831181</v>
      </c>
    </row>
    <row r="23979" spans="1:8" ht="15" hidden="1" thickBot="1">
      <c r="A23979" s="409">
        <v>202211</v>
      </c>
      <c r="B23979" s="196" t="s">
        <v>2491</v>
      </c>
      <c r="C23979" s="197" t="s">
        <v>2487</v>
      </c>
      <c r="D23979" s="198" t="s">
        <v>337</v>
      </c>
      <c r="E23979" s="421">
        <v>43552</v>
      </c>
      <c r="F23979" s="413">
        <v>167.28</v>
      </c>
      <c r="G23979" s="414">
        <f t="shared" si="748"/>
        <v>260.35389765662364</v>
      </c>
      <c r="H23979" s="415">
        <f t="shared" si="749"/>
        <v>1.3017694882831181</v>
      </c>
    </row>
    <row r="23980" spans="1:8" ht="15" hidden="1" thickBot="1">
      <c r="A23980" s="409">
        <v>202211</v>
      </c>
      <c r="B23980" s="196" t="s">
        <v>2492</v>
      </c>
      <c r="C23980" s="197" t="s">
        <v>2487</v>
      </c>
      <c r="D23980" s="198" t="s">
        <v>339</v>
      </c>
      <c r="E23980" s="421">
        <v>218</v>
      </c>
      <c r="F23980" s="413">
        <v>167.28</v>
      </c>
      <c r="G23980" s="414">
        <f t="shared" si="748"/>
        <v>1.3032042085126734</v>
      </c>
      <c r="H23980" s="415">
        <f t="shared" si="749"/>
        <v>1.3032042085126734</v>
      </c>
    </row>
    <row r="23981" spans="1:8" ht="15" hidden="1" thickBot="1">
      <c r="A23981" s="409">
        <v>202211</v>
      </c>
      <c r="B23981" s="196" t="s">
        <v>2493</v>
      </c>
      <c r="C23981" s="197" t="s">
        <v>2487</v>
      </c>
      <c r="D23981" s="198" t="s">
        <v>337</v>
      </c>
      <c r="E23981" s="421">
        <v>43552</v>
      </c>
      <c r="F23981" s="413">
        <v>167.28</v>
      </c>
      <c r="G23981" s="414">
        <f t="shared" si="748"/>
        <v>260.35389765662364</v>
      </c>
      <c r="H23981" s="415">
        <f t="shared" si="749"/>
        <v>1.3017694882831181</v>
      </c>
    </row>
    <row r="23982" spans="1:8" ht="15" hidden="1" thickBot="1">
      <c r="A23982" s="409">
        <v>202211</v>
      </c>
      <c r="B23982" s="196" t="s">
        <v>2494</v>
      </c>
      <c r="C23982" s="197" t="s">
        <v>2487</v>
      </c>
      <c r="D23982" s="198" t="s">
        <v>374</v>
      </c>
      <c r="E23982" s="421">
        <v>167</v>
      </c>
      <c r="F23982" s="413">
        <v>167.28</v>
      </c>
      <c r="G23982" s="414">
        <f t="shared" si="748"/>
        <v>0.99832615973218553</v>
      </c>
      <c r="H23982" s="415" t="str">
        <f t="shared" si="749"/>
        <v>VER</v>
      </c>
    </row>
    <row r="23983" spans="1:8" ht="15" hidden="1" thickBot="1">
      <c r="A23983" s="409">
        <v>202211</v>
      </c>
      <c r="B23983" s="196" t="s">
        <v>2495</v>
      </c>
      <c r="C23983" s="197" t="s">
        <v>2487</v>
      </c>
      <c r="D23983" s="198" t="s">
        <v>337</v>
      </c>
      <c r="E23983" s="421">
        <v>43552</v>
      </c>
      <c r="F23983" s="413">
        <v>167.28</v>
      </c>
      <c r="G23983" s="414">
        <f t="shared" si="748"/>
        <v>260.35389765662364</v>
      </c>
      <c r="H23983" s="415">
        <f t="shared" si="749"/>
        <v>1.3017694882831181</v>
      </c>
    </row>
    <row r="23984" spans="1:8" ht="15" hidden="1" thickBot="1">
      <c r="A23984" s="409">
        <v>202211</v>
      </c>
      <c r="B23984" s="196" t="s">
        <v>2496</v>
      </c>
      <c r="C23984" s="197" t="s">
        <v>2487</v>
      </c>
      <c r="D23984" s="198" t="s">
        <v>339</v>
      </c>
      <c r="E23984" s="421">
        <v>218</v>
      </c>
      <c r="F23984" s="413">
        <v>167.28</v>
      </c>
      <c r="G23984" s="414">
        <f t="shared" si="748"/>
        <v>1.3032042085126734</v>
      </c>
      <c r="H23984" s="415">
        <f t="shared" si="749"/>
        <v>1.3032042085126734</v>
      </c>
    </row>
    <row r="23985" spans="1:8" ht="15" hidden="1" thickBot="1">
      <c r="A23985" s="409">
        <v>202211</v>
      </c>
      <c r="B23985" s="196" t="s">
        <v>2497</v>
      </c>
      <c r="C23985" s="197" t="s">
        <v>2487</v>
      </c>
      <c r="D23985" s="198" t="s">
        <v>374</v>
      </c>
      <c r="E23985" s="421">
        <v>148</v>
      </c>
      <c r="F23985" s="413">
        <v>167.28</v>
      </c>
      <c r="G23985" s="414">
        <f t="shared" si="748"/>
        <v>0.88474414155906267</v>
      </c>
      <c r="H23985" s="415" t="str">
        <f t="shared" si="749"/>
        <v>VER</v>
      </c>
    </row>
    <row r="23986" spans="1:8" ht="15" hidden="1" thickBot="1">
      <c r="A23986" s="409">
        <v>202211</v>
      </c>
      <c r="B23986" s="196" t="s">
        <v>2498</v>
      </c>
      <c r="C23986" s="197" t="s">
        <v>2487</v>
      </c>
      <c r="D23986" s="198" t="s">
        <v>374</v>
      </c>
      <c r="E23986" s="421">
        <v>148</v>
      </c>
      <c r="F23986" s="413">
        <v>167.28</v>
      </c>
      <c r="G23986" s="414">
        <f t="shared" si="748"/>
        <v>0.88474414155906267</v>
      </c>
      <c r="H23986" s="415" t="str">
        <f t="shared" si="749"/>
        <v>VER</v>
      </c>
    </row>
    <row r="23987" spans="1:8" ht="15" hidden="1" thickBot="1">
      <c r="A23987" s="409">
        <v>202211</v>
      </c>
      <c r="B23987" s="196" t="s">
        <v>2499</v>
      </c>
      <c r="C23987" s="197" t="s">
        <v>2487</v>
      </c>
      <c r="D23987" s="198" t="s">
        <v>337</v>
      </c>
      <c r="E23987" s="421">
        <v>43552</v>
      </c>
      <c r="F23987" s="413">
        <v>167.28</v>
      </c>
      <c r="G23987" s="414">
        <f t="shared" si="748"/>
        <v>260.35389765662364</v>
      </c>
      <c r="H23987" s="415">
        <f t="shared" si="749"/>
        <v>1.3017694882831181</v>
      </c>
    </row>
    <row r="23988" spans="1:8" ht="15" hidden="1" thickBot="1">
      <c r="A23988" s="409">
        <v>202211</v>
      </c>
      <c r="B23988" s="196" t="s">
        <v>2500</v>
      </c>
      <c r="C23988" s="197" t="s">
        <v>2487</v>
      </c>
      <c r="D23988" s="198" t="s">
        <v>350</v>
      </c>
      <c r="E23988" s="421">
        <v>0.01</v>
      </c>
      <c r="F23988" s="413">
        <v>167.28</v>
      </c>
      <c r="G23988" s="414">
        <f t="shared" si="748"/>
        <v>5.9780009564801534E-5</v>
      </c>
      <c r="H23988" s="415" t="str">
        <f t="shared" si="749"/>
        <v>VER</v>
      </c>
    </row>
    <row r="23989" spans="1:8" ht="15" hidden="1" thickBot="1">
      <c r="A23989" s="409">
        <v>202211</v>
      </c>
      <c r="B23989" s="196" t="s">
        <v>2501</v>
      </c>
      <c r="C23989" s="197" t="s">
        <v>2487</v>
      </c>
      <c r="D23989" s="198" t="s">
        <v>337</v>
      </c>
      <c r="E23989" s="421">
        <v>60499</v>
      </c>
      <c r="F23989" s="413">
        <v>167.28</v>
      </c>
      <c r="G23989" s="414">
        <f t="shared" si="748"/>
        <v>361.6630798660928</v>
      </c>
      <c r="H23989" s="415">
        <f t="shared" si="749"/>
        <v>1.8083153993304639</v>
      </c>
    </row>
    <row r="23990" spans="1:8" ht="15" hidden="1" thickBot="1">
      <c r="A23990" s="409">
        <v>202211</v>
      </c>
      <c r="B23990" s="196" t="s">
        <v>2502</v>
      </c>
      <c r="C23990" s="197" t="s">
        <v>2487</v>
      </c>
      <c r="D23990" s="198" t="s">
        <v>339</v>
      </c>
      <c r="E23990" s="421">
        <v>293.54000000000002</v>
      </c>
      <c r="F23990" s="413">
        <v>167.28</v>
      </c>
      <c r="G23990" s="414">
        <f t="shared" si="748"/>
        <v>1.7547824007651842</v>
      </c>
      <c r="H23990" s="415">
        <f t="shared" si="749"/>
        <v>1.7547824007651842</v>
      </c>
    </row>
    <row r="23991" spans="1:8" ht="15" hidden="1" thickBot="1">
      <c r="A23991" s="409">
        <v>202211</v>
      </c>
      <c r="B23991" s="196" t="s">
        <v>2503</v>
      </c>
      <c r="C23991" s="197" t="s">
        <v>2487</v>
      </c>
      <c r="D23991" s="198" t="s">
        <v>374</v>
      </c>
      <c r="E23991" s="421">
        <v>0.01</v>
      </c>
      <c r="F23991" s="413">
        <v>167.28</v>
      </c>
      <c r="G23991" s="414">
        <f t="shared" si="748"/>
        <v>5.9780009564801534E-5</v>
      </c>
      <c r="H23991" s="415" t="str">
        <f t="shared" si="749"/>
        <v>VER</v>
      </c>
    </row>
    <row r="23992" spans="1:8" ht="15" hidden="1" thickBot="1">
      <c r="A23992" s="409">
        <v>202211</v>
      </c>
      <c r="B23992" s="196" t="s">
        <v>2504</v>
      </c>
      <c r="C23992" s="197" t="s">
        <v>2487</v>
      </c>
      <c r="D23992" s="198" t="s">
        <v>374</v>
      </c>
      <c r="E23992" s="421">
        <v>148</v>
      </c>
      <c r="F23992" s="413">
        <v>167.28</v>
      </c>
      <c r="G23992" s="414">
        <f t="shared" si="748"/>
        <v>0.88474414155906267</v>
      </c>
      <c r="H23992" s="415" t="str">
        <f t="shared" si="749"/>
        <v>VER</v>
      </c>
    </row>
    <row r="23993" spans="1:8" ht="15" hidden="1" thickBot="1">
      <c r="A23993" s="409">
        <v>202211</v>
      </c>
      <c r="B23993" s="196" t="s">
        <v>2505</v>
      </c>
      <c r="C23993" s="197" t="s">
        <v>2505</v>
      </c>
      <c r="D23993" s="198" t="s">
        <v>339</v>
      </c>
      <c r="E23993" s="421">
        <v>0.01</v>
      </c>
      <c r="F23993" s="413">
        <v>167.28</v>
      </c>
      <c r="G23993" s="414">
        <f t="shared" si="748"/>
        <v>5.9780009564801534E-5</v>
      </c>
      <c r="H23993" s="415">
        <f t="shared" si="749"/>
        <v>5.9780009564801534E-5</v>
      </c>
    </row>
    <row r="23994" spans="1:8" ht="15" hidden="1" thickBot="1">
      <c r="A23994" s="409">
        <v>202211</v>
      </c>
      <c r="B23994" s="196" t="s">
        <v>2506</v>
      </c>
      <c r="C23994" s="197" t="s">
        <v>2506</v>
      </c>
      <c r="D23994" s="198" t="s">
        <v>339</v>
      </c>
      <c r="E23994" s="421">
        <v>0.01</v>
      </c>
      <c r="F23994" s="413">
        <v>167.28</v>
      </c>
      <c r="G23994" s="414">
        <f t="shared" si="748"/>
        <v>5.9780009564801534E-5</v>
      </c>
      <c r="H23994" s="415">
        <f t="shared" si="749"/>
        <v>5.9780009564801534E-5</v>
      </c>
    </row>
    <row r="23995" spans="1:8" ht="15" hidden="1" thickBot="1">
      <c r="A23995" s="409">
        <v>202211</v>
      </c>
      <c r="B23995" s="196" t="s">
        <v>2507</v>
      </c>
      <c r="C23995" s="197" t="s">
        <v>2507</v>
      </c>
      <c r="D23995" s="198" t="s">
        <v>339</v>
      </c>
      <c r="E23995" s="421">
        <v>0.01</v>
      </c>
      <c r="F23995" s="413">
        <v>167.28</v>
      </c>
      <c r="G23995" s="414">
        <f t="shared" si="748"/>
        <v>5.9780009564801534E-5</v>
      </c>
      <c r="H23995" s="415">
        <f t="shared" si="749"/>
        <v>5.9780009564801534E-5</v>
      </c>
    </row>
    <row r="23996" spans="1:8" ht="15" hidden="1" thickBot="1">
      <c r="A23996" s="409">
        <v>202211</v>
      </c>
      <c r="B23996" s="196" t="s">
        <v>2508</v>
      </c>
      <c r="C23996" s="197" t="s">
        <v>2508</v>
      </c>
      <c r="D23996" s="198" t="s">
        <v>339</v>
      </c>
      <c r="E23996" s="421">
        <v>0.01</v>
      </c>
      <c r="F23996" s="413">
        <v>167.28</v>
      </c>
      <c r="G23996" s="414">
        <f t="shared" si="748"/>
        <v>5.9780009564801534E-5</v>
      </c>
      <c r="H23996" s="415">
        <f t="shared" si="749"/>
        <v>5.9780009564801534E-5</v>
      </c>
    </row>
    <row r="23997" spans="1:8" ht="15" hidden="1" thickBot="1">
      <c r="A23997" s="409">
        <v>202211</v>
      </c>
      <c r="B23997" s="196" t="s">
        <v>2509</v>
      </c>
      <c r="C23997" s="197" t="s">
        <v>2509</v>
      </c>
      <c r="D23997" s="198" t="s">
        <v>339</v>
      </c>
      <c r="E23997" s="421">
        <v>0.01</v>
      </c>
      <c r="F23997" s="413">
        <v>167.28</v>
      </c>
      <c r="G23997" s="414">
        <f t="shared" si="748"/>
        <v>5.9780009564801534E-5</v>
      </c>
      <c r="H23997" s="415">
        <f t="shared" si="749"/>
        <v>5.9780009564801534E-5</v>
      </c>
    </row>
    <row r="23998" spans="1:8" ht="15" hidden="1" thickBot="1">
      <c r="A23998" s="409">
        <v>202211</v>
      </c>
      <c r="B23998" s="196" t="s">
        <v>2510</v>
      </c>
      <c r="C23998" s="197" t="s">
        <v>2510</v>
      </c>
      <c r="D23998" s="198" t="s">
        <v>339</v>
      </c>
      <c r="E23998" s="421">
        <v>0.01</v>
      </c>
      <c r="F23998" s="413">
        <v>167.28</v>
      </c>
      <c r="G23998" s="414">
        <f t="shared" si="748"/>
        <v>5.9780009564801534E-5</v>
      </c>
      <c r="H23998" s="415">
        <f t="shared" si="749"/>
        <v>5.9780009564801534E-5</v>
      </c>
    </row>
    <row r="23999" spans="1:8" ht="15" hidden="1" thickBot="1">
      <c r="A23999" s="409">
        <v>202211</v>
      </c>
      <c r="B23999" s="196" t="s">
        <v>2511</v>
      </c>
      <c r="C23999" s="197" t="s">
        <v>2512</v>
      </c>
      <c r="D23999" s="198" t="s">
        <v>337</v>
      </c>
      <c r="E23999" s="421">
        <v>58694</v>
      </c>
      <c r="F23999" s="413">
        <v>167.28</v>
      </c>
      <c r="G23999" s="414">
        <f t="shared" si="748"/>
        <v>350.8727881396461</v>
      </c>
      <c r="H23999" s="415">
        <f t="shared" si="749"/>
        <v>1.7543639406982305</v>
      </c>
    </row>
    <row r="24000" spans="1:8" ht="15" hidden="1" thickBot="1">
      <c r="A24000" s="409">
        <v>202211</v>
      </c>
      <c r="B24000" s="196" t="s">
        <v>2513</v>
      </c>
      <c r="C24000" s="197" t="s">
        <v>2512</v>
      </c>
      <c r="D24000" s="198" t="s">
        <v>337</v>
      </c>
      <c r="E24000" s="421">
        <v>75963</v>
      </c>
      <c r="F24000" s="413">
        <v>167.28</v>
      </c>
      <c r="G24000" s="414">
        <f t="shared" si="748"/>
        <v>454.10688665710188</v>
      </c>
      <c r="H24000" s="415">
        <f t="shared" si="749"/>
        <v>2.2705344332855093</v>
      </c>
    </row>
    <row r="24001" spans="1:8" ht="15" hidden="1" thickBot="1">
      <c r="A24001" s="409">
        <v>202211</v>
      </c>
      <c r="B24001" s="196" t="s">
        <v>2514</v>
      </c>
      <c r="C24001" s="197" t="s">
        <v>2512</v>
      </c>
      <c r="D24001" s="198" t="s">
        <v>339</v>
      </c>
      <c r="E24001" s="421">
        <v>380</v>
      </c>
      <c r="F24001" s="413">
        <v>167.28</v>
      </c>
      <c r="G24001" s="414">
        <f t="shared" si="748"/>
        <v>2.271640363462458</v>
      </c>
      <c r="H24001" s="415">
        <f t="shared" si="749"/>
        <v>2.271640363462458</v>
      </c>
    </row>
    <row r="24002" spans="1:8" ht="15" hidden="1" thickBot="1">
      <c r="A24002" s="409">
        <v>202211</v>
      </c>
      <c r="B24002" s="196" t="s">
        <v>2515</v>
      </c>
      <c r="C24002" s="197" t="s">
        <v>2512</v>
      </c>
      <c r="D24002" s="198" t="s">
        <v>337</v>
      </c>
      <c r="E24002" s="421">
        <v>79625</v>
      </c>
      <c r="F24002" s="413">
        <v>167.28</v>
      </c>
      <c r="G24002" s="414">
        <f t="shared" ref="G24002:G24065" si="750">+E24002/F24002</f>
        <v>475.99832615973219</v>
      </c>
      <c r="H24002" s="415">
        <f t="shared" ref="H24002:H24065" si="751">IF(D24002="TB",G24002/200,IF(D24002="LT",G24002,"VER"))</f>
        <v>2.3799916307986608</v>
      </c>
    </row>
    <row r="24003" spans="1:8" ht="15" hidden="1" thickBot="1">
      <c r="A24003" s="409">
        <v>202211</v>
      </c>
      <c r="B24003" s="196" t="s">
        <v>2516</v>
      </c>
      <c r="C24003" s="197" t="s">
        <v>2512</v>
      </c>
      <c r="D24003" s="198" t="s">
        <v>339</v>
      </c>
      <c r="E24003" s="421">
        <v>398</v>
      </c>
      <c r="F24003" s="413">
        <v>167.28</v>
      </c>
      <c r="G24003" s="414">
        <f t="shared" si="750"/>
        <v>2.379244380679101</v>
      </c>
      <c r="H24003" s="415">
        <f t="shared" si="751"/>
        <v>2.379244380679101</v>
      </c>
    </row>
    <row r="24004" spans="1:8" ht="15" hidden="1" thickBot="1">
      <c r="A24004" s="409">
        <v>202211</v>
      </c>
      <c r="B24004" s="196" t="s">
        <v>2517</v>
      </c>
      <c r="C24004" s="197" t="s">
        <v>2512</v>
      </c>
      <c r="D24004" s="198" t="s">
        <v>337</v>
      </c>
      <c r="E24004" s="421">
        <v>59696</v>
      </c>
      <c r="F24004" s="413">
        <v>167.28</v>
      </c>
      <c r="G24004" s="414">
        <f t="shared" si="750"/>
        <v>356.86274509803923</v>
      </c>
      <c r="H24004" s="415">
        <f t="shared" si="751"/>
        <v>1.7843137254901962</v>
      </c>
    </row>
    <row r="24005" spans="1:8" ht="15" hidden="1" thickBot="1">
      <c r="A24005" s="409">
        <v>202211</v>
      </c>
      <c r="B24005" s="196" t="s">
        <v>2518</v>
      </c>
      <c r="C24005" s="197" t="s">
        <v>412</v>
      </c>
      <c r="D24005" s="198" t="s">
        <v>337</v>
      </c>
      <c r="E24005" s="421">
        <v>58834</v>
      </c>
      <c r="F24005" s="413">
        <v>167.28</v>
      </c>
      <c r="G24005" s="414">
        <f t="shared" si="750"/>
        <v>351.7097082735533</v>
      </c>
      <c r="H24005" s="415">
        <f t="shared" si="751"/>
        <v>1.7585485413677666</v>
      </c>
    </row>
    <row r="24006" spans="1:8" ht="15" hidden="1" thickBot="1">
      <c r="A24006" s="409">
        <v>202211</v>
      </c>
      <c r="B24006" s="196" t="s">
        <v>2519</v>
      </c>
      <c r="C24006" s="197" t="s">
        <v>412</v>
      </c>
      <c r="D24006" s="198" t="s">
        <v>337</v>
      </c>
      <c r="E24006" s="421">
        <v>69724</v>
      </c>
      <c r="F24006" s="413">
        <v>167.28</v>
      </c>
      <c r="G24006" s="414">
        <f t="shared" si="750"/>
        <v>416.81013868962219</v>
      </c>
      <c r="H24006" s="415">
        <f t="shared" si="751"/>
        <v>2.0840506934481109</v>
      </c>
    </row>
    <row r="24007" spans="1:8" ht="15" hidden="1" thickBot="1">
      <c r="A24007" s="409">
        <v>202211</v>
      </c>
      <c r="B24007" s="196" t="s">
        <v>2520</v>
      </c>
      <c r="C24007" s="197" t="s">
        <v>2521</v>
      </c>
      <c r="D24007" s="198" t="s">
        <v>374</v>
      </c>
      <c r="E24007" s="421">
        <v>798</v>
      </c>
      <c r="F24007" s="413">
        <v>167.28</v>
      </c>
      <c r="G24007" s="414">
        <f t="shared" si="750"/>
        <v>4.7704447632711622</v>
      </c>
      <c r="H24007" s="415" t="str">
        <f t="shared" si="751"/>
        <v>VER</v>
      </c>
    </row>
    <row r="24008" spans="1:8" ht="15" hidden="1" thickBot="1">
      <c r="A24008" s="409">
        <v>202211</v>
      </c>
      <c r="B24008" s="196" t="s">
        <v>2812</v>
      </c>
      <c r="C24008" s="197" t="s">
        <v>2590</v>
      </c>
      <c r="D24008" s="198" t="s">
        <v>337</v>
      </c>
      <c r="E24008" s="421">
        <v>416652</v>
      </c>
      <c r="F24008" s="413">
        <v>167.28</v>
      </c>
      <c r="G24008" s="414">
        <f t="shared" si="750"/>
        <v>2490.7460545193685</v>
      </c>
      <c r="H24008" s="415">
        <f t="shared" si="751"/>
        <v>12.453730272596843</v>
      </c>
    </row>
    <row r="24009" spans="1:8" ht="15" hidden="1" thickBot="1">
      <c r="A24009" s="409">
        <v>202211</v>
      </c>
      <c r="B24009" s="196" t="s">
        <v>2522</v>
      </c>
      <c r="C24009" s="197" t="s">
        <v>2249</v>
      </c>
      <c r="D24009" s="198" t="s">
        <v>337</v>
      </c>
      <c r="E24009" s="421">
        <v>61255</v>
      </c>
      <c r="F24009" s="413">
        <v>167.28</v>
      </c>
      <c r="G24009" s="414">
        <f t="shared" si="750"/>
        <v>366.18244858919178</v>
      </c>
      <c r="H24009" s="415">
        <f t="shared" si="751"/>
        <v>1.830912242945959</v>
      </c>
    </row>
    <row r="24010" spans="1:8" ht="15" hidden="1" thickBot="1">
      <c r="A24010" s="409">
        <v>202211</v>
      </c>
      <c r="B24010" s="196" t="s">
        <v>2523</v>
      </c>
      <c r="C24010" s="197" t="s">
        <v>2249</v>
      </c>
      <c r="D24010" s="198" t="s">
        <v>339</v>
      </c>
      <c r="E24010" s="421">
        <v>306</v>
      </c>
      <c r="F24010" s="413">
        <v>167.28</v>
      </c>
      <c r="G24010" s="414">
        <f t="shared" si="750"/>
        <v>1.8292682926829269</v>
      </c>
      <c r="H24010" s="415">
        <f t="shared" si="751"/>
        <v>1.8292682926829269</v>
      </c>
    </row>
    <row r="24011" spans="1:8" ht="15" hidden="1" thickBot="1">
      <c r="A24011" s="409">
        <v>202211</v>
      </c>
      <c r="B24011" s="196" t="s">
        <v>2524</v>
      </c>
      <c r="C24011" s="197" t="s">
        <v>2525</v>
      </c>
      <c r="D24011" s="198" t="s">
        <v>337</v>
      </c>
      <c r="E24011" s="421">
        <v>47935</v>
      </c>
      <c r="F24011" s="413">
        <v>167.28</v>
      </c>
      <c r="G24011" s="414">
        <f t="shared" si="750"/>
        <v>286.55547584887614</v>
      </c>
      <c r="H24011" s="415">
        <f t="shared" si="751"/>
        <v>1.4327773792443808</v>
      </c>
    </row>
    <row r="24012" spans="1:8" ht="15" hidden="1" thickBot="1">
      <c r="A24012" s="409">
        <v>202211</v>
      </c>
      <c r="B24012" s="196" t="s">
        <v>2526</v>
      </c>
      <c r="C24012" s="197" t="s">
        <v>2527</v>
      </c>
      <c r="D24012" s="198" t="s">
        <v>339</v>
      </c>
      <c r="E24012" s="421">
        <v>792.85</v>
      </c>
      <c r="F24012" s="413">
        <v>167.28</v>
      </c>
      <c r="G24012" s="414">
        <f t="shared" si="750"/>
        <v>4.7396580583452899</v>
      </c>
      <c r="H24012" s="415">
        <f t="shared" si="751"/>
        <v>4.7396580583452899</v>
      </c>
    </row>
    <row r="24013" spans="1:8" ht="15" hidden="1" thickBot="1">
      <c r="A24013" s="409">
        <v>202211</v>
      </c>
      <c r="B24013" s="196" t="s">
        <v>2528</v>
      </c>
      <c r="C24013" s="197" t="s">
        <v>2527</v>
      </c>
      <c r="D24013" s="198" t="s">
        <v>339</v>
      </c>
      <c r="E24013" s="421">
        <v>847.8</v>
      </c>
      <c r="F24013" s="413">
        <v>167.28</v>
      </c>
      <c r="G24013" s="414">
        <f t="shared" si="750"/>
        <v>5.068149210903873</v>
      </c>
      <c r="H24013" s="415">
        <f t="shared" si="751"/>
        <v>5.068149210903873</v>
      </c>
    </row>
    <row r="24014" spans="1:8" ht="15" hidden="1" thickBot="1">
      <c r="A24014" s="409">
        <v>202211</v>
      </c>
      <c r="B24014" s="196" t="s">
        <v>2529</v>
      </c>
      <c r="C24014" s="197" t="s">
        <v>2527</v>
      </c>
      <c r="D24014" s="198" t="s">
        <v>339</v>
      </c>
      <c r="E24014" s="421">
        <v>1</v>
      </c>
      <c r="F24014" s="413">
        <v>167.28</v>
      </c>
      <c r="G24014" s="414">
        <f t="shared" si="750"/>
        <v>5.9780009564801527E-3</v>
      </c>
      <c r="H24014" s="415">
        <f t="shared" si="751"/>
        <v>5.9780009564801527E-3</v>
      </c>
    </row>
    <row r="24015" spans="1:8" ht="15" hidden="1" thickBot="1">
      <c r="A24015" s="409">
        <v>202211</v>
      </c>
      <c r="B24015" s="196" t="s">
        <v>2530</v>
      </c>
      <c r="C24015" s="197" t="s">
        <v>2527</v>
      </c>
      <c r="D24015" s="198" t="s">
        <v>339</v>
      </c>
      <c r="E24015" s="421">
        <v>1</v>
      </c>
      <c r="F24015" s="413">
        <v>167.28</v>
      </c>
      <c r="G24015" s="414">
        <f t="shared" si="750"/>
        <v>5.9780009564801527E-3</v>
      </c>
      <c r="H24015" s="415">
        <f t="shared" si="751"/>
        <v>5.9780009564801527E-3</v>
      </c>
    </row>
    <row r="24016" spans="1:8" ht="15" hidden="1" thickBot="1">
      <c r="A24016" s="409">
        <v>202211</v>
      </c>
      <c r="B24016" s="196" t="s">
        <v>2531</v>
      </c>
      <c r="C24016" s="197" t="s">
        <v>2527</v>
      </c>
      <c r="D24016" s="198" t="s">
        <v>339</v>
      </c>
      <c r="E24016" s="421">
        <v>957.7</v>
      </c>
      <c r="F24016" s="413">
        <v>167.28</v>
      </c>
      <c r="G24016" s="414">
        <f t="shared" si="750"/>
        <v>5.725131516021043</v>
      </c>
      <c r="H24016" s="415">
        <f t="shared" si="751"/>
        <v>5.725131516021043</v>
      </c>
    </row>
    <row r="24017" spans="1:8" ht="15" hidden="1" thickBot="1">
      <c r="A24017" s="409">
        <v>202211</v>
      </c>
      <c r="B24017" s="196" t="s">
        <v>2532</v>
      </c>
      <c r="C24017" s="197" t="s">
        <v>2527</v>
      </c>
      <c r="D24017" s="198" t="s">
        <v>339</v>
      </c>
      <c r="E24017" s="421">
        <v>1884</v>
      </c>
      <c r="F24017" s="413">
        <v>167.28</v>
      </c>
      <c r="G24017" s="414">
        <f t="shared" si="750"/>
        <v>11.262553802008608</v>
      </c>
      <c r="H24017" s="415">
        <f t="shared" si="751"/>
        <v>11.262553802008608</v>
      </c>
    </row>
    <row r="24018" spans="1:8" ht="15" hidden="1" thickBot="1">
      <c r="A24018" s="409">
        <v>202211</v>
      </c>
      <c r="B24018" s="196" t="s">
        <v>2533</v>
      </c>
      <c r="C24018" s="197" t="s">
        <v>2527</v>
      </c>
      <c r="D24018" s="198" t="s">
        <v>339</v>
      </c>
      <c r="E24018" s="421">
        <v>1962.5</v>
      </c>
      <c r="F24018" s="413">
        <v>167.28</v>
      </c>
      <c r="G24018" s="414">
        <f t="shared" si="750"/>
        <v>11.731826877092301</v>
      </c>
      <c r="H24018" s="415">
        <f t="shared" si="751"/>
        <v>11.731826877092301</v>
      </c>
    </row>
    <row r="24019" spans="1:8" ht="15" hidden="1" thickBot="1">
      <c r="A24019" s="409">
        <v>202211</v>
      </c>
      <c r="B24019" s="196" t="s">
        <v>2534</v>
      </c>
      <c r="C24019" s="197" t="s">
        <v>2527</v>
      </c>
      <c r="D24019" s="198" t="s">
        <v>339</v>
      </c>
      <c r="E24019" s="421">
        <v>2355</v>
      </c>
      <c r="F24019" s="413">
        <v>167.28</v>
      </c>
      <c r="G24019" s="414">
        <f t="shared" si="750"/>
        <v>14.07819225251076</v>
      </c>
      <c r="H24019" s="415">
        <f t="shared" si="751"/>
        <v>14.07819225251076</v>
      </c>
    </row>
    <row r="24020" spans="1:8" ht="15" hidden="1" thickBot="1">
      <c r="A24020" s="409">
        <v>202211</v>
      </c>
      <c r="B24020" s="196" t="s">
        <v>2535</v>
      </c>
      <c r="C24020" s="197" t="s">
        <v>2527</v>
      </c>
      <c r="D24020" s="198" t="s">
        <v>2536</v>
      </c>
      <c r="E24020" s="421">
        <v>1</v>
      </c>
      <c r="F24020" s="413">
        <v>167.28</v>
      </c>
      <c r="G24020" s="414">
        <f t="shared" si="750"/>
        <v>5.9780009564801527E-3</v>
      </c>
      <c r="H24020" s="415" t="str">
        <f t="shared" si="751"/>
        <v>VER</v>
      </c>
    </row>
    <row r="24021" spans="1:8" ht="15" hidden="1" thickBot="1">
      <c r="A24021" s="409">
        <v>202211</v>
      </c>
      <c r="B24021" s="196" t="s">
        <v>2550</v>
      </c>
      <c r="C24021" s="197" t="s">
        <v>676</v>
      </c>
      <c r="D24021" s="198" t="s">
        <v>337</v>
      </c>
      <c r="E24021" s="421">
        <v>63476</v>
      </c>
      <c r="F24021" s="413">
        <v>167.28</v>
      </c>
      <c r="G24021" s="414">
        <f t="shared" si="750"/>
        <v>379.45958871353417</v>
      </c>
      <c r="H24021" s="415">
        <f t="shared" si="751"/>
        <v>1.8972979435676709</v>
      </c>
    </row>
    <row r="24022" spans="1:8" ht="15" hidden="1" thickBot="1">
      <c r="A24022" s="409">
        <v>202211</v>
      </c>
      <c r="B24022" s="196" t="s">
        <v>2551</v>
      </c>
      <c r="C24022" s="197" t="s">
        <v>676</v>
      </c>
      <c r="D24022" s="198" t="s">
        <v>337</v>
      </c>
      <c r="E24022" s="421">
        <v>63476</v>
      </c>
      <c r="F24022" s="413">
        <v>167.28</v>
      </c>
      <c r="G24022" s="414">
        <f t="shared" si="750"/>
        <v>379.45958871353417</v>
      </c>
      <c r="H24022" s="415">
        <f t="shared" si="751"/>
        <v>1.8972979435676709</v>
      </c>
    </row>
    <row r="24023" spans="1:8" ht="15" hidden="1" thickBot="1">
      <c r="A24023" s="409">
        <v>202211</v>
      </c>
      <c r="B24023" s="196" t="s">
        <v>2552</v>
      </c>
      <c r="C24023" s="197" t="s">
        <v>676</v>
      </c>
      <c r="D24023" s="198" t="s">
        <v>339</v>
      </c>
      <c r="E24023" s="421">
        <v>317</v>
      </c>
      <c r="F24023" s="413">
        <v>167.28</v>
      </c>
      <c r="G24023" s="414">
        <f t="shared" si="750"/>
        <v>1.8950263032042085</v>
      </c>
      <c r="H24023" s="415">
        <f t="shared" si="751"/>
        <v>1.8950263032042085</v>
      </c>
    </row>
    <row r="24024" spans="1:8" ht="15" hidden="1" thickBot="1">
      <c r="A24024" s="409">
        <v>202211</v>
      </c>
      <c r="B24024" s="196" t="s">
        <v>2553</v>
      </c>
      <c r="C24024" s="197" t="s">
        <v>676</v>
      </c>
      <c r="D24024" s="198" t="s">
        <v>337</v>
      </c>
      <c r="E24024" s="421">
        <v>63476</v>
      </c>
      <c r="F24024" s="413">
        <v>167.28</v>
      </c>
      <c r="G24024" s="414">
        <f t="shared" si="750"/>
        <v>379.45958871353417</v>
      </c>
      <c r="H24024" s="415">
        <f t="shared" si="751"/>
        <v>1.8972979435676709</v>
      </c>
    </row>
    <row r="24025" spans="1:8" ht="15" hidden="1" thickBot="1">
      <c r="A24025" s="409">
        <v>202211</v>
      </c>
      <c r="B24025" s="196" t="s">
        <v>2554</v>
      </c>
      <c r="C24025" s="197" t="s">
        <v>676</v>
      </c>
      <c r="D24025" s="198" t="s">
        <v>339</v>
      </c>
      <c r="E24025" s="421">
        <v>317</v>
      </c>
      <c r="F24025" s="413">
        <v>167.28</v>
      </c>
      <c r="G24025" s="414">
        <f t="shared" si="750"/>
        <v>1.8950263032042085</v>
      </c>
      <c r="H24025" s="415">
        <f t="shared" si="751"/>
        <v>1.8950263032042085</v>
      </c>
    </row>
    <row r="24026" spans="1:8" ht="15" hidden="1" thickBot="1">
      <c r="A24026" s="409">
        <v>202211</v>
      </c>
      <c r="B24026" s="196" t="s">
        <v>2555</v>
      </c>
      <c r="C24026" s="197" t="s">
        <v>676</v>
      </c>
      <c r="D24026" s="198" t="s">
        <v>339</v>
      </c>
      <c r="E24026" s="421">
        <v>317</v>
      </c>
      <c r="F24026" s="413">
        <v>167.28</v>
      </c>
      <c r="G24026" s="414">
        <f t="shared" si="750"/>
        <v>1.8950263032042085</v>
      </c>
      <c r="H24026" s="415">
        <f t="shared" si="751"/>
        <v>1.8950263032042085</v>
      </c>
    </row>
    <row r="24027" spans="1:8" ht="15" hidden="1" thickBot="1">
      <c r="A24027" s="409">
        <v>202211</v>
      </c>
      <c r="B24027" s="196" t="s">
        <v>2556</v>
      </c>
      <c r="C24027" s="197" t="s">
        <v>2054</v>
      </c>
      <c r="D24027" s="198" t="s">
        <v>337</v>
      </c>
      <c r="E24027" s="421">
        <v>118874</v>
      </c>
      <c r="F24027" s="413">
        <v>167.28</v>
      </c>
      <c r="G24027" s="414">
        <f t="shared" si="750"/>
        <v>710.62888570062171</v>
      </c>
      <c r="H24027" s="415">
        <f t="shared" si="751"/>
        <v>3.5531444285031086</v>
      </c>
    </row>
    <row r="24028" spans="1:8" ht="15" hidden="1" thickBot="1">
      <c r="A24028" s="409">
        <v>202211</v>
      </c>
      <c r="B24028" s="196" t="s">
        <v>2557</v>
      </c>
      <c r="C24028" s="197" t="s">
        <v>2054</v>
      </c>
      <c r="D24028" s="198" t="s">
        <v>339</v>
      </c>
      <c r="E24028" s="421">
        <v>594</v>
      </c>
      <c r="F24028" s="413">
        <v>167.28</v>
      </c>
      <c r="G24028" s="414">
        <f t="shared" si="750"/>
        <v>3.5509325681492108</v>
      </c>
      <c r="H24028" s="415">
        <f t="shared" si="751"/>
        <v>3.5509325681492108</v>
      </c>
    </row>
    <row r="24029" spans="1:8" ht="15" hidden="1" thickBot="1">
      <c r="A24029" s="409">
        <v>202211</v>
      </c>
      <c r="B24029" s="196" t="s">
        <v>2558</v>
      </c>
      <c r="C24029" s="197" t="s">
        <v>2054</v>
      </c>
      <c r="D24029" s="198" t="s">
        <v>337</v>
      </c>
      <c r="E24029" s="421">
        <v>118874</v>
      </c>
      <c r="F24029" s="413">
        <v>167.28</v>
      </c>
      <c r="G24029" s="414">
        <f t="shared" si="750"/>
        <v>710.62888570062171</v>
      </c>
      <c r="H24029" s="415">
        <f t="shared" si="751"/>
        <v>3.5531444285031086</v>
      </c>
    </row>
    <row r="24030" spans="1:8" ht="15" hidden="1" thickBot="1">
      <c r="A24030" s="409">
        <v>202211</v>
      </c>
      <c r="B24030" s="196" t="s">
        <v>2559</v>
      </c>
      <c r="C24030" s="197" t="s">
        <v>2054</v>
      </c>
      <c r="D24030" s="198" t="s">
        <v>339</v>
      </c>
      <c r="E24030" s="421">
        <v>594</v>
      </c>
      <c r="F24030" s="413">
        <v>167.28</v>
      </c>
      <c r="G24030" s="414">
        <f t="shared" si="750"/>
        <v>3.5509325681492108</v>
      </c>
      <c r="H24030" s="415">
        <f t="shared" si="751"/>
        <v>3.5509325681492108</v>
      </c>
    </row>
    <row r="24031" spans="1:8" ht="15" hidden="1" thickBot="1">
      <c r="A24031" s="409">
        <v>202211</v>
      </c>
      <c r="B24031" s="196" t="s">
        <v>2560</v>
      </c>
      <c r="C24031" s="197" t="s">
        <v>676</v>
      </c>
      <c r="D24031" s="198" t="s">
        <v>337</v>
      </c>
      <c r="E24031" s="421">
        <v>57746</v>
      </c>
      <c r="F24031" s="413">
        <v>167.28</v>
      </c>
      <c r="G24031" s="414">
        <f t="shared" si="750"/>
        <v>345.2056432329029</v>
      </c>
      <c r="H24031" s="415">
        <f t="shared" si="751"/>
        <v>1.7260282161645144</v>
      </c>
    </row>
    <row r="24032" spans="1:8" ht="15" hidden="1" thickBot="1">
      <c r="A24032" s="409">
        <v>202211</v>
      </c>
      <c r="B24032" s="196" t="s">
        <v>2561</v>
      </c>
      <c r="C24032" s="197" t="s">
        <v>676</v>
      </c>
      <c r="D24032" s="198" t="s">
        <v>337</v>
      </c>
      <c r="E24032" s="421">
        <v>57746</v>
      </c>
      <c r="F24032" s="413">
        <v>167.28</v>
      </c>
      <c r="G24032" s="414">
        <f t="shared" si="750"/>
        <v>345.2056432329029</v>
      </c>
      <c r="H24032" s="415">
        <f t="shared" si="751"/>
        <v>1.7260282161645144</v>
      </c>
    </row>
    <row r="24033" spans="1:8" ht="15" hidden="1" thickBot="1">
      <c r="A24033" s="409">
        <v>202211</v>
      </c>
      <c r="B24033" s="196" t="s">
        <v>2562</v>
      </c>
      <c r="C24033" s="197" t="s">
        <v>676</v>
      </c>
      <c r="D24033" s="198" t="s">
        <v>339</v>
      </c>
      <c r="E24033" s="421">
        <v>289</v>
      </c>
      <c r="F24033" s="413">
        <v>167.28</v>
      </c>
      <c r="G24033" s="414">
        <f t="shared" si="750"/>
        <v>1.7276422764227641</v>
      </c>
      <c r="H24033" s="415">
        <f t="shared" si="751"/>
        <v>1.7276422764227641</v>
      </c>
    </row>
    <row r="24034" spans="1:8" ht="15" hidden="1" thickBot="1">
      <c r="A24034" s="409">
        <v>202211</v>
      </c>
      <c r="B24034" s="196" t="s">
        <v>2563</v>
      </c>
      <c r="C24034" s="197" t="s">
        <v>676</v>
      </c>
      <c r="D24034" s="198" t="s">
        <v>337</v>
      </c>
      <c r="E24034" s="421">
        <v>62688</v>
      </c>
      <c r="F24034" s="413">
        <v>167.28</v>
      </c>
      <c r="G24034" s="414">
        <f t="shared" si="750"/>
        <v>374.74892395982783</v>
      </c>
      <c r="H24034" s="415">
        <f t="shared" si="751"/>
        <v>1.8737446197991392</v>
      </c>
    </row>
    <row r="24035" spans="1:8" ht="15" hidden="1" thickBot="1">
      <c r="A24035" s="409">
        <v>202211</v>
      </c>
      <c r="B24035" s="196" t="s">
        <v>2564</v>
      </c>
      <c r="C24035" s="197" t="s">
        <v>676</v>
      </c>
      <c r="D24035" s="198" t="s">
        <v>339</v>
      </c>
      <c r="E24035" s="421">
        <v>313</v>
      </c>
      <c r="F24035" s="413">
        <v>167.28</v>
      </c>
      <c r="G24035" s="414">
        <f t="shared" si="750"/>
        <v>1.8711142993782879</v>
      </c>
      <c r="H24035" s="415">
        <f t="shared" si="751"/>
        <v>1.8711142993782879</v>
      </c>
    </row>
    <row r="24036" spans="1:8" ht="15" hidden="1" thickBot="1">
      <c r="A24036" s="409">
        <v>202211</v>
      </c>
      <c r="B24036" s="196" t="s">
        <v>2565</v>
      </c>
      <c r="C24036" s="197" t="s">
        <v>676</v>
      </c>
      <c r="D24036" s="198" t="s">
        <v>339</v>
      </c>
      <c r="E24036" s="421">
        <v>289</v>
      </c>
      <c r="F24036" s="413">
        <v>167.28</v>
      </c>
      <c r="G24036" s="414">
        <f t="shared" si="750"/>
        <v>1.7276422764227641</v>
      </c>
      <c r="H24036" s="415">
        <f t="shared" si="751"/>
        <v>1.7276422764227641</v>
      </c>
    </row>
    <row r="24037" spans="1:8" ht="15" hidden="1" thickBot="1">
      <c r="A24037" s="409">
        <v>202211</v>
      </c>
      <c r="B24037" s="196" t="s">
        <v>2566</v>
      </c>
      <c r="C24037" s="197" t="s">
        <v>676</v>
      </c>
      <c r="D24037" s="198" t="s">
        <v>337</v>
      </c>
      <c r="E24037" s="421">
        <v>53121</v>
      </c>
      <c r="F24037" s="413">
        <v>167.28</v>
      </c>
      <c r="G24037" s="414">
        <f t="shared" si="750"/>
        <v>317.55738880918221</v>
      </c>
      <c r="H24037" s="415">
        <f t="shared" si="751"/>
        <v>1.5877869440459111</v>
      </c>
    </row>
    <row r="24038" spans="1:8" ht="15" hidden="1" thickBot="1">
      <c r="A24038" s="409">
        <v>202211</v>
      </c>
      <c r="B24038" s="196" t="s">
        <v>2567</v>
      </c>
      <c r="C24038" s="197" t="s">
        <v>676</v>
      </c>
      <c r="D24038" s="198" t="s">
        <v>339</v>
      </c>
      <c r="E24038" s="421">
        <v>266</v>
      </c>
      <c r="F24038" s="413">
        <v>167.28</v>
      </c>
      <c r="G24038" s="414">
        <f t="shared" si="750"/>
        <v>1.5901482544237207</v>
      </c>
      <c r="H24038" s="415">
        <f t="shared" si="751"/>
        <v>1.5901482544237207</v>
      </c>
    </row>
    <row r="24039" spans="1:8" ht="15" hidden="1" thickBot="1">
      <c r="A24039" s="409">
        <v>202211</v>
      </c>
      <c r="B24039" s="196" t="s">
        <v>2568</v>
      </c>
      <c r="C24039" s="197" t="s">
        <v>1347</v>
      </c>
      <c r="D24039" s="198" t="s">
        <v>337</v>
      </c>
      <c r="E24039" s="421">
        <v>62715</v>
      </c>
      <c r="F24039" s="413">
        <v>167.28</v>
      </c>
      <c r="G24039" s="414">
        <f t="shared" si="750"/>
        <v>374.91032998565282</v>
      </c>
      <c r="H24039" s="415">
        <f t="shared" si="751"/>
        <v>1.8745516499282642</v>
      </c>
    </row>
    <row r="24040" spans="1:8" ht="15" hidden="1" thickBot="1">
      <c r="A24040" s="409">
        <v>202211</v>
      </c>
      <c r="B24040" s="196" t="s">
        <v>2569</v>
      </c>
      <c r="C24040" s="197" t="s">
        <v>1347</v>
      </c>
      <c r="D24040" s="198" t="s">
        <v>339</v>
      </c>
      <c r="E24040" s="421">
        <v>314</v>
      </c>
      <c r="F24040" s="413">
        <v>167.28</v>
      </c>
      <c r="G24040" s="414">
        <f t="shared" si="750"/>
        <v>1.8770923003347681</v>
      </c>
      <c r="H24040" s="415">
        <f t="shared" si="751"/>
        <v>1.8770923003347681</v>
      </c>
    </row>
    <row r="24041" spans="1:8" ht="15" hidden="1" thickBot="1">
      <c r="A24041" s="409">
        <v>202211</v>
      </c>
      <c r="B24041" s="196" t="s">
        <v>2570</v>
      </c>
      <c r="C24041" s="197" t="s">
        <v>1347</v>
      </c>
      <c r="D24041" s="198" t="s">
        <v>337</v>
      </c>
      <c r="E24041" s="421">
        <v>62715</v>
      </c>
      <c r="F24041" s="413">
        <v>167.28</v>
      </c>
      <c r="G24041" s="414">
        <f t="shared" si="750"/>
        <v>374.91032998565282</v>
      </c>
      <c r="H24041" s="415">
        <f t="shared" si="751"/>
        <v>1.8745516499282642</v>
      </c>
    </row>
    <row r="24042" spans="1:8" ht="15" hidden="1" thickBot="1">
      <c r="A24042" s="409">
        <v>202211</v>
      </c>
      <c r="B24042" s="196" t="s">
        <v>2571</v>
      </c>
      <c r="C24042" s="197" t="s">
        <v>1347</v>
      </c>
      <c r="D24042" s="198" t="s">
        <v>339</v>
      </c>
      <c r="E24042" s="421">
        <v>314</v>
      </c>
      <c r="F24042" s="413">
        <v>167.28</v>
      </c>
      <c r="G24042" s="414">
        <f t="shared" si="750"/>
        <v>1.8770923003347681</v>
      </c>
      <c r="H24042" s="415">
        <f t="shared" si="751"/>
        <v>1.8770923003347681</v>
      </c>
    </row>
    <row r="24043" spans="1:8" ht="15" hidden="1" thickBot="1">
      <c r="A24043" s="409">
        <v>202211</v>
      </c>
      <c r="B24043" s="196" t="s">
        <v>2572</v>
      </c>
      <c r="C24043" s="197" t="s">
        <v>1347</v>
      </c>
      <c r="D24043" s="198" t="s">
        <v>337</v>
      </c>
      <c r="E24043" s="421">
        <v>62715</v>
      </c>
      <c r="F24043" s="413">
        <v>167.28</v>
      </c>
      <c r="G24043" s="414">
        <f t="shared" si="750"/>
        <v>374.91032998565282</v>
      </c>
      <c r="H24043" s="415">
        <f t="shared" si="751"/>
        <v>1.8745516499282642</v>
      </c>
    </row>
    <row r="24044" spans="1:8" ht="15" hidden="1" thickBot="1">
      <c r="A24044" s="409">
        <v>202211</v>
      </c>
      <c r="B24044" s="196" t="s">
        <v>2573</v>
      </c>
      <c r="C24044" s="197" t="s">
        <v>1347</v>
      </c>
      <c r="D24044" s="198" t="s">
        <v>339</v>
      </c>
      <c r="E24044" s="421">
        <v>314</v>
      </c>
      <c r="F24044" s="413">
        <v>167.28</v>
      </c>
      <c r="G24044" s="414">
        <f t="shared" si="750"/>
        <v>1.8770923003347681</v>
      </c>
      <c r="H24044" s="415">
        <f t="shared" si="751"/>
        <v>1.8770923003347681</v>
      </c>
    </row>
    <row r="24045" spans="1:8" ht="15" hidden="1" thickBot="1">
      <c r="A24045" s="409">
        <v>202211</v>
      </c>
      <c r="B24045" s="196" t="s">
        <v>2574</v>
      </c>
      <c r="C24045" s="197" t="s">
        <v>2054</v>
      </c>
      <c r="D24045" s="198" t="s">
        <v>337</v>
      </c>
      <c r="E24045" s="421">
        <v>118874</v>
      </c>
      <c r="F24045" s="413">
        <v>167.28</v>
      </c>
      <c r="G24045" s="414">
        <f t="shared" si="750"/>
        <v>710.62888570062171</v>
      </c>
      <c r="H24045" s="415">
        <f t="shared" si="751"/>
        <v>3.5531444285031086</v>
      </c>
    </row>
    <row r="24046" spans="1:8" ht="15" hidden="1" thickBot="1">
      <c r="A24046" s="409">
        <v>202211</v>
      </c>
      <c r="B24046" s="196" t="s">
        <v>2575</v>
      </c>
      <c r="C24046" s="197" t="s">
        <v>2054</v>
      </c>
      <c r="D24046" s="198" t="s">
        <v>339</v>
      </c>
      <c r="E24046" s="421">
        <v>594</v>
      </c>
      <c r="F24046" s="413">
        <v>167.28</v>
      </c>
      <c r="G24046" s="414">
        <f t="shared" si="750"/>
        <v>3.5509325681492108</v>
      </c>
      <c r="H24046" s="415">
        <f t="shared" si="751"/>
        <v>3.5509325681492108</v>
      </c>
    </row>
    <row r="24047" spans="1:8" ht="15" hidden="1" thickBot="1">
      <c r="A24047" s="409">
        <v>202211</v>
      </c>
      <c r="B24047" s="196" t="s">
        <v>2576</v>
      </c>
      <c r="C24047" s="197" t="s">
        <v>2249</v>
      </c>
      <c r="D24047" s="198" t="s">
        <v>337</v>
      </c>
      <c r="E24047" s="421">
        <v>61255</v>
      </c>
      <c r="F24047" s="413">
        <v>167.28</v>
      </c>
      <c r="G24047" s="414">
        <f t="shared" si="750"/>
        <v>366.18244858919178</v>
      </c>
      <c r="H24047" s="415">
        <f t="shared" si="751"/>
        <v>1.830912242945959</v>
      </c>
    </row>
    <row r="24048" spans="1:8" ht="15" hidden="1" thickBot="1">
      <c r="A24048" s="409">
        <v>202211</v>
      </c>
      <c r="B24048" s="196" t="s">
        <v>2577</v>
      </c>
      <c r="C24048" s="197" t="s">
        <v>2054</v>
      </c>
      <c r="D24048" s="198" t="s">
        <v>337</v>
      </c>
      <c r="E24048" s="421">
        <v>118874</v>
      </c>
      <c r="F24048" s="413">
        <v>167.28</v>
      </c>
      <c r="G24048" s="414">
        <f t="shared" si="750"/>
        <v>710.62888570062171</v>
      </c>
      <c r="H24048" s="415">
        <f t="shared" si="751"/>
        <v>3.5531444285031086</v>
      </c>
    </row>
    <row r="24049" spans="1:8" ht="15" hidden="1" thickBot="1">
      <c r="A24049" s="409">
        <v>202211</v>
      </c>
      <c r="B24049" s="196" t="s">
        <v>2578</v>
      </c>
      <c r="C24049" s="197" t="s">
        <v>1347</v>
      </c>
      <c r="D24049" s="198" t="s">
        <v>337</v>
      </c>
      <c r="E24049" s="421">
        <v>62715</v>
      </c>
      <c r="F24049" s="413">
        <v>167.28</v>
      </c>
      <c r="G24049" s="414">
        <f t="shared" si="750"/>
        <v>374.91032998565282</v>
      </c>
      <c r="H24049" s="415">
        <f t="shared" si="751"/>
        <v>1.8745516499282642</v>
      </c>
    </row>
    <row r="24050" spans="1:8" ht="15" hidden="1" thickBot="1">
      <c r="A24050" s="409">
        <v>202211</v>
      </c>
      <c r="B24050" s="196" t="s">
        <v>2579</v>
      </c>
      <c r="C24050" s="197" t="s">
        <v>1347</v>
      </c>
      <c r="D24050" s="198" t="s">
        <v>339</v>
      </c>
      <c r="E24050" s="421">
        <v>314</v>
      </c>
      <c r="F24050" s="413">
        <v>167.28</v>
      </c>
      <c r="G24050" s="414">
        <f t="shared" si="750"/>
        <v>1.8770923003347681</v>
      </c>
      <c r="H24050" s="415">
        <f t="shared" si="751"/>
        <v>1.8770923003347681</v>
      </c>
    </row>
    <row r="24051" spans="1:8" ht="15" hidden="1" thickBot="1">
      <c r="A24051" s="409">
        <v>202211</v>
      </c>
      <c r="B24051" s="196" t="s">
        <v>2580</v>
      </c>
      <c r="C24051" s="197" t="s">
        <v>1347</v>
      </c>
      <c r="D24051" s="198" t="s">
        <v>337</v>
      </c>
      <c r="E24051" s="421">
        <v>62715</v>
      </c>
      <c r="F24051" s="413">
        <v>167.28</v>
      </c>
      <c r="G24051" s="414">
        <f t="shared" si="750"/>
        <v>374.91032998565282</v>
      </c>
      <c r="H24051" s="415">
        <f t="shared" si="751"/>
        <v>1.8745516499282642</v>
      </c>
    </row>
    <row r="24052" spans="1:8" ht="15" hidden="1" thickBot="1">
      <c r="A24052" s="409">
        <v>202211</v>
      </c>
      <c r="B24052" s="196" t="s">
        <v>2581</v>
      </c>
      <c r="C24052" s="197" t="s">
        <v>1347</v>
      </c>
      <c r="D24052" s="198" t="s">
        <v>339</v>
      </c>
      <c r="E24052" s="421">
        <v>314</v>
      </c>
      <c r="F24052" s="413">
        <v>167.28</v>
      </c>
      <c r="G24052" s="414">
        <f t="shared" si="750"/>
        <v>1.8770923003347681</v>
      </c>
      <c r="H24052" s="415">
        <f t="shared" si="751"/>
        <v>1.8770923003347681</v>
      </c>
    </row>
    <row r="24053" spans="1:8" ht="15" hidden="1" thickBot="1">
      <c r="A24053" s="409">
        <v>202211</v>
      </c>
      <c r="B24053" s="196" t="s">
        <v>2582</v>
      </c>
      <c r="C24053" s="197" t="s">
        <v>1347</v>
      </c>
      <c r="D24053" s="198" t="s">
        <v>337</v>
      </c>
      <c r="E24053" s="421">
        <v>146179</v>
      </c>
      <c r="F24053" s="413">
        <v>167.28</v>
      </c>
      <c r="G24053" s="414">
        <f t="shared" si="750"/>
        <v>873.85820181731231</v>
      </c>
      <c r="H24053" s="415">
        <f t="shared" si="751"/>
        <v>4.3692910090865613</v>
      </c>
    </row>
    <row r="24054" spans="1:8" ht="15" hidden="1" thickBot="1">
      <c r="A24054" s="409">
        <v>202211</v>
      </c>
      <c r="B24054" s="196" t="s">
        <v>2583</v>
      </c>
      <c r="C24054" s="197" t="s">
        <v>1347</v>
      </c>
      <c r="D24054" s="198" t="s">
        <v>339</v>
      </c>
      <c r="E24054" s="421">
        <v>731</v>
      </c>
      <c r="F24054" s="413">
        <v>167.28</v>
      </c>
      <c r="G24054" s="414">
        <f t="shared" si="750"/>
        <v>4.3699186991869921</v>
      </c>
      <c r="H24054" s="415">
        <f t="shared" si="751"/>
        <v>4.3699186991869921</v>
      </c>
    </row>
    <row r="24055" spans="1:8" ht="15" hidden="1" thickBot="1">
      <c r="A24055" s="409">
        <v>202212</v>
      </c>
      <c r="B24055" s="196" t="s">
        <v>335</v>
      </c>
      <c r="C24055" s="197" t="s">
        <v>336</v>
      </c>
      <c r="D24055" s="198" t="s">
        <v>337</v>
      </c>
      <c r="E24055" s="421">
        <v>91791</v>
      </c>
      <c r="F24055" s="413">
        <v>177.16</v>
      </c>
      <c r="G24055" s="414">
        <f t="shared" si="750"/>
        <v>518.12485888462413</v>
      </c>
      <c r="H24055" s="415">
        <f t="shared" si="751"/>
        <v>2.5906242944231206</v>
      </c>
    </row>
    <row r="24056" spans="1:8" ht="15" hidden="1" thickBot="1">
      <c r="A24056" s="409">
        <v>202212</v>
      </c>
      <c r="B24056" s="196" t="s">
        <v>338</v>
      </c>
      <c r="C24056" s="197" t="s">
        <v>336</v>
      </c>
      <c r="D24056" s="198" t="s">
        <v>339</v>
      </c>
      <c r="E24056" s="421">
        <v>459</v>
      </c>
      <c r="F24056" s="413">
        <v>177.16</v>
      </c>
      <c r="G24056" s="414">
        <f t="shared" si="750"/>
        <v>2.5908783020997967</v>
      </c>
      <c r="H24056" s="415">
        <f t="shared" si="751"/>
        <v>2.5908783020997967</v>
      </c>
    </row>
    <row r="24057" spans="1:8" ht="15" hidden="1" thickBot="1">
      <c r="A24057" s="409">
        <v>202212</v>
      </c>
      <c r="B24057" s="196" t="s">
        <v>340</v>
      </c>
      <c r="C24057" s="197" t="s">
        <v>336</v>
      </c>
      <c r="D24057" s="198" t="s">
        <v>337</v>
      </c>
      <c r="E24057" s="421">
        <v>93178</v>
      </c>
      <c r="F24057" s="413">
        <v>177.16</v>
      </c>
      <c r="G24057" s="414">
        <f t="shared" si="750"/>
        <v>525.95393994129597</v>
      </c>
      <c r="H24057" s="415">
        <f t="shared" si="751"/>
        <v>2.6297696997064799</v>
      </c>
    </row>
    <row r="24058" spans="1:8" ht="15" hidden="1" thickBot="1">
      <c r="A24058" s="409">
        <v>202212</v>
      </c>
      <c r="B24058" s="196" t="s">
        <v>341</v>
      </c>
      <c r="C24058" s="197" t="s">
        <v>336</v>
      </c>
      <c r="D24058" s="198" t="s">
        <v>337</v>
      </c>
      <c r="E24058" s="421">
        <v>114167</v>
      </c>
      <c r="F24058" s="413">
        <v>177.16</v>
      </c>
      <c r="G24058" s="414">
        <f t="shared" si="750"/>
        <v>644.42876495822986</v>
      </c>
      <c r="H24058" s="415">
        <f t="shared" si="751"/>
        <v>3.2221438247911491</v>
      </c>
    </row>
    <row r="24059" spans="1:8" ht="15" hidden="1" thickBot="1">
      <c r="A24059" s="409">
        <v>202212</v>
      </c>
      <c r="B24059" s="196" t="s">
        <v>342</v>
      </c>
      <c r="C24059" s="197" t="s">
        <v>2623</v>
      </c>
      <c r="D24059" s="198" t="s">
        <v>339</v>
      </c>
      <c r="E24059" s="421">
        <v>571</v>
      </c>
      <c r="F24059" s="413">
        <v>177.16</v>
      </c>
      <c r="G24059" s="414">
        <f t="shared" si="750"/>
        <v>3.2230751862722964</v>
      </c>
      <c r="H24059" s="415">
        <f t="shared" si="751"/>
        <v>3.2230751862722964</v>
      </c>
    </row>
    <row r="24060" spans="1:8" ht="15" hidden="1" thickBot="1">
      <c r="A24060" s="409">
        <v>202212</v>
      </c>
      <c r="B24060" s="196" t="s">
        <v>343</v>
      </c>
      <c r="C24060" s="197" t="s">
        <v>336</v>
      </c>
      <c r="D24060" s="198" t="s">
        <v>337</v>
      </c>
      <c r="E24060" s="421">
        <v>114167</v>
      </c>
      <c r="F24060" s="413">
        <v>177.16</v>
      </c>
      <c r="G24060" s="414">
        <f t="shared" si="750"/>
        <v>644.42876495822986</v>
      </c>
      <c r="H24060" s="415">
        <f t="shared" si="751"/>
        <v>3.2221438247911491</v>
      </c>
    </row>
    <row r="24061" spans="1:8" ht="15" hidden="1" thickBot="1">
      <c r="A24061" s="409">
        <v>202212</v>
      </c>
      <c r="B24061" s="196" t="s">
        <v>344</v>
      </c>
      <c r="C24061" s="197" t="s">
        <v>336</v>
      </c>
      <c r="D24061" s="198" t="s">
        <v>337</v>
      </c>
      <c r="E24061" s="421">
        <v>80180</v>
      </c>
      <c r="F24061" s="413">
        <v>177.16</v>
      </c>
      <c r="G24061" s="414">
        <f t="shared" si="750"/>
        <v>452.58523368706255</v>
      </c>
      <c r="H24061" s="415">
        <f t="shared" si="751"/>
        <v>2.2629261684353126</v>
      </c>
    </row>
    <row r="24062" spans="1:8" ht="15" hidden="1" thickBot="1">
      <c r="A24062" s="409">
        <v>202212</v>
      </c>
      <c r="B24062" s="196" t="s">
        <v>345</v>
      </c>
      <c r="C24062" s="197" t="s">
        <v>336</v>
      </c>
      <c r="D24062" s="198" t="s">
        <v>339</v>
      </c>
      <c r="E24062" s="421">
        <v>401</v>
      </c>
      <c r="F24062" s="413">
        <v>177.16</v>
      </c>
      <c r="G24062" s="414">
        <f t="shared" si="750"/>
        <v>2.2634906299390383</v>
      </c>
      <c r="H24062" s="415">
        <f t="shared" si="751"/>
        <v>2.2634906299390383</v>
      </c>
    </row>
    <row r="24063" spans="1:8" ht="15" hidden="1" thickBot="1">
      <c r="A24063" s="409">
        <v>202212</v>
      </c>
      <c r="B24063" s="196" t="s">
        <v>346</v>
      </c>
      <c r="C24063" s="197" t="s">
        <v>336</v>
      </c>
      <c r="D24063" s="198" t="s">
        <v>337</v>
      </c>
      <c r="E24063" s="421">
        <v>109966</v>
      </c>
      <c r="F24063" s="413">
        <v>177.16</v>
      </c>
      <c r="G24063" s="414">
        <f t="shared" si="750"/>
        <v>620.71573718672391</v>
      </c>
      <c r="H24063" s="415">
        <f t="shared" si="751"/>
        <v>3.1035786859336194</v>
      </c>
    </row>
    <row r="24064" spans="1:8" ht="15" hidden="1" thickBot="1">
      <c r="A24064" s="409">
        <v>202212</v>
      </c>
      <c r="B24064" s="196" t="s">
        <v>347</v>
      </c>
      <c r="C24064" s="197" t="s">
        <v>336</v>
      </c>
      <c r="D24064" s="198" t="s">
        <v>337</v>
      </c>
      <c r="E24064" s="421">
        <v>80180</v>
      </c>
      <c r="F24064" s="413">
        <v>177.16</v>
      </c>
      <c r="G24064" s="414">
        <f t="shared" si="750"/>
        <v>452.58523368706255</v>
      </c>
      <c r="H24064" s="415">
        <f t="shared" si="751"/>
        <v>2.2629261684353126</v>
      </c>
    </row>
    <row r="24065" spans="1:8" ht="15" hidden="1" thickBot="1">
      <c r="A24065" s="409">
        <v>202212</v>
      </c>
      <c r="B24065" s="196" t="s">
        <v>348</v>
      </c>
      <c r="C24065" s="197" t="s">
        <v>336</v>
      </c>
      <c r="D24065" s="198" t="s">
        <v>337</v>
      </c>
      <c r="E24065" s="421">
        <v>114167</v>
      </c>
      <c r="F24065" s="413">
        <v>177.16</v>
      </c>
      <c r="G24065" s="414">
        <f t="shared" si="750"/>
        <v>644.42876495822986</v>
      </c>
      <c r="H24065" s="415">
        <f t="shared" si="751"/>
        <v>3.2221438247911491</v>
      </c>
    </row>
    <row r="24066" spans="1:8" ht="15" hidden="1" thickBot="1">
      <c r="A24066" s="409">
        <v>202212</v>
      </c>
      <c r="B24066" s="196" t="s">
        <v>349</v>
      </c>
      <c r="C24066" s="197" t="s">
        <v>336</v>
      </c>
      <c r="D24066" s="198" t="s">
        <v>350</v>
      </c>
      <c r="E24066" s="421">
        <v>0.01</v>
      </c>
      <c r="F24066" s="413">
        <v>177.16</v>
      </c>
      <c r="G24066" s="414">
        <f t="shared" ref="G24066:G24129" si="752">+E24066/F24066</f>
        <v>5.6446150372544597E-5</v>
      </c>
      <c r="H24066" s="415" t="str">
        <f t="shared" ref="H24066:H24129" si="753">IF(D24066="TB",G24066/200,IF(D24066="LT",G24066,"VER"))</f>
        <v>VER</v>
      </c>
    </row>
    <row r="24067" spans="1:8" ht="15" hidden="1" thickBot="1">
      <c r="A24067" s="409">
        <v>202212</v>
      </c>
      <c r="B24067" s="196" t="s">
        <v>351</v>
      </c>
      <c r="C24067" s="197" t="s">
        <v>336</v>
      </c>
      <c r="D24067" s="198" t="s">
        <v>337</v>
      </c>
      <c r="E24067" s="421">
        <v>89018</v>
      </c>
      <c r="F24067" s="413">
        <v>177.16</v>
      </c>
      <c r="G24067" s="414">
        <f t="shared" si="752"/>
        <v>502.47234138631745</v>
      </c>
      <c r="H24067" s="415">
        <f t="shared" si="753"/>
        <v>2.5123617069315873</v>
      </c>
    </row>
    <row r="24068" spans="1:8" ht="15" hidden="1" thickBot="1">
      <c r="A24068" s="409">
        <v>202212</v>
      </c>
      <c r="B24068" s="196" t="s">
        <v>352</v>
      </c>
      <c r="C24068" s="197" t="s">
        <v>336</v>
      </c>
      <c r="D24068" s="198" t="s">
        <v>339</v>
      </c>
      <c r="E24068" s="421">
        <v>445</v>
      </c>
      <c r="F24068" s="413">
        <v>177.16</v>
      </c>
      <c r="G24068" s="414">
        <f t="shared" si="752"/>
        <v>2.5118536915782346</v>
      </c>
      <c r="H24068" s="415">
        <f t="shared" si="753"/>
        <v>2.5118536915782346</v>
      </c>
    </row>
    <row r="24069" spans="1:8" ht="15" hidden="1" thickBot="1">
      <c r="A24069" s="409">
        <v>202212</v>
      </c>
      <c r="B24069" s="196" t="s">
        <v>353</v>
      </c>
      <c r="C24069" s="197" t="s">
        <v>354</v>
      </c>
      <c r="D24069" s="198" t="s">
        <v>337</v>
      </c>
      <c r="E24069" s="421">
        <v>89018</v>
      </c>
      <c r="F24069" s="413">
        <v>177.16</v>
      </c>
      <c r="G24069" s="414">
        <f t="shared" si="752"/>
        <v>502.47234138631745</v>
      </c>
      <c r="H24069" s="415">
        <f t="shared" si="753"/>
        <v>2.5123617069315873</v>
      </c>
    </row>
    <row r="24070" spans="1:8" ht="15" hidden="1" thickBot="1">
      <c r="A24070" s="409">
        <v>202212</v>
      </c>
      <c r="B24070" s="196" t="s">
        <v>355</v>
      </c>
      <c r="C24070" s="197" t="s">
        <v>336</v>
      </c>
      <c r="D24070" s="198" t="s">
        <v>337</v>
      </c>
      <c r="E24070" s="421">
        <v>92068</v>
      </c>
      <c r="F24070" s="413">
        <v>177.16</v>
      </c>
      <c r="G24070" s="414">
        <f t="shared" si="752"/>
        <v>519.68841724994354</v>
      </c>
      <c r="H24070" s="415">
        <f t="shared" si="753"/>
        <v>2.5984420862497175</v>
      </c>
    </row>
    <row r="24071" spans="1:8" ht="15" hidden="1" thickBot="1">
      <c r="A24071" s="409">
        <v>202212</v>
      </c>
      <c r="B24071" s="196" t="s">
        <v>356</v>
      </c>
      <c r="C24071" s="197" t="s">
        <v>336</v>
      </c>
      <c r="D24071" s="198" t="s">
        <v>337</v>
      </c>
      <c r="E24071" s="421">
        <v>92068</v>
      </c>
      <c r="F24071" s="413">
        <v>177.16</v>
      </c>
      <c r="G24071" s="414">
        <f t="shared" si="752"/>
        <v>519.68841724994354</v>
      </c>
      <c r="H24071" s="415">
        <f t="shared" si="753"/>
        <v>2.5984420862497175</v>
      </c>
    </row>
    <row r="24072" spans="1:8" ht="15" hidden="1" thickBot="1">
      <c r="A24072" s="409">
        <v>202212</v>
      </c>
      <c r="B24072" s="196" t="s">
        <v>357</v>
      </c>
      <c r="C24072" s="197" t="s">
        <v>336</v>
      </c>
      <c r="D24072" s="198" t="s">
        <v>337</v>
      </c>
      <c r="E24072" s="421">
        <v>129203</v>
      </c>
      <c r="F24072" s="413">
        <v>177.16</v>
      </c>
      <c r="G24072" s="414">
        <f t="shared" si="752"/>
        <v>729.30119665838788</v>
      </c>
      <c r="H24072" s="415">
        <f t="shared" si="753"/>
        <v>3.6465059832919393</v>
      </c>
    </row>
    <row r="24073" spans="1:8" ht="15" hidden="1" thickBot="1">
      <c r="A24073" s="409">
        <v>202212</v>
      </c>
      <c r="B24073" s="196" t="s">
        <v>358</v>
      </c>
      <c r="C24073" s="197" t="s">
        <v>336</v>
      </c>
      <c r="D24073" s="198" t="s">
        <v>337</v>
      </c>
      <c r="E24073" s="421">
        <v>100110</v>
      </c>
      <c r="F24073" s="413">
        <v>177.16</v>
      </c>
      <c r="G24073" s="414">
        <f t="shared" si="752"/>
        <v>565.08241137954394</v>
      </c>
      <c r="H24073" s="415">
        <f t="shared" si="753"/>
        <v>2.8254120568977199</v>
      </c>
    </row>
    <row r="24074" spans="1:8" ht="15" hidden="1" thickBot="1">
      <c r="A24074" s="409">
        <v>202212</v>
      </c>
      <c r="B24074" s="196" t="s">
        <v>359</v>
      </c>
      <c r="C24074" s="197" t="s">
        <v>2624</v>
      </c>
      <c r="D24074" s="198" t="s">
        <v>339</v>
      </c>
      <c r="E24074" s="421">
        <v>501</v>
      </c>
      <c r="F24074" s="413">
        <v>177.16</v>
      </c>
      <c r="G24074" s="414">
        <f t="shared" si="752"/>
        <v>2.8279521336644842</v>
      </c>
      <c r="H24074" s="415">
        <f t="shared" si="753"/>
        <v>2.8279521336644842</v>
      </c>
    </row>
    <row r="24075" spans="1:8" ht="15" hidden="1" thickBot="1">
      <c r="A24075" s="409">
        <v>202212</v>
      </c>
      <c r="B24075" s="196" t="s">
        <v>360</v>
      </c>
      <c r="C24075" s="197" t="s">
        <v>336</v>
      </c>
      <c r="D24075" s="198" t="s">
        <v>337</v>
      </c>
      <c r="E24075" s="421">
        <v>155265</v>
      </c>
      <c r="F24075" s="413">
        <v>177.16</v>
      </c>
      <c r="G24075" s="414">
        <f t="shared" si="752"/>
        <v>876.41115375931361</v>
      </c>
      <c r="H24075" s="415">
        <f t="shared" si="753"/>
        <v>4.382055768796568</v>
      </c>
    </row>
    <row r="24076" spans="1:8" ht="15" hidden="1" thickBot="1">
      <c r="A24076" s="409">
        <v>202212</v>
      </c>
      <c r="B24076" s="196" t="s">
        <v>361</v>
      </c>
      <c r="C24076" s="197" t="s">
        <v>336</v>
      </c>
      <c r="D24076" s="198" t="s">
        <v>337</v>
      </c>
      <c r="E24076" s="421">
        <v>155265</v>
      </c>
      <c r="F24076" s="413">
        <v>177.16</v>
      </c>
      <c r="G24076" s="414">
        <f t="shared" si="752"/>
        <v>876.41115375931361</v>
      </c>
      <c r="H24076" s="415">
        <f t="shared" si="753"/>
        <v>4.382055768796568</v>
      </c>
    </row>
    <row r="24077" spans="1:8" ht="15" hidden="1" thickBot="1">
      <c r="A24077" s="409">
        <v>202212</v>
      </c>
      <c r="B24077" s="196" t="s">
        <v>362</v>
      </c>
      <c r="C24077" s="197" t="s">
        <v>2625</v>
      </c>
      <c r="D24077" s="198" t="s">
        <v>339</v>
      </c>
      <c r="E24077" s="421">
        <v>776</v>
      </c>
      <c r="F24077" s="413">
        <v>177.16</v>
      </c>
      <c r="G24077" s="414">
        <f t="shared" si="752"/>
        <v>4.3802212689094606</v>
      </c>
      <c r="H24077" s="415">
        <f t="shared" si="753"/>
        <v>4.3802212689094606</v>
      </c>
    </row>
    <row r="24078" spans="1:8" ht="15" hidden="1" thickBot="1">
      <c r="A24078" s="409">
        <v>202212</v>
      </c>
      <c r="B24078" s="196" t="s">
        <v>363</v>
      </c>
      <c r="C24078" s="197" t="s">
        <v>336</v>
      </c>
      <c r="D24078" s="198" t="s">
        <v>337</v>
      </c>
      <c r="E24078" s="421">
        <v>155265</v>
      </c>
      <c r="F24078" s="413">
        <v>177.16</v>
      </c>
      <c r="G24078" s="414">
        <f t="shared" si="752"/>
        <v>876.41115375931361</v>
      </c>
      <c r="H24078" s="415">
        <f t="shared" si="753"/>
        <v>4.382055768796568</v>
      </c>
    </row>
    <row r="24079" spans="1:8" ht="15" hidden="1" thickBot="1">
      <c r="A24079" s="409">
        <v>202212</v>
      </c>
      <c r="B24079" s="196" t="s">
        <v>364</v>
      </c>
      <c r="C24079" s="197" t="s">
        <v>336</v>
      </c>
      <c r="D24079" s="198" t="s">
        <v>337</v>
      </c>
      <c r="E24079" s="421">
        <v>155265</v>
      </c>
      <c r="F24079" s="413">
        <v>177.16</v>
      </c>
      <c r="G24079" s="414">
        <f t="shared" si="752"/>
        <v>876.41115375931361</v>
      </c>
      <c r="H24079" s="415">
        <f t="shared" si="753"/>
        <v>4.382055768796568</v>
      </c>
    </row>
    <row r="24080" spans="1:8" ht="15" hidden="1" thickBot="1">
      <c r="A24080" s="409">
        <v>202212</v>
      </c>
      <c r="B24080" s="196" t="s">
        <v>365</v>
      </c>
      <c r="C24080" s="197" t="s">
        <v>2626</v>
      </c>
      <c r="D24080" s="198" t="s">
        <v>337</v>
      </c>
      <c r="E24080" s="421">
        <v>157217</v>
      </c>
      <c r="F24080" s="413">
        <v>177.16</v>
      </c>
      <c r="G24080" s="414">
        <f t="shared" si="752"/>
        <v>887.42944231203433</v>
      </c>
      <c r="H24080" s="415">
        <f t="shared" si="753"/>
        <v>4.4371472115601716</v>
      </c>
    </row>
    <row r="24081" spans="1:8" ht="15" hidden="1" thickBot="1">
      <c r="A24081" s="409">
        <v>202212</v>
      </c>
      <c r="B24081" s="196" t="s">
        <v>366</v>
      </c>
      <c r="C24081" s="197" t="s">
        <v>2627</v>
      </c>
      <c r="D24081" s="198" t="s">
        <v>339</v>
      </c>
      <c r="E24081" s="421">
        <v>786</v>
      </c>
      <c r="F24081" s="413">
        <v>177.16</v>
      </c>
      <c r="G24081" s="414">
        <f t="shared" si="752"/>
        <v>4.4366674192820055</v>
      </c>
      <c r="H24081" s="415">
        <f t="shared" si="753"/>
        <v>4.4366674192820055</v>
      </c>
    </row>
    <row r="24082" spans="1:8" ht="15" hidden="1" thickBot="1">
      <c r="A24082" s="409">
        <v>202212</v>
      </c>
      <c r="B24082" s="196" t="s">
        <v>367</v>
      </c>
      <c r="C24082" s="197" t="s">
        <v>336</v>
      </c>
      <c r="D24082" s="198" t="s">
        <v>337</v>
      </c>
      <c r="E24082" s="421">
        <v>98110</v>
      </c>
      <c r="F24082" s="413">
        <v>177.16</v>
      </c>
      <c r="G24082" s="414">
        <f t="shared" si="752"/>
        <v>553.79318130503498</v>
      </c>
      <c r="H24082" s="415">
        <f t="shared" si="753"/>
        <v>2.768965906525175</v>
      </c>
    </row>
    <row r="24083" spans="1:8" ht="15" hidden="1" thickBot="1">
      <c r="A24083" s="409">
        <v>202212</v>
      </c>
      <c r="B24083" s="196" t="s">
        <v>368</v>
      </c>
      <c r="C24083" s="197" t="s">
        <v>336</v>
      </c>
      <c r="D24083" s="198" t="s">
        <v>339</v>
      </c>
      <c r="E24083" s="421">
        <v>491</v>
      </c>
      <c r="F24083" s="413">
        <v>177.16</v>
      </c>
      <c r="G24083" s="414">
        <f t="shared" si="752"/>
        <v>2.7715059832919398</v>
      </c>
      <c r="H24083" s="415">
        <f t="shared" si="753"/>
        <v>2.7715059832919398</v>
      </c>
    </row>
    <row r="24084" spans="1:8" ht="15" hidden="1" thickBot="1">
      <c r="A24084" s="409">
        <v>202212</v>
      </c>
      <c r="B24084" s="196" t="s">
        <v>369</v>
      </c>
      <c r="C24084" s="197" t="s">
        <v>2628</v>
      </c>
      <c r="D24084" s="198" t="s">
        <v>337</v>
      </c>
      <c r="E24084" s="421">
        <v>155265</v>
      </c>
      <c r="F24084" s="413">
        <v>177.16</v>
      </c>
      <c r="G24084" s="414">
        <f t="shared" si="752"/>
        <v>876.41115375931361</v>
      </c>
      <c r="H24084" s="415">
        <f t="shared" si="753"/>
        <v>4.382055768796568</v>
      </c>
    </row>
    <row r="24085" spans="1:8" ht="15" hidden="1" thickBot="1">
      <c r="A24085" s="409">
        <v>202212</v>
      </c>
      <c r="B24085" s="196" t="s">
        <v>370</v>
      </c>
      <c r="C24085" s="197" t="s">
        <v>2629</v>
      </c>
      <c r="D24085" s="198" t="s">
        <v>339</v>
      </c>
      <c r="E24085" s="421">
        <v>776</v>
      </c>
      <c r="F24085" s="413">
        <v>177.16</v>
      </c>
      <c r="G24085" s="414">
        <f t="shared" si="752"/>
        <v>4.3802212689094606</v>
      </c>
      <c r="H24085" s="415">
        <f t="shared" si="753"/>
        <v>4.3802212689094606</v>
      </c>
    </row>
    <row r="24086" spans="1:8" ht="15" hidden="1" thickBot="1">
      <c r="A24086" s="409">
        <v>202212</v>
      </c>
      <c r="B24086" s="196" t="s">
        <v>2766</v>
      </c>
      <c r="C24086" s="197" t="s">
        <v>2767</v>
      </c>
      <c r="D24086" s="198" t="s">
        <v>337</v>
      </c>
      <c r="E24086" s="421">
        <v>97515</v>
      </c>
      <c r="F24086" s="413">
        <v>177.16</v>
      </c>
      <c r="G24086" s="414">
        <f t="shared" si="752"/>
        <v>550.43463535786861</v>
      </c>
      <c r="H24086" s="415">
        <f t="shared" si="753"/>
        <v>2.7521731767893431</v>
      </c>
    </row>
    <row r="24087" spans="1:8" ht="15" hidden="1" thickBot="1">
      <c r="A24087" s="409">
        <v>202212</v>
      </c>
      <c r="B24087" s="196" t="s">
        <v>2768</v>
      </c>
      <c r="C24087" s="197" t="s">
        <v>2769</v>
      </c>
      <c r="D24087" s="198" t="s">
        <v>339</v>
      </c>
      <c r="E24087" s="421">
        <v>488</v>
      </c>
      <c r="F24087" s="413">
        <v>177.16</v>
      </c>
      <c r="G24087" s="414">
        <f t="shared" si="752"/>
        <v>2.7545721381801762</v>
      </c>
      <c r="H24087" s="415">
        <f t="shared" si="753"/>
        <v>2.7545721381801762</v>
      </c>
    </row>
    <row r="24088" spans="1:8" ht="15" hidden="1" thickBot="1">
      <c r="A24088" s="409">
        <v>202212</v>
      </c>
      <c r="B24088" s="196" t="s">
        <v>371</v>
      </c>
      <c r="C24088" s="197" t="s">
        <v>336</v>
      </c>
      <c r="D24088" s="198" t="s">
        <v>337</v>
      </c>
      <c r="E24088" s="421">
        <v>85839</v>
      </c>
      <c r="F24088" s="413">
        <v>177.16</v>
      </c>
      <c r="G24088" s="414">
        <f t="shared" si="752"/>
        <v>484.52811018288554</v>
      </c>
      <c r="H24088" s="415">
        <f t="shared" si="753"/>
        <v>2.4226405509144278</v>
      </c>
    </row>
    <row r="24089" spans="1:8" ht="15" hidden="1" thickBot="1">
      <c r="A24089" s="409">
        <v>202212</v>
      </c>
      <c r="B24089" s="196" t="s">
        <v>372</v>
      </c>
      <c r="C24089" s="197" t="s">
        <v>2630</v>
      </c>
      <c r="D24089" s="198" t="s">
        <v>339</v>
      </c>
      <c r="E24089" s="421">
        <v>429</v>
      </c>
      <c r="F24089" s="413">
        <v>177.16</v>
      </c>
      <c r="G24089" s="414">
        <f t="shared" si="752"/>
        <v>2.4215398509821631</v>
      </c>
      <c r="H24089" s="415">
        <f t="shared" si="753"/>
        <v>2.4215398509821631</v>
      </c>
    </row>
    <row r="24090" spans="1:8" ht="15" hidden="1" thickBot="1">
      <c r="A24090" s="409">
        <v>202212</v>
      </c>
      <c r="B24090" s="196" t="s">
        <v>373</v>
      </c>
      <c r="C24090" s="197" t="s">
        <v>336</v>
      </c>
      <c r="D24090" s="198" t="s">
        <v>374</v>
      </c>
      <c r="E24090" s="421">
        <v>0.01</v>
      </c>
      <c r="F24090" s="413">
        <v>177.16</v>
      </c>
      <c r="G24090" s="414">
        <f t="shared" si="752"/>
        <v>5.6446150372544597E-5</v>
      </c>
      <c r="H24090" s="415" t="str">
        <f t="shared" si="753"/>
        <v>VER</v>
      </c>
    </row>
    <row r="24091" spans="1:8" ht="15" hidden="1" thickBot="1">
      <c r="A24091" s="409">
        <v>202212</v>
      </c>
      <c r="B24091" s="196" t="s">
        <v>375</v>
      </c>
      <c r="C24091" s="197" t="s">
        <v>336</v>
      </c>
      <c r="D24091" s="198" t="s">
        <v>374</v>
      </c>
      <c r="E24091" s="421">
        <v>0.01</v>
      </c>
      <c r="F24091" s="413">
        <v>177.16</v>
      </c>
      <c r="G24091" s="414">
        <f t="shared" si="752"/>
        <v>5.6446150372544597E-5</v>
      </c>
      <c r="H24091" s="415" t="str">
        <f t="shared" si="753"/>
        <v>VER</v>
      </c>
    </row>
    <row r="24092" spans="1:8" ht="15" hidden="1" thickBot="1">
      <c r="A24092" s="409">
        <v>202212</v>
      </c>
      <c r="B24092" s="196" t="s">
        <v>376</v>
      </c>
      <c r="C24092" s="197" t="s">
        <v>336</v>
      </c>
      <c r="D24092" s="198" t="s">
        <v>337</v>
      </c>
      <c r="E24092" s="421">
        <v>85475</v>
      </c>
      <c r="F24092" s="413">
        <v>177.16</v>
      </c>
      <c r="G24092" s="414">
        <f t="shared" si="752"/>
        <v>482.47347030932491</v>
      </c>
      <c r="H24092" s="415">
        <f t="shared" si="753"/>
        <v>2.4123673515466244</v>
      </c>
    </row>
    <row r="24093" spans="1:8" ht="15" hidden="1" thickBot="1">
      <c r="A24093" s="409">
        <v>202212</v>
      </c>
      <c r="B24093" s="196" t="s">
        <v>377</v>
      </c>
      <c r="C24093" s="197" t="s">
        <v>378</v>
      </c>
      <c r="D24093" s="198" t="s">
        <v>339</v>
      </c>
      <c r="E24093" s="421">
        <v>122</v>
      </c>
      <c r="F24093" s="413">
        <v>177.16</v>
      </c>
      <c r="G24093" s="414">
        <f t="shared" si="752"/>
        <v>0.68864303454504405</v>
      </c>
      <c r="H24093" s="415">
        <f t="shared" si="753"/>
        <v>0.68864303454504405</v>
      </c>
    </row>
    <row r="24094" spans="1:8" ht="15" hidden="1" thickBot="1">
      <c r="A24094" s="409">
        <v>202212</v>
      </c>
      <c r="B24094" s="196" t="s">
        <v>379</v>
      </c>
      <c r="C24094" s="197" t="s">
        <v>378</v>
      </c>
      <c r="D24094" s="198" t="s">
        <v>337</v>
      </c>
      <c r="E24094" s="421">
        <v>26672</v>
      </c>
      <c r="F24094" s="413">
        <v>177.16</v>
      </c>
      <c r="G24094" s="414">
        <f t="shared" si="752"/>
        <v>150.55317227365094</v>
      </c>
      <c r="H24094" s="415">
        <f t="shared" si="753"/>
        <v>0.75276586136825474</v>
      </c>
    </row>
    <row r="24095" spans="1:8" ht="15" hidden="1" thickBot="1">
      <c r="A24095" s="409">
        <v>202212</v>
      </c>
      <c r="B24095" s="196" t="s">
        <v>380</v>
      </c>
      <c r="C24095" s="197" t="s">
        <v>378</v>
      </c>
      <c r="D24095" s="198" t="s">
        <v>381</v>
      </c>
      <c r="E24095" s="421">
        <v>2993</v>
      </c>
      <c r="F24095" s="413">
        <v>177.16</v>
      </c>
      <c r="G24095" s="414">
        <f t="shared" si="752"/>
        <v>16.894332806502597</v>
      </c>
      <c r="H24095" s="415" t="str">
        <f t="shared" si="753"/>
        <v>VER</v>
      </c>
    </row>
    <row r="24096" spans="1:8" ht="15" hidden="1" thickBot="1">
      <c r="A24096" s="409">
        <v>202212</v>
      </c>
      <c r="B24096" s="196" t="s">
        <v>382</v>
      </c>
      <c r="C24096" s="197" t="s">
        <v>378</v>
      </c>
      <c r="D24096" s="198" t="s">
        <v>339</v>
      </c>
      <c r="E24096" s="421">
        <v>133</v>
      </c>
      <c r="F24096" s="413">
        <v>177.16</v>
      </c>
      <c r="G24096" s="414">
        <f t="shared" si="752"/>
        <v>0.75073379995484313</v>
      </c>
      <c r="H24096" s="415">
        <f t="shared" si="753"/>
        <v>0.75073379995484313</v>
      </c>
    </row>
    <row r="24097" spans="1:8" ht="15" hidden="1" thickBot="1">
      <c r="A24097" s="409">
        <v>202212</v>
      </c>
      <c r="B24097" s="196" t="s">
        <v>383</v>
      </c>
      <c r="C24097" s="197" t="s">
        <v>378</v>
      </c>
      <c r="D24097" s="198" t="s">
        <v>381</v>
      </c>
      <c r="E24097" s="421">
        <v>5202</v>
      </c>
      <c r="F24097" s="413">
        <v>177.16</v>
      </c>
      <c r="G24097" s="414">
        <f t="shared" si="752"/>
        <v>29.363287423797697</v>
      </c>
      <c r="H24097" s="415" t="str">
        <f t="shared" si="753"/>
        <v>VER</v>
      </c>
    </row>
    <row r="24098" spans="1:8" ht="15" hidden="1" thickBot="1">
      <c r="A24098" s="409">
        <v>202212</v>
      </c>
      <c r="B24098" s="196" t="s">
        <v>384</v>
      </c>
      <c r="C24098" s="197" t="s">
        <v>385</v>
      </c>
      <c r="D24098" s="198" t="s">
        <v>337</v>
      </c>
      <c r="E24098" s="421">
        <v>130729</v>
      </c>
      <c r="F24098" s="413">
        <v>177.16</v>
      </c>
      <c r="G24098" s="414">
        <f t="shared" si="752"/>
        <v>737.91487920523821</v>
      </c>
      <c r="H24098" s="415">
        <f t="shared" si="753"/>
        <v>3.6895743960261909</v>
      </c>
    </row>
    <row r="24099" spans="1:8" ht="15" hidden="1" thickBot="1">
      <c r="A24099" s="409">
        <v>202212</v>
      </c>
      <c r="B24099" s="196" t="s">
        <v>386</v>
      </c>
      <c r="C24099" s="197" t="s">
        <v>385</v>
      </c>
      <c r="D24099" s="198" t="s">
        <v>337</v>
      </c>
      <c r="E24099" s="421">
        <v>212376</v>
      </c>
      <c r="F24099" s="413">
        <v>177.16</v>
      </c>
      <c r="G24099" s="414">
        <f t="shared" si="752"/>
        <v>1198.7807631519531</v>
      </c>
      <c r="H24099" s="415">
        <f t="shared" si="753"/>
        <v>5.9939038157597659</v>
      </c>
    </row>
    <row r="24100" spans="1:8" ht="15" hidden="1" thickBot="1">
      <c r="A24100" s="409">
        <v>202212</v>
      </c>
      <c r="B24100" s="196" t="s">
        <v>387</v>
      </c>
      <c r="C24100" s="197" t="s">
        <v>388</v>
      </c>
      <c r="D24100" s="198" t="s">
        <v>339</v>
      </c>
      <c r="E24100" s="421">
        <v>450</v>
      </c>
      <c r="F24100" s="413">
        <v>177.16</v>
      </c>
      <c r="G24100" s="414">
        <f t="shared" si="752"/>
        <v>2.5400767667645066</v>
      </c>
      <c r="H24100" s="415">
        <f t="shared" si="753"/>
        <v>2.5400767667645066</v>
      </c>
    </row>
    <row r="24101" spans="1:8" ht="15" hidden="1" thickBot="1">
      <c r="A24101" s="409">
        <v>202212</v>
      </c>
      <c r="B24101" s="196" t="s">
        <v>389</v>
      </c>
      <c r="C24101" s="197" t="s">
        <v>388</v>
      </c>
      <c r="D24101" s="198" t="s">
        <v>339</v>
      </c>
      <c r="E24101" s="421">
        <v>450</v>
      </c>
      <c r="F24101" s="413">
        <v>177.16</v>
      </c>
      <c r="G24101" s="414">
        <f t="shared" si="752"/>
        <v>2.5400767667645066</v>
      </c>
      <c r="H24101" s="415">
        <f t="shared" si="753"/>
        <v>2.5400767667645066</v>
      </c>
    </row>
    <row r="24102" spans="1:8" ht="15" hidden="1" thickBot="1">
      <c r="A24102" s="409">
        <v>202212</v>
      </c>
      <c r="B24102" s="196" t="s">
        <v>390</v>
      </c>
      <c r="C24102" s="197" t="s">
        <v>391</v>
      </c>
      <c r="D24102" s="198" t="s">
        <v>337</v>
      </c>
      <c r="E24102" s="421">
        <v>33691</v>
      </c>
      <c r="F24102" s="413">
        <v>177.16</v>
      </c>
      <c r="G24102" s="414">
        <f t="shared" si="752"/>
        <v>190.17272522013999</v>
      </c>
      <c r="H24102" s="415">
        <f t="shared" si="753"/>
        <v>0.95086362610069997</v>
      </c>
    </row>
    <row r="24103" spans="1:8" ht="15" hidden="1" thickBot="1">
      <c r="A24103" s="409">
        <v>202212</v>
      </c>
      <c r="B24103" s="196" t="s">
        <v>392</v>
      </c>
      <c r="C24103" s="197" t="s">
        <v>391</v>
      </c>
      <c r="D24103" s="198" t="s">
        <v>337</v>
      </c>
      <c r="E24103" s="421">
        <v>0.01</v>
      </c>
      <c r="F24103" s="413">
        <v>177.16</v>
      </c>
      <c r="G24103" s="414">
        <f t="shared" si="752"/>
        <v>5.6446150372544597E-5</v>
      </c>
      <c r="H24103" s="415">
        <f t="shared" si="753"/>
        <v>2.8223075186272299E-7</v>
      </c>
    </row>
    <row r="24104" spans="1:8" ht="15" hidden="1" thickBot="1">
      <c r="A24104" s="409">
        <v>202212</v>
      </c>
      <c r="B24104" s="196" t="s">
        <v>393</v>
      </c>
      <c r="C24104" s="197" t="s">
        <v>391</v>
      </c>
      <c r="D24104" s="198" t="s">
        <v>339</v>
      </c>
      <c r="E24104" s="421">
        <v>0.01</v>
      </c>
      <c r="F24104" s="413">
        <v>177.16</v>
      </c>
      <c r="G24104" s="414">
        <f t="shared" si="752"/>
        <v>5.6446150372544597E-5</v>
      </c>
      <c r="H24104" s="415">
        <f t="shared" si="753"/>
        <v>5.6446150372544597E-5</v>
      </c>
    </row>
    <row r="24105" spans="1:8" ht="15" hidden="1" thickBot="1">
      <c r="A24105" s="409">
        <v>202212</v>
      </c>
      <c r="B24105" s="196" t="s">
        <v>394</v>
      </c>
      <c r="C24105" s="197" t="s">
        <v>391</v>
      </c>
      <c r="D24105" s="198" t="s">
        <v>337</v>
      </c>
      <c r="E24105" s="421">
        <v>61209</v>
      </c>
      <c r="F24105" s="413">
        <v>177.16</v>
      </c>
      <c r="G24105" s="414">
        <f t="shared" si="752"/>
        <v>345.50124181530822</v>
      </c>
      <c r="H24105" s="415">
        <f t="shared" si="753"/>
        <v>1.7275062090765412</v>
      </c>
    </row>
    <row r="24106" spans="1:8" ht="15" hidden="1" thickBot="1">
      <c r="A24106" s="409">
        <v>202212</v>
      </c>
      <c r="B24106" s="196" t="s">
        <v>395</v>
      </c>
      <c r="C24106" s="197" t="s">
        <v>2631</v>
      </c>
      <c r="D24106" s="198" t="s">
        <v>339</v>
      </c>
      <c r="E24106" s="421">
        <v>306</v>
      </c>
      <c r="F24106" s="413">
        <v>177.16</v>
      </c>
      <c r="G24106" s="414">
        <f t="shared" si="752"/>
        <v>1.7272522013998646</v>
      </c>
      <c r="H24106" s="415">
        <f t="shared" si="753"/>
        <v>1.7272522013998646</v>
      </c>
    </row>
    <row r="24107" spans="1:8" ht="15" hidden="1" thickBot="1">
      <c r="A24107" s="409">
        <v>202212</v>
      </c>
      <c r="B24107" s="196" t="s">
        <v>396</v>
      </c>
      <c r="C24107" s="197" t="s">
        <v>391</v>
      </c>
      <c r="D24107" s="198" t="s">
        <v>337</v>
      </c>
      <c r="E24107" s="421">
        <v>61209</v>
      </c>
      <c r="F24107" s="413">
        <v>177.16</v>
      </c>
      <c r="G24107" s="414">
        <f t="shared" si="752"/>
        <v>345.50124181530822</v>
      </c>
      <c r="H24107" s="415">
        <f t="shared" si="753"/>
        <v>1.7275062090765412</v>
      </c>
    </row>
    <row r="24108" spans="1:8" ht="15" hidden="1" thickBot="1">
      <c r="A24108" s="409">
        <v>202212</v>
      </c>
      <c r="B24108" s="196" t="s">
        <v>397</v>
      </c>
      <c r="C24108" s="197" t="s">
        <v>391</v>
      </c>
      <c r="D24108" s="198" t="s">
        <v>339</v>
      </c>
      <c r="E24108" s="421">
        <v>306</v>
      </c>
      <c r="F24108" s="413">
        <v>177.16</v>
      </c>
      <c r="G24108" s="414">
        <f t="shared" si="752"/>
        <v>1.7272522013998646</v>
      </c>
      <c r="H24108" s="415">
        <f t="shared" si="753"/>
        <v>1.7272522013998646</v>
      </c>
    </row>
    <row r="24109" spans="1:8" ht="15" hidden="1" thickBot="1">
      <c r="A24109" s="409">
        <v>202212</v>
      </c>
      <c r="B24109" s="196" t="s">
        <v>398</v>
      </c>
      <c r="C24109" s="197" t="s">
        <v>391</v>
      </c>
      <c r="D24109" s="198" t="s">
        <v>337</v>
      </c>
      <c r="E24109" s="421">
        <v>61209</v>
      </c>
      <c r="F24109" s="413">
        <v>177.16</v>
      </c>
      <c r="G24109" s="414">
        <f t="shared" si="752"/>
        <v>345.50124181530822</v>
      </c>
      <c r="H24109" s="415">
        <f t="shared" si="753"/>
        <v>1.7275062090765412</v>
      </c>
    </row>
    <row r="24110" spans="1:8" ht="15" hidden="1" thickBot="1">
      <c r="A24110" s="409">
        <v>202212</v>
      </c>
      <c r="B24110" s="196" t="s">
        <v>399</v>
      </c>
      <c r="C24110" s="197" t="s">
        <v>391</v>
      </c>
      <c r="D24110" s="198" t="s">
        <v>337</v>
      </c>
      <c r="E24110" s="421">
        <v>72667</v>
      </c>
      <c r="F24110" s="413">
        <v>177.16</v>
      </c>
      <c r="G24110" s="414">
        <f t="shared" si="752"/>
        <v>410.17724091216979</v>
      </c>
      <c r="H24110" s="415">
        <f t="shared" si="753"/>
        <v>2.0508862045608489</v>
      </c>
    </row>
    <row r="24111" spans="1:8" ht="15" hidden="1" thickBot="1">
      <c r="A24111" s="409">
        <v>202212</v>
      </c>
      <c r="B24111" s="196" t="s">
        <v>400</v>
      </c>
      <c r="C24111" s="197" t="s">
        <v>391</v>
      </c>
      <c r="D24111" s="198" t="s">
        <v>337</v>
      </c>
      <c r="E24111" s="421">
        <v>72667</v>
      </c>
      <c r="F24111" s="413">
        <v>177.16</v>
      </c>
      <c r="G24111" s="414">
        <f t="shared" si="752"/>
        <v>410.17724091216979</v>
      </c>
      <c r="H24111" s="415">
        <f t="shared" si="753"/>
        <v>2.0508862045608489</v>
      </c>
    </row>
    <row r="24112" spans="1:8" ht="15" hidden="1" thickBot="1">
      <c r="A24112" s="409">
        <v>202212</v>
      </c>
      <c r="B24112" s="196" t="s">
        <v>401</v>
      </c>
      <c r="C24112" s="197" t="s">
        <v>391</v>
      </c>
      <c r="D24112" s="198" t="s">
        <v>339</v>
      </c>
      <c r="E24112" s="421">
        <v>363</v>
      </c>
      <c r="F24112" s="413">
        <v>177.16</v>
      </c>
      <c r="G24112" s="414">
        <f t="shared" si="752"/>
        <v>2.0489952585233686</v>
      </c>
      <c r="H24112" s="415">
        <f t="shared" si="753"/>
        <v>2.0489952585233686</v>
      </c>
    </row>
    <row r="24113" spans="1:8" ht="15" hidden="1" thickBot="1">
      <c r="A24113" s="409">
        <v>202212</v>
      </c>
      <c r="B24113" s="196" t="s">
        <v>402</v>
      </c>
      <c r="C24113" s="197" t="s">
        <v>391</v>
      </c>
      <c r="D24113" s="198" t="s">
        <v>337</v>
      </c>
      <c r="E24113" s="421">
        <v>72667</v>
      </c>
      <c r="F24113" s="413">
        <v>177.16</v>
      </c>
      <c r="G24113" s="414">
        <f t="shared" si="752"/>
        <v>410.17724091216979</v>
      </c>
      <c r="H24113" s="415">
        <f t="shared" si="753"/>
        <v>2.0508862045608489</v>
      </c>
    </row>
    <row r="24114" spans="1:8" ht="15" hidden="1" thickBot="1">
      <c r="A24114" s="409">
        <v>202212</v>
      </c>
      <c r="B24114" s="196" t="s">
        <v>403</v>
      </c>
      <c r="C24114" s="197" t="s">
        <v>391</v>
      </c>
      <c r="D24114" s="198" t="s">
        <v>337</v>
      </c>
      <c r="E24114" s="421">
        <v>72667</v>
      </c>
      <c r="F24114" s="413">
        <v>177.16</v>
      </c>
      <c r="G24114" s="414">
        <f t="shared" si="752"/>
        <v>410.17724091216979</v>
      </c>
      <c r="H24114" s="415">
        <f t="shared" si="753"/>
        <v>2.0508862045608489</v>
      </c>
    </row>
    <row r="24115" spans="1:8" ht="15" hidden="1" thickBot="1">
      <c r="A24115" s="409">
        <v>202212</v>
      </c>
      <c r="B24115" s="196" t="s">
        <v>404</v>
      </c>
      <c r="C24115" s="197" t="s">
        <v>391</v>
      </c>
      <c r="D24115" s="198" t="s">
        <v>339</v>
      </c>
      <c r="E24115" s="421">
        <v>363</v>
      </c>
      <c r="F24115" s="413">
        <v>177.16</v>
      </c>
      <c r="G24115" s="414">
        <f t="shared" si="752"/>
        <v>2.0489952585233686</v>
      </c>
      <c r="H24115" s="415">
        <f t="shared" si="753"/>
        <v>2.0489952585233686</v>
      </c>
    </row>
    <row r="24116" spans="1:8" ht="15" hidden="1" thickBot="1">
      <c r="A24116" s="409">
        <v>202212</v>
      </c>
      <c r="B24116" s="196" t="s">
        <v>405</v>
      </c>
      <c r="C24116" s="197" t="s">
        <v>391</v>
      </c>
      <c r="D24116" s="198" t="s">
        <v>337</v>
      </c>
      <c r="E24116" s="421">
        <v>72667</v>
      </c>
      <c r="F24116" s="413">
        <v>177.16</v>
      </c>
      <c r="G24116" s="414">
        <f t="shared" si="752"/>
        <v>410.17724091216979</v>
      </c>
      <c r="H24116" s="415">
        <f t="shared" si="753"/>
        <v>2.0508862045608489</v>
      </c>
    </row>
    <row r="24117" spans="1:8" ht="15" hidden="1" thickBot="1">
      <c r="A24117" s="409">
        <v>202212</v>
      </c>
      <c r="B24117" s="196" t="s">
        <v>406</v>
      </c>
      <c r="C24117" s="197" t="s">
        <v>391</v>
      </c>
      <c r="D24117" s="198" t="s">
        <v>339</v>
      </c>
      <c r="E24117" s="421">
        <v>363</v>
      </c>
      <c r="F24117" s="413">
        <v>177.16</v>
      </c>
      <c r="G24117" s="414">
        <f t="shared" si="752"/>
        <v>2.0489952585233686</v>
      </c>
      <c r="H24117" s="415">
        <f t="shared" si="753"/>
        <v>2.0489952585233686</v>
      </c>
    </row>
    <row r="24118" spans="1:8" ht="15" hidden="1" thickBot="1">
      <c r="A24118" s="409">
        <v>202212</v>
      </c>
      <c r="B24118" s="196" t="s">
        <v>407</v>
      </c>
      <c r="C24118" s="197" t="s">
        <v>391</v>
      </c>
      <c r="D24118" s="198" t="s">
        <v>337</v>
      </c>
      <c r="E24118" s="421">
        <v>61209</v>
      </c>
      <c r="F24118" s="413">
        <v>177.16</v>
      </c>
      <c r="G24118" s="414">
        <f t="shared" si="752"/>
        <v>345.50124181530822</v>
      </c>
      <c r="H24118" s="415">
        <f t="shared" si="753"/>
        <v>1.7275062090765412</v>
      </c>
    </row>
    <row r="24119" spans="1:8" ht="15" hidden="1" thickBot="1">
      <c r="A24119" s="409">
        <v>202212</v>
      </c>
      <c r="B24119" s="196" t="s">
        <v>408</v>
      </c>
      <c r="C24119" s="197" t="s">
        <v>2632</v>
      </c>
      <c r="D24119" s="198" t="s">
        <v>339</v>
      </c>
      <c r="E24119" s="421">
        <v>306</v>
      </c>
      <c r="F24119" s="413">
        <v>177.16</v>
      </c>
      <c r="G24119" s="414">
        <f t="shared" si="752"/>
        <v>1.7272522013998646</v>
      </c>
      <c r="H24119" s="415">
        <f t="shared" si="753"/>
        <v>1.7272522013998646</v>
      </c>
    </row>
    <row r="24120" spans="1:8" ht="15" hidden="1" thickBot="1">
      <c r="A24120" s="409">
        <v>202212</v>
      </c>
      <c r="B24120" s="196" t="s">
        <v>409</v>
      </c>
      <c r="C24120" s="197" t="s">
        <v>391</v>
      </c>
      <c r="D24120" s="198" t="s">
        <v>337</v>
      </c>
      <c r="E24120" s="421">
        <v>61209</v>
      </c>
      <c r="F24120" s="413">
        <v>177.16</v>
      </c>
      <c r="G24120" s="414">
        <f t="shared" si="752"/>
        <v>345.50124181530822</v>
      </c>
      <c r="H24120" s="415">
        <f t="shared" si="753"/>
        <v>1.7275062090765412</v>
      </c>
    </row>
    <row r="24121" spans="1:8" ht="15" hidden="1" thickBot="1">
      <c r="A24121" s="409">
        <v>202212</v>
      </c>
      <c r="B24121" s="196" t="s">
        <v>410</v>
      </c>
      <c r="C24121" s="197" t="s">
        <v>391</v>
      </c>
      <c r="D24121" s="198" t="s">
        <v>350</v>
      </c>
      <c r="E24121" s="421">
        <v>0.01</v>
      </c>
      <c r="F24121" s="413">
        <v>177.16</v>
      </c>
      <c r="G24121" s="414">
        <f t="shared" si="752"/>
        <v>5.6446150372544597E-5</v>
      </c>
      <c r="H24121" s="415" t="str">
        <f t="shared" si="753"/>
        <v>VER</v>
      </c>
    </row>
    <row r="24122" spans="1:8" ht="15" hidden="1" thickBot="1">
      <c r="A24122" s="409">
        <v>202212</v>
      </c>
      <c r="B24122" s="196" t="s">
        <v>2778</v>
      </c>
      <c r="C24122" s="197" t="s">
        <v>2779</v>
      </c>
      <c r="D24122" s="198" t="s">
        <v>337</v>
      </c>
      <c r="E24122" s="421">
        <v>43204</v>
      </c>
      <c r="F24122" s="413">
        <v>177.16</v>
      </c>
      <c r="G24122" s="414">
        <f t="shared" si="752"/>
        <v>243.86994806954166</v>
      </c>
      <c r="H24122" s="415">
        <f t="shared" si="753"/>
        <v>1.2193497403477083</v>
      </c>
    </row>
    <row r="24123" spans="1:8" ht="15" hidden="1" thickBot="1">
      <c r="A24123" s="409">
        <v>202212</v>
      </c>
      <c r="B24123" s="196" t="s">
        <v>2780</v>
      </c>
      <c r="C24123" s="197" t="s">
        <v>2781</v>
      </c>
      <c r="D24123" s="198" t="s">
        <v>339</v>
      </c>
      <c r="E24123" s="421">
        <v>216</v>
      </c>
      <c r="F24123" s="413">
        <v>177.16</v>
      </c>
      <c r="G24123" s="414">
        <f t="shared" si="752"/>
        <v>1.2192368480469633</v>
      </c>
      <c r="H24123" s="415">
        <f t="shared" si="753"/>
        <v>1.2192368480469633</v>
      </c>
    </row>
    <row r="24124" spans="1:8" ht="15" hidden="1" thickBot="1">
      <c r="A24124" s="409">
        <v>202212</v>
      </c>
      <c r="B24124" s="196" t="s">
        <v>411</v>
      </c>
      <c r="C24124" s="197" t="s">
        <v>412</v>
      </c>
      <c r="D24124" s="198" t="s">
        <v>374</v>
      </c>
      <c r="E24124" s="421">
        <v>0.01</v>
      </c>
      <c r="F24124" s="413">
        <v>177.16</v>
      </c>
      <c r="G24124" s="414">
        <f t="shared" si="752"/>
        <v>5.6446150372544597E-5</v>
      </c>
      <c r="H24124" s="415" t="str">
        <f t="shared" si="753"/>
        <v>VER</v>
      </c>
    </row>
    <row r="24125" spans="1:8" ht="15" hidden="1" thickBot="1">
      <c r="A24125" s="409">
        <v>202212</v>
      </c>
      <c r="B24125" s="196" t="s">
        <v>413</v>
      </c>
      <c r="C24125" s="197" t="s">
        <v>412</v>
      </c>
      <c r="D24125" s="198" t="s">
        <v>337</v>
      </c>
      <c r="E24125" s="421">
        <v>19185</v>
      </c>
      <c r="F24125" s="413">
        <v>177.16</v>
      </c>
      <c r="G24125" s="414">
        <f t="shared" si="752"/>
        <v>108.2919394897268</v>
      </c>
      <c r="H24125" s="415">
        <f t="shared" si="753"/>
        <v>0.54145969744863398</v>
      </c>
    </row>
    <row r="24126" spans="1:8" ht="15" hidden="1" thickBot="1">
      <c r="A24126" s="409">
        <v>202212</v>
      </c>
      <c r="B24126" s="196" t="s">
        <v>414</v>
      </c>
      <c r="C24126" s="197" t="s">
        <v>412</v>
      </c>
      <c r="D24126" s="198" t="s">
        <v>337</v>
      </c>
      <c r="E24126" s="421">
        <v>26532</v>
      </c>
      <c r="F24126" s="413">
        <v>177.16</v>
      </c>
      <c r="G24126" s="414">
        <f t="shared" si="752"/>
        <v>149.76292616843531</v>
      </c>
      <c r="H24126" s="415">
        <f t="shared" si="753"/>
        <v>0.74881463084217659</v>
      </c>
    </row>
    <row r="24127" spans="1:8" ht="15" hidden="1" thickBot="1">
      <c r="A24127" s="409">
        <v>202212</v>
      </c>
      <c r="B24127" s="196" t="s">
        <v>415</v>
      </c>
      <c r="C24127" s="197" t="s">
        <v>412</v>
      </c>
      <c r="D24127" s="198" t="s">
        <v>339</v>
      </c>
      <c r="E24127" s="421">
        <v>133</v>
      </c>
      <c r="F24127" s="413">
        <v>177.16</v>
      </c>
      <c r="G24127" s="414">
        <f t="shared" si="752"/>
        <v>0.75073379995484313</v>
      </c>
      <c r="H24127" s="415">
        <f t="shared" si="753"/>
        <v>0.75073379995484313</v>
      </c>
    </row>
    <row r="24128" spans="1:8" ht="15" hidden="1" thickBot="1">
      <c r="A24128" s="409">
        <v>202212</v>
      </c>
      <c r="B24128" s="196" t="s">
        <v>416</v>
      </c>
      <c r="C24128" s="197" t="s">
        <v>412</v>
      </c>
      <c r="D24128" s="198" t="s">
        <v>339</v>
      </c>
      <c r="E24128" s="421">
        <v>226</v>
      </c>
      <c r="F24128" s="413">
        <v>177.16</v>
      </c>
      <c r="G24128" s="414">
        <f t="shared" si="752"/>
        <v>1.2756829984195077</v>
      </c>
      <c r="H24128" s="415">
        <f t="shared" si="753"/>
        <v>1.2756829984195077</v>
      </c>
    </row>
    <row r="24129" spans="1:8" ht="15" hidden="1" thickBot="1">
      <c r="A24129" s="409">
        <v>202212</v>
      </c>
      <c r="B24129" s="196" t="s">
        <v>417</v>
      </c>
      <c r="C24129" s="197" t="s">
        <v>412</v>
      </c>
      <c r="D24129" s="198" t="s">
        <v>337</v>
      </c>
      <c r="E24129" s="421">
        <v>25537</v>
      </c>
      <c r="F24129" s="413">
        <v>177.16</v>
      </c>
      <c r="G24129" s="414">
        <f t="shared" si="752"/>
        <v>144.14653420636714</v>
      </c>
      <c r="H24129" s="415">
        <f t="shared" si="753"/>
        <v>0.72073267103183569</v>
      </c>
    </row>
    <row r="24130" spans="1:8" ht="15" hidden="1" thickBot="1">
      <c r="A24130" s="409">
        <v>202212</v>
      </c>
      <c r="B24130" s="196" t="s">
        <v>418</v>
      </c>
      <c r="C24130" s="197" t="s">
        <v>412</v>
      </c>
      <c r="D24130" s="198" t="s">
        <v>339</v>
      </c>
      <c r="E24130" s="421">
        <v>226</v>
      </c>
      <c r="F24130" s="413">
        <v>177.16</v>
      </c>
      <c r="G24130" s="414">
        <f t="shared" ref="G24130:G24193" si="754">+E24130/F24130</f>
        <v>1.2756829984195077</v>
      </c>
      <c r="H24130" s="415">
        <f t="shared" ref="H24130:H24193" si="755">IF(D24130="TB",G24130/200,IF(D24130="LT",G24130,"VER"))</f>
        <v>1.2756829984195077</v>
      </c>
    </row>
    <row r="24131" spans="1:8" ht="15" hidden="1" thickBot="1">
      <c r="A24131" s="409">
        <v>202212</v>
      </c>
      <c r="B24131" s="196" t="s">
        <v>419</v>
      </c>
      <c r="C24131" s="197" t="s">
        <v>412</v>
      </c>
      <c r="D24131" s="198" t="s">
        <v>337</v>
      </c>
      <c r="E24131" s="421">
        <v>85280</v>
      </c>
      <c r="F24131" s="413">
        <v>177.16</v>
      </c>
      <c r="G24131" s="414">
        <f t="shared" si="754"/>
        <v>481.37277037706031</v>
      </c>
      <c r="H24131" s="415">
        <f t="shared" si="755"/>
        <v>2.4068638518853014</v>
      </c>
    </row>
    <row r="24132" spans="1:8" ht="15" hidden="1" thickBot="1">
      <c r="A24132" s="409">
        <v>202212</v>
      </c>
      <c r="B24132" s="196" t="s">
        <v>420</v>
      </c>
      <c r="C24132" s="197" t="s">
        <v>412</v>
      </c>
      <c r="D24132" s="198" t="s">
        <v>337</v>
      </c>
      <c r="E24132" s="421">
        <v>34043</v>
      </c>
      <c r="F24132" s="413">
        <v>177.16</v>
      </c>
      <c r="G24132" s="414">
        <f t="shared" si="754"/>
        <v>192.15962971325357</v>
      </c>
      <c r="H24132" s="415">
        <f t="shared" si="755"/>
        <v>0.96079814856626777</v>
      </c>
    </row>
    <row r="24133" spans="1:8" ht="15" hidden="1" thickBot="1">
      <c r="A24133" s="409">
        <v>202212</v>
      </c>
      <c r="B24133" s="196" t="s">
        <v>421</v>
      </c>
      <c r="C24133" s="197" t="s">
        <v>412</v>
      </c>
      <c r="D24133" s="198" t="s">
        <v>337</v>
      </c>
      <c r="E24133" s="421">
        <v>45134</v>
      </c>
      <c r="F24133" s="413">
        <v>177.16</v>
      </c>
      <c r="G24133" s="414">
        <f t="shared" si="754"/>
        <v>254.76405509144277</v>
      </c>
      <c r="H24133" s="415">
        <f t="shared" si="755"/>
        <v>1.2738202754572139</v>
      </c>
    </row>
    <row r="24134" spans="1:8" ht="15" hidden="1" thickBot="1">
      <c r="A24134" s="409">
        <v>202212</v>
      </c>
      <c r="B24134" s="196" t="s">
        <v>422</v>
      </c>
      <c r="C24134" s="197" t="s">
        <v>412</v>
      </c>
      <c r="D24134" s="198" t="s">
        <v>337</v>
      </c>
      <c r="E24134" s="421">
        <v>105156</v>
      </c>
      <c r="F24134" s="413">
        <v>177.16</v>
      </c>
      <c r="G24134" s="414">
        <f t="shared" si="754"/>
        <v>593.56513885752997</v>
      </c>
      <c r="H24134" s="415">
        <f t="shared" si="755"/>
        <v>2.96782569428765</v>
      </c>
    </row>
    <row r="24135" spans="1:8" ht="15" hidden="1" thickBot="1">
      <c r="A24135" s="409">
        <v>202212</v>
      </c>
      <c r="B24135" s="196" t="s">
        <v>423</v>
      </c>
      <c r="C24135" s="197" t="s">
        <v>412</v>
      </c>
      <c r="D24135" s="198" t="s">
        <v>339</v>
      </c>
      <c r="E24135" s="421">
        <v>526</v>
      </c>
      <c r="F24135" s="413">
        <v>177.16</v>
      </c>
      <c r="G24135" s="414">
        <f t="shared" si="754"/>
        <v>2.9690675095958454</v>
      </c>
      <c r="H24135" s="415">
        <f t="shared" si="755"/>
        <v>2.9690675095958454</v>
      </c>
    </row>
    <row r="24136" spans="1:8" ht="15" hidden="1" thickBot="1">
      <c r="A24136" s="409">
        <v>202212</v>
      </c>
      <c r="B24136" s="196" t="s">
        <v>424</v>
      </c>
      <c r="C24136" s="197" t="s">
        <v>412</v>
      </c>
      <c r="D24136" s="198" t="s">
        <v>337</v>
      </c>
      <c r="E24136" s="421">
        <v>76807</v>
      </c>
      <c r="F24136" s="413">
        <v>177.16</v>
      </c>
      <c r="G24136" s="414">
        <f t="shared" si="754"/>
        <v>433.54594716640327</v>
      </c>
      <c r="H24136" s="415">
        <f t="shared" si="755"/>
        <v>2.1677297358320162</v>
      </c>
    </row>
    <row r="24137" spans="1:8" ht="15" hidden="1" thickBot="1">
      <c r="A24137" s="409">
        <v>202212</v>
      </c>
      <c r="B24137" s="196" t="s">
        <v>425</v>
      </c>
      <c r="C24137" s="197" t="s">
        <v>412</v>
      </c>
      <c r="D24137" s="198" t="s">
        <v>337</v>
      </c>
      <c r="E24137" s="421">
        <v>69856</v>
      </c>
      <c r="F24137" s="413">
        <v>177.16</v>
      </c>
      <c r="G24137" s="414">
        <f t="shared" si="754"/>
        <v>394.31022804244753</v>
      </c>
      <c r="H24137" s="415">
        <f t="shared" si="755"/>
        <v>1.9715511402122377</v>
      </c>
    </row>
    <row r="24138" spans="1:8" ht="15" hidden="1" thickBot="1">
      <c r="A24138" s="409">
        <v>202212</v>
      </c>
      <c r="B24138" s="196" t="s">
        <v>426</v>
      </c>
      <c r="C24138" s="197" t="s">
        <v>2633</v>
      </c>
      <c r="D24138" s="198" t="s">
        <v>337</v>
      </c>
      <c r="E24138" s="421">
        <v>75829</v>
      </c>
      <c r="F24138" s="413">
        <v>177.16</v>
      </c>
      <c r="G24138" s="414">
        <f t="shared" si="754"/>
        <v>428.0255136599684</v>
      </c>
      <c r="H24138" s="415">
        <f t="shared" si="755"/>
        <v>2.140127568299842</v>
      </c>
    </row>
    <row r="24139" spans="1:8" ht="15" hidden="1" thickBot="1">
      <c r="A24139" s="409">
        <v>202212</v>
      </c>
      <c r="B24139" s="196" t="s">
        <v>427</v>
      </c>
      <c r="C24139" s="197" t="s">
        <v>2634</v>
      </c>
      <c r="D24139" s="198" t="s">
        <v>339</v>
      </c>
      <c r="E24139" s="421">
        <v>379</v>
      </c>
      <c r="F24139" s="413">
        <v>177.16</v>
      </c>
      <c r="G24139" s="414">
        <f t="shared" si="754"/>
        <v>2.1393090991194401</v>
      </c>
      <c r="H24139" s="415">
        <f t="shared" si="755"/>
        <v>2.1393090991194401</v>
      </c>
    </row>
    <row r="24140" spans="1:8" ht="15" hidden="1" thickBot="1">
      <c r="A24140" s="409">
        <v>202212</v>
      </c>
      <c r="B24140" s="196" t="s">
        <v>428</v>
      </c>
      <c r="C24140" s="197" t="s">
        <v>412</v>
      </c>
      <c r="D24140" s="198" t="s">
        <v>337</v>
      </c>
      <c r="E24140" s="421">
        <v>76807</v>
      </c>
      <c r="F24140" s="413">
        <v>177.16</v>
      </c>
      <c r="G24140" s="414">
        <f t="shared" si="754"/>
        <v>433.54594716640327</v>
      </c>
      <c r="H24140" s="415">
        <f t="shared" si="755"/>
        <v>2.1677297358320162</v>
      </c>
    </row>
    <row r="24141" spans="1:8" ht="15" hidden="1" thickBot="1">
      <c r="A24141" s="409">
        <v>202212</v>
      </c>
      <c r="B24141" s="196" t="s">
        <v>429</v>
      </c>
      <c r="C24141" s="197" t="s">
        <v>412</v>
      </c>
      <c r="D24141" s="198" t="s">
        <v>337</v>
      </c>
      <c r="E24141" s="421">
        <v>76807</v>
      </c>
      <c r="F24141" s="413">
        <v>177.16</v>
      </c>
      <c r="G24141" s="414">
        <f t="shared" si="754"/>
        <v>433.54594716640327</v>
      </c>
      <c r="H24141" s="415">
        <f t="shared" si="755"/>
        <v>2.1677297358320162</v>
      </c>
    </row>
    <row r="24142" spans="1:8" ht="15" hidden="1" thickBot="1">
      <c r="A24142" s="409">
        <v>202212</v>
      </c>
      <c r="B24142" s="196" t="s">
        <v>430</v>
      </c>
      <c r="C24142" s="197" t="s">
        <v>2635</v>
      </c>
      <c r="D24142" s="198" t="s">
        <v>339</v>
      </c>
      <c r="E24142" s="421">
        <v>384</v>
      </c>
      <c r="F24142" s="413">
        <v>177.16</v>
      </c>
      <c r="G24142" s="414">
        <f t="shared" si="754"/>
        <v>2.1675321743057125</v>
      </c>
      <c r="H24142" s="415">
        <f t="shared" si="755"/>
        <v>2.1675321743057125</v>
      </c>
    </row>
    <row r="24143" spans="1:8" ht="15" hidden="1" thickBot="1">
      <c r="A24143" s="409">
        <v>202212</v>
      </c>
      <c r="B24143" s="196" t="s">
        <v>431</v>
      </c>
      <c r="C24143" s="197" t="s">
        <v>412</v>
      </c>
      <c r="D24143" s="198" t="s">
        <v>337</v>
      </c>
      <c r="E24143" s="421">
        <v>76807</v>
      </c>
      <c r="F24143" s="413">
        <v>177.16</v>
      </c>
      <c r="G24143" s="414">
        <f t="shared" si="754"/>
        <v>433.54594716640327</v>
      </c>
      <c r="H24143" s="415">
        <f t="shared" si="755"/>
        <v>2.1677297358320162</v>
      </c>
    </row>
    <row r="24144" spans="1:8" ht="15" hidden="1" thickBot="1">
      <c r="A24144" s="409">
        <v>202212</v>
      </c>
      <c r="B24144" s="196" t="s">
        <v>432</v>
      </c>
      <c r="C24144" s="197" t="s">
        <v>412</v>
      </c>
      <c r="D24144" s="198" t="s">
        <v>337</v>
      </c>
      <c r="E24144" s="421">
        <v>76807</v>
      </c>
      <c r="F24144" s="413">
        <v>177.16</v>
      </c>
      <c r="G24144" s="414">
        <f t="shared" si="754"/>
        <v>433.54594716640327</v>
      </c>
      <c r="H24144" s="415">
        <f t="shared" si="755"/>
        <v>2.1677297358320162</v>
      </c>
    </row>
    <row r="24145" spans="1:8" ht="15" hidden="1" thickBot="1">
      <c r="A24145" s="409">
        <v>202212</v>
      </c>
      <c r="B24145" s="196" t="s">
        <v>433</v>
      </c>
      <c r="C24145" s="197" t="s">
        <v>412</v>
      </c>
      <c r="D24145" s="198" t="s">
        <v>339</v>
      </c>
      <c r="E24145" s="421">
        <v>19.899999999999999</v>
      </c>
      <c r="F24145" s="413">
        <v>177.16</v>
      </c>
      <c r="G24145" s="414">
        <f t="shared" si="754"/>
        <v>0.11232783924136373</v>
      </c>
      <c r="H24145" s="415">
        <f t="shared" si="755"/>
        <v>0.11232783924136373</v>
      </c>
    </row>
    <row r="24146" spans="1:8" ht="15" hidden="1" thickBot="1">
      <c r="A24146" s="409">
        <v>202212</v>
      </c>
      <c r="B24146" s="196" t="s">
        <v>434</v>
      </c>
      <c r="C24146" s="197" t="s">
        <v>412</v>
      </c>
      <c r="D24146" s="198" t="s">
        <v>337</v>
      </c>
      <c r="E24146" s="421">
        <v>69980</v>
      </c>
      <c r="F24146" s="413">
        <v>177.16</v>
      </c>
      <c r="G24146" s="414">
        <f t="shared" si="754"/>
        <v>395.01016030706705</v>
      </c>
      <c r="H24146" s="415">
        <f t="shared" si="755"/>
        <v>1.9750508015353352</v>
      </c>
    </row>
    <row r="24147" spans="1:8" ht="15" hidden="1" thickBot="1">
      <c r="A24147" s="409">
        <v>202212</v>
      </c>
      <c r="B24147" s="196" t="s">
        <v>435</v>
      </c>
      <c r="C24147" s="197" t="s">
        <v>412</v>
      </c>
      <c r="D24147" s="198" t="s">
        <v>339</v>
      </c>
      <c r="E24147" s="421">
        <v>350</v>
      </c>
      <c r="F24147" s="413">
        <v>177.16</v>
      </c>
      <c r="G24147" s="414">
        <f t="shared" si="754"/>
        <v>1.9756152630390609</v>
      </c>
      <c r="H24147" s="415">
        <f t="shared" si="755"/>
        <v>1.9756152630390609</v>
      </c>
    </row>
    <row r="24148" spans="1:8" ht="15" hidden="1" thickBot="1">
      <c r="A24148" s="409">
        <v>202212</v>
      </c>
      <c r="B24148" s="196" t="s">
        <v>436</v>
      </c>
      <c r="C24148" s="197" t="s">
        <v>412</v>
      </c>
      <c r="D24148" s="198" t="s">
        <v>337</v>
      </c>
      <c r="E24148" s="421">
        <v>89701</v>
      </c>
      <c r="F24148" s="413">
        <v>177.16</v>
      </c>
      <c r="G24148" s="414">
        <f t="shared" si="754"/>
        <v>506.32761345676226</v>
      </c>
      <c r="H24148" s="415">
        <f t="shared" si="755"/>
        <v>2.5316380672838115</v>
      </c>
    </row>
    <row r="24149" spans="1:8" ht="15" hidden="1" thickBot="1">
      <c r="A24149" s="409">
        <v>202212</v>
      </c>
      <c r="B24149" s="196" t="s">
        <v>437</v>
      </c>
      <c r="C24149" s="197" t="s">
        <v>412</v>
      </c>
      <c r="D24149" s="198" t="s">
        <v>339</v>
      </c>
      <c r="E24149" s="421">
        <v>448</v>
      </c>
      <c r="F24149" s="413">
        <v>177.16</v>
      </c>
      <c r="G24149" s="414">
        <f t="shared" si="754"/>
        <v>2.5287875366899977</v>
      </c>
      <c r="H24149" s="415">
        <f t="shared" si="755"/>
        <v>2.5287875366899977</v>
      </c>
    </row>
    <row r="24150" spans="1:8" ht="15" hidden="1" thickBot="1">
      <c r="A24150" s="409">
        <v>202212</v>
      </c>
      <c r="B24150" s="196" t="s">
        <v>438</v>
      </c>
      <c r="C24150" s="197" t="s">
        <v>412</v>
      </c>
      <c r="D24150" s="198" t="s">
        <v>337</v>
      </c>
      <c r="E24150" s="421">
        <v>85937</v>
      </c>
      <c r="F24150" s="413">
        <v>177.16</v>
      </c>
      <c r="G24150" s="414">
        <f t="shared" si="754"/>
        <v>485.08128245653648</v>
      </c>
      <c r="H24150" s="415">
        <f t="shared" si="755"/>
        <v>2.4254064122826824</v>
      </c>
    </row>
    <row r="24151" spans="1:8" ht="15" hidden="1" thickBot="1">
      <c r="A24151" s="409">
        <v>202212</v>
      </c>
      <c r="B24151" s="196" t="s">
        <v>439</v>
      </c>
      <c r="C24151" s="197" t="s">
        <v>412</v>
      </c>
      <c r="D24151" s="198" t="s">
        <v>339</v>
      </c>
      <c r="E24151" s="421">
        <v>430</v>
      </c>
      <c r="F24151" s="413">
        <v>177.16</v>
      </c>
      <c r="G24151" s="414">
        <f t="shared" si="754"/>
        <v>2.4271844660194177</v>
      </c>
      <c r="H24151" s="415">
        <f t="shared" si="755"/>
        <v>2.4271844660194177</v>
      </c>
    </row>
    <row r="24152" spans="1:8" ht="15" hidden="1" thickBot="1">
      <c r="A24152" s="409">
        <v>202212</v>
      </c>
      <c r="B24152" s="196" t="s">
        <v>440</v>
      </c>
      <c r="C24152" s="197" t="s">
        <v>412</v>
      </c>
      <c r="D24152" s="198" t="s">
        <v>337</v>
      </c>
      <c r="E24152" s="421">
        <v>69980</v>
      </c>
      <c r="F24152" s="413">
        <v>177.16</v>
      </c>
      <c r="G24152" s="414">
        <f t="shared" si="754"/>
        <v>395.01016030706705</v>
      </c>
      <c r="H24152" s="415">
        <f t="shared" si="755"/>
        <v>1.9750508015353352</v>
      </c>
    </row>
    <row r="24153" spans="1:8" ht="15" hidden="1" thickBot="1">
      <c r="A24153" s="409">
        <v>202212</v>
      </c>
      <c r="B24153" s="196" t="s">
        <v>441</v>
      </c>
      <c r="C24153" s="197" t="s">
        <v>412</v>
      </c>
      <c r="D24153" s="198" t="s">
        <v>339</v>
      </c>
      <c r="E24153" s="421">
        <v>350</v>
      </c>
      <c r="F24153" s="413">
        <v>177.16</v>
      </c>
      <c r="G24153" s="414">
        <f t="shared" si="754"/>
        <v>1.9756152630390609</v>
      </c>
      <c r="H24153" s="415">
        <f t="shared" si="755"/>
        <v>1.9756152630390609</v>
      </c>
    </row>
    <row r="24154" spans="1:8" ht="15" hidden="1" thickBot="1">
      <c r="A24154" s="409">
        <v>202212</v>
      </c>
      <c r="B24154" s="196" t="s">
        <v>442</v>
      </c>
      <c r="C24154" s="197" t="s">
        <v>412</v>
      </c>
      <c r="D24154" s="198" t="s">
        <v>337</v>
      </c>
      <c r="E24154" s="421">
        <v>118406</v>
      </c>
      <c r="F24154" s="413">
        <v>177.16</v>
      </c>
      <c r="G24154" s="414">
        <f t="shared" si="754"/>
        <v>668.35628810115156</v>
      </c>
      <c r="H24154" s="415">
        <f t="shared" si="755"/>
        <v>3.3417814405057578</v>
      </c>
    </row>
    <row r="24155" spans="1:8" ht="15" hidden="1" thickBot="1">
      <c r="A24155" s="409">
        <v>202212</v>
      </c>
      <c r="B24155" s="196" t="s">
        <v>443</v>
      </c>
      <c r="C24155" s="197" t="s">
        <v>2636</v>
      </c>
      <c r="D24155" s="198" t="s">
        <v>339</v>
      </c>
      <c r="E24155" s="421">
        <v>592</v>
      </c>
      <c r="F24155" s="413">
        <v>177.16</v>
      </c>
      <c r="G24155" s="414">
        <f t="shared" si="754"/>
        <v>3.3416121020546399</v>
      </c>
      <c r="H24155" s="415">
        <f t="shared" si="755"/>
        <v>3.3416121020546399</v>
      </c>
    </row>
    <row r="24156" spans="1:8" ht="15" hidden="1" thickBot="1">
      <c r="A24156" s="409">
        <v>202212</v>
      </c>
      <c r="B24156" s="196" t="s">
        <v>444</v>
      </c>
      <c r="C24156" s="197" t="s">
        <v>412</v>
      </c>
      <c r="D24156" s="198" t="s">
        <v>337</v>
      </c>
      <c r="E24156" s="421">
        <v>89791</v>
      </c>
      <c r="F24156" s="413">
        <v>177.16</v>
      </c>
      <c r="G24156" s="414">
        <f t="shared" si="754"/>
        <v>506.83562881011517</v>
      </c>
      <c r="H24156" s="415">
        <f t="shared" si="755"/>
        <v>2.5341781440505757</v>
      </c>
    </row>
    <row r="24157" spans="1:8" ht="15" hidden="1" thickBot="1">
      <c r="A24157" s="409">
        <v>202212</v>
      </c>
      <c r="B24157" s="196" t="s">
        <v>445</v>
      </c>
      <c r="C24157" s="197" t="s">
        <v>412</v>
      </c>
      <c r="D24157" s="198" t="s">
        <v>339</v>
      </c>
      <c r="E24157" s="421">
        <v>449</v>
      </c>
      <c r="F24157" s="413">
        <v>177.16</v>
      </c>
      <c r="G24157" s="414">
        <f t="shared" si="754"/>
        <v>2.5344321517272523</v>
      </c>
      <c r="H24157" s="415">
        <f t="shared" si="755"/>
        <v>2.5344321517272523</v>
      </c>
    </row>
    <row r="24158" spans="1:8" ht="15" hidden="1" thickBot="1">
      <c r="A24158" s="409">
        <v>202212</v>
      </c>
      <c r="B24158" s="196" t="s">
        <v>446</v>
      </c>
      <c r="C24158" s="197" t="s">
        <v>412</v>
      </c>
      <c r="D24158" s="198" t="s">
        <v>337</v>
      </c>
      <c r="E24158" s="421">
        <v>74170</v>
      </c>
      <c r="F24158" s="413">
        <v>177.16</v>
      </c>
      <c r="G24158" s="414">
        <f t="shared" si="754"/>
        <v>418.66109731316322</v>
      </c>
      <c r="H24158" s="415">
        <f t="shared" si="755"/>
        <v>2.0933054865658161</v>
      </c>
    </row>
    <row r="24159" spans="1:8" ht="15" hidden="1" thickBot="1">
      <c r="A24159" s="409">
        <v>202212</v>
      </c>
      <c r="B24159" s="196" t="s">
        <v>447</v>
      </c>
      <c r="C24159" s="197" t="s">
        <v>412</v>
      </c>
      <c r="D24159" s="198" t="s">
        <v>337</v>
      </c>
      <c r="E24159" s="421">
        <v>69703</v>
      </c>
      <c r="F24159" s="413">
        <v>177.16</v>
      </c>
      <c r="G24159" s="414">
        <f t="shared" si="754"/>
        <v>393.44660194174759</v>
      </c>
      <c r="H24159" s="415">
        <f t="shared" si="755"/>
        <v>1.967233009708738</v>
      </c>
    </row>
    <row r="24160" spans="1:8" ht="15" hidden="1" thickBot="1">
      <c r="A24160" s="409">
        <v>202212</v>
      </c>
      <c r="B24160" s="196" t="s">
        <v>448</v>
      </c>
      <c r="C24160" s="197" t="s">
        <v>412</v>
      </c>
      <c r="D24160" s="198" t="s">
        <v>337</v>
      </c>
      <c r="E24160" s="421">
        <v>123935</v>
      </c>
      <c r="F24160" s="413">
        <v>177.16</v>
      </c>
      <c r="G24160" s="414">
        <f t="shared" si="754"/>
        <v>699.56536464213139</v>
      </c>
      <c r="H24160" s="415">
        <f t="shared" si="755"/>
        <v>3.4978268232106569</v>
      </c>
    </row>
    <row r="24161" spans="1:8" ht="15" hidden="1" thickBot="1">
      <c r="A24161" s="409">
        <v>202212</v>
      </c>
      <c r="B24161" s="196" t="s">
        <v>449</v>
      </c>
      <c r="C24161" s="197" t="s">
        <v>412</v>
      </c>
      <c r="D24161" s="198" t="s">
        <v>339</v>
      </c>
      <c r="E24161" s="421">
        <v>371</v>
      </c>
      <c r="F24161" s="413">
        <v>177.16</v>
      </c>
      <c r="G24161" s="414">
        <f t="shared" si="754"/>
        <v>2.0941521788214046</v>
      </c>
      <c r="H24161" s="415">
        <f t="shared" si="755"/>
        <v>2.0941521788214046</v>
      </c>
    </row>
    <row r="24162" spans="1:8" ht="15" hidden="1" thickBot="1">
      <c r="A24162" s="409">
        <v>202212</v>
      </c>
      <c r="B24162" s="196" t="s">
        <v>450</v>
      </c>
      <c r="C24162" s="197" t="s">
        <v>412</v>
      </c>
      <c r="D24162" s="198" t="s">
        <v>337</v>
      </c>
      <c r="E24162" s="421">
        <v>58151</v>
      </c>
      <c r="F24162" s="413">
        <v>177.16</v>
      </c>
      <c r="G24162" s="414">
        <f t="shared" si="754"/>
        <v>328.24000903138409</v>
      </c>
      <c r="H24162" s="415">
        <f t="shared" si="755"/>
        <v>1.6412000451569204</v>
      </c>
    </row>
    <row r="24163" spans="1:8" ht="15" hidden="1" thickBot="1">
      <c r="A24163" s="409">
        <v>202212</v>
      </c>
      <c r="B24163" s="196" t="s">
        <v>451</v>
      </c>
      <c r="C24163" s="197" t="s">
        <v>412</v>
      </c>
      <c r="D24163" s="198" t="s">
        <v>337</v>
      </c>
      <c r="E24163" s="421">
        <v>66050</v>
      </c>
      <c r="F24163" s="413">
        <v>177.16</v>
      </c>
      <c r="G24163" s="414">
        <f t="shared" si="754"/>
        <v>372.82682321065704</v>
      </c>
      <c r="H24163" s="415">
        <f t="shared" si="755"/>
        <v>1.8641341160532852</v>
      </c>
    </row>
    <row r="24164" spans="1:8" ht="15" hidden="1" thickBot="1">
      <c r="A24164" s="409">
        <v>202212</v>
      </c>
      <c r="B24164" s="196" t="s">
        <v>452</v>
      </c>
      <c r="C24164" s="197" t="s">
        <v>412</v>
      </c>
      <c r="D24164" s="198" t="s">
        <v>337</v>
      </c>
      <c r="E24164" s="421">
        <v>54283</v>
      </c>
      <c r="F24164" s="413">
        <v>177.16</v>
      </c>
      <c r="G24164" s="414">
        <f t="shared" si="754"/>
        <v>306.40663806728384</v>
      </c>
      <c r="H24164" s="415">
        <f t="shared" si="755"/>
        <v>1.5320331903364193</v>
      </c>
    </row>
    <row r="24165" spans="1:8" ht="15" hidden="1" thickBot="1">
      <c r="A24165" s="409">
        <v>202212</v>
      </c>
      <c r="B24165" s="196" t="s">
        <v>453</v>
      </c>
      <c r="C24165" s="197" t="s">
        <v>412</v>
      </c>
      <c r="D24165" s="198" t="s">
        <v>337</v>
      </c>
      <c r="E24165" s="421">
        <v>85044</v>
      </c>
      <c r="F24165" s="413">
        <v>177.16</v>
      </c>
      <c r="G24165" s="414">
        <f t="shared" si="754"/>
        <v>480.04064122826821</v>
      </c>
      <c r="H24165" s="415">
        <f t="shared" si="755"/>
        <v>2.4002032061413412</v>
      </c>
    </row>
    <row r="24166" spans="1:8" ht="15" hidden="1" thickBot="1">
      <c r="A24166" s="409">
        <v>202212</v>
      </c>
      <c r="B24166" s="196" t="s">
        <v>454</v>
      </c>
      <c r="C24166" s="197" t="s">
        <v>412</v>
      </c>
      <c r="D24166" s="198" t="s">
        <v>337</v>
      </c>
      <c r="E24166" s="421">
        <v>85044</v>
      </c>
      <c r="F24166" s="413">
        <v>177.16</v>
      </c>
      <c r="G24166" s="414">
        <f t="shared" si="754"/>
        <v>480.04064122826821</v>
      </c>
      <c r="H24166" s="415">
        <f t="shared" si="755"/>
        <v>2.4002032061413412</v>
      </c>
    </row>
    <row r="24167" spans="1:8" ht="15" hidden="1" thickBot="1">
      <c r="A24167" s="409">
        <v>202212</v>
      </c>
      <c r="B24167" s="196" t="s">
        <v>455</v>
      </c>
      <c r="C24167" s="197" t="s">
        <v>412</v>
      </c>
      <c r="D24167" s="198" t="s">
        <v>337</v>
      </c>
      <c r="E24167" s="421">
        <v>96632</v>
      </c>
      <c r="F24167" s="413">
        <v>177.16</v>
      </c>
      <c r="G24167" s="414">
        <f t="shared" si="754"/>
        <v>545.4504402799729</v>
      </c>
      <c r="H24167" s="415">
        <f t="shared" si="755"/>
        <v>2.7272522013998644</v>
      </c>
    </row>
    <row r="24168" spans="1:8" ht="15" hidden="1" thickBot="1">
      <c r="A24168" s="409">
        <v>202212</v>
      </c>
      <c r="B24168" s="196" t="s">
        <v>456</v>
      </c>
      <c r="C24168" s="197" t="s">
        <v>412</v>
      </c>
      <c r="D24168" s="198" t="s">
        <v>339</v>
      </c>
      <c r="E24168" s="421">
        <v>483</v>
      </c>
      <c r="F24168" s="413">
        <v>177.16</v>
      </c>
      <c r="G24168" s="414">
        <f t="shared" si="754"/>
        <v>2.7263490629939038</v>
      </c>
      <c r="H24168" s="415">
        <f t="shared" si="755"/>
        <v>2.7263490629939038</v>
      </c>
    </row>
    <row r="24169" spans="1:8" ht="15" hidden="1" thickBot="1">
      <c r="A24169" s="409">
        <v>202212</v>
      </c>
      <c r="B24169" s="196" t="s">
        <v>457</v>
      </c>
      <c r="C24169" s="197" t="s">
        <v>412</v>
      </c>
      <c r="D24169" s="198" t="s">
        <v>339</v>
      </c>
      <c r="E24169" s="421">
        <v>425</v>
      </c>
      <c r="F24169" s="413">
        <v>177.16</v>
      </c>
      <c r="G24169" s="414">
        <f t="shared" si="754"/>
        <v>2.3989613908331453</v>
      </c>
      <c r="H24169" s="415">
        <f t="shared" si="755"/>
        <v>2.3989613908331453</v>
      </c>
    </row>
    <row r="24170" spans="1:8" ht="15" hidden="1" thickBot="1">
      <c r="A24170" s="409">
        <v>202212</v>
      </c>
      <c r="B24170" s="196" t="s">
        <v>458</v>
      </c>
      <c r="C24170" s="197" t="s">
        <v>412</v>
      </c>
      <c r="D24170" s="198" t="s">
        <v>337</v>
      </c>
      <c r="E24170" s="421">
        <v>76807</v>
      </c>
      <c r="F24170" s="413">
        <v>177.16</v>
      </c>
      <c r="G24170" s="414">
        <f t="shared" si="754"/>
        <v>433.54594716640327</v>
      </c>
      <c r="H24170" s="415">
        <f t="shared" si="755"/>
        <v>2.1677297358320162</v>
      </c>
    </row>
    <row r="24171" spans="1:8" ht="15" hidden="1" thickBot="1">
      <c r="A24171" s="409">
        <v>202212</v>
      </c>
      <c r="B24171" s="196" t="s">
        <v>459</v>
      </c>
      <c r="C24171" s="197" t="s">
        <v>412</v>
      </c>
      <c r="D24171" s="198" t="s">
        <v>339</v>
      </c>
      <c r="E24171" s="421">
        <v>384</v>
      </c>
      <c r="F24171" s="413">
        <v>177.16</v>
      </c>
      <c r="G24171" s="414">
        <f t="shared" si="754"/>
        <v>2.1675321743057125</v>
      </c>
      <c r="H24171" s="415">
        <f t="shared" si="755"/>
        <v>2.1675321743057125</v>
      </c>
    </row>
    <row r="24172" spans="1:8" ht="15" hidden="1" thickBot="1">
      <c r="A24172" s="409">
        <v>202212</v>
      </c>
      <c r="B24172" s="196" t="s">
        <v>460</v>
      </c>
      <c r="C24172" s="197" t="s">
        <v>412</v>
      </c>
      <c r="D24172" s="198" t="s">
        <v>337</v>
      </c>
      <c r="E24172" s="421">
        <v>79387</v>
      </c>
      <c r="F24172" s="413">
        <v>177.16</v>
      </c>
      <c r="G24172" s="414">
        <f t="shared" si="754"/>
        <v>448.10905396251974</v>
      </c>
      <c r="H24172" s="415">
        <f t="shared" si="755"/>
        <v>2.2405452698125985</v>
      </c>
    </row>
    <row r="24173" spans="1:8" ht="15" hidden="1" thickBot="1">
      <c r="A24173" s="409">
        <v>202212</v>
      </c>
      <c r="B24173" s="196" t="s">
        <v>461</v>
      </c>
      <c r="C24173" s="197" t="s">
        <v>412</v>
      </c>
      <c r="D24173" s="198" t="s">
        <v>337</v>
      </c>
      <c r="E24173" s="421">
        <v>148221</v>
      </c>
      <c r="F24173" s="413">
        <v>177.16</v>
      </c>
      <c r="G24173" s="414">
        <f t="shared" si="754"/>
        <v>836.65048543689318</v>
      </c>
      <c r="H24173" s="415">
        <f t="shared" si="755"/>
        <v>4.183252427184466</v>
      </c>
    </row>
    <row r="24174" spans="1:8" ht="15" hidden="1" thickBot="1">
      <c r="A24174" s="409">
        <v>202212</v>
      </c>
      <c r="B24174" s="196" t="s">
        <v>462</v>
      </c>
      <c r="C24174" s="197" t="s">
        <v>412</v>
      </c>
      <c r="D24174" s="198" t="s">
        <v>337</v>
      </c>
      <c r="E24174" s="421">
        <v>52780</v>
      </c>
      <c r="F24174" s="413">
        <v>177.16</v>
      </c>
      <c r="G24174" s="414">
        <f t="shared" si="754"/>
        <v>297.92278166629035</v>
      </c>
      <c r="H24174" s="415">
        <f t="shared" si="755"/>
        <v>1.4896139083314517</v>
      </c>
    </row>
    <row r="24175" spans="1:8" ht="15" hidden="1" thickBot="1">
      <c r="A24175" s="409">
        <v>202212</v>
      </c>
      <c r="B24175" s="196" t="s">
        <v>463</v>
      </c>
      <c r="C24175" s="197" t="s">
        <v>412</v>
      </c>
      <c r="D24175" s="198" t="s">
        <v>339</v>
      </c>
      <c r="E24175" s="421">
        <v>264</v>
      </c>
      <c r="F24175" s="413">
        <v>177.16</v>
      </c>
      <c r="G24175" s="414">
        <f t="shared" si="754"/>
        <v>1.4901783698351774</v>
      </c>
      <c r="H24175" s="415">
        <f t="shared" si="755"/>
        <v>1.4901783698351774</v>
      </c>
    </row>
    <row r="24176" spans="1:8" ht="15" hidden="1" thickBot="1">
      <c r="A24176" s="409">
        <v>202212</v>
      </c>
      <c r="B24176" s="196" t="s">
        <v>464</v>
      </c>
      <c r="C24176" s="197" t="s">
        <v>412</v>
      </c>
      <c r="D24176" s="198" t="s">
        <v>337</v>
      </c>
      <c r="E24176" s="421">
        <v>11488</v>
      </c>
      <c r="F24176" s="413">
        <v>177.16</v>
      </c>
      <c r="G24176" s="414">
        <f t="shared" si="754"/>
        <v>64.845337547979227</v>
      </c>
      <c r="H24176" s="415">
        <f t="shared" si="755"/>
        <v>0.32422668773989616</v>
      </c>
    </row>
    <row r="24177" spans="1:8" ht="15" hidden="1" thickBot="1">
      <c r="A24177" s="409">
        <v>202212</v>
      </c>
      <c r="B24177" s="196" t="s">
        <v>465</v>
      </c>
      <c r="C24177" s="197" t="s">
        <v>412</v>
      </c>
      <c r="D24177" s="198" t="s">
        <v>337</v>
      </c>
      <c r="E24177" s="421">
        <v>81311</v>
      </c>
      <c r="F24177" s="413">
        <v>177.16</v>
      </c>
      <c r="G24177" s="414">
        <f t="shared" si="754"/>
        <v>458.96929329419737</v>
      </c>
      <c r="H24177" s="415">
        <f t="shared" si="755"/>
        <v>2.2948464664709869</v>
      </c>
    </row>
    <row r="24178" spans="1:8" ht="15" hidden="1" thickBot="1">
      <c r="A24178" s="409">
        <v>202212</v>
      </c>
      <c r="B24178" s="196" t="s">
        <v>466</v>
      </c>
      <c r="C24178" s="197" t="s">
        <v>412</v>
      </c>
      <c r="D24178" s="198" t="s">
        <v>339</v>
      </c>
      <c r="E24178" s="421">
        <v>407</v>
      </c>
      <c r="F24178" s="413">
        <v>177.16</v>
      </c>
      <c r="G24178" s="414">
        <f t="shared" si="754"/>
        <v>2.2973583201625649</v>
      </c>
      <c r="H24178" s="415">
        <f t="shared" si="755"/>
        <v>2.2973583201625649</v>
      </c>
    </row>
    <row r="24179" spans="1:8" ht="15" hidden="1" thickBot="1">
      <c r="A24179" s="409">
        <v>202212</v>
      </c>
      <c r="B24179" s="196" t="s">
        <v>467</v>
      </c>
      <c r="C24179" s="197" t="s">
        <v>412</v>
      </c>
      <c r="D24179" s="198" t="s">
        <v>337</v>
      </c>
      <c r="E24179" s="421">
        <v>73767</v>
      </c>
      <c r="F24179" s="413">
        <v>177.16</v>
      </c>
      <c r="G24179" s="414">
        <f t="shared" si="754"/>
        <v>416.38631745314973</v>
      </c>
      <c r="H24179" s="415">
        <f t="shared" si="755"/>
        <v>2.0819315872657485</v>
      </c>
    </row>
    <row r="24180" spans="1:8" ht="15" hidden="1" thickBot="1">
      <c r="A24180" s="409">
        <v>202212</v>
      </c>
      <c r="B24180" s="196" t="s">
        <v>468</v>
      </c>
      <c r="C24180" s="197" t="s">
        <v>2637</v>
      </c>
      <c r="D24180" s="198" t="s">
        <v>339</v>
      </c>
      <c r="E24180" s="421">
        <v>369</v>
      </c>
      <c r="F24180" s="413">
        <v>177.16</v>
      </c>
      <c r="G24180" s="414">
        <f t="shared" si="754"/>
        <v>2.0828629487468957</v>
      </c>
      <c r="H24180" s="415">
        <f t="shared" si="755"/>
        <v>2.0828629487468957</v>
      </c>
    </row>
    <row r="24181" spans="1:8" ht="15" hidden="1" thickBot="1">
      <c r="A24181" s="409">
        <v>202212</v>
      </c>
      <c r="B24181" s="196" t="s">
        <v>469</v>
      </c>
      <c r="C24181" s="197" t="s">
        <v>412</v>
      </c>
      <c r="D24181" s="198" t="s">
        <v>337</v>
      </c>
      <c r="E24181" s="421">
        <v>73767</v>
      </c>
      <c r="F24181" s="413">
        <v>177.16</v>
      </c>
      <c r="G24181" s="414">
        <f t="shared" si="754"/>
        <v>416.38631745314973</v>
      </c>
      <c r="H24181" s="415">
        <f t="shared" si="755"/>
        <v>2.0819315872657485</v>
      </c>
    </row>
    <row r="24182" spans="1:8" ht="15" hidden="1" thickBot="1">
      <c r="A24182" s="409">
        <v>202212</v>
      </c>
      <c r="B24182" s="196" t="s">
        <v>470</v>
      </c>
      <c r="C24182" s="197" t="s">
        <v>412</v>
      </c>
      <c r="D24182" s="198" t="s">
        <v>337</v>
      </c>
      <c r="E24182" s="421">
        <v>104102</v>
      </c>
      <c r="F24182" s="413">
        <v>177.16</v>
      </c>
      <c r="G24182" s="414">
        <f t="shared" si="754"/>
        <v>587.61571460826372</v>
      </c>
      <c r="H24182" s="415">
        <f t="shared" si="755"/>
        <v>2.9380785730413184</v>
      </c>
    </row>
    <row r="24183" spans="1:8" ht="15" hidden="1" thickBot="1">
      <c r="A24183" s="409">
        <v>202212</v>
      </c>
      <c r="B24183" s="196" t="s">
        <v>471</v>
      </c>
      <c r="C24183" s="197" t="s">
        <v>2638</v>
      </c>
      <c r="D24183" s="198" t="s">
        <v>339</v>
      </c>
      <c r="E24183" s="421">
        <v>520</v>
      </c>
      <c r="F24183" s="413">
        <v>177.16</v>
      </c>
      <c r="G24183" s="414">
        <f t="shared" si="754"/>
        <v>2.9351998193723188</v>
      </c>
      <c r="H24183" s="415">
        <f t="shared" si="755"/>
        <v>2.9351998193723188</v>
      </c>
    </row>
    <row r="24184" spans="1:8" ht="15" hidden="1" thickBot="1">
      <c r="A24184" s="409">
        <v>202212</v>
      </c>
      <c r="B24184" s="196" t="s">
        <v>472</v>
      </c>
      <c r="C24184" s="197" t="s">
        <v>412</v>
      </c>
      <c r="D24184" s="198" t="s">
        <v>337</v>
      </c>
      <c r="E24184" s="421">
        <v>77027</v>
      </c>
      <c r="F24184" s="413">
        <v>177.16</v>
      </c>
      <c r="G24184" s="414">
        <f t="shared" si="754"/>
        <v>434.78776247459922</v>
      </c>
      <c r="H24184" s="415">
        <f t="shared" si="755"/>
        <v>2.1739388123729961</v>
      </c>
    </row>
    <row r="24185" spans="1:8" ht="15" hidden="1" thickBot="1">
      <c r="A24185" s="409">
        <v>202212</v>
      </c>
      <c r="B24185" s="196" t="s">
        <v>473</v>
      </c>
      <c r="C24185" s="197" t="s">
        <v>2638</v>
      </c>
      <c r="D24185" s="198" t="s">
        <v>339</v>
      </c>
      <c r="E24185" s="421">
        <v>385</v>
      </c>
      <c r="F24185" s="413">
        <v>177.16</v>
      </c>
      <c r="G24185" s="414">
        <f t="shared" si="754"/>
        <v>2.1731767893429668</v>
      </c>
      <c r="H24185" s="415">
        <f t="shared" si="755"/>
        <v>2.1731767893429668</v>
      </c>
    </row>
    <row r="24186" spans="1:8" ht="15" hidden="1" thickBot="1">
      <c r="A24186" s="409">
        <v>202212</v>
      </c>
      <c r="B24186" s="196" t="s">
        <v>474</v>
      </c>
      <c r="C24186" s="197" t="s">
        <v>412</v>
      </c>
      <c r="D24186" s="198" t="s">
        <v>337</v>
      </c>
      <c r="E24186" s="421">
        <v>57917</v>
      </c>
      <c r="F24186" s="413">
        <v>177.16</v>
      </c>
      <c r="G24186" s="414">
        <f t="shared" si="754"/>
        <v>326.91916911266651</v>
      </c>
      <c r="H24186" s="415">
        <f t="shared" si="755"/>
        <v>1.6345958455633325</v>
      </c>
    </row>
    <row r="24187" spans="1:8" ht="15" hidden="1" thickBot="1">
      <c r="A24187" s="409">
        <v>202212</v>
      </c>
      <c r="B24187" s="196" t="s">
        <v>475</v>
      </c>
      <c r="C24187" s="197" t="s">
        <v>412</v>
      </c>
      <c r="D24187" s="198" t="s">
        <v>339</v>
      </c>
      <c r="E24187" s="421">
        <v>290</v>
      </c>
      <c r="F24187" s="413">
        <v>177.16</v>
      </c>
      <c r="G24187" s="414">
        <f t="shared" si="754"/>
        <v>1.6369383608037933</v>
      </c>
      <c r="H24187" s="415">
        <f t="shared" si="755"/>
        <v>1.6369383608037933</v>
      </c>
    </row>
    <row r="24188" spans="1:8" ht="15" hidden="1" thickBot="1">
      <c r="A24188" s="409">
        <v>202212</v>
      </c>
      <c r="B24188" s="196" t="s">
        <v>476</v>
      </c>
      <c r="C24188" s="197" t="s">
        <v>412</v>
      </c>
      <c r="D24188" s="198" t="s">
        <v>337</v>
      </c>
      <c r="E24188" s="421">
        <v>103101</v>
      </c>
      <c r="F24188" s="413">
        <v>177.16</v>
      </c>
      <c r="G24188" s="414">
        <f t="shared" si="754"/>
        <v>581.96545495597206</v>
      </c>
      <c r="H24188" s="415">
        <f t="shared" si="755"/>
        <v>2.9098272747798601</v>
      </c>
    </row>
    <row r="24189" spans="1:8" ht="15" hidden="1" thickBot="1">
      <c r="A24189" s="409">
        <v>202212</v>
      </c>
      <c r="B24189" s="196" t="s">
        <v>477</v>
      </c>
      <c r="C24189" s="197" t="s">
        <v>412</v>
      </c>
      <c r="D24189" s="198" t="s">
        <v>337</v>
      </c>
      <c r="E24189" s="421">
        <v>108267</v>
      </c>
      <c r="F24189" s="413">
        <v>177.16</v>
      </c>
      <c r="G24189" s="414">
        <f t="shared" si="754"/>
        <v>611.12553623842859</v>
      </c>
      <c r="H24189" s="415">
        <f t="shared" si="755"/>
        <v>3.055627681192143</v>
      </c>
    </row>
    <row r="24190" spans="1:8" ht="15" hidden="1" thickBot="1">
      <c r="A24190" s="409">
        <v>202212</v>
      </c>
      <c r="B24190" s="196" t="s">
        <v>478</v>
      </c>
      <c r="C24190" s="197" t="s">
        <v>412</v>
      </c>
      <c r="D24190" s="198" t="s">
        <v>339</v>
      </c>
      <c r="E24190" s="421">
        <v>541</v>
      </c>
      <c r="F24190" s="413">
        <v>177.16</v>
      </c>
      <c r="G24190" s="414">
        <f t="shared" si="754"/>
        <v>3.0537367351546627</v>
      </c>
      <c r="H24190" s="415">
        <f t="shared" si="755"/>
        <v>3.0537367351546627</v>
      </c>
    </row>
    <row r="24191" spans="1:8" ht="15" hidden="1" thickBot="1">
      <c r="A24191" s="409">
        <v>202212</v>
      </c>
      <c r="B24191" s="196" t="s">
        <v>2600</v>
      </c>
      <c r="C24191" s="197" t="s">
        <v>412</v>
      </c>
      <c r="D24191" s="198" t="s">
        <v>337</v>
      </c>
      <c r="E24191" s="421">
        <v>85714</v>
      </c>
      <c r="F24191" s="413">
        <v>177.16</v>
      </c>
      <c r="G24191" s="414">
        <f t="shared" si="754"/>
        <v>483.82253330322874</v>
      </c>
      <c r="H24191" s="415">
        <f t="shared" si="755"/>
        <v>2.4191126665161438</v>
      </c>
    </row>
    <row r="24192" spans="1:8" ht="15" hidden="1" thickBot="1">
      <c r="A24192" s="409">
        <v>202212</v>
      </c>
      <c r="B24192" s="196" t="s">
        <v>2601</v>
      </c>
      <c r="C24192" s="197" t="s">
        <v>412</v>
      </c>
      <c r="D24192" s="198" t="s">
        <v>339</v>
      </c>
      <c r="E24192" s="421">
        <v>429</v>
      </c>
      <c r="F24192" s="413">
        <v>177.16</v>
      </c>
      <c r="G24192" s="414">
        <f t="shared" si="754"/>
        <v>2.4215398509821631</v>
      </c>
      <c r="H24192" s="415">
        <f t="shared" si="755"/>
        <v>2.4215398509821631</v>
      </c>
    </row>
    <row r="24193" spans="1:8" ht="15" hidden="1" thickBot="1">
      <c r="A24193" s="409">
        <v>202212</v>
      </c>
      <c r="B24193" s="196" t="s">
        <v>2813</v>
      </c>
      <c r="C24193" s="197" t="s">
        <v>2814</v>
      </c>
      <c r="D24193" s="198" t="s">
        <v>337</v>
      </c>
      <c r="E24193" s="421">
        <v>138588</v>
      </c>
      <c r="F24193" s="413">
        <v>177.16</v>
      </c>
      <c r="G24193" s="414">
        <f t="shared" si="754"/>
        <v>782.27590878302101</v>
      </c>
      <c r="H24193" s="415">
        <f t="shared" si="755"/>
        <v>3.9113795439151051</v>
      </c>
    </row>
    <row r="24194" spans="1:8" ht="15" hidden="1" thickBot="1">
      <c r="A24194" s="409">
        <v>202212</v>
      </c>
      <c r="B24194" s="196" t="s">
        <v>2815</v>
      </c>
      <c r="C24194" s="197" t="s">
        <v>2816</v>
      </c>
      <c r="D24194" s="198" t="s">
        <v>339</v>
      </c>
      <c r="E24194" s="421">
        <v>693</v>
      </c>
      <c r="F24194" s="413">
        <v>177.16</v>
      </c>
      <c r="G24194" s="414">
        <f t="shared" ref="G24194:G24257" si="756">+E24194/F24194</f>
        <v>3.9117182208173404</v>
      </c>
      <c r="H24194" s="415">
        <f t="shared" ref="H24194:H24257" si="757">IF(D24194="TB",G24194/200,IF(D24194="LT",G24194,"VER"))</f>
        <v>3.9117182208173404</v>
      </c>
    </row>
    <row r="24195" spans="1:8" ht="15" hidden="1" thickBot="1">
      <c r="A24195" s="409">
        <v>202212</v>
      </c>
      <c r="B24195" s="196" t="s">
        <v>2799</v>
      </c>
      <c r="C24195" s="197" t="s">
        <v>2800</v>
      </c>
      <c r="D24195" s="198" t="s">
        <v>337</v>
      </c>
      <c r="E24195" s="421">
        <v>66074</v>
      </c>
      <c r="F24195" s="413">
        <v>177.16</v>
      </c>
      <c r="G24195" s="414">
        <f t="shared" si="756"/>
        <v>372.96229397155116</v>
      </c>
      <c r="H24195" s="415">
        <f t="shared" si="757"/>
        <v>1.8648114698577558</v>
      </c>
    </row>
    <row r="24196" spans="1:8" ht="15" hidden="1" thickBot="1">
      <c r="A24196" s="409">
        <v>202212</v>
      </c>
      <c r="B24196" s="196" t="s">
        <v>2801</v>
      </c>
      <c r="C24196" s="197" t="s">
        <v>2802</v>
      </c>
      <c r="D24196" s="198" t="s">
        <v>339</v>
      </c>
      <c r="E24196" s="421">
        <v>330</v>
      </c>
      <c r="F24196" s="413">
        <v>177.16</v>
      </c>
      <c r="G24196" s="414">
        <f t="shared" si="756"/>
        <v>1.8627229622939716</v>
      </c>
      <c r="H24196" s="415">
        <f t="shared" si="757"/>
        <v>1.8627229622939716</v>
      </c>
    </row>
    <row r="24197" spans="1:8" ht="15" hidden="1" thickBot="1">
      <c r="A24197" s="409">
        <v>202212</v>
      </c>
      <c r="B24197" s="196" t="s">
        <v>479</v>
      </c>
      <c r="C24197" s="197" t="s">
        <v>480</v>
      </c>
      <c r="D24197" s="198" t="s">
        <v>337</v>
      </c>
      <c r="E24197" s="421">
        <v>16370</v>
      </c>
      <c r="F24197" s="413">
        <v>177.16</v>
      </c>
      <c r="G24197" s="414">
        <f t="shared" si="756"/>
        <v>92.402348159855507</v>
      </c>
      <c r="H24197" s="415">
        <f t="shared" si="757"/>
        <v>0.46201174079927754</v>
      </c>
    </row>
    <row r="24198" spans="1:8" ht="15" hidden="1" thickBot="1">
      <c r="A24198" s="409">
        <v>202212</v>
      </c>
      <c r="B24198" s="196" t="s">
        <v>481</v>
      </c>
      <c r="C24198" s="197" t="s">
        <v>480</v>
      </c>
      <c r="D24198" s="198" t="s">
        <v>374</v>
      </c>
      <c r="E24198" s="421">
        <v>46.29</v>
      </c>
      <c r="F24198" s="413">
        <v>177.16</v>
      </c>
      <c r="G24198" s="414">
        <f t="shared" si="756"/>
        <v>0.26128923007450894</v>
      </c>
      <c r="H24198" s="415" t="str">
        <f t="shared" si="757"/>
        <v>VER</v>
      </c>
    </row>
    <row r="24199" spans="1:8" ht="15" hidden="1" thickBot="1">
      <c r="A24199" s="409">
        <v>202212</v>
      </c>
      <c r="B24199" s="196" t="s">
        <v>482</v>
      </c>
      <c r="C24199" s="197" t="s">
        <v>480</v>
      </c>
      <c r="D24199" s="198" t="s">
        <v>374</v>
      </c>
      <c r="E24199" s="421">
        <v>0.01</v>
      </c>
      <c r="F24199" s="413">
        <v>177.16</v>
      </c>
      <c r="G24199" s="414">
        <f t="shared" si="756"/>
        <v>5.6446150372544597E-5</v>
      </c>
      <c r="H24199" s="415" t="str">
        <f t="shared" si="757"/>
        <v>VER</v>
      </c>
    </row>
    <row r="24200" spans="1:8" ht="15" hidden="1" thickBot="1">
      <c r="A24200" s="409">
        <v>202212</v>
      </c>
      <c r="B24200" s="196" t="s">
        <v>483</v>
      </c>
      <c r="C24200" s="197" t="s">
        <v>480</v>
      </c>
      <c r="D24200" s="198" t="s">
        <v>374</v>
      </c>
      <c r="E24200" s="421">
        <v>0.01</v>
      </c>
      <c r="F24200" s="413">
        <v>177.16</v>
      </c>
      <c r="G24200" s="414">
        <f t="shared" si="756"/>
        <v>5.6446150372544597E-5</v>
      </c>
      <c r="H24200" s="415" t="str">
        <f t="shared" si="757"/>
        <v>VER</v>
      </c>
    </row>
    <row r="24201" spans="1:8" ht="15" hidden="1" thickBot="1">
      <c r="A24201" s="409">
        <v>202212</v>
      </c>
      <c r="B24201" s="196" t="s">
        <v>484</v>
      </c>
      <c r="C24201" s="197" t="s">
        <v>480</v>
      </c>
      <c r="D24201" s="198" t="s">
        <v>374</v>
      </c>
      <c r="E24201" s="421">
        <v>0.01</v>
      </c>
      <c r="F24201" s="413">
        <v>177.16</v>
      </c>
      <c r="G24201" s="414">
        <f t="shared" si="756"/>
        <v>5.6446150372544597E-5</v>
      </c>
      <c r="H24201" s="415" t="str">
        <f t="shared" si="757"/>
        <v>VER</v>
      </c>
    </row>
    <row r="24202" spans="1:8" ht="15" hidden="1" thickBot="1">
      <c r="A24202" s="409">
        <v>202212</v>
      </c>
      <c r="B24202" s="196" t="s">
        <v>485</v>
      </c>
      <c r="C24202" s="197" t="s">
        <v>480</v>
      </c>
      <c r="D24202" s="198" t="s">
        <v>374</v>
      </c>
      <c r="E24202" s="421">
        <v>0.01</v>
      </c>
      <c r="F24202" s="413">
        <v>177.16</v>
      </c>
      <c r="G24202" s="414">
        <f t="shared" si="756"/>
        <v>5.6446150372544597E-5</v>
      </c>
      <c r="H24202" s="415" t="str">
        <f t="shared" si="757"/>
        <v>VER</v>
      </c>
    </row>
    <row r="24203" spans="1:8" ht="15" hidden="1" thickBot="1">
      <c r="A24203" s="409">
        <v>202212</v>
      </c>
      <c r="B24203" s="196" t="s">
        <v>486</v>
      </c>
      <c r="C24203" s="197" t="s">
        <v>480</v>
      </c>
      <c r="D24203" s="198" t="s">
        <v>374</v>
      </c>
      <c r="E24203" s="421">
        <v>0.01</v>
      </c>
      <c r="F24203" s="413">
        <v>177.16</v>
      </c>
      <c r="G24203" s="414">
        <f t="shared" si="756"/>
        <v>5.6446150372544597E-5</v>
      </c>
      <c r="H24203" s="415" t="str">
        <f t="shared" si="757"/>
        <v>VER</v>
      </c>
    </row>
    <row r="24204" spans="1:8" ht="15" hidden="1" thickBot="1">
      <c r="A24204" s="409">
        <v>202212</v>
      </c>
      <c r="B24204" s="196" t="s">
        <v>487</v>
      </c>
      <c r="C24204" s="197" t="s">
        <v>480</v>
      </c>
      <c r="D24204" s="198" t="s">
        <v>374</v>
      </c>
      <c r="E24204" s="421">
        <v>0.01</v>
      </c>
      <c r="F24204" s="413">
        <v>177.16</v>
      </c>
      <c r="G24204" s="414">
        <f t="shared" si="756"/>
        <v>5.6446150372544597E-5</v>
      </c>
      <c r="H24204" s="415" t="str">
        <f t="shared" si="757"/>
        <v>VER</v>
      </c>
    </row>
    <row r="24205" spans="1:8" ht="15" hidden="1" thickBot="1">
      <c r="A24205" s="409">
        <v>202212</v>
      </c>
      <c r="B24205" s="196" t="s">
        <v>488</v>
      </c>
      <c r="C24205" s="197" t="s">
        <v>480</v>
      </c>
      <c r="D24205" s="198" t="s">
        <v>374</v>
      </c>
      <c r="E24205" s="421">
        <v>0.01</v>
      </c>
      <c r="F24205" s="413">
        <v>177.16</v>
      </c>
      <c r="G24205" s="414">
        <f t="shared" si="756"/>
        <v>5.6446150372544597E-5</v>
      </c>
      <c r="H24205" s="415" t="str">
        <f t="shared" si="757"/>
        <v>VER</v>
      </c>
    </row>
    <row r="24206" spans="1:8" ht="15" hidden="1" thickBot="1">
      <c r="A24206" s="409">
        <v>202212</v>
      </c>
      <c r="B24206" s="196" t="s">
        <v>489</v>
      </c>
      <c r="C24206" s="197" t="s">
        <v>480</v>
      </c>
      <c r="D24206" s="198" t="s">
        <v>374</v>
      </c>
      <c r="E24206" s="421">
        <v>0.01</v>
      </c>
      <c r="F24206" s="413">
        <v>177.16</v>
      </c>
      <c r="G24206" s="414">
        <f t="shared" si="756"/>
        <v>5.6446150372544597E-5</v>
      </c>
      <c r="H24206" s="415" t="str">
        <f t="shared" si="757"/>
        <v>VER</v>
      </c>
    </row>
    <row r="24207" spans="1:8" ht="15" hidden="1" thickBot="1">
      <c r="A24207" s="409">
        <v>202212</v>
      </c>
      <c r="B24207" s="196" t="s">
        <v>319</v>
      </c>
      <c r="C24207" s="197" t="s">
        <v>480</v>
      </c>
      <c r="D24207" s="198" t="s">
        <v>337</v>
      </c>
      <c r="E24207" s="421">
        <v>16317</v>
      </c>
      <c r="F24207" s="413">
        <v>177.16</v>
      </c>
      <c r="G24207" s="414">
        <f t="shared" si="756"/>
        <v>92.103183562881014</v>
      </c>
      <c r="H24207" s="415">
        <f t="shared" si="757"/>
        <v>0.4605159178144051</v>
      </c>
    </row>
    <row r="24208" spans="1:8" ht="15" hidden="1" thickBot="1">
      <c r="A24208" s="409">
        <v>202212</v>
      </c>
      <c r="B24208" s="196" t="s">
        <v>490</v>
      </c>
      <c r="C24208" s="197" t="s">
        <v>480</v>
      </c>
      <c r="D24208" s="198" t="s">
        <v>337</v>
      </c>
      <c r="E24208" s="421">
        <v>16317</v>
      </c>
      <c r="F24208" s="413">
        <v>177.16</v>
      </c>
      <c r="G24208" s="414">
        <f t="shared" si="756"/>
        <v>92.103183562881014</v>
      </c>
      <c r="H24208" s="415">
        <f t="shared" si="757"/>
        <v>0.4605159178144051</v>
      </c>
    </row>
    <row r="24209" spans="1:8" ht="15" hidden="1" thickBot="1">
      <c r="A24209" s="409">
        <v>202212</v>
      </c>
      <c r="B24209" s="196" t="s">
        <v>491</v>
      </c>
      <c r="C24209" s="197" t="s">
        <v>480</v>
      </c>
      <c r="D24209" s="198" t="s">
        <v>339</v>
      </c>
      <c r="E24209" s="421">
        <v>81.58</v>
      </c>
      <c r="F24209" s="413">
        <v>177.16</v>
      </c>
      <c r="G24209" s="414">
        <f t="shared" si="756"/>
        <v>0.4604876947392188</v>
      </c>
      <c r="H24209" s="415">
        <f t="shared" si="757"/>
        <v>0.4604876947392188</v>
      </c>
    </row>
    <row r="24210" spans="1:8" ht="15" hidden="1" thickBot="1">
      <c r="A24210" s="409">
        <v>202212</v>
      </c>
      <c r="B24210" s="196" t="s">
        <v>492</v>
      </c>
      <c r="C24210" s="197" t="s">
        <v>480</v>
      </c>
      <c r="D24210" s="198" t="s">
        <v>337</v>
      </c>
      <c r="E24210" s="421">
        <v>16317</v>
      </c>
      <c r="F24210" s="413">
        <v>177.16</v>
      </c>
      <c r="G24210" s="414">
        <f t="shared" si="756"/>
        <v>92.103183562881014</v>
      </c>
      <c r="H24210" s="415">
        <f t="shared" si="757"/>
        <v>0.4605159178144051</v>
      </c>
    </row>
    <row r="24211" spans="1:8" ht="15" hidden="1" thickBot="1">
      <c r="A24211" s="409">
        <v>202212</v>
      </c>
      <c r="B24211" s="196" t="s">
        <v>493</v>
      </c>
      <c r="C24211" s="197" t="s">
        <v>480</v>
      </c>
      <c r="D24211" s="198" t="s">
        <v>337</v>
      </c>
      <c r="E24211" s="421">
        <v>16317</v>
      </c>
      <c r="F24211" s="413">
        <v>177.16</v>
      </c>
      <c r="G24211" s="414">
        <f t="shared" si="756"/>
        <v>92.103183562881014</v>
      </c>
      <c r="H24211" s="415">
        <f t="shared" si="757"/>
        <v>0.4605159178144051</v>
      </c>
    </row>
    <row r="24212" spans="1:8" ht="15" hidden="1" thickBot="1">
      <c r="A24212" s="409">
        <v>202212</v>
      </c>
      <c r="B24212" s="196" t="s">
        <v>494</v>
      </c>
      <c r="C24212" s="197" t="s">
        <v>480</v>
      </c>
      <c r="D24212" s="198" t="s">
        <v>337</v>
      </c>
      <c r="E24212" s="421">
        <v>16317</v>
      </c>
      <c r="F24212" s="413">
        <v>177.16</v>
      </c>
      <c r="G24212" s="414">
        <f t="shared" si="756"/>
        <v>92.103183562881014</v>
      </c>
      <c r="H24212" s="415">
        <f t="shared" si="757"/>
        <v>0.4605159178144051</v>
      </c>
    </row>
    <row r="24213" spans="1:8" ht="15" hidden="1" thickBot="1">
      <c r="A24213" s="409">
        <v>202212</v>
      </c>
      <c r="B24213" s="196" t="s">
        <v>495</v>
      </c>
      <c r="C24213" s="197" t="s">
        <v>480</v>
      </c>
      <c r="D24213" s="198" t="s">
        <v>339</v>
      </c>
      <c r="E24213" s="421">
        <v>81.58</v>
      </c>
      <c r="F24213" s="413">
        <v>177.16</v>
      </c>
      <c r="G24213" s="414">
        <f t="shared" si="756"/>
        <v>0.4604876947392188</v>
      </c>
      <c r="H24213" s="415">
        <f t="shared" si="757"/>
        <v>0.4604876947392188</v>
      </c>
    </row>
    <row r="24214" spans="1:8" ht="15" hidden="1" thickBot="1">
      <c r="A24214" s="409">
        <v>202212</v>
      </c>
      <c r="B24214" s="196" t="s">
        <v>496</v>
      </c>
      <c r="C24214" s="197" t="s">
        <v>480</v>
      </c>
      <c r="D24214" s="198" t="s">
        <v>337</v>
      </c>
      <c r="E24214" s="421">
        <v>16317</v>
      </c>
      <c r="F24214" s="413">
        <v>177.16</v>
      </c>
      <c r="G24214" s="414">
        <f t="shared" si="756"/>
        <v>92.103183562881014</v>
      </c>
      <c r="H24214" s="415">
        <f t="shared" si="757"/>
        <v>0.4605159178144051</v>
      </c>
    </row>
    <row r="24215" spans="1:8" ht="15" hidden="1" thickBot="1">
      <c r="A24215" s="409">
        <v>202212</v>
      </c>
      <c r="B24215" s="196" t="s">
        <v>497</v>
      </c>
      <c r="C24215" s="197" t="s">
        <v>480</v>
      </c>
      <c r="D24215" s="198" t="s">
        <v>339</v>
      </c>
      <c r="E24215" s="421">
        <v>81.58</v>
      </c>
      <c r="F24215" s="413">
        <v>177.16</v>
      </c>
      <c r="G24215" s="414">
        <f t="shared" si="756"/>
        <v>0.4604876947392188</v>
      </c>
      <c r="H24215" s="415">
        <f t="shared" si="757"/>
        <v>0.4604876947392188</v>
      </c>
    </row>
    <row r="24216" spans="1:8" ht="15" hidden="1" thickBot="1">
      <c r="A24216" s="409">
        <v>202212</v>
      </c>
      <c r="B24216" s="196" t="s">
        <v>498</v>
      </c>
      <c r="C24216" s="197" t="s">
        <v>480</v>
      </c>
      <c r="D24216" s="198" t="s">
        <v>374</v>
      </c>
      <c r="E24216" s="421">
        <v>300</v>
      </c>
      <c r="F24216" s="413">
        <v>177.16</v>
      </c>
      <c r="G24216" s="414">
        <f t="shared" si="756"/>
        <v>1.6933845111763377</v>
      </c>
      <c r="H24216" s="415" t="str">
        <f t="shared" si="757"/>
        <v>VER</v>
      </c>
    </row>
    <row r="24217" spans="1:8" ht="15" hidden="1" thickBot="1">
      <c r="A24217" s="409">
        <v>202212</v>
      </c>
      <c r="B24217" s="196" t="s">
        <v>499</v>
      </c>
      <c r="C24217" s="197" t="s">
        <v>480</v>
      </c>
      <c r="D24217" s="198" t="s">
        <v>337</v>
      </c>
      <c r="E24217" s="421">
        <v>35773</v>
      </c>
      <c r="F24217" s="413">
        <v>177.16</v>
      </c>
      <c r="G24217" s="414">
        <f t="shared" si="756"/>
        <v>201.92481372770376</v>
      </c>
      <c r="H24217" s="415">
        <f t="shared" si="757"/>
        <v>1.0096240686385187</v>
      </c>
    </row>
    <row r="24218" spans="1:8" ht="15" hidden="1" thickBot="1">
      <c r="A24218" s="409">
        <v>202212</v>
      </c>
      <c r="B24218" s="196" t="s">
        <v>500</v>
      </c>
      <c r="C24218" s="197" t="s">
        <v>480</v>
      </c>
      <c r="D24218" s="198" t="s">
        <v>339</v>
      </c>
      <c r="E24218" s="421">
        <v>178.32</v>
      </c>
      <c r="F24218" s="413">
        <v>177.16</v>
      </c>
      <c r="G24218" s="414">
        <f t="shared" si="756"/>
        <v>1.0065477534432152</v>
      </c>
      <c r="H24218" s="415">
        <f t="shared" si="757"/>
        <v>1.0065477534432152</v>
      </c>
    </row>
    <row r="24219" spans="1:8" ht="15" hidden="1" thickBot="1">
      <c r="A24219" s="409">
        <v>202212</v>
      </c>
      <c r="B24219" s="196" t="s">
        <v>501</v>
      </c>
      <c r="C24219" s="197" t="s">
        <v>480</v>
      </c>
      <c r="D24219" s="198" t="s">
        <v>337</v>
      </c>
      <c r="E24219" s="421">
        <v>30162</v>
      </c>
      <c r="F24219" s="413">
        <v>177.16</v>
      </c>
      <c r="G24219" s="414">
        <f t="shared" si="756"/>
        <v>170.25287875366899</v>
      </c>
      <c r="H24219" s="415">
        <f t="shared" si="757"/>
        <v>0.85126439376834495</v>
      </c>
    </row>
    <row r="24220" spans="1:8" ht="15" thickBot="1">
      <c r="A24220" s="409">
        <v>202212</v>
      </c>
      <c r="B24220" s="196" t="s">
        <v>321</v>
      </c>
      <c r="C24220" s="197" t="s">
        <v>480</v>
      </c>
      <c r="D24220" s="198" t="s">
        <v>337</v>
      </c>
      <c r="E24220" s="421">
        <v>25712</v>
      </c>
      <c r="F24220" s="413">
        <v>177.16</v>
      </c>
      <c r="G24220" s="414">
        <f t="shared" si="756"/>
        <v>145.13434183788667</v>
      </c>
      <c r="H24220" s="415">
        <f t="shared" si="757"/>
        <v>0.72567170918943336</v>
      </c>
    </row>
    <row r="24221" spans="1:8" ht="15" thickBot="1">
      <c r="A24221" s="409">
        <v>202212</v>
      </c>
      <c r="B24221" s="196" t="s">
        <v>502</v>
      </c>
      <c r="C24221" s="197" t="s">
        <v>480</v>
      </c>
      <c r="D24221" s="198" t="s">
        <v>339</v>
      </c>
      <c r="E24221" s="421">
        <v>128</v>
      </c>
      <c r="F24221" s="413">
        <v>177.16</v>
      </c>
      <c r="G24221" s="414">
        <f t="shared" si="756"/>
        <v>0.72251072476857081</v>
      </c>
      <c r="H24221" s="415">
        <f t="shared" si="757"/>
        <v>0.72251072476857081</v>
      </c>
    </row>
    <row r="24222" spans="1:8" ht="15" hidden="1" thickBot="1">
      <c r="A24222" s="409">
        <v>202212</v>
      </c>
      <c r="B24222" s="196" t="s">
        <v>503</v>
      </c>
      <c r="C24222" s="197" t="s">
        <v>480</v>
      </c>
      <c r="D24222" s="198" t="s">
        <v>339</v>
      </c>
      <c r="E24222" s="421">
        <v>61.6</v>
      </c>
      <c r="F24222" s="413">
        <v>177.16</v>
      </c>
      <c r="G24222" s="414">
        <f t="shared" si="756"/>
        <v>0.34770828629487471</v>
      </c>
      <c r="H24222" s="415">
        <f t="shared" si="757"/>
        <v>0.34770828629487471</v>
      </c>
    </row>
    <row r="24223" spans="1:8" ht="15" hidden="1" thickBot="1">
      <c r="A24223" s="409">
        <v>202212</v>
      </c>
      <c r="B24223" s="196" t="s">
        <v>504</v>
      </c>
      <c r="C24223" s="197" t="s">
        <v>480</v>
      </c>
      <c r="D24223" s="198" t="s">
        <v>339</v>
      </c>
      <c r="E24223" s="421">
        <v>61.6</v>
      </c>
      <c r="F24223" s="413">
        <v>177.16</v>
      </c>
      <c r="G24223" s="414">
        <f t="shared" si="756"/>
        <v>0.34770828629487471</v>
      </c>
      <c r="H24223" s="415">
        <f t="shared" si="757"/>
        <v>0.34770828629487471</v>
      </c>
    </row>
    <row r="24224" spans="1:8" ht="15" hidden="1" thickBot="1">
      <c r="A24224" s="409">
        <v>202212</v>
      </c>
      <c r="B24224" s="196" t="s">
        <v>505</v>
      </c>
      <c r="C24224" s="197" t="s">
        <v>480</v>
      </c>
      <c r="D24224" s="198" t="s">
        <v>339</v>
      </c>
      <c r="E24224" s="421">
        <v>240</v>
      </c>
      <c r="F24224" s="413">
        <v>177.16</v>
      </c>
      <c r="G24224" s="414">
        <f t="shared" si="756"/>
        <v>1.3547076089410703</v>
      </c>
      <c r="H24224" s="415">
        <f t="shared" si="757"/>
        <v>1.3547076089410703</v>
      </c>
    </row>
    <row r="24225" spans="1:8" ht="15" hidden="1" thickBot="1">
      <c r="A24225" s="409">
        <v>202212</v>
      </c>
      <c r="B24225" s="196" t="s">
        <v>506</v>
      </c>
      <c r="C24225" s="197" t="s">
        <v>480</v>
      </c>
      <c r="D24225" s="198" t="s">
        <v>337</v>
      </c>
      <c r="E24225" s="421">
        <v>24911</v>
      </c>
      <c r="F24225" s="413">
        <v>177.16</v>
      </c>
      <c r="G24225" s="414">
        <f t="shared" si="756"/>
        <v>140.61300519304584</v>
      </c>
      <c r="H24225" s="415">
        <f t="shared" si="757"/>
        <v>0.70306502596522913</v>
      </c>
    </row>
    <row r="24226" spans="1:8" ht="15" hidden="1" thickBot="1">
      <c r="A24226" s="409">
        <v>202212</v>
      </c>
      <c r="B24226" s="196" t="s">
        <v>507</v>
      </c>
      <c r="C24226" s="197" t="s">
        <v>480</v>
      </c>
      <c r="D24226" s="198" t="s">
        <v>339</v>
      </c>
      <c r="E24226" s="421">
        <v>125</v>
      </c>
      <c r="F24226" s="413">
        <v>177.16</v>
      </c>
      <c r="G24226" s="414">
        <f t="shared" si="756"/>
        <v>0.70557687965680738</v>
      </c>
      <c r="H24226" s="415">
        <f t="shared" si="757"/>
        <v>0.70557687965680738</v>
      </c>
    </row>
    <row r="24227" spans="1:8" ht="15" hidden="1" thickBot="1">
      <c r="A24227" s="409">
        <v>202212</v>
      </c>
      <c r="B24227" s="196" t="s">
        <v>508</v>
      </c>
      <c r="C24227" s="197" t="s">
        <v>480</v>
      </c>
      <c r="D24227" s="198" t="s">
        <v>337</v>
      </c>
      <c r="E24227" s="421">
        <v>32114</v>
      </c>
      <c r="F24227" s="413">
        <v>177.16</v>
      </c>
      <c r="G24227" s="414">
        <f t="shared" si="756"/>
        <v>181.27116730638971</v>
      </c>
      <c r="H24227" s="415">
        <f t="shared" si="757"/>
        <v>0.90635583653194862</v>
      </c>
    </row>
    <row r="24228" spans="1:8" ht="15" hidden="1" thickBot="1">
      <c r="A24228" s="409">
        <v>202212</v>
      </c>
      <c r="B24228" s="196" t="s">
        <v>509</v>
      </c>
      <c r="C24228" s="197" t="s">
        <v>480</v>
      </c>
      <c r="D24228" s="198" t="s">
        <v>339</v>
      </c>
      <c r="E24228" s="421">
        <v>161</v>
      </c>
      <c r="F24228" s="413">
        <v>177.16</v>
      </c>
      <c r="G24228" s="414">
        <f t="shared" si="756"/>
        <v>0.90878302099796793</v>
      </c>
      <c r="H24228" s="415">
        <f t="shared" si="757"/>
        <v>0.90878302099796793</v>
      </c>
    </row>
    <row r="24229" spans="1:8" ht="15" hidden="1" thickBot="1">
      <c r="A24229" s="409">
        <v>202212</v>
      </c>
      <c r="B24229" s="196" t="s">
        <v>510</v>
      </c>
      <c r="C24229" s="197" t="s">
        <v>480</v>
      </c>
      <c r="D24229" s="198" t="s">
        <v>339</v>
      </c>
      <c r="E24229" s="421">
        <v>128</v>
      </c>
      <c r="F24229" s="413">
        <v>177.16</v>
      </c>
      <c r="G24229" s="414">
        <f t="shared" si="756"/>
        <v>0.72251072476857081</v>
      </c>
      <c r="H24229" s="415">
        <f t="shared" si="757"/>
        <v>0.72251072476857081</v>
      </c>
    </row>
    <row r="24230" spans="1:8" ht="15" hidden="1" thickBot="1">
      <c r="A24230" s="409">
        <v>202212</v>
      </c>
      <c r="B24230" s="196" t="s">
        <v>511</v>
      </c>
      <c r="C24230" s="197" t="s">
        <v>480</v>
      </c>
      <c r="D24230" s="198" t="s">
        <v>337</v>
      </c>
      <c r="E24230" s="421">
        <v>82217</v>
      </c>
      <c r="F24230" s="413">
        <v>177.16</v>
      </c>
      <c r="G24230" s="414">
        <f t="shared" si="756"/>
        <v>464.08331451794987</v>
      </c>
      <c r="H24230" s="415">
        <f t="shared" si="757"/>
        <v>2.3204165725897492</v>
      </c>
    </row>
    <row r="24231" spans="1:8" ht="15" hidden="1" thickBot="1">
      <c r="A24231" s="409">
        <v>202212</v>
      </c>
      <c r="B24231" s="196" t="s">
        <v>512</v>
      </c>
      <c r="C24231" s="197" t="s">
        <v>480</v>
      </c>
      <c r="D24231" s="198" t="s">
        <v>337</v>
      </c>
      <c r="E24231" s="421">
        <v>56171</v>
      </c>
      <c r="F24231" s="413">
        <v>177.16</v>
      </c>
      <c r="G24231" s="414">
        <f t="shared" si="756"/>
        <v>317.06367125762023</v>
      </c>
      <c r="H24231" s="415">
        <f t="shared" si="757"/>
        <v>1.5853183562881012</v>
      </c>
    </row>
    <row r="24232" spans="1:8" ht="15" hidden="1" thickBot="1">
      <c r="A24232" s="409">
        <v>202212</v>
      </c>
      <c r="B24232" s="196" t="s">
        <v>513</v>
      </c>
      <c r="C24232" s="197" t="s">
        <v>480</v>
      </c>
      <c r="D24232" s="198" t="s">
        <v>339</v>
      </c>
      <c r="E24232" s="421">
        <v>281</v>
      </c>
      <c r="F24232" s="413">
        <v>177.16</v>
      </c>
      <c r="G24232" s="414">
        <f t="shared" si="756"/>
        <v>1.5861368254685031</v>
      </c>
      <c r="H24232" s="415">
        <f t="shared" si="757"/>
        <v>1.5861368254685031</v>
      </c>
    </row>
    <row r="24233" spans="1:8" ht="15" hidden="1" thickBot="1">
      <c r="A24233" s="409">
        <v>202212</v>
      </c>
      <c r="B24233" s="196" t="s">
        <v>514</v>
      </c>
      <c r="C24233" s="197" t="s">
        <v>480</v>
      </c>
      <c r="D24233" s="198" t="s">
        <v>337</v>
      </c>
      <c r="E24233" s="421">
        <v>41759</v>
      </c>
      <c r="F24233" s="413">
        <v>177.16</v>
      </c>
      <c r="G24233" s="414">
        <f t="shared" si="756"/>
        <v>235.71347934070897</v>
      </c>
      <c r="H24233" s="415">
        <f t="shared" si="757"/>
        <v>1.1785673967035448</v>
      </c>
    </row>
    <row r="24234" spans="1:8" ht="15" hidden="1" thickBot="1">
      <c r="A24234" s="409">
        <v>202212</v>
      </c>
      <c r="B24234" s="196" t="s">
        <v>515</v>
      </c>
      <c r="C24234" s="197" t="s">
        <v>480</v>
      </c>
      <c r="D24234" s="198" t="s">
        <v>339</v>
      </c>
      <c r="E24234" s="421">
        <v>209</v>
      </c>
      <c r="F24234" s="413">
        <v>177.16</v>
      </c>
      <c r="G24234" s="414">
        <f t="shared" si="756"/>
        <v>1.179724542786182</v>
      </c>
      <c r="H24234" s="415">
        <f t="shared" si="757"/>
        <v>1.179724542786182</v>
      </c>
    </row>
    <row r="24235" spans="1:8" ht="15" hidden="1" thickBot="1">
      <c r="A24235" s="409">
        <v>202212</v>
      </c>
      <c r="B24235" s="196" t="s">
        <v>516</v>
      </c>
      <c r="C24235" s="197" t="s">
        <v>480</v>
      </c>
      <c r="D24235" s="198" t="s">
        <v>337</v>
      </c>
      <c r="E24235" s="421">
        <v>38094</v>
      </c>
      <c r="F24235" s="413">
        <v>177.16</v>
      </c>
      <c r="G24235" s="414">
        <f t="shared" si="756"/>
        <v>215.02596522917136</v>
      </c>
      <c r="H24235" s="415">
        <f t="shared" si="757"/>
        <v>1.0751298261458568</v>
      </c>
    </row>
    <row r="24236" spans="1:8" ht="15" hidden="1" thickBot="1">
      <c r="A24236" s="409">
        <v>202212</v>
      </c>
      <c r="B24236" s="196" t="s">
        <v>517</v>
      </c>
      <c r="C24236" s="197" t="s">
        <v>480</v>
      </c>
      <c r="D24236" s="198" t="s">
        <v>339</v>
      </c>
      <c r="E24236" s="421">
        <v>190</v>
      </c>
      <c r="F24236" s="413">
        <v>177.16</v>
      </c>
      <c r="G24236" s="414">
        <f t="shared" si="756"/>
        <v>1.0724768570783472</v>
      </c>
      <c r="H24236" s="415">
        <f t="shared" si="757"/>
        <v>1.0724768570783472</v>
      </c>
    </row>
    <row r="24237" spans="1:8" ht="15" hidden="1" thickBot="1">
      <c r="A24237" s="409">
        <v>202212</v>
      </c>
      <c r="B24237" s="196" t="s">
        <v>518</v>
      </c>
      <c r="C24237" s="197" t="s">
        <v>480</v>
      </c>
      <c r="D24237" s="198" t="s">
        <v>337</v>
      </c>
      <c r="E24237" s="421">
        <v>40552</v>
      </c>
      <c r="F24237" s="413">
        <v>177.16</v>
      </c>
      <c r="G24237" s="414">
        <f t="shared" si="756"/>
        <v>228.90042899074282</v>
      </c>
      <c r="H24237" s="415">
        <f t="shared" si="757"/>
        <v>1.1445021449537141</v>
      </c>
    </row>
    <row r="24238" spans="1:8" ht="15" hidden="1" thickBot="1">
      <c r="A24238" s="409">
        <v>202212</v>
      </c>
      <c r="B24238" s="196" t="s">
        <v>519</v>
      </c>
      <c r="C24238" s="197" t="s">
        <v>480</v>
      </c>
      <c r="D24238" s="198" t="s">
        <v>339</v>
      </c>
      <c r="E24238" s="421">
        <v>203</v>
      </c>
      <c r="F24238" s="413">
        <v>177.16</v>
      </c>
      <c r="G24238" s="414">
        <f t="shared" si="756"/>
        <v>1.1458568525626553</v>
      </c>
      <c r="H24238" s="415">
        <f t="shared" si="757"/>
        <v>1.1458568525626553</v>
      </c>
    </row>
    <row r="24239" spans="1:8" ht="15" hidden="1" thickBot="1">
      <c r="A24239" s="409">
        <v>202212</v>
      </c>
      <c r="B24239" s="196" t="s">
        <v>520</v>
      </c>
      <c r="C24239" s="197" t="s">
        <v>480</v>
      </c>
      <c r="D24239" s="198" t="s">
        <v>337</v>
      </c>
      <c r="E24239" s="421">
        <v>23606</v>
      </c>
      <c r="F24239" s="413">
        <v>177.16</v>
      </c>
      <c r="G24239" s="414">
        <f t="shared" si="756"/>
        <v>133.24678256942877</v>
      </c>
      <c r="H24239" s="415">
        <f t="shared" si="757"/>
        <v>0.66623391284714384</v>
      </c>
    </row>
    <row r="24240" spans="1:8" ht="15" hidden="1" thickBot="1">
      <c r="A24240" s="409">
        <v>202212</v>
      </c>
      <c r="B24240" s="196" t="s">
        <v>521</v>
      </c>
      <c r="C24240" s="197" t="s">
        <v>480</v>
      </c>
      <c r="D24240" s="198" t="s">
        <v>339</v>
      </c>
      <c r="E24240" s="421">
        <v>118</v>
      </c>
      <c r="F24240" s="413">
        <v>177.16</v>
      </c>
      <c r="G24240" s="414">
        <f t="shared" si="756"/>
        <v>0.66606457439602618</v>
      </c>
      <c r="H24240" s="415">
        <f t="shared" si="757"/>
        <v>0.66606457439602618</v>
      </c>
    </row>
    <row r="24241" spans="1:8" ht="15" hidden="1" thickBot="1">
      <c r="A24241" s="409">
        <v>202212</v>
      </c>
      <c r="B24241" s="196" t="s">
        <v>522</v>
      </c>
      <c r="C24241" s="197" t="s">
        <v>480</v>
      </c>
      <c r="D24241" s="198" t="s">
        <v>337</v>
      </c>
      <c r="E24241" s="421">
        <v>25612</v>
      </c>
      <c r="F24241" s="413">
        <v>177.16</v>
      </c>
      <c r="G24241" s="414">
        <f t="shared" si="756"/>
        <v>144.56988033416121</v>
      </c>
      <c r="H24241" s="415">
        <f t="shared" si="757"/>
        <v>0.72284940167080602</v>
      </c>
    </row>
    <row r="24242" spans="1:8" ht="15" hidden="1" thickBot="1">
      <c r="A24242" s="409">
        <v>202212</v>
      </c>
      <c r="B24242" s="196" t="s">
        <v>523</v>
      </c>
      <c r="C24242" s="197" t="s">
        <v>480</v>
      </c>
      <c r="D24242" s="198" t="s">
        <v>337</v>
      </c>
      <c r="E24242" s="421">
        <v>13139</v>
      </c>
      <c r="F24242" s="413">
        <v>177.16</v>
      </c>
      <c r="G24242" s="414">
        <f t="shared" si="756"/>
        <v>74.164596974486344</v>
      </c>
      <c r="H24242" s="415">
        <f t="shared" si="757"/>
        <v>0.3708229848724317</v>
      </c>
    </row>
    <row r="24243" spans="1:8" ht="15" hidden="1" thickBot="1">
      <c r="A24243" s="409">
        <v>202212</v>
      </c>
      <c r="B24243" s="196" t="s">
        <v>524</v>
      </c>
      <c r="C24243" s="197" t="s">
        <v>480</v>
      </c>
      <c r="D24243" s="198" t="s">
        <v>339</v>
      </c>
      <c r="E24243" s="421">
        <v>65.680000000000007</v>
      </c>
      <c r="F24243" s="413">
        <v>177.16</v>
      </c>
      <c r="G24243" s="414">
        <f t="shared" si="756"/>
        <v>0.37073831564687293</v>
      </c>
      <c r="H24243" s="415">
        <f t="shared" si="757"/>
        <v>0.37073831564687293</v>
      </c>
    </row>
    <row r="24244" spans="1:8" ht="15" hidden="1" thickBot="1">
      <c r="A24244" s="409">
        <v>202212</v>
      </c>
      <c r="B24244" s="196" t="s">
        <v>525</v>
      </c>
      <c r="C24244" s="197" t="s">
        <v>480</v>
      </c>
      <c r="D24244" s="198" t="s">
        <v>337</v>
      </c>
      <c r="E24244" s="421">
        <v>32263</v>
      </c>
      <c r="F24244" s="413">
        <v>177.16</v>
      </c>
      <c r="G24244" s="414">
        <f t="shared" si="756"/>
        <v>182.11221494694061</v>
      </c>
      <c r="H24244" s="415">
        <f t="shared" si="757"/>
        <v>0.91056107473470305</v>
      </c>
    </row>
    <row r="24245" spans="1:8" ht="15" hidden="1" thickBot="1">
      <c r="A24245" s="409">
        <v>202212</v>
      </c>
      <c r="B24245" s="196" t="s">
        <v>526</v>
      </c>
      <c r="C24245" s="197" t="s">
        <v>480</v>
      </c>
      <c r="D24245" s="198" t="s">
        <v>339</v>
      </c>
      <c r="E24245" s="421">
        <v>161</v>
      </c>
      <c r="F24245" s="413">
        <v>177.16</v>
      </c>
      <c r="G24245" s="414">
        <f t="shared" si="756"/>
        <v>0.90878302099796793</v>
      </c>
      <c r="H24245" s="415">
        <f t="shared" si="757"/>
        <v>0.90878302099796793</v>
      </c>
    </row>
    <row r="24246" spans="1:8" ht="15" hidden="1" thickBot="1">
      <c r="A24246" s="409">
        <v>202212</v>
      </c>
      <c r="B24246" s="196" t="s">
        <v>527</v>
      </c>
      <c r="C24246" s="197" t="s">
        <v>480</v>
      </c>
      <c r="D24246" s="198" t="s">
        <v>337</v>
      </c>
      <c r="E24246" s="421">
        <v>36422</v>
      </c>
      <c r="F24246" s="413">
        <v>177.16</v>
      </c>
      <c r="G24246" s="414">
        <f t="shared" si="756"/>
        <v>205.58816888688193</v>
      </c>
      <c r="H24246" s="415">
        <f t="shared" si="757"/>
        <v>1.0279408444344096</v>
      </c>
    </row>
    <row r="24247" spans="1:8" ht="15" hidden="1" thickBot="1">
      <c r="A24247" s="409">
        <v>202212</v>
      </c>
      <c r="B24247" s="196" t="s">
        <v>528</v>
      </c>
      <c r="C24247" s="197" t="s">
        <v>480</v>
      </c>
      <c r="D24247" s="198" t="s">
        <v>339</v>
      </c>
      <c r="E24247" s="421">
        <v>182</v>
      </c>
      <c r="F24247" s="413">
        <v>177.16</v>
      </c>
      <c r="G24247" s="414">
        <f t="shared" si="756"/>
        <v>1.0273199367803116</v>
      </c>
      <c r="H24247" s="415">
        <f t="shared" si="757"/>
        <v>1.0273199367803116</v>
      </c>
    </row>
    <row r="24248" spans="1:8" ht="15" hidden="1" thickBot="1">
      <c r="A24248" s="409">
        <v>202212</v>
      </c>
      <c r="B24248" s="196" t="s">
        <v>529</v>
      </c>
      <c r="C24248" s="197" t="s">
        <v>480</v>
      </c>
      <c r="D24248" s="198" t="s">
        <v>337</v>
      </c>
      <c r="E24248" s="421">
        <v>62906</v>
      </c>
      <c r="F24248" s="413">
        <v>177.16</v>
      </c>
      <c r="G24248" s="414">
        <f t="shared" si="756"/>
        <v>355.08015353352903</v>
      </c>
      <c r="H24248" s="415">
        <f t="shared" si="757"/>
        <v>1.7754007676676451</v>
      </c>
    </row>
    <row r="24249" spans="1:8" ht="15" hidden="1" thickBot="1">
      <c r="A24249" s="409">
        <v>202212</v>
      </c>
      <c r="B24249" s="196" t="s">
        <v>530</v>
      </c>
      <c r="C24249" s="197" t="s">
        <v>480</v>
      </c>
      <c r="D24249" s="198" t="s">
        <v>337</v>
      </c>
      <c r="E24249" s="421">
        <v>0.01</v>
      </c>
      <c r="F24249" s="413">
        <v>177.16</v>
      </c>
      <c r="G24249" s="414">
        <f t="shared" si="756"/>
        <v>5.6446150372544597E-5</v>
      </c>
      <c r="H24249" s="415">
        <f t="shared" si="757"/>
        <v>2.8223075186272299E-7</v>
      </c>
    </row>
    <row r="24250" spans="1:8" ht="15" hidden="1" thickBot="1">
      <c r="A24250" s="409">
        <v>202212</v>
      </c>
      <c r="B24250" s="196" t="s">
        <v>531</v>
      </c>
      <c r="C24250" s="197" t="s">
        <v>480</v>
      </c>
      <c r="D24250" s="198" t="s">
        <v>339</v>
      </c>
      <c r="E24250" s="421">
        <v>0.01</v>
      </c>
      <c r="F24250" s="413">
        <v>177.16</v>
      </c>
      <c r="G24250" s="414">
        <f t="shared" si="756"/>
        <v>5.6446150372544597E-5</v>
      </c>
      <c r="H24250" s="415">
        <f t="shared" si="757"/>
        <v>5.6446150372544597E-5</v>
      </c>
    </row>
    <row r="24251" spans="1:8" ht="15" hidden="1" thickBot="1">
      <c r="A24251" s="409">
        <v>202212</v>
      </c>
      <c r="B24251" s="196" t="s">
        <v>532</v>
      </c>
      <c r="C24251" s="197" t="s">
        <v>480</v>
      </c>
      <c r="D24251" s="198" t="s">
        <v>337</v>
      </c>
      <c r="E24251" s="421">
        <v>64640</v>
      </c>
      <c r="F24251" s="413">
        <v>177.16</v>
      </c>
      <c r="G24251" s="414">
        <f t="shared" si="756"/>
        <v>364.86791600812825</v>
      </c>
      <c r="H24251" s="415">
        <f t="shared" si="757"/>
        <v>1.8243395800406412</v>
      </c>
    </row>
    <row r="24252" spans="1:8" ht="15" hidden="1" thickBot="1">
      <c r="A24252" s="409">
        <v>202212</v>
      </c>
      <c r="B24252" s="196" t="s">
        <v>533</v>
      </c>
      <c r="C24252" s="197" t="s">
        <v>480</v>
      </c>
      <c r="D24252" s="198" t="s">
        <v>337</v>
      </c>
      <c r="E24252" s="421">
        <v>71873</v>
      </c>
      <c r="F24252" s="413">
        <v>177.16</v>
      </c>
      <c r="G24252" s="414">
        <f t="shared" si="756"/>
        <v>405.69541657258975</v>
      </c>
      <c r="H24252" s="415">
        <f t="shared" si="757"/>
        <v>2.0284770828629486</v>
      </c>
    </row>
    <row r="24253" spans="1:8" ht="15" hidden="1" thickBot="1">
      <c r="A24253" s="409">
        <v>202212</v>
      </c>
      <c r="B24253" s="196" t="s">
        <v>534</v>
      </c>
      <c r="C24253" s="197" t="s">
        <v>480</v>
      </c>
      <c r="D24253" s="198" t="s">
        <v>339</v>
      </c>
      <c r="E24253" s="421">
        <v>359</v>
      </c>
      <c r="F24253" s="413">
        <v>177.16</v>
      </c>
      <c r="G24253" s="414">
        <f t="shared" si="756"/>
        <v>2.0264167983743508</v>
      </c>
      <c r="H24253" s="415">
        <f t="shared" si="757"/>
        <v>2.0264167983743508</v>
      </c>
    </row>
    <row r="24254" spans="1:8" ht="15" hidden="1" thickBot="1">
      <c r="A24254" s="409">
        <v>202212</v>
      </c>
      <c r="B24254" s="196" t="s">
        <v>535</v>
      </c>
      <c r="C24254" s="197" t="s">
        <v>480</v>
      </c>
      <c r="D24254" s="198" t="s">
        <v>337</v>
      </c>
      <c r="E24254" s="421">
        <v>89251</v>
      </c>
      <c r="F24254" s="413">
        <v>177.16</v>
      </c>
      <c r="G24254" s="414">
        <f t="shared" si="756"/>
        <v>503.78753668999775</v>
      </c>
      <c r="H24254" s="415">
        <f t="shared" si="757"/>
        <v>2.5189376834499888</v>
      </c>
    </row>
    <row r="24255" spans="1:8" ht="15" hidden="1" thickBot="1">
      <c r="A24255" s="409">
        <v>202212</v>
      </c>
      <c r="B24255" s="196" t="s">
        <v>536</v>
      </c>
      <c r="C24255" s="197" t="s">
        <v>480</v>
      </c>
      <c r="D24255" s="198" t="s">
        <v>337</v>
      </c>
      <c r="E24255" s="421">
        <v>119796</v>
      </c>
      <c r="F24255" s="413">
        <v>177.16</v>
      </c>
      <c r="G24255" s="414">
        <f t="shared" si="756"/>
        <v>676.2023030029352</v>
      </c>
      <c r="H24255" s="415">
        <f t="shared" si="757"/>
        <v>3.3810115150146758</v>
      </c>
    </row>
    <row r="24256" spans="1:8" ht="15" hidden="1" thickBot="1">
      <c r="A24256" s="409">
        <v>202212</v>
      </c>
      <c r="B24256" s="196" t="s">
        <v>537</v>
      </c>
      <c r="C24256" s="197" t="s">
        <v>480</v>
      </c>
      <c r="D24256" s="198" t="s">
        <v>337</v>
      </c>
      <c r="E24256" s="421">
        <v>125696</v>
      </c>
      <c r="F24256" s="413">
        <v>177.16</v>
      </c>
      <c r="G24256" s="414">
        <f t="shared" si="756"/>
        <v>709.50553172273658</v>
      </c>
      <c r="H24256" s="415">
        <f t="shared" si="757"/>
        <v>3.5475276586136828</v>
      </c>
    </row>
    <row r="24257" spans="1:8" ht="15" hidden="1" thickBot="1">
      <c r="A24257" s="409">
        <v>202212</v>
      </c>
      <c r="B24257" s="196" t="s">
        <v>538</v>
      </c>
      <c r="C24257" s="197" t="s">
        <v>480</v>
      </c>
      <c r="D24257" s="198" t="s">
        <v>339</v>
      </c>
      <c r="E24257" s="421">
        <v>628</v>
      </c>
      <c r="F24257" s="413">
        <v>177.16</v>
      </c>
      <c r="G24257" s="414">
        <f t="shared" si="756"/>
        <v>3.5448182433958006</v>
      </c>
      <c r="H24257" s="415">
        <f t="shared" si="757"/>
        <v>3.5448182433958006</v>
      </c>
    </row>
    <row r="24258" spans="1:8" ht="15" hidden="1" thickBot="1">
      <c r="A24258" s="409">
        <v>202212</v>
      </c>
      <c r="B24258" s="196" t="s">
        <v>539</v>
      </c>
      <c r="C24258" s="197" t="s">
        <v>480</v>
      </c>
      <c r="D24258" s="198" t="s">
        <v>337</v>
      </c>
      <c r="E24258" s="421">
        <v>128714</v>
      </c>
      <c r="F24258" s="413">
        <v>177.16</v>
      </c>
      <c r="G24258" s="414">
        <f t="shared" ref="G24258:G24321" si="758">+E24258/F24258</f>
        <v>726.5409799051705</v>
      </c>
      <c r="H24258" s="415">
        <f t="shared" ref="H24258:H24321" si="759">IF(D24258="TB",G24258/200,IF(D24258="LT",G24258,"VER"))</f>
        <v>3.6327048995258524</v>
      </c>
    </row>
    <row r="24259" spans="1:8" ht="15" hidden="1" thickBot="1">
      <c r="A24259" s="409">
        <v>202212</v>
      </c>
      <c r="B24259" s="196" t="s">
        <v>540</v>
      </c>
      <c r="C24259" s="197" t="s">
        <v>480</v>
      </c>
      <c r="D24259" s="198" t="s">
        <v>337</v>
      </c>
      <c r="E24259" s="421">
        <v>117824</v>
      </c>
      <c r="F24259" s="413">
        <v>177.16</v>
      </c>
      <c r="G24259" s="414">
        <f t="shared" si="758"/>
        <v>665.07112214946937</v>
      </c>
      <c r="H24259" s="415">
        <f t="shared" si="759"/>
        <v>3.325355610747347</v>
      </c>
    </row>
    <row r="24260" spans="1:8" ht="15" hidden="1" thickBot="1">
      <c r="A24260" s="409">
        <v>202212</v>
      </c>
      <c r="B24260" s="196" t="s">
        <v>541</v>
      </c>
      <c r="C24260" s="197" t="s">
        <v>480</v>
      </c>
      <c r="D24260" s="198" t="s">
        <v>337</v>
      </c>
      <c r="E24260" s="421">
        <v>120173</v>
      </c>
      <c r="F24260" s="413">
        <v>177.16</v>
      </c>
      <c r="G24260" s="414">
        <f t="shared" si="758"/>
        <v>678.33032287198012</v>
      </c>
      <c r="H24260" s="415">
        <f t="shared" si="759"/>
        <v>3.3916516143599007</v>
      </c>
    </row>
    <row r="24261" spans="1:8" ht="15" hidden="1" thickBot="1">
      <c r="A24261" s="409">
        <v>202212</v>
      </c>
      <c r="B24261" s="196" t="s">
        <v>542</v>
      </c>
      <c r="C24261" s="197" t="s">
        <v>480</v>
      </c>
      <c r="D24261" s="198" t="s">
        <v>337</v>
      </c>
      <c r="E24261" s="421">
        <v>94812</v>
      </c>
      <c r="F24261" s="413">
        <v>177.16</v>
      </c>
      <c r="G24261" s="414">
        <f t="shared" si="758"/>
        <v>535.17724091216985</v>
      </c>
      <c r="H24261" s="415">
        <f t="shared" si="759"/>
        <v>2.6758862045608494</v>
      </c>
    </row>
    <row r="24262" spans="1:8" ht="15" hidden="1" thickBot="1">
      <c r="A24262" s="409">
        <v>202212</v>
      </c>
      <c r="B24262" s="196" t="s">
        <v>543</v>
      </c>
      <c r="C24262" s="197" t="s">
        <v>480</v>
      </c>
      <c r="D24262" s="198" t="s">
        <v>337</v>
      </c>
      <c r="E24262" s="421">
        <v>168200</v>
      </c>
      <c r="F24262" s="413">
        <v>177.16</v>
      </c>
      <c r="G24262" s="414">
        <f t="shared" si="758"/>
        <v>949.42424926620004</v>
      </c>
      <c r="H24262" s="415">
        <f t="shared" si="759"/>
        <v>4.747121246331</v>
      </c>
    </row>
    <row r="24263" spans="1:8" ht="15" hidden="1" thickBot="1">
      <c r="A24263" s="409">
        <v>202212</v>
      </c>
      <c r="B24263" s="196" t="s">
        <v>544</v>
      </c>
      <c r="C24263" s="197" t="s">
        <v>480</v>
      </c>
      <c r="D24263" s="198" t="s">
        <v>337</v>
      </c>
      <c r="E24263" s="421">
        <v>110220</v>
      </c>
      <c r="F24263" s="413">
        <v>177.16</v>
      </c>
      <c r="G24263" s="414">
        <f t="shared" si="758"/>
        <v>622.14946940618654</v>
      </c>
      <c r="H24263" s="415">
        <f t="shared" si="759"/>
        <v>3.1107473470309328</v>
      </c>
    </row>
    <row r="24264" spans="1:8" ht="15" hidden="1" thickBot="1">
      <c r="A24264" s="409">
        <v>202212</v>
      </c>
      <c r="B24264" s="196" t="s">
        <v>545</v>
      </c>
      <c r="C24264" s="197" t="s">
        <v>480</v>
      </c>
      <c r="D24264" s="198" t="s">
        <v>339</v>
      </c>
      <c r="E24264" s="421">
        <v>551</v>
      </c>
      <c r="F24264" s="413">
        <v>177.16</v>
      </c>
      <c r="G24264" s="414">
        <f t="shared" si="758"/>
        <v>3.1101828855272071</v>
      </c>
      <c r="H24264" s="415">
        <f t="shared" si="759"/>
        <v>3.1101828855272071</v>
      </c>
    </row>
    <row r="24265" spans="1:8" ht="15" hidden="1" thickBot="1">
      <c r="A24265" s="409">
        <v>202212</v>
      </c>
      <c r="B24265" s="196" t="s">
        <v>546</v>
      </c>
      <c r="C24265" s="197" t="s">
        <v>480</v>
      </c>
      <c r="D24265" s="198" t="s">
        <v>337</v>
      </c>
      <c r="E24265" s="421">
        <v>110220</v>
      </c>
      <c r="F24265" s="413">
        <v>177.16</v>
      </c>
      <c r="G24265" s="414">
        <f t="shared" si="758"/>
        <v>622.14946940618654</v>
      </c>
      <c r="H24265" s="415">
        <f t="shared" si="759"/>
        <v>3.1107473470309328</v>
      </c>
    </row>
    <row r="24266" spans="1:8" ht="15" hidden="1" thickBot="1">
      <c r="A24266" s="409">
        <v>202212</v>
      </c>
      <c r="B24266" s="196" t="s">
        <v>547</v>
      </c>
      <c r="C24266" s="197" t="s">
        <v>480</v>
      </c>
      <c r="D24266" s="198" t="s">
        <v>339</v>
      </c>
      <c r="E24266" s="421">
        <v>551</v>
      </c>
      <c r="F24266" s="413">
        <v>177.16</v>
      </c>
      <c r="G24266" s="414">
        <f t="shared" si="758"/>
        <v>3.1101828855272071</v>
      </c>
      <c r="H24266" s="415">
        <f t="shared" si="759"/>
        <v>3.1101828855272071</v>
      </c>
    </row>
    <row r="24267" spans="1:8" ht="15" hidden="1" thickBot="1">
      <c r="A24267" s="409">
        <v>202212</v>
      </c>
      <c r="B24267" s="196" t="s">
        <v>548</v>
      </c>
      <c r="C24267" s="197" t="s">
        <v>480</v>
      </c>
      <c r="D24267" s="198" t="s">
        <v>339</v>
      </c>
      <c r="E24267" s="421">
        <v>601</v>
      </c>
      <c r="F24267" s="413">
        <v>177.16</v>
      </c>
      <c r="G24267" s="414">
        <f t="shared" si="758"/>
        <v>3.3924136373899301</v>
      </c>
      <c r="H24267" s="415">
        <f t="shared" si="759"/>
        <v>3.3924136373899301</v>
      </c>
    </row>
    <row r="24268" spans="1:8" ht="15" hidden="1" thickBot="1">
      <c r="A24268" s="409">
        <v>202212</v>
      </c>
      <c r="B24268" s="196" t="s">
        <v>549</v>
      </c>
      <c r="C24268" s="197" t="s">
        <v>480</v>
      </c>
      <c r="D24268" s="198" t="s">
        <v>337</v>
      </c>
      <c r="E24268" s="421">
        <v>110220</v>
      </c>
      <c r="F24268" s="413">
        <v>177.16</v>
      </c>
      <c r="G24268" s="414">
        <f t="shared" si="758"/>
        <v>622.14946940618654</v>
      </c>
      <c r="H24268" s="415">
        <f t="shared" si="759"/>
        <v>3.1107473470309328</v>
      </c>
    </row>
    <row r="24269" spans="1:8" ht="15" hidden="1" thickBot="1">
      <c r="A24269" s="409">
        <v>202212</v>
      </c>
      <c r="B24269" s="196" t="s">
        <v>550</v>
      </c>
      <c r="C24269" s="197" t="s">
        <v>480</v>
      </c>
      <c r="D24269" s="198" t="s">
        <v>337</v>
      </c>
      <c r="E24269" s="421">
        <v>120173</v>
      </c>
      <c r="F24269" s="413">
        <v>177.16</v>
      </c>
      <c r="G24269" s="414">
        <f t="shared" si="758"/>
        <v>678.33032287198012</v>
      </c>
      <c r="H24269" s="415">
        <f t="shared" si="759"/>
        <v>3.3916516143599007</v>
      </c>
    </row>
    <row r="24270" spans="1:8" ht="15" hidden="1" thickBot="1">
      <c r="A24270" s="409">
        <v>202212</v>
      </c>
      <c r="B24270" s="196" t="s">
        <v>551</v>
      </c>
      <c r="C24270" s="197" t="s">
        <v>480</v>
      </c>
      <c r="D24270" s="198" t="s">
        <v>339</v>
      </c>
      <c r="E24270" s="421">
        <v>601</v>
      </c>
      <c r="F24270" s="413">
        <v>177.16</v>
      </c>
      <c r="G24270" s="414">
        <f t="shared" si="758"/>
        <v>3.3924136373899301</v>
      </c>
      <c r="H24270" s="415">
        <f t="shared" si="759"/>
        <v>3.3924136373899301</v>
      </c>
    </row>
    <row r="24271" spans="1:8" ht="15" hidden="1" thickBot="1">
      <c r="A24271" s="409">
        <v>202212</v>
      </c>
      <c r="B24271" s="196" t="s">
        <v>552</v>
      </c>
      <c r="C24271" s="197" t="s">
        <v>480</v>
      </c>
      <c r="D24271" s="198" t="s">
        <v>337</v>
      </c>
      <c r="E24271" s="421">
        <v>120375</v>
      </c>
      <c r="F24271" s="413">
        <v>177.16</v>
      </c>
      <c r="G24271" s="414">
        <f t="shared" si="758"/>
        <v>679.47053510950559</v>
      </c>
      <c r="H24271" s="415">
        <f t="shared" si="759"/>
        <v>3.3973526755475278</v>
      </c>
    </row>
    <row r="24272" spans="1:8" ht="15" hidden="1" thickBot="1">
      <c r="A24272" s="409">
        <v>202212</v>
      </c>
      <c r="B24272" s="196" t="s">
        <v>553</v>
      </c>
      <c r="C24272" s="197" t="s">
        <v>480</v>
      </c>
      <c r="D24272" s="198" t="s">
        <v>339</v>
      </c>
      <c r="E24272" s="421">
        <v>602</v>
      </c>
      <c r="F24272" s="413">
        <v>177.16</v>
      </c>
      <c r="G24272" s="414">
        <f t="shared" si="758"/>
        <v>3.3980582524271847</v>
      </c>
      <c r="H24272" s="415">
        <f t="shared" si="759"/>
        <v>3.3980582524271847</v>
      </c>
    </row>
    <row r="24273" spans="1:8" ht="15" hidden="1" thickBot="1">
      <c r="A24273" s="409">
        <v>202212</v>
      </c>
      <c r="B24273" s="196" t="s">
        <v>554</v>
      </c>
      <c r="C24273" s="197" t="s">
        <v>480</v>
      </c>
      <c r="D24273" s="198" t="s">
        <v>337</v>
      </c>
      <c r="E24273" s="421">
        <v>120375</v>
      </c>
      <c r="F24273" s="413">
        <v>177.16</v>
      </c>
      <c r="G24273" s="414">
        <f t="shared" si="758"/>
        <v>679.47053510950559</v>
      </c>
      <c r="H24273" s="415">
        <f t="shared" si="759"/>
        <v>3.3973526755475278</v>
      </c>
    </row>
    <row r="24274" spans="1:8" ht="15" hidden="1" thickBot="1">
      <c r="A24274" s="409">
        <v>202212</v>
      </c>
      <c r="B24274" s="196" t="s">
        <v>555</v>
      </c>
      <c r="C24274" s="197" t="s">
        <v>480</v>
      </c>
      <c r="D24274" s="198" t="s">
        <v>339</v>
      </c>
      <c r="E24274" s="421">
        <v>602</v>
      </c>
      <c r="F24274" s="413">
        <v>177.16</v>
      </c>
      <c r="G24274" s="414">
        <f t="shared" si="758"/>
        <v>3.3980582524271847</v>
      </c>
      <c r="H24274" s="415">
        <f t="shared" si="759"/>
        <v>3.3980582524271847</v>
      </c>
    </row>
    <row r="24275" spans="1:8" ht="15" hidden="1" thickBot="1">
      <c r="A24275" s="409">
        <v>202212</v>
      </c>
      <c r="B24275" s="196" t="s">
        <v>556</v>
      </c>
      <c r="C24275" s="197" t="s">
        <v>480</v>
      </c>
      <c r="D24275" s="198" t="s">
        <v>337</v>
      </c>
      <c r="E24275" s="421">
        <v>117834</v>
      </c>
      <c r="F24275" s="413">
        <v>177.16</v>
      </c>
      <c r="G24275" s="414">
        <f t="shared" si="758"/>
        <v>665.12756829984198</v>
      </c>
      <c r="H24275" s="415">
        <f t="shared" si="759"/>
        <v>3.3256378414992098</v>
      </c>
    </row>
    <row r="24276" spans="1:8" ht="15" hidden="1" thickBot="1">
      <c r="A24276" s="409">
        <v>202212</v>
      </c>
      <c r="B24276" s="196" t="s">
        <v>557</v>
      </c>
      <c r="C24276" s="197" t="s">
        <v>480</v>
      </c>
      <c r="D24276" s="198" t="s">
        <v>337</v>
      </c>
      <c r="E24276" s="421">
        <v>138130</v>
      </c>
      <c r="F24276" s="413">
        <v>177.16</v>
      </c>
      <c r="G24276" s="414">
        <f t="shared" si="758"/>
        <v>779.69067509595845</v>
      </c>
      <c r="H24276" s="415">
        <f t="shared" si="759"/>
        <v>3.8984533754797921</v>
      </c>
    </row>
    <row r="24277" spans="1:8" ht="15" hidden="1" thickBot="1">
      <c r="A24277" s="409">
        <v>202212</v>
      </c>
      <c r="B24277" s="196" t="s">
        <v>558</v>
      </c>
      <c r="C24277" s="197" t="s">
        <v>480</v>
      </c>
      <c r="D24277" s="198" t="s">
        <v>339</v>
      </c>
      <c r="E24277" s="421">
        <v>691</v>
      </c>
      <c r="F24277" s="413">
        <v>177.16</v>
      </c>
      <c r="G24277" s="414">
        <f t="shared" si="758"/>
        <v>3.9004289907428316</v>
      </c>
      <c r="H24277" s="415">
        <f t="shared" si="759"/>
        <v>3.9004289907428316</v>
      </c>
    </row>
    <row r="24278" spans="1:8" ht="15" hidden="1" thickBot="1">
      <c r="A24278" s="409">
        <v>202212</v>
      </c>
      <c r="B24278" s="196" t="s">
        <v>559</v>
      </c>
      <c r="C24278" s="197" t="s">
        <v>480</v>
      </c>
      <c r="D24278" s="198" t="s">
        <v>337</v>
      </c>
      <c r="E24278" s="421">
        <v>84467</v>
      </c>
      <c r="F24278" s="413">
        <v>177.16</v>
      </c>
      <c r="G24278" s="414">
        <f t="shared" si="758"/>
        <v>476.78369835177244</v>
      </c>
      <c r="H24278" s="415">
        <f t="shared" si="759"/>
        <v>2.3839184917588621</v>
      </c>
    </row>
    <row r="24279" spans="1:8" ht="15" hidden="1" thickBot="1">
      <c r="A24279" s="409">
        <v>202212</v>
      </c>
      <c r="B24279" s="196" t="s">
        <v>560</v>
      </c>
      <c r="C24279" s="197" t="s">
        <v>480</v>
      </c>
      <c r="D24279" s="198" t="s">
        <v>339</v>
      </c>
      <c r="E24279" s="421">
        <v>422</v>
      </c>
      <c r="F24279" s="413">
        <v>177.16</v>
      </c>
      <c r="G24279" s="414">
        <f t="shared" si="758"/>
        <v>2.3820275457213818</v>
      </c>
      <c r="H24279" s="415">
        <f t="shared" si="759"/>
        <v>2.3820275457213818</v>
      </c>
    </row>
    <row r="24280" spans="1:8" ht="15" hidden="1" thickBot="1">
      <c r="A24280" s="409">
        <v>202212</v>
      </c>
      <c r="B24280" s="196" t="s">
        <v>2609</v>
      </c>
      <c r="C24280" s="197" t="s">
        <v>480</v>
      </c>
      <c r="D24280" s="198" t="s">
        <v>337</v>
      </c>
      <c r="E24280" s="421">
        <v>144404</v>
      </c>
      <c r="F24280" s="413">
        <v>177.16</v>
      </c>
      <c r="G24280" s="414">
        <f t="shared" si="758"/>
        <v>815.10498983969296</v>
      </c>
      <c r="H24280" s="415">
        <f t="shared" si="759"/>
        <v>4.0755249491984644</v>
      </c>
    </row>
    <row r="24281" spans="1:8" ht="15" hidden="1" thickBot="1">
      <c r="A24281" s="409">
        <v>202212</v>
      </c>
      <c r="B24281" s="196" t="s">
        <v>2610</v>
      </c>
      <c r="C24281" s="197" t="s">
        <v>480</v>
      </c>
      <c r="D24281" s="198" t="s">
        <v>339</v>
      </c>
      <c r="E24281" s="421">
        <v>722</v>
      </c>
      <c r="F24281" s="413">
        <v>177.16</v>
      </c>
      <c r="G24281" s="414">
        <f t="shared" si="758"/>
        <v>4.0754120568977195</v>
      </c>
      <c r="H24281" s="415">
        <f t="shared" si="759"/>
        <v>4.0754120568977195</v>
      </c>
    </row>
    <row r="24282" spans="1:8" ht="15" hidden="1" thickBot="1">
      <c r="A24282" s="409">
        <v>202212</v>
      </c>
      <c r="B24282" s="196" t="s">
        <v>561</v>
      </c>
      <c r="C24282" s="197" t="s">
        <v>480</v>
      </c>
      <c r="D24282" s="198" t="s">
        <v>337</v>
      </c>
      <c r="E24282" s="421">
        <v>84467</v>
      </c>
      <c r="F24282" s="413">
        <v>177.16</v>
      </c>
      <c r="G24282" s="414">
        <f t="shared" si="758"/>
        <v>476.78369835177244</v>
      </c>
      <c r="H24282" s="415">
        <f t="shared" si="759"/>
        <v>2.3839184917588621</v>
      </c>
    </row>
    <row r="24283" spans="1:8" ht="15" hidden="1" thickBot="1">
      <c r="A24283" s="409">
        <v>202212</v>
      </c>
      <c r="B24283" s="196" t="s">
        <v>562</v>
      </c>
      <c r="C24283" s="197" t="s">
        <v>480</v>
      </c>
      <c r="D24283" s="198" t="s">
        <v>339</v>
      </c>
      <c r="E24283" s="421">
        <v>422</v>
      </c>
      <c r="F24283" s="413">
        <v>177.16</v>
      </c>
      <c r="G24283" s="414">
        <f t="shared" si="758"/>
        <v>2.3820275457213818</v>
      </c>
      <c r="H24283" s="415">
        <f t="shared" si="759"/>
        <v>2.3820275457213818</v>
      </c>
    </row>
    <row r="24284" spans="1:8" ht="15" hidden="1" thickBot="1">
      <c r="A24284" s="409">
        <v>202212</v>
      </c>
      <c r="B24284" s="196" t="s">
        <v>563</v>
      </c>
      <c r="C24284" s="197" t="s">
        <v>480</v>
      </c>
      <c r="D24284" s="198" t="s">
        <v>337</v>
      </c>
      <c r="E24284" s="421">
        <v>84467</v>
      </c>
      <c r="F24284" s="413">
        <v>177.16</v>
      </c>
      <c r="G24284" s="414">
        <f t="shared" si="758"/>
        <v>476.78369835177244</v>
      </c>
      <c r="H24284" s="415">
        <f t="shared" si="759"/>
        <v>2.3839184917588621</v>
      </c>
    </row>
    <row r="24285" spans="1:8" ht="15" hidden="1" thickBot="1">
      <c r="A24285" s="409">
        <v>202212</v>
      </c>
      <c r="B24285" s="196" t="s">
        <v>564</v>
      </c>
      <c r="C24285" s="197" t="s">
        <v>480</v>
      </c>
      <c r="D24285" s="198" t="s">
        <v>337</v>
      </c>
      <c r="E24285" s="421">
        <v>84467</v>
      </c>
      <c r="F24285" s="413">
        <v>177.16</v>
      </c>
      <c r="G24285" s="414">
        <f t="shared" si="758"/>
        <v>476.78369835177244</v>
      </c>
      <c r="H24285" s="415">
        <f t="shared" si="759"/>
        <v>2.3839184917588621</v>
      </c>
    </row>
    <row r="24286" spans="1:8" ht="15" hidden="1" thickBot="1">
      <c r="A24286" s="409">
        <v>202212</v>
      </c>
      <c r="B24286" s="196" t="s">
        <v>565</v>
      </c>
      <c r="C24286" s="197" t="s">
        <v>480</v>
      </c>
      <c r="D24286" s="198" t="s">
        <v>339</v>
      </c>
      <c r="E24286" s="421">
        <v>422</v>
      </c>
      <c r="F24286" s="413">
        <v>177.16</v>
      </c>
      <c r="G24286" s="414">
        <f t="shared" si="758"/>
        <v>2.3820275457213818</v>
      </c>
      <c r="H24286" s="415">
        <f t="shared" si="759"/>
        <v>2.3820275457213818</v>
      </c>
    </row>
    <row r="24287" spans="1:8" ht="15" hidden="1" thickBot="1">
      <c r="A24287" s="409">
        <v>202212</v>
      </c>
      <c r="B24287" s="196" t="s">
        <v>566</v>
      </c>
      <c r="C24287" s="197" t="s">
        <v>480</v>
      </c>
      <c r="D24287" s="198" t="s">
        <v>337</v>
      </c>
      <c r="E24287" s="421">
        <v>113540</v>
      </c>
      <c r="F24287" s="413">
        <v>177.16</v>
      </c>
      <c r="G24287" s="414">
        <f t="shared" si="758"/>
        <v>640.88959132987134</v>
      </c>
      <c r="H24287" s="415">
        <f t="shared" si="759"/>
        <v>3.2044479566493567</v>
      </c>
    </row>
    <row r="24288" spans="1:8" ht="15" hidden="1" thickBot="1">
      <c r="A24288" s="409">
        <v>202212</v>
      </c>
      <c r="B24288" s="196" t="s">
        <v>567</v>
      </c>
      <c r="C24288" s="197" t="s">
        <v>480</v>
      </c>
      <c r="D24288" s="198" t="s">
        <v>339</v>
      </c>
      <c r="E24288" s="421">
        <v>568</v>
      </c>
      <c r="F24288" s="413">
        <v>177.16</v>
      </c>
      <c r="G24288" s="414">
        <f t="shared" si="758"/>
        <v>3.2061413411605328</v>
      </c>
      <c r="H24288" s="415">
        <f t="shared" si="759"/>
        <v>3.2061413411605328</v>
      </c>
    </row>
    <row r="24289" spans="1:8" ht="15" hidden="1" thickBot="1">
      <c r="A24289" s="409">
        <v>202212</v>
      </c>
      <c r="B24289" s="196" t="s">
        <v>568</v>
      </c>
      <c r="C24289" s="197" t="s">
        <v>480</v>
      </c>
      <c r="D24289" s="198" t="s">
        <v>337</v>
      </c>
      <c r="E24289" s="421">
        <v>84467</v>
      </c>
      <c r="F24289" s="413">
        <v>177.16</v>
      </c>
      <c r="G24289" s="414">
        <f t="shared" si="758"/>
        <v>476.78369835177244</v>
      </c>
      <c r="H24289" s="415">
        <f t="shared" si="759"/>
        <v>2.3839184917588621</v>
      </c>
    </row>
    <row r="24290" spans="1:8" ht="15" hidden="1" thickBot="1">
      <c r="A24290" s="409">
        <v>202212</v>
      </c>
      <c r="B24290" s="196" t="s">
        <v>569</v>
      </c>
      <c r="C24290" s="197" t="s">
        <v>480</v>
      </c>
      <c r="D24290" s="198" t="s">
        <v>339</v>
      </c>
      <c r="E24290" s="421">
        <v>422</v>
      </c>
      <c r="F24290" s="413">
        <v>177.16</v>
      </c>
      <c r="G24290" s="414">
        <f t="shared" si="758"/>
        <v>2.3820275457213818</v>
      </c>
      <c r="H24290" s="415">
        <f t="shared" si="759"/>
        <v>2.3820275457213818</v>
      </c>
    </row>
    <row r="24291" spans="1:8" ht="15" hidden="1" thickBot="1">
      <c r="A24291" s="409">
        <v>202212</v>
      </c>
      <c r="B24291" s="196" t="s">
        <v>570</v>
      </c>
      <c r="C24291" s="197" t="s">
        <v>480</v>
      </c>
      <c r="D24291" s="198" t="s">
        <v>337</v>
      </c>
      <c r="E24291" s="421">
        <v>214422</v>
      </c>
      <c r="F24291" s="413">
        <v>177.16</v>
      </c>
      <c r="G24291" s="414">
        <f t="shared" si="758"/>
        <v>1210.3296455181758</v>
      </c>
      <c r="H24291" s="415">
        <f t="shared" si="759"/>
        <v>6.0516482275908787</v>
      </c>
    </row>
    <row r="24292" spans="1:8" ht="15" hidden="1" thickBot="1">
      <c r="A24292" s="409">
        <v>202212</v>
      </c>
      <c r="B24292" s="196" t="s">
        <v>571</v>
      </c>
      <c r="C24292" s="197" t="s">
        <v>480</v>
      </c>
      <c r="D24292" s="198" t="s">
        <v>339</v>
      </c>
      <c r="E24292" s="421">
        <v>1072</v>
      </c>
      <c r="F24292" s="413">
        <v>177.16</v>
      </c>
      <c r="G24292" s="414">
        <f t="shared" si="758"/>
        <v>6.0510273199367806</v>
      </c>
      <c r="H24292" s="415">
        <f t="shared" si="759"/>
        <v>6.0510273199367806</v>
      </c>
    </row>
    <row r="24293" spans="1:8" ht="15" hidden="1" thickBot="1">
      <c r="A24293" s="409">
        <v>202212</v>
      </c>
      <c r="B24293" s="196" t="s">
        <v>572</v>
      </c>
      <c r="C24293" s="197" t="s">
        <v>573</v>
      </c>
      <c r="D24293" s="198" t="s">
        <v>337</v>
      </c>
      <c r="E24293" s="421">
        <v>149728</v>
      </c>
      <c r="F24293" s="413">
        <v>177.16</v>
      </c>
      <c r="G24293" s="414">
        <f t="shared" si="758"/>
        <v>845.15692029803574</v>
      </c>
      <c r="H24293" s="415">
        <f t="shared" si="759"/>
        <v>4.2257846014901785</v>
      </c>
    </row>
    <row r="24294" spans="1:8" ht="15" hidden="1" thickBot="1">
      <c r="A24294" s="409">
        <v>202212</v>
      </c>
      <c r="B24294" s="196" t="s">
        <v>574</v>
      </c>
      <c r="C24294" s="197" t="s">
        <v>480</v>
      </c>
      <c r="D24294" s="198" t="s">
        <v>337</v>
      </c>
      <c r="E24294" s="421">
        <v>45597</v>
      </c>
      <c r="F24294" s="413">
        <v>177.16</v>
      </c>
      <c r="G24294" s="414">
        <f t="shared" si="758"/>
        <v>257.3775118536916</v>
      </c>
      <c r="H24294" s="415">
        <f t="shared" si="759"/>
        <v>1.2868875592684581</v>
      </c>
    </row>
    <row r="24295" spans="1:8" ht="15" hidden="1" thickBot="1">
      <c r="A24295" s="409">
        <v>202212</v>
      </c>
      <c r="B24295" s="196" t="s">
        <v>575</v>
      </c>
      <c r="C24295" s="197" t="s">
        <v>480</v>
      </c>
      <c r="D24295" s="198" t="s">
        <v>337</v>
      </c>
      <c r="E24295" s="421">
        <v>0.01</v>
      </c>
      <c r="F24295" s="413">
        <v>177.16</v>
      </c>
      <c r="G24295" s="414">
        <f t="shared" si="758"/>
        <v>5.6446150372544597E-5</v>
      </c>
      <c r="H24295" s="415">
        <f t="shared" si="759"/>
        <v>2.8223075186272299E-7</v>
      </c>
    </row>
    <row r="24296" spans="1:8" ht="15" hidden="1" thickBot="1">
      <c r="A24296" s="409">
        <v>202212</v>
      </c>
      <c r="B24296" s="196" t="s">
        <v>576</v>
      </c>
      <c r="C24296" s="197" t="s">
        <v>480</v>
      </c>
      <c r="D24296" s="198" t="s">
        <v>339</v>
      </c>
      <c r="E24296" s="421">
        <v>0.01</v>
      </c>
      <c r="F24296" s="413">
        <v>177.16</v>
      </c>
      <c r="G24296" s="414">
        <f t="shared" si="758"/>
        <v>5.6446150372544597E-5</v>
      </c>
      <c r="H24296" s="415">
        <f t="shared" si="759"/>
        <v>5.6446150372544597E-5</v>
      </c>
    </row>
    <row r="24297" spans="1:8" ht="15" hidden="1" thickBot="1">
      <c r="A24297" s="409">
        <v>202212</v>
      </c>
      <c r="B24297" s="196" t="s">
        <v>577</v>
      </c>
      <c r="C24297" s="197" t="s">
        <v>480</v>
      </c>
      <c r="D24297" s="198" t="s">
        <v>337</v>
      </c>
      <c r="E24297" s="421">
        <v>193978</v>
      </c>
      <c r="F24297" s="413">
        <v>177.16</v>
      </c>
      <c r="G24297" s="414">
        <f t="shared" si="758"/>
        <v>1094.9311356965454</v>
      </c>
      <c r="H24297" s="415">
        <f t="shared" si="759"/>
        <v>5.4746556784827272</v>
      </c>
    </row>
    <row r="24298" spans="1:8" ht="15" hidden="1" thickBot="1">
      <c r="A24298" s="409">
        <v>202212</v>
      </c>
      <c r="B24298" s="196" t="s">
        <v>578</v>
      </c>
      <c r="C24298" s="197" t="s">
        <v>480</v>
      </c>
      <c r="D24298" s="198" t="s">
        <v>339</v>
      </c>
      <c r="E24298" s="421">
        <v>970</v>
      </c>
      <c r="F24298" s="413">
        <v>177.16</v>
      </c>
      <c r="G24298" s="414">
        <f t="shared" si="758"/>
        <v>5.4752765861368253</v>
      </c>
      <c r="H24298" s="415">
        <f t="shared" si="759"/>
        <v>5.4752765861368253</v>
      </c>
    </row>
    <row r="24299" spans="1:8" ht="15" hidden="1" thickBot="1">
      <c r="A24299" s="409">
        <v>202212</v>
      </c>
      <c r="B24299" s="196" t="s">
        <v>579</v>
      </c>
      <c r="C24299" s="197" t="s">
        <v>480</v>
      </c>
      <c r="D24299" s="198" t="s">
        <v>337</v>
      </c>
      <c r="E24299" s="421">
        <v>193978</v>
      </c>
      <c r="F24299" s="413">
        <v>177.16</v>
      </c>
      <c r="G24299" s="414">
        <f t="shared" si="758"/>
        <v>1094.9311356965454</v>
      </c>
      <c r="H24299" s="415">
        <f t="shared" si="759"/>
        <v>5.4746556784827272</v>
      </c>
    </row>
    <row r="24300" spans="1:8" ht="15" hidden="1" thickBot="1">
      <c r="A24300" s="409">
        <v>202212</v>
      </c>
      <c r="B24300" s="196" t="s">
        <v>580</v>
      </c>
      <c r="C24300" s="197" t="s">
        <v>480</v>
      </c>
      <c r="D24300" s="198" t="s">
        <v>339</v>
      </c>
      <c r="E24300" s="421">
        <v>970</v>
      </c>
      <c r="F24300" s="413">
        <v>177.16</v>
      </c>
      <c r="G24300" s="414">
        <f t="shared" si="758"/>
        <v>5.4752765861368253</v>
      </c>
      <c r="H24300" s="415">
        <f t="shared" si="759"/>
        <v>5.4752765861368253</v>
      </c>
    </row>
    <row r="24301" spans="1:8" ht="15" hidden="1" thickBot="1">
      <c r="A24301" s="409">
        <v>202212</v>
      </c>
      <c r="B24301" s="196" t="s">
        <v>581</v>
      </c>
      <c r="C24301" s="197" t="s">
        <v>480</v>
      </c>
      <c r="D24301" s="198" t="s">
        <v>337</v>
      </c>
      <c r="E24301" s="421">
        <v>155445</v>
      </c>
      <c r="F24301" s="413">
        <v>177.16</v>
      </c>
      <c r="G24301" s="414">
        <f t="shared" si="758"/>
        <v>877.42718446601941</v>
      </c>
      <c r="H24301" s="415">
        <f t="shared" si="759"/>
        <v>4.3871359223300974</v>
      </c>
    </row>
    <row r="24302" spans="1:8" ht="15" hidden="1" thickBot="1">
      <c r="A24302" s="409">
        <v>202212</v>
      </c>
      <c r="B24302" s="196" t="s">
        <v>582</v>
      </c>
      <c r="C24302" s="197" t="s">
        <v>480</v>
      </c>
      <c r="D24302" s="198" t="s">
        <v>339</v>
      </c>
      <c r="E24302" s="421">
        <v>777</v>
      </c>
      <c r="F24302" s="413">
        <v>177.16</v>
      </c>
      <c r="G24302" s="414">
        <f t="shared" si="758"/>
        <v>4.3858658839467148</v>
      </c>
      <c r="H24302" s="415">
        <f t="shared" si="759"/>
        <v>4.3858658839467148</v>
      </c>
    </row>
    <row r="24303" spans="1:8" ht="15" hidden="1" thickBot="1">
      <c r="A24303" s="409">
        <v>202212</v>
      </c>
      <c r="B24303" s="196" t="s">
        <v>583</v>
      </c>
      <c r="C24303" s="197" t="s">
        <v>480</v>
      </c>
      <c r="D24303" s="198" t="s">
        <v>337</v>
      </c>
      <c r="E24303" s="421">
        <v>155445</v>
      </c>
      <c r="F24303" s="413">
        <v>177.16</v>
      </c>
      <c r="G24303" s="414">
        <f t="shared" si="758"/>
        <v>877.42718446601941</v>
      </c>
      <c r="H24303" s="415">
        <f t="shared" si="759"/>
        <v>4.3871359223300974</v>
      </c>
    </row>
    <row r="24304" spans="1:8" ht="15" hidden="1" thickBot="1">
      <c r="A24304" s="409">
        <v>202212</v>
      </c>
      <c r="B24304" s="196" t="s">
        <v>2611</v>
      </c>
      <c r="C24304" s="197" t="s">
        <v>480</v>
      </c>
      <c r="D24304" s="198" t="s">
        <v>337</v>
      </c>
      <c r="E24304" s="421">
        <v>136388</v>
      </c>
      <c r="F24304" s="413">
        <v>177.16</v>
      </c>
      <c r="G24304" s="414">
        <f t="shared" si="758"/>
        <v>769.85775570106125</v>
      </c>
      <c r="H24304" s="415">
        <f t="shared" si="759"/>
        <v>3.849288778505306</v>
      </c>
    </row>
    <row r="24305" spans="1:8" ht="15" hidden="1" thickBot="1">
      <c r="A24305" s="409">
        <v>202212</v>
      </c>
      <c r="B24305" s="196" t="s">
        <v>2612</v>
      </c>
      <c r="C24305" s="197" t="s">
        <v>480</v>
      </c>
      <c r="D24305" s="198" t="s">
        <v>339</v>
      </c>
      <c r="E24305" s="421">
        <v>682</v>
      </c>
      <c r="F24305" s="413">
        <v>177.16</v>
      </c>
      <c r="G24305" s="414">
        <f t="shared" si="758"/>
        <v>3.8496274554075414</v>
      </c>
      <c r="H24305" s="415">
        <f t="shared" si="759"/>
        <v>3.8496274554075414</v>
      </c>
    </row>
    <row r="24306" spans="1:8" ht="15" hidden="1" thickBot="1">
      <c r="A24306" s="409">
        <v>202212</v>
      </c>
      <c r="B24306" s="196" t="s">
        <v>584</v>
      </c>
      <c r="C24306" s="197" t="s">
        <v>480</v>
      </c>
      <c r="D24306" s="198" t="s">
        <v>337</v>
      </c>
      <c r="E24306" s="421">
        <v>45597</v>
      </c>
      <c r="F24306" s="413">
        <v>177.16</v>
      </c>
      <c r="G24306" s="414">
        <f t="shared" si="758"/>
        <v>257.3775118536916</v>
      </c>
      <c r="H24306" s="415">
        <f t="shared" si="759"/>
        <v>1.2868875592684581</v>
      </c>
    </row>
    <row r="24307" spans="1:8" ht="15" hidden="1" thickBot="1">
      <c r="A24307" s="409">
        <v>202212</v>
      </c>
      <c r="B24307" s="196" t="s">
        <v>585</v>
      </c>
      <c r="C24307" s="197" t="s">
        <v>480</v>
      </c>
      <c r="D24307" s="198" t="s">
        <v>339</v>
      </c>
      <c r="E24307" s="421">
        <v>228</v>
      </c>
      <c r="F24307" s="413">
        <v>177.16</v>
      </c>
      <c r="G24307" s="414">
        <f t="shared" si="758"/>
        <v>1.2869722284940168</v>
      </c>
      <c r="H24307" s="415">
        <f t="shared" si="759"/>
        <v>1.2869722284940168</v>
      </c>
    </row>
    <row r="24308" spans="1:8" ht="15" hidden="1" thickBot="1">
      <c r="A24308" s="409">
        <v>202212</v>
      </c>
      <c r="B24308" s="196" t="s">
        <v>586</v>
      </c>
      <c r="C24308" s="197" t="s">
        <v>480</v>
      </c>
      <c r="D24308" s="198" t="s">
        <v>337</v>
      </c>
      <c r="E24308" s="421">
        <v>155445</v>
      </c>
      <c r="F24308" s="413">
        <v>177.16</v>
      </c>
      <c r="G24308" s="414">
        <f t="shared" si="758"/>
        <v>877.42718446601941</v>
      </c>
      <c r="H24308" s="415">
        <f t="shared" si="759"/>
        <v>4.3871359223300974</v>
      </c>
    </row>
    <row r="24309" spans="1:8" ht="15" hidden="1" thickBot="1">
      <c r="A24309" s="409">
        <v>202212</v>
      </c>
      <c r="B24309" s="196" t="s">
        <v>587</v>
      </c>
      <c r="C24309" s="197" t="s">
        <v>480</v>
      </c>
      <c r="D24309" s="198" t="s">
        <v>339</v>
      </c>
      <c r="E24309" s="421">
        <v>777</v>
      </c>
      <c r="F24309" s="413">
        <v>177.16</v>
      </c>
      <c r="G24309" s="414">
        <f t="shared" si="758"/>
        <v>4.3858658839467148</v>
      </c>
      <c r="H24309" s="415">
        <f t="shared" si="759"/>
        <v>4.3858658839467148</v>
      </c>
    </row>
    <row r="24310" spans="1:8" ht="15" hidden="1" thickBot="1">
      <c r="A24310" s="409">
        <v>202212</v>
      </c>
      <c r="B24310" s="196" t="s">
        <v>588</v>
      </c>
      <c r="C24310" s="197" t="s">
        <v>480</v>
      </c>
      <c r="D24310" s="198" t="s">
        <v>337</v>
      </c>
      <c r="E24310" s="421">
        <v>155445</v>
      </c>
      <c r="F24310" s="413">
        <v>177.16</v>
      </c>
      <c r="G24310" s="414">
        <f t="shared" si="758"/>
        <v>877.42718446601941</v>
      </c>
      <c r="H24310" s="415">
        <f t="shared" si="759"/>
        <v>4.3871359223300974</v>
      </c>
    </row>
    <row r="24311" spans="1:8" ht="15" hidden="1" thickBot="1">
      <c r="A24311" s="409">
        <v>202212</v>
      </c>
      <c r="B24311" s="196" t="s">
        <v>589</v>
      </c>
      <c r="C24311" s="197" t="s">
        <v>480</v>
      </c>
      <c r="D24311" s="198" t="s">
        <v>339</v>
      </c>
      <c r="E24311" s="421">
        <v>777</v>
      </c>
      <c r="F24311" s="413">
        <v>177.16</v>
      </c>
      <c r="G24311" s="414">
        <f t="shared" si="758"/>
        <v>4.3858658839467148</v>
      </c>
      <c r="H24311" s="415">
        <f t="shared" si="759"/>
        <v>4.3858658839467148</v>
      </c>
    </row>
    <row r="24312" spans="1:8" ht="15" hidden="1" thickBot="1">
      <c r="A24312" s="409">
        <v>202212</v>
      </c>
      <c r="B24312" s="196" t="s">
        <v>590</v>
      </c>
      <c r="C24312" s="197" t="s">
        <v>480</v>
      </c>
      <c r="D24312" s="198" t="s">
        <v>337</v>
      </c>
      <c r="E24312" s="421">
        <v>102668</v>
      </c>
      <c r="F24312" s="413">
        <v>177.16</v>
      </c>
      <c r="G24312" s="414">
        <f t="shared" si="758"/>
        <v>579.52133664484086</v>
      </c>
      <c r="H24312" s="415">
        <f t="shared" si="759"/>
        <v>2.8976066832242044</v>
      </c>
    </row>
    <row r="24313" spans="1:8" ht="15" hidden="1" thickBot="1">
      <c r="A24313" s="409">
        <v>202212</v>
      </c>
      <c r="B24313" s="196" t="s">
        <v>591</v>
      </c>
      <c r="C24313" s="197" t="s">
        <v>480</v>
      </c>
      <c r="D24313" s="198" t="s">
        <v>337</v>
      </c>
      <c r="E24313" s="421">
        <v>155445</v>
      </c>
      <c r="F24313" s="413">
        <v>177.16</v>
      </c>
      <c r="G24313" s="414">
        <f t="shared" si="758"/>
        <v>877.42718446601941</v>
      </c>
      <c r="H24313" s="415">
        <f t="shared" si="759"/>
        <v>4.3871359223300974</v>
      </c>
    </row>
    <row r="24314" spans="1:8" ht="15" hidden="1" thickBot="1">
      <c r="A24314" s="409">
        <v>202212</v>
      </c>
      <c r="B24314" s="196" t="s">
        <v>592</v>
      </c>
      <c r="C24314" s="197" t="s">
        <v>480</v>
      </c>
      <c r="D24314" s="198" t="s">
        <v>339</v>
      </c>
      <c r="E24314" s="421">
        <v>777</v>
      </c>
      <c r="F24314" s="413">
        <v>177.16</v>
      </c>
      <c r="G24314" s="414">
        <f t="shared" si="758"/>
        <v>4.3858658839467148</v>
      </c>
      <c r="H24314" s="415">
        <f t="shared" si="759"/>
        <v>4.3858658839467148</v>
      </c>
    </row>
    <row r="24315" spans="1:8" ht="15" hidden="1" thickBot="1">
      <c r="A24315" s="409">
        <v>202212</v>
      </c>
      <c r="B24315" s="196" t="s">
        <v>593</v>
      </c>
      <c r="C24315" s="197" t="s">
        <v>480</v>
      </c>
      <c r="D24315" s="198" t="s">
        <v>337</v>
      </c>
      <c r="E24315" s="421">
        <v>112662</v>
      </c>
      <c r="F24315" s="413">
        <v>177.16</v>
      </c>
      <c r="G24315" s="414">
        <f t="shared" si="758"/>
        <v>635.93361932716186</v>
      </c>
      <c r="H24315" s="415">
        <f t="shared" si="759"/>
        <v>3.1796680966358095</v>
      </c>
    </row>
    <row r="24316" spans="1:8" ht="15" hidden="1" thickBot="1">
      <c r="A24316" s="409">
        <v>202212</v>
      </c>
      <c r="B24316" s="196" t="s">
        <v>594</v>
      </c>
      <c r="C24316" s="197" t="s">
        <v>480</v>
      </c>
      <c r="D24316" s="198" t="s">
        <v>337</v>
      </c>
      <c r="E24316" s="421">
        <v>114699</v>
      </c>
      <c r="F24316" s="413">
        <v>177.16</v>
      </c>
      <c r="G24316" s="414">
        <f t="shared" si="758"/>
        <v>647.43170015804924</v>
      </c>
      <c r="H24316" s="415">
        <f t="shared" si="759"/>
        <v>3.2371585007902461</v>
      </c>
    </row>
    <row r="24317" spans="1:8" ht="15" hidden="1" thickBot="1">
      <c r="A24317" s="409">
        <v>202212</v>
      </c>
      <c r="B24317" s="196" t="s">
        <v>595</v>
      </c>
      <c r="C24317" s="197" t="s">
        <v>480</v>
      </c>
      <c r="D24317" s="198" t="s">
        <v>339</v>
      </c>
      <c r="E24317" s="421">
        <v>573</v>
      </c>
      <c r="F24317" s="413">
        <v>177.16</v>
      </c>
      <c r="G24317" s="414">
        <f t="shared" si="758"/>
        <v>3.2343644163468053</v>
      </c>
      <c r="H24317" s="415">
        <f t="shared" si="759"/>
        <v>3.2343644163468053</v>
      </c>
    </row>
    <row r="24318" spans="1:8" ht="15" hidden="1" thickBot="1">
      <c r="A24318" s="409">
        <v>202212</v>
      </c>
      <c r="B24318" s="196" t="s">
        <v>596</v>
      </c>
      <c r="C24318" s="197" t="s">
        <v>480</v>
      </c>
      <c r="D24318" s="198" t="s">
        <v>337</v>
      </c>
      <c r="E24318" s="421">
        <v>112662</v>
      </c>
      <c r="F24318" s="413">
        <v>177.16</v>
      </c>
      <c r="G24318" s="414">
        <f t="shared" si="758"/>
        <v>635.93361932716186</v>
      </c>
      <c r="H24318" s="415">
        <f t="shared" si="759"/>
        <v>3.1796680966358095</v>
      </c>
    </row>
    <row r="24319" spans="1:8" ht="15" hidden="1" thickBot="1">
      <c r="A24319" s="409">
        <v>202212</v>
      </c>
      <c r="B24319" s="196" t="s">
        <v>597</v>
      </c>
      <c r="C24319" s="197" t="s">
        <v>480</v>
      </c>
      <c r="D24319" s="198" t="s">
        <v>339</v>
      </c>
      <c r="E24319" s="421">
        <v>563</v>
      </c>
      <c r="F24319" s="413">
        <v>177.16</v>
      </c>
      <c r="G24319" s="414">
        <f t="shared" si="758"/>
        <v>3.1779182659742604</v>
      </c>
      <c r="H24319" s="415">
        <f t="shared" si="759"/>
        <v>3.1779182659742604</v>
      </c>
    </row>
    <row r="24320" spans="1:8" ht="15" hidden="1" thickBot="1">
      <c r="A24320" s="409">
        <v>202212</v>
      </c>
      <c r="B24320" s="196" t="s">
        <v>598</v>
      </c>
      <c r="C24320" s="197" t="s">
        <v>480</v>
      </c>
      <c r="D24320" s="198" t="s">
        <v>337</v>
      </c>
      <c r="E24320" s="421">
        <v>112662</v>
      </c>
      <c r="F24320" s="413">
        <v>177.16</v>
      </c>
      <c r="G24320" s="414">
        <f t="shared" si="758"/>
        <v>635.93361932716186</v>
      </c>
      <c r="H24320" s="415">
        <f t="shared" si="759"/>
        <v>3.1796680966358095</v>
      </c>
    </row>
    <row r="24321" spans="1:8" ht="15" hidden="1" thickBot="1">
      <c r="A24321" s="409">
        <v>202212</v>
      </c>
      <c r="B24321" s="196" t="s">
        <v>599</v>
      </c>
      <c r="C24321" s="197" t="s">
        <v>480</v>
      </c>
      <c r="D24321" s="198" t="s">
        <v>337</v>
      </c>
      <c r="E24321" s="421">
        <v>112662</v>
      </c>
      <c r="F24321" s="413">
        <v>177.16</v>
      </c>
      <c r="G24321" s="414">
        <f t="shared" si="758"/>
        <v>635.93361932716186</v>
      </c>
      <c r="H24321" s="415">
        <f t="shared" si="759"/>
        <v>3.1796680966358095</v>
      </c>
    </row>
    <row r="24322" spans="1:8" ht="15" hidden="1" thickBot="1">
      <c r="A24322" s="409">
        <v>202212</v>
      </c>
      <c r="B24322" s="196" t="s">
        <v>600</v>
      </c>
      <c r="C24322" s="197" t="s">
        <v>480</v>
      </c>
      <c r="D24322" s="198" t="s">
        <v>337</v>
      </c>
      <c r="E24322" s="421">
        <v>124539</v>
      </c>
      <c r="F24322" s="413">
        <v>177.16</v>
      </c>
      <c r="G24322" s="414">
        <f t="shared" ref="G24322:G24385" si="760">+E24322/F24322</f>
        <v>702.97471212463313</v>
      </c>
      <c r="H24322" s="415">
        <f t="shared" ref="H24322:H24385" si="761">IF(D24322="TB",G24322/200,IF(D24322="LT",G24322,"VER"))</f>
        <v>3.5148735606231658</v>
      </c>
    </row>
    <row r="24323" spans="1:8" ht="15" hidden="1" thickBot="1">
      <c r="A24323" s="409">
        <v>202212</v>
      </c>
      <c r="B24323" s="196" t="s">
        <v>601</v>
      </c>
      <c r="C24323" s="197" t="s">
        <v>480</v>
      </c>
      <c r="D24323" s="198" t="s">
        <v>339</v>
      </c>
      <c r="E24323" s="421">
        <v>623</v>
      </c>
      <c r="F24323" s="413">
        <v>177.16</v>
      </c>
      <c r="G24323" s="414">
        <f t="shared" si="760"/>
        <v>3.5165951682095282</v>
      </c>
      <c r="H24323" s="415">
        <f t="shared" si="761"/>
        <v>3.5165951682095282</v>
      </c>
    </row>
    <row r="24324" spans="1:8" ht="15" hidden="1" thickBot="1">
      <c r="A24324" s="409">
        <v>202212</v>
      </c>
      <c r="B24324" s="196" t="s">
        <v>602</v>
      </c>
      <c r="C24324" s="197" t="s">
        <v>480</v>
      </c>
      <c r="D24324" s="198" t="s">
        <v>337</v>
      </c>
      <c r="E24324" s="421">
        <v>91347</v>
      </c>
      <c r="F24324" s="413">
        <v>177.16</v>
      </c>
      <c r="G24324" s="414">
        <f t="shared" si="760"/>
        <v>515.61864980808309</v>
      </c>
      <c r="H24324" s="415">
        <f t="shared" si="761"/>
        <v>2.5780932490404154</v>
      </c>
    </row>
    <row r="24325" spans="1:8" ht="15" hidden="1" thickBot="1">
      <c r="A24325" s="409">
        <v>202212</v>
      </c>
      <c r="B24325" s="196" t="s">
        <v>603</v>
      </c>
      <c r="C24325" s="197" t="s">
        <v>480</v>
      </c>
      <c r="D24325" s="198" t="s">
        <v>337</v>
      </c>
      <c r="E24325" s="421">
        <v>193978</v>
      </c>
      <c r="F24325" s="413">
        <v>177.16</v>
      </c>
      <c r="G24325" s="414">
        <f t="shared" si="760"/>
        <v>1094.9311356965454</v>
      </c>
      <c r="H24325" s="415">
        <f t="shared" si="761"/>
        <v>5.4746556784827272</v>
      </c>
    </row>
    <row r="24326" spans="1:8" ht="15" hidden="1" thickBot="1">
      <c r="A24326" s="409">
        <v>202212</v>
      </c>
      <c r="B24326" s="196" t="s">
        <v>604</v>
      </c>
      <c r="C24326" s="197" t="s">
        <v>480</v>
      </c>
      <c r="D24326" s="198" t="s">
        <v>339</v>
      </c>
      <c r="E24326" s="421">
        <v>970</v>
      </c>
      <c r="F24326" s="413">
        <v>177.16</v>
      </c>
      <c r="G24326" s="414">
        <f t="shared" si="760"/>
        <v>5.4752765861368253</v>
      </c>
      <c r="H24326" s="415">
        <f t="shared" si="761"/>
        <v>5.4752765861368253</v>
      </c>
    </row>
    <row r="24327" spans="1:8" ht="15" hidden="1" thickBot="1">
      <c r="A24327" s="409">
        <v>202212</v>
      </c>
      <c r="B24327" s="196" t="s">
        <v>605</v>
      </c>
      <c r="C24327" s="197" t="s">
        <v>480</v>
      </c>
      <c r="D24327" s="198" t="s">
        <v>337</v>
      </c>
      <c r="E24327" s="421">
        <v>98912</v>
      </c>
      <c r="F24327" s="413">
        <v>177.16</v>
      </c>
      <c r="G24327" s="414">
        <f t="shared" si="760"/>
        <v>558.32016256491306</v>
      </c>
      <c r="H24327" s="415">
        <f t="shared" si="761"/>
        <v>2.7916008128245653</v>
      </c>
    </row>
    <row r="24328" spans="1:8" ht="15" hidden="1" thickBot="1">
      <c r="A24328" s="409">
        <v>202212</v>
      </c>
      <c r="B24328" s="196" t="s">
        <v>606</v>
      </c>
      <c r="C24328" s="197" t="s">
        <v>480</v>
      </c>
      <c r="D24328" s="198" t="s">
        <v>337</v>
      </c>
      <c r="E24328" s="421">
        <v>140701</v>
      </c>
      <c r="F24328" s="413">
        <v>177.16</v>
      </c>
      <c r="G24328" s="414">
        <f t="shared" si="760"/>
        <v>794.20298035673966</v>
      </c>
      <c r="H24328" s="415">
        <f t="shared" si="761"/>
        <v>3.9710149017836982</v>
      </c>
    </row>
    <row r="24329" spans="1:8" ht="15" hidden="1" thickBot="1">
      <c r="A24329" s="409">
        <v>202212</v>
      </c>
      <c r="B24329" s="196" t="s">
        <v>607</v>
      </c>
      <c r="C24329" s="197" t="s">
        <v>480</v>
      </c>
      <c r="D24329" s="198" t="s">
        <v>339</v>
      </c>
      <c r="E24329" s="421">
        <v>704</v>
      </c>
      <c r="F24329" s="413">
        <v>177.16</v>
      </c>
      <c r="G24329" s="414">
        <f t="shared" si="760"/>
        <v>3.9738089862271395</v>
      </c>
      <c r="H24329" s="415">
        <f t="shared" si="761"/>
        <v>3.9738089862271395</v>
      </c>
    </row>
    <row r="24330" spans="1:8" ht="15" hidden="1" thickBot="1">
      <c r="A24330" s="409">
        <v>202212</v>
      </c>
      <c r="B24330" s="196" t="s">
        <v>608</v>
      </c>
      <c r="C24330" s="197" t="s">
        <v>480</v>
      </c>
      <c r="D24330" s="198" t="s">
        <v>337</v>
      </c>
      <c r="E24330" s="421">
        <v>63713</v>
      </c>
      <c r="F24330" s="413">
        <v>177.16</v>
      </c>
      <c r="G24330" s="414">
        <f t="shared" si="760"/>
        <v>359.63535786859336</v>
      </c>
      <c r="H24330" s="415">
        <f t="shared" si="761"/>
        <v>1.7981767893429668</v>
      </c>
    </row>
    <row r="24331" spans="1:8" ht="15" hidden="1" thickBot="1">
      <c r="A24331" s="409">
        <v>202212</v>
      </c>
      <c r="B24331" s="196" t="s">
        <v>609</v>
      </c>
      <c r="C24331" s="197" t="s">
        <v>480</v>
      </c>
      <c r="D24331" s="198" t="s">
        <v>337</v>
      </c>
      <c r="E24331" s="421">
        <v>63713</v>
      </c>
      <c r="F24331" s="413">
        <v>177.16</v>
      </c>
      <c r="G24331" s="414">
        <f t="shared" si="760"/>
        <v>359.63535786859336</v>
      </c>
      <c r="H24331" s="415">
        <f t="shared" si="761"/>
        <v>1.7981767893429668</v>
      </c>
    </row>
    <row r="24332" spans="1:8" ht="15" hidden="1" thickBot="1">
      <c r="A24332" s="409">
        <v>202212</v>
      </c>
      <c r="B24332" s="196" t="s">
        <v>610</v>
      </c>
      <c r="C24332" s="197" t="s">
        <v>480</v>
      </c>
      <c r="D24332" s="198" t="s">
        <v>337</v>
      </c>
      <c r="E24332" s="421">
        <v>63713</v>
      </c>
      <c r="F24332" s="413">
        <v>177.16</v>
      </c>
      <c r="G24332" s="414">
        <f t="shared" si="760"/>
        <v>359.63535786859336</v>
      </c>
      <c r="H24332" s="415">
        <f t="shared" si="761"/>
        <v>1.7981767893429668</v>
      </c>
    </row>
    <row r="24333" spans="1:8" ht="15" hidden="1" thickBot="1">
      <c r="A24333" s="409">
        <v>202212</v>
      </c>
      <c r="B24333" s="196" t="s">
        <v>611</v>
      </c>
      <c r="C24333" s="197" t="s">
        <v>3</v>
      </c>
      <c r="D24333" s="198" t="s">
        <v>350</v>
      </c>
      <c r="E24333" s="421">
        <v>318558.46999999997</v>
      </c>
      <c r="F24333" s="413">
        <v>177.16</v>
      </c>
      <c r="G24333" s="414">
        <f t="shared" si="760"/>
        <v>1798.1399300067735</v>
      </c>
      <c r="H24333" s="415" t="str">
        <f t="shared" si="761"/>
        <v>VER</v>
      </c>
    </row>
    <row r="24334" spans="1:8" ht="15" hidden="1" thickBot="1">
      <c r="A24334" s="409">
        <v>202212</v>
      </c>
      <c r="B24334" s="196" t="s">
        <v>612</v>
      </c>
      <c r="C24334" s="197" t="s">
        <v>480</v>
      </c>
      <c r="D24334" s="198" t="s">
        <v>339</v>
      </c>
      <c r="E24334" s="421">
        <v>319</v>
      </c>
      <c r="F24334" s="413">
        <v>177.16</v>
      </c>
      <c r="G24334" s="414">
        <f t="shared" si="760"/>
        <v>1.8006321968841725</v>
      </c>
      <c r="H24334" s="415">
        <f t="shared" si="761"/>
        <v>1.8006321968841725</v>
      </c>
    </row>
    <row r="24335" spans="1:8" ht="15" hidden="1" thickBot="1">
      <c r="A24335" s="409">
        <v>202212</v>
      </c>
      <c r="B24335" s="196" t="s">
        <v>613</v>
      </c>
      <c r="C24335" s="197" t="s">
        <v>480</v>
      </c>
      <c r="D24335" s="198" t="s">
        <v>337</v>
      </c>
      <c r="E24335" s="421">
        <v>63713</v>
      </c>
      <c r="F24335" s="413">
        <v>177.16</v>
      </c>
      <c r="G24335" s="414">
        <f t="shared" si="760"/>
        <v>359.63535786859336</v>
      </c>
      <c r="H24335" s="415">
        <f t="shared" si="761"/>
        <v>1.7981767893429668</v>
      </c>
    </row>
    <row r="24336" spans="1:8" ht="15" hidden="1" thickBot="1">
      <c r="A24336" s="409">
        <v>202212</v>
      </c>
      <c r="B24336" s="196" t="s">
        <v>614</v>
      </c>
      <c r="C24336" s="197" t="s">
        <v>480</v>
      </c>
      <c r="D24336" s="198" t="s">
        <v>337</v>
      </c>
      <c r="E24336" s="421">
        <v>63713</v>
      </c>
      <c r="F24336" s="413">
        <v>177.16</v>
      </c>
      <c r="G24336" s="414">
        <f t="shared" si="760"/>
        <v>359.63535786859336</v>
      </c>
      <c r="H24336" s="415">
        <f t="shared" si="761"/>
        <v>1.7981767893429668</v>
      </c>
    </row>
    <row r="24337" spans="1:8" ht="15" hidden="1" thickBot="1">
      <c r="A24337" s="409">
        <v>202212</v>
      </c>
      <c r="B24337" s="196" t="s">
        <v>615</v>
      </c>
      <c r="C24337" s="197" t="s">
        <v>480</v>
      </c>
      <c r="D24337" s="198" t="s">
        <v>339</v>
      </c>
      <c r="E24337" s="421">
        <v>23.34</v>
      </c>
      <c r="F24337" s="413">
        <v>177.16</v>
      </c>
      <c r="G24337" s="414">
        <f t="shared" si="760"/>
        <v>0.13174531496951908</v>
      </c>
      <c r="H24337" s="415">
        <f t="shared" si="761"/>
        <v>0.13174531496951908</v>
      </c>
    </row>
    <row r="24338" spans="1:8" ht="15" hidden="1" thickBot="1">
      <c r="A24338" s="409">
        <v>202212</v>
      </c>
      <c r="B24338" s="196" t="s">
        <v>616</v>
      </c>
      <c r="C24338" s="197" t="s">
        <v>480</v>
      </c>
      <c r="D24338" s="198" t="s">
        <v>337</v>
      </c>
      <c r="E24338" s="421">
        <v>62238</v>
      </c>
      <c r="F24338" s="413">
        <v>177.16</v>
      </c>
      <c r="G24338" s="414">
        <f t="shared" si="760"/>
        <v>351.30955068864301</v>
      </c>
      <c r="H24338" s="415">
        <f t="shared" si="761"/>
        <v>1.756547753443215</v>
      </c>
    </row>
    <row r="24339" spans="1:8" ht="15" hidden="1" thickBot="1">
      <c r="A24339" s="409">
        <v>202212</v>
      </c>
      <c r="B24339" s="196" t="s">
        <v>617</v>
      </c>
      <c r="C24339" s="197" t="s">
        <v>480</v>
      </c>
      <c r="D24339" s="198" t="s">
        <v>337</v>
      </c>
      <c r="E24339" s="421">
        <v>81813</v>
      </c>
      <c r="F24339" s="413">
        <v>177.16</v>
      </c>
      <c r="G24339" s="414">
        <f t="shared" si="760"/>
        <v>461.80289004289909</v>
      </c>
      <c r="H24339" s="415">
        <f t="shared" si="761"/>
        <v>2.3090144502144954</v>
      </c>
    </row>
    <row r="24340" spans="1:8" ht="15" hidden="1" thickBot="1">
      <c r="A24340" s="409">
        <v>202212</v>
      </c>
      <c r="B24340" s="196" t="s">
        <v>618</v>
      </c>
      <c r="C24340" s="197" t="s">
        <v>480</v>
      </c>
      <c r="D24340" s="198" t="s">
        <v>337</v>
      </c>
      <c r="E24340" s="421">
        <v>111177</v>
      </c>
      <c r="F24340" s="413">
        <v>177.16</v>
      </c>
      <c r="G24340" s="414">
        <f t="shared" si="760"/>
        <v>627.55136599683908</v>
      </c>
      <c r="H24340" s="415">
        <f t="shared" si="761"/>
        <v>3.1377568299841956</v>
      </c>
    </row>
    <row r="24341" spans="1:8" ht="15" hidden="1" thickBot="1">
      <c r="A24341" s="409">
        <v>202212</v>
      </c>
      <c r="B24341" s="196" t="s">
        <v>619</v>
      </c>
      <c r="C24341" s="197" t="s">
        <v>480</v>
      </c>
      <c r="D24341" s="198" t="s">
        <v>337</v>
      </c>
      <c r="E24341" s="421">
        <v>63713</v>
      </c>
      <c r="F24341" s="413">
        <v>177.16</v>
      </c>
      <c r="G24341" s="414">
        <f t="shared" si="760"/>
        <v>359.63535786859336</v>
      </c>
      <c r="H24341" s="415">
        <f t="shared" si="761"/>
        <v>1.7981767893429668</v>
      </c>
    </row>
    <row r="24342" spans="1:8" ht="15" hidden="1" thickBot="1">
      <c r="A24342" s="409">
        <v>202212</v>
      </c>
      <c r="B24342" s="196" t="s">
        <v>620</v>
      </c>
      <c r="C24342" s="197" t="s">
        <v>480</v>
      </c>
      <c r="D24342" s="198" t="s">
        <v>339</v>
      </c>
      <c r="E24342" s="421">
        <v>319</v>
      </c>
      <c r="F24342" s="413">
        <v>177.16</v>
      </c>
      <c r="G24342" s="414">
        <f t="shared" si="760"/>
        <v>1.8006321968841725</v>
      </c>
      <c r="H24342" s="415">
        <f t="shared" si="761"/>
        <v>1.8006321968841725</v>
      </c>
    </row>
    <row r="24343" spans="1:8" ht="15" hidden="1" thickBot="1">
      <c r="A24343" s="409">
        <v>202212</v>
      </c>
      <c r="B24343" s="196" t="s">
        <v>621</v>
      </c>
      <c r="C24343" s="197" t="s">
        <v>480</v>
      </c>
      <c r="D24343" s="198" t="s">
        <v>337</v>
      </c>
      <c r="E24343" s="421">
        <v>126215</v>
      </c>
      <c r="F24343" s="413">
        <v>177.16</v>
      </c>
      <c r="G24343" s="414">
        <f t="shared" si="760"/>
        <v>712.43508692707155</v>
      </c>
      <c r="H24343" s="415">
        <f t="shared" si="761"/>
        <v>3.5621754346353578</v>
      </c>
    </row>
    <row r="24344" spans="1:8" ht="15" hidden="1" thickBot="1">
      <c r="A24344" s="409">
        <v>202212</v>
      </c>
      <c r="B24344" s="196" t="s">
        <v>622</v>
      </c>
      <c r="C24344" s="197" t="s">
        <v>480</v>
      </c>
      <c r="D24344" s="198" t="s">
        <v>339</v>
      </c>
      <c r="E24344" s="421">
        <v>631</v>
      </c>
      <c r="F24344" s="413">
        <v>177.16</v>
      </c>
      <c r="G24344" s="414">
        <f t="shared" si="760"/>
        <v>3.5617520885075638</v>
      </c>
      <c r="H24344" s="415">
        <f t="shared" si="761"/>
        <v>3.5617520885075638</v>
      </c>
    </row>
    <row r="24345" spans="1:8" ht="15" hidden="1" thickBot="1">
      <c r="A24345" s="409">
        <v>202212</v>
      </c>
      <c r="B24345" s="196" t="s">
        <v>623</v>
      </c>
      <c r="C24345" s="197" t="s">
        <v>480</v>
      </c>
      <c r="D24345" s="198" t="s">
        <v>624</v>
      </c>
      <c r="E24345" s="421">
        <v>106775</v>
      </c>
      <c r="F24345" s="413">
        <v>177.16</v>
      </c>
      <c r="G24345" s="414">
        <f t="shared" si="760"/>
        <v>602.70377060284488</v>
      </c>
      <c r="H24345" s="415" t="str">
        <f t="shared" si="761"/>
        <v>VER</v>
      </c>
    </row>
    <row r="24346" spans="1:8" ht="15" hidden="1" thickBot="1">
      <c r="A24346" s="409">
        <v>202212</v>
      </c>
      <c r="B24346" s="196" t="s">
        <v>625</v>
      </c>
      <c r="C24346" s="197" t="s">
        <v>480</v>
      </c>
      <c r="D24346" s="198" t="s">
        <v>337</v>
      </c>
      <c r="E24346" s="421">
        <v>102668</v>
      </c>
      <c r="F24346" s="413">
        <v>177.16</v>
      </c>
      <c r="G24346" s="414">
        <f t="shared" si="760"/>
        <v>579.52133664484086</v>
      </c>
      <c r="H24346" s="415">
        <f t="shared" si="761"/>
        <v>2.8976066832242044</v>
      </c>
    </row>
    <row r="24347" spans="1:8" ht="15" hidden="1" thickBot="1">
      <c r="A24347" s="409">
        <v>202212</v>
      </c>
      <c r="B24347" s="196" t="s">
        <v>626</v>
      </c>
      <c r="C24347" s="197" t="s">
        <v>480</v>
      </c>
      <c r="D24347" s="198" t="s">
        <v>339</v>
      </c>
      <c r="E24347" s="421">
        <v>513</v>
      </c>
      <c r="F24347" s="413">
        <v>177.16</v>
      </c>
      <c r="G24347" s="414">
        <f t="shared" si="760"/>
        <v>2.8956875141115375</v>
      </c>
      <c r="H24347" s="415">
        <f t="shared" si="761"/>
        <v>2.8956875141115375</v>
      </c>
    </row>
    <row r="24348" spans="1:8" ht="15" hidden="1" thickBot="1">
      <c r="A24348" s="409">
        <v>202212</v>
      </c>
      <c r="B24348" s="196" t="s">
        <v>627</v>
      </c>
      <c r="C24348" s="197" t="s">
        <v>480</v>
      </c>
      <c r="D24348" s="198" t="s">
        <v>337</v>
      </c>
      <c r="E24348" s="421">
        <v>102668</v>
      </c>
      <c r="F24348" s="413">
        <v>177.16</v>
      </c>
      <c r="G24348" s="414">
        <f t="shared" si="760"/>
        <v>579.52133664484086</v>
      </c>
      <c r="H24348" s="415">
        <f t="shared" si="761"/>
        <v>2.8976066832242044</v>
      </c>
    </row>
    <row r="24349" spans="1:8" ht="15" hidden="1" thickBot="1">
      <c r="A24349" s="409">
        <v>202212</v>
      </c>
      <c r="B24349" s="196" t="s">
        <v>628</v>
      </c>
      <c r="C24349" s="197" t="s">
        <v>480</v>
      </c>
      <c r="D24349" s="198" t="s">
        <v>339</v>
      </c>
      <c r="E24349" s="421">
        <v>513</v>
      </c>
      <c r="F24349" s="413">
        <v>177.16</v>
      </c>
      <c r="G24349" s="414">
        <f t="shared" si="760"/>
        <v>2.8956875141115375</v>
      </c>
      <c r="H24349" s="415">
        <f t="shared" si="761"/>
        <v>2.8956875141115375</v>
      </c>
    </row>
    <row r="24350" spans="1:8" ht="15" hidden="1" thickBot="1">
      <c r="A24350" s="409">
        <v>202212</v>
      </c>
      <c r="B24350" s="196" t="s">
        <v>629</v>
      </c>
      <c r="C24350" s="197" t="s">
        <v>480</v>
      </c>
      <c r="D24350" s="198" t="s">
        <v>337</v>
      </c>
      <c r="E24350" s="421">
        <v>154823</v>
      </c>
      <c r="F24350" s="413">
        <v>177.16</v>
      </c>
      <c r="G24350" s="414">
        <f t="shared" si="760"/>
        <v>873.91623391284713</v>
      </c>
      <c r="H24350" s="415">
        <f t="shared" si="761"/>
        <v>4.3695811695642357</v>
      </c>
    </row>
    <row r="24351" spans="1:8" ht="15" hidden="1" thickBot="1">
      <c r="A24351" s="409">
        <v>202212</v>
      </c>
      <c r="B24351" s="196" t="s">
        <v>630</v>
      </c>
      <c r="C24351" s="197" t="s">
        <v>480</v>
      </c>
      <c r="D24351" s="198" t="s">
        <v>337</v>
      </c>
      <c r="E24351" s="421">
        <v>125487</v>
      </c>
      <c r="F24351" s="413">
        <v>177.16</v>
      </c>
      <c r="G24351" s="414">
        <f t="shared" si="760"/>
        <v>708.32580717995029</v>
      </c>
      <c r="H24351" s="415">
        <f t="shared" si="761"/>
        <v>3.5416290358997515</v>
      </c>
    </row>
    <row r="24352" spans="1:8" ht="15" hidden="1" thickBot="1">
      <c r="A24352" s="409">
        <v>202212</v>
      </c>
      <c r="B24352" s="196" t="s">
        <v>631</v>
      </c>
      <c r="C24352" s="197" t="s">
        <v>480</v>
      </c>
      <c r="D24352" s="198" t="s">
        <v>339</v>
      </c>
      <c r="E24352" s="421">
        <v>627</v>
      </c>
      <c r="F24352" s="413">
        <v>177.16</v>
      </c>
      <c r="G24352" s="414">
        <f t="shared" si="760"/>
        <v>3.539173628358546</v>
      </c>
      <c r="H24352" s="415">
        <f t="shared" si="761"/>
        <v>3.539173628358546</v>
      </c>
    </row>
    <row r="24353" spans="1:8" ht="15" hidden="1" thickBot="1">
      <c r="A24353" s="409">
        <v>202212</v>
      </c>
      <c r="B24353" s="196" t="s">
        <v>632</v>
      </c>
      <c r="C24353" s="197" t="s">
        <v>480</v>
      </c>
      <c r="D24353" s="198" t="s">
        <v>337</v>
      </c>
      <c r="E24353" s="421">
        <v>155445</v>
      </c>
      <c r="F24353" s="413">
        <v>177.16</v>
      </c>
      <c r="G24353" s="414">
        <f t="shared" si="760"/>
        <v>877.42718446601941</v>
      </c>
      <c r="H24353" s="415">
        <f t="shared" si="761"/>
        <v>4.3871359223300974</v>
      </c>
    </row>
    <row r="24354" spans="1:8" ht="15" hidden="1" thickBot="1">
      <c r="A24354" s="409">
        <v>202212</v>
      </c>
      <c r="B24354" s="196" t="s">
        <v>633</v>
      </c>
      <c r="C24354" s="197" t="s">
        <v>480</v>
      </c>
      <c r="D24354" s="198" t="s">
        <v>339</v>
      </c>
      <c r="E24354" s="421">
        <v>777</v>
      </c>
      <c r="F24354" s="413">
        <v>177.16</v>
      </c>
      <c r="G24354" s="414">
        <f t="shared" si="760"/>
        <v>4.3858658839467148</v>
      </c>
      <c r="H24354" s="415">
        <f t="shared" si="761"/>
        <v>4.3858658839467148</v>
      </c>
    </row>
    <row r="24355" spans="1:8" ht="15" hidden="1" thickBot="1">
      <c r="A24355" s="409">
        <v>202212</v>
      </c>
      <c r="B24355" s="196" t="s">
        <v>634</v>
      </c>
      <c r="C24355" s="197" t="s">
        <v>480</v>
      </c>
      <c r="D24355" s="198" t="s">
        <v>337</v>
      </c>
      <c r="E24355" s="421">
        <v>102668</v>
      </c>
      <c r="F24355" s="413">
        <v>177.16</v>
      </c>
      <c r="G24355" s="414">
        <f t="shared" si="760"/>
        <v>579.52133664484086</v>
      </c>
      <c r="H24355" s="415">
        <f t="shared" si="761"/>
        <v>2.8976066832242044</v>
      </c>
    </row>
    <row r="24356" spans="1:8" ht="15" hidden="1" thickBot="1">
      <c r="A24356" s="409">
        <v>202212</v>
      </c>
      <c r="B24356" s="196" t="s">
        <v>635</v>
      </c>
      <c r="C24356" s="197" t="s">
        <v>480</v>
      </c>
      <c r="D24356" s="198" t="s">
        <v>339</v>
      </c>
      <c r="E24356" s="421">
        <v>513</v>
      </c>
      <c r="F24356" s="413">
        <v>177.16</v>
      </c>
      <c r="G24356" s="414">
        <f t="shared" si="760"/>
        <v>2.8956875141115375</v>
      </c>
      <c r="H24356" s="415">
        <f t="shared" si="761"/>
        <v>2.8956875141115375</v>
      </c>
    </row>
    <row r="24357" spans="1:8" ht="15" hidden="1" thickBot="1">
      <c r="A24357" s="409">
        <v>202212</v>
      </c>
      <c r="B24357" s="196" t="s">
        <v>636</v>
      </c>
      <c r="C24357" s="197" t="s">
        <v>480</v>
      </c>
      <c r="D24357" s="198" t="s">
        <v>337</v>
      </c>
      <c r="E24357" s="421">
        <v>102668</v>
      </c>
      <c r="F24357" s="413">
        <v>177.16</v>
      </c>
      <c r="G24357" s="414">
        <f t="shared" si="760"/>
        <v>579.52133664484086</v>
      </c>
      <c r="H24357" s="415">
        <f t="shared" si="761"/>
        <v>2.8976066832242044</v>
      </c>
    </row>
    <row r="24358" spans="1:8" ht="15" hidden="1" thickBot="1">
      <c r="A24358" s="409">
        <v>202212</v>
      </c>
      <c r="B24358" s="196" t="s">
        <v>637</v>
      </c>
      <c r="C24358" s="197" t="s">
        <v>480</v>
      </c>
      <c r="D24358" s="198" t="s">
        <v>337</v>
      </c>
      <c r="E24358" s="421">
        <v>105959</v>
      </c>
      <c r="F24358" s="413">
        <v>177.16</v>
      </c>
      <c r="G24358" s="414">
        <f t="shared" si="760"/>
        <v>598.09776473244528</v>
      </c>
      <c r="H24358" s="415">
        <f t="shared" si="761"/>
        <v>2.9904888236622265</v>
      </c>
    </row>
    <row r="24359" spans="1:8" ht="15" hidden="1" thickBot="1">
      <c r="A24359" s="409">
        <v>202212</v>
      </c>
      <c r="B24359" s="196" t="s">
        <v>638</v>
      </c>
      <c r="C24359" s="197" t="s">
        <v>480</v>
      </c>
      <c r="D24359" s="198" t="s">
        <v>337</v>
      </c>
      <c r="E24359" s="421">
        <v>57897</v>
      </c>
      <c r="F24359" s="413">
        <v>177.16</v>
      </c>
      <c r="G24359" s="414">
        <f t="shared" si="760"/>
        <v>326.80627681192141</v>
      </c>
      <c r="H24359" s="415">
        <f t="shared" si="761"/>
        <v>1.634031384059607</v>
      </c>
    </row>
    <row r="24360" spans="1:8" ht="15" hidden="1" thickBot="1">
      <c r="A24360" s="409">
        <v>202212</v>
      </c>
      <c r="B24360" s="196" t="s">
        <v>639</v>
      </c>
      <c r="C24360" s="197" t="s">
        <v>480</v>
      </c>
      <c r="D24360" s="198" t="s">
        <v>339</v>
      </c>
      <c r="E24360" s="421">
        <v>289</v>
      </c>
      <c r="F24360" s="413">
        <v>177.16</v>
      </c>
      <c r="G24360" s="414">
        <f t="shared" si="760"/>
        <v>1.6312937457665388</v>
      </c>
      <c r="H24360" s="415">
        <f t="shared" si="761"/>
        <v>1.6312937457665388</v>
      </c>
    </row>
    <row r="24361" spans="1:8" ht="15" hidden="1" thickBot="1">
      <c r="A24361" s="409">
        <v>202212</v>
      </c>
      <c r="B24361" s="196" t="s">
        <v>640</v>
      </c>
      <c r="C24361" s="197" t="s">
        <v>480</v>
      </c>
      <c r="D24361" s="198" t="s">
        <v>337</v>
      </c>
      <c r="E24361" s="421">
        <v>101661</v>
      </c>
      <c r="F24361" s="413">
        <v>177.16</v>
      </c>
      <c r="G24361" s="414">
        <f t="shared" si="760"/>
        <v>573.83720930232562</v>
      </c>
      <c r="H24361" s="415">
        <f t="shared" si="761"/>
        <v>2.8691860465116279</v>
      </c>
    </row>
    <row r="24362" spans="1:8" ht="15" hidden="1" thickBot="1">
      <c r="A24362" s="409">
        <v>202212</v>
      </c>
      <c r="B24362" s="196" t="s">
        <v>641</v>
      </c>
      <c r="C24362" s="197" t="s">
        <v>480</v>
      </c>
      <c r="D24362" s="198" t="s">
        <v>337</v>
      </c>
      <c r="E24362" s="421">
        <v>101661</v>
      </c>
      <c r="F24362" s="413">
        <v>177.16</v>
      </c>
      <c r="G24362" s="414">
        <f t="shared" si="760"/>
        <v>573.83720930232562</v>
      </c>
      <c r="H24362" s="415">
        <f t="shared" si="761"/>
        <v>2.8691860465116279</v>
      </c>
    </row>
    <row r="24363" spans="1:8" ht="15" hidden="1" thickBot="1">
      <c r="A24363" s="409">
        <v>202212</v>
      </c>
      <c r="B24363" s="196" t="s">
        <v>642</v>
      </c>
      <c r="C24363" s="197" t="s">
        <v>480</v>
      </c>
      <c r="D24363" s="198" t="s">
        <v>337</v>
      </c>
      <c r="E24363" s="421">
        <v>101661</v>
      </c>
      <c r="F24363" s="413">
        <v>177.16</v>
      </c>
      <c r="G24363" s="414">
        <f t="shared" si="760"/>
        <v>573.83720930232562</v>
      </c>
      <c r="H24363" s="415">
        <f t="shared" si="761"/>
        <v>2.8691860465116279</v>
      </c>
    </row>
    <row r="24364" spans="1:8" ht="15" hidden="1" thickBot="1">
      <c r="A24364" s="409">
        <v>202212</v>
      </c>
      <c r="B24364" s="196" t="s">
        <v>643</v>
      </c>
      <c r="C24364" s="197" t="s">
        <v>480</v>
      </c>
      <c r="D24364" s="198" t="s">
        <v>339</v>
      </c>
      <c r="E24364" s="421">
        <v>508</v>
      </c>
      <c r="F24364" s="413">
        <v>177.16</v>
      </c>
      <c r="G24364" s="414">
        <f t="shared" si="760"/>
        <v>2.8674644389252655</v>
      </c>
      <c r="H24364" s="415">
        <f t="shared" si="761"/>
        <v>2.8674644389252655</v>
      </c>
    </row>
    <row r="24365" spans="1:8" ht="15" hidden="1" thickBot="1">
      <c r="A24365" s="409">
        <v>202212</v>
      </c>
      <c r="B24365" s="196" t="s">
        <v>644</v>
      </c>
      <c r="C24365" s="197" t="s">
        <v>480</v>
      </c>
      <c r="D24365" s="198" t="s">
        <v>337</v>
      </c>
      <c r="E24365" s="421">
        <v>101661</v>
      </c>
      <c r="F24365" s="413">
        <v>177.16</v>
      </c>
      <c r="G24365" s="414">
        <f t="shared" si="760"/>
        <v>573.83720930232562</v>
      </c>
      <c r="H24365" s="415">
        <f t="shared" si="761"/>
        <v>2.8691860465116279</v>
      </c>
    </row>
    <row r="24366" spans="1:8" ht="15" hidden="1" thickBot="1">
      <c r="A24366" s="409">
        <v>202212</v>
      </c>
      <c r="B24366" s="196" t="s">
        <v>645</v>
      </c>
      <c r="C24366" s="197" t="s">
        <v>480</v>
      </c>
      <c r="D24366" s="198" t="s">
        <v>337</v>
      </c>
      <c r="E24366" s="421">
        <v>101661</v>
      </c>
      <c r="F24366" s="413">
        <v>177.16</v>
      </c>
      <c r="G24366" s="414">
        <f t="shared" si="760"/>
        <v>573.83720930232562</v>
      </c>
      <c r="H24366" s="415">
        <f t="shared" si="761"/>
        <v>2.8691860465116279</v>
      </c>
    </row>
    <row r="24367" spans="1:8" ht="15" hidden="1" thickBot="1">
      <c r="A24367" s="409">
        <v>202212</v>
      </c>
      <c r="B24367" s="196" t="s">
        <v>646</v>
      </c>
      <c r="C24367" s="197" t="s">
        <v>480</v>
      </c>
      <c r="D24367" s="198" t="s">
        <v>337</v>
      </c>
      <c r="E24367" s="421">
        <v>64640</v>
      </c>
      <c r="F24367" s="413">
        <v>177.16</v>
      </c>
      <c r="G24367" s="414">
        <f t="shared" si="760"/>
        <v>364.86791600812825</v>
      </c>
      <c r="H24367" s="415">
        <f t="shared" si="761"/>
        <v>1.8243395800406412</v>
      </c>
    </row>
    <row r="24368" spans="1:8" ht="15" hidden="1" thickBot="1">
      <c r="A24368" s="409">
        <v>202212</v>
      </c>
      <c r="B24368" s="196" t="s">
        <v>647</v>
      </c>
      <c r="C24368" s="197" t="s">
        <v>480</v>
      </c>
      <c r="D24368" s="198" t="s">
        <v>337</v>
      </c>
      <c r="E24368" s="421">
        <v>94399</v>
      </c>
      <c r="F24368" s="413">
        <v>177.16</v>
      </c>
      <c r="G24368" s="414">
        <f t="shared" si="760"/>
        <v>532.84601490178375</v>
      </c>
      <c r="H24368" s="415">
        <f t="shared" si="761"/>
        <v>2.6642300745089189</v>
      </c>
    </row>
    <row r="24369" spans="1:8" ht="15" hidden="1" thickBot="1">
      <c r="A24369" s="409">
        <v>202212</v>
      </c>
      <c r="B24369" s="196" t="s">
        <v>648</v>
      </c>
      <c r="C24369" s="197" t="s">
        <v>480</v>
      </c>
      <c r="D24369" s="198" t="s">
        <v>339</v>
      </c>
      <c r="E24369" s="421">
        <v>323</v>
      </c>
      <c r="F24369" s="413">
        <v>177.16</v>
      </c>
      <c r="G24369" s="414">
        <f t="shared" si="760"/>
        <v>1.8232106570331903</v>
      </c>
      <c r="H24369" s="415">
        <f t="shared" si="761"/>
        <v>1.8232106570331903</v>
      </c>
    </row>
    <row r="24370" spans="1:8" ht="15" hidden="1" thickBot="1">
      <c r="A24370" s="409">
        <v>202212</v>
      </c>
      <c r="B24370" s="196" t="s">
        <v>649</v>
      </c>
      <c r="C24370" s="197" t="s">
        <v>480</v>
      </c>
      <c r="D24370" s="198" t="s">
        <v>337</v>
      </c>
      <c r="E24370" s="421">
        <v>64640</v>
      </c>
      <c r="F24370" s="413">
        <v>177.16</v>
      </c>
      <c r="G24370" s="414">
        <f t="shared" si="760"/>
        <v>364.86791600812825</v>
      </c>
      <c r="H24370" s="415">
        <f t="shared" si="761"/>
        <v>1.8243395800406412</v>
      </c>
    </row>
    <row r="24371" spans="1:8" ht="15" hidden="1" thickBot="1">
      <c r="A24371" s="409">
        <v>202212</v>
      </c>
      <c r="B24371" s="196" t="s">
        <v>650</v>
      </c>
      <c r="C24371" s="197" t="s">
        <v>480</v>
      </c>
      <c r="D24371" s="198" t="s">
        <v>337</v>
      </c>
      <c r="E24371" s="421">
        <v>54489</v>
      </c>
      <c r="F24371" s="413">
        <v>177.16</v>
      </c>
      <c r="G24371" s="414">
        <f t="shared" si="760"/>
        <v>307.56942876495822</v>
      </c>
      <c r="H24371" s="415">
        <f t="shared" si="761"/>
        <v>1.5378471438247912</v>
      </c>
    </row>
    <row r="24372" spans="1:8" ht="15" hidden="1" thickBot="1">
      <c r="A24372" s="409">
        <v>202212</v>
      </c>
      <c r="B24372" s="196" t="s">
        <v>651</v>
      </c>
      <c r="C24372" s="197" t="s">
        <v>480</v>
      </c>
      <c r="D24372" s="198" t="s">
        <v>339</v>
      </c>
      <c r="E24372" s="421">
        <v>272</v>
      </c>
      <c r="F24372" s="413">
        <v>177.16</v>
      </c>
      <c r="G24372" s="414">
        <f t="shared" si="760"/>
        <v>1.5353352901332129</v>
      </c>
      <c r="H24372" s="415">
        <f t="shared" si="761"/>
        <v>1.5353352901332129</v>
      </c>
    </row>
    <row r="24373" spans="1:8" ht="15" hidden="1" thickBot="1">
      <c r="A24373" s="409">
        <v>202212</v>
      </c>
      <c r="B24373" s="196" t="s">
        <v>652</v>
      </c>
      <c r="C24373" s="197" t="s">
        <v>480</v>
      </c>
      <c r="D24373" s="198" t="s">
        <v>337</v>
      </c>
      <c r="E24373" s="421">
        <v>154894</v>
      </c>
      <c r="F24373" s="413">
        <v>177.16</v>
      </c>
      <c r="G24373" s="414">
        <f t="shared" si="760"/>
        <v>874.31700158049227</v>
      </c>
      <c r="H24373" s="415">
        <f t="shared" si="761"/>
        <v>4.3715850079024614</v>
      </c>
    </row>
    <row r="24374" spans="1:8" ht="15" hidden="1" thickBot="1">
      <c r="A24374" s="409">
        <v>202212</v>
      </c>
      <c r="B24374" s="196" t="s">
        <v>653</v>
      </c>
      <c r="C24374" s="197" t="s">
        <v>480</v>
      </c>
      <c r="D24374" s="198" t="s">
        <v>339</v>
      </c>
      <c r="E24374" s="421">
        <v>774</v>
      </c>
      <c r="F24374" s="413">
        <v>177.16</v>
      </c>
      <c r="G24374" s="414">
        <f t="shared" si="760"/>
        <v>4.3689320388349513</v>
      </c>
      <c r="H24374" s="415">
        <f t="shared" si="761"/>
        <v>4.3689320388349513</v>
      </c>
    </row>
    <row r="24375" spans="1:8" ht="15" hidden="1" thickBot="1">
      <c r="A24375" s="409">
        <v>202212</v>
      </c>
      <c r="B24375" s="196" t="s">
        <v>654</v>
      </c>
      <c r="C24375" s="197" t="s">
        <v>480</v>
      </c>
      <c r="D24375" s="198" t="s">
        <v>337</v>
      </c>
      <c r="E24375" s="421">
        <v>154894</v>
      </c>
      <c r="F24375" s="413">
        <v>177.16</v>
      </c>
      <c r="G24375" s="414">
        <f t="shared" si="760"/>
        <v>874.31700158049227</v>
      </c>
      <c r="H24375" s="415">
        <f t="shared" si="761"/>
        <v>4.3715850079024614</v>
      </c>
    </row>
    <row r="24376" spans="1:8" ht="15" hidden="1" thickBot="1">
      <c r="A24376" s="409">
        <v>202212</v>
      </c>
      <c r="B24376" s="196" t="s">
        <v>655</v>
      </c>
      <c r="C24376" s="197" t="s">
        <v>480</v>
      </c>
      <c r="D24376" s="198" t="s">
        <v>337</v>
      </c>
      <c r="E24376" s="421">
        <v>64640</v>
      </c>
      <c r="F24376" s="413">
        <v>177.16</v>
      </c>
      <c r="G24376" s="414">
        <f t="shared" si="760"/>
        <v>364.86791600812825</v>
      </c>
      <c r="H24376" s="415">
        <f t="shared" si="761"/>
        <v>1.8243395800406412</v>
      </c>
    </row>
    <row r="24377" spans="1:8" ht="15" hidden="1" thickBot="1">
      <c r="A24377" s="409">
        <v>202212</v>
      </c>
      <c r="B24377" s="196" t="s">
        <v>656</v>
      </c>
      <c r="C24377" s="197" t="s">
        <v>480</v>
      </c>
      <c r="D24377" s="198" t="s">
        <v>339</v>
      </c>
      <c r="E24377" s="421">
        <v>323</v>
      </c>
      <c r="F24377" s="413">
        <v>177.16</v>
      </c>
      <c r="G24377" s="414">
        <f t="shared" si="760"/>
        <v>1.8232106570331903</v>
      </c>
      <c r="H24377" s="415">
        <f t="shared" si="761"/>
        <v>1.8232106570331903</v>
      </c>
    </row>
    <row r="24378" spans="1:8" ht="15" hidden="1" thickBot="1">
      <c r="A24378" s="409">
        <v>202212</v>
      </c>
      <c r="B24378" s="196" t="s">
        <v>657</v>
      </c>
      <c r="C24378" s="197" t="s">
        <v>480</v>
      </c>
      <c r="D24378" s="198" t="s">
        <v>337</v>
      </c>
      <c r="E24378" s="421">
        <v>155976</v>
      </c>
      <c r="F24378" s="413">
        <v>177.16</v>
      </c>
      <c r="G24378" s="414">
        <f t="shared" si="760"/>
        <v>880.42447505080156</v>
      </c>
      <c r="H24378" s="415">
        <f t="shared" si="761"/>
        <v>4.4021223752540077</v>
      </c>
    </row>
    <row r="24379" spans="1:8" ht="15" hidden="1" thickBot="1">
      <c r="A24379" s="409">
        <v>202212</v>
      </c>
      <c r="B24379" s="196" t="s">
        <v>658</v>
      </c>
      <c r="C24379" s="197" t="s">
        <v>480</v>
      </c>
      <c r="D24379" s="198" t="s">
        <v>339</v>
      </c>
      <c r="E24379" s="421">
        <v>780</v>
      </c>
      <c r="F24379" s="413">
        <v>177.16</v>
      </c>
      <c r="G24379" s="414">
        <f t="shared" si="760"/>
        <v>4.4027997290584784</v>
      </c>
      <c r="H24379" s="415">
        <f t="shared" si="761"/>
        <v>4.4027997290584784</v>
      </c>
    </row>
    <row r="24380" spans="1:8" ht="15" hidden="1" thickBot="1">
      <c r="A24380" s="409">
        <v>202212</v>
      </c>
      <c r="B24380" s="196" t="s">
        <v>659</v>
      </c>
      <c r="C24380" s="197" t="s">
        <v>480</v>
      </c>
      <c r="D24380" s="198" t="s">
        <v>337</v>
      </c>
      <c r="E24380" s="421">
        <v>144968</v>
      </c>
      <c r="F24380" s="413">
        <v>177.16</v>
      </c>
      <c r="G24380" s="414">
        <f t="shared" si="760"/>
        <v>818.2885527207045</v>
      </c>
      <c r="H24380" s="415">
        <f t="shared" si="761"/>
        <v>4.0914427636035224</v>
      </c>
    </row>
    <row r="24381" spans="1:8" ht="15" hidden="1" thickBot="1">
      <c r="A24381" s="409">
        <v>202212</v>
      </c>
      <c r="B24381" s="196" t="s">
        <v>660</v>
      </c>
      <c r="C24381" s="197" t="s">
        <v>480</v>
      </c>
      <c r="D24381" s="198" t="s">
        <v>381</v>
      </c>
      <c r="E24381" s="421">
        <v>14823</v>
      </c>
      <c r="F24381" s="413">
        <v>177.16</v>
      </c>
      <c r="G24381" s="414">
        <f t="shared" si="760"/>
        <v>83.67012869722285</v>
      </c>
      <c r="H24381" s="415" t="str">
        <f t="shared" si="761"/>
        <v>VER</v>
      </c>
    </row>
    <row r="24382" spans="1:8" ht="15" hidden="1" thickBot="1">
      <c r="A24382" s="409">
        <v>202212</v>
      </c>
      <c r="B24382" s="196" t="s">
        <v>661</v>
      </c>
      <c r="C24382" s="197" t="s">
        <v>480</v>
      </c>
      <c r="D24382" s="198" t="s">
        <v>337</v>
      </c>
      <c r="E24382" s="421">
        <v>155976</v>
      </c>
      <c r="F24382" s="413">
        <v>177.16</v>
      </c>
      <c r="G24382" s="414">
        <f t="shared" si="760"/>
        <v>880.42447505080156</v>
      </c>
      <c r="H24382" s="415">
        <f t="shared" si="761"/>
        <v>4.4021223752540077</v>
      </c>
    </row>
    <row r="24383" spans="1:8" ht="15" hidden="1" thickBot="1">
      <c r="A24383" s="409">
        <v>202212</v>
      </c>
      <c r="B24383" s="196" t="s">
        <v>662</v>
      </c>
      <c r="C24383" s="197" t="s">
        <v>480</v>
      </c>
      <c r="D24383" s="198" t="s">
        <v>339</v>
      </c>
      <c r="E24383" s="421">
        <v>780</v>
      </c>
      <c r="F24383" s="413">
        <v>177.16</v>
      </c>
      <c r="G24383" s="414">
        <f t="shared" si="760"/>
        <v>4.4027997290584784</v>
      </c>
      <c r="H24383" s="415">
        <f t="shared" si="761"/>
        <v>4.4027997290584784</v>
      </c>
    </row>
    <row r="24384" spans="1:8" ht="15" hidden="1" thickBot="1">
      <c r="A24384" s="409">
        <v>202212</v>
      </c>
      <c r="B24384" s="196" t="s">
        <v>663</v>
      </c>
      <c r="C24384" s="197" t="s">
        <v>480</v>
      </c>
      <c r="D24384" s="198" t="s">
        <v>337</v>
      </c>
      <c r="E24384" s="421">
        <v>155976</v>
      </c>
      <c r="F24384" s="413">
        <v>177.16</v>
      </c>
      <c r="G24384" s="414">
        <f t="shared" si="760"/>
        <v>880.42447505080156</v>
      </c>
      <c r="H24384" s="415">
        <f t="shared" si="761"/>
        <v>4.4021223752540077</v>
      </c>
    </row>
    <row r="24385" spans="1:8" ht="15" hidden="1" thickBot="1">
      <c r="A24385" s="409">
        <v>202212</v>
      </c>
      <c r="B24385" s="196" t="s">
        <v>664</v>
      </c>
      <c r="C24385" s="197" t="s">
        <v>480</v>
      </c>
      <c r="D24385" s="198" t="s">
        <v>337</v>
      </c>
      <c r="E24385" s="421">
        <v>123493</v>
      </c>
      <c r="F24385" s="413">
        <v>177.16</v>
      </c>
      <c r="G24385" s="414">
        <f t="shared" si="760"/>
        <v>697.07044479566491</v>
      </c>
      <c r="H24385" s="415">
        <f t="shared" si="761"/>
        <v>3.4853522239783246</v>
      </c>
    </row>
    <row r="24386" spans="1:8" ht="15" hidden="1" thickBot="1">
      <c r="A24386" s="409">
        <v>202212</v>
      </c>
      <c r="B24386" s="196" t="s">
        <v>665</v>
      </c>
      <c r="C24386" s="197" t="s">
        <v>480</v>
      </c>
      <c r="D24386" s="198" t="s">
        <v>339</v>
      </c>
      <c r="E24386" s="421">
        <v>617</v>
      </c>
      <c r="F24386" s="413">
        <v>177.16</v>
      </c>
      <c r="G24386" s="414">
        <f t="shared" ref="G24386:G24449" si="762">+E24386/F24386</f>
        <v>3.4827274779860016</v>
      </c>
      <c r="H24386" s="415">
        <f t="shared" ref="H24386:H24449" si="763">IF(D24386="TB",G24386/200,IF(D24386="LT",G24386,"VER"))</f>
        <v>3.4827274779860016</v>
      </c>
    </row>
    <row r="24387" spans="1:8" ht="15" hidden="1" thickBot="1">
      <c r="A24387" s="409">
        <v>202212</v>
      </c>
      <c r="B24387" s="196" t="s">
        <v>666</v>
      </c>
      <c r="C24387" s="197" t="s">
        <v>480</v>
      </c>
      <c r="D24387" s="198" t="s">
        <v>337</v>
      </c>
      <c r="E24387" s="421">
        <v>155976</v>
      </c>
      <c r="F24387" s="413">
        <v>177.16</v>
      </c>
      <c r="G24387" s="414">
        <f t="shared" si="762"/>
        <v>880.42447505080156</v>
      </c>
      <c r="H24387" s="415">
        <f t="shared" si="763"/>
        <v>4.4021223752540077</v>
      </c>
    </row>
    <row r="24388" spans="1:8" ht="15" hidden="1" thickBot="1">
      <c r="A24388" s="409">
        <v>202212</v>
      </c>
      <c r="B24388" s="196" t="s">
        <v>667</v>
      </c>
      <c r="C24388" s="197" t="s">
        <v>480</v>
      </c>
      <c r="D24388" s="198" t="s">
        <v>350</v>
      </c>
      <c r="E24388" s="421">
        <v>0.01</v>
      </c>
      <c r="F24388" s="413">
        <v>177.16</v>
      </c>
      <c r="G24388" s="414">
        <f t="shared" si="762"/>
        <v>5.6446150372544597E-5</v>
      </c>
      <c r="H24388" s="415" t="str">
        <f t="shared" si="763"/>
        <v>VER</v>
      </c>
    </row>
    <row r="24389" spans="1:8" ht="15" hidden="1" thickBot="1">
      <c r="A24389" s="409">
        <v>202212</v>
      </c>
      <c r="B24389" s="196" t="s">
        <v>668</v>
      </c>
      <c r="C24389" s="197" t="s">
        <v>480</v>
      </c>
      <c r="D24389" s="198" t="s">
        <v>337</v>
      </c>
      <c r="E24389" s="421">
        <v>115004</v>
      </c>
      <c r="F24389" s="413">
        <v>177.16</v>
      </c>
      <c r="G24389" s="414">
        <f t="shared" si="762"/>
        <v>649.15330774441179</v>
      </c>
      <c r="H24389" s="415">
        <f t="shared" si="763"/>
        <v>3.2457665387220591</v>
      </c>
    </row>
    <row r="24390" spans="1:8" ht="15" hidden="1" thickBot="1">
      <c r="A24390" s="409">
        <v>202212</v>
      </c>
      <c r="B24390" s="196" t="s">
        <v>669</v>
      </c>
      <c r="C24390" s="197" t="s">
        <v>480</v>
      </c>
      <c r="D24390" s="198" t="s">
        <v>339</v>
      </c>
      <c r="E24390" s="421">
        <v>575</v>
      </c>
      <c r="F24390" s="413">
        <v>177.16</v>
      </c>
      <c r="G24390" s="414">
        <f t="shared" si="762"/>
        <v>3.2456536464213142</v>
      </c>
      <c r="H24390" s="415">
        <f t="shared" si="763"/>
        <v>3.2456536464213142</v>
      </c>
    </row>
    <row r="24391" spans="1:8" ht="15" hidden="1" thickBot="1">
      <c r="A24391" s="409">
        <v>202212</v>
      </c>
      <c r="B24391" s="196" t="s">
        <v>670</v>
      </c>
      <c r="C24391" s="197" t="s">
        <v>480</v>
      </c>
      <c r="D24391" s="198" t="s">
        <v>337</v>
      </c>
      <c r="E24391" s="421">
        <v>115004</v>
      </c>
      <c r="F24391" s="413">
        <v>177.16</v>
      </c>
      <c r="G24391" s="414">
        <f t="shared" si="762"/>
        <v>649.15330774441179</v>
      </c>
      <c r="H24391" s="415">
        <f t="shared" si="763"/>
        <v>3.2457665387220591</v>
      </c>
    </row>
    <row r="24392" spans="1:8" ht="15" hidden="1" thickBot="1">
      <c r="A24392" s="409">
        <v>202212</v>
      </c>
      <c r="B24392" s="196" t="s">
        <v>671</v>
      </c>
      <c r="C24392" s="197" t="s">
        <v>672</v>
      </c>
      <c r="D24392" s="198" t="s">
        <v>374</v>
      </c>
      <c r="E24392" s="421">
        <v>827</v>
      </c>
      <c r="F24392" s="413">
        <v>177.16</v>
      </c>
      <c r="G24392" s="414">
        <f t="shared" si="762"/>
        <v>4.6680966358094382</v>
      </c>
      <c r="H24392" s="415" t="str">
        <f t="shared" si="763"/>
        <v>VER</v>
      </c>
    </row>
    <row r="24393" spans="1:8" ht="15" hidden="1" thickBot="1">
      <c r="A24393" s="409">
        <v>202212</v>
      </c>
      <c r="B24393" s="196" t="s">
        <v>673</v>
      </c>
      <c r="C24393" s="197" t="s">
        <v>674</v>
      </c>
      <c r="D24393" s="198" t="s">
        <v>374</v>
      </c>
      <c r="E24393" s="421">
        <v>31</v>
      </c>
      <c r="F24393" s="413">
        <v>177.16</v>
      </c>
      <c r="G24393" s="414">
        <f t="shared" si="762"/>
        <v>0.17498306615488823</v>
      </c>
      <c r="H24393" s="415" t="str">
        <f t="shared" si="763"/>
        <v>VER</v>
      </c>
    </row>
    <row r="24394" spans="1:8" ht="15" hidden="1" thickBot="1">
      <c r="A24394" s="409">
        <v>202212</v>
      </c>
      <c r="B24394" s="196" t="s">
        <v>675</v>
      </c>
      <c r="C24394" s="197" t="s">
        <v>676</v>
      </c>
      <c r="D24394" s="198" t="s">
        <v>337</v>
      </c>
      <c r="E24394" s="421">
        <v>66922</v>
      </c>
      <c r="F24394" s="413">
        <v>177.16</v>
      </c>
      <c r="G24394" s="414">
        <f t="shared" si="762"/>
        <v>377.74892752314292</v>
      </c>
      <c r="H24394" s="415">
        <f t="shared" si="763"/>
        <v>1.8887446376157146</v>
      </c>
    </row>
    <row r="24395" spans="1:8" ht="15" hidden="1" thickBot="1">
      <c r="A24395" s="409">
        <v>202212</v>
      </c>
      <c r="B24395" s="196" t="s">
        <v>677</v>
      </c>
      <c r="C24395" s="197" t="s">
        <v>2639</v>
      </c>
      <c r="D24395" s="198" t="s">
        <v>339</v>
      </c>
      <c r="E24395" s="421">
        <v>335</v>
      </c>
      <c r="F24395" s="413">
        <v>177.16</v>
      </c>
      <c r="G24395" s="414">
        <f t="shared" si="762"/>
        <v>1.8909460374802438</v>
      </c>
      <c r="H24395" s="415">
        <f t="shared" si="763"/>
        <v>1.8909460374802438</v>
      </c>
    </row>
    <row r="24396" spans="1:8" ht="15" hidden="1" thickBot="1">
      <c r="A24396" s="409">
        <v>202212</v>
      </c>
      <c r="B24396" s="196" t="s">
        <v>678</v>
      </c>
      <c r="C24396" s="197" t="s">
        <v>679</v>
      </c>
      <c r="D24396" s="198" t="s">
        <v>337</v>
      </c>
      <c r="E24396" s="421">
        <v>45206</v>
      </c>
      <c r="F24396" s="413">
        <v>177.16</v>
      </c>
      <c r="G24396" s="414">
        <f t="shared" si="762"/>
        <v>255.17046737412508</v>
      </c>
      <c r="H24396" s="415">
        <f t="shared" si="763"/>
        <v>1.2758523368706254</v>
      </c>
    </row>
    <row r="24397" spans="1:8" ht="15" hidden="1" thickBot="1">
      <c r="A24397" s="409">
        <v>202212</v>
      </c>
      <c r="B24397" s="196" t="s">
        <v>680</v>
      </c>
      <c r="C24397" s="197" t="s">
        <v>679</v>
      </c>
      <c r="D24397" s="198" t="s">
        <v>339</v>
      </c>
      <c r="E24397" s="421">
        <v>226</v>
      </c>
      <c r="F24397" s="413">
        <v>177.16</v>
      </c>
      <c r="G24397" s="414">
        <f t="shared" si="762"/>
        <v>1.2756829984195077</v>
      </c>
      <c r="H24397" s="415">
        <f t="shared" si="763"/>
        <v>1.2756829984195077</v>
      </c>
    </row>
    <row r="24398" spans="1:8" ht="15" hidden="1" thickBot="1">
      <c r="A24398" s="409">
        <v>202212</v>
      </c>
      <c r="B24398" s="196" t="s">
        <v>681</v>
      </c>
      <c r="C24398" s="197" t="s">
        <v>388</v>
      </c>
      <c r="D24398" s="198" t="s">
        <v>337</v>
      </c>
      <c r="E24398" s="421">
        <v>137658</v>
      </c>
      <c r="F24398" s="413">
        <v>177.16</v>
      </c>
      <c r="G24398" s="414">
        <f t="shared" si="762"/>
        <v>777.02641679837438</v>
      </c>
      <c r="H24398" s="415">
        <f t="shared" si="763"/>
        <v>3.8851320839918717</v>
      </c>
    </row>
    <row r="24399" spans="1:8" ht="15" hidden="1" thickBot="1">
      <c r="A24399" s="409">
        <v>202212</v>
      </c>
      <c r="B24399" s="196" t="s">
        <v>682</v>
      </c>
      <c r="C24399" s="197" t="s">
        <v>388</v>
      </c>
      <c r="D24399" s="198" t="s">
        <v>339</v>
      </c>
      <c r="E24399" s="421">
        <v>688</v>
      </c>
      <c r="F24399" s="413">
        <v>177.16</v>
      </c>
      <c r="G24399" s="414">
        <f t="shared" si="762"/>
        <v>3.883495145631068</v>
      </c>
      <c r="H24399" s="415">
        <f t="shared" si="763"/>
        <v>3.883495145631068</v>
      </c>
    </row>
    <row r="24400" spans="1:8" ht="15" hidden="1" thickBot="1">
      <c r="A24400" s="409">
        <v>202212</v>
      </c>
      <c r="B24400" s="196" t="s">
        <v>683</v>
      </c>
      <c r="C24400" s="197" t="s">
        <v>388</v>
      </c>
      <c r="D24400" s="198" t="s">
        <v>337</v>
      </c>
      <c r="E24400" s="421">
        <v>137658</v>
      </c>
      <c r="F24400" s="413">
        <v>177.16</v>
      </c>
      <c r="G24400" s="414">
        <f t="shared" si="762"/>
        <v>777.02641679837438</v>
      </c>
      <c r="H24400" s="415">
        <f t="shared" si="763"/>
        <v>3.8851320839918717</v>
      </c>
    </row>
    <row r="24401" spans="1:8" ht="15" hidden="1" thickBot="1">
      <c r="A24401" s="409">
        <v>202212</v>
      </c>
      <c r="B24401" s="196" t="s">
        <v>684</v>
      </c>
      <c r="C24401" s="197" t="s">
        <v>388</v>
      </c>
      <c r="D24401" s="198" t="s">
        <v>339</v>
      </c>
      <c r="E24401" s="421">
        <v>763</v>
      </c>
      <c r="F24401" s="413">
        <v>177.16</v>
      </c>
      <c r="G24401" s="414">
        <f t="shared" si="762"/>
        <v>4.3068412734251522</v>
      </c>
      <c r="H24401" s="415">
        <f t="shared" si="763"/>
        <v>4.3068412734251522</v>
      </c>
    </row>
    <row r="24402" spans="1:8" ht="15" hidden="1" thickBot="1">
      <c r="A24402" s="409">
        <v>202212</v>
      </c>
      <c r="B24402" s="196" t="s">
        <v>685</v>
      </c>
      <c r="C24402" s="197" t="s">
        <v>388</v>
      </c>
      <c r="D24402" s="198" t="s">
        <v>339</v>
      </c>
      <c r="E24402" s="421">
        <v>763</v>
      </c>
      <c r="F24402" s="413">
        <v>177.16</v>
      </c>
      <c r="G24402" s="414">
        <f t="shared" si="762"/>
        <v>4.3068412734251522</v>
      </c>
      <c r="H24402" s="415">
        <f t="shared" si="763"/>
        <v>4.3068412734251522</v>
      </c>
    </row>
    <row r="24403" spans="1:8" ht="15" hidden="1" thickBot="1">
      <c r="A24403" s="409">
        <v>202212</v>
      </c>
      <c r="B24403" s="196" t="s">
        <v>686</v>
      </c>
      <c r="C24403" s="197" t="s">
        <v>388</v>
      </c>
      <c r="D24403" s="198" t="s">
        <v>339</v>
      </c>
      <c r="E24403" s="421">
        <v>419</v>
      </c>
      <c r="F24403" s="413">
        <v>177.16</v>
      </c>
      <c r="G24403" s="414">
        <f t="shared" si="762"/>
        <v>2.3650937006096187</v>
      </c>
      <c r="H24403" s="415">
        <f t="shared" si="763"/>
        <v>2.3650937006096187</v>
      </c>
    </row>
    <row r="24404" spans="1:8" ht="15" hidden="1" thickBot="1">
      <c r="A24404" s="409">
        <v>202212</v>
      </c>
      <c r="B24404" s="196" t="s">
        <v>687</v>
      </c>
      <c r="C24404" s="197" t="s">
        <v>388</v>
      </c>
      <c r="D24404" s="198" t="s">
        <v>337</v>
      </c>
      <c r="E24404" s="421">
        <v>128203</v>
      </c>
      <c r="F24404" s="413">
        <v>177.16</v>
      </c>
      <c r="G24404" s="414">
        <f t="shared" si="762"/>
        <v>723.65658162113345</v>
      </c>
      <c r="H24404" s="415">
        <f t="shared" si="763"/>
        <v>3.6182829081056673</v>
      </c>
    </row>
    <row r="24405" spans="1:8" ht="15" hidden="1" thickBot="1">
      <c r="A24405" s="409">
        <v>202212</v>
      </c>
      <c r="B24405" s="196" t="s">
        <v>688</v>
      </c>
      <c r="C24405" s="197" t="s">
        <v>2640</v>
      </c>
      <c r="D24405" s="198" t="s">
        <v>339</v>
      </c>
      <c r="E24405" s="421">
        <v>641</v>
      </c>
      <c r="F24405" s="413">
        <v>177.16</v>
      </c>
      <c r="G24405" s="414">
        <f t="shared" si="762"/>
        <v>3.6181982388801086</v>
      </c>
      <c r="H24405" s="415">
        <f t="shared" si="763"/>
        <v>3.6181982388801086</v>
      </c>
    </row>
    <row r="24406" spans="1:8" ht="15" hidden="1" thickBot="1">
      <c r="A24406" s="409">
        <v>202212</v>
      </c>
      <c r="B24406" s="196" t="s">
        <v>689</v>
      </c>
      <c r="C24406" s="197" t="s">
        <v>388</v>
      </c>
      <c r="D24406" s="198" t="s">
        <v>337</v>
      </c>
      <c r="E24406" s="421">
        <v>100160</v>
      </c>
      <c r="F24406" s="413">
        <v>177.16</v>
      </c>
      <c r="G24406" s="414">
        <f t="shared" si="762"/>
        <v>565.36464213140664</v>
      </c>
      <c r="H24406" s="415">
        <f t="shared" si="763"/>
        <v>2.8268232106570332</v>
      </c>
    </row>
    <row r="24407" spans="1:8" ht="15" hidden="1" thickBot="1">
      <c r="A24407" s="409">
        <v>202212</v>
      </c>
      <c r="B24407" s="196" t="s">
        <v>690</v>
      </c>
      <c r="C24407" s="197" t="s">
        <v>2641</v>
      </c>
      <c r="D24407" s="198" t="s">
        <v>339</v>
      </c>
      <c r="E24407" s="421">
        <v>489</v>
      </c>
      <c r="F24407" s="413">
        <v>177.16</v>
      </c>
      <c r="G24407" s="414">
        <f t="shared" si="762"/>
        <v>2.7602167532174304</v>
      </c>
      <c r="H24407" s="415">
        <f t="shared" si="763"/>
        <v>2.7602167532174304</v>
      </c>
    </row>
    <row r="24408" spans="1:8" ht="15" hidden="1" thickBot="1">
      <c r="A24408" s="409">
        <v>202212</v>
      </c>
      <c r="B24408" s="196" t="s">
        <v>691</v>
      </c>
      <c r="C24408" s="197" t="s">
        <v>388</v>
      </c>
      <c r="D24408" s="198" t="s">
        <v>337</v>
      </c>
      <c r="E24408" s="421">
        <v>116502</v>
      </c>
      <c r="F24408" s="413">
        <v>177.16</v>
      </c>
      <c r="G24408" s="414">
        <f t="shared" si="762"/>
        <v>657.60894107021898</v>
      </c>
      <c r="H24408" s="415">
        <f t="shared" si="763"/>
        <v>3.2880447053510951</v>
      </c>
    </row>
    <row r="24409" spans="1:8" ht="15" hidden="1" thickBot="1">
      <c r="A24409" s="409">
        <v>202212</v>
      </c>
      <c r="B24409" s="196" t="s">
        <v>692</v>
      </c>
      <c r="C24409" s="197" t="s">
        <v>388</v>
      </c>
      <c r="D24409" s="198" t="s">
        <v>339</v>
      </c>
      <c r="E24409" s="421">
        <v>500</v>
      </c>
      <c r="F24409" s="413">
        <v>177.16</v>
      </c>
      <c r="G24409" s="414">
        <f t="shared" si="762"/>
        <v>2.8223075186272295</v>
      </c>
      <c r="H24409" s="415">
        <f t="shared" si="763"/>
        <v>2.8223075186272295</v>
      </c>
    </row>
    <row r="24410" spans="1:8" ht="15" hidden="1" thickBot="1">
      <c r="A24410" s="409">
        <v>202212</v>
      </c>
      <c r="B24410" s="196" t="s">
        <v>693</v>
      </c>
      <c r="C24410" s="197" t="s">
        <v>388</v>
      </c>
      <c r="D24410" s="198" t="s">
        <v>337</v>
      </c>
      <c r="E24410" s="421">
        <v>24368</v>
      </c>
      <c r="F24410" s="413">
        <v>177.16</v>
      </c>
      <c r="G24410" s="414">
        <f t="shared" si="762"/>
        <v>137.54797922781665</v>
      </c>
      <c r="H24410" s="415">
        <f t="shared" si="763"/>
        <v>0.68773989613908326</v>
      </c>
    </row>
    <row r="24411" spans="1:8" ht="15" hidden="1" thickBot="1">
      <c r="A24411" s="409">
        <v>202212</v>
      </c>
      <c r="B24411" s="196" t="s">
        <v>694</v>
      </c>
      <c r="C24411" s="197" t="s">
        <v>388</v>
      </c>
      <c r="D24411" s="198" t="s">
        <v>339</v>
      </c>
      <c r="E24411" s="421">
        <v>122</v>
      </c>
      <c r="F24411" s="413">
        <v>177.16</v>
      </c>
      <c r="G24411" s="414">
        <f t="shared" si="762"/>
        <v>0.68864303454504405</v>
      </c>
      <c r="H24411" s="415">
        <f t="shared" si="763"/>
        <v>0.68864303454504405</v>
      </c>
    </row>
    <row r="24412" spans="1:8" ht="15" hidden="1" thickBot="1">
      <c r="A24412" s="409">
        <v>202212</v>
      </c>
      <c r="B24412" s="196" t="s">
        <v>695</v>
      </c>
      <c r="C24412" s="197" t="s">
        <v>388</v>
      </c>
      <c r="D24412" s="198" t="s">
        <v>337</v>
      </c>
      <c r="E24412" s="421">
        <v>89326</v>
      </c>
      <c r="F24412" s="413">
        <v>177.16</v>
      </c>
      <c r="G24412" s="414">
        <f t="shared" si="762"/>
        <v>504.21088281779186</v>
      </c>
      <c r="H24412" s="415">
        <f t="shared" si="763"/>
        <v>2.5210544140889595</v>
      </c>
    </row>
    <row r="24413" spans="1:8" ht="15" hidden="1" thickBot="1">
      <c r="A24413" s="409">
        <v>202212</v>
      </c>
      <c r="B24413" s="196" t="s">
        <v>696</v>
      </c>
      <c r="C24413" s="197" t="s">
        <v>388</v>
      </c>
      <c r="D24413" s="198" t="s">
        <v>339</v>
      </c>
      <c r="E24413" s="421">
        <v>500</v>
      </c>
      <c r="F24413" s="413">
        <v>177.16</v>
      </c>
      <c r="G24413" s="414">
        <f t="shared" si="762"/>
        <v>2.8223075186272295</v>
      </c>
      <c r="H24413" s="415">
        <f t="shared" si="763"/>
        <v>2.8223075186272295</v>
      </c>
    </row>
    <row r="24414" spans="1:8" ht="15" hidden="1" thickBot="1">
      <c r="A24414" s="409">
        <v>202212</v>
      </c>
      <c r="B24414" s="196" t="s">
        <v>697</v>
      </c>
      <c r="C24414" s="197" t="s">
        <v>388</v>
      </c>
      <c r="D24414" s="198" t="s">
        <v>337</v>
      </c>
      <c r="E24414" s="421">
        <v>91402</v>
      </c>
      <c r="F24414" s="413">
        <v>177.16</v>
      </c>
      <c r="G24414" s="414">
        <f t="shared" si="762"/>
        <v>515.92910363513204</v>
      </c>
      <c r="H24414" s="415">
        <f t="shared" si="763"/>
        <v>2.5796455181756603</v>
      </c>
    </row>
    <row r="24415" spans="1:8" ht="15" hidden="1" thickBot="1">
      <c r="A24415" s="409">
        <v>202212</v>
      </c>
      <c r="B24415" s="196" t="s">
        <v>698</v>
      </c>
      <c r="C24415" s="197" t="s">
        <v>388</v>
      </c>
      <c r="D24415" s="198" t="s">
        <v>337</v>
      </c>
      <c r="E24415" s="421">
        <v>139582</v>
      </c>
      <c r="F24415" s="413">
        <v>177.16</v>
      </c>
      <c r="G24415" s="414">
        <f t="shared" si="762"/>
        <v>787.88665613005196</v>
      </c>
      <c r="H24415" s="415">
        <f t="shared" si="763"/>
        <v>3.9394332806502597</v>
      </c>
    </row>
    <row r="24416" spans="1:8" ht="15" hidden="1" thickBot="1">
      <c r="A24416" s="409">
        <v>202212</v>
      </c>
      <c r="B24416" s="196" t="s">
        <v>699</v>
      </c>
      <c r="C24416" s="197" t="s">
        <v>388</v>
      </c>
      <c r="D24416" s="198" t="s">
        <v>339</v>
      </c>
      <c r="E24416" s="421">
        <v>698</v>
      </c>
      <c r="F24416" s="413">
        <v>177.16</v>
      </c>
      <c r="G24416" s="414">
        <f t="shared" si="762"/>
        <v>3.9399412960036124</v>
      </c>
      <c r="H24416" s="415">
        <f t="shared" si="763"/>
        <v>3.9399412960036124</v>
      </c>
    </row>
    <row r="24417" spans="1:8" ht="15" hidden="1" thickBot="1">
      <c r="A24417" s="409">
        <v>202212</v>
      </c>
      <c r="B24417" s="196" t="s">
        <v>700</v>
      </c>
      <c r="C24417" s="197" t="s">
        <v>388</v>
      </c>
      <c r="D24417" s="198" t="s">
        <v>337</v>
      </c>
      <c r="E24417" s="421">
        <v>91483</v>
      </c>
      <c r="F24417" s="413">
        <v>177.16</v>
      </c>
      <c r="G24417" s="414">
        <f t="shared" si="762"/>
        <v>516.38631745314967</v>
      </c>
      <c r="H24417" s="415">
        <f t="shared" si="763"/>
        <v>2.5819315872657485</v>
      </c>
    </row>
    <row r="24418" spans="1:8" ht="15" hidden="1" thickBot="1">
      <c r="A24418" s="409">
        <v>202212</v>
      </c>
      <c r="B24418" s="196" t="s">
        <v>701</v>
      </c>
      <c r="C24418" s="197" t="s">
        <v>388</v>
      </c>
      <c r="D24418" s="198" t="s">
        <v>337</v>
      </c>
      <c r="E24418" s="421">
        <v>133896</v>
      </c>
      <c r="F24418" s="413">
        <v>177.16</v>
      </c>
      <c r="G24418" s="414">
        <f t="shared" si="762"/>
        <v>755.79137502822311</v>
      </c>
      <c r="H24418" s="415">
        <f t="shared" si="763"/>
        <v>3.7789568751411156</v>
      </c>
    </row>
    <row r="24419" spans="1:8" ht="15" hidden="1" thickBot="1">
      <c r="A24419" s="409">
        <v>202212</v>
      </c>
      <c r="B24419" s="196" t="s">
        <v>702</v>
      </c>
      <c r="C24419" s="197" t="s">
        <v>388</v>
      </c>
      <c r="D24419" s="198" t="s">
        <v>339</v>
      </c>
      <c r="E24419" s="421">
        <v>669</v>
      </c>
      <c r="F24419" s="413">
        <v>177.16</v>
      </c>
      <c r="G24419" s="414">
        <f t="shared" si="762"/>
        <v>3.7762474599232334</v>
      </c>
      <c r="H24419" s="415">
        <f t="shared" si="763"/>
        <v>3.7762474599232334</v>
      </c>
    </row>
    <row r="24420" spans="1:8" ht="15" hidden="1" thickBot="1">
      <c r="A24420" s="409">
        <v>202212</v>
      </c>
      <c r="B24420" s="196" t="s">
        <v>703</v>
      </c>
      <c r="C24420" s="197" t="s">
        <v>388</v>
      </c>
      <c r="D24420" s="198" t="s">
        <v>337</v>
      </c>
      <c r="E24420" s="421">
        <v>118159</v>
      </c>
      <c r="F24420" s="413">
        <v>177.16</v>
      </c>
      <c r="G24420" s="414">
        <f t="shared" si="762"/>
        <v>666.96206818694964</v>
      </c>
      <c r="H24420" s="415">
        <f t="shared" si="763"/>
        <v>3.334810340934748</v>
      </c>
    </row>
    <row r="24421" spans="1:8" ht="15" hidden="1" thickBot="1">
      <c r="A24421" s="409">
        <v>202212</v>
      </c>
      <c r="B24421" s="196" t="s">
        <v>704</v>
      </c>
      <c r="C24421" s="197" t="s">
        <v>388</v>
      </c>
      <c r="D24421" s="198" t="s">
        <v>337</v>
      </c>
      <c r="E24421" s="421">
        <v>106414</v>
      </c>
      <c r="F24421" s="413">
        <v>177.16</v>
      </c>
      <c r="G24421" s="414">
        <f t="shared" si="762"/>
        <v>600.66606457439605</v>
      </c>
      <c r="H24421" s="415">
        <f t="shared" si="763"/>
        <v>3.0033303228719803</v>
      </c>
    </row>
    <row r="24422" spans="1:8" ht="15" hidden="1" thickBot="1">
      <c r="A24422" s="409">
        <v>202212</v>
      </c>
      <c r="B24422" s="196" t="s">
        <v>705</v>
      </c>
      <c r="C24422" s="197" t="s">
        <v>388</v>
      </c>
      <c r="D24422" s="198" t="s">
        <v>339</v>
      </c>
      <c r="E24422" s="421">
        <v>532</v>
      </c>
      <c r="F24422" s="413">
        <v>177.16</v>
      </c>
      <c r="G24422" s="414">
        <f t="shared" si="762"/>
        <v>3.0029351998193725</v>
      </c>
      <c r="H24422" s="415">
        <f t="shared" si="763"/>
        <v>3.0029351998193725</v>
      </c>
    </row>
    <row r="24423" spans="1:8" ht="15" hidden="1" thickBot="1">
      <c r="A24423" s="409">
        <v>202212</v>
      </c>
      <c r="B24423" s="196" t="s">
        <v>706</v>
      </c>
      <c r="C24423" s="197" t="s">
        <v>388</v>
      </c>
      <c r="D24423" s="198" t="s">
        <v>337</v>
      </c>
      <c r="E24423" s="421">
        <v>504464</v>
      </c>
      <c r="F24423" s="413">
        <v>177.16</v>
      </c>
      <c r="G24423" s="414">
        <f t="shared" si="762"/>
        <v>2847.5050801535335</v>
      </c>
      <c r="H24423" s="415">
        <f t="shared" si="763"/>
        <v>14.237525400767668</v>
      </c>
    </row>
    <row r="24424" spans="1:8" ht="15" hidden="1" thickBot="1">
      <c r="A24424" s="409">
        <v>202212</v>
      </c>
      <c r="B24424" s="196" t="s">
        <v>707</v>
      </c>
      <c r="C24424" s="197" t="s">
        <v>388</v>
      </c>
      <c r="D24424" s="198" t="s">
        <v>337</v>
      </c>
      <c r="E24424" s="421">
        <v>123211</v>
      </c>
      <c r="F24424" s="413">
        <v>177.16</v>
      </c>
      <c r="G24424" s="414">
        <f t="shared" si="762"/>
        <v>695.47866335515914</v>
      </c>
      <c r="H24424" s="415">
        <f t="shared" si="763"/>
        <v>3.4773933167757956</v>
      </c>
    </row>
    <row r="24425" spans="1:8" ht="15" hidden="1" thickBot="1">
      <c r="A24425" s="409">
        <v>202212</v>
      </c>
      <c r="B24425" s="196" t="s">
        <v>708</v>
      </c>
      <c r="C24425" s="197" t="s">
        <v>388</v>
      </c>
      <c r="D24425" s="198" t="s">
        <v>339</v>
      </c>
      <c r="E24425" s="421">
        <v>616</v>
      </c>
      <c r="F24425" s="413">
        <v>177.16</v>
      </c>
      <c r="G24425" s="414">
        <f t="shared" si="762"/>
        <v>3.4770828629487469</v>
      </c>
      <c r="H24425" s="415">
        <f t="shared" si="763"/>
        <v>3.4770828629487469</v>
      </c>
    </row>
    <row r="24426" spans="1:8" ht="15" hidden="1" thickBot="1">
      <c r="A24426" s="409">
        <v>202212</v>
      </c>
      <c r="B24426" s="196" t="s">
        <v>709</v>
      </c>
      <c r="C24426" s="197" t="s">
        <v>388</v>
      </c>
      <c r="D24426" s="198" t="s">
        <v>337</v>
      </c>
      <c r="E24426" s="421">
        <v>101919</v>
      </c>
      <c r="F24426" s="413">
        <v>177.16</v>
      </c>
      <c r="G24426" s="414">
        <f t="shared" si="762"/>
        <v>575.29351998193727</v>
      </c>
      <c r="H24426" s="415">
        <f t="shared" si="763"/>
        <v>2.8764675999096863</v>
      </c>
    </row>
    <row r="24427" spans="1:8" ht="15" hidden="1" thickBot="1">
      <c r="A24427" s="409">
        <v>202212</v>
      </c>
      <c r="B24427" s="196" t="s">
        <v>710</v>
      </c>
      <c r="C24427" s="197" t="s">
        <v>2642</v>
      </c>
      <c r="D24427" s="198" t="s">
        <v>339</v>
      </c>
      <c r="E24427" s="421">
        <v>509</v>
      </c>
      <c r="F24427" s="413">
        <v>177.16</v>
      </c>
      <c r="G24427" s="414">
        <f t="shared" si="762"/>
        <v>2.8731090539625197</v>
      </c>
      <c r="H24427" s="415">
        <f t="shared" si="763"/>
        <v>2.8731090539625197</v>
      </c>
    </row>
    <row r="24428" spans="1:8" ht="15" hidden="1" thickBot="1">
      <c r="A24428" s="409">
        <v>202212</v>
      </c>
      <c r="B24428" s="196" t="s">
        <v>711</v>
      </c>
      <c r="C24428" s="197" t="s">
        <v>388</v>
      </c>
      <c r="D24428" s="198" t="s">
        <v>337</v>
      </c>
      <c r="E24428" s="421">
        <v>147381</v>
      </c>
      <c r="F24428" s="413">
        <v>177.16</v>
      </c>
      <c r="G24428" s="414">
        <f t="shared" si="762"/>
        <v>831.90900880559946</v>
      </c>
      <c r="H24428" s="415">
        <f t="shared" si="763"/>
        <v>4.1595450440279969</v>
      </c>
    </row>
    <row r="24429" spans="1:8" ht="15" hidden="1" thickBot="1">
      <c r="A24429" s="409">
        <v>202212</v>
      </c>
      <c r="B24429" s="196" t="s">
        <v>712</v>
      </c>
      <c r="C24429" s="197" t="s">
        <v>388</v>
      </c>
      <c r="D24429" s="198" t="s">
        <v>339</v>
      </c>
      <c r="E24429" s="421">
        <v>737</v>
      </c>
      <c r="F24429" s="413">
        <v>177.16</v>
      </c>
      <c r="G24429" s="414">
        <f t="shared" si="762"/>
        <v>4.1600812824565363</v>
      </c>
      <c r="H24429" s="415">
        <f t="shared" si="763"/>
        <v>4.1600812824565363</v>
      </c>
    </row>
    <row r="24430" spans="1:8" ht="15" hidden="1" thickBot="1">
      <c r="A24430" s="409">
        <v>202212</v>
      </c>
      <c r="B24430" s="196" t="s">
        <v>713</v>
      </c>
      <c r="C24430" s="197" t="s">
        <v>388</v>
      </c>
      <c r="D24430" s="198" t="s">
        <v>374</v>
      </c>
      <c r="E24430" s="421">
        <v>0.01</v>
      </c>
      <c r="F24430" s="413">
        <v>177.16</v>
      </c>
      <c r="G24430" s="414">
        <f t="shared" si="762"/>
        <v>5.6446150372544597E-5</v>
      </c>
      <c r="H24430" s="415" t="str">
        <f t="shared" si="763"/>
        <v>VER</v>
      </c>
    </row>
    <row r="24431" spans="1:8" ht="15" hidden="1" thickBot="1">
      <c r="A24431" s="409">
        <v>202212</v>
      </c>
      <c r="B24431" s="196" t="s">
        <v>714</v>
      </c>
      <c r="C24431" s="197" t="s">
        <v>388</v>
      </c>
      <c r="D24431" s="198" t="s">
        <v>374</v>
      </c>
      <c r="E24431" s="421">
        <v>0.01</v>
      </c>
      <c r="F24431" s="413">
        <v>177.16</v>
      </c>
      <c r="G24431" s="414">
        <f t="shared" si="762"/>
        <v>5.6446150372544597E-5</v>
      </c>
      <c r="H24431" s="415" t="str">
        <f t="shared" si="763"/>
        <v>VER</v>
      </c>
    </row>
    <row r="24432" spans="1:8" ht="15" hidden="1" thickBot="1">
      <c r="A24432" s="409">
        <v>202212</v>
      </c>
      <c r="B24432" s="196" t="s">
        <v>715</v>
      </c>
      <c r="C24432" s="197" t="s">
        <v>388</v>
      </c>
      <c r="D24432" s="198" t="s">
        <v>374</v>
      </c>
      <c r="E24432" s="421">
        <v>0.01</v>
      </c>
      <c r="F24432" s="413">
        <v>177.16</v>
      </c>
      <c r="G24432" s="414">
        <f t="shared" si="762"/>
        <v>5.6446150372544597E-5</v>
      </c>
      <c r="H24432" s="415" t="str">
        <f t="shared" si="763"/>
        <v>VER</v>
      </c>
    </row>
    <row r="24433" spans="1:8" ht="15" hidden="1" thickBot="1">
      <c r="A24433" s="409">
        <v>202212</v>
      </c>
      <c r="B24433" s="196" t="s">
        <v>716</v>
      </c>
      <c r="C24433" s="197" t="s">
        <v>388</v>
      </c>
      <c r="D24433" s="198" t="s">
        <v>374</v>
      </c>
      <c r="E24433" s="421">
        <v>0.01</v>
      </c>
      <c r="F24433" s="413">
        <v>177.16</v>
      </c>
      <c r="G24433" s="414">
        <f t="shared" si="762"/>
        <v>5.6446150372544597E-5</v>
      </c>
      <c r="H24433" s="415" t="str">
        <f t="shared" si="763"/>
        <v>VER</v>
      </c>
    </row>
    <row r="24434" spans="1:8" ht="15" hidden="1" thickBot="1">
      <c r="A24434" s="409">
        <v>202212</v>
      </c>
      <c r="B24434" s="196" t="s">
        <v>717</v>
      </c>
      <c r="C24434" s="197" t="s">
        <v>388</v>
      </c>
      <c r="D24434" s="198" t="s">
        <v>337</v>
      </c>
      <c r="E24434" s="421">
        <v>99401</v>
      </c>
      <c r="F24434" s="413">
        <v>177.16</v>
      </c>
      <c r="G24434" s="414">
        <f t="shared" si="762"/>
        <v>561.08037931813055</v>
      </c>
      <c r="H24434" s="415">
        <f t="shared" si="763"/>
        <v>2.8054018965906526</v>
      </c>
    </row>
    <row r="24435" spans="1:8" ht="15" hidden="1" thickBot="1">
      <c r="A24435" s="409">
        <v>202212</v>
      </c>
      <c r="B24435" s="196" t="s">
        <v>718</v>
      </c>
      <c r="C24435" s="197" t="s">
        <v>388</v>
      </c>
      <c r="D24435" s="198" t="s">
        <v>339</v>
      </c>
      <c r="E24435" s="421">
        <v>497</v>
      </c>
      <c r="F24435" s="413">
        <v>177.16</v>
      </c>
      <c r="G24435" s="414">
        <f t="shared" si="762"/>
        <v>2.8053736735154664</v>
      </c>
      <c r="H24435" s="415">
        <f t="shared" si="763"/>
        <v>2.8053736735154664</v>
      </c>
    </row>
    <row r="24436" spans="1:8" ht="15" hidden="1" thickBot="1">
      <c r="A24436" s="409">
        <v>202212</v>
      </c>
      <c r="B24436" s="196" t="s">
        <v>719</v>
      </c>
      <c r="C24436" s="197" t="s">
        <v>388</v>
      </c>
      <c r="D24436" s="198" t="s">
        <v>337</v>
      </c>
      <c r="E24436" s="421">
        <v>324543</v>
      </c>
      <c r="F24436" s="413">
        <v>177.16</v>
      </c>
      <c r="G24436" s="414">
        <f t="shared" si="762"/>
        <v>1831.920298035674</v>
      </c>
      <c r="H24436" s="415">
        <f t="shared" si="763"/>
        <v>9.1596014901783693</v>
      </c>
    </row>
    <row r="24437" spans="1:8" ht="15" hidden="1" thickBot="1">
      <c r="A24437" s="409">
        <v>202212</v>
      </c>
      <c r="B24437" s="196" t="s">
        <v>720</v>
      </c>
      <c r="C24437" s="197" t="s">
        <v>388</v>
      </c>
      <c r="D24437" s="198" t="s">
        <v>339</v>
      </c>
      <c r="E24437" s="421">
        <v>1623</v>
      </c>
      <c r="F24437" s="413">
        <v>177.16</v>
      </c>
      <c r="G24437" s="414">
        <f t="shared" si="762"/>
        <v>9.1612102054639877</v>
      </c>
      <c r="H24437" s="415">
        <f t="shared" si="763"/>
        <v>9.1612102054639877</v>
      </c>
    </row>
    <row r="24438" spans="1:8" ht="15" hidden="1" thickBot="1">
      <c r="A24438" s="409">
        <v>202212</v>
      </c>
      <c r="B24438" s="196" t="s">
        <v>721</v>
      </c>
      <c r="C24438" s="197" t="s">
        <v>388</v>
      </c>
      <c r="D24438" s="198" t="s">
        <v>337</v>
      </c>
      <c r="E24438" s="421">
        <v>113387</v>
      </c>
      <c r="F24438" s="413">
        <v>177.16</v>
      </c>
      <c r="G24438" s="414">
        <f t="shared" si="762"/>
        <v>640.02596522917133</v>
      </c>
      <c r="H24438" s="415">
        <f t="shared" si="763"/>
        <v>3.2001298261458566</v>
      </c>
    </row>
    <row r="24439" spans="1:8" ht="15" hidden="1" thickBot="1">
      <c r="A24439" s="409">
        <v>202212</v>
      </c>
      <c r="B24439" s="196" t="s">
        <v>722</v>
      </c>
      <c r="C24439" s="197" t="s">
        <v>388</v>
      </c>
      <c r="D24439" s="198" t="s">
        <v>339</v>
      </c>
      <c r="E24439" s="421">
        <v>567</v>
      </c>
      <c r="F24439" s="413">
        <v>177.16</v>
      </c>
      <c r="G24439" s="414">
        <f t="shared" si="762"/>
        <v>3.2004967261232786</v>
      </c>
      <c r="H24439" s="415">
        <f t="shared" si="763"/>
        <v>3.2004967261232786</v>
      </c>
    </row>
    <row r="24440" spans="1:8" ht="15" hidden="1" thickBot="1">
      <c r="A24440" s="409">
        <v>202212</v>
      </c>
      <c r="B24440" s="196" t="s">
        <v>723</v>
      </c>
      <c r="C24440" s="197" t="s">
        <v>388</v>
      </c>
      <c r="D24440" s="198" t="s">
        <v>337</v>
      </c>
      <c r="E24440" s="421">
        <v>100185</v>
      </c>
      <c r="F24440" s="413">
        <v>177.16</v>
      </c>
      <c r="G24440" s="414">
        <f t="shared" si="762"/>
        <v>565.50575750733799</v>
      </c>
      <c r="H24440" s="415">
        <f t="shared" si="763"/>
        <v>2.8275287875366901</v>
      </c>
    </row>
    <row r="24441" spans="1:8" ht="15" hidden="1" thickBot="1">
      <c r="A24441" s="409">
        <v>202212</v>
      </c>
      <c r="B24441" s="196" t="s">
        <v>724</v>
      </c>
      <c r="C24441" s="197" t="s">
        <v>388</v>
      </c>
      <c r="D24441" s="198" t="s">
        <v>337</v>
      </c>
      <c r="E24441" s="421">
        <v>129309</v>
      </c>
      <c r="F24441" s="413">
        <v>177.16</v>
      </c>
      <c r="G24441" s="414">
        <f t="shared" si="762"/>
        <v>729.89952585233686</v>
      </c>
      <c r="H24441" s="415">
        <f t="shared" si="763"/>
        <v>3.6494976292616843</v>
      </c>
    </row>
    <row r="24442" spans="1:8" ht="15" hidden="1" thickBot="1">
      <c r="A24442" s="409">
        <v>202212</v>
      </c>
      <c r="B24442" s="196" t="s">
        <v>725</v>
      </c>
      <c r="C24442" s="197" t="s">
        <v>2643</v>
      </c>
      <c r="D24442" s="198" t="s">
        <v>339</v>
      </c>
      <c r="E24442" s="421">
        <v>646</v>
      </c>
      <c r="F24442" s="413">
        <v>177.16</v>
      </c>
      <c r="G24442" s="414">
        <f t="shared" si="762"/>
        <v>3.6464213140663806</v>
      </c>
      <c r="H24442" s="415">
        <f t="shared" si="763"/>
        <v>3.6464213140663806</v>
      </c>
    </row>
    <row r="24443" spans="1:8" ht="15" hidden="1" thickBot="1">
      <c r="A24443" s="409">
        <v>202212</v>
      </c>
      <c r="B24443" s="196" t="s">
        <v>726</v>
      </c>
      <c r="C24443" s="197" t="s">
        <v>388</v>
      </c>
      <c r="D24443" s="198" t="s">
        <v>337</v>
      </c>
      <c r="E24443" s="421">
        <v>113387</v>
      </c>
      <c r="F24443" s="413">
        <v>177.16</v>
      </c>
      <c r="G24443" s="414">
        <f t="shared" si="762"/>
        <v>640.02596522917133</v>
      </c>
      <c r="H24443" s="415">
        <f t="shared" si="763"/>
        <v>3.2001298261458566</v>
      </c>
    </row>
    <row r="24444" spans="1:8" ht="15" hidden="1" thickBot="1">
      <c r="A24444" s="409">
        <v>202212</v>
      </c>
      <c r="B24444" s="196" t="s">
        <v>727</v>
      </c>
      <c r="C24444" s="197" t="s">
        <v>2644</v>
      </c>
      <c r="D24444" s="198" t="s">
        <v>339</v>
      </c>
      <c r="E24444" s="421">
        <v>567</v>
      </c>
      <c r="F24444" s="413">
        <v>177.16</v>
      </c>
      <c r="G24444" s="414">
        <f t="shared" si="762"/>
        <v>3.2004967261232786</v>
      </c>
      <c r="H24444" s="415">
        <f t="shared" si="763"/>
        <v>3.2004967261232786</v>
      </c>
    </row>
    <row r="24445" spans="1:8" ht="15" hidden="1" thickBot="1">
      <c r="A24445" s="409">
        <v>202212</v>
      </c>
      <c r="B24445" s="196" t="s">
        <v>728</v>
      </c>
      <c r="C24445" s="197" t="s">
        <v>388</v>
      </c>
      <c r="D24445" s="198" t="s">
        <v>337</v>
      </c>
      <c r="E24445" s="421">
        <v>120949</v>
      </c>
      <c r="F24445" s="413">
        <v>177.16</v>
      </c>
      <c r="G24445" s="414">
        <f t="shared" si="762"/>
        <v>682.71054414088962</v>
      </c>
      <c r="H24445" s="415">
        <f t="shared" si="763"/>
        <v>3.4135527207044483</v>
      </c>
    </row>
    <row r="24446" spans="1:8" ht="15" hidden="1" thickBot="1">
      <c r="A24446" s="409">
        <v>202212</v>
      </c>
      <c r="B24446" s="196" t="s">
        <v>729</v>
      </c>
      <c r="C24446" s="197" t="s">
        <v>388</v>
      </c>
      <c r="D24446" s="198" t="s">
        <v>337</v>
      </c>
      <c r="E24446" s="421">
        <v>120754</v>
      </c>
      <c r="F24446" s="413">
        <v>177.16</v>
      </c>
      <c r="G24446" s="414">
        <f t="shared" si="762"/>
        <v>681.60984420862496</v>
      </c>
      <c r="H24446" s="415">
        <f t="shared" si="763"/>
        <v>3.4080492210431248</v>
      </c>
    </row>
    <row r="24447" spans="1:8" ht="15" hidden="1" thickBot="1">
      <c r="A24447" s="409">
        <v>202212</v>
      </c>
      <c r="B24447" s="196" t="s">
        <v>730</v>
      </c>
      <c r="C24447" s="197" t="s">
        <v>388</v>
      </c>
      <c r="D24447" s="198" t="s">
        <v>337</v>
      </c>
      <c r="E24447" s="421">
        <v>81826</v>
      </c>
      <c r="F24447" s="413">
        <v>177.16</v>
      </c>
      <c r="G24447" s="414">
        <f t="shared" si="762"/>
        <v>461.87627003838338</v>
      </c>
      <c r="H24447" s="415">
        <f t="shared" si="763"/>
        <v>2.3093813501919169</v>
      </c>
    </row>
    <row r="24448" spans="1:8" ht="15" hidden="1" thickBot="1">
      <c r="A24448" s="409">
        <v>202212</v>
      </c>
      <c r="B24448" s="196" t="s">
        <v>731</v>
      </c>
      <c r="C24448" s="197" t="s">
        <v>388</v>
      </c>
      <c r="D24448" s="198" t="s">
        <v>339</v>
      </c>
      <c r="E24448" s="421">
        <v>409</v>
      </c>
      <c r="F24448" s="413">
        <v>177.16</v>
      </c>
      <c r="G24448" s="414">
        <f t="shared" si="762"/>
        <v>2.3086475502370738</v>
      </c>
      <c r="H24448" s="415">
        <f t="shared" si="763"/>
        <v>2.3086475502370738</v>
      </c>
    </row>
    <row r="24449" spans="1:8" ht="15" hidden="1" thickBot="1">
      <c r="A24449" s="409">
        <v>202212</v>
      </c>
      <c r="B24449" s="196" t="s">
        <v>732</v>
      </c>
      <c r="C24449" s="197" t="s">
        <v>2645</v>
      </c>
      <c r="D24449" s="198" t="s">
        <v>337</v>
      </c>
      <c r="E24449" s="421">
        <v>113192</v>
      </c>
      <c r="F24449" s="413">
        <v>177.16</v>
      </c>
      <c r="G24449" s="414">
        <f t="shared" si="762"/>
        <v>638.92526529690679</v>
      </c>
      <c r="H24449" s="415">
        <f t="shared" si="763"/>
        <v>3.194626326484534</v>
      </c>
    </row>
    <row r="24450" spans="1:8" ht="15" hidden="1" thickBot="1">
      <c r="A24450" s="409">
        <v>202212</v>
      </c>
      <c r="B24450" s="196" t="s">
        <v>733</v>
      </c>
      <c r="C24450" s="197" t="s">
        <v>2646</v>
      </c>
      <c r="D24450" s="198" t="s">
        <v>339</v>
      </c>
      <c r="E24450" s="421">
        <v>566</v>
      </c>
      <c r="F24450" s="413">
        <v>177.16</v>
      </c>
      <c r="G24450" s="414">
        <f t="shared" ref="G24450:G24513" si="764">+E24450/F24450</f>
        <v>3.194852111086024</v>
      </c>
      <c r="H24450" s="415">
        <f t="shared" ref="H24450:H24513" si="765">IF(D24450="TB",G24450/200,IF(D24450="LT",G24450,"VER"))</f>
        <v>3.194852111086024</v>
      </c>
    </row>
    <row r="24451" spans="1:8" ht="15" hidden="1" thickBot="1">
      <c r="A24451" s="409">
        <v>202212</v>
      </c>
      <c r="B24451" s="196" t="s">
        <v>734</v>
      </c>
      <c r="C24451" s="197" t="s">
        <v>388</v>
      </c>
      <c r="D24451" s="198" t="s">
        <v>337</v>
      </c>
      <c r="E24451" s="421">
        <v>75697</v>
      </c>
      <c r="F24451" s="413">
        <v>177.16</v>
      </c>
      <c r="G24451" s="414">
        <f t="shared" si="764"/>
        <v>427.28042447505084</v>
      </c>
      <c r="H24451" s="415">
        <f t="shared" si="765"/>
        <v>2.1364021223752543</v>
      </c>
    </row>
    <row r="24452" spans="1:8" ht="15" hidden="1" thickBot="1">
      <c r="A24452" s="409">
        <v>202212</v>
      </c>
      <c r="B24452" s="196" t="s">
        <v>735</v>
      </c>
      <c r="C24452" s="197" t="s">
        <v>388</v>
      </c>
      <c r="D24452" s="198" t="s">
        <v>339</v>
      </c>
      <c r="E24452" s="421">
        <v>378</v>
      </c>
      <c r="F24452" s="413">
        <v>177.16</v>
      </c>
      <c r="G24452" s="414">
        <f t="shared" si="764"/>
        <v>2.1336644840821855</v>
      </c>
      <c r="H24452" s="415">
        <f t="shared" si="765"/>
        <v>2.1336644840821855</v>
      </c>
    </row>
    <row r="24453" spans="1:8" ht="15" hidden="1" thickBot="1">
      <c r="A24453" s="409">
        <v>202212</v>
      </c>
      <c r="B24453" s="196" t="s">
        <v>736</v>
      </c>
      <c r="C24453" s="197" t="s">
        <v>388</v>
      </c>
      <c r="D24453" s="198" t="s">
        <v>337</v>
      </c>
      <c r="E24453" s="421">
        <v>133896</v>
      </c>
      <c r="F24453" s="413">
        <v>177.16</v>
      </c>
      <c r="G24453" s="414">
        <f t="shared" si="764"/>
        <v>755.79137502822311</v>
      </c>
      <c r="H24453" s="415">
        <f t="shared" si="765"/>
        <v>3.7789568751411156</v>
      </c>
    </row>
    <row r="24454" spans="1:8" ht="15" hidden="1" thickBot="1">
      <c r="A24454" s="409">
        <v>202212</v>
      </c>
      <c r="B24454" s="196" t="s">
        <v>18</v>
      </c>
      <c r="C24454" s="197" t="s">
        <v>388</v>
      </c>
      <c r="D24454" s="198" t="s">
        <v>337</v>
      </c>
      <c r="E24454" s="421">
        <v>79123</v>
      </c>
      <c r="F24454" s="413">
        <v>177.16</v>
      </c>
      <c r="G24454" s="414">
        <f t="shared" si="764"/>
        <v>446.61887559268456</v>
      </c>
      <c r="H24454" s="415">
        <f t="shared" si="765"/>
        <v>2.2330943779634227</v>
      </c>
    </row>
    <row r="24455" spans="1:8" ht="15" hidden="1" thickBot="1">
      <c r="A24455" s="409">
        <v>202212</v>
      </c>
      <c r="B24455" s="196" t="s">
        <v>2647</v>
      </c>
      <c r="C24455" s="197" t="s">
        <v>2648</v>
      </c>
      <c r="D24455" s="198" t="s">
        <v>337</v>
      </c>
      <c r="E24455" s="421">
        <v>172447</v>
      </c>
      <c r="F24455" s="413">
        <v>177.16</v>
      </c>
      <c r="G24455" s="414">
        <f t="shared" si="764"/>
        <v>973.39692932941978</v>
      </c>
      <c r="H24455" s="415">
        <f t="shared" si="765"/>
        <v>4.866984646647099</v>
      </c>
    </row>
    <row r="24456" spans="1:8" ht="15" hidden="1" thickBot="1">
      <c r="A24456" s="409">
        <v>202212</v>
      </c>
      <c r="B24456" s="196" t="s">
        <v>2649</v>
      </c>
      <c r="C24456" s="197" t="s">
        <v>2650</v>
      </c>
      <c r="D24456" s="198" t="s">
        <v>339</v>
      </c>
      <c r="E24456" s="421">
        <v>862</v>
      </c>
      <c r="F24456" s="413">
        <v>177.16</v>
      </c>
      <c r="G24456" s="414">
        <f t="shared" si="764"/>
        <v>4.8656581621133439</v>
      </c>
      <c r="H24456" s="415">
        <f t="shared" si="765"/>
        <v>4.8656581621133439</v>
      </c>
    </row>
    <row r="24457" spans="1:8" ht="15" hidden="1" thickBot="1">
      <c r="A24457" s="409">
        <v>202212</v>
      </c>
      <c r="B24457" s="196" t="s">
        <v>737</v>
      </c>
      <c r="C24457" s="197" t="s">
        <v>2651</v>
      </c>
      <c r="D24457" s="198" t="s">
        <v>339</v>
      </c>
      <c r="E24457" s="421">
        <v>396</v>
      </c>
      <c r="F24457" s="413">
        <v>177.16</v>
      </c>
      <c r="G24457" s="414">
        <f t="shared" si="764"/>
        <v>2.2352675547527658</v>
      </c>
      <c r="H24457" s="415">
        <f t="shared" si="765"/>
        <v>2.2352675547527658</v>
      </c>
    </row>
    <row r="24458" spans="1:8" ht="15" hidden="1" thickBot="1">
      <c r="A24458" s="409">
        <v>202212</v>
      </c>
      <c r="B24458" s="196" t="s">
        <v>19</v>
      </c>
      <c r="C24458" s="197" t="s">
        <v>2782</v>
      </c>
      <c r="D24458" s="198" t="s">
        <v>374</v>
      </c>
      <c r="E24458" s="421">
        <v>1151.8900000000001</v>
      </c>
      <c r="F24458" s="413">
        <v>177.16</v>
      </c>
      <c r="G24458" s="414">
        <f t="shared" si="764"/>
        <v>6.5019756152630395</v>
      </c>
      <c r="H24458" s="415" t="str">
        <f t="shared" si="765"/>
        <v>VER</v>
      </c>
    </row>
    <row r="24459" spans="1:8" ht="15" hidden="1" thickBot="1">
      <c r="A24459" s="409">
        <v>202212</v>
      </c>
      <c r="B24459" s="196" t="s">
        <v>738</v>
      </c>
      <c r="C24459" s="197" t="s">
        <v>388</v>
      </c>
      <c r="D24459" s="198" t="s">
        <v>337</v>
      </c>
      <c r="E24459" s="421">
        <v>121540</v>
      </c>
      <c r="F24459" s="413">
        <v>177.16</v>
      </c>
      <c r="G24459" s="414">
        <f t="shared" si="764"/>
        <v>686.04651162790697</v>
      </c>
      <c r="H24459" s="415">
        <f t="shared" si="765"/>
        <v>3.4302325581395348</v>
      </c>
    </row>
    <row r="24460" spans="1:8" ht="15" hidden="1" thickBot="1">
      <c r="A24460" s="409">
        <v>202212</v>
      </c>
      <c r="B24460" s="196" t="s">
        <v>739</v>
      </c>
      <c r="C24460" s="197" t="s">
        <v>388</v>
      </c>
      <c r="D24460" s="198" t="s">
        <v>337</v>
      </c>
      <c r="E24460" s="421">
        <v>121621</v>
      </c>
      <c r="F24460" s="413">
        <v>177.16</v>
      </c>
      <c r="G24460" s="414">
        <f t="shared" si="764"/>
        <v>686.5037254459246</v>
      </c>
      <c r="H24460" s="415">
        <f t="shared" si="765"/>
        <v>3.4325186272296229</v>
      </c>
    </row>
    <row r="24461" spans="1:8" ht="15" hidden="1" thickBot="1">
      <c r="A24461" s="409">
        <v>202212</v>
      </c>
      <c r="B24461" s="196" t="s">
        <v>740</v>
      </c>
      <c r="C24461" s="197" t="s">
        <v>388</v>
      </c>
      <c r="D24461" s="198" t="s">
        <v>337</v>
      </c>
      <c r="E24461" s="421">
        <v>121621</v>
      </c>
      <c r="F24461" s="413">
        <v>177.16</v>
      </c>
      <c r="G24461" s="414">
        <f t="shared" si="764"/>
        <v>686.5037254459246</v>
      </c>
      <c r="H24461" s="415">
        <f t="shared" si="765"/>
        <v>3.4325186272296229</v>
      </c>
    </row>
    <row r="24462" spans="1:8" ht="15" hidden="1" thickBot="1">
      <c r="A24462" s="409">
        <v>202212</v>
      </c>
      <c r="B24462" s="196" t="s">
        <v>741</v>
      </c>
      <c r="C24462" s="197" t="s">
        <v>388</v>
      </c>
      <c r="D24462" s="198" t="s">
        <v>337</v>
      </c>
      <c r="E24462" s="421">
        <v>102713</v>
      </c>
      <c r="F24462" s="413">
        <v>177.16</v>
      </c>
      <c r="G24462" s="414">
        <f t="shared" si="764"/>
        <v>579.77534432151731</v>
      </c>
      <c r="H24462" s="415">
        <f t="shared" si="765"/>
        <v>2.8988767216075866</v>
      </c>
    </row>
    <row r="24463" spans="1:8" ht="15" hidden="1" thickBot="1">
      <c r="A24463" s="409">
        <v>202212</v>
      </c>
      <c r="B24463" s="196" t="s">
        <v>742</v>
      </c>
      <c r="C24463" s="197" t="s">
        <v>388</v>
      </c>
      <c r="D24463" s="198" t="s">
        <v>337</v>
      </c>
      <c r="E24463" s="421">
        <v>127251</v>
      </c>
      <c r="F24463" s="413">
        <v>177.16</v>
      </c>
      <c r="G24463" s="414">
        <f t="shared" si="764"/>
        <v>718.28290810566716</v>
      </c>
      <c r="H24463" s="415">
        <f t="shared" si="765"/>
        <v>3.5914145405283358</v>
      </c>
    </row>
    <row r="24464" spans="1:8" ht="15" hidden="1" thickBot="1">
      <c r="A24464" s="409">
        <v>202212</v>
      </c>
      <c r="B24464" s="196" t="s">
        <v>743</v>
      </c>
      <c r="C24464" s="197" t="s">
        <v>388</v>
      </c>
      <c r="D24464" s="198" t="s">
        <v>339</v>
      </c>
      <c r="E24464" s="421">
        <v>636</v>
      </c>
      <c r="F24464" s="413">
        <v>177.16</v>
      </c>
      <c r="G24464" s="414">
        <f t="shared" si="764"/>
        <v>3.5899751636938362</v>
      </c>
      <c r="H24464" s="415">
        <f t="shared" si="765"/>
        <v>3.5899751636938362</v>
      </c>
    </row>
    <row r="24465" spans="1:8" ht="15" hidden="1" thickBot="1">
      <c r="A24465" s="409">
        <v>202212</v>
      </c>
      <c r="B24465" s="196" t="s">
        <v>744</v>
      </c>
      <c r="C24465" s="197" t="s">
        <v>388</v>
      </c>
      <c r="D24465" s="198" t="s">
        <v>337</v>
      </c>
      <c r="E24465" s="421">
        <v>139980</v>
      </c>
      <c r="F24465" s="413">
        <v>177.16</v>
      </c>
      <c r="G24465" s="414">
        <f t="shared" si="764"/>
        <v>790.13321291487921</v>
      </c>
      <c r="H24465" s="415">
        <f t="shared" si="765"/>
        <v>3.9506660645743961</v>
      </c>
    </row>
    <row r="24466" spans="1:8" ht="15" hidden="1" thickBot="1">
      <c r="A24466" s="409">
        <v>202212</v>
      </c>
      <c r="B24466" s="196" t="s">
        <v>745</v>
      </c>
      <c r="C24466" s="197" t="s">
        <v>2652</v>
      </c>
      <c r="D24466" s="198" t="s">
        <v>339</v>
      </c>
      <c r="E24466" s="421">
        <v>700</v>
      </c>
      <c r="F24466" s="413">
        <v>177.16</v>
      </c>
      <c r="G24466" s="414">
        <f t="shared" si="764"/>
        <v>3.9512305260781218</v>
      </c>
      <c r="H24466" s="415">
        <f t="shared" si="765"/>
        <v>3.9512305260781218</v>
      </c>
    </row>
    <row r="24467" spans="1:8" ht="15" hidden="1" thickBot="1">
      <c r="A24467" s="409">
        <v>202212</v>
      </c>
      <c r="B24467" s="196" t="s">
        <v>746</v>
      </c>
      <c r="C24467" s="197" t="s">
        <v>388</v>
      </c>
      <c r="D24467" s="198" t="s">
        <v>337</v>
      </c>
      <c r="E24467" s="421">
        <v>72401</v>
      </c>
      <c r="F24467" s="413">
        <v>177.16</v>
      </c>
      <c r="G24467" s="414">
        <f t="shared" si="764"/>
        <v>408.67577331226011</v>
      </c>
      <c r="H24467" s="415">
        <f t="shared" si="765"/>
        <v>2.0433788665613006</v>
      </c>
    </row>
    <row r="24468" spans="1:8" ht="15" hidden="1" thickBot="1">
      <c r="A24468" s="409">
        <v>202212</v>
      </c>
      <c r="B24468" s="196" t="s">
        <v>747</v>
      </c>
      <c r="C24468" s="197" t="s">
        <v>2642</v>
      </c>
      <c r="D24468" s="198" t="s">
        <v>339</v>
      </c>
      <c r="E24468" s="421">
        <v>362</v>
      </c>
      <c r="F24468" s="413">
        <v>177.16</v>
      </c>
      <c r="G24468" s="414">
        <f t="shared" si="764"/>
        <v>2.0433506434861144</v>
      </c>
      <c r="H24468" s="415">
        <f t="shared" si="765"/>
        <v>2.0433506434861144</v>
      </c>
    </row>
    <row r="24469" spans="1:8" ht="15" hidden="1" thickBot="1">
      <c r="A24469" s="409">
        <v>202212</v>
      </c>
      <c r="B24469" s="196" t="s">
        <v>748</v>
      </c>
      <c r="C24469" s="197" t="s">
        <v>388</v>
      </c>
      <c r="D24469" s="198" t="s">
        <v>337</v>
      </c>
      <c r="E24469" s="421">
        <v>146247</v>
      </c>
      <c r="F24469" s="413">
        <v>177.16</v>
      </c>
      <c r="G24469" s="414">
        <f t="shared" si="764"/>
        <v>825.5080153533529</v>
      </c>
      <c r="H24469" s="415">
        <f t="shared" si="765"/>
        <v>4.1275400767667643</v>
      </c>
    </row>
    <row r="24470" spans="1:8" ht="15" hidden="1" thickBot="1">
      <c r="A24470" s="409">
        <v>202212</v>
      </c>
      <c r="B24470" s="196" t="s">
        <v>749</v>
      </c>
      <c r="C24470" s="197" t="s">
        <v>388</v>
      </c>
      <c r="D24470" s="198" t="s">
        <v>339</v>
      </c>
      <c r="E24470" s="421">
        <v>731</v>
      </c>
      <c r="F24470" s="413">
        <v>177.16</v>
      </c>
      <c r="G24470" s="414">
        <f t="shared" si="764"/>
        <v>4.1262135922330101</v>
      </c>
      <c r="H24470" s="415">
        <f t="shared" si="765"/>
        <v>4.1262135922330101</v>
      </c>
    </row>
    <row r="24471" spans="1:8" ht="15" hidden="1" thickBot="1">
      <c r="A24471" s="409">
        <v>202212</v>
      </c>
      <c r="B24471" s="196" t="s">
        <v>750</v>
      </c>
      <c r="C24471" s="197" t="s">
        <v>388</v>
      </c>
      <c r="D24471" s="198" t="s">
        <v>337</v>
      </c>
      <c r="E24471" s="421">
        <v>145836</v>
      </c>
      <c r="F24471" s="413">
        <v>177.16</v>
      </c>
      <c r="G24471" s="414">
        <f t="shared" si="764"/>
        <v>823.18807857304137</v>
      </c>
      <c r="H24471" s="415">
        <f t="shared" si="765"/>
        <v>4.1159403928652072</v>
      </c>
    </row>
    <row r="24472" spans="1:8" ht="15" hidden="1" thickBot="1">
      <c r="A24472" s="409">
        <v>202212</v>
      </c>
      <c r="B24472" s="196" t="s">
        <v>751</v>
      </c>
      <c r="C24472" s="197" t="s">
        <v>388</v>
      </c>
      <c r="D24472" s="198" t="s">
        <v>337</v>
      </c>
      <c r="E24472" s="421">
        <v>142340</v>
      </c>
      <c r="F24472" s="413">
        <v>177.16</v>
      </c>
      <c r="G24472" s="414">
        <f t="shared" si="764"/>
        <v>803.45450440279978</v>
      </c>
      <c r="H24472" s="415">
        <f t="shared" si="765"/>
        <v>4.0172725220139993</v>
      </c>
    </row>
    <row r="24473" spans="1:8" ht="15" hidden="1" thickBot="1">
      <c r="A24473" s="409">
        <v>202212</v>
      </c>
      <c r="B24473" s="196" t="s">
        <v>752</v>
      </c>
      <c r="C24473" s="197" t="s">
        <v>388</v>
      </c>
      <c r="D24473" s="198" t="s">
        <v>339</v>
      </c>
      <c r="E24473" s="421">
        <v>712</v>
      </c>
      <c r="F24473" s="413">
        <v>177.16</v>
      </c>
      <c r="G24473" s="414">
        <f t="shared" si="764"/>
        <v>4.0189659065251755</v>
      </c>
      <c r="H24473" s="415">
        <f t="shared" si="765"/>
        <v>4.0189659065251755</v>
      </c>
    </row>
    <row r="24474" spans="1:8" ht="15" hidden="1" thickBot="1">
      <c r="A24474" s="409">
        <v>202212</v>
      </c>
      <c r="B24474" s="196" t="s">
        <v>753</v>
      </c>
      <c r="C24474" s="197" t="s">
        <v>388</v>
      </c>
      <c r="D24474" s="198" t="s">
        <v>337</v>
      </c>
      <c r="E24474" s="421">
        <v>118040</v>
      </c>
      <c r="F24474" s="413">
        <v>177.16</v>
      </c>
      <c r="G24474" s="414">
        <f t="shared" si="764"/>
        <v>666.29035899751636</v>
      </c>
      <c r="H24474" s="415">
        <f t="shared" si="765"/>
        <v>3.3314517949875819</v>
      </c>
    </row>
    <row r="24475" spans="1:8" ht="15" hidden="1" thickBot="1">
      <c r="A24475" s="409">
        <v>202212</v>
      </c>
      <c r="B24475" s="196" t="s">
        <v>754</v>
      </c>
      <c r="C24475" s="197" t="s">
        <v>388</v>
      </c>
      <c r="D24475" s="198" t="s">
        <v>339</v>
      </c>
      <c r="E24475" s="421">
        <v>590</v>
      </c>
      <c r="F24475" s="413">
        <v>177.16</v>
      </c>
      <c r="G24475" s="414">
        <f t="shared" si="764"/>
        <v>3.330322871980131</v>
      </c>
      <c r="H24475" s="415">
        <f t="shared" si="765"/>
        <v>3.330322871980131</v>
      </c>
    </row>
    <row r="24476" spans="1:8" ht="15" hidden="1" thickBot="1">
      <c r="A24476" s="409">
        <v>202212</v>
      </c>
      <c r="B24476" s="196" t="s">
        <v>755</v>
      </c>
      <c r="C24476" s="197" t="s">
        <v>388</v>
      </c>
      <c r="D24476" s="198" t="s">
        <v>337</v>
      </c>
      <c r="E24476" s="421">
        <v>121540</v>
      </c>
      <c r="F24476" s="413">
        <v>177.16</v>
      </c>
      <c r="G24476" s="414">
        <f t="shared" si="764"/>
        <v>686.04651162790697</v>
      </c>
      <c r="H24476" s="415">
        <f t="shared" si="765"/>
        <v>3.4302325581395348</v>
      </c>
    </row>
    <row r="24477" spans="1:8" ht="15" hidden="1" thickBot="1">
      <c r="A24477" s="409">
        <v>202212</v>
      </c>
      <c r="B24477" s="196" t="s">
        <v>756</v>
      </c>
      <c r="C24477" s="197" t="s">
        <v>388</v>
      </c>
      <c r="D24477" s="198" t="s">
        <v>339</v>
      </c>
      <c r="E24477" s="421">
        <v>608</v>
      </c>
      <c r="F24477" s="413">
        <v>177.16</v>
      </c>
      <c r="G24477" s="414">
        <f t="shared" si="764"/>
        <v>3.4319259426507114</v>
      </c>
      <c r="H24477" s="415">
        <f t="shared" si="765"/>
        <v>3.4319259426507114</v>
      </c>
    </row>
    <row r="24478" spans="1:8" ht="15" hidden="1" thickBot="1">
      <c r="A24478" s="409">
        <v>202212</v>
      </c>
      <c r="B24478" s="196" t="s">
        <v>2791</v>
      </c>
      <c r="C24478" s="197" t="s">
        <v>2792</v>
      </c>
      <c r="D24478" s="198" t="s">
        <v>337</v>
      </c>
      <c r="E24478" s="421">
        <v>147746</v>
      </c>
      <c r="F24478" s="413">
        <v>177.16</v>
      </c>
      <c r="G24478" s="414">
        <f t="shared" si="764"/>
        <v>833.96929329419731</v>
      </c>
      <c r="H24478" s="415">
        <f t="shared" si="765"/>
        <v>4.1698464664709869</v>
      </c>
    </row>
    <row r="24479" spans="1:8" ht="15" hidden="1" thickBot="1">
      <c r="A24479" s="409">
        <v>202212</v>
      </c>
      <c r="B24479" s="196" t="s">
        <v>2793</v>
      </c>
      <c r="C24479" s="197" t="s">
        <v>2794</v>
      </c>
      <c r="D24479" s="198" t="s">
        <v>339</v>
      </c>
      <c r="E24479" s="421">
        <v>739</v>
      </c>
      <c r="F24479" s="413">
        <v>177.16</v>
      </c>
      <c r="G24479" s="414">
        <f t="shared" si="764"/>
        <v>4.1713705125310456</v>
      </c>
      <c r="H24479" s="415">
        <f t="shared" si="765"/>
        <v>4.1713705125310456</v>
      </c>
    </row>
    <row r="24480" spans="1:8" ht="15" hidden="1" thickBot="1">
      <c r="A24480" s="409">
        <v>202212</v>
      </c>
      <c r="B24480" s="196" t="s">
        <v>2653</v>
      </c>
      <c r="C24480" s="197" t="s">
        <v>2654</v>
      </c>
      <c r="D24480" s="198" t="s">
        <v>337</v>
      </c>
      <c r="E24480" s="421">
        <v>121540</v>
      </c>
      <c r="F24480" s="413">
        <v>177.16</v>
      </c>
      <c r="G24480" s="414">
        <f t="shared" si="764"/>
        <v>686.04651162790697</v>
      </c>
      <c r="H24480" s="415">
        <f t="shared" si="765"/>
        <v>3.4302325581395348</v>
      </c>
    </row>
    <row r="24481" spans="1:8" ht="15" hidden="1" thickBot="1">
      <c r="A24481" s="409">
        <v>202212</v>
      </c>
      <c r="B24481" s="196" t="s">
        <v>2655</v>
      </c>
      <c r="C24481" s="197" t="s">
        <v>2656</v>
      </c>
      <c r="D24481" s="198" t="s">
        <v>339</v>
      </c>
      <c r="E24481" s="421">
        <v>608</v>
      </c>
      <c r="F24481" s="413">
        <v>177.16</v>
      </c>
      <c r="G24481" s="414">
        <f t="shared" si="764"/>
        <v>3.4319259426507114</v>
      </c>
      <c r="H24481" s="415">
        <f t="shared" si="765"/>
        <v>3.4319259426507114</v>
      </c>
    </row>
    <row r="24482" spans="1:8" ht="15" hidden="1" thickBot="1">
      <c r="A24482" s="409">
        <v>202212</v>
      </c>
      <c r="B24482" s="196" t="s">
        <v>757</v>
      </c>
      <c r="C24482" s="197" t="s">
        <v>2657</v>
      </c>
      <c r="D24482" s="198" t="s">
        <v>374</v>
      </c>
      <c r="E24482" s="421">
        <v>163</v>
      </c>
      <c r="F24482" s="413">
        <v>177.16</v>
      </c>
      <c r="G24482" s="414">
        <f t="shared" si="764"/>
        <v>0.92007225107247692</v>
      </c>
      <c r="H24482" s="415" t="str">
        <f t="shared" si="765"/>
        <v>VER</v>
      </c>
    </row>
    <row r="24483" spans="1:8" ht="15" hidden="1" thickBot="1">
      <c r="A24483" s="409">
        <v>202212</v>
      </c>
      <c r="B24483" s="196" t="s">
        <v>758</v>
      </c>
      <c r="C24483" s="197" t="s">
        <v>388</v>
      </c>
      <c r="D24483" s="198" t="s">
        <v>337</v>
      </c>
      <c r="E24483" s="421">
        <v>7560</v>
      </c>
      <c r="F24483" s="413">
        <v>177.16</v>
      </c>
      <c r="G24483" s="414">
        <f t="shared" si="764"/>
        <v>42.673289681643716</v>
      </c>
      <c r="H24483" s="415">
        <f t="shared" si="765"/>
        <v>0.21336644840821858</v>
      </c>
    </row>
    <row r="24484" spans="1:8" ht="15" hidden="1" thickBot="1">
      <c r="A24484" s="409">
        <v>202212</v>
      </c>
      <c r="B24484" s="196" t="s">
        <v>759</v>
      </c>
      <c r="C24484" s="197" t="s">
        <v>388</v>
      </c>
      <c r="D24484" s="198" t="s">
        <v>337</v>
      </c>
      <c r="E24484" s="421">
        <v>91483</v>
      </c>
      <c r="F24484" s="413">
        <v>177.16</v>
      </c>
      <c r="G24484" s="414">
        <f t="shared" si="764"/>
        <v>516.38631745314967</v>
      </c>
      <c r="H24484" s="415">
        <f t="shared" si="765"/>
        <v>2.5819315872657485</v>
      </c>
    </row>
    <row r="24485" spans="1:8" ht="15" hidden="1" thickBot="1">
      <c r="A24485" s="409">
        <v>202212</v>
      </c>
      <c r="B24485" s="196" t="s">
        <v>760</v>
      </c>
      <c r="C24485" s="197" t="s">
        <v>388</v>
      </c>
      <c r="D24485" s="198" t="s">
        <v>337</v>
      </c>
      <c r="E24485" s="421">
        <v>91483</v>
      </c>
      <c r="F24485" s="413">
        <v>177.16</v>
      </c>
      <c r="G24485" s="414">
        <f t="shared" si="764"/>
        <v>516.38631745314967</v>
      </c>
      <c r="H24485" s="415">
        <f t="shared" si="765"/>
        <v>2.5819315872657485</v>
      </c>
    </row>
    <row r="24486" spans="1:8" ht="15" hidden="1" thickBot="1">
      <c r="A24486" s="409">
        <v>202212</v>
      </c>
      <c r="B24486" s="196" t="s">
        <v>761</v>
      </c>
      <c r="C24486" s="197" t="s">
        <v>388</v>
      </c>
      <c r="D24486" s="198" t="s">
        <v>337</v>
      </c>
      <c r="E24486" s="421">
        <v>120949</v>
      </c>
      <c r="F24486" s="413">
        <v>177.16</v>
      </c>
      <c r="G24486" s="414">
        <f t="shared" si="764"/>
        <v>682.71054414088962</v>
      </c>
      <c r="H24486" s="415">
        <f t="shared" si="765"/>
        <v>3.4135527207044483</v>
      </c>
    </row>
    <row r="24487" spans="1:8" ht="15" hidden="1" thickBot="1">
      <c r="A24487" s="409">
        <v>202212</v>
      </c>
      <c r="B24487" s="196" t="s">
        <v>762</v>
      </c>
      <c r="C24487" s="197" t="s">
        <v>388</v>
      </c>
      <c r="D24487" s="198" t="s">
        <v>337</v>
      </c>
      <c r="E24487" s="421">
        <v>84275</v>
      </c>
      <c r="F24487" s="413">
        <v>177.16</v>
      </c>
      <c r="G24487" s="414">
        <f t="shared" si="764"/>
        <v>475.69993226461958</v>
      </c>
      <c r="H24487" s="415">
        <f t="shared" si="765"/>
        <v>2.3784996613230978</v>
      </c>
    </row>
    <row r="24488" spans="1:8" ht="15" hidden="1" thickBot="1">
      <c r="A24488" s="409">
        <v>202212</v>
      </c>
      <c r="B24488" s="196" t="s">
        <v>763</v>
      </c>
      <c r="C24488" s="197" t="s">
        <v>388</v>
      </c>
      <c r="D24488" s="198" t="s">
        <v>337</v>
      </c>
      <c r="E24488" s="421">
        <v>69020</v>
      </c>
      <c r="F24488" s="413">
        <v>177.16</v>
      </c>
      <c r="G24488" s="414">
        <f t="shared" si="764"/>
        <v>389.59132987130278</v>
      </c>
      <c r="H24488" s="415">
        <f t="shared" si="765"/>
        <v>1.9479566493565139</v>
      </c>
    </row>
    <row r="24489" spans="1:8" ht="15" hidden="1" thickBot="1">
      <c r="A24489" s="409">
        <v>202212</v>
      </c>
      <c r="B24489" s="196" t="s">
        <v>764</v>
      </c>
      <c r="C24489" s="197" t="s">
        <v>388</v>
      </c>
      <c r="D24489" s="198" t="s">
        <v>339</v>
      </c>
      <c r="E24489" s="421">
        <v>697</v>
      </c>
      <c r="F24489" s="413">
        <v>177.16</v>
      </c>
      <c r="G24489" s="414">
        <f t="shared" si="764"/>
        <v>3.9342966809663582</v>
      </c>
      <c r="H24489" s="415">
        <f t="shared" si="765"/>
        <v>3.9342966809663582</v>
      </c>
    </row>
    <row r="24490" spans="1:8" ht="15" hidden="1" thickBot="1">
      <c r="A24490" s="409">
        <v>202212</v>
      </c>
      <c r="B24490" s="196" t="s">
        <v>765</v>
      </c>
      <c r="C24490" s="197" t="s">
        <v>388</v>
      </c>
      <c r="D24490" s="198" t="s">
        <v>337</v>
      </c>
      <c r="E24490" s="421">
        <v>69020</v>
      </c>
      <c r="F24490" s="413">
        <v>177.16</v>
      </c>
      <c r="G24490" s="414">
        <f t="shared" si="764"/>
        <v>389.59132987130278</v>
      </c>
      <c r="H24490" s="415">
        <f t="shared" si="765"/>
        <v>1.9479566493565139</v>
      </c>
    </row>
    <row r="24491" spans="1:8" ht="15" hidden="1" thickBot="1">
      <c r="A24491" s="409">
        <v>202212</v>
      </c>
      <c r="B24491" s="196" t="s">
        <v>766</v>
      </c>
      <c r="C24491" s="197" t="s">
        <v>388</v>
      </c>
      <c r="D24491" s="198" t="s">
        <v>337</v>
      </c>
      <c r="E24491" s="421">
        <v>84275</v>
      </c>
      <c r="F24491" s="413">
        <v>177.16</v>
      </c>
      <c r="G24491" s="414">
        <f t="shared" si="764"/>
        <v>475.69993226461958</v>
      </c>
      <c r="H24491" s="415">
        <f t="shared" si="765"/>
        <v>2.3784996613230978</v>
      </c>
    </row>
    <row r="24492" spans="1:8" ht="15" hidden="1" thickBot="1">
      <c r="A24492" s="409">
        <v>202212</v>
      </c>
      <c r="B24492" s="196" t="s">
        <v>767</v>
      </c>
      <c r="C24492" s="197" t="s">
        <v>388</v>
      </c>
      <c r="D24492" s="198" t="s">
        <v>339</v>
      </c>
      <c r="E24492" s="421">
        <v>421</v>
      </c>
      <c r="F24492" s="413">
        <v>177.16</v>
      </c>
      <c r="G24492" s="414">
        <f t="shared" si="764"/>
        <v>2.3763829306841275</v>
      </c>
      <c r="H24492" s="415">
        <f t="shared" si="765"/>
        <v>2.3763829306841275</v>
      </c>
    </row>
    <row r="24493" spans="1:8" ht="15" hidden="1" thickBot="1">
      <c r="A24493" s="409">
        <v>202212</v>
      </c>
      <c r="B24493" s="196" t="s">
        <v>768</v>
      </c>
      <c r="C24493" s="197" t="s">
        <v>388</v>
      </c>
      <c r="D24493" s="198" t="s">
        <v>337</v>
      </c>
      <c r="E24493" s="421">
        <v>84275</v>
      </c>
      <c r="F24493" s="413">
        <v>177.16</v>
      </c>
      <c r="G24493" s="414">
        <f t="shared" si="764"/>
        <v>475.69993226461958</v>
      </c>
      <c r="H24493" s="415">
        <f t="shared" si="765"/>
        <v>2.3784996613230978</v>
      </c>
    </row>
    <row r="24494" spans="1:8" ht="15" hidden="1" thickBot="1">
      <c r="A24494" s="409">
        <v>202212</v>
      </c>
      <c r="B24494" s="196" t="s">
        <v>769</v>
      </c>
      <c r="C24494" s="197" t="s">
        <v>388</v>
      </c>
      <c r="D24494" s="198" t="s">
        <v>337</v>
      </c>
      <c r="E24494" s="421">
        <v>84275</v>
      </c>
      <c r="F24494" s="413">
        <v>177.16</v>
      </c>
      <c r="G24494" s="414">
        <f t="shared" si="764"/>
        <v>475.69993226461958</v>
      </c>
      <c r="H24494" s="415">
        <f t="shared" si="765"/>
        <v>2.3784996613230978</v>
      </c>
    </row>
    <row r="24495" spans="1:8" ht="15" hidden="1" thickBot="1">
      <c r="A24495" s="409">
        <v>202212</v>
      </c>
      <c r="B24495" s="196" t="s">
        <v>770</v>
      </c>
      <c r="C24495" s="197" t="s">
        <v>388</v>
      </c>
      <c r="D24495" s="198" t="s">
        <v>339</v>
      </c>
      <c r="E24495" s="421">
        <v>421</v>
      </c>
      <c r="F24495" s="413">
        <v>177.16</v>
      </c>
      <c r="G24495" s="414">
        <f t="shared" si="764"/>
        <v>2.3763829306841275</v>
      </c>
      <c r="H24495" s="415">
        <f t="shared" si="765"/>
        <v>2.3763829306841275</v>
      </c>
    </row>
    <row r="24496" spans="1:8" ht="15" hidden="1" thickBot="1">
      <c r="A24496" s="409">
        <v>202212</v>
      </c>
      <c r="B24496" s="196" t="s">
        <v>771</v>
      </c>
      <c r="C24496" s="197" t="s">
        <v>388</v>
      </c>
      <c r="D24496" s="198" t="s">
        <v>337</v>
      </c>
      <c r="E24496" s="421">
        <v>84275</v>
      </c>
      <c r="F24496" s="413">
        <v>177.16</v>
      </c>
      <c r="G24496" s="414">
        <f t="shared" si="764"/>
        <v>475.69993226461958</v>
      </c>
      <c r="H24496" s="415">
        <f t="shared" si="765"/>
        <v>2.3784996613230978</v>
      </c>
    </row>
    <row r="24497" spans="1:8" ht="15" hidden="1" thickBot="1">
      <c r="A24497" s="409">
        <v>202212</v>
      </c>
      <c r="B24497" s="196" t="s">
        <v>772</v>
      </c>
      <c r="C24497" s="197" t="s">
        <v>2658</v>
      </c>
      <c r="D24497" s="198" t="s">
        <v>339</v>
      </c>
      <c r="E24497" s="421">
        <v>421</v>
      </c>
      <c r="F24497" s="413">
        <v>177.16</v>
      </c>
      <c r="G24497" s="414">
        <f t="shared" si="764"/>
        <v>2.3763829306841275</v>
      </c>
      <c r="H24497" s="415">
        <f t="shared" si="765"/>
        <v>2.3763829306841275</v>
      </c>
    </row>
    <row r="24498" spans="1:8" ht="15" hidden="1" thickBot="1">
      <c r="A24498" s="409">
        <v>202212</v>
      </c>
      <c r="B24498" s="196" t="s">
        <v>773</v>
      </c>
      <c r="C24498" s="197" t="s">
        <v>388</v>
      </c>
      <c r="D24498" s="198" t="s">
        <v>337</v>
      </c>
      <c r="E24498" s="421">
        <v>84275</v>
      </c>
      <c r="F24498" s="413">
        <v>177.16</v>
      </c>
      <c r="G24498" s="414">
        <f t="shared" si="764"/>
        <v>475.69993226461958</v>
      </c>
      <c r="H24498" s="415">
        <f t="shared" si="765"/>
        <v>2.3784996613230978</v>
      </c>
    </row>
    <row r="24499" spans="1:8" ht="15" hidden="1" thickBot="1">
      <c r="A24499" s="409">
        <v>202212</v>
      </c>
      <c r="B24499" s="196" t="s">
        <v>774</v>
      </c>
      <c r="C24499" s="197" t="s">
        <v>2642</v>
      </c>
      <c r="D24499" s="198" t="s">
        <v>339</v>
      </c>
      <c r="E24499" s="421">
        <v>421</v>
      </c>
      <c r="F24499" s="413">
        <v>177.16</v>
      </c>
      <c r="G24499" s="414">
        <f t="shared" si="764"/>
        <v>2.3763829306841275</v>
      </c>
      <c r="H24499" s="415">
        <f t="shared" si="765"/>
        <v>2.3763829306841275</v>
      </c>
    </row>
    <row r="24500" spans="1:8" ht="15" hidden="1" thickBot="1">
      <c r="A24500" s="409">
        <v>202212</v>
      </c>
      <c r="B24500" s="196" t="s">
        <v>775</v>
      </c>
      <c r="C24500" s="197" t="s">
        <v>2659</v>
      </c>
      <c r="D24500" s="198" t="s">
        <v>337</v>
      </c>
      <c r="E24500" s="421">
        <v>52012</v>
      </c>
      <c r="F24500" s="413">
        <v>177.16</v>
      </c>
      <c r="G24500" s="414">
        <f t="shared" si="764"/>
        <v>293.58771731767894</v>
      </c>
      <c r="H24500" s="415">
        <f t="shared" si="765"/>
        <v>1.4679385865883947</v>
      </c>
    </row>
    <row r="24501" spans="1:8" ht="15" hidden="1" thickBot="1">
      <c r="A24501" s="409">
        <v>202212</v>
      </c>
      <c r="B24501" s="196" t="s">
        <v>776</v>
      </c>
      <c r="C24501" s="197" t="s">
        <v>388</v>
      </c>
      <c r="D24501" s="198" t="s">
        <v>339</v>
      </c>
      <c r="E24501" s="421">
        <v>293</v>
      </c>
      <c r="F24501" s="413">
        <v>177.16</v>
      </c>
      <c r="G24501" s="414">
        <f t="shared" si="764"/>
        <v>1.6538722059155566</v>
      </c>
      <c r="H24501" s="415">
        <f t="shared" si="765"/>
        <v>1.6538722059155566</v>
      </c>
    </row>
    <row r="24502" spans="1:8" ht="15" hidden="1" thickBot="1">
      <c r="A24502" s="409">
        <v>202212</v>
      </c>
      <c r="B24502" s="196" t="s">
        <v>777</v>
      </c>
      <c r="C24502" s="197" t="s">
        <v>388</v>
      </c>
      <c r="D24502" s="198" t="s">
        <v>337</v>
      </c>
      <c r="E24502" s="421">
        <v>84275</v>
      </c>
      <c r="F24502" s="413">
        <v>177.16</v>
      </c>
      <c r="G24502" s="414">
        <f t="shared" si="764"/>
        <v>475.69993226461958</v>
      </c>
      <c r="H24502" s="415">
        <f t="shared" si="765"/>
        <v>2.3784996613230978</v>
      </c>
    </row>
    <row r="24503" spans="1:8" ht="15" hidden="1" thickBot="1">
      <c r="A24503" s="409">
        <v>202212</v>
      </c>
      <c r="B24503" s="196" t="s">
        <v>778</v>
      </c>
      <c r="C24503" s="197" t="s">
        <v>388</v>
      </c>
      <c r="D24503" s="198" t="s">
        <v>339</v>
      </c>
      <c r="E24503" s="421">
        <v>421</v>
      </c>
      <c r="F24503" s="413">
        <v>177.16</v>
      </c>
      <c r="G24503" s="414">
        <f t="shared" si="764"/>
        <v>2.3763829306841275</v>
      </c>
      <c r="H24503" s="415">
        <f t="shared" si="765"/>
        <v>2.3763829306841275</v>
      </c>
    </row>
    <row r="24504" spans="1:8" ht="15" hidden="1" thickBot="1">
      <c r="A24504" s="409">
        <v>202212</v>
      </c>
      <c r="B24504" s="196" t="s">
        <v>779</v>
      </c>
      <c r="C24504" s="197" t="s">
        <v>388</v>
      </c>
      <c r="D24504" s="198" t="s">
        <v>337</v>
      </c>
      <c r="E24504" s="421">
        <v>67531</v>
      </c>
      <c r="F24504" s="413">
        <v>177.16</v>
      </c>
      <c r="G24504" s="414">
        <f t="shared" si="764"/>
        <v>381.18649808083092</v>
      </c>
      <c r="H24504" s="415">
        <f t="shared" si="765"/>
        <v>1.9059324904041546</v>
      </c>
    </row>
    <row r="24505" spans="1:8" ht="15" hidden="1" thickBot="1">
      <c r="A24505" s="409">
        <v>202212</v>
      </c>
      <c r="B24505" s="196" t="s">
        <v>780</v>
      </c>
      <c r="C24505" s="197" t="s">
        <v>388</v>
      </c>
      <c r="D24505" s="198" t="s">
        <v>339</v>
      </c>
      <c r="E24505" s="421">
        <v>338</v>
      </c>
      <c r="F24505" s="413">
        <v>177.16</v>
      </c>
      <c r="G24505" s="414">
        <f t="shared" si="764"/>
        <v>1.9078798825920074</v>
      </c>
      <c r="H24505" s="415">
        <f t="shared" si="765"/>
        <v>1.9078798825920074</v>
      </c>
    </row>
    <row r="24506" spans="1:8" ht="15" hidden="1" thickBot="1">
      <c r="A24506" s="409">
        <v>202212</v>
      </c>
      <c r="B24506" s="196" t="s">
        <v>781</v>
      </c>
      <c r="C24506" s="197" t="s">
        <v>388</v>
      </c>
      <c r="D24506" s="198" t="s">
        <v>337</v>
      </c>
      <c r="E24506" s="421">
        <v>67531</v>
      </c>
      <c r="F24506" s="413">
        <v>177.16</v>
      </c>
      <c r="G24506" s="414">
        <f t="shared" si="764"/>
        <v>381.18649808083092</v>
      </c>
      <c r="H24506" s="415">
        <f t="shared" si="765"/>
        <v>1.9059324904041546</v>
      </c>
    </row>
    <row r="24507" spans="1:8" ht="15" hidden="1" thickBot="1">
      <c r="A24507" s="409">
        <v>202212</v>
      </c>
      <c r="B24507" s="196" t="s">
        <v>782</v>
      </c>
      <c r="C24507" s="197" t="s">
        <v>388</v>
      </c>
      <c r="D24507" s="198" t="s">
        <v>339</v>
      </c>
      <c r="E24507" s="421">
        <v>338</v>
      </c>
      <c r="F24507" s="413">
        <v>177.16</v>
      </c>
      <c r="G24507" s="414">
        <f t="shared" si="764"/>
        <v>1.9078798825920074</v>
      </c>
      <c r="H24507" s="415">
        <f t="shared" si="765"/>
        <v>1.9078798825920074</v>
      </c>
    </row>
    <row r="24508" spans="1:8" ht="15" hidden="1" thickBot="1">
      <c r="A24508" s="409">
        <v>202212</v>
      </c>
      <c r="B24508" s="196" t="s">
        <v>783</v>
      </c>
      <c r="C24508" s="197" t="s">
        <v>784</v>
      </c>
      <c r="D24508" s="198" t="s">
        <v>337</v>
      </c>
      <c r="E24508" s="421">
        <v>116760</v>
      </c>
      <c r="F24508" s="413">
        <v>177.16</v>
      </c>
      <c r="G24508" s="414">
        <f t="shared" si="764"/>
        <v>659.06525174983062</v>
      </c>
      <c r="H24508" s="415">
        <f t="shared" si="765"/>
        <v>3.295326258749153</v>
      </c>
    </row>
    <row r="24509" spans="1:8" ht="15" hidden="1" thickBot="1">
      <c r="A24509" s="409">
        <v>202212</v>
      </c>
      <c r="B24509" s="196" t="s">
        <v>785</v>
      </c>
      <c r="C24509" s="197" t="s">
        <v>786</v>
      </c>
      <c r="D24509" s="198" t="s">
        <v>337</v>
      </c>
      <c r="E24509" s="421">
        <v>237682</v>
      </c>
      <c r="F24509" s="413">
        <v>177.16</v>
      </c>
      <c r="G24509" s="414">
        <f t="shared" si="764"/>
        <v>1341.6233912847144</v>
      </c>
      <c r="H24509" s="415">
        <f t="shared" si="765"/>
        <v>6.7081169564235719</v>
      </c>
    </row>
    <row r="24510" spans="1:8" ht="15" hidden="1" thickBot="1">
      <c r="A24510" s="409">
        <v>202212</v>
      </c>
      <c r="B24510" s="196" t="s">
        <v>787</v>
      </c>
      <c r="C24510" s="197" t="s">
        <v>786</v>
      </c>
      <c r="D24510" s="198" t="s">
        <v>339</v>
      </c>
      <c r="E24510" s="421">
        <v>1188</v>
      </c>
      <c r="F24510" s="413">
        <v>177.16</v>
      </c>
      <c r="G24510" s="414">
        <f t="shared" si="764"/>
        <v>6.7058026642582975</v>
      </c>
      <c r="H24510" s="415">
        <f t="shared" si="765"/>
        <v>6.7058026642582975</v>
      </c>
    </row>
    <row r="24511" spans="1:8" ht="15" hidden="1" thickBot="1">
      <c r="A24511" s="409">
        <v>202212</v>
      </c>
      <c r="B24511" s="196" t="s">
        <v>788</v>
      </c>
      <c r="C24511" s="197" t="s">
        <v>789</v>
      </c>
      <c r="D24511" s="198" t="s">
        <v>337</v>
      </c>
      <c r="E24511" s="421">
        <v>100665</v>
      </c>
      <c r="F24511" s="413">
        <v>177.16</v>
      </c>
      <c r="G24511" s="414">
        <f t="shared" si="764"/>
        <v>568.2151727252201</v>
      </c>
      <c r="H24511" s="415">
        <f t="shared" si="765"/>
        <v>2.8410758636261004</v>
      </c>
    </row>
    <row r="24512" spans="1:8" ht="15" hidden="1" thickBot="1">
      <c r="A24512" s="409">
        <v>202212</v>
      </c>
      <c r="B24512" s="196" t="s">
        <v>790</v>
      </c>
      <c r="C24512" s="197" t="s">
        <v>791</v>
      </c>
      <c r="D24512" s="198" t="s">
        <v>339</v>
      </c>
      <c r="E24512" s="421">
        <v>0.01</v>
      </c>
      <c r="F24512" s="413">
        <v>177.16</v>
      </c>
      <c r="G24512" s="414">
        <f t="shared" si="764"/>
        <v>5.6446150372544597E-5</v>
      </c>
      <c r="H24512" s="415">
        <f t="shared" si="765"/>
        <v>5.6446150372544597E-5</v>
      </c>
    </row>
    <row r="24513" spans="1:8" ht="15" hidden="1" thickBot="1">
      <c r="A24513" s="409">
        <v>202212</v>
      </c>
      <c r="B24513" s="196" t="s">
        <v>792</v>
      </c>
      <c r="C24513" s="197" t="s">
        <v>791</v>
      </c>
      <c r="D24513" s="198" t="s">
        <v>337</v>
      </c>
      <c r="E24513" s="421">
        <v>240004</v>
      </c>
      <c r="F24513" s="413">
        <v>177.16</v>
      </c>
      <c r="G24513" s="414">
        <f t="shared" si="764"/>
        <v>1354.7301874012192</v>
      </c>
      <c r="H24513" s="415">
        <f t="shared" si="765"/>
        <v>6.7736509370060958</v>
      </c>
    </row>
    <row r="24514" spans="1:8" ht="15" hidden="1" thickBot="1">
      <c r="A24514" s="409">
        <v>202212</v>
      </c>
      <c r="B24514" s="196" t="s">
        <v>793</v>
      </c>
      <c r="C24514" s="197" t="s">
        <v>791</v>
      </c>
      <c r="D24514" s="198" t="s">
        <v>337</v>
      </c>
      <c r="E24514" s="421">
        <v>170652</v>
      </c>
      <c r="F24514" s="413">
        <v>177.16</v>
      </c>
      <c r="G24514" s="414">
        <f t="shared" ref="G24514:G24577" si="766">+E24514/F24514</f>
        <v>963.26484533754797</v>
      </c>
      <c r="H24514" s="415">
        <f t="shared" ref="H24514:H24577" si="767">IF(D24514="TB",G24514/200,IF(D24514="LT",G24514,"VER"))</f>
        <v>4.8163242266877395</v>
      </c>
    </row>
    <row r="24515" spans="1:8" ht="15" hidden="1" thickBot="1">
      <c r="A24515" s="409">
        <v>202212</v>
      </c>
      <c r="B24515" s="196" t="s">
        <v>794</v>
      </c>
      <c r="C24515" s="197" t="s">
        <v>791</v>
      </c>
      <c r="D24515" s="198" t="s">
        <v>339</v>
      </c>
      <c r="E24515" s="421">
        <v>853</v>
      </c>
      <c r="F24515" s="413">
        <v>177.16</v>
      </c>
      <c r="G24515" s="414">
        <f t="shared" si="766"/>
        <v>4.8148566267780541</v>
      </c>
      <c r="H24515" s="415">
        <f t="shared" si="767"/>
        <v>4.8148566267780541</v>
      </c>
    </row>
    <row r="24516" spans="1:8" ht="15" hidden="1" thickBot="1">
      <c r="A24516" s="409">
        <v>202212</v>
      </c>
      <c r="B24516" s="196" t="s">
        <v>795</v>
      </c>
      <c r="C24516" s="197" t="s">
        <v>791</v>
      </c>
      <c r="D24516" s="198" t="s">
        <v>337</v>
      </c>
      <c r="E24516" s="421">
        <v>160247</v>
      </c>
      <c r="F24516" s="413">
        <v>177.16</v>
      </c>
      <c r="G24516" s="414">
        <f t="shared" si="766"/>
        <v>904.53262587491531</v>
      </c>
      <c r="H24516" s="415">
        <f t="shared" si="767"/>
        <v>4.5226631293745765</v>
      </c>
    </row>
    <row r="24517" spans="1:8" ht="15" hidden="1" thickBot="1">
      <c r="A24517" s="409">
        <v>202212</v>
      </c>
      <c r="B24517" s="196" t="s">
        <v>796</v>
      </c>
      <c r="C24517" s="197" t="s">
        <v>791</v>
      </c>
      <c r="D24517" s="198" t="s">
        <v>337</v>
      </c>
      <c r="E24517" s="421">
        <v>74371</v>
      </c>
      <c r="F24517" s="413">
        <v>177.16</v>
      </c>
      <c r="G24517" s="414">
        <f t="shared" si="766"/>
        <v>419.79566493565142</v>
      </c>
      <c r="H24517" s="415">
        <f t="shared" si="767"/>
        <v>2.098978324678257</v>
      </c>
    </row>
    <row r="24518" spans="1:8" ht="15" hidden="1" thickBot="1">
      <c r="A24518" s="409">
        <v>202212</v>
      </c>
      <c r="B24518" s="196" t="s">
        <v>797</v>
      </c>
      <c r="C24518" s="197" t="s">
        <v>791</v>
      </c>
      <c r="D24518" s="198" t="s">
        <v>339</v>
      </c>
      <c r="E24518" s="421">
        <v>372</v>
      </c>
      <c r="F24518" s="413">
        <v>177.16</v>
      </c>
      <c r="G24518" s="414">
        <f t="shared" si="766"/>
        <v>2.0997967938586588</v>
      </c>
      <c r="H24518" s="415">
        <f t="shared" si="767"/>
        <v>2.0997967938586588</v>
      </c>
    </row>
    <row r="24519" spans="1:8" ht="15" hidden="1" thickBot="1">
      <c r="A24519" s="409">
        <v>202212</v>
      </c>
      <c r="B24519" s="196" t="s">
        <v>798</v>
      </c>
      <c r="C24519" s="197" t="s">
        <v>791</v>
      </c>
      <c r="D24519" s="198" t="s">
        <v>337</v>
      </c>
      <c r="E24519" s="421">
        <v>128726</v>
      </c>
      <c r="F24519" s="413">
        <v>177.16</v>
      </c>
      <c r="G24519" s="414">
        <f t="shared" si="766"/>
        <v>726.60871528561756</v>
      </c>
      <c r="H24519" s="415">
        <f t="shared" si="767"/>
        <v>3.6330435764280877</v>
      </c>
    </row>
    <row r="24520" spans="1:8" ht="15" hidden="1" thickBot="1">
      <c r="A24520" s="409">
        <v>202212</v>
      </c>
      <c r="B24520" s="196" t="s">
        <v>799</v>
      </c>
      <c r="C24520" s="197" t="s">
        <v>791</v>
      </c>
      <c r="D24520" s="198" t="s">
        <v>337</v>
      </c>
      <c r="E24520" s="421">
        <v>85383</v>
      </c>
      <c r="F24520" s="413">
        <v>177.16</v>
      </c>
      <c r="G24520" s="414">
        <f t="shared" si="766"/>
        <v>481.9541657258975</v>
      </c>
      <c r="H24520" s="415">
        <f t="shared" si="767"/>
        <v>2.4097708286294877</v>
      </c>
    </row>
    <row r="24521" spans="1:8" ht="15" hidden="1" thickBot="1">
      <c r="A24521" s="409">
        <v>202212</v>
      </c>
      <c r="B24521" s="196" t="s">
        <v>800</v>
      </c>
      <c r="C24521" s="197" t="s">
        <v>791</v>
      </c>
      <c r="D24521" s="198" t="s">
        <v>339</v>
      </c>
      <c r="E24521" s="421">
        <v>955</v>
      </c>
      <c r="F24521" s="413">
        <v>177.16</v>
      </c>
      <c r="G24521" s="414">
        <f t="shared" si="766"/>
        <v>5.3906073605780085</v>
      </c>
      <c r="H24521" s="415">
        <f t="shared" si="767"/>
        <v>5.3906073605780085</v>
      </c>
    </row>
    <row r="24522" spans="1:8" ht="15" hidden="1" thickBot="1">
      <c r="A24522" s="409">
        <v>202212</v>
      </c>
      <c r="B24522" s="196" t="s">
        <v>801</v>
      </c>
      <c r="C24522" s="197" t="s">
        <v>791</v>
      </c>
      <c r="D24522" s="198" t="s">
        <v>337</v>
      </c>
      <c r="E24522" s="421">
        <v>68523</v>
      </c>
      <c r="F24522" s="413">
        <v>177.16</v>
      </c>
      <c r="G24522" s="414">
        <f t="shared" si="766"/>
        <v>386.7859561977873</v>
      </c>
      <c r="H24522" s="415">
        <f t="shared" si="767"/>
        <v>1.9339297809889364</v>
      </c>
    </row>
    <row r="24523" spans="1:8" ht="15" hidden="1" thickBot="1">
      <c r="A24523" s="409">
        <v>202212</v>
      </c>
      <c r="B24523" s="196" t="s">
        <v>802</v>
      </c>
      <c r="C24523" s="197" t="s">
        <v>791</v>
      </c>
      <c r="D24523" s="198" t="s">
        <v>339</v>
      </c>
      <c r="E24523" s="421">
        <v>835</v>
      </c>
      <c r="F24523" s="413">
        <v>177.16</v>
      </c>
      <c r="G24523" s="414">
        <f t="shared" si="766"/>
        <v>4.7132535561074738</v>
      </c>
      <c r="H24523" s="415">
        <f t="shared" si="767"/>
        <v>4.7132535561074738</v>
      </c>
    </row>
    <row r="24524" spans="1:8" ht="15" hidden="1" thickBot="1">
      <c r="A24524" s="409">
        <v>202212</v>
      </c>
      <c r="B24524" s="196" t="s">
        <v>803</v>
      </c>
      <c r="C24524" s="197" t="s">
        <v>791</v>
      </c>
      <c r="D24524" s="198" t="s">
        <v>337</v>
      </c>
      <c r="E24524" s="421">
        <v>68523</v>
      </c>
      <c r="F24524" s="413">
        <v>177.16</v>
      </c>
      <c r="G24524" s="414">
        <f t="shared" si="766"/>
        <v>386.7859561977873</v>
      </c>
      <c r="H24524" s="415">
        <f t="shared" si="767"/>
        <v>1.9339297809889364</v>
      </c>
    </row>
    <row r="24525" spans="1:8" ht="15" hidden="1" thickBot="1">
      <c r="A24525" s="409">
        <v>202212</v>
      </c>
      <c r="B24525" s="196" t="s">
        <v>804</v>
      </c>
      <c r="C24525" s="197" t="s">
        <v>791</v>
      </c>
      <c r="D24525" s="198" t="s">
        <v>339</v>
      </c>
      <c r="E24525" s="421">
        <v>835</v>
      </c>
      <c r="F24525" s="413">
        <v>177.16</v>
      </c>
      <c r="G24525" s="414">
        <f t="shared" si="766"/>
        <v>4.7132535561074738</v>
      </c>
      <c r="H24525" s="415">
        <f t="shared" si="767"/>
        <v>4.7132535561074738</v>
      </c>
    </row>
    <row r="24526" spans="1:8" ht="15" hidden="1" thickBot="1">
      <c r="A24526" s="409">
        <v>202212</v>
      </c>
      <c r="B24526" s="196" t="s">
        <v>805</v>
      </c>
      <c r="C24526" s="197" t="s">
        <v>791</v>
      </c>
      <c r="D24526" s="198" t="s">
        <v>337</v>
      </c>
      <c r="E24526" s="421">
        <v>90744</v>
      </c>
      <c r="F24526" s="413">
        <v>177.16</v>
      </c>
      <c r="G24526" s="414">
        <f t="shared" si="766"/>
        <v>512.21494694061869</v>
      </c>
      <c r="H24526" s="415">
        <f t="shared" si="767"/>
        <v>2.5610747347030935</v>
      </c>
    </row>
    <row r="24527" spans="1:8" ht="15" hidden="1" thickBot="1">
      <c r="A24527" s="409">
        <v>202212</v>
      </c>
      <c r="B24527" s="196" t="s">
        <v>806</v>
      </c>
      <c r="C24527" s="197" t="s">
        <v>791</v>
      </c>
      <c r="D24527" s="198" t="s">
        <v>337</v>
      </c>
      <c r="E24527" s="421">
        <v>121712</v>
      </c>
      <c r="F24527" s="413">
        <v>177.16</v>
      </c>
      <c r="G24527" s="414">
        <f t="shared" si="766"/>
        <v>687.01738541431473</v>
      </c>
      <c r="H24527" s="415">
        <f t="shared" si="767"/>
        <v>3.4350869270715738</v>
      </c>
    </row>
    <row r="24528" spans="1:8" ht="15" hidden="1" thickBot="1">
      <c r="A24528" s="409">
        <v>202212</v>
      </c>
      <c r="B24528" s="196" t="s">
        <v>807</v>
      </c>
      <c r="C24528" s="197" t="s">
        <v>791</v>
      </c>
      <c r="D24528" s="198" t="s">
        <v>337</v>
      </c>
      <c r="E24528" s="421">
        <v>67263</v>
      </c>
      <c r="F24528" s="413">
        <v>177.16</v>
      </c>
      <c r="G24528" s="414">
        <f t="shared" si="766"/>
        <v>379.67374125084672</v>
      </c>
      <c r="H24528" s="415">
        <f t="shared" si="767"/>
        <v>1.8983687062542336</v>
      </c>
    </row>
    <row r="24529" spans="1:8" ht="15" hidden="1" thickBot="1">
      <c r="A24529" s="409">
        <v>202212</v>
      </c>
      <c r="B24529" s="196" t="s">
        <v>808</v>
      </c>
      <c r="C24529" s="197" t="s">
        <v>791</v>
      </c>
      <c r="D24529" s="198" t="s">
        <v>339</v>
      </c>
      <c r="E24529" s="421">
        <v>901</v>
      </c>
      <c r="F24529" s="413">
        <v>177.16</v>
      </c>
      <c r="G24529" s="414">
        <f t="shared" si="766"/>
        <v>5.0857981485662682</v>
      </c>
      <c r="H24529" s="415">
        <f t="shared" si="767"/>
        <v>5.0857981485662682</v>
      </c>
    </row>
    <row r="24530" spans="1:8" ht="15" hidden="1" thickBot="1">
      <c r="A24530" s="409">
        <v>202212</v>
      </c>
      <c r="B24530" s="196" t="s">
        <v>809</v>
      </c>
      <c r="C24530" s="197" t="s">
        <v>791</v>
      </c>
      <c r="D24530" s="198" t="s">
        <v>337</v>
      </c>
      <c r="E24530" s="421">
        <v>130462</v>
      </c>
      <c r="F24530" s="413">
        <v>177.16</v>
      </c>
      <c r="G24530" s="414">
        <f t="shared" si="766"/>
        <v>736.40776699029129</v>
      </c>
      <c r="H24530" s="415">
        <f t="shared" si="767"/>
        <v>3.6820388349514563</v>
      </c>
    </row>
    <row r="24531" spans="1:8" ht="15" hidden="1" thickBot="1">
      <c r="A24531" s="409">
        <v>202212</v>
      </c>
      <c r="B24531" s="196" t="s">
        <v>810</v>
      </c>
      <c r="C24531" s="197" t="s">
        <v>791</v>
      </c>
      <c r="D24531" s="198" t="s">
        <v>339</v>
      </c>
      <c r="E24531" s="421">
        <v>1147</v>
      </c>
      <c r="F24531" s="413">
        <v>177.16</v>
      </c>
      <c r="G24531" s="414">
        <f t="shared" si="766"/>
        <v>6.4743734477308648</v>
      </c>
      <c r="H24531" s="415">
        <f t="shared" si="767"/>
        <v>6.4743734477308648</v>
      </c>
    </row>
    <row r="24532" spans="1:8" ht="15" hidden="1" thickBot="1">
      <c r="A24532" s="409">
        <v>202212</v>
      </c>
      <c r="B24532" s="196" t="s">
        <v>811</v>
      </c>
      <c r="C24532" s="197" t="s">
        <v>791</v>
      </c>
      <c r="D24532" s="198" t="s">
        <v>337</v>
      </c>
      <c r="E24532" s="421">
        <v>129357</v>
      </c>
      <c r="F24532" s="413">
        <v>177.16</v>
      </c>
      <c r="G24532" s="414">
        <f t="shared" si="766"/>
        <v>730.17046737412511</v>
      </c>
      <c r="H24532" s="415">
        <f t="shared" si="767"/>
        <v>3.6508523368706256</v>
      </c>
    </row>
    <row r="24533" spans="1:8" ht="15" hidden="1" thickBot="1">
      <c r="A24533" s="409">
        <v>202212</v>
      </c>
      <c r="B24533" s="196" t="s">
        <v>812</v>
      </c>
      <c r="C24533" s="197" t="s">
        <v>791</v>
      </c>
      <c r="D24533" s="198" t="s">
        <v>337</v>
      </c>
      <c r="E24533" s="421">
        <v>119742</v>
      </c>
      <c r="F24533" s="413">
        <v>177.16</v>
      </c>
      <c r="G24533" s="414">
        <f t="shared" si="766"/>
        <v>675.89749379092348</v>
      </c>
      <c r="H24533" s="415">
        <f t="shared" si="767"/>
        <v>3.3794874689546175</v>
      </c>
    </row>
    <row r="24534" spans="1:8" ht="15" hidden="1" thickBot="1">
      <c r="A24534" s="409">
        <v>202212</v>
      </c>
      <c r="B24534" s="196" t="s">
        <v>813</v>
      </c>
      <c r="C24534" s="197" t="s">
        <v>791</v>
      </c>
      <c r="D24534" s="198" t="s">
        <v>337</v>
      </c>
      <c r="E24534" s="421">
        <v>168643</v>
      </c>
      <c r="F24534" s="413">
        <v>177.16</v>
      </c>
      <c r="G24534" s="414">
        <f t="shared" si="766"/>
        <v>951.92481372770374</v>
      </c>
      <c r="H24534" s="415">
        <f t="shared" si="767"/>
        <v>4.7596240686385185</v>
      </c>
    </row>
    <row r="24535" spans="1:8" ht="15" hidden="1" thickBot="1">
      <c r="A24535" s="409">
        <v>202212</v>
      </c>
      <c r="B24535" s="196" t="s">
        <v>814</v>
      </c>
      <c r="C24535" s="197" t="s">
        <v>791</v>
      </c>
      <c r="D24535" s="198" t="s">
        <v>337</v>
      </c>
      <c r="E24535" s="421">
        <v>168643</v>
      </c>
      <c r="F24535" s="413">
        <v>177.16</v>
      </c>
      <c r="G24535" s="414">
        <f t="shared" si="766"/>
        <v>951.92481372770374</v>
      </c>
      <c r="H24535" s="415">
        <f t="shared" si="767"/>
        <v>4.7596240686385185</v>
      </c>
    </row>
    <row r="24536" spans="1:8" ht="15" hidden="1" thickBot="1">
      <c r="A24536" s="409">
        <v>202212</v>
      </c>
      <c r="B24536" s="196" t="s">
        <v>815</v>
      </c>
      <c r="C24536" s="197" t="s">
        <v>791</v>
      </c>
      <c r="D24536" s="198" t="s">
        <v>337</v>
      </c>
      <c r="E24536" s="421">
        <v>144527</v>
      </c>
      <c r="F24536" s="413">
        <v>177.16</v>
      </c>
      <c r="G24536" s="414">
        <f t="shared" si="766"/>
        <v>815.79927748927525</v>
      </c>
      <c r="H24536" s="415">
        <f t="shared" si="767"/>
        <v>4.0789963874463764</v>
      </c>
    </row>
    <row r="24537" spans="1:8" ht="15" hidden="1" thickBot="1">
      <c r="A24537" s="409">
        <v>202212</v>
      </c>
      <c r="B24537" s="196" t="s">
        <v>816</v>
      </c>
      <c r="C24537" s="197" t="s">
        <v>791</v>
      </c>
      <c r="D24537" s="198" t="s">
        <v>339</v>
      </c>
      <c r="E24537" s="421">
        <v>723</v>
      </c>
      <c r="F24537" s="413">
        <v>177.16</v>
      </c>
      <c r="G24537" s="414">
        <f t="shared" si="766"/>
        <v>4.0810566719349737</v>
      </c>
      <c r="H24537" s="415">
        <f t="shared" si="767"/>
        <v>4.0810566719349737</v>
      </c>
    </row>
    <row r="24538" spans="1:8" ht="15" hidden="1" thickBot="1">
      <c r="A24538" s="409">
        <v>202212</v>
      </c>
      <c r="B24538" s="196" t="s">
        <v>817</v>
      </c>
      <c r="C24538" s="197" t="s">
        <v>791</v>
      </c>
      <c r="D24538" s="198" t="s">
        <v>337</v>
      </c>
      <c r="E24538" s="421">
        <v>168643</v>
      </c>
      <c r="F24538" s="413">
        <v>177.16</v>
      </c>
      <c r="G24538" s="414">
        <f t="shared" si="766"/>
        <v>951.92481372770374</v>
      </c>
      <c r="H24538" s="415">
        <f t="shared" si="767"/>
        <v>4.7596240686385185</v>
      </c>
    </row>
    <row r="24539" spans="1:8" ht="15" hidden="1" thickBot="1">
      <c r="A24539" s="409">
        <v>202212</v>
      </c>
      <c r="B24539" s="196" t="s">
        <v>2770</v>
      </c>
      <c r="C24539" s="197" t="s">
        <v>2661</v>
      </c>
      <c r="D24539" s="198" t="s">
        <v>339</v>
      </c>
      <c r="E24539" s="421">
        <v>0.01</v>
      </c>
      <c r="F24539" s="413">
        <v>177.16</v>
      </c>
      <c r="G24539" s="414">
        <f t="shared" si="766"/>
        <v>5.6446150372544597E-5</v>
      </c>
      <c r="H24539" s="415">
        <f t="shared" si="767"/>
        <v>5.6446150372544597E-5</v>
      </c>
    </row>
    <row r="24540" spans="1:8" ht="15" hidden="1" thickBot="1">
      <c r="A24540" s="409">
        <v>202212</v>
      </c>
      <c r="B24540" s="196" t="s">
        <v>818</v>
      </c>
      <c r="C24540" s="197" t="s">
        <v>791</v>
      </c>
      <c r="D24540" s="198" t="s">
        <v>337</v>
      </c>
      <c r="E24540" s="421">
        <v>140514</v>
      </c>
      <c r="F24540" s="413">
        <v>177.16</v>
      </c>
      <c r="G24540" s="414">
        <f t="shared" si="766"/>
        <v>793.14743734477315</v>
      </c>
      <c r="H24540" s="415">
        <f t="shared" si="767"/>
        <v>3.9657371867238655</v>
      </c>
    </row>
    <row r="24541" spans="1:8" ht="15" hidden="1" thickBot="1">
      <c r="A24541" s="409">
        <v>202212</v>
      </c>
      <c r="B24541" s="196" t="s">
        <v>819</v>
      </c>
      <c r="C24541" s="197" t="s">
        <v>791</v>
      </c>
      <c r="D24541" s="198" t="s">
        <v>337</v>
      </c>
      <c r="E24541" s="421">
        <v>146413</v>
      </c>
      <c r="F24541" s="413">
        <v>177.16</v>
      </c>
      <c r="G24541" s="414">
        <f t="shared" si="766"/>
        <v>826.44502144953719</v>
      </c>
      <c r="H24541" s="415">
        <f t="shared" si="767"/>
        <v>4.1322251072476863</v>
      </c>
    </row>
    <row r="24542" spans="1:8" ht="15" hidden="1" thickBot="1">
      <c r="A24542" s="409">
        <v>202212</v>
      </c>
      <c r="B24542" s="196" t="s">
        <v>820</v>
      </c>
      <c r="C24542" s="197" t="s">
        <v>791</v>
      </c>
      <c r="D24542" s="198" t="s">
        <v>339</v>
      </c>
      <c r="E24542" s="421">
        <v>732</v>
      </c>
      <c r="F24542" s="413">
        <v>177.16</v>
      </c>
      <c r="G24542" s="414">
        <f t="shared" si="766"/>
        <v>4.1318582072702643</v>
      </c>
      <c r="H24542" s="415">
        <f t="shared" si="767"/>
        <v>4.1318582072702643</v>
      </c>
    </row>
    <row r="24543" spans="1:8" ht="15" hidden="1" thickBot="1">
      <c r="A24543" s="409">
        <v>202212</v>
      </c>
      <c r="B24543" s="196" t="s">
        <v>821</v>
      </c>
      <c r="C24543" s="197" t="s">
        <v>791</v>
      </c>
      <c r="D24543" s="198" t="s">
        <v>337</v>
      </c>
      <c r="E24543" s="421">
        <v>142499</v>
      </c>
      <c r="F24543" s="413">
        <v>177.16</v>
      </c>
      <c r="G24543" s="414">
        <f t="shared" si="766"/>
        <v>804.35199819372315</v>
      </c>
      <c r="H24543" s="415">
        <f t="shared" si="767"/>
        <v>4.0217599909686159</v>
      </c>
    </row>
    <row r="24544" spans="1:8" ht="15" hidden="1" thickBot="1">
      <c r="A24544" s="409">
        <v>202212</v>
      </c>
      <c r="B24544" s="196" t="s">
        <v>822</v>
      </c>
      <c r="C24544" s="197" t="s">
        <v>791</v>
      </c>
      <c r="D24544" s="198" t="s">
        <v>337</v>
      </c>
      <c r="E24544" s="421">
        <v>149691</v>
      </c>
      <c r="F24544" s="413">
        <v>177.16</v>
      </c>
      <c r="G24544" s="414">
        <f t="shared" si="766"/>
        <v>844.94806954165722</v>
      </c>
      <c r="H24544" s="415">
        <f t="shared" si="767"/>
        <v>4.2247403477082859</v>
      </c>
    </row>
    <row r="24545" spans="1:8" ht="15" hidden="1" thickBot="1">
      <c r="A24545" s="409">
        <v>202212</v>
      </c>
      <c r="B24545" s="196" t="s">
        <v>823</v>
      </c>
      <c r="C24545" s="197" t="s">
        <v>791</v>
      </c>
      <c r="D24545" s="198" t="s">
        <v>339</v>
      </c>
      <c r="E24545" s="421">
        <v>748</v>
      </c>
      <c r="F24545" s="413">
        <v>177.16</v>
      </c>
      <c r="G24545" s="414">
        <f t="shared" si="766"/>
        <v>4.2221720478663354</v>
      </c>
      <c r="H24545" s="415">
        <f t="shared" si="767"/>
        <v>4.2221720478663354</v>
      </c>
    </row>
    <row r="24546" spans="1:8" ht="15" hidden="1" thickBot="1">
      <c r="A24546" s="409">
        <v>202212</v>
      </c>
      <c r="B24546" s="196" t="s">
        <v>824</v>
      </c>
      <c r="C24546" s="197" t="s">
        <v>791</v>
      </c>
      <c r="D24546" s="198" t="s">
        <v>337</v>
      </c>
      <c r="E24546" s="421">
        <v>129810</v>
      </c>
      <c r="F24546" s="413">
        <v>177.16</v>
      </c>
      <c r="G24546" s="414">
        <f t="shared" si="766"/>
        <v>732.72747798600142</v>
      </c>
      <c r="H24546" s="415">
        <f t="shared" si="767"/>
        <v>3.663637389930007</v>
      </c>
    </row>
    <row r="24547" spans="1:8" ht="15" hidden="1" thickBot="1">
      <c r="A24547" s="409">
        <v>202212</v>
      </c>
      <c r="B24547" s="196" t="s">
        <v>825</v>
      </c>
      <c r="C24547" s="197" t="s">
        <v>791</v>
      </c>
      <c r="D24547" s="198" t="s">
        <v>337</v>
      </c>
      <c r="E24547" s="421">
        <v>128875</v>
      </c>
      <c r="F24547" s="413">
        <v>177.16</v>
      </c>
      <c r="G24547" s="414">
        <f t="shared" si="766"/>
        <v>727.44976292616843</v>
      </c>
      <c r="H24547" s="415">
        <f t="shared" si="767"/>
        <v>3.6372488146308424</v>
      </c>
    </row>
    <row r="24548" spans="1:8" ht="15" hidden="1" thickBot="1">
      <c r="A24548" s="409">
        <v>202212</v>
      </c>
      <c r="B24548" s="196" t="s">
        <v>826</v>
      </c>
      <c r="C24548" s="197" t="s">
        <v>791</v>
      </c>
      <c r="D24548" s="198" t="s">
        <v>337</v>
      </c>
      <c r="E24548" s="421">
        <v>141579</v>
      </c>
      <c r="F24548" s="413">
        <v>177.16</v>
      </c>
      <c r="G24548" s="414">
        <f t="shared" si="766"/>
        <v>799.15895235944913</v>
      </c>
      <c r="H24548" s="415">
        <f t="shared" si="767"/>
        <v>3.9957947617972458</v>
      </c>
    </row>
    <row r="24549" spans="1:8" ht="15" hidden="1" thickBot="1">
      <c r="A24549" s="409">
        <v>202212</v>
      </c>
      <c r="B24549" s="196" t="s">
        <v>827</v>
      </c>
      <c r="C24549" s="197" t="s">
        <v>791</v>
      </c>
      <c r="D24549" s="198" t="s">
        <v>339</v>
      </c>
      <c r="E24549" s="421">
        <v>708</v>
      </c>
      <c r="F24549" s="413">
        <v>177.16</v>
      </c>
      <c r="G24549" s="414">
        <f t="shared" si="766"/>
        <v>3.9963874463761573</v>
      </c>
      <c r="H24549" s="415">
        <f t="shared" si="767"/>
        <v>3.9963874463761573</v>
      </c>
    </row>
    <row r="24550" spans="1:8" ht="15" hidden="1" thickBot="1">
      <c r="A24550" s="409">
        <v>202212</v>
      </c>
      <c r="B24550" s="196" t="s">
        <v>828</v>
      </c>
      <c r="C24550" s="197" t="s">
        <v>791</v>
      </c>
      <c r="D24550" s="198" t="s">
        <v>337</v>
      </c>
      <c r="E24550" s="421">
        <v>121425</v>
      </c>
      <c r="F24550" s="413">
        <v>177.16</v>
      </c>
      <c r="G24550" s="414">
        <f t="shared" si="766"/>
        <v>685.39738089862271</v>
      </c>
      <c r="H24550" s="415">
        <f t="shared" si="767"/>
        <v>3.4269869044931136</v>
      </c>
    </row>
    <row r="24551" spans="1:8" ht="15" hidden="1" thickBot="1">
      <c r="A24551" s="409">
        <v>202212</v>
      </c>
      <c r="B24551" s="196" t="s">
        <v>829</v>
      </c>
      <c r="C24551" s="197" t="s">
        <v>791</v>
      </c>
      <c r="D24551" s="198" t="s">
        <v>337</v>
      </c>
      <c r="E24551" s="421">
        <v>121425</v>
      </c>
      <c r="F24551" s="413">
        <v>177.16</v>
      </c>
      <c r="G24551" s="414">
        <f t="shared" si="766"/>
        <v>685.39738089862271</v>
      </c>
      <c r="H24551" s="415">
        <f t="shared" si="767"/>
        <v>3.4269869044931136</v>
      </c>
    </row>
    <row r="24552" spans="1:8" ht="15" hidden="1" thickBot="1">
      <c r="A24552" s="409">
        <v>202212</v>
      </c>
      <c r="B24552" s="196" t="s">
        <v>830</v>
      </c>
      <c r="C24552" s="197" t="s">
        <v>791</v>
      </c>
      <c r="D24552" s="198" t="s">
        <v>339</v>
      </c>
      <c r="E24552" s="421">
        <v>607</v>
      </c>
      <c r="F24552" s="413">
        <v>177.16</v>
      </c>
      <c r="G24552" s="414">
        <f t="shared" si="766"/>
        <v>3.4262813276134567</v>
      </c>
      <c r="H24552" s="415">
        <f t="shared" si="767"/>
        <v>3.4262813276134567</v>
      </c>
    </row>
    <row r="24553" spans="1:8" ht="15" hidden="1" thickBot="1">
      <c r="A24553" s="409">
        <v>202212</v>
      </c>
      <c r="B24553" s="196" t="s">
        <v>831</v>
      </c>
      <c r="C24553" s="197" t="s">
        <v>791</v>
      </c>
      <c r="D24553" s="198" t="s">
        <v>337</v>
      </c>
      <c r="E24553" s="421">
        <v>168785</v>
      </c>
      <c r="F24553" s="413">
        <v>177.16</v>
      </c>
      <c r="G24553" s="414">
        <f t="shared" si="766"/>
        <v>952.7263490629939</v>
      </c>
      <c r="H24553" s="415">
        <f t="shared" si="767"/>
        <v>4.7636317453149699</v>
      </c>
    </row>
    <row r="24554" spans="1:8" ht="15" hidden="1" thickBot="1">
      <c r="A24554" s="409">
        <v>202212</v>
      </c>
      <c r="B24554" s="196" t="s">
        <v>832</v>
      </c>
      <c r="C24554" s="197" t="s">
        <v>791</v>
      </c>
      <c r="D24554" s="198" t="s">
        <v>337</v>
      </c>
      <c r="E24554" s="421">
        <v>148892</v>
      </c>
      <c r="F24554" s="413">
        <v>177.16</v>
      </c>
      <c r="G24554" s="414">
        <f t="shared" si="766"/>
        <v>840.43802212689093</v>
      </c>
      <c r="H24554" s="415">
        <f t="shared" si="767"/>
        <v>4.2021901106344544</v>
      </c>
    </row>
    <row r="24555" spans="1:8" ht="15" hidden="1" thickBot="1">
      <c r="A24555" s="409">
        <v>202212</v>
      </c>
      <c r="B24555" s="196" t="s">
        <v>833</v>
      </c>
      <c r="C24555" s="197" t="s">
        <v>791</v>
      </c>
      <c r="D24555" s="198" t="s">
        <v>339</v>
      </c>
      <c r="E24555" s="421">
        <v>744</v>
      </c>
      <c r="F24555" s="413">
        <v>177.16</v>
      </c>
      <c r="G24555" s="414">
        <f t="shared" si="766"/>
        <v>4.1995935877173176</v>
      </c>
      <c r="H24555" s="415">
        <f t="shared" si="767"/>
        <v>4.1995935877173176</v>
      </c>
    </row>
    <row r="24556" spans="1:8" ht="15" hidden="1" thickBot="1">
      <c r="A24556" s="409">
        <v>202212</v>
      </c>
      <c r="B24556" s="196" t="s">
        <v>834</v>
      </c>
      <c r="C24556" s="197" t="s">
        <v>791</v>
      </c>
      <c r="D24556" s="198" t="s">
        <v>337</v>
      </c>
      <c r="E24556" s="421">
        <v>135913</v>
      </c>
      <c r="F24556" s="413">
        <v>177.16</v>
      </c>
      <c r="G24556" s="414">
        <f t="shared" si="766"/>
        <v>767.17656355836539</v>
      </c>
      <c r="H24556" s="415">
        <f t="shared" si="767"/>
        <v>3.8358828177918269</v>
      </c>
    </row>
    <row r="24557" spans="1:8" ht="15" hidden="1" thickBot="1">
      <c r="A24557" s="409">
        <v>202212</v>
      </c>
      <c r="B24557" s="196" t="s">
        <v>835</v>
      </c>
      <c r="C24557" s="197" t="s">
        <v>791</v>
      </c>
      <c r="D24557" s="198" t="s">
        <v>339</v>
      </c>
      <c r="E24557" s="421">
        <v>680</v>
      </c>
      <c r="F24557" s="413">
        <v>177.16</v>
      </c>
      <c r="G24557" s="414">
        <f t="shared" si="766"/>
        <v>3.8383382253330325</v>
      </c>
      <c r="H24557" s="415">
        <f t="shared" si="767"/>
        <v>3.8383382253330325</v>
      </c>
    </row>
    <row r="24558" spans="1:8" ht="15" hidden="1" thickBot="1">
      <c r="A24558" s="409">
        <v>202212</v>
      </c>
      <c r="B24558" s="196" t="s">
        <v>836</v>
      </c>
      <c r="C24558" s="197" t="s">
        <v>791</v>
      </c>
      <c r="D24558" s="198" t="s">
        <v>337</v>
      </c>
      <c r="E24558" s="421">
        <v>93492</v>
      </c>
      <c r="F24558" s="413">
        <v>177.16</v>
      </c>
      <c r="G24558" s="414">
        <f t="shared" si="766"/>
        <v>527.7263490629939</v>
      </c>
      <c r="H24558" s="415">
        <f t="shared" si="767"/>
        <v>2.6386317453149695</v>
      </c>
    </row>
    <row r="24559" spans="1:8" ht="15" hidden="1" thickBot="1">
      <c r="A24559" s="409">
        <v>202212</v>
      </c>
      <c r="B24559" s="196" t="s">
        <v>837</v>
      </c>
      <c r="C24559" s="197" t="s">
        <v>791</v>
      </c>
      <c r="D24559" s="198" t="s">
        <v>337</v>
      </c>
      <c r="E24559" s="421">
        <v>202672</v>
      </c>
      <c r="F24559" s="413">
        <v>177.16</v>
      </c>
      <c r="G24559" s="414">
        <f t="shared" si="766"/>
        <v>1144.0054188304357</v>
      </c>
      <c r="H24559" s="415">
        <f t="shared" si="767"/>
        <v>5.7200270941521785</v>
      </c>
    </row>
    <row r="24560" spans="1:8" ht="15" hidden="1" thickBot="1">
      <c r="A24560" s="409">
        <v>202212</v>
      </c>
      <c r="B24560" s="196" t="s">
        <v>838</v>
      </c>
      <c r="C24560" s="197" t="s">
        <v>791</v>
      </c>
      <c r="D24560" s="198" t="s">
        <v>337</v>
      </c>
      <c r="E24560" s="421">
        <v>146209</v>
      </c>
      <c r="F24560" s="413">
        <v>177.16</v>
      </c>
      <c r="G24560" s="414">
        <f t="shared" si="766"/>
        <v>825.29351998193727</v>
      </c>
      <c r="H24560" s="415">
        <f t="shared" si="767"/>
        <v>4.1264675999096863</v>
      </c>
    </row>
    <row r="24561" spans="1:8" ht="15" hidden="1" thickBot="1">
      <c r="A24561" s="409">
        <v>202212</v>
      </c>
      <c r="B24561" s="196" t="s">
        <v>839</v>
      </c>
      <c r="C24561" s="197" t="s">
        <v>791</v>
      </c>
      <c r="D24561" s="198" t="s">
        <v>339</v>
      </c>
      <c r="E24561" s="421">
        <v>731</v>
      </c>
      <c r="F24561" s="413">
        <v>177.16</v>
      </c>
      <c r="G24561" s="414">
        <f t="shared" si="766"/>
        <v>4.1262135922330101</v>
      </c>
      <c r="H24561" s="415">
        <f t="shared" si="767"/>
        <v>4.1262135922330101</v>
      </c>
    </row>
    <row r="24562" spans="1:8" ht="15" hidden="1" thickBot="1">
      <c r="A24562" s="409">
        <v>202212</v>
      </c>
      <c r="B24562" s="196" t="s">
        <v>840</v>
      </c>
      <c r="C24562" s="197" t="s">
        <v>791</v>
      </c>
      <c r="D24562" s="198" t="s">
        <v>337</v>
      </c>
      <c r="E24562" s="421">
        <v>150199</v>
      </c>
      <c r="F24562" s="413">
        <v>177.16</v>
      </c>
      <c r="G24562" s="414">
        <f t="shared" si="766"/>
        <v>847.81553398058259</v>
      </c>
      <c r="H24562" s="415">
        <f t="shared" si="767"/>
        <v>4.2390776699029127</v>
      </c>
    </row>
    <row r="24563" spans="1:8" ht="15" hidden="1" thickBot="1">
      <c r="A24563" s="409">
        <v>202212</v>
      </c>
      <c r="B24563" s="196" t="s">
        <v>841</v>
      </c>
      <c r="C24563" s="197" t="s">
        <v>791</v>
      </c>
      <c r="D24563" s="198" t="s">
        <v>339</v>
      </c>
      <c r="E24563" s="421">
        <v>751</v>
      </c>
      <c r="F24563" s="413">
        <v>177.16</v>
      </c>
      <c r="G24563" s="414">
        <f t="shared" si="766"/>
        <v>4.2391058929780989</v>
      </c>
      <c r="H24563" s="415">
        <f t="shared" si="767"/>
        <v>4.2391058929780989</v>
      </c>
    </row>
    <row r="24564" spans="1:8" ht="15" hidden="1" thickBot="1">
      <c r="A24564" s="409">
        <v>202212</v>
      </c>
      <c r="B24564" s="196" t="s">
        <v>842</v>
      </c>
      <c r="C24564" s="197" t="s">
        <v>791</v>
      </c>
      <c r="D24564" s="198" t="s">
        <v>337</v>
      </c>
      <c r="E24564" s="421">
        <v>141982</v>
      </c>
      <c r="F24564" s="413">
        <v>177.16</v>
      </c>
      <c r="G24564" s="414">
        <f t="shared" si="766"/>
        <v>801.43373221946263</v>
      </c>
      <c r="H24564" s="415">
        <f t="shared" si="767"/>
        <v>4.007168661097313</v>
      </c>
    </row>
    <row r="24565" spans="1:8" ht="15" hidden="1" thickBot="1">
      <c r="A24565" s="409">
        <v>202212</v>
      </c>
      <c r="B24565" s="196" t="s">
        <v>843</v>
      </c>
      <c r="C24565" s="197" t="s">
        <v>2660</v>
      </c>
      <c r="D24565" s="198" t="s">
        <v>339</v>
      </c>
      <c r="E24565" s="421">
        <v>710</v>
      </c>
      <c r="F24565" s="413">
        <v>177.16</v>
      </c>
      <c r="G24565" s="414">
        <f t="shared" si="766"/>
        <v>4.0076766764506662</v>
      </c>
      <c r="H24565" s="415">
        <f t="shared" si="767"/>
        <v>4.0076766764506662</v>
      </c>
    </row>
    <row r="24566" spans="1:8" ht="15" hidden="1" thickBot="1">
      <c r="A24566" s="409">
        <v>202212</v>
      </c>
      <c r="B24566" s="196" t="s">
        <v>844</v>
      </c>
      <c r="C24566" s="197" t="s">
        <v>791</v>
      </c>
      <c r="D24566" s="198" t="s">
        <v>337</v>
      </c>
      <c r="E24566" s="421">
        <v>176025</v>
      </c>
      <c r="F24566" s="413">
        <v>177.16</v>
      </c>
      <c r="G24566" s="414">
        <f t="shared" si="766"/>
        <v>993.59336193271622</v>
      </c>
      <c r="H24566" s="415">
        <f t="shared" si="767"/>
        <v>4.9679668096635812</v>
      </c>
    </row>
    <row r="24567" spans="1:8" ht="15" hidden="1" thickBot="1">
      <c r="A24567" s="409">
        <v>202212</v>
      </c>
      <c r="B24567" s="196" t="s">
        <v>845</v>
      </c>
      <c r="C24567" s="197" t="s">
        <v>791</v>
      </c>
      <c r="D24567" s="198" t="s">
        <v>337</v>
      </c>
      <c r="E24567" s="421">
        <v>194608</v>
      </c>
      <c r="F24567" s="413">
        <v>177.16</v>
      </c>
      <c r="G24567" s="414">
        <f t="shared" si="766"/>
        <v>1098.4872431700157</v>
      </c>
      <c r="H24567" s="415">
        <f t="shared" si="767"/>
        <v>5.4924362158500788</v>
      </c>
    </row>
    <row r="24568" spans="1:8" ht="15" hidden="1" thickBot="1">
      <c r="A24568" s="409">
        <v>202212</v>
      </c>
      <c r="B24568" s="196" t="s">
        <v>846</v>
      </c>
      <c r="C24568" s="197" t="s">
        <v>791</v>
      </c>
      <c r="D24568" s="198" t="s">
        <v>339</v>
      </c>
      <c r="E24568" s="421">
        <v>973</v>
      </c>
      <c r="F24568" s="413">
        <v>177.16</v>
      </c>
      <c r="G24568" s="414">
        <f t="shared" si="766"/>
        <v>5.4922104312485889</v>
      </c>
      <c r="H24568" s="415">
        <f t="shared" si="767"/>
        <v>5.4922104312485889</v>
      </c>
    </row>
    <row r="24569" spans="1:8" ht="15" hidden="1" thickBot="1">
      <c r="A24569" s="409">
        <v>202212</v>
      </c>
      <c r="B24569" s="196" t="s">
        <v>847</v>
      </c>
      <c r="C24569" s="197" t="s">
        <v>791</v>
      </c>
      <c r="D24569" s="198" t="s">
        <v>337</v>
      </c>
      <c r="E24569" s="421">
        <v>202672</v>
      </c>
      <c r="F24569" s="413">
        <v>177.16</v>
      </c>
      <c r="G24569" s="414">
        <f t="shared" si="766"/>
        <v>1144.0054188304357</v>
      </c>
      <c r="H24569" s="415">
        <f t="shared" si="767"/>
        <v>5.7200270941521785</v>
      </c>
    </row>
    <row r="24570" spans="1:8" ht="15" hidden="1" thickBot="1">
      <c r="A24570" s="409">
        <v>202212</v>
      </c>
      <c r="B24570" s="196" t="s">
        <v>848</v>
      </c>
      <c r="C24570" s="197" t="s">
        <v>791</v>
      </c>
      <c r="D24570" s="198" t="s">
        <v>337</v>
      </c>
      <c r="E24570" s="421">
        <v>121944</v>
      </c>
      <c r="F24570" s="413">
        <v>177.16</v>
      </c>
      <c r="G24570" s="414">
        <f t="shared" si="766"/>
        <v>688.3269361029578</v>
      </c>
      <c r="H24570" s="415">
        <f t="shared" si="767"/>
        <v>3.441634680514789</v>
      </c>
    </row>
    <row r="24571" spans="1:8" ht="15" hidden="1" thickBot="1">
      <c r="A24571" s="409">
        <v>202212</v>
      </c>
      <c r="B24571" s="196" t="s">
        <v>849</v>
      </c>
      <c r="C24571" s="197" t="s">
        <v>791</v>
      </c>
      <c r="D24571" s="198" t="s">
        <v>337</v>
      </c>
      <c r="E24571" s="421">
        <v>122719</v>
      </c>
      <c r="F24571" s="413">
        <v>177.16</v>
      </c>
      <c r="G24571" s="414">
        <f t="shared" si="766"/>
        <v>692.70151275682997</v>
      </c>
      <c r="H24571" s="415">
        <f t="shared" si="767"/>
        <v>3.4635075637841499</v>
      </c>
    </row>
    <row r="24572" spans="1:8" ht="15" hidden="1" thickBot="1">
      <c r="A24572" s="409">
        <v>202212</v>
      </c>
      <c r="B24572" s="196" t="s">
        <v>850</v>
      </c>
      <c r="C24572" s="197" t="s">
        <v>791</v>
      </c>
      <c r="D24572" s="198" t="s">
        <v>339</v>
      </c>
      <c r="E24572" s="421">
        <v>614</v>
      </c>
      <c r="F24572" s="413">
        <v>177.16</v>
      </c>
      <c r="G24572" s="414">
        <f t="shared" si="766"/>
        <v>3.465793632874238</v>
      </c>
      <c r="H24572" s="415">
        <f t="shared" si="767"/>
        <v>3.465793632874238</v>
      </c>
    </row>
    <row r="24573" spans="1:8" ht="15" hidden="1" thickBot="1">
      <c r="A24573" s="409">
        <v>202212</v>
      </c>
      <c r="B24573" s="196" t="s">
        <v>851</v>
      </c>
      <c r="C24573" s="197" t="s">
        <v>791</v>
      </c>
      <c r="D24573" s="198" t="s">
        <v>339</v>
      </c>
      <c r="E24573" s="421">
        <v>610</v>
      </c>
      <c r="F24573" s="413">
        <v>177.16</v>
      </c>
      <c r="G24573" s="414">
        <f t="shared" si="766"/>
        <v>3.4432151727252203</v>
      </c>
      <c r="H24573" s="415">
        <f t="shared" si="767"/>
        <v>3.4432151727252203</v>
      </c>
    </row>
    <row r="24574" spans="1:8" ht="15" hidden="1" thickBot="1">
      <c r="A24574" s="409">
        <v>202212</v>
      </c>
      <c r="B24574" s="196" t="s">
        <v>852</v>
      </c>
      <c r="C24574" s="197" t="s">
        <v>791</v>
      </c>
      <c r="D24574" s="198" t="s">
        <v>337</v>
      </c>
      <c r="E24574" s="421">
        <v>201058</v>
      </c>
      <c r="F24574" s="413">
        <v>177.16</v>
      </c>
      <c r="G24574" s="414">
        <f t="shared" si="766"/>
        <v>1134.895010160307</v>
      </c>
      <c r="H24574" s="415">
        <f t="shared" si="767"/>
        <v>5.6744750508015356</v>
      </c>
    </row>
    <row r="24575" spans="1:8" ht="15" hidden="1" thickBot="1">
      <c r="A24575" s="409">
        <v>202212</v>
      </c>
      <c r="B24575" s="196" t="s">
        <v>853</v>
      </c>
      <c r="C24575" s="197" t="s">
        <v>791</v>
      </c>
      <c r="D24575" s="198" t="s">
        <v>339</v>
      </c>
      <c r="E24575" s="421">
        <v>1005</v>
      </c>
      <c r="F24575" s="413">
        <v>177.16</v>
      </c>
      <c r="G24575" s="414">
        <f t="shared" si="766"/>
        <v>5.6728381124407319</v>
      </c>
      <c r="H24575" s="415">
        <f t="shared" si="767"/>
        <v>5.6728381124407319</v>
      </c>
    </row>
    <row r="24576" spans="1:8" ht="15" hidden="1" thickBot="1">
      <c r="A24576" s="409">
        <v>202212</v>
      </c>
      <c r="B24576" s="196" t="s">
        <v>854</v>
      </c>
      <c r="C24576" s="197" t="s">
        <v>791</v>
      </c>
      <c r="D24576" s="198" t="s">
        <v>337</v>
      </c>
      <c r="E24576" s="421">
        <v>135913</v>
      </c>
      <c r="F24576" s="413">
        <v>177.16</v>
      </c>
      <c r="G24576" s="414">
        <f t="shared" si="766"/>
        <v>767.17656355836539</v>
      </c>
      <c r="H24576" s="415">
        <f t="shared" si="767"/>
        <v>3.8358828177918269</v>
      </c>
    </row>
    <row r="24577" spans="1:8" ht="15" hidden="1" thickBot="1">
      <c r="A24577" s="409">
        <v>202212</v>
      </c>
      <c r="B24577" s="196" t="s">
        <v>855</v>
      </c>
      <c r="C24577" s="197" t="s">
        <v>791</v>
      </c>
      <c r="D24577" s="198" t="s">
        <v>339</v>
      </c>
      <c r="E24577" s="421">
        <v>680</v>
      </c>
      <c r="F24577" s="413">
        <v>177.16</v>
      </c>
      <c r="G24577" s="414">
        <f t="shared" si="766"/>
        <v>3.8383382253330325</v>
      </c>
      <c r="H24577" s="415">
        <f t="shared" si="767"/>
        <v>3.8383382253330325</v>
      </c>
    </row>
    <row r="24578" spans="1:8" ht="15" hidden="1" thickBot="1">
      <c r="A24578" s="409">
        <v>202212</v>
      </c>
      <c r="B24578" s="196" t="s">
        <v>856</v>
      </c>
      <c r="C24578" s="197" t="s">
        <v>791</v>
      </c>
      <c r="D24578" s="198" t="s">
        <v>337</v>
      </c>
      <c r="E24578" s="421">
        <v>141058</v>
      </c>
      <c r="F24578" s="413">
        <v>177.16</v>
      </c>
      <c r="G24578" s="414">
        <f t="shared" ref="G24578:G24641" si="768">+E24578/F24578</f>
        <v>796.21810792503948</v>
      </c>
      <c r="H24578" s="415">
        <f t="shared" ref="H24578:H24641" si="769">IF(D24578="TB",G24578/200,IF(D24578="LT",G24578,"VER"))</f>
        <v>3.9810905396251974</v>
      </c>
    </row>
    <row r="24579" spans="1:8" ht="15" hidden="1" thickBot="1">
      <c r="A24579" s="409">
        <v>202212</v>
      </c>
      <c r="B24579" s="196" t="s">
        <v>857</v>
      </c>
      <c r="C24579" s="197" t="s">
        <v>791</v>
      </c>
      <c r="D24579" s="198" t="s">
        <v>339</v>
      </c>
      <c r="E24579" s="421">
        <v>705</v>
      </c>
      <c r="F24579" s="413">
        <v>177.16</v>
      </c>
      <c r="G24579" s="414">
        <f t="shared" si="768"/>
        <v>3.9794536012643937</v>
      </c>
      <c r="H24579" s="415">
        <f t="shared" si="769"/>
        <v>3.9794536012643937</v>
      </c>
    </row>
    <row r="24580" spans="1:8" ht="15" hidden="1" thickBot="1">
      <c r="A24580" s="409">
        <v>202212</v>
      </c>
      <c r="B24580" s="196" t="s">
        <v>858</v>
      </c>
      <c r="C24580" s="197" t="s">
        <v>791</v>
      </c>
      <c r="D24580" s="198" t="s">
        <v>337</v>
      </c>
      <c r="E24580" s="421">
        <v>126805</v>
      </c>
      <c r="F24580" s="413">
        <v>177.16</v>
      </c>
      <c r="G24580" s="414">
        <f t="shared" si="768"/>
        <v>715.76540979905167</v>
      </c>
      <c r="H24580" s="415">
        <f t="shared" si="769"/>
        <v>3.5788270489952585</v>
      </c>
    </row>
    <row r="24581" spans="1:8" ht="15" hidden="1" thickBot="1">
      <c r="A24581" s="409">
        <v>202212</v>
      </c>
      <c r="B24581" s="196" t="s">
        <v>859</v>
      </c>
      <c r="C24581" s="197" t="s">
        <v>791</v>
      </c>
      <c r="D24581" s="198" t="s">
        <v>339</v>
      </c>
      <c r="E24581" s="421">
        <v>634</v>
      </c>
      <c r="F24581" s="413">
        <v>177.16</v>
      </c>
      <c r="G24581" s="414">
        <f t="shared" si="768"/>
        <v>3.5786859336193273</v>
      </c>
      <c r="H24581" s="415">
        <f t="shared" si="769"/>
        <v>3.5786859336193273</v>
      </c>
    </row>
    <row r="24582" spans="1:8" ht="15" hidden="1" thickBot="1">
      <c r="A24582" s="409">
        <v>202212</v>
      </c>
      <c r="B24582" s="196" t="s">
        <v>860</v>
      </c>
      <c r="C24582" s="197" t="s">
        <v>791</v>
      </c>
      <c r="D24582" s="198" t="s">
        <v>337</v>
      </c>
      <c r="E24582" s="421">
        <v>124533</v>
      </c>
      <c r="F24582" s="413">
        <v>177.16</v>
      </c>
      <c r="G24582" s="414">
        <f t="shared" si="768"/>
        <v>702.94084443440954</v>
      </c>
      <c r="H24582" s="415">
        <f t="shared" si="769"/>
        <v>3.5147042221720479</v>
      </c>
    </row>
    <row r="24583" spans="1:8" ht="15" hidden="1" thickBot="1">
      <c r="A24583" s="409">
        <v>202212</v>
      </c>
      <c r="B24583" s="196" t="s">
        <v>861</v>
      </c>
      <c r="C24583" s="197" t="s">
        <v>791</v>
      </c>
      <c r="D24583" s="198" t="s">
        <v>339</v>
      </c>
      <c r="E24583" s="421">
        <v>623</v>
      </c>
      <c r="F24583" s="413">
        <v>177.16</v>
      </c>
      <c r="G24583" s="414">
        <f t="shared" si="768"/>
        <v>3.5165951682095282</v>
      </c>
      <c r="H24583" s="415">
        <f t="shared" si="769"/>
        <v>3.5165951682095282</v>
      </c>
    </row>
    <row r="24584" spans="1:8" ht="15" hidden="1" thickBot="1">
      <c r="A24584" s="409">
        <v>202212</v>
      </c>
      <c r="B24584" s="196" t="s">
        <v>862</v>
      </c>
      <c r="C24584" s="197" t="s">
        <v>791</v>
      </c>
      <c r="D24584" s="198" t="s">
        <v>337</v>
      </c>
      <c r="E24584" s="421">
        <v>120760</v>
      </c>
      <c r="F24584" s="413">
        <v>177.16</v>
      </c>
      <c r="G24584" s="414">
        <f t="shared" si="768"/>
        <v>681.64371189884855</v>
      </c>
      <c r="H24584" s="415">
        <f t="shared" si="769"/>
        <v>3.4082185594942427</v>
      </c>
    </row>
    <row r="24585" spans="1:8" ht="15" hidden="1" thickBot="1">
      <c r="A24585" s="409">
        <v>202212</v>
      </c>
      <c r="B24585" s="196" t="s">
        <v>863</v>
      </c>
      <c r="C24585" s="197" t="s">
        <v>791</v>
      </c>
      <c r="D24585" s="198" t="s">
        <v>337</v>
      </c>
      <c r="E24585" s="421">
        <v>126809</v>
      </c>
      <c r="F24585" s="413">
        <v>177.16</v>
      </c>
      <c r="G24585" s="414">
        <f t="shared" si="768"/>
        <v>715.78798825920069</v>
      </c>
      <c r="H24585" s="415">
        <f t="shared" si="769"/>
        <v>3.5789399412960035</v>
      </c>
    </row>
    <row r="24586" spans="1:8" ht="15" hidden="1" thickBot="1">
      <c r="A24586" s="409">
        <v>202212</v>
      </c>
      <c r="B24586" s="196" t="s">
        <v>864</v>
      </c>
      <c r="C24586" s="197" t="s">
        <v>791</v>
      </c>
      <c r="D24586" s="198" t="s">
        <v>337</v>
      </c>
      <c r="E24586" s="421">
        <v>127090</v>
      </c>
      <c r="F24586" s="413">
        <v>177.16</v>
      </c>
      <c r="G24586" s="414">
        <f t="shared" si="768"/>
        <v>717.37412508466923</v>
      </c>
      <c r="H24586" s="415">
        <f t="shared" si="769"/>
        <v>3.5868706254233462</v>
      </c>
    </row>
    <row r="24587" spans="1:8" ht="15" hidden="1" thickBot="1">
      <c r="A24587" s="409">
        <v>202212</v>
      </c>
      <c r="B24587" s="196" t="s">
        <v>865</v>
      </c>
      <c r="C24587" s="197" t="s">
        <v>791</v>
      </c>
      <c r="D24587" s="198" t="s">
        <v>337</v>
      </c>
      <c r="E24587" s="421">
        <v>119044</v>
      </c>
      <c r="F24587" s="413">
        <v>177.16</v>
      </c>
      <c r="G24587" s="414">
        <f t="shared" si="768"/>
        <v>671.95755249491981</v>
      </c>
      <c r="H24587" s="415">
        <f t="shared" si="769"/>
        <v>3.3597877624745989</v>
      </c>
    </row>
    <row r="24588" spans="1:8" ht="15" hidden="1" thickBot="1">
      <c r="A24588" s="409">
        <v>202212</v>
      </c>
      <c r="B24588" s="196" t="s">
        <v>866</v>
      </c>
      <c r="C24588" s="197" t="s">
        <v>791</v>
      </c>
      <c r="D24588" s="198" t="s">
        <v>339</v>
      </c>
      <c r="E24588" s="421">
        <v>595</v>
      </c>
      <c r="F24588" s="413">
        <v>177.16</v>
      </c>
      <c r="G24588" s="414">
        <f t="shared" si="768"/>
        <v>3.3585459471664034</v>
      </c>
      <c r="H24588" s="415">
        <f t="shared" si="769"/>
        <v>3.3585459471664034</v>
      </c>
    </row>
    <row r="24589" spans="1:8" ht="15" hidden="1" thickBot="1">
      <c r="A24589" s="409">
        <v>202212</v>
      </c>
      <c r="B24589" s="196" t="s">
        <v>867</v>
      </c>
      <c r="C24589" s="197" t="s">
        <v>791</v>
      </c>
      <c r="D24589" s="198" t="s">
        <v>337</v>
      </c>
      <c r="E24589" s="421">
        <v>113139</v>
      </c>
      <c r="F24589" s="413">
        <v>177.16</v>
      </c>
      <c r="G24589" s="414">
        <f t="shared" si="768"/>
        <v>638.62610069993229</v>
      </c>
      <c r="H24589" s="415">
        <f t="shared" si="769"/>
        <v>3.1931305034996615</v>
      </c>
    </row>
    <row r="24590" spans="1:8" ht="15" hidden="1" thickBot="1">
      <c r="A24590" s="409">
        <v>202212</v>
      </c>
      <c r="B24590" s="196" t="s">
        <v>868</v>
      </c>
      <c r="C24590" s="197" t="s">
        <v>791</v>
      </c>
      <c r="D24590" s="198" t="s">
        <v>337</v>
      </c>
      <c r="E24590" s="421">
        <v>113359</v>
      </c>
      <c r="F24590" s="413">
        <v>177.16</v>
      </c>
      <c r="G24590" s="414">
        <f t="shared" si="768"/>
        <v>639.8679160081283</v>
      </c>
      <c r="H24590" s="415">
        <f t="shared" si="769"/>
        <v>3.1993395800406415</v>
      </c>
    </row>
    <row r="24591" spans="1:8" ht="15" hidden="1" thickBot="1">
      <c r="A24591" s="409">
        <v>202212</v>
      </c>
      <c r="B24591" s="196" t="s">
        <v>869</v>
      </c>
      <c r="C24591" s="197" t="s">
        <v>791</v>
      </c>
      <c r="D24591" s="198" t="s">
        <v>337</v>
      </c>
      <c r="E24591" s="421">
        <v>131497</v>
      </c>
      <c r="F24591" s="413">
        <v>177.16</v>
      </c>
      <c r="G24591" s="414">
        <f t="shared" si="768"/>
        <v>742.24994355384968</v>
      </c>
      <c r="H24591" s="415">
        <f t="shared" si="769"/>
        <v>3.7112497177692485</v>
      </c>
    </row>
    <row r="24592" spans="1:8" ht="15" hidden="1" thickBot="1">
      <c r="A24592" s="409">
        <v>202212</v>
      </c>
      <c r="B24592" s="196" t="s">
        <v>870</v>
      </c>
      <c r="C24592" s="197" t="s">
        <v>791</v>
      </c>
      <c r="D24592" s="198" t="s">
        <v>337</v>
      </c>
      <c r="E24592" s="421">
        <v>137586</v>
      </c>
      <c r="F24592" s="413">
        <v>177.16</v>
      </c>
      <c r="G24592" s="414">
        <f t="shared" si="768"/>
        <v>776.62000451569202</v>
      </c>
      <c r="H24592" s="415">
        <f t="shared" si="769"/>
        <v>3.8831000225784602</v>
      </c>
    </row>
    <row r="24593" spans="1:8" ht="15" hidden="1" thickBot="1">
      <c r="A24593" s="409">
        <v>202212</v>
      </c>
      <c r="B24593" s="196" t="s">
        <v>871</v>
      </c>
      <c r="C24593" s="197" t="s">
        <v>791</v>
      </c>
      <c r="D24593" s="198" t="s">
        <v>339</v>
      </c>
      <c r="E24593" s="421">
        <v>688</v>
      </c>
      <c r="F24593" s="413">
        <v>177.16</v>
      </c>
      <c r="G24593" s="414">
        <f t="shared" si="768"/>
        <v>3.883495145631068</v>
      </c>
      <c r="H24593" s="415">
        <f t="shared" si="769"/>
        <v>3.883495145631068</v>
      </c>
    </row>
    <row r="24594" spans="1:8" ht="15" hidden="1" thickBot="1">
      <c r="A24594" s="409">
        <v>202212</v>
      </c>
      <c r="B24594" s="196" t="s">
        <v>872</v>
      </c>
      <c r="C24594" s="197" t="s">
        <v>791</v>
      </c>
      <c r="D24594" s="198" t="s">
        <v>337</v>
      </c>
      <c r="E24594" s="421">
        <v>145707</v>
      </c>
      <c r="F24594" s="413">
        <v>177.16</v>
      </c>
      <c r="G24594" s="414">
        <f t="shared" si="768"/>
        <v>822.45992323323549</v>
      </c>
      <c r="H24594" s="415">
        <f t="shared" si="769"/>
        <v>4.1122996161661778</v>
      </c>
    </row>
    <row r="24595" spans="1:8" ht="15" hidden="1" thickBot="1">
      <c r="A24595" s="409">
        <v>202212</v>
      </c>
      <c r="B24595" s="196" t="s">
        <v>873</v>
      </c>
      <c r="C24595" s="197" t="s">
        <v>791</v>
      </c>
      <c r="D24595" s="198" t="s">
        <v>339</v>
      </c>
      <c r="E24595" s="421">
        <v>728</v>
      </c>
      <c r="F24595" s="413">
        <v>177.16</v>
      </c>
      <c r="G24595" s="414">
        <f t="shared" si="768"/>
        <v>4.1092797471212466</v>
      </c>
      <c r="H24595" s="415">
        <f t="shared" si="769"/>
        <v>4.1092797471212466</v>
      </c>
    </row>
    <row r="24596" spans="1:8" ht="15" hidden="1" thickBot="1">
      <c r="A24596" s="409">
        <v>202212</v>
      </c>
      <c r="B24596" s="196" t="s">
        <v>874</v>
      </c>
      <c r="C24596" s="197" t="s">
        <v>791</v>
      </c>
      <c r="D24596" s="198" t="s">
        <v>337</v>
      </c>
      <c r="E24596" s="421">
        <v>197833</v>
      </c>
      <c r="F24596" s="413">
        <v>177.16</v>
      </c>
      <c r="G24596" s="414">
        <f t="shared" si="768"/>
        <v>1116.6911266651614</v>
      </c>
      <c r="H24596" s="415">
        <f t="shared" si="769"/>
        <v>5.5834556333258067</v>
      </c>
    </row>
    <row r="24597" spans="1:8" ht="15" hidden="1" thickBot="1">
      <c r="A24597" s="409">
        <v>202212</v>
      </c>
      <c r="B24597" s="196" t="s">
        <v>875</v>
      </c>
      <c r="C24597" s="197" t="s">
        <v>791</v>
      </c>
      <c r="D24597" s="198" t="s">
        <v>337</v>
      </c>
      <c r="E24597" s="421">
        <v>97586</v>
      </c>
      <c r="F24597" s="413">
        <v>177.16</v>
      </c>
      <c r="G24597" s="414">
        <f t="shared" si="768"/>
        <v>550.83540302551364</v>
      </c>
      <c r="H24597" s="415">
        <f t="shared" si="769"/>
        <v>2.7541770151275684</v>
      </c>
    </row>
    <row r="24598" spans="1:8" ht="15" hidden="1" thickBot="1">
      <c r="A24598" s="409">
        <v>202212</v>
      </c>
      <c r="B24598" s="196" t="s">
        <v>876</v>
      </c>
      <c r="C24598" s="197" t="s">
        <v>2803</v>
      </c>
      <c r="D24598" s="198" t="s">
        <v>339</v>
      </c>
      <c r="E24598" s="421">
        <v>488</v>
      </c>
      <c r="F24598" s="413">
        <v>177.16</v>
      </c>
      <c r="G24598" s="414">
        <f t="shared" si="768"/>
        <v>2.7545721381801762</v>
      </c>
      <c r="H24598" s="415">
        <f t="shared" si="769"/>
        <v>2.7545721381801762</v>
      </c>
    </row>
    <row r="24599" spans="1:8" ht="15" hidden="1" thickBot="1">
      <c r="A24599" s="409">
        <v>202212</v>
      </c>
      <c r="B24599" s="196" t="s">
        <v>877</v>
      </c>
      <c r="C24599" s="197" t="s">
        <v>791</v>
      </c>
      <c r="D24599" s="198" t="s">
        <v>337</v>
      </c>
      <c r="E24599" s="421">
        <v>99638</v>
      </c>
      <c r="F24599" s="413">
        <v>177.16</v>
      </c>
      <c r="G24599" s="414">
        <f t="shared" si="768"/>
        <v>562.41815308195987</v>
      </c>
      <c r="H24599" s="415">
        <f t="shared" si="769"/>
        <v>2.8120907654097995</v>
      </c>
    </row>
    <row r="24600" spans="1:8" ht="15" hidden="1" thickBot="1">
      <c r="A24600" s="409">
        <v>202212</v>
      </c>
      <c r="B24600" s="196" t="s">
        <v>878</v>
      </c>
      <c r="C24600" s="197" t="s">
        <v>791</v>
      </c>
      <c r="D24600" s="198" t="s">
        <v>337</v>
      </c>
      <c r="E24600" s="421">
        <v>83704</v>
      </c>
      <c r="F24600" s="413">
        <v>177.16</v>
      </c>
      <c r="G24600" s="414">
        <f t="shared" si="768"/>
        <v>472.47685707834728</v>
      </c>
      <c r="H24600" s="415">
        <f t="shared" si="769"/>
        <v>2.3623842853917365</v>
      </c>
    </row>
    <row r="24601" spans="1:8" ht="15" hidden="1" thickBot="1">
      <c r="A24601" s="409">
        <v>202212</v>
      </c>
      <c r="B24601" s="196" t="s">
        <v>879</v>
      </c>
      <c r="C24601" s="197" t="s">
        <v>791</v>
      </c>
      <c r="D24601" s="198" t="s">
        <v>339</v>
      </c>
      <c r="E24601" s="421">
        <v>418</v>
      </c>
      <c r="F24601" s="413">
        <v>177.16</v>
      </c>
      <c r="G24601" s="414">
        <f t="shared" si="768"/>
        <v>2.359449085572364</v>
      </c>
      <c r="H24601" s="415">
        <f t="shared" si="769"/>
        <v>2.359449085572364</v>
      </c>
    </row>
    <row r="24602" spans="1:8" ht="15" hidden="1" thickBot="1">
      <c r="A24602" s="409">
        <v>202212</v>
      </c>
      <c r="B24602" s="196" t="s">
        <v>880</v>
      </c>
      <c r="C24602" s="197" t="s">
        <v>791</v>
      </c>
      <c r="D24602" s="198" t="s">
        <v>337</v>
      </c>
      <c r="E24602" s="421">
        <v>99251</v>
      </c>
      <c r="F24602" s="413">
        <v>177.16</v>
      </c>
      <c r="G24602" s="414">
        <f t="shared" si="768"/>
        <v>560.23368706254234</v>
      </c>
      <c r="H24602" s="415">
        <f t="shared" si="769"/>
        <v>2.8011684353127118</v>
      </c>
    </row>
    <row r="24603" spans="1:8" ht="15" hidden="1" thickBot="1">
      <c r="A24603" s="409">
        <v>202212</v>
      </c>
      <c r="B24603" s="196" t="s">
        <v>881</v>
      </c>
      <c r="C24603" s="197" t="s">
        <v>791</v>
      </c>
      <c r="D24603" s="198" t="s">
        <v>339</v>
      </c>
      <c r="E24603" s="421">
        <v>496</v>
      </c>
      <c r="F24603" s="413">
        <v>177.16</v>
      </c>
      <c r="G24603" s="414">
        <f t="shared" si="768"/>
        <v>2.7997290584782117</v>
      </c>
      <c r="H24603" s="415">
        <f t="shared" si="769"/>
        <v>2.7997290584782117</v>
      </c>
    </row>
    <row r="24604" spans="1:8" ht="15" hidden="1" thickBot="1">
      <c r="A24604" s="409">
        <v>202212</v>
      </c>
      <c r="B24604" s="196" t="s">
        <v>882</v>
      </c>
      <c r="C24604" s="197" t="s">
        <v>791</v>
      </c>
      <c r="D24604" s="198" t="s">
        <v>337</v>
      </c>
      <c r="E24604" s="421">
        <v>145998</v>
      </c>
      <c r="F24604" s="413">
        <v>177.16</v>
      </c>
      <c r="G24604" s="414">
        <f t="shared" si="768"/>
        <v>824.10250620907652</v>
      </c>
      <c r="H24604" s="415">
        <f t="shared" si="769"/>
        <v>4.1205125310453825</v>
      </c>
    </row>
    <row r="24605" spans="1:8" ht="15" hidden="1" thickBot="1">
      <c r="A24605" s="409">
        <v>202212</v>
      </c>
      <c r="B24605" s="196" t="s">
        <v>883</v>
      </c>
      <c r="C24605" s="197" t="s">
        <v>791</v>
      </c>
      <c r="D24605" s="198" t="s">
        <v>339</v>
      </c>
      <c r="E24605" s="421">
        <v>730</v>
      </c>
      <c r="F24605" s="413">
        <v>177.16</v>
      </c>
      <c r="G24605" s="414">
        <f t="shared" si="768"/>
        <v>4.120568977195755</v>
      </c>
      <c r="H24605" s="415">
        <f t="shared" si="769"/>
        <v>4.120568977195755</v>
      </c>
    </row>
    <row r="24606" spans="1:8" ht="15" hidden="1" thickBot="1">
      <c r="A24606" s="409">
        <v>202212</v>
      </c>
      <c r="B24606" s="196" t="s">
        <v>884</v>
      </c>
      <c r="C24606" s="197" t="s">
        <v>791</v>
      </c>
      <c r="D24606" s="198" t="s">
        <v>337</v>
      </c>
      <c r="E24606" s="421">
        <v>135913</v>
      </c>
      <c r="F24606" s="413">
        <v>177.16</v>
      </c>
      <c r="G24606" s="414">
        <f t="shared" si="768"/>
        <v>767.17656355836539</v>
      </c>
      <c r="H24606" s="415">
        <f t="shared" si="769"/>
        <v>3.8358828177918269</v>
      </c>
    </row>
    <row r="24607" spans="1:8" ht="15" hidden="1" thickBot="1">
      <c r="A24607" s="409">
        <v>202212</v>
      </c>
      <c r="B24607" s="196" t="s">
        <v>885</v>
      </c>
      <c r="C24607" s="197" t="s">
        <v>791</v>
      </c>
      <c r="D24607" s="198" t="s">
        <v>339</v>
      </c>
      <c r="E24607" s="421">
        <v>680</v>
      </c>
      <c r="F24607" s="413">
        <v>177.16</v>
      </c>
      <c r="G24607" s="414">
        <f t="shared" si="768"/>
        <v>3.8383382253330325</v>
      </c>
      <c r="H24607" s="415">
        <f t="shared" si="769"/>
        <v>3.8383382253330325</v>
      </c>
    </row>
    <row r="24608" spans="1:8" ht="15" hidden="1" thickBot="1">
      <c r="A24608" s="409">
        <v>202212</v>
      </c>
      <c r="B24608" s="196" t="s">
        <v>886</v>
      </c>
      <c r="C24608" s="197" t="s">
        <v>791</v>
      </c>
      <c r="D24608" s="198" t="s">
        <v>337</v>
      </c>
      <c r="E24608" s="421">
        <v>96782</v>
      </c>
      <c r="F24608" s="413">
        <v>177.16</v>
      </c>
      <c r="G24608" s="414">
        <f t="shared" si="768"/>
        <v>546.2971325355611</v>
      </c>
      <c r="H24608" s="415">
        <f t="shared" si="769"/>
        <v>2.7314856626778057</v>
      </c>
    </row>
    <row r="24609" spans="1:8" ht="15" hidden="1" thickBot="1">
      <c r="A24609" s="409">
        <v>202212</v>
      </c>
      <c r="B24609" s="196" t="s">
        <v>887</v>
      </c>
      <c r="C24609" s="197" t="s">
        <v>791</v>
      </c>
      <c r="D24609" s="198" t="s">
        <v>339</v>
      </c>
      <c r="E24609" s="421">
        <v>484</v>
      </c>
      <c r="F24609" s="413">
        <v>177.16</v>
      </c>
      <c r="G24609" s="414">
        <f t="shared" si="768"/>
        <v>2.7319936780311584</v>
      </c>
      <c r="H24609" s="415">
        <f t="shared" si="769"/>
        <v>2.7319936780311584</v>
      </c>
    </row>
    <row r="24610" spans="1:8" ht="15" hidden="1" thickBot="1">
      <c r="A24610" s="409">
        <v>202212</v>
      </c>
      <c r="B24610" s="196" t="s">
        <v>888</v>
      </c>
      <c r="C24610" s="197" t="s">
        <v>791</v>
      </c>
      <c r="D24610" s="198" t="s">
        <v>337</v>
      </c>
      <c r="E24610" s="421">
        <v>116521</v>
      </c>
      <c r="F24610" s="413">
        <v>177.16</v>
      </c>
      <c r="G24610" s="414">
        <f t="shared" si="768"/>
        <v>657.71618875592685</v>
      </c>
      <c r="H24610" s="415">
        <f t="shared" si="769"/>
        <v>3.2885809437796341</v>
      </c>
    </row>
    <row r="24611" spans="1:8" ht="15" hidden="1" thickBot="1">
      <c r="A24611" s="409">
        <v>202212</v>
      </c>
      <c r="B24611" s="196" t="s">
        <v>889</v>
      </c>
      <c r="C24611" s="197" t="s">
        <v>791</v>
      </c>
      <c r="D24611" s="198" t="s">
        <v>337</v>
      </c>
      <c r="E24611" s="421">
        <v>146209</v>
      </c>
      <c r="F24611" s="413">
        <v>177.16</v>
      </c>
      <c r="G24611" s="414">
        <f t="shared" si="768"/>
        <v>825.29351998193727</v>
      </c>
      <c r="H24611" s="415">
        <f t="shared" si="769"/>
        <v>4.1264675999096863</v>
      </c>
    </row>
    <row r="24612" spans="1:8" ht="15" hidden="1" thickBot="1">
      <c r="A24612" s="409">
        <v>202212</v>
      </c>
      <c r="B24612" s="196" t="s">
        <v>890</v>
      </c>
      <c r="C24612" s="197" t="s">
        <v>791</v>
      </c>
      <c r="D24612" s="198" t="s">
        <v>339</v>
      </c>
      <c r="E24612" s="421">
        <v>731</v>
      </c>
      <c r="F24612" s="413">
        <v>177.16</v>
      </c>
      <c r="G24612" s="414">
        <f t="shared" si="768"/>
        <v>4.1262135922330101</v>
      </c>
      <c r="H24612" s="415">
        <f t="shared" si="769"/>
        <v>4.1262135922330101</v>
      </c>
    </row>
    <row r="24613" spans="1:8" ht="15" hidden="1" thickBot="1">
      <c r="A24613" s="409">
        <v>202212</v>
      </c>
      <c r="B24613" s="196" t="s">
        <v>891</v>
      </c>
      <c r="C24613" s="197" t="s">
        <v>791</v>
      </c>
      <c r="D24613" s="198" t="s">
        <v>337</v>
      </c>
      <c r="E24613" s="421">
        <v>112653</v>
      </c>
      <c r="F24613" s="413">
        <v>177.16</v>
      </c>
      <c r="G24613" s="414">
        <f t="shared" si="768"/>
        <v>635.8828177918266</v>
      </c>
      <c r="H24613" s="415">
        <f t="shared" si="769"/>
        <v>3.1794140889591329</v>
      </c>
    </row>
    <row r="24614" spans="1:8" ht="15" hidden="1" thickBot="1">
      <c r="A24614" s="409">
        <v>202212</v>
      </c>
      <c r="B24614" s="196" t="s">
        <v>892</v>
      </c>
      <c r="C24614" s="197" t="s">
        <v>791</v>
      </c>
      <c r="D24614" s="198" t="s">
        <v>337</v>
      </c>
      <c r="E24614" s="421">
        <v>119300</v>
      </c>
      <c r="F24614" s="413">
        <v>177.16</v>
      </c>
      <c r="G24614" s="414">
        <f t="shared" si="768"/>
        <v>673.402573944457</v>
      </c>
      <c r="H24614" s="415">
        <f t="shared" si="769"/>
        <v>3.3670128697222852</v>
      </c>
    </row>
    <row r="24615" spans="1:8" ht="15" hidden="1" thickBot="1">
      <c r="A24615" s="409">
        <v>202212</v>
      </c>
      <c r="B24615" s="196" t="s">
        <v>893</v>
      </c>
      <c r="C24615" s="197" t="s">
        <v>791</v>
      </c>
      <c r="D24615" s="198" t="s">
        <v>337</v>
      </c>
      <c r="E24615" s="421">
        <v>104524</v>
      </c>
      <c r="F24615" s="413">
        <v>177.16</v>
      </c>
      <c r="G24615" s="414">
        <f t="shared" si="768"/>
        <v>589.99774215398509</v>
      </c>
      <c r="H24615" s="415">
        <f t="shared" si="769"/>
        <v>2.9499887107699254</v>
      </c>
    </row>
    <row r="24616" spans="1:8" ht="15" hidden="1" thickBot="1">
      <c r="A24616" s="409">
        <v>202212</v>
      </c>
      <c r="B24616" s="196" t="s">
        <v>894</v>
      </c>
      <c r="C24616" s="197" t="s">
        <v>791</v>
      </c>
      <c r="D24616" s="198" t="s">
        <v>337</v>
      </c>
      <c r="E24616" s="421">
        <v>163311</v>
      </c>
      <c r="F24616" s="413">
        <v>177.16</v>
      </c>
      <c r="G24616" s="414">
        <f t="shared" si="768"/>
        <v>921.82772634906303</v>
      </c>
      <c r="H24616" s="415">
        <f t="shared" si="769"/>
        <v>4.6091386317453154</v>
      </c>
    </row>
    <row r="24617" spans="1:8" ht="15" hidden="1" thickBot="1">
      <c r="A24617" s="409">
        <v>202212</v>
      </c>
      <c r="B24617" s="196" t="s">
        <v>895</v>
      </c>
      <c r="C24617" s="197" t="s">
        <v>791</v>
      </c>
      <c r="D24617" s="198" t="s">
        <v>337</v>
      </c>
      <c r="E24617" s="421">
        <v>101115</v>
      </c>
      <c r="F24617" s="413">
        <v>177.16</v>
      </c>
      <c r="G24617" s="414">
        <f t="shared" si="768"/>
        <v>570.75524949198461</v>
      </c>
      <c r="H24617" s="415">
        <f t="shared" si="769"/>
        <v>2.8537762474599231</v>
      </c>
    </row>
    <row r="24618" spans="1:8" ht="15" hidden="1" thickBot="1">
      <c r="A24618" s="409">
        <v>202212</v>
      </c>
      <c r="B24618" s="196" t="s">
        <v>896</v>
      </c>
      <c r="C24618" s="197" t="s">
        <v>791</v>
      </c>
      <c r="D24618" s="198" t="s">
        <v>337</v>
      </c>
      <c r="E24618" s="421">
        <v>157163</v>
      </c>
      <c r="F24618" s="413">
        <v>177.16</v>
      </c>
      <c r="G24618" s="414">
        <f t="shared" si="768"/>
        <v>887.12463310002261</v>
      </c>
      <c r="H24618" s="415">
        <f t="shared" si="769"/>
        <v>4.4356231655001128</v>
      </c>
    </row>
    <row r="24619" spans="1:8" ht="15" hidden="1" thickBot="1">
      <c r="A24619" s="409">
        <v>202212</v>
      </c>
      <c r="B24619" s="196" t="s">
        <v>897</v>
      </c>
      <c r="C24619" s="197" t="s">
        <v>791</v>
      </c>
      <c r="D24619" s="198" t="s">
        <v>337</v>
      </c>
      <c r="E24619" s="421">
        <v>142890</v>
      </c>
      <c r="F24619" s="413">
        <v>177.16</v>
      </c>
      <c r="G24619" s="414">
        <f t="shared" si="768"/>
        <v>806.5590426732897</v>
      </c>
      <c r="H24619" s="415">
        <f t="shared" si="769"/>
        <v>4.0327952133664482</v>
      </c>
    </row>
    <row r="24620" spans="1:8" ht="15" hidden="1" thickBot="1">
      <c r="A24620" s="409">
        <v>202212</v>
      </c>
      <c r="B24620" s="196" t="s">
        <v>898</v>
      </c>
      <c r="C24620" s="197" t="s">
        <v>791</v>
      </c>
      <c r="D24620" s="198" t="s">
        <v>339</v>
      </c>
      <c r="E24620" s="421">
        <v>714</v>
      </c>
      <c r="F24620" s="413">
        <v>177.16</v>
      </c>
      <c r="G24620" s="414">
        <f t="shared" si="768"/>
        <v>4.0302551365996839</v>
      </c>
      <c r="H24620" s="415">
        <f t="shared" si="769"/>
        <v>4.0302551365996839</v>
      </c>
    </row>
    <row r="24621" spans="1:8" ht="15" hidden="1" thickBot="1">
      <c r="A24621" s="409">
        <v>202212</v>
      </c>
      <c r="B24621" s="196" t="s">
        <v>899</v>
      </c>
      <c r="C24621" s="197" t="s">
        <v>791</v>
      </c>
      <c r="D24621" s="198" t="s">
        <v>337</v>
      </c>
      <c r="E24621" s="421">
        <v>140007</v>
      </c>
      <c r="F24621" s="413">
        <v>177.16</v>
      </c>
      <c r="G24621" s="414">
        <f t="shared" si="768"/>
        <v>790.28561752088513</v>
      </c>
      <c r="H24621" s="415">
        <f t="shared" si="769"/>
        <v>3.9514280876044254</v>
      </c>
    </row>
    <row r="24622" spans="1:8" ht="15" hidden="1" thickBot="1">
      <c r="A24622" s="409">
        <v>202212</v>
      </c>
      <c r="B24622" s="196" t="s">
        <v>900</v>
      </c>
      <c r="C24622" s="197" t="s">
        <v>791</v>
      </c>
      <c r="D24622" s="198" t="s">
        <v>339</v>
      </c>
      <c r="E24622" s="421">
        <v>700</v>
      </c>
      <c r="F24622" s="413">
        <v>177.16</v>
      </c>
      <c r="G24622" s="414">
        <f t="shared" si="768"/>
        <v>3.9512305260781218</v>
      </c>
      <c r="H24622" s="415">
        <f t="shared" si="769"/>
        <v>3.9512305260781218</v>
      </c>
    </row>
    <row r="24623" spans="1:8" ht="15" hidden="1" thickBot="1">
      <c r="A24623" s="409">
        <v>202212</v>
      </c>
      <c r="B24623" s="196" t="s">
        <v>901</v>
      </c>
      <c r="C24623" s="197" t="s">
        <v>791</v>
      </c>
      <c r="D24623" s="198" t="s">
        <v>337</v>
      </c>
      <c r="E24623" s="421">
        <v>124399</v>
      </c>
      <c r="F24623" s="413">
        <v>177.16</v>
      </c>
      <c r="G24623" s="414">
        <f t="shared" si="768"/>
        <v>702.18446601941753</v>
      </c>
      <c r="H24623" s="415">
        <f t="shared" si="769"/>
        <v>3.5109223300970878</v>
      </c>
    </row>
    <row r="24624" spans="1:8" ht="15" hidden="1" thickBot="1">
      <c r="A24624" s="409">
        <v>202212</v>
      </c>
      <c r="B24624" s="196" t="s">
        <v>902</v>
      </c>
      <c r="C24624" s="197" t="s">
        <v>791</v>
      </c>
      <c r="D24624" s="198" t="s">
        <v>337</v>
      </c>
      <c r="E24624" s="421">
        <v>117374</v>
      </c>
      <c r="F24624" s="413">
        <v>177.16</v>
      </c>
      <c r="G24624" s="414">
        <f t="shared" si="768"/>
        <v>662.53104538270486</v>
      </c>
      <c r="H24624" s="415">
        <f t="shared" si="769"/>
        <v>3.3126552269135243</v>
      </c>
    </row>
    <row r="24625" spans="1:8" ht="15" hidden="1" thickBot="1">
      <c r="A24625" s="409">
        <v>202212</v>
      </c>
      <c r="B24625" s="196" t="s">
        <v>903</v>
      </c>
      <c r="C24625" s="197" t="s">
        <v>791</v>
      </c>
      <c r="D24625" s="198" t="s">
        <v>339</v>
      </c>
      <c r="E24625" s="421">
        <v>587</v>
      </c>
      <c r="F24625" s="413">
        <v>177.16</v>
      </c>
      <c r="G24625" s="414">
        <f t="shared" si="768"/>
        <v>3.3133890268683674</v>
      </c>
      <c r="H24625" s="415">
        <f t="shared" si="769"/>
        <v>3.3133890268683674</v>
      </c>
    </row>
    <row r="24626" spans="1:8" ht="15" hidden="1" thickBot="1">
      <c r="A24626" s="409">
        <v>202212</v>
      </c>
      <c r="B24626" s="196" t="s">
        <v>904</v>
      </c>
      <c r="C24626" s="197" t="s">
        <v>791</v>
      </c>
      <c r="D24626" s="198" t="s">
        <v>337</v>
      </c>
      <c r="E24626" s="421">
        <v>135493</v>
      </c>
      <c r="F24626" s="413">
        <v>177.16</v>
      </c>
      <c r="G24626" s="414">
        <f t="shared" si="768"/>
        <v>764.80582524271847</v>
      </c>
      <c r="H24626" s="415">
        <f t="shared" si="769"/>
        <v>3.8240291262135924</v>
      </c>
    </row>
    <row r="24627" spans="1:8" ht="15" hidden="1" thickBot="1">
      <c r="A24627" s="409">
        <v>202212</v>
      </c>
      <c r="B24627" s="196" t="s">
        <v>905</v>
      </c>
      <c r="C24627" s="197" t="s">
        <v>791</v>
      </c>
      <c r="D24627" s="198" t="s">
        <v>339</v>
      </c>
      <c r="E24627" s="421">
        <v>677</v>
      </c>
      <c r="F24627" s="413">
        <v>177.16</v>
      </c>
      <c r="G24627" s="414">
        <f t="shared" si="768"/>
        <v>3.8214043802212689</v>
      </c>
      <c r="H24627" s="415">
        <f t="shared" si="769"/>
        <v>3.8214043802212689</v>
      </c>
    </row>
    <row r="24628" spans="1:8" ht="15" hidden="1" thickBot="1">
      <c r="A24628" s="409">
        <v>202212</v>
      </c>
      <c r="B24628" s="196" t="s">
        <v>906</v>
      </c>
      <c r="C24628" s="197" t="s">
        <v>791</v>
      </c>
      <c r="D24628" s="198" t="s">
        <v>337</v>
      </c>
      <c r="E24628" s="421">
        <v>123418</v>
      </c>
      <c r="F24628" s="413">
        <v>177.16</v>
      </c>
      <c r="G24628" s="414">
        <f t="shared" si="768"/>
        <v>696.64709866787086</v>
      </c>
      <c r="H24628" s="415">
        <f t="shared" si="769"/>
        <v>3.4832354933393543</v>
      </c>
    </row>
    <row r="24629" spans="1:8" ht="15" hidden="1" thickBot="1">
      <c r="A24629" s="409">
        <v>202212</v>
      </c>
      <c r="B24629" s="196" t="s">
        <v>907</v>
      </c>
      <c r="C24629" s="197" t="s">
        <v>791</v>
      </c>
      <c r="D24629" s="198" t="s">
        <v>337</v>
      </c>
      <c r="E24629" s="421">
        <v>154440</v>
      </c>
      <c r="F24629" s="413">
        <v>177.16</v>
      </c>
      <c r="G24629" s="414">
        <f t="shared" si="768"/>
        <v>871.75434635357874</v>
      </c>
      <c r="H24629" s="415">
        <f t="shared" si="769"/>
        <v>4.3587717317678933</v>
      </c>
    </row>
    <row r="24630" spans="1:8" ht="15" hidden="1" thickBot="1">
      <c r="A24630" s="409">
        <v>202212</v>
      </c>
      <c r="B24630" s="196" t="s">
        <v>908</v>
      </c>
      <c r="C24630" s="197" t="s">
        <v>791</v>
      </c>
      <c r="D24630" s="198" t="s">
        <v>337</v>
      </c>
      <c r="E24630" s="421">
        <v>139023</v>
      </c>
      <c r="F24630" s="413">
        <v>177.16</v>
      </c>
      <c r="G24630" s="414">
        <f t="shared" si="768"/>
        <v>784.73131632422667</v>
      </c>
      <c r="H24630" s="415">
        <f t="shared" si="769"/>
        <v>3.9236565816211333</v>
      </c>
    </row>
    <row r="24631" spans="1:8" ht="15" hidden="1" thickBot="1">
      <c r="A24631" s="409">
        <v>202212</v>
      </c>
      <c r="B24631" s="196" t="s">
        <v>909</v>
      </c>
      <c r="C24631" s="197" t="s">
        <v>791</v>
      </c>
      <c r="D24631" s="198" t="s">
        <v>337</v>
      </c>
      <c r="E24631" s="421">
        <v>117150</v>
      </c>
      <c r="F24631" s="413">
        <v>177.16</v>
      </c>
      <c r="G24631" s="414">
        <f t="shared" si="768"/>
        <v>661.26665161435994</v>
      </c>
      <c r="H24631" s="415">
        <f t="shared" si="769"/>
        <v>3.3063332580717999</v>
      </c>
    </row>
    <row r="24632" spans="1:8" ht="15" hidden="1" thickBot="1">
      <c r="A24632" s="409">
        <v>202212</v>
      </c>
      <c r="B24632" s="196" t="s">
        <v>910</v>
      </c>
      <c r="C24632" s="197" t="s">
        <v>791</v>
      </c>
      <c r="D24632" s="198" t="s">
        <v>337</v>
      </c>
      <c r="E24632" s="421">
        <v>117593</v>
      </c>
      <c r="F24632" s="413">
        <v>177.16</v>
      </c>
      <c r="G24632" s="414">
        <f t="shared" si="768"/>
        <v>663.76721607586364</v>
      </c>
      <c r="H24632" s="415">
        <f t="shared" si="769"/>
        <v>3.3188360803793184</v>
      </c>
    </row>
    <row r="24633" spans="1:8" ht="15" hidden="1" thickBot="1">
      <c r="A24633" s="409">
        <v>202212</v>
      </c>
      <c r="B24633" s="196" t="s">
        <v>911</v>
      </c>
      <c r="C24633" s="197" t="s">
        <v>791</v>
      </c>
      <c r="D24633" s="198" t="s">
        <v>337</v>
      </c>
      <c r="E24633" s="421">
        <v>118438</v>
      </c>
      <c r="F24633" s="413">
        <v>177.16</v>
      </c>
      <c r="G24633" s="414">
        <f t="shared" si="768"/>
        <v>668.53691578234361</v>
      </c>
      <c r="H24633" s="415">
        <f t="shared" si="769"/>
        <v>3.3426845789117179</v>
      </c>
    </row>
    <row r="24634" spans="1:8" ht="15" hidden="1" thickBot="1">
      <c r="A24634" s="409">
        <v>202212</v>
      </c>
      <c r="B24634" s="196" t="s">
        <v>912</v>
      </c>
      <c r="C24634" s="197" t="s">
        <v>791</v>
      </c>
      <c r="D24634" s="198" t="s">
        <v>337</v>
      </c>
      <c r="E24634" s="421">
        <v>121025</v>
      </c>
      <c r="F24634" s="413">
        <v>177.16</v>
      </c>
      <c r="G24634" s="414">
        <f t="shared" si="768"/>
        <v>683.1395348837209</v>
      </c>
      <c r="H24634" s="415">
        <f t="shared" si="769"/>
        <v>3.4156976744186043</v>
      </c>
    </row>
    <row r="24635" spans="1:8" ht="15" hidden="1" thickBot="1">
      <c r="A24635" s="409">
        <v>202212</v>
      </c>
      <c r="B24635" s="196" t="s">
        <v>913</v>
      </c>
      <c r="C24635" s="197" t="s">
        <v>791</v>
      </c>
      <c r="D24635" s="198" t="s">
        <v>337</v>
      </c>
      <c r="E24635" s="421">
        <v>121025</v>
      </c>
      <c r="F24635" s="413">
        <v>177.16</v>
      </c>
      <c r="G24635" s="414">
        <f t="shared" si="768"/>
        <v>683.1395348837209</v>
      </c>
      <c r="H24635" s="415">
        <f t="shared" si="769"/>
        <v>3.4156976744186043</v>
      </c>
    </row>
    <row r="24636" spans="1:8" ht="15" hidden="1" thickBot="1">
      <c r="A24636" s="409">
        <v>202212</v>
      </c>
      <c r="B24636" s="196" t="s">
        <v>914</v>
      </c>
      <c r="C24636" s="197" t="s">
        <v>791</v>
      </c>
      <c r="D24636" s="198" t="s">
        <v>339</v>
      </c>
      <c r="E24636" s="421">
        <v>592</v>
      </c>
      <c r="F24636" s="413">
        <v>177.16</v>
      </c>
      <c r="G24636" s="414">
        <f t="shared" si="768"/>
        <v>3.3416121020546399</v>
      </c>
      <c r="H24636" s="415">
        <f t="shared" si="769"/>
        <v>3.3416121020546399</v>
      </c>
    </row>
    <row r="24637" spans="1:8" ht="15" hidden="1" thickBot="1">
      <c r="A24637" s="409">
        <v>202212</v>
      </c>
      <c r="B24637" s="196" t="s">
        <v>915</v>
      </c>
      <c r="C24637" s="197" t="s">
        <v>791</v>
      </c>
      <c r="D24637" s="198" t="s">
        <v>337</v>
      </c>
      <c r="E24637" s="421">
        <v>95198</v>
      </c>
      <c r="F24637" s="413">
        <v>177.16</v>
      </c>
      <c r="G24637" s="414">
        <f t="shared" si="768"/>
        <v>537.35606231655004</v>
      </c>
      <c r="H24637" s="415">
        <f t="shared" si="769"/>
        <v>2.68678031158275</v>
      </c>
    </row>
    <row r="24638" spans="1:8" ht="15" hidden="1" thickBot="1">
      <c r="A24638" s="409">
        <v>202212</v>
      </c>
      <c r="B24638" s="196" t="s">
        <v>916</v>
      </c>
      <c r="C24638" s="197" t="s">
        <v>791</v>
      </c>
      <c r="D24638" s="198" t="s">
        <v>337</v>
      </c>
      <c r="E24638" s="421">
        <v>95198</v>
      </c>
      <c r="F24638" s="413">
        <v>177.16</v>
      </c>
      <c r="G24638" s="414">
        <f t="shared" si="768"/>
        <v>537.35606231655004</v>
      </c>
      <c r="H24638" s="415">
        <f t="shared" si="769"/>
        <v>2.68678031158275</v>
      </c>
    </row>
    <row r="24639" spans="1:8" ht="15" hidden="1" thickBot="1">
      <c r="A24639" s="409">
        <v>202212</v>
      </c>
      <c r="B24639" s="196" t="s">
        <v>917</v>
      </c>
      <c r="C24639" s="197" t="s">
        <v>791</v>
      </c>
      <c r="D24639" s="198" t="s">
        <v>337</v>
      </c>
      <c r="E24639" s="421">
        <v>95198</v>
      </c>
      <c r="F24639" s="413">
        <v>177.16</v>
      </c>
      <c r="G24639" s="414">
        <f t="shared" si="768"/>
        <v>537.35606231655004</v>
      </c>
      <c r="H24639" s="415">
        <f t="shared" si="769"/>
        <v>2.68678031158275</v>
      </c>
    </row>
    <row r="24640" spans="1:8" ht="15" hidden="1" thickBot="1">
      <c r="A24640" s="409">
        <v>202212</v>
      </c>
      <c r="B24640" s="196" t="s">
        <v>918</v>
      </c>
      <c r="C24640" s="197" t="s">
        <v>791</v>
      </c>
      <c r="D24640" s="198" t="s">
        <v>337</v>
      </c>
      <c r="E24640" s="421">
        <v>95198</v>
      </c>
      <c r="F24640" s="413">
        <v>177.16</v>
      </c>
      <c r="G24640" s="414">
        <f t="shared" si="768"/>
        <v>537.35606231655004</v>
      </c>
      <c r="H24640" s="415">
        <f t="shared" si="769"/>
        <v>2.68678031158275</v>
      </c>
    </row>
    <row r="24641" spans="1:8" ht="15" hidden="1" thickBot="1">
      <c r="A24641" s="409">
        <v>202212</v>
      </c>
      <c r="B24641" s="196" t="s">
        <v>919</v>
      </c>
      <c r="C24641" s="197" t="s">
        <v>791</v>
      </c>
      <c r="D24641" s="198" t="s">
        <v>337</v>
      </c>
      <c r="E24641" s="421">
        <v>93713</v>
      </c>
      <c r="F24641" s="413">
        <v>177.16</v>
      </c>
      <c r="G24641" s="414">
        <f t="shared" si="768"/>
        <v>528.97380898622714</v>
      </c>
      <c r="H24641" s="415">
        <f t="shared" si="769"/>
        <v>2.6448690449311356</v>
      </c>
    </row>
    <row r="24642" spans="1:8" ht="15" hidden="1" thickBot="1">
      <c r="A24642" s="409">
        <v>202212</v>
      </c>
      <c r="B24642" s="196" t="s">
        <v>920</v>
      </c>
      <c r="C24642" s="197" t="s">
        <v>791</v>
      </c>
      <c r="D24642" s="198" t="s">
        <v>337</v>
      </c>
      <c r="E24642" s="421">
        <v>121025</v>
      </c>
      <c r="F24642" s="413">
        <v>177.16</v>
      </c>
      <c r="G24642" s="414">
        <f t="shared" ref="G24642:G24705" si="770">+E24642/F24642</f>
        <v>683.1395348837209</v>
      </c>
      <c r="H24642" s="415">
        <f t="shared" ref="H24642:H24705" si="771">IF(D24642="TB",G24642/200,IF(D24642="LT",G24642,"VER"))</f>
        <v>3.4156976744186043</v>
      </c>
    </row>
    <row r="24643" spans="1:8" ht="15" hidden="1" thickBot="1">
      <c r="A24643" s="409">
        <v>202212</v>
      </c>
      <c r="B24643" s="196" t="s">
        <v>921</v>
      </c>
      <c r="C24643" s="197" t="s">
        <v>791</v>
      </c>
      <c r="D24643" s="198" t="s">
        <v>337</v>
      </c>
      <c r="E24643" s="421">
        <v>118438</v>
      </c>
      <c r="F24643" s="413">
        <v>177.16</v>
      </c>
      <c r="G24643" s="414">
        <f t="shared" si="770"/>
        <v>668.53691578234361</v>
      </c>
      <c r="H24643" s="415">
        <f t="shared" si="771"/>
        <v>3.3426845789117179</v>
      </c>
    </row>
    <row r="24644" spans="1:8" ht="15" hidden="1" thickBot="1">
      <c r="A24644" s="409">
        <v>202212</v>
      </c>
      <c r="B24644" s="196" t="s">
        <v>922</v>
      </c>
      <c r="C24644" s="197" t="s">
        <v>791</v>
      </c>
      <c r="D24644" s="198" t="s">
        <v>337</v>
      </c>
      <c r="E24644" s="421">
        <v>125146</v>
      </c>
      <c r="F24644" s="413">
        <v>177.16</v>
      </c>
      <c r="G24644" s="414">
        <f t="shared" si="770"/>
        <v>706.40099345224655</v>
      </c>
      <c r="H24644" s="415">
        <f t="shared" si="771"/>
        <v>3.5320049672612326</v>
      </c>
    </row>
    <row r="24645" spans="1:8" ht="15" hidden="1" thickBot="1">
      <c r="A24645" s="409">
        <v>202212</v>
      </c>
      <c r="B24645" s="196" t="s">
        <v>923</v>
      </c>
      <c r="C24645" s="197" t="s">
        <v>791</v>
      </c>
      <c r="D24645" s="198" t="s">
        <v>337</v>
      </c>
      <c r="E24645" s="421">
        <v>149209</v>
      </c>
      <c r="F24645" s="413">
        <v>177.16</v>
      </c>
      <c r="G24645" s="414">
        <f t="shared" si="770"/>
        <v>842.22736509370066</v>
      </c>
      <c r="H24645" s="415">
        <f t="shared" si="771"/>
        <v>4.2111368254685031</v>
      </c>
    </row>
    <row r="24646" spans="1:8" ht="15" hidden="1" thickBot="1">
      <c r="A24646" s="409">
        <v>202212</v>
      </c>
      <c r="B24646" s="196" t="s">
        <v>924</v>
      </c>
      <c r="C24646" s="197" t="s">
        <v>791</v>
      </c>
      <c r="D24646" s="198" t="s">
        <v>337</v>
      </c>
      <c r="E24646" s="421">
        <v>120757</v>
      </c>
      <c r="F24646" s="413">
        <v>177.16</v>
      </c>
      <c r="G24646" s="414">
        <f t="shared" si="770"/>
        <v>681.62677805373676</v>
      </c>
      <c r="H24646" s="415">
        <f t="shared" si="771"/>
        <v>3.408133890268684</v>
      </c>
    </row>
    <row r="24647" spans="1:8" ht="15" hidden="1" thickBot="1">
      <c r="A24647" s="409">
        <v>202212</v>
      </c>
      <c r="B24647" s="196" t="s">
        <v>925</v>
      </c>
      <c r="C24647" s="197" t="s">
        <v>791</v>
      </c>
      <c r="D24647" s="198" t="s">
        <v>339</v>
      </c>
      <c r="E24647" s="421">
        <v>604</v>
      </c>
      <c r="F24647" s="413">
        <v>177.16</v>
      </c>
      <c r="G24647" s="414">
        <f t="shared" si="770"/>
        <v>3.4093474825016936</v>
      </c>
      <c r="H24647" s="415">
        <f t="shared" si="771"/>
        <v>3.4093474825016936</v>
      </c>
    </row>
    <row r="24648" spans="1:8" ht="15" hidden="1" thickBot="1">
      <c r="A24648" s="409">
        <v>202212</v>
      </c>
      <c r="B24648" s="196" t="s">
        <v>926</v>
      </c>
      <c r="C24648" s="197" t="s">
        <v>791</v>
      </c>
      <c r="D24648" s="198" t="s">
        <v>337</v>
      </c>
      <c r="E24648" s="421">
        <v>123601</v>
      </c>
      <c r="F24648" s="413">
        <v>177.16</v>
      </c>
      <c r="G24648" s="414">
        <f t="shared" si="770"/>
        <v>697.68006321968846</v>
      </c>
      <c r="H24648" s="415">
        <f t="shared" si="771"/>
        <v>3.4884003160984425</v>
      </c>
    </row>
    <row r="24649" spans="1:8" ht="15" hidden="1" thickBot="1">
      <c r="A24649" s="409">
        <v>202212</v>
      </c>
      <c r="B24649" s="196" t="s">
        <v>927</v>
      </c>
      <c r="C24649" s="197" t="s">
        <v>791</v>
      </c>
      <c r="D24649" s="198" t="s">
        <v>339</v>
      </c>
      <c r="E24649" s="421">
        <v>818</v>
      </c>
      <c r="F24649" s="413">
        <v>177.16</v>
      </c>
      <c r="G24649" s="414">
        <f t="shared" si="770"/>
        <v>4.6172951004741476</v>
      </c>
      <c r="H24649" s="415">
        <f t="shared" si="771"/>
        <v>4.6172951004741476</v>
      </c>
    </row>
    <row r="24650" spans="1:8" ht="15" hidden="1" thickBot="1">
      <c r="A24650" s="409">
        <v>202212</v>
      </c>
      <c r="B24650" s="196" t="s">
        <v>928</v>
      </c>
      <c r="C24650" s="197" t="s">
        <v>791</v>
      </c>
      <c r="D24650" s="198" t="s">
        <v>337</v>
      </c>
      <c r="E24650" s="421">
        <v>132251</v>
      </c>
      <c r="F24650" s="413">
        <v>177.16</v>
      </c>
      <c r="G24650" s="414">
        <f t="shared" si="770"/>
        <v>746.50598329193951</v>
      </c>
      <c r="H24650" s="415">
        <f t="shared" si="771"/>
        <v>3.7325299164596974</v>
      </c>
    </row>
    <row r="24651" spans="1:8" ht="15" hidden="1" thickBot="1">
      <c r="A24651" s="409">
        <v>202212</v>
      </c>
      <c r="B24651" s="196" t="s">
        <v>929</v>
      </c>
      <c r="C24651" s="197" t="s">
        <v>791</v>
      </c>
      <c r="D24651" s="198" t="s">
        <v>339</v>
      </c>
      <c r="E24651" s="421">
        <v>661</v>
      </c>
      <c r="F24651" s="413">
        <v>177.16</v>
      </c>
      <c r="G24651" s="414">
        <f t="shared" si="770"/>
        <v>3.7310905396251974</v>
      </c>
      <c r="H24651" s="415">
        <f t="shared" si="771"/>
        <v>3.7310905396251974</v>
      </c>
    </row>
    <row r="24652" spans="1:8" ht="15" hidden="1" thickBot="1">
      <c r="A24652" s="409">
        <v>202212</v>
      </c>
      <c r="B24652" s="196" t="s">
        <v>930</v>
      </c>
      <c r="C24652" s="197" t="s">
        <v>791</v>
      </c>
      <c r="D24652" s="198" t="s">
        <v>337</v>
      </c>
      <c r="E24652" s="421">
        <v>91664</v>
      </c>
      <c r="F24652" s="413">
        <v>177.16</v>
      </c>
      <c r="G24652" s="414">
        <f t="shared" si="770"/>
        <v>517.40799277489282</v>
      </c>
      <c r="H24652" s="415">
        <f t="shared" si="771"/>
        <v>2.5870399638744641</v>
      </c>
    </row>
    <row r="24653" spans="1:8" ht="15" hidden="1" thickBot="1">
      <c r="A24653" s="409">
        <v>202212</v>
      </c>
      <c r="B24653" s="196" t="s">
        <v>931</v>
      </c>
      <c r="C24653" s="197" t="s">
        <v>791</v>
      </c>
      <c r="D24653" s="198" t="s">
        <v>337</v>
      </c>
      <c r="E24653" s="421">
        <v>166394</v>
      </c>
      <c r="F24653" s="413">
        <v>177.16</v>
      </c>
      <c r="G24653" s="414">
        <f t="shared" si="770"/>
        <v>939.23007450891851</v>
      </c>
      <c r="H24653" s="415">
        <f t="shared" si="771"/>
        <v>4.6961503725445928</v>
      </c>
    </row>
    <row r="24654" spans="1:8" ht="15" hidden="1" thickBot="1">
      <c r="A24654" s="409">
        <v>202212</v>
      </c>
      <c r="B24654" s="196" t="s">
        <v>932</v>
      </c>
      <c r="C24654" s="197" t="s">
        <v>791</v>
      </c>
      <c r="D24654" s="198" t="s">
        <v>339</v>
      </c>
      <c r="E24654" s="421">
        <v>832</v>
      </c>
      <c r="F24654" s="413">
        <v>177.16</v>
      </c>
      <c r="G24654" s="414">
        <f t="shared" si="770"/>
        <v>4.6963197109957102</v>
      </c>
      <c r="H24654" s="415">
        <f t="shared" si="771"/>
        <v>4.6963197109957102</v>
      </c>
    </row>
    <row r="24655" spans="1:8" ht="15" hidden="1" thickBot="1">
      <c r="A24655" s="409">
        <v>202212</v>
      </c>
      <c r="B24655" s="196" t="s">
        <v>933</v>
      </c>
      <c r="C24655" s="197" t="s">
        <v>791</v>
      </c>
      <c r="D24655" s="198" t="s">
        <v>337</v>
      </c>
      <c r="E24655" s="421">
        <v>161331</v>
      </c>
      <c r="F24655" s="413">
        <v>177.16</v>
      </c>
      <c r="G24655" s="414">
        <f t="shared" si="770"/>
        <v>910.65138857529917</v>
      </c>
      <c r="H24655" s="415">
        <f t="shared" si="771"/>
        <v>4.5532569428764962</v>
      </c>
    </row>
    <row r="24656" spans="1:8" ht="15" hidden="1" thickBot="1">
      <c r="A24656" s="409">
        <v>202212</v>
      </c>
      <c r="B24656" s="196" t="s">
        <v>934</v>
      </c>
      <c r="C24656" s="197" t="s">
        <v>791</v>
      </c>
      <c r="D24656" s="198" t="s">
        <v>337</v>
      </c>
      <c r="E24656" s="421">
        <v>144946</v>
      </c>
      <c r="F24656" s="413">
        <v>177.16</v>
      </c>
      <c r="G24656" s="414">
        <f t="shared" si="770"/>
        <v>818.16437118988483</v>
      </c>
      <c r="H24656" s="415">
        <f t="shared" si="771"/>
        <v>4.0908218559494243</v>
      </c>
    </row>
    <row r="24657" spans="1:8" ht="15" hidden="1" thickBot="1">
      <c r="A24657" s="409">
        <v>202212</v>
      </c>
      <c r="B24657" s="196" t="s">
        <v>935</v>
      </c>
      <c r="C24657" s="197" t="s">
        <v>791</v>
      </c>
      <c r="D24657" s="198" t="s">
        <v>339</v>
      </c>
      <c r="E24657" s="421">
        <v>725</v>
      </c>
      <c r="F24657" s="413">
        <v>177.16</v>
      </c>
      <c r="G24657" s="414">
        <f t="shared" si="770"/>
        <v>4.092345902009483</v>
      </c>
      <c r="H24657" s="415">
        <f t="shared" si="771"/>
        <v>4.092345902009483</v>
      </c>
    </row>
    <row r="24658" spans="1:8" ht="15" hidden="1" thickBot="1">
      <c r="A24658" s="409">
        <v>202212</v>
      </c>
      <c r="B24658" s="196" t="s">
        <v>936</v>
      </c>
      <c r="C24658" s="197" t="s">
        <v>791</v>
      </c>
      <c r="D24658" s="198" t="s">
        <v>337</v>
      </c>
      <c r="E24658" s="421">
        <v>120445</v>
      </c>
      <c r="F24658" s="413">
        <v>177.16</v>
      </c>
      <c r="G24658" s="414">
        <f t="shared" si="770"/>
        <v>679.86565816211339</v>
      </c>
      <c r="H24658" s="415">
        <f t="shared" si="771"/>
        <v>3.3993282908105669</v>
      </c>
    </row>
    <row r="24659" spans="1:8" ht="15" hidden="1" thickBot="1">
      <c r="A24659" s="409">
        <v>202212</v>
      </c>
      <c r="B24659" s="196" t="s">
        <v>937</v>
      </c>
      <c r="C24659" s="197" t="s">
        <v>791</v>
      </c>
      <c r="D24659" s="198" t="s">
        <v>339</v>
      </c>
      <c r="E24659" s="421">
        <v>602</v>
      </c>
      <c r="F24659" s="413">
        <v>177.16</v>
      </c>
      <c r="G24659" s="414">
        <f t="shared" si="770"/>
        <v>3.3980582524271847</v>
      </c>
      <c r="H24659" s="415">
        <f t="shared" si="771"/>
        <v>3.3980582524271847</v>
      </c>
    </row>
    <row r="24660" spans="1:8" ht="15" hidden="1" thickBot="1">
      <c r="A24660" s="409">
        <v>202212</v>
      </c>
      <c r="B24660" s="196" t="s">
        <v>938</v>
      </c>
      <c r="C24660" s="197" t="s">
        <v>791</v>
      </c>
      <c r="D24660" s="198" t="s">
        <v>337</v>
      </c>
      <c r="E24660" s="421">
        <v>145778</v>
      </c>
      <c r="F24660" s="413">
        <v>177.16</v>
      </c>
      <c r="G24660" s="414">
        <f t="shared" si="770"/>
        <v>822.86069090088063</v>
      </c>
      <c r="H24660" s="415">
        <f t="shared" si="771"/>
        <v>4.1143034545044035</v>
      </c>
    </row>
    <row r="24661" spans="1:8" ht="15" hidden="1" thickBot="1">
      <c r="A24661" s="409">
        <v>202212</v>
      </c>
      <c r="B24661" s="196" t="s">
        <v>939</v>
      </c>
      <c r="C24661" s="197" t="s">
        <v>791</v>
      </c>
      <c r="D24661" s="198" t="s">
        <v>339</v>
      </c>
      <c r="E24661" s="421">
        <v>729</v>
      </c>
      <c r="F24661" s="413">
        <v>177.16</v>
      </c>
      <c r="G24661" s="414">
        <f t="shared" si="770"/>
        <v>4.1149243621585008</v>
      </c>
      <c r="H24661" s="415">
        <f t="shared" si="771"/>
        <v>4.1149243621585008</v>
      </c>
    </row>
    <row r="24662" spans="1:8" ht="15" hidden="1" thickBot="1">
      <c r="A24662" s="409">
        <v>202212</v>
      </c>
      <c r="B24662" s="196" t="s">
        <v>940</v>
      </c>
      <c r="C24662" s="197" t="s">
        <v>791</v>
      </c>
      <c r="D24662" s="198" t="s">
        <v>337</v>
      </c>
      <c r="E24662" s="421">
        <v>108416</v>
      </c>
      <c r="F24662" s="413">
        <v>177.16</v>
      </c>
      <c r="G24662" s="414">
        <f t="shared" si="770"/>
        <v>611.96658387897946</v>
      </c>
      <c r="H24662" s="415">
        <f t="shared" si="771"/>
        <v>3.0598329193948972</v>
      </c>
    </row>
    <row r="24663" spans="1:8" ht="15" hidden="1" thickBot="1">
      <c r="A24663" s="409">
        <v>202212</v>
      </c>
      <c r="B24663" s="196" t="s">
        <v>941</v>
      </c>
      <c r="C24663" s="197" t="s">
        <v>791</v>
      </c>
      <c r="D24663" s="198" t="s">
        <v>337</v>
      </c>
      <c r="E24663" s="421">
        <v>156530</v>
      </c>
      <c r="F24663" s="413">
        <v>177.16</v>
      </c>
      <c r="G24663" s="414">
        <f t="shared" si="770"/>
        <v>883.55159178144049</v>
      </c>
      <c r="H24663" s="415">
        <f t="shared" si="771"/>
        <v>4.4177579589072025</v>
      </c>
    </row>
    <row r="24664" spans="1:8" ht="15" hidden="1" thickBot="1">
      <c r="A24664" s="409">
        <v>202212</v>
      </c>
      <c r="B24664" s="196" t="s">
        <v>942</v>
      </c>
      <c r="C24664" s="197" t="s">
        <v>791</v>
      </c>
      <c r="D24664" s="198" t="s">
        <v>337</v>
      </c>
      <c r="E24664" s="421">
        <v>142119</v>
      </c>
      <c r="F24664" s="413">
        <v>177.16</v>
      </c>
      <c r="G24664" s="414">
        <f t="shared" si="770"/>
        <v>802.20704447956655</v>
      </c>
      <c r="H24664" s="415">
        <f t="shared" si="771"/>
        <v>4.0110352223978332</v>
      </c>
    </row>
    <row r="24665" spans="1:8" ht="15" hidden="1" thickBot="1">
      <c r="A24665" s="409">
        <v>202212</v>
      </c>
      <c r="B24665" s="196" t="s">
        <v>943</v>
      </c>
      <c r="C24665" s="197" t="s">
        <v>791</v>
      </c>
      <c r="D24665" s="198" t="s">
        <v>337</v>
      </c>
      <c r="E24665" s="421">
        <v>140292</v>
      </c>
      <c r="F24665" s="413">
        <v>177.16</v>
      </c>
      <c r="G24665" s="414">
        <f t="shared" si="770"/>
        <v>791.89433280650258</v>
      </c>
      <c r="H24665" s="415">
        <f t="shared" si="771"/>
        <v>3.9594716640325127</v>
      </c>
    </row>
    <row r="24666" spans="1:8" ht="15" hidden="1" thickBot="1">
      <c r="A24666" s="409">
        <v>202212</v>
      </c>
      <c r="B24666" s="196" t="s">
        <v>944</v>
      </c>
      <c r="C24666" s="197" t="s">
        <v>791</v>
      </c>
      <c r="D24666" s="198" t="s">
        <v>337</v>
      </c>
      <c r="E24666" s="421">
        <v>140221</v>
      </c>
      <c r="F24666" s="413">
        <v>177.16</v>
      </c>
      <c r="G24666" s="414">
        <f t="shared" si="770"/>
        <v>791.49356513885755</v>
      </c>
      <c r="H24666" s="415">
        <f t="shared" si="771"/>
        <v>3.9574678256942879</v>
      </c>
    </row>
    <row r="24667" spans="1:8" ht="15" hidden="1" thickBot="1">
      <c r="A24667" s="409">
        <v>202212</v>
      </c>
      <c r="B24667" s="196" t="s">
        <v>945</v>
      </c>
      <c r="C24667" s="197" t="s">
        <v>791</v>
      </c>
      <c r="D24667" s="198" t="s">
        <v>337</v>
      </c>
      <c r="E24667" s="421">
        <v>131204</v>
      </c>
      <c r="F24667" s="413">
        <v>177.16</v>
      </c>
      <c r="G24667" s="414">
        <f t="shared" si="770"/>
        <v>740.59607134793407</v>
      </c>
      <c r="H24667" s="415">
        <f t="shared" si="771"/>
        <v>3.7029803567396704</v>
      </c>
    </row>
    <row r="24668" spans="1:8" ht="15" hidden="1" thickBot="1">
      <c r="A24668" s="409">
        <v>202212</v>
      </c>
      <c r="B24668" s="196" t="s">
        <v>946</v>
      </c>
      <c r="C24668" s="197" t="s">
        <v>791</v>
      </c>
      <c r="D24668" s="198" t="s">
        <v>337</v>
      </c>
      <c r="E24668" s="421">
        <v>102047</v>
      </c>
      <c r="F24668" s="413">
        <v>177.16</v>
      </c>
      <c r="G24668" s="414">
        <f t="shared" si="770"/>
        <v>576.01603070670581</v>
      </c>
      <c r="H24668" s="415">
        <f t="shared" si="771"/>
        <v>2.880080153533529</v>
      </c>
    </row>
    <row r="24669" spans="1:8" ht="15" hidden="1" thickBot="1">
      <c r="A24669" s="409">
        <v>202212</v>
      </c>
      <c r="B24669" s="196" t="s">
        <v>947</v>
      </c>
      <c r="C24669" s="197" t="s">
        <v>791</v>
      </c>
      <c r="D24669" s="198" t="s">
        <v>339</v>
      </c>
      <c r="E24669" s="421">
        <v>701</v>
      </c>
      <c r="F24669" s="413">
        <v>177.16</v>
      </c>
      <c r="G24669" s="414">
        <f t="shared" si="770"/>
        <v>3.956875141115376</v>
      </c>
      <c r="H24669" s="415">
        <f t="shared" si="771"/>
        <v>3.956875141115376</v>
      </c>
    </row>
    <row r="24670" spans="1:8" ht="15" hidden="1" thickBot="1">
      <c r="A24670" s="409">
        <v>202212</v>
      </c>
      <c r="B24670" s="196" t="s">
        <v>948</v>
      </c>
      <c r="C24670" s="197" t="s">
        <v>791</v>
      </c>
      <c r="D24670" s="198" t="s">
        <v>337</v>
      </c>
      <c r="E24670" s="421">
        <v>101859</v>
      </c>
      <c r="F24670" s="413">
        <v>177.16</v>
      </c>
      <c r="G24670" s="414">
        <f t="shared" si="770"/>
        <v>574.95484307970196</v>
      </c>
      <c r="H24670" s="415">
        <f t="shared" si="771"/>
        <v>2.8747742153985096</v>
      </c>
    </row>
    <row r="24671" spans="1:8" ht="15" hidden="1" thickBot="1">
      <c r="A24671" s="409">
        <v>202212</v>
      </c>
      <c r="B24671" s="196" t="s">
        <v>949</v>
      </c>
      <c r="C24671" s="197" t="s">
        <v>791</v>
      </c>
      <c r="D24671" s="198" t="s">
        <v>337</v>
      </c>
      <c r="E24671" s="421">
        <v>101824</v>
      </c>
      <c r="F24671" s="413">
        <v>177.16</v>
      </c>
      <c r="G24671" s="414">
        <f t="shared" si="770"/>
        <v>574.75728155339812</v>
      </c>
      <c r="H24671" s="415">
        <f t="shared" si="771"/>
        <v>2.8737864077669908</v>
      </c>
    </row>
    <row r="24672" spans="1:8" ht="15" hidden="1" thickBot="1">
      <c r="A24672" s="409">
        <v>202212</v>
      </c>
      <c r="B24672" s="196" t="s">
        <v>950</v>
      </c>
      <c r="C24672" s="197" t="s">
        <v>791</v>
      </c>
      <c r="D24672" s="198" t="s">
        <v>337</v>
      </c>
      <c r="E24672" s="421">
        <v>101824</v>
      </c>
      <c r="F24672" s="413">
        <v>177.16</v>
      </c>
      <c r="G24672" s="414">
        <f t="shared" si="770"/>
        <v>574.75728155339812</v>
      </c>
      <c r="H24672" s="415">
        <f t="shared" si="771"/>
        <v>2.8737864077669908</v>
      </c>
    </row>
    <row r="24673" spans="1:8" ht="15" hidden="1" thickBot="1">
      <c r="A24673" s="409">
        <v>202212</v>
      </c>
      <c r="B24673" s="196" t="s">
        <v>951</v>
      </c>
      <c r="C24673" s="197" t="s">
        <v>791</v>
      </c>
      <c r="D24673" s="198" t="s">
        <v>337</v>
      </c>
      <c r="E24673" s="421">
        <v>140292</v>
      </c>
      <c r="F24673" s="413">
        <v>177.16</v>
      </c>
      <c r="G24673" s="414">
        <f t="shared" si="770"/>
        <v>791.89433280650258</v>
      </c>
      <c r="H24673" s="415">
        <f t="shared" si="771"/>
        <v>3.9594716640325127</v>
      </c>
    </row>
    <row r="24674" spans="1:8" ht="15" hidden="1" thickBot="1">
      <c r="A24674" s="409">
        <v>202212</v>
      </c>
      <c r="B24674" s="196" t="s">
        <v>952</v>
      </c>
      <c r="C24674" s="197" t="s">
        <v>791</v>
      </c>
      <c r="D24674" s="198" t="s">
        <v>337</v>
      </c>
      <c r="E24674" s="421">
        <v>140221</v>
      </c>
      <c r="F24674" s="413">
        <v>177.16</v>
      </c>
      <c r="G24674" s="414">
        <f t="shared" si="770"/>
        <v>791.49356513885755</v>
      </c>
      <c r="H24674" s="415">
        <f t="shared" si="771"/>
        <v>3.9574678256942879</v>
      </c>
    </row>
    <row r="24675" spans="1:8" ht="15" hidden="1" thickBot="1">
      <c r="A24675" s="409">
        <v>202212</v>
      </c>
      <c r="B24675" s="196" t="s">
        <v>953</v>
      </c>
      <c r="C24675" s="197" t="s">
        <v>791</v>
      </c>
      <c r="D24675" s="198" t="s">
        <v>337</v>
      </c>
      <c r="E24675" s="421">
        <v>151435</v>
      </c>
      <c r="F24675" s="413">
        <v>177.16</v>
      </c>
      <c r="G24675" s="414">
        <f t="shared" si="770"/>
        <v>854.7922781666291</v>
      </c>
      <c r="H24675" s="415">
        <f t="shared" si="771"/>
        <v>4.2739613908331453</v>
      </c>
    </row>
    <row r="24676" spans="1:8" ht="15" hidden="1" thickBot="1">
      <c r="A24676" s="409">
        <v>202212</v>
      </c>
      <c r="B24676" s="196" t="s">
        <v>954</v>
      </c>
      <c r="C24676" s="197" t="s">
        <v>791</v>
      </c>
      <c r="D24676" s="198" t="s">
        <v>337</v>
      </c>
      <c r="E24676" s="421">
        <v>175942</v>
      </c>
      <c r="F24676" s="413">
        <v>177.16</v>
      </c>
      <c r="G24676" s="414">
        <f t="shared" si="770"/>
        <v>993.12485888462413</v>
      </c>
      <c r="H24676" s="415">
        <f t="shared" si="771"/>
        <v>4.9656242944231206</v>
      </c>
    </row>
    <row r="24677" spans="1:8" ht="15" hidden="1" thickBot="1">
      <c r="A24677" s="409">
        <v>202212</v>
      </c>
      <c r="B24677" s="196" t="s">
        <v>955</v>
      </c>
      <c r="C24677" s="197" t="s">
        <v>791</v>
      </c>
      <c r="D24677" s="198" t="s">
        <v>337</v>
      </c>
      <c r="E24677" s="421">
        <v>158201</v>
      </c>
      <c r="F24677" s="413">
        <v>177.16</v>
      </c>
      <c r="G24677" s="414">
        <f t="shared" si="770"/>
        <v>892.98374350869267</v>
      </c>
      <c r="H24677" s="415">
        <f t="shared" si="771"/>
        <v>4.4649187175434637</v>
      </c>
    </row>
    <row r="24678" spans="1:8" ht="15" hidden="1" thickBot="1">
      <c r="A24678" s="409">
        <v>202212</v>
      </c>
      <c r="B24678" s="196" t="s">
        <v>956</v>
      </c>
      <c r="C24678" s="197" t="s">
        <v>791</v>
      </c>
      <c r="D24678" s="198" t="s">
        <v>337</v>
      </c>
      <c r="E24678" s="421">
        <v>98550</v>
      </c>
      <c r="F24678" s="413">
        <v>177.16</v>
      </c>
      <c r="G24678" s="414">
        <f t="shared" si="770"/>
        <v>556.276811921427</v>
      </c>
      <c r="H24678" s="415">
        <f t="shared" si="771"/>
        <v>2.7813840596071349</v>
      </c>
    </row>
    <row r="24679" spans="1:8" ht="15" hidden="1" thickBot="1">
      <c r="A24679" s="409">
        <v>202212</v>
      </c>
      <c r="B24679" s="196" t="s">
        <v>957</v>
      </c>
      <c r="C24679" s="197" t="s">
        <v>791</v>
      </c>
      <c r="D24679" s="198" t="s">
        <v>337</v>
      </c>
      <c r="E24679" s="421">
        <v>134565</v>
      </c>
      <c r="F24679" s="413">
        <v>177.16</v>
      </c>
      <c r="G24679" s="414">
        <f t="shared" si="770"/>
        <v>759.5676224881463</v>
      </c>
      <c r="H24679" s="415">
        <f t="shared" si="771"/>
        <v>3.7978381124407314</v>
      </c>
    </row>
    <row r="24680" spans="1:8" ht="15" hidden="1" thickBot="1">
      <c r="A24680" s="409">
        <v>202212</v>
      </c>
      <c r="B24680" s="196" t="s">
        <v>958</v>
      </c>
      <c r="C24680" s="197" t="s">
        <v>791</v>
      </c>
      <c r="D24680" s="198" t="s">
        <v>337</v>
      </c>
      <c r="E24680" s="421">
        <v>173541</v>
      </c>
      <c r="F24680" s="413">
        <v>177.16</v>
      </c>
      <c r="G24680" s="414">
        <f t="shared" si="770"/>
        <v>979.57213818017613</v>
      </c>
      <c r="H24680" s="415">
        <f t="shared" si="771"/>
        <v>4.8978606909008811</v>
      </c>
    </row>
    <row r="24681" spans="1:8" ht="15" hidden="1" thickBot="1">
      <c r="A24681" s="409">
        <v>202212</v>
      </c>
      <c r="B24681" s="196" t="s">
        <v>959</v>
      </c>
      <c r="C24681" s="197" t="s">
        <v>791</v>
      </c>
      <c r="D24681" s="198" t="s">
        <v>337</v>
      </c>
      <c r="E24681" s="421">
        <v>135506</v>
      </c>
      <c r="F24681" s="413">
        <v>177.16</v>
      </c>
      <c r="G24681" s="414">
        <f t="shared" si="770"/>
        <v>764.87920523820276</v>
      </c>
      <c r="H24681" s="415">
        <f t="shared" si="771"/>
        <v>3.8243960261910139</v>
      </c>
    </row>
    <row r="24682" spans="1:8" ht="15" hidden="1" thickBot="1">
      <c r="A24682" s="409">
        <v>202212</v>
      </c>
      <c r="B24682" s="196" t="s">
        <v>960</v>
      </c>
      <c r="C24682" s="197" t="s">
        <v>791</v>
      </c>
      <c r="D24682" s="198" t="s">
        <v>337</v>
      </c>
      <c r="E24682" s="421">
        <v>136766</v>
      </c>
      <c r="F24682" s="413">
        <v>177.16</v>
      </c>
      <c r="G24682" s="414">
        <f t="shared" si="770"/>
        <v>771.9914201851434</v>
      </c>
      <c r="H24682" s="415">
        <f t="shared" si="771"/>
        <v>3.8599571009257172</v>
      </c>
    </row>
    <row r="24683" spans="1:8" ht="15" hidden="1" thickBot="1">
      <c r="A24683" s="409">
        <v>202212</v>
      </c>
      <c r="B24683" s="196" t="s">
        <v>961</v>
      </c>
      <c r="C24683" s="197" t="s">
        <v>791</v>
      </c>
      <c r="D24683" s="198" t="s">
        <v>337</v>
      </c>
      <c r="E24683" s="421">
        <v>145199</v>
      </c>
      <c r="F24683" s="413">
        <v>177.16</v>
      </c>
      <c r="G24683" s="414">
        <f t="shared" si="770"/>
        <v>819.59245879431023</v>
      </c>
      <c r="H24683" s="415">
        <f t="shared" si="771"/>
        <v>4.097962293971551</v>
      </c>
    </row>
    <row r="24684" spans="1:8" ht="15" hidden="1" thickBot="1">
      <c r="A24684" s="409">
        <v>202212</v>
      </c>
      <c r="B24684" s="196" t="s">
        <v>962</v>
      </c>
      <c r="C24684" s="197" t="s">
        <v>791</v>
      </c>
      <c r="D24684" s="198" t="s">
        <v>339</v>
      </c>
      <c r="E24684" s="421">
        <v>726</v>
      </c>
      <c r="F24684" s="413">
        <v>177.16</v>
      </c>
      <c r="G24684" s="414">
        <f t="shared" si="770"/>
        <v>4.0979905170467372</v>
      </c>
      <c r="H24684" s="415">
        <f t="shared" si="771"/>
        <v>4.0979905170467372</v>
      </c>
    </row>
    <row r="24685" spans="1:8" ht="15" hidden="1" thickBot="1">
      <c r="A24685" s="409">
        <v>202212</v>
      </c>
      <c r="B24685" s="196" t="s">
        <v>963</v>
      </c>
      <c r="C24685" s="197" t="s">
        <v>791</v>
      </c>
      <c r="D24685" s="198" t="s">
        <v>337</v>
      </c>
      <c r="E24685" s="421">
        <v>149001</v>
      </c>
      <c r="F24685" s="413">
        <v>177.16</v>
      </c>
      <c r="G24685" s="414">
        <f t="shared" si="770"/>
        <v>841.05328516595171</v>
      </c>
      <c r="H24685" s="415">
        <f t="shared" si="771"/>
        <v>4.205266425829759</v>
      </c>
    </row>
    <row r="24686" spans="1:8" ht="15" hidden="1" thickBot="1">
      <c r="A24686" s="409">
        <v>202212</v>
      </c>
      <c r="B24686" s="196" t="s">
        <v>964</v>
      </c>
      <c r="C24686" s="197" t="s">
        <v>791</v>
      </c>
      <c r="D24686" s="198" t="s">
        <v>337</v>
      </c>
      <c r="E24686" s="421">
        <v>149001</v>
      </c>
      <c r="F24686" s="413">
        <v>177.16</v>
      </c>
      <c r="G24686" s="414">
        <f t="shared" si="770"/>
        <v>841.05328516595171</v>
      </c>
      <c r="H24686" s="415">
        <f t="shared" si="771"/>
        <v>4.205266425829759</v>
      </c>
    </row>
    <row r="24687" spans="1:8" ht="15" hidden="1" thickBot="1">
      <c r="A24687" s="409">
        <v>202212</v>
      </c>
      <c r="B24687" s="196" t="s">
        <v>965</v>
      </c>
      <c r="C24687" s="197" t="s">
        <v>791</v>
      </c>
      <c r="D24687" s="198" t="s">
        <v>337</v>
      </c>
      <c r="E24687" s="421">
        <v>149001</v>
      </c>
      <c r="F24687" s="413">
        <v>177.16</v>
      </c>
      <c r="G24687" s="414">
        <f t="shared" si="770"/>
        <v>841.05328516595171</v>
      </c>
      <c r="H24687" s="415">
        <f t="shared" si="771"/>
        <v>4.205266425829759</v>
      </c>
    </row>
    <row r="24688" spans="1:8" ht="15" hidden="1" thickBot="1">
      <c r="A24688" s="409">
        <v>202212</v>
      </c>
      <c r="B24688" s="196" t="s">
        <v>966</v>
      </c>
      <c r="C24688" s="197" t="s">
        <v>791</v>
      </c>
      <c r="D24688" s="198" t="s">
        <v>337</v>
      </c>
      <c r="E24688" s="421">
        <v>124113</v>
      </c>
      <c r="F24688" s="413">
        <v>177.16</v>
      </c>
      <c r="G24688" s="414">
        <f t="shared" si="770"/>
        <v>700.57010611876274</v>
      </c>
      <c r="H24688" s="415">
        <f t="shared" si="771"/>
        <v>3.5028505305938138</v>
      </c>
    </row>
    <row r="24689" spans="1:8" ht="15" hidden="1" thickBot="1">
      <c r="A24689" s="409">
        <v>202212</v>
      </c>
      <c r="B24689" s="196" t="s">
        <v>967</v>
      </c>
      <c r="C24689" s="197" t="s">
        <v>791</v>
      </c>
      <c r="D24689" s="198" t="s">
        <v>339</v>
      </c>
      <c r="E24689" s="421">
        <v>621</v>
      </c>
      <c r="F24689" s="413">
        <v>177.16</v>
      </c>
      <c r="G24689" s="414">
        <f t="shared" si="770"/>
        <v>3.5053059381350193</v>
      </c>
      <c r="H24689" s="415">
        <f t="shared" si="771"/>
        <v>3.5053059381350193</v>
      </c>
    </row>
    <row r="24690" spans="1:8" ht="15" hidden="1" thickBot="1">
      <c r="A24690" s="409">
        <v>202212</v>
      </c>
      <c r="B24690" s="196" t="s">
        <v>968</v>
      </c>
      <c r="C24690" s="197" t="s">
        <v>791</v>
      </c>
      <c r="D24690" s="198" t="s">
        <v>337</v>
      </c>
      <c r="E24690" s="421">
        <v>157163</v>
      </c>
      <c r="F24690" s="413">
        <v>177.16</v>
      </c>
      <c r="G24690" s="414">
        <f t="shared" si="770"/>
        <v>887.12463310002261</v>
      </c>
      <c r="H24690" s="415">
        <f t="shared" si="771"/>
        <v>4.4356231655001128</v>
      </c>
    </row>
    <row r="24691" spans="1:8" ht="15" hidden="1" thickBot="1">
      <c r="A24691" s="409">
        <v>202212</v>
      </c>
      <c r="B24691" s="196" t="s">
        <v>969</v>
      </c>
      <c r="C24691" s="197" t="s">
        <v>791</v>
      </c>
      <c r="D24691" s="198" t="s">
        <v>337</v>
      </c>
      <c r="E24691" s="421">
        <v>148439</v>
      </c>
      <c r="F24691" s="413">
        <v>177.16</v>
      </c>
      <c r="G24691" s="414">
        <f t="shared" si="770"/>
        <v>837.88101151501473</v>
      </c>
      <c r="H24691" s="415">
        <f t="shared" si="771"/>
        <v>4.1894050575750734</v>
      </c>
    </row>
    <row r="24692" spans="1:8" ht="15" hidden="1" thickBot="1">
      <c r="A24692" s="409">
        <v>202212</v>
      </c>
      <c r="B24692" s="196" t="s">
        <v>970</v>
      </c>
      <c r="C24692" s="197" t="s">
        <v>791</v>
      </c>
      <c r="D24692" s="198" t="s">
        <v>339</v>
      </c>
      <c r="E24692" s="421">
        <v>590</v>
      </c>
      <c r="F24692" s="413">
        <v>177.16</v>
      </c>
      <c r="G24692" s="414">
        <f t="shared" si="770"/>
        <v>3.330322871980131</v>
      </c>
      <c r="H24692" s="415">
        <f t="shared" si="771"/>
        <v>3.330322871980131</v>
      </c>
    </row>
    <row r="24693" spans="1:8" ht="15" hidden="1" thickBot="1">
      <c r="A24693" s="409">
        <v>202212</v>
      </c>
      <c r="B24693" s="196" t="s">
        <v>971</v>
      </c>
      <c r="C24693" s="197" t="s">
        <v>791</v>
      </c>
      <c r="D24693" s="198" t="s">
        <v>337</v>
      </c>
      <c r="E24693" s="421">
        <v>113789</v>
      </c>
      <c r="F24693" s="413">
        <v>177.16</v>
      </c>
      <c r="G24693" s="414">
        <f t="shared" si="770"/>
        <v>642.29510047414772</v>
      </c>
      <c r="H24693" s="415">
        <f t="shared" si="771"/>
        <v>3.2114755023707384</v>
      </c>
    </row>
    <row r="24694" spans="1:8" ht="15" hidden="1" thickBot="1">
      <c r="A24694" s="409">
        <v>202212</v>
      </c>
      <c r="B24694" s="196" t="s">
        <v>972</v>
      </c>
      <c r="C24694" s="197" t="s">
        <v>791</v>
      </c>
      <c r="D24694" s="198" t="s">
        <v>339</v>
      </c>
      <c r="E24694" s="421">
        <v>569</v>
      </c>
      <c r="F24694" s="413">
        <v>177.16</v>
      </c>
      <c r="G24694" s="414">
        <f t="shared" si="770"/>
        <v>3.2117859561977875</v>
      </c>
      <c r="H24694" s="415">
        <f t="shared" si="771"/>
        <v>3.2117859561977875</v>
      </c>
    </row>
    <row r="24695" spans="1:8" ht="15" hidden="1" thickBot="1">
      <c r="A24695" s="409">
        <v>202212</v>
      </c>
      <c r="B24695" s="196" t="s">
        <v>973</v>
      </c>
      <c r="C24695" s="197" t="s">
        <v>791</v>
      </c>
      <c r="D24695" s="198" t="s">
        <v>337</v>
      </c>
      <c r="E24695" s="421">
        <v>157149</v>
      </c>
      <c r="F24695" s="413">
        <v>177.16</v>
      </c>
      <c r="G24695" s="414">
        <f t="shared" si="770"/>
        <v>887.04560848950098</v>
      </c>
      <c r="H24695" s="415">
        <f t="shared" si="771"/>
        <v>4.4352280424475046</v>
      </c>
    </row>
    <row r="24696" spans="1:8" ht="15" hidden="1" thickBot="1">
      <c r="A24696" s="409">
        <v>202212</v>
      </c>
      <c r="B24696" s="196" t="s">
        <v>974</v>
      </c>
      <c r="C24696" s="197" t="s">
        <v>791</v>
      </c>
      <c r="D24696" s="198" t="s">
        <v>339</v>
      </c>
      <c r="E24696" s="421">
        <v>786</v>
      </c>
      <c r="F24696" s="413">
        <v>177.16</v>
      </c>
      <c r="G24696" s="414">
        <f t="shared" si="770"/>
        <v>4.4366674192820055</v>
      </c>
      <c r="H24696" s="415">
        <f t="shared" si="771"/>
        <v>4.4366674192820055</v>
      </c>
    </row>
    <row r="24697" spans="1:8" ht="15" hidden="1" thickBot="1">
      <c r="A24697" s="409">
        <v>202212</v>
      </c>
      <c r="B24697" s="196" t="s">
        <v>975</v>
      </c>
      <c r="C24697" s="197" t="s">
        <v>791</v>
      </c>
      <c r="D24697" s="198" t="s">
        <v>337</v>
      </c>
      <c r="E24697" s="421">
        <v>135118</v>
      </c>
      <c r="F24697" s="413">
        <v>177.16</v>
      </c>
      <c r="G24697" s="414">
        <f t="shared" si="770"/>
        <v>762.689094603748</v>
      </c>
      <c r="H24697" s="415">
        <f t="shared" si="771"/>
        <v>3.8134454730187399</v>
      </c>
    </row>
    <row r="24698" spans="1:8" ht="15" hidden="1" thickBot="1">
      <c r="A24698" s="409">
        <v>202212</v>
      </c>
      <c r="B24698" s="196" t="s">
        <v>976</v>
      </c>
      <c r="C24698" s="197" t="s">
        <v>791</v>
      </c>
      <c r="D24698" s="198" t="s">
        <v>339</v>
      </c>
      <c r="E24698" s="421">
        <v>676</v>
      </c>
      <c r="F24698" s="413">
        <v>177.16</v>
      </c>
      <c r="G24698" s="414">
        <f t="shared" si="770"/>
        <v>3.8157597651840147</v>
      </c>
      <c r="H24698" s="415">
        <f t="shared" si="771"/>
        <v>3.8157597651840147</v>
      </c>
    </row>
    <row r="24699" spans="1:8" ht="15" hidden="1" thickBot="1">
      <c r="A24699" s="409">
        <v>202212</v>
      </c>
      <c r="B24699" s="196" t="s">
        <v>977</v>
      </c>
      <c r="C24699" s="197" t="s">
        <v>791</v>
      </c>
      <c r="D24699" s="198" t="s">
        <v>337</v>
      </c>
      <c r="E24699" s="421">
        <v>134965</v>
      </c>
      <c r="F24699" s="413">
        <v>177.16</v>
      </c>
      <c r="G24699" s="414">
        <f t="shared" si="770"/>
        <v>761.82546850304811</v>
      </c>
      <c r="H24699" s="415">
        <f t="shared" si="771"/>
        <v>3.8091273425152408</v>
      </c>
    </row>
    <row r="24700" spans="1:8" ht="15" hidden="1" thickBot="1">
      <c r="A24700" s="409">
        <v>202212</v>
      </c>
      <c r="B24700" s="196" t="s">
        <v>978</v>
      </c>
      <c r="C24700" s="197" t="s">
        <v>791</v>
      </c>
      <c r="D24700" s="198" t="s">
        <v>339</v>
      </c>
      <c r="E24700" s="421">
        <v>675</v>
      </c>
      <c r="F24700" s="413">
        <v>177.16</v>
      </c>
      <c r="G24700" s="414">
        <f t="shared" si="770"/>
        <v>3.8101151501467601</v>
      </c>
      <c r="H24700" s="415">
        <f t="shared" si="771"/>
        <v>3.8101151501467601</v>
      </c>
    </row>
    <row r="24701" spans="1:8" ht="15" hidden="1" thickBot="1">
      <c r="A24701" s="409">
        <v>202212</v>
      </c>
      <c r="B24701" s="196" t="s">
        <v>979</v>
      </c>
      <c r="C24701" s="197" t="s">
        <v>791</v>
      </c>
      <c r="D24701" s="198" t="s">
        <v>337</v>
      </c>
      <c r="E24701" s="421">
        <v>134965</v>
      </c>
      <c r="F24701" s="413">
        <v>177.16</v>
      </c>
      <c r="G24701" s="414">
        <f t="shared" si="770"/>
        <v>761.82546850304811</v>
      </c>
      <c r="H24701" s="415">
        <f t="shared" si="771"/>
        <v>3.8091273425152408</v>
      </c>
    </row>
    <row r="24702" spans="1:8" ht="15" hidden="1" thickBot="1">
      <c r="A24702" s="409">
        <v>202212</v>
      </c>
      <c r="B24702" s="196" t="s">
        <v>980</v>
      </c>
      <c r="C24702" s="197" t="s">
        <v>791</v>
      </c>
      <c r="D24702" s="198" t="s">
        <v>339</v>
      </c>
      <c r="E24702" s="421">
        <v>675</v>
      </c>
      <c r="F24702" s="413">
        <v>177.16</v>
      </c>
      <c r="G24702" s="414">
        <f t="shared" si="770"/>
        <v>3.8101151501467601</v>
      </c>
      <c r="H24702" s="415">
        <f t="shared" si="771"/>
        <v>3.8101151501467601</v>
      </c>
    </row>
    <row r="24703" spans="1:8" ht="15" hidden="1" thickBot="1">
      <c r="A24703" s="409">
        <v>202212</v>
      </c>
      <c r="B24703" s="196" t="s">
        <v>981</v>
      </c>
      <c r="C24703" s="197" t="s">
        <v>791</v>
      </c>
      <c r="D24703" s="198" t="s">
        <v>337</v>
      </c>
      <c r="E24703" s="421">
        <v>134965</v>
      </c>
      <c r="F24703" s="413">
        <v>177.16</v>
      </c>
      <c r="G24703" s="414">
        <f t="shared" si="770"/>
        <v>761.82546850304811</v>
      </c>
      <c r="H24703" s="415">
        <f t="shared" si="771"/>
        <v>3.8091273425152408</v>
      </c>
    </row>
    <row r="24704" spans="1:8" ht="15" hidden="1" thickBot="1">
      <c r="A24704" s="409">
        <v>202212</v>
      </c>
      <c r="B24704" s="196" t="s">
        <v>982</v>
      </c>
      <c r="C24704" s="197" t="s">
        <v>791</v>
      </c>
      <c r="D24704" s="198" t="s">
        <v>337</v>
      </c>
      <c r="E24704" s="421">
        <v>122589</v>
      </c>
      <c r="F24704" s="413">
        <v>177.16</v>
      </c>
      <c r="G24704" s="414">
        <f t="shared" si="770"/>
        <v>691.96771280198686</v>
      </c>
      <c r="H24704" s="415">
        <f t="shared" si="771"/>
        <v>3.4598385640099343</v>
      </c>
    </row>
    <row r="24705" spans="1:8" ht="15" hidden="1" thickBot="1">
      <c r="A24705" s="409">
        <v>202212</v>
      </c>
      <c r="B24705" s="196" t="s">
        <v>983</v>
      </c>
      <c r="C24705" s="197" t="s">
        <v>791</v>
      </c>
      <c r="D24705" s="198" t="s">
        <v>337</v>
      </c>
      <c r="E24705" s="421">
        <v>122589</v>
      </c>
      <c r="F24705" s="413">
        <v>177.16</v>
      </c>
      <c r="G24705" s="414">
        <f t="shared" si="770"/>
        <v>691.96771280198686</v>
      </c>
      <c r="H24705" s="415">
        <f t="shared" si="771"/>
        <v>3.4598385640099343</v>
      </c>
    </row>
    <row r="24706" spans="1:8" ht="15" hidden="1" thickBot="1">
      <c r="A24706" s="409">
        <v>202212</v>
      </c>
      <c r="B24706" s="196" t="s">
        <v>984</v>
      </c>
      <c r="C24706" s="197" t="s">
        <v>791</v>
      </c>
      <c r="D24706" s="198" t="s">
        <v>339</v>
      </c>
      <c r="E24706" s="421">
        <v>613</v>
      </c>
      <c r="F24706" s="413">
        <v>177.16</v>
      </c>
      <c r="G24706" s="414">
        <f t="shared" ref="G24706:G24769" si="772">+E24706/F24706</f>
        <v>3.4601490178369834</v>
      </c>
      <c r="H24706" s="415">
        <f t="shared" ref="H24706:H24769" si="773">IF(D24706="TB",G24706/200,IF(D24706="LT",G24706,"VER"))</f>
        <v>3.4601490178369834</v>
      </c>
    </row>
    <row r="24707" spans="1:8" ht="15" hidden="1" thickBot="1">
      <c r="A24707" s="409">
        <v>202212</v>
      </c>
      <c r="B24707" s="196" t="s">
        <v>985</v>
      </c>
      <c r="C24707" s="197" t="s">
        <v>791</v>
      </c>
      <c r="D24707" s="198" t="s">
        <v>337</v>
      </c>
      <c r="E24707" s="421">
        <v>122589</v>
      </c>
      <c r="F24707" s="413">
        <v>177.16</v>
      </c>
      <c r="G24707" s="414">
        <f t="shared" si="772"/>
        <v>691.96771280198686</v>
      </c>
      <c r="H24707" s="415">
        <f t="shared" si="773"/>
        <v>3.4598385640099343</v>
      </c>
    </row>
    <row r="24708" spans="1:8" ht="15" hidden="1" thickBot="1">
      <c r="A24708" s="409">
        <v>202212</v>
      </c>
      <c r="B24708" s="196" t="s">
        <v>986</v>
      </c>
      <c r="C24708" s="197" t="s">
        <v>791</v>
      </c>
      <c r="D24708" s="198" t="s">
        <v>339</v>
      </c>
      <c r="E24708" s="421">
        <v>613</v>
      </c>
      <c r="F24708" s="413">
        <v>177.16</v>
      </c>
      <c r="G24708" s="414">
        <f t="shared" si="772"/>
        <v>3.4601490178369834</v>
      </c>
      <c r="H24708" s="415">
        <f t="shared" si="773"/>
        <v>3.4601490178369834</v>
      </c>
    </row>
    <row r="24709" spans="1:8" ht="15" hidden="1" thickBot="1">
      <c r="A24709" s="409">
        <v>202212</v>
      </c>
      <c r="B24709" s="196" t="s">
        <v>987</v>
      </c>
      <c r="C24709" s="197" t="s">
        <v>791</v>
      </c>
      <c r="D24709" s="198" t="s">
        <v>339</v>
      </c>
      <c r="E24709" s="421">
        <v>675</v>
      </c>
      <c r="F24709" s="413">
        <v>177.16</v>
      </c>
      <c r="G24709" s="414">
        <f t="shared" si="772"/>
        <v>3.8101151501467601</v>
      </c>
      <c r="H24709" s="415">
        <f t="shared" si="773"/>
        <v>3.8101151501467601</v>
      </c>
    </row>
    <row r="24710" spans="1:8" ht="15" hidden="1" thickBot="1">
      <c r="A24710" s="409">
        <v>202212</v>
      </c>
      <c r="B24710" s="196" t="s">
        <v>988</v>
      </c>
      <c r="C24710" s="197" t="s">
        <v>791</v>
      </c>
      <c r="D24710" s="198" t="s">
        <v>337</v>
      </c>
      <c r="E24710" s="421">
        <v>108445</v>
      </c>
      <c r="F24710" s="413">
        <v>177.16</v>
      </c>
      <c r="G24710" s="414">
        <f t="shared" si="772"/>
        <v>612.13027771505983</v>
      </c>
      <c r="H24710" s="415">
        <f t="shared" si="773"/>
        <v>3.0606513885752991</v>
      </c>
    </row>
    <row r="24711" spans="1:8" ht="15" hidden="1" thickBot="1">
      <c r="A24711" s="409">
        <v>202212</v>
      </c>
      <c r="B24711" s="196" t="s">
        <v>989</v>
      </c>
      <c r="C24711" s="197" t="s">
        <v>791</v>
      </c>
      <c r="D24711" s="198" t="s">
        <v>337</v>
      </c>
      <c r="E24711" s="421">
        <v>108445</v>
      </c>
      <c r="F24711" s="413">
        <v>177.16</v>
      </c>
      <c r="G24711" s="414">
        <f t="shared" si="772"/>
        <v>612.13027771505983</v>
      </c>
      <c r="H24711" s="415">
        <f t="shared" si="773"/>
        <v>3.0606513885752991</v>
      </c>
    </row>
    <row r="24712" spans="1:8" ht="15" hidden="1" thickBot="1">
      <c r="A24712" s="409">
        <v>202212</v>
      </c>
      <c r="B24712" s="196" t="s">
        <v>990</v>
      </c>
      <c r="C24712" s="197" t="s">
        <v>791</v>
      </c>
      <c r="D24712" s="198" t="s">
        <v>337</v>
      </c>
      <c r="E24712" s="421">
        <v>108445</v>
      </c>
      <c r="F24712" s="413">
        <v>177.16</v>
      </c>
      <c r="G24712" s="414">
        <f t="shared" si="772"/>
        <v>612.13027771505983</v>
      </c>
      <c r="H24712" s="415">
        <f t="shared" si="773"/>
        <v>3.0606513885752991</v>
      </c>
    </row>
    <row r="24713" spans="1:8" ht="15" hidden="1" thickBot="1">
      <c r="A24713" s="409">
        <v>202212</v>
      </c>
      <c r="B24713" s="196" t="s">
        <v>991</v>
      </c>
      <c r="C24713" s="197" t="s">
        <v>791</v>
      </c>
      <c r="D24713" s="198" t="s">
        <v>337</v>
      </c>
      <c r="E24713" s="421">
        <v>122589</v>
      </c>
      <c r="F24713" s="413">
        <v>177.16</v>
      </c>
      <c r="G24713" s="414">
        <f t="shared" si="772"/>
        <v>691.96771280198686</v>
      </c>
      <c r="H24713" s="415">
        <f t="shared" si="773"/>
        <v>3.4598385640099343</v>
      </c>
    </row>
    <row r="24714" spans="1:8" ht="15" hidden="1" thickBot="1">
      <c r="A24714" s="409">
        <v>202212</v>
      </c>
      <c r="B24714" s="196" t="s">
        <v>992</v>
      </c>
      <c r="C24714" s="197" t="s">
        <v>791</v>
      </c>
      <c r="D24714" s="198" t="s">
        <v>339</v>
      </c>
      <c r="E24714" s="421">
        <v>613</v>
      </c>
      <c r="F24714" s="413">
        <v>177.16</v>
      </c>
      <c r="G24714" s="414">
        <f t="shared" si="772"/>
        <v>3.4601490178369834</v>
      </c>
      <c r="H24714" s="415">
        <f t="shared" si="773"/>
        <v>3.4601490178369834</v>
      </c>
    </row>
    <row r="24715" spans="1:8" ht="15" hidden="1" thickBot="1">
      <c r="A24715" s="409">
        <v>202212</v>
      </c>
      <c r="B24715" s="196" t="s">
        <v>993</v>
      </c>
      <c r="C24715" s="197" t="s">
        <v>791</v>
      </c>
      <c r="D24715" s="198" t="s">
        <v>337</v>
      </c>
      <c r="E24715" s="421">
        <v>123753</v>
      </c>
      <c r="F24715" s="413">
        <v>177.16</v>
      </c>
      <c r="G24715" s="414">
        <f t="shared" si="772"/>
        <v>698.53804470535113</v>
      </c>
      <c r="H24715" s="415">
        <f t="shared" si="773"/>
        <v>3.4926902235267558</v>
      </c>
    </row>
    <row r="24716" spans="1:8" ht="15" hidden="1" thickBot="1">
      <c r="A24716" s="409">
        <v>202212</v>
      </c>
      <c r="B24716" s="196" t="s">
        <v>994</v>
      </c>
      <c r="C24716" s="197" t="s">
        <v>791</v>
      </c>
      <c r="D24716" s="198" t="s">
        <v>337</v>
      </c>
      <c r="E24716" s="421">
        <v>122589</v>
      </c>
      <c r="F24716" s="413">
        <v>177.16</v>
      </c>
      <c r="G24716" s="414">
        <f t="shared" si="772"/>
        <v>691.96771280198686</v>
      </c>
      <c r="H24716" s="415">
        <f t="shared" si="773"/>
        <v>3.4598385640099343</v>
      </c>
    </row>
    <row r="24717" spans="1:8" ht="15" hidden="1" thickBot="1">
      <c r="A24717" s="409">
        <v>202212</v>
      </c>
      <c r="B24717" s="196" t="s">
        <v>995</v>
      </c>
      <c r="C24717" s="197" t="s">
        <v>791</v>
      </c>
      <c r="D24717" s="198" t="s">
        <v>339</v>
      </c>
      <c r="E24717" s="421">
        <v>613</v>
      </c>
      <c r="F24717" s="413">
        <v>177.16</v>
      </c>
      <c r="G24717" s="414">
        <f t="shared" si="772"/>
        <v>3.4601490178369834</v>
      </c>
      <c r="H24717" s="415">
        <f t="shared" si="773"/>
        <v>3.4601490178369834</v>
      </c>
    </row>
    <row r="24718" spans="1:8" ht="15" hidden="1" thickBot="1">
      <c r="A24718" s="409">
        <v>202212</v>
      </c>
      <c r="B24718" s="196" t="s">
        <v>996</v>
      </c>
      <c r="C24718" s="197" t="s">
        <v>791</v>
      </c>
      <c r="D24718" s="198" t="s">
        <v>337</v>
      </c>
      <c r="E24718" s="421">
        <v>134965</v>
      </c>
      <c r="F24718" s="413">
        <v>177.16</v>
      </c>
      <c r="G24718" s="414">
        <f t="shared" si="772"/>
        <v>761.82546850304811</v>
      </c>
      <c r="H24718" s="415">
        <f t="shared" si="773"/>
        <v>3.8091273425152408</v>
      </c>
    </row>
    <row r="24719" spans="1:8" ht="15" hidden="1" thickBot="1">
      <c r="A24719" s="409">
        <v>202212</v>
      </c>
      <c r="B24719" s="196" t="s">
        <v>997</v>
      </c>
      <c r="C24719" s="197" t="s">
        <v>791</v>
      </c>
      <c r="D24719" s="198" t="s">
        <v>339</v>
      </c>
      <c r="E24719" s="421">
        <v>675</v>
      </c>
      <c r="F24719" s="413">
        <v>177.16</v>
      </c>
      <c r="G24719" s="414">
        <f t="shared" si="772"/>
        <v>3.8101151501467601</v>
      </c>
      <c r="H24719" s="415">
        <f t="shared" si="773"/>
        <v>3.8101151501467601</v>
      </c>
    </row>
    <row r="24720" spans="1:8" ht="15" hidden="1" thickBot="1">
      <c r="A24720" s="409">
        <v>202212</v>
      </c>
      <c r="B24720" s="196" t="s">
        <v>998</v>
      </c>
      <c r="C24720" s="197" t="s">
        <v>791</v>
      </c>
      <c r="D24720" s="198" t="s">
        <v>337</v>
      </c>
      <c r="E24720" s="421">
        <v>122589</v>
      </c>
      <c r="F24720" s="413">
        <v>177.16</v>
      </c>
      <c r="G24720" s="414">
        <f t="shared" si="772"/>
        <v>691.96771280198686</v>
      </c>
      <c r="H24720" s="415">
        <f t="shared" si="773"/>
        <v>3.4598385640099343</v>
      </c>
    </row>
    <row r="24721" spans="1:8" ht="15" hidden="1" thickBot="1">
      <c r="A24721" s="409">
        <v>202212</v>
      </c>
      <c r="B24721" s="196" t="s">
        <v>999</v>
      </c>
      <c r="C24721" s="197" t="s">
        <v>791</v>
      </c>
      <c r="D24721" s="198" t="s">
        <v>337</v>
      </c>
      <c r="E24721" s="421">
        <v>124371</v>
      </c>
      <c r="F24721" s="413">
        <v>177.16</v>
      </c>
      <c r="G24721" s="414">
        <f t="shared" si="772"/>
        <v>702.02641679837438</v>
      </c>
      <c r="H24721" s="415">
        <f t="shared" si="773"/>
        <v>3.5101320839918717</v>
      </c>
    </row>
    <row r="24722" spans="1:8" ht="15" hidden="1" thickBot="1">
      <c r="A24722" s="409">
        <v>202212</v>
      </c>
      <c r="B24722" s="196" t="s">
        <v>1000</v>
      </c>
      <c r="C24722" s="197" t="s">
        <v>791</v>
      </c>
      <c r="D24722" s="198" t="s">
        <v>337</v>
      </c>
      <c r="E24722" s="421">
        <v>126440</v>
      </c>
      <c r="F24722" s="413">
        <v>177.16</v>
      </c>
      <c r="G24722" s="414">
        <f t="shared" si="772"/>
        <v>713.70512531045381</v>
      </c>
      <c r="H24722" s="415">
        <f t="shared" si="773"/>
        <v>3.5685256265522689</v>
      </c>
    </row>
    <row r="24723" spans="1:8" ht="15" hidden="1" thickBot="1">
      <c r="A24723" s="409">
        <v>202212</v>
      </c>
      <c r="B24723" s="196" t="s">
        <v>1001</v>
      </c>
      <c r="C24723" s="197" t="s">
        <v>791</v>
      </c>
      <c r="D24723" s="198" t="s">
        <v>337</v>
      </c>
      <c r="E24723" s="421">
        <v>153436</v>
      </c>
      <c r="F24723" s="413">
        <v>177.16</v>
      </c>
      <c r="G24723" s="414">
        <f t="shared" si="772"/>
        <v>866.08715285617518</v>
      </c>
      <c r="H24723" s="415">
        <f t="shared" si="773"/>
        <v>4.3304357642808755</v>
      </c>
    </row>
    <row r="24724" spans="1:8" ht="15" hidden="1" thickBot="1">
      <c r="A24724" s="409">
        <v>202212</v>
      </c>
      <c r="B24724" s="196" t="s">
        <v>1002</v>
      </c>
      <c r="C24724" s="197" t="s">
        <v>791</v>
      </c>
      <c r="D24724" s="198" t="s">
        <v>337</v>
      </c>
      <c r="E24724" s="421">
        <v>135518</v>
      </c>
      <c r="F24724" s="413">
        <v>177.16</v>
      </c>
      <c r="G24724" s="414">
        <f t="shared" si="772"/>
        <v>764.94694061864982</v>
      </c>
      <c r="H24724" s="415">
        <f t="shared" si="773"/>
        <v>3.8247347030932493</v>
      </c>
    </row>
    <row r="24725" spans="1:8" ht="15" hidden="1" thickBot="1">
      <c r="A24725" s="409">
        <v>202212</v>
      </c>
      <c r="B24725" s="196" t="s">
        <v>1003</v>
      </c>
      <c r="C24725" s="197" t="s">
        <v>791</v>
      </c>
      <c r="D24725" s="198" t="s">
        <v>339</v>
      </c>
      <c r="E24725" s="421">
        <v>678</v>
      </c>
      <c r="F24725" s="413">
        <v>177.16</v>
      </c>
      <c r="G24725" s="414">
        <f t="shared" si="772"/>
        <v>3.8270489952585236</v>
      </c>
      <c r="H24725" s="415">
        <f t="shared" si="773"/>
        <v>3.8270489952585236</v>
      </c>
    </row>
    <row r="24726" spans="1:8" ht="15" hidden="1" thickBot="1">
      <c r="A24726" s="409">
        <v>202212</v>
      </c>
      <c r="B24726" s="196" t="s">
        <v>1004</v>
      </c>
      <c r="C24726" s="197" t="s">
        <v>791</v>
      </c>
      <c r="D24726" s="198" t="s">
        <v>337</v>
      </c>
      <c r="E24726" s="421">
        <v>154119</v>
      </c>
      <c r="F24726" s="413">
        <v>177.16</v>
      </c>
      <c r="G24726" s="414">
        <f t="shared" si="772"/>
        <v>869.94242492661999</v>
      </c>
      <c r="H24726" s="415">
        <f t="shared" si="773"/>
        <v>4.3497121246330996</v>
      </c>
    </row>
    <row r="24727" spans="1:8" ht="15" hidden="1" thickBot="1">
      <c r="A24727" s="409">
        <v>202212</v>
      </c>
      <c r="B24727" s="196" t="s">
        <v>1005</v>
      </c>
      <c r="C24727" s="197" t="s">
        <v>791</v>
      </c>
      <c r="D24727" s="198" t="s">
        <v>337</v>
      </c>
      <c r="E24727" s="421">
        <v>111159</v>
      </c>
      <c r="F24727" s="413">
        <v>177.16</v>
      </c>
      <c r="G24727" s="414">
        <f t="shared" si="772"/>
        <v>627.44976292616843</v>
      </c>
      <c r="H24727" s="415">
        <f t="shared" si="773"/>
        <v>3.1372488146308424</v>
      </c>
    </row>
    <row r="24728" spans="1:8" ht="15" hidden="1" thickBot="1">
      <c r="A24728" s="409">
        <v>202212</v>
      </c>
      <c r="B24728" s="196" t="s">
        <v>1006</v>
      </c>
      <c r="C24728" s="197" t="s">
        <v>791</v>
      </c>
      <c r="D24728" s="198" t="s">
        <v>337</v>
      </c>
      <c r="E24728" s="421">
        <v>127717</v>
      </c>
      <c r="F24728" s="413">
        <v>177.16</v>
      </c>
      <c r="G24728" s="414">
        <f t="shared" si="772"/>
        <v>720.91329871302776</v>
      </c>
      <c r="H24728" s="415">
        <f t="shared" si="773"/>
        <v>3.6045664935651387</v>
      </c>
    </row>
    <row r="24729" spans="1:8" ht="15" hidden="1" thickBot="1">
      <c r="A24729" s="409">
        <v>202212</v>
      </c>
      <c r="B24729" s="196" t="s">
        <v>1007</v>
      </c>
      <c r="C24729" s="197" t="s">
        <v>791</v>
      </c>
      <c r="D24729" s="198" t="s">
        <v>339</v>
      </c>
      <c r="E24729" s="421">
        <v>639</v>
      </c>
      <c r="F24729" s="413">
        <v>177.16</v>
      </c>
      <c r="G24729" s="414">
        <f t="shared" si="772"/>
        <v>3.6069090088055997</v>
      </c>
      <c r="H24729" s="415">
        <f t="shared" si="773"/>
        <v>3.6069090088055997</v>
      </c>
    </row>
    <row r="24730" spans="1:8" ht="15" hidden="1" thickBot="1">
      <c r="A24730" s="409">
        <v>202212</v>
      </c>
      <c r="B24730" s="196" t="s">
        <v>1008</v>
      </c>
      <c r="C24730" s="197" t="s">
        <v>791</v>
      </c>
      <c r="D24730" s="198" t="s">
        <v>337</v>
      </c>
      <c r="E24730" s="421">
        <v>101312</v>
      </c>
      <c r="F24730" s="413">
        <v>177.16</v>
      </c>
      <c r="G24730" s="414">
        <f t="shared" si="772"/>
        <v>571.86723865432384</v>
      </c>
      <c r="H24730" s="415">
        <f t="shared" si="773"/>
        <v>2.859336193271619</v>
      </c>
    </row>
    <row r="24731" spans="1:8" ht="15" hidden="1" thickBot="1">
      <c r="A24731" s="409">
        <v>202212</v>
      </c>
      <c r="B24731" s="196" t="s">
        <v>1009</v>
      </c>
      <c r="C24731" s="197" t="s">
        <v>791</v>
      </c>
      <c r="D24731" s="198" t="s">
        <v>337</v>
      </c>
      <c r="E24731" s="421">
        <v>101312</v>
      </c>
      <c r="F24731" s="413">
        <v>177.16</v>
      </c>
      <c r="G24731" s="414">
        <f t="shared" si="772"/>
        <v>571.86723865432384</v>
      </c>
      <c r="H24731" s="415">
        <f t="shared" si="773"/>
        <v>2.859336193271619</v>
      </c>
    </row>
    <row r="24732" spans="1:8" ht="15" hidden="1" thickBot="1">
      <c r="A24732" s="409">
        <v>202212</v>
      </c>
      <c r="B24732" s="196" t="s">
        <v>1010</v>
      </c>
      <c r="C24732" s="197" t="s">
        <v>791</v>
      </c>
      <c r="D24732" s="198" t="s">
        <v>337</v>
      </c>
      <c r="E24732" s="421">
        <v>101312</v>
      </c>
      <c r="F24732" s="413">
        <v>177.16</v>
      </c>
      <c r="G24732" s="414">
        <f t="shared" si="772"/>
        <v>571.86723865432384</v>
      </c>
      <c r="H24732" s="415">
        <f t="shared" si="773"/>
        <v>2.859336193271619</v>
      </c>
    </row>
    <row r="24733" spans="1:8" ht="15" hidden="1" thickBot="1">
      <c r="A24733" s="409">
        <v>202212</v>
      </c>
      <c r="B24733" s="196" t="s">
        <v>1011</v>
      </c>
      <c r="C24733" s="197" t="s">
        <v>791</v>
      </c>
      <c r="D24733" s="198" t="s">
        <v>339</v>
      </c>
      <c r="E24733" s="421">
        <v>507</v>
      </c>
      <c r="F24733" s="413">
        <v>177.16</v>
      </c>
      <c r="G24733" s="414">
        <f t="shared" si="772"/>
        <v>2.8618198238880108</v>
      </c>
      <c r="H24733" s="415">
        <f t="shared" si="773"/>
        <v>2.8618198238880108</v>
      </c>
    </row>
    <row r="24734" spans="1:8" ht="15" hidden="1" thickBot="1">
      <c r="A24734" s="409">
        <v>202212</v>
      </c>
      <c r="B24734" s="196" t="s">
        <v>1012</v>
      </c>
      <c r="C24734" s="197" t="s">
        <v>791</v>
      </c>
      <c r="D24734" s="198" t="s">
        <v>337</v>
      </c>
      <c r="E24734" s="421">
        <v>52350</v>
      </c>
      <c r="F24734" s="413">
        <v>177.16</v>
      </c>
      <c r="G24734" s="414">
        <f t="shared" si="772"/>
        <v>295.49559720027094</v>
      </c>
      <c r="H24734" s="415">
        <f t="shared" si="773"/>
        <v>1.4774779860013547</v>
      </c>
    </row>
    <row r="24735" spans="1:8" ht="15" hidden="1" thickBot="1">
      <c r="A24735" s="409">
        <v>202212</v>
      </c>
      <c r="B24735" s="196" t="s">
        <v>1013</v>
      </c>
      <c r="C24735" s="197" t="s">
        <v>791</v>
      </c>
      <c r="D24735" s="198" t="s">
        <v>337</v>
      </c>
      <c r="E24735" s="421">
        <v>52350</v>
      </c>
      <c r="F24735" s="413">
        <v>177.16</v>
      </c>
      <c r="G24735" s="414">
        <f t="shared" si="772"/>
        <v>295.49559720027094</v>
      </c>
      <c r="H24735" s="415">
        <f t="shared" si="773"/>
        <v>1.4774779860013547</v>
      </c>
    </row>
    <row r="24736" spans="1:8" ht="15" hidden="1" thickBot="1">
      <c r="A24736" s="409">
        <v>202212</v>
      </c>
      <c r="B24736" s="196" t="s">
        <v>1014</v>
      </c>
      <c r="C24736" s="197" t="s">
        <v>791</v>
      </c>
      <c r="D24736" s="198" t="s">
        <v>337</v>
      </c>
      <c r="E24736" s="421">
        <v>52674</v>
      </c>
      <c r="F24736" s="413">
        <v>177.16</v>
      </c>
      <c r="G24736" s="414">
        <f t="shared" si="772"/>
        <v>297.32445247234142</v>
      </c>
      <c r="H24736" s="415">
        <f t="shared" si="773"/>
        <v>1.4866222623617071</v>
      </c>
    </row>
    <row r="24737" spans="1:8" ht="15" hidden="1" thickBot="1">
      <c r="A24737" s="409">
        <v>202212</v>
      </c>
      <c r="B24737" s="196" t="s">
        <v>1015</v>
      </c>
      <c r="C24737" s="197" t="s">
        <v>791</v>
      </c>
      <c r="D24737" s="198" t="s">
        <v>337</v>
      </c>
      <c r="E24737" s="421">
        <v>101312</v>
      </c>
      <c r="F24737" s="413">
        <v>177.16</v>
      </c>
      <c r="G24737" s="414">
        <f t="shared" si="772"/>
        <v>571.86723865432384</v>
      </c>
      <c r="H24737" s="415">
        <f t="shared" si="773"/>
        <v>2.859336193271619</v>
      </c>
    </row>
    <row r="24738" spans="1:8" ht="15" hidden="1" thickBot="1">
      <c r="A24738" s="409">
        <v>202212</v>
      </c>
      <c r="B24738" s="196" t="s">
        <v>1016</v>
      </c>
      <c r="C24738" s="197" t="s">
        <v>791</v>
      </c>
      <c r="D24738" s="198" t="s">
        <v>337</v>
      </c>
      <c r="E24738" s="421">
        <v>101312</v>
      </c>
      <c r="F24738" s="413">
        <v>177.16</v>
      </c>
      <c r="G24738" s="414">
        <f t="shared" si="772"/>
        <v>571.86723865432384</v>
      </c>
      <c r="H24738" s="415">
        <f t="shared" si="773"/>
        <v>2.859336193271619</v>
      </c>
    </row>
    <row r="24739" spans="1:8" ht="15" hidden="1" thickBot="1">
      <c r="A24739" s="409">
        <v>202212</v>
      </c>
      <c r="B24739" s="196" t="s">
        <v>1017</v>
      </c>
      <c r="C24739" s="197" t="s">
        <v>791</v>
      </c>
      <c r="D24739" s="198" t="s">
        <v>337</v>
      </c>
      <c r="E24739" s="421">
        <v>101312</v>
      </c>
      <c r="F24739" s="413">
        <v>177.16</v>
      </c>
      <c r="G24739" s="414">
        <f t="shared" si="772"/>
        <v>571.86723865432384</v>
      </c>
      <c r="H24739" s="415">
        <f t="shared" si="773"/>
        <v>2.859336193271619</v>
      </c>
    </row>
    <row r="24740" spans="1:8" ht="15" hidden="1" thickBot="1">
      <c r="A24740" s="409">
        <v>202212</v>
      </c>
      <c r="B24740" s="196" t="s">
        <v>1018</v>
      </c>
      <c r="C24740" s="197" t="s">
        <v>791</v>
      </c>
      <c r="D24740" s="198" t="s">
        <v>337</v>
      </c>
      <c r="E24740" s="421">
        <v>101312</v>
      </c>
      <c r="F24740" s="413">
        <v>177.16</v>
      </c>
      <c r="G24740" s="414">
        <f t="shared" si="772"/>
        <v>571.86723865432384</v>
      </c>
      <c r="H24740" s="415">
        <f t="shared" si="773"/>
        <v>2.859336193271619</v>
      </c>
    </row>
    <row r="24741" spans="1:8" ht="15" hidden="1" thickBot="1">
      <c r="A24741" s="409">
        <v>202212</v>
      </c>
      <c r="B24741" s="196" t="s">
        <v>1019</v>
      </c>
      <c r="C24741" s="197" t="s">
        <v>791</v>
      </c>
      <c r="D24741" s="198" t="s">
        <v>337</v>
      </c>
      <c r="E24741" s="421">
        <v>114121</v>
      </c>
      <c r="F24741" s="413">
        <v>177.16</v>
      </c>
      <c r="G24741" s="414">
        <f t="shared" si="772"/>
        <v>644.16911266651618</v>
      </c>
      <c r="H24741" s="415">
        <f t="shared" si="773"/>
        <v>3.2208455633325808</v>
      </c>
    </row>
    <row r="24742" spans="1:8" ht="15" hidden="1" thickBot="1">
      <c r="A24742" s="409">
        <v>202212</v>
      </c>
      <c r="B24742" s="196" t="s">
        <v>1020</v>
      </c>
      <c r="C24742" s="197" t="s">
        <v>791</v>
      </c>
      <c r="D24742" s="198" t="s">
        <v>337</v>
      </c>
      <c r="E24742" s="421">
        <v>117715</v>
      </c>
      <c r="F24742" s="413">
        <v>177.16</v>
      </c>
      <c r="G24742" s="414">
        <f t="shared" si="772"/>
        <v>664.45585911040871</v>
      </c>
      <c r="H24742" s="415">
        <f t="shared" si="773"/>
        <v>3.3222792955520437</v>
      </c>
    </row>
    <row r="24743" spans="1:8" ht="15" hidden="1" thickBot="1">
      <c r="A24743" s="409">
        <v>202212</v>
      </c>
      <c r="B24743" s="196" t="s">
        <v>1021</v>
      </c>
      <c r="C24743" s="197" t="s">
        <v>791</v>
      </c>
      <c r="D24743" s="198" t="s">
        <v>337</v>
      </c>
      <c r="E24743" s="421">
        <v>121930</v>
      </c>
      <c r="F24743" s="413">
        <v>177.16</v>
      </c>
      <c r="G24743" s="414">
        <f t="shared" si="772"/>
        <v>688.24791149243617</v>
      </c>
      <c r="H24743" s="415">
        <f t="shared" si="773"/>
        <v>3.4412395574621808</v>
      </c>
    </row>
    <row r="24744" spans="1:8" ht="15" hidden="1" thickBot="1">
      <c r="A24744" s="409">
        <v>202212</v>
      </c>
      <c r="B24744" s="196" t="s">
        <v>1022</v>
      </c>
      <c r="C24744" s="197" t="s">
        <v>791</v>
      </c>
      <c r="D24744" s="198" t="s">
        <v>337</v>
      </c>
      <c r="E24744" s="421">
        <v>121930</v>
      </c>
      <c r="F24744" s="413">
        <v>177.16</v>
      </c>
      <c r="G24744" s="414">
        <f t="shared" si="772"/>
        <v>688.24791149243617</v>
      </c>
      <c r="H24744" s="415">
        <f t="shared" si="773"/>
        <v>3.4412395574621808</v>
      </c>
    </row>
    <row r="24745" spans="1:8" ht="15" hidden="1" thickBot="1">
      <c r="A24745" s="409">
        <v>202212</v>
      </c>
      <c r="B24745" s="196" t="s">
        <v>1023</v>
      </c>
      <c r="C24745" s="197" t="s">
        <v>791</v>
      </c>
      <c r="D24745" s="198" t="s">
        <v>337</v>
      </c>
      <c r="E24745" s="421">
        <v>98501</v>
      </c>
      <c r="F24745" s="413">
        <v>177.16</v>
      </c>
      <c r="G24745" s="414">
        <f t="shared" si="772"/>
        <v>556.00022578460153</v>
      </c>
      <c r="H24745" s="415">
        <f t="shared" si="773"/>
        <v>2.7800011289230078</v>
      </c>
    </row>
    <row r="24746" spans="1:8" ht="15" hidden="1" thickBot="1">
      <c r="A24746" s="409">
        <v>202212</v>
      </c>
      <c r="B24746" s="196" t="s">
        <v>1024</v>
      </c>
      <c r="C24746" s="197" t="s">
        <v>791</v>
      </c>
      <c r="D24746" s="198" t="s">
        <v>337</v>
      </c>
      <c r="E24746" s="421">
        <v>98501</v>
      </c>
      <c r="F24746" s="413">
        <v>177.16</v>
      </c>
      <c r="G24746" s="414">
        <f t="shared" si="772"/>
        <v>556.00022578460153</v>
      </c>
      <c r="H24746" s="415">
        <f t="shared" si="773"/>
        <v>2.7800011289230078</v>
      </c>
    </row>
    <row r="24747" spans="1:8" ht="15" hidden="1" thickBot="1">
      <c r="A24747" s="409">
        <v>202212</v>
      </c>
      <c r="B24747" s="196" t="s">
        <v>1025</v>
      </c>
      <c r="C24747" s="197" t="s">
        <v>791</v>
      </c>
      <c r="D24747" s="198" t="s">
        <v>337</v>
      </c>
      <c r="E24747" s="421">
        <v>98501</v>
      </c>
      <c r="F24747" s="413">
        <v>177.16</v>
      </c>
      <c r="G24747" s="414">
        <f t="shared" si="772"/>
        <v>556.00022578460153</v>
      </c>
      <c r="H24747" s="415">
        <f t="shared" si="773"/>
        <v>2.7800011289230078</v>
      </c>
    </row>
    <row r="24748" spans="1:8" ht="15" hidden="1" thickBot="1">
      <c r="A24748" s="409">
        <v>202212</v>
      </c>
      <c r="B24748" s="196" t="s">
        <v>1026</v>
      </c>
      <c r="C24748" s="197" t="s">
        <v>791</v>
      </c>
      <c r="D24748" s="198" t="s">
        <v>337</v>
      </c>
      <c r="E24748" s="421">
        <v>121930</v>
      </c>
      <c r="F24748" s="413">
        <v>177.16</v>
      </c>
      <c r="G24748" s="414">
        <f t="shared" si="772"/>
        <v>688.24791149243617</v>
      </c>
      <c r="H24748" s="415">
        <f t="shared" si="773"/>
        <v>3.4412395574621808</v>
      </c>
    </row>
    <row r="24749" spans="1:8" ht="15" hidden="1" thickBot="1">
      <c r="A24749" s="409">
        <v>202212</v>
      </c>
      <c r="B24749" s="196" t="s">
        <v>1027</v>
      </c>
      <c r="C24749" s="197" t="s">
        <v>791</v>
      </c>
      <c r="D24749" s="198" t="s">
        <v>337</v>
      </c>
      <c r="E24749" s="421">
        <v>121930</v>
      </c>
      <c r="F24749" s="413">
        <v>177.16</v>
      </c>
      <c r="G24749" s="414">
        <f t="shared" si="772"/>
        <v>688.24791149243617</v>
      </c>
      <c r="H24749" s="415">
        <f t="shared" si="773"/>
        <v>3.4412395574621808</v>
      </c>
    </row>
    <row r="24750" spans="1:8" ht="15" hidden="1" thickBot="1">
      <c r="A24750" s="409">
        <v>202212</v>
      </c>
      <c r="B24750" s="196" t="s">
        <v>1028</v>
      </c>
      <c r="C24750" s="197" t="s">
        <v>791</v>
      </c>
      <c r="D24750" s="198" t="s">
        <v>337</v>
      </c>
      <c r="E24750" s="421">
        <v>117715</v>
      </c>
      <c r="F24750" s="413">
        <v>177.16</v>
      </c>
      <c r="G24750" s="414">
        <f t="shared" si="772"/>
        <v>664.45585911040871</v>
      </c>
      <c r="H24750" s="415">
        <f t="shared" si="773"/>
        <v>3.3222792955520437</v>
      </c>
    </row>
    <row r="24751" spans="1:8" ht="15" hidden="1" thickBot="1">
      <c r="A24751" s="409">
        <v>202212</v>
      </c>
      <c r="B24751" s="196" t="s">
        <v>1029</v>
      </c>
      <c r="C24751" s="197" t="s">
        <v>791</v>
      </c>
      <c r="D24751" s="198" t="s">
        <v>337</v>
      </c>
      <c r="E24751" s="421">
        <v>150225</v>
      </c>
      <c r="F24751" s="413">
        <v>177.16</v>
      </c>
      <c r="G24751" s="414">
        <f t="shared" si="772"/>
        <v>847.96229397155116</v>
      </c>
      <c r="H24751" s="415">
        <f t="shared" si="773"/>
        <v>4.2398114698577558</v>
      </c>
    </row>
    <row r="24752" spans="1:8" ht="15" hidden="1" thickBot="1">
      <c r="A24752" s="409">
        <v>202212</v>
      </c>
      <c r="B24752" s="196" t="s">
        <v>1030</v>
      </c>
      <c r="C24752" s="197" t="s">
        <v>791</v>
      </c>
      <c r="D24752" s="198" t="s">
        <v>339</v>
      </c>
      <c r="E24752" s="421">
        <v>751</v>
      </c>
      <c r="F24752" s="413">
        <v>177.16</v>
      </c>
      <c r="G24752" s="414">
        <f t="shared" si="772"/>
        <v>4.2391058929780989</v>
      </c>
      <c r="H24752" s="415">
        <f t="shared" si="773"/>
        <v>4.2391058929780989</v>
      </c>
    </row>
    <row r="24753" spans="1:8" ht="15" hidden="1" thickBot="1">
      <c r="A24753" s="409">
        <v>202212</v>
      </c>
      <c r="B24753" s="196" t="s">
        <v>1031</v>
      </c>
      <c r="C24753" s="197" t="s">
        <v>791</v>
      </c>
      <c r="D24753" s="198" t="s">
        <v>337</v>
      </c>
      <c r="E24753" s="421">
        <v>150130</v>
      </c>
      <c r="F24753" s="413">
        <v>177.16</v>
      </c>
      <c r="G24753" s="414">
        <f t="shared" si="772"/>
        <v>847.42605554301201</v>
      </c>
      <c r="H24753" s="415">
        <f t="shared" si="773"/>
        <v>4.2371302777150603</v>
      </c>
    </row>
    <row r="24754" spans="1:8" ht="15" hidden="1" thickBot="1">
      <c r="A24754" s="409">
        <v>202212</v>
      </c>
      <c r="B24754" s="196" t="s">
        <v>1032</v>
      </c>
      <c r="C24754" s="197" t="s">
        <v>791</v>
      </c>
      <c r="D24754" s="198" t="s">
        <v>337</v>
      </c>
      <c r="E24754" s="421">
        <v>127717</v>
      </c>
      <c r="F24754" s="413">
        <v>177.16</v>
      </c>
      <c r="G24754" s="414">
        <f t="shared" si="772"/>
        <v>720.91329871302776</v>
      </c>
      <c r="H24754" s="415">
        <f t="shared" si="773"/>
        <v>3.6045664935651387</v>
      </c>
    </row>
    <row r="24755" spans="1:8" ht="15" hidden="1" thickBot="1">
      <c r="A24755" s="409">
        <v>202212</v>
      </c>
      <c r="B24755" s="196" t="s">
        <v>1033</v>
      </c>
      <c r="C24755" s="197" t="s">
        <v>791</v>
      </c>
      <c r="D24755" s="198" t="s">
        <v>339</v>
      </c>
      <c r="E24755" s="421">
        <v>639</v>
      </c>
      <c r="F24755" s="413">
        <v>177.16</v>
      </c>
      <c r="G24755" s="414">
        <f t="shared" si="772"/>
        <v>3.6069090088055997</v>
      </c>
      <c r="H24755" s="415">
        <f t="shared" si="773"/>
        <v>3.6069090088055997</v>
      </c>
    </row>
    <row r="24756" spans="1:8" ht="15" hidden="1" thickBot="1">
      <c r="A24756" s="409">
        <v>202212</v>
      </c>
      <c r="B24756" s="196" t="s">
        <v>1034</v>
      </c>
      <c r="C24756" s="197" t="s">
        <v>791</v>
      </c>
      <c r="D24756" s="198" t="s">
        <v>337</v>
      </c>
      <c r="E24756" s="421">
        <v>194608</v>
      </c>
      <c r="F24756" s="413">
        <v>177.16</v>
      </c>
      <c r="G24756" s="414">
        <f t="shared" si="772"/>
        <v>1098.4872431700157</v>
      </c>
      <c r="H24756" s="415">
        <f t="shared" si="773"/>
        <v>5.4924362158500788</v>
      </c>
    </row>
    <row r="24757" spans="1:8" ht="15" hidden="1" thickBot="1">
      <c r="A24757" s="409">
        <v>202212</v>
      </c>
      <c r="B24757" s="196" t="s">
        <v>1035</v>
      </c>
      <c r="C24757" s="197" t="s">
        <v>791</v>
      </c>
      <c r="D24757" s="198" t="s">
        <v>337</v>
      </c>
      <c r="E24757" s="421">
        <v>142119</v>
      </c>
      <c r="F24757" s="413">
        <v>177.16</v>
      </c>
      <c r="G24757" s="414">
        <f t="shared" si="772"/>
        <v>802.20704447956655</v>
      </c>
      <c r="H24757" s="415">
        <f t="shared" si="773"/>
        <v>4.0110352223978332</v>
      </c>
    </row>
    <row r="24758" spans="1:8" ht="15" hidden="1" thickBot="1">
      <c r="A24758" s="409">
        <v>202212</v>
      </c>
      <c r="B24758" s="196" t="s">
        <v>1036</v>
      </c>
      <c r="C24758" s="197" t="s">
        <v>791</v>
      </c>
      <c r="D24758" s="198" t="s">
        <v>337</v>
      </c>
      <c r="E24758" s="421">
        <v>101312</v>
      </c>
      <c r="F24758" s="413">
        <v>177.16</v>
      </c>
      <c r="G24758" s="414">
        <f t="shared" si="772"/>
        <v>571.86723865432384</v>
      </c>
      <c r="H24758" s="415">
        <f t="shared" si="773"/>
        <v>2.859336193271619</v>
      </c>
    </row>
    <row r="24759" spans="1:8" ht="15" hidden="1" thickBot="1">
      <c r="A24759" s="409">
        <v>202212</v>
      </c>
      <c r="B24759" s="196" t="s">
        <v>1037</v>
      </c>
      <c r="C24759" s="197" t="s">
        <v>791</v>
      </c>
      <c r="D24759" s="198" t="s">
        <v>339</v>
      </c>
      <c r="E24759" s="421">
        <v>507</v>
      </c>
      <c r="F24759" s="413">
        <v>177.16</v>
      </c>
      <c r="G24759" s="414">
        <f t="shared" si="772"/>
        <v>2.8618198238880108</v>
      </c>
      <c r="H24759" s="415">
        <f t="shared" si="773"/>
        <v>2.8618198238880108</v>
      </c>
    </row>
    <row r="24760" spans="1:8" ht="15" hidden="1" thickBot="1">
      <c r="A24760" s="409">
        <v>202212</v>
      </c>
      <c r="B24760" s="196" t="s">
        <v>1038</v>
      </c>
      <c r="C24760" s="197" t="s">
        <v>791</v>
      </c>
      <c r="D24760" s="198" t="s">
        <v>337</v>
      </c>
      <c r="E24760" s="421">
        <v>144674.57</v>
      </c>
      <c r="F24760" s="413">
        <v>177.16</v>
      </c>
      <c r="G24760" s="414">
        <f t="shared" si="772"/>
        <v>816.6322533303229</v>
      </c>
      <c r="H24760" s="415">
        <f t="shared" si="773"/>
        <v>4.0831612666516142</v>
      </c>
    </row>
    <row r="24761" spans="1:8" ht="15" hidden="1" thickBot="1">
      <c r="A24761" s="409">
        <v>202212</v>
      </c>
      <c r="B24761" s="196" t="s">
        <v>1039</v>
      </c>
      <c r="C24761" s="197" t="s">
        <v>791</v>
      </c>
      <c r="D24761" s="198" t="s">
        <v>339</v>
      </c>
      <c r="E24761" s="421">
        <v>723</v>
      </c>
      <c r="F24761" s="413">
        <v>177.16</v>
      </c>
      <c r="G24761" s="414">
        <f t="shared" si="772"/>
        <v>4.0810566719349737</v>
      </c>
      <c r="H24761" s="415">
        <f t="shared" si="773"/>
        <v>4.0810566719349737</v>
      </c>
    </row>
    <row r="24762" spans="1:8" ht="15" hidden="1" thickBot="1">
      <c r="A24762" s="409">
        <v>202212</v>
      </c>
      <c r="B24762" s="196" t="s">
        <v>1040</v>
      </c>
      <c r="C24762" s="197" t="s">
        <v>791</v>
      </c>
      <c r="D24762" s="198" t="s">
        <v>337</v>
      </c>
      <c r="E24762" s="421">
        <v>121939</v>
      </c>
      <c r="F24762" s="413">
        <v>177.16</v>
      </c>
      <c r="G24762" s="414">
        <f t="shared" si="772"/>
        <v>688.29871302777156</v>
      </c>
      <c r="H24762" s="415">
        <f t="shared" si="773"/>
        <v>3.4414935651388578</v>
      </c>
    </row>
    <row r="24763" spans="1:8" ht="15" hidden="1" thickBot="1">
      <c r="A24763" s="409">
        <v>202212</v>
      </c>
      <c r="B24763" s="196" t="s">
        <v>1041</v>
      </c>
      <c r="C24763" s="197" t="s">
        <v>791</v>
      </c>
      <c r="D24763" s="198" t="s">
        <v>339</v>
      </c>
      <c r="E24763" s="421">
        <v>610</v>
      </c>
      <c r="F24763" s="413">
        <v>177.16</v>
      </c>
      <c r="G24763" s="414">
        <f t="shared" si="772"/>
        <v>3.4432151727252203</v>
      </c>
      <c r="H24763" s="415">
        <f t="shared" si="773"/>
        <v>3.4432151727252203</v>
      </c>
    </row>
    <row r="24764" spans="1:8" ht="15" hidden="1" thickBot="1">
      <c r="A24764" s="409">
        <v>202212</v>
      </c>
      <c r="B24764" s="196" t="s">
        <v>1042</v>
      </c>
      <c r="C24764" s="197" t="s">
        <v>791</v>
      </c>
      <c r="D24764" s="198" t="s">
        <v>337</v>
      </c>
      <c r="E24764" s="421">
        <v>150292</v>
      </c>
      <c r="F24764" s="413">
        <v>177.16</v>
      </c>
      <c r="G24764" s="414">
        <f t="shared" si="772"/>
        <v>848.34048317904717</v>
      </c>
      <c r="H24764" s="415">
        <f t="shared" si="773"/>
        <v>4.2417024158952357</v>
      </c>
    </row>
    <row r="24765" spans="1:8" ht="15" hidden="1" thickBot="1">
      <c r="A24765" s="409">
        <v>202212</v>
      </c>
      <c r="B24765" s="196" t="s">
        <v>1043</v>
      </c>
      <c r="C24765" s="197" t="s">
        <v>791</v>
      </c>
      <c r="D24765" s="198" t="s">
        <v>339</v>
      </c>
      <c r="E24765" s="421">
        <v>751</v>
      </c>
      <c r="F24765" s="413">
        <v>177.16</v>
      </c>
      <c r="G24765" s="414">
        <f t="shared" si="772"/>
        <v>4.2391058929780989</v>
      </c>
      <c r="H24765" s="415">
        <f t="shared" si="773"/>
        <v>4.2391058929780989</v>
      </c>
    </row>
    <row r="24766" spans="1:8" ht="15" hidden="1" thickBot="1">
      <c r="A24766" s="409">
        <v>202212</v>
      </c>
      <c r="B24766" s="196" t="s">
        <v>1044</v>
      </c>
      <c r="C24766" s="197" t="s">
        <v>791</v>
      </c>
      <c r="D24766" s="198" t="s">
        <v>337</v>
      </c>
      <c r="E24766" s="421">
        <v>170523</v>
      </c>
      <c r="F24766" s="413">
        <v>177.16</v>
      </c>
      <c r="G24766" s="414">
        <f t="shared" si="772"/>
        <v>962.5366899977422</v>
      </c>
      <c r="H24766" s="415">
        <f t="shared" si="773"/>
        <v>4.812683449988711</v>
      </c>
    </row>
    <row r="24767" spans="1:8" ht="15" hidden="1" thickBot="1">
      <c r="A24767" s="409">
        <v>202212</v>
      </c>
      <c r="B24767" s="196" t="s">
        <v>1045</v>
      </c>
      <c r="C24767" s="197" t="s">
        <v>791</v>
      </c>
      <c r="D24767" s="198" t="s">
        <v>339</v>
      </c>
      <c r="E24767" s="421">
        <v>853</v>
      </c>
      <c r="F24767" s="413">
        <v>177.16</v>
      </c>
      <c r="G24767" s="414">
        <f t="shared" si="772"/>
        <v>4.8148566267780541</v>
      </c>
      <c r="H24767" s="415">
        <f t="shared" si="773"/>
        <v>4.8148566267780541</v>
      </c>
    </row>
    <row r="24768" spans="1:8" ht="15" hidden="1" thickBot="1">
      <c r="A24768" s="409">
        <v>202212</v>
      </c>
      <c r="B24768" s="196" t="s">
        <v>1046</v>
      </c>
      <c r="C24768" s="197" t="s">
        <v>791</v>
      </c>
      <c r="D24768" s="198" t="s">
        <v>337</v>
      </c>
      <c r="E24768" s="421">
        <v>181986</v>
      </c>
      <c r="F24768" s="413">
        <v>177.16</v>
      </c>
      <c r="G24768" s="414">
        <f t="shared" si="772"/>
        <v>1027.2409121697901</v>
      </c>
      <c r="H24768" s="415">
        <f t="shared" si="773"/>
        <v>5.1362045608489506</v>
      </c>
    </row>
    <row r="24769" spans="1:8" ht="15" hidden="1" thickBot="1">
      <c r="A24769" s="409">
        <v>202212</v>
      </c>
      <c r="B24769" s="196" t="s">
        <v>1047</v>
      </c>
      <c r="C24769" s="197" t="s">
        <v>791</v>
      </c>
      <c r="D24769" s="198" t="s">
        <v>337</v>
      </c>
      <c r="E24769" s="421">
        <v>148892</v>
      </c>
      <c r="F24769" s="413">
        <v>177.16</v>
      </c>
      <c r="G24769" s="414">
        <f t="shared" si="772"/>
        <v>840.43802212689093</v>
      </c>
      <c r="H24769" s="415">
        <f t="shared" si="773"/>
        <v>4.2021901106344544</v>
      </c>
    </row>
    <row r="24770" spans="1:8" ht="15" hidden="1" thickBot="1">
      <c r="A24770" s="409">
        <v>202212</v>
      </c>
      <c r="B24770" s="196" t="s">
        <v>1048</v>
      </c>
      <c r="C24770" s="197" t="s">
        <v>791</v>
      </c>
      <c r="D24770" s="198" t="s">
        <v>339</v>
      </c>
      <c r="E24770" s="421">
        <v>744</v>
      </c>
      <c r="F24770" s="413">
        <v>177.16</v>
      </c>
      <c r="G24770" s="414">
        <f t="shared" ref="G24770:G24833" si="774">+E24770/F24770</f>
        <v>4.1995935877173176</v>
      </c>
      <c r="H24770" s="415">
        <f t="shared" ref="H24770:H24833" si="775">IF(D24770="TB",G24770/200,IF(D24770="LT",G24770,"VER"))</f>
        <v>4.1995935877173176</v>
      </c>
    </row>
    <row r="24771" spans="1:8" ht="15" hidden="1" thickBot="1">
      <c r="A24771" s="409">
        <v>202212</v>
      </c>
      <c r="B24771" s="196" t="s">
        <v>1049</v>
      </c>
      <c r="C24771" s="197" t="s">
        <v>791</v>
      </c>
      <c r="D24771" s="198" t="s">
        <v>337</v>
      </c>
      <c r="E24771" s="421">
        <v>139091</v>
      </c>
      <c r="F24771" s="413">
        <v>177.16</v>
      </c>
      <c r="G24771" s="414">
        <f t="shared" si="774"/>
        <v>785.11515014676002</v>
      </c>
      <c r="H24771" s="415">
        <f t="shared" si="775"/>
        <v>3.9255757507338003</v>
      </c>
    </row>
    <row r="24772" spans="1:8" ht="15" hidden="1" thickBot="1">
      <c r="A24772" s="409">
        <v>202212</v>
      </c>
      <c r="B24772" s="196" t="s">
        <v>1050</v>
      </c>
      <c r="C24772" s="197" t="s">
        <v>791</v>
      </c>
      <c r="D24772" s="198" t="s">
        <v>337</v>
      </c>
      <c r="E24772" s="421">
        <v>171264</v>
      </c>
      <c r="F24772" s="413">
        <v>177.16</v>
      </c>
      <c r="G24772" s="414">
        <f t="shared" si="774"/>
        <v>966.71934974034775</v>
      </c>
      <c r="H24772" s="415">
        <f t="shared" si="775"/>
        <v>4.8335967487017388</v>
      </c>
    </row>
    <row r="24773" spans="1:8" ht="15" hidden="1" thickBot="1">
      <c r="A24773" s="409">
        <v>202212</v>
      </c>
      <c r="B24773" s="196" t="s">
        <v>1051</v>
      </c>
      <c r="C24773" s="197" t="s">
        <v>791</v>
      </c>
      <c r="D24773" s="198" t="s">
        <v>337</v>
      </c>
      <c r="E24773" s="421">
        <v>94879</v>
      </c>
      <c r="F24773" s="413">
        <v>177.16</v>
      </c>
      <c r="G24773" s="414">
        <f t="shared" si="774"/>
        <v>535.55543011966586</v>
      </c>
      <c r="H24773" s="415">
        <f t="shared" si="775"/>
        <v>2.6777771505983292</v>
      </c>
    </row>
    <row r="24774" spans="1:8" ht="15" hidden="1" thickBot="1">
      <c r="A24774" s="409">
        <v>202212</v>
      </c>
      <c r="B24774" s="196" t="s">
        <v>1052</v>
      </c>
      <c r="C24774" s="197" t="s">
        <v>791</v>
      </c>
      <c r="D24774" s="198" t="s">
        <v>337</v>
      </c>
      <c r="E24774" s="421">
        <v>139465</v>
      </c>
      <c r="F24774" s="413">
        <v>177.16</v>
      </c>
      <c r="G24774" s="414">
        <f t="shared" si="774"/>
        <v>787.22623617069314</v>
      </c>
      <c r="H24774" s="415">
        <f t="shared" si="775"/>
        <v>3.9361311808534656</v>
      </c>
    </row>
    <row r="24775" spans="1:8" ht="15" hidden="1" thickBot="1">
      <c r="A24775" s="409">
        <v>202212</v>
      </c>
      <c r="B24775" s="196" t="s">
        <v>1053</v>
      </c>
      <c r="C24775" s="197" t="s">
        <v>791</v>
      </c>
      <c r="D24775" s="198" t="s">
        <v>339</v>
      </c>
      <c r="E24775" s="421">
        <v>697</v>
      </c>
      <c r="F24775" s="413">
        <v>177.16</v>
      </c>
      <c r="G24775" s="414">
        <f t="shared" si="774"/>
        <v>3.9342966809663582</v>
      </c>
      <c r="H24775" s="415">
        <f t="shared" si="775"/>
        <v>3.9342966809663582</v>
      </c>
    </row>
    <row r="24776" spans="1:8" ht="15" hidden="1" thickBot="1">
      <c r="A24776" s="409">
        <v>202212</v>
      </c>
      <c r="B24776" s="196" t="s">
        <v>1054</v>
      </c>
      <c r="C24776" s="197" t="s">
        <v>791</v>
      </c>
      <c r="D24776" s="198" t="s">
        <v>339</v>
      </c>
      <c r="E24776" s="421">
        <v>856</v>
      </c>
      <c r="F24776" s="413">
        <v>177.16</v>
      </c>
      <c r="G24776" s="414">
        <f t="shared" si="774"/>
        <v>4.8317904718898168</v>
      </c>
      <c r="H24776" s="415">
        <f t="shared" si="775"/>
        <v>4.8317904718898168</v>
      </c>
    </row>
    <row r="24777" spans="1:8" ht="15" hidden="1" thickBot="1">
      <c r="A24777" s="409">
        <v>202212</v>
      </c>
      <c r="B24777" s="196" t="s">
        <v>1055</v>
      </c>
      <c r="C24777" s="197" t="s">
        <v>791</v>
      </c>
      <c r="D24777" s="198" t="s">
        <v>337</v>
      </c>
      <c r="E24777" s="421">
        <v>156818.09</v>
      </c>
      <c r="F24777" s="413">
        <v>177.16</v>
      </c>
      <c r="G24777" s="414">
        <f t="shared" si="774"/>
        <v>885.17774892752311</v>
      </c>
      <c r="H24777" s="415">
        <f t="shared" si="775"/>
        <v>4.4258887446376152</v>
      </c>
    </row>
    <row r="24778" spans="1:8" ht="15" hidden="1" thickBot="1">
      <c r="A24778" s="409">
        <v>202212</v>
      </c>
      <c r="B24778" s="196" t="s">
        <v>1056</v>
      </c>
      <c r="C24778" s="197" t="s">
        <v>791</v>
      </c>
      <c r="D24778" s="198" t="s">
        <v>337</v>
      </c>
      <c r="E24778" s="421">
        <v>181158</v>
      </c>
      <c r="F24778" s="413">
        <v>177.16</v>
      </c>
      <c r="G24778" s="414">
        <f t="shared" si="774"/>
        <v>1022.5671709189434</v>
      </c>
      <c r="H24778" s="415">
        <f t="shared" si="775"/>
        <v>5.1128358545947172</v>
      </c>
    </row>
    <row r="24779" spans="1:8" ht="15" hidden="1" thickBot="1">
      <c r="A24779" s="409">
        <v>202212</v>
      </c>
      <c r="B24779" s="196" t="s">
        <v>1057</v>
      </c>
      <c r="C24779" s="197" t="s">
        <v>791</v>
      </c>
      <c r="D24779" s="198" t="s">
        <v>337</v>
      </c>
      <c r="E24779" s="421">
        <v>181158</v>
      </c>
      <c r="F24779" s="413">
        <v>177.16</v>
      </c>
      <c r="G24779" s="414">
        <f t="shared" si="774"/>
        <v>1022.5671709189434</v>
      </c>
      <c r="H24779" s="415">
        <f t="shared" si="775"/>
        <v>5.1128358545947172</v>
      </c>
    </row>
    <row r="24780" spans="1:8" ht="15" hidden="1" thickBot="1">
      <c r="A24780" s="409">
        <v>202212</v>
      </c>
      <c r="B24780" s="196" t="s">
        <v>1058</v>
      </c>
      <c r="C24780" s="197" t="s">
        <v>791</v>
      </c>
      <c r="D24780" s="198" t="s">
        <v>337</v>
      </c>
      <c r="E24780" s="421">
        <v>164119</v>
      </c>
      <c r="F24780" s="413">
        <v>177.16</v>
      </c>
      <c r="G24780" s="414">
        <f t="shared" si="774"/>
        <v>926.38857529916459</v>
      </c>
      <c r="H24780" s="415">
        <f t="shared" si="775"/>
        <v>4.631942876495823</v>
      </c>
    </row>
    <row r="24781" spans="1:8" ht="15" hidden="1" thickBot="1">
      <c r="A24781" s="409">
        <v>202212</v>
      </c>
      <c r="B24781" s="196" t="s">
        <v>1059</v>
      </c>
      <c r="C24781" s="197" t="s">
        <v>791</v>
      </c>
      <c r="D24781" s="198" t="s">
        <v>339</v>
      </c>
      <c r="E24781" s="421">
        <v>821</v>
      </c>
      <c r="F24781" s="413">
        <v>177.16</v>
      </c>
      <c r="G24781" s="414">
        <f t="shared" si="774"/>
        <v>4.6342289455859111</v>
      </c>
      <c r="H24781" s="415">
        <f t="shared" si="775"/>
        <v>4.6342289455859111</v>
      </c>
    </row>
    <row r="24782" spans="1:8" ht="15" hidden="1" thickBot="1">
      <c r="A24782" s="409">
        <v>202212</v>
      </c>
      <c r="B24782" s="196" t="s">
        <v>1060</v>
      </c>
      <c r="C24782" s="197" t="s">
        <v>791</v>
      </c>
      <c r="D24782" s="198" t="s">
        <v>337</v>
      </c>
      <c r="E24782" s="421">
        <v>154119</v>
      </c>
      <c r="F24782" s="413">
        <v>177.16</v>
      </c>
      <c r="G24782" s="414">
        <f t="shared" si="774"/>
        <v>869.94242492661999</v>
      </c>
      <c r="H24782" s="415">
        <f t="shared" si="775"/>
        <v>4.3497121246330996</v>
      </c>
    </row>
    <row r="24783" spans="1:8" ht="15" hidden="1" thickBot="1">
      <c r="A24783" s="409">
        <v>202212</v>
      </c>
      <c r="B24783" s="196" t="s">
        <v>1061</v>
      </c>
      <c r="C24783" s="197" t="s">
        <v>791</v>
      </c>
      <c r="D24783" s="198" t="s">
        <v>337</v>
      </c>
      <c r="E24783" s="421">
        <v>132580</v>
      </c>
      <c r="F24783" s="413">
        <v>177.16</v>
      </c>
      <c r="G24783" s="414">
        <f t="shared" si="774"/>
        <v>748.36306163919619</v>
      </c>
      <c r="H24783" s="415">
        <f t="shared" si="775"/>
        <v>3.7418153081959811</v>
      </c>
    </row>
    <row r="24784" spans="1:8" ht="15" hidden="1" thickBot="1">
      <c r="A24784" s="409">
        <v>202212</v>
      </c>
      <c r="B24784" s="196" t="s">
        <v>1062</v>
      </c>
      <c r="C24784" s="197" t="s">
        <v>791</v>
      </c>
      <c r="D24784" s="198" t="s">
        <v>337</v>
      </c>
      <c r="E24784" s="421">
        <v>145481</v>
      </c>
      <c r="F24784" s="413">
        <v>177.16</v>
      </c>
      <c r="G24784" s="414">
        <f t="shared" si="774"/>
        <v>821.184240234816</v>
      </c>
      <c r="H24784" s="415">
        <f t="shared" si="775"/>
        <v>4.1059212011740804</v>
      </c>
    </row>
    <row r="24785" spans="1:8" ht="15" hidden="1" thickBot="1">
      <c r="A24785" s="409">
        <v>202212</v>
      </c>
      <c r="B24785" s="196" t="s">
        <v>1063</v>
      </c>
      <c r="C24785" s="197" t="s">
        <v>791</v>
      </c>
      <c r="D24785" s="198" t="s">
        <v>337</v>
      </c>
      <c r="E24785" s="421">
        <v>128425</v>
      </c>
      <c r="F24785" s="413">
        <v>177.16</v>
      </c>
      <c r="G24785" s="414">
        <f t="shared" si="774"/>
        <v>724.90968615940392</v>
      </c>
      <c r="H24785" s="415">
        <f t="shared" si="775"/>
        <v>3.6245484307970197</v>
      </c>
    </row>
    <row r="24786" spans="1:8" ht="15" hidden="1" thickBot="1">
      <c r="A24786" s="409">
        <v>202212</v>
      </c>
      <c r="B24786" s="196" t="s">
        <v>1064</v>
      </c>
      <c r="C24786" s="197" t="s">
        <v>791</v>
      </c>
      <c r="D24786" s="198" t="s">
        <v>339</v>
      </c>
      <c r="E24786" s="421">
        <v>642</v>
      </c>
      <c r="F24786" s="413">
        <v>177.16</v>
      </c>
      <c r="G24786" s="414">
        <f t="shared" si="774"/>
        <v>3.6238428539173628</v>
      </c>
      <c r="H24786" s="415">
        <f t="shared" si="775"/>
        <v>3.6238428539173628</v>
      </c>
    </row>
    <row r="24787" spans="1:8" ht="15" hidden="1" thickBot="1">
      <c r="A24787" s="409">
        <v>202212</v>
      </c>
      <c r="B24787" s="196" t="s">
        <v>1065</v>
      </c>
      <c r="C24787" s="197" t="s">
        <v>791</v>
      </c>
      <c r="D24787" s="198" t="s">
        <v>337</v>
      </c>
      <c r="E24787" s="421">
        <v>115921</v>
      </c>
      <c r="F24787" s="413">
        <v>177.16</v>
      </c>
      <c r="G24787" s="414">
        <f t="shared" si="774"/>
        <v>654.32941973357413</v>
      </c>
      <c r="H24787" s="415">
        <f t="shared" si="775"/>
        <v>3.2716470986678705</v>
      </c>
    </row>
    <row r="24788" spans="1:8" ht="15" hidden="1" thickBot="1">
      <c r="A24788" s="409">
        <v>202212</v>
      </c>
      <c r="B24788" s="196" t="s">
        <v>1066</v>
      </c>
      <c r="C24788" s="197" t="s">
        <v>791</v>
      </c>
      <c r="D24788" s="198" t="s">
        <v>339</v>
      </c>
      <c r="E24788" s="421">
        <v>580</v>
      </c>
      <c r="F24788" s="413">
        <v>177.16</v>
      </c>
      <c r="G24788" s="414">
        <f t="shared" si="774"/>
        <v>3.2738767216075866</v>
      </c>
      <c r="H24788" s="415">
        <f t="shared" si="775"/>
        <v>3.2738767216075866</v>
      </c>
    </row>
    <row r="24789" spans="1:8" ht="15" hidden="1" thickBot="1">
      <c r="A24789" s="409">
        <v>202212</v>
      </c>
      <c r="B24789" s="196" t="s">
        <v>1067</v>
      </c>
      <c r="C24789" s="197" t="s">
        <v>791</v>
      </c>
      <c r="D24789" s="198" t="s">
        <v>337</v>
      </c>
      <c r="E24789" s="421">
        <v>143475.81</v>
      </c>
      <c r="F24789" s="413">
        <v>177.16</v>
      </c>
      <c r="G24789" s="414">
        <f t="shared" si="774"/>
        <v>809.86571460826372</v>
      </c>
      <c r="H24789" s="415">
        <f t="shared" si="775"/>
        <v>4.0493285730413184</v>
      </c>
    </row>
    <row r="24790" spans="1:8" ht="15" hidden="1" thickBot="1">
      <c r="A24790" s="409">
        <v>202212</v>
      </c>
      <c r="B24790" s="196" t="s">
        <v>1068</v>
      </c>
      <c r="C24790" s="197" t="s">
        <v>2661</v>
      </c>
      <c r="D24790" s="198" t="s">
        <v>339</v>
      </c>
      <c r="E24790" s="421">
        <v>717</v>
      </c>
      <c r="F24790" s="413">
        <v>177.16</v>
      </c>
      <c r="G24790" s="414">
        <f t="shared" si="774"/>
        <v>4.0471889817114475</v>
      </c>
      <c r="H24790" s="415">
        <f t="shared" si="775"/>
        <v>4.0471889817114475</v>
      </c>
    </row>
    <row r="24791" spans="1:8" ht="15" hidden="1" thickBot="1">
      <c r="A24791" s="409">
        <v>202212</v>
      </c>
      <c r="B24791" s="196" t="s">
        <v>1069</v>
      </c>
      <c r="C24791" s="197" t="s">
        <v>791</v>
      </c>
      <c r="D24791" s="198" t="s">
        <v>337</v>
      </c>
      <c r="E24791" s="421">
        <v>114713</v>
      </c>
      <c r="F24791" s="413">
        <v>177.16</v>
      </c>
      <c r="G24791" s="414">
        <f t="shared" si="774"/>
        <v>647.51072476857075</v>
      </c>
      <c r="H24791" s="415">
        <f t="shared" si="775"/>
        <v>3.2375536238428539</v>
      </c>
    </row>
    <row r="24792" spans="1:8" ht="15" hidden="1" thickBot="1">
      <c r="A24792" s="409">
        <v>202212</v>
      </c>
      <c r="B24792" s="196" t="s">
        <v>1070</v>
      </c>
      <c r="C24792" s="197" t="s">
        <v>791</v>
      </c>
      <c r="D24792" s="198" t="s">
        <v>337</v>
      </c>
      <c r="E24792" s="421">
        <v>153804</v>
      </c>
      <c r="F24792" s="413">
        <v>177.16</v>
      </c>
      <c r="G24792" s="414">
        <f t="shared" si="774"/>
        <v>868.16437118988483</v>
      </c>
      <c r="H24792" s="415">
        <f t="shared" si="775"/>
        <v>4.3408218559494243</v>
      </c>
    </row>
    <row r="24793" spans="1:8" ht="15" hidden="1" thickBot="1">
      <c r="A24793" s="409">
        <v>202212</v>
      </c>
      <c r="B24793" s="196" t="s">
        <v>1071</v>
      </c>
      <c r="C24793" s="197" t="s">
        <v>791</v>
      </c>
      <c r="D24793" s="198" t="s">
        <v>339</v>
      </c>
      <c r="E24793" s="421">
        <v>769</v>
      </c>
      <c r="F24793" s="413">
        <v>177.16</v>
      </c>
      <c r="G24793" s="414">
        <f t="shared" si="774"/>
        <v>4.3407089636486793</v>
      </c>
      <c r="H24793" s="415">
        <f t="shared" si="775"/>
        <v>4.3407089636486793</v>
      </c>
    </row>
    <row r="24794" spans="1:8" ht="15" hidden="1" thickBot="1">
      <c r="A24794" s="409">
        <v>202212</v>
      </c>
      <c r="B24794" s="196" t="s">
        <v>1072</v>
      </c>
      <c r="C24794" s="197" t="s">
        <v>791</v>
      </c>
      <c r="D24794" s="198" t="s">
        <v>337</v>
      </c>
      <c r="E24794" s="421">
        <v>127460</v>
      </c>
      <c r="F24794" s="413">
        <v>177.16</v>
      </c>
      <c r="G24794" s="414">
        <f t="shared" si="774"/>
        <v>719.46263264845334</v>
      </c>
      <c r="H24794" s="415">
        <f t="shared" si="775"/>
        <v>3.5973131632422666</v>
      </c>
    </row>
    <row r="24795" spans="1:8" ht="15" hidden="1" thickBot="1">
      <c r="A24795" s="409">
        <v>202212</v>
      </c>
      <c r="B24795" s="196" t="s">
        <v>1073</v>
      </c>
      <c r="C24795" s="197" t="s">
        <v>791</v>
      </c>
      <c r="D24795" s="198" t="s">
        <v>337</v>
      </c>
      <c r="E24795" s="421">
        <v>154384</v>
      </c>
      <c r="F24795" s="413">
        <v>177.16</v>
      </c>
      <c r="G24795" s="414">
        <f t="shared" si="774"/>
        <v>871.43824791149245</v>
      </c>
      <c r="H24795" s="415">
        <f t="shared" si="775"/>
        <v>4.3571912395574621</v>
      </c>
    </row>
    <row r="24796" spans="1:8" ht="15" hidden="1" thickBot="1">
      <c r="A24796" s="409">
        <v>202212</v>
      </c>
      <c r="B24796" s="196" t="s">
        <v>1074</v>
      </c>
      <c r="C24796" s="197" t="s">
        <v>791</v>
      </c>
      <c r="D24796" s="198" t="s">
        <v>337</v>
      </c>
      <c r="E24796" s="421">
        <v>158236</v>
      </c>
      <c r="F24796" s="413">
        <v>177.16</v>
      </c>
      <c r="G24796" s="414">
        <f t="shared" si="774"/>
        <v>893.18130503499663</v>
      </c>
      <c r="H24796" s="415">
        <f t="shared" si="775"/>
        <v>4.465906525174983</v>
      </c>
    </row>
    <row r="24797" spans="1:8" ht="15" hidden="1" thickBot="1">
      <c r="A24797" s="409">
        <v>202212</v>
      </c>
      <c r="B24797" s="196" t="s">
        <v>1075</v>
      </c>
      <c r="C24797" s="197" t="s">
        <v>791</v>
      </c>
      <c r="D24797" s="198" t="s">
        <v>337</v>
      </c>
      <c r="E24797" s="421">
        <v>158236</v>
      </c>
      <c r="F24797" s="413">
        <v>177.16</v>
      </c>
      <c r="G24797" s="414">
        <f t="shared" si="774"/>
        <v>893.18130503499663</v>
      </c>
      <c r="H24797" s="415">
        <f t="shared" si="775"/>
        <v>4.465906525174983</v>
      </c>
    </row>
    <row r="24798" spans="1:8" ht="15" hidden="1" thickBot="1">
      <c r="A24798" s="409">
        <v>202212</v>
      </c>
      <c r="B24798" s="196" t="s">
        <v>1076</v>
      </c>
      <c r="C24798" s="197" t="s">
        <v>791</v>
      </c>
      <c r="D24798" s="198" t="s">
        <v>337</v>
      </c>
      <c r="E24798" s="421">
        <v>158236</v>
      </c>
      <c r="F24798" s="413">
        <v>177.16</v>
      </c>
      <c r="G24798" s="414">
        <f t="shared" si="774"/>
        <v>893.18130503499663</v>
      </c>
      <c r="H24798" s="415">
        <f t="shared" si="775"/>
        <v>4.465906525174983</v>
      </c>
    </row>
    <row r="24799" spans="1:8" ht="15" hidden="1" thickBot="1">
      <c r="A24799" s="409">
        <v>202212</v>
      </c>
      <c r="B24799" s="196" t="s">
        <v>1077</v>
      </c>
      <c r="C24799" s="197" t="s">
        <v>791</v>
      </c>
      <c r="D24799" s="198" t="s">
        <v>337</v>
      </c>
      <c r="E24799" s="421">
        <v>110178</v>
      </c>
      <c r="F24799" s="413">
        <v>177.16</v>
      </c>
      <c r="G24799" s="414">
        <f t="shared" si="774"/>
        <v>621.91239557462177</v>
      </c>
      <c r="H24799" s="415">
        <f t="shared" si="775"/>
        <v>3.109561977873109</v>
      </c>
    </row>
    <row r="24800" spans="1:8" ht="15" hidden="1" thickBot="1">
      <c r="A24800" s="409">
        <v>202212</v>
      </c>
      <c r="B24800" s="196" t="s">
        <v>1078</v>
      </c>
      <c r="C24800" s="197" t="s">
        <v>791</v>
      </c>
      <c r="D24800" s="198" t="s">
        <v>337</v>
      </c>
      <c r="E24800" s="421">
        <v>110178</v>
      </c>
      <c r="F24800" s="413">
        <v>177.16</v>
      </c>
      <c r="G24800" s="414">
        <f t="shared" si="774"/>
        <v>621.91239557462177</v>
      </c>
      <c r="H24800" s="415">
        <f t="shared" si="775"/>
        <v>3.109561977873109</v>
      </c>
    </row>
    <row r="24801" spans="1:8" ht="15" hidden="1" thickBot="1">
      <c r="A24801" s="409">
        <v>202212</v>
      </c>
      <c r="B24801" s="196" t="s">
        <v>1079</v>
      </c>
      <c r="C24801" s="197" t="s">
        <v>791</v>
      </c>
      <c r="D24801" s="198" t="s">
        <v>337</v>
      </c>
      <c r="E24801" s="421">
        <v>110178</v>
      </c>
      <c r="F24801" s="413">
        <v>177.16</v>
      </c>
      <c r="G24801" s="414">
        <f t="shared" si="774"/>
        <v>621.91239557462177</v>
      </c>
      <c r="H24801" s="415">
        <f t="shared" si="775"/>
        <v>3.109561977873109</v>
      </c>
    </row>
    <row r="24802" spans="1:8" ht="15" hidden="1" thickBot="1">
      <c r="A24802" s="409">
        <v>202212</v>
      </c>
      <c r="B24802" s="196" t="s">
        <v>1080</v>
      </c>
      <c r="C24802" s="197" t="s">
        <v>791</v>
      </c>
      <c r="D24802" s="198" t="s">
        <v>337</v>
      </c>
      <c r="E24802" s="421">
        <v>158236</v>
      </c>
      <c r="F24802" s="413">
        <v>177.16</v>
      </c>
      <c r="G24802" s="414">
        <f t="shared" si="774"/>
        <v>893.18130503499663</v>
      </c>
      <c r="H24802" s="415">
        <f t="shared" si="775"/>
        <v>4.465906525174983</v>
      </c>
    </row>
    <row r="24803" spans="1:8" ht="15" hidden="1" thickBot="1">
      <c r="A24803" s="409">
        <v>202212</v>
      </c>
      <c r="B24803" s="196" t="s">
        <v>1081</v>
      </c>
      <c r="C24803" s="197" t="s">
        <v>791</v>
      </c>
      <c r="D24803" s="198" t="s">
        <v>337</v>
      </c>
      <c r="E24803" s="421">
        <v>110178</v>
      </c>
      <c r="F24803" s="413">
        <v>177.16</v>
      </c>
      <c r="G24803" s="414">
        <f t="shared" si="774"/>
        <v>621.91239557462177</v>
      </c>
      <c r="H24803" s="415">
        <f t="shared" si="775"/>
        <v>3.109561977873109</v>
      </c>
    </row>
    <row r="24804" spans="1:8" ht="15" hidden="1" thickBot="1">
      <c r="A24804" s="409">
        <v>202212</v>
      </c>
      <c r="B24804" s="196" t="s">
        <v>1082</v>
      </c>
      <c r="C24804" s="197" t="s">
        <v>791</v>
      </c>
      <c r="D24804" s="198" t="s">
        <v>337</v>
      </c>
      <c r="E24804" s="421">
        <v>158236</v>
      </c>
      <c r="F24804" s="413">
        <v>177.16</v>
      </c>
      <c r="G24804" s="414">
        <f t="shared" si="774"/>
        <v>893.18130503499663</v>
      </c>
      <c r="H24804" s="415">
        <f t="shared" si="775"/>
        <v>4.465906525174983</v>
      </c>
    </row>
    <row r="24805" spans="1:8" ht="15" hidden="1" thickBot="1">
      <c r="A24805" s="409">
        <v>202212</v>
      </c>
      <c r="B24805" s="196" t="s">
        <v>1083</v>
      </c>
      <c r="C24805" s="197" t="s">
        <v>791</v>
      </c>
      <c r="D24805" s="198" t="s">
        <v>337</v>
      </c>
      <c r="E24805" s="421">
        <v>148290</v>
      </c>
      <c r="F24805" s="413">
        <v>177.16</v>
      </c>
      <c r="G24805" s="414">
        <f t="shared" si="774"/>
        <v>837.03996387446375</v>
      </c>
      <c r="H24805" s="415">
        <f t="shared" si="775"/>
        <v>4.1851998193723183</v>
      </c>
    </row>
    <row r="24806" spans="1:8" ht="15" hidden="1" thickBot="1">
      <c r="A24806" s="409">
        <v>202212</v>
      </c>
      <c r="B24806" s="196" t="s">
        <v>1084</v>
      </c>
      <c r="C24806" s="197" t="s">
        <v>791</v>
      </c>
      <c r="D24806" s="198" t="s">
        <v>337</v>
      </c>
      <c r="E24806" s="421">
        <v>141787</v>
      </c>
      <c r="F24806" s="413">
        <v>177.16</v>
      </c>
      <c r="G24806" s="414">
        <f t="shared" si="774"/>
        <v>800.33303228719808</v>
      </c>
      <c r="H24806" s="415">
        <f t="shared" si="775"/>
        <v>4.0016651614359908</v>
      </c>
    </row>
    <row r="24807" spans="1:8" ht="15" hidden="1" thickBot="1">
      <c r="A24807" s="409">
        <v>202212</v>
      </c>
      <c r="B24807" s="196" t="s">
        <v>1085</v>
      </c>
      <c r="C24807" s="197" t="s">
        <v>791</v>
      </c>
      <c r="D24807" s="198" t="s">
        <v>337</v>
      </c>
      <c r="E24807" s="421">
        <v>91319</v>
      </c>
      <c r="F24807" s="413">
        <v>177.16</v>
      </c>
      <c r="G24807" s="414">
        <f t="shared" si="774"/>
        <v>515.46060058703995</v>
      </c>
      <c r="H24807" s="415">
        <f t="shared" si="775"/>
        <v>2.5773030029351998</v>
      </c>
    </row>
    <row r="24808" spans="1:8" ht="15" hidden="1" thickBot="1">
      <c r="A24808" s="409">
        <v>202212</v>
      </c>
      <c r="B24808" s="196" t="s">
        <v>1086</v>
      </c>
      <c r="C24808" s="197" t="s">
        <v>791</v>
      </c>
      <c r="D24808" s="198" t="s">
        <v>337</v>
      </c>
      <c r="E24808" s="421">
        <v>139860</v>
      </c>
      <c r="F24808" s="413">
        <v>177.16</v>
      </c>
      <c r="G24808" s="414">
        <f t="shared" si="774"/>
        <v>789.45585911040871</v>
      </c>
      <c r="H24808" s="415">
        <f t="shared" si="775"/>
        <v>3.9472792955520437</v>
      </c>
    </row>
    <row r="24809" spans="1:8" ht="15" hidden="1" thickBot="1">
      <c r="A24809" s="409">
        <v>202212</v>
      </c>
      <c r="B24809" s="196" t="s">
        <v>1087</v>
      </c>
      <c r="C24809" s="197" t="s">
        <v>791</v>
      </c>
      <c r="D24809" s="198" t="s">
        <v>337</v>
      </c>
      <c r="E24809" s="421">
        <v>155156</v>
      </c>
      <c r="F24809" s="413">
        <v>177.16</v>
      </c>
      <c r="G24809" s="414">
        <f t="shared" si="774"/>
        <v>875.79589072025294</v>
      </c>
      <c r="H24809" s="415">
        <f t="shared" si="775"/>
        <v>4.3789794536012643</v>
      </c>
    </row>
    <row r="24810" spans="1:8" ht="15" hidden="1" thickBot="1">
      <c r="A24810" s="409">
        <v>202212</v>
      </c>
      <c r="B24810" s="196" t="s">
        <v>1088</v>
      </c>
      <c r="C24810" s="197" t="s">
        <v>791</v>
      </c>
      <c r="D24810" s="198" t="s">
        <v>339</v>
      </c>
      <c r="E24810" s="421">
        <v>776</v>
      </c>
      <c r="F24810" s="413">
        <v>177.16</v>
      </c>
      <c r="G24810" s="414">
        <f t="shared" si="774"/>
        <v>4.3802212689094606</v>
      </c>
      <c r="H24810" s="415">
        <f t="shared" si="775"/>
        <v>4.3802212689094606</v>
      </c>
    </row>
    <row r="24811" spans="1:8" ht="15" hidden="1" thickBot="1">
      <c r="A24811" s="409">
        <v>202212</v>
      </c>
      <c r="B24811" s="196" t="s">
        <v>1089</v>
      </c>
      <c r="C24811" s="197" t="s">
        <v>791</v>
      </c>
      <c r="D24811" s="198" t="s">
        <v>337</v>
      </c>
      <c r="E24811" s="421">
        <v>101129</v>
      </c>
      <c r="F24811" s="413">
        <v>177.16</v>
      </c>
      <c r="G24811" s="414">
        <f t="shared" si="774"/>
        <v>570.83427410250624</v>
      </c>
      <c r="H24811" s="415">
        <f t="shared" si="775"/>
        <v>2.8541713705125313</v>
      </c>
    </row>
    <row r="24812" spans="1:8" ht="15" hidden="1" thickBot="1">
      <c r="A24812" s="409">
        <v>202212</v>
      </c>
      <c r="B24812" s="196" t="s">
        <v>1090</v>
      </c>
      <c r="C24812" s="197" t="s">
        <v>791</v>
      </c>
      <c r="D24812" s="198" t="s">
        <v>337</v>
      </c>
      <c r="E24812" s="421">
        <v>108659</v>
      </c>
      <c r="F24812" s="413">
        <v>177.16</v>
      </c>
      <c r="G24812" s="414">
        <f t="shared" si="774"/>
        <v>613.33822533303226</v>
      </c>
      <c r="H24812" s="415">
        <f t="shared" si="775"/>
        <v>3.0666911266651611</v>
      </c>
    </row>
    <row r="24813" spans="1:8" ht="15" hidden="1" thickBot="1">
      <c r="A24813" s="409">
        <v>202212</v>
      </c>
      <c r="B24813" s="196" t="s">
        <v>1091</v>
      </c>
      <c r="C24813" s="197" t="s">
        <v>791</v>
      </c>
      <c r="D24813" s="198" t="s">
        <v>337</v>
      </c>
      <c r="E24813" s="421">
        <v>143739</v>
      </c>
      <c r="F24813" s="413">
        <v>177.16</v>
      </c>
      <c r="G24813" s="414">
        <f t="shared" si="774"/>
        <v>811.35132083991869</v>
      </c>
      <c r="H24813" s="415">
        <f t="shared" si="775"/>
        <v>4.0567566041995935</v>
      </c>
    </row>
    <row r="24814" spans="1:8" ht="15" hidden="1" thickBot="1">
      <c r="A24814" s="409">
        <v>202212</v>
      </c>
      <c r="B24814" s="196" t="s">
        <v>1092</v>
      </c>
      <c r="C24814" s="197" t="s">
        <v>791</v>
      </c>
      <c r="D24814" s="198" t="s">
        <v>339</v>
      </c>
      <c r="E24814" s="421">
        <v>719</v>
      </c>
      <c r="F24814" s="413">
        <v>177.16</v>
      </c>
      <c r="G24814" s="414">
        <f t="shared" si="774"/>
        <v>4.0584782117859559</v>
      </c>
      <c r="H24814" s="415">
        <f t="shared" si="775"/>
        <v>4.0584782117859559</v>
      </c>
    </row>
    <row r="24815" spans="1:8" ht="15" hidden="1" thickBot="1">
      <c r="A24815" s="409">
        <v>202212</v>
      </c>
      <c r="B24815" s="196" t="s">
        <v>1093</v>
      </c>
      <c r="C24815" s="197" t="s">
        <v>791</v>
      </c>
      <c r="D24815" s="198" t="s">
        <v>337</v>
      </c>
      <c r="E24815" s="421">
        <v>156892</v>
      </c>
      <c r="F24815" s="413">
        <v>177.16</v>
      </c>
      <c r="G24815" s="414">
        <f t="shared" si="774"/>
        <v>885.59494242492667</v>
      </c>
      <c r="H24815" s="415">
        <f t="shared" si="775"/>
        <v>4.4279747121246338</v>
      </c>
    </row>
    <row r="24816" spans="1:8" ht="15" hidden="1" thickBot="1">
      <c r="A24816" s="409">
        <v>202212</v>
      </c>
      <c r="B24816" s="196" t="s">
        <v>1094</v>
      </c>
      <c r="C24816" s="197" t="s">
        <v>791</v>
      </c>
      <c r="D24816" s="198" t="s">
        <v>339</v>
      </c>
      <c r="E24816" s="421">
        <v>784</v>
      </c>
      <c r="F24816" s="413">
        <v>177.16</v>
      </c>
      <c r="G24816" s="414">
        <f t="shared" si="774"/>
        <v>4.4253781892074961</v>
      </c>
      <c r="H24816" s="415">
        <f t="shared" si="775"/>
        <v>4.4253781892074961</v>
      </c>
    </row>
    <row r="24817" spans="1:8" ht="15" hidden="1" thickBot="1">
      <c r="A24817" s="409">
        <v>202212</v>
      </c>
      <c r="B24817" s="196" t="s">
        <v>1095</v>
      </c>
      <c r="C24817" s="197" t="s">
        <v>791</v>
      </c>
      <c r="D24817" s="198" t="s">
        <v>337</v>
      </c>
      <c r="E24817" s="421">
        <v>111888</v>
      </c>
      <c r="F24817" s="413">
        <v>177.16</v>
      </c>
      <c r="G24817" s="414">
        <f t="shared" si="774"/>
        <v>631.56468728832692</v>
      </c>
      <c r="H24817" s="415">
        <f t="shared" si="775"/>
        <v>3.1578234364416344</v>
      </c>
    </row>
    <row r="24818" spans="1:8" ht="15" hidden="1" thickBot="1">
      <c r="A24818" s="409">
        <v>202212</v>
      </c>
      <c r="B24818" s="196" t="s">
        <v>1096</v>
      </c>
      <c r="C24818" s="197" t="s">
        <v>791</v>
      </c>
      <c r="D24818" s="198" t="s">
        <v>339</v>
      </c>
      <c r="E24818" s="421">
        <v>559</v>
      </c>
      <c r="F24818" s="413">
        <v>177.16</v>
      </c>
      <c r="G24818" s="414">
        <f t="shared" si="774"/>
        <v>3.1553398058252426</v>
      </c>
      <c r="H24818" s="415">
        <f t="shared" si="775"/>
        <v>3.1553398058252426</v>
      </c>
    </row>
    <row r="24819" spans="1:8" ht="15" hidden="1" thickBot="1">
      <c r="A24819" s="409">
        <v>202212</v>
      </c>
      <c r="B24819" s="196" t="s">
        <v>1097</v>
      </c>
      <c r="C24819" s="197" t="s">
        <v>791</v>
      </c>
      <c r="D24819" s="198" t="s">
        <v>337</v>
      </c>
      <c r="E24819" s="421">
        <v>111786</v>
      </c>
      <c r="F24819" s="413">
        <v>177.16</v>
      </c>
      <c r="G24819" s="414">
        <f t="shared" si="774"/>
        <v>630.98893655452696</v>
      </c>
      <c r="H24819" s="415">
        <f t="shared" si="775"/>
        <v>3.1549446827726348</v>
      </c>
    </row>
    <row r="24820" spans="1:8" ht="15" hidden="1" thickBot="1">
      <c r="A24820" s="409">
        <v>202212</v>
      </c>
      <c r="B24820" s="196" t="s">
        <v>1098</v>
      </c>
      <c r="C24820" s="197" t="s">
        <v>791</v>
      </c>
      <c r="D24820" s="198" t="s">
        <v>337</v>
      </c>
      <c r="E24820" s="421">
        <v>139251</v>
      </c>
      <c r="F24820" s="413">
        <v>177.16</v>
      </c>
      <c r="G24820" s="414">
        <f t="shared" si="774"/>
        <v>786.01828855272072</v>
      </c>
      <c r="H24820" s="415">
        <f t="shared" si="775"/>
        <v>3.9300914427636036</v>
      </c>
    </row>
    <row r="24821" spans="1:8" ht="15" hidden="1" thickBot="1">
      <c r="A24821" s="409">
        <v>202212</v>
      </c>
      <c r="B24821" s="196" t="s">
        <v>1099</v>
      </c>
      <c r="C24821" s="197" t="s">
        <v>791</v>
      </c>
      <c r="D24821" s="198" t="s">
        <v>337</v>
      </c>
      <c r="E24821" s="421">
        <v>148001</v>
      </c>
      <c r="F24821" s="413">
        <v>177.16</v>
      </c>
      <c r="G24821" s="414">
        <f t="shared" si="774"/>
        <v>835.40867012869728</v>
      </c>
      <c r="H24821" s="415">
        <f t="shared" si="775"/>
        <v>4.1770433506434861</v>
      </c>
    </row>
    <row r="24822" spans="1:8" ht="15" hidden="1" thickBot="1">
      <c r="A24822" s="409">
        <v>202212</v>
      </c>
      <c r="B24822" s="196" t="s">
        <v>1100</v>
      </c>
      <c r="C24822" s="197" t="s">
        <v>791</v>
      </c>
      <c r="D24822" s="198" t="s">
        <v>337</v>
      </c>
      <c r="E24822" s="421">
        <v>116277</v>
      </c>
      <c r="F24822" s="413">
        <v>177.16</v>
      </c>
      <c r="G24822" s="414">
        <f t="shared" si="774"/>
        <v>656.33890268683672</v>
      </c>
      <c r="H24822" s="415">
        <f t="shared" si="775"/>
        <v>3.2816945134341835</v>
      </c>
    </row>
    <row r="24823" spans="1:8" ht="15" hidden="1" thickBot="1">
      <c r="A24823" s="409">
        <v>202212</v>
      </c>
      <c r="B24823" s="196" t="s">
        <v>1101</v>
      </c>
      <c r="C24823" s="197" t="s">
        <v>791</v>
      </c>
      <c r="D24823" s="198" t="s">
        <v>337</v>
      </c>
      <c r="E24823" s="421">
        <v>150638</v>
      </c>
      <c r="F24823" s="413">
        <v>177.16</v>
      </c>
      <c r="G24823" s="414">
        <f t="shared" si="774"/>
        <v>850.29351998193727</v>
      </c>
      <c r="H24823" s="415">
        <f t="shared" si="775"/>
        <v>4.2514675999096863</v>
      </c>
    </row>
    <row r="24824" spans="1:8" ht="15" hidden="1" thickBot="1">
      <c r="A24824" s="409">
        <v>202212</v>
      </c>
      <c r="B24824" s="196" t="s">
        <v>1102</v>
      </c>
      <c r="C24824" s="197" t="s">
        <v>791</v>
      </c>
      <c r="D24824" s="198" t="s">
        <v>337</v>
      </c>
      <c r="E24824" s="421">
        <v>139920</v>
      </c>
      <c r="F24824" s="413">
        <v>177.16</v>
      </c>
      <c r="G24824" s="414">
        <f t="shared" si="774"/>
        <v>789.7945360126439</v>
      </c>
      <c r="H24824" s="415">
        <f t="shared" si="775"/>
        <v>3.9489726800632194</v>
      </c>
    </row>
    <row r="24825" spans="1:8" ht="15" hidden="1" thickBot="1">
      <c r="A24825" s="409">
        <v>202212</v>
      </c>
      <c r="B24825" s="196" t="s">
        <v>1103</v>
      </c>
      <c r="C24825" s="197" t="s">
        <v>791</v>
      </c>
      <c r="D24825" s="198" t="s">
        <v>337</v>
      </c>
      <c r="E24825" s="421">
        <v>134109</v>
      </c>
      <c r="F24825" s="413">
        <v>177.16</v>
      </c>
      <c r="G24825" s="414">
        <f t="shared" si="774"/>
        <v>756.99367803115831</v>
      </c>
      <c r="H24825" s="415">
        <f t="shared" si="775"/>
        <v>3.7849683901557913</v>
      </c>
    </row>
    <row r="24826" spans="1:8" ht="15" hidden="1" thickBot="1">
      <c r="A24826" s="409">
        <v>202212</v>
      </c>
      <c r="B24826" s="196" t="s">
        <v>1104</v>
      </c>
      <c r="C24826" s="197" t="s">
        <v>791</v>
      </c>
      <c r="D24826" s="198" t="s">
        <v>337</v>
      </c>
      <c r="E24826" s="421">
        <v>128386</v>
      </c>
      <c r="F24826" s="413">
        <v>177.16</v>
      </c>
      <c r="G24826" s="414">
        <f t="shared" si="774"/>
        <v>724.68954617295105</v>
      </c>
      <c r="H24826" s="415">
        <f t="shared" si="775"/>
        <v>3.6234477308647555</v>
      </c>
    </row>
    <row r="24827" spans="1:8" ht="15" hidden="1" thickBot="1">
      <c r="A24827" s="409">
        <v>202212</v>
      </c>
      <c r="B24827" s="196" t="s">
        <v>1105</v>
      </c>
      <c r="C24827" s="197" t="s">
        <v>791</v>
      </c>
      <c r="D24827" s="198" t="s">
        <v>337</v>
      </c>
      <c r="E24827" s="421">
        <v>68818</v>
      </c>
      <c r="F24827" s="413">
        <v>177.16</v>
      </c>
      <c r="G24827" s="414">
        <f t="shared" si="774"/>
        <v>388.45111763377736</v>
      </c>
      <c r="H24827" s="415">
        <f t="shared" si="775"/>
        <v>1.9422555881688868</v>
      </c>
    </row>
    <row r="24828" spans="1:8" ht="15" hidden="1" thickBot="1">
      <c r="A24828" s="409">
        <v>202212</v>
      </c>
      <c r="B24828" s="196" t="s">
        <v>1106</v>
      </c>
      <c r="C24828" s="197" t="s">
        <v>791</v>
      </c>
      <c r="D24828" s="198" t="s">
        <v>339</v>
      </c>
      <c r="E24828" s="421">
        <v>344</v>
      </c>
      <c r="F24828" s="413">
        <v>177.16</v>
      </c>
      <c r="G24828" s="414">
        <f t="shared" si="774"/>
        <v>1.941747572815534</v>
      </c>
      <c r="H24828" s="415">
        <f t="shared" si="775"/>
        <v>1.941747572815534</v>
      </c>
    </row>
    <row r="24829" spans="1:8" ht="15" hidden="1" thickBot="1">
      <c r="A24829" s="409">
        <v>202212</v>
      </c>
      <c r="B24829" s="196" t="s">
        <v>1107</v>
      </c>
      <c r="C24829" s="197" t="s">
        <v>791</v>
      </c>
      <c r="D24829" s="198" t="s">
        <v>337</v>
      </c>
      <c r="E24829" s="421">
        <v>144511</v>
      </c>
      <c r="F24829" s="413">
        <v>177.16</v>
      </c>
      <c r="G24829" s="414">
        <f t="shared" si="774"/>
        <v>815.70896364867917</v>
      </c>
      <c r="H24829" s="415">
        <f t="shared" si="775"/>
        <v>4.0785448182433957</v>
      </c>
    </row>
    <row r="24830" spans="1:8" ht="15" hidden="1" thickBot="1">
      <c r="A24830" s="409">
        <v>202212</v>
      </c>
      <c r="B24830" s="196" t="s">
        <v>1108</v>
      </c>
      <c r="C24830" s="197" t="s">
        <v>791</v>
      </c>
      <c r="D24830" s="198" t="s">
        <v>339</v>
      </c>
      <c r="E24830" s="421">
        <v>723</v>
      </c>
      <c r="F24830" s="413">
        <v>177.16</v>
      </c>
      <c r="G24830" s="414">
        <f t="shared" si="774"/>
        <v>4.0810566719349737</v>
      </c>
      <c r="H24830" s="415">
        <f t="shared" si="775"/>
        <v>4.0810566719349737</v>
      </c>
    </row>
    <row r="24831" spans="1:8" ht="15" hidden="1" thickBot="1">
      <c r="A24831" s="409">
        <v>202212</v>
      </c>
      <c r="B24831" s="196" t="s">
        <v>1109</v>
      </c>
      <c r="C24831" s="197" t="s">
        <v>791</v>
      </c>
      <c r="D24831" s="198" t="s">
        <v>337</v>
      </c>
      <c r="E24831" s="421">
        <v>165509</v>
      </c>
      <c r="F24831" s="413">
        <v>177.16</v>
      </c>
      <c r="G24831" s="414">
        <f t="shared" si="774"/>
        <v>934.23459020094833</v>
      </c>
      <c r="H24831" s="415">
        <f t="shared" si="775"/>
        <v>4.6711729510047419</v>
      </c>
    </row>
    <row r="24832" spans="1:8" ht="15" hidden="1" thickBot="1">
      <c r="A24832" s="409">
        <v>202212</v>
      </c>
      <c r="B24832" s="196" t="s">
        <v>1110</v>
      </c>
      <c r="C24832" s="197" t="s">
        <v>791</v>
      </c>
      <c r="D24832" s="198" t="s">
        <v>339</v>
      </c>
      <c r="E24832" s="421">
        <v>828</v>
      </c>
      <c r="F24832" s="413">
        <v>177.16</v>
      </c>
      <c r="G24832" s="414">
        <f t="shared" si="774"/>
        <v>4.6737412508466925</v>
      </c>
      <c r="H24832" s="415">
        <f t="shared" si="775"/>
        <v>4.6737412508466925</v>
      </c>
    </row>
    <row r="24833" spans="1:8" ht="15" hidden="1" thickBot="1">
      <c r="A24833" s="409">
        <v>202212</v>
      </c>
      <c r="B24833" s="196" t="s">
        <v>1111</v>
      </c>
      <c r="C24833" s="197" t="s">
        <v>791</v>
      </c>
      <c r="D24833" s="198" t="s">
        <v>337</v>
      </c>
      <c r="E24833" s="421">
        <v>135913</v>
      </c>
      <c r="F24833" s="413">
        <v>177.16</v>
      </c>
      <c r="G24833" s="414">
        <f t="shared" si="774"/>
        <v>767.17656355836539</v>
      </c>
      <c r="H24833" s="415">
        <f t="shared" si="775"/>
        <v>3.8358828177918269</v>
      </c>
    </row>
    <row r="24834" spans="1:8" ht="15" hidden="1" thickBot="1">
      <c r="A24834" s="409">
        <v>202212</v>
      </c>
      <c r="B24834" s="196" t="s">
        <v>1112</v>
      </c>
      <c r="C24834" s="197" t="s">
        <v>791</v>
      </c>
      <c r="D24834" s="198" t="s">
        <v>339</v>
      </c>
      <c r="E24834" s="421">
        <v>680</v>
      </c>
      <c r="F24834" s="413">
        <v>177.16</v>
      </c>
      <c r="G24834" s="414">
        <f t="shared" ref="G24834:G24897" si="776">+E24834/F24834</f>
        <v>3.8383382253330325</v>
      </c>
      <c r="H24834" s="415">
        <f t="shared" ref="H24834:H24897" si="777">IF(D24834="TB",G24834/200,IF(D24834="LT",G24834,"VER"))</f>
        <v>3.8383382253330325</v>
      </c>
    </row>
    <row r="24835" spans="1:8" ht="15" hidden="1" thickBot="1">
      <c r="A24835" s="409">
        <v>202212</v>
      </c>
      <c r="B24835" s="196" t="s">
        <v>1113</v>
      </c>
      <c r="C24835" s="197" t="s">
        <v>791</v>
      </c>
      <c r="D24835" s="198" t="s">
        <v>337</v>
      </c>
      <c r="E24835" s="421">
        <v>103241</v>
      </c>
      <c r="F24835" s="413">
        <v>177.16</v>
      </c>
      <c r="G24835" s="414">
        <f t="shared" si="776"/>
        <v>582.75570106118766</v>
      </c>
      <c r="H24835" s="415">
        <f t="shared" si="777"/>
        <v>2.9137785053059382</v>
      </c>
    </row>
    <row r="24836" spans="1:8" ht="15" hidden="1" thickBot="1">
      <c r="A24836" s="409">
        <v>202212</v>
      </c>
      <c r="B24836" s="196" t="s">
        <v>1114</v>
      </c>
      <c r="C24836" s="197" t="s">
        <v>791</v>
      </c>
      <c r="D24836" s="198" t="s">
        <v>339</v>
      </c>
      <c r="E24836" s="421">
        <v>516</v>
      </c>
      <c r="F24836" s="413">
        <v>177.16</v>
      </c>
      <c r="G24836" s="414">
        <f t="shared" si="776"/>
        <v>2.912621359223301</v>
      </c>
      <c r="H24836" s="415">
        <f t="shared" si="777"/>
        <v>2.912621359223301</v>
      </c>
    </row>
    <row r="24837" spans="1:8" ht="15" hidden="1" thickBot="1">
      <c r="A24837" s="409">
        <v>202212</v>
      </c>
      <c r="B24837" s="196" t="s">
        <v>1115</v>
      </c>
      <c r="C24837" s="197" t="s">
        <v>791</v>
      </c>
      <c r="D24837" s="198" t="s">
        <v>337</v>
      </c>
      <c r="E24837" s="421">
        <v>121912</v>
      </c>
      <c r="F24837" s="413">
        <v>177.16</v>
      </c>
      <c r="G24837" s="414">
        <f t="shared" si="776"/>
        <v>688.14630842176564</v>
      </c>
      <c r="H24837" s="415">
        <f t="shared" si="777"/>
        <v>3.440731542108828</v>
      </c>
    </row>
    <row r="24838" spans="1:8" ht="15" hidden="1" thickBot="1">
      <c r="A24838" s="409">
        <v>202212</v>
      </c>
      <c r="B24838" s="196" t="s">
        <v>1116</v>
      </c>
      <c r="C24838" s="197" t="s">
        <v>791</v>
      </c>
      <c r="D24838" s="198" t="s">
        <v>337</v>
      </c>
      <c r="E24838" s="421">
        <v>131083</v>
      </c>
      <c r="F24838" s="413">
        <v>177.16</v>
      </c>
      <c r="G24838" s="414">
        <f t="shared" si="776"/>
        <v>739.91307292842635</v>
      </c>
      <c r="H24838" s="415">
        <f t="shared" si="777"/>
        <v>3.6995653646421318</v>
      </c>
    </row>
    <row r="24839" spans="1:8" ht="15" hidden="1" thickBot="1">
      <c r="A24839" s="409">
        <v>202212</v>
      </c>
      <c r="B24839" s="196" t="s">
        <v>1117</v>
      </c>
      <c r="C24839" s="197" t="s">
        <v>791</v>
      </c>
      <c r="D24839" s="198" t="s">
        <v>339</v>
      </c>
      <c r="E24839" s="421">
        <v>655</v>
      </c>
      <c r="F24839" s="413">
        <v>177.16</v>
      </c>
      <c r="G24839" s="414">
        <f t="shared" si="776"/>
        <v>3.6972228494016708</v>
      </c>
      <c r="H24839" s="415">
        <f t="shared" si="777"/>
        <v>3.6972228494016708</v>
      </c>
    </row>
    <row r="24840" spans="1:8" ht="15" hidden="1" thickBot="1">
      <c r="A24840" s="409">
        <v>202212</v>
      </c>
      <c r="B24840" s="196" t="s">
        <v>1118</v>
      </c>
      <c r="C24840" s="197" t="s">
        <v>791</v>
      </c>
      <c r="D24840" s="198" t="s">
        <v>339</v>
      </c>
      <c r="E24840" s="421">
        <v>610</v>
      </c>
      <c r="F24840" s="413">
        <v>177.16</v>
      </c>
      <c r="G24840" s="414">
        <f t="shared" si="776"/>
        <v>3.4432151727252203</v>
      </c>
      <c r="H24840" s="415">
        <f t="shared" si="777"/>
        <v>3.4432151727252203</v>
      </c>
    </row>
    <row r="24841" spans="1:8" ht="15" hidden="1" thickBot="1">
      <c r="A24841" s="409">
        <v>202212</v>
      </c>
      <c r="B24841" s="196" t="s">
        <v>1119</v>
      </c>
      <c r="C24841" s="197" t="s">
        <v>791</v>
      </c>
      <c r="D24841" s="198" t="s">
        <v>337</v>
      </c>
      <c r="E24841" s="421">
        <v>69227</v>
      </c>
      <c r="F24841" s="413">
        <v>177.16</v>
      </c>
      <c r="G24841" s="414">
        <f t="shared" si="776"/>
        <v>390.75976518401444</v>
      </c>
      <c r="H24841" s="415">
        <f t="shared" si="777"/>
        <v>1.9537988259200723</v>
      </c>
    </row>
    <row r="24842" spans="1:8" ht="15" hidden="1" thickBot="1">
      <c r="A24842" s="409">
        <v>202212</v>
      </c>
      <c r="B24842" s="196" t="s">
        <v>1120</v>
      </c>
      <c r="C24842" s="197" t="s">
        <v>791</v>
      </c>
      <c r="D24842" s="198" t="s">
        <v>339</v>
      </c>
      <c r="E24842" s="421">
        <v>346</v>
      </c>
      <c r="F24842" s="413">
        <v>177.16</v>
      </c>
      <c r="G24842" s="414">
        <f t="shared" si="776"/>
        <v>1.9530368028900429</v>
      </c>
      <c r="H24842" s="415">
        <f t="shared" si="777"/>
        <v>1.9530368028900429</v>
      </c>
    </row>
    <row r="24843" spans="1:8" ht="15" hidden="1" thickBot="1">
      <c r="A24843" s="409">
        <v>202212</v>
      </c>
      <c r="B24843" s="196" t="s">
        <v>1121</v>
      </c>
      <c r="C24843" s="197" t="s">
        <v>791</v>
      </c>
      <c r="D24843" s="198" t="s">
        <v>337</v>
      </c>
      <c r="E24843" s="421">
        <v>131132</v>
      </c>
      <c r="F24843" s="413">
        <v>177.16</v>
      </c>
      <c r="G24843" s="414">
        <f t="shared" si="776"/>
        <v>740.18965906525182</v>
      </c>
      <c r="H24843" s="415">
        <f t="shared" si="777"/>
        <v>3.7009482953262589</v>
      </c>
    </row>
    <row r="24844" spans="1:8" ht="15" hidden="1" thickBot="1">
      <c r="A24844" s="409">
        <v>202212</v>
      </c>
      <c r="B24844" s="196" t="s">
        <v>1122</v>
      </c>
      <c r="C24844" s="197" t="s">
        <v>791</v>
      </c>
      <c r="D24844" s="198" t="s">
        <v>339</v>
      </c>
      <c r="E24844" s="421">
        <v>656</v>
      </c>
      <c r="F24844" s="413">
        <v>177.16</v>
      </c>
      <c r="G24844" s="414">
        <f t="shared" si="776"/>
        <v>3.7028674644389254</v>
      </c>
      <c r="H24844" s="415">
        <f t="shared" si="777"/>
        <v>3.7028674644389254</v>
      </c>
    </row>
    <row r="24845" spans="1:8" ht="15" hidden="1" thickBot="1">
      <c r="A24845" s="409">
        <v>202212</v>
      </c>
      <c r="B24845" s="196" t="s">
        <v>1123</v>
      </c>
      <c r="C24845" s="197" t="s">
        <v>791</v>
      </c>
      <c r="D24845" s="198" t="s">
        <v>337</v>
      </c>
      <c r="E24845" s="421">
        <v>98644</v>
      </c>
      <c r="F24845" s="413">
        <v>177.16</v>
      </c>
      <c r="G24845" s="414">
        <f t="shared" si="776"/>
        <v>556.80740573492892</v>
      </c>
      <c r="H24845" s="415">
        <f t="shared" si="777"/>
        <v>2.7840370286746445</v>
      </c>
    </row>
    <row r="24846" spans="1:8" ht="15" hidden="1" thickBot="1">
      <c r="A24846" s="409">
        <v>202212</v>
      </c>
      <c r="B24846" s="196" t="s">
        <v>1124</v>
      </c>
      <c r="C24846" s="197" t="s">
        <v>791</v>
      </c>
      <c r="D24846" s="198" t="s">
        <v>339</v>
      </c>
      <c r="E24846" s="421">
        <v>493</v>
      </c>
      <c r="F24846" s="413">
        <v>177.16</v>
      </c>
      <c r="G24846" s="414">
        <f t="shared" si="776"/>
        <v>2.7827952133664486</v>
      </c>
      <c r="H24846" s="415">
        <f t="shared" si="777"/>
        <v>2.7827952133664486</v>
      </c>
    </row>
    <row r="24847" spans="1:8" ht="15" hidden="1" thickBot="1">
      <c r="A24847" s="409">
        <v>202212</v>
      </c>
      <c r="B24847" s="196" t="s">
        <v>1125</v>
      </c>
      <c r="C24847" s="197" t="s">
        <v>791</v>
      </c>
      <c r="D24847" s="198" t="s">
        <v>337</v>
      </c>
      <c r="E24847" s="421">
        <v>134883</v>
      </c>
      <c r="F24847" s="413">
        <v>177.16</v>
      </c>
      <c r="G24847" s="414">
        <f t="shared" si="776"/>
        <v>761.36261006999325</v>
      </c>
      <c r="H24847" s="415">
        <f t="shared" si="777"/>
        <v>3.8068130503499664</v>
      </c>
    </row>
    <row r="24848" spans="1:8" ht="15" hidden="1" thickBot="1">
      <c r="A24848" s="409">
        <v>202212</v>
      </c>
      <c r="B24848" s="196" t="s">
        <v>1126</v>
      </c>
      <c r="C24848" s="197" t="s">
        <v>791</v>
      </c>
      <c r="D24848" s="198" t="s">
        <v>339</v>
      </c>
      <c r="E24848" s="421">
        <v>674</v>
      </c>
      <c r="F24848" s="413">
        <v>177.16</v>
      </c>
      <c r="G24848" s="414">
        <f t="shared" si="776"/>
        <v>3.8044705351095054</v>
      </c>
      <c r="H24848" s="415">
        <f t="shared" si="777"/>
        <v>3.8044705351095054</v>
      </c>
    </row>
    <row r="24849" spans="1:8" ht="15" hidden="1" thickBot="1">
      <c r="A24849" s="409">
        <v>202212</v>
      </c>
      <c r="B24849" s="196" t="s">
        <v>1127</v>
      </c>
      <c r="C24849" s="197" t="s">
        <v>791</v>
      </c>
      <c r="D24849" s="198" t="s">
        <v>337</v>
      </c>
      <c r="E24849" s="421">
        <v>130946</v>
      </c>
      <c r="F24849" s="413">
        <v>177.16</v>
      </c>
      <c r="G24849" s="414">
        <f t="shared" si="776"/>
        <v>739.13976066832242</v>
      </c>
      <c r="H24849" s="415">
        <f t="shared" si="777"/>
        <v>3.695698803341612</v>
      </c>
    </row>
    <row r="24850" spans="1:8" ht="15" hidden="1" thickBot="1">
      <c r="A24850" s="409">
        <v>202212</v>
      </c>
      <c r="B24850" s="196" t="s">
        <v>1128</v>
      </c>
      <c r="C24850" s="197" t="s">
        <v>791</v>
      </c>
      <c r="D24850" s="198" t="s">
        <v>339</v>
      </c>
      <c r="E24850" s="421">
        <v>655</v>
      </c>
      <c r="F24850" s="413">
        <v>177.16</v>
      </c>
      <c r="G24850" s="414">
        <f t="shared" si="776"/>
        <v>3.6972228494016708</v>
      </c>
      <c r="H24850" s="415">
        <f t="shared" si="777"/>
        <v>3.6972228494016708</v>
      </c>
    </row>
    <row r="24851" spans="1:8" ht="15" hidden="1" thickBot="1">
      <c r="A24851" s="409">
        <v>202212</v>
      </c>
      <c r="B24851" s="196" t="s">
        <v>2584</v>
      </c>
      <c r="C24851" s="197" t="s">
        <v>791</v>
      </c>
      <c r="D24851" s="198" t="s">
        <v>337</v>
      </c>
      <c r="E24851" s="421">
        <v>153073</v>
      </c>
      <c r="F24851" s="413">
        <v>177.16</v>
      </c>
      <c r="G24851" s="414">
        <f t="shared" si="776"/>
        <v>864.03815759765189</v>
      </c>
      <c r="H24851" s="415">
        <f t="shared" si="777"/>
        <v>4.3201907879882597</v>
      </c>
    </row>
    <row r="24852" spans="1:8" ht="15" hidden="1" thickBot="1">
      <c r="A24852" s="409">
        <v>202212</v>
      </c>
      <c r="B24852" s="196" t="s">
        <v>2585</v>
      </c>
      <c r="C24852" s="197" t="s">
        <v>791</v>
      </c>
      <c r="D24852" s="198" t="s">
        <v>339</v>
      </c>
      <c r="E24852" s="421">
        <v>765</v>
      </c>
      <c r="F24852" s="413">
        <v>177.16</v>
      </c>
      <c r="G24852" s="414">
        <f t="shared" si="776"/>
        <v>4.3181305034996615</v>
      </c>
      <c r="H24852" s="415">
        <f t="shared" si="777"/>
        <v>4.3181305034996615</v>
      </c>
    </row>
    <row r="24853" spans="1:8" ht="15" hidden="1" thickBot="1">
      <c r="A24853" s="409">
        <v>202212</v>
      </c>
      <c r="B24853" s="196" t="s">
        <v>1129</v>
      </c>
      <c r="C24853" s="197" t="s">
        <v>791</v>
      </c>
      <c r="D24853" s="198" t="s">
        <v>337</v>
      </c>
      <c r="E24853" s="421">
        <v>150783</v>
      </c>
      <c r="F24853" s="413">
        <v>177.16</v>
      </c>
      <c r="G24853" s="414">
        <f t="shared" si="776"/>
        <v>851.11198916233911</v>
      </c>
      <c r="H24853" s="415">
        <f t="shared" si="777"/>
        <v>4.2555599458116955</v>
      </c>
    </row>
    <row r="24854" spans="1:8" ht="15" hidden="1" thickBot="1">
      <c r="A24854" s="409">
        <v>202212</v>
      </c>
      <c r="B24854" s="196" t="s">
        <v>1130</v>
      </c>
      <c r="C24854" s="197" t="s">
        <v>791</v>
      </c>
      <c r="D24854" s="198" t="s">
        <v>337</v>
      </c>
      <c r="E24854" s="421">
        <v>153073</v>
      </c>
      <c r="F24854" s="413">
        <v>177.16</v>
      </c>
      <c r="G24854" s="414">
        <f t="shared" si="776"/>
        <v>864.03815759765189</v>
      </c>
      <c r="H24854" s="415">
        <f t="shared" si="777"/>
        <v>4.3201907879882597</v>
      </c>
    </row>
    <row r="24855" spans="1:8" ht="15" hidden="1" thickBot="1">
      <c r="A24855" s="409">
        <v>202212</v>
      </c>
      <c r="B24855" s="196" t="s">
        <v>1131</v>
      </c>
      <c r="C24855" s="197" t="s">
        <v>791</v>
      </c>
      <c r="D24855" s="198" t="s">
        <v>339</v>
      </c>
      <c r="E24855" s="421">
        <v>765</v>
      </c>
      <c r="F24855" s="413">
        <v>177.16</v>
      </c>
      <c r="G24855" s="414">
        <f t="shared" si="776"/>
        <v>4.3181305034996615</v>
      </c>
      <c r="H24855" s="415">
        <f t="shared" si="777"/>
        <v>4.3181305034996615</v>
      </c>
    </row>
    <row r="24856" spans="1:8" ht="15" hidden="1" thickBot="1">
      <c r="A24856" s="409">
        <v>202212</v>
      </c>
      <c r="B24856" s="196" t="s">
        <v>1132</v>
      </c>
      <c r="C24856" s="197" t="s">
        <v>791</v>
      </c>
      <c r="D24856" s="198" t="s">
        <v>337</v>
      </c>
      <c r="E24856" s="421">
        <v>153073</v>
      </c>
      <c r="F24856" s="413">
        <v>177.16</v>
      </c>
      <c r="G24856" s="414">
        <f t="shared" si="776"/>
        <v>864.03815759765189</v>
      </c>
      <c r="H24856" s="415">
        <f t="shared" si="777"/>
        <v>4.3201907879882597</v>
      </c>
    </row>
    <row r="24857" spans="1:8" ht="15" hidden="1" thickBot="1">
      <c r="A24857" s="409">
        <v>202212</v>
      </c>
      <c r="B24857" s="196" t="s">
        <v>1133</v>
      </c>
      <c r="C24857" s="197" t="s">
        <v>791</v>
      </c>
      <c r="D24857" s="198" t="s">
        <v>339</v>
      </c>
      <c r="E24857" s="421">
        <v>765</v>
      </c>
      <c r="F24857" s="413">
        <v>177.16</v>
      </c>
      <c r="G24857" s="414">
        <f t="shared" si="776"/>
        <v>4.3181305034996615</v>
      </c>
      <c r="H24857" s="415">
        <f t="shared" si="777"/>
        <v>4.3181305034996615</v>
      </c>
    </row>
    <row r="24858" spans="1:8" ht="15" hidden="1" thickBot="1">
      <c r="A24858" s="409">
        <v>202212</v>
      </c>
      <c r="B24858" s="196" t="s">
        <v>1134</v>
      </c>
      <c r="C24858" s="197" t="s">
        <v>791</v>
      </c>
      <c r="D24858" s="198" t="s">
        <v>337</v>
      </c>
      <c r="E24858" s="421">
        <v>150783</v>
      </c>
      <c r="F24858" s="413">
        <v>177.16</v>
      </c>
      <c r="G24858" s="414">
        <f t="shared" si="776"/>
        <v>851.11198916233911</v>
      </c>
      <c r="H24858" s="415">
        <f t="shared" si="777"/>
        <v>4.2555599458116955</v>
      </c>
    </row>
    <row r="24859" spans="1:8" ht="15" hidden="1" thickBot="1">
      <c r="A24859" s="409">
        <v>202212</v>
      </c>
      <c r="B24859" s="196" t="s">
        <v>1135</v>
      </c>
      <c r="C24859" s="197" t="s">
        <v>791</v>
      </c>
      <c r="D24859" s="198" t="s">
        <v>337</v>
      </c>
      <c r="E24859" s="421">
        <v>138962</v>
      </c>
      <c r="F24859" s="413">
        <v>177.16</v>
      </c>
      <c r="G24859" s="414">
        <f t="shared" si="776"/>
        <v>784.38699480695414</v>
      </c>
      <c r="H24859" s="415">
        <f t="shared" si="777"/>
        <v>3.9219349740347709</v>
      </c>
    </row>
    <row r="24860" spans="1:8" ht="15" hidden="1" thickBot="1">
      <c r="A24860" s="409">
        <v>202212</v>
      </c>
      <c r="B24860" s="196" t="s">
        <v>1136</v>
      </c>
      <c r="C24860" s="197" t="s">
        <v>791</v>
      </c>
      <c r="D24860" s="198" t="s">
        <v>339</v>
      </c>
      <c r="E24860" s="421">
        <v>695</v>
      </c>
      <c r="F24860" s="413">
        <v>177.16</v>
      </c>
      <c r="G24860" s="414">
        <f t="shared" si="776"/>
        <v>3.9230074508918493</v>
      </c>
      <c r="H24860" s="415">
        <f t="shared" si="777"/>
        <v>3.9230074508918493</v>
      </c>
    </row>
    <row r="24861" spans="1:8" ht="15" hidden="1" thickBot="1">
      <c r="A24861" s="409">
        <v>202212</v>
      </c>
      <c r="B24861" s="196" t="s">
        <v>1137</v>
      </c>
      <c r="C24861" s="197" t="s">
        <v>791</v>
      </c>
      <c r="D24861" s="198" t="s">
        <v>337</v>
      </c>
      <c r="E24861" s="421">
        <v>166921</v>
      </c>
      <c r="F24861" s="413">
        <v>177.16</v>
      </c>
      <c r="G24861" s="414">
        <f t="shared" si="776"/>
        <v>942.20478663355163</v>
      </c>
      <c r="H24861" s="415">
        <f t="shared" si="777"/>
        <v>4.7110239331677581</v>
      </c>
    </row>
    <row r="24862" spans="1:8" ht="15" hidden="1" thickBot="1">
      <c r="A24862" s="409">
        <v>202212</v>
      </c>
      <c r="B24862" s="196" t="s">
        <v>1138</v>
      </c>
      <c r="C24862" s="197" t="s">
        <v>791</v>
      </c>
      <c r="D24862" s="198" t="s">
        <v>339</v>
      </c>
      <c r="E24862" s="421">
        <v>835</v>
      </c>
      <c r="F24862" s="413">
        <v>177.16</v>
      </c>
      <c r="G24862" s="414">
        <f t="shared" si="776"/>
        <v>4.7132535561074738</v>
      </c>
      <c r="H24862" s="415">
        <f t="shared" si="777"/>
        <v>4.7132535561074738</v>
      </c>
    </row>
    <row r="24863" spans="1:8" ht="15" hidden="1" thickBot="1">
      <c r="A24863" s="409">
        <v>202212</v>
      </c>
      <c r="B24863" s="196" t="s">
        <v>1139</v>
      </c>
      <c r="C24863" s="197" t="s">
        <v>791</v>
      </c>
      <c r="D24863" s="198" t="s">
        <v>337</v>
      </c>
      <c r="E24863" s="421">
        <v>154153</v>
      </c>
      <c r="F24863" s="413">
        <v>177.16</v>
      </c>
      <c r="G24863" s="414">
        <f t="shared" si="776"/>
        <v>870.13434183788672</v>
      </c>
      <c r="H24863" s="415">
        <f t="shared" si="777"/>
        <v>4.3506717091894336</v>
      </c>
    </row>
    <row r="24864" spans="1:8" ht="15" hidden="1" thickBot="1">
      <c r="A24864" s="409">
        <v>202212</v>
      </c>
      <c r="B24864" s="196" t="s">
        <v>1140</v>
      </c>
      <c r="C24864" s="197" t="s">
        <v>791</v>
      </c>
      <c r="D24864" s="198" t="s">
        <v>339</v>
      </c>
      <c r="E24864" s="421">
        <v>771</v>
      </c>
      <c r="F24864" s="413">
        <v>177.16</v>
      </c>
      <c r="G24864" s="414">
        <f t="shared" si="776"/>
        <v>4.3519981937231877</v>
      </c>
      <c r="H24864" s="415">
        <f t="shared" si="777"/>
        <v>4.3519981937231877</v>
      </c>
    </row>
    <row r="24865" spans="1:8" ht="15" hidden="1" thickBot="1">
      <c r="A24865" s="409">
        <v>202212</v>
      </c>
      <c r="B24865" s="196" t="s">
        <v>1141</v>
      </c>
      <c r="C24865" s="197" t="s">
        <v>791</v>
      </c>
      <c r="D24865" s="198" t="s">
        <v>337</v>
      </c>
      <c r="E24865" s="421">
        <v>160873</v>
      </c>
      <c r="F24865" s="413">
        <v>177.16</v>
      </c>
      <c r="G24865" s="414">
        <f t="shared" si="776"/>
        <v>908.06615488823661</v>
      </c>
      <c r="H24865" s="415">
        <f t="shared" si="777"/>
        <v>4.5403307744411832</v>
      </c>
    </row>
    <row r="24866" spans="1:8" ht="15" hidden="1" thickBot="1">
      <c r="A24866" s="409">
        <v>202212</v>
      </c>
      <c r="B24866" s="196" t="s">
        <v>1142</v>
      </c>
      <c r="C24866" s="197" t="s">
        <v>791</v>
      </c>
      <c r="D24866" s="198" t="s">
        <v>339</v>
      </c>
      <c r="E24866" s="421">
        <v>804</v>
      </c>
      <c r="F24866" s="413">
        <v>177.16</v>
      </c>
      <c r="G24866" s="414">
        <f t="shared" si="776"/>
        <v>4.538270489952585</v>
      </c>
      <c r="H24866" s="415">
        <f t="shared" si="777"/>
        <v>4.538270489952585</v>
      </c>
    </row>
    <row r="24867" spans="1:8" ht="15" hidden="1" thickBot="1">
      <c r="A24867" s="409">
        <v>202212</v>
      </c>
      <c r="B24867" s="196" t="s">
        <v>1143</v>
      </c>
      <c r="C24867" s="197" t="s">
        <v>791</v>
      </c>
      <c r="D24867" s="198" t="s">
        <v>337</v>
      </c>
      <c r="E24867" s="421">
        <v>135648</v>
      </c>
      <c r="F24867" s="413">
        <v>177.16</v>
      </c>
      <c r="G24867" s="414">
        <f t="shared" si="776"/>
        <v>765.68074057349293</v>
      </c>
      <c r="H24867" s="415">
        <f t="shared" si="777"/>
        <v>3.8284037028674645</v>
      </c>
    </row>
    <row r="24868" spans="1:8" ht="15" hidden="1" thickBot="1">
      <c r="A24868" s="409">
        <v>202212</v>
      </c>
      <c r="B24868" s="196" t="s">
        <v>1144</v>
      </c>
      <c r="C24868" s="197" t="s">
        <v>791</v>
      </c>
      <c r="D24868" s="198" t="s">
        <v>339</v>
      </c>
      <c r="E24868" s="421">
        <v>678</v>
      </c>
      <c r="F24868" s="413">
        <v>177.16</v>
      </c>
      <c r="G24868" s="414">
        <f t="shared" si="776"/>
        <v>3.8270489952585236</v>
      </c>
      <c r="H24868" s="415">
        <f t="shared" si="777"/>
        <v>3.8270489952585236</v>
      </c>
    </row>
    <row r="24869" spans="1:8" ht="15" hidden="1" thickBot="1">
      <c r="A24869" s="409">
        <v>202212</v>
      </c>
      <c r="B24869" s="196" t="s">
        <v>1145</v>
      </c>
      <c r="C24869" s="197" t="s">
        <v>791</v>
      </c>
      <c r="D24869" s="198" t="s">
        <v>337</v>
      </c>
      <c r="E24869" s="421">
        <v>139409</v>
      </c>
      <c r="F24869" s="413">
        <v>177.16</v>
      </c>
      <c r="G24869" s="414">
        <f t="shared" si="776"/>
        <v>786.91013772860697</v>
      </c>
      <c r="H24869" s="415">
        <f t="shared" si="777"/>
        <v>3.9345506886430348</v>
      </c>
    </row>
    <row r="24870" spans="1:8" ht="15" hidden="1" thickBot="1">
      <c r="A24870" s="409">
        <v>202212</v>
      </c>
      <c r="B24870" s="196" t="s">
        <v>1146</v>
      </c>
      <c r="C24870" s="197" t="s">
        <v>791</v>
      </c>
      <c r="D24870" s="198" t="s">
        <v>337</v>
      </c>
      <c r="E24870" s="421">
        <v>154081</v>
      </c>
      <c r="F24870" s="413">
        <v>177.16</v>
      </c>
      <c r="G24870" s="414">
        <f t="shared" si="776"/>
        <v>869.72792955520435</v>
      </c>
      <c r="H24870" s="415">
        <f t="shared" si="777"/>
        <v>4.3486396477760216</v>
      </c>
    </row>
    <row r="24871" spans="1:8" ht="15" hidden="1" thickBot="1">
      <c r="A24871" s="409">
        <v>202212</v>
      </c>
      <c r="B24871" s="196" t="s">
        <v>1147</v>
      </c>
      <c r="C24871" s="197" t="s">
        <v>791</v>
      </c>
      <c r="D24871" s="198" t="s">
        <v>339</v>
      </c>
      <c r="E24871" s="421">
        <v>770</v>
      </c>
      <c r="F24871" s="413">
        <v>177.16</v>
      </c>
      <c r="G24871" s="414">
        <f t="shared" si="776"/>
        <v>4.3463535786859335</v>
      </c>
      <c r="H24871" s="415">
        <f t="shared" si="777"/>
        <v>4.3463535786859335</v>
      </c>
    </row>
    <row r="24872" spans="1:8" ht="15" hidden="1" thickBot="1">
      <c r="A24872" s="409">
        <v>202212</v>
      </c>
      <c r="B24872" s="196" t="s">
        <v>1148</v>
      </c>
      <c r="C24872" s="197" t="s">
        <v>791</v>
      </c>
      <c r="D24872" s="198" t="s">
        <v>339</v>
      </c>
      <c r="E24872" s="421">
        <v>697</v>
      </c>
      <c r="F24872" s="413">
        <v>177.16</v>
      </c>
      <c r="G24872" s="414">
        <f t="shared" si="776"/>
        <v>3.9342966809663582</v>
      </c>
      <c r="H24872" s="415">
        <f t="shared" si="777"/>
        <v>3.9342966809663582</v>
      </c>
    </row>
    <row r="24873" spans="1:8" ht="15" hidden="1" thickBot="1">
      <c r="A24873" s="409">
        <v>202212</v>
      </c>
      <c r="B24873" s="196" t="s">
        <v>1149</v>
      </c>
      <c r="C24873" s="197" t="s">
        <v>791</v>
      </c>
      <c r="D24873" s="198" t="s">
        <v>337</v>
      </c>
      <c r="E24873" s="421">
        <v>173073</v>
      </c>
      <c r="F24873" s="413">
        <v>177.16</v>
      </c>
      <c r="G24873" s="414">
        <f t="shared" si="776"/>
        <v>976.93045834274108</v>
      </c>
      <c r="H24873" s="415">
        <f t="shared" si="777"/>
        <v>4.8846522917137056</v>
      </c>
    </row>
    <row r="24874" spans="1:8" ht="15" hidden="1" thickBot="1">
      <c r="A24874" s="409">
        <v>202212</v>
      </c>
      <c r="B24874" s="196" t="s">
        <v>1150</v>
      </c>
      <c r="C24874" s="197" t="s">
        <v>791</v>
      </c>
      <c r="D24874" s="198" t="s">
        <v>337</v>
      </c>
      <c r="E24874" s="421">
        <v>168737</v>
      </c>
      <c r="F24874" s="413">
        <v>177.16</v>
      </c>
      <c r="G24874" s="414">
        <f t="shared" si="776"/>
        <v>952.45540754120566</v>
      </c>
      <c r="H24874" s="415">
        <f t="shared" si="777"/>
        <v>4.7622770377060286</v>
      </c>
    </row>
    <row r="24875" spans="1:8" ht="15" hidden="1" thickBot="1">
      <c r="A24875" s="409">
        <v>202212</v>
      </c>
      <c r="B24875" s="196" t="s">
        <v>1151</v>
      </c>
      <c r="C24875" s="197" t="s">
        <v>791</v>
      </c>
      <c r="D24875" s="198" t="s">
        <v>339</v>
      </c>
      <c r="E24875" s="421">
        <v>865</v>
      </c>
      <c r="F24875" s="413">
        <v>177.16</v>
      </c>
      <c r="G24875" s="414">
        <f t="shared" si="776"/>
        <v>4.8825920072251074</v>
      </c>
      <c r="H24875" s="415">
        <f t="shared" si="777"/>
        <v>4.8825920072251074</v>
      </c>
    </row>
    <row r="24876" spans="1:8" ht="15" hidden="1" thickBot="1">
      <c r="A24876" s="409">
        <v>202212</v>
      </c>
      <c r="B24876" s="196" t="s">
        <v>1152</v>
      </c>
      <c r="C24876" s="197" t="s">
        <v>791</v>
      </c>
      <c r="D24876" s="198" t="s">
        <v>337</v>
      </c>
      <c r="E24876" s="421">
        <v>130100</v>
      </c>
      <c r="F24876" s="413">
        <v>177.16</v>
      </c>
      <c r="G24876" s="414">
        <f t="shared" si="776"/>
        <v>734.36441634680511</v>
      </c>
      <c r="H24876" s="415">
        <f t="shared" si="777"/>
        <v>3.6718220817340255</v>
      </c>
    </row>
    <row r="24877" spans="1:8" ht="15" hidden="1" thickBot="1">
      <c r="A24877" s="409">
        <v>202212</v>
      </c>
      <c r="B24877" s="196" t="s">
        <v>1153</v>
      </c>
      <c r="C24877" s="197" t="s">
        <v>2661</v>
      </c>
      <c r="D24877" s="198" t="s">
        <v>339</v>
      </c>
      <c r="E24877" s="421">
        <v>650</v>
      </c>
      <c r="F24877" s="413">
        <v>177.16</v>
      </c>
      <c r="G24877" s="414">
        <f t="shared" si="776"/>
        <v>3.6689997742153988</v>
      </c>
      <c r="H24877" s="415">
        <f t="shared" si="777"/>
        <v>3.6689997742153988</v>
      </c>
    </row>
    <row r="24878" spans="1:8" ht="15" hidden="1" thickBot="1">
      <c r="A24878" s="409">
        <v>202212</v>
      </c>
      <c r="B24878" s="196" t="s">
        <v>2662</v>
      </c>
      <c r="C24878" s="197" t="s">
        <v>2663</v>
      </c>
      <c r="D24878" s="198" t="s">
        <v>337</v>
      </c>
      <c r="E24878" s="421">
        <v>116178</v>
      </c>
      <c r="F24878" s="413">
        <v>177.16</v>
      </c>
      <c r="G24878" s="414">
        <f t="shared" si="776"/>
        <v>655.78008579814855</v>
      </c>
      <c r="H24878" s="415">
        <f t="shared" si="777"/>
        <v>3.2789004289907426</v>
      </c>
    </row>
    <row r="24879" spans="1:8" ht="15" hidden="1" thickBot="1">
      <c r="A24879" s="409">
        <v>202212</v>
      </c>
      <c r="B24879" s="196" t="s">
        <v>2664</v>
      </c>
      <c r="C24879" s="197" t="s">
        <v>2665</v>
      </c>
      <c r="D24879" s="198" t="s">
        <v>339</v>
      </c>
      <c r="E24879" s="421">
        <v>581</v>
      </c>
      <c r="F24879" s="413">
        <v>177.16</v>
      </c>
      <c r="G24879" s="414">
        <f t="shared" si="776"/>
        <v>3.2795213366448408</v>
      </c>
      <c r="H24879" s="415">
        <f t="shared" si="777"/>
        <v>3.2795213366448408</v>
      </c>
    </row>
    <row r="24880" spans="1:8" ht="15" hidden="1" thickBot="1">
      <c r="A24880" s="409">
        <v>202212</v>
      </c>
      <c r="B24880" s="196" t="s">
        <v>1154</v>
      </c>
      <c r="C24880" s="197" t="s">
        <v>791</v>
      </c>
      <c r="D24880" s="198" t="s">
        <v>337</v>
      </c>
      <c r="E24880" s="421">
        <v>138161</v>
      </c>
      <c r="F24880" s="413">
        <v>177.16</v>
      </c>
      <c r="G24880" s="414">
        <f t="shared" si="776"/>
        <v>779.86565816211339</v>
      </c>
      <c r="H24880" s="415">
        <f t="shared" si="777"/>
        <v>3.8993282908105669</v>
      </c>
    </row>
    <row r="24881" spans="1:8" ht="15" hidden="1" thickBot="1">
      <c r="A24881" s="409">
        <v>202212</v>
      </c>
      <c r="B24881" s="196" t="s">
        <v>1155</v>
      </c>
      <c r="C24881" s="197" t="s">
        <v>791</v>
      </c>
      <c r="D24881" s="198" t="s">
        <v>339</v>
      </c>
      <c r="E24881" s="421">
        <v>691</v>
      </c>
      <c r="F24881" s="413">
        <v>177.16</v>
      </c>
      <c r="G24881" s="414">
        <f t="shared" si="776"/>
        <v>3.9004289907428316</v>
      </c>
      <c r="H24881" s="415">
        <f t="shared" si="777"/>
        <v>3.9004289907428316</v>
      </c>
    </row>
    <row r="24882" spans="1:8" ht="15" hidden="1" thickBot="1">
      <c r="A24882" s="409">
        <v>202212</v>
      </c>
      <c r="B24882" s="196" t="s">
        <v>1156</v>
      </c>
      <c r="C24882" s="197" t="s">
        <v>791</v>
      </c>
      <c r="D24882" s="198" t="s">
        <v>337</v>
      </c>
      <c r="E24882" s="421">
        <v>128809</v>
      </c>
      <c r="F24882" s="413">
        <v>177.16</v>
      </c>
      <c r="G24882" s="414">
        <f t="shared" si="776"/>
        <v>727.07721833370965</v>
      </c>
      <c r="H24882" s="415">
        <f t="shared" si="777"/>
        <v>3.6353860916685483</v>
      </c>
    </row>
    <row r="24883" spans="1:8" ht="15" hidden="1" thickBot="1">
      <c r="A24883" s="409">
        <v>202212</v>
      </c>
      <c r="B24883" s="196" t="s">
        <v>1157</v>
      </c>
      <c r="C24883" s="197" t="s">
        <v>791</v>
      </c>
      <c r="D24883" s="198" t="s">
        <v>339</v>
      </c>
      <c r="E24883" s="421">
        <v>644</v>
      </c>
      <c r="F24883" s="413">
        <v>177.16</v>
      </c>
      <c r="G24883" s="414">
        <f t="shared" si="776"/>
        <v>3.6351320839918717</v>
      </c>
      <c r="H24883" s="415">
        <f t="shared" si="777"/>
        <v>3.6351320839918717</v>
      </c>
    </row>
    <row r="24884" spans="1:8" ht="15" hidden="1" thickBot="1">
      <c r="A24884" s="409">
        <v>202212</v>
      </c>
      <c r="B24884" s="196" t="s">
        <v>1158</v>
      </c>
      <c r="C24884" s="197" t="s">
        <v>791</v>
      </c>
      <c r="D24884" s="198" t="s">
        <v>337</v>
      </c>
      <c r="E24884" s="421">
        <v>131125</v>
      </c>
      <c r="F24884" s="413">
        <v>177.16</v>
      </c>
      <c r="G24884" s="414">
        <f t="shared" si="776"/>
        <v>740.150146759991</v>
      </c>
      <c r="H24884" s="415">
        <f t="shared" si="777"/>
        <v>3.7007507337999552</v>
      </c>
    </row>
    <row r="24885" spans="1:8" ht="15" hidden="1" thickBot="1">
      <c r="A24885" s="409">
        <v>202212</v>
      </c>
      <c r="B24885" s="196" t="s">
        <v>1159</v>
      </c>
      <c r="C24885" s="197" t="s">
        <v>791</v>
      </c>
      <c r="D24885" s="198" t="s">
        <v>337</v>
      </c>
      <c r="E24885" s="421">
        <v>124848</v>
      </c>
      <c r="F24885" s="413">
        <v>177.16</v>
      </c>
      <c r="G24885" s="414">
        <f t="shared" si="776"/>
        <v>704.7188981711447</v>
      </c>
      <c r="H24885" s="415">
        <f t="shared" si="777"/>
        <v>3.5235944908557233</v>
      </c>
    </row>
    <row r="24886" spans="1:8" ht="15" hidden="1" thickBot="1">
      <c r="A24886" s="409">
        <v>202212</v>
      </c>
      <c r="B24886" s="196" t="s">
        <v>1160</v>
      </c>
      <c r="C24886" s="197" t="s">
        <v>791</v>
      </c>
      <c r="D24886" s="198" t="s">
        <v>339</v>
      </c>
      <c r="E24886" s="421">
        <v>624</v>
      </c>
      <c r="F24886" s="413">
        <v>177.16</v>
      </c>
      <c r="G24886" s="414">
        <f t="shared" si="776"/>
        <v>3.5222397832467824</v>
      </c>
      <c r="H24886" s="415">
        <f t="shared" si="777"/>
        <v>3.5222397832467824</v>
      </c>
    </row>
    <row r="24887" spans="1:8" ht="15" hidden="1" thickBot="1">
      <c r="A24887" s="409">
        <v>202212</v>
      </c>
      <c r="B24887" s="196" t="s">
        <v>1161</v>
      </c>
      <c r="C24887" s="197" t="s">
        <v>791</v>
      </c>
      <c r="D24887" s="198" t="s">
        <v>337</v>
      </c>
      <c r="E24887" s="421">
        <v>149947</v>
      </c>
      <c r="F24887" s="413">
        <v>177.16</v>
      </c>
      <c r="G24887" s="414">
        <f t="shared" si="776"/>
        <v>846.39309099119441</v>
      </c>
      <c r="H24887" s="415">
        <f t="shared" si="777"/>
        <v>4.2319654549559722</v>
      </c>
    </row>
    <row r="24888" spans="1:8" ht="15" hidden="1" thickBot="1">
      <c r="A24888" s="409">
        <v>202212</v>
      </c>
      <c r="B24888" s="196" t="s">
        <v>1162</v>
      </c>
      <c r="C24888" s="197" t="s">
        <v>791</v>
      </c>
      <c r="D24888" s="198" t="s">
        <v>339</v>
      </c>
      <c r="E24888" s="421">
        <v>750</v>
      </c>
      <c r="F24888" s="413">
        <v>177.16</v>
      </c>
      <c r="G24888" s="414">
        <f t="shared" si="776"/>
        <v>4.2334612779408447</v>
      </c>
      <c r="H24888" s="415">
        <f t="shared" si="777"/>
        <v>4.2334612779408447</v>
      </c>
    </row>
    <row r="24889" spans="1:8" ht="15" hidden="1" thickBot="1">
      <c r="A24889" s="409">
        <v>202212</v>
      </c>
      <c r="B24889" s="196" t="s">
        <v>1163</v>
      </c>
      <c r="C24889" s="197" t="s">
        <v>791</v>
      </c>
      <c r="D24889" s="198" t="s">
        <v>337</v>
      </c>
      <c r="E24889" s="421">
        <v>178039</v>
      </c>
      <c r="F24889" s="413">
        <v>177.16</v>
      </c>
      <c r="G24889" s="414">
        <f t="shared" si="776"/>
        <v>1004.9616166177467</v>
      </c>
      <c r="H24889" s="415">
        <f t="shared" si="777"/>
        <v>5.0248080830887334</v>
      </c>
    </row>
    <row r="24890" spans="1:8" ht="15" hidden="1" thickBot="1">
      <c r="A24890" s="409">
        <v>202212</v>
      </c>
      <c r="B24890" s="196" t="s">
        <v>1164</v>
      </c>
      <c r="C24890" s="197" t="s">
        <v>791</v>
      </c>
      <c r="D24890" s="198" t="s">
        <v>337</v>
      </c>
      <c r="E24890" s="421">
        <v>130155</v>
      </c>
      <c r="F24890" s="413">
        <v>177.16</v>
      </c>
      <c r="G24890" s="414">
        <f t="shared" si="776"/>
        <v>734.67487017385417</v>
      </c>
      <c r="H24890" s="415">
        <f t="shared" si="777"/>
        <v>3.6733743508692709</v>
      </c>
    </row>
    <row r="24891" spans="1:8" ht="15" hidden="1" thickBot="1">
      <c r="A24891" s="409">
        <v>202212</v>
      </c>
      <c r="B24891" s="196" t="s">
        <v>1165</v>
      </c>
      <c r="C24891" s="197" t="s">
        <v>791</v>
      </c>
      <c r="D24891" s="198" t="s">
        <v>339</v>
      </c>
      <c r="E24891" s="421">
        <v>651</v>
      </c>
      <c r="F24891" s="413">
        <v>177.16</v>
      </c>
      <c r="G24891" s="414">
        <f t="shared" si="776"/>
        <v>3.674644389252653</v>
      </c>
      <c r="H24891" s="415">
        <f t="shared" si="777"/>
        <v>3.674644389252653</v>
      </c>
    </row>
    <row r="24892" spans="1:8" ht="15" hidden="1" thickBot="1">
      <c r="A24892" s="409">
        <v>202212</v>
      </c>
      <c r="B24892" s="196" t="s">
        <v>1166</v>
      </c>
      <c r="C24892" s="197" t="s">
        <v>791</v>
      </c>
      <c r="D24892" s="198" t="s">
        <v>337</v>
      </c>
      <c r="E24892" s="421">
        <v>112869</v>
      </c>
      <c r="F24892" s="413">
        <v>177.16</v>
      </c>
      <c r="G24892" s="414">
        <f t="shared" si="776"/>
        <v>637.10205463987359</v>
      </c>
      <c r="H24892" s="415">
        <f t="shared" si="777"/>
        <v>3.1855102731993679</v>
      </c>
    </row>
    <row r="24893" spans="1:8" ht="15" hidden="1" thickBot="1">
      <c r="A24893" s="409">
        <v>202212</v>
      </c>
      <c r="B24893" s="196" t="s">
        <v>1167</v>
      </c>
      <c r="C24893" s="197" t="s">
        <v>791</v>
      </c>
      <c r="D24893" s="198" t="s">
        <v>337</v>
      </c>
      <c r="E24893" s="421">
        <v>122614</v>
      </c>
      <c r="F24893" s="413">
        <v>177.16</v>
      </c>
      <c r="G24893" s="414">
        <f t="shared" si="776"/>
        <v>692.10882817791833</v>
      </c>
      <c r="H24893" s="415">
        <f t="shared" si="777"/>
        <v>3.4605441408895916</v>
      </c>
    </row>
    <row r="24894" spans="1:8" ht="15" hidden="1" thickBot="1">
      <c r="A24894" s="409">
        <v>202212</v>
      </c>
      <c r="B24894" s="196" t="s">
        <v>1168</v>
      </c>
      <c r="C24894" s="197" t="s">
        <v>791</v>
      </c>
      <c r="D24894" s="198" t="s">
        <v>337</v>
      </c>
      <c r="E24894" s="421">
        <v>158337</v>
      </c>
      <c r="F24894" s="413">
        <v>177.16</v>
      </c>
      <c r="G24894" s="414">
        <f t="shared" si="776"/>
        <v>893.75141115375936</v>
      </c>
      <c r="H24894" s="415">
        <f t="shared" si="777"/>
        <v>4.4687570557687968</v>
      </c>
    </row>
    <row r="24895" spans="1:8" ht="15" hidden="1" thickBot="1">
      <c r="A24895" s="409">
        <v>202212</v>
      </c>
      <c r="B24895" s="196" t="s">
        <v>1169</v>
      </c>
      <c r="C24895" s="197" t="s">
        <v>791</v>
      </c>
      <c r="D24895" s="198" t="s">
        <v>339</v>
      </c>
      <c r="E24895" s="421">
        <v>792</v>
      </c>
      <c r="F24895" s="413">
        <v>177.16</v>
      </c>
      <c r="G24895" s="414">
        <f t="shared" si="776"/>
        <v>4.4705351095055317</v>
      </c>
      <c r="H24895" s="415">
        <f t="shared" si="777"/>
        <v>4.4705351095055317</v>
      </c>
    </row>
    <row r="24896" spans="1:8" ht="15" hidden="1" thickBot="1">
      <c r="A24896" s="409">
        <v>202212</v>
      </c>
      <c r="B24896" s="196" t="s">
        <v>1170</v>
      </c>
      <c r="C24896" s="197" t="s">
        <v>791</v>
      </c>
      <c r="D24896" s="198" t="s">
        <v>337</v>
      </c>
      <c r="E24896" s="421">
        <v>133285</v>
      </c>
      <c r="F24896" s="413">
        <v>177.16</v>
      </c>
      <c r="G24896" s="414">
        <f t="shared" si="776"/>
        <v>752.34251524046067</v>
      </c>
      <c r="H24896" s="415">
        <f t="shared" si="777"/>
        <v>3.7617125762023034</v>
      </c>
    </row>
    <row r="24897" spans="1:8" ht="15" hidden="1" thickBot="1">
      <c r="A24897" s="409">
        <v>202212</v>
      </c>
      <c r="B24897" s="196" t="s">
        <v>1171</v>
      </c>
      <c r="C24897" s="197" t="s">
        <v>791</v>
      </c>
      <c r="D24897" s="198" t="s">
        <v>337</v>
      </c>
      <c r="E24897" s="421">
        <v>138916</v>
      </c>
      <c r="F24897" s="413">
        <v>177.16</v>
      </c>
      <c r="G24897" s="414">
        <f t="shared" si="776"/>
        <v>784.12734251524046</v>
      </c>
      <c r="H24897" s="415">
        <f t="shared" si="777"/>
        <v>3.9206367125762025</v>
      </c>
    </row>
    <row r="24898" spans="1:8" ht="15" hidden="1" thickBot="1">
      <c r="A24898" s="409">
        <v>202212</v>
      </c>
      <c r="B24898" s="196" t="s">
        <v>1172</v>
      </c>
      <c r="C24898" s="197" t="s">
        <v>791</v>
      </c>
      <c r="D24898" s="198" t="s">
        <v>339</v>
      </c>
      <c r="E24898" s="421">
        <v>695</v>
      </c>
      <c r="F24898" s="413">
        <v>177.16</v>
      </c>
      <c r="G24898" s="414">
        <f t="shared" ref="G24898:G24961" si="778">+E24898/F24898</f>
        <v>3.9230074508918493</v>
      </c>
      <c r="H24898" s="415">
        <f t="shared" ref="H24898:H24961" si="779">IF(D24898="TB",G24898/200,IF(D24898="LT",G24898,"VER"))</f>
        <v>3.9230074508918493</v>
      </c>
    </row>
    <row r="24899" spans="1:8" ht="15" hidden="1" thickBot="1">
      <c r="A24899" s="409">
        <v>202212</v>
      </c>
      <c r="B24899" s="196" t="s">
        <v>1173</v>
      </c>
      <c r="C24899" s="197" t="s">
        <v>791</v>
      </c>
      <c r="D24899" s="198" t="s">
        <v>339</v>
      </c>
      <c r="E24899" s="421">
        <v>666</v>
      </c>
      <c r="F24899" s="413">
        <v>177.16</v>
      </c>
      <c r="G24899" s="414">
        <f t="shared" si="778"/>
        <v>3.7593136148114699</v>
      </c>
      <c r="H24899" s="415">
        <f t="shared" si="779"/>
        <v>3.7593136148114699</v>
      </c>
    </row>
    <row r="24900" spans="1:8" ht="15" hidden="1" thickBot="1">
      <c r="A24900" s="409">
        <v>202212</v>
      </c>
      <c r="B24900" s="196" t="s">
        <v>1174</v>
      </c>
      <c r="C24900" s="197" t="s">
        <v>791</v>
      </c>
      <c r="D24900" s="198" t="s">
        <v>337</v>
      </c>
      <c r="E24900" s="421">
        <v>157053</v>
      </c>
      <c r="F24900" s="413">
        <v>177.16</v>
      </c>
      <c r="G24900" s="414">
        <f t="shared" si="778"/>
        <v>886.5037254459246</v>
      </c>
      <c r="H24900" s="415">
        <f t="shared" si="779"/>
        <v>4.4325186272296229</v>
      </c>
    </row>
    <row r="24901" spans="1:8" ht="15" hidden="1" thickBot="1">
      <c r="A24901" s="409">
        <v>202212</v>
      </c>
      <c r="B24901" s="196" t="s">
        <v>1175</v>
      </c>
      <c r="C24901" s="197" t="s">
        <v>791</v>
      </c>
      <c r="D24901" s="198" t="s">
        <v>337</v>
      </c>
      <c r="E24901" s="421">
        <v>137340</v>
      </c>
      <c r="F24901" s="413">
        <v>177.16</v>
      </c>
      <c r="G24901" s="414">
        <f t="shared" si="778"/>
        <v>775.23142921652743</v>
      </c>
      <c r="H24901" s="415">
        <f t="shared" si="779"/>
        <v>3.8761571460826372</v>
      </c>
    </row>
    <row r="24902" spans="1:8" ht="15" hidden="1" thickBot="1">
      <c r="A24902" s="409">
        <v>202212</v>
      </c>
      <c r="B24902" s="196" t="s">
        <v>1176</v>
      </c>
      <c r="C24902" s="197" t="s">
        <v>791</v>
      </c>
      <c r="D24902" s="198" t="s">
        <v>337</v>
      </c>
      <c r="E24902" s="421">
        <v>162197</v>
      </c>
      <c r="F24902" s="413">
        <v>177.16</v>
      </c>
      <c r="G24902" s="414">
        <f t="shared" si="778"/>
        <v>915.53962519756158</v>
      </c>
      <c r="H24902" s="415">
        <f t="shared" si="779"/>
        <v>4.5776981259878076</v>
      </c>
    </row>
    <row r="24903" spans="1:8" ht="15" hidden="1" thickBot="1">
      <c r="A24903" s="409">
        <v>202212</v>
      </c>
      <c r="B24903" s="196" t="s">
        <v>1177</v>
      </c>
      <c r="C24903" s="197" t="s">
        <v>791</v>
      </c>
      <c r="D24903" s="198" t="s">
        <v>337</v>
      </c>
      <c r="E24903" s="421">
        <v>121515</v>
      </c>
      <c r="F24903" s="413">
        <v>177.16</v>
      </c>
      <c r="G24903" s="414">
        <f t="shared" si="778"/>
        <v>685.90539625197562</v>
      </c>
      <c r="H24903" s="415">
        <f t="shared" si="779"/>
        <v>3.4295269812598779</v>
      </c>
    </row>
    <row r="24904" spans="1:8" ht="15" hidden="1" thickBot="1">
      <c r="A24904" s="409">
        <v>202212</v>
      </c>
      <c r="B24904" s="196" t="s">
        <v>1178</v>
      </c>
      <c r="C24904" s="197" t="s">
        <v>791</v>
      </c>
      <c r="D24904" s="198" t="s">
        <v>339</v>
      </c>
      <c r="E24904" s="421">
        <v>608</v>
      </c>
      <c r="F24904" s="413">
        <v>177.16</v>
      </c>
      <c r="G24904" s="414">
        <f t="shared" si="778"/>
        <v>3.4319259426507114</v>
      </c>
      <c r="H24904" s="415">
        <f t="shared" si="779"/>
        <v>3.4319259426507114</v>
      </c>
    </row>
    <row r="24905" spans="1:8" ht="15" hidden="1" thickBot="1">
      <c r="A24905" s="409">
        <v>202212</v>
      </c>
      <c r="B24905" s="196" t="s">
        <v>1179</v>
      </c>
      <c r="C24905" s="197" t="s">
        <v>791</v>
      </c>
      <c r="D24905" s="198" t="s">
        <v>339</v>
      </c>
      <c r="E24905" s="421">
        <v>811</v>
      </c>
      <c r="F24905" s="413">
        <v>177.16</v>
      </c>
      <c r="G24905" s="414">
        <f t="shared" si="778"/>
        <v>4.5777827952133663</v>
      </c>
      <c r="H24905" s="415">
        <f t="shared" si="779"/>
        <v>4.5777827952133663</v>
      </c>
    </row>
    <row r="24906" spans="1:8" ht="15" hidden="1" thickBot="1">
      <c r="A24906" s="409">
        <v>202212</v>
      </c>
      <c r="B24906" s="196" t="s">
        <v>1180</v>
      </c>
      <c r="C24906" s="197" t="s">
        <v>791</v>
      </c>
      <c r="D24906" s="198" t="s">
        <v>337</v>
      </c>
      <c r="E24906" s="421">
        <v>175002</v>
      </c>
      <c r="F24906" s="413">
        <v>177.16</v>
      </c>
      <c r="G24906" s="414">
        <f t="shared" si="778"/>
        <v>987.8189207496049</v>
      </c>
      <c r="H24906" s="415">
        <f t="shared" si="779"/>
        <v>4.9390946037480248</v>
      </c>
    </row>
    <row r="24907" spans="1:8" ht="15" hidden="1" thickBot="1">
      <c r="A24907" s="409">
        <v>202212</v>
      </c>
      <c r="B24907" s="196" t="s">
        <v>1181</v>
      </c>
      <c r="C24907" s="197" t="s">
        <v>791</v>
      </c>
      <c r="D24907" s="198" t="s">
        <v>339</v>
      </c>
      <c r="E24907" s="421">
        <v>875</v>
      </c>
      <c r="F24907" s="413">
        <v>177.16</v>
      </c>
      <c r="G24907" s="414">
        <f t="shared" si="778"/>
        <v>4.9390381575976523</v>
      </c>
      <c r="H24907" s="415">
        <f t="shared" si="779"/>
        <v>4.9390381575976523</v>
      </c>
    </row>
    <row r="24908" spans="1:8" ht="15" hidden="1" thickBot="1">
      <c r="A24908" s="409">
        <v>202212</v>
      </c>
      <c r="B24908" s="410" t="s">
        <v>1182</v>
      </c>
      <c r="C24908" s="410" t="s">
        <v>791</v>
      </c>
      <c r="D24908" s="411" t="s">
        <v>337</v>
      </c>
      <c r="E24908" s="412">
        <v>142303</v>
      </c>
      <c r="F24908" s="413">
        <v>177.16</v>
      </c>
      <c r="G24908" s="414">
        <f t="shared" si="778"/>
        <v>803.24565364642137</v>
      </c>
      <c r="H24908" s="423">
        <f t="shared" si="779"/>
        <v>4.0162282682321067</v>
      </c>
    </row>
    <row r="24909" spans="1:8" ht="15" hidden="1" thickBot="1">
      <c r="A24909" s="409">
        <v>202212</v>
      </c>
      <c r="B24909" s="410" t="s">
        <v>1183</v>
      </c>
      <c r="C24909" s="410" t="s">
        <v>791</v>
      </c>
      <c r="D24909" s="411" t="s">
        <v>339</v>
      </c>
      <c r="E24909" s="412">
        <v>712</v>
      </c>
      <c r="F24909" s="413">
        <v>177.16</v>
      </c>
      <c r="G24909" s="414">
        <f t="shared" si="778"/>
        <v>4.0189659065251755</v>
      </c>
      <c r="H24909" s="423">
        <f t="shared" si="779"/>
        <v>4.0189659065251755</v>
      </c>
    </row>
    <row r="24910" spans="1:8" ht="15" hidden="1" thickBot="1">
      <c r="A24910" s="409">
        <v>202212</v>
      </c>
      <c r="B24910" s="410" t="s">
        <v>2613</v>
      </c>
      <c r="C24910" s="410" t="s">
        <v>791</v>
      </c>
      <c r="D24910" s="411" t="s">
        <v>337</v>
      </c>
      <c r="E24910" s="412">
        <v>148481</v>
      </c>
      <c r="F24910" s="413">
        <v>177.16</v>
      </c>
      <c r="G24910" s="414">
        <f t="shared" si="778"/>
        <v>838.11808534657939</v>
      </c>
      <c r="H24910" s="423">
        <f t="shared" si="779"/>
        <v>4.1905904267328973</v>
      </c>
    </row>
    <row r="24911" spans="1:8" ht="15" hidden="1" thickBot="1">
      <c r="A24911" s="409">
        <v>202212</v>
      </c>
      <c r="B24911" s="410" t="s">
        <v>2614</v>
      </c>
      <c r="C24911" s="410" t="s">
        <v>791</v>
      </c>
      <c r="D24911" s="411" t="s">
        <v>339</v>
      </c>
      <c r="E24911" s="412">
        <v>742</v>
      </c>
      <c r="F24911" s="413">
        <v>177.16</v>
      </c>
      <c r="G24911" s="414">
        <f t="shared" si="778"/>
        <v>4.1883043576428092</v>
      </c>
      <c r="H24911" s="423">
        <f t="shared" si="779"/>
        <v>4.1883043576428092</v>
      </c>
    </row>
    <row r="24912" spans="1:8" ht="15" hidden="1" thickBot="1">
      <c r="A24912" s="409">
        <v>202212</v>
      </c>
      <c r="B24912" s="410" t="s">
        <v>1184</v>
      </c>
      <c r="C24912" s="410" t="s">
        <v>791</v>
      </c>
      <c r="D24912" s="411" t="s">
        <v>337</v>
      </c>
      <c r="E24912" s="412">
        <v>168241</v>
      </c>
      <c r="F24912" s="413">
        <v>177.16</v>
      </c>
      <c r="G24912" s="414">
        <f t="shared" si="778"/>
        <v>949.65567848272747</v>
      </c>
      <c r="H24912" s="423">
        <f t="shared" si="779"/>
        <v>4.7482783924136376</v>
      </c>
    </row>
    <row r="24913" spans="1:8" ht="15" hidden="1" thickBot="1">
      <c r="A24913" s="409">
        <v>202212</v>
      </c>
      <c r="B24913" s="410" t="s">
        <v>1185</v>
      </c>
      <c r="C24913" s="410" t="s">
        <v>791</v>
      </c>
      <c r="D24913" s="411" t="s">
        <v>339</v>
      </c>
      <c r="E24913" s="412">
        <v>841</v>
      </c>
      <c r="F24913" s="413">
        <v>177.16</v>
      </c>
      <c r="G24913" s="414">
        <f t="shared" si="778"/>
        <v>4.747121246331</v>
      </c>
      <c r="H24913" s="423">
        <f t="shared" si="779"/>
        <v>4.747121246331</v>
      </c>
    </row>
    <row r="24914" spans="1:8" ht="15" hidden="1" thickBot="1">
      <c r="A24914" s="409">
        <v>202212</v>
      </c>
      <c r="B24914" s="410" t="s">
        <v>2615</v>
      </c>
      <c r="C24914" s="410" t="s">
        <v>791</v>
      </c>
      <c r="D24914" s="411" t="s">
        <v>337</v>
      </c>
      <c r="E24914" s="412">
        <v>144593</v>
      </c>
      <c r="F24914" s="413">
        <v>177.16</v>
      </c>
      <c r="G24914" s="414">
        <f t="shared" si="778"/>
        <v>816.17182208173404</v>
      </c>
      <c r="H24914" s="423">
        <f t="shared" si="779"/>
        <v>4.08085911040867</v>
      </c>
    </row>
    <row r="24915" spans="1:8" ht="15" hidden="1" thickBot="1">
      <c r="A24915" s="409">
        <v>202212</v>
      </c>
      <c r="B24915" s="410" t="s">
        <v>2616</v>
      </c>
      <c r="C24915" s="410" t="s">
        <v>791</v>
      </c>
      <c r="D24915" s="411" t="s">
        <v>339</v>
      </c>
      <c r="E24915" s="412">
        <v>723</v>
      </c>
      <c r="F24915" s="413">
        <v>177.16</v>
      </c>
      <c r="G24915" s="414">
        <f t="shared" si="778"/>
        <v>4.0810566719349737</v>
      </c>
      <c r="H24915" s="423">
        <f t="shared" si="779"/>
        <v>4.0810566719349737</v>
      </c>
    </row>
    <row r="24916" spans="1:8" ht="15" hidden="1" thickBot="1">
      <c r="A24916" s="409">
        <v>202212</v>
      </c>
      <c r="B24916" s="410" t="s">
        <v>2602</v>
      </c>
      <c r="C24916" s="410" t="s">
        <v>791</v>
      </c>
      <c r="D24916" s="411" t="s">
        <v>337</v>
      </c>
      <c r="E24916" s="412">
        <v>140970</v>
      </c>
      <c r="F24916" s="413">
        <v>177.16</v>
      </c>
      <c r="G24916" s="414">
        <f t="shared" si="778"/>
        <v>795.72138180176114</v>
      </c>
      <c r="H24916" s="423">
        <f t="shared" si="779"/>
        <v>3.9786069090088056</v>
      </c>
    </row>
    <row r="24917" spans="1:8" ht="15" hidden="1" thickBot="1">
      <c r="A24917" s="409">
        <v>202212</v>
      </c>
      <c r="B24917" s="410" t="s">
        <v>2603</v>
      </c>
      <c r="C24917" s="410" t="s">
        <v>791</v>
      </c>
      <c r="D24917" s="411" t="s">
        <v>339</v>
      </c>
      <c r="E24917" s="412">
        <v>705</v>
      </c>
      <c r="F24917" s="413">
        <v>177.16</v>
      </c>
      <c r="G24917" s="414">
        <f t="shared" si="778"/>
        <v>3.9794536012643937</v>
      </c>
      <c r="H24917" s="423">
        <f t="shared" si="779"/>
        <v>3.9794536012643937</v>
      </c>
    </row>
    <row r="24918" spans="1:8" ht="15" hidden="1" thickBot="1">
      <c r="A24918" s="409">
        <v>202212</v>
      </c>
      <c r="B24918" s="410" t="s">
        <v>1186</v>
      </c>
      <c r="C24918" s="410" t="s">
        <v>791</v>
      </c>
      <c r="D24918" s="411" t="s">
        <v>337</v>
      </c>
      <c r="E24918" s="412">
        <v>191806</v>
      </c>
      <c r="F24918" s="413">
        <v>177.16</v>
      </c>
      <c r="G24918" s="414">
        <f t="shared" si="778"/>
        <v>1082.6710318356288</v>
      </c>
      <c r="H24918" s="423">
        <f t="shared" si="779"/>
        <v>5.4133551591781437</v>
      </c>
    </row>
    <row r="24919" spans="1:8" ht="15" hidden="1" thickBot="1">
      <c r="A24919" s="409">
        <v>202212</v>
      </c>
      <c r="B24919" s="410" t="s">
        <v>1187</v>
      </c>
      <c r="C24919" s="410" t="s">
        <v>791</v>
      </c>
      <c r="D24919" s="411" t="s">
        <v>337</v>
      </c>
      <c r="E24919" s="412">
        <v>98500</v>
      </c>
      <c r="F24919" s="413">
        <v>177.16</v>
      </c>
      <c r="G24919" s="414">
        <f t="shared" si="778"/>
        <v>555.9945811695643</v>
      </c>
      <c r="H24919" s="423">
        <f t="shared" si="779"/>
        <v>2.7799729058478215</v>
      </c>
    </row>
    <row r="24920" spans="1:8" ht="15" hidden="1" thickBot="1">
      <c r="A24920" s="409">
        <v>202212</v>
      </c>
      <c r="B24920" s="410" t="s">
        <v>1188</v>
      </c>
      <c r="C24920" s="410" t="s">
        <v>791</v>
      </c>
      <c r="D24920" s="411" t="s">
        <v>339</v>
      </c>
      <c r="E24920" s="412">
        <v>492</v>
      </c>
      <c r="F24920" s="413">
        <v>177.16</v>
      </c>
      <c r="G24920" s="414">
        <f t="shared" si="778"/>
        <v>2.777150598329194</v>
      </c>
      <c r="H24920" s="423">
        <f t="shared" si="779"/>
        <v>2.777150598329194</v>
      </c>
    </row>
    <row r="24921" spans="1:8" ht="15" hidden="1" thickBot="1">
      <c r="A24921" s="409">
        <v>202212</v>
      </c>
      <c r="B24921" s="410" t="s">
        <v>1189</v>
      </c>
      <c r="C24921" s="410" t="s">
        <v>791</v>
      </c>
      <c r="D24921" s="411" t="s">
        <v>337</v>
      </c>
      <c r="E24921" s="412">
        <v>115016</v>
      </c>
      <c r="F24921" s="413">
        <v>177.16</v>
      </c>
      <c r="G24921" s="414">
        <f t="shared" si="778"/>
        <v>649.22104312485885</v>
      </c>
      <c r="H24921" s="423">
        <f t="shared" si="779"/>
        <v>3.2461052156242944</v>
      </c>
    </row>
    <row r="24922" spans="1:8" ht="15" hidden="1" thickBot="1">
      <c r="A24922" s="409">
        <v>202212</v>
      </c>
      <c r="B24922" s="410" t="s">
        <v>1190</v>
      </c>
      <c r="C24922" s="410" t="s">
        <v>791</v>
      </c>
      <c r="D24922" s="411" t="s">
        <v>339</v>
      </c>
      <c r="E24922" s="412">
        <v>575</v>
      </c>
      <c r="F24922" s="413">
        <v>177.16</v>
      </c>
      <c r="G24922" s="414">
        <f t="shared" si="778"/>
        <v>3.2456536464213142</v>
      </c>
      <c r="H24922" s="423">
        <f t="shared" si="779"/>
        <v>3.2456536464213142</v>
      </c>
    </row>
    <row r="24923" spans="1:8" ht="15" hidden="1" thickBot="1">
      <c r="A24923" s="409">
        <v>202212</v>
      </c>
      <c r="B24923" s="410" t="s">
        <v>1191</v>
      </c>
      <c r="C24923" s="410" t="s">
        <v>791</v>
      </c>
      <c r="D24923" s="411" t="s">
        <v>339</v>
      </c>
      <c r="E24923" s="412">
        <v>0.01</v>
      </c>
      <c r="F24923" s="413">
        <v>177.16</v>
      </c>
      <c r="G24923" s="414">
        <f t="shared" si="778"/>
        <v>5.6446150372544597E-5</v>
      </c>
      <c r="H24923" s="423">
        <f t="shared" si="779"/>
        <v>5.6446150372544597E-5</v>
      </c>
    </row>
    <row r="24924" spans="1:8" ht="15" hidden="1" thickBot="1">
      <c r="A24924" s="409">
        <v>202212</v>
      </c>
      <c r="B24924" s="410" t="s">
        <v>1192</v>
      </c>
      <c r="C24924" s="410" t="s">
        <v>791</v>
      </c>
      <c r="D24924" s="411" t="s">
        <v>337</v>
      </c>
      <c r="E24924" s="412">
        <v>120423</v>
      </c>
      <c r="F24924" s="413">
        <v>177.16</v>
      </c>
      <c r="G24924" s="414">
        <f t="shared" si="778"/>
        <v>679.74147663129372</v>
      </c>
      <c r="H24924" s="423">
        <f t="shared" si="779"/>
        <v>3.3987073831564687</v>
      </c>
    </row>
    <row r="24925" spans="1:8" ht="15" hidden="1" thickBot="1">
      <c r="A24925" s="409">
        <v>202212</v>
      </c>
      <c r="B24925" s="410" t="s">
        <v>1193</v>
      </c>
      <c r="C24925" s="410" t="s">
        <v>791</v>
      </c>
      <c r="D24925" s="411" t="s">
        <v>339</v>
      </c>
      <c r="E24925" s="412">
        <v>602</v>
      </c>
      <c r="F24925" s="413">
        <v>177.16</v>
      </c>
      <c r="G24925" s="414">
        <f t="shared" si="778"/>
        <v>3.3980582524271847</v>
      </c>
      <c r="H24925" s="423">
        <f t="shared" si="779"/>
        <v>3.3980582524271847</v>
      </c>
    </row>
    <row r="24926" spans="1:8" ht="15" hidden="1" thickBot="1">
      <c r="A24926" s="409">
        <v>202212</v>
      </c>
      <c r="B24926" s="410" t="s">
        <v>1194</v>
      </c>
      <c r="C24926" s="410" t="s">
        <v>791</v>
      </c>
      <c r="D24926" s="411" t="s">
        <v>337</v>
      </c>
      <c r="E24926" s="412">
        <v>142688</v>
      </c>
      <c r="F24926" s="413">
        <v>177.16</v>
      </c>
      <c r="G24926" s="414">
        <f t="shared" si="778"/>
        <v>805.41883043576433</v>
      </c>
      <c r="H24926" s="423">
        <f t="shared" si="779"/>
        <v>4.0270941521788215</v>
      </c>
    </row>
    <row r="24927" spans="1:8" ht="15" hidden="1" thickBot="1">
      <c r="A24927" s="409">
        <v>202212</v>
      </c>
      <c r="B24927" s="410" t="s">
        <v>1195</v>
      </c>
      <c r="C24927" s="410" t="s">
        <v>791</v>
      </c>
      <c r="D24927" s="411" t="s">
        <v>339</v>
      </c>
      <c r="E24927" s="412">
        <v>713</v>
      </c>
      <c r="F24927" s="413">
        <v>177.16</v>
      </c>
      <c r="G24927" s="414">
        <f t="shared" si="778"/>
        <v>4.0246105215624297</v>
      </c>
      <c r="H24927" s="423">
        <f t="shared" si="779"/>
        <v>4.0246105215624297</v>
      </c>
    </row>
    <row r="24928" spans="1:8" ht="15" hidden="1" thickBot="1">
      <c r="A24928" s="409">
        <v>202212</v>
      </c>
      <c r="B24928" s="410" t="s">
        <v>1196</v>
      </c>
      <c r="C24928" s="410" t="s">
        <v>791</v>
      </c>
      <c r="D24928" s="411" t="s">
        <v>337</v>
      </c>
      <c r="E24928" s="412">
        <v>85764</v>
      </c>
      <c r="F24928" s="413">
        <v>177.16</v>
      </c>
      <c r="G24928" s="414">
        <f t="shared" si="778"/>
        <v>484.10476405509144</v>
      </c>
      <c r="H24928" s="423">
        <f t="shared" si="779"/>
        <v>2.4205238202754571</v>
      </c>
    </row>
    <row r="24929" spans="1:8" ht="15" hidden="1" thickBot="1">
      <c r="A24929" s="409">
        <v>202212</v>
      </c>
      <c r="B24929" s="410" t="s">
        <v>1197</v>
      </c>
      <c r="C24929" s="410" t="s">
        <v>791</v>
      </c>
      <c r="D24929" s="411" t="s">
        <v>339</v>
      </c>
      <c r="E24929" s="412">
        <v>429</v>
      </c>
      <c r="F24929" s="413">
        <v>177.16</v>
      </c>
      <c r="G24929" s="414">
        <f t="shared" si="778"/>
        <v>2.4215398509821631</v>
      </c>
      <c r="H24929" s="423">
        <f t="shared" si="779"/>
        <v>2.4215398509821631</v>
      </c>
    </row>
    <row r="24930" spans="1:8" ht="15" hidden="1" thickBot="1">
      <c r="A24930" s="409">
        <v>202212</v>
      </c>
      <c r="B24930" s="410" t="s">
        <v>1198</v>
      </c>
      <c r="C24930" s="410" t="s">
        <v>791</v>
      </c>
      <c r="D24930" s="411" t="s">
        <v>337</v>
      </c>
      <c r="E24930" s="412">
        <v>126248</v>
      </c>
      <c r="F24930" s="413">
        <v>177.16</v>
      </c>
      <c r="G24930" s="414">
        <f t="shared" si="778"/>
        <v>712.62135922330094</v>
      </c>
      <c r="H24930" s="423">
        <f t="shared" si="779"/>
        <v>3.5631067961165046</v>
      </c>
    </row>
    <row r="24931" spans="1:8" ht="15" hidden="1" thickBot="1">
      <c r="A24931" s="409">
        <v>202212</v>
      </c>
      <c r="B24931" s="410" t="s">
        <v>1199</v>
      </c>
      <c r="C24931" s="410" t="s">
        <v>791</v>
      </c>
      <c r="D24931" s="411" t="s">
        <v>339</v>
      </c>
      <c r="E24931" s="412">
        <v>631</v>
      </c>
      <c r="F24931" s="413">
        <v>177.16</v>
      </c>
      <c r="G24931" s="414">
        <f t="shared" si="778"/>
        <v>3.5617520885075638</v>
      </c>
      <c r="H24931" s="423">
        <f t="shared" si="779"/>
        <v>3.5617520885075638</v>
      </c>
    </row>
    <row r="24932" spans="1:8" ht="15" hidden="1" thickBot="1">
      <c r="A24932" s="409">
        <v>202212</v>
      </c>
      <c r="B24932" s="410" t="s">
        <v>1200</v>
      </c>
      <c r="C24932" s="410" t="s">
        <v>791</v>
      </c>
      <c r="D24932" s="411" t="s">
        <v>337</v>
      </c>
      <c r="E24932" s="412">
        <v>154479</v>
      </c>
      <c r="F24932" s="413">
        <v>177.16</v>
      </c>
      <c r="G24932" s="414">
        <f t="shared" si="778"/>
        <v>871.9744863400316</v>
      </c>
      <c r="H24932" s="423">
        <f t="shared" si="779"/>
        <v>4.3598724317001576</v>
      </c>
    </row>
    <row r="24933" spans="1:8" ht="15" hidden="1" thickBot="1">
      <c r="A24933" s="409">
        <v>202212</v>
      </c>
      <c r="B24933" s="410" t="s">
        <v>1201</v>
      </c>
      <c r="C24933" s="410" t="s">
        <v>791</v>
      </c>
      <c r="D24933" s="411" t="s">
        <v>339</v>
      </c>
      <c r="E24933" s="412">
        <v>772</v>
      </c>
      <c r="F24933" s="413">
        <v>177.16</v>
      </c>
      <c r="G24933" s="414">
        <f t="shared" si="778"/>
        <v>4.3576428087604429</v>
      </c>
      <c r="H24933" s="423">
        <f t="shared" si="779"/>
        <v>4.3576428087604429</v>
      </c>
    </row>
    <row r="24934" spans="1:8" ht="15" hidden="1" thickBot="1">
      <c r="A24934" s="409">
        <v>202212</v>
      </c>
      <c r="B24934" s="410" t="s">
        <v>1202</v>
      </c>
      <c r="C24934" s="410" t="s">
        <v>791</v>
      </c>
      <c r="D24934" s="411" t="s">
        <v>337</v>
      </c>
      <c r="E24934" s="412">
        <v>134876</v>
      </c>
      <c r="F24934" s="413">
        <v>177.16</v>
      </c>
      <c r="G24934" s="414">
        <f t="shared" si="778"/>
        <v>761.32309776473244</v>
      </c>
      <c r="H24934" s="423">
        <f t="shared" si="779"/>
        <v>3.8066154888236623</v>
      </c>
    </row>
    <row r="24935" spans="1:8" ht="15" hidden="1" thickBot="1">
      <c r="A24935" s="409">
        <v>202212</v>
      </c>
      <c r="B24935" s="410" t="s">
        <v>1203</v>
      </c>
      <c r="C24935" s="410" t="s">
        <v>791</v>
      </c>
      <c r="D24935" s="411" t="s">
        <v>339</v>
      </c>
      <c r="E24935" s="412">
        <v>674</v>
      </c>
      <c r="F24935" s="413">
        <v>177.16</v>
      </c>
      <c r="G24935" s="414">
        <f t="shared" si="778"/>
        <v>3.8044705351095054</v>
      </c>
      <c r="H24935" s="423">
        <f t="shared" si="779"/>
        <v>3.8044705351095054</v>
      </c>
    </row>
    <row r="24936" spans="1:8" ht="15" hidden="1" thickBot="1">
      <c r="A24936" s="409">
        <v>202212</v>
      </c>
      <c r="B24936" s="410" t="s">
        <v>1204</v>
      </c>
      <c r="C24936" s="410" t="s">
        <v>791</v>
      </c>
      <c r="D24936" s="411" t="s">
        <v>337</v>
      </c>
      <c r="E24936" s="412">
        <v>82262</v>
      </c>
      <c r="F24936" s="413">
        <v>177.16</v>
      </c>
      <c r="G24936" s="414">
        <f t="shared" si="778"/>
        <v>464.33732219462632</v>
      </c>
      <c r="H24936" s="423">
        <f t="shared" si="779"/>
        <v>2.3216866109731318</v>
      </c>
    </row>
    <row r="24937" spans="1:8" ht="15" hidden="1" thickBot="1">
      <c r="A24937" s="409">
        <v>202212</v>
      </c>
      <c r="B24937" s="410" t="s">
        <v>1205</v>
      </c>
      <c r="C24937" s="410" t="s">
        <v>791</v>
      </c>
      <c r="D24937" s="411" t="s">
        <v>339</v>
      </c>
      <c r="E24937" s="412">
        <v>411</v>
      </c>
      <c r="F24937" s="413">
        <v>177.16</v>
      </c>
      <c r="G24937" s="414">
        <f t="shared" si="778"/>
        <v>2.3199367803115827</v>
      </c>
      <c r="H24937" s="423">
        <f t="shared" si="779"/>
        <v>2.3199367803115827</v>
      </c>
    </row>
    <row r="24938" spans="1:8" ht="15" hidden="1" thickBot="1">
      <c r="A24938" s="409">
        <v>202212</v>
      </c>
      <c r="B24938" s="410" t="s">
        <v>1206</v>
      </c>
      <c r="C24938" s="410" t="s">
        <v>791</v>
      </c>
      <c r="D24938" s="411" t="s">
        <v>337</v>
      </c>
      <c r="E24938" s="412">
        <v>141840</v>
      </c>
      <c r="F24938" s="413">
        <v>177.16</v>
      </c>
      <c r="G24938" s="414">
        <f t="shared" si="778"/>
        <v>800.63219688417246</v>
      </c>
      <c r="H24938" s="423">
        <f t="shared" si="779"/>
        <v>4.0031609844208624</v>
      </c>
    </row>
    <row r="24939" spans="1:8" ht="15" hidden="1" thickBot="1">
      <c r="A24939" s="409">
        <v>202212</v>
      </c>
      <c r="B24939" s="410" t="s">
        <v>1207</v>
      </c>
      <c r="C24939" s="410" t="s">
        <v>791</v>
      </c>
      <c r="D24939" s="411" t="s">
        <v>339</v>
      </c>
      <c r="E24939" s="412">
        <v>709</v>
      </c>
      <c r="F24939" s="413">
        <v>177.16</v>
      </c>
      <c r="G24939" s="414">
        <f t="shared" si="778"/>
        <v>4.0020320614134119</v>
      </c>
      <c r="H24939" s="423">
        <f t="shared" si="779"/>
        <v>4.0020320614134119</v>
      </c>
    </row>
    <row r="24940" spans="1:8" ht="15" hidden="1" thickBot="1">
      <c r="A24940" s="409">
        <v>202212</v>
      </c>
      <c r="B24940" s="410" t="s">
        <v>1208</v>
      </c>
      <c r="C24940" s="410" t="s">
        <v>791</v>
      </c>
      <c r="D24940" s="411" t="s">
        <v>337</v>
      </c>
      <c r="E24940" s="412">
        <v>116933</v>
      </c>
      <c r="F24940" s="413">
        <v>177.16</v>
      </c>
      <c r="G24940" s="414">
        <f t="shared" si="778"/>
        <v>660.04177015127573</v>
      </c>
      <c r="H24940" s="423">
        <f t="shared" si="779"/>
        <v>3.3002088507563787</v>
      </c>
    </row>
    <row r="24941" spans="1:8" ht="15" hidden="1" thickBot="1">
      <c r="A24941" s="409">
        <v>202212</v>
      </c>
      <c r="B24941" s="410" t="s">
        <v>1209</v>
      </c>
      <c r="C24941" s="410" t="s">
        <v>791</v>
      </c>
      <c r="D24941" s="411" t="s">
        <v>337</v>
      </c>
      <c r="E24941" s="412">
        <v>116763</v>
      </c>
      <c r="F24941" s="413">
        <v>177.16</v>
      </c>
      <c r="G24941" s="414">
        <f t="shared" si="778"/>
        <v>659.08218559494242</v>
      </c>
      <c r="H24941" s="423">
        <f t="shared" si="779"/>
        <v>3.2954109279747121</v>
      </c>
    </row>
    <row r="24942" spans="1:8" ht="15" hidden="1" thickBot="1">
      <c r="A24942" s="409">
        <v>202212</v>
      </c>
      <c r="B24942" s="410" t="s">
        <v>1210</v>
      </c>
      <c r="C24942" s="410" t="s">
        <v>791</v>
      </c>
      <c r="D24942" s="411" t="s">
        <v>339</v>
      </c>
      <c r="E24942" s="412">
        <v>584</v>
      </c>
      <c r="F24942" s="413">
        <v>177.16</v>
      </c>
      <c r="G24942" s="414">
        <f t="shared" si="778"/>
        <v>3.2964551817566043</v>
      </c>
      <c r="H24942" s="423">
        <f t="shared" si="779"/>
        <v>3.2964551817566043</v>
      </c>
    </row>
    <row r="24943" spans="1:8" ht="15" hidden="1" thickBot="1">
      <c r="A24943" s="409">
        <v>202212</v>
      </c>
      <c r="B24943" s="410" t="s">
        <v>1211</v>
      </c>
      <c r="C24943" s="410" t="s">
        <v>791</v>
      </c>
      <c r="D24943" s="411" t="s">
        <v>337</v>
      </c>
      <c r="E24943" s="412">
        <v>175002</v>
      </c>
      <c r="F24943" s="413">
        <v>177.16</v>
      </c>
      <c r="G24943" s="414">
        <f t="shared" si="778"/>
        <v>987.8189207496049</v>
      </c>
      <c r="H24943" s="423">
        <f t="shared" si="779"/>
        <v>4.9390946037480248</v>
      </c>
    </row>
    <row r="24944" spans="1:8" ht="15" hidden="1" thickBot="1">
      <c r="A24944" s="409">
        <v>202212</v>
      </c>
      <c r="B24944" s="410" t="s">
        <v>1212</v>
      </c>
      <c r="C24944" s="410" t="s">
        <v>791</v>
      </c>
      <c r="D24944" s="411" t="s">
        <v>339</v>
      </c>
      <c r="E24944" s="412">
        <v>875</v>
      </c>
      <c r="F24944" s="413">
        <v>177.16</v>
      </c>
      <c r="G24944" s="414">
        <f t="shared" si="778"/>
        <v>4.9390381575976523</v>
      </c>
      <c r="H24944" s="423">
        <f t="shared" si="779"/>
        <v>4.9390381575976523</v>
      </c>
    </row>
    <row r="24945" spans="1:8" ht="15" hidden="1" thickBot="1">
      <c r="A24945" s="409">
        <v>202212</v>
      </c>
      <c r="B24945" s="410" t="s">
        <v>1213</v>
      </c>
      <c r="C24945" s="410" t="s">
        <v>791</v>
      </c>
      <c r="D24945" s="411" t="s">
        <v>337</v>
      </c>
      <c r="E24945" s="412">
        <v>145824</v>
      </c>
      <c r="F24945" s="413">
        <v>177.16</v>
      </c>
      <c r="G24945" s="414">
        <f t="shared" si="778"/>
        <v>823.12034319259431</v>
      </c>
      <c r="H24945" s="423">
        <f t="shared" si="779"/>
        <v>4.1156017159629714</v>
      </c>
    </row>
    <row r="24946" spans="1:8" ht="15" hidden="1" thickBot="1">
      <c r="A24946" s="409">
        <v>202212</v>
      </c>
      <c r="B24946" s="410" t="s">
        <v>1214</v>
      </c>
      <c r="C24946" s="410" t="s">
        <v>791</v>
      </c>
      <c r="D24946" s="411" t="s">
        <v>339</v>
      </c>
      <c r="E24946" s="412">
        <v>729</v>
      </c>
      <c r="F24946" s="413">
        <v>177.16</v>
      </c>
      <c r="G24946" s="414">
        <f t="shared" si="778"/>
        <v>4.1149243621585008</v>
      </c>
      <c r="H24946" s="423">
        <f t="shared" si="779"/>
        <v>4.1149243621585008</v>
      </c>
    </row>
    <row r="24947" spans="1:8" ht="15" hidden="1" thickBot="1">
      <c r="A24947" s="409">
        <v>202212</v>
      </c>
      <c r="B24947" s="410" t="s">
        <v>1215</v>
      </c>
      <c r="C24947" s="410" t="s">
        <v>791</v>
      </c>
      <c r="D24947" s="411" t="s">
        <v>337</v>
      </c>
      <c r="E24947" s="412">
        <v>144807</v>
      </c>
      <c r="F24947" s="413">
        <v>177.16</v>
      </c>
      <c r="G24947" s="414">
        <f t="shared" si="778"/>
        <v>817.37976969970646</v>
      </c>
      <c r="H24947" s="423">
        <f t="shared" si="779"/>
        <v>4.0868988484985325</v>
      </c>
    </row>
    <row r="24948" spans="1:8" ht="15" hidden="1" thickBot="1">
      <c r="A24948" s="409">
        <v>202212</v>
      </c>
      <c r="B24948" s="410" t="s">
        <v>1216</v>
      </c>
      <c r="C24948" s="410" t="s">
        <v>791</v>
      </c>
      <c r="D24948" s="411" t="s">
        <v>339</v>
      </c>
      <c r="E24948" s="412">
        <v>724</v>
      </c>
      <c r="F24948" s="413">
        <v>177.16</v>
      </c>
      <c r="G24948" s="414">
        <f t="shared" si="778"/>
        <v>4.0867012869722288</v>
      </c>
      <c r="H24948" s="423">
        <f t="shared" si="779"/>
        <v>4.0867012869722288</v>
      </c>
    </row>
    <row r="24949" spans="1:8" ht="15" hidden="1" thickBot="1">
      <c r="A24949" s="409">
        <v>202212</v>
      </c>
      <c r="B24949" s="410" t="s">
        <v>1217</v>
      </c>
      <c r="C24949" s="410" t="s">
        <v>791</v>
      </c>
      <c r="D24949" s="411" t="s">
        <v>337</v>
      </c>
      <c r="E24949" s="412">
        <v>155979</v>
      </c>
      <c r="F24949" s="413">
        <v>177.16</v>
      </c>
      <c r="G24949" s="414">
        <f t="shared" si="778"/>
        <v>880.44140889591336</v>
      </c>
      <c r="H24949" s="423">
        <f t="shared" si="779"/>
        <v>4.4022070444795665</v>
      </c>
    </row>
    <row r="24950" spans="1:8" ht="15" hidden="1" thickBot="1">
      <c r="A24950" s="409">
        <v>202212</v>
      </c>
      <c r="B24950" s="410" t="s">
        <v>1218</v>
      </c>
      <c r="C24950" s="410" t="s">
        <v>791</v>
      </c>
      <c r="D24950" s="411" t="s">
        <v>337</v>
      </c>
      <c r="E24950" s="412">
        <v>119582</v>
      </c>
      <c r="F24950" s="413">
        <v>177.16</v>
      </c>
      <c r="G24950" s="414">
        <f t="shared" si="778"/>
        <v>674.99435538496277</v>
      </c>
      <c r="H24950" s="423">
        <f t="shared" si="779"/>
        <v>3.3749717769248138</v>
      </c>
    </row>
    <row r="24951" spans="1:8" ht="15" hidden="1" thickBot="1">
      <c r="A24951" s="409">
        <v>202212</v>
      </c>
      <c r="B24951" s="410" t="s">
        <v>1219</v>
      </c>
      <c r="C24951" s="410" t="s">
        <v>791</v>
      </c>
      <c r="D24951" s="411" t="s">
        <v>337</v>
      </c>
      <c r="E24951" s="412">
        <v>151542</v>
      </c>
      <c r="F24951" s="413">
        <v>177.16</v>
      </c>
      <c r="G24951" s="414">
        <f t="shared" si="778"/>
        <v>855.39625197561531</v>
      </c>
      <c r="H24951" s="423">
        <f t="shared" si="779"/>
        <v>4.2769812598780765</v>
      </c>
    </row>
    <row r="24952" spans="1:8" ht="15" hidden="1" thickBot="1">
      <c r="A24952" s="409">
        <v>202212</v>
      </c>
      <c r="B24952" s="410" t="s">
        <v>1220</v>
      </c>
      <c r="C24952" s="410" t="s">
        <v>791</v>
      </c>
      <c r="D24952" s="411" t="s">
        <v>339</v>
      </c>
      <c r="E24952" s="412">
        <v>758</v>
      </c>
      <c r="F24952" s="413">
        <v>177.16</v>
      </c>
      <c r="G24952" s="414">
        <f t="shared" si="778"/>
        <v>4.2786181982388802</v>
      </c>
      <c r="H24952" s="423">
        <f t="shared" si="779"/>
        <v>4.2786181982388802</v>
      </c>
    </row>
    <row r="24953" spans="1:8" ht="15" hidden="1" thickBot="1">
      <c r="A24953" s="409">
        <v>202212</v>
      </c>
      <c r="B24953" s="410" t="s">
        <v>1221</v>
      </c>
      <c r="C24953" s="410" t="s">
        <v>791</v>
      </c>
      <c r="D24953" s="411" t="s">
        <v>337</v>
      </c>
      <c r="E24953" s="412">
        <v>103193</v>
      </c>
      <c r="F24953" s="413">
        <v>177.16</v>
      </c>
      <c r="G24953" s="414">
        <f t="shared" si="778"/>
        <v>582.48475953939942</v>
      </c>
      <c r="H24953" s="423">
        <f t="shared" si="779"/>
        <v>2.9124237976969969</v>
      </c>
    </row>
    <row r="24954" spans="1:8" ht="15" hidden="1" thickBot="1">
      <c r="A24954" s="409">
        <v>202212</v>
      </c>
      <c r="B24954" s="410" t="s">
        <v>1222</v>
      </c>
      <c r="C24954" s="410" t="s">
        <v>791</v>
      </c>
      <c r="D24954" s="411" t="s">
        <v>339</v>
      </c>
      <c r="E24954" s="412">
        <v>516</v>
      </c>
      <c r="F24954" s="413">
        <v>177.16</v>
      </c>
      <c r="G24954" s="414">
        <f t="shared" si="778"/>
        <v>2.912621359223301</v>
      </c>
      <c r="H24954" s="423">
        <f t="shared" si="779"/>
        <v>2.912621359223301</v>
      </c>
    </row>
    <row r="24955" spans="1:8" ht="15" hidden="1" thickBot="1">
      <c r="A24955" s="409">
        <v>202212</v>
      </c>
      <c r="B24955" s="410" t="s">
        <v>1223</v>
      </c>
      <c r="C24955" s="410" t="s">
        <v>791</v>
      </c>
      <c r="D24955" s="411" t="s">
        <v>337</v>
      </c>
      <c r="E24955" s="412">
        <v>128291</v>
      </c>
      <c r="F24955" s="413">
        <v>177.16</v>
      </c>
      <c r="G24955" s="414">
        <f t="shared" si="778"/>
        <v>724.15330774441179</v>
      </c>
      <c r="H24955" s="423">
        <f t="shared" si="779"/>
        <v>3.6207665387220591</v>
      </c>
    </row>
    <row r="24956" spans="1:8" ht="15" hidden="1" thickBot="1">
      <c r="A24956" s="409">
        <v>202212</v>
      </c>
      <c r="B24956" s="410" t="s">
        <v>1224</v>
      </c>
      <c r="C24956" s="410" t="s">
        <v>791</v>
      </c>
      <c r="D24956" s="411" t="s">
        <v>339</v>
      </c>
      <c r="E24956" s="412">
        <v>641</v>
      </c>
      <c r="F24956" s="413">
        <v>177.16</v>
      </c>
      <c r="G24956" s="414">
        <f t="shared" si="778"/>
        <v>3.6181982388801086</v>
      </c>
      <c r="H24956" s="423">
        <f t="shared" si="779"/>
        <v>3.6181982388801086</v>
      </c>
    </row>
    <row r="24957" spans="1:8" ht="15" hidden="1" thickBot="1">
      <c r="A24957" s="409">
        <v>202212</v>
      </c>
      <c r="B24957" s="410" t="s">
        <v>1225</v>
      </c>
      <c r="C24957" s="410" t="s">
        <v>791</v>
      </c>
      <c r="D24957" s="411" t="s">
        <v>337</v>
      </c>
      <c r="E24957" s="412">
        <v>138430</v>
      </c>
      <c r="F24957" s="413">
        <v>177.16</v>
      </c>
      <c r="G24957" s="414">
        <f t="shared" si="778"/>
        <v>781.38405960713476</v>
      </c>
      <c r="H24957" s="423">
        <f t="shared" si="779"/>
        <v>3.9069202980356739</v>
      </c>
    </row>
    <row r="24958" spans="1:8" ht="15" hidden="1" thickBot="1">
      <c r="A24958" s="409">
        <v>202212</v>
      </c>
      <c r="B24958" s="410" t="s">
        <v>1226</v>
      </c>
      <c r="C24958" s="410" t="s">
        <v>791</v>
      </c>
      <c r="D24958" s="411" t="s">
        <v>339</v>
      </c>
      <c r="E24958" s="412">
        <v>692</v>
      </c>
      <c r="F24958" s="413">
        <v>177.16</v>
      </c>
      <c r="G24958" s="414">
        <f t="shared" si="778"/>
        <v>3.9060736057800858</v>
      </c>
      <c r="H24958" s="423">
        <f t="shared" si="779"/>
        <v>3.9060736057800858</v>
      </c>
    </row>
    <row r="24959" spans="1:8" ht="15" hidden="1" thickBot="1">
      <c r="A24959" s="409">
        <v>202212</v>
      </c>
      <c r="B24959" s="410" t="s">
        <v>1227</v>
      </c>
      <c r="C24959" s="410" t="s">
        <v>791</v>
      </c>
      <c r="D24959" s="411" t="s">
        <v>337</v>
      </c>
      <c r="E24959" s="412">
        <v>158993</v>
      </c>
      <c r="F24959" s="413">
        <v>177.16</v>
      </c>
      <c r="G24959" s="414">
        <f t="shared" si="778"/>
        <v>897.45427861819826</v>
      </c>
      <c r="H24959" s="423">
        <f t="shared" si="779"/>
        <v>4.4872713930909915</v>
      </c>
    </row>
    <row r="24960" spans="1:8" ht="15" hidden="1" thickBot="1">
      <c r="A24960" s="409">
        <v>202212</v>
      </c>
      <c r="B24960" s="410" t="s">
        <v>1228</v>
      </c>
      <c r="C24960" s="410" t="s">
        <v>2661</v>
      </c>
      <c r="D24960" s="411" t="s">
        <v>339</v>
      </c>
      <c r="E24960" s="412">
        <v>795</v>
      </c>
      <c r="F24960" s="413">
        <v>177.16</v>
      </c>
      <c r="G24960" s="414">
        <f t="shared" si="778"/>
        <v>4.4874689546172952</v>
      </c>
      <c r="H24960" s="423">
        <f t="shared" si="779"/>
        <v>4.4874689546172952</v>
      </c>
    </row>
    <row r="24961" spans="1:8" ht="15" hidden="1" thickBot="1">
      <c r="A24961" s="409">
        <v>202212</v>
      </c>
      <c r="B24961" s="410" t="s">
        <v>1229</v>
      </c>
      <c r="C24961" s="410" t="s">
        <v>791</v>
      </c>
      <c r="D24961" s="411" t="s">
        <v>337</v>
      </c>
      <c r="E24961" s="412">
        <v>163763</v>
      </c>
      <c r="F24961" s="413">
        <v>177.16</v>
      </c>
      <c r="G24961" s="414">
        <f t="shared" si="778"/>
        <v>924.379092345902</v>
      </c>
      <c r="H24961" s="423">
        <f t="shared" si="779"/>
        <v>4.62189546172951</v>
      </c>
    </row>
    <row r="24962" spans="1:8" ht="15" hidden="1" thickBot="1">
      <c r="A24962" s="409">
        <v>202212</v>
      </c>
      <c r="B24962" s="410" t="s">
        <v>1230</v>
      </c>
      <c r="C24962" s="410" t="s">
        <v>791</v>
      </c>
      <c r="D24962" s="411" t="s">
        <v>339</v>
      </c>
      <c r="E24962" s="412">
        <v>819</v>
      </c>
      <c r="F24962" s="413">
        <v>177.16</v>
      </c>
      <c r="G24962" s="414">
        <f t="shared" ref="G24962:G25025" si="780">+E24962/F24962</f>
        <v>4.6229397155114018</v>
      </c>
      <c r="H24962" s="423">
        <f t="shared" ref="H24962:H25025" si="781">IF(D24962="TB",G24962/200,IF(D24962="LT",G24962,"VER"))</f>
        <v>4.6229397155114018</v>
      </c>
    </row>
    <row r="24963" spans="1:8" ht="15" hidden="1" thickBot="1">
      <c r="A24963" s="409">
        <v>202212</v>
      </c>
      <c r="B24963" s="410" t="s">
        <v>1231</v>
      </c>
      <c r="C24963" s="410" t="s">
        <v>791</v>
      </c>
      <c r="D24963" s="411" t="s">
        <v>337</v>
      </c>
      <c r="E24963" s="412">
        <v>168992</v>
      </c>
      <c r="F24963" s="413">
        <v>177.16</v>
      </c>
      <c r="G24963" s="414">
        <f t="shared" si="780"/>
        <v>953.89478437570563</v>
      </c>
      <c r="H24963" s="423">
        <f t="shared" si="781"/>
        <v>4.7694739218785278</v>
      </c>
    </row>
    <row r="24964" spans="1:8" ht="15" hidden="1" thickBot="1">
      <c r="A24964" s="409">
        <v>202212</v>
      </c>
      <c r="B24964" s="410" t="s">
        <v>1232</v>
      </c>
      <c r="C24964" s="410" t="s">
        <v>791</v>
      </c>
      <c r="D24964" s="411" t="s">
        <v>337</v>
      </c>
      <c r="E24964" s="412">
        <v>150291</v>
      </c>
      <c r="F24964" s="413">
        <v>177.16</v>
      </c>
      <c r="G24964" s="414">
        <f t="shared" si="780"/>
        <v>848.33483856400994</v>
      </c>
      <c r="H24964" s="423">
        <f t="shared" si="781"/>
        <v>4.2416741928200494</v>
      </c>
    </row>
    <row r="24965" spans="1:8" ht="15" hidden="1" thickBot="1">
      <c r="A24965" s="409">
        <v>202212</v>
      </c>
      <c r="B24965" s="410" t="s">
        <v>1233</v>
      </c>
      <c r="C24965" s="410" t="s">
        <v>791</v>
      </c>
      <c r="D24965" s="411" t="s">
        <v>339</v>
      </c>
      <c r="E24965" s="412">
        <v>751</v>
      </c>
      <c r="F24965" s="413">
        <v>177.16</v>
      </c>
      <c r="G24965" s="414">
        <f t="shared" si="780"/>
        <v>4.2391058929780989</v>
      </c>
      <c r="H24965" s="423">
        <f t="shared" si="781"/>
        <v>4.2391058929780989</v>
      </c>
    </row>
    <row r="24966" spans="1:8" ht="15" hidden="1" thickBot="1">
      <c r="A24966" s="409">
        <v>202212</v>
      </c>
      <c r="B24966" s="410" t="s">
        <v>1234</v>
      </c>
      <c r="C24966" s="410" t="s">
        <v>791</v>
      </c>
      <c r="D24966" s="411" t="s">
        <v>337</v>
      </c>
      <c r="E24966" s="412">
        <v>141192</v>
      </c>
      <c r="F24966" s="413">
        <v>177.16</v>
      </c>
      <c r="G24966" s="414">
        <f t="shared" si="780"/>
        <v>796.9744863400316</v>
      </c>
      <c r="H24966" s="423">
        <f t="shared" si="781"/>
        <v>3.984872431700158</v>
      </c>
    </row>
    <row r="24967" spans="1:8" ht="15" hidden="1" thickBot="1">
      <c r="A24967" s="409">
        <v>202212</v>
      </c>
      <c r="B24967" s="410" t="s">
        <v>1235</v>
      </c>
      <c r="C24967" s="410" t="s">
        <v>791</v>
      </c>
      <c r="D24967" s="411" t="s">
        <v>337</v>
      </c>
      <c r="E24967" s="412">
        <v>136129</v>
      </c>
      <c r="F24967" s="413">
        <v>177.16</v>
      </c>
      <c r="G24967" s="414">
        <f t="shared" si="780"/>
        <v>768.39580040641226</v>
      </c>
      <c r="H24967" s="423">
        <f t="shared" si="781"/>
        <v>3.8419790020320614</v>
      </c>
    </row>
    <row r="24968" spans="1:8" ht="15" hidden="1" thickBot="1">
      <c r="A24968" s="409">
        <v>202212</v>
      </c>
      <c r="B24968" s="410" t="s">
        <v>1236</v>
      </c>
      <c r="C24968" s="410" t="s">
        <v>791</v>
      </c>
      <c r="D24968" s="411" t="s">
        <v>339</v>
      </c>
      <c r="E24968" s="412">
        <v>681</v>
      </c>
      <c r="F24968" s="413">
        <v>177.16</v>
      </c>
      <c r="G24968" s="414">
        <f t="shared" si="780"/>
        <v>3.8439828403702867</v>
      </c>
      <c r="H24968" s="423">
        <f t="shared" si="781"/>
        <v>3.8439828403702867</v>
      </c>
    </row>
    <row r="24969" spans="1:8" ht="15" hidden="1" thickBot="1">
      <c r="A24969" s="409">
        <v>202212</v>
      </c>
      <c r="B24969" s="410" t="s">
        <v>1237</v>
      </c>
      <c r="C24969" s="410" t="s">
        <v>791</v>
      </c>
      <c r="D24969" s="411" t="s">
        <v>337</v>
      </c>
      <c r="E24969" s="412">
        <v>120807</v>
      </c>
      <c r="F24969" s="413">
        <v>177.16</v>
      </c>
      <c r="G24969" s="414">
        <f t="shared" si="780"/>
        <v>681.90900880559946</v>
      </c>
      <c r="H24969" s="423">
        <f t="shared" si="781"/>
        <v>3.4095450440279973</v>
      </c>
    </row>
    <row r="24970" spans="1:8" ht="15" hidden="1" thickBot="1">
      <c r="A24970" s="409">
        <v>202212</v>
      </c>
      <c r="B24970" s="410" t="s">
        <v>1238</v>
      </c>
      <c r="C24970" s="410" t="s">
        <v>791</v>
      </c>
      <c r="D24970" s="411" t="s">
        <v>339</v>
      </c>
      <c r="E24970" s="412">
        <v>604</v>
      </c>
      <c r="F24970" s="413">
        <v>177.16</v>
      </c>
      <c r="G24970" s="414">
        <f t="shared" si="780"/>
        <v>3.4093474825016936</v>
      </c>
      <c r="H24970" s="423">
        <f t="shared" si="781"/>
        <v>3.4093474825016936</v>
      </c>
    </row>
    <row r="24971" spans="1:8" ht="15" hidden="1" thickBot="1">
      <c r="A24971" s="409">
        <v>202212</v>
      </c>
      <c r="B24971" s="410" t="s">
        <v>1239</v>
      </c>
      <c r="C24971" s="410" t="s">
        <v>791</v>
      </c>
      <c r="D24971" s="411" t="s">
        <v>337</v>
      </c>
      <c r="E24971" s="412">
        <v>120259</v>
      </c>
      <c r="F24971" s="413">
        <v>177.16</v>
      </c>
      <c r="G24971" s="414">
        <f t="shared" si="780"/>
        <v>678.815759765184</v>
      </c>
      <c r="H24971" s="423">
        <f t="shared" si="781"/>
        <v>3.39407879882592</v>
      </c>
    </row>
    <row r="24972" spans="1:8" ht="15" hidden="1" thickBot="1">
      <c r="A24972" s="409">
        <v>202212</v>
      </c>
      <c r="B24972" s="410" t="s">
        <v>1240</v>
      </c>
      <c r="C24972" s="410" t="s">
        <v>791</v>
      </c>
      <c r="D24972" s="411" t="s">
        <v>339</v>
      </c>
      <c r="E24972" s="412">
        <v>601</v>
      </c>
      <c r="F24972" s="413">
        <v>177.16</v>
      </c>
      <c r="G24972" s="414">
        <f t="shared" si="780"/>
        <v>3.3924136373899301</v>
      </c>
      <c r="H24972" s="423">
        <f t="shared" si="781"/>
        <v>3.3924136373899301</v>
      </c>
    </row>
    <row r="24973" spans="1:8" ht="15" hidden="1" thickBot="1">
      <c r="A24973" s="409">
        <v>202212</v>
      </c>
      <c r="B24973" s="410" t="s">
        <v>1241</v>
      </c>
      <c r="C24973" s="410" t="s">
        <v>791</v>
      </c>
      <c r="D24973" s="411" t="s">
        <v>337</v>
      </c>
      <c r="E24973" s="412">
        <v>118703</v>
      </c>
      <c r="F24973" s="413">
        <v>177.16</v>
      </c>
      <c r="G24973" s="414">
        <f t="shared" si="780"/>
        <v>670.03273876721607</v>
      </c>
      <c r="H24973" s="423">
        <f t="shared" si="781"/>
        <v>3.3501636938360804</v>
      </c>
    </row>
    <row r="24974" spans="1:8" ht="15" hidden="1" thickBot="1">
      <c r="A24974" s="409">
        <v>202212</v>
      </c>
      <c r="B24974" s="410" t="s">
        <v>1242</v>
      </c>
      <c r="C24974" s="410" t="s">
        <v>791</v>
      </c>
      <c r="D24974" s="411" t="s">
        <v>337</v>
      </c>
      <c r="E24974" s="412">
        <v>146144</v>
      </c>
      <c r="F24974" s="413">
        <v>177.16</v>
      </c>
      <c r="G24974" s="414">
        <f t="shared" si="780"/>
        <v>824.92662000451571</v>
      </c>
      <c r="H24974" s="423">
        <f t="shared" si="781"/>
        <v>4.1246331000225789</v>
      </c>
    </row>
    <row r="24975" spans="1:8" ht="15" hidden="1" thickBot="1">
      <c r="A24975" s="409">
        <v>202212</v>
      </c>
      <c r="B24975" s="410" t="s">
        <v>1243</v>
      </c>
      <c r="C24975" s="410" t="s">
        <v>791</v>
      </c>
      <c r="D24975" s="411" t="s">
        <v>339</v>
      </c>
      <c r="E24975" s="412">
        <v>731</v>
      </c>
      <c r="F24975" s="413">
        <v>177.16</v>
      </c>
      <c r="G24975" s="414">
        <f t="shared" si="780"/>
        <v>4.1262135922330101</v>
      </c>
      <c r="H24975" s="423">
        <f t="shared" si="781"/>
        <v>4.1262135922330101</v>
      </c>
    </row>
    <row r="24976" spans="1:8" ht="15" hidden="1" thickBot="1">
      <c r="A24976" s="409">
        <v>202212</v>
      </c>
      <c r="B24976" s="410" t="s">
        <v>1244</v>
      </c>
      <c r="C24976" s="410" t="s">
        <v>791</v>
      </c>
      <c r="D24976" s="411" t="s">
        <v>337</v>
      </c>
      <c r="E24976" s="412">
        <v>139148</v>
      </c>
      <c r="F24976" s="413">
        <v>177.16</v>
      </c>
      <c r="G24976" s="414">
        <f t="shared" si="780"/>
        <v>785.43689320388353</v>
      </c>
      <c r="H24976" s="423">
        <f t="shared" si="781"/>
        <v>3.9271844660194177</v>
      </c>
    </row>
    <row r="24977" spans="1:8" ht="15" hidden="1" thickBot="1">
      <c r="A24977" s="409">
        <v>202212</v>
      </c>
      <c r="B24977" s="410" t="s">
        <v>1245</v>
      </c>
      <c r="C24977" s="410" t="s">
        <v>791</v>
      </c>
      <c r="D24977" s="411" t="s">
        <v>337</v>
      </c>
      <c r="E24977" s="412">
        <v>160091</v>
      </c>
      <c r="F24977" s="413">
        <v>177.16</v>
      </c>
      <c r="G24977" s="414">
        <f t="shared" si="780"/>
        <v>903.65206592910363</v>
      </c>
      <c r="H24977" s="423">
        <f t="shared" si="781"/>
        <v>4.5182603296455177</v>
      </c>
    </row>
    <row r="24978" spans="1:8" ht="15" hidden="1" thickBot="1">
      <c r="A24978" s="409">
        <v>202212</v>
      </c>
      <c r="B24978" s="410" t="s">
        <v>1246</v>
      </c>
      <c r="C24978" s="410" t="s">
        <v>791</v>
      </c>
      <c r="D24978" s="411" t="s">
        <v>339</v>
      </c>
      <c r="E24978" s="412">
        <v>800</v>
      </c>
      <c r="F24978" s="413">
        <v>177.16</v>
      </c>
      <c r="G24978" s="414">
        <f t="shared" si="780"/>
        <v>4.5156920298035672</v>
      </c>
      <c r="H24978" s="423">
        <f t="shared" si="781"/>
        <v>4.5156920298035672</v>
      </c>
    </row>
    <row r="24979" spans="1:8" ht="15" hidden="1" thickBot="1">
      <c r="A24979" s="409">
        <v>202212</v>
      </c>
      <c r="B24979" s="410" t="s">
        <v>1247</v>
      </c>
      <c r="C24979" s="410" t="s">
        <v>791</v>
      </c>
      <c r="D24979" s="411" t="s">
        <v>337</v>
      </c>
      <c r="E24979" s="412">
        <v>127299</v>
      </c>
      <c r="F24979" s="413">
        <v>177.16</v>
      </c>
      <c r="G24979" s="414">
        <f t="shared" si="780"/>
        <v>718.55384962745541</v>
      </c>
      <c r="H24979" s="423">
        <f t="shared" si="781"/>
        <v>3.592769248137277</v>
      </c>
    </row>
    <row r="24980" spans="1:8" ht="15" hidden="1" thickBot="1">
      <c r="A24980" s="409">
        <v>202212</v>
      </c>
      <c r="B24980" s="410" t="s">
        <v>1248</v>
      </c>
      <c r="C24980" s="410" t="s">
        <v>791</v>
      </c>
      <c r="D24980" s="411" t="s">
        <v>339</v>
      </c>
      <c r="E24980" s="412">
        <v>636</v>
      </c>
      <c r="F24980" s="413">
        <v>177.16</v>
      </c>
      <c r="G24980" s="414">
        <f t="shared" si="780"/>
        <v>3.5899751636938362</v>
      </c>
      <c r="H24980" s="423">
        <f t="shared" si="781"/>
        <v>3.5899751636938362</v>
      </c>
    </row>
    <row r="24981" spans="1:8" ht="15" hidden="1" thickBot="1">
      <c r="A24981" s="409">
        <v>202212</v>
      </c>
      <c r="B24981" s="410" t="s">
        <v>1249</v>
      </c>
      <c r="C24981" s="410" t="s">
        <v>791</v>
      </c>
      <c r="D24981" s="411" t="s">
        <v>337</v>
      </c>
      <c r="E24981" s="412">
        <v>124225</v>
      </c>
      <c r="F24981" s="413">
        <v>177.16</v>
      </c>
      <c r="G24981" s="414">
        <f t="shared" si="780"/>
        <v>701.2023030029352</v>
      </c>
      <c r="H24981" s="423">
        <f t="shared" si="781"/>
        <v>3.5060115150146758</v>
      </c>
    </row>
    <row r="24982" spans="1:8" ht="15" hidden="1" thickBot="1">
      <c r="A24982" s="409">
        <v>202212</v>
      </c>
      <c r="B24982" s="410" t="s">
        <v>1250</v>
      </c>
      <c r="C24982" s="410" t="s">
        <v>791</v>
      </c>
      <c r="D24982" s="411" t="s">
        <v>339</v>
      </c>
      <c r="E24982" s="412">
        <v>621</v>
      </c>
      <c r="F24982" s="413">
        <v>177.16</v>
      </c>
      <c r="G24982" s="414">
        <f t="shared" si="780"/>
        <v>3.5053059381350193</v>
      </c>
      <c r="H24982" s="423">
        <f t="shared" si="781"/>
        <v>3.5053059381350193</v>
      </c>
    </row>
    <row r="24983" spans="1:8" ht="15" hidden="1" thickBot="1">
      <c r="A24983" s="409">
        <v>202212</v>
      </c>
      <c r="B24983" s="410" t="s">
        <v>1251</v>
      </c>
      <c r="C24983" s="410" t="s">
        <v>791</v>
      </c>
      <c r="D24983" s="411" t="s">
        <v>337</v>
      </c>
      <c r="E24983" s="412">
        <v>109337</v>
      </c>
      <c r="F24983" s="413">
        <v>177.16</v>
      </c>
      <c r="G24983" s="414">
        <f t="shared" si="780"/>
        <v>617.16527432829082</v>
      </c>
      <c r="H24983" s="423">
        <f t="shared" si="781"/>
        <v>3.085826371641454</v>
      </c>
    </row>
    <row r="24984" spans="1:8" ht="15" hidden="1" thickBot="1">
      <c r="A24984" s="409">
        <v>202212</v>
      </c>
      <c r="B24984" s="410" t="s">
        <v>1252</v>
      </c>
      <c r="C24984" s="410" t="s">
        <v>791</v>
      </c>
      <c r="D24984" s="411" t="s">
        <v>339</v>
      </c>
      <c r="E24984" s="412">
        <v>547</v>
      </c>
      <c r="F24984" s="413">
        <v>177.16</v>
      </c>
      <c r="G24984" s="414">
        <f t="shared" si="780"/>
        <v>3.0876044253781894</v>
      </c>
      <c r="H24984" s="423">
        <f t="shared" si="781"/>
        <v>3.0876044253781894</v>
      </c>
    </row>
    <row r="24985" spans="1:8" ht="15" hidden="1" thickBot="1">
      <c r="A24985" s="409">
        <v>202212</v>
      </c>
      <c r="B24985" s="410" t="s">
        <v>1253</v>
      </c>
      <c r="C24985" s="410" t="s">
        <v>791</v>
      </c>
      <c r="D24985" s="411" t="s">
        <v>337</v>
      </c>
      <c r="E24985" s="412">
        <v>137159</v>
      </c>
      <c r="F24985" s="413">
        <v>177.16</v>
      </c>
      <c r="G24985" s="414">
        <f t="shared" si="780"/>
        <v>774.2097538947844</v>
      </c>
      <c r="H24985" s="423">
        <f t="shared" si="781"/>
        <v>3.871048769473922</v>
      </c>
    </row>
    <row r="24986" spans="1:8" ht="15" hidden="1" thickBot="1">
      <c r="A24986" s="409">
        <v>202212</v>
      </c>
      <c r="B24986" s="410" t="s">
        <v>1254</v>
      </c>
      <c r="C24986" s="410" t="s">
        <v>791</v>
      </c>
      <c r="D24986" s="411" t="s">
        <v>339</v>
      </c>
      <c r="E24986" s="412">
        <v>686</v>
      </c>
      <c r="F24986" s="413">
        <v>177.16</v>
      </c>
      <c r="G24986" s="414">
        <f t="shared" si="780"/>
        <v>3.8722059155565591</v>
      </c>
      <c r="H24986" s="423">
        <f t="shared" si="781"/>
        <v>3.8722059155565591</v>
      </c>
    </row>
    <row r="24987" spans="1:8" ht="15" hidden="1" thickBot="1">
      <c r="A24987" s="409">
        <v>202212</v>
      </c>
      <c r="B24987" s="410" t="s">
        <v>1255</v>
      </c>
      <c r="C24987" s="410" t="s">
        <v>791</v>
      </c>
      <c r="D24987" s="411" t="s">
        <v>337</v>
      </c>
      <c r="E24987" s="412">
        <v>162373</v>
      </c>
      <c r="F24987" s="413">
        <v>177.16</v>
      </c>
      <c r="G24987" s="414">
        <f t="shared" si="780"/>
        <v>916.53307744411836</v>
      </c>
      <c r="H24987" s="423">
        <f t="shared" si="781"/>
        <v>4.582665387220592</v>
      </c>
    </row>
    <row r="24988" spans="1:8" ht="15" hidden="1" thickBot="1">
      <c r="A24988" s="409">
        <v>202212</v>
      </c>
      <c r="B24988" s="410" t="s">
        <v>1256</v>
      </c>
      <c r="C24988" s="410" t="s">
        <v>791</v>
      </c>
      <c r="D24988" s="411" t="s">
        <v>339</v>
      </c>
      <c r="E24988" s="412">
        <v>812</v>
      </c>
      <c r="F24988" s="413">
        <v>177.16</v>
      </c>
      <c r="G24988" s="414">
        <f t="shared" si="780"/>
        <v>4.5834274102506214</v>
      </c>
      <c r="H24988" s="423">
        <f t="shared" si="781"/>
        <v>4.5834274102506214</v>
      </c>
    </row>
    <row r="24989" spans="1:8" ht="15" hidden="1" thickBot="1">
      <c r="A24989" s="409">
        <v>202212</v>
      </c>
      <c r="B24989" s="410" t="s">
        <v>1257</v>
      </c>
      <c r="C24989" s="410" t="s">
        <v>791</v>
      </c>
      <c r="D24989" s="411" t="s">
        <v>337</v>
      </c>
      <c r="E24989" s="412">
        <v>139370</v>
      </c>
      <c r="F24989" s="413">
        <v>177.16</v>
      </c>
      <c r="G24989" s="414">
        <f t="shared" si="780"/>
        <v>786.68999774215399</v>
      </c>
      <c r="H24989" s="423">
        <f t="shared" si="781"/>
        <v>3.9334499887107701</v>
      </c>
    </row>
    <row r="24990" spans="1:8" ht="15" hidden="1" thickBot="1">
      <c r="A24990" s="409">
        <v>202212</v>
      </c>
      <c r="B24990" s="410" t="s">
        <v>1258</v>
      </c>
      <c r="C24990" s="410" t="s">
        <v>791</v>
      </c>
      <c r="D24990" s="411" t="s">
        <v>337</v>
      </c>
      <c r="E24990" s="412">
        <v>154128</v>
      </c>
      <c r="F24990" s="413">
        <v>177.16</v>
      </c>
      <c r="G24990" s="414">
        <f t="shared" si="780"/>
        <v>869.99322646195526</v>
      </c>
      <c r="H24990" s="423">
        <f t="shared" si="781"/>
        <v>4.3499661323097767</v>
      </c>
    </row>
    <row r="24991" spans="1:8" ht="15" hidden="1" thickBot="1">
      <c r="A24991" s="409">
        <v>202212</v>
      </c>
      <c r="B24991" s="410" t="s">
        <v>1259</v>
      </c>
      <c r="C24991" s="410" t="s">
        <v>791</v>
      </c>
      <c r="D24991" s="411" t="s">
        <v>339</v>
      </c>
      <c r="E24991" s="412">
        <v>771</v>
      </c>
      <c r="F24991" s="413">
        <v>177.16</v>
      </c>
      <c r="G24991" s="414">
        <f t="shared" si="780"/>
        <v>4.3519981937231877</v>
      </c>
      <c r="H24991" s="423">
        <f t="shared" si="781"/>
        <v>4.3519981937231877</v>
      </c>
    </row>
    <row r="24992" spans="1:8" ht="15" hidden="1" thickBot="1">
      <c r="A24992" s="409">
        <v>202212</v>
      </c>
      <c r="B24992" s="410" t="s">
        <v>1260</v>
      </c>
      <c r="C24992" s="410" t="s">
        <v>791</v>
      </c>
      <c r="D24992" s="411" t="s">
        <v>337</v>
      </c>
      <c r="E24992" s="412">
        <v>136924</v>
      </c>
      <c r="F24992" s="413">
        <v>177.16</v>
      </c>
      <c r="G24992" s="414">
        <f t="shared" si="780"/>
        <v>772.88326936102965</v>
      </c>
      <c r="H24992" s="423">
        <f t="shared" si="781"/>
        <v>3.8644163468051485</v>
      </c>
    </row>
    <row r="24993" spans="1:8" ht="15" hidden="1" thickBot="1">
      <c r="A24993" s="409">
        <v>202212</v>
      </c>
      <c r="B24993" s="410" t="s">
        <v>1261</v>
      </c>
      <c r="C24993" s="410" t="s">
        <v>791</v>
      </c>
      <c r="D24993" s="411" t="s">
        <v>337</v>
      </c>
      <c r="E24993" s="412">
        <v>167422</v>
      </c>
      <c r="F24993" s="413">
        <v>177.16</v>
      </c>
      <c r="G24993" s="414">
        <f t="shared" si="780"/>
        <v>945.03273876721607</v>
      </c>
      <c r="H24993" s="423">
        <f t="shared" si="781"/>
        <v>4.7251636938360804</v>
      </c>
    </row>
    <row r="24994" spans="1:8" ht="15" hidden="1" thickBot="1">
      <c r="A24994" s="409">
        <v>202212</v>
      </c>
      <c r="B24994" s="410" t="s">
        <v>1262</v>
      </c>
      <c r="C24994" s="410" t="s">
        <v>791</v>
      </c>
      <c r="D24994" s="411" t="s">
        <v>339</v>
      </c>
      <c r="E24994" s="412">
        <v>837</v>
      </c>
      <c r="F24994" s="413">
        <v>177.16</v>
      </c>
      <c r="G24994" s="414">
        <f t="shared" si="780"/>
        <v>4.7245427861819822</v>
      </c>
      <c r="H24994" s="423">
        <f t="shared" si="781"/>
        <v>4.7245427861819822</v>
      </c>
    </row>
    <row r="24995" spans="1:8" ht="15" hidden="1" thickBot="1">
      <c r="A24995" s="409">
        <v>202212</v>
      </c>
      <c r="B24995" s="410" t="s">
        <v>1263</v>
      </c>
      <c r="C24995" s="410" t="s">
        <v>791</v>
      </c>
      <c r="D24995" s="411" t="s">
        <v>337</v>
      </c>
      <c r="E24995" s="412">
        <v>132439</v>
      </c>
      <c r="F24995" s="413">
        <v>177.16</v>
      </c>
      <c r="G24995" s="414">
        <f t="shared" si="780"/>
        <v>747.56717091894336</v>
      </c>
      <c r="H24995" s="423">
        <f t="shared" si="781"/>
        <v>3.7378358545947168</v>
      </c>
    </row>
    <row r="24996" spans="1:8" ht="15" hidden="1" thickBot="1">
      <c r="A24996" s="409">
        <v>202212</v>
      </c>
      <c r="B24996" s="410" t="s">
        <v>1264</v>
      </c>
      <c r="C24996" s="410" t="s">
        <v>791</v>
      </c>
      <c r="D24996" s="411" t="s">
        <v>339</v>
      </c>
      <c r="E24996" s="412">
        <v>662</v>
      </c>
      <c r="F24996" s="413">
        <v>177.16</v>
      </c>
      <c r="G24996" s="414">
        <f t="shared" si="780"/>
        <v>3.7367351546624521</v>
      </c>
      <c r="H24996" s="423">
        <f t="shared" si="781"/>
        <v>3.7367351546624521</v>
      </c>
    </row>
    <row r="24997" spans="1:8" ht="15" hidden="1" thickBot="1">
      <c r="A24997" s="409">
        <v>202212</v>
      </c>
      <c r="B24997" s="410" t="s">
        <v>1265</v>
      </c>
      <c r="C24997" s="410" t="s">
        <v>791</v>
      </c>
      <c r="D24997" s="411" t="s">
        <v>337</v>
      </c>
      <c r="E24997" s="412">
        <v>167812</v>
      </c>
      <c r="F24997" s="413">
        <v>177.16</v>
      </c>
      <c r="G24997" s="414">
        <f t="shared" si="780"/>
        <v>947.23413863174528</v>
      </c>
      <c r="H24997" s="423">
        <f t="shared" si="781"/>
        <v>4.7361706931587264</v>
      </c>
    </row>
    <row r="24998" spans="1:8" ht="15" hidden="1" thickBot="1">
      <c r="A24998" s="409">
        <v>202212</v>
      </c>
      <c r="B24998" s="410" t="s">
        <v>1266</v>
      </c>
      <c r="C24998" s="410" t="s">
        <v>2661</v>
      </c>
      <c r="D24998" s="411" t="s">
        <v>339</v>
      </c>
      <c r="E24998" s="412">
        <v>839</v>
      </c>
      <c r="F24998" s="413">
        <v>177.16</v>
      </c>
      <c r="G24998" s="414">
        <f t="shared" si="780"/>
        <v>4.7358320162564915</v>
      </c>
      <c r="H24998" s="423">
        <f t="shared" si="781"/>
        <v>4.7358320162564915</v>
      </c>
    </row>
    <row r="24999" spans="1:8" ht="15" hidden="1" thickBot="1">
      <c r="A24999" s="409">
        <v>202212</v>
      </c>
      <c r="B24999" s="410" t="s">
        <v>1267</v>
      </c>
      <c r="C24999" s="410" t="s">
        <v>791</v>
      </c>
      <c r="D24999" s="411" t="s">
        <v>337</v>
      </c>
      <c r="E24999" s="412">
        <v>16443</v>
      </c>
      <c r="F24999" s="413">
        <v>177.16</v>
      </c>
      <c r="G24999" s="414">
        <f t="shared" si="780"/>
        <v>92.814405057575073</v>
      </c>
      <c r="H24999" s="423">
        <f t="shared" si="781"/>
        <v>0.46407202528787539</v>
      </c>
    </row>
    <row r="25000" spans="1:8" ht="15" hidden="1" thickBot="1">
      <c r="A25000" s="409">
        <v>202212</v>
      </c>
      <c r="B25000" s="410" t="s">
        <v>1268</v>
      </c>
      <c r="C25000" s="410" t="s">
        <v>791</v>
      </c>
      <c r="D25000" s="411" t="s">
        <v>339</v>
      </c>
      <c r="E25000" s="412">
        <v>82.14</v>
      </c>
      <c r="F25000" s="413">
        <v>177.16</v>
      </c>
      <c r="G25000" s="414">
        <f t="shared" si="780"/>
        <v>0.46364867916008129</v>
      </c>
      <c r="H25000" s="423">
        <f t="shared" si="781"/>
        <v>0.46364867916008129</v>
      </c>
    </row>
    <row r="25001" spans="1:8" ht="15" hidden="1" thickBot="1">
      <c r="A25001" s="409">
        <v>202212</v>
      </c>
      <c r="B25001" s="410" t="s">
        <v>1269</v>
      </c>
      <c r="C25001" s="410" t="s">
        <v>791</v>
      </c>
      <c r="D25001" s="411" t="s">
        <v>337</v>
      </c>
      <c r="E25001" s="412">
        <v>20955</v>
      </c>
      <c r="F25001" s="413">
        <v>177.16</v>
      </c>
      <c r="G25001" s="414">
        <f t="shared" si="780"/>
        <v>118.28290810566719</v>
      </c>
      <c r="H25001" s="423">
        <f t="shared" si="781"/>
        <v>0.59141454052833597</v>
      </c>
    </row>
    <row r="25002" spans="1:8" ht="15" hidden="1" thickBot="1">
      <c r="A25002" s="409">
        <v>202212</v>
      </c>
      <c r="B25002" s="410" t="s">
        <v>1270</v>
      </c>
      <c r="C25002" s="410" t="s">
        <v>791</v>
      </c>
      <c r="D25002" s="411" t="s">
        <v>339</v>
      </c>
      <c r="E25002" s="412">
        <v>105</v>
      </c>
      <c r="F25002" s="413">
        <v>177.16</v>
      </c>
      <c r="G25002" s="414">
        <f t="shared" si="780"/>
        <v>0.59268457891171822</v>
      </c>
      <c r="H25002" s="423">
        <f t="shared" si="781"/>
        <v>0.59268457891171822</v>
      </c>
    </row>
    <row r="25003" spans="1:8" ht="15" hidden="1" thickBot="1">
      <c r="A25003" s="409">
        <v>202212</v>
      </c>
      <c r="B25003" s="410" t="s">
        <v>1271</v>
      </c>
      <c r="C25003" s="410" t="s">
        <v>791</v>
      </c>
      <c r="D25003" s="411" t="s">
        <v>337</v>
      </c>
      <c r="E25003" s="412">
        <v>134986.41</v>
      </c>
      <c r="F25003" s="413">
        <v>177.16</v>
      </c>
      <c r="G25003" s="414">
        <f t="shared" si="780"/>
        <v>761.94631971099579</v>
      </c>
      <c r="H25003" s="423">
        <f t="shared" si="781"/>
        <v>3.8097315985549791</v>
      </c>
    </row>
    <row r="25004" spans="1:8" ht="15" hidden="1" thickBot="1">
      <c r="A25004" s="409">
        <v>202212</v>
      </c>
      <c r="B25004" s="410" t="s">
        <v>1272</v>
      </c>
      <c r="C25004" s="410" t="s">
        <v>791</v>
      </c>
      <c r="D25004" s="411" t="s">
        <v>339</v>
      </c>
      <c r="E25004" s="412">
        <v>675</v>
      </c>
      <c r="F25004" s="413">
        <v>177.16</v>
      </c>
      <c r="G25004" s="414">
        <f t="shared" si="780"/>
        <v>3.8101151501467601</v>
      </c>
      <c r="H25004" s="423">
        <f t="shared" si="781"/>
        <v>3.8101151501467601</v>
      </c>
    </row>
    <row r="25005" spans="1:8" ht="15" hidden="1" thickBot="1">
      <c r="A25005" s="409">
        <v>202212</v>
      </c>
      <c r="B25005" s="410" t="s">
        <v>1273</v>
      </c>
      <c r="C25005" s="410" t="s">
        <v>791</v>
      </c>
      <c r="D25005" s="411" t="s">
        <v>374</v>
      </c>
      <c r="E25005" s="412">
        <v>0.01</v>
      </c>
      <c r="F25005" s="413">
        <v>177.16</v>
      </c>
      <c r="G25005" s="414">
        <f t="shared" si="780"/>
        <v>5.6446150372544597E-5</v>
      </c>
      <c r="H25005" s="423" t="str">
        <f t="shared" si="781"/>
        <v>VER</v>
      </c>
    </row>
    <row r="25006" spans="1:8" ht="15" hidden="1" thickBot="1">
      <c r="A25006" s="409">
        <v>202212</v>
      </c>
      <c r="B25006" s="410" t="s">
        <v>1274</v>
      </c>
      <c r="C25006" s="410" t="s">
        <v>791</v>
      </c>
      <c r="D25006" s="411" t="s">
        <v>374</v>
      </c>
      <c r="E25006" s="412">
        <v>0.01</v>
      </c>
      <c r="F25006" s="413">
        <v>177.16</v>
      </c>
      <c r="G25006" s="414">
        <f t="shared" si="780"/>
        <v>5.6446150372544597E-5</v>
      </c>
      <c r="H25006" s="423" t="str">
        <f t="shared" si="781"/>
        <v>VER</v>
      </c>
    </row>
    <row r="25007" spans="1:8" ht="15" hidden="1" thickBot="1">
      <c r="A25007" s="409">
        <v>202212</v>
      </c>
      <c r="B25007" s="410" t="s">
        <v>1275</v>
      </c>
      <c r="C25007" s="410" t="s">
        <v>791</v>
      </c>
      <c r="D25007" s="411" t="s">
        <v>374</v>
      </c>
      <c r="E25007" s="412">
        <v>0.01</v>
      </c>
      <c r="F25007" s="413">
        <v>177.16</v>
      </c>
      <c r="G25007" s="414">
        <f t="shared" si="780"/>
        <v>5.6446150372544597E-5</v>
      </c>
      <c r="H25007" s="423" t="str">
        <f t="shared" si="781"/>
        <v>VER</v>
      </c>
    </row>
    <row r="25008" spans="1:8" ht="15" hidden="1" thickBot="1">
      <c r="A25008" s="409">
        <v>202212</v>
      </c>
      <c r="B25008" s="410" t="s">
        <v>1276</v>
      </c>
      <c r="C25008" s="410" t="s">
        <v>791</v>
      </c>
      <c r="D25008" s="411" t="s">
        <v>374</v>
      </c>
      <c r="E25008" s="412">
        <v>0.01</v>
      </c>
      <c r="F25008" s="413">
        <v>177.16</v>
      </c>
      <c r="G25008" s="414">
        <f t="shared" si="780"/>
        <v>5.6446150372544597E-5</v>
      </c>
      <c r="H25008" s="423" t="str">
        <f t="shared" si="781"/>
        <v>VER</v>
      </c>
    </row>
    <row r="25009" spans="1:8" ht="15" hidden="1" thickBot="1">
      <c r="A25009" s="409">
        <v>202212</v>
      </c>
      <c r="B25009" s="410" t="s">
        <v>1277</v>
      </c>
      <c r="C25009" s="410" t="s">
        <v>791</v>
      </c>
      <c r="D25009" s="411" t="s">
        <v>374</v>
      </c>
      <c r="E25009" s="412">
        <v>0.01</v>
      </c>
      <c r="F25009" s="413">
        <v>177.16</v>
      </c>
      <c r="G25009" s="414">
        <f t="shared" si="780"/>
        <v>5.6446150372544597E-5</v>
      </c>
      <c r="H25009" s="423" t="str">
        <f t="shared" si="781"/>
        <v>VER</v>
      </c>
    </row>
    <row r="25010" spans="1:8" ht="15" hidden="1" thickBot="1">
      <c r="A25010" s="409">
        <v>202212</v>
      </c>
      <c r="B25010" s="410" t="s">
        <v>1278</v>
      </c>
      <c r="C25010" s="410" t="s">
        <v>791</v>
      </c>
      <c r="D25010" s="411" t="s">
        <v>374</v>
      </c>
      <c r="E25010" s="412">
        <v>0.01</v>
      </c>
      <c r="F25010" s="413">
        <v>177.16</v>
      </c>
      <c r="G25010" s="414">
        <f t="shared" si="780"/>
        <v>5.6446150372544597E-5</v>
      </c>
      <c r="H25010" s="423" t="str">
        <f t="shared" si="781"/>
        <v>VER</v>
      </c>
    </row>
    <row r="25011" spans="1:8" ht="15" hidden="1" thickBot="1">
      <c r="A25011" s="409">
        <v>202212</v>
      </c>
      <c r="B25011" s="410" t="s">
        <v>1279</v>
      </c>
      <c r="C25011" s="410" t="s">
        <v>791</v>
      </c>
      <c r="D25011" s="411" t="s">
        <v>374</v>
      </c>
      <c r="E25011" s="412">
        <v>0.01</v>
      </c>
      <c r="F25011" s="413">
        <v>177.16</v>
      </c>
      <c r="G25011" s="414">
        <f t="shared" si="780"/>
        <v>5.6446150372544597E-5</v>
      </c>
      <c r="H25011" s="423" t="str">
        <f t="shared" si="781"/>
        <v>VER</v>
      </c>
    </row>
    <row r="25012" spans="1:8" ht="15" hidden="1" thickBot="1">
      <c r="A25012" s="409">
        <v>202212</v>
      </c>
      <c r="B25012" s="410" t="s">
        <v>1280</v>
      </c>
      <c r="C25012" s="410" t="s">
        <v>791</v>
      </c>
      <c r="D25012" s="411" t="s">
        <v>374</v>
      </c>
      <c r="E25012" s="412">
        <v>0.01</v>
      </c>
      <c r="F25012" s="413">
        <v>177.16</v>
      </c>
      <c r="G25012" s="414">
        <f t="shared" si="780"/>
        <v>5.6446150372544597E-5</v>
      </c>
      <c r="H25012" s="423" t="str">
        <f t="shared" si="781"/>
        <v>VER</v>
      </c>
    </row>
    <row r="25013" spans="1:8" ht="15" hidden="1" thickBot="1">
      <c r="A25013" s="409">
        <v>202212</v>
      </c>
      <c r="B25013" s="410" t="s">
        <v>1281</v>
      </c>
      <c r="C25013" s="410" t="s">
        <v>791</v>
      </c>
      <c r="D25013" s="411" t="s">
        <v>374</v>
      </c>
      <c r="E25013" s="412">
        <v>0.01</v>
      </c>
      <c r="F25013" s="413">
        <v>177.16</v>
      </c>
      <c r="G25013" s="414">
        <f t="shared" si="780"/>
        <v>5.6446150372544597E-5</v>
      </c>
      <c r="H25013" s="423" t="str">
        <f t="shared" si="781"/>
        <v>VER</v>
      </c>
    </row>
    <row r="25014" spans="1:8" ht="15" hidden="1" thickBot="1">
      <c r="A25014" s="409">
        <v>202212</v>
      </c>
      <c r="B25014" s="410" t="s">
        <v>1282</v>
      </c>
      <c r="C25014" s="410" t="s">
        <v>791</v>
      </c>
      <c r="D25014" s="411" t="s">
        <v>374</v>
      </c>
      <c r="E25014" s="412">
        <v>0.01</v>
      </c>
      <c r="F25014" s="413">
        <v>177.16</v>
      </c>
      <c r="G25014" s="414">
        <f t="shared" si="780"/>
        <v>5.6446150372544597E-5</v>
      </c>
      <c r="H25014" s="423" t="str">
        <f t="shared" si="781"/>
        <v>VER</v>
      </c>
    </row>
    <row r="25015" spans="1:8" ht="15" hidden="1" thickBot="1">
      <c r="A25015" s="409">
        <v>202212</v>
      </c>
      <c r="B25015" s="410" t="s">
        <v>1283</v>
      </c>
      <c r="C25015" s="410" t="s">
        <v>791</v>
      </c>
      <c r="D25015" s="411" t="s">
        <v>374</v>
      </c>
      <c r="E25015" s="412">
        <v>0.01</v>
      </c>
      <c r="F25015" s="413">
        <v>177.16</v>
      </c>
      <c r="G25015" s="414">
        <f t="shared" si="780"/>
        <v>5.6446150372544597E-5</v>
      </c>
      <c r="H25015" s="423" t="str">
        <f t="shared" si="781"/>
        <v>VER</v>
      </c>
    </row>
    <row r="25016" spans="1:8" ht="15" hidden="1" thickBot="1">
      <c r="A25016" s="409">
        <v>202212</v>
      </c>
      <c r="B25016" s="410" t="s">
        <v>1284</v>
      </c>
      <c r="C25016" s="410" t="s">
        <v>791</v>
      </c>
      <c r="D25016" s="411" t="s">
        <v>374</v>
      </c>
      <c r="E25016" s="412">
        <v>0.01</v>
      </c>
      <c r="F25016" s="413">
        <v>177.16</v>
      </c>
      <c r="G25016" s="414">
        <f t="shared" si="780"/>
        <v>5.6446150372544597E-5</v>
      </c>
      <c r="H25016" s="423" t="str">
        <f t="shared" si="781"/>
        <v>VER</v>
      </c>
    </row>
    <row r="25017" spans="1:8" ht="15" hidden="1" thickBot="1">
      <c r="A25017" s="409">
        <v>202212</v>
      </c>
      <c r="B25017" s="410" t="s">
        <v>1285</v>
      </c>
      <c r="C25017" s="410" t="s">
        <v>791</v>
      </c>
      <c r="D25017" s="411" t="s">
        <v>374</v>
      </c>
      <c r="E25017" s="412">
        <v>0.01</v>
      </c>
      <c r="F25017" s="413">
        <v>177.16</v>
      </c>
      <c r="G25017" s="414">
        <f t="shared" si="780"/>
        <v>5.6446150372544597E-5</v>
      </c>
      <c r="H25017" s="423" t="str">
        <f t="shared" si="781"/>
        <v>VER</v>
      </c>
    </row>
    <row r="25018" spans="1:8" ht="15" hidden="1" thickBot="1">
      <c r="A25018" s="409">
        <v>202212</v>
      </c>
      <c r="B25018" s="410" t="s">
        <v>1286</v>
      </c>
      <c r="C25018" s="410" t="s">
        <v>791</v>
      </c>
      <c r="D25018" s="411" t="s">
        <v>374</v>
      </c>
      <c r="E25018" s="412">
        <v>0.01</v>
      </c>
      <c r="F25018" s="413">
        <v>177.16</v>
      </c>
      <c r="G25018" s="414">
        <f t="shared" si="780"/>
        <v>5.6446150372544597E-5</v>
      </c>
      <c r="H25018" s="423" t="str">
        <f t="shared" si="781"/>
        <v>VER</v>
      </c>
    </row>
    <row r="25019" spans="1:8" ht="15" hidden="1" thickBot="1">
      <c r="A25019" s="409">
        <v>202212</v>
      </c>
      <c r="B25019" s="410" t="s">
        <v>1287</v>
      </c>
      <c r="C25019" s="410" t="s">
        <v>791</v>
      </c>
      <c r="D25019" s="411" t="s">
        <v>337</v>
      </c>
      <c r="E25019" s="412">
        <v>144484</v>
      </c>
      <c r="F25019" s="413">
        <v>177.16</v>
      </c>
      <c r="G25019" s="414">
        <f t="shared" si="780"/>
        <v>815.55655904267326</v>
      </c>
      <c r="H25019" s="423">
        <f t="shared" si="781"/>
        <v>4.0777827952133663</v>
      </c>
    </row>
    <row r="25020" spans="1:8" ht="15" hidden="1" thickBot="1">
      <c r="A25020" s="409">
        <v>202212</v>
      </c>
      <c r="B25020" s="410" t="s">
        <v>1288</v>
      </c>
      <c r="C25020" s="410" t="s">
        <v>2661</v>
      </c>
      <c r="D25020" s="411" t="s">
        <v>339</v>
      </c>
      <c r="E25020" s="412">
        <v>722</v>
      </c>
      <c r="F25020" s="413">
        <v>177.16</v>
      </c>
      <c r="G25020" s="414">
        <f t="shared" si="780"/>
        <v>4.0754120568977195</v>
      </c>
      <c r="H25020" s="423">
        <f t="shared" si="781"/>
        <v>4.0754120568977195</v>
      </c>
    </row>
    <row r="25021" spans="1:8" ht="15" hidden="1" thickBot="1">
      <c r="A25021" s="409">
        <v>202212</v>
      </c>
      <c r="B25021" s="410" t="s">
        <v>1289</v>
      </c>
      <c r="C25021" s="410" t="s">
        <v>2666</v>
      </c>
      <c r="D25021" s="411" t="s">
        <v>337</v>
      </c>
      <c r="E25021" s="412">
        <v>84023</v>
      </c>
      <c r="F25021" s="413">
        <v>177.16</v>
      </c>
      <c r="G25021" s="414">
        <f t="shared" si="780"/>
        <v>474.27748927523146</v>
      </c>
      <c r="H25021" s="423">
        <f t="shared" si="781"/>
        <v>2.3713874463761573</v>
      </c>
    </row>
    <row r="25022" spans="1:8" ht="15" hidden="1" thickBot="1">
      <c r="A25022" s="409">
        <v>202212</v>
      </c>
      <c r="B25022" s="410" t="s">
        <v>1290</v>
      </c>
      <c r="C25022" s="410" t="s">
        <v>791</v>
      </c>
      <c r="D25022" s="411" t="s">
        <v>339</v>
      </c>
      <c r="E25022" s="412">
        <v>420</v>
      </c>
      <c r="F25022" s="413">
        <v>177.16</v>
      </c>
      <c r="G25022" s="414">
        <f t="shared" si="780"/>
        <v>2.3707383156468729</v>
      </c>
      <c r="H25022" s="423">
        <f t="shared" si="781"/>
        <v>2.3707383156468729</v>
      </c>
    </row>
    <row r="25023" spans="1:8" ht="15" hidden="1" thickBot="1">
      <c r="A25023" s="409">
        <v>202212</v>
      </c>
      <c r="B25023" s="410" t="s">
        <v>1291</v>
      </c>
      <c r="C25023" s="410" t="s">
        <v>791</v>
      </c>
      <c r="D25023" s="411" t="s">
        <v>337</v>
      </c>
      <c r="E25023" s="412">
        <v>87161</v>
      </c>
      <c r="F25023" s="413">
        <v>177.16</v>
      </c>
      <c r="G25023" s="414">
        <f t="shared" si="780"/>
        <v>491.99029126213594</v>
      </c>
      <c r="H25023" s="423">
        <f t="shared" si="781"/>
        <v>2.4599514563106797</v>
      </c>
    </row>
    <row r="25024" spans="1:8" ht="15" hidden="1" thickBot="1">
      <c r="A25024" s="409">
        <v>202212</v>
      </c>
      <c r="B25024" s="410" t="s">
        <v>1292</v>
      </c>
      <c r="C25024" s="410" t="s">
        <v>2667</v>
      </c>
      <c r="D25024" s="411" t="s">
        <v>339</v>
      </c>
      <c r="E25024" s="412">
        <v>436</v>
      </c>
      <c r="F25024" s="413">
        <v>177.16</v>
      </c>
      <c r="G25024" s="414">
        <f t="shared" si="780"/>
        <v>2.4610521562429444</v>
      </c>
      <c r="H25024" s="423">
        <f t="shared" si="781"/>
        <v>2.4610521562429444</v>
      </c>
    </row>
    <row r="25025" spans="1:8" ht="15" hidden="1" thickBot="1">
      <c r="A25025" s="409">
        <v>202212</v>
      </c>
      <c r="B25025" s="410" t="s">
        <v>1293</v>
      </c>
      <c r="C25025" s="410" t="s">
        <v>791</v>
      </c>
      <c r="D25025" s="411" t="s">
        <v>337</v>
      </c>
      <c r="E25025" s="412">
        <v>147329</v>
      </c>
      <c r="F25025" s="413">
        <v>177.16</v>
      </c>
      <c r="G25025" s="414">
        <f t="shared" si="780"/>
        <v>831.61548882366219</v>
      </c>
      <c r="H25025" s="423">
        <f t="shared" si="781"/>
        <v>4.1580774441183106</v>
      </c>
    </row>
    <row r="25026" spans="1:8" ht="15" hidden="1" thickBot="1">
      <c r="A25026" s="409">
        <v>202212</v>
      </c>
      <c r="B25026" s="410" t="s">
        <v>1294</v>
      </c>
      <c r="C25026" s="410" t="s">
        <v>791</v>
      </c>
      <c r="D25026" s="411" t="s">
        <v>339</v>
      </c>
      <c r="E25026" s="412">
        <v>737</v>
      </c>
      <c r="F25026" s="413">
        <v>177.16</v>
      </c>
      <c r="G25026" s="414">
        <f t="shared" ref="G25026:G25089" si="782">+E25026/F25026</f>
        <v>4.1600812824565363</v>
      </c>
      <c r="H25026" s="423">
        <f t="shared" ref="H25026:H25089" si="783">IF(D25026="TB",G25026/200,IF(D25026="LT",G25026,"VER"))</f>
        <v>4.1600812824565363</v>
      </c>
    </row>
    <row r="25027" spans="1:8" ht="15" hidden="1" thickBot="1">
      <c r="A25027" s="409">
        <v>202212</v>
      </c>
      <c r="B25027" s="410" t="s">
        <v>1295</v>
      </c>
      <c r="C25027" s="410" t="s">
        <v>791</v>
      </c>
      <c r="D25027" s="411" t="s">
        <v>337</v>
      </c>
      <c r="E25027" s="412">
        <v>115064</v>
      </c>
      <c r="F25027" s="413">
        <v>177.16</v>
      </c>
      <c r="G25027" s="414">
        <f t="shared" si="782"/>
        <v>649.4919846466471</v>
      </c>
      <c r="H25027" s="423">
        <f t="shared" si="783"/>
        <v>3.2474599232332353</v>
      </c>
    </row>
    <row r="25028" spans="1:8" ht="15" hidden="1" thickBot="1">
      <c r="A25028" s="409">
        <v>202212</v>
      </c>
      <c r="B25028" s="410" t="s">
        <v>1296</v>
      </c>
      <c r="C25028" s="410" t="s">
        <v>791</v>
      </c>
      <c r="D25028" s="411" t="s">
        <v>337</v>
      </c>
      <c r="E25028" s="412">
        <v>114372</v>
      </c>
      <c r="F25028" s="413">
        <v>177.16</v>
      </c>
      <c r="G25028" s="414">
        <f t="shared" si="782"/>
        <v>645.58591104086702</v>
      </c>
      <c r="H25028" s="423">
        <f t="shared" si="783"/>
        <v>3.227929555204335</v>
      </c>
    </row>
    <row r="25029" spans="1:8" ht="15" hidden="1" thickBot="1">
      <c r="A25029" s="409">
        <v>202212</v>
      </c>
      <c r="B25029" s="410" t="s">
        <v>1297</v>
      </c>
      <c r="C25029" s="410" t="s">
        <v>791</v>
      </c>
      <c r="D25029" s="411" t="s">
        <v>337</v>
      </c>
      <c r="E25029" s="412">
        <v>99504</v>
      </c>
      <c r="F25029" s="413">
        <v>177.16</v>
      </c>
      <c r="G25029" s="414">
        <f t="shared" si="782"/>
        <v>561.66177466696774</v>
      </c>
      <c r="H25029" s="423">
        <f t="shared" si="783"/>
        <v>2.8083088733348389</v>
      </c>
    </row>
    <row r="25030" spans="1:8" ht="15" hidden="1" thickBot="1">
      <c r="A25030" s="409">
        <v>202212</v>
      </c>
      <c r="B25030" s="410" t="s">
        <v>1298</v>
      </c>
      <c r="C25030" s="410" t="s">
        <v>791</v>
      </c>
      <c r="D25030" s="411" t="s">
        <v>337</v>
      </c>
      <c r="E25030" s="412">
        <v>135039</v>
      </c>
      <c r="F25030" s="413">
        <v>177.16</v>
      </c>
      <c r="G25030" s="414">
        <f t="shared" si="782"/>
        <v>762.24317001580494</v>
      </c>
      <c r="H25030" s="423">
        <f t="shared" si="783"/>
        <v>3.8112158500790247</v>
      </c>
    </row>
    <row r="25031" spans="1:8" ht="15" hidden="1" thickBot="1">
      <c r="A25031" s="409">
        <v>202212</v>
      </c>
      <c r="B25031" s="410" t="s">
        <v>1299</v>
      </c>
      <c r="C25031" s="410" t="s">
        <v>791</v>
      </c>
      <c r="D25031" s="411" t="s">
        <v>337</v>
      </c>
      <c r="E25031" s="412">
        <v>129956</v>
      </c>
      <c r="F25031" s="413">
        <v>177.16</v>
      </c>
      <c r="G25031" s="414">
        <f t="shared" si="782"/>
        <v>733.55159178144049</v>
      </c>
      <c r="H25031" s="423">
        <f t="shared" si="783"/>
        <v>3.6677579589072025</v>
      </c>
    </row>
    <row r="25032" spans="1:8" ht="15" hidden="1" thickBot="1">
      <c r="A25032" s="409">
        <v>202212</v>
      </c>
      <c r="B25032" s="410" t="s">
        <v>1300</v>
      </c>
      <c r="C25032" s="410" t="s">
        <v>791</v>
      </c>
      <c r="D25032" s="411" t="s">
        <v>337</v>
      </c>
      <c r="E25032" s="412">
        <v>121199</v>
      </c>
      <c r="F25032" s="413">
        <v>177.16</v>
      </c>
      <c r="G25032" s="414">
        <f t="shared" si="782"/>
        <v>684.12169790020323</v>
      </c>
      <c r="H25032" s="423">
        <f t="shared" si="783"/>
        <v>3.4206084895010163</v>
      </c>
    </row>
    <row r="25033" spans="1:8" ht="15" hidden="1" thickBot="1">
      <c r="A25033" s="409">
        <v>202212</v>
      </c>
      <c r="B25033" s="410" t="s">
        <v>1301</v>
      </c>
      <c r="C25033" s="410" t="s">
        <v>791</v>
      </c>
      <c r="D25033" s="411" t="s">
        <v>337</v>
      </c>
      <c r="E25033" s="412">
        <v>173035</v>
      </c>
      <c r="F25033" s="413">
        <v>177.16</v>
      </c>
      <c r="G25033" s="414">
        <f t="shared" si="782"/>
        <v>976.71596297132533</v>
      </c>
      <c r="H25033" s="423">
        <f t="shared" si="783"/>
        <v>4.8835798148566267</v>
      </c>
    </row>
    <row r="25034" spans="1:8" ht="15" hidden="1" thickBot="1">
      <c r="A25034" s="409">
        <v>202212</v>
      </c>
      <c r="B25034" s="410" t="s">
        <v>1302</v>
      </c>
      <c r="C25034" s="410" t="s">
        <v>791</v>
      </c>
      <c r="D25034" s="411" t="s">
        <v>337</v>
      </c>
      <c r="E25034" s="412">
        <v>134078</v>
      </c>
      <c r="F25034" s="413">
        <v>177.16</v>
      </c>
      <c r="G25034" s="414">
        <f t="shared" si="782"/>
        <v>756.81869496500337</v>
      </c>
      <c r="H25034" s="423">
        <f t="shared" si="783"/>
        <v>3.784093474825017</v>
      </c>
    </row>
    <row r="25035" spans="1:8" ht="15" hidden="1" thickBot="1">
      <c r="A25035" s="409">
        <v>202212</v>
      </c>
      <c r="B25035" s="410" t="s">
        <v>1303</v>
      </c>
      <c r="C25035" s="410" t="s">
        <v>791</v>
      </c>
      <c r="D25035" s="411" t="s">
        <v>337</v>
      </c>
      <c r="E25035" s="412">
        <v>166856</v>
      </c>
      <c r="F25035" s="413">
        <v>177.16</v>
      </c>
      <c r="G25035" s="414">
        <f t="shared" si="782"/>
        <v>941.83788665613008</v>
      </c>
      <c r="H25035" s="423">
        <f t="shared" si="783"/>
        <v>4.7091894332806508</v>
      </c>
    </row>
    <row r="25036" spans="1:8" ht="15" hidden="1" thickBot="1">
      <c r="A25036" s="409">
        <v>202212</v>
      </c>
      <c r="B25036" s="410" t="s">
        <v>1304</v>
      </c>
      <c r="C25036" s="410" t="s">
        <v>791</v>
      </c>
      <c r="D25036" s="411" t="s">
        <v>337</v>
      </c>
      <c r="E25036" s="412">
        <v>155721</v>
      </c>
      <c r="F25036" s="413">
        <v>177.16</v>
      </c>
      <c r="G25036" s="414">
        <f t="shared" si="782"/>
        <v>878.98509821630171</v>
      </c>
      <c r="H25036" s="423">
        <f t="shared" si="783"/>
        <v>4.3949254910815085</v>
      </c>
    </row>
    <row r="25037" spans="1:8" ht="15" hidden="1" thickBot="1">
      <c r="A25037" s="409">
        <v>202212</v>
      </c>
      <c r="B25037" s="410" t="s">
        <v>1305</v>
      </c>
      <c r="C25037" s="410" t="s">
        <v>791</v>
      </c>
      <c r="D25037" s="411" t="s">
        <v>337</v>
      </c>
      <c r="E25037" s="412">
        <v>124261</v>
      </c>
      <c r="F25037" s="413">
        <v>177.16</v>
      </c>
      <c r="G25037" s="414">
        <f t="shared" si="782"/>
        <v>701.40550914427638</v>
      </c>
      <c r="H25037" s="423">
        <f t="shared" si="783"/>
        <v>3.5070275457213818</v>
      </c>
    </row>
    <row r="25038" spans="1:8" ht="15" hidden="1" thickBot="1">
      <c r="A25038" s="409">
        <v>202212</v>
      </c>
      <c r="B25038" s="410" t="s">
        <v>1306</v>
      </c>
      <c r="C25038" s="410" t="s">
        <v>791</v>
      </c>
      <c r="D25038" s="411" t="s">
        <v>337</v>
      </c>
      <c r="E25038" s="412">
        <v>113624</v>
      </c>
      <c r="F25038" s="413">
        <v>177.16</v>
      </c>
      <c r="G25038" s="414">
        <f t="shared" si="782"/>
        <v>641.36373899300065</v>
      </c>
      <c r="H25038" s="423">
        <f t="shared" si="783"/>
        <v>3.206818694965003</v>
      </c>
    </row>
    <row r="25039" spans="1:8" ht="15" hidden="1" thickBot="1">
      <c r="A25039" s="409">
        <v>202212</v>
      </c>
      <c r="B25039" s="410" t="s">
        <v>1307</v>
      </c>
      <c r="C25039" s="410" t="s">
        <v>791</v>
      </c>
      <c r="D25039" s="411" t="s">
        <v>337</v>
      </c>
      <c r="E25039" s="412">
        <v>183749</v>
      </c>
      <c r="F25039" s="413">
        <v>177.16</v>
      </c>
      <c r="G25039" s="414">
        <f t="shared" si="782"/>
        <v>1037.1923684804697</v>
      </c>
      <c r="H25039" s="423">
        <f t="shared" si="783"/>
        <v>5.1859618424023486</v>
      </c>
    </row>
    <row r="25040" spans="1:8" ht="15" hidden="1" thickBot="1">
      <c r="A25040" s="409">
        <v>202212</v>
      </c>
      <c r="B25040" s="410" t="s">
        <v>1308</v>
      </c>
      <c r="C25040" s="410" t="s">
        <v>791</v>
      </c>
      <c r="D25040" s="411" t="s">
        <v>337</v>
      </c>
      <c r="E25040" s="412">
        <v>159866</v>
      </c>
      <c r="F25040" s="413">
        <v>177.16</v>
      </c>
      <c r="G25040" s="414">
        <f t="shared" si="782"/>
        <v>902.38202754572137</v>
      </c>
      <c r="H25040" s="423">
        <f t="shared" si="783"/>
        <v>4.5119101377286066</v>
      </c>
    </row>
    <row r="25041" spans="1:8" ht="15" hidden="1" thickBot="1">
      <c r="A25041" s="409">
        <v>202212</v>
      </c>
      <c r="B25041" s="410" t="s">
        <v>1309</v>
      </c>
      <c r="C25041" s="410" t="s">
        <v>791</v>
      </c>
      <c r="D25041" s="411" t="s">
        <v>337</v>
      </c>
      <c r="E25041" s="412">
        <v>183749</v>
      </c>
      <c r="F25041" s="413">
        <v>177.16</v>
      </c>
      <c r="G25041" s="414">
        <f t="shared" si="782"/>
        <v>1037.1923684804697</v>
      </c>
      <c r="H25041" s="423">
        <f t="shared" si="783"/>
        <v>5.1859618424023486</v>
      </c>
    </row>
    <row r="25042" spans="1:8" ht="15" hidden="1" thickBot="1">
      <c r="A25042" s="409">
        <v>202212</v>
      </c>
      <c r="B25042" s="410" t="s">
        <v>1310</v>
      </c>
      <c r="C25042" s="410" t="s">
        <v>791</v>
      </c>
      <c r="D25042" s="411" t="s">
        <v>337</v>
      </c>
      <c r="E25042" s="412">
        <v>149656</v>
      </c>
      <c r="F25042" s="413">
        <v>177.16</v>
      </c>
      <c r="G25042" s="414">
        <f t="shared" si="782"/>
        <v>844.75050801535338</v>
      </c>
      <c r="H25042" s="423">
        <f t="shared" si="783"/>
        <v>4.2237525400767666</v>
      </c>
    </row>
    <row r="25043" spans="1:8" ht="15" hidden="1" thickBot="1">
      <c r="A25043" s="409">
        <v>202212</v>
      </c>
      <c r="B25043" s="410" t="s">
        <v>1311</v>
      </c>
      <c r="C25043" s="410" t="s">
        <v>791</v>
      </c>
      <c r="D25043" s="411" t="s">
        <v>337</v>
      </c>
      <c r="E25043" s="412">
        <v>148348</v>
      </c>
      <c r="F25043" s="413">
        <v>177.16</v>
      </c>
      <c r="G25043" s="414">
        <f t="shared" si="782"/>
        <v>837.36735154662449</v>
      </c>
      <c r="H25043" s="423">
        <f t="shared" si="783"/>
        <v>4.186836757733122</v>
      </c>
    </row>
    <row r="25044" spans="1:8" ht="15" hidden="1" thickBot="1">
      <c r="A25044" s="409">
        <v>202212</v>
      </c>
      <c r="B25044" s="410" t="s">
        <v>1312</v>
      </c>
      <c r="C25044" s="410" t="s">
        <v>791</v>
      </c>
      <c r="D25044" s="411" t="s">
        <v>337</v>
      </c>
      <c r="E25044" s="412">
        <v>180996</v>
      </c>
      <c r="F25044" s="413">
        <v>177.16</v>
      </c>
      <c r="G25044" s="414">
        <f t="shared" si="782"/>
        <v>1021.6527432829081</v>
      </c>
      <c r="H25044" s="423">
        <f t="shared" si="783"/>
        <v>5.1082637164145401</v>
      </c>
    </row>
    <row r="25045" spans="1:8" ht="15" hidden="1" thickBot="1">
      <c r="A25045" s="409">
        <v>202212</v>
      </c>
      <c r="B25045" s="410" t="s">
        <v>1313</v>
      </c>
      <c r="C25045" s="410" t="s">
        <v>791</v>
      </c>
      <c r="D25045" s="411" t="s">
        <v>337</v>
      </c>
      <c r="E25045" s="412">
        <v>116580</v>
      </c>
      <c r="F25045" s="413">
        <v>177.16</v>
      </c>
      <c r="G25045" s="414">
        <f t="shared" si="782"/>
        <v>658.04922104312482</v>
      </c>
      <c r="H25045" s="423">
        <f t="shared" si="783"/>
        <v>3.290246105215624</v>
      </c>
    </row>
    <row r="25046" spans="1:8" ht="15" hidden="1" thickBot="1">
      <c r="A25046" s="409">
        <v>202212</v>
      </c>
      <c r="B25046" s="410" t="s">
        <v>1314</v>
      </c>
      <c r="C25046" s="410" t="s">
        <v>791</v>
      </c>
      <c r="D25046" s="411" t="s">
        <v>337</v>
      </c>
      <c r="E25046" s="412">
        <v>154373</v>
      </c>
      <c r="F25046" s="413">
        <v>177.16</v>
      </c>
      <c r="G25046" s="414">
        <f t="shared" si="782"/>
        <v>871.37615714608262</v>
      </c>
      <c r="H25046" s="423">
        <f t="shared" si="783"/>
        <v>4.3568807857304135</v>
      </c>
    </row>
    <row r="25047" spans="1:8" ht="15" hidden="1" thickBot="1">
      <c r="A25047" s="409">
        <v>202212</v>
      </c>
      <c r="B25047" s="410" t="s">
        <v>1315</v>
      </c>
      <c r="C25047" s="410" t="s">
        <v>791</v>
      </c>
      <c r="D25047" s="411" t="s">
        <v>337</v>
      </c>
      <c r="E25047" s="412">
        <v>101220</v>
      </c>
      <c r="F25047" s="413">
        <v>177.16</v>
      </c>
      <c r="G25047" s="414">
        <f t="shared" si="782"/>
        <v>571.34793407089637</v>
      </c>
      <c r="H25047" s="423">
        <f t="shared" si="783"/>
        <v>2.8567396703544818</v>
      </c>
    </row>
    <row r="25048" spans="1:8" ht="15" hidden="1" thickBot="1">
      <c r="A25048" s="409">
        <v>202212</v>
      </c>
      <c r="B25048" s="410" t="s">
        <v>1316</v>
      </c>
      <c r="C25048" s="410" t="s">
        <v>791</v>
      </c>
      <c r="D25048" s="411" t="s">
        <v>337</v>
      </c>
      <c r="E25048" s="412">
        <v>162373</v>
      </c>
      <c r="F25048" s="413">
        <v>177.16</v>
      </c>
      <c r="G25048" s="414">
        <f t="shared" si="782"/>
        <v>916.53307744411836</v>
      </c>
      <c r="H25048" s="423">
        <f t="shared" si="783"/>
        <v>4.582665387220592</v>
      </c>
    </row>
    <row r="25049" spans="1:8" ht="15" hidden="1" thickBot="1">
      <c r="A25049" s="409">
        <v>202212</v>
      </c>
      <c r="B25049" s="410" t="s">
        <v>1317</v>
      </c>
      <c r="C25049" s="410" t="s">
        <v>791</v>
      </c>
      <c r="D25049" s="411" t="s">
        <v>337</v>
      </c>
      <c r="E25049" s="412">
        <v>142992</v>
      </c>
      <c r="F25049" s="413">
        <v>177.16</v>
      </c>
      <c r="G25049" s="414">
        <f t="shared" si="782"/>
        <v>807.13479340708966</v>
      </c>
      <c r="H25049" s="423">
        <f t="shared" si="783"/>
        <v>4.0356739670354482</v>
      </c>
    </row>
    <row r="25050" spans="1:8" ht="15" hidden="1" thickBot="1">
      <c r="A25050" s="409">
        <v>202212</v>
      </c>
      <c r="B25050" s="410" t="s">
        <v>1318</v>
      </c>
      <c r="C25050" s="410" t="s">
        <v>791</v>
      </c>
      <c r="D25050" s="411" t="s">
        <v>337</v>
      </c>
      <c r="E25050" s="412">
        <v>121401</v>
      </c>
      <c r="F25050" s="413">
        <v>177.16</v>
      </c>
      <c r="G25050" s="414">
        <f t="shared" si="782"/>
        <v>685.26191013772859</v>
      </c>
      <c r="H25050" s="423">
        <f t="shared" si="783"/>
        <v>3.426309550688643</v>
      </c>
    </row>
    <row r="25051" spans="1:8" ht="15" hidden="1" thickBot="1">
      <c r="A25051" s="409">
        <v>202212</v>
      </c>
      <c r="B25051" s="410" t="s">
        <v>1319</v>
      </c>
      <c r="C25051" s="410" t="s">
        <v>791</v>
      </c>
      <c r="D25051" s="411" t="s">
        <v>337</v>
      </c>
      <c r="E25051" s="412">
        <v>123015</v>
      </c>
      <c r="F25051" s="413">
        <v>177.16</v>
      </c>
      <c r="G25051" s="414">
        <f t="shared" si="782"/>
        <v>694.37231880785737</v>
      </c>
      <c r="H25051" s="423">
        <f t="shared" si="783"/>
        <v>3.4718615940392867</v>
      </c>
    </row>
    <row r="25052" spans="1:8" ht="15" hidden="1" thickBot="1">
      <c r="A25052" s="409">
        <v>202212</v>
      </c>
      <c r="B25052" s="410" t="s">
        <v>1320</v>
      </c>
      <c r="C25052" s="410" t="s">
        <v>791</v>
      </c>
      <c r="D25052" s="411" t="s">
        <v>337</v>
      </c>
      <c r="E25052" s="412">
        <v>134565</v>
      </c>
      <c r="F25052" s="413">
        <v>177.16</v>
      </c>
      <c r="G25052" s="414">
        <f t="shared" si="782"/>
        <v>759.5676224881463</v>
      </c>
      <c r="H25052" s="423">
        <f t="shared" si="783"/>
        <v>3.7978381124407314</v>
      </c>
    </row>
    <row r="25053" spans="1:8" ht="15" hidden="1" thickBot="1">
      <c r="A25053" s="409">
        <v>202212</v>
      </c>
      <c r="B25053" s="410" t="s">
        <v>1321</v>
      </c>
      <c r="C25053" s="410" t="s">
        <v>791</v>
      </c>
      <c r="D25053" s="411" t="s">
        <v>337</v>
      </c>
      <c r="E25053" s="412">
        <v>140020</v>
      </c>
      <c r="F25053" s="413">
        <v>177.16</v>
      </c>
      <c r="G25053" s="414">
        <f t="shared" si="782"/>
        <v>790.35899751636941</v>
      </c>
      <c r="H25053" s="423">
        <f t="shared" si="783"/>
        <v>3.951794987581847</v>
      </c>
    </row>
    <row r="25054" spans="1:8" ht="15" hidden="1" thickBot="1">
      <c r="A25054" s="409">
        <v>202212</v>
      </c>
      <c r="B25054" s="410" t="s">
        <v>1322</v>
      </c>
      <c r="C25054" s="410" t="s">
        <v>791</v>
      </c>
      <c r="D25054" s="411" t="s">
        <v>337</v>
      </c>
      <c r="E25054" s="412">
        <v>167578</v>
      </c>
      <c r="F25054" s="413">
        <v>177.16</v>
      </c>
      <c r="G25054" s="414">
        <f t="shared" si="782"/>
        <v>945.91329871302776</v>
      </c>
      <c r="H25054" s="423">
        <f t="shared" si="783"/>
        <v>4.7295664935651391</v>
      </c>
    </row>
    <row r="25055" spans="1:8" ht="15" hidden="1" thickBot="1">
      <c r="A25055" s="409">
        <v>202212</v>
      </c>
      <c r="B25055" s="410" t="s">
        <v>1323</v>
      </c>
      <c r="C25055" s="410" t="s">
        <v>791</v>
      </c>
      <c r="D25055" s="411" t="s">
        <v>337</v>
      </c>
      <c r="E25055" s="412">
        <v>97804</v>
      </c>
      <c r="F25055" s="413">
        <v>177.16</v>
      </c>
      <c r="G25055" s="414">
        <f t="shared" si="782"/>
        <v>552.0659291036352</v>
      </c>
      <c r="H25055" s="423">
        <f t="shared" si="783"/>
        <v>2.7603296455181758</v>
      </c>
    </row>
    <row r="25056" spans="1:8" ht="15" hidden="1" thickBot="1">
      <c r="A25056" s="409">
        <v>202212</v>
      </c>
      <c r="B25056" s="410" t="s">
        <v>1324</v>
      </c>
      <c r="C25056" s="410" t="s">
        <v>791</v>
      </c>
      <c r="D25056" s="411" t="s">
        <v>337</v>
      </c>
      <c r="E25056" s="412">
        <v>98754</v>
      </c>
      <c r="F25056" s="413">
        <v>177.16</v>
      </c>
      <c r="G25056" s="414">
        <f t="shared" si="782"/>
        <v>557.42831338902693</v>
      </c>
      <c r="H25056" s="423">
        <f t="shared" si="783"/>
        <v>2.7871415669451345</v>
      </c>
    </row>
    <row r="25057" spans="1:8" ht="15" hidden="1" thickBot="1">
      <c r="A25057" s="409">
        <v>202212</v>
      </c>
      <c r="B25057" s="410" t="s">
        <v>1325</v>
      </c>
      <c r="C25057" s="410" t="s">
        <v>791</v>
      </c>
      <c r="D25057" s="411" t="s">
        <v>337</v>
      </c>
      <c r="E25057" s="412">
        <v>190607</v>
      </c>
      <c r="F25057" s="413">
        <v>177.16</v>
      </c>
      <c r="G25057" s="414">
        <f t="shared" si="782"/>
        <v>1075.9031384059608</v>
      </c>
      <c r="H25057" s="423">
        <f t="shared" si="783"/>
        <v>5.3795156920298037</v>
      </c>
    </row>
    <row r="25058" spans="1:8" ht="15" hidden="1" thickBot="1">
      <c r="A25058" s="409">
        <v>202212</v>
      </c>
      <c r="B25058" s="410" t="s">
        <v>1326</v>
      </c>
      <c r="C25058" s="410" t="s">
        <v>791</v>
      </c>
      <c r="D25058" s="411" t="s">
        <v>337</v>
      </c>
      <c r="E25058" s="412">
        <v>67397</v>
      </c>
      <c r="F25058" s="413">
        <v>177.16</v>
      </c>
      <c r="G25058" s="414">
        <f t="shared" si="782"/>
        <v>380.43011966583879</v>
      </c>
      <c r="H25058" s="423">
        <f t="shared" si="783"/>
        <v>1.902150598329194</v>
      </c>
    </row>
    <row r="25059" spans="1:8" ht="15" hidden="1" thickBot="1">
      <c r="A25059" s="409">
        <v>202212</v>
      </c>
      <c r="B25059" s="410" t="s">
        <v>1327</v>
      </c>
      <c r="C25059" s="410" t="s">
        <v>791</v>
      </c>
      <c r="D25059" s="411" t="s">
        <v>337</v>
      </c>
      <c r="E25059" s="412">
        <v>127729</v>
      </c>
      <c r="F25059" s="413">
        <v>177.16</v>
      </c>
      <c r="G25059" s="414">
        <f t="shared" si="782"/>
        <v>720.98103409347482</v>
      </c>
      <c r="H25059" s="423">
        <f t="shared" si="783"/>
        <v>3.604905170467374</v>
      </c>
    </row>
    <row r="25060" spans="1:8" ht="15" hidden="1" thickBot="1">
      <c r="A25060" s="409">
        <v>202212</v>
      </c>
      <c r="B25060" s="410" t="s">
        <v>1328</v>
      </c>
      <c r="C25060" s="410" t="s">
        <v>791</v>
      </c>
      <c r="D25060" s="411" t="s">
        <v>337</v>
      </c>
      <c r="E25060" s="412">
        <v>126597</v>
      </c>
      <c r="F25060" s="413">
        <v>177.16</v>
      </c>
      <c r="G25060" s="414">
        <f t="shared" si="782"/>
        <v>714.59132987130283</v>
      </c>
      <c r="H25060" s="423">
        <f t="shared" si="783"/>
        <v>3.5729566493565144</v>
      </c>
    </row>
    <row r="25061" spans="1:8" ht="15" hidden="1" thickBot="1">
      <c r="A25061" s="409">
        <v>202212</v>
      </c>
      <c r="B25061" s="410" t="s">
        <v>1329</v>
      </c>
      <c r="C25061" s="410" t="s">
        <v>791</v>
      </c>
      <c r="D25061" s="411" t="s">
        <v>337</v>
      </c>
      <c r="E25061" s="412">
        <v>137159</v>
      </c>
      <c r="F25061" s="413">
        <v>177.16</v>
      </c>
      <c r="G25061" s="414">
        <f t="shared" si="782"/>
        <v>774.2097538947844</v>
      </c>
      <c r="H25061" s="423">
        <f t="shared" si="783"/>
        <v>3.871048769473922</v>
      </c>
    </row>
    <row r="25062" spans="1:8" ht="15" hidden="1" thickBot="1">
      <c r="A25062" s="409">
        <v>202212</v>
      </c>
      <c r="B25062" s="410" t="s">
        <v>1330</v>
      </c>
      <c r="C25062" s="410" t="s">
        <v>791</v>
      </c>
      <c r="D25062" s="411" t="s">
        <v>337</v>
      </c>
      <c r="E25062" s="412">
        <v>146144</v>
      </c>
      <c r="F25062" s="413">
        <v>177.16</v>
      </c>
      <c r="G25062" s="414">
        <f t="shared" si="782"/>
        <v>824.92662000451571</v>
      </c>
      <c r="H25062" s="423">
        <f t="shared" si="783"/>
        <v>4.1246331000225789</v>
      </c>
    </row>
    <row r="25063" spans="1:8" ht="15" hidden="1" thickBot="1">
      <c r="A25063" s="409">
        <v>202212</v>
      </c>
      <c r="B25063" s="410" t="s">
        <v>1331</v>
      </c>
      <c r="C25063" s="410" t="s">
        <v>791</v>
      </c>
      <c r="D25063" s="411" t="s">
        <v>337</v>
      </c>
      <c r="E25063" s="412">
        <v>131353</v>
      </c>
      <c r="F25063" s="413">
        <v>177.16</v>
      </c>
      <c r="G25063" s="414">
        <f t="shared" si="782"/>
        <v>741.43711898848505</v>
      </c>
      <c r="H25063" s="423">
        <f t="shared" si="783"/>
        <v>3.7071855949424251</v>
      </c>
    </row>
    <row r="25064" spans="1:8" ht="15" hidden="1" thickBot="1">
      <c r="A25064" s="409">
        <v>202212</v>
      </c>
      <c r="B25064" s="410" t="s">
        <v>1332</v>
      </c>
      <c r="C25064" s="410" t="s">
        <v>791</v>
      </c>
      <c r="D25064" s="411" t="s">
        <v>337</v>
      </c>
      <c r="E25064" s="412">
        <v>115406</v>
      </c>
      <c r="F25064" s="413">
        <v>177.16</v>
      </c>
      <c r="G25064" s="414">
        <f t="shared" si="782"/>
        <v>651.42244298938817</v>
      </c>
      <c r="H25064" s="423">
        <f t="shared" si="783"/>
        <v>3.2571122149469409</v>
      </c>
    </row>
    <row r="25065" spans="1:8" ht="15" hidden="1" thickBot="1">
      <c r="A25065" s="409">
        <v>202212</v>
      </c>
      <c r="B25065" s="410" t="s">
        <v>1333</v>
      </c>
      <c r="C25065" s="410" t="s">
        <v>791</v>
      </c>
      <c r="D25065" s="411" t="s">
        <v>337</v>
      </c>
      <c r="E25065" s="412">
        <v>162373</v>
      </c>
      <c r="F25065" s="413">
        <v>177.16</v>
      </c>
      <c r="G25065" s="414">
        <f t="shared" si="782"/>
        <v>916.53307744411836</v>
      </c>
      <c r="H25065" s="423">
        <f t="shared" si="783"/>
        <v>4.582665387220592</v>
      </c>
    </row>
    <row r="25066" spans="1:8" ht="15" hidden="1" thickBot="1">
      <c r="A25066" s="409">
        <v>202212</v>
      </c>
      <c r="B25066" s="410" t="s">
        <v>1334</v>
      </c>
      <c r="C25066" s="410" t="s">
        <v>791</v>
      </c>
      <c r="D25066" s="411" t="s">
        <v>337</v>
      </c>
      <c r="E25066" s="412">
        <v>171357</v>
      </c>
      <c r="F25066" s="413">
        <v>177.16</v>
      </c>
      <c r="G25066" s="414">
        <f t="shared" si="782"/>
        <v>967.24429893881234</v>
      </c>
      <c r="H25066" s="423">
        <f t="shared" si="783"/>
        <v>4.8362214946940618</v>
      </c>
    </row>
    <row r="25067" spans="1:8" ht="15" hidden="1" thickBot="1">
      <c r="A25067" s="409">
        <v>202212</v>
      </c>
      <c r="B25067" s="410" t="s">
        <v>1335</v>
      </c>
      <c r="C25067" s="410" t="s">
        <v>1336</v>
      </c>
      <c r="D25067" s="411" t="s">
        <v>337</v>
      </c>
      <c r="E25067" s="412">
        <v>61904</v>
      </c>
      <c r="F25067" s="413">
        <v>177.16</v>
      </c>
      <c r="G25067" s="414">
        <f t="shared" si="782"/>
        <v>349.42424926620004</v>
      </c>
      <c r="H25067" s="423">
        <f t="shared" si="783"/>
        <v>1.7471212463310002</v>
      </c>
    </row>
    <row r="25068" spans="1:8" ht="15" hidden="1" thickBot="1">
      <c r="A25068" s="409">
        <v>202212</v>
      </c>
      <c r="B25068" s="410" t="s">
        <v>1337</v>
      </c>
      <c r="C25068" s="410" t="s">
        <v>674</v>
      </c>
      <c r="D25068" s="411" t="s">
        <v>337</v>
      </c>
      <c r="E25068" s="412">
        <v>181800</v>
      </c>
      <c r="F25068" s="413">
        <v>177.16</v>
      </c>
      <c r="G25068" s="414">
        <f t="shared" si="782"/>
        <v>1026.1910137728607</v>
      </c>
      <c r="H25068" s="423">
        <f t="shared" si="783"/>
        <v>5.1309550688643037</v>
      </c>
    </row>
    <row r="25069" spans="1:8" ht="15" hidden="1" thickBot="1">
      <c r="A25069" s="409">
        <v>202212</v>
      </c>
      <c r="B25069" s="410" t="s">
        <v>1338</v>
      </c>
      <c r="C25069" s="410" t="s">
        <v>674</v>
      </c>
      <c r="D25069" s="411" t="s">
        <v>339</v>
      </c>
      <c r="E25069" s="412">
        <v>909</v>
      </c>
      <c r="F25069" s="413">
        <v>177.16</v>
      </c>
      <c r="G25069" s="414">
        <f t="shared" si="782"/>
        <v>5.1309550688643037</v>
      </c>
      <c r="H25069" s="423">
        <f t="shared" si="783"/>
        <v>5.1309550688643037</v>
      </c>
    </row>
    <row r="25070" spans="1:8" ht="15" hidden="1" thickBot="1">
      <c r="A25070" s="409">
        <v>202212</v>
      </c>
      <c r="B25070" s="410" t="s">
        <v>1339</v>
      </c>
      <c r="C25070" s="410" t="s">
        <v>674</v>
      </c>
      <c r="D25070" s="411" t="s">
        <v>374</v>
      </c>
      <c r="E25070" s="412">
        <v>91.26</v>
      </c>
      <c r="F25070" s="413">
        <v>177.16</v>
      </c>
      <c r="G25070" s="414">
        <f t="shared" si="782"/>
        <v>0.51512756829984196</v>
      </c>
      <c r="H25070" s="423" t="str">
        <f t="shared" si="783"/>
        <v>VER</v>
      </c>
    </row>
    <row r="25071" spans="1:8" ht="15" hidden="1" thickBot="1">
      <c r="A25071" s="409">
        <v>202212</v>
      </c>
      <c r="B25071" s="410" t="s">
        <v>1340</v>
      </c>
      <c r="C25071" s="410" t="s">
        <v>1341</v>
      </c>
      <c r="D25071" s="411" t="s">
        <v>337</v>
      </c>
      <c r="E25071" s="412">
        <v>96623</v>
      </c>
      <c r="F25071" s="413">
        <v>177.16</v>
      </c>
      <c r="G25071" s="414">
        <f t="shared" si="782"/>
        <v>545.39963874463763</v>
      </c>
      <c r="H25071" s="423">
        <f t="shared" si="783"/>
        <v>2.7269981937231882</v>
      </c>
    </row>
    <row r="25072" spans="1:8" ht="15" hidden="1" thickBot="1">
      <c r="A25072" s="409">
        <v>202212</v>
      </c>
      <c r="B25072" s="410" t="s">
        <v>1342</v>
      </c>
      <c r="C25072" s="410" t="s">
        <v>1341</v>
      </c>
      <c r="D25072" s="411" t="s">
        <v>339</v>
      </c>
      <c r="E25072" s="412">
        <v>483</v>
      </c>
      <c r="F25072" s="413">
        <v>177.16</v>
      </c>
      <c r="G25072" s="414">
        <f t="shared" si="782"/>
        <v>2.7263490629939038</v>
      </c>
      <c r="H25072" s="423">
        <f t="shared" si="783"/>
        <v>2.7263490629939038</v>
      </c>
    </row>
    <row r="25073" spans="1:8" ht="15" hidden="1" thickBot="1">
      <c r="A25073" s="409">
        <v>202212</v>
      </c>
      <c r="B25073" s="410" t="s">
        <v>1343</v>
      </c>
      <c r="C25073" s="410" t="s">
        <v>1344</v>
      </c>
      <c r="D25073" s="411" t="s">
        <v>337</v>
      </c>
      <c r="E25073" s="412">
        <v>21625</v>
      </c>
      <c r="F25073" s="413">
        <v>177.16</v>
      </c>
      <c r="G25073" s="414">
        <f t="shared" si="782"/>
        <v>122.06480018062769</v>
      </c>
      <c r="H25073" s="423">
        <f t="shared" si="783"/>
        <v>0.61032400090313843</v>
      </c>
    </row>
    <row r="25074" spans="1:8" ht="15" hidden="1" thickBot="1">
      <c r="A25074" s="409">
        <v>202212</v>
      </c>
      <c r="B25074" s="410" t="s">
        <v>1345</v>
      </c>
      <c r="C25074" s="410" t="s">
        <v>1344</v>
      </c>
      <c r="D25074" s="411" t="s">
        <v>337</v>
      </c>
      <c r="E25074" s="412">
        <v>20258</v>
      </c>
      <c r="F25074" s="413">
        <v>177.16</v>
      </c>
      <c r="G25074" s="414">
        <f t="shared" si="782"/>
        <v>114.34861142470083</v>
      </c>
      <c r="H25074" s="423">
        <f t="shared" si="783"/>
        <v>0.57174305712350415</v>
      </c>
    </row>
    <row r="25075" spans="1:8" ht="15" hidden="1" thickBot="1">
      <c r="A25075" s="409">
        <v>202212</v>
      </c>
      <c r="B25075" s="410" t="s">
        <v>1346</v>
      </c>
      <c r="C25075" s="410" t="s">
        <v>1347</v>
      </c>
      <c r="D25075" s="411" t="s">
        <v>374</v>
      </c>
      <c r="E25075" s="412">
        <v>0.01</v>
      </c>
      <c r="F25075" s="413">
        <v>177.16</v>
      </c>
      <c r="G25075" s="414">
        <f t="shared" si="782"/>
        <v>5.6446150372544597E-5</v>
      </c>
      <c r="H25075" s="423" t="str">
        <f t="shared" si="783"/>
        <v>VER</v>
      </c>
    </row>
    <row r="25076" spans="1:8" ht="15" hidden="1" thickBot="1">
      <c r="A25076" s="409">
        <v>202212</v>
      </c>
      <c r="B25076" s="410" t="s">
        <v>1348</v>
      </c>
      <c r="C25076" s="410" t="s">
        <v>1344</v>
      </c>
      <c r="D25076" s="411" t="s">
        <v>337</v>
      </c>
      <c r="E25076" s="412">
        <v>184046</v>
      </c>
      <c r="F25076" s="413">
        <v>177.16</v>
      </c>
      <c r="G25076" s="414">
        <f t="shared" si="782"/>
        <v>1038.8688191465342</v>
      </c>
      <c r="H25076" s="423">
        <f t="shared" si="783"/>
        <v>5.1943440957326708</v>
      </c>
    </row>
    <row r="25077" spans="1:8" ht="15" hidden="1" thickBot="1">
      <c r="A25077" s="409">
        <v>202212</v>
      </c>
      <c r="B25077" s="410" t="s">
        <v>1349</v>
      </c>
      <c r="C25077" s="410" t="s">
        <v>1344</v>
      </c>
      <c r="D25077" s="411" t="s">
        <v>339</v>
      </c>
      <c r="E25077" s="412">
        <v>920</v>
      </c>
      <c r="F25077" s="413">
        <v>177.16</v>
      </c>
      <c r="G25077" s="414">
        <f t="shared" si="782"/>
        <v>5.1930458342741028</v>
      </c>
      <c r="H25077" s="423">
        <f t="shared" si="783"/>
        <v>5.1930458342741028</v>
      </c>
    </row>
    <row r="25078" spans="1:8" ht="15" hidden="1" thickBot="1">
      <c r="A25078" s="409">
        <v>202212</v>
      </c>
      <c r="B25078" s="410" t="s">
        <v>1350</v>
      </c>
      <c r="C25078" s="410" t="s">
        <v>1344</v>
      </c>
      <c r="D25078" s="411" t="s">
        <v>337</v>
      </c>
      <c r="E25078" s="412">
        <v>109913</v>
      </c>
      <c r="F25078" s="413">
        <v>177.16</v>
      </c>
      <c r="G25078" s="414">
        <f t="shared" si="782"/>
        <v>620.41657258974942</v>
      </c>
      <c r="H25078" s="423">
        <f t="shared" si="783"/>
        <v>3.1020828629487469</v>
      </c>
    </row>
    <row r="25079" spans="1:8" ht="15" hidden="1" thickBot="1">
      <c r="A25079" s="409">
        <v>202212</v>
      </c>
      <c r="B25079" s="410" t="s">
        <v>1351</v>
      </c>
      <c r="C25079" s="410" t="s">
        <v>1352</v>
      </c>
      <c r="D25079" s="411" t="s">
        <v>337</v>
      </c>
      <c r="E25079" s="412">
        <v>68023</v>
      </c>
      <c r="F25079" s="413">
        <v>177.16</v>
      </c>
      <c r="G25079" s="414">
        <f t="shared" si="782"/>
        <v>383.96364867916009</v>
      </c>
      <c r="H25079" s="423">
        <f t="shared" si="783"/>
        <v>1.9198182433958004</v>
      </c>
    </row>
    <row r="25080" spans="1:8" ht="15" hidden="1" thickBot="1">
      <c r="A25080" s="409">
        <v>202212</v>
      </c>
      <c r="B25080" s="410" t="s">
        <v>1353</v>
      </c>
      <c r="C25080" s="410" t="s">
        <v>1352</v>
      </c>
      <c r="D25080" s="411" t="s">
        <v>339</v>
      </c>
      <c r="E25080" s="412">
        <v>340</v>
      </c>
      <c r="F25080" s="413">
        <v>177.16</v>
      </c>
      <c r="G25080" s="414">
        <f t="shared" si="782"/>
        <v>1.9191691126665162</v>
      </c>
      <c r="H25080" s="423">
        <f t="shared" si="783"/>
        <v>1.9191691126665162</v>
      </c>
    </row>
    <row r="25081" spans="1:8" ht="15" hidden="1" thickBot="1">
      <c r="A25081" s="409">
        <v>202212</v>
      </c>
      <c r="B25081" s="410" t="s">
        <v>1354</v>
      </c>
      <c r="C25081" s="410" t="s">
        <v>1355</v>
      </c>
      <c r="D25081" s="411" t="s">
        <v>337</v>
      </c>
      <c r="E25081" s="412">
        <v>69836</v>
      </c>
      <c r="F25081" s="413">
        <v>177.16</v>
      </c>
      <c r="G25081" s="414">
        <f t="shared" si="782"/>
        <v>394.19733574170243</v>
      </c>
      <c r="H25081" s="423">
        <f t="shared" si="783"/>
        <v>1.9709866787085122</v>
      </c>
    </row>
    <row r="25082" spans="1:8" ht="15" hidden="1" thickBot="1">
      <c r="A25082" s="409">
        <v>202212</v>
      </c>
      <c r="B25082" s="410" t="s">
        <v>1356</v>
      </c>
      <c r="C25082" s="410" t="s">
        <v>1357</v>
      </c>
      <c r="D25082" s="411" t="s">
        <v>374</v>
      </c>
      <c r="E25082" s="412">
        <v>594</v>
      </c>
      <c r="F25082" s="413">
        <v>177.16</v>
      </c>
      <c r="G25082" s="414">
        <f t="shared" si="782"/>
        <v>3.3529013321291488</v>
      </c>
      <c r="H25082" s="423" t="str">
        <f t="shared" si="783"/>
        <v>VER</v>
      </c>
    </row>
    <row r="25083" spans="1:8" ht="15" hidden="1" thickBot="1">
      <c r="A25083" s="409">
        <v>202212</v>
      </c>
      <c r="B25083" s="410" t="s">
        <v>1358</v>
      </c>
      <c r="C25083" s="410" t="s">
        <v>1359</v>
      </c>
      <c r="D25083" s="411" t="s">
        <v>337</v>
      </c>
      <c r="E25083" s="412">
        <v>164658</v>
      </c>
      <c r="F25083" s="413">
        <v>177.16</v>
      </c>
      <c r="G25083" s="414">
        <f t="shared" si="782"/>
        <v>929.43102280424478</v>
      </c>
      <c r="H25083" s="423">
        <f t="shared" si="783"/>
        <v>4.6471551140212242</v>
      </c>
    </row>
    <row r="25084" spans="1:8" ht="15" hidden="1" thickBot="1">
      <c r="A25084" s="409">
        <v>202212</v>
      </c>
      <c r="B25084" s="410" t="s">
        <v>1360</v>
      </c>
      <c r="C25084" s="410" t="s">
        <v>2668</v>
      </c>
      <c r="D25084" s="411" t="s">
        <v>339</v>
      </c>
      <c r="E25084" s="412">
        <v>823</v>
      </c>
      <c r="F25084" s="413">
        <v>177.16</v>
      </c>
      <c r="G25084" s="414">
        <f t="shared" si="782"/>
        <v>4.6455181756604205</v>
      </c>
      <c r="H25084" s="423">
        <f t="shared" si="783"/>
        <v>4.6455181756604205</v>
      </c>
    </row>
    <row r="25085" spans="1:8" ht="15" hidden="1" thickBot="1">
      <c r="A25085" s="409">
        <v>202212</v>
      </c>
      <c r="B25085" s="410" t="s">
        <v>1361</v>
      </c>
      <c r="C25085" s="410" t="s">
        <v>1359</v>
      </c>
      <c r="D25085" s="411" t="s">
        <v>337</v>
      </c>
      <c r="E25085" s="412">
        <v>159474</v>
      </c>
      <c r="F25085" s="413">
        <v>177.16</v>
      </c>
      <c r="G25085" s="414">
        <f t="shared" si="782"/>
        <v>900.1693384511176</v>
      </c>
      <c r="H25085" s="423">
        <f t="shared" si="783"/>
        <v>4.5008466922555881</v>
      </c>
    </row>
    <row r="25086" spans="1:8" ht="15" hidden="1" thickBot="1">
      <c r="A25086" s="409">
        <v>202212</v>
      </c>
      <c r="B25086" s="410" t="s">
        <v>1362</v>
      </c>
      <c r="C25086" s="410" t="s">
        <v>2669</v>
      </c>
      <c r="D25086" s="411" t="s">
        <v>339</v>
      </c>
      <c r="E25086" s="412">
        <v>797</v>
      </c>
      <c r="F25086" s="413">
        <v>177.16</v>
      </c>
      <c r="G25086" s="414">
        <f t="shared" si="782"/>
        <v>4.4987581846918037</v>
      </c>
      <c r="H25086" s="423">
        <f t="shared" si="783"/>
        <v>4.4987581846918037</v>
      </c>
    </row>
    <row r="25087" spans="1:8" ht="15" hidden="1" thickBot="1">
      <c r="A25087" s="409">
        <v>202212</v>
      </c>
      <c r="B25087" s="410" t="s">
        <v>1363</v>
      </c>
      <c r="C25087" s="410" t="s">
        <v>1364</v>
      </c>
      <c r="D25087" s="411" t="s">
        <v>337</v>
      </c>
      <c r="E25087" s="412">
        <v>132286</v>
      </c>
      <c r="F25087" s="413">
        <v>177.16</v>
      </c>
      <c r="G25087" s="414">
        <f t="shared" si="782"/>
        <v>746.70354481824336</v>
      </c>
      <c r="H25087" s="423">
        <f t="shared" si="783"/>
        <v>3.7335177240912167</v>
      </c>
    </row>
    <row r="25088" spans="1:8" ht="15" hidden="1" thickBot="1">
      <c r="A25088" s="409">
        <v>202212</v>
      </c>
      <c r="B25088" s="410" t="s">
        <v>1365</v>
      </c>
      <c r="C25088" s="410" t="s">
        <v>1364</v>
      </c>
      <c r="D25088" s="411" t="s">
        <v>339</v>
      </c>
      <c r="E25088" s="412">
        <v>661</v>
      </c>
      <c r="F25088" s="413">
        <v>177.16</v>
      </c>
      <c r="G25088" s="414">
        <f t="shared" si="782"/>
        <v>3.7310905396251974</v>
      </c>
      <c r="H25088" s="423">
        <f t="shared" si="783"/>
        <v>3.7310905396251974</v>
      </c>
    </row>
    <row r="25089" spans="1:8" ht="15" hidden="1" thickBot="1">
      <c r="A25089" s="409">
        <v>202212</v>
      </c>
      <c r="B25089" s="410" t="s">
        <v>1366</v>
      </c>
      <c r="C25089" s="410" t="s">
        <v>2670</v>
      </c>
      <c r="D25089" s="411" t="s">
        <v>337</v>
      </c>
      <c r="E25089" s="412">
        <v>141183</v>
      </c>
      <c r="F25089" s="413">
        <v>177.16</v>
      </c>
      <c r="G25089" s="414">
        <f t="shared" si="782"/>
        <v>796.92368480469634</v>
      </c>
      <c r="H25089" s="423">
        <f t="shared" si="783"/>
        <v>3.9846184240234819</v>
      </c>
    </row>
    <row r="25090" spans="1:8" ht="15" hidden="1" thickBot="1">
      <c r="A25090" s="409">
        <v>202212</v>
      </c>
      <c r="B25090" s="410" t="s">
        <v>2817</v>
      </c>
      <c r="C25090" s="410" t="s">
        <v>2818</v>
      </c>
      <c r="D25090" s="411" t="s">
        <v>337</v>
      </c>
      <c r="E25090" s="412">
        <v>75544</v>
      </c>
      <c r="F25090" s="413">
        <v>177.16</v>
      </c>
      <c r="G25090" s="414">
        <f t="shared" ref="G25090:G25153" si="784">+E25090/F25090</f>
        <v>426.41679837435089</v>
      </c>
      <c r="H25090" s="423">
        <f t="shared" ref="H25090:H25153" si="785">IF(D25090="TB",G25090/200,IF(D25090="LT",G25090,"VER"))</f>
        <v>2.1320839918717542</v>
      </c>
    </row>
    <row r="25091" spans="1:8" ht="15" hidden="1" thickBot="1">
      <c r="A25091" s="409">
        <v>202212</v>
      </c>
      <c r="B25091" s="410" t="s">
        <v>2819</v>
      </c>
      <c r="C25091" s="410" t="s">
        <v>2820</v>
      </c>
      <c r="D25091" s="411" t="s">
        <v>339</v>
      </c>
      <c r="E25091" s="412">
        <v>378</v>
      </c>
      <c r="F25091" s="413">
        <v>177.16</v>
      </c>
      <c r="G25091" s="414">
        <f t="shared" si="784"/>
        <v>2.1336644840821855</v>
      </c>
      <c r="H25091" s="423">
        <f t="shared" si="785"/>
        <v>2.1336644840821855</v>
      </c>
    </row>
    <row r="25092" spans="1:8" ht="15" hidden="1" thickBot="1">
      <c r="A25092" s="409">
        <v>202212</v>
      </c>
      <c r="B25092" s="410" t="s">
        <v>1367</v>
      </c>
      <c r="C25092" s="410" t="s">
        <v>1364</v>
      </c>
      <c r="D25092" s="411" t="s">
        <v>337</v>
      </c>
      <c r="E25092" s="412">
        <v>109913</v>
      </c>
      <c r="F25092" s="413">
        <v>177.16</v>
      </c>
      <c r="G25092" s="414">
        <f t="shared" si="784"/>
        <v>620.41657258974942</v>
      </c>
      <c r="H25092" s="423">
        <f t="shared" si="785"/>
        <v>3.1020828629487469</v>
      </c>
    </row>
    <row r="25093" spans="1:8" ht="15" hidden="1" thickBot="1">
      <c r="A25093" s="409">
        <v>202212</v>
      </c>
      <c r="B25093" s="410" t="s">
        <v>1368</v>
      </c>
      <c r="C25093" s="410" t="s">
        <v>1364</v>
      </c>
      <c r="D25093" s="411" t="s">
        <v>381</v>
      </c>
      <c r="E25093" s="412">
        <v>11317</v>
      </c>
      <c r="F25093" s="413">
        <v>177.16</v>
      </c>
      <c r="G25093" s="414">
        <f t="shared" si="784"/>
        <v>63.880108376608717</v>
      </c>
      <c r="H25093" s="423" t="str">
        <f t="shared" si="785"/>
        <v>VER</v>
      </c>
    </row>
    <row r="25094" spans="1:8" ht="15" hidden="1" thickBot="1">
      <c r="A25094" s="409">
        <v>202212</v>
      </c>
      <c r="B25094" s="410" t="s">
        <v>1369</v>
      </c>
      <c r="C25094" s="410" t="s">
        <v>2671</v>
      </c>
      <c r="D25094" s="411" t="s">
        <v>339</v>
      </c>
      <c r="E25094" s="412">
        <v>550</v>
      </c>
      <c r="F25094" s="413">
        <v>177.16</v>
      </c>
      <c r="G25094" s="414">
        <f t="shared" si="784"/>
        <v>3.1045382704899525</v>
      </c>
      <c r="H25094" s="423">
        <f t="shared" si="785"/>
        <v>3.1045382704899525</v>
      </c>
    </row>
    <row r="25095" spans="1:8" ht="15" hidden="1" thickBot="1">
      <c r="A25095" s="409">
        <v>202212</v>
      </c>
      <c r="B25095" s="410" t="s">
        <v>1370</v>
      </c>
      <c r="C25095" s="410" t="s">
        <v>1364</v>
      </c>
      <c r="D25095" s="411" t="s">
        <v>337</v>
      </c>
      <c r="E25095" s="412">
        <v>109913</v>
      </c>
      <c r="F25095" s="413">
        <v>177.16</v>
      </c>
      <c r="G25095" s="414">
        <f t="shared" si="784"/>
        <v>620.41657258974942</v>
      </c>
      <c r="H25095" s="423">
        <f t="shared" si="785"/>
        <v>3.1020828629487469</v>
      </c>
    </row>
    <row r="25096" spans="1:8" ht="15" hidden="1" thickBot="1">
      <c r="A25096" s="409">
        <v>202212</v>
      </c>
      <c r="B25096" s="410" t="s">
        <v>1371</v>
      </c>
      <c r="C25096" s="410" t="s">
        <v>2672</v>
      </c>
      <c r="D25096" s="411" t="s">
        <v>337</v>
      </c>
      <c r="E25096" s="412">
        <v>109913</v>
      </c>
      <c r="F25096" s="413">
        <v>177.16</v>
      </c>
      <c r="G25096" s="414">
        <f t="shared" si="784"/>
        <v>620.41657258974942</v>
      </c>
      <c r="H25096" s="423">
        <f t="shared" si="785"/>
        <v>3.1020828629487469</v>
      </c>
    </row>
    <row r="25097" spans="1:8" ht="15" hidden="1" thickBot="1">
      <c r="A25097" s="409">
        <v>202212</v>
      </c>
      <c r="B25097" s="410" t="s">
        <v>1372</v>
      </c>
      <c r="C25097" s="410" t="s">
        <v>2673</v>
      </c>
      <c r="D25097" s="411" t="s">
        <v>339</v>
      </c>
      <c r="E25097" s="412">
        <v>550</v>
      </c>
      <c r="F25097" s="413">
        <v>177.16</v>
      </c>
      <c r="G25097" s="414">
        <f t="shared" si="784"/>
        <v>3.1045382704899525</v>
      </c>
      <c r="H25097" s="423">
        <f t="shared" si="785"/>
        <v>3.1045382704899525</v>
      </c>
    </row>
    <row r="25098" spans="1:8" ht="15" hidden="1" thickBot="1">
      <c r="A25098" s="409">
        <v>202212</v>
      </c>
      <c r="B25098" s="410" t="s">
        <v>1373</v>
      </c>
      <c r="C25098" s="410" t="s">
        <v>1364</v>
      </c>
      <c r="D25098" s="411" t="s">
        <v>337</v>
      </c>
      <c r="E25098" s="412">
        <v>127584</v>
      </c>
      <c r="F25098" s="413">
        <v>177.16</v>
      </c>
      <c r="G25098" s="414">
        <f t="shared" si="784"/>
        <v>720.16256491307297</v>
      </c>
      <c r="H25098" s="423">
        <f t="shared" si="785"/>
        <v>3.6008128245653648</v>
      </c>
    </row>
    <row r="25099" spans="1:8" ht="15" hidden="1" thickBot="1">
      <c r="A25099" s="409">
        <v>202212</v>
      </c>
      <c r="B25099" s="410" t="s">
        <v>1374</v>
      </c>
      <c r="C25099" s="410" t="s">
        <v>1364</v>
      </c>
      <c r="D25099" s="411" t="s">
        <v>337</v>
      </c>
      <c r="E25099" s="412">
        <v>135895</v>
      </c>
      <c r="F25099" s="413">
        <v>177.16</v>
      </c>
      <c r="G25099" s="414">
        <f t="shared" si="784"/>
        <v>767.07496048769474</v>
      </c>
      <c r="H25099" s="423">
        <f t="shared" si="785"/>
        <v>3.8353748024384737</v>
      </c>
    </row>
    <row r="25100" spans="1:8" ht="15" hidden="1" thickBot="1">
      <c r="A25100" s="409">
        <v>202212</v>
      </c>
      <c r="B25100" s="410" t="s">
        <v>1375</v>
      </c>
      <c r="C25100" s="410" t="s">
        <v>1364</v>
      </c>
      <c r="D25100" s="411" t="s">
        <v>339</v>
      </c>
      <c r="E25100" s="412">
        <v>679</v>
      </c>
      <c r="F25100" s="413">
        <v>177.16</v>
      </c>
      <c r="G25100" s="414">
        <f t="shared" si="784"/>
        <v>3.8326936102957778</v>
      </c>
      <c r="H25100" s="423">
        <f t="shared" si="785"/>
        <v>3.8326936102957778</v>
      </c>
    </row>
    <row r="25101" spans="1:8" ht="15" hidden="1" thickBot="1">
      <c r="A25101" s="409">
        <v>202212</v>
      </c>
      <c r="B25101" s="410" t="s">
        <v>1376</v>
      </c>
      <c r="C25101" s="410" t="s">
        <v>1364</v>
      </c>
      <c r="D25101" s="411" t="s">
        <v>337</v>
      </c>
      <c r="E25101" s="412">
        <v>109778</v>
      </c>
      <c r="F25101" s="413">
        <v>177.16</v>
      </c>
      <c r="G25101" s="414">
        <f t="shared" si="784"/>
        <v>619.65454955972007</v>
      </c>
      <c r="H25101" s="423">
        <f t="shared" si="785"/>
        <v>3.0982727477986005</v>
      </c>
    </row>
    <row r="25102" spans="1:8" ht="15" hidden="1" thickBot="1">
      <c r="A25102" s="409">
        <v>202212</v>
      </c>
      <c r="B25102" s="410" t="s">
        <v>1377</v>
      </c>
      <c r="C25102" s="410" t="s">
        <v>1364</v>
      </c>
      <c r="D25102" s="411" t="s">
        <v>337</v>
      </c>
      <c r="E25102" s="412">
        <v>70774</v>
      </c>
      <c r="F25102" s="413">
        <v>177.16</v>
      </c>
      <c r="G25102" s="414">
        <f t="shared" si="784"/>
        <v>399.4919846466471</v>
      </c>
      <c r="H25102" s="423">
        <f t="shared" si="785"/>
        <v>1.9974599232332355</v>
      </c>
    </row>
    <row r="25103" spans="1:8" ht="15" hidden="1" thickBot="1">
      <c r="A25103" s="409">
        <v>202212</v>
      </c>
      <c r="B25103" s="410" t="s">
        <v>1378</v>
      </c>
      <c r="C25103" s="410" t="s">
        <v>1364</v>
      </c>
      <c r="D25103" s="411" t="s">
        <v>337</v>
      </c>
      <c r="E25103" s="412">
        <v>94646</v>
      </c>
      <c r="F25103" s="413">
        <v>177.16</v>
      </c>
      <c r="G25103" s="414">
        <f t="shared" si="784"/>
        <v>534.24023481598556</v>
      </c>
      <c r="H25103" s="423">
        <f t="shared" si="785"/>
        <v>2.6712011740799277</v>
      </c>
    </row>
    <row r="25104" spans="1:8" ht="15" hidden="1" thickBot="1">
      <c r="A25104" s="409">
        <v>202212</v>
      </c>
      <c r="B25104" s="410" t="s">
        <v>1379</v>
      </c>
      <c r="C25104" s="410" t="s">
        <v>1364</v>
      </c>
      <c r="D25104" s="411" t="s">
        <v>337</v>
      </c>
      <c r="E25104" s="412">
        <v>86715</v>
      </c>
      <c r="F25104" s="413">
        <v>177.16</v>
      </c>
      <c r="G25104" s="414">
        <f t="shared" si="784"/>
        <v>489.47279295552045</v>
      </c>
      <c r="H25104" s="423">
        <f t="shared" si="785"/>
        <v>2.4473639647776024</v>
      </c>
    </row>
    <row r="25105" spans="1:8" ht="15" hidden="1" thickBot="1">
      <c r="A25105" s="409">
        <v>202212</v>
      </c>
      <c r="B25105" s="410" t="s">
        <v>1380</v>
      </c>
      <c r="C25105" s="410" t="s">
        <v>1364</v>
      </c>
      <c r="D25105" s="411" t="s">
        <v>337</v>
      </c>
      <c r="E25105" s="412">
        <v>86715</v>
      </c>
      <c r="F25105" s="413">
        <v>177.16</v>
      </c>
      <c r="G25105" s="414">
        <f t="shared" si="784"/>
        <v>489.47279295552045</v>
      </c>
      <c r="H25105" s="423">
        <f t="shared" si="785"/>
        <v>2.4473639647776024</v>
      </c>
    </row>
    <row r="25106" spans="1:8" ht="15" hidden="1" thickBot="1">
      <c r="A25106" s="409">
        <v>202212</v>
      </c>
      <c r="B25106" s="410" t="s">
        <v>1381</v>
      </c>
      <c r="C25106" s="410" t="s">
        <v>1364</v>
      </c>
      <c r="D25106" s="411" t="s">
        <v>337</v>
      </c>
      <c r="E25106" s="412">
        <v>86715</v>
      </c>
      <c r="F25106" s="413">
        <v>177.16</v>
      </c>
      <c r="G25106" s="414">
        <f t="shared" si="784"/>
        <v>489.47279295552045</v>
      </c>
      <c r="H25106" s="423">
        <f t="shared" si="785"/>
        <v>2.4473639647776024</v>
      </c>
    </row>
    <row r="25107" spans="1:8" ht="15" hidden="1" thickBot="1">
      <c r="A25107" s="409">
        <v>202212</v>
      </c>
      <c r="B25107" s="410" t="s">
        <v>1382</v>
      </c>
      <c r="C25107" s="410" t="s">
        <v>1364</v>
      </c>
      <c r="D25107" s="411" t="s">
        <v>339</v>
      </c>
      <c r="E25107" s="412">
        <v>473</v>
      </c>
      <c r="F25107" s="413">
        <v>177.16</v>
      </c>
      <c r="G25107" s="414">
        <f t="shared" si="784"/>
        <v>2.6699029126213594</v>
      </c>
      <c r="H25107" s="423">
        <f t="shared" si="785"/>
        <v>2.6699029126213594</v>
      </c>
    </row>
    <row r="25108" spans="1:8" ht="15" hidden="1" thickBot="1">
      <c r="A25108" s="409">
        <v>202212</v>
      </c>
      <c r="B25108" s="410" t="s">
        <v>1383</v>
      </c>
      <c r="C25108" s="410" t="s">
        <v>1364</v>
      </c>
      <c r="D25108" s="411" t="s">
        <v>337</v>
      </c>
      <c r="E25108" s="412">
        <v>86715</v>
      </c>
      <c r="F25108" s="413">
        <v>177.16</v>
      </c>
      <c r="G25108" s="414">
        <f t="shared" si="784"/>
        <v>489.47279295552045</v>
      </c>
      <c r="H25108" s="423">
        <f t="shared" si="785"/>
        <v>2.4473639647776024</v>
      </c>
    </row>
    <row r="25109" spans="1:8" ht="15" hidden="1" thickBot="1">
      <c r="A25109" s="409">
        <v>202212</v>
      </c>
      <c r="B25109" s="410" t="s">
        <v>1384</v>
      </c>
      <c r="C25109" s="410" t="s">
        <v>1364</v>
      </c>
      <c r="D25109" s="411" t="s">
        <v>337</v>
      </c>
      <c r="E25109" s="412">
        <v>86715</v>
      </c>
      <c r="F25109" s="413">
        <v>177.16</v>
      </c>
      <c r="G25109" s="414">
        <f t="shared" si="784"/>
        <v>489.47279295552045</v>
      </c>
      <c r="H25109" s="423">
        <f t="shared" si="785"/>
        <v>2.4473639647776024</v>
      </c>
    </row>
    <row r="25110" spans="1:8" ht="15" hidden="1" thickBot="1">
      <c r="A25110" s="409">
        <v>202212</v>
      </c>
      <c r="B25110" s="410" t="s">
        <v>1385</v>
      </c>
      <c r="C25110" s="410" t="s">
        <v>1364</v>
      </c>
      <c r="D25110" s="411" t="s">
        <v>337</v>
      </c>
      <c r="E25110" s="412">
        <v>86715</v>
      </c>
      <c r="F25110" s="413">
        <v>177.16</v>
      </c>
      <c r="G25110" s="414">
        <f t="shared" si="784"/>
        <v>489.47279295552045</v>
      </c>
      <c r="H25110" s="423">
        <f t="shared" si="785"/>
        <v>2.4473639647776024</v>
      </c>
    </row>
    <row r="25111" spans="1:8" ht="15" hidden="1" thickBot="1">
      <c r="A25111" s="409">
        <v>202212</v>
      </c>
      <c r="B25111" s="410" t="s">
        <v>1386</v>
      </c>
      <c r="C25111" s="410" t="s">
        <v>1364</v>
      </c>
      <c r="D25111" s="411" t="s">
        <v>337</v>
      </c>
      <c r="E25111" s="412">
        <v>86715</v>
      </c>
      <c r="F25111" s="413">
        <v>177.16</v>
      </c>
      <c r="G25111" s="414">
        <f t="shared" si="784"/>
        <v>489.47279295552045</v>
      </c>
      <c r="H25111" s="423">
        <f t="shared" si="785"/>
        <v>2.4473639647776024</v>
      </c>
    </row>
    <row r="25112" spans="1:8" ht="15" hidden="1" thickBot="1">
      <c r="A25112" s="409">
        <v>202212</v>
      </c>
      <c r="B25112" s="410" t="s">
        <v>1387</v>
      </c>
      <c r="C25112" s="410" t="s">
        <v>1364</v>
      </c>
      <c r="D25112" s="411" t="s">
        <v>337</v>
      </c>
      <c r="E25112" s="412">
        <v>86715</v>
      </c>
      <c r="F25112" s="413">
        <v>177.16</v>
      </c>
      <c r="G25112" s="414">
        <f t="shared" si="784"/>
        <v>489.47279295552045</v>
      </c>
      <c r="H25112" s="423">
        <f t="shared" si="785"/>
        <v>2.4473639647776024</v>
      </c>
    </row>
    <row r="25113" spans="1:8" ht="15" hidden="1" thickBot="1">
      <c r="A25113" s="409">
        <v>202212</v>
      </c>
      <c r="B25113" s="410" t="s">
        <v>1388</v>
      </c>
      <c r="C25113" s="410" t="s">
        <v>2674</v>
      </c>
      <c r="D25113" s="411" t="s">
        <v>339</v>
      </c>
      <c r="E25113" s="412">
        <v>434</v>
      </c>
      <c r="F25113" s="413">
        <v>177.16</v>
      </c>
      <c r="G25113" s="414">
        <f t="shared" si="784"/>
        <v>2.4497629261684355</v>
      </c>
      <c r="H25113" s="423">
        <f t="shared" si="785"/>
        <v>2.4497629261684355</v>
      </c>
    </row>
    <row r="25114" spans="1:8" ht="15" hidden="1" thickBot="1">
      <c r="A25114" s="409">
        <v>202212</v>
      </c>
      <c r="B25114" s="410" t="s">
        <v>1389</v>
      </c>
      <c r="C25114" s="410" t="s">
        <v>1364</v>
      </c>
      <c r="D25114" s="411" t="s">
        <v>337</v>
      </c>
      <c r="E25114" s="412">
        <v>74525</v>
      </c>
      <c r="F25114" s="413">
        <v>177.16</v>
      </c>
      <c r="G25114" s="414">
        <f t="shared" si="784"/>
        <v>420.66493565138859</v>
      </c>
      <c r="H25114" s="423">
        <f t="shared" si="785"/>
        <v>2.1033246782569428</v>
      </c>
    </row>
    <row r="25115" spans="1:8" ht="15" hidden="1" thickBot="1">
      <c r="A25115" s="409">
        <v>202212</v>
      </c>
      <c r="B25115" s="410" t="s">
        <v>1390</v>
      </c>
      <c r="C25115" s="410" t="s">
        <v>1364</v>
      </c>
      <c r="D25115" s="411" t="s">
        <v>339</v>
      </c>
      <c r="E25115" s="412">
        <v>373</v>
      </c>
      <c r="F25115" s="413">
        <v>177.16</v>
      </c>
      <c r="G25115" s="414">
        <f t="shared" si="784"/>
        <v>2.1054414088959135</v>
      </c>
      <c r="H25115" s="423">
        <f t="shared" si="785"/>
        <v>2.1054414088959135</v>
      </c>
    </row>
    <row r="25116" spans="1:8" ht="15" hidden="1" thickBot="1">
      <c r="A25116" s="409">
        <v>202212</v>
      </c>
      <c r="B25116" s="410" t="s">
        <v>1391</v>
      </c>
      <c r="C25116" s="410" t="s">
        <v>1364</v>
      </c>
      <c r="D25116" s="411" t="s">
        <v>337</v>
      </c>
      <c r="E25116" s="412">
        <v>92074</v>
      </c>
      <c r="F25116" s="413">
        <v>177.16</v>
      </c>
      <c r="G25116" s="414">
        <f t="shared" si="784"/>
        <v>519.72228494016713</v>
      </c>
      <c r="H25116" s="423">
        <f t="shared" si="785"/>
        <v>2.5986114247008358</v>
      </c>
    </row>
    <row r="25117" spans="1:8" ht="15" hidden="1" thickBot="1">
      <c r="A25117" s="409">
        <v>202212</v>
      </c>
      <c r="B25117" s="410" t="s">
        <v>1392</v>
      </c>
      <c r="C25117" s="410" t="s">
        <v>1364</v>
      </c>
      <c r="D25117" s="411" t="s">
        <v>339</v>
      </c>
      <c r="E25117" s="412">
        <v>460</v>
      </c>
      <c r="F25117" s="413">
        <v>177.16</v>
      </c>
      <c r="G25117" s="414">
        <f t="shared" si="784"/>
        <v>2.5965229171370514</v>
      </c>
      <c r="H25117" s="423">
        <f t="shared" si="785"/>
        <v>2.5965229171370514</v>
      </c>
    </row>
    <row r="25118" spans="1:8" ht="15" hidden="1" thickBot="1">
      <c r="A25118" s="409">
        <v>202212</v>
      </c>
      <c r="B25118" s="410" t="s">
        <v>1393</v>
      </c>
      <c r="C25118" s="410" t="s">
        <v>1364</v>
      </c>
      <c r="D25118" s="411" t="s">
        <v>337</v>
      </c>
      <c r="E25118" s="412">
        <v>83646</v>
      </c>
      <c r="F25118" s="413">
        <v>177.16</v>
      </c>
      <c r="G25118" s="414">
        <f t="shared" si="784"/>
        <v>472.14946940618648</v>
      </c>
      <c r="H25118" s="423">
        <f t="shared" si="785"/>
        <v>2.3607473470309324</v>
      </c>
    </row>
    <row r="25119" spans="1:8" ht="15" hidden="1" thickBot="1">
      <c r="A25119" s="409">
        <v>202212</v>
      </c>
      <c r="B25119" s="410" t="s">
        <v>1394</v>
      </c>
      <c r="C25119" s="410" t="s">
        <v>1364</v>
      </c>
      <c r="D25119" s="411" t="s">
        <v>381</v>
      </c>
      <c r="E25119" s="412">
        <v>9534</v>
      </c>
      <c r="F25119" s="413">
        <v>177.16</v>
      </c>
      <c r="G25119" s="414">
        <f t="shared" si="784"/>
        <v>53.815759765184012</v>
      </c>
      <c r="H25119" s="423" t="str">
        <f t="shared" si="785"/>
        <v>VER</v>
      </c>
    </row>
    <row r="25120" spans="1:8" ht="15" hidden="1" thickBot="1">
      <c r="A25120" s="409">
        <v>202212</v>
      </c>
      <c r="B25120" s="410" t="s">
        <v>1395</v>
      </c>
      <c r="C25120" s="410" t="s">
        <v>2675</v>
      </c>
      <c r="D25120" s="411" t="s">
        <v>339</v>
      </c>
      <c r="E25120" s="412">
        <v>418</v>
      </c>
      <c r="F25120" s="413">
        <v>177.16</v>
      </c>
      <c r="G25120" s="414">
        <f t="shared" si="784"/>
        <v>2.359449085572364</v>
      </c>
      <c r="H25120" s="423">
        <f t="shared" si="785"/>
        <v>2.359449085572364</v>
      </c>
    </row>
    <row r="25121" spans="1:8" ht="15" hidden="1" thickBot="1">
      <c r="A25121" s="409">
        <v>202212</v>
      </c>
      <c r="B25121" s="410" t="s">
        <v>1396</v>
      </c>
      <c r="C25121" s="410" t="s">
        <v>1364</v>
      </c>
      <c r="D25121" s="411" t="s">
        <v>337</v>
      </c>
      <c r="E25121" s="412">
        <v>92074</v>
      </c>
      <c r="F25121" s="413">
        <v>177.16</v>
      </c>
      <c r="G25121" s="414">
        <f t="shared" si="784"/>
        <v>519.72228494016713</v>
      </c>
      <c r="H25121" s="423">
        <f t="shared" si="785"/>
        <v>2.5986114247008358</v>
      </c>
    </row>
    <row r="25122" spans="1:8" ht="15" hidden="1" thickBot="1">
      <c r="A25122" s="409">
        <v>202212</v>
      </c>
      <c r="B25122" s="410" t="s">
        <v>1397</v>
      </c>
      <c r="C25122" s="410" t="s">
        <v>1364</v>
      </c>
      <c r="D25122" s="411" t="s">
        <v>339</v>
      </c>
      <c r="E25122" s="412">
        <v>460</v>
      </c>
      <c r="F25122" s="413">
        <v>177.16</v>
      </c>
      <c r="G25122" s="414">
        <f t="shared" si="784"/>
        <v>2.5965229171370514</v>
      </c>
      <c r="H25122" s="423">
        <f t="shared" si="785"/>
        <v>2.5965229171370514</v>
      </c>
    </row>
    <row r="25123" spans="1:8" ht="15" hidden="1" thickBot="1">
      <c r="A25123" s="409">
        <v>202212</v>
      </c>
      <c r="B25123" s="410" t="s">
        <v>1398</v>
      </c>
      <c r="C25123" s="410" t="s">
        <v>1364</v>
      </c>
      <c r="D25123" s="411" t="s">
        <v>337</v>
      </c>
      <c r="E25123" s="412">
        <v>92776</v>
      </c>
      <c r="F25123" s="413">
        <v>177.16</v>
      </c>
      <c r="G25123" s="414">
        <f t="shared" si="784"/>
        <v>523.6848046963197</v>
      </c>
      <c r="H25123" s="423">
        <f t="shared" si="785"/>
        <v>2.6184240234815985</v>
      </c>
    </row>
    <row r="25124" spans="1:8" ht="15" hidden="1" thickBot="1">
      <c r="A25124" s="409">
        <v>202212</v>
      </c>
      <c r="B25124" s="410" t="s">
        <v>1399</v>
      </c>
      <c r="C25124" s="410" t="s">
        <v>1364</v>
      </c>
      <c r="D25124" s="411" t="s">
        <v>339</v>
      </c>
      <c r="E25124" s="412">
        <v>464</v>
      </c>
      <c r="F25124" s="413">
        <v>177.16</v>
      </c>
      <c r="G25124" s="414">
        <f t="shared" si="784"/>
        <v>2.6191013772860692</v>
      </c>
      <c r="H25124" s="423">
        <f t="shared" si="785"/>
        <v>2.6191013772860692</v>
      </c>
    </row>
    <row r="25125" spans="1:8" ht="15" hidden="1" thickBot="1">
      <c r="A25125" s="409">
        <v>202212</v>
      </c>
      <c r="B25125" s="410" t="s">
        <v>1400</v>
      </c>
      <c r="C25125" s="410" t="s">
        <v>1364</v>
      </c>
      <c r="D25125" s="411" t="s">
        <v>337</v>
      </c>
      <c r="E25125" s="412">
        <v>74525</v>
      </c>
      <c r="F25125" s="413">
        <v>177.16</v>
      </c>
      <c r="G25125" s="414">
        <f t="shared" si="784"/>
        <v>420.66493565138859</v>
      </c>
      <c r="H25125" s="423">
        <f t="shared" si="785"/>
        <v>2.1033246782569428</v>
      </c>
    </row>
    <row r="25126" spans="1:8" ht="15" hidden="1" thickBot="1">
      <c r="A25126" s="409">
        <v>202212</v>
      </c>
      <c r="B25126" s="410" t="s">
        <v>1401</v>
      </c>
      <c r="C25126" s="410" t="s">
        <v>1364</v>
      </c>
      <c r="D25126" s="411" t="s">
        <v>350</v>
      </c>
      <c r="E25126" s="412">
        <v>0.01</v>
      </c>
      <c r="F25126" s="413">
        <v>177.16</v>
      </c>
      <c r="G25126" s="414">
        <f t="shared" si="784"/>
        <v>5.6446150372544597E-5</v>
      </c>
      <c r="H25126" s="423" t="str">
        <f t="shared" si="785"/>
        <v>VER</v>
      </c>
    </row>
    <row r="25127" spans="1:8" ht="15" hidden="1" thickBot="1">
      <c r="A25127" s="409">
        <v>202212</v>
      </c>
      <c r="B25127" s="410" t="s">
        <v>1402</v>
      </c>
      <c r="C25127" s="410" t="s">
        <v>2676</v>
      </c>
      <c r="D25127" s="411" t="s">
        <v>337</v>
      </c>
      <c r="E25127" s="412">
        <v>83646</v>
      </c>
      <c r="F25127" s="413">
        <v>177.16</v>
      </c>
      <c r="G25127" s="414">
        <f t="shared" si="784"/>
        <v>472.14946940618648</v>
      </c>
      <c r="H25127" s="423">
        <f t="shared" si="785"/>
        <v>2.3607473470309324</v>
      </c>
    </row>
    <row r="25128" spans="1:8" ht="15" hidden="1" thickBot="1">
      <c r="A25128" s="409">
        <v>202212</v>
      </c>
      <c r="B25128" s="410" t="s">
        <v>1403</v>
      </c>
      <c r="C25128" s="410" t="s">
        <v>2677</v>
      </c>
      <c r="D25128" s="411" t="s">
        <v>339</v>
      </c>
      <c r="E25128" s="412">
        <v>418</v>
      </c>
      <c r="F25128" s="413">
        <v>177.16</v>
      </c>
      <c r="G25128" s="414">
        <f t="shared" si="784"/>
        <v>2.359449085572364</v>
      </c>
      <c r="H25128" s="423">
        <f t="shared" si="785"/>
        <v>2.359449085572364</v>
      </c>
    </row>
    <row r="25129" spans="1:8" ht="15" hidden="1" thickBot="1">
      <c r="A25129" s="409">
        <v>202212</v>
      </c>
      <c r="B25129" s="410" t="s">
        <v>1404</v>
      </c>
      <c r="C25129" s="410" t="s">
        <v>1364</v>
      </c>
      <c r="D25129" s="411" t="s">
        <v>337</v>
      </c>
      <c r="E25129" s="412">
        <v>34199</v>
      </c>
      <c r="F25129" s="413">
        <v>177.16</v>
      </c>
      <c r="G25129" s="414">
        <f t="shared" si="784"/>
        <v>193.04018965906525</v>
      </c>
      <c r="H25129" s="423">
        <f t="shared" si="785"/>
        <v>0.96520094829532621</v>
      </c>
    </row>
    <row r="25130" spans="1:8" ht="15" hidden="1" thickBot="1">
      <c r="A25130" s="409">
        <v>202212</v>
      </c>
      <c r="B25130" s="410" t="s">
        <v>1405</v>
      </c>
      <c r="C25130" s="410" t="s">
        <v>1364</v>
      </c>
      <c r="D25130" s="411" t="s">
        <v>339</v>
      </c>
      <c r="E25130" s="412">
        <v>171</v>
      </c>
      <c r="F25130" s="413">
        <v>177.16</v>
      </c>
      <c r="G25130" s="414">
        <f t="shared" si="784"/>
        <v>0.96522917137051256</v>
      </c>
      <c r="H25130" s="423">
        <f t="shared" si="785"/>
        <v>0.96522917137051256</v>
      </c>
    </row>
    <row r="25131" spans="1:8" ht="15" hidden="1" thickBot="1">
      <c r="A25131" s="409">
        <v>202212</v>
      </c>
      <c r="B25131" s="410" t="s">
        <v>1406</v>
      </c>
      <c r="C25131" s="410" t="s">
        <v>1364</v>
      </c>
      <c r="D25131" s="411" t="s">
        <v>337</v>
      </c>
      <c r="E25131" s="412">
        <v>94967</v>
      </c>
      <c r="F25131" s="413">
        <v>177.16</v>
      </c>
      <c r="G25131" s="414">
        <f t="shared" si="784"/>
        <v>536.05215624294419</v>
      </c>
      <c r="H25131" s="423">
        <f t="shared" si="785"/>
        <v>2.680260781214721</v>
      </c>
    </row>
    <row r="25132" spans="1:8" ht="15" hidden="1" thickBot="1">
      <c r="A25132" s="409">
        <v>202212</v>
      </c>
      <c r="B25132" s="410" t="s">
        <v>1407</v>
      </c>
      <c r="C25132" s="410" t="s">
        <v>791</v>
      </c>
      <c r="D25132" s="411" t="s">
        <v>337</v>
      </c>
      <c r="E25132" s="412">
        <v>91664</v>
      </c>
      <c r="F25132" s="413">
        <v>177.16</v>
      </c>
      <c r="G25132" s="414">
        <f t="shared" si="784"/>
        <v>517.40799277489282</v>
      </c>
      <c r="H25132" s="423">
        <f t="shared" si="785"/>
        <v>2.5870399638744641</v>
      </c>
    </row>
    <row r="25133" spans="1:8" ht="15" hidden="1" thickBot="1">
      <c r="A25133" s="409">
        <v>202212</v>
      </c>
      <c r="B25133" s="410" t="s">
        <v>1408</v>
      </c>
      <c r="C25133" s="410" t="s">
        <v>791</v>
      </c>
      <c r="D25133" s="411" t="s">
        <v>339</v>
      </c>
      <c r="E25133" s="412">
        <v>458</v>
      </c>
      <c r="F25133" s="413">
        <v>177.16</v>
      </c>
      <c r="G25133" s="414">
        <f t="shared" si="784"/>
        <v>2.5852336870625425</v>
      </c>
      <c r="H25133" s="423">
        <f t="shared" si="785"/>
        <v>2.5852336870625425</v>
      </c>
    </row>
    <row r="25134" spans="1:8" ht="15" hidden="1" thickBot="1">
      <c r="A25134" s="409">
        <v>202212</v>
      </c>
      <c r="B25134" s="410" t="s">
        <v>1409</v>
      </c>
      <c r="C25134" s="410" t="s">
        <v>1410</v>
      </c>
      <c r="D25134" s="411" t="s">
        <v>337</v>
      </c>
      <c r="E25134" s="412">
        <v>132561</v>
      </c>
      <c r="F25134" s="413">
        <v>177.16</v>
      </c>
      <c r="G25134" s="414">
        <f t="shared" si="784"/>
        <v>748.25581395348843</v>
      </c>
      <c r="H25134" s="423">
        <f t="shared" si="785"/>
        <v>3.7412790697674421</v>
      </c>
    </row>
    <row r="25135" spans="1:8" ht="15" hidden="1" thickBot="1">
      <c r="A25135" s="409">
        <v>202212</v>
      </c>
      <c r="B25135" s="410" t="s">
        <v>1411</v>
      </c>
      <c r="C25135" s="410" t="s">
        <v>1410</v>
      </c>
      <c r="D25135" s="411" t="s">
        <v>339</v>
      </c>
      <c r="E25135" s="412">
        <v>663</v>
      </c>
      <c r="F25135" s="413">
        <v>177.16</v>
      </c>
      <c r="G25135" s="414">
        <f t="shared" si="784"/>
        <v>3.7423797696997068</v>
      </c>
      <c r="H25135" s="423">
        <f t="shared" si="785"/>
        <v>3.7423797696997068</v>
      </c>
    </row>
    <row r="25136" spans="1:8" ht="15" hidden="1" thickBot="1">
      <c r="A25136" s="409">
        <v>202212</v>
      </c>
      <c r="B25136" s="410" t="s">
        <v>1412</v>
      </c>
      <c r="C25136" s="410" t="s">
        <v>1410</v>
      </c>
      <c r="D25136" s="411" t="s">
        <v>337</v>
      </c>
      <c r="E25136" s="412">
        <v>22666</v>
      </c>
      <c r="F25136" s="413">
        <v>177.16</v>
      </c>
      <c r="G25136" s="414">
        <f t="shared" si="784"/>
        <v>127.94084443440957</v>
      </c>
      <c r="H25136" s="423">
        <f t="shared" si="785"/>
        <v>0.63970422217204781</v>
      </c>
    </row>
    <row r="25137" spans="1:8" ht="15" hidden="1" thickBot="1">
      <c r="A25137" s="409">
        <v>202212</v>
      </c>
      <c r="B25137" s="410" t="s">
        <v>1413</v>
      </c>
      <c r="C25137" s="410" t="s">
        <v>1410</v>
      </c>
      <c r="D25137" s="411" t="s">
        <v>339</v>
      </c>
      <c r="E25137" s="412">
        <v>113</v>
      </c>
      <c r="F25137" s="413">
        <v>177.16</v>
      </c>
      <c r="G25137" s="414">
        <f t="shared" si="784"/>
        <v>0.63784149920975386</v>
      </c>
      <c r="H25137" s="423">
        <f t="shared" si="785"/>
        <v>0.63784149920975386</v>
      </c>
    </row>
    <row r="25138" spans="1:8" ht="15" hidden="1" thickBot="1">
      <c r="A25138" s="409">
        <v>202212</v>
      </c>
      <c r="B25138" s="410" t="s">
        <v>1414</v>
      </c>
      <c r="C25138" s="410" t="s">
        <v>1410</v>
      </c>
      <c r="D25138" s="411" t="s">
        <v>337</v>
      </c>
      <c r="E25138" s="412">
        <v>136240</v>
      </c>
      <c r="F25138" s="413">
        <v>177.16</v>
      </c>
      <c r="G25138" s="414">
        <f t="shared" si="784"/>
        <v>769.02235267554749</v>
      </c>
      <c r="H25138" s="423">
        <f t="shared" si="785"/>
        <v>3.8451117633777376</v>
      </c>
    </row>
    <row r="25139" spans="1:8" ht="15" hidden="1" thickBot="1">
      <c r="A25139" s="409">
        <v>202212</v>
      </c>
      <c r="B25139" s="410" t="s">
        <v>1415</v>
      </c>
      <c r="C25139" s="410" t="s">
        <v>1416</v>
      </c>
      <c r="D25139" s="411" t="s">
        <v>374</v>
      </c>
      <c r="E25139" s="412">
        <v>0.01</v>
      </c>
      <c r="F25139" s="413">
        <v>177.16</v>
      </c>
      <c r="G25139" s="414">
        <f t="shared" si="784"/>
        <v>5.6446150372544597E-5</v>
      </c>
      <c r="H25139" s="423" t="str">
        <f t="shared" si="785"/>
        <v>VER</v>
      </c>
    </row>
    <row r="25140" spans="1:8" ht="15" hidden="1" thickBot="1">
      <c r="A25140" s="409">
        <v>202212</v>
      </c>
      <c r="B25140" s="410" t="s">
        <v>1417</v>
      </c>
      <c r="C25140" s="410" t="s">
        <v>1410</v>
      </c>
      <c r="D25140" s="411" t="s">
        <v>337</v>
      </c>
      <c r="E25140" s="412">
        <v>14222</v>
      </c>
      <c r="F25140" s="413">
        <v>177.16</v>
      </c>
      <c r="G25140" s="414">
        <f t="shared" si="784"/>
        <v>80.277715059832914</v>
      </c>
      <c r="H25140" s="423">
        <f t="shared" si="785"/>
        <v>0.40138857529916455</v>
      </c>
    </row>
    <row r="25141" spans="1:8" ht="15" hidden="1" thickBot="1">
      <c r="A25141" s="409">
        <v>202212</v>
      </c>
      <c r="B25141" s="410" t="s">
        <v>1418</v>
      </c>
      <c r="C25141" s="410" t="s">
        <v>1410</v>
      </c>
      <c r="D25141" s="411" t="s">
        <v>337</v>
      </c>
      <c r="E25141" s="412">
        <v>18315</v>
      </c>
      <c r="F25141" s="413">
        <v>177.16</v>
      </c>
      <c r="G25141" s="414">
        <f t="shared" si="784"/>
        <v>103.38112440731543</v>
      </c>
      <c r="H25141" s="423">
        <f t="shared" si="785"/>
        <v>0.51690562203657708</v>
      </c>
    </row>
    <row r="25142" spans="1:8" ht="15" hidden="1" thickBot="1">
      <c r="A25142" s="409">
        <v>202212</v>
      </c>
      <c r="B25142" s="410" t="s">
        <v>1419</v>
      </c>
      <c r="C25142" s="410" t="s">
        <v>1420</v>
      </c>
      <c r="D25142" s="411" t="s">
        <v>337</v>
      </c>
      <c r="E25142" s="412">
        <v>44826</v>
      </c>
      <c r="F25142" s="413">
        <v>177.16</v>
      </c>
      <c r="G25142" s="414">
        <f t="shared" si="784"/>
        <v>253.0255136599684</v>
      </c>
      <c r="H25142" s="423">
        <f t="shared" si="785"/>
        <v>1.265127568299842</v>
      </c>
    </row>
    <row r="25143" spans="1:8" ht="15" hidden="1" thickBot="1">
      <c r="A25143" s="409">
        <v>202212</v>
      </c>
      <c r="B25143" s="410" t="s">
        <v>1421</v>
      </c>
      <c r="C25143" s="410" t="s">
        <v>1420</v>
      </c>
      <c r="D25143" s="411" t="s">
        <v>339</v>
      </c>
      <c r="E25143" s="412">
        <v>224</v>
      </c>
      <c r="F25143" s="413">
        <v>177.16</v>
      </c>
      <c r="G25143" s="414">
        <f t="shared" si="784"/>
        <v>1.2643937683449988</v>
      </c>
      <c r="H25143" s="423">
        <f t="shared" si="785"/>
        <v>1.2643937683449988</v>
      </c>
    </row>
    <row r="25144" spans="1:8" ht="15" hidden="1" thickBot="1">
      <c r="A25144" s="409">
        <v>202212</v>
      </c>
      <c r="B25144" s="410" t="s">
        <v>1422</v>
      </c>
      <c r="C25144" s="410" t="s">
        <v>1410</v>
      </c>
      <c r="D25144" s="411" t="s">
        <v>337</v>
      </c>
      <c r="E25144" s="412">
        <v>55279</v>
      </c>
      <c r="F25144" s="413">
        <v>177.16</v>
      </c>
      <c r="G25144" s="414">
        <f t="shared" si="784"/>
        <v>312.02867464438924</v>
      </c>
      <c r="H25144" s="423">
        <f t="shared" si="785"/>
        <v>1.5601433732219463</v>
      </c>
    </row>
    <row r="25145" spans="1:8" ht="15" hidden="1" thickBot="1">
      <c r="A25145" s="409">
        <v>202212</v>
      </c>
      <c r="B25145" s="410" t="s">
        <v>1423</v>
      </c>
      <c r="C25145" s="410" t="s">
        <v>1410</v>
      </c>
      <c r="D25145" s="411" t="s">
        <v>339</v>
      </c>
      <c r="E25145" s="412">
        <v>276</v>
      </c>
      <c r="F25145" s="413">
        <v>177.16</v>
      </c>
      <c r="G25145" s="414">
        <f t="shared" si="784"/>
        <v>1.5579137502822309</v>
      </c>
      <c r="H25145" s="423">
        <f t="shared" si="785"/>
        <v>1.5579137502822309</v>
      </c>
    </row>
    <row r="25146" spans="1:8" ht="15" hidden="1" thickBot="1">
      <c r="A25146" s="409">
        <v>202212</v>
      </c>
      <c r="B25146" s="410" t="s">
        <v>1424</v>
      </c>
      <c r="C25146" s="410" t="s">
        <v>1410</v>
      </c>
      <c r="D25146" s="411" t="s">
        <v>337</v>
      </c>
      <c r="E25146" s="412">
        <v>86254</v>
      </c>
      <c r="F25146" s="413">
        <v>177.16</v>
      </c>
      <c r="G25146" s="414">
        <f t="shared" si="784"/>
        <v>486.87062542334616</v>
      </c>
      <c r="H25146" s="423">
        <f t="shared" si="785"/>
        <v>2.4343531271167307</v>
      </c>
    </row>
    <row r="25147" spans="1:8" ht="15" hidden="1" thickBot="1">
      <c r="A25147" s="409">
        <v>202212</v>
      </c>
      <c r="B25147" s="410" t="s">
        <v>1425</v>
      </c>
      <c r="C25147" s="410" t="s">
        <v>1410</v>
      </c>
      <c r="D25147" s="411" t="s">
        <v>337</v>
      </c>
      <c r="E25147" s="412">
        <v>39875</v>
      </c>
      <c r="F25147" s="413">
        <v>177.16</v>
      </c>
      <c r="G25147" s="414">
        <f t="shared" si="784"/>
        <v>225.07902461052157</v>
      </c>
      <c r="H25147" s="423">
        <f t="shared" si="785"/>
        <v>1.1253951230526078</v>
      </c>
    </row>
    <row r="25148" spans="1:8" ht="15" hidden="1" thickBot="1">
      <c r="A25148" s="409">
        <v>202212</v>
      </c>
      <c r="B25148" s="410" t="s">
        <v>1426</v>
      </c>
      <c r="C25148" s="410" t="s">
        <v>1410</v>
      </c>
      <c r="D25148" s="411" t="s">
        <v>339</v>
      </c>
      <c r="E25148" s="412">
        <v>199</v>
      </c>
      <c r="F25148" s="413">
        <v>177.16</v>
      </c>
      <c r="G25148" s="414">
        <f t="shared" si="784"/>
        <v>1.1232783924136374</v>
      </c>
      <c r="H25148" s="423">
        <f t="shared" si="785"/>
        <v>1.1232783924136374</v>
      </c>
    </row>
    <row r="25149" spans="1:8" ht="15" hidden="1" thickBot="1">
      <c r="A25149" s="409">
        <v>202212</v>
      </c>
      <c r="B25149" s="410" t="s">
        <v>1427</v>
      </c>
      <c r="C25149" s="410" t="s">
        <v>1410</v>
      </c>
      <c r="D25149" s="411" t="s">
        <v>339</v>
      </c>
      <c r="E25149" s="412">
        <v>87.56</v>
      </c>
      <c r="F25149" s="413">
        <v>177.16</v>
      </c>
      <c r="G25149" s="414">
        <f t="shared" si="784"/>
        <v>0.49424249266200049</v>
      </c>
      <c r="H25149" s="423">
        <f t="shared" si="785"/>
        <v>0.49424249266200049</v>
      </c>
    </row>
    <row r="25150" spans="1:8" ht="15" hidden="1" thickBot="1">
      <c r="A25150" s="409">
        <v>202212</v>
      </c>
      <c r="B25150" s="410" t="s">
        <v>1428</v>
      </c>
      <c r="C25150" s="410" t="s">
        <v>1410</v>
      </c>
      <c r="D25150" s="411" t="s">
        <v>337</v>
      </c>
      <c r="E25150" s="412">
        <v>8777</v>
      </c>
      <c r="F25150" s="413">
        <v>177.16</v>
      </c>
      <c r="G25150" s="414">
        <f t="shared" si="784"/>
        <v>49.542786181982393</v>
      </c>
      <c r="H25150" s="423">
        <f t="shared" si="785"/>
        <v>0.24771393090991198</v>
      </c>
    </row>
    <row r="25151" spans="1:8" ht="15" hidden="1" thickBot="1">
      <c r="A25151" s="409">
        <v>202212</v>
      </c>
      <c r="B25151" s="410" t="s">
        <v>1429</v>
      </c>
      <c r="C25151" s="410" t="s">
        <v>1410</v>
      </c>
      <c r="D25151" s="411" t="s">
        <v>339</v>
      </c>
      <c r="E25151" s="412">
        <v>43.87</v>
      </c>
      <c r="F25151" s="413">
        <v>177.16</v>
      </c>
      <c r="G25151" s="414">
        <f t="shared" si="784"/>
        <v>0.24762926168435312</v>
      </c>
      <c r="H25151" s="423">
        <f t="shared" si="785"/>
        <v>0.24762926168435312</v>
      </c>
    </row>
    <row r="25152" spans="1:8" ht="15" hidden="1" thickBot="1">
      <c r="A25152" s="409">
        <v>202212</v>
      </c>
      <c r="B25152" s="410" t="s">
        <v>1430</v>
      </c>
      <c r="C25152" s="410" t="s">
        <v>1410</v>
      </c>
      <c r="D25152" s="411" t="s">
        <v>337</v>
      </c>
      <c r="E25152" s="412">
        <v>25024</v>
      </c>
      <c r="F25152" s="413">
        <v>177.16</v>
      </c>
      <c r="G25152" s="414">
        <f t="shared" si="784"/>
        <v>141.25084669225558</v>
      </c>
      <c r="H25152" s="423">
        <f t="shared" si="785"/>
        <v>0.70625423346127791</v>
      </c>
    </row>
    <row r="25153" spans="1:8" ht="15" hidden="1" thickBot="1">
      <c r="A25153" s="409">
        <v>202212</v>
      </c>
      <c r="B25153" s="410" t="s">
        <v>1431</v>
      </c>
      <c r="C25153" s="410" t="s">
        <v>1410</v>
      </c>
      <c r="D25153" s="411" t="s">
        <v>339</v>
      </c>
      <c r="E25153" s="412">
        <v>125</v>
      </c>
      <c r="F25153" s="413">
        <v>177.16</v>
      </c>
      <c r="G25153" s="414">
        <f t="shared" si="784"/>
        <v>0.70557687965680738</v>
      </c>
      <c r="H25153" s="423">
        <f t="shared" si="785"/>
        <v>0.70557687965680738</v>
      </c>
    </row>
    <row r="25154" spans="1:8" ht="15" hidden="1" thickBot="1">
      <c r="A25154" s="409">
        <v>202212</v>
      </c>
      <c r="B25154" s="410" t="s">
        <v>1432</v>
      </c>
      <c r="C25154" s="410" t="s">
        <v>1410</v>
      </c>
      <c r="D25154" s="411" t="s">
        <v>337</v>
      </c>
      <c r="E25154" s="412">
        <v>25024</v>
      </c>
      <c r="F25154" s="413">
        <v>177.16</v>
      </c>
      <c r="G25154" s="414">
        <f t="shared" ref="G25154:G25217" si="786">+E25154/F25154</f>
        <v>141.25084669225558</v>
      </c>
      <c r="H25154" s="423">
        <f t="shared" ref="H25154:H25217" si="787">IF(D25154="TB",G25154/200,IF(D25154="LT",G25154,"VER"))</f>
        <v>0.70625423346127791</v>
      </c>
    </row>
    <row r="25155" spans="1:8" ht="15" hidden="1" thickBot="1">
      <c r="A25155" s="409">
        <v>202212</v>
      </c>
      <c r="B25155" s="410" t="s">
        <v>1433</v>
      </c>
      <c r="C25155" s="410" t="s">
        <v>1410</v>
      </c>
      <c r="D25155" s="411" t="s">
        <v>339</v>
      </c>
      <c r="E25155" s="412">
        <v>125</v>
      </c>
      <c r="F25155" s="413">
        <v>177.16</v>
      </c>
      <c r="G25155" s="414">
        <f t="shared" si="786"/>
        <v>0.70557687965680738</v>
      </c>
      <c r="H25155" s="423">
        <f t="shared" si="787"/>
        <v>0.70557687965680738</v>
      </c>
    </row>
    <row r="25156" spans="1:8" ht="15" hidden="1" thickBot="1">
      <c r="A25156" s="409">
        <v>202212</v>
      </c>
      <c r="B25156" s="410" t="s">
        <v>1434</v>
      </c>
      <c r="C25156" s="410" t="s">
        <v>1410</v>
      </c>
      <c r="D25156" s="411" t="s">
        <v>339</v>
      </c>
      <c r="E25156" s="412">
        <v>61.34</v>
      </c>
      <c r="F25156" s="413">
        <v>177.16</v>
      </c>
      <c r="G25156" s="414">
        <f t="shared" si="786"/>
        <v>0.34624068638518857</v>
      </c>
      <c r="H25156" s="423">
        <f t="shared" si="787"/>
        <v>0.34624068638518857</v>
      </c>
    </row>
    <row r="25157" spans="1:8" ht="15" hidden="1" thickBot="1">
      <c r="A25157" s="409">
        <v>202212</v>
      </c>
      <c r="B25157" s="410" t="s">
        <v>1435</v>
      </c>
      <c r="C25157" s="410" t="s">
        <v>1410</v>
      </c>
      <c r="D25157" s="411" t="s">
        <v>337</v>
      </c>
      <c r="E25157" s="412">
        <v>17155</v>
      </c>
      <c r="F25157" s="413">
        <v>177.16</v>
      </c>
      <c r="G25157" s="414">
        <f t="shared" si="786"/>
        <v>96.833370964100254</v>
      </c>
      <c r="H25157" s="423">
        <f t="shared" si="787"/>
        <v>0.48416685482050126</v>
      </c>
    </row>
    <row r="25158" spans="1:8" ht="15" hidden="1" thickBot="1">
      <c r="A25158" s="409">
        <v>202212</v>
      </c>
      <c r="B25158" s="410" t="s">
        <v>1436</v>
      </c>
      <c r="C25158" s="410" t="s">
        <v>1410</v>
      </c>
      <c r="D25158" s="411" t="s">
        <v>339</v>
      </c>
      <c r="E25158" s="412">
        <v>85.76</v>
      </c>
      <c r="F25158" s="413">
        <v>177.16</v>
      </c>
      <c r="G25158" s="414">
        <f t="shared" si="786"/>
        <v>0.48408218559494248</v>
      </c>
      <c r="H25158" s="423">
        <f t="shared" si="787"/>
        <v>0.48408218559494248</v>
      </c>
    </row>
    <row r="25159" spans="1:8" ht="15" hidden="1" thickBot="1">
      <c r="A25159" s="409">
        <v>202212</v>
      </c>
      <c r="B25159" s="410" t="s">
        <v>1437</v>
      </c>
      <c r="C25159" s="410" t="s">
        <v>1410</v>
      </c>
      <c r="D25159" s="411" t="s">
        <v>337</v>
      </c>
      <c r="E25159" s="412">
        <v>1</v>
      </c>
      <c r="F25159" s="413">
        <v>177.16</v>
      </c>
      <c r="G25159" s="414">
        <f t="shared" si="786"/>
        <v>5.6446150372544595E-3</v>
      </c>
      <c r="H25159" s="423">
        <f t="shared" si="787"/>
        <v>2.8223075186272299E-5</v>
      </c>
    </row>
    <row r="25160" spans="1:8" ht="15" hidden="1" thickBot="1">
      <c r="A25160" s="409">
        <v>202212</v>
      </c>
      <c r="B25160" s="410" t="s">
        <v>1438</v>
      </c>
      <c r="C25160" s="410" t="s">
        <v>1410</v>
      </c>
      <c r="D25160" s="411" t="s">
        <v>339</v>
      </c>
      <c r="E25160" s="412">
        <v>1</v>
      </c>
      <c r="F25160" s="413">
        <v>177.16</v>
      </c>
      <c r="G25160" s="414">
        <f t="shared" si="786"/>
        <v>5.6446150372544595E-3</v>
      </c>
      <c r="H25160" s="423">
        <f t="shared" si="787"/>
        <v>5.6446150372544595E-3</v>
      </c>
    </row>
    <row r="25161" spans="1:8" ht="15" hidden="1" thickBot="1">
      <c r="A25161" s="409">
        <v>202212</v>
      </c>
      <c r="B25161" s="410" t="s">
        <v>1439</v>
      </c>
      <c r="C25161" s="410" t="s">
        <v>1410</v>
      </c>
      <c r="D25161" s="411" t="s">
        <v>337</v>
      </c>
      <c r="E25161" s="412">
        <v>9513</v>
      </c>
      <c r="F25161" s="413">
        <v>177.16</v>
      </c>
      <c r="G25161" s="414">
        <f t="shared" si="786"/>
        <v>53.697222849401669</v>
      </c>
      <c r="H25161" s="423">
        <f t="shared" si="787"/>
        <v>0.26848611424700836</v>
      </c>
    </row>
    <row r="25162" spans="1:8" ht="15" hidden="1" thickBot="1">
      <c r="A25162" s="409">
        <v>202212</v>
      </c>
      <c r="B25162" s="410" t="s">
        <v>1440</v>
      </c>
      <c r="C25162" s="410" t="s">
        <v>1410</v>
      </c>
      <c r="D25162" s="411" t="s">
        <v>339</v>
      </c>
      <c r="E25162" s="412">
        <v>47.56</v>
      </c>
      <c r="F25162" s="413">
        <v>177.16</v>
      </c>
      <c r="G25162" s="414">
        <f t="shared" si="786"/>
        <v>0.26845789117182212</v>
      </c>
      <c r="H25162" s="423">
        <f t="shared" si="787"/>
        <v>0.26845789117182212</v>
      </c>
    </row>
    <row r="25163" spans="1:8" ht="15" hidden="1" thickBot="1">
      <c r="A25163" s="409">
        <v>202212</v>
      </c>
      <c r="B25163" s="410" t="s">
        <v>1441</v>
      </c>
      <c r="C25163" s="410" t="s">
        <v>1410</v>
      </c>
      <c r="D25163" s="411" t="s">
        <v>337</v>
      </c>
      <c r="E25163" s="412">
        <v>5164</v>
      </c>
      <c r="F25163" s="413">
        <v>177.16</v>
      </c>
      <c r="G25163" s="414">
        <f t="shared" si="786"/>
        <v>29.148792052382028</v>
      </c>
      <c r="H25163" s="423">
        <f t="shared" si="787"/>
        <v>0.14574396026191014</v>
      </c>
    </row>
    <row r="25164" spans="1:8" ht="15" hidden="1" thickBot="1">
      <c r="A25164" s="409">
        <v>202212</v>
      </c>
      <c r="B25164" s="410" t="s">
        <v>1442</v>
      </c>
      <c r="C25164" s="410" t="s">
        <v>1410</v>
      </c>
      <c r="D25164" s="411" t="s">
        <v>339</v>
      </c>
      <c r="E25164" s="412">
        <v>25.81</v>
      </c>
      <c r="F25164" s="413">
        <v>177.16</v>
      </c>
      <c r="G25164" s="414">
        <f t="shared" si="786"/>
        <v>0.14568751411153757</v>
      </c>
      <c r="H25164" s="423">
        <f t="shared" si="787"/>
        <v>0.14568751411153757</v>
      </c>
    </row>
    <row r="25165" spans="1:8" ht="15" hidden="1" thickBot="1">
      <c r="A25165" s="409">
        <v>202212</v>
      </c>
      <c r="B25165" s="410" t="s">
        <v>1443</v>
      </c>
      <c r="C25165" s="410" t="s">
        <v>1410</v>
      </c>
      <c r="D25165" s="411" t="s">
        <v>337</v>
      </c>
      <c r="E25165" s="412">
        <v>3831</v>
      </c>
      <c r="F25165" s="413">
        <v>177.16</v>
      </c>
      <c r="G25165" s="414">
        <f t="shared" si="786"/>
        <v>21.624520207721833</v>
      </c>
      <c r="H25165" s="423">
        <f t="shared" si="787"/>
        <v>0.10812260103860917</v>
      </c>
    </row>
    <row r="25166" spans="1:8" ht="15" hidden="1" thickBot="1">
      <c r="A25166" s="409">
        <v>202212</v>
      </c>
      <c r="B25166" s="410" t="s">
        <v>1444</v>
      </c>
      <c r="C25166" s="410" t="s">
        <v>1410</v>
      </c>
      <c r="D25166" s="411" t="s">
        <v>339</v>
      </c>
      <c r="E25166" s="412">
        <v>19.14</v>
      </c>
      <c r="F25166" s="413">
        <v>177.16</v>
      </c>
      <c r="G25166" s="414">
        <f t="shared" si="786"/>
        <v>0.10803793181305035</v>
      </c>
      <c r="H25166" s="423">
        <f t="shared" si="787"/>
        <v>0.10803793181305035</v>
      </c>
    </row>
    <row r="25167" spans="1:8" ht="15" hidden="1" thickBot="1">
      <c r="A25167" s="409">
        <v>202212</v>
      </c>
      <c r="B25167" s="410" t="s">
        <v>1445</v>
      </c>
      <c r="C25167" s="410" t="s">
        <v>1410</v>
      </c>
      <c r="D25167" s="411" t="s">
        <v>337</v>
      </c>
      <c r="E25167" s="412">
        <v>1</v>
      </c>
      <c r="F25167" s="413">
        <v>177.16</v>
      </c>
      <c r="G25167" s="414">
        <f t="shared" si="786"/>
        <v>5.6446150372544595E-3</v>
      </c>
      <c r="H25167" s="423">
        <f t="shared" si="787"/>
        <v>2.8223075186272299E-5</v>
      </c>
    </row>
    <row r="25168" spans="1:8" ht="15" hidden="1" thickBot="1">
      <c r="A25168" s="409">
        <v>202212</v>
      </c>
      <c r="B25168" s="410" t="s">
        <v>1446</v>
      </c>
      <c r="C25168" s="410" t="s">
        <v>1410</v>
      </c>
      <c r="D25168" s="411" t="s">
        <v>339</v>
      </c>
      <c r="E25168" s="412">
        <v>1</v>
      </c>
      <c r="F25168" s="413">
        <v>177.16</v>
      </c>
      <c r="G25168" s="414">
        <f t="shared" si="786"/>
        <v>5.6446150372544595E-3</v>
      </c>
      <c r="H25168" s="423">
        <f t="shared" si="787"/>
        <v>5.6446150372544595E-3</v>
      </c>
    </row>
    <row r="25169" spans="1:8" ht="15" hidden="1" thickBot="1">
      <c r="A25169" s="409">
        <v>202212</v>
      </c>
      <c r="B25169" s="410" t="s">
        <v>1447</v>
      </c>
      <c r="C25169" s="410" t="s">
        <v>1410</v>
      </c>
      <c r="D25169" s="411" t="s">
        <v>337</v>
      </c>
      <c r="E25169" s="412">
        <v>1</v>
      </c>
      <c r="F25169" s="413">
        <v>177.16</v>
      </c>
      <c r="G25169" s="414">
        <f t="shared" si="786"/>
        <v>5.6446150372544595E-3</v>
      </c>
      <c r="H25169" s="423">
        <f t="shared" si="787"/>
        <v>2.8223075186272299E-5</v>
      </c>
    </row>
    <row r="25170" spans="1:8" ht="15" hidden="1" thickBot="1">
      <c r="A25170" s="409">
        <v>202212</v>
      </c>
      <c r="B25170" s="410" t="s">
        <v>1448</v>
      </c>
      <c r="C25170" s="410" t="s">
        <v>1410</v>
      </c>
      <c r="D25170" s="411" t="s">
        <v>339</v>
      </c>
      <c r="E25170" s="412">
        <v>1</v>
      </c>
      <c r="F25170" s="413">
        <v>177.16</v>
      </c>
      <c r="G25170" s="414">
        <f t="shared" si="786"/>
        <v>5.6446150372544595E-3</v>
      </c>
      <c r="H25170" s="423">
        <f t="shared" si="787"/>
        <v>5.6446150372544595E-3</v>
      </c>
    </row>
    <row r="25171" spans="1:8" ht="15" hidden="1" thickBot="1">
      <c r="A25171" s="409">
        <v>202212</v>
      </c>
      <c r="B25171" s="410" t="s">
        <v>1449</v>
      </c>
      <c r="C25171" s="410" t="s">
        <v>1410</v>
      </c>
      <c r="D25171" s="411" t="s">
        <v>337</v>
      </c>
      <c r="E25171" s="412">
        <v>1</v>
      </c>
      <c r="F25171" s="413">
        <v>177.16</v>
      </c>
      <c r="G25171" s="414">
        <f t="shared" si="786"/>
        <v>5.6446150372544595E-3</v>
      </c>
      <c r="H25171" s="423">
        <f t="shared" si="787"/>
        <v>2.8223075186272299E-5</v>
      </c>
    </row>
    <row r="25172" spans="1:8" ht="15" hidden="1" thickBot="1">
      <c r="A25172" s="409">
        <v>202212</v>
      </c>
      <c r="B25172" s="410" t="s">
        <v>1450</v>
      </c>
      <c r="C25172" s="410" t="s">
        <v>1410</v>
      </c>
      <c r="D25172" s="411" t="s">
        <v>339</v>
      </c>
      <c r="E25172" s="412">
        <v>1</v>
      </c>
      <c r="F25172" s="413">
        <v>177.16</v>
      </c>
      <c r="G25172" s="414">
        <f t="shared" si="786"/>
        <v>5.6446150372544595E-3</v>
      </c>
      <c r="H25172" s="423">
        <f t="shared" si="787"/>
        <v>5.6446150372544595E-3</v>
      </c>
    </row>
    <row r="25173" spans="1:8" ht="15" hidden="1" thickBot="1">
      <c r="A25173" s="409">
        <v>202212</v>
      </c>
      <c r="B25173" s="410" t="s">
        <v>1451</v>
      </c>
      <c r="C25173" s="410" t="s">
        <v>1410</v>
      </c>
      <c r="D25173" s="411" t="s">
        <v>337</v>
      </c>
      <c r="E25173" s="412">
        <v>5437</v>
      </c>
      <c r="F25173" s="413">
        <v>177.16</v>
      </c>
      <c r="G25173" s="414">
        <f t="shared" si="786"/>
        <v>30.689771957552495</v>
      </c>
      <c r="H25173" s="423">
        <f t="shared" si="787"/>
        <v>0.15344885978776246</v>
      </c>
    </row>
    <row r="25174" spans="1:8" ht="15" hidden="1" thickBot="1">
      <c r="A25174" s="409">
        <v>202212</v>
      </c>
      <c r="B25174" s="410" t="s">
        <v>1452</v>
      </c>
      <c r="C25174" s="410" t="s">
        <v>1410</v>
      </c>
      <c r="D25174" s="411" t="s">
        <v>339</v>
      </c>
      <c r="E25174" s="412">
        <v>27.17</v>
      </c>
      <c r="F25174" s="413">
        <v>177.16</v>
      </c>
      <c r="G25174" s="414">
        <f t="shared" si="786"/>
        <v>0.15336419056220368</v>
      </c>
      <c r="H25174" s="423">
        <f t="shared" si="787"/>
        <v>0.15336419056220368</v>
      </c>
    </row>
    <row r="25175" spans="1:8" ht="15" hidden="1" thickBot="1">
      <c r="A25175" s="409">
        <v>202212</v>
      </c>
      <c r="B25175" s="410" t="s">
        <v>1453</v>
      </c>
      <c r="C25175" s="410" t="s">
        <v>1410</v>
      </c>
      <c r="D25175" s="411" t="s">
        <v>337</v>
      </c>
      <c r="E25175" s="412">
        <v>12950</v>
      </c>
      <c r="F25175" s="413">
        <v>177.16</v>
      </c>
      <c r="G25175" s="414">
        <f t="shared" si="786"/>
        <v>73.097764732445242</v>
      </c>
      <c r="H25175" s="423">
        <f t="shared" si="787"/>
        <v>0.36548882366222624</v>
      </c>
    </row>
    <row r="25176" spans="1:8" ht="15" hidden="1" thickBot="1">
      <c r="A25176" s="409">
        <v>202212</v>
      </c>
      <c r="B25176" s="410" t="s">
        <v>1454</v>
      </c>
      <c r="C25176" s="410" t="s">
        <v>2598</v>
      </c>
      <c r="D25176" s="411" t="s">
        <v>339</v>
      </c>
      <c r="E25176" s="412">
        <v>64.7</v>
      </c>
      <c r="F25176" s="413">
        <v>177.16</v>
      </c>
      <c r="G25176" s="414">
        <f t="shared" si="786"/>
        <v>0.36520659291036356</v>
      </c>
      <c r="H25176" s="423">
        <f t="shared" si="787"/>
        <v>0.36520659291036356</v>
      </c>
    </row>
    <row r="25177" spans="1:8" ht="15" hidden="1" thickBot="1">
      <c r="A25177" s="409">
        <v>202212</v>
      </c>
      <c r="B25177" s="410" t="s">
        <v>1455</v>
      </c>
      <c r="C25177" s="410" t="s">
        <v>1410</v>
      </c>
      <c r="D25177" s="411" t="s">
        <v>337</v>
      </c>
      <c r="E25177" s="412">
        <v>1</v>
      </c>
      <c r="F25177" s="413">
        <v>177.16</v>
      </c>
      <c r="G25177" s="414">
        <f t="shared" si="786"/>
        <v>5.6446150372544595E-3</v>
      </c>
      <c r="H25177" s="423">
        <f t="shared" si="787"/>
        <v>2.8223075186272299E-5</v>
      </c>
    </row>
    <row r="25178" spans="1:8" ht="15" hidden="1" thickBot="1">
      <c r="A25178" s="409">
        <v>202212</v>
      </c>
      <c r="B25178" s="410" t="s">
        <v>1456</v>
      </c>
      <c r="C25178" s="410" t="s">
        <v>1410</v>
      </c>
      <c r="D25178" s="411" t="s">
        <v>337</v>
      </c>
      <c r="E25178" s="412">
        <v>1</v>
      </c>
      <c r="F25178" s="413">
        <v>177.16</v>
      </c>
      <c r="G25178" s="414">
        <f t="shared" si="786"/>
        <v>5.6446150372544595E-3</v>
      </c>
      <c r="H25178" s="423">
        <f t="shared" si="787"/>
        <v>2.8223075186272299E-5</v>
      </c>
    </row>
    <row r="25179" spans="1:8" ht="15" hidden="1" thickBot="1">
      <c r="A25179" s="409">
        <v>202212</v>
      </c>
      <c r="B25179" s="410" t="s">
        <v>1457</v>
      </c>
      <c r="C25179" s="410" t="s">
        <v>1410</v>
      </c>
      <c r="D25179" s="411" t="s">
        <v>337</v>
      </c>
      <c r="E25179" s="412">
        <v>1</v>
      </c>
      <c r="F25179" s="413">
        <v>177.16</v>
      </c>
      <c r="G25179" s="414">
        <f t="shared" si="786"/>
        <v>5.6446150372544595E-3</v>
      </c>
      <c r="H25179" s="423">
        <f t="shared" si="787"/>
        <v>2.8223075186272299E-5</v>
      </c>
    </row>
    <row r="25180" spans="1:8" ht="15" hidden="1" thickBot="1">
      <c r="A25180" s="409">
        <v>202212</v>
      </c>
      <c r="B25180" s="410" t="s">
        <v>1458</v>
      </c>
      <c r="C25180" s="410" t="s">
        <v>1410</v>
      </c>
      <c r="D25180" s="411" t="s">
        <v>339</v>
      </c>
      <c r="E25180" s="412">
        <v>1</v>
      </c>
      <c r="F25180" s="413">
        <v>177.16</v>
      </c>
      <c r="G25180" s="414">
        <f t="shared" si="786"/>
        <v>5.6446150372544595E-3</v>
      </c>
      <c r="H25180" s="423">
        <f t="shared" si="787"/>
        <v>5.6446150372544595E-3</v>
      </c>
    </row>
    <row r="25181" spans="1:8" ht="15" hidden="1" thickBot="1">
      <c r="A25181" s="409">
        <v>202212</v>
      </c>
      <c r="B25181" s="410" t="s">
        <v>1459</v>
      </c>
      <c r="C25181" s="410" t="s">
        <v>1410</v>
      </c>
      <c r="D25181" s="411" t="s">
        <v>337</v>
      </c>
      <c r="E25181" s="412">
        <v>2475</v>
      </c>
      <c r="F25181" s="413">
        <v>177.16</v>
      </c>
      <c r="G25181" s="414">
        <f t="shared" si="786"/>
        <v>13.970422217204787</v>
      </c>
      <c r="H25181" s="423">
        <f t="shared" si="787"/>
        <v>6.9852111086023932E-2</v>
      </c>
    </row>
    <row r="25182" spans="1:8" ht="15" hidden="1" thickBot="1">
      <c r="A25182" s="409">
        <v>202212</v>
      </c>
      <c r="B25182" s="410" t="s">
        <v>1460</v>
      </c>
      <c r="C25182" s="410" t="s">
        <v>1410</v>
      </c>
      <c r="D25182" s="411" t="s">
        <v>339</v>
      </c>
      <c r="E25182" s="412">
        <v>12.36</v>
      </c>
      <c r="F25182" s="413">
        <v>177.16</v>
      </c>
      <c r="G25182" s="414">
        <f t="shared" si="786"/>
        <v>6.9767441860465115E-2</v>
      </c>
      <c r="H25182" s="423">
        <f t="shared" si="787"/>
        <v>6.9767441860465115E-2</v>
      </c>
    </row>
    <row r="25183" spans="1:8" ht="15" hidden="1" thickBot="1">
      <c r="A25183" s="409">
        <v>202212</v>
      </c>
      <c r="B25183" s="410" t="s">
        <v>1461</v>
      </c>
      <c r="C25183" s="410" t="s">
        <v>1410</v>
      </c>
      <c r="D25183" s="411" t="s">
        <v>337</v>
      </c>
      <c r="E25183" s="412">
        <v>42344</v>
      </c>
      <c r="F25183" s="413">
        <v>177.16</v>
      </c>
      <c r="G25183" s="414">
        <f t="shared" si="786"/>
        <v>239.01557913750284</v>
      </c>
      <c r="H25183" s="423">
        <f t="shared" si="787"/>
        <v>1.1950778956875141</v>
      </c>
    </row>
    <row r="25184" spans="1:8" ht="15" hidden="1" thickBot="1">
      <c r="A25184" s="409">
        <v>202212</v>
      </c>
      <c r="B25184" s="410" t="s">
        <v>1462</v>
      </c>
      <c r="C25184" s="410" t="s">
        <v>1410</v>
      </c>
      <c r="D25184" s="411" t="s">
        <v>339</v>
      </c>
      <c r="E25184" s="412">
        <v>212</v>
      </c>
      <c r="F25184" s="413">
        <v>177.16</v>
      </c>
      <c r="G25184" s="414">
        <f t="shared" si="786"/>
        <v>1.1966583878979453</v>
      </c>
      <c r="H25184" s="423">
        <f t="shared" si="787"/>
        <v>1.1966583878979453</v>
      </c>
    </row>
    <row r="25185" spans="1:8" ht="15" hidden="1" thickBot="1">
      <c r="A25185" s="409">
        <v>202212</v>
      </c>
      <c r="B25185" s="410" t="s">
        <v>1463</v>
      </c>
      <c r="C25185" s="410" t="s">
        <v>1410</v>
      </c>
      <c r="D25185" s="411" t="s">
        <v>337</v>
      </c>
      <c r="E25185" s="412">
        <v>16752</v>
      </c>
      <c r="F25185" s="413">
        <v>177.16</v>
      </c>
      <c r="G25185" s="414">
        <f t="shared" si="786"/>
        <v>94.558591104086702</v>
      </c>
      <c r="H25185" s="423">
        <f t="shared" si="787"/>
        <v>0.47279295552043349</v>
      </c>
    </row>
    <row r="25186" spans="1:8" ht="15" hidden="1" thickBot="1">
      <c r="A25186" s="409">
        <v>202212</v>
      </c>
      <c r="B25186" s="410" t="s">
        <v>1464</v>
      </c>
      <c r="C25186" s="410" t="s">
        <v>1410</v>
      </c>
      <c r="D25186" s="411" t="s">
        <v>339</v>
      </c>
      <c r="E25186" s="412">
        <v>83.75</v>
      </c>
      <c r="F25186" s="413">
        <v>177.16</v>
      </c>
      <c r="G25186" s="414">
        <f t="shared" si="786"/>
        <v>0.47273650937006095</v>
      </c>
      <c r="H25186" s="423">
        <f t="shared" si="787"/>
        <v>0.47273650937006095</v>
      </c>
    </row>
    <row r="25187" spans="1:8" ht="15" hidden="1" thickBot="1">
      <c r="A25187" s="409">
        <v>202212</v>
      </c>
      <c r="B25187" s="410" t="s">
        <v>1465</v>
      </c>
      <c r="C25187" s="410" t="s">
        <v>1410</v>
      </c>
      <c r="D25187" s="411" t="s">
        <v>337</v>
      </c>
      <c r="E25187" s="412">
        <v>29047.57</v>
      </c>
      <c r="F25187" s="413">
        <v>177.16</v>
      </c>
      <c r="G25187" s="414">
        <f t="shared" si="786"/>
        <v>163.96235041770151</v>
      </c>
      <c r="H25187" s="423">
        <f t="shared" si="787"/>
        <v>0.81981175208850754</v>
      </c>
    </row>
    <row r="25188" spans="1:8" ht="15" hidden="1" thickBot="1">
      <c r="A25188" s="409">
        <v>202212</v>
      </c>
      <c r="B25188" s="410" t="s">
        <v>1466</v>
      </c>
      <c r="C25188" s="410" t="s">
        <v>1410</v>
      </c>
      <c r="D25188" s="411" t="s">
        <v>339</v>
      </c>
      <c r="E25188" s="412">
        <v>145</v>
      </c>
      <c r="F25188" s="413">
        <v>177.16</v>
      </c>
      <c r="G25188" s="414">
        <f t="shared" si="786"/>
        <v>0.81846918040189665</v>
      </c>
      <c r="H25188" s="423">
        <f t="shared" si="787"/>
        <v>0.81846918040189665</v>
      </c>
    </row>
    <row r="25189" spans="1:8" ht="15" hidden="1" thickBot="1">
      <c r="A25189" s="409">
        <v>202212</v>
      </c>
      <c r="B25189" s="410" t="s">
        <v>1467</v>
      </c>
      <c r="C25189" s="410" t="s">
        <v>1410</v>
      </c>
      <c r="D25189" s="411" t="s">
        <v>337</v>
      </c>
      <c r="E25189" s="412">
        <v>25983</v>
      </c>
      <c r="F25189" s="413">
        <v>177.16</v>
      </c>
      <c r="G25189" s="414">
        <f t="shared" si="786"/>
        <v>146.66403251298263</v>
      </c>
      <c r="H25189" s="423">
        <f t="shared" si="787"/>
        <v>0.73332016256491317</v>
      </c>
    </row>
    <row r="25190" spans="1:8" ht="15" hidden="1" thickBot="1">
      <c r="A25190" s="409">
        <v>202212</v>
      </c>
      <c r="B25190" s="410" t="s">
        <v>1468</v>
      </c>
      <c r="C25190" s="410" t="s">
        <v>1410</v>
      </c>
      <c r="D25190" s="411" t="s">
        <v>337</v>
      </c>
      <c r="E25190" s="412">
        <v>116398</v>
      </c>
      <c r="F25190" s="413">
        <v>177.16</v>
      </c>
      <c r="G25190" s="414">
        <f t="shared" si="786"/>
        <v>657.02190110634456</v>
      </c>
      <c r="H25190" s="423">
        <f t="shared" si="787"/>
        <v>3.285109505531723</v>
      </c>
    </row>
    <row r="25191" spans="1:8" ht="15" hidden="1" thickBot="1">
      <c r="A25191" s="409">
        <v>202212</v>
      </c>
      <c r="B25191" s="410" t="s">
        <v>1469</v>
      </c>
      <c r="C25191" s="410" t="s">
        <v>1410</v>
      </c>
      <c r="D25191" s="411" t="s">
        <v>374</v>
      </c>
      <c r="E25191" s="412">
        <v>1478</v>
      </c>
      <c r="F25191" s="413">
        <v>177.16</v>
      </c>
      <c r="G25191" s="414">
        <f t="shared" si="786"/>
        <v>8.3427410250620913</v>
      </c>
      <c r="H25191" s="423" t="str">
        <f t="shared" si="787"/>
        <v>VER</v>
      </c>
    </row>
    <row r="25192" spans="1:8" ht="15" hidden="1" thickBot="1">
      <c r="A25192" s="409">
        <v>202212</v>
      </c>
      <c r="B25192" s="410" t="s">
        <v>1470</v>
      </c>
      <c r="C25192" s="410" t="s">
        <v>1410</v>
      </c>
      <c r="D25192" s="411" t="s">
        <v>337</v>
      </c>
      <c r="E25192" s="412">
        <v>18073</v>
      </c>
      <c r="F25192" s="413">
        <v>177.16</v>
      </c>
      <c r="G25192" s="414">
        <f t="shared" si="786"/>
        <v>102.01512756829985</v>
      </c>
      <c r="H25192" s="423">
        <f t="shared" si="787"/>
        <v>0.51007563784149923</v>
      </c>
    </row>
    <row r="25193" spans="1:8" ht="15" hidden="1" thickBot="1">
      <c r="A25193" s="409">
        <v>202212</v>
      </c>
      <c r="B25193" s="410" t="s">
        <v>1471</v>
      </c>
      <c r="C25193" s="410" t="s">
        <v>1410</v>
      </c>
      <c r="D25193" s="411" t="s">
        <v>339</v>
      </c>
      <c r="E25193" s="412">
        <v>90.3</v>
      </c>
      <c r="F25193" s="413">
        <v>177.16</v>
      </c>
      <c r="G25193" s="414">
        <f t="shared" si="786"/>
        <v>0.50970873786407767</v>
      </c>
      <c r="H25193" s="423">
        <f t="shared" si="787"/>
        <v>0.50970873786407767</v>
      </c>
    </row>
    <row r="25194" spans="1:8" ht="15" hidden="1" thickBot="1">
      <c r="A25194" s="409">
        <v>202212</v>
      </c>
      <c r="B25194" s="410" t="s">
        <v>1472</v>
      </c>
      <c r="C25194" s="410" t="s">
        <v>1410</v>
      </c>
      <c r="D25194" s="411" t="s">
        <v>337</v>
      </c>
      <c r="E25194" s="412">
        <v>51454</v>
      </c>
      <c r="F25194" s="413">
        <v>177.16</v>
      </c>
      <c r="G25194" s="414">
        <f t="shared" si="786"/>
        <v>290.43802212689093</v>
      </c>
      <c r="H25194" s="423">
        <f t="shared" si="787"/>
        <v>1.4521901106344546</v>
      </c>
    </row>
    <row r="25195" spans="1:8" ht="15" hidden="1" thickBot="1">
      <c r="A25195" s="409">
        <v>202212</v>
      </c>
      <c r="B25195" s="410" t="s">
        <v>1473</v>
      </c>
      <c r="C25195" s="410" t="s">
        <v>1410</v>
      </c>
      <c r="D25195" s="411" t="s">
        <v>339</v>
      </c>
      <c r="E25195" s="412">
        <v>0.01</v>
      </c>
      <c r="F25195" s="413">
        <v>177.16</v>
      </c>
      <c r="G25195" s="414">
        <f t="shared" si="786"/>
        <v>5.6446150372544597E-5</v>
      </c>
      <c r="H25195" s="423">
        <f t="shared" si="787"/>
        <v>5.6446150372544597E-5</v>
      </c>
    </row>
    <row r="25196" spans="1:8" ht="15" hidden="1" thickBot="1">
      <c r="A25196" s="409">
        <v>202212</v>
      </c>
      <c r="B25196" s="410" t="s">
        <v>1474</v>
      </c>
      <c r="C25196" s="410" t="s">
        <v>1410</v>
      </c>
      <c r="D25196" s="411" t="s">
        <v>337</v>
      </c>
      <c r="E25196" s="412">
        <v>18073</v>
      </c>
      <c r="F25196" s="413">
        <v>177.16</v>
      </c>
      <c r="G25196" s="414">
        <f t="shared" si="786"/>
        <v>102.01512756829985</v>
      </c>
      <c r="H25196" s="423">
        <f t="shared" si="787"/>
        <v>0.51007563784149923</v>
      </c>
    </row>
    <row r="25197" spans="1:8" ht="15" hidden="1" thickBot="1">
      <c r="A25197" s="409">
        <v>202212</v>
      </c>
      <c r="B25197" s="410" t="s">
        <v>1475</v>
      </c>
      <c r="C25197" s="410" t="s">
        <v>1410</v>
      </c>
      <c r="D25197" s="411" t="s">
        <v>339</v>
      </c>
      <c r="E25197" s="412">
        <v>90.3</v>
      </c>
      <c r="F25197" s="413">
        <v>177.16</v>
      </c>
      <c r="G25197" s="414">
        <f t="shared" si="786"/>
        <v>0.50970873786407767</v>
      </c>
      <c r="H25197" s="423">
        <f t="shared" si="787"/>
        <v>0.50970873786407767</v>
      </c>
    </row>
    <row r="25198" spans="1:8" ht="15" hidden="1" thickBot="1">
      <c r="A25198" s="409">
        <v>202212</v>
      </c>
      <c r="B25198" s="410" t="s">
        <v>2821</v>
      </c>
      <c r="C25198" s="410" t="s">
        <v>2822</v>
      </c>
      <c r="D25198" s="411" t="s">
        <v>337</v>
      </c>
      <c r="E25198" s="412">
        <v>48400.01</v>
      </c>
      <c r="F25198" s="413">
        <v>177.16</v>
      </c>
      <c r="G25198" s="414">
        <f t="shared" si="786"/>
        <v>273.1994242492662</v>
      </c>
      <c r="H25198" s="423">
        <f t="shared" si="787"/>
        <v>1.3659971212463311</v>
      </c>
    </row>
    <row r="25199" spans="1:8" ht="15" hidden="1" thickBot="1">
      <c r="A25199" s="409">
        <v>202212</v>
      </c>
      <c r="B25199" s="410" t="s">
        <v>2823</v>
      </c>
      <c r="C25199" s="410" t="s">
        <v>2824</v>
      </c>
      <c r="D25199" s="411" t="s">
        <v>339</v>
      </c>
      <c r="E25199" s="412">
        <v>242</v>
      </c>
      <c r="F25199" s="413">
        <v>177.16</v>
      </c>
      <c r="G25199" s="414">
        <f t="shared" si="786"/>
        <v>1.3659968390155792</v>
      </c>
      <c r="H25199" s="423">
        <f t="shared" si="787"/>
        <v>1.3659968390155792</v>
      </c>
    </row>
    <row r="25200" spans="1:8" ht="15" hidden="1" thickBot="1">
      <c r="A25200" s="409">
        <v>202212</v>
      </c>
      <c r="B25200" s="410" t="s">
        <v>1476</v>
      </c>
      <c r="C25200" s="410" t="s">
        <v>2678</v>
      </c>
      <c r="D25200" s="411" t="s">
        <v>337</v>
      </c>
      <c r="E25200" s="412">
        <v>132561</v>
      </c>
      <c r="F25200" s="413">
        <v>177.16</v>
      </c>
      <c r="G25200" s="414">
        <f t="shared" si="786"/>
        <v>748.25581395348843</v>
      </c>
      <c r="H25200" s="423">
        <f t="shared" si="787"/>
        <v>3.7412790697674421</v>
      </c>
    </row>
    <row r="25201" spans="1:8" ht="15" hidden="1" thickBot="1">
      <c r="A25201" s="409">
        <v>202212</v>
      </c>
      <c r="B25201" s="410" t="s">
        <v>1477</v>
      </c>
      <c r="C25201" s="410" t="s">
        <v>1410</v>
      </c>
      <c r="D25201" s="411" t="s">
        <v>337</v>
      </c>
      <c r="E25201" s="412">
        <v>267125</v>
      </c>
      <c r="F25201" s="413">
        <v>177.16</v>
      </c>
      <c r="G25201" s="414">
        <f t="shared" si="786"/>
        <v>1507.8177918265974</v>
      </c>
      <c r="H25201" s="423">
        <f t="shared" si="787"/>
        <v>7.5390889591329868</v>
      </c>
    </row>
    <row r="25202" spans="1:8" ht="15" hidden="1" thickBot="1">
      <c r="A25202" s="409">
        <v>202212</v>
      </c>
      <c r="B25202" s="410" t="s">
        <v>1478</v>
      </c>
      <c r="C25202" s="410" t="s">
        <v>1410</v>
      </c>
      <c r="D25202" s="411" t="s">
        <v>337</v>
      </c>
      <c r="E25202" s="412">
        <v>132561</v>
      </c>
      <c r="F25202" s="413">
        <v>177.16</v>
      </c>
      <c r="G25202" s="414">
        <f t="shared" si="786"/>
        <v>748.25581395348843</v>
      </c>
      <c r="H25202" s="423">
        <f t="shared" si="787"/>
        <v>3.7412790697674421</v>
      </c>
    </row>
    <row r="25203" spans="1:8" ht="15" hidden="1" thickBot="1">
      <c r="A25203" s="409">
        <v>202212</v>
      </c>
      <c r="B25203" s="410" t="s">
        <v>1479</v>
      </c>
      <c r="C25203" s="410" t="s">
        <v>1410</v>
      </c>
      <c r="D25203" s="411" t="s">
        <v>337</v>
      </c>
      <c r="E25203" s="412">
        <v>132561</v>
      </c>
      <c r="F25203" s="413">
        <v>177.16</v>
      </c>
      <c r="G25203" s="414">
        <f t="shared" si="786"/>
        <v>748.25581395348843</v>
      </c>
      <c r="H25203" s="423">
        <f t="shared" si="787"/>
        <v>3.7412790697674421</v>
      </c>
    </row>
    <row r="25204" spans="1:8" ht="15" hidden="1" thickBot="1">
      <c r="A25204" s="409">
        <v>202212</v>
      </c>
      <c r="B25204" s="410" t="s">
        <v>1480</v>
      </c>
      <c r="C25204" s="410" t="s">
        <v>2679</v>
      </c>
      <c r="D25204" s="411" t="s">
        <v>339</v>
      </c>
      <c r="E25204" s="412">
        <v>663</v>
      </c>
      <c r="F25204" s="413">
        <v>177.16</v>
      </c>
      <c r="G25204" s="414">
        <f t="shared" si="786"/>
        <v>3.7423797696997068</v>
      </c>
      <c r="H25204" s="423">
        <f t="shared" si="787"/>
        <v>3.7423797696997068</v>
      </c>
    </row>
    <row r="25205" spans="1:8" ht="15" hidden="1" thickBot="1">
      <c r="A25205" s="409">
        <v>202212</v>
      </c>
      <c r="B25205" s="410" t="s">
        <v>1481</v>
      </c>
      <c r="C25205" s="410" t="s">
        <v>1410</v>
      </c>
      <c r="D25205" s="411" t="s">
        <v>337</v>
      </c>
      <c r="E25205" s="412">
        <v>71429</v>
      </c>
      <c r="F25205" s="413">
        <v>177.16</v>
      </c>
      <c r="G25205" s="414">
        <f t="shared" si="786"/>
        <v>403.18920749604877</v>
      </c>
      <c r="H25205" s="423">
        <f t="shared" si="787"/>
        <v>2.0159460374802438</v>
      </c>
    </row>
    <row r="25206" spans="1:8" ht="15" hidden="1" thickBot="1">
      <c r="A25206" s="409">
        <v>202212</v>
      </c>
      <c r="B25206" s="410" t="s">
        <v>1482</v>
      </c>
      <c r="C25206" s="410" t="s">
        <v>1410</v>
      </c>
      <c r="D25206" s="411" t="s">
        <v>339</v>
      </c>
      <c r="E25206" s="412">
        <v>357</v>
      </c>
      <c r="F25206" s="413">
        <v>177.16</v>
      </c>
      <c r="G25206" s="414">
        <f t="shared" si="786"/>
        <v>2.015127568299842</v>
      </c>
      <c r="H25206" s="423">
        <f t="shared" si="787"/>
        <v>2.015127568299842</v>
      </c>
    </row>
    <row r="25207" spans="1:8" ht="15" hidden="1" thickBot="1">
      <c r="A25207" s="409">
        <v>202212</v>
      </c>
      <c r="B25207" s="410" t="s">
        <v>1483</v>
      </c>
      <c r="C25207" s="410" t="s">
        <v>1410</v>
      </c>
      <c r="D25207" s="411" t="s">
        <v>337</v>
      </c>
      <c r="E25207" s="412">
        <v>132561</v>
      </c>
      <c r="F25207" s="413">
        <v>177.16</v>
      </c>
      <c r="G25207" s="414">
        <f t="shared" si="786"/>
        <v>748.25581395348843</v>
      </c>
      <c r="H25207" s="423">
        <f t="shared" si="787"/>
        <v>3.7412790697674421</v>
      </c>
    </row>
    <row r="25208" spans="1:8" ht="15" hidden="1" thickBot="1">
      <c r="A25208" s="409">
        <v>202212</v>
      </c>
      <c r="B25208" s="410" t="s">
        <v>1484</v>
      </c>
      <c r="C25208" s="410" t="s">
        <v>1410</v>
      </c>
      <c r="D25208" s="411" t="s">
        <v>337</v>
      </c>
      <c r="E25208" s="412">
        <v>132561</v>
      </c>
      <c r="F25208" s="413">
        <v>177.16</v>
      </c>
      <c r="G25208" s="414">
        <f t="shared" si="786"/>
        <v>748.25581395348843</v>
      </c>
      <c r="H25208" s="423">
        <f t="shared" si="787"/>
        <v>3.7412790697674421</v>
      </c>
    </row>
    <row r="25209" spans="1:8" ht="15" hidden="1" thickBot="1">
      <c r="A25209" s="409">
        <v>202212</v>
      </c>
      <c r="B25209" s="410" t="s">
        <v>1485</v>
      </c>
      <c r="C25209" s="410" t="s">
        <v>1410</v>
      </c>
      <c r="D25209" s="411" t="s">
        <v>337</v>
      </c>
      <c r="E25209" s="412">
        <v>127504</v>
      </c>
      <c r="F25209" s="413">
        <v>177.16</v>
      </c>
      <c r="G25209" s="414">
        <f t="shared" si="786"/>
        <v>719.71099571009256</v>
      </c>
      <c r="H25209" s="423">
        <f t="shared" si="787"/>
        <v>3.5985549785504629</v>
      </c>
    </row>
    <row r="25210" spans="1:8" ht="15" hidden="1" thickBot="1">
      <c r="A25210" s="409">
        <v>202212</v>
      </c>
      <c r="B25210" s="410" t="s">
        <v>1486</v>
      </c>
      <c r="C25210" s="410" t="s">
        <v>1410</v>
      </c>
      <c r="D25210" s="411" t="s">
        <v>339</v>
      </c>
      <c r="E25210" s="412">
        <v>638</v>
      </c>
      <c r="F25210" s="413">
        <v>177.16</v>
      </c>
      <c r="G25210" s="414">
        <f t="shared" si="786"/>
        <v>3.6012643937683451</v>
      </c>
      <c r="H25210" s="423">
        <f t="shared" si="787"/>
        <v>3.6012643937683451</v>
      </c>
    </row>
    <row r="25211" spans="1:8" ht="15" hidden="1" thickBot="1">
      <c r="A25211" s="409">
        <v>202212</v>
      </c>
      <c r="B25211" s="410" t="s">
        <v>1487</v>
      </c>
      <c r="C25211" s="410" t="s">
        <v>1410</v>
      </c>
      <c r="D25211" s="411" t="s">
        <v>624</v>
      </c>
      <c r="E25211" s="412">
        <v>132605</v>
      </c>
      <c r="F25211" s="413">
        <v>177.16</v>
      </c>
      <c r="G25211" s="414">
        <f t="shared" si="786"/>
        <v>748.50417701512754</v>
      </c>
      <c r="H25211" s="423" t="str">
        <f t="shared" si="787"/>
        <v>VER</v>
      </c>
    </row>
    <row r="25212" spans="1:8" ht="15" hidden="1" thickBot="1">
      <c r="A25212" s="409">
        <v>202212</v>
      </c>
      <c r="B25212" s="410" t="s">
        <v>1488</v>
      </c>
      <c r="C25212" s="410" t="s">
        <v>1410</v>
      </c>
      <c r="D25212" s="411" t="s">
        <v>337</v>
      </c>
      <c r="E25212" s="412">
        <v>36843</v>
      </c>
      <c r="F25212" s="413">
        <v>177.16</v>
      </c>
      <c r="G25212" s="414">
        <f t="shared" si="786"/>
        <v>207.96455181756605</v>
      </c>
      <c r="H25212" s="423">
        <f t="shared" si="787"/>
        <v>1.0398227590878302</v>
      </c>
    </row>
    <row r="25213" spans="1:8" ht="15" hidden="1" thickBot="1">
      <c r="A25213" s="409">
        <v>202212</v>
      </c>
      <c r="B25213" s="410" t="s">
        <v>1489</v>
      </c>
      <c r="C25213" s="410" t="s">
        <v>1410</v>
      </c>
      <c r="D25213" s="411" t="s">
        <v>337</v>
      </c>
      <c r="E25213" s="412">
        <v>130915</v>
      </c>
      <c r="F25213" s="413">
        <v>177.16</v>
      </c>
      <c r="G25213" s="414">
        <f t="shared" si="786"/>
        <v>738.9647776021676</v>
      </c>
      <c r="H25213" s="423">
        <f t="shared" si="787"/>
        <v>3.6948238880108382</v>
      </c>
    </row>
    <row r="25214" spans="1:8" ht="15" hidden="1" thickBot="1">
      <c r="A25214" s="409">
        <v>202212</v>
      </c>
      <c r="B25214" s="410" t="s">
        <v>1490</v>
      </c>
      <c r="C25214" s="410" t="s">
        <v>1344</v>
      </c>
      <c r="D25214" s="411" t="s">
        <v>337</v>
      </c>
      <c r="E25214" s="412">
        <v>25062</v>
      </c>
      <c r="F25214" s="413">
        <v>177.16</v>
      </c>
      <c r="G25214" s="414">
        <f t="shared" si="786"/>
        <v>141.46534206367127</v>
      </c>
      <c r="H25214" s="423">
        <f t="shared" si="787"/>
        <v>0.70732671031835637</v>
      </c>
    </row>
    <row r="25215" spans="1:8" ht="15" hidden="1" thickBot="1">
      <c r="A25215" s="409">
        <v>202212</v>
      </c>
      <c r="B25215" s="410" t="s">
        <v>1491</v>
      </c>
      <c r="C25215" s="410" t="s">
        <v>1344</v>
      </c>
      <c r="D25215" s="411" t="s">
        <v>337</v>
      </c>
      <c r="E25215" s="412">
        <v>21628</v>
      </c>
      <c r="F25215" s="413">
        <v>177.16</v>
      </c>
      <c r="G25215" s="414">
        <f t="shared" si="786"/>
        <v>122.08173402573945</v>
      </c>
      <c r="H25215" s="423">
        <f t="shared" si="787"/>
        <v>0.61040867012869726</v>
      </c>
    </row>
    <row r="25216" spans="1:8" ht="15" hidden="1" thickBot="1">
      <c r="A25216" s="409">
        <v>202212</v>
      </c>
      <c r="B25216" s="410" t="s">
        <v>1492</v>
      </c>
      <c r="C25216" s="410" t="s">
        <v>1493</v>
      </c>
      <c r="D25216" s="411" t="s">
        <v>374</v>
      </c>
      <c r="E25216" s="412">
        <v>0.01</v>
      </c>
      <c r="F25216" s="413">
        <v>177.16</v>
      </c>
      <c r="G25216" s="414">
        <f t="shared" si="786"/>
        <v>5.6446150372544597E-5</v>
      </c>
      <c r="H25216" s="423" t="str">
        <f t="shared" si="787"/>
        <v>VER</v>
      </c>
    </row>
    <row r="25217" spans="1:8" ht="15" hidden="1" thickBot="1">
      <c r="A25217" s="409">
        <v>202212</v>
      </c>
      <c r="B25217" s="410" t="s">
        <v>1494</v>
      </c>
      <c r="C25217" s="410" t="s">
        <v>1495</v>
      </c>
      <c r="D25217" s="411" t="s">
        <v>337</v>
      </c>
      <c r="E25217" s="412">
        <v>207875</v>
      </c>
      <c r="F25217" s="413">
        <v>177.16</v>
      </c>
      <c r="G25217" s="414">
        <f t="shared" si="786"/>
        <v>1173.3743508692708</v>
      </c>
      <c r="H25217" s="423">
        <f t="shared" si="787"/>
        <v>5.866871754346354</v>
      </c>
    </row>
    <row r="25218" spans="1:8" ht="15" hidden="1" thickBot="1">
      <c r="A25218" s="409">
        <v>202212</v>
      </c>
      <c r="B25218" s="410" t="s">
        <v>1496</v>
      </c>
      <c r="C25218" s="410" t="s">
        <v>1495</v>
      </c>
      <c r="D25218" s="411" t="s">
        <v>339</v>
      </c>
      <c r="E25218" s="412">
        <v>1039</v>
      </c>
      <c r="F25218" s="413">
        <v>177.16</v>
      </c>
      <c r="G25218" s="414">
        <f t="shared" ref="G25218:G25281" si="788">+E25218/F25218</f>
        <v>5.8647550237073833</v>
      </c>
      <c r="H25218" s="423">
        <f t="shared" ref="H25218:H25281" si="789">IF(D25218="TB",G25218/200,IF(D25218="LT",G25218,"VER"))</f>
        <v>5.8647550237073833</v>
      </c>
    </row>
    <row r="25219" spans="1:8" ht="15" hidden="1" thickBot="1">
      <c r="A25219" s="409">
        <v>202212</v>
      </c>
      <c r="B25219" s="410" t="s">
        <v>1497</v>
      </c>
      <c r="C25219" s="410" t="s">
        <v>1495</v>
      </c>
      <c r="D25219" s="411" t="s">
        <v>337</v>
      </c>
      <c r="E25219" s="412">
        <v>396488</v>
      </c>
      <c r="F25219" s="413">
        <v>177.16</v>
      </c>
      <c r="G25219" s="414">
        <f t="shared" si="788"/>
        <v>2238.0221268909459</v>
      </c>
      <c r="H25219" s="423">
        <f t="shared" si="789"/>
        <v>11.190110634454729</v>
      </c>
    </row>
    <row r="25220" spans="1:8" ht="15" hidden="1" thickBot="1">
      <c r="A25220" s="409">
        <v>202212</v>
      </c>
      <c r="B25220" s="410" t="s">
        <v>1498</v>
      </c>
      <c r="C25220" s="410" t="s">
        <v>1495</v>
      </c>
      <c r="D25220" s="411" t="s">
        <v>339</v>
      </c>
      <c r="E25220" s="412">
        <v>1982</v>
      </c>
      <c r="F25220" s="413">
        <v>177.16</v>
      </c>
      <c r="G25220" s="414">
        <f t="shared" si="788"/>
        <v>11.187627003838339</v>
      </c>
      <c r="H25220" s="423">
        <f t="shared" si="789"/>
        <v>11.187627003838339</v>
      </c>
    </row>
    <row r="25221" spans="1:8" ht="15" hidden="1" thickBot="1">
      <c r="A25221" s="409">
        <v>202212</v>
      </c>
      <c r="B25221" s="410" t="s">
        <v>1499</v>
      </c>
      <c r="C25221" s="410" t="s">
        <v>1495</v>
      </c>
      <c r="D25221" s="411" t="s">
        <v>337</v>
      </c>
      <c r="E25221" s="412">
        <v>42596</v>
      </c>
      <c r="F25221" s="413">
        <v>177.16</v>
      </c>
      <c r="G25221" s="414">
        <f t="shared" si="788"/>
        <v>240.43802212689096</v>
      </c>
      <c r="H25221" s="423">
        <f t="shared" si="789"/>
        <v>1.2021901106344548</v>
      </c>
    </row>
    <row r="25222" spans="1:8" ht="15" hidden="1" thickBot="1">
      <c r="A25222" s="409">
        <v>202212</v>
      </c>
      <c r="B25222" s="410" t="s">
        <v>1500</v>
      </c>
      <c r="C25222" s="410" t="s">
        <v>1495</v>
      </c>
      <c r="D25222" s="411" t="s">
        <v>339</v>
      </c>
      <c r="E25222" s="412">
        <v>213</v>
      </c>
      <c r="F25222" s="413">
        <v>177.16</v>
      </c>
      <c r="G25222" s="414">
        <f t="shared" si="788"/>
        <v>1.2023030029351998</v>
      </c>
      <c r="H25222" s="423">
        <f t="shared" si="789"/>
        <v>1.2023030029351998</v>
      </c>
    </row>
    <row r="25223" spans="1:8" ht="15" hidden="1" thickBot="1">
      <c r="A25223" s="409">
        <v>202212</v>
      </c>
      <c r="B25223" s="410" t="s">
        <v>2604</v>
      </c>
      <c r="C25223" s="410" t="s">
        <v>2605</v>
      </c>
      <c r="D25223" s="411" t="s">
        <v>337</v>
      </c>
      <c r="E25223" s="412">
        <v>93585</v>
      </c>
      <c r="F25223" s="413">
        <v>177.16</v>
      </c>
      <c r="G25223" s="414">
        <f t="shared" si="788"/>
        <v>528.2512982614586</v>
      </c>
      <c r="H25223" s="423">
        <f t="shared" si="789"/>
        <v>2.6412564913072929</v>
      </c>
    </row>
    <row r="25224" spans="1:8" ht="15" hidden="1" thickBot="1">
      <c r="A25224" s="409">
        <v>202212</v>
      </c>
      <c r="B25224" s="410" t="s">
        <v>2606</v>
      </c>
      <c r="C25224" s="410" t="s">
        <v>2605</v>
      </c>
      <c r="D25224" s="411" t="s">
        <v>339</v>
      </c>
      <c r="E25224" s="412">
        <v>468</v>
      </c>
      <c r="F25224" s="413">
        <v>177.16</v>
      </c>
      <c r="G25224" s="414">
        <f t="shared" si="788"/>
        <v>2.6416798374350869</v>
      </c>
      <c r="H25224" s="423">
        <f t="shared" si="789"/>
        <v>2.6416798374350869</v>
      </c>
    </row>
    <row r="25225" spans="1:8" ht="15" hidden="1" thickBot="1">
      <c r="A25225" s="409">
        <v>202212</v>
      </c>
      <c r="B25225" s="410" t="s">
        <v>1501</v>
      </c>
      <c r="C25225" s="410" t="s">
        <v>1502</v>
      </c>
      <c r="D25225" s="411" t="s">
        <v>337</v>
      </c>
      <c r="E25225" s="412">
        <v>105122</v>
      </c>
      <c r="F25225" s="413">
        <v>177.16</v>
      </c>
      <c r="G25225" s="414">
        <f t="shared" si="788"/>
        <v>593.37322194626324</v>
      </c>
      <c r="H25225" s="423">
        <f t="shared" si="789"/>
        <v>2.966866109731316</v>
      </c>
    </row>
    <row r="25226" spans="1:8" ht="15" hidden="1" thickBot="1">
      <c r="A25226" s="409">
        <v>202212</v>
      </c>
      <c r="B25226" s="410" t="s">
        <v>1503</v>
      </c>
      <c r="C25226" s="410" t="s">
        <v>2680</v>
      </c>
      <c r="D25226" s="411" t="s">
        <v>339</v>
      </c>
      <c r="E25226" s="412">
        <v>526</v>
      </c>
      <c r="F25226" s="413">
        <v>177.16</v>
      </c>
      <c r="G25226" s="414">
        <f t="shared" si="788"/>
        <v>2.9690675095958454</v>
      </c>
      <c r="H25226" s="423">
        <f t="shared" si="789"/>
        <v>2.9690675095958454</v>
      </c>
    </row>
    <row r="25227" spans="1:8" ht="15" hidden="1" thickBot="1">
      <c r="A25227" s="409">
        <v>202212</v>
      </c>
      <c r="B25227" s="410" t="s">
        <v>1504</v>
      </c>
      <c r="C25227" s="410" t="s">
        <v>1505</v>
      </c>
      <c r="D25227" s="411" t="s">
        <v>337</v>
      </c>
      <c r="E25227" s="412">
        <v>113884</v>
      </c>
      <c r="F25227" s="413">
        <v>177.16</v>
      </c>
      <c r="G25227" s="414">
        <f t="shared" si="788"/>
        <v>642.83133890268687</v>
      </c>
      <c r="H25227" s="423">
        <f t="shared" si="789"/>
        <v>3.2141566945134343</v>
      </c>
    </row>
    <row r="25228" spans="1:8" ht="15" hidden="1" thickBot="1">
      <c r="A25228" s="409">
        <v>202212</v>
      </c>
      <c r="B25228" s="410" t="s">
        <v>1506</v>
      </c>
      <c r="C25228" s="410" t="s">
        <v>2681</v>
      </c>
      <c r="D25228" s="411" t="s">
        <v>339</v>
      </c>
      <c r="E25228" s="412">
        <v>569</v>
      </c>
      <c r="F25228" s="413">
        <v>177.16</v>
      </c>
      <c r="G25228" s="414">
        <f t="shared" si="788"/>
        <v>3.2117859561977875</v>
      </c>
      <c r="H25228" s="423">
        <f t="shared" si="789"/>
        <v>3.2117859561977875</v>
      </c>
    </row>
    <row r="25229" spans="1:8" ht="15" hidden="1" thickBot="1">
      <c r="A25229" s="409">
        <v>202212</v>
      </c>
      <c r="B25229" s="410" t="s">
        <v>1507</v>
      </c>
      <c r="C25229" s="410" t="s">
        <v>1505</v>
      </c>
      <c r="D25229" s="411" t="s">
        <v>337</v>
      </c>
      <c r="E25229" s="412">
        <v>100805</v>
      </c>
      <c r="F25229" s="413">
        <v>177.16</v>
      </c>
      <c r="G25229" s="414">
        <f t="shared" si="788"/>
        <v>569.00541883043581</v>
      </c>
      <c r="H25229" s="423">
        <f t="shared" si="789"/>
        <v>2.8450270941521789</v>
      </c>
    </row>
    <row r="25230" spans="1:8" ht="15" hidden="1" thickBot="1">
      <c r="A25230" s="409">
        <v>202212</v>
      </c>
      <c r="B25230" s="410" t="s">
        <v>1508</v>
      </c>
      <c r="C25230" s="410" t="s">
        <v>2682</v>
      </c>
      <c r="D25230" s="411" t="s">
        <v>339</v>
      </c>
      <c r="E25230" s="412">
        <v>504</v>
      </c>
      <c r="F25230" s="413">
        <v>177.16</v>
      </c>
      <c r="G25230" s="414">
        <f t="shared" si="788"/>
        <v>2.8448859787762477</v>
      </c>
      <c r="H25230" s="423">
        <f t="shared" si="789"/>
        <v>2.8448859787762477</v>
      </c>
    </row>
    <row r="25231" spans="1:8" ht="15" hidden="1" thickBot="1">
      <c r="A25231" s="409">
        <v>202212</v>
      </c>
      <c r="B25231" s="410" t="s">
        <v>1509</v>
      </c>
      <c r="C25231" s="410" t="s">
        <v>1510</v>
      </c>
      <c r="D25231" s="411" t="s">
        <v>337</v>
      </c>
      <c r="E25231" s="412">
        <v>104589</v>
      </c>
      <c r="F25231" s="413">
        <v>177.16</v>
      </c>
      <c r="G25231" s="414">
        <f t="shared" si="788"/>
        <v>590.36464213140664</v>
      </c>
      <c r="H25231" s="423">
        <f t="shared" si="789"/>
        <v>2.9518232106570332</v>
      </c>
    </row>
    <row r="25232" spans="1:8" ht="15" hidden="1" thickBot="1">
      <c r="A25232" s="409">
        <v>202212</v>
      </c>
      <c r="B25232" s="410" t="s">
        <v>1511</v>
      </c>
      <c r="C25232" s="410" t="s">
        <v>1510</v>
      </c>
      <c r="D25232" s="411" t="s">
        <v>337</v>
      </c>
      <c r="E25232" s="412">
        <v>90421</v>
      </c>
      <c r="F25232" s="413">
        <v>177.16</v>
      </c>
      <c r="G25232" s="414">
        <f t="shared" si="788"/>
        <v>510.39173628358549</v>
      </c>
      <c r="H25232" s="423">
        <f t="shared" si="789"/>
        <v>2.5519586814179274</v>
      </c>
    </row>
    <row r="25233" spans="1:8" ht="15" hidden="1" thickBot="1">
      <c r="A25233" s="409">
        <v>202212</v>
      </c>
      <c r="B25233" s="410" t="s">
        <v>1512</v>
      </c>
      <c r="C25233" s="410" t="s">
        <v>1510</v>
      </c>
      <c r="D25233" s="411" t="s">
        <v>339</v>
      </c>
      <c r="E25233" s="412">
        <v>452</v>
      </c>
      <c r="F25233" s="413">
        <v>177.16</v>
      </c>
      <c r="G25233" s="414">
        <f t="shared" si="788"/>
        <v>2.5513659968390154</v>
      </c>
      <c r="H25233" s="423">
        <f t="shared" si="789"/>
        <v>2.5513659968390154</v>
      </c>
    </row>
    <row r="25234" spans="1:8" ht="15" hidden="1" thickBot="1">
      <c r="A25234" s="409">
        <v>202212</v>
      </c>
      <c r="B25234" s="410" t="s">
        <v>1513</v>
      </c>
      <c r="C25234" s="410" t="s">
        <v>1514</v>
      </c>
      <c r="D25234" s="411" t="s">
        <v>1515</v>
      </c>
      <c r="E25234" s="412">
        <v>46385</v>
      </c>
      <c r="F25234" s="413">
        <v>177.16</v>
      </c>
      <c r="G25234" s="414">
        <f t="shared" si="788"/>
        <v>261.82546850304811</v>
      </c>
      <c r="H25234" s="423" t="str">
        <f t="shared" si="789"/>
        <v>VER</v>
      </c>
    </row>
    <row r="25235" spans="1:8" ht="15" hidden="1" thickBot="1">
      <c r="A25235" s="409">
        <v>202212</v>
      </c>
      <c r="B25235" s="410" t="s">
        <v>1516</v>
      </c>
      <c r="C25235" s="410" t="s">
        <v>1505</v>
      </c>
      <c r="D25235" s="411" t="s">
        <v>337</v>
      </c>
      <c r="E25235" s="412">
        <v>86537</v>
      </c>
      <c r="F25235" s="413">
        <v>177.16</v>
      </c>
      <c r="G25235" s="414">
        <f t="shared" si="788"/>
        <v>488.46805147888915</v>
      </c>
      <c r="H25235" s="423">
        <f t="shared" si="789"/>
        <v>2.4423402573944459</v>
      </c>
    </row>
    <row r="25236" spans="1:8" ht="15" hidden="1" thickBot="1">
      <c r="A25236" s="409">
        <v>202212</v>
      </c>
      <c r="B25236" s="410" t="s">
        <v>1517</v>
      </c>
      <c r="C25236" s="410" t="s">
        <v>1505</v>
      </c>
      <c r="D25236" s="411" t="s">
        <v>339</v>
      </c>
      <c r="E25236" s="412">
        <v>433</v>
      </c>
      <c r="F25236" s="413">
        <v>177.16</v>
      </c>
      <c r="G25236" s="414">
        <f t="shared" si="788"/>
        <v>2.4441183111311808</v>
      </c>
      <c r="H25236" s="423">
        <f t="shared" si="789"/>
        <v>2.4441183111311808</v>
      </c>
    </row>
    <row r="25237" spans="1:8" ht="15" hidden="1" thickBot="1">
      <c r="A25237" s="409">
        <v>202212</v>
      </c>
      <c r="B25237" s="410" t="s">
        <v>1518</v>
      </c>
      <c r="C25237" s="410" t="s">
        <v>2683</v>
      </c>
      <c r="D25237" s="411" t="s">
        <v>1515</v>
      </c>
      <c r="E25237" s="412">
        <v>47393</v>
      </c>
      <c r="F25237" s="413">
        <v>177.16</v>
      </c>
      <c r="G25237" s="414">
        <f t="shared" si="788"/>
        <v>267.51524046060058</v>
      </c>
      <c r="H25237" s="423" t="str">
        <f t="shared" si="789"/>
        <v>VER</v>
      </c>
    </row>
    <row r="25238" spans="1:8" ht="15" hidden="1" thickBot="1">
      <c r="A25238" s="409">
        <v>202212</v>
      </c>
      <c r="B25238" s="410" t="s">
        <v>1520</v>
      </c>
      <c r="C25238" s="410" t="s">
        <v>1521</v>
      </c>
      <c r="D25238" s="411" t="s">
        <v>1515</v>
      </c>
      <c r="E25238" s="412">
        <v>65309</v>
      </c>
      <c r="F25238" s="413">
        <v>177.16</v>
      </c>
      <c r="G25238" s="414">
        <f t="shared" si="788"/>
        <v>368.64416346805149</v>
      </c>
      <c r="H25238" s="423" t="str">
        <f t="shared" si="789"/>
        <v>VER</v>
      </c>
    </row>
    <row r="25239" spans="1:8" ht="15" hidden="1" thickBot="1">
      <c r="A25239" s="409">
        <v>202212</v>
      </c>
      <c r="B25239" s="410" t="s">
        <v>1522</v>
      </c>
      <c r="C25239" s="410" t="s">
        <v>1521</v>
      </c>
      <c r="D25239" s="411" t="s">
        <v>1515</v>
      </c>
      <c r="E25239" s="412">
        <v>67218</v>
      </c>
      <c r="F25239" s="413">
        <v>177.16</v>
      </c>
      <c r="G25239" s="414">
        <f t="shared" si="788"/>
        <v>379.41973357417027</v>
      </c>
      <c r="H25239" s="423" t="str">
        <f t="shared" si="789"/>
        <v>VER</v>
      </c>
    </row>
    <row r="25240" spans="1:8" ht="15" hidden="1" thickBot="1">
      <c r="A25240" s="409">
        <v>202212</v>
      </c>
      <c r="B25240" s="410" t="s">
        <v>1523</v>
      </c>
      <c r="C25240" s="410" t="s">
        <v>1521</v>
      </c>
      <c r="D25240" s="411" t="s">
        <v>1515</v>
      </c>
      <c r="E25240" s="412">
        <v>67218</v>
      </c>
      <c r="F25240" s="413">
        <v>177.16</v>
      </c>
      <c r="G25240" s="414">
        <f t="shared" si="788"/>
        <v>379.41973357417027</v>
      </c>
      <c r="H25240" s="423" t="str">
        <f t="shared" si="789"/>
        <v>VER</v>
      </c>
    </row>
    <row r="25241" spans="1:8" ht="15" hidden="1" thickBot="1">
      <c r="A25241" s="409">
        <v>202212</v>
      </c>
      <c r="B25241" s="410" t="s">
        <v>1524</v>
      </c>
      <c r="C25241" s="410" t="s">
        <v>1505</v>
      </c>
      <c r="D25241" s="411" t="s">
        <v>337</v>
      </c>
      <c r="E25241" s="412">
        <v>55759</v>
      </c>
      <c r="F25241" s="413">
        <v>177.16</v>
      </c>
      <c r="G25241" s="414">
        <f t="shared" si="788"/>
        <v>314.73808986227141</v>
      </c>
      <c r="H25241" s="423">
        <f t="shared" si="789"/>
        <v>1.573690449311357</v>
      </c>
    </row>
    <row r="25242" spans="1:8" ht="15" hidden="1" thickBot="1">
      <c r="A25242" s="409">
        <v>202212</v>
      </c>
      <c r="B25242" s="410" t="s">
        <v>1525</v>
      </c>
      <c r="C25242" s="410" t="s">
        <v>2684</v>
      </c>
      <c r="D25242" s="411" t="s">
        <v>339</v>
      </c>
      <c r="E25242" s="412">
        <v>279</v>
      </c>
      <c r="F25242" s="413">
        <v>177.16</v>
      </c>
      <c r="G25242" s="414">
        <f t="shared" si="788"/>
        <v>1.5748475953939942</v>
      </c>
      <c r="H25242" s="423">
        <f t="shared" si="789"/>
        <v>1.5748475953939942</v>
      </c>
    </row>
    <row r="25243" spans="1:8" ht="15" hidden="1" thickBot="1">
      <c r="A25243" s="409">
        <v>202212</v>
      </c>
      <c r="B25243" s="410" t="s">
        <v>1526</v>
      </c>
      <c r="C25243" s="410" t="s">
        <v>1505</v>
      </c>
      <c r="D25243" s="411" t="s">
        <v>337</v>
      </c>
      <c r="E25243" s="412">
        <v>72540</v>
      </c>
      <c r="F25243" s="413">
        <v>177.16</v>
      </c>
      <c r="G25243" s="414">
        <f t="shared" si="788"/>
        <v>409.46037480243848</v>
      </c>
      <c r="H25243" s="423">
        <f t="shared" si="789"/>
        <v>2.0473018740121924</v>
      </c>
    </row>
    <row r="25244" spans="1:8" ht="15" hidden="1" thickBot="1">
      <c r="A25244" s="409">
        <v>202212</v>
      </c>
      <c r="B25244" s="410" t="s">
        <v>1527</v>
      </c>
      <c r="C25244" s="410" t="s">
        <v>1505</v>
      </c>
      <c r="D25244" s="411" t="s">
        <v>339</v>
      </c>
      <c r="E25244" s="412">
        <v>363</v>
      </c>
      <c r="F25244" s="413">
        <v>177.16</v>
      </c>
      <c r="G25244" s="414">
        <f t="shared" si="788"/>
        <v>2.0489952585233686</v>
      </c>
      <c r="H25244" s="423">
        <f t="shared" si="789"/>
        <v>2.0489952585233686</v>
      </c>
    </row>
    <row r="25245" spans="1:8" ht="15" hidden="1" thickBot="1">
      <c r="A25245" s="409">
        <v>202212</v>
      </c>
      <c r="B25245" s="410" t="s">
        <v>1528</v>
      </c>
      <c r="C25245" s="410" t="s">
        <v>1521</v>
      </c>
      <c r="D25245" s="411" t="s">
        <v>1515</v>
      </c>
      <c r="E25245" s="412">
        <v>67218</v>
      </c>
      <c r="F25245" s="413">
        <v>177.16</v>
      </c>
      <c r="G25245" s="414">
        <f t="shared" si="788"/>
        <v>379.41973357417027</v>
      </c>
      <c r="H25245" s="423" t="str">
        <f t="shared" si="789"/>
        <v>VER</v>
      </c>
    </row>
    <row r="25246" spans="1:8" ht="15" hidden="1" thickBot="1">
      <c r="A25246" s="409">
        <v>202212</v>
      </c>
      <c r="B25246" s="410" t="s">
        <v>1529</v>
      </c>
      <c r="C25246" s="410" t="s">
        <v>1521</v>
      </c>
      <c r="D25246" s="411" t="s">
        <v>1515</v>
      </c>
      <c r="E25246" s="412">
        <v>67218</v>
      </c>
      <c r="F25246" s="413">
        <v>177.16</v>
      </c>
      <c r="G25246" s="414">
        <f t="shared" si="788"/>
        <v>379.41973357417027</v>
      </c>
      <c r="H25246" s="423" t="str">
        <f t="shared" si="789"/>
        <v>VER</v>
      </c>
    </row>
    <row r="25247" spans="1:8" ht="15" hidden="1" thickBot="1">
      <c r="A25247" s="409">
        <v>202212</v>
      </c>
      <c r="B25247" s="410" t="s">
        <v>1530</v>
      </c>
      <c r="C25247" s="410" t="s">
        <v>1505</v>
      </c>
      <c r="D25247" s="411" t="s">
        <v>337</v>
      </c>
      <c r="E25247" s="412">
        <v>83550</v>
      </c>
      <c r="F25247" s="413">
        <v>177.16</v>
      </c>
      <c r="G25247" s="414">
        <f t="shared" si="788"/>
        <v>471.60758636261011</v>
      </c>
      <c r="H25247" s="423">
        <f t="shared" si="789"/>
        <v>2.3580379318130507</v>
      </c>
    </row>
    <row r="25248" spans="1:8" ht="15" hidden="1" thickBot="1">
      <c r="A25248" s="409">
        <v>202212</v>
      </c>
      <c r="B25248" s="410" t="s">
        <v>1531</v>
      </c>
      <c r="C25248" s="410" t="s">
        <v>1505</v>
      </c>
      <c r="D25248" s="411" t="s">
        <v>339</v>
      </c>
      <c r="E25248" s="412">
        <v>418</v>
      </c>
      <c r="F25248" s="413">
        <v>177.16</v>
      </c>
      <c r="G25248" s="414">
        <f t="shared" si="788"/>
        <v>2.359449085572364</v>
      </c>
      <c r="H25248" s="423">
        <f t="shared" si="789"/>
        <v>2.359449085572364</v>
      </c>
    </row>
    <row r="25249" spans="1:8" ht="15" hidden="1" thickBot="1">
      <c r="A25249" s="409">
        <v>202212</v>
      </c>
      <c r="B25249" s="410" t="s">
        <v>1532</v>
      </c>
      <c r="C25249" s="410" t="s">
        <v>1533</v>
      </c>
      <c r="D25249" s="411" t="s">
        <v>1515</v>
      </c>
      <c r="E25249" s="412">
        <v>102548</v>
      </c>
      <c r="F25249" s="413">
        <v>177.16</v>
      </c>
      <c r="G25249" s="414">
        <f t="shared" si="788"/>
        <v>578.84398284037024</v>
      </c>
      <c r="H25249" s="423" t="str">
        <f t="shared" si="789"/>
        <v>VER</v>
      </c>
    </row>
    <row r="25250" spans="1:8" ht="15" hidden="1" thickBot="1">
      <c r="A25250" s="409">
        <v>202212</v>
      </c>
      <c r="B25250" s="410" t="s">
        <v>1534</v>
      </c>
      <c r="C25250" s="410" t="s">
        <v>1505</v>
      </c>
      <c r="D25250" s="411" t="s">
        <v>337</v>
      </c>
      <c r="E25250" s="412">
        <v>81231</v>
      </c>
      <c r="F25250" s="413">
        <v>177.16</v>
      </c>
      <c r="G25250" s="414">
        <f t="shared" si="788"/>
        <v>458.51772409121696</v>
      </c>
      <c r="H25250" s="423">
        <f t="shared" si="789"/>
        <v>2.292588620456085</v>
      </c>
    </row>
    <row r="25251" spans="1:8" ht="15" hidden="1" thickBot="1">
      <c r="A25251" s="409">
        <v>202212</v>
      </c>
      <c r="B25251" s="410" t="s">
        <v>1535</v>
      </c>
      <c r="C25251" s="410" t="s">
        <v>2685</v>
      </c>
      <c r="D25251" s="411" t="s">
        <v>339</v>
      </c>
      <c r="E25251" s="412">
        <v>406</v>
      </c>
      <c r="F25251" s="413">
        <v>177.16</v>
      </c>
      <c r="G25251" s="414">
        <f t="shared" si="788"/>
        <v>2.2917137051253107</v>
      </c>
      <c r="H25251" s="423">
        <f t="shared" si="789"/>
        <v>2.2917137051253107</v>
      </c>
    </row>
    <row r="25252" spans="1:8" ht="15" hidden="1" thickBot="1">
      <c r="A25252" s="409">
        <v>202212</v>
      </c>
      <c r="B25252" s="410" t="s">
        <v>1536</v>
      </c>
      <c r="C25252" s="410" t="s">
        <v>1505</v>
      </c>
      <c r="D25252" s="411" t="s">
        <v>337</v>
      </c>
      <c r="E25252" s="412">
        <v>144894</v>
      </c>
      <c r="F25252" s="413">
        <v>177.16</v>
      </c>
      <c r="G25252" s="414">
        <f t="shared" si="788"/>
        <v>817.87085120794768</v>
      </c>
      <c r="H25252" s="423">
        <f t="shared" si="789"/>
        <v>4.089354256039738</v>
      </c>
    </row>
    <row r="25253" spans="1:8" ht="15" hidden="1" thickBot="1">
      <c r="A25253" s="409">
        <v>202212</v>
      </c>
      <c r="B25253" s="410" t="s">
        <v>2607</v>
      </c>
      <c r="C25253" s="410" t="s">
        <v>1505</v>
      </c>
      <c r="D25253" s="411" t="s">
        <v>337</v>
      </c>
      <c r="E25253" s="412">
        <v>117493</v>
      </c>
      <c r="F25253" s="413">
        <v>177.16</v>
      </c>
      <c r="G25253" s="414">
        <f t="shared" si="788"/>
        <v>663.20275457213825</v>
      </c>
      <c r="H25253" s="423">
        <f t="shared" si="789"/>
        <v>3.3160137728606913</v>
      </c>
    </row>
    <row r="25254" spans="1:8" ht="15" hidden="1" thickBot="1">
      <c r="A25254" s="409">
        <v>202212</v>
      </c>
      <c r="B25254" s="410" t="s">
        <v>2608</v>
      </c>
      <c r="C25254" s="410" t="s">
        <v>1505</v>
      </c>
      <c r="D25254" s="411" t="s">
        <v>339</v>
      </c>
      <c r="E25254" s="412">
        <v>587</v>
      </c>
      <c r="F25254" s="413">
        <v>177.16</v>
      </c>
      <c r="G25254" s="414">
        <f t="shared" si="788"/>
        <v>3.3133890268683674</v>
      </c>
      <c r="H25254" s="423">
        <f t="shared" si="789"/>
        <v>3.3133890268683674</v>
      </c>
    </row>
    <row r="25255" spans="1:8" ht="15" hidden="1" thickBot="1">
      <c r="A25255" s="409">
        <v>202212</v>
      </c>
      <c r="B25255" s="410" t="s">
        <v>1537</v>
      </c>
      <c r="C25255" s="410" t="s">
        <v>1505</v>
      </c>
      <c r="D25255" s="411" t="s">
        <v>337</v>
      </c>
      <c r="E25255" s="412">
        <v>71314</v>
      </c>
      <c r="F25255" s="413">
        <v>177.16</v>
      </c>
      <c r="G25255" s="414">
        <f t="shared" si="788"/>
        <v>402.54007676676451</v>
      </c>
      <c r="H25255" s="423">
        <f t="shared" si="789"/>
        <v>2.0127003838338227</v>
      </c>
    </row>
    <row r="25256" spans="1:8" ht="15" hidden="1" thickBot="1">
      <c r="A25256" s="409">
        <v>202212</v>
      </c>
      <c r="B25256" s="410" t="s">
        <v>1538</v>
      </c>
      <c r="C25256" s="410" t="s">
        <v>1505</v>
      </c>
      <c r="D25256" s="411" t="s">
        <v>339</v>
      </c>
      <c r="E25256" s="412">
        <v>357</v>
      </c>
      <c r="F25256" s="413">
        <v>177.16</v>
      </c>
      <c r="G25256" s="414">
        <f t="shared" si="788"/>
        <v>2.015127568299842</v>
      </c>
      <c r="H25256" s="423">
        <f t="shared" si="789"/>
        <v>2.015127568299842</v>
      </c>
    </row>
    <row r="25257" spans="1:8" ht="15" hidden="1" thickBot="1">
      <c r="A25257" s="409">
        <v>202212</v>
      </c>
      <c r="B25257" s="410" t="s">
        <v>1539</v>
      </c>
      <c r="C25257" s="410" t="s">
        <v>2588</v>
      </c>
      <c r="D25257" s="411" t="s">
        <v>337</v>
      </c>
      <c r="E25257" s="412">
        <v>120413</v>
      </c>
      <c r="F25257" s="413">
        <v>177.16</v>
      </c>
      <c r="G25257" s="414">
        <f t="shared" si="788"/>
        <v>679.68503048092123</v>
      </c>
      <c r="H25257" s="423">
        <f t="shared" si="789"/>
        <v>3.3984251524046063</v>
      </c>
    </row>
    <row r="25258" spans="1:8" ht="15" hidden="1" thickBot="1">
      <c r="A25258" s="409">
        <v>202212</v>
      </c>
      <c r="B25258" s="410" t="s">
        <v>1541</v>
      </c>
      <c r="C25258" s="410" t="s">
        <v>1505</v>
      </c>
      <c r="D25258" s="411" t="s">
        <v>337</v>
      </c>
      <c r="E25258" s="412">
        <v>78781</v>
      </c>
      <c r="F25258" s="413">
        <v>177.16</v>
      </c>
      <c r="G25258" s="414">
        <f t="shared" si="788"/>
        <v>444.68841724994354</v>
      </c>
      <c r="H25258" s="423">
        <f t="shared" si="789"/>
        <v>2.2234420862497175</v>
      </c>
    </row>
    <row r="25259" spans="1:8" ht="15" hidden="1" thickBot="1">
      <c r="A25259" s="409">
        <v>202212</v>
      </c>
      <c r="B25259" s="410" t="s">
        <v>1542</v>
      </c>
      <c r="C25259" s="410" t="s">
        <v>2686</v>
      </c>
      <c r="D25259" s="411" t="s">
        <v>339</v>
      </c>
      <c r="E25259" s="412">
        <v>394</v>
      </c>
      <c r="F25259" s="413">
        <v>177.16</v>
      </c>
      <c r="G25259" s="414">
        <f t="shared" si="788"/>
        <v>2.223978324678257</v>
      </c>
      <c r="H25259" s="423">
        <f t="shared" si="789"/>
        <v>2.223978324678257</v>
      </c>
    </row>
    <row r="25260" spans="1:8" ht="15" hidden="1" thickBot="1">
      <c r="A25260" s="409">
        <v>202212</v>
      </c>
      <c r="B25260" s="410" t="s">
        <v>2687</v>
      </c>
      <c r="C25260" s="410" t="s">
        <v>2688</v>
      </c>
      <c r="D25260" s="411" t="s">
        <v>337</v>
      </c>
      <c r="E25260" s="412">
        <v>78781</v>
      </c>
      <c r="F25260" s="413">
        <v>177.16</v>
      </c>
      <c r="G25260" s="414">
        <f t="shared" si="788"/>
        <v>444.68841724994354</v>
      </c>
      <c r="H25260" s="423">
        <f t="shared" si="789"/>
        <v>2.2234420862497175</v>
      </c>
    </row>
    <row r="25261" spans="1:8" ht="15" hidden="1" thickBot="1">
      <c r="A25261" s="409">
        <v>202212</v>
      </c>
      <c r="B25261" s="410" t="s">
        <v>2689</v>
      </c>
      <c r="C25261" s="410" t="s">
        <v>1505</v>
      </c>
      <c r="D25261" s="411" t="s">
        <v>339</v>
      </c>
      <c r="E25261" s="412">
        <v>394</v>
      </c>
      <c r="F25261" s="413">
        <v>177.16</v>
      </c>
      <c r="G25261" s="414">
        <f t="shared" si="788"/>
        <v>2.223978324678257</v>
      </c>
      <c r="H25261" s="423">
        <f t="shared" si="789"/>
        <v>2.223978324678257</v>
      </c>
    </row>
    <row r="25262" spans="1:8" ht="15" hidden="1" thickBot="1">
      <c r="A25262" s="409">
        <v>202212</v>
      </c>
      <c r="B25262" s="410" t="s">
        <v>1543</v>
      </c>
      <c r="C25262" s="410" t="s">
        <v>1505</v>
      </c>
      <c r="D25262" s="411" t="s">
        <v>337</v>
      </c>
      <c r="E25262" s="412">
        <v>102366</v>
      </c>
      <c r="F25262" s="413">
        <v>177.16</v>
      </c>
      <c r="G25262" s="414">
        <f t="shared" si="788"/>
        <v>577.81666290358999</v>
      </c>
      <c r="H25262" s="423">
        <f t="shared" si="789"/>
        <v>2.8890833145179498</v>
      </c>
    </row>
    <row r="25263" spans="1:8" ht="15" hidden="1" thickBot="1">
      <c r="A25263" s="409">
        <v>202212</v>
      </c>
      <c r="B25263" s="410" t="s">
        <v>1544</v>
      </c>
      <c r="C25263" s="410" t="s">
        <v>2692</v>
      </c>
      <c r="D25263" s="411" t="s">
        <v>339</v>
      </c>
      <c r="E25263" s="412">
        <v>512</v>
      </c>
      <c r="F25263" s="413">
        <v>177.16</v>
      </c>
      <c r="G25263" s="414">
        <f t="shared" si="788"/>
        <v>2.8900428990742832</v>
      </c>
      <c r="H25263" s="423">
        <f t="shared" si="789"/>
        <v>2.8900428990742832</v>
      </c>
    </row>
    <row r="25264" spans="1:8" ht="15" hidden="1" thickBot="1">
      <c r="A25264" s="409">
        <v>202212</v>
      </c>
      <c r="B25264" s="410" t="s">
        <v>1545</v>
      </c>
      <c r="C25264" s="410" t="s">
        <v>1505</v>
      </c>
      <c r="D25264" s="411" t="s">
        <v>337</v>
      </c>
      <c r="E25264" s="412">
        <v>51379</v>
      </c>
      <c r="F25264" s="413">
        <v>177.16</v>
      </c>
      <c r="G25264" s="414">
        <f t="shared" si="788"/>
        <v>290.01467599909688</v>
      </c>
      <c r="H25264" s="423">
        <f t="shared" si="789"/>
        <v>1.4500733799954844</v>
      </c>
    </row>
    <row r="25265" spans="1:8" ht="15" hidden="1" thickBot="1">
      <c r="A25265" s="409">
        <v>202212</v>
      </c>
      <c r="B25265" s="410" t="s">
        <v>1546</v>
      </c>
      <c r="C25265" s="410" t="s">
        <v>2693</v>
      </c>
      <c r="D25265" s="411" t="s">
        <v>339</v>
      </c>
      <c r="E25265" s="412">
        <v>257</v>
      </c>
      <c r="F25265" s="413">
        <v>177.16</v>
      </c>
      <c r="G25265" s="414">
        <f t="shared" si="788"/>
        <v>1.4506660645743961</v>
      </c>
      <c r="H25265" s="423">
        <f t="shared" si="789"/>
        <v>1.4506660645743961</v>
      </c>
    </row>
    <row r="25266" spans="1:8" ht="15" hidden="1" thickBot="1">
      <c r="A25266" s="409">
        <v>202212</v>
      </c>
      <c r="B25266" s="410" t="s">
        <v>1547</v>
      </c>
      <c r="C25266" s="410" t="s">
        <v>1505</v>
      </c>
      <c r="D25266" s="411" t="s">
        <v>337</v>
      </c>
      <c r="E25266" s="412">
        <v>79005</v>
      </c>
      <c r="F25266" s="413">
        <v>177.16</v>
      </c>
      <c r="G25266" s="414">
        <f t="shared" si="788"/>
        <v>445.95281101828857</v>
      </c>
      <c r="H25266" s="423">
        <f t="shared" si="789"/>
        <v>2.2297640550914428</v>
      </c>
    </row>
    <row r="25267" spans="1:8" ht="15" hidden="1" thickBot="1">
      <c r="A25267" s="409">
        <v>202212</v>
      </c>
      <c r="B25267" s="410" t="s">
        <v>1548</v>
      </c>
      <c r="C25267" s="410" t="s">
        <v>2694</v>
      </c>
      <c r="D25267" s="411" t="s">
        <v>339</v>
      </c>
      <c r="E25267" s="412">
        <v>395</v>
      </c>
      <c r="F25267" s="413">
        <v>177.16</v>
      </c>
      <c r="G25267" s="414">
        <f t="shared" si="788"/>
        <v>2.2296229397155116</v>
      </c>
      <c r="H25267" s="423">
        <f t="shared" si="789"/>
        <v>2.2296229397155116</v>
      </c>
    </row>
    <row r="25268" spans="1:8" ht="15" hidden="1" thickBot="1">
      <c r="A25268" s="409">
        <v>202212</v>
      </c>
      <c r="B25268" s="410" t="s">
        <v>1549</v>
      </c>
      <c r="C25268" s="410" t="s">
        <v>1505</v>
      </c>
      <c r="D25268" s="411" t="s">
        <v>337</v>
      </c>
      <c r="E25268" s="412">
        <v>60592</v>
      </c>
      <c r="F25268" s="413">
        <v>177.16</v>
      </c>
      <c r="G25268" s="414">
        <f t="shared" si="788"/>
        <v>342.01851433732219</v>
      </c>
      <c r="H25268" s="423">
        <f t="shared" si="789"/>
        <v>1.7100925716866109</v>
      </c>
    </row>
    <row r="25269" spans="1:8" ht="15" hidden="1" thickBot="1">
      <c r="A25269" s="409">
        <v>202212</v>
      </c>
      <c r="B25269" s="410" t="s">
        <v>1550</v>
      </c>
      <c r="C25269" s="410" t="s">
        <v>1505</v>
      </c>
      <c r="D25269" s="411" t="s">
        <v>339</v>
      </c>
      <c r="E25269" s="412">
        <v>303</v>
      </c>
      <c r="F25269" s="413">
        <v>177.16</v>
      </c>
      <c r="G25269" s="414">
        <f t="shared" si="788"/>
        <v>1.7103183562881012</v>
      </c>
      <c r="H25269" s="423">
        <f t="shared" si="789"/>
        <v>1.7103183562881012</v>
      </c>
    </row>
    <row r="25270" spans="1:8" ht="15" hidden="1" thickBot="1">
      <c r="A25270" s="409">
        <v>202212</v>
      </c>
      <c r="B25270" s="410" t="s">
        <v>1551</v>
      </c>
      <c r="C25270" s="410" t="s">
        <v>1505</v>
      </c>
      <c r="D25270" s="411" t="s">
        <v>337</v>
      </c>
      <c r="E25270" s="412">
        <v>51379</v>
      </c>
      <c r="F25270" s="413">
        <v>177.16</v>
      </c>
      <c r="G25270" s="414">
        <f t="shared" si="788"/>
        <v>290.01467599909688</v>
      </c>
      <c r="H25270" s="423">
        <f t="shared" si="789"/>
        <v>1.4500733799954844</v>
      </c>
    </row>
    <row r="25271" spans="1:8" ht="15" hidden="1" thickBot="1">
      <c r="A25271" s="409">
        <v>202212</v>
      </c>
      <c r="B25271" s="410" t="s">
        <v>1552</v>
      </c>
      <c r="C25271" s="410" t="s">
        <v>1505</v>
      </c>
      <c r="D25271" s="411" t="s">
        <v>339</v>
      </c>
      <c r="E25271" s="412">
        <v>257</v>
      </c>
      <c r="F25271" s="413">
        <v>177.16</v>
      </c>
      <c r="G25271" s="414">
        <f t="shared" si="788"/>
        <v>1.4506660645743961</v>
      </c>
      <c r="H25271" s="423">
        <f t="shared" si="789"/>
        <v>1.4506660645743961</v>
      </c>
    </row>
    <row r="25272" spans="1:8" ht="15" hidden="1" thickBot="1">
      <c r="A25272" s="409">
        <v>202212</v>
      </c>
      <c r="B25272" s="410" t="s">
        <v>1553</v>
      </c>
      <c r="C25272" s="410" t="s">
        <v>1505</v>
      </c>
      <c r="D25272" s="411" t="s">
        <v>337</v>
      </c>
      <c r="E25272" s="412">
        <v>50374</v>
      </c>
      <c r="F25272" s="413">
        <v>177.16</v>
      </c>
      <c r="G25272" s="414">
        <f t="shared" si="788"/>
        <v>284.34183788665615</v>
      </c>
      <c r="H25272" s="423">
        <f t="shared" si="789"/>
        <v>1.4217091894332807</v>
      </c>
    </row>
    <row r="25273" spans="1:8" ht="15" hidden="1" thickBot="1">
      <c r="A25273" s="409">
        <v>202212</v>
      </c>
      <c r="B25273" s="410" t="s">
        <v>1554</v>
      </c>
      <c r="C25273" s="410" t="s">
        <v>1505</v>
      </c>
      <c r="D25273" s="411" t="s">
        <v>339</v>
      </c>
      <c r="E25273" s="412">
        <v>252</v>
      </c>
      <c r="F25273" s="413">
        <v>177.16</v>
      </c>
      <c r="G25273" s="414">
        <f t="shared" si="788"/>
        <v>1.4224429893881239</v>
      </c>
      <c r="H25273" s="423">
        <f t="shared" si="789"/>
        <v>1.4224429893881239</v>
      </c>
    </row>
    <row r="25274" spans="1:8" ht="15" hidden="1" thickBot="1">
      <c r="A25274" s="409">
        <v>202212</v>
      </c>
      <c r="B25274" s="410" t="s">
        <v>1555</v>
      </c>
      <c r="C25274" s="410" t="s">
        <v>1505</v>
      </c>
      <c r="D25274" s="411" t="s">
        <v>337</v>
      </c>
      <c r="E25274" s="412">
        <v>73353</v>
      </c>
      <c r="F25274" s="413">
        <v>177.16</v>
      </c>
      <c r="G25274" s="414">
        <f t="shared" si="788"/>
        <v>414.04944682772634</v>
      </c>
      <c r="H25274" s="423">
        <f t="shared" si="789"/>
        <v>2.0702472341386318</v>
      </c>
    </row>
    <row r="25275" spans="1:8" ht="15" hidden="1" thickBot="1">
      <c r="A25275" s="409">
        <v>202212</v>
      </c>
      <c r="B25275" s="410" t="s">
        <v>1556</v>
      </c>
      <c r="C25275" s="410" t="s">
        <v>2695</v>
      </c>
      <c r="D25275" s="411" t="s">
        <v>339</v>
      </c>
      <c r="E25275" s="412">
        <v>367</v>
      </c>
      <c r="F25275" s="413">
        <v>177.16</v>
      </c>
      <c r="G25275" s="414">
        <f t="shared" si="788"/>
        <v>2.0715737186723864</v>
      </c>
      <c r="H25275" s="423">
        <f t="shared" si="789"/>
        <v>2.0715737186723864</v>
      </c>
    </row>
    <row r="25276" spans="1:8" ht="15" hidden="1" thickBot="1">
      <c r="A25276" s="409">
        <v>202212</v>
      </c>
      <c r="B25276" s="410" t="s">
        <v>1557</v>
      </c>
      <c r="C25276" s="410" t="s">
        <v>1558</v>
      </c>
      <c r="D25276" s="411" t="s">
        <v>337</v>
      </c>
      <c r="E25276" s="412">
        <v>172200</v>
      </c>
      <c r="F25276" s="413">
        <v>177.16</v>
      </c>
      <c r="G25276" s="414">
        <f t="shared" si="788"/>
        <v>972.00270941521785</v>
      </c>
      <c r="H25276" s="423">
        <f t="shared" si="789"/>
        <v>4.8600135470760897</v>
      </c>
    </row>
    <row r="25277" spans="1:8" ht="15" hidden="1" thickBot="1">
      <c r="A25277" s="409">
        <v>202212</v>
      </c>
      <c r="B25277" s="410" t="s">
        <v>1559</v>
      </c>
      <c r="C25277" s="410" t="s">
        <v>1558</v>
      </c>
      <c r="D25277" s="411" t="s">
        <v>374</v>
      </c>
      <c r="E25277" s="412">
        <v>0.01</v>
      </c>
      <c r="F25277" s="413">
        <v>177.16</v>
      </c>
      <c r="G25277" s="414">
        <f t="shared" si="788"/>
        <v>5.6446150372544597E-5</v>
      </c>
      <c r="H25277" s="423" t="str">
        <f t="shared" si="789"/>
        <v>VER</v>
      </c>
    </row>
    <row r="25278" spans="1:8" ht="15" hidden="1" thickBot="1">
      <c r="A25278" s="409">
        <v>202212</v>
      </c>
      <c r="B25278" s="410" t="s">
        <v>1560</v>
      </c>
      <c r="C25278" s="410" t="s">
        <v>1558</v>
      </c>
      <c r="D25278" s="411" t="s">
        <v>374</v>
      </c>
      <c r="E25278" s="412">
        <v>0.01</v>
      </c>
      <c r="F25278" s="413">
        <v>177.16</v>
      </c>
      <c r="G25278" s="414">
        <f t="shared" si="788"/>
        <v>5.6446150372544597E-5</v>
      </c>
      <c r="H25278" s="423" t="str">
        <f t="shared" si="789"/>
        <v>VER</v>
      </c>
    </row>
    <row r="25279" spans="1:8" ht="15" hidden="1" thickBot="1">
      <c r="A25279" s="409">
        <v>202212</v>
      </c>
      <c r="B25279" s="410" t="s">
        <v>1561</v>
      </c>
      <c r="C25279" s="410" t="s">
        <v>791</v>
      </c>
      <c r="D25279" s="411" t="s">
        <v>374</v>
      </c>
      <c r="E25279" s="412">
        <v>0.01</v>
      </c>
      <c r="F25279" s="413">
        <v>177.16</v>
      </c>
      <c r="G25279" s="414">
        <f t="shared" si="788"/>
        <v>5.6446150372544597E-5</v>
      </c>
      <c r="H25279" s="423" t="str">
        <f t="shared" si="789"/>
        <v>VER</v>
      </c>
    </row>
    <row r="25280" spans="1:8" ht="15" hidden="1" thickBot="1">
      <c r="A25280" s="409">
        <v>202212</v>
      </c>
      <c r="B25280" s="410" t="s">
        <v>1562</v>
      </c>
      <c r="C25280" s="410" t="s">
        <v>791</v>
      </c>
      <c r="D25280" s="411" t="s">
        <v>374</v>
      </c>
      <c r="E25280" s="412">
        <v>0.01</v>
      </c>
      <c r="F25280" s="413">
        <v>177.16</v>
      </c>
      <c r="G25280" s="414">
        <f t="shared" si="788"/>
        <v>5.6446150372544597E-5</v>
      </c>
      <c r="H25280" s="423" t="str">
        <f t="shared" si="789"/>
        <v>VER</v>
      </c>
    </row>
    <row r="25281" spans="1:8" ht="15" hidden="1" thickBot="1">
      <c r="A25281" s="409">
        <v>202212</v>
      </c>
      <c r="B25281" s="410" t="s">
        <v>1563</v>
      </c>
      <c r="C25281" s="410" t="s">
        <v>791</v>
      </c>
      <c r="D25281" s="411" t="s">
        <v>374</v>
      </c>
      <c r="E25281" s="412">
        <v>0.01</v>
      </c>
      <c r="F25281" s="413">
        <v>177.16</v>
      </c>
      <c r="G25281" s="414">
        <f t="shared" si="788"/>
        <v>5.6446150372544597E-5</v>
      </c>
      <c r="H25281" s="423" t="str">
        <f t="shared" si="789"/>
        <v>VER</v>
      </c>
    </row>
    <row r="25282" spans="1:8" ht="15" hidden="1" thickBot="1">
      <c r="A25282" s="409">
        <v>202212</v>
      </c>
      <c r="B25282" s="410" t="s">
        <v>1564</v>
      </c>
      <c r="C25282" s="410" t="s">
        <v>791</v>
      </c>
      <c r="D25282" s="411" t="s">
        <v>374</v>
      </c>
      <c r="E25282" s="412">
        <v>0.01</v>
      </c>
      <c r="F25282" s="413">
        <v>177.16</v>
      </c>
      <c r="G25282" s="414">
        <f t="shared" ref="G25282:G25345" si="790">+E25282/F25282</f>
        <v>5.6446150372544597E-5</v>
      </c>
      <c r="H25282" s="423" t="str">
        <f t="shared" ref="H25282:H25345" si="791">IF(D25282="TB",G25282/200,IF(D25282="LT",G25282,"VER"))</f>
        <v>VER</v>
      </c>
    </row>
    <row r="25283" spans="1:8" ht="15" hidden="1" thickBot="1">
      <c r="A25283" s="409">
        <v>202212</v>
      </c>
      <c r="B25283" s="410" t="s">
        <v>1565</v>
      </c>
      <c r="C25283" s="410" t="s">
        <v>1558</v>
      </c>
      <c r="D25283" s="411" t="s">
        <v>374</v>
      </c>
      <c r="E25283" s="412">
        <v>0.01</v>
      </c>
      <c r="F25283" s="413">
        <v>177.16</v>
      </c>
      <c r="G25283" s="414">
        <f t="shared" si="790"/>
        <v>5.6446150372544597E-5</v>
      </c>
      <c r="H25283" s="423" t="str">
        <f t="shared" si="791"/>
        <v>VER</v>
      </c>
    </row>
    <row r="25284" spans="1:8" ht="15" hidden="1" thickBot="1">
      <c r="A25284" s="409">
        <v>202212</v>
      </c>
      <c r="B25284" s="410" t="s">
        <v>1566</v>
      </c>
      <c r="C25284" s="410" t="s">
        <v>1558</v>
      </c>
      <c r="D25284" s="411" t="s">
        <v>374</v>
      </c>
      <c r="E25284" s="412">
        <v>0.01</v>
      </c>
      <c r="F25284" s="413">
        <v>177.16</v>
      </c>
      <c r="G25284" s="414">
        <f t="shared" si="790"/>
        <v>5.6446150372544597E-5</v>
      </c>
      <c r="H25284" s="423" t="str">
        <f t="shared" si="791"/>
        <v>VER</v>
      </c>
    </row>
    <row r="25285" spans="1:8" ht="15" hidden="1" thickBot="1">
      <c r="A25285" s="409">
        <v>202212</v>
      </c>
      <c r="B25285" s="410" t="s">
        <v>1567</v>
      </c>
      <c r="C25285" s="410" t="s">
        <v>1558</v>
      </c>
      <c r="D25285" s="411" t="s">
        <v>374</v>
      </c>
      <c r="E25285" s="412">
        <v>0.01</v>
      </c>
      <c r="F25285" s="413">
        <v>177.16</v>
      </c>
      <c r="G25285" s="414">
        <f t="shared" si="790"/>
        <v>5.6446150372544597E-5</v>
      </c>
      <c r="H25285" s="423" t="str">
        <f t="shared" si="791"/>
        <v>VER</v>
      </c>
    </row>
    <row r="25286" spans="1:8" ht="15" hidden="1" thickBot="1">
      <c r="A25286" s="409">
        <v>202212</v>
      </c>
      <c r="B25286" s="410" t="s">
        <v>1568</v>
      </c>
      <c r="C25286" s="410" t="s">
        <v>1558</v>
      </c>
      <c r="D25286" s="411" t="s">
        <v>374</v>
      </c>
      <c r="E25286" s="412">
        <v>0.01</v>
      </c>
      <c r="F25286" s="413">
        <v>177.16</v>
      </c>
      <c r="G25286" s="414">
        <f t="shared" si="790"/>
        <v>5.6446150372544597E-5</v>
      </c>
      <c r="H25286" s="423" t="str">
        <f t="shared" si="791"/>
        <v>VER</v>
      </c>
    </row>
    <row r="25287" spans="1:8" ht="15" hidden="1" thickBot="1">
      <c r="A25287" s="409">
        <v>202212</v>
      </c>
      <c r="B25287" s="410" t="s">
        <v>1569</v>
      </c>
      <c r="C25287" s="410" t="s">
        <v>1558</v>
      </c>
      <c r="D25287" s="411" t="s">
        <v>374</v>
      </c>
      <c r="E25287" s="412">
        <v>0.01</v>
      </c>
      <c r="F25287" s="413">
        <v>177.16</v>
      </c>
      <c r="G25287" s="414">
        <f t="shared" si="790"/>
        <v>5.6446150372544597E-5</v>
      </c>
      <c r="H25287" s="423" t="str">
        <f t="shared" si="791"/>
        <v>VER</v>
      </c>
    </row>
    <row r="25288" spans="1:8" ht="15" hidden="1" thickBot="1">
      <c r="A25288" s="409">
        <v>202212</v>
      </c>
      <c r="B25288" s="410" t="s">
        <v>1570</v>
      </c>
      <c r="C25288" s="410" t="s">
        <v>1558</v>
      </c>
      <c r="D25288" s="411" t="s">
        <v>374</v>
      </c>
      <c r="E25288" s="412">
        <v>0.01</v>
      </c>
      <c r="F25288" s="413">
        <v>177.16</v>
      </c>
      <c r="G25288" s="414">
        <f t="shared" si="790"/>
        <v>5.6446150372544597E-5</v>
      </c>
      <c r="H25288" s="423" t="str">
        <f t="shared" si="791"/>
        <v>VER</v>
      </c>
    </row>
    <row r="25289" spans="1:8" ht="15" hidden="1" thickBot="1">
      <c r="A25289" s="409">
        <v>202212</v>
      </c>
      <c r="B25289" s="410" t="s">
        <v>1571</v>
      </c>
      <c r="C25289" s="410" t="s">
        <v>1558</v>
      </c>
      <c r="D25289" s="411" t="s">
        <v>337</v>
      </c>
      <c r="E25289" s="412">
        <v>218466</v>
      </c>
      <c r="F25289" s="413">
        <v>177.16</v>
      </c>
      <c r="G25289" s="414">
        <f t="shared" si="790"/>
        <v>1233.1564687288328</v>
      </c>
      <c r="H25289" s="423">
        <f t="shared" si="791"/>
        <v>6.1657823436441639</v>
      </c>
    </row>
    <row r="25290" spans="1:8" ht="15" hidden="1" thickBot="1">
      <c r="A25290" s="409">
        <v>202212</v>
      </c>
      <c r="B25290" s="410" t="s">
        <v>1572</v>
      </c>
      <c r="C25290" s="410" t="s">
        <v>1558</v>
      </c>
      <c r="D25290" s="411" t="s">
        <v>337</v>
      </c>
      <c r="E25290" s="412">
        <v>158482</v>
      </c>
      <c r="F25290" s="413">
        <v>177.16</v>
      </c>
      <c r="G25290" s="414">
        <f t="shared" si="790"/>
        <v>894.56988033416121</v>
      </c>
      <c r="H25290" s="423">
        <f t="shared" si="791"/>
        <v>4.472849401670806</v>
      </c>
    </row>
    <row r="25291" spans="1:8" ht="15" hidden="1" thickBot="1">
      <c r="A25291" s="409">
        <v>202212</v>
      </c>
      <c r="B25291" s="410" t="s">
        <v>1573</v>
      </c>
      <c r="C25291" s="410" t="s">
        <v>1558</v>
      </c>
      <c r="D25291" s="411" t="s">
        <v>337</v>
      </c>
      <c r="E25291" s="412">
        <v>158482</v>
      </c>
      <c r="F25291" s="413">
        <v>177.16</v>
      </c>
      <c r="G25291" s="414">
        <f t="shared" si="790"/>
        <v>894.56988033416121</v>
      </c>
      <c r="H25291" s="423">
        <f t="shared" si="791"/>
        <v>4.472849401670806</v>
      </c>
    </row>
    <row r="25292" spans="1:8" ht="15" hidden="1" thickBot="1">
      <c r="A25292" s="409">
        <v>202212</v>
      </c>
      <c r="B25292" s="410" t="s">
        <v>1574</v>
      </c>
      <c r="C25292" s="410" t="s">
        <v>1558</v>
      </c>
      <c r="D25292" s="411" t="s">
        <v>339</v>
      </c>
      <c r="E25292" s="412">
        <v>792</v>
      </c>
      <c r="F25292" s="413">
        <v>177.16</v>
      </c>
      <c r="G25292" s="414">
        <f t="shared" si="790"/>
        <v>4.4705351095055317</v>
      </c>
      <c r="H25292" s="423">
        <f t="shared" si="791"/>
        <v>4.4705351095055317</v>
      </c>
    </row>
    <row r="25293" spans="1:8" ht="15" hidden="1" thickBot="1">
      <c r="A25293" s="409">
        <v>202212</v>
      </c>
      <c r="B25293" s="410" t="s">
        <v>1575</v>
      </c>
      <c r="C25293" s="410" t="s">
        <v>1558</v>
      </c>
      <c r="D25293" s="411" t="s">
        <v>337</v>
      </c>
      <c r="E25293" s="412">
        <v>158482</v>
      </c>
      <c r="F25293" s="413">
        <v>177.16</v>
      </c>
      <c r="G25293" s="414">
        <f t="shared" si="790"/>
        <v>894.56988033416121</v>
      </c>
      <c r="H25293" s="423">
        <f t="shared" si="791"/>
        <v>4.472849401670806</v>
      </c>
    </row>
    <row r="25294" spans="1:8" ht="15" hidden="1" thickBot="1">
      <c r="A25294" s="409">
        <v>202212</v>
      </c>
      <c r="B25294" s="410" t="s">
        <v>1576</v>
      </c>
      <c r="C25294" s="410" t="s">
        <v>1558</v>
      </c>
      <c r="D25294" s="411" t="s">
        <v>337</v>
      </c>
      <c r="E25294" s="412">
        <v>158482</v>
      </c>
      <c r="F25294" s="413">
        <v>177.16</v>
      </c>
      <c r="G25294" s="414">
        <f t="shared" si="790"/>
        <v>894.56988033416121</v>
      </c>
      <c r="H25294" s="423">
        <f t="shared" si="791"/>
        <v>4.472849401670806</v>
      </c>
    </row>
    <row r="25295" spans="1:8" ht="15" hidden="1" thickBot="1">
      <c r="A25295" s="409">
        <v>202212</v>
      </c>
      <c r="B25295" s="410" t="s">
        <v>1577</v>
      </c>
      <c r="C25295" s="410" t="s">
        <v>2696</v>
      </c>
      <c r="D25295" s="411" t="s">
        <v>339</v>
      </c>
      <c r="E25295" s="412">
        <v>792</v>
      </c>
      <c r="F25295" s="413">
        <v>177.16</v>
      </c>
      <c r="G25295" s="414">
        <f t="shared" si="790"/>
        <v>4.4705351095055317</v>
      </c>
      <c r="H25295" s="423">
        <f t="shared" si="791"/>
        <v>4.4705351095055317</v>
      </c>
    </row>
    <row r="25296" spans="1:8" ht="15" hidden="1" thickBot="1">
      <c r="A25296" s="409">
        <v>202212</v>
      </c>
      <c r="B25296" s="410" t="s">
        <v>1578</v>
      </c>
      <c r="C25296" s="410" t="s">
        <v>1558</v>
      </c>
      <c r="D25296" s="411" t="s">
        <v>337</v>
      </c>
      <c r="E25296" s="412">
        <v>115956</v>
      </c>
      <c r="F25296" s="413">
        <v>177.16</v>
      </c>
      <c r="G25296" s="414">
        <f t="shared" si="790"/>
        <v>654.52698125987808</v>
      </c>
      <c r="H25296" s="423">
        <f t="shared" si="791"/>
        <v>3.2726349062993902</v>
      </c>
    </row>
    <row r="25297" spans="1:8" ht="15" hidden="1" thickBot="1">
      <c r="A25297" s="409">
        <v>202212</v>
      </c>
      <c r="B25297" s="410" t="s">
        <v>1579</v>
      </c>
      <c r="C25297" s="410" t="s">
        <v>1558</v>
      </c>
      <c r="D25297" s="411" t="s">
        <v>339</v>
      </c>
      <c r="E25297" s="412">
        <v>580</v>
      </c>
      <c r="F25297" s="413">
        <v>177.16</v>
      </c>
      <c r="G25297" s="414">
        <f t="shared" si="790"/>
        <v>3.2738767216075866</v>
      </c>
      <c r="H25297" s="423">
        <f t="shared" si="791"/>
        <v>3.2738767216075866</v>
      </c>
    </row>
    <row r="25298" spans="1:8" ht="15" hidden="1" thickBot="1">
      <c r="A25298" s="409">
        <v>202212</v>
      </c>
      <c r="B25298" s="410" t="s">
        <v>1580</v>
      </c>
      <c r="C25298" s="410" t="s">
        <v>1558</v>
      </c>
      <c r="D25298" s="411" t="s">
        <v>337</v>
      </c>
      <c r="E25298" s="412">
        <v>81912</v>
      </c>
      <c r="F25298" s="413">
        <v>177.16</v>
      </c>
      <c r="G25298" s="414">
        <f t="shared" si="790"/>
        <v>462.36170693158726</v>
      </c>
      <c r="H25298" s="423">
        <f t="shared" si="791"/>
        <v>2.3118085346579362</v>
      </c>
    </row>
    <row r="25299" spans="1:8" ht="15" hidden="1" thickBot="1">
      <c r="A25299" s="409">
        <v>202212</v>
      </c>
      <c r="B25299" s="410" t="s">
        <v>1581</v>
      </c>
      <c r="C25299" s="410" t="s">
        <v>1558</v>
      </c>
      <c r="D25299" s="411" t="s">
        <v>337</v>
      </c>
      <c r="E25299" s="412">
        <v>158482</v>
      </c>
      <c r="F25299" s="413">
        <v>177.16</v>
      </c>
      <c r="G25299" s="414">
        <f t="shared" si="790"/>
        <v>894.56988033416121</v>
      </c>
      <c r="H25299" s="423">
        <f t="shared" si="791"/>
        <v>4.472849401670806</v>
      </c>
    </row>
    <row r="25300" spans="1:8" ht="15" hidden="1" thickBot="1">
      <c r="A25300" s="409">
        <v>202212</v>
      </c>
      <c r="B25300" s="410" t="s">
        <v>1582</v>
      </c>
      <c r="C25300" s="410" t="s">
        <v>1558</v>
      </c>
      <c r="D25300" s="411" t="s">
        <v>339</v>
      </c>
      <c r="E25300" s="412">
        <v>792</v>
      </c>
      <c r="F25300" s="413">
        <v>177.16</v>
      </c>
      <c r="G25300" s="414">
        <f t="shared" si="790"/>
        <v>4.4705351095055317</v>
      </c>
      <c r="H25300" s="423">
        <f t="shared" si="791"/>
        <v>4.4705351095055317</v>
      </c>
    </row>
    <row r="25301" spans="1:8" ht="15" hidden="1" thickBot="1">
      <c r="A25301" s="409">
        <v>202212</v>
      </c>
      <c r="B25301" s="410" t="s">
        <v>1583</v>
      </c>
      <c r="C25301" s="410" t="s">
        <v>1558</v>
      </c>
      <c r="D25301" s="411" t="s">
        <v>337</v>
      </c>
      <c r="E25301" s="412">
        <v>74157</v>
      </c>
      <c r="F25301" s="413">
        <v>177.16</v>
      </c>
      <c r="G25301" s="414">
        <f t="shared" si="790"/>
        <v>418.58771731767894</v>
      </c>
      <c r="H25301" s="423">
        <f t="shared" si="791"/>
        <v>2.0929385865883945</v>
      </c>
    </row>
    <row r="25302" spans="1:8" ht="15" hidden="1" thickBot="1">
      <c r="A25302" s="409">
        <v>202212</v>
      </c>
      <c r="B25302" s="410" t="s">
        <v>1584</v>
      </c>
      <c r="C25302" s="410" t="s">
        <v>1558</v>
      </c>
      <c r="D25302" s="411" t="s">
        <v>339</v>
      </c>
      <c r="E25302" s="412">
        <v>371</v>
      </c>
      <c r="F25302" s="413">
        <v>177.16</v>
      </c>
      <c r="G25302" s="414">
        <f t="shared" si="790"/>
        <v>2.0941521788214046</v>
      </c>
      <c r="H25302" s="423">
        <f t="shared" si="791"/>
        <v>2.0941521788214046</v>
      </c>
    </row>
    <row r="25303" spans="1:8" ht="15" hidden="1" thickBot="1">
      <c r="A25303" s="409">
        <v>202212</v>
      </c>
      <c r="B25303" s="410" t="s">
        <v>1585</v>
      </c>
      <c r="C25303" s="410" t="s">
        <v>1558</v>
      </c>
      <c r="D25303" s="411" t="s">
        <v>337</v>
      </c>
      <c r="E25303" s="412">
        <v>74157</v>
      </c>
      <c r="F25303" s="413">
        <v>177.16</v>
      </c>
      <c r="G25303" s="414">
        <f t="shared" si="790"/>
        <v>418.58771731767894</v>
      </c>
      <c r="H25303" s="423">
        <f t="shared" si="791"/>
        <v>2.0929385865883945</v>
      </c>
    </row>
    <row r="25304" spans="1:8" ht="15" hidden="1" thickBot="1">
      <c r="A25304" s="409">
        <v>202212</v>
      </c>
      <c r="B25304" s="410" t="s">
        <v>1586</v>
      </c>
      <c r="C25304" s="410" t="s">
        <v>1558</v>
      </c>
      <c r="D25304" s="411" t="s">
        <v>339</v>
      </c>
      <c r="E25304" s="412">
        <v>371</v>
      </c>
      <c r="F25304" s="413">
        <v>177.16</v>
      </c>
      <c r="G25304" s="414">
        <f t="shared" si="790"/>
        <v>2.0941521788214046</v>
      </c>
      <c r="H25304" s="423">
        <f t="shared" si="791"/>
        <v>2.0941521788214046</v>
      </c>
    </row>
    <row r="25305" spans="1:8" ht="15" hidden="1" thickBot="1">
      <c r="A25305" s="409">
        <v>202212</v>
      </c>
      <c r="B25305" s="410" t="s">
        <v>1587</v>
      </c>
      <c r="C25305" s="410" t="s">
        <v>1558</v>
      </c>
      <c r="D25305" s="411" t="s">
        <v>337</v>
      </c>
      <c r="E25305" s="412">
        <v>74157</v>
      </c>
      <c r="F25305" s="413">
        <v>177.16</v>
      </c>
      <c r="G25305" s="414">
        <f t="shared" si="790"/>
        <v>418.58771731767894</v>
      </c>
      <c r="H25305" s="423">
        <f t="shared" si="791"/>
        <v>2.0929385865883945</v>
      </c>
    </row>
    <row r="25306" spans="1:8" ht="15" hidden="1" thickBot="1">
      <c r="A25306" s="409">
        <v>202212</v>
      </c>
      <c r="B25306" s="410" t="s">
        <v>1588</v>
      </c>
      <c r="C25306" s="410" t="s">
        <v>1558</v>
      </c>
      <c r="D25306" s="411" t="s">
        <v>339</v>
      </c>
      <c r="E25306" s="412">
        <v>371</v>
      </c>
      <c r="F25306" s="413">
        <v>177.16</v>
      </c>
      <c r="G25306" s="414">
        <f t="shared" si="790"/>
        <v>2.0941521788214046</v>
      </c>
      <c r="H25306" s="423">
        <f t="shared" si="791"/>
        <v>2.0941521788214046</v>
      </c>
    </row>
    <row r="25307" spans="1:8" ht="15" hidden="1" thickBot="1">
      <c r="A25307" s="409">
        <v>202212</v>
      </c>
      <c r="B25307" s="410" t="s">
        <v>1589</v>
      </c>
      <c r="C25307" s="410" t="s">
        <v>1558</v>
      </c>
      <c r="D25307" s="411" t="s">
        <v>337</v>
      </c>
      <c r="E25307" s="412">
        <v>161752</v>
      </c>
      <c r="F25307" s="413">
        <v>177.16</v>
      </c>
      <c r="G25307" s="414">
        <f t="shared" si="790"/>
        <v>913.02777150598331</v>
      </c>
      <c r="H25307" s="423">
        <f t="shared" si="791"/>
        <v>4.5651388575299165</v>
      </c>
    </row>
    <row r="25308" spans="1:8" ht="15" hidden="1" thickBot="1">
      <c r="A25308" s="409">
        <v>202212</v>
      </c>
      <c r="B25308" s="410" t="s">
        <v>1590</v>
      </c>
      <c r="C25308" s="410" t="s">
        <v>1558</v>
      </c>
      <c r="D25308" s="411" t="s">
        <v>339</v>
      </c>
      <c r="E25308" s="412">
        <v>809</v>
      </c>
      <c r="F25308" s="413">
        <v>177.16</v>
      </c>
      <c r="G25308" s="414">
        <f t="shared" si="790"/>
        <v>4.5664935651388578</v>
      </c>
      <c r="H25308" s="423">
        <f t="shared" si="791"/>
        <v>4.5664935651388578</v>
      </c>
    </row>
    <row r="25309" spans="1:8" ht="15" hidden="1" thickBot="1">
      <c r="A25309" s="409">
        <v>202212</v>
      </c>
      <c r="B25309" s="410" t="s">
        <v>1591</v>
      </c>
      <c r="C25309" s="410" t="s">
        <v>1558</v>
      </c>
      <c r="D25309" s="411" t="s">
        <v>339</v>
      </c>
      <c r="E25309" s="412">
        <v>606</v>
      </c>
      <c r="F25309" s="413">
        <v>177.16</v>
      </c>
      <c r="G25309" s="414">
        <f t="shared" si="790"/>
        <v>3.4206367125762025</v>
      </c>
      <c r="H25309" s="423">
        <f t="shared" si="791"/>
        <v>3.4206367125762025</v>
      </c>
    </row>
    <row r="25310" spans="1:8" ht="15" hidden="1" thickBot="1">
      <c r="A25310" s="409">
        <v>202212</v>
      </c>
      <c r="B25310" s="410" t="s">
        <v>1592</v>
      </c>
      <c r="C25310" s="410" t="s">
        <v>1558</v>
      </c>
      <c r="D25310" s="411" t="s">
        <v>339</v>
      </c>
      <c r="E25310" s="412">
        <v>606</v>
      </c>
      <c r="F25310" s="413">
        <v>177.16</v>
      </c>
      <c r="G25310" s="414">
        <f t="shared" si="790"/>
        <v>3.4206367125762025</v>
      </c>
      <c r="H25310" s="423">
        <f t="shared" si="791"/>
        <v>3.4206367125762025</v>
      </c>
    </row>
    <row r="25311" spans="1:8" ht="15" hidden="1" thickBot="1">
      <c r="A25311" s="409">
        <v>202212</v>
      </c>
      <c r="B25311" s="410" t="s">
        <v>1593</v>
      </c>
      <c r="C25311" s="410" t="s">
        <v>1558</v>
      </c>
      <c r="D25311" s="411" t="s">
        <v>337</v>
      </c>
      <c r="E25311" s="412">
        <v>121182</v>
      </c>
      <c r="F25311" s="413">
        <v>177.16</v>
      </c>
      <c r="G25311" s="414">
        <f t="shared" si="790"/>
        <v>684.02573944456992</v>
      </c>
      <c r="H25311" s="423">
        <f t="shared" si="791"/>
        <v>3.4201286972228497</v>
      </c>
    </row>
    <row r="25312" spans="1:8" ht="15" hidden="1" thickBot="1">
      <c r="A25312" s="409">
        <v>202212</v>
      </c>
      <c r="B25312" s="410" t="s">
        <v>1594</v>
      </c>
      <c r="C25312" s="410" t="s">
        <v>1558</v>
      </c>
      <c r="D25312" s="411" t="s">
        <v>337</v>
      </c>
      <c r="E25312" s="412">
        <v>195413</v>
      </c>
      <c r="F25312" s="413">
        <v>177.16</v>
      </c>
      <c r="G25312" s="414">
        <f t="shared" si="790"/>
        <v>1103.0311582750057</v>
      </c>
      <c r="H25312" s="423">
        <f t="shared" si="791"/>
        <v>5.5151557913750286</v>
      </c>
    </row>
    <row r="25313" spans="1:8" ht="15" hidden="1" thickBot="1">
      <c r="A25313" s="409">
        <v>202212</v>
      </c>
      <c r="B25313" s="410" t="s">
        <v>1595</v>
      </c>
      <c r="C25313" s="410" t="s">
        <v>1558</v>
      </c>
      <c r="D25313" s="411" t="s">
        <v>337</v>
      </c>
      <c r="E25313" s="412">
        <v>52551</v>
      </c>
      <c r="F25313" s="413">
        <v>177.16</v>
      </c>
      <c r="G25313" s="414">
        <f t="shared" si="790"/>
        <v>296.63016482275907</v>
      </c>
      <c r="H25313" s="423">
        <f t="shared" si="791"/>
        <v>1.4831508241137954</v>
      </c>
    </row>
    <row r="25314" spans="1:8" ht="15" hidden="1" thickBot="1">
      <c r="A25314" s="409">
        <v>202212</v>
      </c>
      <c r="B25314" s="410" t="s">
        <v>1596</v>
      </c>
      <c r="C25314" s="410" t="s">
        <v>1558</v>
      </c>
      <c r="D25314" s="411" t="s">
        <v>337</v>
      </c>
      <c r="E25314" s="412">
        <v>162814</v>
      </c>
      <c r="F25314" s="413">
        <v>177.16</v>
      </c>
      <c r="G25314" s="414">
        <f t="shared" si="790"/>
        <v>919.02235267554749</v>
      </c>
      <c r="H25314" s="423">
        <f t="shared" si="791"/>
        <v>4.5951117633777372</v>
      </c>
    </row>
    <row r="25315" spans="1:8" ht="15" hidden="1" thickBot="1">
      <c r="A25315" s="409">
        <v>202212</v>
      </c>
      <c r="B25315" s="410" t="s">
        <v>1597</v>
      </c>
      <c r="C25315" s="410" t="s">
        <v>1558</v>
      </c>
      <c r="D25315" s="411" t="s">
        <v>339</v>
      </c>
      <c r="E25315" s="412">
        <v>814</v>
      </c>
      <c r="F25315" s="413">
        <v>177.16</v>
      </c>
      <c r="G25315" s="414">
        <f t="shared" si="790"/>
        <v>4.5947166403251298</v>
      </c>
      <c r="H25315" s="423">
        <f t="shared" si="791"/>
        <v>4.5947166403251298</v>
      </c>
    </row>
    <row r="25316" spans="1:8" ht="15" hidden="1" thickBot="1">
      <c r="A25316" s="409">
        <v>202212</v>
      </c>
      <c r="B25316" s="410" t="s">
        <v>1598</v>
      </c>
      <c r="C25316" s="410" t="s">
        <v>1558</v>
      </c>
      <c r="D25316" s="411" t="s">
        <v>337</v>
      </c>
      <c r="E25316" s="412">
        <v>23277</v>
      </c>
      <c r="F25316" s="413">
        <v>177.16</v>
      </c>
      <c r="G25316" s="414">
        <f t="shared" si="790"/>
        <v>131.38970422217204</v>
      </c>
      <c r="H25316" s="423">
        <f t="shared" si="791"/>
        <v>0.65694852111086022</v>
      </c>
    </row>
    <row r="25317" spans="1:8" ht="15" hidden="1" thickBot="1">
      <c r="A25317" s="409">
        <v>202212</v>
      </c>
      <c r="B25317" s="410" t="s">
        <v>1599</v>
      </c>
      <c r="C25317" s="410" t="s">
        <v>1558</v>
      </c>
      <c r="D25317" s="411" t="s">
        <v>337</v>
      </c>
      <c r="E25317" s="412">
        <v>92651</v>
      </c>
      <c r="F25317" s="413">
        <v>177.16</v>
      </c>
      <c r="G25317" s="414">
        <f t="shared" si="790"/>
        <v>522.97922781666296</v>
      </c>
      <c r="H25317" s="423">
        <f t="shared" si="791"/>
        <v>2.614896139083315</v>
      </c>
    </row>
    <row r="25318" spans="1:8" ht="15" hidden="1" thickBot="1">
      <c r="A25318" s="409">
        <v>202212</v>
      </c>
      <c r="B25318" s="410" t="s">
        <v>1600</v>
      </c>
      <c r="C25318" s="410" t="s">
        <v>1558</v>
      </c>
      <c r="D25318" s="411" t="s">
        <v>339</v>
      </c>
      <c r="E25318" s="412">
        <v>463</v>
      </c>
      <c r="F25318" s="413">
        <v>177.16</v>
      </c>
      <c r="G25318" s="414">
        <f t="shared" si="790"/>
        <v>2.6134567622488145</v>
      </c>
      <c r="H25318" s="423">
        <f t="shared" si="791"/>
        <v>2.6134567622488145</v>
      </c>
    </row>
    <row r="25319" spans="1:8" ht="15" hidden="1" thickBot="1">
      <c r="A25319" s="409">
        <v>202212</v>
      </c>
      <c r="B25319" s="410" t="s">
        <v>1601</v>
      </c>
      <c r="C25319" s="410" t="s">
        <v>1558</v>
      </c>
      <c r="D25319" s="411" t="s">
        <v>337</v>
      </c>
      <c r="E25319" s="412">
        <v>92651</v>
      </c>
      <c r="F25319" s="413">
        <v>177.16</v>
      </c>
      <c r="G25319" s="414">
        <f t="shared" si="790"/>
        <v>522.97922781666296</v>
      </c>
      <c r="H25319" s="423">
        <f t="shared" si="791"/>
        <v>2.614896139083315</v>
      </c>
    </row>
    <row r="25320" spans="1:8" ht="15" hidden="1" thickBot="1">
      <c r="A25320" s="409">
        <v>202212</v>
      </c>
      <c r="B25320" s="410" t="s">
        <v>1602</v>
      </c>
      <c r="C25320" s="410" t="s">
        <v>1558</v>
      </c>
      <c r="D25320" s="411" t="s">
        <v>339</v>
      </c>
      <c r="E25320" s="412">
        <v>463</v>
      </c>
      <c r="F25320" s="413">
        <v>177.16</v>
      </c>
      <c r="G25320" s="414">
        <f t="shared" si="790"/>
        <v>2.6134567622488145</v>
      </c>
      <c r="H25320" s="423">
        <f t="shared" si="791"/>
        <v>2.6134567622488145</v>
      </c>
    </row>
    <row r="25321" spans="1:8" ht="15" hidden="1" thickBot="1">
      <c r="A25321" s="409">
        <v>202212</v>
      </c>
      <c r="B25321" s="410" t="s">
        <v>1603</v>
      </c>
      <c r="C25321" s="410" t="s">
        <v>1558</v>
      </c>
      <c r="D25321" s="411" t="s">
        <v>337</v>
      </c>
      <c r="E25321" s="412">
        <v>91664</v>
      </c>
      <c r="F25321" s="413">
        <v>177.16</v>
      </c>
      <c r="G25321" s="414">
        <f t="shared" si="790"/>
        <v>517.40799277489282</v>
      </c>
      <c r="H25321" s="423">
        <f t="shared" si="791"/>
        <v>2.5870399638744641</v>
      </c>
    </row>
    <row r="25322" spans="1:8" ht="15" hidden="1" thickBot="1">
      <c r="A25322" s="409">
        <v>202212</v>
      </c>
      <c r="B25322" s="410" t="s">
        <v>1604</v>
      </c>
      <c r="C25322" s="410" t="s">
        <v>1558</v>
      </c>
      <c r="D25322" s="411" t="s">
        <v>337</v>
      </c>
      <c r="E25322" s="412">
        <v>100524</v>
      </c>
      <c r="F25322" s="413">
        <v>177.16</v>
      </c>
      <c r="G25322" s="414">
        <f t="shared" si="790"/>
        <v>567.41928200496727</v>
      </c>
      <c r="H25322" s="423">
        <f t="shared" si="791"/>
        <v>2.8370964100248361</v>
      </c>
    </row>
    <row r="25323" spans="1:8" ht="15" hidden="1" thickBot="1">
      <c r="A25323" s="409">
        <v>202212</v>
      </c>
      <c r="B25323" s="410" t="s">
        <v>1605</v>
      </c>
      <c r="C25323" s="410" t="s">
        <v>1558</v>
      </c>
      <c r="D25323" s="411" t="s">
        <v>337</v>
      </c>
      <c r="E25323" s="412">
        <v>87838</v>
      </c>
      <c r="F25323" s="413">
        <v>177.16</v>
      </c>
      <c r="G25323" s="414">
        <f t="shared" si="790"/>
        <v>495.81169564235722</v>
      </c>
      <c r="H25323" s="423">
        <f t="shared" si="791"/>
        <v>2.4790584782117859</v>
      </c>
    </row>
    <row r="25324" spans="1:8" ht="15" hidden="1" thickBot="1">
      <c r="A25324" s="409">
        <v>202212</v>
      </c>
      <c r="B25324" s="410" t="s">
        <v>1606</v>
      </c>
      <c r="C25324" s="410" t="s">
        <v>1558</v>
      </c>
      <c r="D25324" s="411" t="s">
        <v>337</v>
      </c>
      <c r="E25324" s="412">
        <v>70060</v>
      </c>
      <c r="F25324" s="413">
        <v>177.16</v>
      </c>
      <c r="G25324" s="414">
        <f t="shared" si="790"/>
        <v>395.46172951004741</v>
      </c>
      <c r="H25324" s="423">
        <f t="shared" si="791"/>
        <v>1.9773086475502371</v>
      </c>
    </row>
    <row r="25325" spans="1:8" ht="15" hidden="1" thickBot="1">
      <c r="A25325" s="409">
        <v>202212</v>
      </c>
      <c r="B25325" s="410" t="s">
        <v>1607</v>
      </c>
      <c r="C25325" s="410" t="s">
        <v>1558</v>
      </c>
      <c r="D25325" s="411" t="s">
        <v>337</v>
      </c>
      <c r="E25325" s="412">
        <v>60433</v>
      </c>
      <c r="F25325" s="413">
        <v>177.16</v>
      </c>
      <c r="G25325" s="414">
        <f t="shared" si="790"/>
        <v>341.12102054639877</v>
      </c>
      <c r="H25325" s="423">
        <f t="shared" si="791"/>
        <v>1.7056051027319938</v>
      </c>
    </row>
    <row r="25326" spans="1:8" ht="15" hidden="1" thickBot="1">
      <c r="A25326" s="409">
        <v>202212</v>
      </c>
      <c r="B25326" s="410" t="s">
        <v>1608</v>
      </c>
      <c r="C25326" s="410" t="s">
        <v>1558</v>
      </c>
      <c r="D25326" s="411" t="s">
        <v>337</v>
      </c>
      <c r="E25326" s="412">
        <v>60433</v>
      </c>
      <c r="F25326" s="413">
        <v>177.16</v>
      </c>
      <c r="G25326" s="414">
        <f t="shared" si="790"/>
        <v>341.12102054639877</v>
      </c>
      <c r="H25326" s="423">
        <f t="shared" si="791"/>
        <v>1.7056051027319938</v>
      </c>
    </row>
    <row r="25327" spans="1:8" ht="15" hidden="1" thickBot="1">
      <c r="A25327" s="409">
        <v>202212</v>
      </c>
      <c r="B25327" s="410" t="s">
        <v>1609</v>
      </c>
      <c r="C25327" s="410" t="s">
        <v>1558</v>
      </c>
      <c r="D25327" s="411" t="s">
        <v>337</v>
      </c>
      <c r="E25327" s="412">
        <v>60433</v>
      </c>
      <c r="F25327" s="413">
        <v>177.16</v>
      </c>
      <c r="G25327" s="414">
        <f t="shared" si="790"/>
        <v>341.12102054639877</v>
      </c>
      <c r="H25327" s="423">
        <f t="shared" si="791"/>
        <v>1.7056051027319938</v>
      </c>
    </row>
    <row r="25328" spans="1:8" ht="15" hidden="1" thickBot="1">
      <c r="A25328" s="409">
        <v>202212</v>
      </c>
      <c r="B25328" s="410" t="s">
        <v>1610</v>
      </c>
      <c r="C25328" s="410" t="s">
        <v>1558</v>
      </c>
      <c r="D25328" s="411" t="s">
        <v>337</v>
      </c>
      <c r="E25328" s="412">
        <v>52551</v>
      </c>
      <c r="F25328" s="413">
        <v>177.16</v>
      </c>
      <c r="G25328" s="414">
        <f t="shared" si="790"/>
        <v>296.63016482275907</v>
      </c>
      <c r="H25328" s="423">
        <f t="shared" si="791"/>
        <v>1.4831508241137954</v>
      </c>
    </row>
    <row r="25329" spans="1:8" ht="15" hidden="1" thickBot="1">
      <c r="A25329" s="409">
        <v>202212</v>
      </c>
      <c r="B25329" s="410" t="s">
        <v>1611</v>
      </c>
      <c r="C25329" s="410" t="s">
        <v>1558</v>
      </c>
      <c r="D25329" s="411" t="s">
        <v>337</v>
      </c>
      <c r="E25329" s="412">
        <v>52551</v>
      </c>
      <c r="F25329" s="413">
        <v>177.16</v>
      </c>
      <c r="G25329" s="414">
        <f t="shared" si="790"/>
        <v>296.63016482275907</v>
      </c>
      <c r="H25329" s="423">
        <f t="shared" si="791"/>
        <v>1.4831508241137954</v>
      </c>
    </row>
    <row r="25330" spans="1:8" ht="15" hidden="1" thickBot="1">
      <c r="A25330" s="409">
        <v>202212</v>
      </c>
      <c r="B25330" s="410" t="s">
        <v>1612</v>
      </c>
      <c r="C25330" s="410" t="s">
        <v>1558</v>
      </c>
      <c r="D25330" s="411" t="s">
        <v>337</v>
      </c>
      <c r="E25330" s="412">
        <v>52551</v>
      </c>
      <c r="F25330" s="413">
        <v>177.16</v>
      </c>
      <c r="G25330" s="414">
        <f t="shared" si="790"/>
        <v>296.63016482275907</v>
      </c>
      <c r="H25330" s="423">
        <f t="shared" si="791"/>
        <v>1.4831508241137954</v>
      </c>
    </row>
    <row r="25331" spans="1:8" ht="15" hidden="1" thickBot="1">
      <c r="A25331" s="409">
        <v>202212</v>
      </c>
      <c r="B25331" s="410" t="s">
        <v>1613</v>
      </c>
      <c r="C25331" s="410" t="s">
        <v>1558</v>
      </c>
      <c r="D25331" s="411" t="s">
        <v>339</v>
      </c>
      <c r="E25331" s="412">
        <v>263</v>
      </c>
      <c r="F25331" s="413">
        <v>177.16</v>
      </c>
      <c r="G25331" s="414">
        <f t="shared" si="790"/>
        <v>1.4845337547979227</v>
      </c>
      <c r="H25331" s="423">
        <f t="shared" si="791"/>
        <v>1.4845337547979227</v>
      </c>
    </row>
    <row r="25332" spans="1:8" ht="15" hidden="1" thickBot="1">
      <c r="A25332" s="409">
        <v>202212</v>
      </c>
      <c r="B25332" s="410" t="s">
        <v>1614</v>
      </c>
      <c r="C25332" s="410" t="s">
        <v>1558</v>
      </c>
      <c r="D25332" s="411" t="s">
        <v>337</v>
      </c>
      <c r="E25332" s="412">
        <v>52551</v>
      </c>
      <c r="F25332" s="413">
        <v>177.16</v>
      </c>
      <c r="G25332" s="414">
        <f t="shared" si="790"/>
        <v>296.63016482275907</v>
      </c>
      <c r="H25332" s="423">
        <f t="shared" si="791"/>
        <v>1.4831508241137954</v>
      </c>
    </row>
    <row r="25333" spans="1:8" ht="15" hidden="1" thickBot="1">
      <c r="A25333" s="409">
        <v>202212</v>
      </c>
      <c r="B25333" s="410" t="s">
        <v>1615</v>
      </c>
      <c r="C25333" s="410" t="s">
        <v>1558</v>
      </c>
      <c r="D25333" s="411" t="s">
        <v>337</v>
      </c>
      <c r="E25333" s="412">
        <v>52551</v>
      </c>
      <c r="F25333" s="413">
        <v>177.16</v>
      </c>
      <c r="G25333" s="414">
        <f t="shared" si="790"/>
        <v>296.63016482275907</v>
      </c>
      <c r="H25333" s="423">
        <f t="shared" si="791"/>
        <v>1.4831508241137954</v>
      </c>
    </row>
    <row r="25334" spans="1:8" ht="15" hidden="1" thickBot="1">
      <c r="A25334" s="409">
        <v>202212</v>
      </c>
      <c r="B25334" s="410" t="s">
        <v>1616</v>
      </c>
      <c r="C25334" s="410" t="s">
        <v>1558</v>
      </c>
      <c r="D25334" s="411" t="s">
        <v>339</v>
      </c>
      <c r="E25334" s="412">
        <v>263</v>
      </c>
      <c r="F25334" s="413">
        <v>177.16</v>
      </c>
      <c r="G25334" s="414">
        <f t="shared" si="790"/>
        <v>1.4845337547979227</v>
      </c>
      <c r="H25334" s="423">
        <f t="shared" si="791"/>
        <v>1.4845337547979227</v>
      </c>
    </row>
    <row r="25335" spans="1:8" ht="15" hidden="1" thickBot="1">
      <c r="A25335" s="409">
        <v>202212</v>
      </c>
      <c r="B25335" s="410" t="s">
        <v>1617</v>
      </c>
      <c r="C25335" s="410" t="s">
        <v>1558</v>
      </c>
      <c r="D25335" s="411" t="s">
        <v>337</v>
      </c>
      <c r="E25335" s="412">
        <v>52551</v>
      </c>
      <c r="F25335" s="413">
        <v>177.16</v>
      </c>
      <c r="G25335" s="414">
        <f t="shared" si="790"/>
        <v>296.63016482275907</v>
      </c>
      <c r="H25335" s="423">
        <f t="shared" si="791"/>
        <v>1.4831508241137954</v>
      </c>
    </row>
    <row r="25336" spans="1:8" ht="15" hidden="1" thickBot="1">
      <c r="A25336" s="409">
        <v>202212</v>
      </c>
      <c r="B25336" s="410" t="s">
        <v>1618</v>
      </c>
      <c r="C25336" s="410" t="s">
        <v>1558</v>
      </c>
      <c r="D25336" s="411" t="s">
        <v>339</v>
      </c>
      <c r="E25336" s="412">
        <v>263</v>
      </c>
      <c r="F25336" s="413">
        <v>177.16</v>
      </c>
      <c r="G25336" s="414">
        <f t="shared" si="790"/>
        <v>1.4845337547979227</v>
      </c>
      <c r="H25336" s="423">
        <f t="shared" si="791"/>
        <v>1.4845337547979227</v>
      </c>
    </row>
    <row r="25337" spans="1:8" ht="15" hidden="1" thickBot="1">
      <c r="A25337" s="409">
        <v>202212</v>
      </c>
      <c r="B25337" s="410" t="s">
        <v>1619</v>
      </c>
      <c r="C25337" s="410" t="s">
        <v>1558</v>
      </c>
      <c r="D25337" s="411" t="s">
        <v>337</v>
      </c>
      <c r="E25337" s="412">
        <v>57018</v>
      </c>
      <c r="F25337" s="413">
        <v>177.16</v>
      </c>
      <c r="G25337" s="414">
        <f t="shared" si="790"/>
        <v>321.84466019417476</v>
      </c>
      <c r="H25337" s="423">
        <f t="shared" si="791"/>
        <v>1.6092233009708738</v>
      </c>
    </row>
    <row r="25338" spans="1:8" ht="15" hidden="1" thickBot="1">
      <c r="A25338" s="409">
        <v>202212</v>
      </c>
      <c r="B25338" s="410" t="s">
        <v>1620</v>
      </c>
      <c r="C25338" s="410" t="s">
        <v>1558</v>
      </c>
      <c r="D25338" s="411" t="s">
        <v>339</v>
      </c>
      <c r="E25338" s="412">
        <v>285</v>
      </c>
      <c r="F25338" s="413">
        <v>177.16</v>
      </c>
      <c r="G25338" s="414">
        <f t="shared" si="790"/>
        <v>1.6087152856175209</v>
      </c>
      <c r="H25338" s="423">
        <f t="shared" si="791"/>
        <v>1.6087152856175209</v>
      </c>
    </row>
    <row r="25339" spans="1:8" ht="15" hidden="1" thickBot="1">
      <c r="A25339" s="409">
        <v>202212</v>
      </c>
      <c r="B25339" s="410" t="s">
        <v>1621</v>
      </c>
      <c r="C25339" s="410" t="s">
        <v>1558</v>
      </c>
      <c r="D25339" s="411" t="s">
        <v>337</v>
      </c>
      <c r="E25339" s="412">
        <v>65952</v>
      </c>
      <c r="F25339" s="413">
        <v>177.16</v>
      </c>
      <c r="G25339" s="414">
        <f t="shared" si="790"/>
        <v>372.2736509370061</v>
      </c>
      <c r="H25339" s="423">
        <f t="shared" si="791"/>
        <v>1.8613682546850305</v>
      </c>
    </row>
    <row r="25340" spans="1:8" ht="15" hidden="1" thickBot="1">
      <c r="A25340" s="409">
        <v>202212</v>
      </c>
      <c r="B25340" s="410" t="s">
        <v>1622</v>
      </c>
      <c r="C25340" s="410" t="s">
        <v>1558</v>
      </c>
      <c r="D25340" s="411" t="s">
        <v>339</v>
      </c>
      <c r="E25340" s="412">
        <v>330</v>
      </c>
      <c r="F25340" s="413">
        <v>177.16</v>
      </c>
      <c r="G25340" s="414">
        <f t="shared" si="790"/>
        <v>1.8627229622939716</v>
      </c>
      <c r="H25340" s="423">
        <f t="shared" si="791"/>
        <v>1.8627229622939716</v>
      </c>
    </row>
    <row r="25341" spans="1:8" ht="15" hidden="1" thickBot="1">
      <c r="A25341" s="409">
        <v>202212</v>
      </c>
      <c r="B25341" s="410" t="s">
        <v>1623</v>
      </c>
      <c r="C25341" s="410" t="s">
        <v>1558</v>
      </c>
      <c r="D25341" s="411" t="s">
        <v>337</v>
      </c>
      <c r="E25341" s="412">
        <v>110623</v>
      </c>
      <c r="F25341" s="413">
        <v>177.16</v>
      </c>
      <c r="G25341" s="414">
        <f t="shared" si="790"/>
        <v>624.42424926620004</v>
      </c>
      <c r="H25341" s="423">
        <f t="shared" si="791"/>
        <v>3.122121246331</v>
      </c>
    </row>
    <row r="25342" spans="1:8" ht="15" hidden="1" thickBot="1">
      <c r="A25342" s="409">
        <v>202212</v>
      </c>
      <c r="B25342" s="410" t="s">
        <v>1624</v>
      </c>
      <c r="C25342" s="410" t="s">
        <v>1558</v>
      </c>
      <c r="D25342" s="411" t="s">
        <v>339</v>
      </c>
      <c r="E25342" s="412">
        <v>553</v>
      </c>
      <c r="F25342" s="413">
        <v>177.16</v>
      </c>
      <c r="G25342" s="414">
        <f t="shared" si="790"/>
        <v>3.121472115601716</v>
      </c>
      <c r="H25342" s="423">
        <f t="shared" si="791"/>
        <v>3.121472115601716</v>
      </c>
    </row>
    <row r="25343" spans="1:8" ht="15" hidden="1" thickBot="1">
      <c r="A25343" s="409">
        <v>202212</v>
      </c>
      <c r="B25343" s="410" t="s">
        <v>1625</v>
      </c>
      <c r="C25343" s="410" t="s">
        <v>1558</v>
      </c>
      <c r="D25343" s="411" t="s">
        <v>337</v>
      </c>
      <c r="E25343" s="412">
        <v>101689</v>
      </c>
      <c r="F25343" s="413">
        <v>177.16</v>
      </c>
      <c r="G25343" s="414">
        <f t="shared" si="790"/>
        <v>573.99525852336876</v>
      </c>
      <c r="H25343" s="423">
        <f t="shared" si="791"/>
        <v>2.8699762926168439</v>
      </c>
    </row>
    <row r="25344" spans="1:8" ht="15" hidden="1" thickBot="1">
      <c r="A25344" s="409">
        <v>202212</v>
      </c>
      <c r="B25344" s="410" t="s">
        <v>1626</v>
      </c>
      <c r="C25344" s="410" t="s">
        <v>1558</v>
      </c>
      <c r="D25344" s="411" t="s">
        <v>339</v>
      </c>
      <c r="E25344" s="412">
        <v>508</v>
      </c>
      <c r="F25344" s="413">
        <v>177.16</v>
      </c>
      <c r="G25344" s="414">
        <f t="shared" si="790"/>
        <v>2.8674644389252655</v>
      </c>
      <c r="H25344" s="423">
        <f t="shared" si="791"/>
        <v>2.8674644389252655</v>
      </c>
    </row>
    <row r="25345" spans="1:8" ht="15" hidden="1" thickBot="1">
      <c r="A25345" s="409">
        <v>202212</v>
      </c>
      <c r="B25345" s="410" t="s">
        <v>1627</v>
      </c>
      <c r="C25345" s="410" t="s">
        <v>1558</v>
      </c>
      <c r="D25345" s="411" t="s">
        <v>337</v>
      </c>
      <c r="E25345" s="412">
        <v>46084</v>
      </c>
      <c r="F25345" s="413">
        <v>177.16</v>
      </c>
      <c r="G25345" s="414">
        <f t="shared" si="790"/>
        <v>260.12643937683453</v>
      </c>
      <c r="H25345" s="423">
        <f t="shared" si="791"/>
        <v>1.3006321968841725</v>
      </c>
    </row>
    <row r="25346" spans="1:8" ht="15" hidden="1" thickBot="1">
      <c r="A25346" s="409">
        <v>202212</v>
      </c>
      <c r="B25346" s="410" t="s">
        <v>1628</v>
      </c>
      <c r="C25346" s="410" t="s">
        <v>1558</v>
      </c>
      <c r="D25346" s="411" t="s">
        <v>339</v>
      </c>
      <c r="E25346" s="412">
        <v>230</v>
      </c>
      <c r="F25346" s="413">
        <v>177.16</v>
      </c>
      <c r="G25346" s="414">
        <f t="shared" ref="G25346:G25409" si="792">+E25346/F25346</f>
        <v>1.2982614585685257</v>
      </c>
      <c r="H25346" s="423">
        <f t="shared" ref="H25346:H25409" si="793">IF(D25346="TB",G25346/200,IF(D25346="LT",G25346,"VER"))</f>
        <v>1.2982614585685257</v>
      </c>
    </row>
    <row r="25347" spans="1:8" ht="15" hidden="1" thickBot="1">
      <c r="A25347" s="409">
        <v>202212</v>
      </c>
      <c r="B25347" s="410" t="s">
        <v>1629</v>
      </c>
      <c r="C25347" s="410" t="s">
        <v>1558</v>
      </c>
      <c r="D25347" s="411" t="s">
        <v>337</v>
      </c>
      <c r="E25347" s="412">
        <v>0.01</v>
      </c>
      <c r="F25347" s="413">
        <v>177.16</v>
      </c>
      <c r="G25347" s="414">
        <f t="shared" si="792"/>
        <v>5.6446150372544597E-5</v>
      </c>
      <c r="H25347" s="423">
        <f t="shared" si="793"/>
        <v>2.8223075186272299E-7</v>
      </c>
    </row>
    <row r="25348" spans="1:8" ht="15" hidden="1" thickBot="1">
      <c r="A25348" s="409">
        <v>202212</v>
      </c>
      <c r="B25348" s="410" t="s">
        <v>1630</v>
      </c>
      <c r="C25348" s="410" t="s">
        <v>1558</v>
      </c>
      <c r="D25348" s="411" t="s">
        <v>337</v>
      </c>
      <c r="E25348" s="412">
        <v>0.01</v>
      </c>
      <c r="F25348" s="413">
        <v>177.16</v>
      </c>
      <c r="G25348" s="414">
        <f t="shared" si="792"/>
        <v>5.6446150372544597E-5</v>
      </c>
      <c r="H25348" s="423">
        <f t="shared" si="793"/>
        <v>2.8223075186272299E-7</v>
      </c>
    </row>
    <row r="25349" spans="1:8" ht="15" hidden="1" thickBot="1">
      <c r="A25349" s="409">
        <v>202212</v>
      </c>
      <c r="B25349" s="410" t="s">
        <v>1631</v>
      </c>
      <c r="C25349" s="410" t="s">
        <v>1558</v>
      </c>
      <c r="D25349" s="411" t="s">
        <v>337</v>
      </c>
      <c r="E25349" s="412">
        <v>52551</v>
      </c>
      <c r="F25349" s="413">
        <v>177.16</v>
      </c>
      <c r="G25349" s="414">
        <f t="shared" si="792"/>
        <v>296.63016482275907</v>
      </c>
      <c r="H25349" s="423">
        <f t="shared" si="793"/>
        <v>1.4831508241137954</v>
      </c>
    </row>
    <row r="25350" spans="1:8" ht="15" hidden="1" thickBot="1">
      <c r="A25350" s="409">
        <v>202212</v>
      </c>
      <c r="B25350" s="410" t="s">
        <v>1632</v>
      </c>
      <c r="C25350" s="410" t="s">
        <v>1558</v>
      </c>
      <c r="D25350" s="411" t="s">
        <v>339</v>
      </c>
      <c r="E25350" s="412">
        <v>263</v>
      </c>
      <c r="F25350" s="413">
        <v>177.16</v>
      </c>
      <c r="G25350" s="414">
        <f t="shared" si="792"/>
        <v>1.4845337547979227</v>
      </c>
      <c r="H25350" s="423">
        <f t="shared" si="793"/>
        <v>1.4845337547979227</v>
      </c>
    </row>
    <row r="25351" spans="1:8" ht="15" hidden="1" thickBot="1">
      <c r="A25351" s="409">
        <v>202212</v>
      </c>
      <c r="B25351" s="410" t="s">
        <v>1633</v>
      </c>
      <c r="C25351" s="410" t="s">
        <v>1558</v>
      </c>
      <c r="D25351" s="411" t="s">
        <v>337</v>
      </c>
      <c r="E25351" s="412">
        <v>172200</v>
      </c>
      <c r="F25351" s="413">
        <v>177.16</v>
      </c>
      <c r="G25351" s="414">
        <f t="shared" si="792"/>
        <v>972.00270941521785</v>
      </c>
      <c r="H25351" s="423">
        <f t="shared" si="793"/>
        <v>4.8600135470760897</v>
      </c>
    </row>
    <row r="25352" spans="1:8" ht="15" hidden="1" thickBot="1">
      <c r="A25352" s="409">
        <v>202212</v>
      </c>
      <c r="B25352" s="410" t="s">
        <v>1634</v>
      </c>
      <c r="C25352" s="410" t="s">
        <v>1558</v>
      </c>
      <c r="D25352" s="411" t="s">
        <v>337</v>
      </c>
      <c r="E25352" s="412">
        <v>92651</v>
      </c>
      <c r="F25352" s="413">
        <v>177.16</v>
      </c>
      <c r="G25352" s="414">
        <f t="shared" si="792"/>
        <v>522.97922781666296</v>
      </c>
      <c r="H25352" s="423">
        <f t="shared" si="793"/>
        <v>2.614896139083315</v>
      </c>
    </row>
    <row r="25353" spans="1:8" ht="15" hidden="1" thickBot="1">
      <c r="A25353" s="409">
        <v>202212</v>
      </c>
      <c r="B25353" s="410" t="s">
        <v>1635</v>
      </c>
      <c r="C25353" s="410" t="s">
        <v>1558</v>
      </c>
      <c r="D25353" s="411" t="s">
        <v>337</v>
      </c>
      <c r="E25353" s="412">
        <v>92651</v>
      </c>
      <c r="F25353" s="413">
        <v>177.16</v>
      </c>
      <c r="G25353" s="414">
        <f t="shared" si="792"/>
        <v>522.97922781666296</v>
      </c>
      <c r="H25353" s="423">
        <f t="shared" si="793"/>
        <v>2.614896139083315</v>
      </c>
    </row>
    <row r="25354" spans="1:8" ht="15" hidden="1" thickBot="1">
      <c r="A25354" s="409">
        <v>202212</v>
      </c>
      <c r="B25354" s="410" t="s">
        <v>1636</v>
      </c>
      <c r="C25354" s="410" t="s">
        <v>1558</v>
      </c>
      <c r="D25354" s="411" t="s">
        <v>339</v>
      </c>
      <c r="E25354" s="412">
        <v>463</v>
      </c>
      <c r="F25354" s="413">
        <v>177.16</v>
      </c>
      <c r="G25354" s="414">
        <f t="shared" si="792"/>
        <v>2.6134567622488145</v>
      </c>
      <c r="H25354" s="423">
        <f t="shared" si="793"/>
        <v>2.6134567622488145</v>
      </c>
    </row>
    <row r="25355" spans="1:8" ht="15" hidden="1" thickBot="1">
      <c r="A25355" s="409">
        <v>202212</v>
      </c>
      <c r="B25355" s="410" t="s">
        <v>1637</v>
      </c>
      <c r="C25355" s="410" t="s">
        <v>1558</v>
      </c>
      <c r="D25355" s="411" t="s">
        <v>337</v>
      </c>
      <c r="E25355" s="412">
        <v>19529</v>
      </c>
      <c r="F25355" s="413">
        <v>177.16</v>
      </c>
      <c r="G25355" s="414">
        <f t="shared" si="792"/>
        <v>110.23368706254233</v>
      </c>
      <c r="H25355" s="423">
        <f t="shared" si="793"/>
        <v>0.55116843531271165</v>
      </c>
    </row>
    <row r="25356" spans="1:8" ht="15" hidden="1" thickBot="1">
      <c r="A25356" s="409">
        <v>202212</v>
      </c>
      <c r="B25356" s="410" t="s">
        <v>1638</v>
      </c>
      <c r="C25356" s="410" t="s">
        <v>1558</v>
      </c>
      <c r="D25356" s="411" t="s">
        <v>337</v>
      </c>
      <c r="E25356" s="412">
        <v>33116</v>
      </c>
      <c r="F25356" s="413">
        <v>177.16</v>
      </c>
      <c r="G25356" s="414">
        <f t="shared" si="792"/>
        <v>186.92707157371868</v>
      </c>
      <c r="H25356" s="423">
        <f t="shared" si="793"/>
        <v>0.93463535786859342</v>
      </c>
    </row>
    <row r="25357" spans="1:8" ht="15" hidden="1" thickBot="1">
      <c r="A25357" s="409">
        <v>202212</v>
      </c>
      <c r="B25357" s="410" t="s">
        <v>1639</v>
      </c>
      <c r="C25357" s="410" t="s">
        <v>1558</v>
      </c>
      <c r="D25357" s="411" t="s">
        <v>339</v>
      </c>
      <c r="E25357" s="412">
        <v>166</v>
      </c>
      <c r="F25357" s="413">
        <v>177.16</v>
      </c>
      <c r="G25357" s="414">
        <f t="shared" si="792"/>
        <v>0.93700609618424024</v>
      </c>
      <c r="H25357" s="423">
        <f t="shared" si="793"/>
        <v>0.93700609618424024</v>
      </c>
    </row>
    <row r="25358" spans="1:8" ht="15" hidden="1" thickBot="1">
      <c r="A25358" s="409">
        <v>202212</v>
      </c>
      <c r="B25358" s="410" t="s">
        <v>1640</v>
      </c>
      <c r="C25358" s="410" t="s">
        <v>1558</v>
      </c>
      <c r="D25358" s="411" t="s">
        <v>337</v>
      </c>
      <c r="E25358" s="412">
        <v>33116</v>
      </c>
      <c r="F25358" s="413">
        <v>177.16</v>
      </c>
      <c r="G25358" s="414">
        <f t="shared" si="792"/>
        <v>186.92707157371868</v>
      </c>
      <c r="H25358" s="423">
        <f t="shared" si="793"/>
        <v>0.93463535786859342</v>
      </c>
    </row>
    <row r="25359" spans="1:8" ht="15" hidden="1" thickBot="1">
      <c r="A25359" s="409">
        <v>202212</v>
      </c>
      <c r="B25359" s="410" t="s">
        <v>1641</v>
      </c>
      <c r="C25359" s="410" t="s">
        <v>1558</v>
      </c>
      <c r="D25359" s="411" t="s">
        <v>337</v>
      </c>
      <c r="E25359" s="412">
        <v>33116</v>
      </c>
      <c r="F25359" s="413">
        <v>177.16</v>
      </c>
      <c r="G25359" s="414">
        <f t="shared" si="792"/>
        <v>186.92707157371868</v>
      </c>
      <c r="H25359" s="423">
        <f t="shared" si="793"/>
        <v>0.93463535786859342</v>
      </c>
    </row>
    <row r="25360" spans="1:8" ht="15" hidden="1" thickBot="1">
      <c r="A25360" s="409">
        <v>202212</v>
      </c>
      <c r="B25360" s="410" t="s">
        <v>1642</v>
      </c>
      <c r="C25360" s="410" t="s">
        <v>1558</v>
      </c>
      <c r="D25360" s="411" t="s">
        <v>337</v>
      </c>
      <c r="E25360" s="412">
        <v>33116</v>
      </c>
      <c r="F25360" s="413">
        <v>177.16</v>
      </c>
      <c r="G25360" s="414">
        <f t="shared" si="792"/>
        <v>186.92707157371868</v>
      </c>
      <c r="H25360" s="423">
        <f t="shared" si="793"/>
        <v>0.93463535786859342</v>
      </c>
    </row>
    <row r="25361" spans="1:8" ht="15" hidden="1" thickBot="1">
      <c r="A25361" s="409">
        <v>202212</v>
      </c>
      <c r="B25361" s="410" t="s">
        <v>1643</v>
      </c>
      <c r="C25361" s="410" t="s">
        <v>1558</v>
      </c>
      <c r="D25361" s="411" t="s">
        <v>350</v>
      </c>
      <c r="E25361" s="412">
        <v>0.01</v>
      </c>
      <c r="F25361" s="413">
        <v>177.16</v>
      </c>
      <c r="G25361" s="414">
        <f t="shared" si="792"/>
        <v>5.6446150372544597E-5</v>
      </c>
      <c r="H25361" s="423" t="str">
        <f t="shared" si="793"/>
        <v>VER</v>
      </c>
    </row>
    <row r="25362" spans="1:8" ht="15" hidden="1" thickBot="1">
      <c r="A25362" s="409">
        <v>202212</v>
      </c>
      <c r="B25362" s="410" t="s">
        <v>1644</v>
      </c>
      <c r="C25362" s="410" t="s">
        <v>1558</v>
      </c>
      <c r="D25362" s="411" t="s">
        <v>337</v>
      </c>
      <c r="E25362" s="412">
        <v>33116</v>
      </c>
      <c r="F25362" s="413">
        <v>177.16</v>
      </c>
      <c r="G25362" s="414">
        <f t="shared" si="792"/>
        <v>186.92707157371868</v>
      </c>
      <c r="H25362" s="423">
        <f t="shared" si="793"/>
        <v>0.93463535786859342</v>
      </c>
    </row>
    <row r="25363" spans="1:8" ht="15" hidden="1" thickBot="1">
      <c r="A25363" s="409">
        <v>202212</v>
      </c>
      <c r="B25363" s="410" t="s">
        <v>1645</v>
      </c>
      <c r="C25363" s="410" t="s">
        <v>1558</v>
      </c>
      <c r="D25363" s="411" t="s">
        <v>337</v>
      </c>
      <c r="E25363" s="412">
        <v>33116</v>
      </c>
      <c r="F25363" s="413">
        <v>177.16</v>
      </c>
      <c r="G25363" s="414">
        <f t="shared" si="792"/>
        <v>186.92707157371868</v>
      </c>
      <c r="H25363" s="423">
        <f t="shared" si="793"/>
        <v>0.93463535786859342</v>
      </c>
    </row>
    <row r="25364" spans="1:8" ht="15" hidden="1" thickBot="1">
      <c r="A25364" s="409">
        <v>202212</v>
      </c>
      <c r="B25364" s="410" t="s">
        <v>1646</v>
      </c>
      <c r="C25364" s="410" t="s">
        <v>1558</v>
      </c>
      <c r="D25364" s="411" t="s">
        <v>337</v>
      </c>
      <c r="E25364" s="412">
        <v>25144</v>
      </c>
      <c r="F25364" s="413">
        <v>177.16</v>
      </c>
      <c r="G25364" s="414">
        <f t="shared" si="792"/>
        <v>141.92820049672613</v>
      </c>
      <c r="H25364" s="423">
        <f t="shared" si="793"/>
        <v>0.70964100248363071</v>
      </c>
    </row>
    <row r="25365" spans="1:8" ht="15" hidden="1" thickBot="1">
      <c r="A25365" s="409">
        <v>202212</v>
      </c>
      <c r="B25365" s="410" t="s">
        <v>1647</v>
      </c>
      <c r="C25365" s="410" t="s">
        <v>1558</v>
      </c>
      <c r="D25365" s="411" t="s">
        <v>337</v>
      </c>
      <c r="E25365" s="412">
        <v>25224</v>
      </c>
      <c r="F25365" s="413">
        <v>177.16</v>
      </c>
      <c r="G25365" s="414">
        <f t="shared" si="792"/>
        <v>142.37976969970649</v>
      </c>
      <c r="H25365" s="423">
        <f t="shared" si="793"/>
        <v>0.71189884849853247</v>
      </c>
    </row>
    <row r="25366" spans="1:8" ht="15" hidden="1" thickBot="1">
      <c r="A25366" s="409">
        <v>202212</v>
      </c>
      <c r="B25366" s="410" t="s">
        <v>1648</v>
      </c>
      <c r="C25366" s="410" t="s">
        <v>1558</v>
      </c>
      <c r="D25366" s="411" t="s">
        <v>337</v>
      </c>
      <c r="E25366" s="412">
        <v>121182</v>
      </c>
      <c r="F25366" s="413">
        <v>177.16</v>
      </c>
      <c r="G25366" s="414">
        <f t="shared" si="792"/>
        <v>684.02573944456992</v>
      </c>
      <c r="H25366" s="423">
        <f t="shared" si="793"/>
        <v>3.4201286972228497</v>
      </c>
    </row>
    <row r="25367" spans="1:8" ht="15" hidden="1" thickBot="1">
      <c r="A25367" s="409">
        <v>202212</v>
      </c>
      <c r="B25367" s="410" t="s">
        <v>1649</v>
      </c>
      <c r="C25367" s="410" t="s">
        <v>1558</v>
      </c>
      <c r="D25367" s="411" t="s">
        <v>337</v>
      </c>
      <c r="E25367" s="412">
        <v>121182</v>
      </c>
      <c r="F25367" s="413">
        <v>177.16</v>
      </c>
      <c r="G25367" s="414">
        <f t="shared" si="792"/>
        <v>684.02573944456992</v>
      </c>
      <c r="H25367" s="423">
        <f t="shared" si="793"/>
        <v>3.4201286972228497</v>
      </c>
    </row>
    <row r="25368" spans="1:8" ht="15" hidden="1" thickBot="1">
      <c r="A25368" s="409">
        <v>202212</v>
      </c>
      <c r="B25368" s="410" t="s">
        <v>1650</v>
      </c>
      <c r="C25368" s="410" t="s">
        <v>1558</v>
      </c>
      <c r="D25368" s="411" t="s">
        <v>337</v>
      </c>
      <c r="E25368" s="412">
        <v>121182</v>
      </c>
      <c r="F25368" s="413">
        <v>177.16</v>
      </c>
      <c r="G25368" s="414">
        <f t="shared" si="792"/>
        <v>684.02573944456992</v>
      </c>
      <c r="H25368" s="423">
        <f t="shared" si="793"/>
        <v>3.4201286972228497</v>
      </c>
    </row>
    <row r="25369" spans="1:8" ht="15" hidden="1" thickBot="1">
      <c r="A25369" s="409">
        <v>202212</v>
      </c>
      <c r="B25369" s="410" t="s">
        <v>1651</v>
      </c>
      <c r="C25369" s="410" t="s">
        <v>1558</v>
      </c>
      <c r="D25369" s="411" t="s">
        <v>337</v>
      </c>
      <c r="E25369" s="412">
        <v>121182</v>
      </c>
      <c r="F25369" s="413">
        <v>177.16</v>
      </c>
      <c r="G25369" s="414">
        <f t="shared" si="792"/>
        <v>684.02573944456992</v>
      </c>
      <c r="H25369" s="423">
        <f t="shared" si="793"/>
        <v>3.4201286972228497</v>
      </c>
    </row>
    <row r="25370" spans="1:8" ht="15" hidden="1" thickBot="1">
      <c r="A25370" s="409">
        <v>202212</v>
      </c>
      <c r="B25370" s="410" t="s">
        <v>1652</v>
      </c>
      <c r="C25370" s="410" t="s">
        <v>1558</v>
      </c>
      <c r="D25370" s="411" t="s">
        <v>337</v>
      </c>
      <c r="E25370" s="412">
        <v>121182</v>
      </c>
      <c r="F25370" s="413">
        <v>177.16</v>
      </c>
      <c r="G25370" s="414">
        <f t="shared" si="792"/>
        <v>684.02573944456992</v>
      </c>
      <c r="H25370" s="423">
        <f t="shared" si="793"/>
        <v>3.4201286972228497</v>
      </c>
    </row>
    <row r="25371" spans="1:8" ht="15" hidden="1" thickBot="1">
      <c r="A25371" s="409">
        <v>202212</v>
      </c>
      <c r="B25371" s="410" t="s">
        <v>1653</v>
      </c>
      <c r="C25371" s="410" t="s">
        <v>1558</v>
      </c>
      <c r="D25371" s="411" t="s">
        <v>337</v>
      </c>
      <c r="E25371" s="412">
        <v>10112</v>
      </c>
      <c r="F25371" s="413">
        <v>177.16</v>
      </c>
      <c r="G25371" s="414">
        <f t="shared" si="792"/>
        <v>57.078347256717095</v>
      </c>
      <c r="H25371" s="423">
        <f t="shared" si="793"/>
        <v>0.2853917362835855</v>
      </c>
    </row>
    <row r="25372" spans="1:8" ht="15" hidden="1" thickBot="1">
      <c r="A25372" s="409">
        <v>202212</v>
      </c>
      <c r="B25372" s="410" t="s">
        <v>1654</v>
      </c>
      <c r="C25372" s="410" t="s">
        <v>1558</v>
      </c>
      <c r="D25372" s="411" t="s">
        <v>337</v>
      </c>
      <c r="E25372" s="412">
        <v>114618</v>
      </c>
      <c r="F25372" s="413">
        <v>177.16</v>
      </c>
      <c r="G25372" s="414">
        <f t="shared" si="792"/>
        <v>646.9744863400316</v>
      </c>
      <c r="H25372" s="423">
        <f t="shared" si="793"/>
        <v>3.234872431700158</v>
      </c>
    </row>
    <row r="25373" spans="1:8" ht="15" hidden="1" thickBot="1">
      <c r="A25373" s="409">
        <v>202212</v>
      </c>
      <c r="B25373" s="410" t="s">
        <v>1655</v>
      </c>
      <c r="C25373" s="410" t="s">
        <v>1558</v>
      </c>
      <c r="D25373" s="411" t="s">
        <v>339</v>
      </c>
      <c r="E25373" s="412">
        <v>573</v>
      </c>
      <c r="F25373" s="413">
        <v>177.16</v>
      </c>
      <c r="G25373" s="414">
        <f t="shared" si="792"/>
        <v>3.2343644163468053</v>
      </c>
      <c r="H25373" s="423">
        <f t="shared" si="793"/>
        <v>3.2343644163468053</v>
      </c>
    </row>
    <row r="25374" spans="1:8" ht="15" hidden="1" thickBot="1">
      <c r="A25374" s="409">
        <v>202212</v>
      </c>
      <c r="B25374" s="410" t="s">
        <v>1656</v>
      </c>
      <c r="C25374" s="410" t="s">
        <v>1558</v>
      </c>
      <c r="D25374" s="411" t="s">
        <v>337</v>
      </c>
      <c r="E25374" s="412">
        <v>130571</v>
      </c>
      <c r="F25374" s="413">
        <v>177.16</v>
      </c>
      <c r="G25374" s="414">
        <f t="shared" si="792"/>
        <v>737.02303002935196</v>
      </c>
      <c r="H25374" s="423">
        <f t="shared" si="793"/>
        <v>3.6851151501467596</v>
      </c>
    </row>
    <row r="25375" spans="1:8" ht="15" hidden="1" thickBot="1">
      <c r="A25375" s="409">
        <v>202212</v>
      </c>
      <c r="B25375" s="410" t="s">
        <v>1657</v>
      </c>
      <c r="C25375" s="410" t="s">
        <v>1558</v>
      </c>
      <c r="D25375" s="411" t="s">
        <v>337</v>
      </c>
      <c r="E25375" s="412">
        <v>71046</v>
      </c>
      <c r="F25375" s="413">
        <v>177.16</v>
      </c>
      <c r="G25375" s="414">
        <f t="shared" si="792"/>
        <v>401.02731993678032</v>
      </c>
      <c r="H25375" s="423">
        <f t="shared" si="793"/>
        <v>2.0051365996839015</v>
      </c>
    </row>
    <row r="25376" spans="1:8" ht="15" hidden="1" thickBot="1">
      <c r="A25376" s="409">
        <v>202212</v>
      </c>
      <c r="B25376" s="410" t="s">
        <v>1658</v>
      </c>
      <c r="C25376" s="410" t="s">
        <v>1558</v>
      </c>
      <c r="D25376" s="411" t="s">
        <v>337</v>
      </c>
      <c r="E25376" s="412">
        <v>149306</v>
      </c>
      <c r="F25376" s="413">
        <v>177.16</v>
      </c>
      <c r="G25376" s="414">
        <f t="shared" si="792"/>
        <v>842.77489275231426</v>
      </c>
      <c r="H25376" s="423">
        <f t="shared" si="793"/>
        <v>4.213874463761571</v>
      </c>
    </row>
    <row r="25377" spans="1:8" ht="15" hidden="1" thickBot="1">
      <c r="A25377" s="409">
        <v>202212</v>
      </c>
      <c r="B25377" s="410" t="s">
        <v>1659</v>
      </c>
      <c r="C25377" s="410" t="s">
        <v>1558</v>
      </c>
      <c r="D25377" s="411" t="s">
        <v>337</v>
      </c>
      <c r="E25377" s="412">
        <v>149306</v>
      </c>
      <c r="F25377" s="413">
        <v>177.16</v>
      </c>
      <c r="G25377" s="414">
        <f t="shared" si="792"/>
        <v>842.77489275231426</v>
      </c>
      <c r="H25377" s="423">
        <f t="shared" si="793"/>
        <v>4.213874463761571</v>
      </c>
    </row>
    <row r="25378" spans="1:8" ht="15" hidden="1" thickBot="1">
      <c r="A25378" s="409">
        <v>202212</v>
      </c>
      <c r="B25378" s="410" t="s">
        <v>1660</v>
      </c>
      <c r="C25378" s="410" t="s">
        <v>1558</v>
      </c>
      <c r="D25378" s="411" t="s">
        <v>337</v>
      </c>
      <c r="E25378" s="412">
        <v>178123</v>
      </c>
      <c r="F25378" s="413">
        <v>177.16</v>
      </c>
      <c r="G25378" s="414">
        <f t="shared" si="792"/>
        <v>1005.435764280876</v>
      </c>
      <c r="H25378" s="423">
        <f t="shared" si="793"/>
        <v>5.0271788214043802</v>
      </c>
    </row>
    <row r="25379" spans="1:8" ht="15" hidden="1" thickBot="1">
      <c r="A25379" s="409">
        <v>202212</v>
      </c>
      <c r="B25379" s="410" t="s">
        <v>1661</v>
      </c>
      <c r="C25379" s="410" t="s">
        <v>1558</v>
      </c>
      <c r="D25379" s="411" t="s">
        <v>337</v>
      </c>
      <c r="E25379" s="412">
        <v>114618</v>
      </c>
      <c r="F25379" s="413">
        <v>177.16</v>
      </c>
      <c r="G25379" s="414">
        <f t="shared" si="792"/>
        <v>646.9744863400316</v>
      </c>
      <c r="H25379" s="423">
        <f t="shared" si="793"/>
        <v>3.234872431700158</v>
      </c>
    </row>
    <row r="25380" spans="1:8" ht="15" hidden="1" thickBot="1">
      <c r="A25380" s="409">
        <v>202212</v>
      </c>
      <c r="B25380" s="410" t="s">
        <v>1662</v>
      </c>
      <c r="C25380" s="410" t="s">
        <v>1558</v>
      </c>
      <c r="D25380" s="411" t="s">
        <v>350</v>
      </c>
      <c r="E25380" s="412">
        <v>0.01</v>
      </c>
      <c r="F25380" s="413">
        <v>177.16</v>
      </c>
      <c r="G25380" s="414">
        <f t="shared" si="792"/>
        <v>5.6446150372544597E-5</v>
      </c>
      <c r="H25380" s="423" t="str">
        <f t="shared" si="793"/>
        <v>VER</v>
      </c>
    </row>
    <row r="25381" spans="1:8" ht="15" hidden="1" thickBot="1">
      <c r="A25381" s="409">
        <v>202212</v>
      </c>
      <c r="B25381" s="410" t="s">
        <v>1663</v>
      </c>
      <c r="C25381" s="410" t="s">
        <v>1558</v>
      </c>
      <c r="D25381" s="411" t="s">
        <v>337</v>
      </c>
      <c r="E25381" s="412">
        <v>114618</v>
      </c>
      <c r="F25381" s="413">
        <v>177.16</v>
      </c>
      <c r="G25381" s="414">
        <f t="shared" si="792"/>
        <v>646.9744863400316</v>
      </c>
      <c r="H25381" s="423">
        <f t="shared" si="793"/>
        <v>3.234872431700158</v>
      </c>
    </row>
    <row r="25382" spans="1:8" ht="15" hidden="1" thickBot="1">
      <c r="A25382" s="409">
        <v>202212</v>
      </c>
      <c r="B25382" s="410" t="s">
        <v>1664</v>
      </c>
      <c r="C25382" s="410" t="s">
        <v>1558</v>
      </c>
      <c r="D25382" s="411" t="s">
        <v>337</v>
      </c>
      <c r="E25382" s="412">
        <v>114618</v>
      </c>
      <c r="F25382" s="413">
        <v>177.16</v>
      </c>
      <c r="G25382" s="414">
        <f t="shared" si="792"/>
        <v>646.9744863400316</v>
      </c>
      <c r="H25382" s="423">
        <f t="shared" si="793"/>
        <v>3.234872431700158</v>
      </c>
    </row>
    <row r="25383" spans="1:8" ht="15" hidden="1" thickBot="1">
      <c r="A25383" s="409">
        <v>202212</v>
      </c>
      <c r="B25383" s="410" t="s">
        <v>1665</v>
      </c>
      <c r="C25383" s="410" t="s">
        <v>1558</v>
      </c>
      <c r="D25383" s="411" t="s">
        <v>339</v>
      </c>
      <c r="E25383" s="412">
        <v>573</v>
      </c>
      <c r="F25383" s="413">
        <v>177.16</v>
      </c>
      <c r="G25383" s="414">
        <f t="shared" si="792"/>
        <v>3.2343644163468053</v>
      </c>
      <c r="H25383" s="423">
        <f t="shared" si="793"/>
        <v>3.2343644163468053</v>
      </c>
    </row>
    <row r="25384" spans="1:8" ht="15" hidden="1" thickBot="1">
      <c r="A25384" s="409">
        <v>202212</v>
      </c>
      <c r="B25384" s="410" t="s">
        <v>1666</v>
      </c>
      <c r="C25384" s="410" t="s">
        <v>1558</v>
      </c>
      <c r="D25384" s="411" t="s">
        <v>337</v>
      </c>
      <c r="E25384" s="412">
        <v>121182</v>
      </c>
      <c r="F25384" s="413">
        <v>177.16</v>
      </c>
      <c r="G25384" s="414">
        <f t="shared" si="792"/>
        <v>684.02573944456992</v>
      </c>
      <c r="H25384" s="423">
        <f t="shared" si="793"/>
        <v>3.4201286972228497</v>
      </c>
    </row>
    <row r="25385" spans="1:8" ht="15" hidden="1" thickBot="1">
      <c r="A25385" s="409">
        <v>202212</v>
      </c>
      <c r="B25385" s="410" t="s">
        <v>1667</v>
      </c>
      <c r="C25385" s="410" t="s">
        <v>1558</v>
      </c>
      <c r="D25385" s="411" t="s">
        <v>339</v>
      </c>
      <c r="E25385" s="412">
        <v>606</v>
      </c>
      <c r="F25385" s="413">
        <v>177.16</v>
      </c>
      <c r="G25385" s="414">
        <f t="shared" si="792"/>
        <v>3.4206367125762025</v>
      </c>
      <c r="H25385" s="423">
        <f t="shared" si="793"/>
        <v>3.4206367125762025</v>
      </c>
    </row>
    <row r="25386" spans="1:8" ht="15" hidden="1" thickBot="1">
      <c r="A25386" s="409">
        <v>202212</v>
      </c>
      <c r="B25386" s="410" t="s">
        <v>1668</v>
      </c>
      <c r="C25386" s="410" t="s">
        <v>1558</v>
      </c>
      <c r="D25386" s="411" t="s">
        <v>337</v>
      </c>
      <c r="E25386" s="412">
        <v>121182</v>
      </c>
      <c r="F25386" s="413">
        <v>177.16</v>
      </c>
      <c r="G25386" s="414">
        <f t="shared" si="792"/>
        <v>684.02573944456992</v>
      </c>
      <c r="H25386" s="423">
        <f t="shared" si="793"/>
        <v>3.4201286972228497</v>
      </c>
    </row>
    <row r="25387" spans="1:8" ht="15" hidden="1" thickBot="1">
      <c r="A25387" s="409">
        <v>202212</v>
      </c>
      <c r="B25387" s="410" t="s">
        <v>1669</v>
      </c>
      <c r="C25387" s="410" t="s">
        <v>1558</v>
      </c>
      <c r="D25387" s="411" t="s">
        <v>339</v>
      </c>
      <c r="E25387" s="412">
        <v>606</v>
      </c>
      <c r="F25387" s="413">
        <v>177.16</v>
      </c>
      <c r="G25387" s="414">
        <f t="shared" si="792"/>
        <v>3.4206367125762025</v>
      </c>
      <c r="H25387" s="423">
        <f t="shared" si="793"/>
        <v>3.4206367125762025</v>
      </c>
    </row>
    <row r="25388" spans="1:8" ht="15" hidden="1" thickBot="1">
      <c r="A25388" s="409">
        <v>202212</v>
      </c>
      <c r="B25388" s="410" t="s">
        <v>1670</v>
      </c>
      <c r="C25388" s="410" t="s">
        <v>1558</v>
      </c>
      <c r="D25388" s="411" t="s">
        <v>337</v>
      </c>
      <c r="E25388" s="412">
        <v>121182</v>
      </c>
      <c r="F25388" s="413">
        <v>177.16</v>
      </c>
      <c r="G25388" s="414">
        <f t="shared" si="792"/>
        <v>684.02573944456992</v>
      </c>
      <c r="H25388" s="423">
        <f t="shared" si="793"/>
        <v>3.4201286972228497</v>
      </c>
    </row>
    <row r="25389" spans="1:8" ht="15" hidden="1" thickBot="1">
      <c r="A25389" s="409">
        <v>202212</v>
      </c>
      <c r="B25389" s="410" t="s">
        <v>1671</v>
      </c>
      <c r="C25389" s="410" t="s">
        <v>1558</v>
      </c>
      <c r="D25389" s="411" t="s">
        <v>339</v>
      </c>
      <c r="E25389" s="412">
        <v>606</v>
      </c>
      <c r="F25389" s="413">
        <v>177.16</v>
      </c>
      <c r="G25389" s="414">
        <f t="shared" si="792"/>
        <v>3.4206367125762025</v>
      </c>
      <c r="H25389" s="423">
        <f t="shared" si="793"/>
        <v>3.4206367125762025</v>
      </c>
    </row>
    <row r="25390" spans="1:8" ht="15" hidden="1" thickBot="1">
      <c r="A25390" s="409">
        <v>202212</v>
      </c>
      <c r="B25390" s="410" t="s">
        <v>1672</v>
      </c>
      <c r="C25390" s="410" t="s">
        <v>1558</v>
      </c>
      <c r="D25390" s="411" t="s">
        <v>337</v>
      </c>
      <c r="E25390" s="412">
        <v>178123</v>
      </c>
      <c r="F25390" s="413">
        <v>177.16</v>
      </c>
      <c r="G25390" s="414">
        <f t="shared" si="792"/>
        <v>1005.435764280876</v>
      </c>
      <c r="H25390" s="423">
        <f t="shared" si="793"/>
        <v>5.0271788214043802</v>
      </c>
    </row>
    <row r="25391" spans="1:8" ht="15" hidden="1" thickBot="1">
      <c r="A25391" s="409">
        <v>202212</v>
      </c>
      <c r="B25391" s="410" t="s">
        <v>1673</v>
      </c>
      <c r="C25391" s="410" t="s">
        <v>1558</v>
      </c>
      <c r="D25391" s="411" t="s">
        <v>337</v>
      </c>
      <c r="E25391" s="412">
        <v>160833</v>
      </c>
      <c r="F25391" s="413">
        <v>177.16</v>
      </c>
      <c r="G25391" s="414">
        <f t="shared" si="792"/>
        <v>907.84037028674641</v>
      </c>
      <c r="H25391" s="423">
        <f t="shared" si="793"/>
        <v>4.5392018514337318</v>
      </c>
    </row>
    <row r="25392" spans="1:8" ht="15" hidden="1" thickBot="1">
      <c r="A25392" s="409">
        <v>202212</v>
      </c>
      <c r="B25392" s="410" t="s">
        <v>1674</v>
      </c>
      <c r="C25392" s="410" t="s">
        <v>1558</v>
      </c>
      <c r="D25392" s="411" t="s">
        <v>337</v>
      </c>
      <c r="E25392" s="412">
        <v>178123</v>
      </c>
      <c r="F25392" s="413">
        <v>177.16</v>
      </c>
      <c r="G25392" s="414">
        <f t="shared" si="792"/>
        <v>1005.435764280876</v>
      </c>
      <c r="H25392" s="423">
        <f t="shared" si="793"/>
        <v>5.0271788214043802</v>
      </c>
    </row>
    <row r="25393" spans="1:8" ht="15" hidden="1" thickBot="1">
      <c r="A25393" s="409">
        <v>202212</v>
      </c>
      <c r="B25393" s="410" t="s">
        <v>1675</v>
      </c>
      <c r="C25393" s="410" t="s">
        <v>1558</v>
      </c>
      <c r="D25393" s="411" t="s">
        <v>337</v>
      </c>
      <c r="E25393" s="412">
        <v>177314</v>
      </c>
      <c r="F25393" s="413">
        <v>177.16</v>
      </c>
      <c r="G25393" s="414">
        <f t="shared" si="792"/>
        <v>1000.8692707157372</v>
      </c>
      <c r="H25393" s="423">
        <f t="shared" si="793"/>
        <v>5.0043463535786863</v>
      </c>
    </row>
    <row r="25394" spans="1:8" ht="15" hidden="1" thickBot="1">
      <c r="A25394" s="409">
        <v>202212</v>
      </c>
      <c r="B25394" s="410" t="s">
        <v>1676</v>
      </c>
      <c r="C25394" s="410" t="s">
        <v>1558</v>
      </c>
      <c r="D25394" s="411" t="s">
        <v>337</v>
      </c>
      <c r="E25394" s="412">
        <v>114618</v>
      </c>
      <c r="F25394" s="413">
        <v>177.16</v>
      </c>
      <c r="G25394" s="414">
        <f t="shared" si="792"/>
        <v>646.9744863400316</v>
      </c>
      <c r="H25394" s="423">
        <f t="shared" si="793"/>
        <v>3.234872431700158</v>
      </c>
    </row>
    <row r="25395" spans="1:8" ht="15" hidden="1" thickBot="1">
      <c r="A25395" s="409">
        <v>202212</v>
      </c>
      <c r="B25395" s="410" t="s">
        <v>1677</v>
      </c>
      <c r="C25395" s="410" t="s">
        <v>1558</v>
      </c>
      <c r="D25395" s="411" t="s">
        <v>337</v>
      </c>
      <c r="E25395" s="412">
        <v>104172</v>
      </c>
      <c r="F25395" s="413">
        <v>177.16</v>
      </c>
      <c r="G25395" s="414">
        <f t="shared" si="792"/>
        <v>588.01083766087152</v>
      </c>
      <c r="H25395" s="423">
        <f t="shared" si="793"/>
        <v>2.9400541883043574</v>
      </c>
    </row>
    <row r="25396" spans="1:8" ht="15" hidden="1" thickBot="1">
      <c r="A25396" s="409">
        <v>202212</v>
      </c>
      <c r="B25396" s="410" t="s">
        <v>1678</v>
      </c>
      <c r="C25396" s="410" t="s">
        <v>1558</v>
      </c>
      <c r="D25396" s="411" t="s">
        <v>337</v>
      </c>
      <c r="E25396" s="412">
        <v>24136</v>
      </c>
      <c r="F25396" s="413">
        <v>177.16</v>
      </c>
      <c r="G25396" s="414">
        <f t="shared" si="792"/>
        <v>136.23842853917364</v>
      </c>
      <c r="H25396" s="423">
        <f t="shared" si="793"/>
        <v>0.68119214269586825</v>
      </c>
    </row>
    <row r="25397" spans="1:8" ht="15" hidden="1" thickBot="1">
      <c r="A25397" s="409">
        <v>202212</v>
      </c>
      <c r="B25397" s="410" t="s">
        <v>1679</v>
      </c>
      <c r="C25397" s="410" t="s">
        <v>1558</v>
      </c>
      <c r="D25397" s="411" t="s">
        <v>339</v>
      </c>
      <c r="E25397" s="412">
        <v>121</v>
      </c>
      <c r="F25397" s="413">
        <v>177.16</v>
      </c>
      <c r="G25397" s="414">
        <f t="shared" si="792"/>
        <v>0.68299841950778961</v>
      </c>
      <c r="H25397" s="423">
        <f t="shared" si="793"/>
        <v>0.68299841950778961</v>
      </c>
    </row>
    <row r="25398" spans="1:8" ht="15" hidden="1" thickBot="1">
      <c r="A25398" s="409">
        <v>202212</v>
      </c>
      <c r="B25398" s="410" t="s">
        <v>1680</v>
      </c>
      <c r="C25398" s="410" t="s">
        <v>1558</v>
      </c>
      <c r="D25398" s="411" t="s">
        <v>337</v>
      </c>
      <c r="E25398" s="412">
        <v>24136</v>
      </c>
      <c r="F25398" s="413">
        <v>177.16</v>
      </c>
      <c r="G25398" s="414">
        <f t="shared" si="792"/>
        <v>136.23842853917364</v>
      </c>
      <c r="H25398" s="423">
        <f t="shared" si="793"/>
        <v>0.68119214269586825</v>
      </c>
    </row>
    <row r="25399" spans="1:8" ht="15" hidden="1" thickBot="1">
      <c r="A25399" s="409">
        <v>202212</v>
      </c>
      <c r="B25399" s="410" t="s">
        <v>1681</v>
      </c>
      <c r="C25399" s="410" t="s">
        <v>1558</v>
      </c>
      <c r="D25399" s="411" t="s">
        <v>339</v>
      </c>
      <c r="E25399" s="412">
        <v>121</v>
      </c>
      <c r="F25399" s="413">
        <v>177.16</v>
      </c>
      <c r="G25399" s="414">
        <f t="shared" si="792"/>
        <v>0.68299841950778961</v>
      </c>
      <c r="H25399" s="423">
        <f t="shared" si="793"/>
        <v>0.68299841950778961</v>
      </c>
    </row>
    <row r="25400" spans="1:8" ht="15" hidden="1" thickBot="1">
      <c r="A25400" s="409">
        <v>202212</v>
      </c>
      <c r="B25400" s="410" t="s">
        <v>1682</v>
      </c>
      <c r="C25400" s="410" t="s">
        <v>1558</v>
      </c>
      <c r="D25400" s="411" t="s">
        <v>337</v>
      </c>
      <c r="E25400" s="412">
        <v>24136</v>
      </c>
      <c r="F25400" s="413">
        <v>177.16</v>
      </c>
      <c r="G25400" s="414">
        <f t="shared" si="792"/>
        <v>136.23842853917364</v>
      </c>
      <c r="H25400" s="423">
        <f t="shared" si="793"/>
        <v>0.68119214269586825</v>
      </c>
    </row>
    <row r="25401" spans="1:8" ht="15" hidden="1" thickBot="1">
      <c r="A25401" s="409">
        <v>202212</v>
      </c>
      <c r="B25401" s="410" t="s">
        <v>1683</v>
      </c>
      <c r="C25401" s="410" t="s">
        <v>1558</v>
      </c>
      <c r="D25401" s="411" t="s">
        <v>339</v>
      </c>
      <c r="E25401" s="412">
        <v>121</v>
      </c>
      <c r="F25401" s="413">
        <v>177.16</v>
      </c>
      <c r="G25401" s="414">
        <f t="shared" si="792"/>
        <v>0.68299841950778961</v>
      </c>
      <c r="H25401" s="423">
        <f t="shared" si="793"/>
        <v>0.68299841950778961</v>
      </c>
    </row>
    <row r="25402" spans="1:8" ht="15" hidden="1" thickBot="1">
      <c r="A25402" s="409">
        <v>202212</v>
      </c>
      <c r="B25402" s="410" t="s">
        <v>1684</v>
      </c>
      <c r="C25402" s="410" t="s">
        <v>1558</v>
      </c>
      <c r="D25402" s="411" t="s">
        <v>337</v>
      </c>
      <c r="E25402" s="412">
        <v>121182</v>
      </c>
      <c r="F25402" s="413">
        <v>177.16</v>
      </c>
      <c r="G25402" s="414">
        <f t="shared" si="792"/>
        <v>684.02573944456992</v>
      </c>
      <c r="H25402" s="423">
        <f t="shared" si="793"/>
        <v>3.4201286972228497</v>
      </c>
    </row>
    <row r="25403" spans="1:8" ht="15" hidden="1" thickBot="1">
      <c r="A25403" s="409">
        <v>202212</v>
      </c>
      <c r="B25403" s="410" t="s">
        <v>1685</v>
      </c>
      <c r="C25403" s="410" t="s">
        <v>1558</v>
      </c>
      <c r="D25403" s="411" t="s">
        <v>350</v>
      </c>
      <c r="E25403" s="412">
        <v>0.01</v>
      </c>
      <c r="F25403" s="413">
        <v>177.16</v>
      </c>
      <c r="G25403" s="414">
        <f t="shared" si="792"/>
        <v>5.6446150372544597E-5</v>
      </c>
      <c r="H25403" s="423" t="str">
        <f t="shared" si="793"/>
        <v>VER</v>
      </c>
    </row>
    <row r="25404" spans="1:8" ht="15" hidden="1" thickBot="1">
      <c r="A25404" s="409">
        <v>202212</v>
      </c>
      <c r="B25404" s="410" t="s">
        <v>1686</v>
      </c>
      <c r="C25404" s="410" t="s">
        <v>1558</v>
      </c>
      <c r="D25404" s="411" t="s">
        <v>337</v>
      </c>
      <c r="E25404" s="412">
        <v>91586</v>
      </c>
      <c r="F25404" s="413">
        <v>177.16</v>
      </c>
      <c r="G25404" s="414">
        <f t="shared" si="792"/>
        <v>516.96771280198686</v>
      </c>
      <c r="H25404" s="423">
        <f t="shared" si="793"/>
        <v>2.5848385640099343</v>
      </c>
    </row>
    <row r="25405" spans="1:8" ht="15" hidden="1" thickBot="1">
      <c r="A25405" s="409">
        <v>202212</v>
      </c>
      <c r="B25405" s="410" t="s">
        <v>1687</v>
      </c>
      <c r="C25405" s="410" t="s">
        <v>1558</v>
      </c>
      <c r="D25405" s="411" t="s">
        <v>337</v>
      </c>
      <c r="E25405" s="412">
        <v>91586</v>
      </c>
      <c r="F25405" s="413">
        <v>177.16</v>
      </c>
      <c r="G25405" s="414">
        <f t="shared" si="792"/>
        <v>516.96771280198686</v>
      </c>
      <c r="H25405" s="423">
        <f t="shared" si="793"/>
        <v>2.5848385640099343</v>
      </c>
    </row>
    <row r="25406" spans="1:8" ht="15" hidden="1" thickBot="1">
      <c r="A25406" s="409">
        <v>202212</v>
      </c>
      <c r="B25406" s="410" t="s">
        <v>1688</v>
      </c>
      <c r="C25406" s="410" t="s">
        <v>1558</v>
      </c>
      <c r="D25406" s="411" t="s">
        <v>337</v>
      </c>
      <c r="E25406" s="412">
        <v>97266</v>
      </c>
      <c r="F25406" s="413">
        <v>177.16</v>
      </c>
      <c r="G25406" s="414">
        <f t="shared" si="792"/>
        <v>549.02912621359224</v>
      </c>
      <c r="H25406" s="423">
        <f t="shared" si="793"/>
        <v>2.7451456310679614</v>
      </c>
    </row>
    <row r="25407" spans="1:8" ht="15" hidden="1" thickBot="1">
      <c r="A25407" s="409">
        <v>202212</v>
      </c>
      <c r="B25407" s="410" t="s">
        <v>1689</v>
      </c>
      <c r="C25407" s="410" t="s">
        <v>1558</v>
      </c>
      <c r="D25407" s="411" t="s">
        <v>337</v>
      </c>
      <c r="E25407" s="412">
        <v>172200</v>
      </c>
      <c r="F25407" s="413">
        <v>177.16</v>
      </c>
      <c r="G25407" s="414">
        <f t="shared" si="792"/>
        <v>972.00270941521785</v>
      </c>
      <c r="H25407" s="423">
        <f t="shared" si="793"/>
        <v>4.8600135470760897</v>
      </c>
    </row>
    <row r="25408" spans="1:8" ht="15" hidden="1" thickBot="1">
      <c r="A25408" s="409">
        <v>202212</v>
      </c>
      <c r="B25408" s="410" t="s">
        <v>1690</v>
      </c>
      <c r="C25408" s="410" t="s">
        <v>1558</v>
      </c>
      <c r="D25408" s="411" t="s">
        <v>337</v>
      </c>
      <c r="E25408" s="412">
        <v>32110</v>
      </c>
      <c r="F25408" s="413">
        <v>177.16</v>
      </c>
      <c r="G25408" s="414">
        <f t="shared" si="792"/>
        <v>181.24858884624069</v>
      </c>
      <c r="H25408" s="423">
        <f t="shared" si="793"/>
        <v>0.90624294423120344</v>
      </c>
    </row>
    <row r="25409" spans="1:8" ht="15" hidden="1" thickBot="1">
      <c r="A25409" s="409">
        <v>202212</v>
      </c>
      <c r="B25409" s="410" t="s">
        <v>1691</v>
      </c>
      <c r="C25409" s="410" t="s">
        <v>1558</v>
      </c>
      <c r="D25409" s="411" t="s">
        <v>337</v>
      </c>
      <c r="E25409" s="412">
        <v>16443</v>
      </c>
      <c r="F25409" s="413">
        <v>177.16</v>
      </c>
      <c r="G25409" s="414">
        <f t="shared" si="792"/>
        <v>92.814405057575073</v>
      </c>
      <c r="H25409" s="423">
        <f t="shared" si="793"/>
        <v>0.46407202528787539</v>
      </c>
    </row>
    <row r="25410" spans="1:8" ht="15" hidden="1" thickBot="1">
      <c r="A25410" s="409">
        <v>202212</v>
      </c>
      <c r="B25410" s="410" t="s">
        <v>1692</v>
      </c>
      <c r="C25410" s="410" t="s">
        <v>1558</v>
      </c>
      <c r="D25410" s="411" t="s">
        <v>339</v>
      </c>
      <c r="E25410" s="412">
        <v>82.14</v>
      </c>
      <c r="F25410" s="413">
        <v>177.16</v>
      </c>
      <c r="G25410" s="414">
        <f t="shared" ref="G25410:G25473" si="794">+E25410/F25410</f>
        <v>0.46364867916008129</v>
      </c>
      <c r="H25410" s="423">
        <f t="shared" ref="H25410:H25473" si="795">IF(D25410="TB",G25410/200,IF(D25410="LT",G25410,"VER"))</f>
        <v>0.46364867916008129</v>
      </c>
    </row>
    <row r="25411" spans="1:8" ht="15" hidden="1" thickBot="1">
      <c r="A25411" s="409">
        <v>202212</v>
      </c>
      <c r="B25411" s="410" t="s">
        <v>1693</v>
      </c>
      <c r="C25411" s="410" t="s">
        <v>1558</v>
      </c>
      <c r="D25411" s="411" t="s">
        <v>337</v>
      </c>
      <c r="E25411" s="412">
        <v>98745</v>
      </c>
      <c r="F25411" s="413">
        <v>177.16</v>
      </c>
      <c r="G25411" s="414">
        <f t="shared" si="794"/>
        <v>557.37751185369154</v>
      </c>
      <c r="H25411" s="423">
        <f t="shared" si="795"/>
        <v>2.7868875592684579</v>
      </c>
    </row>
    <row r="25412" spans="1:8" ht="15" hidden="1" thickBot="1">
      <c r="A25412" s="409">
        <v>202212</v>
      </c>
      <c r="B25412" s="410" t="s">
        <v>1694</v>
      </c>
      <c r="C25412" s="410" t="s">
        <v>1558</v>
      </c>
      <c r="D25412" s="411" t="s">
        <v>339</v>
      </c>
      <c r="E25412" s="412">
        <v>494</v>
      </c>
      <c r="F25412" s="413">
        <v>177.16</v>
      </c>
      <c r="G25412" s="414">
        <f t="shared" si="794"/>
        <v>2.7884398284037029</v>
      </c>
      <c r="H25412" s="423">
        <f t="shared" si="795"/>
        <v>2.7884398284037029</v>
      </c>
    </row>
    <row r="25413" spans="1:8" ht="15" hidden="1" thickBot="1">
      <c r="A25413" s="409">
        <v>202212</v>
      </c>
      <c r="B25413" s="410" t="s">
        <v>1695</v>
      </c>
      <c r="C25413" s="410" t="s">
        <v>1558</v>
      </c>
      <c r="D25413" s="411" t="s">
        <v>337</v>
      </c>
      <c r="E25413" s="412">
        <v>16443</v>
      </c>
      <c r="F25413" s="413">
        <v>177.16</v>
      </c>
      <c r="G25413" s="414">
        <f t="shared" si="794"/>
        <v>92.814405057575073</v>
      </c>
      <c r="H25413" s="423">
        <f t="shared" si="795"/>
        <v>0.46407202528787539</v>
      </c>
    </row>
    <row r="25414" spans="1:8" ht="15" hidden="1" thickBot="1">
      <c r="A25414" s="409">
        <v>202212</v>
      </c>
      <c r="B25414" s="410" t="s">
        <v>1696</v>
      </c>
      <c r="C25414" s="410" t="s">
        <v>1558</v>
      </c>
      <c r="D25414" s="411" t="s">
        <v>339</v>
      </c>
      <c r="E25414" s="412">
        <v>82.14</v>
      </c>
      <c r="F25414" s="413">
        <v>177.16</v>
      </c>
      <c r="G25414" s="414">
        <f t="shared" si="794"/>
        <v>0.46364867916008129</v>
      </c>
      <c r="H25414" s="423">
        <f t="shared" si="795"/>
        <v>0.46364867916008129</v>
      </c>
    </row>
    <row r="25415" spans="1:8" ht="15" hidden="1" thickBot="1">
      <c r="A25415" s="409">
        <v>202212</v>
      </c>
      <c r="B25415" s="410" t="s">
        <v>1697</v>
      </c>
      <c r="C25415" s="410" t="s">
        <v>1558</v>
      </c>
      <c r="D25415" s="411" t="s">
        <v>337</v>
      </c>
      <c r="E25415" s="412">
        <v>135426</v>
      </c>
      <c r="F25415" s="413">
        <v>177.16</v>
      </c>
      <c r="G25415" s="414">
        <f t="shared" si="794"/>
        <v>764.42763603522246</v>
      </c>
      <c r="H25415" s="423">
        <f t="shared" si="795"/>
        <v>3.8221381801761125</v>
      </c>
    </row>
    <row r="25416" spans="1:8" ht="15" hidden="1" thickBot="1">
      <c r="A25416" s="409">
        <v>202212</v>
      </c>
      <c r="B25416" s="410" t="s">
        <v>1698</v>
      </c>
      <c r="C25416" s="410" t="s">
        <v>1558</v>
      </c>
      <c r="D25416" s="411" t="s">
        <v>339</v>
      </c>
      <c r="E25416" s="412">
        <v>677</v>
      </c>
      <c r="F25416" s="413">
        <v>177.16</v>
      </c>
      <c r="G25416" s="414">
        <f t="shared" si="794"/>
        <v>3.8214043802212689</v>
      </c>
      <c r="H25416" s="423">
        <f t="shared" si="795"/>
        <v>3.8214043802212689</v>
      </c>
    </row>
    <row r="25417" spans="1:8" ht="15" hidden="1" thickBot="1">
      <c r="A25417" s="409">
        <v>202212</v>
      </c>
      <c r="B25417" s="410" t="s">
        <v>1699</v>
      </c>
      <c r="C25417" s="410" t="s">
        <v>1558</v>
      </c>
      <c r="D25417" s="411" t="s">
        <v>337</v>
      </c>
      <c r="E25417" s="412">
        <v>135426</v>
      </c>
      <c r="F25417" s="413">
        <v>177.16</v>
      </c>
      <c r="G25417" s="414">
        <f t="shared" si="794"/>
        <v>764.42763603522246</v>
      </c>
      <c r="H25417" s="423">
        <f t="shared" si="795"/>
        <v>3.8221381801761125</v>
      </c>
    </row>
    <row r="25418" spans="1:8" ht="15" hidden="1" thickBot="1">
      <c r="A25418" s="409">
        <v>202212</v>
      </c>
      <c r="B25418" s="410" t="s">
        <v>1700</v>
      </c>
      <c r="C25418" s="410" t="s">
        <v>1558</v>
      </c>
      <c r="D25418" s="411" t="s">
        <v>339</v>
      </c>
      <c r="E25418" s="412">
        <v>677</v>
      </c>
      <c r="F25418" s="413">
        <v>177.16</v>
      </c>
      <c r="G25418" s="414">
        <f t="shared" si="794"/>
        <v>3.8214043802212689</v>
      </c>
      <c r="H25418" s="423">
        <f t="shared" si="795"/>
        <v>3.8214043802212689</v>
      </c>
    </row>
    <row r="25419" spans="1:8" ht="15" hidden="1" thickBot="1">
      <c r="A25419" s="409">
        <v>202212</v>
      </c>
      <c r="B25419" s="410" t="s">
        <v>1701</v>
      </c>
      <c r="C25419" s="410" t="s">
        <v>1558</v>
      </c>
      <c r="D25419" s="411" t="s">
        <v>337</v>
      </c>
      <c r="E25419" s="412">
        <v>114618</v>
      </c>
      <c r="F25419" s="413">
        <v>177.16</v>
      </c>
      <c r="G25419" s="414">
        <f t="shared" si="794"/>
        <v>646.9744863400316</v>
      </c>
      <c r="H25419" s="423">
        <f t="shared" si="795"/>
        <v>3.234872431700158</v>
      </c>
    </row>
    <row r="25420" spans="1:8" ht="15" hidden="1" thickBot="1">
      <c r="A25420" s="409">
        <v>202212</v>
      </c>
      <c r="B25420" s="410" t="s">
        <v>1702</v>
      </c>
      <c r="C25420" s="410" t="s">
        <v>1558</v>
      </c>
      <c r="D25420" s="411" t="s">
        <v>337</v>
      </c>
      <c r="E25420" s="412">
        <v>121182</v>
      </c>
      <c r="F25420" s="413">
        <v>177.16</v>
      </c>
      <c r="G25420" s="414">
        <f t="shared" si="794"/>
        <v>684.02573944456992</v>
      </c>
      <c r="H25420" s="423">
        <f t="shared" si="795"/>
        <v>3.4201286972228497</v>
      </c>
    </row>
    <row r="25421" spans="1:8" ht="15" hidden="1" thickBot="1">
      <c r="A25421" s="409">
        <v>202212</v>
      </c>
      <c r="B25421" s="410" t="s">
        <v>1703</v>
      </c>
      <c r="C25421" s="410" t="s">
        <v>1558</v>
      </c>
      <c r="D25421" s="411" t="s">
        <v>337</v>
      </c>
      <c r="E25421" s="412">
        <v>25100</v>
      </c>
      <c r="F25421" s="413">
        <v>177.16</v>
      </c>
      <c r="G25421" s="414">
        <f t="shared" si="794"/>
        <v>141.67983743508694</v>
      </c>
      <c r="H25421" s="423">
        <f t="shared" si="795"/>
        <v>0.70839918717543471</v>
      </c>
    </row>
    <row r="25422" spans="1:8" ht="15" hidden="1" thickBot="1">
      <c r="A25422" s="409">
        <v>202212</v>
      </c>
      <c r="B25422" s="410" t="s">
        <v>1704</v>
      </c>
      <c r="C25422" s="410" t="s">
        <v>1558</v>
      </c>
      <c r="D25422" s="411" t="s">
        <v>339</v>
      </c>
      <c r="E25422" s="412">
        <v>125</v>
      </c>
      <c r="F25422" s="413">
        <v>177.16</v>
      </c>
      <c r="G25422" s="414">
        <f t="shared" si="794"/>
        <v>0.70557687965680738</v>
      </c>
      <c r="H25422" s="423">
        <f t="shared" si="795"/>
        <v>0.70557687965680738</v>
      </c>
    </row>
    <row r="25423" spans="1:8" ht="15" hidden="1" thickBot="1">
      <c r="A25423" s="409">
        <v>202212</v>
      </c>
      <c r="B25423" s="410" t="s">
        <v>1705</v>
      </c>
      <c r="C25423" s="410" t="s">
        <v>1558</v>
      </c>
      <c r="D25423" s="411" t="s">
        <v>337</v>
      </c>
      <c r="E25423" s="412">
        <v>1776.41</v>
      </c>
      <c r="F25423" s="413">
        <v>177.16</v>
      </c>
      <c r="G25423" s="414">
        <f t="shared" si="794"/>
        <v>10.027150598329195</v>
      </c>
      <c r="H25423" s="423">
        <f t="shared" si="795"/>
        <v>5.0135752991645972E-2</v>
      </c>
    </row>
    <row r="25424" spans="1:8" ht="15" hidden="1" thickBot="1">
      <c r="A25424" s="409">
        <v>202212</v>
      </c>
      <c r="B25424" s="410" t="s">
        <v>1706</v>
      </c>
      <c r="C25424" s="410" t="s">
        <v>1558</v>
      </c>
      <c r="D25424" s="411" t="s">
        <v>337</v>
      </c>
      <c r="E25424" s="412">
        <v>169972</v>
      </c>
      <c r="F25424" s="413">
        <v>177.16</v>
      </c>
      <c r="G25424" s="414">
        <f t="shared" si="794"/>
        <v>959.42650711221495</v>
      </c>
      <c r="H25424" s="423">
        <f t="shared" si="795"/>
        <v>4.797132535561075</v>
      </c>
    </row>
    <row r="25425" spans="1:8" ht="15" hidden="1" thickBot="1">
      <c r="A25425" s="409">
        <v>202212</v>
      </c>
      <c r="B25425" s="410" t="s">
        <v>1707</v>
      </c>
      <c r="C25425" s="410" t="s">
        <v>1558</v>
      </c>
      <c r="D25425" s="411" t="s">
        <v>337</v>
      </c>
      <c r="E25425" s="412">
        <v>154558</v>
      </c>
      <c r="F25425" s="413">
        <v>177.16</v>
      </c>
      <c r="G25425" s="414">
        <f t="shared" si="794"/>
        <v>872.42041092797479</v>
      </c>
      <c r="H25425" s="423">
        <f t="shared" si="795"/>
        <v>4.3621020546398741</v>
      </c>
    </row>
    <row r="25426" spans="1:8" ht="15" hidden="1" thickBot="1">
      <c r="A25426" s="409">
        <v>202212</v>
      </c>
      <c r="B25426" s="410" t="s">
        <v>1708</v>
      </c>
      <c r="C25426" s="410" t="s">
        <v>1558</v>
      </c>
      <c r="D25426" s="411" t="s">
        <v>337</v>
      </c>
      <c r="E25426" s="412">
        <v>172200</v>
      </c>
      <c r="F25426" s="413">
        <v>177.16</v>
      </c>
      <c r="G25426" s="414">
        <f t="shared" si="794"/>
        <v>972.00270941521785</v>
      </c>
      <c r="H25426" s="423">
        <f t="shared" si="795"/>
        <v>4.8600135470760897</v>
      </c>
    </row>
    <row r="25427" spans="1:8" ht="15" hidden="1" thickBot="1">
      <c r="A25427" s="409">
        <v>202212</v>
      </c>
      <c r="B25427" s="410" t="s">
        <v>1709</v>
      </c>
      <c r="C25427" s="410" t="s">
        <v>1558</v>
      </c>
      <c r="D25427" s="411" t="s">
        <v>337</v>
      </c>
      <c r="E25427" s="412">
        <v>172200</v>
      </c>
      <c r="F25427" s="413">
        <v>177.16</v>
      </c>
      <c r="G25427" s="414">
        <f t="shared" si="794"/>
        <v>972.00270941521785</v>
      </c>
      <c r="H25427" s="423">
        <f t="shared" si="795"/>
        <v>4.8600135470760897</v>
      </c>
    </row>
    <row r="25428" spans="1:8" ht="15" hidden="1" thickBot="1">
      <c r="A25428" s="409">
        <v>202212</v>
      </c>
      <c r="B25428" s="410" t="s">
        <v>1710</v>
      </c>
      <c r="C25428" s="410" t="s">
        <v>1558</v>
      </c>
      <c r="D25428" s="411" t="s">
        <v>339</v>
      </c>
      <c r="E25428" s="412">
        <v>861</v>
      </c>
      <c r="F25428" s="413">
        <v>177.16</v>
      </c>
      <c r="G25428" s="414">
        <f t="shared" si="794"/>
        <v>4.8600135470760897</v>
      </c>
      <c r="H25428" s="423">
        <f t="shared" si="795"/>
        <v>4.8600135470760897</v>
      </c>
    </row>
    <row r="25429" spans="1:8" ht="15" hidden="1" thickBot="1">
      <c r="A25429" s="409">
        <v>202212</v>
      </c>
      <c r="B25429" s="410" t="s">
        <v>1711</v>
      </c>
      <c r="C25429" s="410" t="s">
        <v>1558</v>
      </c>
      <c r="D25429" s="411" t="s">
        <v>337</v>
      </c>
      <c r="E25429" s="412">
        <v>172200</v>
      </c>
      <c r="F25429" s="413">
        <v>177.16</v>
      </c>
      <c r="G25429" s="414">
        <f t="shared" si="794"/>
        <v>972.00270941521785</v>
      </c>
      <c r="H25429" s="423">
        <f t="shared" si="795"/>
        <v>4.8600135470760897</v>
      </c>
    </row>
    <row r="25430" spans="1:8" ht="15" hidden="1" thickBot="1">
      <c r="A25430" s="409">
        <v>202212</v>
      </c>
      <c r="B25430" s="410" t="s">
        <v>1712</v>
      </c>
      <c r="C25430" s="410" t="s">
        <v>1558</v>
      </c>
      <c r="D25430" s="411" t="s">
        <v>337</v>
      </c>
      <c r="E25430" s="412">
        <v>172200</v>
      </c>
      <c r="F25430" s="413">
        <v>177.16</v>
      </c>
      <c r="G25430" s="414">
        <f t="shared" si="794"/>
        <v>972.00270941521785</v>
      </c>
      <c r="H25430" s="423">
        <f t="shared" si="795"/>
        <v>4.8600135470760897</v>
      </c>
    </row>
    <row r="25431" spans="1:8" ht="15" hidden="1" thickBot="1">
      <c r="A25431" s="409">
        <v>202212</v>
      </c>
      <c r="B25431" s="410" t="s">
        <v>1713</v>
      </c>
      <c r="C25431" s="410" t="s">
        <v>1558</v>
      </c>
      <c r="D25431" s="411" t="s">
        <v>339</v>
      </c>
      <c r="E25431" s="412">
        <v>861</v>
      </c>
      <c r="F25431" s="413">
        <v>177.16</v>
      </c>
      <c r="G25431" s="414">
        <f t="shared" si="794"/>
        <v>4.8600135470760897</v>
      </c>
      <c r="H25431" s="423">
        <f t="shared" si="795"/>
        <v>4.8600135470760897</v>
      </c>
    </row>
    <row r="25432" spans="1:8" ht="15" hidden="1" thickBot="1">
      <c r="A25432" s="409">
        <v>202212</v>
      </c>
      <c r="B25432" s="410" t="s">
        <v>1714</v>
      </c>
      <c r="C25432" s="410" t="s">
        <v>1558</v>
      </c>
      <c r="D25432" s="411" t="s">
        <v>337</v>
      </c>
      <c r="E25432" s="412">
        <v>172200</v>
      </c>
      <c r="F25432" s="413">
        <v>177.16</v>
      </c>
      <c r="G25432" s="414">
        <f t="shared" si="794"/>
        <v>972.00270941521785</v>
      </c>
      <c r="H25432" s="423">
        <f t="shared" si="795"/>
        <v>4.8600135470760897</v>
      </c>
    </row>
    <row r="25433" spans="1:8" ht="15" hidden="1" thickBot="1">
      <c r="A25433" s="409">
        <v>202212</v>
      </c>
      <c r="B25433" s="410" t="s">
        <v>1715</v>
      </c>
      <c r="C25433" s="410" t="s">
        <v>1558</v>
      </c>
      <c r="D25433" s="411" t="s">
        <v>339</v>
      </c>
      <c r="E25433" s="412">
        <v>861</v>
      </c>
      <c r="F25433" s="413">
        <v>177.16</v>
      </c>
      <c r="G25433" s="414">
        <f t="shared" si="794"/>
        <v>4.8600135470760897</v>
      </c>
      <c r="H25433" s="423">
        <f t="shared" si="795"/>
        <v>4.8600135470760897</v>
      </c>
    </row>
    <row r="25434" spans="1:8" ht="15" hidden="1" thickBot="1">
      <c r="A25434" s="409">
        <v>202212</v>
      </c>
      <c r="B25434" s="410" t="s">
        <v>20</v>
      </c>
      <c r="C25434" s="410" t="s">
        <v>1558</v>
      </c>
      <c r="D25434" s="411" t="s">
        <v>337</v>
      </c>
      <c r="E25434" s="412">
        <v>72200</v>
      </c>
      <c r="F25434" s="413">
        <v>177.16</v>
      </c>
      <c r="G25434" s="414">
        <f t="shared" si="794"/>
        <v>407.54120568977197</v>
      </c>
      <c r="H25434" s="423">
        <f t="shared" si="795"/>
        <v>2.0377060284488597</v>
      </c>
    </row>
    <row r="25435" spans="1:8" ht="15" hidden="1" thickBot="1">
      <c r="A25435" s="409">
        <v>202212</v>
      </c>
      <c r="B25435" s="410" t="s">
        <v>1716</v>
      </c>
      <c r="C25435" s="410" t="s">
        <v>2697</v>
      </c>
      <c r="D25435" s="411" t="s">
        <v>339</v>
      </c>
      <c r="E25435" s="412">
        <v>361</v>
      </c>
      <c r="F25435" s="413">
        <v>177.16</v>
      </c>
      <c r="G25435" s="414">
        <f t="shared" si="794"/>
        <v>2.0377060284488597</v>
      </c>
      <c r="H25435" s="423">
        <f t="shared" si="795"/>
        <v>2.0377060284488597</v>
      </c>
    </row>
    <row r="25436" spans="1:8" ht="15" hidden="1" thickBot="1">
      <c r="A25436" s="409">
        <v>202212</v>
      </c>
      <c r="B25436" s="410" t="s">
        <v>1717</v>
      </c>
      <c r="C25436" s="410" t="s">
        <v>1558</v>
      </c>
      <c r="D25436" s="411" t="s">
        <v>337</v>
      </c>
      <c r="E25436" s="412">
        <v>144886</v>
      </c>
      <c r="F25436" s="413">
        <v>177.16</v>
      </c>
      <c r="G25436" s="414">
        <f t="shared" si="794"/>
        <v>817.82569428764964</v>
      </c>
      <c r="H25436" s="423">
        <f t="shared" si="795"/>
        <v>4.0891284714382481</v>
      </c>
    </row>
    <row r="25437" spans="1:8" ht="15" hidden="1" thickBot="1">
      <c r="A25437" s="409">
        <v>202212</v>
      </c>
      <c r="B25437" s="410" t="s">
        <v>1718</v>
      </c>
      <c r="C25437" s="410" t="s">
        <v>1558</v>
      </c>
      <c r="D25437" s="411" t="s">
        <v>337</v>
      </c>
      <c r="E25437" s="412">
        <v>100688</v>
      </c>
      <c r="F25437" s="413">
        <v>177.16</v>
      </c>
      <c r="G25437" s="414">
        <f t="shared" si="794"/>
        <v>568.344998871077</v>
      </c>
      <c r="H25437" s="423">
        <f t="shared" si="795"/>
        <v>2.8417249943553848</v>
      </c>
    </row>
    <row r="25438" spans="1:8" ht="15" hidden="1" thickBot="1">
      <c r="A25438" s="409">
        <v>202212</v>
      </c>
      <c r="B25438" s="410" t="s">
        <v>1719</v>
      </c>
      <c r="C25438" s="410" t="s">
        <v>1558</v>
      </c>
      <c r="D25438" s="411" t="s">
        <v>337</v>
      </c>
      <c r="E25438" s="412">
        <v>72200</v>
      </c>
      <c r="F25438" s="413">
        <v>177.16</v>
      </c>
      <c r="G25438" s="414">
        <f t="shared" si="794"/>
        <v>407.54120568977197</v>
      </c>
      <c r="H25438" s="423">
        <f t="shared" si="795"/>
        <v>2.0377060284488597</v>
      </c>
    </row>
    <row r="25439" spans="1:8" ht="15" hidden="1" thickBot="1">
      <c r="A25439" s="409">
        <v>202212</v>
      </c>
      <c r="B25439" s="410" t="s">
        <v>1720</v>
      </c>
      <c r="C25439" s="410" t="s">
        <v>1558</v>
      </c>
      <c r="D25439" s="411" t="s">
        <v>339</v>
      </c>
      <c r="E25439" s="412">
        <v>361</v>
      </c>
      <c r="F25439" s="413">
        <v>177.16</v>
      </c>
      <c r="G25439" s="414">
        <f t="shared" si="794"/>
        <v>2.0377060284488597</v>
      </c>
      <c r="H25439" s="423">
        <f t="shared" si="795"/>
        <v>2.0377060284488597</v>
      </c>
    </row>
    <row r="25440" spans="1:8" ht="15" hidden="1" thickBot="1">
      <c r="A25440" s="409">
        <v>202212</v>
      </c>
      <c r="B25440" s="410" t="s">
        <v>1721</v>
      </c>
      <c r="C25440" s="410" t="s">
        <v>1722</v>
      </c>
      <c r="D25440" s="411" t="s">
        <v>337</v>
      </c>
      <c r="E25440" s="412">
        <v>61127</v>
      </c>
      <c r="F25440" s="413">
        <v>177.16</v>
      </c>
      <c r="G25440" s="414">
        <f t="shared" si="794"/>
        <v>345.03838338225336</v>
      </c>
      <c r="H25440" s="423">
        <f t="shared" si="795"/>
        <v>1.7251919169112668</v>
      </c>
    </row>
    <row r="25441" spans="1:8" ht="15" hidden="1" thickBot="1">
      <c r="A25441" s="409">
        <v>202212</v>
      </c>
      <c r="B25441" s="410" t="s">
        <v>1723</v>
      </c>
      <c r="C25441" s="410" t="s">
        <v>1722</v>
      </c>
      <c r="D25441" s="411" t="s">
        <v>339</v>
      </c>
      <c r="E25441" s="412">
        <v>306</v>
      </c>
      <c r="F25441" s="413">
        <v>177.16</v>
      </c>
      <c r="G25441" s="414">
        <f t="shared" si="794"/>
        <v>1.7272522013998646</v>
      </c>
      <c r="H25441" s="423">
        <f t="shared" si="795"/>
        <v>1.7272522013998646</v>
      </c>
    </row>
    <row r="25442" spans="1:8" ht="15" hidden="1" thickBot="1">
      <c r="A25442" s="409">
        <v>202212</v>
      </c>
      <c r="B25442" s="410" t="s">
        <v>1724</v>
      </c>
      <c r="C25442" s="410" t="s">
        <v>1725</v>
      </c>
      <c r="D25442" s="411" t="s">
        <v>337</v>
      </c>
      <c r="E25442" s="412">
        <v>39253</v>
      </c>
      <c r="F25442" s="413">
        <v>177.16</v>
      </c>
      <c r="G25442" s="414">
        <f t="shared" si="794"/>
        <v>221.56807405734929</v>
      </c>
      <c r="H25442" s="423">
        <f t="shared" si="795"/>
        <v>1.1078403702867465</v>
      </c>
    </row>
    <row r="25443" spans="1:8" ht="15" hidden="1" thickBot="1">
      <c r="A25443" s="409">
        <v>202212</v>
      </c>
      <c r="B25443" s="410" t="s">
        <v>1726</v>
      </c>
      <c r="C25443" s="410" t="s">
        <v>1727</v>
      </c>
      <c r="D25443" s="411" t="s">
        <v>337</v>
      </c>
      <c r="E25443" s="412">
        <v>73055</v>
      </c>
      <c r="F25443" s="413">
        <v>177.16</v>
      </c>
      <c r="G25443" s="414">
        <f t="shared" si="794"/>
        <v>412.36735154662455</v>
      </c>
      <c r="H25443" s="423">
        <f t="shared" si="795"/>
        <v>2.0618367577331229</v>
      </c>
    </row>
    <row r="25444" spans="1:8" ht="15" hidden="1" thickBot="1">
      <c r="A25444" s="409">
        <v>202212</v>
      </c>
      <c r="B25444" s="410" t="s">
        <v>1728</v>
      </c>
      <c r="C25444" s="410" t="s">
        <v>1495</v>
      </c>
      <c r="D25444" s="411" t="s">
        <v>337</v>
      </c>
      <c r="E25444" s="412">
        <v>8043</v>
      </c>
      <c r="F25444" s="413">
        <v>177.16</v>
      </c>
      <c r="G25444" s="414">
        <f t="shared" si="794"/>
        <v>45.399638744637613</v>
      </c>
      <c r="H25444" s="423">
        <f t="shared" si="795"/>
        <v>0.22699819372318808</v>
      </c>
    </row>
    <row r="25445" spans="1:8" ht="15" hidden="1" thickBot="1">
      <c r="A25445" s="409">
        <v>202212</v>
      </c>
      <c r="B25445" s="410" t="s">
        <v>1729</v>
      </c>
      <c r="C25445" s="410" t="s">
        <v>1495</v>
      </c>
      <c r="D25445" s="411" t="s">
        <v>339</v>
      </c>
      <c r="E25445" s="412">
        <v>40.200000000000003</v>
      </c>
      <c r="F25445" s="413">
        <v>177.16</v>
      </c>
      <c r="G25445" s="414">
        <f t="shared" si="794"/>
        <v>0.22691352449762928</v>
      </c>
      <c r="H25445" s="423">
        <f t="shared" si="795"/>
        <v>0.22691352449762928</v>
      </c>
    </row>
    <row r="25446" spans="1:8" ht="15" hidden="1" thickBot="1">
      <c r="A25446" s="409">
        <v>202212</v>
      </c>
      <c r="B25446" s="410" t="s">
        <v>1730</v>
      </c>
      <c r="C25446" s="410" t="s">
        <v>1731</v>
      </c>
      <c r="D25446" s="411" t="s">
        <v>337</v>
      </c>
      <c r="E25446" s="412">
        <v>225765</v>
      </c>
      <c r="F25446" s="413">
        <v>177.16</v>
      </c>
      <c r="G25446" s="414">
        <f t="shared" si="794"/>
        <v>1274.356513885753</v>
      </c>
      <c r="H25446" s="423">
        <f t="shared" si="795"/>
        <v>6.3717825694287651</v>
      </c>
    </row>
    <row r="25447" spans="1:8" ht="15" hidden="1" thickBot="1">
      <c r="A25447" s="409">
        <v>202212</v>
      </c>
      <c r="B25447" s="410" t="s">
        <v>1732</v>
      </c>
      <c r="C25447" s="410" t="s">
        <v>2698</v>
      </c>
      <c r="D25447" s="411" t="s">
        <v>339</v>
      </c>
      <c r="E25447" s="412">
        <v>1129</v>
      </c>
      <c r="F25447" s="413">
        <v>177.16</v>
      </c>
      <c r="G25447" s="414">
        <f t="shared" si="794"/>
        <v>6.3727703770602844</v>
      </c>
      <c r="H25447" s="423">
        <f t="shared" si="795"/>
        <v>6.3727703770602844</v>
      </c>
    </row>
    <row r="25448" spans="1:8" ht="15" hidden="1" thickBot="1">
      <c r="A25448" s="409">
        <v>202212</v>
      </c>
      <c r="B25448" s="410" t="s">
        <v>1733</v>
      </c>
      <c r="C25448" s="410" t="s">
        <v>1731</v>
      </c>
      <c r="D25448" s="411" t="s">
        <v>337</v>
      </c>
      <c r="E25448" s="412">
        <v>225765</v>
      </c>
      <c r="F25448" s="413">
        <v>177.16</v>
      </c>
      <c r="G25448" s="414">
        <f t="shared" si="794"/>
        <v>1274.356513885753</v>
      </c>
      <c r="H25448" s="423">
        <f t="shared" si="795"/>
        <v>6.3717825694287651</v>
      </c>
    </row>
    <row r="25449" spans="1:8" ht="15" hidden="1" thickBot="1">
      <c r="A25449" s="409">
        <v>202212</v>
      </c>
      <c r="B25449" s="410" t="s">
        <v>1734</v>
      </c>
      <c r="C25449" s="410" t="s">
        <v>2699</v>
      </c>
      <c r="D25449" s="411" t="s">
        <v>339</v>
      </c>
      <c r="E25449" s="412">
        <v>1129</v>
      </c>
      <c r="F25449" s="413">
        <v>177.16</v>
      </c>
      <c r="G25449" s="414">
        <f t="shared" si="794"/>
        <v>6.3727703770602844</v>
      </c>
      <c r="H25449" s="423">
        <f t="shared" si="795"/>
        <v>6.3727703770602844</v>
      </c>
    </row>
    <row r="25450" spans="1:8" ht="15" hidden="1" thickBot="1">
      <c r="A25450" s="409">
        <v>202212</v>
      </c>
      <c r="B25450" s="410" t="s">
        <v>1735</v>
      </c>
      <c r="C25450" s="410" t="s">
        <v>1736</v>
      </c>
      <c r="D25450" s="411" t="s">
        <v>337</v>
      </c>
      <c r="E25450" s="412">
        <v>109266</v>
      </c>
      <c r="F25450" s="413">
        <v>177.16</v>
      </c>
      <c r="G25450" s="414">
        <f t="shared" si="794"/>
        <v>616.76450666064579</v>
      </c>
      <c r="H25450" s="423">
        <f t="shared" si="795"/>
        <v>3.0838225333032288</v>
      </c>
    </row>
    <row r="25451" spans="1:8" ht="15" hidden="1" thickBot="1">
      <c r="A25451" s="409">
        <v>202212</v>
      </c>
      <c r="B25451" s="410" t="s">
        <v>1737</v>
      </c>
      <c r="C25451" s="410" t="s">
        <v>1736</v>
      </c>
      <c r="D25451" s="411" t="s">
        <v>339</v>
      </c>
      <c r="E25451" s="412">
        <v>546</v>
      </c>
      <c r="F25451" s="413">
        <v>177.16</v>
      </c>
      <c r="G25451" s="414">
        <f t="shared" si="794"/>
        <v>3.0819598103409347</v>
      </c>
      <c r="H25451" s="423">
        <f t="shared" si="795"/>
        <v>3.0819598103409347</v>
      </c>
    </row>
    <row r="25452" spans="1:8" ht="15" hidden="1" thickBot="1">
      <c r="A25452" s="409">
        <v>202212</v>
      </c>
      <c r="B25452" s="410" t="s">
        <v>1738</v>
      </c>
      <c r="C25452" s="410" t="s">
        <v>1736</v>
      </c>
      <c r="D25452" s="411" t="s">
        <v>337</v>
      </c>
      <c r="E25452" s="412">
        <v>68955</v>
      </c>
      <c r="F25452" s="413">
        <v>177.16</v>
      </c>
      <c r="G25452" s="414">
        <f t="shared" si="794"/>
        <v>389.22442989388122</v>
      </c>
      <c r="H25452" s="423">
        <f t="shared" si="795"/>
        <v>1.9461221494694061</v>
      </c>
    </row>
    <row r="25453" spans="1:8" ht="15" hidden="1" thickBot="1">
      <c r="A25453" s="409">
        <v>202212</v>
      </c>
      <c r="B25453" s="410" t="s">
        <v>1739</v>
      </c>
      <c r="C25453" s="410" t="s">
        <v>1736</v>
      </c>
      <c r="D25453" s="411" t="s">
        <v>339</v>
      </c>
      <c r="E25453" s="412">
        <v>345</v>
      </c>
      <c r="F25453" s="413">
        <v>177.16</v>
      </c>
      <c r="G25453" s="414">
        <f t="shared" si="794"/>
        <v>1.9473921878527884</v>
      </c>
      <c r="H25453" s="423">
        <f t="shared" si="795"/>
        <v>1.9473921878527884</v>
      </c>
    </row>
    <row r="25454" spans="1:8" ht="15" hidden="1" thickBot="1">
      <c r="A25454" s="409">
        <v>202212</v>
      </c>
      <c r="B25454" s="410" t="s">
        <v>1740</v>
      </c>
      <c r="C25454" s="410" t="s">
        <v>1736</v>
      </c>
      <c r="D25454" s="411" t="s">
        <v>337</v>
      </c>
      <c r="E25454" s="412">
        <v>88135</v>
      </c>
      <c r="F25454" s="413">
        <v>177.16</v>
      </c>
      <c r="G25454" s="414">
        <f t="shared" si="794"/>
        <v>497.48814630842179</v>
      </c>
      <c r="H25454" s="423">
        <f t="shared" si="795"/>
        <v>2.487440731542109</v>
      </c>
    </row>
    <row r="25455" spans="1:8" ht="15" hidden="1" thickBot="1">
      <c r="A25455" s="409">
        <v>202212</v>
      </c>
      <c r="B25455" s="410" t="s">
        <v>1741</v>
      </c>
      <c r="C25455" s="410" t="s">
        <v>1736</v>
      </c>
      <c r="D25455" s="411" t="s">
        <v>337</v>
      </c>
      <c r="E25455" s="412">
        <v>89612</v>
      </c>
      <c r="F25455" s="413">
        <v>177.16</v>
      </c>
      <c r="G25455" s="414">
        <f t="shared" si="794"/>
        <v>505.82524271844659</v>
      </c>
      <c r="H25455" s="423">
        <f t="shared" si="795"/>
        <v>2.529126213592233</v>
      </c>
    </row>
    <row r="25456" spans="1:8" ht="15" hidden="1" thickBot="1">
      <c r="A25456" s="409">
        <v>202212</v>
      </c>
      <c r="B25456" s="410" t="s">
        <v>1742</v>
      </c>
      <c r="C25456" s="410" t="s">
        <v>1736</v>
      </c>
      <c r="D25456" s="411" t="s">
        <v>339</v>
      </c>
      <c r="E25456" s="412">
        <v>448</v>
      </c>
      <c r="F25456" s="413">
        <v>177.16</v>
      </c>
      <c r="G25456" s="414">
        <f t="shared" si="794"/>
        <v>2.5287875366899977</v>
      </c>
      <c r="H25456" s="423">
        <f t="shared" si="795"/>
        <v>2.5287875366899977</v>
      </c>
    </row>
    <row r="25457" spans="1:8" ht="15" hidden="1" thickBot="1">
      <c r="A25457" s="409">
        <v>202212</v>
      </c>
      <c r="B25457" s="410" t="s">
        <v>1743</v>
      </c>
      <c r="C25457" s="410" t="s">
        <v>2700</v>
      </c>
      <c r="D25457" s="411" t="s">
        <v>339</v>
      </c>
      <c r="E25457" s="412">
        <v>441</v>
      </c>
      <c r="F25457" s="413">
        <v>177.16</v>
      </c>
      <c r="G25457" s="414">
        <f t="shared" si="794"/>
        <v>2.4892752314292164</v>
      </c>
      <c r="H25457" s="423">
        <f t="shared" si="795"/>
        <v>2.4892752314292164</v>
      </c>
    </row>
    <row r="25458" spans="1:8" ht="15" hidden="1" thickBot="1">
      <c r="A25458" s="409">
        <v>202212</v>
      </c>
      <c r="B25458" s="410" t="s">
        <v>1744</v>
      </c>
      <c r="C25458" s="410" t="s">
        <v>1736</v>
      </c>
      <c r="D25458" s="411" t="s">
        <v>337</v>
      </c>
      <c r="E25458" s="412">
        <v>72787</v>
      </c>
      <c r="F25458" s="413">
        <v>177.16</v>
      </c>
      <c r="G25458" s="414">
        <f t="shared" si="794"/>
        <v>410.85459471664035</v>
      </c>
      <c r="H25458" s="423">
        <f t="shared" si="795"/>
        <v>2.0542729735832017</v>
      </c>
    </row>
    <row r="25459" spans="1:8" ht="15" hidden="1" thickBot="1">
      <c r="A25459" s="409">
        <v>202212</v>
      </c>
      <c r="B25459" s="410" t="s">
        <v>1745</v>
      </c>
      <c r="C25459" s="410" t="s">
        <v>1736</v>
      </c>
      <c r="D25459" s="411" t="s">
        <v>339</v>
      </c>
      <c r="E25459" s="412">
        <v>364</v>
      </c>
      <c r="F25459" s="413">
        <v>177.16</v>
      </c>
      <c r="G25459" s="414">
        <f t="shared" si="794"/>
        <v>2.0546398735606233</v>
      </c>
      <c r="H25459" s="423">
        <f t="shared" si="795"/>
        <v>2.0546398735606233</v>
      </c>
    </row>
    <row r="25460" spans="1:8" ht="15" hidden="1" thickBot="1">
      <c r="A25460" s="409">
        <v>202212</v>
      </c>
      <c r="B25460" s="410" t="s">
        <v>1746</v>
      </c>
      <c r="C25460" s="410" t="s">
        <v>1736</v>
      </c>
      <c r="D25460" s="411" t="s">
        <v>337</v>
      </c>
      <c r="E25460" s="412">
        <v>74267</v>
      </c>
      <c r="F25460" s="413">
        <v>177.16</v>
      </c>
      <c r="G25460" s="414">
        <f t="shared" si="794"/>
        <v>419.20862497177694</v>
      </c>
      <c r="H25460" s="423">
        <f t="shared" si="795"/>
        <v>2.0960431248588849</v>
      </c>
    </row>
    <row r="25461" spans="1:8" ht="15" hidden="1" thickBot="1">
      <c r="A25461" s="409">
        <v>202212</v>
      </c>
      <c r="B25461" s="410" t="s">
        <v>1747</v>
      </c>
      <c r="C25461" s="410" t="s">
        <v>1736</v>
      </c>
      <c r="D25461" s="411" t="s">
        <v>337</v>
      </c>
      <c r="E25461" s="412">
        <v>67625</v>
      </c>
      <c r="F25461" s="413">
        <v>177.16</v>
      </c>
      <c r="G25461" s="414">
        <f t="shared" si="794"/>
        <v>381.71709189433284</v>
      </c>
      <c r="H25461" s="423">
        <f t="shared" si="795"/>
        <v>1.9085854594716642</v>
      </c>
    </row>
    <row r="25462" spans="1:8" ht="15" hidden="1" thickBot="1">
      <c r="A25462" s="409">
        <v>202212</v>
      </c>
      <c r="B25462" s="410" t="s">
        <v>1748</v>
      </c>
      <c r="C25462" s="410" t="s">
        <v>1736</v>
      </c>
      <c r="D25462" s="411" t="s">
        <v>337</v>
      </c>
      <c r="E25462" s="412">
        <v>67625</v>
      </c>
      <c r="F25462" s="413">
        <v>177.16</v>
      </c>
      <c r="G25462" s="414">
        <f t="shared" si="794"/>
        <v>381.71709189433284</v>
      </c>
      <c r="H25462" s="423">
        <f t="shared" si="795"/>
        <v>1.9085854594716642</v>
      </c>
    </row>
    <row r="25463" spans="1:8" ht="15" hidden="1" thickBot="1">
      <c r="A25463" s="409">
        <v>202212</v>
      </c>
      <c r="B25463" s="410" t="s">
        <v>1749</v>
      </c>
      <c r="C25463" s="410" t="s">
        <v>1736</v>
      </c>
      <c r="D25463" s="411" t="s">
        <v>337</v>
      </c>
      <c r="E25463" s="412">
        <v>67625</v>
      </c>
      <c r="F25463" s="413">
        <v>177.16</v>
      </c>
      <c r="G25463" s="414">
        <f t="shared" si="794"/>
        <v>381.71709189433284</v>
      </c>
      <c r="H25463" s="423">
        <f t="shared" si="795"/>
        <v>1.9085854594716642</v>
      </c>
    </row>
    <row r="25464" spans="1:8" ht="15" hidden="1" thickBot="1">
      <c r="A25464" s="409">
        <v>202212</v>
      </c>
      <c r="B25464" s="410" t="s">
        <v>1750</v>
      </c>
      <c r="C25464" s="410" t="s">
        <v>1736</v>
      </c>
      <c r="D25464" s="411" t="s">
        <v>337</v>
      </c>
      <c r="E25464" s="412">
        <v>77989</v>
      </c>
      <c r="F25464" s="413">
        <v>177.16</v>
      </c>
      <c r="G25464" s="414">
        <f t="shared" si="794"/>
        <v>440.21788214043801</v>
      </c>
      <c r="H25464" s="423">
        <f t="shared" si="795"/>
        <v>2.2010894107021901</v>
      </c>
    </row>
    <row r="25465" spans="1:8" ht="15" hidden="1" thickBot="1">
      <c r="A25465" s="409">
        <v>202212</v>
      </c>
      <c r="B25465" s="410" t="s">
        <v>1751</v>
      </c>
      <c r="C25465" s="410" t="s">
        <v>2701</v>
      </c>
      <c r="D25465" s="411" t="s">
        <v>339</v>
      </c>
      <c r="E25465" s="412">
        <v>390</v>
      </c>
      <c r="F25465" s="413">
        <v>177.16</v>
      </c>
      <c r="G25465" s="414">
        <f t="shared" si="794"/>
        <v>2.2013998645292392</v>
      </c>
      <c r="H25465" s="423">
        <f t="shared" si="795"/>
        <v>2.2013998645292392</v>
      </c>
    </row>
    <row r="25466" spans="1:8" ht="15" hidden="1" thickBot="1">
      <c r="A25466" s="409">
        <v>202212</v>
      </c>
      <c r="B25466" s="410" t="s">
        <v>1752</v>
      </c>
      <c r="C25466" s="410" t="s">
        <v>1736</v>
      </c>
      <c r="D25466" s="411" t="s">
        <v>337</v>
      </c>
      <c r="E25466" s="412">
        <v>78779</v>
      </c>
      <c r="F25466" s="413">
        <v>177.16</v>
      </c>
      <c r="G25466" s="414">
        <f t="shared" si="794"/>
        <v>444.67712801986903</v>
      </c>
      <c r="H25466" s="423">
        <f t="shared" si="795"/>
        <v>2.223385640099345</v>
      </c>
    </row>
    <row r="25467" spans="1:8" ht="15" hidden="1" thickBot="1">
      <c r="A25467" s="409">
        <v>202212</v>
      </c>
      <c r="B25467" s="410" t="s">
        <v>1753</v>
      </c>
      <c r="C25467" s="410" t="s">
        <v>1736</v>
      </c>
      <c r="D25467" s="411" t="s">
        <v>339</v>
      </c>
      <c r="E25467" s="412">
        <v>394</v>
      </c>
      <c r="F25467" s="413">
        <v>177.16</v>
      </c>
      <c r="G25467" s="414">
        <f t="shared" si="794"/>
        <v>2.223978324678257</v>
      </c>
      <c r="H25467" s="423">
        <f t="shared" si="795"/>
        <v>2.223978324678257</v>
      </c>
    </row>
    <row r="25468" spans="1:8" ht="15" hidden="1" thickBot="1">
      <c r="A25468" s="409">
        <v>202212</v>
      </c>
      <c r="B25468" s="410" t="s">
        <v>1754</v>
      </c>
      <c r="C25468" s="410" t="s">
        <v>1736</v>
      </c>
      <c r="D25468" s="411" t="s">
        <v>337</v>
      </c>
      <c r="E25468" s="412">
        <v>81469</v>
      </c>
      <c r="F25468" s="413">
        <v>177.16</v>
      </c>
      <c r="G25468" s="414">
        <f t="shared" si="794"/>
        <v>459.86114247008356</v>
      </c>
      <c r="H25468" s="423">
        <f t="shared" si="795"/>
        <v>2.2993057123504177</v>
      </c>
    </row>
    <row r="25469" spans="1:8" ht="15" hidden="1" thickBot="1">
      <c r="A25469" s="409">
        <v>202212</v>
      </c>
      <c r="B25469" s="410" t="s">
        <v>1755</v>
      </c>
      <c r="C25469" s="410" t="s">
        <v>1736</v>
      </c>
      <c r="D25469" s="411" t="s">
        <v>339</v>
      </c>
      <c r="E25469" s="412">
        <v>407</v>
      </c>
      <c r="F25469" s="413">
        <v>177.16</v>
      </c>
      <c r="G25469" s="414">
        <f t="shared" si="794"/>
        <v>2.2973583201625649</v>
      </c>
      <c r="H25469" s="423">
        <f t="shared" si="795"/>
        <v>2.2973583201625649</v>
      </c>
    </row>
    <row r="25470" spans="1:8" ht="15" hidden="1" thickBot="1">
      <c r="A25470" s="409">
        <v>202212</v>
      </c>
      <c r="B25470" s="410" t="s">
        <v>1756</v>
      </c>
      <c r="C25470" s="410" t="s">
        <v>1736</v>
      </c>
      <c r="D25470" s="411" t="s">
        <v>337</v>
      </c>
      <c r="E25470" s="412">
        <v>59181</v>
      </c>
      <c r="F25470" s="413">
        <v>177.16</v>
      </c>
      <c r="G25470" s="414">
        <f t="shared" si="794"/>
        <v>334.05396251975617</v>
      </c>
      <c r="H25470" s="423">
        <f t="shared" si="795"/>
        <v>1.6702698125987809</v>
      </c>
    </row>
    <row r="25471" spans="1:8" ht="15" hidden="1" thickBot="1">
      <c r="A25471" s="409">
        <v>202212</v>
      </c>
      <c r="B25471" s="410" t="s">
        <v>1757</v>
      </c>
      <c r="C25471" s="410" t="s">
        <v>1736</v>
      </c>
      <c r="D25471" s="411" t="s">
        <v>339</v>
      </c>
      <c r="E25471" s="412">
        <v>296</v>
      </c>
      <c r="F25471" s="413">
        <v>177.16</v>
      </c>
      <c r="G25471" s="414">
        <f t="shared" si="794"/>
        <v>1.6708060510273199</v>
      </c>
      <c r="H25471" s="423">
        <f t="shared" si="795"/>
        <v>1.6708060510273199</v>
      </c>
    </row>
    <row r="25472" spans="1:8" ht="15" hidden="1" thickBot="1">
      <c r="A25472" s="409">
        <v>202212</v>
      </c>
      <c r="B25472" s="410" t="s">
        <v>1758</v>
      </c>
      <c r="C25472" s="410" t="s">
        <v>1736</v>
      </c>
      <c r="D25472" s="411" t="s">
        <v>337</v>
      </c>
      <c r="E25472" s="412">
        <v>75648</v>
      </c>
      <c r="F25472" s="413">
        <v>177.16</v>
      </c>
      <c r="G25472" s="414">
        <f t="shared" si="794"/>
        <v>427.00383833822536</v>
      </c>
      <c r="H25472" s="423">
        <f t="shared" si="795"/>
        <v>2.1350191916911267</v>
      </c>
    </row>
    <row r="25473" spans="1:8" ht="15" hidden="1" thickBot="1">
      <c r="A25473" s="409">
        <v>202212</v>
      </c>
      <c r="B25473" s="410" t="s">
        <v>1759</v>
      </c>
      <c r="C25473" s="410" t="s">
        <v>1736</v>
      </c>
      <c r="D25473" s="411" t="s">
        <v>339</v>
      </c>
      <c r="E25473" s="412">
        <v>378</v>
      </c>
      <c r="F25473" s="413">
        <v>177.16</v>
      </c>
      <c r="G25473" s="414">
        <f t="shared" si="794"/>
        <v>2.1336644840821855</v>
      </c>
      <c r="H25473" s="423">
        <f t="shared" si="795"/>
        <v>2.1336644840821855</v>
      </c>
    </row>
    <row r="25474" spans="1:8" ht="15" hidden="1" thickBot="1">
      <c r="A25474" s="409">
        <v>202212</v>
      </c>
      <c r="B25474" s="410" t="s">
        <v>1760</v>
      </c>
      <c r="C25474" s="410" t="s">
        <v>1736</v>
      </c>
      <c r="D25474" s="411" t="s">
        <v>337</v>
      </c>
      <c r="E25474" s="412">
        <v>81469</v>
      </c>
      <c r="F25474" s="413">
        <v>177.16</v>
      </c>
      <c r="G25474" s="414">
        <f t="shared" ref="G25474:G25537" si="796">+E25474/F25474</f>
        <v>459.86114247008356</v>
      </c>
      <c r="H25474" s="423">
        <f t="shared" ref="H25474:H25537" si="797">IF(D25474="TB",G25474/200,IF(D25474="LT",G25474,"VER"))</f>
        <v>2.2993057123504177</v>
      </c>
    </row>
    <row r="25475" spans="1:8" ht="15" hidden="1" thickBot="1">
      <c r="A25475" s="409">
        <v>202212</v>
      </c>
      <c r="B25475" s="410" t="s">
        <v>1761</v>
      </c>
      <c r="C25475" s="410" t="s">
        <v>1736</v>
      </c>
      <c r="D25475" s="411" t="s">
        <v>337</v>
      </c>
      <c r="E25475" s="412">
        <v>113502</v>
      </c>
      <c r="F25475" s="413">
        <v>177.16</v>
      </c>
      <c r="G25475" s="414">
        <f t="shared" si="796"/>
        <v>640.6750959584557</v>
      </c>
      <c r="H25475" s="423">
        <f t="shared" si="797"/>
        <v>3.2033754797922787</v>
      </c>
    </row>
    <row r="25476" spans="1:8" ht="15" hidden="1" thickBot="1">
      <c r="A25476" s="409">
        <v>202212</v>
      </c>
      <c r="B25476" s="410" t="s">
        <v>1762</v>
      </c>
      <c r="C25476" s="410" t="s">
        <v>1736</v>
      </c>
      <c r="D25476" s="411" t="s">
        <v>339</v>
      </c>
      <c r="E25476" s="412">
        <v>567</v>
      </c>
      <c r="F25476" s="413">
        <v>177.16</v>
      </c>
      <c r="G25476" s="414">
        <f t="shared" si="796"/>
        <v>3.2004967261232786</v>
      </c>
      <c r="H25476" s="423">
        <f t="shared" si="797"/>
        <v>3.2004967261232786</v>
      </c>
    </row>
    <row r="25477" spans="1:8" ht="15" hidden="1" thickBot="1">
      <c r="A25477" s="409">
        <v>202212</v>
      </c>
      <c r="B25477" s="410" t="s">
        <v>1763</v>
      </c>
      <c r="C25477" s="410" t="s">
        <v>1736</v>
      </c>
      <c r="D25477" s="411" t="s">
        <v>337</v>
      </c>
      <c r="E25477" s="412">
        <v>135166</v>
      </c>
      <c r="F25477" s="413">
        <v>177.16</v>
      </c>
      <c r="G25477" s="414">
        <f t="shared" si="796"/>
        <v>762.96003612553625</v>
      </c>
      <c r="H25477" s="423">
        <f t="shared" si="797"/>
        <v>3.8148001806276812</v>
      </c>
    </row>
    <row r="25478" spans="1:8" ht="15" hidden="1" thickBot="1">
      <c r="A25478" s="409">
        <v>202212</v>
      </c>
      <c r="B25478" s="410" t="s">
        <v>1764</v>
      </c>
      <c r="C25478" s="410" t="s">
        <v>1736</v>
      </c>
      <c r="D25478" s="411" t="s">
        <v>339</v>
      </c>
      <c r="E25478" s="412">
        <v>676</v>
      </c>
      <c r="F25478" s="413">
        <v>177.16</v>
      </c>
      <c r="G25478" s="414">
        <f t="shared" si="796"/>
        <v>3.8157597651840147</v>
      </c>
      <c r="H25478" s="423">
        <f t="shared" si="797"/>
        <v>3.8157597651840147</v>
      </c>
    </row>
    <row r="25479" spans="1:8" ht="15" hidden="1" thickBot="1">
      <c r="A25479" s="409">
        <v>202212</v>
      </c>
      <c r="B25479" s="410" t="s">
        <v>1765</v>
      </c>
      <c r="C25479" s="410" t="s">
        <v>1736</v>
      </c>
      <c r="D25479" s="411" t="s">
        <v>337</v>
      </c>
      <c r="E25479" s="412">
        <v>67868</v>
      </c>
      <c r="F25479" s="413">
        <v>177.16</v>
      </c>
      <c r="G25479" s="414">
        <f t="shared" si="796"/>
        <v>383.08873334838563</v>
      </c>
      <c r="H25479" s="423">
        <f t="shared" si="797"/>
        <v>1.9154436667419281</v>
      </c>
    </row>
    <row r="25480" spans="1:8" ht="15" hidden="1" thickBot="1">
      <c r="A25480" s="409">
        <v>202212</v>
      </c>
      <c r="B25480" s="410" t="s">
        <v>1766</v>
      </c>
      <c r="C25480" s="410" t="s">
        <v>1736</v>
      </c>
      <c r="D25480" s="411" t="s">
        <v>337</v>
      </c>
      <c r="E25480" s="412">
        <v>192602</v>
      </c>
      <c r="F25480" s="413">
        <v>177.16</v>
      </c>
      <c r="G25480" s="414">
        <f t="shared" si="796"/>
        <v>1087.1641454052833</v>
      </c>
      <c r="H25480" s="423">
        <f t="shared" si="797"/>
        <v>5.4358207270264165</v>
      </c>
    </row>
    <row r="25481" spans="1:8" ht="15" hidden="1" thickBot="1">
      <c r="A25481" s="409">
        <v>202212</v>
      </c>
      <c r="B25481" s="410" t="s">
        <v>1767</v>
      </c>
      <c r="C25481" s="410" t="s">
        <v>1736</v>
      </c>
      <c r="D25481" s="411" t="s">
        <v>337</v>
      </c>
      <c r="E25481" s="412">
        <v>99940</v>
      </c>
      <c r="F25481" s="413">
        <v>177.16</v>
      </c>
      <c r="G25481" s="414">
        <f t="shared" si="796"/>
        <v>564.12282682321063</v>
      </c>
      <c r="H25481" s="423">
        <f t="shared" si="797"/>
        <v>2.8206141341160533</v>
      </c>
    </row>
    <row r="25482" spans="1:8" ht="15" hidden="1" thickBot="1">
      <c r="A25482" s="409">
        <v>202212</v>
      </c>
      <c r="B25482" s="410" t="s">
        <v>1768</v>
      </c>
      <c r="C25482" s="410" t="s">
        <v>1736</v>
      </c>
      <c r="D25482" s="411" t="s">
        <v>337</v>
      </c>
      <c r="E25482" s="412">
        <v>98854</v>
      </c>
      <c r="F25482" s="413">
        <v>177.16</v>
      </c>
      <c r="G25482" s="414">
        <f t="shared" si="796"/>
        <v>557.99277489275232</v>
      </c>
      <c r="H25482" s="423">
        <f t="shared" si="797"/>
        <v>2.7899638744637616</v>
      </c>
    </row>
    <row r="25483" spans="1:8" ht="15" hidden="1" thickBot="1">
      <c r="A25483" s="409">
        <v>202212</v>
      </c>
      <c r="B25483" s="410" t="s">
        <v>1769</v>
      </c>
      <c r="C25483" s="410" t="s">
        <v>1736</v>
      </c>
      <c r="D25483" s="411" t="s">
        <v>339</v>
      </c>
      <c r="E25483" s="412">
        <v>500</v>
      </c>
      <c r="F25483" s="413">
        <v>177.16</v>
      </c>
      <c r="G25483" s="414">
        <f t="shared" si="796"/>
        <v>2.8223075186272295</v>
      </c>
      <c r="H25483" s="423">
        <f t="shared" si="797"/>
        <v>2.8223075186272295</v>
      </c>
    </row>
    <row r="25484" spans="1:8" ht="15" hidden="1" thickBot="1">
      <c r="A25484" s="409">
        <v>202212</v>
      </c>
      <c r="B25484" s="410" t="s">
        <v>1770</v>
      </c>
      <c r="C25484" s="410" t="s">
        <v>2702</v>
      </c>
      <c r="D25484" s="411" t="s">
        <v>337</v>
      </c>
      <c r="E25484" s="412">
        <v>99004</v>
      </c>
      <c r="F25484" s="413">
        <v>177.16</v>
      </c>
      <c r="G25484" s="414">
        <f t="shared" si="796"/>
        <v>558.83946714834053</v>
      </c>
      <c r="H25484" s="423">
        <f t="shared" si="797"/>
        <v>2.7941973357417025</v>
      </c>
    </row>
    <row r="25485" spans="1:8" ht="15" hidden="1" thickBot="1">
      <c r="A25485" s="409">
        <v>202212</v>
      </c>
      <c r="B25485" s="410" t="s">
        <v>1771</v>
      </c>
      <c r="C25485" s="410" t="s">
        <v>2703</v>
      </c>
      <c r="D25485" s="411" t="s">
        <v>339</v>
      </c>
      <c r="E25485" s="412">
        <v>495</v>
      </c>
      <c r="F25485" s="413">
        <v>177.16</v>
      </c>
      <c r="G25485" s="414">
        <f t="shared" si="796"/>
        <v>2.7940844434409575</v>
      </c>
      <c r="H25485" s="423">
        <f t="shared" si="797"/>
        <v>2.7940844434409575</v>
      </c>
    </row>
    <row r="25486" spans="1:8" ht="15" hidden="1" thickBot="1">
      <c r="A25486" s="409">
        <v>202212</v>
      </c>
      <c r="B25486" s="410" t="s">
        <v>1772</v>
      </c>
      <c r="C25486" s="410" t="s">
        <v>1736</v>
      </c>
      <c r="D25486" s="411" t="s">
        <v>337</v>
      </c>
      <c r="E25486" s="412">
        <v>99991</v>
      </c>
      <c r="F25486" s="413">
        <v>177.16</v>
      </c>
      <c r="G25486" s="414">
        <f t="shared" si="796"/>
        <v>564.41070219011067</v>
      </c>
      <c r="H25486" s="423">
        <f t="shared" si="797"/>
        <v>2.8220535109505533</v>
      </c>
    </row>
    <row r="25487" spans="1:8" ht="15" hidden="1" thickBot="1">
      <c r="A25487" s="409">
        <v>202212</v>
      </c>
      <c r="B25487" s="410" t="s">
        <v>1773</v>
      </c>
      <c r="C25487" s="410" t="s">
        <v>1736</v>
      </c>
      <c r="D25487" s="411" t="s">
        <v>337</v>
      </c>
      <c r="E25487" s="412">
        <v>93560</v>
      </c>
      <c r="F25487" s="413">
        <v>177.16</v>
      </c>
      <c r="G25487" s="414">
        <f t="shared" si="796"/>
        <v>528.11018288552725</v>
      </c>
      <c r="H25487" s="423">
        <f t="shared" si="797"/>
        <v>2.6405509144276365</v>
      </c>
    </row>
    <row r="25488" spans="1:8" ht="15" hidden="1" thickBot="1">
      <c r="A25488" s="409">
        <v>202212</v>
      </c>
      <c r="B25488" s="410" t="s">
        <v>1774</v>
      </c>
      <c r="C25488" s="410" t="s">
        <v>1736</v>
      </c>
      <c r="D25488" s="411" t="s">
        <v>339</v>
      </c>
      <c r="E25488" s="412">
        <v>468</v>
      </c>
      <c r="F25488" s="413">
        <v>177.16</v>
      </c>
      <c r="G25488" s="414">
        <f t="shared" si="796"/>
        <v>2.6416798374350869</v>
      </c>
      <c r="H25488" s="423">
        <f t="shared" si="797"/>
        <v>2.6416798374350869</v>
      </c>
    </row>
    <row r="25489" spans="1:8" ht="15" hidden="1" thickBot="1">
      <c r="A25489" s="409">
        <v>202212</v>
      </c>
      <c r="B25489" s="410" t="s">
        <v>1775</v>
      </c>
      <c r="C25489" s="410" t="s">
        <v>1736</v>
      </c>
      <c r="D25489" s="411" t="s">
        <v>339</v>
      </c>
      <c r="E25489" s="412">
        <v>492</v>
      </c>
      <c r="F25489" s="413">
        <v>177.16</v>
      </c>
      <c r="G25489" s="414">
        <f t="shared" si="796"/>
        <v>2.777150598329194</v>
      </c>
      <c r="H25489" s="423">
        <f t="shared" si="797"/>
        <v>2.777150598329194</v>
      </c>
    </row>
    <row r="25490" spans="1:8" ht="15" hidden="1" thickBot="1">
      <c r="A25490" s="409">
        <v>202212</v>
      </c>
      <c r="B25490" s="410" t="s">
        <v>1776</v>
      </c>
      <c r="C25490" s="410" t="s">
        <v>1736</v>
      </c>
      <c r="D25490" s="411" t="s">
        <v>337</v>
      </c>
      <c r="E25490" s="412">
        <v>79533</v>
      </c>
      <c r="F25490" s="413">
        <v>177.16</v>
      </c>
      <c r="G25490" s="414">
        <f t="shared" si="796"/>
        <v>448.93316775795893</v>
      </c>
      <c r="H25490" s="423">
        <f t="shared" si="797"/>
        <v>2.2446658387897944</v>
      </c>
    </row>
    <row r="25491" spans="1:8" ht="15" hidden="1" thickBot="1">
      <c r="A25491" s="409">
        <v>202212</v>
      </c>
      <c r="B25491" s="410" t="s">
        <v>1777</v>
      </c>
      <c r="C25491" s="410" t="s">
        <v>1736</v>
      </c>
      <c r="D25491" s="411" t="s">
        <v>337</v>
      </c>
      <c r="E25491" s="412">
        <v>87392</v>
      </c>
      <c r="F25491" s="413">
        <v>177.16</v>
      </c>
      <c r="G25491" s="414">
        <f t="shared" si="796"/>
        <v>493.29419733574173</v>
      </c>
      <c r="H25491" s="423">
        <f t="shared" si="797"/>
        <v>2.4664709866787087</v>
      </c>
    </row>
    <row r="25492" spans="1:8" ht="15" hidden="1" thickBot="1">
      <c r="A25492" s="409">
        <v>202212</v>
      </c>
      <c r="B25492" s="410" t="s">
        <v>1778</v>
      </c>
      <c r="C25492" s="410" t="s">
        <v>2704</v>
      </c>
      <c r="D25492" s="411" t="s">
        <v>339</v>
      </c>
      <c r="E25492" s="412">
        <v>437</v>
      </c>
      <c r="F25492" s="413">
        <v>177.16</v>
      </c>
      <c r="G25492" s="414">
        <f t="shared" si="796"/>
        <v>2.4666967712801986</v>
      </c>
      <c r="H25492" s="423">
        <f t="shared" si="797"/>
        <v>2.4666967712801986</v>
      </c>
    </row>
    <row r="25493" spans="1:8" ht="15" hidden="1" thickBot="1">
      <c r="A25493" s="409">
        <v>202212</v>
      </c>
      <c r="B25493" s="410" t="s">
        <v>1779</v>
      </c>
      <c r="C25493" s="410" t="s">
        <v>2705</v>
      </c>
      <c r="D25493" s="411" t="s">
        <v>339</v>
      </c>
      <c r="E25493" s="412">
        <v>398</v>
      </c>
      <c r="F25493" s="413">
        <v>177.16</v>
      </c>
      <c r="G25493" s="414">
        <f t="shared" si="796"/>
        <v>2.2465567848272747</v>
      </c>
      <c r="H25493" s="423">
        <f t="shared" si="797"/>
        <v>2.2465567848272747</v>
      </c>
    </row>
    <row r="25494" spans="1:8" ht="15" hidden="1" thickBot="1">
      <c r="A25494" s="409">
        <v>202212</v>
      </c>
      <c r="B25494" s="410" t="s">
        <v>1780</v>
      </c>
      <c r="C25494" s="410" t="s">
        <v>1736</v>
      </c>
      <c r="D25494" s="411" t="s">
        <v>337</v>
      </c>
      <c r="E25494" s="412">
        <v>109476</v>
      </c>
      <c r="F25494" s="413">
        <v>177.16</v>
      </c>
      <c r="G25494" s="414">
        <f t="shared" si="796"/>
        <v>617.9498758184692</v>
      </c>
      <c r="H25494" s="423">
        <f t="shared" si="797"/>
        <v>3.0897493790923458</v>
      </c>
    </row>
    <row r="25495" spans="1:8" ht="15" hidden="1" thickBot="1">
      <c r="A25495" s="409">
        <v>202212</v>
      </c>
      <c r="B25495" s="410" t="s">
        <v>1781</v>
      </c>
      <c r="C25495" s="410" t="s">
        <v>1736</v>
      </c>
      <c r="D25495" s="411" t="s">
        <v>339</v>
      </c>
      <c r="E25495" s="412">
        <v>547</v>
      </c>
      <c r="F25495" s="413">
        <v>177.16</v>
      </c>
      <c r="G25495" s="414">
        <f t="shared" si="796"/>
        <v>3.0876044253781894</v>
      </c>
      <c r="H25495" s="423">
        <f t="shared" si="797"/>
        <v>3.0876044253781894</v>
      </c>
    </row>
    <row r="25496" spans="1:8" ht="15" hidden="1" thickBot="1">
      <c r="A25496" s="409">
        <v>202212</v>
      </c>
      <c r="B25496" s="410" t="s">
        <v>1782</v>
      </c>
      <c r="C25496" s="410" t="s">
        <v>1736</v>
      </c>
      <c r="D25496" s="411" t="s">
        <v>337</v>
      </c>
      <c r="E25496" s="412">
        <v>55618</v>
      </c>
      <c r="F25496" s="413">
        <v>177.16</v>
      </c>
      <c r="G25496" s="414">
        <f t="shared" si="796"/>
        <v>313.94219914201852</v>
      </c>
      <c r="H25496" s="423">
        <f t="shared" si="797"/>
        <v>1.5697109957100925</v>
      </c>
    </row>
    <row r="25497" spans="1:8" ht="15" hidden="1" thickBot="1">
      <c r="A25497" s="409">
        <v>202212</v>
      </c>
      <c r="B25497" s="410" t="s">
        <v>1783</v>
      </c>
      <c r="C25497" s="410" t="s">
        <v>1736</v>
      </c>
      <c r="D25497" s="411" t="s">
        <v>337</v>
      </c>
      <c r="E25497" s="412">
        <v>80541</v>
      </c>
      <c r="F25497" s="413">
        <v>177.16</v>
      </c>
      <c r="G25497" s="414">
        <f t="shared" si="796"/>
        <v>454.62293971551139</v>
      </c>
      <c r="H25497" s="423">
        <f t="shared" si="797"/>
        <v>2.2731146985775568</v>
      </c>
    </row>
    <row r="25498" spans="1:8" ht="15" hidden="1" thickBot="1">
      <c r="A25498" s="409">
        <v>202212</v>
      </c>
      <c r="B25498" s="410" t="s">
        <v>1784</v>
      </c>
      <c r="C25498" s="410" t="s">
        <v>1736</v>
      </c>
      <c r="D25498" s="411" t="s">
        <v>337</v>
      </c>
      <c r="E25498" s="412">
        <v>86807</v>
      </c>
      <c r="F25498" s="413">
        <v>177.16</v>
      </c>
      <c r="G25498" s="414">
        <f t="shared" si="796"/>
        <v>489.99209753894786</v>
      </c>
      <c r="H25498" s="423">
        <f t="shared" si="797"/>
        <v>2.4499604876947392</v>
      </c>
    </row>
    <row r="25499" spans="1:8" ht="15" hidden="1" thickBot="1">
      <c r="A25499" s="409">
        <v>202212</v>
      </c>
      <c r="B25499" s="410" t="s">
        <v>1785</v>
      </c>
      <c r="C25499" s="410" t="s">
        <v>1736</v>
      </c>
      <c r="D25499" s="411" t="s">
        <v>337</v>
      </c>
      <c r="E25499" s="412">
        <v>81528</v>
      </c>
      <c r="F25499" s="413">
        <v>177.16</v>
      </c>
      <c r="G25499" s="414">
        <f t="shared" si="796"/>
        <v>460.19417475728159</v>
      </c>
      <c r="H25499" s="423">
        <f t="shared" si="797"/>
        <v>2.3009708737864081</v>
      </c>
    </row>
    <row r="25500" spans="1:8" ht="15" hidden="1" thickBot="1">
      <c r="A25500" s="409">
        <v>202212</v>
      </c>
      <c r="B25500" s="410" t="s">
        <v>1786</v>
      </c>
      <c r="C25500" s="410" t="s">
        <v>2706</v>
      </c>
      <c r="D25500" s="411" t="s">
        <v>339</v>
      </c>
      <c r="E25500" s="412">
        <v>403</v>
      </c>
      <c r="F25500" s="413">
        <v>177.16</v>
      </c>
      <c r="G25500" s="414">
        <f t="shared" si="796"/>
        <v>2.2747798600135472</v>
      </c>
      <c r="H25500" s="423">
        <f t="shared" si="797"/>
        <v>2.2747798600135472</v>
      </c>
    </row>
    <row r="25501" spans="1:8" ht="15" hidden="1" thickBot="1">
      <c r="A25501" s="409">
        <v>202212</v>
      </c>
      <c r="B25501" s="410" t="s">
        <v>1787</v>
      </c>
      <c r="C25501" s="410" t="s">
        <v>1736</v>
      </c>
      <c r="D25501" s="411" t="s">
        <v>337</v>
      </c>
      <c r="E25501" s="412">
        <v>81399</v>
      </c>
      <c r="F25501" s="413">
        <v>177.16</v>
      </c>
      <c r="G25501" s="414">
        <f t="shared" si="796"/>
        <v>459.46601941747576</v>
      </c>
      <c r="H25501" s="423">
        <f t="shared" si="797"/>
        <v>2.2973300970873787</v>
      </c>
    </row>
    <row r="25502" spans="1:8" ht="15" hidden="1" thickBot="1">
      <c r="A25502" s="409">
        <v>202212</v>
      </c>
      <c r="B25502" s="410" t="s">
        <v>1788</v>
      </c>
      <c r="C25502" s="410" t="s">
        <v>1736</v>
      </c>
      <c r="D25502" s="411" t="s">
        <v>337</v>
      </c>
      <c r="E25502" s="412">
        <v>47425</v>
      </c>
      <c r="F25502" s="413">
        <v>177.16</v>
      </c>
      <c r="G25502" s="414">
        <f t="shared" si="796"/>
        <v>267.69586814179274</v>
      </c>
      <c r="H25502" s="423">
        <f t="shared" si="797"/>
        <v>1.3384793407089637</v>
      </c>
    </row>
    <row r="25503" spans="1:8" ht="15" hidden="1" thickBot="1">
      <c r="A25503" s="409">
        <v>202212</v>
      </c>
      <c r="B25503" s="410" t="s">
        <v>1789</v>
      </c>
      <c r="C25503" s="410" t="s">
        <v>1736</v>
      </c>
      <c r="D25503" s="411" t="s">
        <v>337</v>
      </c>
      <c r="E25503" s="412">
        <v>71419</v>
      </c>
      <c r="F25503" s="413">
        <v>177.16</v>
      </c>
      <c r="G25503" s="414">
        <f t="shared" si="796"/>
        <v>403.13276134567622</v>
      </c>
      <c r="H25503" s="423">
        <f t="shared" si="797"/>
        <v>2.015663806728381</v>
      </c>
    </row>
    <row r="25504" spans="1:8" ht="15" hidden="1" thickBot="1">
      <c r="A25504" s="409">
        <v>202212</v>
      </c>
      <c r="B25504" s="410" t="s">
        <v>1790</v>
      </c>
      <c r="C25504" s="410" t="s">
        <v>1736</v>
      </c>
      <c r="D25504" s="411" t="s">
        <v>339</v>
      </c>
      <c r="E25504" s="412">
        <v>357</v>
      </c>
      <c r="F25504" s="413">
        <v>177.16</v>
      </c>
      <c r="G25504" s="414">
        <f t="shared" si="796"/>
        <v>2.015127568299842</v>
      </c>
      <c r="H25504" s="423">
        <f t="shared" si="797"/>
        <v>2.015127568299842</v>
      </c>
    </row>
    <row r="25505" spans="1:8" ht="15" hidden="1" thickBot="1">
      <c r="A25505" s="409">
        <v>202212</v>
      </c>
      <c r="B25505" s="410" t="s">
        <v>1791</v>
      </c>
      <c r="C25505" s="410" t="s">
        <v>1736</v>
      </c>
      <c r="D25505" s="411" t="s">
        <v>337</v>
      </c>
      <c r="E25505" s="412">
        <v>87024</v>
      </c>
      <c r="F25505" s="413">
        <v>177.16</v>
      </c>
      <c r="G25505" s="414">
        <f t="shared" si="796"/>
        <v>491.21697900203208</v>
      </c>
      <c r="H25505" s="423">
        <f t="shared" si="797"/>
        <v>2.4560848950101604</v>
      </c>
    </row>
    <row r="25506" spans="1:8" ht="15" hidden="1" thickBot="1">
      <c r="A25506" s="409">
        <v>202212</v>
      </c>
      <c r="B25506" s="410" t="s">
        <v>1792</v>
      </c>
      <c r="C25506" s="410" t="s">
        <v>2707</v>
      </c>
      <c r="D25506" s="411" t="s">
        <v>339</v>
      </c>
      <c r="E25506" s="412">
        <v>435</v>
      </c>
      <c r="F25506" s="413">
        <v>177.16</v>
      </c>
      <c r="G25506" s="414">
        <f t="shared" si="796"/>
        <v>2.4554075412056897</v>
      </c>
      <c r="H25506" s="423">
        <f t="shared" si="797"/>
        <v>2.4554075412056897</v>
      </c>
    </row>
    <row r="25507" spans="1:8" ht="15" hidden="1" thickBot="1">
      <c r="A25507" s="409">
        <v>202212</v>
      </c>
      <c r="B25507" s="410" t="s">
        <v>1793</v>
      </c>
      <c r="C25507" s="410" t="s">
        <v>1736</v>
      </c>
      <c r="D25507" s="411" t="s">
        <v>337</v>
      </c>
      <c r="E25507" s="412">
        <v>82129</v>
      </c>
      <c r="F25507" s="413">
        <v>177.16</v>
      </c>
      <c r="G25507" s="414">
        <f t="shared" si="796"/>
        <v>463.58658839467148</v>
      </c>
      <c r="H25507" s="423">
        <f t="shared" si="797"/>
        <v>2.3179329419733574</v>
      </c>
    </row>
    <row r="25508" spans="1:8" ht="15" hidden="1" thickBot="1">
      <c r="A25508" s="409">
        <v>202212</v>
      </c>
      <c r="B25508" s="410" t="s">
        <v>1794</v>
      </c>
      <c r="C25508" s="410" t="s">
        <v>1736</v>
      </c>
      <c r="D25508" s="411" t="s">
        <v>339</v>
      </c>
      <c r="E25508" s="412">
        <v>411</v>
      </c>
      <c r="F25508" s="413">
        <v>177.16</v>
      </c>
      <c r="G25508" s="414">
        <f t="shared" si="796"/>
        <v>2.3199367803115827</v>
      </c>
      <c r="H25508" s="423">
        <f t="shared" si="797"/>
        <v>2.3199367803115827</v>
      </c>
    </row>
    <row r="25509" spans="1:8" ht="15" hidden="1" thickBot="1">
      <c r="A25509" s="409">
        <v>202212</v>
      </c>
      <c r="B25509" s="410" t="s">
        <v>1795</v>
      </c>
      <c r="C25509" s="410" t="s">
        <v>1736</v>
      </c>
      <c r="D25509" s="411" t="s">
        <v>337</v>
      </c>
      <c r="E25509" s="412">
        <v>18315</v>
      </c>
      <c r="F25509" s="413">
        <v>177.16</v>
      </c>
      <c r="G25509" s="414">
        <f t="shared" si="796"/>
        <v>103.38112440731543</v>
      </c>
      <c r="H25509" s="423">
        <f t="shared" si="797"/>
        <v>0.51690562203657708</v>
      </c>
    </row>
    <row r="25510" spans="1:8" ht="15" hidden="1" thickBot="1">
      <c r="A25510" s="409">
        <v>202212</v>
      </c>
      <c r="B25510" s="410" t="s">
        <v>1796</v>
      </c>
      <c r="C25510" s="410" t="s">
        <v>1736</v>
      </c>
      <c r="D25510" s="411" t="s">
        <v>339</v>
      </c>
      <c r="E25510" s="412">
        <v>91.56</v>
      </c>
      <c r="F25510" s="413">
        <v>177.16</v>
      </c>
      <c r="G25510" s="414">
        <f t="shared" si="796"/>
        <v>0.51682095281101836</v>
      </c>
      <c r="H25510" s="423">
        <f t="shared" si="797"/>
        <v>0.51682095281101836</v>
      </c>
    </row>
    <row r="25511" spans="1:8" ht="15" hidden="1" thickBot="1">
      <c r="A25511" s="409">
        <v>202212</v>
      </c>
      <c r="B25511" s="410" t="s">
        <v>1797</v>
      </c>
      <c r="C25511" s="410" t="s">
        <v>1736</v>
      </c>
      <c r="D25511" s="411" t="s">
        <v>337</v>
      </c>
      <c r="E25511" s="412">
        <v>75125</v>
      </c>
      <c r="F25511" s="413">
        <v>177.16</v>
      </c>
      <c r="G25511" s="414">
        <f t="shared" si="796"/>
        <v>424.05170467374126</v>
      </c>
      <c r="H25511" s="423">
        <f t="shared" si="797"/>
        <v>2.1202585233687063</v>
      </c>
    </row>
    <row r="25512" spans="1:8" ht="15" hidden="1" thickBot="1">
      <c r="A25512" s="409">
        <v>202212</v>
      </c>
      <c r="B25512" s="410" t="s">
        <v>1798</v>
      </c>
      <c r="C25512" s="410" t="s">
        <v>1736</v>
      </c>
      <c r="D25512" s="411" t="s">
        <v>339</v>
      </c>
      <c r="E25512" s="412">
        <v>376</v>
      </c>
      <c r="F25512" s="413">
        <v>177.16</v>
      </c>
      <c r="G25512" s="414">
        <f t="shared" si="796"/>
        <v>2.1223752540076766</v>
      </c>
      <c r="H25512" s="423">
        <f t="shared" si="797"/>
        <v>2.1223752540076766</v>
      </c>
    </row>
    <row r="25513" spans="1:8" ht="15" hidden="1" thickBot="1">
      <c r="A25513" s="409">
        <v>202212</v>
      </c>
      <c r="B25513" s="410" t="s">
        <v>1799</v>
      </c>
      <c r="C25513" s="410" t="s">
        <v>1736</v>
      </c>
      <c r="D25513" s="411" t="s">
        <v>337</v>
      </c>
      <c r="E25513" s="412">
        <v>154107</v>
      </c>
      <c r="F25513" s="413">
        <v>177.16</v>
      </c>
      <c r="G25513" s="414">
        <f t="shared" si="796"/>
        <v>869.87468954617293</v>
      </c>
      <c r="H25513" s="423">
        <f t="shared" si="797"/>
        <v>4.3493734477308648</v>
      </c>
    </row>
    <row r="25514" spans="1:8" ht="15" hidden="1" thickBot="1">
      <c r="A25514" s="409">
        <v>202212</v>
      </c>
      <c r="B25514" s="410" t="s">
        <v>1800</v>
      </c>
      <c r="C25514" s="410" t="s">
        <v>1736</v>
      </c>
      <c r="D25514" s="411" t="s">
        <v>339</v>
      </c>
      <c r="E25514" s="412">
        <v>771</v>
      </c>
      <c r="F25514" s="413">
        <v>177.16</v>
      </c>
      <c r="G25514" s="414">
        <f t="shared" si="796"/>
        <v>4.3519981937231877</v>
      </c>
      <c r="H25514" s="423">
        <f t="shared" si="797"/>
        <v>4.3519981937231877</v>
      </c>
    </row>
    <row r="25515" spans="1:8" ht="15" hidden="1" thickBot="1">
      <c r="A25515" s="409">
        <v>202212</v>
      </c>
      <c r="B25515" s="410" t="s">
        <v>1801</v>
      </c>
      <c r="C25515" s="410" t="s">
        <v>1736</v>
      </c>
      <c r="D25515" s="411" t="s">
        <v>337</v>
      </c>
      <c r="E25515" s="412">
        <v>89612</v>
      </c>
      <c r="F25515" s="413">
        <v>177.16</v>
      </c>
      <c r="G25515" s="414">
        <f t="shared" si="796"/>
        <v>505.82524271844659</v>
      </c>
      <c r="H25515" s="423">
        <f t="shared" si="797"/>
        <v>2.529126213592233</v>
      </c>
    </row>
    <row r="25516" spans="1:8" ht="15" hidden="1" thickBot="1">
      <c r="A25516" s="409">
        <v>202212</v>
      </c>
      <c r="B25516" s="410" t="s">
        <v>1802</v>
      </c>
      <c r="C25516" s="410" t="s">
        <v>1736</v>
      </c>
      <c r="D25516" s="411" t="s">
        <v>337</v>
      </c>
      <c r="E25516" s="412">
        <v>173648</v>
      </c>
      <c r="F25516" s="413">
        <v>177.16</v>
      </c>
      <c r="G25516" s="414">
        <f t="shared" si="796"/>
        <v>980.17611198916234</v>
      </c>
      <c r="H25516" s="423">
        <f t="shared" si="797"/>
        <v>4.9008805599458114</v>
      </c>
    </row>
    <row r="25517" spans="1:8" ht="15" hidden="1" thickBot="1">
      <c r="A25517" s="409">
        <v>202212</v>
      </c>
      <c r="B25517" s="410" t="s">
        <v>1803</v>
      </c>
      <c r="C25517" s="410" t="s">
        <v>1736</v>
      </c>
      <c r="D25517" s="411" t="s">
        <v>337</v>
      </c>
      <c r="E25517" s="412">
        <v>67791</v>
      </c>
      <c r="F25517" s="413">
        <v>177.16</v>
      </c>
      <c r="G25517" s="414">
        <f t="shared" si="796"/>
        <v>382.65409799051707</v>
      </c>
      <c r="H25517" s="423">
        <f t="shared" si="797"/>
        <v>1.9132704899525854</v>
      </c>
    </row>
    <row r="25518" spans="1:8" ht="15" hidden="1" thickBot="1">
      <c r="A25518" s="409">
        <v>202212</v>
      </c>
      <c r="B25518" s="410" t="s">
        <v>1804</v>
      </c>
      <c r="C25518" s="410" t="s">
        <v>1736</v>
      </c>
      <c r="D25518" s="411" t="s">
        <v>337</v>
      </c>
      <c r="E25518" s="412">
        <v>77370</v>
      </c>
      <c r="F25518" s="413">
        <v>177.16</v>
      </c>
      <c r="G25518" s="414">
        <f t="shared" si="796"/>
        <v>436.72386543237752</v>
      </c>
      <c r="H25518" s="423">
        <f t="shared" si="797"/>
        <v>2.1836193271618876</v>
      </c>
    </row>
    <row r="25519" spans="1:8" ht="15" hidden="1" thickBot="1">
      <c r="A25519" s="409">
        <v>202212</v>
      </c>
      <c r="B25519" s="410" t="s">
        <v>1805</v>
      </c>
      <c r="C25519" s="410" t="s">
        <v>1736</v>
      </c>
      <c r="D25519" s="411" t="s">
        <v>339</v>
      </c>
      <c r="E25519" s="412">
        <v>387</v>
      </c>
      <c r="F25519" s="413">
        <v>177.16</v>
      </c>
      <c r="G25519" s="414">
        <f t="shared" si="796"/>
        <v>2.1844660194174756</v>
      </c>
      <c r="H25519" s="423">
        <f t="shared" si="797"/>
        <v>2.1844660194174756</v>
      </c>
    </row>
    <row r="25520" spans="1:8" ht="15" hidden="1" thickBot="1">
      <c r="A25520" s="409">
        <v>202212</v>
      </c>
      <c r="B25520" s="410" t="s">
        <v>1806</v>
      </c>
      <c r="C25520" s="410" t="s">
        <v>2708</v>
      </c>
      <c r="D25520" s="411" t="s">
        <v>339</v>
      </c>
      <c r="E25520" s="412">
        <v>339</v>
      </c>
      <c r="F25520" s="413">
        <v>177.16</v>
      </c>
      <c r="G25520" s="414">
        <f t="shared" si="796"/>
        <v>1.9135244976292618</v>
      </c>
      <c r="H25520" s="423">
        <f t="shared" si="797"/>
        <v>1.9135244976292618</v>
      </c>
    </row>
    <row r="25521" spans="1:8" ht="15" hidden="1" thickBot="1">
      <c r="A25521" s="409">
        <v>202212</v>
      </c>
      <c r="B25521" s="410" t="s">
        <v>1807</v>
      </c>
      <c r="C25521" s="410" t="s">
        <v>1736</v>
      </c>
      <c r="D25521" s="411" t="s">
        <v>337</v>
      </c>
      <c r="E25521" s="412">
        <v>47321</v>
      </c>
      <c r="F25521" s="413">
        <v>177.16</v>
      </c>
      <c r="G25521" s="414">
        <f t="shared" si="796"/>
        <v>267.10882817791827</v>
      </c>
      <c r="H25521" s="423">
        <f t="shared" si="797"/>
        <v>1.3355441408895914</v>
      </c>
    </row>
    <row r="25522" spans="1:8" ht="15" hidden="1" thickBot="1">
      <c r="A25522" s="409">
        <v>202212</v>
      </c>
      <c r="B25522" s="410" t="s">
        <v>1808</v>
      </c>
      <c r="C25522" s="410" t="s">
        <v>1736</v>
      </c>
      <c r="D25522" s="411" t="s">
        <v>339</v>
      </c>
      <c r="E25522" s="412">
        <v>236</v>
      </c>
      <c r="F25522" s="413">
        <v>177.16</v>
      </c>
      <c r="G25522" s="414">
        <f t="shared" si="796"/>
        <v>1.3321291487920524</v>
      </c>
      <c r="H25522" s="423">
        <f t="shared" si="797"/>
        <v>1.3321291487920524</v>
      </c>
    </row>
    <row r="25523" spans="1:8" ht="15" hidden="1" thickBot="1">
      <c r="A25523" s="409">
        <v>202212</v>
      </c>
      <c r="B25523" s="410" t="s">
        <v>1809</v>
      </c>
      <c r="C25523" s="410" t="s">
        <v>1736</v>
      </c>
      <c r="D25523" s="411" t="s">
        <v>337</v>
      </c>
      <c r="E25523" s="412">
        <v>77370</v>
      </c>
      <c r="F25523" s="413">
        <v>177.16</v>
      </c>
      <c r="G25523" s="414">
        <f t="shared" si="796"/>
        <v>436.72386543237752</v>
      </c>
      <c r="H25523" s="423">
        <f t="shared" si="797"/>
        <v>2.1836193271618876</v>
      </c>
    </row>
    <row r="25524" spans="1:8" ht="15" hidden="1" thickBot="1">
      <c r="A25524" s="409">
        <v>202212</v>
      </c>
      <c r="B25524" s="410" t="s">
        <v>1810</v>
      </c>
      <c r="C25524" s="410" t="s">
        <v>2709</v>
      </c>
      <c r="D25524" s="411" t="s">
        <v>337</v>
      </c>
      <c r="E25524" s="412">
        <v>67791</v>
      </c>
      <c r="F25524" s="413">
        <v>177.16</v>
      </c>
      <c r="G25524" s="414">
        <f t="shared" si="796"/>
        <v>382.65409799051707</v>
      </c>
      <c r="H25524" s="423">
        <f t="shared" si="797"/>
        <v>1.9132704899525854</v>
      </c>
    </row>
    <row r="25525" spans="1:8" ht="15" hidden="1" thickBot="1">
      <c r="A25525" s="409">
        <v>202212</v>
      </c>
      <c r="B25525" s="410" t="s">
        <v>1811</v>
      </c>
      <c r="C25525" s="410" t="s">
        <v>2710</v>
      </c>
      <c r="D25525" s="411" t="s">
        <v>339</v>
      </c>
      <c r="E25525" s="412">
        <v>339</v>
      </c>
      <c r="F25525" s="413">
        <v>177.16</v>
      </c>
      <c r="G25525" s="414">
        <f t="shared" si="796"/>
        <v>1.9135244976292618</v>
      </c>
      <c r="H25525" s="423">
        <f t="shared" si="797"/>
        <v>1.9135244976292618</v>
      </c>
    </row>
    <row r="25526" spans="1:8" ht="15" hidden="1" thickBot="1">
      <c r="A25526" s="409">
        <v>202212</v>
      </c>
      <c r="B25526" s="410" t="s">
        <v>1812</v>
      </c>
      <c r="C25526" s="410" t="s">
        <v>1736</v>
      </c>
      <c r="D25526" s="411" t="s">
        <v>337</v>
      </c>
      <c r="E25526" s="412">
        <v>103065</v>
      </c>
      <c r="F25526" s="413">
        <v>177.16</v>
      </c>
      <c r="G25526" s="414">
        <f t="shared" si="796"/>
        <v>581.76224881463088</v>
      </c>
      <c r="H25526" s="423">
        <f t="shared" si="797"/>
        <v>2.9088112440731546</v>
      </c>
    </row>
    <row r="25527" spans="1:8" ht="15" hidden="1" thickBot="1">
      <c r="A25527" s="409">
        <v>202212</v>
      </c>
      <c r="B25527" s="410" t="s">
        <v>1813</v>
      </c>
      <c r="C25527" s="410" t="s">
        <v>1736</v>
      </c>
      <c r="D25527" s="411" t="s">
        <v>339</v>
      </c>
      <c r="E25527" s="412">
        <v>515</v>
      </c>
      <c r="F25527" s="413">
        <v>177.16</v>
      </c>
      <c r="G25527" s="414">
        <f t="shared" si="796"/>
        <v>2.9069767441860463</v>
      </c>
      <c r="H25527" s="423">
        <f t="shared" si="797"/>
        <v>2.9069767441860463</v>
      </c>
    </row>
    <row r="25528" spans="1:8" ht="15" hidden="1" thickBot="1">
      <c r="A25528" s="409">
        <v>202212</v>
      </c>
      <c r="B25528" s="410" t="s">
        <v>1814</v>
      </c>
      <c r="C25528" s="410" t="s">
        <v>1736</v>
      </c>
      <c r="D25528" s="411" t="s">
        <v>337</v>
      </c>
      <c r="E25528" s="412">
        <v>146221</v>
      </c>
      <c r="F25528" s="413">
        <v>177.16</v>
      </c>
      <c r="G25528" s="414">
        <f t="shared" si="796"/>
        <v>825.36125536238433</v>
      </c>
      <c r="H25528" s="423">
        <f t="shared" si="797"/>
        <v>4.126806276811922</v>
      </c>
    </row>
    <row r="25529" spans="1:8" ht="15" hidden="1" thickBot="1">
      <c r="A25529" s="409">
        <v>202212</v>
      </c>
      <c r="B25529" s="410" t="s">
        <v>1815</v>
      </c>
      <c r="C25529" s="410" t="s">
        <v>1736</v>
      </c>
      <c r="D25529" s="411" t="s">
        <v>339</v>
      </c>
      <c r="E25529" s="412">
        <v>731</v>
      </c>
      <c r="F25529" s="413">
        <v>177.16</v>
      </c>
      <c r="G25529" s="414">
        <f t="shared" si="796"/>
        <v>4.1262135922330101</v>
      </c>
      <c r="H25529" s="423">
        <f t="shared" si="797"/>
        <v>4.1262135922330101</v>
      </c>
    </row>
    <row r="25530" spans="1:8" ht="15" hidden="1" thickBot="1">
      <c r="A25530" s="409">
        <v>202212</v>
      </c>
      <c r="B25530" s="410" t="s">
        <v>1816</v>
      </c>
      <c r="C25530" s="410" t="s">
        <v>1736</v>
      </c>
      <c r="D25530" s="411" t="s">
        <v>337</v>
      </c>
      <c r="E25530" s="412">
        <v>55899</v>
      </c>
      <c r="F25530" s="413">
        <v>177.16</v>
      </c>
      <c r="G25530" s="414">
        <f t="shared" si="796"/>
        <v>315.52833596748701</v>
      </c>
      <c r="H25530" s="423">
        <f t="shared" si="797"/>
        <v>1.5776416798374351</v>
      </c>
    </row>
    <row r="25531" spans="1:8" ht="15" hidden="1" thickBot="1">
      <c r="A25531" s="409">
        <v>202212</v>
      </c>
      <c r="B25531" s="410" t="s">
        <v>1817</v>
      </c>
      <c r="C25531" s="410" t="s">
        <v>1736</v>
      </c>
      <c r="D25531" s="411" t="s">
        <v>374</v>
      </c>
      <c r="E25531" s="412">
        <v>956.66</v>
      </c>
      <c r="F25531" s="413">
        <v>177.16</v>
      </c>
      <c r="G25531" s="414">
        <f t="shared" si="796"/>
        <v>5.3999774215398508</v>
      </c>
      <c r="H25531" s="423" t="str">
        <f t="shared" si="797"/>
        <v>VER</v>
      </c>
    </row>
    <row r="25532" spans="1:8" ht="15" hidden="1" thickBot="1">
      <c r="A25532" s="409">
        <v>202212</v>
      </c>
      <c r="B25532" s="410" t="s">
        <v>1818</v>
      </c>
      <c r="C25532" s="410" t="s">
        <v>1736</v>
      </c>
      <c r="D25532" s="411" t="s">
        <v>337</v>
      </c>
      <c r="E25532" s="412">
        <v>88219</v>
      </c>
      <c r="F25532" s="413">
        <v>177.16</v>
      </c>
      <c r="G25532" s="414">
        <f t="shared" si="796"/>
        <v>497.96229397155116</v>
      </c>
      <c r="H25532" s="423">
        <f t="shared" si="797"/>
        <v>2.4898114698577558</v>
      </c>
    </row>
    <row r="25533" spans="1:8" ht="15" hidden="1" thickBot="1">
      <c r="A25533" s="409">
        <v>202212</v>
      </c>
      <c r="B25533" s="410" t="s">
        <v>1819</v>
      </c>
      <c r="C25533" s="410" t="s">
        <v>2711</v>
      </c>
      <c r="D25533" s="411" t="s">
        <v>339</v>
      </c>
      <c r="E25533" s="412">
        <v>441</v>
      </c>
      <c r="F25533" s="413">
        <v>177.16</v>
      </c>
      <c r="G25533" s="414">
        <f t="shared" si="796"/>
        <v>2.4892752314292164</v>
      </c>
      <c r="H25533" s="423">
        <f t="shared" si="797"/>
        <v>2.4892752314292164</v>
      </c>
    </row>
    <row r="25534" spans="1:8" ht="15" hidden="1" thickBot="1">
      <c r="A25534" s="409">
        <v>202212</v>
      </c>
      <c r="B25534" s="410" t="s">
        <v>1820</v>
      </c>
      <c r="C25534" s="410" t="s">
        <v>1736</v>
      </c>
      <c r="D25534" s="411" t="s">
        <v>337</v>
      </c>
      <c r="E25534" s="412">
        <v>88219</v>
      </c>
      <c r="F25534" s="413">
        <v>177.16</v>
      </c>
      <c r="G25534" s="414">
        <f t="shared" si="796"/>
        <v>497.96229397155116</v>
      </c>
      <c r="H25534" s="423">
        <f t="shared" si="797"/>
        <v>2.4898114698577558</v>
      </c>
    </row>
    <row r="25535" spans="1:8" ht="15" hidden="1" thickBot="1">
      <c r="A25535" s="409">
        <v>202212</v>
      </c>
      <c r="B25535" s="410" t="s">
        <v>1821</v>
      </c>
      <c r="C25535" s="410" t="s">
        <v>1736</v>
      </c>
      <c r="D25535" s="411" t="s">
        <v>337</v>
      </c>
      <c r="E25535" s="412">
        <v>88219</v>
      </c>
      <c r="F25535" s="413">
        <v>177.16</v>
      </c>
      <c r="G25535" s="414">
        <f t="shared" si="796"/>
        <v>497.96229397155116</v>
      </c>
      <c r="H25535" s="423">
        <f t="shared" si="797"/>
        <v>2.4898114698577558</v>
      </c>
    </row>
    <row r="25536" spans="1:8" ht="15" hidden="1" thickBot="1">
      <c r="A25536" s="409">
        <v>202212</v>
      </c>
      <c r="B25536" s="410" t="s">
        <v>1822</v>
      </c>
      <c r="C25536" s="410" t="s">
        <v>1736</v>
      </c>
      <c r="D25536" s="411" t="s">
        <v>337</v>
      </c>
      <c r="E25536" s="412">
        <v>92562</v>
      </c>
      <c r="F25536" s="413">
        <v>177.16</v>
      </c>
      <c r="G25536" s="414">
        <f t="shared" si="796"/>
        <v>522.47685707834728</v>
      </c>
      <c r="H25536" s="423">
        <f t="shared" si="797"/>
        <v>2.6123842853917365</v>
      </c>
    </row>
    <row r="25537" spans="1:8" ht="15" hidden="1" thickBot="1">
      <c r="A25537" s="409">
        <v>202212</v>
      </c>
      <c r="B25537" s="410" t="s">
        <v>1823</v>
      </c>
      <c r="C25537" s="410" t="s">
        <v>2712</v>
      </c>
      <c r="D25537" s="411" t="s">
        <v>339</v>
      </c>
      <c r="E25537" s="412">
        <v>463</v>
      </c>
      <c r="F25537" s="413">
        <v>177.16</v>
      </c>
      <c r="G25537" s="414">
        <f t="shared" si="796"/>
        <v>2.6134567622488145</v>
      </c>
      <c r="H25537" s="423">
        <f t="shared" si="797"/>
        <v>2.6134567622488145</v>
      </c>
    </row>
    <row r="25538" spans="1:8" ht="15" hidden="1" thickBot="1">
      <c r="A25538" s="409">
        <v>202212</v>
      </c>
      <c r="B25538" s="410" t="s">
        <v>1824</v>
      </c>
      <c r="C25538" s="410" t="s">
        <v>1736</v>
      </c>
      <c r="D25538" s="411" t="s">
        <v>337</v>
      </c>
      <c r="E25538" s="412">
        <v>64341.56</v>
      </c>
      <c r="F25538" s="413">
        <v>177.16</v>
      </c>
      <c r="G25538" s="414">
        <f t="shared" ref="G25538:G25601" si="798">+E25538/F25538</f>
        <v>363.18333709641001</v>
      </c>
      <c r="H25538" s="423">
        <f t="shared" ref="H25538:H25601" si="799">IF(D25538="TB",G25538/200,IF(D25538="LT",G25538,"VER"))</f>
        <v>1.8159166854820501</v>
      </c>
    </row>
    <row r="25539" spans="1:8" ht="15" hidden="1" thickBot="1">
      <c r="A25539" s="409">
        <v>202212</v>
      </c>
      <c r="B25539" s="410" t="s">
        <v>1825</v>
      </c>
      <c r="C25539" s="410" t="s">
        <v>2704</v>
      </c>
      <c r="D25539" s="411" t="s">
        <v>339</v>
      </c>
      <c r="E25539" s="412">
        <v>322</v>
      </c>
      <c r="F25539" s="413">
        <v>177.16</v>
      </c>
      <c r="G25539" s="414">
        <f t="shared" si="798"/>
        <v>1.8175660419959359</v>
      </c>
      <c r="H25539" s="423">
        <f t="shared" si="799"/>
        <v>1.8175660419959359</v>
      </c>
    </row>
    <row r="25540" spans="1:8" ht="15" hidden="1" thickBot="1">
      <c r="A25540" s="409">
        <v>202212</v>
      </c>
      <c r="B25540" s="410" t="s">
        <v>1826</v>
      </c>
      <c r="C25540" s="410" t="s">
        <v>1736</v>
      </c>
      <c r="D25540" s="411" t="s">
        <v>337</v>
      </c>
      <c r="E25540" s="412">
        <v>93085</v>
      </c>
      <c r="F25540" s="413">
        <v>177.16</v>
      </c>
      <c r="G25540" s="414">
        <f t="shared" si="798"/>
        <v>525.42899074283139</v>
      </c>
      <c r="H25540" s="423">
        <f t="shared" si="799"/>
        <v>2.6271449537141569</v>
      </c>
    </row>
    <row r="25541" spans="1:8" ht="15" hidden="1" thickBot="1">
      <c r="A25541" s="409">
        <v>202212</v>
      </c>
      <c r="B25541" s="410" t="s">
        <v>1827</v>
      </c>
      <c r="C25541" s="410" t="s">
        <v>1736</v>
      </c>
      <c r="D25541" s="411" t="s">
        <v>339</v>
      </c>
      <c r="E25541" s="412">
        <v>465</v>
      </c>
      <c r="F25541" s="413">
        <v>177.16</v>
      </c>
      <c r="G25541" s="414">
        <f t="shared" si="798"/>
        <v>2.6247459923233234</v>
      </c>
      <c r="H25541" s="423">
        <f t="shared" si="799"/>
        <v>2.6247459923233234</v>
      </c>
    </row>
    <row r="25542" spans="1:8" ht="15" hidden="1" thickBot="1">
      <c r="A25542" s="409">
        <v>202212</v>
      </c>
      <c r="B25542" s="410" t="s">
        <v>1828</v>
      </c>
      <c r="C25542" s="410" t="s">
        <v>1736</v>
      </c>
      <c r="D25542" s="411" t="s">
        <v>337</v>
      </c>
      <c r="E25542" s="412">
        <v>88219</v>
      </c>
      <c r="F25542" s="413">
        <v>177.16</v>
      </c>
      <c r="G25542" s="414">
        <f t="shared" si="798"/>
        <v>497.96229397155116</v>
      </c>
      <c r="H25542" s="423">
        <f t="shared" si="799"/>
        <v>2.4898114698577558</v>
      </c>
    </row>
    <row r="25543" spans="1:8" ht="15" hidden="1" thickBot="1">
      <c r="A25543" s="409">
        <v>202212</v>
      </c>
      <c r="B25543" s="410" t="s">
        <v>1829</v>
      </c>
      <c r="C25543" s="410" t="s">
        <v>1736</v>
      </c>
      <c r="D25543" s="411" t="s">
        <v>339</v>
      </c>
      <c r="E25543" s="412">
        <v>441</v>
      </c>
      <c r="F25543" s="413">
        <v>177.16</v>
      </c>
      <c r="G25543" s="414">
        <f t="shared" si="798"/>
        <v>2.4892752314292164</v>
      </c>
      <c r="H25543" s="423">
        <f t="shared" si="799"/>
        <v>2.4892752314292164</v>
      </c>
    </row>
    <row r="25544" spans="1:8" ht="15" hidden="1" thickBot="1">
      <c r="A25544" s="409">
        <v>202212</v>
      </c>
      <c r="B25544" s="410" t="s">
        <v>1830</v>
      </c>
      <c r="C25544" s="410" t="s">
        <v>1736</v>
      </c>
      <c r="D25544" s="411" t="s">
        <v>337</v>
      </c>
      <c r="E25544" s="412">
        <v>92563</v>
      </c>
      <c r="F25544" s="413">
        <v>177.16</v>
      </c>
      <c r="G25544" s="414">
        <f t="shared" si="798"/>
        <v>522.48250169338451</v>
      </c>
      <c r="H25544" s="423">
        <f t="shared" si="799"/>
        <v>2.6124125084669227</v>
      </c>
    </row>
    <row r="25545" spans="1:8" ht="15" hidden="1" thickBot="1">
      <c r="A25545" s="409">
        <v>202212</v>
      </c>
      <c r="B25545" s="410" t="s">
        <v>1831</v>
      </c>
      <c r="C25545" s="410" t="s">
        <v>2713</v>
      </c>
      <c r="D25545" s="411" t="s">
        <v>339</v>
      </c>
      <c r="E25545" s="412">
        <v>463</v>
      </c>
      <c r="F25545" s="413">
        <v>177.16</v>
      </c>
      <c r="G25545" s="414">
        <f t="shared" si="798"/>
        <v>2.6134567622488145</v>
      </c>
      <c r="H25545" s="423">
        <f t="shared" si="799"/>
        <v>2.6134567622488145</v>
      </c>
    </row>
    <row r="25546" spans="1:8" ht="15" hidden="1" thickBot="1">
      <c r="A25546" s="409">
        <v>202212</v>
      </c>
      <c r="B25546" s="410" t="s">
        <v>1832</v>
      </c>
      <c r="C25546" s="410" t="s">
        <v>1736</v>
      </c>
      <c r="D25546" s="411" t="s">
        <v>337</v>
      </c>
      <c r="E25546" s="412">
        <v>121968</v>
      </c>
      <c r="F25546" s="413">
        <v>177.16</v>
      </c>
      <c r="G25546" s="414">
        <f t="shared" si="798"/>
        <v>688.46240686385192</v>
      </c>
      <c r="H25546" s="423">
        <f t="shared" si="799"/>
        <v>3.4423120343192597</v>
      </c>
    </row>
    <row r="25547" spans="1:8" ht="15" hidden="1" thickBot="1">
      <c r="A25547" s="409">
        <v>202212</v>
      </c>
      <c r="B25547" s="410" t="s">
        <v>1833</v>
      </c>
      <c r="C25547" s="410" t="s">
        <v>1736</v>
      </c>
      <c r="D25547" s="411" t="s">
        <v>339</v>
      </c>
      <c r="E25547" s="412">
        <v>610</v>
      </c>
      <c r="F25547" s="413">
        <v>177.16</v>
      </c>
      <c r="G25547" s="414">
        <f t="shared" si="798"/>
        <v>3.4432151727252203</v>
      </c>
      <c r="H25547" s="423">
        <f t="shared" si="799"/>
        <v>3.4432151727252203</v>
      </c>
    </row>
    <row r="25548" spans="1:8" ht="15" hidden="1" thickBot="1">
      <c r="A25548" s="409">
        <v>202212</v>
      </c>
      <c r="B25548" s="410" t="s">
        <v>1834</v>
      </c>
      <c r="C25548" s="410" t="s">
        <v>1736</v>
      </c>
      <c r="D25548" s="411" t="s">
        <v>337</v>
      </c>
      <c r="E25548" s="412">
        <v>131607</v>
      </c>
      <c r="F25548" s="413">
        <v>177.16</v>
      </c>
      <c r="G25548" s="414">
        <f t="shared" si="798"/>
        <v>742.87085120794768</v>
      </c>
      <c r="H25548" s="423">
        <f t="shared" si="799"/>
        <v>3.7143542560397385</v>
      </c>
    </row>
    <row r="25549" spans="1:8" ht="15" hidden="1" thickBot="1">
      <c r="A25549" s="409">
        <v>202212</v>
      </c>
      <c r="B25549" s="410" t="s">
        <v>1835</v>
      </c>
      <c r="C25549" s="410" t="s">
        <v>2704</v>
      </c>
      <c r="D25549" s="411" t="s">
        <v>339</v>
      </c>
      <c r="E25549" s="412">
        <v>658</v>
      </c>
      <c r="F25549" s="413">
        <v>177.16</v>
      </c>
      <c r="G25549" s="414">
        <f t="shared" si="798"/>
        <v>3.7141566945134343</v>
      </c>
      <c r="H25549" s="423">
        <f t="shared" si="799"/>
        <v>3.7141566945134343</v>
      </c>
    </row>
    <row r="25550" spans="1:8" ht="15" hidden="1" thickBot="1">
      <c r="A25550" s="409">
        <v>202212</v>
      </c>
      <c r="B25550" s="410" t="s">
        <v>1836</v>
      </c>
      <c r="C25550" s="410" t="s">
        <v>1736</v>
      </c>
      <c r="D25550" s="411" t="s">
        <v>337</v>
      </c>
      <c r="E25550" s="412">
        <v>169192</v>
      </c>
      <c r="F25550" s="413">
        <v>177.16</v>
      </c>
      <c r="G25550" s="414">
        <f t="shared" si="798"/>
        <v>955.02370738315653</v>
      </c>
      <c r="H25550" s="423">
        <f t="shared" si="799"/>
        <v>4.7751185369157829</v>
      </c>
    </row>
    <row r="25551" spans="1:8" ht="15" hidden="1" thickBot="1">
      <c r="A25551" s="409">
        <v>202212</v>
      </c>
      <c r="B25551" s="410" t="s">
        <v>2783</v>
      </c>
      <c r="C25551" s="410" t="s">
        <v>2784</v>
      </c>
      <c r="D25551" s="411" t="s">
        <v>337</v>
      </c>
      <c r="E25551" s="412">
        <v>255300</v>
      </c>
      <c r="F25551" s="413">
        <v>177.16</v>
      </c>
      <c r="G25551" s="414">
        <f t="shared" si="798"/>
        <v>1441.0702190110635</v>
      </c>
      <c r="H25551" s="423">
        <f t="shared" si="799"/>
        <v>7.2053510950553177</v>
      </c>
    </row>
    <row r="25552" spans="1:8" ht="15" hidden="1" thickBot="1">
      <c r="A25552" s="409">
        <v>202212</v>
      </c>
      <c r="B25552" s="410" t="s">
        <v>2785</v>
      </c>
      <c r="C25552" s="410" t="s">
        <v>2786</v>
      </c>
      <c r="D25552" s="411" t="s">
        <v>339</v>
      </c>
      <c r="E25552" s="412">
        <v>1277</v>
      </c>
      <c r="F25552" s="413">
        <v>177.16</v>
      </c>
      <c r="G25552" s="414">
        <f t="shared" si="798"/>
        <v>7.2081734025739443</v>
      </c>
      <c r="H25552" s="423">
        <f t="shared" si="799"/>
        <v>7.2081734025739443</v>
      </c>
    </row>
    <row r="25553" spans="1:8" ht="15" hidden="1" thickBot="1">
      <c r="A25553" s="409">
        <v>202212</v>
      </c>
      <c r="B25553" s="410" t="s">
        <v>1837</v>
      </c>
      <c r="C25553" s="410" t="s">
        <v>1736</v>
      </c>
      <c r="D25553" s="411" t="s">
        <v>337</v>
      </c>
      <c r="E25553" s="412">
        <v>128974</v>
      </c>
      <c r="F25553" s="413">
        <v>177.16</v>
      </c>
      <c r="G25553" s="414">
        <f t="shared" si="798"/>
        <v>728.0085798148566</v>
      </c>
      <c r="H25553" s="423">
        <f t="shared" si="799"/>
        <v>3.6400428990742828</v>
      </c>
    </row>
    <row r="25554" spans="1:8" ht="15" hidden="1" thickBot="1">
      <c r="A25554" s="409">
        <v>202212</v>
      </c>
      <c r="B25554" s="410" t="s">
        <v>1838</v>
      </c>
      <c r="C25554" s="410" t="s">
        <v>2714</v>
      </c>
      <c r="D25554" s="411" t="s">
        <v>339</v>
      </c>
      <c r="E25554" s="412">
        <v>645</v>
      </c>
      <c r="F25554" s="413">
        <v>177.16</v>
      </c>
      <c r="G25554" s="414">
        <f t="shared" si="798"/>
        <v>3.6407766990291264</v>
      </c>
      <c r="H25554" s="423">
        <f t="shared" si="799"/>
        <v>3.6407766990291264</v>
      </c>
    </row>
    <row r="25555" spans="1:8" ht="15" hidden="1" thickBot="1">
      <c r="A25555" s="409">
        <v>202212</v>
      </c>
      <c r="B25555" s="410" t="s">
        <v>1839</v>
      </c>
      <c r="C25555" s="410" t="s">
        <v>1736</v>
      </c>
      <c r="D25555" s="411" t="s">
        <v>337</v>
      </c>
      <c r="E25555" s="412">
        <v>490560</v>
      </c>
      <c r="F25555" s="413">
        <v>177.16</v>
      </c>
      <c r="G25555" s="414">
        <f t="shared" si="798"/>
        <v>2769.0223526755476</v>
      </c>
      <c r="H25555" s="423">
        <f t="shared" si="799"/>
        <v>13.845111763377737</v>
      </c>
    </row>
    <row r="25556" spans="1:8" ht="15" hidden="1" thickBot="1">
      <c r="A25556" s="409">
        <v>202212</v>
      </c>
      <c r="B25556" s="410" t="s">
        <v>2787</v>
      </c>
      <c r="C25556" s="410" t="s">
        <v>2788</v>
      </c>
      <c r="D25556" s="411" t="s">
        <v>339</v>
      </c>
      <c r="E25556" s="412">
        <v>2453</v>
      </c>
      <c r="F25556" s="413">
        <v>177.16</v>
      </c>
      <c r="G25556" s="414">
        <f t="shared" si="798"/>
        <v>13.846240686385189</v>
      </c>
      <c r="H25556" s="423">
        <f t="shared" si="799"/>
        <v>13.846240686385189</v>
      </c>
    </row>
    <row r="25557" spans="1:8" ht="15" hidden="1" thickBot="1">
      <c r="A25557" s="409">
        <v>202212</v>
      </c>
      <c r="B25557" s="410" t="s">
        <v>1840</v>
      </c>
      <c r="C25557" s="410" t="s">
        <v>1736</v>
      </c>
      <c r="D25557" s="411" t="s">
        <v>337</v>
      </c>
      <c r="E25557" s="412">
        <v>124798</v>
      </c>
      <c r="F25557" s="413">
        <v>177.16</v>
      </c>
      <c r="G25557" s="414">
        <f t="shared" si="798"/>
        <v>704.436667419282</v>
      </c>
      <c r="H25557" s="423">
        <f t="shared" si="799"/>
        <v>3.52218333709641</v>
      </c>
    </row>
    <row r="25558" spans="1:8" ht="15" hidden="1" thickBot="1">
      <c r="A25558" s="409">
        <v>202212</v>
      </c>
      <c r="B25558" s="410" t="s">
        <v>1841</v>
      </c>
      <c r="C25558" s="410" t="s">
        <v>1736</v>
      </c>
      <c r="D25558" s="411" t="s">
        <v>337</v>
      </c>
      <c r="E25558" s="412">
        <v>72033</v>
      </c>
      <c r="F25558" s="413">
        <v>177.16</v>
      </c>
      <c r="G25558" s="414">
        <f t="shared" si="798"/>
        <v>406.59855497855045</v>
      </c>
      <c r="H25558" s="423">
        <f t="shared" si="799"/>
        <v>2.0329927748927523</v>
      </c>
    </row>
    <row r="25559" spans="1:8" ht="15" hidden="1" thickBot="1">
      <c r="A25559" s="409">
        <v>202212</v>
      </c>
      <c r="B25559" s="410" t="s">
        <v>1842</v>
      </c>
      <c r="C25559" s="410" t="s">
        <v>1736</v>
      </c>
      <c r="D25559" s="411" t="s">
        <v>339</v>
      </c>
      <c r="E25559" s="412">
        <v>360</v>
      </c>
      <c r="F25559" s="413">
        <v>177.16</v>
      </c>
      <c r="G25559" s="414">
        <f t="shared" si="798"/>
        <v>2.0320614134116055</v>
      </c>
      <c r="H25559" s="423">
        <f t="shared" si="799"/>
        <v>2.0320614134116055</v>
      </c>
    </row>
    <row r="25560" spans="1:8" ht="15" hidden="1" thickBot="1">
      <c r="A25560" s="409">
        <v>202212</v>
      </c>
      <c r="B25560" s="410" t="s">
        <v>1843</v>
      </c>
      <c r="C25560" s="410" t="s">
        <v>2715</v>
      </c>
      <c r="D25560" s="411" t="s">
        <v>337</v>
      </c>
      <c r="E25560" s="412">
        <v>96725</v>
      </c>
      <c r="F25560" s="413">
        <v>177.16</v>
      </c>
      <c r="G25560" s="414">
        <f t="shared" si="798"/>
        <v>545.97538947843759</v>
      </c>
      <c r="H25560" s="423">
        <f t="shared" si="799"/>
        <v>2.7298769473921878</v>
      </c>
    </row>
    <row r="25561" spans="1:8" ht="15" hidden="1" thickBot="1">
      <c r="A25561" s="409">
        <v>202212</v>
      </c>
      <c r="B25561" s="410" t="s">
        <v>1844</v>
      </c>
      <c r="C25561" s="410" t="s">
        <v>1736</v>
      </c>
      <c r="D25561" s="411" t="s">
        <v>339</v>
      </c>
      <c r="E25561" s="412">
        <v>484</v>
      </c>
      <c r="F25561" s="413">
        <v>177.16</v>
      </c>
      <c r="G25561" s="414">
        <f t="shared" si="798"/>
        <v>2.7319936780311584</v>
      </c>
      <c r="H25561" s="423">
        <f t="shared" si="799"/>
        <v>2.7319936780311584</v>
      </c>
    </row>
    <row r="25562" spans="1:8" ht="15" hidden="1" thickBot="1">
      <c r="A25562" s="409">
        <v>202212</v>
      </c>
      <c r="B25562" s="410" t="s">
        <v>1845</v>
      </c>
      <c r="C25562" s="410" t="s">
        <v>1736</v>
      </c>
      <c r="D25562" s="411" t="s">
        <v>337</v>
      </c>
      <c r="E25562" s="412">
        <v>78627</v>
      </c>
      <c r="F25562" s="413">
        <v>177.16</v>
      </c>
      <c r="G25562" s="414">
        <f t="shared" si="798"/>
        <v>443.81914653420637</v>
      </c>
      <c r="H25562" s="423">
        <f t="shared" si="799"/>
        <v>2.2190957326710317</v>
      </c>
    </row>
    <row r="25563" spans="1:8" ht="15" hidden="1" thickBot="1">
      <c r="A25563" s="409">
        <v>202212</v>
      </c>
      <c r="B25563" s="410" t="s">
        <v>1846</v>
      </c>
      <c r="C25563" s="410" t="s">
        <v>1736</v>
      </c>
      <c r="D25563" s="411" t="s">
        <v>339</v>
      </c>
      <c r="E25563" s="412">
        <v>393</v>
      </c>
      <c r="F25563" s="413">
        <v>177.16</v>
      </c>
      <c r="G25563" s="414">
        <f t="shared" si="798"/>
        <v>2.2183337096410027</v>
      </c>
      <c r="H25563" s="423">
        <f t="shared" si="799"/>
        <v>2.2183337096410027</v>
      </c>
    </row>
    <row r="25564" spans="1:8" ht="15" hidden="1" thickBot="1">
      <c r="A25564" s="409">
        <v>202212</v>
      </c>
      <c r="B25564" s="410" t="s">
        <v>1847</v>
      </c>
      <c r="C25564" s="410" t="s">
        <v>1736</v>
      </c>
      <c r="D25564" s="411" t="s">
        <v>339</v>
      </c>
      <c r="E25564" s="412">
        <v>446</v>
      </c>
      <c r="F25564" s="413">
        <v>177.16</v>
      </c>
      <c r="G25564" s="414">
        <f t="shared" si="798"/>
        <v>2.5174983066154888</v>
      </c>
      <c r="H25564" s="423">
        <f t="shared" si="799"/>
        <v>2.5174983066154888</v>
      </c>
    </row>
    <row r="25565" spans="1:8" ht="15" hidden="1" thickBot="1">
      <c r="A25565" s="409">
        <v>202212</v>
      </c>
      <c r="B25565" s="410" t="s">
        <v>1848</v>
      </c>
      <c r="C25565" s="410" t="s">
        <v>1736</v>
      </c>
      <c r="D25565" s="411" t="s">
        <v>337</v>
      </c>
      <c r="E25565" s="412">
        <v>77147</v>
      </c>
      <c r="F25565" s="413">
        <v>177.16</v>
      </c>
      <c r="G25565" s="414">
        <f t="shared" si="798"/>
        <v>435.46511627906978</v>
      </c>
      <c r="H25565" s="423">
        <f t="shared" si="799"/>
        <v>2.1773255813953489</v>
      </c>
    </row>
    <row r="25566" spans="1:8" ht="15" hidden="1" thickBot="1">
      <c r="A25566" s="409">
        <v>202212</v>
      </c>
      <c r="B25566" s="410" t="s">
        <v>1849</v>
      </c>
      <c r="C25566" s="410" t="s">
        <v>2716</v>
      </c>
      <c r="D25566" s="411" t="s">
        <v>339</v>
      </c>
      <c r="E25566" s="412">
        <v>386</v>
      </c>
      <c r="F25566" s="413">
        <v>177.16</v>
      </c>
      <c r="G25566" s="414">
        <f t="shared" si="798"/>
        <v>2.1788214043802214</v>
      </c>
      <c r="H25566" s="423">
        <f t="shared" si="799"/>
        <v>2.1788214043802214</v>
      </c>
    </row>
    <row r="25567" spans="1:8" ht="15" hidden="1" thickBot="1">
      <c r="A25567" s="409">
        <v>202212</v>
      </c>
      <c r="B25567" s="410" t="s">
        <v>1850</v>
      </c>
      <c r="C25567" s="410" t="s">
        <v>1736</v>
      </c>
      <c r="D25567" s="411" t="s">
        <v>337</v>
      </c>
      <c r="E25567" s="412">
        <v>90814</v>
      </c>
      <c r="F25567" s="413">
        <v>177.16</v>
      </c>
      <c r="G25567" s="414">
        <f t="shared" si="798"/>
        <v>512.61006999322649</v>
      </c>
      <c r="H25567" s="423">
        <f t="shared" si="799"/>
        <v>2.5630503499661326</v>
      </c>
    </row>
    <row r="25568" spans="1:8" ht="15" hidden="1" thickBot="1">
      <c r="A25568" s="409">
        <v>202212</v>
      </c>
      <c r="B25568" s="410" t="s">
        <v>1851</v>
      </c>
      <c r="C25568" s="410" t="s">
        <v>1736</v>
      </c>
      <c r="D25568" s="411" t="s">
        <v>337</v>
      </c>
      <c r="E25568" s="412">
        <v>47361</v>
      </c>
      <c r="F25568" s="413">
        <v>177.16</v>
      </c>
      <c r="G25568" s="414">
        <f t="shared" si="798"/>
        <v>267.33461277940847</v>
      </c>
      <c r="H25568" s="423">
        <f t="shared" si="799"/>
        <v>1.3366730638970423</v>
      </c>
    </row>
    <row r="25569" spans="1:8" ht="15" hidden="1" thickBot="1">
      <c r="A25569" s="409">
        <v>202212</v>
      </c>
      <c r="B25569" s="410" t="s">
        <v>1852</v>
      </c>
      <c r="C25569" s="410" t="s">
        <v>1736</v>
      </c>
      <c r="D25569" s="411" t="s">
        <v>337</v>
      </c>
      <c r="E25569" s="412">
        <v>50681</v>
      </c>
      <c r="F25569" s="413">
        <v>177.16</v>
      </c>
      <c r="G25569" s="414">
        <f t="shared" si="798"/>
        <v>286.07473470309327</v>
      </c>
      <c r="H25569" s="423">
        <f t="shared" si="799"/>
        <v>1.4303736735154664</v>
      </c>
    </row>
    <row r="25570" spans="1:8" ht="15" hidden="1" thickBot="1">
      <c r="A25570" s="409">
        <v>202212</v>
      </c>
      <c r="B25570" s="410" t="s">
        <v>1853</v>
      </c>
      <c r="C25570" s="410" t="s">
        <v>1736</v>
      </c>
      <c r="D25570" s="411" t="s">
        <v>337</v>
      </c>
      <c r="E25570" s="412">
        <v>32607</v>
      </c>
      <c r="F25570" s="413">
        <v>177.16</v>
      </c>
      <c r="G25570" s="414">
        <f t="shared" si="798"/>
        <v>184.05396251975617</v>
      </c>
      <c r="H25570" s="423">
        <f t="shared" si="799"/>
        <v>0.92026981259878082</v>
      </c>
    </row>
    <row r="25571" spans="1:8" ht="15" hidden="1" thickBot="1">
      <c r="A25571" s="409">
        <v>202212</v>
      </c>
      <c r="B25571" s="410" t="s">
        <v>1854</v>
      </c>
      <c r="C25571" s="410" t="s">
        <v>1736</v>
      </c>
      <c r="D25571" s="411" t="s">
        <v>339</v>
      </c>
      <c r="E25571" s="412">
        <v>822</v>
      </c>
      <c r="F25571" s="413">
        <v>177.16</v>
      </c>
      <c r="G25571" s="414">
        <f t="shared" si="798"/>
        <v>4.6398735606231654</v>
      </c>
      <c r="H25571" s="423">
        <f t="shared" si="799"/>
        <v>4.6398735606231654</v>
      </c>
    </row>
    <row r="25572" spans="1:8" ht="15" hidden="1" thickBot="1">
      <c r="A25572" s="409">
        <v>202212</v>
      </c>
      <c r="B25572" s="410" t="s">
        <v>1855</v>
      </c>
      <c r="C25572" s="410" t="s">
        <v>1736</v>
      </c>
      <c r="D25572" s="411" t="s">
        <v>339</v>
      </c>
      <c r="E25572" s="412">
        <v>454</v>
      </c>
      <c r="F25572" s="413">
        <v>177.16</v>
      </c>
      <c r="G25572" s="414">
        <f t="shared" si="798"/>
        <v>2.5626552269135248</v>
      </c>
      <c r="H25572" s="423">
        <f t="shared" si="799"/>
        <v>2.5626552269135248</v>
      </c>
    </row>
    <row r="25573" spans="1:8" ht="15" hidden="1" thickBot="1">
      <c r="A25573" s="409">
        <v>202212</v>
      </c>
      <c r="B25573" s="410" t="s">
        <v>1856</v>
      </c>
      <c r="C25573" s="410" t="s">
        <v>1736</v>
      </c>
      <c r="D25573" s="411" t="s">
        <v>337</v>
      </c>
      <c r="E25573" s="412">
        <v>77147</v>
      </c>
      <c r="F25573" s="413">
        <v>177.16</v>
      </c>
      <c r="G25573" s="414">
        <f t="shared" si="798"/>
        <v>435.46511627906978</v>
      </c>
      <c r="H25573" s="423">
        <f t="shared" si="799"/>
        <v>2.1773255813953489</v>
      </c>
    </row>
    <row r="25574" spans="1:8" ht="15" hidden="1" thickBot="1">
      <c r="A25574" s="409">
        <v>202212</v>
      </c>
      <c r="B25574" s="410" t="s">
        <v>1857</v>
      </c>
      <c r="C25574" s="410" t="s">
        <v>1736</v>
      </c>
      <c r="D25574" s="411" t="s">
        <v>337</v>
      </c>
      <c r="E25574" s="412">
        <v>78627</v>
      </c>
      <c r="F25574" s="413">
        <v>177.16</v>
      </c>
      <c r="G25574" s="414">
        <f t="shared" si="798"/>
        <v>443.81914653420637</v>
      </c>
      <c r="H25574" s="423">
        <f t="shared" si="799"/>
        <v>2.2190957326710317</v>
      </c>
    </row>
    <row r="25575" spans="1:8" ht="15" hidden="1" thickBot="1">
      <c r="A25575" s="409">
        <v>202212</v>
      </c>
      <c r="B25575" s="410" t="s">
        <v>1858</v>
      </c>
      <c r="C25575" s="410" t="s">
        <v>1736</v>
      </c>
      <c r="D25575" s="411" t="s">
        <v>339</v>
      </c>
      <c r="E25575" s="412">
        <v>393</v>
      </c>
      <c r="F25575" s="413">
        <v>177.16</v>
      </c>
      <c r="G25575" s="414">
        <f t="shared" si="798"/>
        <v>2.2183337096410027</v>
      </c>
      <c r="H25575" s="423">
        <f t="shared" si="799"/>
        <v>2.2183337096410027</v>
      </c>
    </row>
    <row r="25576" spans="1:8" ht="15" hidden="1" thickBot="1">
      <c r="A25576" s="409">
        <v>202212</v>
      </c>
      <c r="B25576" s="410" t="s">
        <v>1859</v>
      </c>
      <c r="C25576" s="410" t="s">
        <v>2717</v>
      </c>
      <c r="D25576" s="411" t="s">
        <v>339</v>
      </c>
      <c r="E25576" s="412">
        <v>386</v>
      </c>
      <c r="F25576" s="413">
        <v>177.16</v>
      </c>
      <c r="G25576" s="414">
        <f t="shared" si="798"/>
        <v>2.1788214043802214</v>
      </c>
      <c r="H25576" s="423">
        <f t="shared" si="799"/>
        <v>2.1788214043802214</v>
      </c>
    </row>
    <row r="25577" spans="1:8" ht="15" hidden="1" thickBot="1">
      <c r="A25577" s="409">
        <v>202212</v>
      </c>
      <c r="B25577" s="410" t="s">
        <v>1860</v>
      </c>
      <c r="C25577" s="410" t="s">
        <v>1736</v>
      </c>
      <c r="D25577" s="411" t="s">
        <v>337</v>
      </c>
      <c r="E25577" s="412">
        <v>78627</v>
      </c>
      <c r="F25577" s="413">
        <v>177.16</v>
      </c>
      <c r="G25577" s="414">
        <f t="shared" si="798"/>
        <v>443.81914653420637</v>
      </c>
      <c r="H25577" s="423">
        <f t="shared" si="799"/>
        <v>2.2190957326710317</v>
      </c>
    </row>
    <row r="25578" spans="1:8" ht="15" hidden="1" thickBot="1">
      <c r="A25578" s="409">
        <v>202212</v>
      </c>
      <c r="B25578" s="410" t="s">
        <v>1861</v>
      </c>
      <c r="C25578" s="410" t="s">
        <v>1736</v>
      </c>
      <c r="D25578" s="411" t="s">
        <v>337</v>
      </c>
      <c r="E25578" s="412">
        <v>69007</v>
      </c>
      <c r="F25578" s="413">
        <v>177.16</v>
      </c>
      <c r="G25578" s="414">
        <f t="shared" si="798"/>
        <v>389.51794987581849</v>
      </c>
      <c r="H25578" s="423">
        <f t="shared" si="799"/>
        <v>1.9475897493790923</v>
      </c>
    </row>
    <row r="25579" spans="1:8" ht="15" hidden="1" thickBot="1">
      <c r="A25579" s="409">
        <v>202212</v>
      </c>
      <c r="B25579" s="410" t="s">
        <v>1862</v>
      </c>
      <c r="C25579" s="410" t="s">
        <v>1736</v>
      </c>
      <c r="D25579" s="411" t="s">
        <v>337</v>
      </c>
      <c r="E25579" s="412">
        <v>77147</v>
      </c>
      <c r="F25579" s="413">
        <v>177.16</v>
      </c>
      <c r="G25579" s="414">
        <f t="shared" si="798"/>
        <v>435.46511627906978</v>
      </c>
      <c r="H25579" s="423">
        <f t="shared" si="799"/>
        <v>2.1773255813953489</v>
      </c>
    </row>
    <row r="25580" spans="1:8" ht="15" hidden="1" thickBot="1">
      <c r="A25580" s="409">
        <v>202212</v>
      </c>
      <c r="B25580" s="410" t="s">
        <v>1863</v>
      </c>
      <c r="C25580" s="410" t="s">
        <v>2718</v>
      </c>
      <c r="D25580" s="411" t="s">
        <v>339</v>
      </c>
      <c r="E25580" s="412">
        <v>386</v>
      </c>
      <c r="F25580" s="413">
        <v>177.16</v>
      </c>
      <c r="G25580" s="414">
        <f t="shared" si="798"/>
        <v>2.1788214043802214</v>
      </c>
      <c r="H25580" s="423">
        <f t="shared" si="799"/>
        <v>2.1788214043802214</v>
      </c>
    </row>
    <row r="25581" spans="1:8" ht="15" hidden="1" thickBot="1">
      <c r="A25581" s="409">
        <v>202212</v>
      </c>
      <c r="B25581" s="410" t="s">
        <v>1864</v>
      </c>
      <c r="C25581" s="410" t="s">
        <v>1736</v>
      </c>
      <c r="D25581" s="411" t="s">
        <v>337</v>
      </c>
      <c r="E25581" s="412">
        <v>78627</v>
      </c>
      <c r="F25581" s="413">
        <v>177.16</v>
      </c>
      <c r="G25581" s="414">
        <f t="shared" si="798"/>
        <v>443.81914653420637</v>
      </c>
      <c r="H25581" s="423">
        <f t="shared" si="799"/>
        <v>2.2190957326710317</v>
      </c>
    </row>
    <row r="25582" spans="1:8" ht="15" hidden="1" thickBot="1">
      <c r="A25582" s="409">
        <v>202212</v>
      </c>
      <c r="B25582" s="410" t="s">
        <v>1865</v>
      </c>
      <c r="C25582" s="410" t="s">
        <v>1736</v>
      </c>
      <c r="D25582" s="411" t="s">
        <v>350</v>
      </c>
      <c r="E25582" s="412">
        <v>0.01</v>
      </c>
      <c r="F25582" s="413">
        <v>177.16</v>
      </c>
      <c r="G25582" s="414">
        <f t="shared" si="798"/>
        <v>5.6446150372544597E-5</v>
      </c>
      <c r="H25582" s="423" t="str">
        <f t="shared" si="799"/>
        <v>VER</v>
      </c>
    </row>
    <row r="25583" spans="1:8" ht="15" hidden="1" thickBot="1">
      <c r="A25583" s="409">
        <v>202212</v>
      </c>
      <c r="B25583" s="410" t="s">
        <v>1866</v>
      </c>
      <c r="C25583" s="410" t="s">
        <v>1736</v>
      </c>
      <c r="D25583" s="411" t="s">
        <v>337</v>
      </c>
      <c r="E25583" s="412">
        <v>61806</v>
      </c>
      <c r="F25583" s="413">
        <v>177.16</v>
      </c>
      <c r="G25583" s="414">
        <f t="shared" si="798"/>
        <v>348.87107699254909</v>
      </c>
      <c r="H25583" s="423">
        <f t="shared" si="799"/>
        <v>1.7443553849627456</v>
      </c>
    </row>
    <row r="25584" spans="1:8" ht="15" hidden="1" thickBot="1">
      <c r="A25584" s="409">
        <v>202212</v>
      </c>
      <c r="B25584" s="410" t="s">
        <v>1867</v>
      </c>
      <c r="C25584" s="410" t="s">
        <v>2704</v>
      </c>
      <c r="D25584" s="411" t="s">
        <v>339</v>
      </c>
      <c r="E25584" s="412">
        <v>309</v>
      </c>
      <c r="F25584" s="413">
        <v>177.16</v>
      </c>
      <c r="G25584" s="414">
        <f t="shared" si="798"/>
        <v>1.7441860465116279</v>
      </c>
      <c r="H25584" s="423">
        <f t="shared" si="799"/>
        <v>1.7441860465116279</v>
      </c>
    </row>
    <row r="25585" spans="1:8" ht="15" hidden="1" thickBot="1">
      <c r="A25585" s="409">
        <v>202212</v>
      </c>
      <c r="B25585" s="410" t="s">
        <v>1868</v>
      </c>
      <c r="C25585" s="410" t="s">
        <v>1736</v>
      </c>
      <c r="D25585" s="411" t="s">
        <v>337</v>
      </c>
      <c r="E25585" s="412">
        <v>63829</v>
      </c>
      <c r="F25585" s="413">
        <v>177.16</v>
      </c>
      <c r="G25585" s="414">
        <f t="shared" si="798"/>
        <v>360.2901332129149</v>
      </c>
      <c r="H25585" s="423">
        <f t="shared" si="799"/>
        <v>1.8014506660645744</v>
      </c>
    </row>
    <row r="25586" spans="1:8" ht="15" hidden="1" thickBot="1">
      <c r="A25586" s="409">
        <v>202212</v>
      </c>
      <c r="B25586" s="410" t="s">
        <v>1869</v>
      </c>
      <c r="C25586" s="410" t="s">
        <v>1736</v>
      </c>
      <c r="D25586" s="411" t="s">
        <v>337</v>
      </c>
      <c r="E25586" s="412">
        <v>63829</v>
      </c>
      <c r="F25586" s="413">
        <v>177.16</v>
      </c>
      <c r="G25586" s="414">
        <f t="shared" si="798"/>
        <v>360.2901332129149</v>
      </c>
      <c r="H25586" s="423">
        <f t="shared" si="799"/>
        <v>1.8014506660645744</v>
      </c>
    </row>
    <row r="25587" spans="1:8" ht="15" hidden="1" thickBot="1">
      <c r="A25587" s="409">
        <v>202212</v>
      </c>
      <c r="B25587" s="410" t="s">
        <v>1870</v>
      </c>
      <c r="C25587" s="410" t="s">
        <v>1736</v>
      </c>
      <c r="D25587" s="411" t="s">
        <v>339</v>
      </c>
      <c r="E25587" s="412">
        <v>319</v>
      </c>
      <c r="F25587" s="413">
        <v>177.16</v>
      </c>
      <c r="G25587" s="414">
        <f t="shared" si="798"/>
        <v>1.8006321968841725</v>
      </c>
      <c r="H25587" s="423">
        <f t="shared" si="799"/>
        <v>1.8006321968841725</v>
      </c>
    </row>
    <row r="25588" spans="1:8" ht="15" hidden="1" thickBot="1">
      <c r="A25588" s="409">
        <v>202212</v>
      </c>
      <c r="B25588" s="410" t="s">
        <v>1871</v>
      </c>
      <c r="C25588" s="410" t="s">
        <v>1736</v>
      </c>
      <c r="D25588" s="411" t="s">
        <v>374</v>
      </c>
      <c r="E25588" s="412">
        <v>0.01</v>
      </c>
      <c r="F25588" s="413">
        <v>177.16</v>
      </c>
      <c r="G25588" s="414">
        <f t="shared" si="798"/>
        <v>5.6446150372544597E-5</v>
      </c>
      <c r="H25588" s="423" t="str">
        <f t="shared" si="799"/>
        <v>VER</v>
      </c>
    </row>
    <row r="25589" spans="1:8" ht="15" hidden="1" thickBot="1">
      <c r="A25589" s="409">
        <v>202212</v>
      </c>
      <c r="B25589" s="410" t="s">
        <v>1872</v>
      </c>
      <c r="C25589" s="410" t="s">
        <v>1736</v>
      </c>
      <c r="D25589" s="411" t="s">
        <v>337</v>
      </c>
      <c r="E25589" s="412">
        <v>78627</v>
      </c>
      <c r="F25589" s="413">
        <v>177.16</v>
      </c>
      <c r="G25589" s="414">
        <f t="shared" si="798"/>
        <v>443.81914653420637</v>
      </c>
      <c r="H25589" s="423">
        <f t="shared" si="799"/>
        <v>2.2190957326710317</v>
      </c>
    </row>
    <row r="25590" spans="1:8" ht="15" hidden="1" thickBot="1">
      <c r="A25590" s="409">
        <v>202212</v>
      </c>
      <c r="B25590" s="410" t="s">
        <v>1873</v>
      </c>
      <c r="C25590" s="410" t="s">
        <v>1736</v>
      </c>
      <c r="D25590" s="411" t="s">
        <v>339</v>
      </c>
      <c r="E25590" s="412">
        <v>393</v>
      </c>
      <c r="F25590" s="413">
        <v>177.16</v>
      </c>
      <c r="G25590" s="414">
        <f t="shared" si="798"/>
        <v>2.2183337096410027</v>
      </c>
      <c r="H25590" s="423">
        <f t="shared" si="799"/>
        <v>2.2183337096410027</v>
      </c>
    </row>
    <row r="25591" spans="1:8" ht="15" hidden="1" thickBot="1">
      <c r="A25591" s="409">
        <v>202212</v>
      </c>
      <c r="B25591" s="410" t="s">
        <v>1874</v>
      </c>
      <c r="C25591" s="410" t="s">
        <v>1736</v>
      </c>
      <c r="D25591" s="411" t="s">
        <v>337</v>
      </c>
      <c r="E25591" s="412">
        <v>69007</v>
      </c>
      <c r="F25591" s="413">
        <v>177.16</v>
      </c>
      <c r="G25591" s="414">
        <f t="shared" si="798"/>
        <v>389.51794987581849</v>
      </c>
      <c r="H25591" s="423">
        <f t="shared" si="799"/>
        <v>1.9475897493790923</v>
      </c>
    </row>
    <row r="25592" spans="1:8" ht="15" hidden="1" thickBot="1">
      <c r="A25592" s="409">
        <v>202212</v>
      </c>
      <c r="B25592" s="410" t="s">
        <v>1875</v>
      </c>
      <c r="C25592" s="410" t="s">
        <v>2719</v>
      </c>
      <c r="D25592" s="411" t="s">
        <v>337</v>
      </c>
      <c r="E25592" s="412">
        <v>77147</v>
      </c>
      <c r="F25592" s="413">
        <v>177.16</v>
      </c>
      <c r="G25592" s="414">
        <f t="shared" si="798"/>
        <v>435.46511627906978</v>
      </c>
      <c r="H25592" s="423">
        <f t="shared" si="799"/>
        <v>2.1773255813953489</v>
      </c>
    </row>
    <row r="25593" spans="1:8" ht="15" hidden="1" thickBot="1">
      <c r="A25593" s="409">
        <v>202212</v>
      </c>
      <c r="B25593" s="410" t="s">
        <v>1876</v>
      </c>
      <c r="C25593" s="410" t="s">
        <v>2720</v>
      </c>
      <c r="D25593" s="411" t="s">
        <v>339</v>
      </c>
      <c r="E25593" s="412">
        <v>386</v>
      </c>
      <c r="F25593" s="413">
        <v>177.16</v>
      </c>
      <c r="G25593" s="414">
        <f t="shared" si="798"/>
        <v>2.1788214043802214</v>
      </c>
      <c r="H25593" s="423">
        <f t="shared" si="799"/>
        <v>2.1788214043802214</v>
      </c>
    </row>
    <row r="25594" spans="1:8" ht="15" hidden="1" thickBot="1">
      <c r="A25594" s="409">
        <v>202212</v>
      </c>
      <c r="B25594" s="410" t="s">
        <v>1877</v>
      </c>
      <c r="C25594" s="410" t="s">
        <v>1736</v>
      </c>
      <c r="D25594" s="411" t="s">
        <v>337</v>
      </c>
      <c r="E25594" s="412">
        <v>78427</v>
      </c>
      <c r="F25594" s="413">
        <v>177.16</v>
      </c>
      <c r="G25594" s="414">
        <f t="shared" si="798"/>
        <v>442.69022352675546</v>
      </c>
      <c r="H25594" s="423">
        <f t="shared" si="799"/>
        <v>2.2134511176337774</v>
      </c>
    </row>
    <row r="25595" spans="1:8" ht="15" hidden="1" thickBot="1">
      <c r="A25595" s="409">
        <v>202212</v>
      </c>
      <c r="B25595" s="410" t="s">
        <v>1878</v>
      </c>
      <c r="C25595" s="410" t="s">
        <v>1736</v>
      </c>
      <c r="D25595" s="411" t="s">
        <v>339</v>
      </c>
      <c r="E25595" s="412">
        <v>392</v>
      </c>
      <c r="F25595" s="413">
        <v>177.16</v>
      </c>
      <c r="G25595" s="414">
        <f t="shared" si="798"/>
        <v>2.2126890946037481</v>
      </c>
      <c r="H25595" s="423">
        <f t="shared" si="799"/>
        <v>2.2126890946037481</v>
      </c>
    </row>
    <row r="25596" spans="1:8" ht="15" hidden="1" thickBot="1">
      <c r="A25596" s="409">
        <v>202212</v>
      </c>
      <c r="B25596" s="410" t="s">
        <v>1879</v>
      </c>
      <c r="C25596" s="410" t="s">
        <v>784</v>
      </c>
      <c r="D25596" s="411" t="s">
        <v>337</v>
      </c>
      <c r="E25596" s="412">
        <v>76030</v>
      </c>
      <c r="F25596" s="413">
        <v>177.16</v>
      </c>
      <c r="G25596" s="414">
        <f t="shared" si="798"/>
        <v>429.16008128245653</v>
      </c>
      <c r="H25596" s="423">
        <f t="shared" si="799"/>
        <v>2.1458004064122829</v>
      </c>
    </row>
    <row r="25597" spans="1:8" ht="15" hidden="1" thickBot="1">
      <c r="A25597" s="409">
        <v>202212</v>
      </c>
      <c r="B25597" s="410" t="s">
        <v>1880</v>
      </c>
      <c r="C25597" s="410" t="s">
        <v>784</v>
      </c>
      <c r="D25597" s="411" t="s">
        <v>337</v>
      </c>
      <c r="E25597" s="412">
        <v>101690</v>
      </c>
      <c r="F25597" s="413">
        <v>177.16</v>
      </c>
      <c r="G25597" s="414">
        <f t="shared" si="798"/>
        <v>574.00090313840599</v>
      </c>
      <c r="H25597" s="423">
        <f t="shared" si="799"/>
        <v>2.8700045156920297</v>
      </c>
    </row>
    <row r="25598" spans="1:8" ht="15" hidden="1" thickBot="1">
      <c r="A25598" s="409">
        <v>202212</v>
      </c>
      <c r="B25598" s="410" t="s">
        <v>1881</v>
      </c>
      <c r="C25598" s="410" t="s">
        <v>784</v>
      </c>
      <c r="D25598" s="411" t="s">
        <v>337</v>
      </c>
      <c r="E25598" s="412">
        <v>115039</v>
      </c>
      <c r="F25598" s="413">
        <v>177.16</v>
      </c>
      <c r="G25598" s="414">
        <f t="shared" si="798"/>
        <v>649.35086927071575</v>
      </c>
      <c r="H25598" s="423">
        <f t="shared" si="799"/>
        <v>3.2467543463535788</v>
      </c>
    </row>
    <row r="25599" spans="1:8" ht="15" hidden="1" thickBot="1">
      <c r="A25599" s="409">
        <v>202212</v>
      </c>
      <c r="B25599" s="410" t="s">
        <v>1882</v>
      </c>
      <c r="C25599" s="410" t="s">
        <v>2721</v>
      </c>
      <c r="D25599" s="411" t="s">
        <v>339</v>
      </c>
      <c r="E25599" s="412">
        <v>575</v>
      </c>
      <c r="F25599" s="413">
        <v>177.16</v>
      </c>
      <c r="G25599" s="414">
        <f t="shared" si="798"/>
        <v>3.2456536464213142</v>
      </c>
      <c r="H25599" s="423">
        <f t="shared" si="799"/>
        <v>3.2456536464213142</v>
      </c>
    </row>
    <row r="25600" spans="1:8" ht="15" hidden="1" thickBot="1">
      <c r="A25600" s="409">
        <v>202212</v>
      </c>
      <c r="B25600" s="410" t="s">
        <v>1883</v>
      </c>
      <c r="C25600" s="410" t="s">
        <v>784</v>
      </c>
      <c r="D25600" s="411" t="s">
        <v>337</v>
      </c>
      <c r="E25600" s="412">
        <v>87755</v>
      </c>
      <c r="F25600" s="413">
        <v>177.16</v>
      </c>
      <c r="G25600" s="414">
        <f t="shared" si="798"/>
        <v>495.34319259426508</v>
      </c>
      <c r="H25600" s="423">
        <f t="shared" si="799"/>
        <v>2.4767159629713253</v>
      </c>
    </row>
    <row r="25601" spans="1:8" ht="15" hidden="1" thickBot="1">
      <c r="A25601" s="409">
        <v>202212</v>
      </c>
      <c r="B25601" s="410" t="s">
        <v>1884</v>
      </c>
      <c r="C25601" s="410" t="s">
        <v>784</v>
      </c>
      <c r="D25601" s="411" t="s">
        <v>337</v>
      </c>
      <c r="E25601" s="412">
        <v>116220</v>
      </c>
      <c r="F25601" s="413">
        <v>177.16</v>
      </c>
      <c r="G25601" s="414">
        <f t="shared" si="798"/>
        <v>656.01715962971332</v>
      </c>
      <c r="H25601" s="423">
        <f t="shared" si="799"/>
        <v>3.2800857981485665</v>
      </c>
    </row>
    <row r="25602" spans="1:8" ht="15" hidden="1" thickBot="1">
      <c r="A25602" s="409">
        <v>202212</v>
      </c>
      <c r="B25602" s="410" t="s">
        <v>1885</v>
      </c>
      <c r="C25602" s="410" t="s">
        <v>784</v>
      </c>
      <c r="D25602" s="411" t="s">
        <v>337</v>
      </c>
      <c r="E25602" s="412">
        <v>115039</v>
      </c>
      <c r="F25602" s="413">
        <v>177.16</v>
      </c>
      <c r="G25602" s="414">
        <f t="shared" ref="G25602:G25665" si="800">+E25602/F25602</f>
        <v>649.35086927071575</v>
      </c>
      <c r="H25602" s="423">
        <f t="shared" ref="H25602:H25665" si="801">IF(D25602="TB",G25602/200,IF(D25602="LT",G25602,"VER"))</f>
        <v>3.2467543463535788</v>
      </c>
    </row>
    <row r="25603" spans="1:8" ht="15" hidden="1" thickBot="1">
      <c r="A25603" s="409">
        <v>202212</v>
      </c>
      <c r="B25603" s="410" t="s">
        <v>1886</v>
      </c>
      <c r="C25603" s="410" t="s">
        <v>784</v>
      </c>
      <c r="D25603" s="411" t="s">
        <v>339</v>
      </c>
      <c r="E25603" s="412">
        <v>575</v>
      </c>
      <c r="F25603" s="413">
        <v>177.16</v>
      </c>
      <c r="G25603" s="414">
        <f t="shared" si="800"/>
        <v>3.2456536464213142</v>
      </c>
      <c r="H25603" s="423">
        <f t="shared" si="801"/>
        <v>3.2456536464213142</v>
      </c>
    </row>
    <row r="25604" spans="1:8" ht="15" hidden="1" thickBot="1">
      <c r="A25604" s="409">
        <v>202212</v>
      </c>
      <c r="B25604" s="410" t="s">
        <v>1887</v>
      </c>
      <c r="C25604" s="410" t="s">
        <v>784</v>
      </c>
      <c r="D25604" s="411" t="s">
        <v>337</v>
      </c>
      <c r="E25604" s="412">
        <v>121055</v>
      </c>
      <c r="F25604" s="413">
        <v>177.16</v>
      </c>
      <c r="G25604" s="414">
        <f t="shared" si="800"/>
        <v>683.30887333483861</v>
      </c>
      <c r="H25604" s="423">
        <f t="shared" si="801"/>
        <v>3.4165443666741933</v>
      </c>
    </row>
    <row r="25605" spans="1:8" ht="15" hidden="1" thickBot="1">
      <c r="A25605" s="409">
        <v>202212</v>
      </c>
      <c r="B25605" s="410" t="s">
        <v>1888</v>
      </c>
      <c r="C25605" s="410" t="s">
        <v>784</v>
      </c>
      <c r="D25605" s="411" t="s">
        <v>337</v>
      </c>
      <c r="E25605" s="412">
        <v>72433</v>
      </c>
      <c r="F25605" s="413">
        <v>177.16</v>
      </c>
      <c r="G25605" s="414">
        <f t="shared" si="800"/>
        <v>408.85640099345227</v>
      </c>
      <c r="H25605" s="423">
        <f t="shared" si="801"/>
        <v>2.0442820049672612</v>
      </c>
    </row>
    <row r="25606" spans="1:8" ht="15" hidden="1" thickBot="1">
      <c r="A25606" s="409">
        <v>202212</v>
      </c>
      <c r="B25606" s="410" t="s">
        <v>1889</v>
      </c>
      <c r="C25606" s="410" t="s">
        <v>1495</v>
      </c>
      <c r="D25606" s="411" t="s">
        <v>337</v>
      </c>
      <c r="E25606" s="412">
        <v>8043</v>
      </c>
      <c r="F25606" s="413">
        <v>177.16</v>
      </c>
      <c r="G25606" s="414">
        <f t="shared" si="800"/>
        <v>45.399638744637613</v>
      </c>
      <c r="H25606" s="423">
        <f t="shared" si="801"/>
        <v>0.22699819372318808</v>
      </c>
    </row>
    <row r="25607" spans="1:8" ht="15" hidden="1" thickBot="1">
      <c r="A25607" s="409">
        <v>202212</v>
      </c>
      <c r="B25607" s="410" t="s">
        <v>1890</v>
      </c>
      <c r="C25607" s="410" t="s">
        <v>1495</v>
      </c>
      <c r="D25607" s="411" t="s">
        <v>339</v>
      </c>
      <c r="E25607" s="412">
        <v>40.200000000000003</v>
      </c>
      <c r="F25607" s="413">
        <v>177.16</v>
      </c>
      <c r="G25607" s="414">
        <f t="shared" si="800"/>
        <v>0.22691352449762928</v>
      </c>
      <c r="H25607" s="423">
        <f t="shared" si="801"/>
        <v>0.22691352449762928</v>
      </c>
    </row>
    <row r="25608" spans="1:8" ht="15" hidden="1" thickBot="1">
      <c r="A25608" s="409">
        <v>202212</v>
      </c>
      <c r="B25608" s="410" t="s">
        <v>1891</v>
      </c>
      <c r="C25608" s="410" t="s">
        <v>1892</v>
      </c>
      <c r="D25608" s="411" t="s">
        <v>337</v>
      </c>
      <c r="E25608" s="412">
        <v>107445</v>
      </c>
      <c r="F25608" s="413">
        <v>177.16</v>
      </c>
      <c r="G25608" s="414">
        <f t="shared" si="800"/>
        <v>606.48566267780541</v>
      </c>
      <c r="H25608" s="423">
        <f t="shared" si="801"/>
        <v>3.0324283133890271</v>
      </c>
    </row>
    <row r="25609" spans="1:8" ht="15" hidden="1" thickBot="1">
      <c r="A25609" s="409">
        <v>202212</v>
      </c>
      <c r="B25609" s="410" t="s">
        <v>1893</v>
      </c>
      <c r="C25609" s="410" t="s">
        <v>1892</v>
      </c>
      <c r="D25609" s="411" t="s">
        <v>339</v>
      </c>
      <c r="E25609" s="412">
        <v>537</v>
      </c>
      <c r="F25609" s="413">
        <v>177.16</v>
      </c>
      <c r="G25609" s="414">
        <f t="shared" si="800"/>
        <v>3.0311582750056445</v>
      </c>
      <c r="H25609" s="423">
        <f t="shared" si="801"/>
        <v>3.0311582750056445</v>
      </c>
    </row>
    <row r="25610" spans="1:8" ht="15" hidden="1" thickBot="1">
      <c r="A25610" s="409">
        <v>202212</v>
      </c>
      <c r="B25610" s="410" t="s">
        <v>1894</v>
      </c>
      <c r="C25610" s="410" t="s">
        <v>1892</v>
      </c>
      <c r="D25610" s="411" t="s">
        <v>337</v>
      </c>
      <c r="E25610" s="412">
        <v>94749</v>
      </c>
      <c r="F25610" s="413">
        <v>177.16</v>
      </c>
      <c r="G25610" s="414">
        <f t="shared" si="800"/>
        <v>534.82163016482275</v>
      </c>
      <c r="H25610" s="423">
        <f t="shared" si="801"/>
        <v>2.6741081508241136</v>
      </c>
    </row>
    <row r="25611" spans="1:8" ht="15" hidden="1" thickBot="1">
      <c r="A25611" s="409">
        <v>202212</v>
      </c>
      <c r="B25611" s="410" t="s">
        <v>17</v>
      </c>
      <c r="C25611" s="410" t="s">
        <v>2722</v>
      </c>
      <c r="D25611" s="411" t="s">
        <v>337</v>
      </c>
      <c r="E25611" s="412">
        <v>144552</v>
      </c>
      <c r="F25611" s="413">
        <v>177.16</v>
      </c>
      <c r="G25611" s="414">
        <f t="shared" si="800"/>
        <v>815.9403928652066</v>
      </c>
      <c r="H25611" s="423">
        <f t="shared" si="801"/>
        <v>4.0797019643260333</v>
      </c>
    </row>
    <row r="25612" spans="1:8" ht="15" hidden="1" thickBot="1">
      <c r="A25612" s="409">
        <v>202212</v>
      </c>
      <c r="B25612" s="410" t="s">
        <v>1895</v>
      </c>
      <c r="C25612" s="410" t="s">
        <v>2723</v>
      </c>
      <c r="D25612" s="411" t="s">
        <v>339</v>
      </c>
      <c r="E25612" s="412">
        <v>723</v>
      </c>
      <c r="F25612" s="413">
        <v>177.16</v>
      </c>
      <c r="G25612" s="414">
        <f t="shared" si="800"/>
        <v>4.0810566719349737</v>
      </c>
      <c r="H25612" s="423">
        <f t="shared" si="801"/>
        <v>4.0810566719349737</v>
      </c>
    </row>
    <row r="25613" spans="1:8" ht="15" hidden="1" thickBot="1">
      <c r="A25613" s="409">
        <v>202212</v>
      </c>
      <c r="B25613" s="410" t="s">
        <v>1896</v>
      </c>
      <c r="C25613" s="410" t="s">
        <v>1892</v>
      </c>
      <c r="D25613" s="411" t="s">
        <v>337</v>
      </c>
      <c r="E25613" s="412">
        <v>120599</v>
      </c>
      <c r="F25613" s="413">
        <v>177.16</v>
      </c>
      <c r="G25613" s="414">
        <f t="shared" si="800"/>
        <v>680.73492887785051</v>
      </c>
      <c r="H25613" s="423">
        <f t="shared" si="801"/>
        <v>3.4036746443892527</v>
      </c>
    </row>
    <row r="25614" spans="1:8" ht="15" hidden="1" thickBot="1">
      <c r="A25614" s="409">
        <v>202212</v>
      </c>
      <c r="B25614" s="410" t="s">
        <v>1897</v>
      </c>
      <c r="C25614" s="410" t="s">
        <v>2724</v>
      </c>
      <c r="D25614" s="411" t="s">
        <v>339</v>
      </c>
      <c r="E25614" s="412">
        <v>603</v>
      </c>
      <c r="F25614" s="413">
        <v>177.16</v>
      </c>
      <c r="G25614" s="414">
        <f t="shared" si="800"/>
        <v>3.403702867464439</v>
      </c>
      <c r="H25614" s="423">
        <f t="shared" si="801"/>
        <v>3.403702867464439</v>
      </c>
    </row>
    <row r="25615" spans="1:8" ht="15" hidden="1" thickBot="1">
      <c r="A25615" s="409">
        <v>202212</v>
      </c>
      <c r="B25615" s="410" t="s">
        <v>1898</v>
      </c>
      <c r="C25615" s="410" t="s">
        <v>1892</v>
      </c>
      <c r="D25615" s="411" t="s">
        <v>339</v>
      </c>
      <c r="E25615" s="412">
        <v>499</v>
      </c>
      <c r="F25615" s="413">
        <v>177.16</v>
      </c>
      <c r="G25615" s="414">
        <f t="shared" si="800"/>
        <v>2.8166629035899753</v>
      </c>
      <c r="H25615" s="423">
        <f t="shared" si="801"/>
        <v>2.8166629035899753</v>
      </c>
    </row>
    <row r="25616" spans="1:8" ht="15" hidden="1" thickBot="1">
      <c r="A25616" s="409">
        <v>202212</v>
      </c>
      <c r="B25616" s="410" t="s">
        <v>1899</v>
      </c>
      <c r="C25616" s="410" t="s">
        <v>1892</v>
      </c>
      <c r="D25616" s="411" t="s">
        <v>337</v>
      </c>
      <c r="E25616" s="412">
        <v>74396</v>
      </c>
      <c r="F25616" s="413">
        <v>177.16</v>
      </c>
      <c r="G25616" s="414">
        <f t="shared" si="800"/>
        <v>419.93678031158277</v>
      </c>
      <c r="H25616" s="423">
        <f t="shared" si="801"/>
        <v>2.0996839015579138</v>
      </c>
    </row>
    <row r="25617" spans="1:8" ht="15" hidden="1" thickBot="1">
      <c r="A25617" s="409">
        <v>202212</v>
      </c>
      <c r="B25617" s="410" t="s">
        <v>1900</v>
      </c>
      <c r="C25617" s="410" t="s">
        <v>1892</v>
      </c>
      <c r="D25617" s="411" t="s">
        <v>337</v>
      </c>
      <c r="E25617" s="412">
        <v>95783</v>
      </c>
      <c r="F25617" s="413">
        <v>177.16</v>
      </c>
      <c r="G25617" s="414">
        <f t="shared" si="800"/>
        <v>540.65816211334391</v>
      </c>
      <c r="H25617" s="423">
        <f t="shared" si="801"/>
        <v>2.7032908105667195</v>
      </c>
    </row>
    <row r="25618" spans="1:8" ht="15" hidden="1" thickBot="1">
      <c r="A25618" s="409">
        <v>202212</v>
      </c>
      <c r="B25618" s="410" t="s">
        <v>1901</v>
      </c>
      <c r="C25618" s="410" t="s">
        <v>1892</v>
      </c>
      <c r="D25618" s="411" t="s">
        <v>339</v>
      </c>
      <c r="E25618" s="412">
        <v>479</v>
      </c>
      <c r="F25618" s="413">
        <v>177.16</v>
      </c>
      <c r="G25618" s="414">
        <f t="shared" si="800"/>
        <v>2.703770602844886</v>
      </c>
      <c r="H25618" s="423">
        <f t="shared" si="801"/>
        <v>2.703770602844886</v>
      </c>
    </row>
    <row r="25619" spans="1:8" ht="15" hidden="1" thickBot="1">
      <c r="A25619" s="409">
        <v>202212</v>
      </c>
      <c r="B25619" s="410" t="s">
        <v>1902</v>
      </c>
      <c r="C25619" s="410" t="s">
        <v>1892</v>
      </c>
      <c r="D25619" s="411" t="s">
        <v>337</v>
      </c>
      <c r="E25619" s="412">
        <v>83889</v>
      </c>
      <c r="F25619" s="413">
        <v>177.16</v>
      </c>
      <c r="G25619" s="414">
        <f t="shared" si="800"/>
        <v>473.52111086023933</v>
      </c>
      <c r="H25619" s="423">
        <f t="shared" si="801"/>
        <v>2.3676055543011967</v>
      </c>
    </row>
    <row r="25620" spans="1:8" ht="15" hidden="1" thickBot="1">
      <c r="A25620" s="409">
        <v>202212</v>
      </c>
      <c r="B25620" s="410" t="s">
        <v>1903</v>
      </c>
      <c r="C25620" s="410" t="s">
        <v>1892</v>
      </c>
      <c r="D25620" s="411" t="s">
        <v>337</v>
      </c>
      <c r="E25620" s="412">
        <v>100972</v>
      </c>
      <c r="F25620" s="413">
        <v>177.16</v>
      </c>
      <c r="G25620" s="414">
        <f t="shared" si="800"/>
        <v>569.94806954165722</v>
      </c>
      <c r="H25620" s="423">
        <f t="shared" si="801"/>
        <v>2.8497403477082859</v>
      </c>
    </row>
    <row r="25621" spans="1:8" ht="15" hidden="1" thickBot="1">
      <c r="A25621" s="409">
        <v>202212</v>
      </c>
      <c r="B25621" s="410" t="s">
        <v>1904</v>
      </c>
      <c r="C25621" s="410" t="s">
        <v>1892</v>
      </c>
      <c r="D25621" s="411" t="s">
        <v>337</v>
      </c>
      <c r="E25621" s="412">
        <v>86254</v>
      </c>
      <c r="F25621" s="413">
        <v>177.16</v>
      </c>
      <c r="G25621" s="414">
        <f t="shared" si="800"/>
        <v>486.87062542334616</v>
      </c>
      <c r="H25621" s="423">
        <f t="shared" si="801"/>
        <v>2.4343531271167307</v>
      </c>
    </row>
    <row r="25622" spans="1:8" ht="15" hidden="1" thickBot="1">
      <c r="A25622" s="409">
        <v>202212</v>
      </c>
      <c r="B25622" s="410" t="s">
        <v>1905</v>
      </c>
      <c r="C25622" s="410" t="s">
        <v>1892</v>
      </c>
      <c r="D25622" s="411" t="s">
        <v>337</v>
      </c>
      <c r="E25622" s="412">
        <v>128972</v>
      </c>
      <c r="F25622" s="413">
        <v>177.16</v>
      </c>
      <c r="G25622" s="414">
        <f t="shared" si="800"/>
        <v>727.99729058478215</v>
      </c>
      <c r="H25622" s="423">
        <f t="shared" si="801"/>
        <v>3.6399864529239108</v>
      </c>
    </row>
    <row r="25623" spans="1:8" ht="15" hidden="1" thickBot="1">
      <c r="A25623" s="409">
        <v>202212</v>
      </c>
      <c r="B25623" s="410" t="s">
        <v>1906</v>
      </c>
      <c r="C25623" s="410" t="s">
        <v>1892</v>
      </c>
      <c r="D25623" s="411" t="s">
        <v>337</v>
      </c>
      <c r="E25623" s="412">
        <v>92216</v>
      </c>
      <c r="F25623" s="413">
        <v>177.16</v>
      </c>
      <c r="G25623" s="414">
        <f t="shared" si="800"/>
        <v>520.52382027545718</v>
      </c>
      <c r="H25623" s="423">
        <f t="shared" si="801"/>
        <v>2.6026191013772859</v>
      </c>
    </row>
    <row r="25624" spans="1:8" ht="15" hidden="1" thickBot="1">
      <c r="A25624" s="409">
        <v>202212</v>
      </c>
      <c r="B25624" s="410" t="s">
        <v>1907</v>
      </c>
      <c r="C25624" s="410" t="s">
        <v>1892</v>
      </c>
      <c r="D25624" s="411" t="s">
        <v>337</v>
      </c>
      <c r="E25624" s="412">
        <v>98401</v>
      </c>
      <c r="F25624" s="413">
        <v>177.16</v>
      </c>
      <c r="G25624" s="414">
        <f t="shared" si="800"/>
        <v>555.43576428087601</v>
      </c>
      <c r="H25624" s="423">
        <f t="shared" si="801"/>
        <v>2.7771788214043802</v>
      </c>
    </row>
    <row r="25625" spans="1:8" ht="15" hidden="1" thickBot="1">
      <c r="A25625" s="409">
        <v>202212</v>
      </c>
      <c r="B25625" s="410" t="s">
        <v>1908</v>
      </c>
      <c r="C25625" s="410" t="s">
        <v>1892</v>
      </c>
      <c r="D25625" s="411" t="s">
        <v>339</v>
      </c>
      <c r="E25625" s="412">
        <v>492</v>
      </c>
      <c r="F25625" s="413">
        <v>177.16</v>
      </c>
      <c r="G25625" s="414">
        <f t="shared" si="800"/>
        <v>2.777150598329194</v>
      </c>
      <c r="H25625" s="423">
        <f t="shared" si="801"/>
        <v>2.777150598329194</v>
      </c>
    </row>
    <row r="25626" spans="1:8" ht="15" hidden="1" thickBot="1">
      <c r="A25626" s="409">
        <v>202212</v>
      </c>
      <c r="B25626" s="410" t="s">
        <v>1909</v>
      </c>
      <c r="C25626" s="410" t="s">
        <v>1892</v>
      </c>
      <c r="D25626" s="411" t="s">
        <v>337</v>
      </c>
      <c r="E25626" s="412">
        <v>95657</v>
      </c>
      <c r="F25626" s="413">
        <v>177.16</v>
      </c>
      <c r="G25626" s="414">
        <f t="shared" si="800"/>
        <v>539.94694061864982</v>
      </c>
      <c r="H25626" s="423">
        <f t="shared" si="801"/>
        <v>2.6997347030932493</v>
      </c>
    </row>
    <row r="25627" spans="1:8" ht="15" hidden="1" thickBot="1">
      <c r="A25627" s="409">
        <v>202212</v>
      </c>
      <c r="B25627" s="410" t="s">
        <v>1910</v>
      </c>
      <c r="C25627" s="410" t="s">
        <v>1892</v>
      </c>
      <c r="D25627" s="411" t="s">
        <v>339</v>
      </c>
      <c r="E25627" s="412">
        <v>478</v>
      </c>
      <c r="F25627" s="413">
        <v>177.16</v>
      </c>
      <c r="G25627" s="414">
        <f t="shared" si="800"/>
        <v>2.6981259878076314</v>
      </c>
      <c r="H25627" s="423">
        <f t="shared" si="801"/>
        <v>2.6981259878076314</v>
      </c>
    </row>
    <row r="25628" spans="1:8" ht="15" hidden="1" thickBot="1">
      <c r="A25628" s="409">
        <v>202212</v>
      </c>
      <c r="B25628" s="410" t="s">
        <v>1911</v>
      </c>
      <c r="C25628" s="410" t="s">
        <v>1892</v>
      </c>
      <c r="D25628" s="411" t="s">
        <v>337</v>
      </c>
      <c r="E25628" s="412">
        <v>95657</v>
      </c>
      <c r="F25628" s="413">
        <v>177.16</v>
      </c>
      <c r="G25628" s="414">
        <f t="shared" si="800"/>
        <v>539.94694061864982</v>
      </c>
      <c r="H25628" s="423">
        <f t="shared" si="801"/>
        <v>2.6997347030932493</v>
      </c>
    </row>
    <row r="25629" spans="1:8" ht="15" hidden="1" thickBot="1">
      <c r="A25629" s="409">
        <v>202212</v>
      </c>
      <c r="B25629" s="410" t="s">
        <v>1912</v>
      </c>
      <c r="C25629" s="410" t="s">
        <v>1892</v>
      </c>
      <c r="D25629" s="411" t="s">
        <v>339</v>
      </c>
      <c r="E25629" s="412">
        <v>478</v>
      </c>
      <c r="F25629" s="413">
        <v>177.16</v>
      </c>
      <c r="G25629" s="414">
        <f t="shared" si="800"/>
        <v>2.6981259878076314</v>
      </c>
      <c r="H25629" s="423">
        <f t="shared" si="801"/>
        <v>2.6981259878076314</v>
      </c>
    </row>
    <row r="25630" spans="1:8" ht="15" hidden="1" thickBot="1">
      <c r="A25630" s="409">
        <v>202212</v>
      </c>
      <c r="B25630" s="410" t="s">
        <v>1913</v>
      </c>
      <c r="C25630" s="410" t="s">
        <v>1892</v>
      </c>
      <c r="D25630" s="411" t="s">
        <v>339</v>
      </c>
      <c r="E25630" s="412">
        <v>461</v>
      </c>
      <c r="F25630" s="413">
        <v>177.16</v>
      </c>
      <c r="G25630" s="414">
        <f t="shared" si="800"/>
        <v>2.6021675321743056</v>
      </c>
      <c r="H25630" s="423">
        <f t="shared" si="801"/>
        <v>2.6021675321743056</v>
      </c>
    </row>
    <row r="25631" spans="1:8" ht="15" hidden="1" thickBot="1">
      <c r="A25631" s="409">
        <v>202212</v>
      </c>
      <c r="B25631" s="410" t="s">
        <v>1914</v>
      </c>
      <c r="C25631" s="410" t="s">
        <v>1892</v>
      </c>
      <c r="D25631" s="411" t="s">
        <v>337</v>
      </c>
      <c r="E25631" s="412">
        <v>155913</v>
      </c>
      <c r="F25631" s="413">
        <v>177.16</v>
      </c>
      <c r="G25631" s="414">
        <f t="shared" si="800"/>
        <v>880.06886430345457</v>
      </c>
      <c r="H25631" s="423">
        <f t="shared" si="801"/>
        <v>4.4003443215172728</v>
      </c>
    </row>
    <row r="25632" spans="1:8" ht="15" hidden="1" thickBot="1">
      <c r="A25632" s="409">
        <v>202212</v>
      </c>
      <c r="B25632" s="410" t="s">
        <v>1915</v>
      </c>
      <c r="C25632" s="410" t="s">
        <v>2725</v>
      </c>
      <c r="D25632" s="411" t="s">
        <v>339</v>
      </c>
      <c r="E25632" s="412">
        <v>780</v>
      </c>
      <c r="F25632" s="413">
        <v>177.16</v>
      </c>
      <c r="G25632" s="414">
        <f t="shared" si="800"/>
        <v>4.4027997290584784</v>
      </c>
      <c r="H25632" s="423">
        <f t="shared" si="801"/>
        <v>4.4027997290584784</v>
      </c>
    </row>
    <row r="25633" spans="1:8" ht="15" hidden="1" thickBot="1">
      <c r="A25633" s="409">
        <v>202212</v>
      </c>
      <c r="B25633" s="410" t="s">
        <v>1916</v>
      </c>
      <c r="C25633" s="410" t="s">
        <v>1892</v>
      </c>
      <c r="D25633" s="411" t="s">
        <v>337</v>
      </c>
      <c r="E25633" s="412">
        <v>131805</v>
      </c>
      <c r="F25633" s="413">
        <v>177.16</v>
      </c>
      <c r="G25633" s="414">
        <f t="shared" si="800"/>
        <v>743.98848498532402</v>
      </c>
      <c r="H25633" s="423">
        <f t="shared" si="801"/>
        <v>3.7199424249266202</v>
      </c>
    </row>
    <row r="25634" spans="1:8" ht="15" hidden="1" thickBot="1">
      <c r="A25634" s="409">
        <v>202212</v>
      </c>
      <c r="B25634" s="410" t="s">
        <v>1917</v>
      </c>
      <c r="C25634" s="410" t="s">
        <v>1892</v>
      </c>
      <c r="D25634" s="411" t="s">
        <v>337</v>
      </c>
      <c r="E25634" s="412">
        <v>132617</v>
      </c>
      <c r="F25634" s="413">
        <v>177.16</v>
      </c>
      <c r="G25634" s="414">
        <f t="shared" si="800"/>
        <v>748.5719123955746</v>
      </c>
      <c r="H25634" s="423">
        <f t="shared" si="801"/>
        <v>3.7428595619778728</v>
      </c>
    </row>
    <row r="25635" spans="1:8" ht="15" hidden="1" thickBot="1">
      <c r="A25635" s="409">
        <v>202212</v>
      </c>
      <c r="B25635" s="410" t="s">
        <v>1918</v>
      </c>
      <c r="C25635" s="410" t="s">
        <v>1892</v>
      </c>
      <c r="D25635" s="411" t="s">
        <v>339</v>
      </c>
      <c r="E25635" s="412">
        <v>659</v>
      </c>
      <c r="F25635" s="413">
        <v>177.16</v>
      </c>
      <c r="G25635" s="414">
        <f t="shared" si="800"/>
        <v>3.7198013095506886</v>
      </c>
      <c r="H25635" s="423">
        <f t="shared" si="801"/>
        <v>3.7198013095506886</v>
      </c>
    </row>
    <row r="25636" spans="1:8" ht="15" hidden="1" thickBot="1">
      <c r="A25636" s="409">
        <v>202212</v>
      </c>
      <c r="B25636" s="410" t="s">
        <v>1919</v>
      </c>
      <c r="C25636" s="410" t="s">
        <v>1892</v>
      </c>
      <c r="D25636" s="411" t="s">
        <v>337</v>
      </c>
      <c r="E25636" s="412">
        <v>151592</v>
      </c>
      <c r="F25636" s="413">
        <v>177.16</v>
      </c>
      <c r="G25636" s="414">
        <f t="shared" si="800"/>
        <v>855.67848272747801</v>
      </c>
      <c r="H25636" s="423">
        <f t="shared" si="801"/>
        <v>4.2783924136373903</v>
      </c>
    </row>
    <row r="25637" spans="1:8" ht="15" hidden="1" thickBot="1">
      <c r="A25637" s="409">
        <v>202212</v>
      </c>
      <c r="B25637" s="410" t="s">
        <v>1920</v>
      </c>
      <c r="C25637" s="410" t="s">
        <v>1892</v>
      </c>
      <c r="D25637" s="411" t="s">
        <v>339</v>
      </c>
      <c r="E25637" s="412">
        <v>758</v>
      </c>
      <c r="F25637" s="413">
        <v>177.16</v>
      </c>
      <c r="G25637" s="414">
        <f t="shared" si="800"/>
        <v>4.2786181982388802</v>
      </c>
      <c r="H25637" s="423">
        <f t="shared" si="801"/>
        <v>4.2786181982388802</v>
      </c>
    </row>
    <row r="25638" spans="1:8" ht="15" hidden="1" thickBot="1">
      <c r="A25638" s="409">
        <v>202212</v>
      </c>
      <c r="B25638" s="410" t="s">
        <v>1921</v>
      </c>
      <c r="C25638" s="410" t="s">
        <v>1892</v>
      </c>
      <c r="D25638" s="411" t="s">
        <v>337</v>
      </c>
      <c r="E25638" s="412">
        <v>136304</v>
      </c>
      <c r="F25638" s="413">
        <v>177.16</v>
      </c>
      <c r="G25638" s="414">
        <f t="shared" si="800"/>
        <v>769.38360803793182</v>
      </c>
      <c r="H25638" s="423">
        <f t="shared" si="801"/>
        <v>3.8469180401896592</v>
      </c>
    </row>
    <row r="25639" spans="1:8" ht="15" hidden="1" thickBot="1">
      <c r="A25639" s="409">
        <v>202212</v>
      </c>
      <c r="B25639" s="410" t="s">
        <v>1922</v>
      </c>
      <c r="C25639" s="410" t="s">
        <v>1892</v>
      </c>
      <c r="D25639" s="411" t="s">
        <v>339</v>
      </c>
      <c r="E25639" s="412">
        <v>682</v>
      </c>
      <c r="F25639" s="413">
        <v>177.16</v>
      </c>
      <c r="G25639" s="414">
        <f t="shared" si="800"/>
        <v>3.8496274554075414</v>
      </c>
      <c r="H25639" s="423">
        <f t="shared" si="801"/>
        <v>3.8496274554075414</v>
      </c>
    </row>
    <row r="25640" spans="1:8" ht="15" hidden="1" thickBot="1">
      <c r="A25640" s="409">
        <v>202212</v>
      </c>
      <c r="B25640" s="410" t="s">
        <v>1923</v>
      </c>
      <c r="C25640" s="410" t="s">
        <v>1892</v>
      </c>
      <c r="D25640" s="411" t="s">
        <v>337</v>
      </c>
      <c r="E25640" s="412">
        <v>97160</v>
      </c>
      <c r="F25640" s="413">
        <v>177.16</v>
      </c>
      <c r="G25640" s="414">
        <f t="shared" si="800"/>
        <v>548.43079701964325</v>
      </c>
      <c r="H25640" s="423">
        <f t="shared" si="801"/>
        <v>2.7421539850982164</v>
      </c>
    </row>
    <row r="25641" spans="1:8" ht="15" hidden="1" thickBot="1">
      <c r="A25641" s="409">
        <v>202212</v>
      </c>
      <c r="B25641" s="410" t="s">
        <v>1924</v>
      </c>
      <c r="C25641" s="410" t="s">
        <v>1892</v>
      </c>
      <c r="D25641" s="411" t="s">
        <v>337</v>
      </c>
      <c r="E25641" s="412">
        <v>170019</v>
      </c>
      <c r="F25641" s="413">
        <v>177.16</v>
      </c>
      <c r="G25641" s="414">
        <f t="shared" si="800"/>
        <v>959.69180401896597</v>
      </c>
      <c r="H25641" s="423">
        <f t="shared" si="801"/>
        <v>4.7984590200948301</v>
      </c>
    </row>
    <row r="25642" spans="1:8" ht="15" hidden="1" thickBot="1">
      <c r="A25642" s="409">
        <v>202212</v>
      </c>
      <c r="B25642" s="410" t="s">
        <v>1925</v>
      </c>
      <c r="C25642" s="410" t="s">
        <v>2726</v>
      </c>
      <c r="D25642" s="411" t="s">
        <v>339</v>
      </c>
      <c r="E25642" s="412">
        <v>850</v>
      </c>
      <c r="F25642" s="413">
        <v>177.16</v>
      </c>
      <c r="G25642" s="414">
        <f t="shared" si="800"/>
        <v>4.7979227816662906</v>
      </c>
      <c r="H25642" s="423">
        <f t="shared" si="801"/>
        <v>4.7979227816662906</v>
      </c>
    </row>
    <row r="25643" spans="1:8" ht="15" hidden="1" thickBot="1">
      <c r="A25643" s="409">
        <v>202212</v>
      </c>
      <c r="B25643" s="410" t="s">
        <v>1926</v>
      </c>
      <c r="C25643" s="410" t="s">
        <v>1892</v>
      </c>
      <c r="D25643" s="411" t="s">
        <v>337</v>
      </c>
      <c r="E25643" s="412">
        <v>171680</v>
      </c>
      <c r="F25643" s="413">
        <v>177.16</v>
      </c>
      <c r="G25643" s="414">
        <f t="shared" si="800"/>
        <v>969.06750959584554</v>
      </c>
      <c r="H25643" s="423">
        <f t="shared" si="801"/>
        <v>4.845337547979228</v>
      </c>
    </row>
    <row r="25644" spans="1:8" ht="15" hidden="1" thickBot="1">
      <c r="A25644" s="409">
        <v>202212</v>
      </c>
      <c r="B25644" s="410" t="s">
        <v>1927</v>
      </c>
      <c r="C25644" s="410" t="s">
        <v>1892</v>
      </c>
      <c r="D25644" s="411" t="s">
        <v>339</v>
      </c>
      <c r="E25644" s="412">
        <v>858</v>
      </c>
      <c r="F25644" s="413">
        <v>177.16</v>
      </c>
      <c r="G25644" s="414">
        <f t="shared" si="800"/>
        <v>4.8430797019643261</v>
      </c>
      <c r="H25644" s="423">
        <f t="shared" si="801"/>
        <v>4.8430797019643261</v>
      </c>
    </row>
    <row r="25645" spans="1:8" ht="15" hidden="1" thickBot="1">
      <c r="A25645" s="409">
        <v>202212</v>
      </c>
      <c r="B25645" s="410" t="s">
        <v>1928</v>
      </c>
      <c r="C25645" s="410" t="s">
        <v>1892</v>
      </c>
      <c r="D25645" s="411" t="s">
        <v>337</v>
      </c>
      <c r="E25645" s="412">
        <v>133588</v>
      </c>
      <c r="F25645" s="413">
        <v>177.16</v>
      </c>
      <c r="G25645" s="414">
        <f t="shared" si="800"/>
        <v>754.05283359674877</v>
      </c>
      <c r="H25645" s="423">
        <f t="shared" si="801"/>
        <v>3.7702641679837439</v>
      </c>
    </row>
    <row r="25646" spans="1:8" ht="15" hidden="1" thickBot="1">
      <c r="A25646" s="409">
        <v>202212</v>
      </c>
      <c r="B25646" s="410" t="s">
        <v>1929</v>
      </c>
      <c r="C25646" s="410" t="s">
        <v>2727</v>
      </c>
      <c r="D25646" s="411" t="s">
        <v>339</v>
      </c>
      <c r="E25646" s="412">
        <v>668</v>
      </c>
      <c r="F25646" s="413">
        <v>177.16</v>
      </c>
      <c r="G25646" s="414">
        <f t="shared" si="800"/>
        <v>3.7706028448859787</v>
      </c>
      <c r="H25646" s="423">
        <f t="shared" si="801"/>
        <v>3.7706028448859787</v>
      </c>
    </row>
    <row r="25647" spans="1:8" ht="15" hidden="1" thickBot="1">
      <c r="A25647" s="409">
        <v>202212</v>
      </c>
      <c r="B25647" s="410" t="s">
        <v>1930</v>
      </c>
      <c r="C25647" s="410" t="s">
        <v>1892</v>
      </c>
      <c r="D25647" s="411" t="s">
        <v>339</v>
      </c>
      <c r="E25647" s="412">
        <v>486</v>
      </c>
      <c r="F25647" s="413">
        <v>177.16</v>
      </c>
      <c r="G25647" s="414">
        <f t="shared" si="800"/>
        <v>2.7432829081056673</v>
      </c>
      <c r="H25647" s="423">
        <f t="shared" si="801"/>
        <v>2.7432829081056673</v>
      </c>
    </row>
    <row r="25648" spans="1:8" ht="15" hidden="1" thickBot="1">
      <c r="A25648" s="409">
        <v>202212</v>
      </c>
      <c r="B25648" s="410" t="s">
        <v>1931</v>
      </c>
      <c r="C25648" s="410" t="s">
        <v>1892</v>
      </c>
      <c r="D25648" s="411" t="s">
        <v>337</v>
      </c>
      <c r="E25648" s="412">
        <v>124281</v>
      </c>
      <c r="F25648" s="413">
        <v>177.16</v>
      </c>
      <c r="G25648" s="414">
        <f t="shared" si="800"/>
        <v>701.51840144502148</v>
      </c>
      <c r="H25648" s="423">
        <f t="shared" si="801"/>
        <v>3.5075920072251074</v>
      </c>
    </row>
    <row r="25649" spans="1:8" ht="15" hidden="1" thickBot="1">
      <c r="A25649" s="409">
        <v>202212</v>
      </c>
      <c r="B25649" s="410" t="s">
        <v>1932</v>
      </c>
      <c r="C25649" s="410" t="s">
        <v>1892</v>
      </c>
      <c r="D25649" s="411" t="s">
        <v>339</v>
      </c>
      <c r="E25649" s="412">
        <v>621</v>
      </c>
      <c r="F25649" s="413">
        <v>177.16</v>
      </c>
      <c r="G25649" s="414">
        <f t="shared" si="800"/>
        <v>3.5053059381350193</v>
      </c>
      <c r="H25649" s="423">
        <f t="shared" si="801"/>
        <v>3.5053059381350193</v>
      </c>
    </row>
    <row r="25650" spans="1:8" ht="15" hidden="1" thickBot="1">
      <c r="A25650" s="409">
        <v>202212</v>
      </c>
      <c r="B25650" s="410" t="s">
        <v>1933</v>
      </c>
      <c r="C25650" s="410" t="s">
        <v>1892</v>
      </c>
      <c r="D25650" s="411" t="s">
        <v>337</v>
      </c>
      <c r="E25650" s="412">
        <v>124281</v>
      </c>
      <c r="F25650" s="413">
        <v>177.16</v>
      </c>
      <c r="G25650" s="414">
        <f t="shared" si="800"/>
        <v>701.51840144502148</v>
      </c>
      <c r="H25650" s="423">
        <f t="shared" si="801"/>
        <v>3.5075920072251074</v>
      </c>
    </row>
    <row r="25651" spans="1:8" ht="15" hidden="1" thickBot="1">
      <c r="A25651" s="409">
        <v>202212</v>
      </c>
      <c r="B25651" s="410" t="s">
        <v>1934</v>
      </c>
      <c r="C25651" s="410" t="s">
        <v>1892</v>
      </c>
      <c r="D25651" s="411" t="s">
        <v>337</v>
      </c>
      <c r="E25651" s="412">
        <v>146189</v>
      </c>
      <c r="F25651" s="413">
        <v>177.16</v>
      </c>
      <c r="G25651" s="414">
        <f t="shared" si="800"/>
        <v>825.18062768119216</v>
      </c>
      <c r="H25651" s="423">
        <f t="shared" si="801"/>
        <v>4.1259031384059606</v>
      </c>
    </row>
    <row r="25652" spans="1:8" ht="15" hidden="1" thickBot="1">
      <c r="A25652" s="409">
        <v>202212</v>
      </c>
      <c r="B25652" s="410" t="s">
        <v>1935</v>
      </c>
      <c r="C25652" s="410" t="s">
        <v>1892</v>
      </c>
      <c r="D25652" s="411" t="s">
        <v>339</v>
      </c>
      <c r="E25652" s="412">
        <v>731</v>
      </c>
      <c r="F25652" s="413">
        <v>177.16</v>
      </c>
      <c r="G25652" s="414">
        <f t="shared" si="800"/>
        <v>4.1262135922330101</v>
      </c>
      <c r="H25652" s="423">
        <f t="shared" si="801"/>
        <v>4.1262135922330101</v>
      </c>
    </row>
    <row r="25653" spans="1:8" ht="15" hidden="1" thickBot="1">
      <c r="A25653" s="409">
        <v>202212</v>
      </c>
      <c r="B25653" s="410" t="s">
        <v>1936</v>
      </c>
      <c r="C25653" s="410" t="s">
        <v>791</v>
      </c>
      <c r="D25653" s="411" t="s">
        <v>374</v>
      </c>
      <c r="E25653" s="412">
        <v>0.01</v>
      </c>
      <c r="F25653" s="413">
        <v>177.16</v>
      </c>
      <c r="G25653" s="414">
        <f t="shared" si="800"/>
        <v>5.6446150372544597E-5</v>
      </c>
      <c r="H25653" s="423" t="str">
        <f t="shared" si="801"/>
        <v>VER</v>
      </c>
    </row>
    <row r="25654" spans="1:8" ht="15" hidden="1" thickBot="1">
      <c r="A25654" s="409">
        <v>202212</v>
      </c>
      <c r="B25654" s="410" t="s">
        <v>1937</v>
      </c>
      <c r="C25654" s="410" t="s">
        <v>791</v>
      </c>
      <c r="D25654" s="411" t="s">
        <v>374</v>
      </c>
      <c r="E25654" s="412">
        <v>0.01</v>
      </c>
      <c r="F25654" s="413">
        <v>177.16</v>
      </c>
      <c r="G25654" s="414">
        <f t="shared" si="800"/>
        <v>5.6446150372544597E-5</v>
      </c>
      <c r="H25654" s="423" t="str">
        <f t="shared" si="801"/>
        <v>VER</v>
      </c>
    </row>
    <row r="25655" spans="1:8" ht="15" hidden="1" thickBot="1">
      <c r="A25655" s="409">
        <v>202212</v>
      </c>
      <c r="B25655" s="410" t="s">
        <v>1938</v>
      </c>
      <c r="C25655" s="410" t="s">
        <v>791</v>
      </c>
      <c r="D25655" s="411" t="s">
        <v>374</v>
      </c>
      <c r="E25655" s="412">
        <v>0.01</v>
      </c>
      <c r="F25655" s="413">
        <v>177.16</v>
      </c>
      <c r="G25655" s="414">
        <f t="shared" si="800"/>
        <v>5.6446150372544597E-5</v>
      </c>
      <c r="H25655" s="423" t="str">
        <f t="shared" si="801"/>
        <v>VER</v>
      </c>
    </row>
    <row r="25656" spans="1:8" ht="15" hidden="1" thickBot="1">
      <c r="A25656" s="409">
        <v>202212</v>
      </c>
      <c r="B25656" s="410" t="s">
        <v>1939</v>
      </c>
      <c r="C25656" s="410" t="s">
        <v>1940</v>
      </c>
      <c r="D25656" s="411" t="s">
        <v>374</v>
      </c>
      <c r="E25656" s="412">
        <v>0.01</v>
      </c>
      <c r="F25656" s="413">
        <v>177.16</v>
      </c>
      <c r="G25656" s="414">
        <f t="shared" si="800"/>
        <v>5.6446150372544597E-5</v>
      </c>
      <c r="H25656" s="423" t="str">
        <f t="shared" si="801"/>
        <v>VER</v>
      </c>
    </row>
    <row r="25657" spans="1:8" ht="15" hidden="1" thickBot="1">
      <c r="A25657" s="409">
        <v>202212</v>
      </c>
      <c r="B25657" s="410" t="s">
        <v>1941</v>
      </c>
      <c r="C25657" s="410" t="s">
        <v>1892</v>
      </c>
      <c r="D25657" s="411" t="s">
        <v>374</v>
      </c>
      <c r="E25657" s="412">
        <v>0.01</v>
      </c>
      <c r="F25657" s="413">
        <v>177.16</v>
      </c>
      <c r="G25657" s="414">
        <f t="shared" si="800"/>
        <v>5.6446150372544597E-5</v>
      </c>
      <c r="H25657" s="423" t="str">
        <f t="shared" si="801"/>
        <v>VER</v>
      </c>
    </row>
    <row r="25658" spans="1:8" ht="15" hidden="1" thickBot="1">
      <c r="A25658" s="409">
        <v>202212</v>
      </c>
      <c r="B25658" s="410" t="s">
        <v>1942</v>
      </c>
      <c r="C25658" s="410" t="s">
        <v>2789</v>
      </c>
      <c r="D25658" s="411" t="s">
        <v>337</v>
      </c>
      <c r="E25658" s="412">
        <v>117425</v>
      </c>
      <c r="F25658" s="413">
        <v>177.16</v>
      </c>
      <c r="G25658" s="414">
        <f t="shared" si="800"/>
        <v>662.8189207496049</v>
      </c>
      <c r="H25658" s="423">
        <f t="shared" si="801"/>
        <v>3.3140946037480243</v>
      </c>
    </row>
    <row r="25659" spans="1:8" ht="15" hidden="1" thickBot="1">
      <c r="A25659" s="409">
        <v>202212</v>
      </c>
      <c r="B25659" s="410" t="s">
        <v>1943</v>
      </c>
      <c r="C25659" s="410" t="s">
        <v>2790</v>
      </c>
      <c r="D25659" s="411" t="s">
        <v>339</v>
      </c>
      <c r="E25659" s="412">
        <v>587</v>
      </c>
      <c r="F25659" s="413">
        <v>177.16</v>
      </c>
      <c r="G25659" s="414">
        <f t="shared" si="800"/>
        <v>3.3133890268683674</v>
      </c>
      <c r="H25659" s="423">
        <f t="shared" si="801"/>
        <v>3.3133890268683674</v>
      </c>
    </row>
    <row r="25660" spans="1:8" ht="15" hidden="1" thickBot="1">
      <c r="A25660" s="409">
        <v>202212</v>
      </c>
      <c r="B25660" s="410" t="s">
        <v>1944</v>
      </c>
      <c r="C25660" s="410" t="s">
        <v>1892</v>
      </c>
      <c r="D25660" s="411" t="s">
        <v>337</v>
      </c>
      <c r="E25660" s="412">
        <v>123473</v>
      </c>
      <c r="F25660" s="413">
        <v>177.16</v>
      </c>
      <c r="G25660" s="414">
        <f t="shared" si="800"/>
        <v>696.95755249491981</v>
      </c>
      <c r="H25660" s="423">
        <f t="shared" si="801"/>
        <v>3.4847877624745989</v>
      </c>
    </row>
    <row r="25661" spans="1:8" ht="15" hidden="1" thickBot="1">
      <c r="A25661" s="409">
        <v>202212</v>
      </c>
      <c r="B25661" s="410" t="s">
        <v>1945</v>
      </c>
      <c r="C25661" s="410" t="s">
        <v>1892</v>
      </c>
      <c r="D25661" s="411" t="s">
        <v>337</v>
      </c>
      <c r="E25661" s="412">
        <v>112978</v>
      </c>
      <c r="F25661" s="413">
        <v>177.16</v>
      </c>
      <c r="G25661" s="414">
        <f t="shared" si="800"/>
        <v>637.71731767893436</v>
      </c>
      <c r="H25661" s="423">
        <f t="shared" si="801"/>
        <v>3.188586588394672</v>
      </c>
    </row>
    <row r="25662" spans="1:8" ht="15" hidden="1" thickBot="1">
      <c r="A25662" s="409">
        <v>202212</v>
      </c>
      <c r="B25662" s="410" t="s">
        <v>1946</v>
      </c>
      <c r="C25662" s="410" t="s">
        <v>2728</v>
      </c>
      <c r="D25662" s="411" t="s">
        <v>339</v>
      </c>
      <c r="E25662" s="412">
        <v>565</v>
      </c>
      <c r="F25662" s="413">
        <v>177.16</v>
      </c>
      <c r="G25662" s="414">
        <f t="shared" si="800"/>
        <v>3.1892074960487697</v>
      </c>
      <c r="H25662" s="423">
        <f t="shared" si="801"/>
        <v>3.1892074960487697</v>
      </c>
    </row>
    <row r="25663" spans="1:8" ht="15" hidden="1" thickBot="1">
      <c r="A25663" s="409">
        <v>202212</v>
      </c>
      <c r="B25663" s="410" t="s">
        <v>1947</v>
      </c>
      <c r="C25663" s="410" t="s">
        <v>1892</v>
      </c>
      <c r="D25663" s="411" t="s">
        <v>337</v>
      </c>
      <c r="E25663" s="412">
        <v>81320</v>
      </c>
      <c r="F25663" s="413">
        <v>177.16</v>
      </c>
      <c r="G25663" s="414">
        <f t="shared" si="800"/>
        <v>459.02009482953264</v>
      </c>
      <c r="H25663" s="423">
        <f t="shared" si="801"/>
        <v>2.295100474147663</v>
      </c>
    </row>
    <row r="25664" spans="1:8" ht="15" hidden="1" thickBot="1">
      <c r="A25664" s="409">
        <v>202212</v>
      </c>
      <c r="B25664" s="410" t="s">
        <v>1948</v>
      </c>
      <c r="C25664" s="410" t="s">
        <v>1892</v>
      </c>
      <c r="D25664" s="411" t="s">
        <v>337</v>
      </c>
      <c r="E25664" s="412">
        <v>81320</v>
      </c>
      <c r="F25664" s="413">
        <v>177.16</v>
      </c>
      <c r="G25664" s="414">
        <f t="shared" si="800"/>
        <v>459.02009482953264</v>
      </c>
      <c r="H25664" s="423">
        <f t="shared" si="801"/>
        <v>2.295100474147663</v>
      </c>
    </row>
    <row r="25665" spans="1:8" ht="15" hidden="1" thickBot="1">
      <c r="A25665" s="409">
        <v>202212</v>
      </c>
      <c r="B25665" s="410" t="s">
        <v>1949</v>
      </c>
      <c r="C25665" s="410" t="s">
        <v>2729</v>
      </c>
      <c r="D25665" s="411" t="s">
        <v>339</v>
      </c>
      <c r="E25665" s="412">
        <v>407</v>
      </c>
      <c r="F25665" s="413">
        <v>177.16</v>
      </c>
      <c r="G25665" s="414">
        <f t="shared" si="800"/>
        <v>2.2973583201625649</v>
      </c>
      <c r="H25665" s="423">
        <f t="shared" si="801"/>
        <v>2.2973583201625649</v>
      </c>
    </row>
    <row r="25666" spans="1:8" ht="15" hidden="1" thickBot="1">
      <c r="A25666" s="409">
        <v>202212</v>
      </c>
      <c r="B25666" s="410" t="s">
        <v>1950</v>
      </c>
      <c r="C25666" s="410" t="s">
        <v>1892</v>
      </c>
      <c r="D25666" s="411" t="s">
        <v>337</v>
      </c>
      <c r="E25666" s="412">
        <v>81320</v>
      </c>
      <c r="F25666" s="413">
        <v>177.16</v>
      </c>
      <c r="G25666" s="414">
        <f t="shared" ref="G25666:G25729" si="802">+E25666/F25666</f>
        <v>459.02009482953264</v>
      </c>
      <c r="H25666" s="423">
        <f t="shared" ref="H25666:H25729" si="803">IF(D25666="TB",G25666/200,IF(D25666="LT",G25666,"VER"))</f>
        <v>2.295100474147663</v>
      </c>
    </row>
    <row r="25667" spans="1:8" ht="15" hidden="1" thickBot="1">
      <c r="A25667" s="409">
        <v>202212</v>
      </c>
      <c r="B25667" s="410" t="s">
        <v>1951</v>
      </c>
      <c r="C25667" s="410" t="s">
        <v>1892</v>
      </c>
      <c r="D25667" s="411" t="s">
        <v>337</v>
      </c>
      <c r="E25667" s="412">
        <v>81320</v>
      </c>
      <c r="F25667" s="413">
        <v>177.16</v>
      </c>
      <c r="G25667" s="414">
        <f t="shared" si="802"/>
        <v>459.02009482953264</v>
      </c>
      <c r="H25667" s="423">
        <f t="shared" si="803"/>
        <v>2.295100474147663</v>
      </c>
    </row>
    <row r="25668" spans="1:8" ht="15" hidden="1" thickBot="1">
      <c r="A25668" s="409">
        <v>202212</v>
      </c>
      <c r="B25668" s="410" t="s">
        <v>1952</v>
      </c>
      <c r="C25668" s="410" t="s">
        <v>1892</v>
      </c>
      <c r="D25668" s="411" t="s">
        <v>337</v>
      </c>
      <c r="E25668" s="412">
        <v>134288</v>
      </c>
      <c r="F25668" s="413">
        <v>177.16</v>
      </c>
      <c r="G25668" s="414">
        <f t="shared" si="802"/>
        <v>758.00406412282689</v>
      </c>
      <c r="H25668" s="423">
        <f t="shared" si="803"/>
        <v>3.7900203206141345</v>
      </c>
    </row>
    <row r="25669" spans="1:8" ht="15" hidden="1" thickBot="1">
      <c r="A25669" s="409">
        <v>202212</v>
      </c>
      <c r="B25669" s="410" t="s">
        <v>1953</v>
      </c>
      <c r="C25669" s="410" t="s">
        <v>1892</v>
      </c>
      <c r="D25669" s="411" t="s">
        <v>339</v>
      </c>
      <c r="E25669" s="412">
        <v>671</v>
      </c>
      <c r="F25669" s="413">
        <v>177.16</v>
      </c>
      <c r="G25669" s="414">
        <f t="shared" si="802"/>
        <v>3.7875366899977423</v>
      </c>
      <c r="H25669" s="423">
        <f t="shared" si="803"/>
        <v>3.7875366899977423</v>
      </c>
    </row>
    <row r="25670" spans="1:8" ht="15" hidden="1" thickBot="1">
      <c r="A25670" s="409">
        <v>202212</v>
      </c>
      <c r="B25670" s="410" t="s">
        <v>1954</v>
      </c>
      <c r="C25670" s="410" t="s">
        <v>1955</v>
      </c>
      <c r="D25670" s="411" t="s">
        <v>337</v>
      </c>
      <c r="E25670" s="412">
        <v>164039</v>
      </c>
      <c r="F25670" s="413">
        <v>177.16</v>
      </c>
      <c r="G25670" s="414">
        <f t="shared" si="802"/>
        <v>925.93700609618429</v>
      </c>
      <c r="H25670" s="423">
        <f t="shared" si="803"/>
        <v>4.6296850304809212</v>
      </c>
    </row>
    <row r="25671" spans="1:8" ht="15" hidden="1" thickBot="1">
      <c r="A25671" s="409">
        <v>202212</v>
      </c>
      <c r="B25671" s="410" t="s">
        <v>1956</v>
      </c>
      <c r="C25671" s="410" t="s">
        <v>2730</v>
      </c>
      <c r="D25671" s="411" t="s">
        <v>337</v>
      </c>
      <c r="E25671" s="412">
        <v>161442</v>
      </c>
      <c r="F25671" s="413">
        <v>177.16</v>
      </c>
      <c r="G25671" s="414">
        <f t="shared" si="802"/>
        <v>911.2779408444344</v>
      </c>
      <c r="H25671" s="423">
        <f t="shared" si="803"/>
        <v>4.5563897042221724</v>
      </c>
    </row>
    <row r="25672" spans="1:8" ht="15" hidden="1" thickBot="1">
      <c r="A25672" s="409">
        <v>202212</v>
      </c>
      <c r="B25672" s="410" t="s">
        <v>1957</v>
      </c>
      <c r="C25672" s="410" t="s">
        <v>2731</v>
      </c>
      <c r="D25672" s="411" t="s">
        <v>339</v>
      </c>
      <c r="E25672" s="412">
        <v>807</v>
      </c>
      <c r="F25672" s="413">
        <v>177.16</v>
      </c>
      <c r="G25672" s="414">
        <f t="shared" si="802"/>
        <v>4.5552043350643485</v>
      </c>
      <c r="H25672" s="423">
        <f t="shared" si="803"/>
        <v>4.5552043350643485</v>
      </c>
    </row>
    <row r="25673" spans="1:8" ht="15" hidden="1" thickBot="1">
      <c r="A25673" s="409">
        <v>202212</v>
      </c>
      <c r="B25673" s="410" t="s">
        <v>1958</v>
      </c>
      <c r="C25673" s="410" t="s">
        <v>1955</v>
      </c>
      <c r="D25673" s="411" t="s">
        <v>337</v>
      </c>
      <c r="E25673" s="412">
        <v>161442</v>
      </c>
      <c r="F25673" s="413">
        <v>177.16</v>
      </c>
      <c r="G25673" s="414">
        <f t="shared" si="802"/>
        <v>911.2779408444344</v>
      </c>
      <c r="H25673" s="423">
        <f t="shared" si="803"/>
        <v>4.5563897042221724</v>
      </c>
    </row>
    <row r="25674" spans="1:8" ht="15" hidden="1" thickBot="1">
      <c r="A25674" s="409">
        <v>202212</v>
      </c>
      <c r="B25674" s="410" t="s">
        <v>1959</v>
      </c>
      <c r="C25674" s="410" t="s">
        <v>1955</v>
      </c>
      <c r="D25674" s="411" t="s">
        <v>337</v>
      </c>
      <c r="E25674" s="412">
        <v>155888</v>
      </c>
      <c r="F25674" s="413">
        <v>177.16</v>
      </c>
      <c r="G25674" s="414">
        <f t="shared" si="802"/>
        <v>879.92774892752311</v>
      </c>
      <c r="H25674" s="423">
        <f t="shared" si="803"/>
        <v>4.399638744637616</v>
      </c>
    </row>
    <row r="25675" spans="1:8" ht="15" hidden="1" thickBot="1">
      <c r="A25675" s="409">
        <v>202212</v>
      </c>
      <c r="B25675" s="410" t="s">
        <v>1960</v>
      </c>
      <c r="C25675" s="410" t="s">
        <v>2732</v>
      </c>
      <c r="D25675" s="411" t="s">
        <v>339</v>
      </c>
      <c r="E25675" s="412">
        <v>779</v>
      </c>
      <c r="F25675" s="413">
        <v>177.16</v>
      </c>
      <c r="G25675" s="414">
        <f t="shared" si="802"/>
        <v>4.3971551140212242</v>
      </c>
      <c r="H25675" s="423">
        <f t="shared" si="803"/>
        <v>4.3971551140212242</v>
      </c>
    </row>
    <row r="25676" spans="1:8" ht="15" hidden="1" thickBot="1">
      <c r="A25676" s="409">
        <v>202212</v>
      </c>
      <c r="B25676" s="410" t="s">
        <v>1961</v>
      </c>
      <c r="C25676" s="410" t="s">
        <v>1892</v>
      </c>
      <c r="D25676" s="411" t="s">
        <v>337</v>
      </c>
      <c r="E25676" s="412">
        <v>164658</v>
      </c>
      <c r="F25676" s="413">
        <v>177.16</v>
      </c>
      <c r="G25676" s="414">
        <f t="shared" si="802"/>
        <v>929.43102280424478</v>
      </c>
      <c r="H25676" s="423">
        <f t="shared" si="803"/>
        <v>4.6471551140212242</v>
      </c>
    </row>
    <row r="25677" spans="1:8" ht="15" hidden="1" thickBot="1">
      <c r="A25677" s="409">
        <v>202212</v>
      </c>
      <c r="B25677" s="410" t="s">
        <v>1962</v>
      </c>
      <c r="C25677" s="410" t="s">
        <v>1892</v>
      </c>
      <c r="D25677" s="411" t="s">
        <v>350</v>
      </c>
      <c r="E25677" s="412">
        <v>0.01</v>
      </c>
      <c r="F25677" s="413">
        <v>177.16</v>
      </c>
      <c r="G25677" s="414">
        <f t="shared" si="802"/>
        <v>5.6446150372544597E-5</v>
      </c>
      <c r="H25677" s="423" t="str">
        <f t="shared" si="803"/>
        <v>VER</v>
      </c>
    </row>
    <row r="25678" spans="1:8" ht="15" hidden="1" thickBot="1">
      <c r="A25678" s="409">
        <v>202212</v>
      </c>
      <c r="B25678" s="410" t="s">
        <v>1963</v>
      </c>
      <c r="C25678" s="410" t="s">
        <v>1892</v>
      </c>
      <c r="D25678" s="411" t="s">
        <v>337</v>
      </c>
      <c r="E25678" s="412">
        <v>74323</v>
      </c>
      <c r="F25678" s="413">
        <v>177.16</v>
      </c>
      <c r="G25678" s="414">
        <f t="shared" si="802"/>
        <v>419.52472341386317</v>
      </c>
      <c r="H25678" s="423">
        <f t="shared" si="803"/>
        <v>2.0976236170693157</v>
      </c>
    </row>
    <row r="25679" spans="1:8" ht="15" hidden="1" thickBot="1">
      <c r="A25679" s="409">
        <v>202212</v>
      </c>
      <c r="B25679" s="410" t="s">
        <v>1964</v>
      </c>
      <c r="C25679" s="410" t="s">
        <v>1892</v>
      </c>
      <c r="D25679" s="411" t="s">
        <v>337</v>
      </c>
      <c r="E25679" s="412">
        <v>45316</v>
      </c>
      <c r="F25679" s="413">
        <v>177.16</v>
      </c>
      <c r="G25679" s="414">
        <f t="shared" si="802"/>
        <v>255.79137502822309</v>
      </c>
      <c r="H25679" s="423">
        <f t="shared" si="803"/>
        <v>1.2789568751411153</v>
      </c>
    </row>
    <row r="25680" spans="1:8" ht="15" hidden="1" thickBot="1">
      <c r="A25680" s="409">
        <v>202212</v>
      </c>
      <c r="B25680" s="410" t="s">
        <v>1965</v>
      </c>
      <c r="C25680" s="410" t="s">
        <v>1892</v>
      </c>
      <c r="D25680" s="411" t="s">
        <v>337</v>
      </c>
      <c r="E25680" s="412">
        <v>141416</v>
      </c>
      <c r="F25680" s="413">
        <v>177.16</v>
      </c>
      <c r="G25680" s="414">
        <f t="shared" si="802"/>
        <v>798.23888010837663</v>
      </c>
      <c r="H25680" s="423">
        <f t="shared" si="803"/>
        <v>3.9911944005418833</v>
      </c>
    </row>
    <row r="25681" spans="1:8" ht="15" hidden="1" thickBot="1">
      <c r="A25681" s="409">
        <v>202212</v>
      </c>
      <c r="B25681" s="410" t="s">
        <v>1966</v>
      </c>
      <c r="C25681" s="410" t="s">
        <v>1892</v>
      </c>
      <c r="D25681" s="411" t="s">
        <v>337</v>
      </c>
      <c r="E25681" s="412">
        <v>148972</v>
      </c>
      <c r="F25681" s="413">
        <v>177.16</v>
      </c>
      <c r="G25681" s="414">
        <f t="shared" si="802"/>
        <v>840.88959132987134</v>
      </c>
      <c r="H25681" s="423">
        <f t="shared" si="803"/>
        <v>4.2044479566493571</v>
      </c>
    </row>
    <row r="25682" spans="1:8" ht="15" hidden="1" thickBot="1">
      <c r="A25682" s="409">
        <v>202212</v>
      </c>
      <c r="B25682" s="410" t="s">
        <v>1967</v>
      </c>
      <c r="C25682" s="410" t="s">
        <v>2733</v>
      </c>
      <c r="D25682" s="411" t="s">
        <v>339</v>
      </c>
      <c r="E25682" s="412">
        <v>745</v>
      </c>
      <c r="F25682" s="413">
        <v>177.16</v>
      </c>
      <c r="G25682" s="414">
        <f t="shared" si="802"/>
        <v>4.2052382027545718</v>
      </c>
      <c r="H25682" s="423">
        <f t="shared" si="803"/>
        <v>4.2052382027545718</v>
      </c>
    </row>
    <row r="25683" spans="1:8" ht="15" hidden="1" thickBot="1">
      <c r="A25683" s="409">
        <v>202212</v>
      </c>
      <c r="B25683" s="410" t="s">
        <v>1968</v>
      </c>
      <c r="C25683" s="410" t="s">
        <v>1892</v>
      </c>
      <c r="D25683" s="411" t="s">
        <v>337</v>
      </c>
      <c r="E25683" s="412">
        <v>134818</v>
      </c>
      <c r="F25683" s="413">
        <v>177.16</v>
      </c>
      <c r="G25683" s="414">
        <f t="shared" si="802"/>
        <v>760.9957100925717</v>
      </c>
      <c r="H25683" s="423">
        <f t="shared" si="803"/>
        <v>3.8049785504628586</v>
      </c>
    </row>
    <row r="25684" spans="1:8" ht="15" hidden="1" thickBot="1">
      <c r="A25684" s="409">
        <v>202212</v>
      </c>
      <c r="B25684" s="410" t="s">
        <v>1969</v>
      </c>
      <c r="C25684" s="410" t="s">
        <v>2734</v>
      </c>
      <c r="D25684" s="411" t="s">
        <v>339</v>
      </c>
      <c r="E25684" s="412">
        <v>674</v>
      </c>
      <c r="F25684" s="413">
        <v>177.16</v>
      </c>
      <c r="G25684" s="414">
        <f t="shared" si="802"/>
        <v>3.8044705351095054</v>
      </c>
      <c r="H25684" s="423">
        <f t="shared" si="803"/>
        <v>3.8044705351095054</v>
      </c>
    </row>
    <row r="25685" spans="1:8" ht="15" hidden="1" thickBot="1">
      <c r="A25685" s="409">
        <v>202212</v>
      </c>
      <c r="B25685" s="410" t="s">
        <v>1970</v>
      </c>
      <c r="C25685" s="410" t="s">
        <v>1892</v>
      </c>
      <c r="D25685" s="411" t="s">
        <v>337</v>
      </c>
      <c r="E25685" s="412">
        <v>137638</v>
      </c>
      <c r="F25685" s="413">
        <v>177.16</v>
      </c>
      <c r="G25685" s="414">
        <f t="shared" si="802"/>
        <v>776.91352449762928</v>
      </c>
      <c r="H25685" s="423">
        <f t="shared" si="803"/>
        <v>3.8845676224881465</v>
      </c>
    </row>
    <row r="25686" spans="1:8" ht="15" hidden="1" thickBot="1">
      <c r="A25686" s="409">
        <v>202212</v>
      </c>
      <c r="B25686" s="410" t="s">
        <v>1971</v>
      </c>
      <c r="C25686" s="410" t="s">
        <v>2735</v>
      </c>
      <c r="D25686" s="411" t="s">
        <v>339</v>
      </c>
      <c r="E25686" s="412">
        <v>707</v>
      </c>
      <c r="F25686" s="413">
        <v>177.16</v>
      </c>
      <c r="G25686" s="414">
        <f t="shared" si="802"/>
        <v>3.9907428313389026</v>
      </c>
      <c r="H25686" s="423">
        <f t="shared" si="803"/>
        <v>3.9907428313389026</v>
      </c>
    </row>
    <row r="25687" spans="1:8" ht="15" hidden="1" thickBot="1">
      <c r="A25687" s="409">
        <v>202212</v>
      </c>
      <c r="B25687" s="410" t="s">
        <v>1972</v>
      </c>
      <c r="C25687" s="410" t="s">
        <v>1892</v>
      </c>
      <c r="D25687" s="411" t="s">
        <v>337</v>
      </c>
      <c r="E25687" s="412">
        <v>155174</v>
      </c>
      <c r="F25687" s="413">
        <v>177.16</v>
      </c>
      <c r="G25687" s="414">
        <f t="shared" si="802"/>
        <v>875.89749379092348</v>
      </c>
      <c r="H25687" s="423">
        <f t="shared" si="803"/>
        <v>4.3794874689546175</v>
      </c>
    </row>
    <row r="25688" spans="1:8" ht="15" hidden="1" thickBot="1">
      <c r="A25688" s="409">
        <v>202212</v>
      </c>
      <c r="B25688" s="410" t="s">
        <v>1973</v>
      </c>
      <c r="C25688" s="410" t="s">
        <v>2736</v>
      </c>
      <c r="D25688" s="411" t="s">
        <v>339</v>
      </c>
      <c r="E25688" s="412">
        <v>776</v>
      </c>
      <c r="F25688" s="413">
        <v>177.16</v>
      </c>
      <c r="G25688" s="414">
        <f t="shared" si="802"/>
        <v>4.3802212689094606</v>
      </c>
      <c r="H25688" s="423">
        <f t="shared" si="803"/>
        <v>4.3802212689094606</v>
      </c>
    </row>
    <row r="25689" spans="1:8" ht="15" hidden="1" thickBot="1">
      <c r="A25689" s="409">
        <v>202212</v>
      </c>
      <c r="B25689" s="410" t="s">
        <v>1974</v>
      </c>
      <c r="C25689" s="410" t="s">
        <v>1892</v>
      </c>
      <c r="D25689" s="411" t="s">
        <v>337</v>
      </c>
      <c r="E25689" s="412">
        <v>155328</v>
      </c>
      <c r="F25689" s="413">
        <v>177.16</v>
      </c>
      <c r="G25689" s="414">
        <f t="shared" si="802"/>
        <v>876.76676450666071</v>
      </c>
      <c r="H25689" s="423">
        <f t="shared" si="803"/>
        <v>4.3838338225333038</v>
      </c>
    </row>
    <row r="25690" spans="1:8" ht="15" hidden="1" thickBot="1">
      <c r="A25690" s="409">
        <v>202212</v>
      </c>
      <c r="B25690" s="410" t="s">
        <v>1975</v>
      </c>
      <c r="C25690" s="410" t="s">
        <v>1892</v>
      </c>
      <c r="D25690" s="411" t="s">
        <v>339</v>
      </c>
      <c r="E25690" s="412">
        <v>777</v>
      </c>
      <c r="F25690" s="413">
        <v>177.16</v>
      </c>
      <c r="G25690" s="414">
        <f t="shared" si="802"/>
        <v>4.3858658839467148</v>
      </c>
      <c r="H25690" s="423">
        <f t="shared" si="803"/>
        <v>4.3858658839467148</v>
      </c>
    </row>
    <row r="25691" spans="1:8" ht="15" hidden="1" thickBot="1">
      <c r="A25691" s="409">
        <v>202212</v>
      </c>
      <c r="B25691" s="410" t="s">
        <v>1976</v>
      </c>
      <c r="C25691" s="410" t="s">
        <v>1892</v>
      </c>
      <c r="D25691" s="411" t="s">
        <v>337</v>
      </c>
      <c r="E25691" s="412">
        <v>146434</v>
      </c>
      <c r="F25691" s="413">
        <v>177.16</v>
      </c>
      <c r="G25691" s="414">
        <f t="shared" si="802"/>
        <v>826.56355836531952</v>
      </c>
      <c r="H25691" s="423">
        <f t="shared" si="803"/>
        <v>4.1328177918265974</v>
      </c>
    </row>
    <row r="25692" spans="1:8" ht="15" hidden="1" thickBot="1">
      <c r="A25692" s="409">
        <v>202212</v>
      </c>
      <c r="B25692" s="410" t="s">
        <v>1977</v>
      </c>
      <c r="C25692" s="410" t="s">
        <v>2737</v>
      </c>
      <c r="D25692" s="411" t="s">
        <v>339</v>
      </c>
      <c r="E25692" s="412">
        <v>732</v>
      </c>
      <c r="F25692" s="413">
        <v>177.16</v>
      </c>
      <c r="G25692" s="414">
        <f t="shared" si="802"/>
        <v>4.1318582072702643</v>
      </c>
      <c r="H25692" s="423">
        <f t="shared" si="803"/>
        <v>4.1318582072702643</v>
      </c>
    </row>
    <row r="25693" spans="1:8" ht="15" hidden="1" thickBot="1">
      <c r="A25693" s="409">
        <v>202212</v>
      </c>
      <c r="B25693" s="410" t="s">
        <v>1978</v>
      </c>
      <c r="C25693" s="410" t="s">
        <v>2738</v>
      </c>
      <c r="D25693" s="411" t="s">
        <v>337</v>
      </c>
      <c r="E25693" s="412">
        <v>141185</v>
      </c>
      <c r="F25693" s="413">
        <v>177.16</v>
      </c>
      <c r="G25693" s="414">
        <f t="shared" si="802"/>
        <v>796.93497403477079</v>
      </c>
      <c r="H25693" s="423">
        <f t="shared" si="803"/>
        <v>3.9846748701738539</v>
      </c>
    </row>
    <row r="25694" spans="1:8" ht="15" hidden="1" thickBot="1">
      <c r="A25694" s="409">
        <v>202212</v>
      </c>
      <c r="B25694" s="410" t="s">
        <v>1979</v>
      </c>
      <c r="C25694" s="410" t="s">
        <v>2739</v>
      </c>
      <c r="D25694" s="411" t="s">
        <v>339</v>
      </c>
      <c r="E25694" s="412">
        <v>706</v>
      </c>
      <c r="F25694" s="413">
        <v>177.16</v>
      </c>
      <c r="G25694" s="414">
        <f t="shared" si="802"/>
        <v>3.9850982163016484</v>
      </c>
      <c r="H25694" s="423">
        <f t="shared" si="803"/>
        <v>3.9850982163016484</v>
      </c>
    </row>
    <row r="25695" spans="1:8" ht="15" hidden="1" thickBot="1">
      <c r="A25695" s="409">
        <v>202212</v>
      </c>
      <c r="B25695" s="410" t="s">
        <v>1980</v>
      </c>
      <c r="C25695" s="410" t="s">
        <v>1892</v>
      </c>
      <c r="D25695" s="411" t="s">
        <v>337</v>
      </c>
      <c r="E25695" s="412">
        <v>125664</v>
      </c>
      <c r="F25695" s="413">
        <v>177.16</v>
      </c>
      <c r="G25695" s="414">
        <f t="shared" si="802"/>
        <v>709.32490404154441</v>
      </c>
      <c r="H25695" s="423">
        <f t="shared" si="803"/>
        <v>3.5466245202077222</v>
      </c>
    </row>
    <row r="25696" spans="1:8" ht="15" hidden="1" thickBot="1">
      <c r="A25696" s="409">
        <v>202212</v>
      </c>
      <c r="B25696" s="410" t="s">
        <v>1981</v>
      </c>
      <c r="C25696" s="410" t="s">
        <v>1892</v>
      </c>
      <c r="D25696" s="411" t="s">
        <v>337</v>
      </c>
      <c r="E25696" s="412">
        <v>106389</v>
      </c>
      <c r="F25696" s="413">
        <v>177.16</v>
      </c>
      <c r="G25696" s="414">
        <f t="shared" si="802"/>
        <v>600.5249491984647</v>
      </c>
      <c r="H25696" s="423">
        <f t="shared" si="803"/>
        <v>3.0026247459923234</v>
      </c>
    </row>
    <row r="25697" spans="1:8" ht="15" hidden="1" thickBot="1">
      <c r="A25697" s="409">
        <v>202212</v>
      </c>
      <c r="B25697" s="410" t="s">
        <v>1982</v>
      </c>
      <c r="C25697" s="410" t="s">
        <v>2740</v>
      </c>
      <c r="D25697" s="411" t="s">
        <v>337</v>
      </c>
      <c r="E25697" s="412">
        <v>81320</v>
      </c>
      <c r="F25697" s="413">
        <v>177.16</v>
      </c>
      <c r="G25697" s="414">
        <f t="shared" si="802"/>
        <v>459.02009482953264</v>
      </c>
      <c r="H25697" s="423">
        <f t="shared" si="803"/>
        <v>2.295100474147663</v>
      </c>
    </row>
    <row r="25698" spans="1:8" ht="15" hidden="1" thickBot="1">
      <c r="A25698" s="409">
        <v>202212</v>
      </c>
      <c r="B25698" s="410" t="s">
        <v>1983</v>
      </c>
      <c r="C25698" s="410" t="s">
        <v>2741</v>
      </c>
      <c r="D25698" s="411" t="s">
        <v>339</v>
      </c>
      <c r="E25698" s="412">
        <v>407</v>
      </c>
      <c r="F25698" s="413">
        <v>177.16</v>
      </c>
      <c r="G25698" s="414">
        <f t="shared" si="802"/>
        <v>2.2973583201625649</v>
      </c>
      <c r="H25698" s="423">
        <f t="shared" si="803"/>
        <v>2.2973583201625649</v>
      </c>
    </row>
    <row r="25699" spans="1:8" ht="15" hidden="1" thickBot="1">
      <c r="A25699" s="409">
        <v>202212</v>
      </c>
      <c r="B25699" s="410" t="s">
        <v>1984</v>
      </c>
      <c r="C25699" s="410" t="s">
        <v>1892</v>
      </c>
      <c r="D25699" s="411" t="s">
        <v>337</v>
      </c>
      <c r="E25699" s="412">
        <v>81564</v>
      </c>
      <c r="F25699" s="413">
        <v>177.16</v>
      </c>
      <c r="G25699" s="414">
        <f t="shared" si="802"/>
        <v>460.39738089862271</v>
      </c>
      <c r="H25699" s="423">
        <f t="shared" si="803"/>
        <v>2.3019869044931136</v>
      </c>
    </row>
    <row r="25700" spans="1:8" ht="15" hidden="1" thickBot="1">
      <c r="A25700" s="409">
        <v>202212</v>
      </c>
      <c r="B25700" s="410" t="s">
        <v>1985</v>
      </c>
      <c r="C25700" s="410" t="s">
        <v>1892</v>
      </c>
      <c r="D25700" s="411" t="s">
        <v>337</v>
      </c>
      <c r="E25700" s="412">
        <v>123437</v>
      </c>
      <c r="F25700" s="413">
        <v>177.16</v>
      </c>
      <c r="G25700" s="414">
        <f t="shared" si="802"/>
        <v>696.75434635357874</v>
      </c>
      <c r="H25700" s="423">
        <f t="shared" si="803"/>
        <v>3.4837717317678938</v>
      </c>
    </row>
    <row r="25701" spans="1:8" ht="15" hidden="1" thickBot="1">
      <c r="A25701" s="409">
        <v>202212</v>
      </c>
      <c r="B25701" s="410" t="s">
        <v>1986</v>
      </c>
      <c r="C25701" s="410" t="s">
        <v>1892</v>
      </c>
      <c r="D25701" s="411" t="s">
        <v>337</v>
      </c>
      <c r="E25701" s="412">
        <v>88104</v>
      </c>
      <c r="F25701" s="413">
        <v>177.16</v>
      </c>
      <c r="G25701" s="414">
        <f t="shared" si="802"/>
        <v>497.31316324226691</v>
      </c>
      <c r="H25701" s="423">
        <f t="shared" si="803"/>
        <v>2.4865658162113347</v>
      </c>
    </row>
    <row r="25702" spans="1:8" ht="15" hidden="1" thickBot="1">
      <c r="A25702" s="409">
        <v>202212</v>
      </c>
      <c r="B25702" s="410" t="s">
        <v>1987</v>
      </c>
      <c r="C25702" s="410" t="s">
        <v>1892</v>
      </c>
      <c r="D25702" s="411" t="s">
        <v>337</v>
      </c>
      <c r="E25702" s="412">
        <v>81564</v>
      </c>
      <c r="F25702" s="413">
        <v>177.16</v>
      </c>
      <c r="G25702" s="414">
        <f t="shared" si="802"/>
        <v>460.39738089862271</v>
      </c>
      <c r="H25702" s="423">
        <f t="shared" si="803"/>
        <v>2.3019869044931136</v>
      </c>
    </row>
    <row r="25703" spans="1:8" ht="15" hidden="1" thickBot="1">
      <c r="A25703" s="409">
        <v>202212</v>
      </c>
      <c r="B25703" s="410" t="s">
        <v>1988</v>
      </c>
      <c r="C25703" s="410" t="s">
        <v>2742</v>
      </c>
      <c r="D25703" s="411" t="s">
        <v>339</v>
      </c>
      <c r="E25703" s="412">
        <v>408</v>
      </c>
      <c r="F25703" s="413">
        <v>177.16</v>
      </c>
      <c r="G25703" s="414">
        <f t="shared" si="802"/>
        <v>2.3030029351998196</v>
      </c>
      <c r="H25703" s="423">
        <f t="shared" si="803"/>
        <v>2.3030029351998196</v>
      </c>
    </row>
    <row r="25704" spans="1:8" ht="15" hidden="1" thickBot="1">
      <c r="A25704" s="409">
        <v>202212</v>
      </c>
      <c r="B25704" s="410" t="s">
        <v>1989</v>
      </c>
      <c r="C25704" s="410" t="s">
        <v>1892</v>
      </c>
      <c r="D25704" s="411" t="s">
        <v>337</v>
      </c>
      <c r="E25704" s="412">
        <v>81564</v>
      </c>
      <c r="F25704" s="413">
        <v>177.16</v>
      </c>
      <c r="G25704" s="414">
        <f t="shared" si="802"/>
        <v>460.39738089862271</v>
      </c>
      <c r="H25704" s="423">
        <f t="shared" si="803"/>
        <v>2.3019869044931136</v>
      </c>
    </row>
    <row r="25705" spans="1:8" ht="15" hidden="1" thickBot="1">
      <c r="A25705" s="409">
        <v>202212</v>
      </c>
      <c r="B25705" s="410" t="s">
        <v>1990</v>
      </c>
      <c r="C25705" s="410" t="s">
        <v>1892</v>
      </c>
      <c r="D25705" s="411" t="s">
        <v>337</v>
      </c>
      <c r="E25705" s="412">
        <v>81564</v>
      </c>
      <c r="F25705" s="413">
        <v>177.16</v>
      </c>
      <c r="G25705" s="414">
        <f t="shared" si="802"/>
        <v>460.39738089862271</v>
      </c>
      <c r="H25705" s="423">
        <f t="shared" si="803"/>
        <v>2.3019869044931136</v>
      </c>
    </row>
    <row r="25706" spans="1:8" ht="15" hidden="1" thickBot="1">
      <c r="A25706" s="409">
        <v>202212</v>
      </c>
      <c r="B25706" s="410" t="s">
        <v>1991</v>
      </c>
      <c r="C25706" s="410" t="s">
        <v>1892</v>
      </c>
      <c r="D25706" s="411" t="s">
        <v>339</v>
      </c>
      <c r="E25706" s="412">
        <v>408</v>
      </c>
      <c r="F25706" s="413">
        <v>177.16</v>
      </c>
      <c r="G25706" s="414">
        <f t="shared" si="802"/>
        <v>2.3030029351998196</v>
      </c>
      <c r="H25706" s="423">
        <f t="shared" si="803"/>
        <v>2.3030029351998196</v>
      </c>
    </row>
    <row r="25707" spans="1:8" ht="15" hidden="1" thickBot="1">
      <c r="A25707" s="409">
        <v>202212</v>
      </c>
      <c r="B25707" s="410" t="s">
        <v>1992</v>
      </c>
      <c r="C25707" s="410" t="s">
        <v>1892</v>
      </c>
      <c r="D25707" s="411" t="s">
        <v>337</v>
      </c>
      <c r="E25707" s="412">
        <v>78808</v>
      </c>
      <c r="F25707" s="413">
        <v>177.16</v>
      </c>
      <c r="G25707" s="414">
        <f t="shared" si="802"/>
        <v>444.84082185594946</v>
      </c>
      <c r="H25707" s="423">
        <f t="shared" si="803"/>
        <v>2.2242041092797473</v>
      </c>
    </row>
    <row r="25708" spans="1:8" ht="15" hidden="1" thickBot="1">
      <c r="A25708" s="409">
        <v>202212</v>
      </c>
      <c r="B25708" s="410" t="s">
        <v>1993</v>
      </c>
      <c r="C25708" s="410" t="s">
        <v>1892</v>
      </c>
      <c r="D25708" s="411" t="s">
        <v>337</v>
      </c>
      <c r="E25708" s="412">
        <v>113104</v>
      </c>
      <c r="F25708" s="413">
        <v>177.16</v>
      </c>
      <c r="G25708" s="414">
        <f t="shared" si="802"/>
        <v>638.42853917362834</v>
      </c>
      <c r="H25708" s="423">
        <f t="shared" si="803"/>
        <v>3.1921426958681418</v>
      </c>
    </row>
    <row r="25709" spans="1:8" ht="15" hidden="1" thickBot="1">
      <c r="A25709" s="409">
        <v>202212</v>
      </c>
      <c r="B25709" s="410" t="s">
        <v>1994</v>
      </c>
      <c r="C25709" s="410" t="s">
        <v>2743</v>
      </c>
      <c r="D25709" s="411" t="s">
        <v>339</v>
      </c>
      <c r="E25709" s="412">
        <v>566</v>
      </c>
      <c r="F25709" s="413">
        <v>177.16</v>
      </c>
      <c r="G25709" s="414">
        <f t="shared" si="802"/>
        <v>3.194852111086024</v>
      </c>
      <c r="H25709" s="423">
        <f t="shared" si="803"/>
        <v>3.194852111086024</v>
      </c>
    </row>
    <row r="25710" spans="1:8" ht="15" hidden="1" thickBot="1">
      <c r="A25710" s="409">
        <v>202212</v>
      </c>
      <c r="B25710" s="410" t="s">
        <v>1995</v>
      </c>
      <c r="C25710" s="410" t="s">
        <v>1892</v>
      </c>
      <c r="D25710" s="411" t="s">
        <v>337</v>
      </c>
      <c r="E25710" s="412">
        <v>81564</v>
      </c>
      <c r="F25710" s="413">
        <v>177.16</v>
      </c>
      <c r="G25710" s="414">
        <f t="shared" si="802"/>
        <v>460.39738089862271</v>
      </c>
      <c r="H25710" s="423">
        <f t="shared" si="803"/>
        <v>2.3019869044931136</v>
      </c>
    </row>
    <row r="25711" spans="1:8" ht="15" hidden="1" thickBot="1">
      <c r="A25711" s="409">
        <v>202212</v>
      </c>
      <c r="B25711" s="410" t="s">
        <v>1996</v>
      </c>
      <c r="C25711" s="410" t="s">
        <v>1892</v>
      </c>
      <c r="D25711" s="411" t="s">
        <v>337</v>
      </c>
      <c r="E25711" s="412">
        <v>94043</v>
      </c>
      <c r="F25711" s="413">
        <v>177.16</v>
      </c>
      <c r="G25711" s="414">
        <f t="shared" si="802"/>
        <v>530.83653194852116</v>
      </c>
      <c r="H25711" s="423">
        <f t="shared" si="803"/>
        <v>2.6541826597426059</v>
      </c>
    </row>
    <row r="25712" spans="1:8" ht="15" hidden="1" thickBot="1">
      <c r="A25712" s="409">
        <v>202212</v>
      </c>
      <c r="B25712" s="410" t="s">
        <v>1997</v>
      </c>
      <c r="C25712" s="410" t="s">
        <v>2744</v>
      </c>
      <c r="D25712" s="411" t="s">
        <v>339</v>
      </c>
      <c r="E25712" s="412">
        <v>408</v>
      </c>
      <c r="F25712" s="413">
        <v>177.16</v>
      </c>
      <c r="G25712" s="414">
        <f t="shared" si="802"/>
        <v>2.3030029351998196</v>
      </c>
      <c r="H25712" s="423">
        <f t="shared" si="803"/>
        <v>2.3030029351998196</v>
      </c>
    </row>
    <row r="25713" spans="1:8" ht="15" hidden="1" thickBot="1">
      <c r="A25713" s="409">
        <v>202212</v>
      </c>
      <c r="B25713" s="410" t="s">
        <v>1998</v>
      </c>
      <c r="C25713" s="410" t="s">
        <v>1892</v>
      </c>
      <c r="D25713" s="411" t="s">
        <v>337</v>
      </c>
      <c r="E25713" s="412">
        <v>112001</v>
      </c>
      <c r="F25713" s="413">
        <v>177.16</v>
      </c>
      <c r="G25713" s="414">
        <f t="shared" si="802"/>
        <v>632.20252878753672</v>
      </c>
      <c r="H25713" s="423">
        <f t="shared" si="803"/>
        <v>3.1610126439376836</v>
      </c>
    </row>
    <row r="25714" spans="1:8" ht="15" hidden="1" thickBot="1">
      <c r="A25714" s="409">
        <v>202212</v>
      </c>
      <c r="B25714" s="410" t="s">
        <v>1999</v>
      </c>
      <c r="C25714" s="410" t="s">
        <v>1892</v>
      </c>
      <c r="D25714" s="411" t="s">
        <v>337</v>
      </c>
      <c r="E25714" s="412">
        <v>181575</v>
      </c>
      <c r="F25714" s="413">
        <v>177.16</v>
      </c>
      <c r="G25714" s="414">
        <f t="shared" si="802"/>
        <v>1024.9209753894784</v>
      </c>
      <c r="H25714" s="423">
        <f t="shared" si="803"/>
        <v>5.1246048769473918</v>
      </c>
    </row>
    <row r="25715" spans="1:8" ht="15" hidden="1" thickBot="1">
      <c r="A25715" s="409">
        <v>202212</v>
      </c>
      <c r="B25715" s="410" t="s">
        <v>2000</v>
      </c>
      <c r="C25715" s="410" t="s">
        <v>1892</v>
      </c>
      <c r="D25715" s="411" t="s">
        <v>339</v>
      </c>
      <c r="E25715" s="412">
        <v>908</v>
      </c>
      <c r="F25715" s="413">
        <v>177.16</v>
      </c>
      <c r="G25715" s="414">
        <f t="shared" si="802"/>
        <v>5.1253104538270495</v>
      </c>
      <c r="H25715" s="423">
        <f t="shared" si="803"/>
        <v>5.1253104538270495</v>
      </c>
    </row>
    <row r="25716" spans="1:8" ht="15" hidden="1" thickBot="1">
      <c r="A25716" s="409">
        <v>202212</v>
      </c>
      <c r="B25716" s="410" t="s">
        <v>2001</v>
      </c>
      <c r="C25716" s="410" t="s">
        <v>2745</v>
      </c>
      <c r="D25716" s="411" t="s">
        <v>337</v>
      </c>
      <c r="E25716" s="412">
        <v>102765</v>
      </c>
      <c r="F25716" s="413">
        <v>177.16</v>
      </c>
      <c r="G25716" s="414">
        <f t="shared" si="802"/>
        <v>580.06886430345446</v>
      </c>
      <c r="H25716" s="423">
        <f t="shared" si="803"/>
        <v>2.9003443215172724</v>
      </c>
    </row>
    <row r="25717" spans="1:8" ht="15" hidden="1" thickBot="1">
      <c r="A25717" s="409">
        <v>202212</v>
      </c>
      <c r="B25717" s="410" t="s">
        <v>2002</v>
      </c>
      <c r="C25717" s="410" t="s">
        <v>1892</v>
      </c>
      <c r="D25717" s="411" t="s">
        <v>337</v>
      </c>
      <c r="E25717" s="412">
        <v>83822</v>
      </c>
      <c r="F25717" s="413">
        <v>177.16</v>
      </c>
      <c r="G25717" s="414">
        <f t="shared" si="802"/>
        <v>473.14292165274327</v>
      </c>
      <c r="H25717" s="423">
        <f t="shared" si="803"/>
        <v>2.3657146082637164</v>
      </c>
    </row>
    <row r="25718" spans="1:8" ht="15" hidden="1" thickBot="1">
      <c r="A25718" s="409">
        <v>202212</v>
      </c>
      <c r="B25718" s="410" t="s">
        <v>2003</v>
      </c>
      <c r="C25718" s="410" t="s">
        <v>2739</v>
      </c>
      <c r="D25718" s="411" t="s">
        <v>339</v>
      </c>
      <c r="E25718" s="412">
        <v>514</v>
      </c>
      <c r="F25718" s="413">
        <v>177.16</v>
      </c>
      <c r="G25718" s="414">
        <f t="shared" si="802"/>
        <v>2.9013321291487921</v>
      </c>
      <c r="H25718" s="423">
        <f t="shared" si="803"/>
        <v>2.9013321291487921</v>
      </c>
    </row>
    <row r="25719" spans="1:8" ht="15" hidden="1" thickBot="1">
      <c r="A25719" s="409">
        <v>202212</v>
      </c>
      <c r="B25719" s="410" t="s">
        <v>2004</v>
      </c>
      <c r="C25719" s="410" t="s">
        <v>1892</v>
      </c>
      <c r="D25719" s="411" t="s">
        <v>337</v>
      </c>
      <c r="E25719" s="412">
        <v>109546</v>
      </c>
      <c r="F25719" s="413">
        <v>177.16</v>
      </c>
      <c r="G25719" s="414">
        <f t="shared" si="802"/>
        <v>618.344998871077</v>
      </c>
      <c r="H25719" s="423">
        <f t="shared" si="803"/>
        <v>3.0917249943553848</v>
      </c>
    </row>
    <row r="25720" spans="1:8" ht="15" hidden="1" thickBot="1">
      <c r="A25720" s="409">
        <v>202212</v>
      </c>
      <c r="B25720" s="410" t="s">
        <v>2005</v>
      </c>
      <c r="C25720" s="410" t="s">
        <v>1892</v>
      </c>
      <c r="D25720" s="411" t="s">
        <v>339</v>
      </c>
      <c r="E25720" s="412">
        <v>548</v>
      </c>
      <c r="F25720" s="413">
        <v>177.16</v>
      </c>
      <c r="G25720" s="414">
        <f t="shared" si="802"/>
        <v>3.0932490404154436</v>
      </c>
      <c r="H25720" s="423">
        <f t="shared" si="803"/>
        <v>3.0932490404154436</v>
      </c>
    </row>
    <row r="25721" spans="1:8" ht="15" hidden="1" thickBot="1">
      <c r="A25721" s="409">
        <v>202212</v>
      </c>
      <c r="B25721" s="410" t="s">
        <v>2006</v>
      </c>
      <c r="C25721" s="410" t="s">
        <v>2746</v>
      </c>
      <c r="D25721" s="411" t="s">
        <v>337</v>
      </c>
      <c r="E25721" s="412">
        <v>151391</v>
      </c>
      <c r="F25721" s="413">
        <v>177.16</v>
      </c>
      <c r="G25721" s="414">
        <f t="shared" si="802"/>
        <v>854.54391510498988</v>
      </c>
      <c r="H25721" s="423">
        <f t="shared" si="803"/>
        <v>4.272719575524949</v>
      </c>
    </row>
    <row r="25722" spans="1:8" ht="15" hidden="1" thickBot="1">
      <c r="A25722" s="409">
        <v>202212</v>
      </c>
      <c r="B25722" s="410" t="s">
        <v>2007</v>
      </c>
      <c r="C25722" s="410" t="s">
        <v>2747</v>
      </c>
      <c r="D25722" s="411" t="s">
        <v>339</v>
      </c>
      <c r="E25722" s="412">
        <v>757</v>
      </c>
      <c r="F25722" s="413">
        <v>177.16</v>
      </c>
      <c r="G25722" s="414">
        <f t="shared" si="802"/>
        <v>4.272973583201626</v>
      </c>
      <c r="H25722" s="423">
        <f t="shared" si="803"/>
        <v>4.272973583201626</v>
      </c>
    </row>
    <row r="25723" spans="1:8" ht="15" hidden="1" thickBot="1">
      <c r="A25723" s="409">
        <v>202212</v>
      </c>
      <c r="B25723" s="410" t="s">
        <v>2008</v>
      </c>
      <c r="C25723" s="410" t="s">
        <v>1892</v>
      </c>
      <c r="D25723" s="411" t="s">
        <v>337</v>
      </c>
      <c r="E25723" s="412">
        <v>159488</v>
      </c>
      <c r="F25723" s="413">
        <v>177.16</v>
      </c>
      <c r="G25723" s="414">
        <f t="shared" si="802"/>
        <v>900.24836306163922</v>
      </c>
      <c r="H25723" s="423">
        <f t="shared" si="803"/>
        <v>4.5012418153081963</v>
      </c>
    </row>
    <row r="25724" spans="1:8" ht="15" hidden="1" thickBot="1">
      <c r="A25724" s="409">
        <v>202212</v>
      </c>
      <c r="B25724" s="410" t="s">
        <v>2009</v>
      </c>
      <c r="C25724" s="410" t="s">
        <v>1892</v>
      </c>
      <c r="D25724" s="411" t="s">
        <v>339</v>
      </c>
      <c r="E25724" s="412">
        <v>797</v>
      </c>
      <c r="F25724" s="413">
        <v>177.16</v>
      </c>
      <c r="G25724" s="414">
        <f t="shared" si="802"/>
        <v>4.4987581846918037</v>
      </c>
      <c r="H25724" s="423">
        <f t="shared" si="803"/>
        <v>4.4987581846918037</v>
      </c>
    </row>
    <row r="25725" spans="1:8" ht="15" hidden="1" thickBot="1">
      <c r="A25725" s="409">
        <v>202212</v>
      </c>
      <c r="B25725" s="410" t="s">
        <v>2010</v>
      </c>
      <c r="C25725" s="410" t="s">
        <v>1892</v>
      </c>
      <c r="D25725" s="411" t="s">
        <v>337</v>
      </c>
      <c r="E25725" s="412">
        <v>156062</v>
      </c>
      <c r="F25725" s="413">
        <v>177.16</v>
      </c>
      <c r="G25725" s="414">
        <f t="shared" si="802"/>
        <v>880.90991194400544</v>
      </c>
      <c r="H25725" s="423">
        <f t="shared" si="803"/>
        <v>4.404549559720027</v>
      </c>
    </row>
    <row r="25726" spans="1:8" ht="15" hidden="1" thickBot="1">
      <c r="A25726" s="409">
        <v>202212</v>
      </c>
      <c r="B25726" s="410" t="s">
        <v>2011</v>
      </c>
      <c r="C25726" s="410" t="s">
        <v>2748</v>
      </c>
      <c r="D25726" s="411" t="s">
        <v>339</v>
      </c>
      <c r="E25726" s="412">
        <v>780</v>
      </c>
      <c r="F25726" s="413">
        <v>177.16</v>
      </c>
      <c r="G25726" s="414">
        <f t="shared" si="802"/>
        <v>4.4027997290584784</v>
      </c>
      <c r="H25726" s="423">
        <f t="shared" si="803"/>
        <v>4.4027997290584784</v>
      </c>
    </row>
    <row r="25727" spans="1:8" ht="15" hidden="1" thickBot="1">
      <c r="A25727" s="409">
        <v>202212</v>
      </c>
      <c r="B25727" s="410" t="s">
        <v>2012</v>
      </c>
      <c r="C25727" s="410" t="s">
        <v>1892</v>
      </c>
      <c r="D25727" s="411" t="s">
        <v>337</v>
      </c>
      <c r="E25727" s="412">
        <v>125012.87</v>
      </c>
      <c r="F25727" s="413">
        <v>177.16</v>
      </c>
      <c r="G25727" s="414">
        <f t="shared" si="802"/>
        <v>705.64952585233686</v>
      </c>
      <c r="H25727" s="423">
        <f t="shared" si="803"/>
        <v>3.5282476292616844</v>
      </c>
    </row>
    <row r="25728" spans="1:8" ht="15" hidden="1" thickBot="1">
      <c r="A25728" s="409">
        <v>202212</v>
      </c>
      <c r="B25728" s="410" t="s">
        <v>2013</v>
      </c>
      <c r="C25728" s="410" t="s">
        <v>1892</v>
      </c>
      <c r="D25728" s="411" t="s">
        <v>339</v>
      </c>
      <c r="E25728" s="412">
        <v>625</v>
      </c>
      <c r="F25728" s="413">
        <v>177.16</v>
      </c>
      <c r="G25728" s="414">
        <f t="shared" si="802"/>
        <v>3.5278843982840371</v>
      </c>
      <c r="H25728" s="423">
        <f t="shared" si="803"/>
        <v>3.5278843982840371</v>
      </c>
    </row>
    <row r="25729" spans="1:8" ht="15" hidden="1" thickBot="1">
      <c r="A25729" s="409">
        <v>202212</v>
      </c>
      <c r="B25729" s="410" t="s">
        <v>2014</v>
      </c>
      <c r="C25729" s="410" t="s">
        <v>1892</v>
      </c>
      <c r="D25729" s="411" t="s">
        <v>337</v>
      </c>
      <c r="E25729" s="412">
        <v>151391</v>
      </c>
      <c r="F25729" s="413">
        <v>177.16</v>
      </c>
      <c r="G25729" s="414">
        <f t="shared" si="802"/>
        <v>854.54391510498988</v>
      </c>
      <c r="H25729" s="423">
        <f t="shared" si="803"/>
        <v>4.272719575524949</v>
      </c>
    </row>
    <row r="25730" spans="1:8" ht="15" hidden="1" thickBot="1">
      <c r="A25730" s="409">
        <v>202212</v>
      </c>
      <c r="B25730" s="410" t="s">
        <v>2015</v>
      </c>
      <c r="C25730" s="410" t="s">
        <v>1892</v>
      </c>
      <c r="D25730" s="411" t="s">
        <v>339</v>
      </c>
      <c r="E25730" s="412">
        <v>757</v>
      </c>
      <c r="F25730" s="413">
        <v>177.16</v>
      </c>
      <c r="G25730" s="414">
        <f t="shared" ref="G25730:G25793" si="804">+E25730/F25730</f>
        <v>4.272973583201626</v>
      </c>
      <c r="H25730" s="423">
        <f t="shared" ref="H25730:H25793" si="805">IF(D25730="TB",G25730/200,IF(D25730="LT",G25730,"VER"))</f>
        <v>4.272973583201626</v>
      </c>
    </row>
    <row r="25731" spans="1:8" ht="15" hidden="1" thickBot="1">
      <c r="A25731" s="409">
        <v>202212</v>
      </c>
      <c r="B25731" s="410" t="s">
        <v>2016</v>
      </c>
      <c r="C25731" s="410" t="s">
        <v>1892</v>
      </c>
      <c r="D25731" s="411" t="s">
        <v>337</v>
      </c>
      <c r="E25731" s="412">
        <v>160842</v>
      </c>
      <c r="F25731" s="413">
        <v>177.16</v>
      </c>
      <c r="G25731" s="414">
        <f t="shared" si="804"/>
        <v>907.89117182208179</v>
      </c>
      <c r="H25731" s="423">
        <f t="shared" si="805"/>
        <v>4.5394558591104088</v>
      </c>
    </row>
    <row r="25732" spans="1:8" ht="15" hidden="1" thickBot="1">
      <c r="A25732" s="409">
        <v>202212</v>
      </c>
      <c r="B25732" s="410" t="s">
        <v>2017</v>
      </c>
      <c r="C25732" s="410" t="s">
        <v>2749</v>
      </c>
      <c r="D25732" s="411" t="s">
        <v>339</v>
      </c>
      <c r="E25732" s="412">
        <v>804</v>
      </c>
      <c r="F25732" s="413">
        <v>177.16</v>
      </c>
      <c r="G25732" s="414">
        <f t="shared" si="804"/>
        <v>4.538270489952585</v>
      </c>
      <c r="H25732" s="423">
        <f t="shared" si="805"/>
        <v>4.538270489952585</v>
      </c>
    </row>
    <row r="25733" spans="1:8" ht="15" hidden="1" thickBot="1">
      <c r="A25733" s="409">
        <v>202212</v>
      </c>
      <c r="B25733" s="410" t="s">
        <v>2018</v>
      </c>
      <c r="C25733" s="410" t="s">
        <v>791</v>
      </c>
      <c r="D25733" s="411" t="s">
        <v>337</v>
      </c>
      <c r="E25733" s="412">
        <v>117285</v>
      </c>
      <c r="F25733" s="413">
        <v>177.16</v>
      </c>
      <c r="G25733" s="414">
        <f t="shared" si="804"/>
        <v>662.0286746443893</v>
      </c>
      <c r="H25733" s="423">
        <f t="shared" si="805"/>
        <v>3.3101433732219463</v>
      </c>
    </row>
    <row r="25734" spans="1:8" ht="15" hidden="1" thickBot="1">
      <c r="A25734" s="409">
        <v>202212</v>
      </c>
      <c r="B25734" s="410" t="s">
        <v>2019</v>
      </c>
      <c r="C25734" s="410" t="s">
        <v>791</v>
      </c>
      <c r="D25734" s="411" t="s">
        <v>339</v>
      </c>
      <c r="E25734" s="412">
        <v>586</v>
      </c>
      <c r="F25734" s="413">
        <v>177.16</v>
      </c>
      <c r="G25734" s="414">
        <f t="shared" si="804"/>
        <v>3.3077444118311132</v>
      </c>
      <c r="H25734" s="423">
        <f t="shared" si="805"/>
        <v>3.3077444118311132</v>
      </c>
    </row>
    <row r="25735" spans="1:8" ht="15" hidden="1" thickBot="1">
      <c r="A25735" s="409">
        <v>202212</v>
      </c>
      <c r="B25735" s="410" t="s">
        <v>2020</v>
      </c>
      <c r="C25735" s="410" t="s">
        <v>2750</v>
      </c>
      <c r="D25735" s="411" t="s">
        <v>337</v>
      </c>
      <c r="E25735" s="412">
        <v>67375</v>
      </c>
      <c r="F25735" s="413">
        <v>177.16</v>
      </c>
      <c r="G25735" s="414">
        <f t="shared" si="804"/>
        <v>380.30593813501918</v>
      </c>
      <c r="H25735" s="423">
        <f t="shared" si="805"/>
        <v>1.9015296906750958</v>
      </c>
    </row>
    <row r="25736" spans="1:8" ht="15" hidden="1" thickBot="1">
      <c r="A25736" s="409">
        <v>202212</v>
      </c>
      <c r="B25736" s="410" t="s">
        <v>2022</v>
      </c>
      <c r="C25736" s="410" t="s">
        <v>388</v>
      </c>
      <c r="D25736" s="411" t="s">
        <v>339</v>
      </c>
      <c r="E25736" s="412">
        <v>337</v>
      </c>
      <c r="F25736" s="413">
        <v>177.16</v>
      </c>
      <c r="G25736" s="414">
        <f t="shared" si="804"/>
        <v>1.9022352675547527</v>
      </c>
      <c r="H25736" s="423">
        <f t="shared" si="805"/>
        <v>1.9022352675547527</v>
      </c>
    </row>
    <row r="25737" spans="1:8" ht="15" hidden="1" thickBot="1">
      <c r="A25737" s="409">
        <v>202212</v>
      </c>
      <c r="B25737" s="410" t="s">
        <v>2591</v>
      </c>
      <c r="C25737" s="410" t="s">
        <v>2021</v>
      </c>
      <c r="D25737" s="411" t="s">
        <v>339</v>
      </c>
      <c r="E25737" s="412">
        <v>337</v>
      </c>
      <c r="F25737" s="413">
        <v>177.16</v>
      </c>
      <c r="G25737" s="414">
        <f t="shared" si="804"/>
        <v>1.9022352675547527</v>
      </c>
      <c r="H25737" s="423">
        <f t="shared" si="805"/>
        <v>1.9022352675547527</v>
      </c>
    </row>
    <row r="25738" spans="1:8" ht="15" hidden="1" thickBot="1">
      <c r="A25738" s="409">
        <v>202212</v>
      </c>
      <c r="B25738" s="410" t="s">
        <v>2023</v>
      </c>
      <c r="C25738" s="410" t="s">
        <v>2021</v>
      </c>
      <c r="D25738" s="411" t="s">
        <v>337</v>
      </c>
      <c r="E25738" s="412">
        <v>77747</v>
      </c>
      <c r="F25738" s="413">
        <v>177.16</v>
      </c>
      <c r="G25738" s="414">
        <f t="shared" si="804"/>
        <v>438.85188530142244</v>
      </c>
      <c r="H25738" s="423">
        <f t="shared" si="805"/>
        <v>2.194259426507112</v>
      </c>
    </row>
    <row r="25739" spans="1:8" ht="15" hidden="1" thickBot="1">
      <c r="A25739" s="409">
        <v>202212</v>
      </c>
      <c r="B25739" s="410" t="s">
        <v>2024</v>
      </c>
      <c r="C25739" s="410" t="s">
        <v>2773</v>
      </c>
      <c r="D25739" s="411" t="s">
        <v>339</v>
      </c>
      <c r="E25739" s="412">
        <v>389</v>
      </c>
      <c r="F25739" s="413">
        <v>177.16</v>
      </c>
      <c r="G25739" s="414">
        <f t="shared" si="804"/>
        <v>2.1957552494919845</v>
      </c>
      <c r="H25739" s="423">
        <f t="shared" si="805"/>
        <v>2.1957552494919845</v>
      </c>
    </row>
    <row r="25740" spans="1:8" ht="15" hidden="1" thickBot="1">
      <c r="A25740" s="409">
        <v>202212</v>
      </c>
      <c r="B25740" s="410" t="s">
        <v>2025</v>
      </c>
      <c r="C25740" s="410" t="s">
        <v>2021</v>
      </c>
      <c r="D25740" s="411" t="s">
        <v>337</v>
      </c>
      <c r="E25740" s="412">
        <v>64640</v>
      </c>
      <c r="F25740" s="413">
        <v>177.16</v>
      </c>
      <c r="G25740" s="414">
        <f t="shared" si="804"/>
        <v>364.86791600812825</v>
      </c>
      <c r="H25740" s="423">
        <f t="shared" si="805"/>
        <v>1.8243395800406412</v>
      </c>
    </row>
    <row r="25741" spans="1:8" ht="15" hidden="1" thickBot="1">
      <c r="A25741" s="409">
        <v>202212</v>
      </c>
      <c r="B25741" s="410" t="s">
        <v>2026</v>
      </c>
      <c r="C25741" s="410" t="s">
        <v>2021</v>
      </c>
      <c r="D25741" s="411" t="s">
        <v>337</v>
      </c>
      <c r="E25741" s="412">
        <v>67375</v>
      </c>
      <c r="F25741" s="413">
        <v>177.16</v>
      </c>
      <c r="G25741" s="414">
        <f t="shared" si="804"/>
        <v>380.30593813501918</v>
      </c>
      <c r="H25741" s="423">
        <f t="shared" si="805"/>
        <v>1.9015296906750958</v>
      </c>
    </row>
    <row r="25742" spans="1:8" ht="15" hidden="1" thickBot="1">
      <c r="A25742" s="409">
        <v>202212</v>
      </c>
      <c r="B25742" s="410" t="s">
        <v>2027</v>
      </c>
      <c r="C25742" s="410" t="s">
        <v>2021</v>
      </c>
      <c r="D25742" s="411" t="s">
        <v>2028</v>
      </c>
      <c r="E25742" s="412">
        <v>7064</v>
      </c>
      <c r="F25742" s="413">
        <v>177.16</v>
      </c>
      <c r="G25742" s="414">
        <f t="shared" si="804"/>
        <v>39.873560623165503</v>
      </c>
      <c r="H25742" s="423" t="str">
        <f t="shared" si="805"/>
        <v>VER</v>
      </c>
    </row>
    <row r="25743" spans="1:8" ht="15" hidden="1" thickBot="1">
      <c r="A25743" s="409">
        <v>202212</v>
      </c>
      <c r="B25743" s="410" t="s">
        <v>2029</v>
      </c>
      <c r="C25743" s="410" t="s">
        <v>2021</v>
      </c>
      <c r="D25743" s="411" t="s">
        <v>339</v>
      </c>
      <c r="E25743" s="412">
        <v>337</v>
      </c>
      <c r="F25743" s="413">
        <v>177.16</v>
      </c>
      <c r="G25743" s="414">
        <f t="shared" si="804"/>
        <v>1.9022352675547527</v>
      </c>
      <c r="H25743" s="423">
        <f t="shared" si="805"/>
        <v>1.9022352675547527</v>
      </c>
    </row>
    <row r="25744" spans="1:8" ht="15" hidden="1" thickBot="1">
      <c r="A25744" s="409">
        <v>202212</v>
      </c>
      <c r="B25744" s="410" t="s">
        <v>2030</v>
      </c>
      <c r="C25744" s="410" t="s">
        <v>2021</v>
      </c>
      <c r="D25744" s="411" t="s">
        <v>337</v>
      </c>
      <c r="E25744" s="412">
        <v>67375</v>
      </c>
      <c r="F25744" s="413">
        <v>177.16</v>
      </c>
      <c r="G25744" s="414">
        <f t="shared" si="804"/>
        <v>380.30593813501918</v>
      </c>
      <c r="H25744" s="423">
        <f t="shared" si="805"/>
        <v>1.9015296906750958</v>
      </c>
    </row>
    <row r="25745" spans="1:8" ht="15" hidden="1" thickBot="1">
      <c r="A25745" s="409">
        <v>202212</v>
      </c>
      <c r="B25745" s="410" t="s">
        <v>2031</v>
      </c>
      <c r="C25745" s="410" t="s">
        <v>2021</v>
      </c>
      <c r="D25745" s="411" t="s">
        <v>337</v>
      </c>
      <c r="E25745" s="412">
        <v>67375</v>
      </c>
      <c r="F25745" s="413">
        <v>177.16</v>
      </c>
      <c r="G25745" s="414">
        <f t="shared" si="804"/>
        <v>380.30593813501918</v>
      </c>
      <c r="H25745" s="423">
        <f t="shared" si="805"/>
        <v>1.9015296906750958</v>
      </c>
    </row>
    <row r="25746" spans="1:8" ht="15" hidden="1" thickBot="1">
      <c r="A25746" s="409">
        <v>202212</v>
      </c>
      <c r="B25746" s="410" t="s">
        <v>2032</v>
      </c>
      <c r="C25746" s="410" t="s">
        <v>388</v>
      </c>
      <c r="D25746" s="411" t="s">
        <v>337</v>
      </c>
      <c r="E25746" s="412">
        <v>70840</v>
      </c>
      <c r="F25746" s="413">
        <v>177.16</v>
      </c>
      <c r="G25746" s="414">
        <f t="shared" si="804"/>
        <v>399.86452923910588</v>
      </c>
      <c r="H25746" s="423">
        <f t="shared" si="805"/>
        <v>1.9993226461955294</v>
      </c>
    </row>
    <row r="25747" spans="1:8" ht="15" hidden="1" thickBot="1">
      <c r="A25747" s="409">
        <v>202212</v>
      </c>
      <c r="B25747" s="410" t="s">
        <v>2033</v>
      </c>
      <c r="C25747" s="410" t="s">
        <v>2034</v>
      </c>
      <c r="D25747" s="411" t="s">
        <v>337</v>
      </c>
      <c r="E25747" s="412">
        <v>104623</v>
      </c>
      <c r="F25747" s="413">
        <v>177.16</v>
      </c>
      <c r="G25747" s="414">
        <f t="shared" si="804"/>
        <v>590.55655904267326</v>
      </c>
      <c r="H25747" s="423">
        <f t="shared" si="805"/>
        <v>2.9527827952133663</v>
      </c>
    </row>
    <row r="25748" spans="1:8" ht="15" hidden="1" thickBot="1">
      <c r="A25748" s="409">
        <v>202212</v>
      </c>
      <c r="B25748" s="410" t="s">
        <v>2035</v>
      </c>
      <c r="C25748" s="410" t="s">
        <v>2036</v>
      </c>
      <c r="D25748" s="411" t="s">
        <v>337</v>
      </c>
      <c r="E25748" s="412">
        <v>47498</v>
      </c>
      <c r="F25748" s="413">
        <v>177.16</v>
      </c>
      <c r="G25748" s="414">
        <f t="shared" si="804"/>
        <v>268.10792503951234</v>
      </c>
      <c r="H25748" s="423">
        <f t="shared" si="805"/>
        <v>1.3405396251975616</v>
      </c>
    </row>
    <row r="25749" spans="1:8" ht="15" hidden="1" thickBot="1">
      <c r="A25749" s="409">
        <v>202212</v>
      </c>
      <c r="B25749" s="410" t="s">
        <v>2037</v>
      </c>
      <c r="C25749" s="410" t="s">
        <v>2034</v>
      </c>
      <c r="D25749" s="411" t="s">
        <v>337</v>
      </c>
      <c r="E25749" s="412">
        <v>67892.009999999995</v>
      </c>
      <c r="F25749" s="413">
        <v>177.16</v>
      </c>
      <c r="G25749" s="414">
        <f t="shared" si="804"/>
        <v>383.22426055543008</v>
      </c>
      <c r="H25749" s="423">
        <f t="shared" si="805"/>
        <v>1.9161213027771504</v>
      </c>
    </row>
    <row r="25750" spans="1:8" ht="15" hidden="1" thickBot="1">
      <c r="A25750" s="409">
        <v>202212</v>
      </c>
      <c r="B25750" s="410" t="s">
        <v>2038</v>
      </c>
      <c r="C25750" s="410" t="s">
        <v>2034</v>
      </c>
      <c r="D25750" s="411" t="s">
        <v>339</v>
      </c>
      <c r="E25750" s="412">
        <v>339</v>
      </c>
      <c r="F25750" s="413">
        <v>177.16</v>
      </c>
      <c r="G25750" s="414">
        <f t="shared" si="804"/>
        <v>1.9135244976292618</v>
      </c>
      <c r="H25750" s="423">
        <f t="shared" si="805"/>
        <v>1.9135244976292618</v>
      </c>
    </row>
    <row r="25751" spans="1:8" ht="15" hidden="1" thickBot="1">
      <c r="A25751" s="409">
        <v>202212</v>
      </c>
      <c r="B25751" s="410" t="s">
        <v>2039</v>
      </c>
      <c r="C25751" s="410" t="s">
        <v>1355</v>
      </c>
      <c r="D25751" s="411" t="s">
        <v>337</v>
      </c>
      <c r="E25751" s="412">
        <v>69836</v>
      </c>
      <c r="F25751" s="413">
        <v>177.16</v>
      </c>
      <c r="G25751" s="414">
        <f t="shared" si="804"/>
        <v>394.19733574170243</v>
      </c>
      <c r="H25751" s="423">
        <f t="shared" si="805"/>
        <v>1.9709866787085122</v>
      </c>
    </row>
    <row r="25752" spans="1:8" ht="15" hidden="1" thickBot="1">
      <c r="A25752" s="409">
        <v>202212</v>
      </c>
      <c r="B25752" s="410" t="s">
        <v>2040</v>
      </c>
      <c r="C25752" s="410" t="s">
        <v>676</v>
      </c>
      <c r="D25752" s="411" t="s">
        <v>337</v>
      </c>
      <c r="E25752" s="412">
        <v>65095</v>
      </c>
      <c r="F25752" s="413">
        <v>177.16</v>
      </c>
      <c r="G25752" s="414">
        <f t="shared" si="804"/>
        <v>367.43621585007901</v>
      </c>
      <c r="H25752" s="423">
        <f t="shared" si="805"/>
        <v>1.8371810792503951</v>
      </c>
    </row>
    <row r="25753" spans="1:8" ht="15" hidden="1" thickBot="1">
      <c r="A25753" s="409">
        <v>202212</v>
      </c>
      <c r="B25753" s="410" t="s">
        <v>2041</v>
      </c>
      <c r="C25753" s="410" t="s">
        <v>676</v>
      </c>
      <c r="D25753" s="411" t="s">
        <v>337</v>
      </c>
      <c r="E25753" s="412">
        <v>61099</v>
      </c>
      <c r="F25753" s="413">
        <v>177.16</v>
      </c>
      <c r="G25753" s="414">
        <f t="shared" si="804"/>
        <v>344.88033416121021</v>
      </c>
      <c r="H25753" s="423">
        <f t="shared" si="805"/>
        <v>1.724401670806051</v>
      </c>
    </row>
    <row r="25754" spans="1:8" ht="15" hidden="1" thickBot="1">
      <c r="A25754" s="409">
        <v>202212</v>
      </c>
      <c r="B25754" s="410" t="s">
        <v>2042</v>
      </c>
      <c r="C25754" s="410" t="s">
        <v>676</v>
      </c>
      <c r="D25754" s="411" t="s">
        <v>339</v>
      </c>
      <c r="E25754" s="412">
        <v>305</v>
      </c>
      <c r="F25754" s="413">
        <v>177.16</v>
      </c>
      <c r="G25754" s="414">
        <f t="shared" si="804"/>
        <v>1.7216075863626101</v>
      </c>
      <c r="H25754" s="423">
        <f t="shared" si="805"/>
        <v>1.7216075863626101</v>
      </c>
    </row>
    <row r="25755" spans="1:8" ht="15" hidden="1" thickBot="1">
      <c r="A25755" s="409">
        <v>202212</v>
      </c>
      <c r="B25755" s="410" t="s">
        <v>2043</v>
      </c>
      <c r="C25755" s="410" t="s">
        <v>676</v>
      </c>
      <c r="D25755" s="411" t="s">
        <v>339</v>
      </c>
      <c r="E25755" s="412">
        <v>325</v>
      </c>
      <c r="F25755" s="413">
        <v>177.16</v>
      </c>
      <c r="G25755" s="414">
        <f t="shared" si="804"/>
        <v>1.8344998871076994</v>
      </c>
      <c r="H25755" s="423">
        <f t="shared" si="805"/>
        <v>1.8344998871076994</v>
      </c>
    </row>
    <row r="25756" spans="1:8" ht="15" hidden="1" thickBot="1">
      <c r="A25756" s="409">
        <v>202212</v>
      </c>
      <c r="B25756" s="410" t="s">
        <v>2044</v>
      </c>
      <c r="C25756" s="410" t="s">
        <v>1505</v>
      </c>
      <c r="D25756" s="411" t="s">
        <v>337</v>
      </c>
      <c r="E25756" s="412">
        <v>76905</v>
      </c>
      <c r="F25756" s="413">
        <v>177.16</v>
      </c>
      <c r="G25756" s="414">
        <f t="shared" si="804"/>
        <v>434.09911944005421</v>
      </c>
      <c r="H25756" s="423">
        <f t="shared" si="805"/>
        <v>2.1704955972002709</v>
      </c>
    </row>
    <row r="25757" spans="1:8" ht="15" hidden="1" thickBot="1">
      <c r="A25757" s="409">
        <v>202212</v>
      </c>
      <c r="B25757" s="410" t="s">
        <v>2045</v>
      </c>
      <c r="C25757" s="410" t="s">
        <v>1505</v>
      </c>
      <c r="D25757" s="411" t="s">
        <v>339</v>
      </c>
      <c r="E25757" s="412">
        <v>385</v>
      </c>
      <c r="F25757" s="413">
        <v>177.16</v>
      </c>
      <c r="G25757" s="414">
        <f t="shared" si="804"/>
        <v>2.1731767893429668</v>
      </c>
      <c r="H25757" s="423">
        <f t="shared" si="805"/>
        <v>2.1731767893429668</v>
      </c>
    </row>
    <row r="25758" spans="1:8" ht="15" hidden="1" thickBot="1">
      <c r="A25758" s="409">
        <v>202212</v>
      </c>
      <c r="B25758" s="410" t="s">
        <v>2046</v>
      </c>
      <c r="C25758" s="410" t="s">
        <v>1344</v>
      </c>
      <c r="D25758" s="411" t="s">
        <v>337</v>
      </c>
      <c r="E25758" s="412">
        <v>21628</v>
      </c>
      <c r="F25758" s="413">
        <v>177.16</v>
      </c>
      <c r="G25758" s="414">
        <f t="shared" si="804"/>
        <v>122.08173402573945</v>
      </c>
      <c r="H25758" s="423">
        <f t="shared" si="805"/>
        <v>0.61040867012869726</v>
      </c>
    </row>
    <row r="25759" spans="1:8" ht="15" hidden="1" thickBot="1">
      <c r="A25759" s="409">
        <v>202212</v>
      </c>
      <c r="B25759" s="410" t="s">
        <v>2047</v>
      </c>
      <c r="C25759" s="410" t="s">
        <v>1344</v>
      </c>
      <c r="D25759" s="411" t="s">
        <v>339</v>
      </c>
      <c r="E25759" s="412">
        <v>108</v>
      </c>
      <c r="F25759" s="413">
        <v>177.16</v>
      </c>
      <c r="G25759" s="414">
        <f t="shared" si="804"/>
        <v>0.60961842402348165</v>
      </c>
      <c r="H25759" s="423">
        <f t="shared" si="805"/>
        <v>0.60961842402348165</v>
      </c>
    </row>
    <row r="25760" spans="1:8" ht="15" hidden="1" thickBot="1">
      <c r="A25760" s="409">
        <v>202212</v>
      </c>
      <c r="B25760" s="410" t="s">
        <v>2048</v>
      </c>
      <c r="C25760" s="410" t="s">
        <v>2049</v>
      </c>
      <c r="D25760" s="411" t="s">
        <v>2050</v>
      </c>
      <c r="E25760" s="412">
        <v>7305</v>
      </c>
      <c r="F25760" s="413">
        <v>177.16</v>
      </c>
      <c r="G25760" s="414">
        <f t="shared" si="804"/>
        <v>41.233912847143827</v>
      </c>
      <c r="H25760" s="423" t="str">
        <f t="shared" si="805"/>
        <v>VER</v>
      </c>
    </row>
    <row r="25761" spans="1:8" ht="15" hidden="1" thickBot="1">
      <c r="A25761" s="409">
        <v>202212</v>
      </c>
      <c r="B25761" s="410" t="s">
        <v>2051</v>
      </c>
      <c r="C25761" s="410" t="s">
        <v>1347</v>
      </c>
      <c r="D25761" s="411" t="s">
        <v>337</v>
      </c>
      <c r="E25761" s="412">
        <v>64351</v>
      </c>
      <c r="F25761" s="413">
        <v>177.16</v>
      </c>
      <c r="G25761" s="414">
        <f t="shared" si="804"/>
        <v>363.23662226236172</v>
      </c>
      <c r="H25761" s="423">
        <f t="shared" si="805"/>
        <v>1.8161831113118085</v>
      </c>
    </row>
    <row r="25762" spans="1:8" ht="15" hidden="1" thickBot="1">
      <c r="A25762" s="409">
        <v>202212</v>
      </c>
      <c r="B25762" s="410" t="s">
        <v>2052</v>
      </c>
      <c r="C25762" s="410" t="s">
        <v>1347</v>
      </c>
      <c r="D25762" s="411" t="s">
        <v>339</v>
      </c>
      <c r="E25762" s="412">
        <v>322</v>
      </c>
      <c r="F25762" s="413">
        <v>177.16</v>
      </c>
      <c r="G25762" s="414">
        <f t="shared" si="804"/>
        <v>1.8175660419959359</v>
      </c>
      <c r="H25762" s="423">
        <f t="shared" si="805"/>
        <v>1.8175660419959359</v>
      </c>
    </row>
    <row r="25763" spans="1:8" ht="15" hidden="1" thickBot="1">
      <c r="A25763" s="409">
        <v>202212</v>
      </c>
      <c r="B25763" s="410" t="s">
        <v>2053</v>
      </c>
      <c r="C25763" s="410" t="s">
        <v>2054</v>
      </c>
      <c r="D25763" s="411" t="s">
        <v>337</v>
      </c>
      <c r="E25763" s="412">
        <v>124784</v>
      </c>
      <c r="F25763" s="413">
        <v>177.16</v>
      </c>
      <c r="G25763" s="414">
        <f t="shared" si="804"/>
        <v>704.35764280876049</v>
      </c>
      <c r="H25763" s="423">
        <f t="shared" si="805"/>
        <v>3.5217882140438026</v>
      </c>
    </row>
    <row r="25764" spans="1:8" ht="15" hidden="1" thickBot="1">
      <c r="A25764" s="409">
        <v>202212</v>
      </c>
      <c r="B25764" s="410" t="s">
        <v>2055</v>
      </c>
      <c r="C25764" s="410" t="s">
        <v>2054</v>
      </c>
      <c r="D25764" s="411" t="s">
        <v>339</v>
      </c>
      <c r="E25764" s="412">
        <v>624</v>
      </c>
      <c r="F25764" s="413">
        <v>177.16</v>
      </c>
      <c r="G25764" s="414">
        <f t="shared" si="804"/>
        <v>3.5222397832467824</v>
      </c>
      <c r="H25764" s="423">
        <f t="shared" si="805"/>
        <v>3.5222397832467824</v>
      </c>
    </row>
    <row r="25765" spans="1:8" ht="15" hidden="1" thickBot="1">
      <c r="A25765" s="409">
        <v>202212</v>
      </c>
      <c r="B25765" s="410" t="s">
        <v>2056</v>
      </c>
      <c r="C25765" s="410" t="s">
        <v>2054</v>
      </c>
      <c r="D25765" s="411" t="s">
        <v>337</v>
      </c>
      <c r="E25765" s="412">
        <v>124784</v>
      </c>
      <c r="F25765" s="413">
        <v>177.16</v>
      </c>
      <c r="G25765" s="414">
        <f t="shared" si="804"/>
        <v>704.35764280876049</v>
      </c>
      <c r="H25765" s="423">
        <f t="shared" si="805"/>
        <v>3.5217882140438026</v>
      </c>
    </row>
    <row r="25766" spans="1:8" ht="15" hidden="1" thickBot="1">
      <c r="A25766" s="409">
        <v>202212</v>
      </c>
      <c r="B25766" s="410" t="s">
        <v>2057</v>
      </c>
      <c r="C25766" s="410" t="s">
        <v>2054</v>
      </c>
      <c r="D25766" s="411" t="s">
        <v>339</v>
      </c>
      <c r="E25766" s="412">
        <v>624</v>
      </c>
      <c r="F25766" s="413">
        <v>177.16</v>
      </c>
      <c r="G25766" s="414">
        <f t="shared" si="804"/>
        <v>3.5222397832467824</v>
      </c>
      <c r="H25766" s="423">
        <f t="shared" si="805"/>
        <v>3.5222397832467824</v>
      </c>
    </row>
    <row r="25767" spans="1:8" ht="15" hidden="1" thickBot="1">
      <c r="A25767" s="409">
        <v>202212</v>
      </c>
      <c r="B25767" s="410" t="s">
        <v>2058</v>
      </c>
      <c r="C25767" s="410" t="s">
        <v>2054</v>
      </c>
      <c r="D25767" s="411" t="s">
        <v>337</v>
      </c>
      <c r="E25767" s="412">
        <v>124784</v>
      </c>
      <c r="F25767" s="413">
        <v>177.16</v>
      </c>
      <c r="G25767" s="414">
        <f t="shared" si="804"/>
        <v>704.35764280876049</v>
      </c>
      <c r="H25767" s="423">
        <f t="shared" si="805"/>
        <v>3.5217882140438026</v>
      </c>
    </row>
    <row r="25768" spans="1:8" ht="15" hidden="1" thickBot="1">
      <c r="A25768" s="409">
        <v>202212</v>
      </c>
      <c r="B25768" s="410" t="s">
        <v>2059</v>
      </c>
      <c r="C25768" s="410" t="s">
        <v>2054</v>
      </c>
      <c r="D25768" s="411" t="s">
        <v>339</v>
      </c>
      <c r="E25768" s="412">
        <v>624</v>
      </c>
      <c r="F25768" s="413">
        <v>177.16</v>
      </c>
      <c r="G25768" s="414">
        <f t="shared" si="804"/>
        <v>3.5222397832467824</v>
      </c>
      <c r="H25768" s="423">
        <f t="shared" si="805"/>
        <v>3.5222397832467824</v>
      </c>
    </row>
    <row r="25769" spans="1:8" ht="15" hidden="1" thickBot="1">
      <c r="A25769" s="409">
        <v>202212</v>
      </c>
      <c r="B25769" s="410" t="s">
        <v>2060</v>
      </c>
      <c r="C25769" s="410" t="s">
        <v>2054</v>
      </c>
      <c r="D25769" s="411" t="s">
        <v>337</v>
      </c>
      <c r="E25769" s="412">
        <v>124583</v>
      </c>
      <c r="F25769" s="413">
        <v>177.16</v>
      </c>
      <c r="G25769" s="414">
        <f t="shared" si="804"/>
        <v>703.22307518627235</v>
      </c>
      <c r="H25769" s="423">
        <f t="shared" si="805"/>
        <v>3.5161153759313617</v>
      </c>
    </row>
    <row r="25770" spans="1:8" ht="15" hidden="1" thickBot="1">
      <c r="A25770" s="409">
        <v>202212</v>
      </c>
      <c r="B25770" s="410" t="s">
        <v>2061</v>
      </c>
      <c r="C25770" s="410" t="s">
        <v>2054</v>
      </c>
      <c r="D25770" s="411" t="s">
        <v>339</v>
      </c>
      <c r="E25770" s="412">
        <v>623</v>
      </c>
      <c r="F25770" s="413">
        <v>177.16</v>
      </c>
      <c r="G25770" s="414">
        <f t="shared" si="804"/>
        <v>3.5165951682095282</v>
      </c>
      <c r="H25770" s="423">
        <f t="shared" si="805"/>
        <v>3.5165951682095282</v>
      </c>
    </row>
    <row r="25771" spans="1:8" ht="15" hidden="1" thickBot="1">
      <c r="A25771" s="409">
        <v>202212</v>
      </c>
      <c r="B25771" s="410" t="s">
        <v>2062</v>
      </c>
      <c r="C25771" s="410" t="s">
        <v>676</v>
      </c>
      <c r="D25771" s="411" t="s">
        <v>337</v>
      </c>
      <c r="E25771" s="412">
        <v>67223</v>
      </c>
      <c r="F25771" s="413">
        <v>177.16</v>
      </c>
      <c r="G25771" s="414">
        <f t="shared" si="804"/>
        <v>379.44795664935651</v>
      </c>
      <c r="H25771" s="423">
        <f t="shared" si="805"/>
        <v>1.8972397832467827</v>
      </c>
    </row>
    <row r="25772" spans="1:8" ht="15" hidden="1" thickBot="1">
      <c r="A25772" s="409">
        <v>202212</v>
      </c>
      <c r="B25772" s="410" t="s">
        <v>2063</v>
      </c>
      <c r="C25772" s="410" t="s">
        <v>676</v>
      </c>
      <c r="D25772" s="411" t="s">
        <v>339</v>
      </c>
      <c r="E25772" s="412">
        <v>336</v>
      </c>
      <c r="F25772" s="413">
        <v>177.16</v>
      </c>
      <c r="G25772" s="414">
        <f t="shared" si="804"/>
        <v>1.8965906525174983</v>
      </c>
      <c r="H25772" s="423">
        <f t="shared" si="805"/>
        <v>1.8965906525174983</v>
      </c>
    </row>
    <row r="25773" spans="1:8" ht="15" hidden="1" thickBot="1">
      <c r="A25773" s="409">
        <v>202212</v>
      </c>
      <c r="B25773" s="410" t="s">
        <v>2064</v>
      </c>
      <c r="C25773" s="410" t="s">
        <v>2064</v>
      </c>
      <c r="D25773" s="411" t="s">
        <v>339</v>
      </c>
      <c r="E25773" s="412">
        <v>0.01</v>
      </c>
      <c r="F25773" s="413">
        <v>177.16</v>
      </c>
      <c r="G25773" s="414">
        <f t="shared" si="804"/>
        <v>5.6446150372544597E-5</v>
      </c>
      <c r="H25773" s="423">
        <f t="shared" si="805"/>
        <v>5.6446150372544597E-5</v>
      </c>
    </row>
    <row r="25774" spans="1:8" ht="15" hidden="1" thickBot="1">
      <c r="A25774" s="409">
        <v>202212</v>
      </c>
      <c r="B25774" s="410" t="s">
        <v>2065</v>
      </c>
      <c r="C25774" s="410" t="s">
        <v>2066</v>
      </c>
      <c r="D25774" s="411" t="s">
        <v>337</v>
      </c>
      <c r="E25774" s="412">
        <v>34644</v>
      </c>
      <c r="F25774" s="413">
        <v>177.16</v>
      </c>
      <c r="G25774" s="414">
        <f t="shared" si="804"/>
        <v>195.55204335064349</v>
      </c>
      <c r="H25774" s="423">
        <f t="shared" si="805"/>
        <v>0.97776021675321745</v>
      </c>
    </row>
    <row r="25775" spans="1:8" ht="15" hidden="1" thickBot="1">
      <c r="A25775" s="409">
        <v>202212</v>
      </c>
      <c r="B25775" s="410" t="s">
        <v>2067</v>
      </c>
      <c r="C25775" s="410" t="s">
        <v>2066</v>
      </c>
      <c r="D25775" s="411" t="s">
        <v>339</v>
      </c>
      <c r="E25775" s="412">
        <v>173</v>
      </c>
      <c r="F25775" s="413">
        <v>177.16</v>
      </c>
      <c r="G25775" s="414">
        <f t="shared" si="804"/>
        <v>0.97651840144502144</v>
      </c>
      <c r="H25775" s="423">
        <f t="shared" si="805"/>
        <v>0.97651840144502144</v>
      </c>
    </row>
    <row r="25776" spans="1:8" ht="15" hidden="1" thickBot="1">
      <c r="A25776" s="409">
        <v>202212</v>
      </c>
      <c r="B25776" s="410" t="s">
        <v>2068</v>
      </c>
      <c r="C25776" s="410" t="s">
        <v>1410</v>
      </c>
      <c r="D25776" s="411" t="s">
        <v>337</v>
      </c>
      <c r="E25776" s="412">
        <v>42344</v>
      </c>
      <c r="F25776" s="413">
        <v>177.16</v>
      </c>
      <c r="G25776" s="414">
        <f t="shared" si="804"/>
        <v>239.01557913750284</v>
      </c>
      <c r="H25776" s="423">
        <f t="shared" si="805"/>
        <v>1.1950778956875141</v>
      </c>
    </row>
    <row r="25777" spans="1:8" ht="15" hidden="1" thickBot="1">
      <c r="A25777" s="409">
        <v>202212</v>
      </c>
      <c r="B25777" s="410" t="s">
        <v>2069</v>
      </c>
      <c r="C25777" s="410" t="s">
        <v>2753</v>
      </c>
      <c r="D25777" s="411" t="s">
        <v>339</v>
      </c>
      <c r="E25777" s="412">
        <v>212</v>
      </c>
      <c r="F25777" s="413">
        <v>177.16</v>
      </c>
      <c r="G25777" s="414">
        <f t="shared" si="804"/>
        <v>1.1966583878979453</v>
      </c>
      <c r="H25777" s="423">
        <f t="shared" si="805"/>
        <v>1.1966583878979453</v>
      </c>
    </row>
    <row r="25778" spans="1:8" ht="15" hidden="1" thickBot="1">
      <c r="A25778" s="409">
        <v>202212</v>
      </c>
      <c r="B25778" s="410" t="s">
        <v>2070</v>
      </c>
      <c r="C25778" s="410" t="s">
        <v>1410</v>
      </c>
      <c r="D25778" s="411" t="s">
        <v>337</v>
      </c>
      <c r="E25778" s="412">
        <v>42344</v>
      </c>
      <c r="F25778" s="413">
        <v>177.16</v>
      </c>
      <c r="G25778" s="414">
        <f t="shared" si="804"/>
        <v>239.01557913750284</v>
      </c>
      <c r="H25778" s="423">
        <f t="shared" si="805"/>
        <v>1.1950778956875141</v>
      </c>
    </row>
    <row r="25779" spans="1:8" ht="15" hidden="1" thickBot="1">
      <c r="A25779" s="409">
        <v>202212</v>
      </c>
      <c r="B25779" s="410" t="s">
        <v>2071</v>
      </c>
      <c r="C25779" s="410" t="s">
        <v>1410</v>
      </c>
      <c r="D25779" s="411" t="s">
        <v>339</v>
      </c>
      <c r="E25779" s="412">
        <v>212</v>
      </c>
      <c r="F25779" s="413">
        <v>177.16</v>
      </c>
      <c r="G25779" s="414">
        <f t="shared" si="804"/>
        <v>1.1966583878979453</v>
      </c>
      <c r="H25779" s="423">
        <f t="shared" si="805"/>
        <v>1.1966583878979453</v>
      </c>
    </row>
    <row r="25780" spans="1:8" ht="15" hidden="1" thickBot="1">
      <c r="A25780" s="409">
        <v>202212</v>
      </c>
      <c r="B25780" s="410" t="s">
        <v>2072</v>
      </c>
      <c r="C25780" s="410" t="s">
        <v>1410</v>
      </c>
      <c r="D25780" s="411" t="s">
        <v>374</v>
      </c>
      <c r="E25780" s="412">
        <v>0.01</v>
      </c>
      <c r="F25780" s="413">
        <v>177.16</v>
      </c>
      <c r="G25780" s="414">
        <f t="shared" si="804"/>
        <v>5.6446150372544597E-5</v>
      </c>
      <c r="H25780" s="423" t="str">
        <f t="shared" si="805"/>
        <v>VER</v>
      </c>
    </row>
    <row r="25781" spans="1:8" ht="15" hidden="1" thickBot="1">
      <c r="A25781" s="409">
        <v>202212</v>
      </c>
      <c r="B25781" s="410" t="s">
        <v>2073</v>
      </c>
      <c r="C25781" s="410" t="s">
        <v>1410</v>
      </c>
      <c r="D25781" s="411" t="s">
        <v>337</v>
      </c>
      <c r="E25781" s="412">
        <v>42344</v>
      </c>
      <c r="F25781" s="413">
        <v>177.16</v>
      </c>
      <c r="G25781" s="414">
        <f t="shared" si="804"/>
        <v>239.01557913750284</v>
      </c>
      <c r="H25781" s="423">
        <f t="shared" si="805"/>
        <v>1.1950778956875141</v>
      </c>
    </row>
    <row r="25782" spans="1:8" ht="15" hidden="1" thickBot="1">
      <c r="A25782" s="409">
        <v>202212</v>
      </c>
      <c r="B25782" s="410" t="s">
        <v>2074</v>
      </c>
      <c r="C25782" s="410" t="s">
        <v>1410</v>
      </c>
      <c r="D25782" s="411" t="s">
        <v>339</v>
      </c>
      <c r="E25782" s="412">
        <v>212</v>
      </c>
      <c r="F25782" s="413">
        <v>177.16</v>
      </c>
      <c r="G25782" s="414">
        <f t="shared" si="804"/>
        <v>1.1966583878979453</v>
      </c>
      <c r="H25782" s="423">
        <f t="shared" si="805"/>
        <v>1.1966583878979453</v>
      </c>
    </row>
    <row r="25783" spans="1:8" ht="15" hidden="1" thickBot="1">
      <c r="A25783" s="409">
        <v>202212</v>
      </c>
      <c r="B25783" s="410" t="s">
        <v>2075</v>
      </c>
      <c r="C25783" s="410" t="s">
        <v>1410</v>
      </c>
      <c r="D25783" s="411" t="s">
        <v>337</v>
      </c>
      <c r="E25783" s="412">
        <v>71110</v>
      </c>
      <c r="F25783" s="413">
        <v>177.16</v>
      </c>
      <c r="G25783" s="414">
        <f t="shared" si="804"/>
        <v>401.38857529916459</v>
      </c>
      <c r="H25783" s="423">
        <f t="shared" si="805"/>
        <v>2.006942876495823</v>
      </c>
    </row>
    <row r="25784" spans="1:8" ht="15" hidden="1" thickBot="1">
      <c r="A25784" s="409">
        <v>202212</v>
      </c>
      <c r="B25784" s="410" t="s">
        <v>2076</v>
      </c>
      <c r="C25784" s="410" t="s">
        <v>1410</v>
      </c>
      <c r="D25784" s="411" t="s">
        <v>339</v>
      </c>
      <c r="E25784" s="412">
        <v>356</v>
      </c>
      <c r="F25784" s="413">
        <v>177.16</v>
      </c>
      <c r="G25784" s="414">
        <f t="shared" si="804"/>
        <v>2.0094829532625877</v>
      </c>
      <c r="H25784" s="423">
        <f t="shared" si="805"/>
        <v>2.0094829532625877</v>
      </c>
    </row>
    <row r="25785" spans="1:8" ht="15" hidden="1" thickBot="1">
      <c r="A25785" s="409">
        <v>202212</v>
      </c>
      <c r="B25785" s="410" t="s">
        <v>2077</v>
      </c>
      <c r="C25785" s="410" t="s">
        <v>1410</v>
      </c>
      <c r="D25785" s="411" t="s">
        <v>337</v>
      </c>
      <c r="E25785" s="412">
        <v>53099</v>
      </c>
      <c r="F25785" s="413">
        <v>177.16</v>
      </c>
      <c r="G25785" s="414">
        <f t="shared" si="804"/>
        <v>299.72341386317453</v>
      </c>
      <c r="H25785" s="423">
        <f t="shared" si="805"/>
        <v>1.4986170693158727</v>
      </c>
    </row>
    <row r="25786" spans="1:8" ht="15" hidden="1" thickBot="1">
      <c r="A25786" s="409">
        <v>202212</v>
      </c>
      <c r="B25786" s="410" t="s">
        <v>2078</v>
      </c>
      <c r="C25786" s="410" t="s">
        <v>1410</v>
      </c>
      <c r="D25786" s="411" t="s">
        <v>339</v>
      </c>
      <c r="E25786" s="412">
        <v>265</v>
      </c>
      <c r="F25786" s="413">
        <v>177.16</v>
      </c>
      <c r="G25786" s="414">
        <f t="shared" si="804"/>
        <v>1.4958229848724318</v>
      </c>
      <c r="H25786" s="423">
        <f t="shared" si="805"/>
        <v>1.4958229848724318</v>
      </c>
    </row>
    <row r="25787" spans="1:8" ht="15" hidden="1" thickBot="1">
      <c r="A25787" s="409">
        <v>202212</v>
      </c>
      <c r="B25787" s="410" t="s">
        <v>2079</v>
      </c>
      <c r="C25787" s="410" t="s">
        <v>1410</v>
      </c>
      <c r="D25787" s="411" t="s">
        <v>337</v>
      </c>
      <c r="E25787" s="412">
        <v>43811</v>
      </c>
      <c r="F25787" s="413">
        <v>177.16</v>
      </c>
      <c r="G25787" s="414">
        <f t="shared" si="804"/>
        <v>247.29622939715512</v>
      </c>
      <c r="H25787" s="423">
        <f t="shared" si="805"/>
        <v>1.2364811469857755</v>
      </c>
    </row>
    <row r="25788" spans="1:8" ht="15" hidden="1" thickBot="1">
      <c r="A25788" s="409">
        <v>202212</v>
      </c>
      <c r="B25788" s="410" t="s">
        <v>2080</v>
      </c>
      <c r="C25788" s="410" t="s">
        <v>1410</v>
      </c>
      <c r="D25788" s="411" t="s">
        <v>339</v>
      </c>
      <c r="E25788" s="412">
        <v>219</v>
      </c>
      <c r="F25788" s="413">
        <v>177.16</v>
      </c>
      <c r="G25788" s="414">
        <f t="shared" si="804"/>
        <v>1.2361706931587266</v>
      </c>
      <c r="H25788" s="423">
        <f t="shared" si="805"/>
        <v>1.2361706931587266</v>
      </c>
    </row>
    <row r="25789" spans="1:8" ht="15" hidden="1" thickBot="1">
      <c r="A25789" s="409">
        <v>202212</v>
      </c>
      <c r="B25789" s="410" t="s">
        <v>2081</v>
      </c>
      <c r="C25789" s="410" t="s">
        <v>1410</v>
      </c>
      <c r="D25789" s="411" t="s">
        <v>337</v>
      </c>
      <c r="E25789" s="412">
        <v>112047</v>
      </c>
      <c r="F25789" s="413">
        <v>177.16</v>
      </c>
      <c r="G25789" s="414">
        <f t="shared" si="804"/>
        <v>632.4621810792504</v>
      </c>
      <c r="H25789" s="423">
        <f t="shared" si="805"/>
        <v>3.1623109053962519</v>
      </c>
    </row>
    <row r="25790" spans="1:8" ht="15" hidden="1" thickBot="1">
      <c r="A25790" s="409">
        <v>202212</v>
      </c>
      <c r="B25790" s="410" t="s">
        <v>2082</v>
      </c>
      <c r="C25790" s="410" t="s">
        <v>1410</v>
      </c>
      <c r="D25790" s="411" t="s">
        <v>339</v>
      </c>
      <c r="E25790" s="412">
        <v>560</v>
      </c>
      <c r="F25790" s="413">
        <v>177.16</v>
      </c>
      <c r="G25790" s="414">
        <f t="shared" si="804"/>
        <v>3.1609844208624973</v>
      </c>
      <c r="H25790" s="423">
        <f t="shared" si="805"/>
        <v>3.1609844208624973</v>
      </c>
    </row>
    <row r="25791" spans="1:8" ht="15" hidden="1" thickBot="1">
      <c r="A25791" s="409">
        <v>202212</v>
      </c>
      <c r="B25791" s="410" t="s">
        <v>2083</v>
      </c>
      <c r="C25791" s="410" t="s">
        <v>2754</v>
      </c>
      <c r="D25791" s="411" t="s">
        <v>337</v>
      </c>
      <c r="E25791" s="412">
        <v>321993</v>
      </c>
      <c r="F25791" s="413">
        <v>177.16</v>
      </c>
      <c r="G25791" s="414">
        <f t="shared" si="804"/>
        <v>1817.526529690675</v>
      </c>
      <c r="H25791" s="423">
        <f t="shared" si="805"/>
        <v>9.0876326484533756</v>
      </c>
    </row>
    <row r="25792" spans="1:8" ht="15" hidden="1" thickBot="1">
      <c r="A25792" s="409">
        <v>202212</v>
      </c>
      <c r="B25792" s="410" t="s">
        <v>2085</v>
      </c>
      <c r="C25792" s="410" t="s">
        <v>388</v>
      </c>
      <c r="D25792" s="411" t="s">
        <v>337</v>
      </c>
      <c r="E25792" s="412">
        <v>332033</v>
      </c>
      <c r="F25792" s="413">
        <v>177.16</v>
      </c>
      <c r="G25792" s="414">
        <f t="shared" si="804"/>
        <v>1874.1984646647099</v>
      </c>
      <c r="H25792" s="423">
        <f t="shared" si="805"/>
        <v>9.3709923233235504</v>
      </c>
    </row>
    <row r="25793" spans="1:8" ht="15" hidden="1" thickBot="1">
      <c r="A25793" s="409">
        <v>202212</v>
      </c>
      <c r="B25793" s="410" t="s">
        <v>2086</v>
      </c>
      <c r="C25793" s="410" t="s">
        <v>2755</v>
      </c>
      <c r="D25793" s="411" t="s">
        <v>337</v>
      </c>
      <c r="E25793" s="412">
        <v>321993</v>
      </c>
      <c r="F25793" s="413">
        <v>177.16</v>
      </c>
      <c r="G25793" s="414">
        <f t="shared" si="804"/>
        <v>1817.526529690675</v>
      </c>
      <c r="H25793" s="423">
        <f t="shared" si="805"/>
        <v>9.0876326484533756</v>
      </c>
    </row>
    <row r="25794" spans="1:8" ht="15" hidden="1" thickBot="1">
      <c r="A25794" s="409">
        <v>202212</v>
      </c>
      <c r="B25794" s="410" t="s">
        <v>2088</v>
      </c>
      <c r="C25794" s="410" t="s">
        <v>2756</v>
      </c>
      <c r="D25794" s="411" t="s">
        <v>337</v>
      </c>
      <c r="E25794" s="412">
        <v>291575</v>
      </c>
      <c r="F25794" s="413">
        <v>177.16</v>
      </c>
      <c r="G25794" s="414">
        <f t="shared" ref="G25794:G25857" si="806">+E25794/F25794</f>
        <v>1645.828629487469</v>
      </c>
      <c r="H25794" s="423">
        <f t="shared" ref="H25794:H25857" si="807">IF(D25794="TB",G25794/200,IF(D25794="LT",G25794,"VER"))</f>
        <v>8.2291431474373447</v>
      </c>
    </row>
    <row r="25795" spans="1:8" ht="15" hidden="1" thickBot="1">
      <c r="A25795" s="409">
        <v>202212</v>
      </c>
      <c r="B25795" s="410" t="s">
        <v>2089</v>
      </c>
      <c r="C25795" s="410" t="s">
        <v>2090</v>
      </c>
      <c r="D25795" s="411" t="s">
        <v>337</v>
      </c>
      <c r="E25795" s="412">
        <v>255110</v>
      </c>
      <c r="F25795" s="413">
        <v>177.16</v>
      </c>
      <c r="G25795" s="414">
        <f t="shared" si="806"/>
        <v>1439.9977421539852</v>
      </c>
      <c r="H25795" s="423">
        <f t="shared" si="807"/>
        <v>7.1999887107699259</v>
      </c>
    </row>
    <row r="25796" spans="1:8" ht="15" hidden="1" thickBot="1">
      <c r="A25796" s="409">
        <v>202212</v>
      </c>
      <c r="B25796" s="410" t="s">
        <v>2091</v>
      </c>
      <c r="C25796" s="410" t="s">
        <v>1347</v>
      </c>
      <c r="D25796" s="411" t="s">
        <v>337</v>
      </c>
      <c r="E25796" s="412">
        <v>64351</v>
      </c>
      <c r="F25796" s="413">
        <v>177.16</v>
      </c>
      <c r="G25796" s="414">
        <f t="shared" si="806"/>
        <v>363.23662226236172</v>
      </c>
      <c r="H25796" s="423">
        <f t="shared" si="807"/>
        <v>1.8161831113118085</v>
      </c>
    </row>
    <row r="25797" spans="1:8" ht="15" hidden="1" thickBot="1">
      <c r="A25797" s="409">
        <v>202212</v>
      </c>
      <c r="B25797" s="410" t="s">
        <v>2092</v>
      </c>
      <c r="C25797" s="410" t="s">
        <v>1347</v>
      </c>
      <c r="D25797" s="411" t="s">
        <v>339</v>
      </c>
      <c r="E25797" s="412">
        <v>322</v>
      </c>
      <c r="F25797" s="413">
        <v>177.16</v>
      </c>
      <c r="G25797" s="414">
        <f t="shared" si="806"/>
        <v>1.8175660419959359</v>
      </c>
      <c r="H25797" s="423">
        <f t="shared" si="807"/>
        <v>1.8175660419959359</v>
      </c>
    </row>
    <row r="25798" spans="1:8" ht="15" hidden="1" thickBot="1">
      <c r="A25798" s="409">
        <v>202212</v>
      </c>
      <c r="B25798" s="410" t="s">
        <v>2093</v>
      </c>
      <c r="C25798" s="410" t="s">
        <v>2757</v>
      </c>
      <c r="D25798" s="411" t="s">
        <v>337</v>
      </c>
      <c r="E25798" s="412">
        <v>114618</v>
      </c>
      <c r="F25798" s="413">
        <v>177.16</v>
      </c>
      <c r="G25798" s="414">
        <f t="shared" si="806"/>
        <v>646.9744863400316</v>
      </c>
      <c r="H25798" s="423">
        <f t="shared" si="807"/>
        <v>3.234872431700158</v>
      </c>
    </row>
    <row r="25799" spans="1:8" ht="15" hidden="1" thickBot="1">
      <c r="A25799" s="409">
        <v>202212</v>
      </c>
      <c r="B25799" s="410" t="s">
        <v>2095</v>
      </c>
      <c r="C25799" s="410" t="s">
        <v>676</v>
      </c>
      <c r="D25799" s="411" t="s">
        <v>337</v>
      </c>
      <c r="E25799" s="412">
        <v>65095</v>
      </c>
      <c r="F25799" s="413">
        <v>177.16</v>
      </c>
      <c r="G25799" s="414">
        <f t="shared" si="806"/>
        <v>367.43621585007901</v>
      </c>
      <c r="H25799" s="423">
        <f t="shared" si="807"/>
        <v>1.8371810792503951</v>
      </c>
    </row>
    <row r="25800" spans="1:8" ht="15" hidden="1" thickBot="1">
      <c r="A25800" s="409">
        <v>202212</v>
      </c>
      <c r="B25800" s="410" t="s">
        <v>2096</v>
      </c>
      <c r="C25800" s="410" t="s">
        <v>676</v>
      </c>
      <c r="D25800" s="411" t="s">
        <v>339</v>
      </c>
      <c r="E25800" s="412">
        <v>325</v>
      </c>
      <c r="F25800" s="413">
        <v>177.16</v>
      </c>
      <c r="G25800" s="414">
        <f t="shared" si="806"/>
        <v>1.8344998871076994</v>
      </c>
      <c r="H25800" s="423">
        <f t="shared" si="807"/>
        <v>1.8344998871076994</v>
      </c>
    </row>
    <row r="25801" spans="1:8" ht="15" hidden="1" thickBot="1">
      <c r="A25801" s="409">
        <v>202212</v>
      </c>
      <c r="B25801" s="410" t="s">
        <v>2097</v>
      </c>
      <c r="C25801" s="410" t="s">
        <v>2758</v>
      </c>
      <c r="D25801" s="411" t="s">
        <v>337</v>
      </c>
      <c r="E25801" s="412">
        <v>67223</v>
      </c>
      <c r="F25801" s="413">
        <v>177.16</v>
      </c>
      <c r="G25801" s="414">
        <f t="shared" si="806"/>
        <v>379.44795664935651</v>
      </c>
      <c r="H25801" s="423">
        <f t="shared" si="807"/>
        <v>1.8972397832467827</v>
      </c>
    </row>
    <row r="25802" spans="1:8" ht="15" hidden="1" thickBot="1">
      <c r="A25802" s="409">
        <v>202212</v>
      </c>
      <c r="B25802" s="410" t="s">
        <v>2098</v>
      </c>
      <c r="C25802" s="410" t="s">
        <v>676</v>
      </c>
      <c r="D25802" s="411" t="s">
        <v>339</v>
      </c>
      <c r="E25802" s="412">
        <v>336</v>
      </c>
      <c r="F25802" s="413">
        <v>177.16</v>
      </c>
      <c r="G25802" s="414">
        <f t="shared" si="806"/>
        <v>1.8965906525174983</v>
      </c>
      <c r="H25802" s="423">
        <f t="shared" si="807"/>
        <v>1.8965906525174983</v>
      </c>
    </row>
    <row r="25803" spans="1:8" ht="15" hidden="1" thickBot="1">
      <c r="A25803" s="409">
        <v>202212</v>
      </c>
      <c r="B25803" s="410" t="s">
        <v>2099</v>
      </c>
      <c r="C25803" s="410" t="s">
        <v>2100</v>
      </c>
      <c r="D25803" s="411" t="s">
        <v>374</v>
      </c>
      <c r="E25803" s="412">
        <v>3016</v>
      </c>
      <c r="F25803" s="413">
        <v>177.16</v>
      </c>
      <c r="G25803" s="414">
        <f t="shared" si="806"/>
        <v>17.02415895235945</v>
      </c>
      <c r="H25803" s="423" t="str">
        <f t="shared" si="807"/>
        <v>VER</v>
      </c>
    </row>
    <row r="25804" spans="1:8" ht="15" hidden="1" thickBot="1">
      <c r="A25804" s="409">
        <v>202212</v>
      </c>
      <c r="B25804" s="410" t="s">
        <v>2101</v>
      </c>
      <c r="C25804" s="410" t="s">
        <v>2102</v>
      </c>
      <c r="D25804" s="411" t="s">
        <v>374</v>
      </c>
      <c r="E25804" s="412">
        <v>30.01</v>
      </c>
      <c r="F25804" s="413">
        <v>177.16</v>
      </c>
      <c r="G25804" s="414">
        <f t="shared" si="806"/>
        <v>0.16939489726800633</v>
      </c>
      <c r="H25804" s="423" t="str">
        <f t="shared" si="807"/>
        <v>VER</v>
      </c>
    </row>
    <row r="25805" spans="1:8" ht="15" hidden="1" thickBot="1">
      <c r="A25805" s="409">
        <v>202212</v>
      </c>
      <c r="B25805" s="410" t="s">
        <v>2103</v>
      </c>
      <c r="C25805" s="410" t="s">
        <v>2102</v>
      </c>
      <c r="D25805" s="411" t="s">
        <v>337</v>
      </c>
      <c r="E25805" s="412">
        <v>12861</v>
      </c>
      <c r="F25805" s="413">
        <v>177.16</v>
      </c>
      <c r="G25805" s="414">
        <f t="shared" si="806"/>
        <v>72.595393994129608</v>
      </c>
      <c r="H25805" s="423">
        <f t="shared" si="807"/>
        <v>0.36297696997064804</v>
      </c>
    </row>
    <row r="25806" spans="1:8" ht="15" hidden="1" thickBot="1">
      <c r="A25806" s="409">
        <v>202212</v>
      </c>
      <c r="B25806" s="410" t="s">
        <v>2104</v>
      </c>
      <c r="C25806" s="410" t="s">
        <v>2102</v>
      </c>
      <c r="D25806" s="411" t="s">
        <v>339</v>
      </c>
      <c r="E25806" s="412">
        <v>64.25</v>
      </c>
      <c r="F25806" s="413">
        <v>177.16</v>
      </c>
      <c r="G25806" s="414">
        <f t="shared" si="806"/>
        <v>0.36266651614359902</v>
      </c>
      <c r="H25806" s="423">
        <f t="shared" si="807"/>
        <v>0.36266651614359902</v>
      </c>
    </row>
    <row r="25807" spans="1:8" ht="15" hidden="1" thickBot="1">
      <c r="A25807" s="409">
        <v>202212</v>
      </c>
      <c r="B25807" s="410" t="s">
        <v>2105</v>
      </c>
      <c r="C25807" s="410" t="s">
        <v>2102</v>
      </c>
      <c r="D25807" s="411" t="s">
        <v>337</v>
      </c>
      <c r="E25807" s="412">
        <v>25946</v>
      </c>
      <c r="F25807" s="413">
        <v>177.16</v>
      </c>
      <c r="G25807" s="414">
        <f t="shared" si="806"/>
        <v>146.45518175660419</v>
      </c>
      <c r="H25807" s="423">
        <f t="shared" si="807"/>
        <v>0.73227590878302096</v>
      </c>
    </row>
    <row r="25808" spans="1:8" ht="15" hidden="1" thickBot="1">
      <c r="A25808" s="409">
        <v>202212</v>
      </c>
      <c r="B25808" s="410" t="s">
        <v>2106</v>
      </c>
      <c r="C25808" s="410" t="s">
        <v>2102</v>
      </c>
      <c r="D25808" s="411" t="s">
        <v>381</v>
      </c>
      <c r="E25808" s="412">
        <v>2921</v>
      </c>
      <c r="F25808" s="413">
        <v>177.16</v>
      </c>
      <c r="G25808" s="414">
        <f t="shared" si="806"/>
        <v>16.487920523820275</v>
      </c>
      <c r="H25808" s="423" t="str">
        <f t="shared" si="807"/>
        <v>VER</v>
      </c>
    </row>
    <row r="25809" spans="1:8" ht="15" hidden="1" thickBot="1">
      <c r="A25809" s="409">
        <v>202212</v>
      </c>
      <c r="B25809" s="410" t="s">
        <v>2107</v>
      </c>
      <c r="C25809" s="410" t="s">
        <v>2102</v>
      </c>
      <c r="D25809" s="411" t="s">
        <v>337</v>
      </c>
      <c r="E25809" s="412">
        <v>25946</v>
      </c>
      <c r="F25809" s="413">
        <v>177.16</v>
      </c>
      <c r="G25809" s="414">
        <f t="shared" si="806"/>
        <v>146.45518175660419</v>
      </c>
      <c r="H25809" s="423">
        <f t="shared" si="807"/>
        <v>0.73227590878302096</v>
      </c>
    </row>
    <row r="25810" spans="1:8" ht="15" hidden="1" thickBot="1">
      <c r="A25810" s="409">
        <v>202212</v>
      </c>
      <c r="B25810" s="410" t="s">
        <v>2108</v>
      </c>
      <c r="C25810" s="410" t="s">
        <v>2759</v>
      </c>
      <c r="D25810" s="411" t="s">
        <v>339</v>
      </c>
      <c r="E25810" s="412">
        <v>130</v>
      </c>
      <c r="F25810" s="413">
        <v>177.16</v>
      </c>
      <c r="G25810" s="414">
        <f t="shared" si="806"/>
        <v>0.73379995484307969</v>
      </c>
      <c r="H25810" s="423">
        <f t="shared" si="807"/>
        <v>0.73379995484307969</v>
      </c>
    </row>
    <row r="25811" spans="1:8" ht="15" hidden="1" thickBot="1">
      <c r="A25811" s="409">
        <v>202212</v>
      </c>
      <c r="B25811" s="410" t="s">
        <v>2109</v>
      </c>
      <c r="C25811" s="410" t="s">
        <v>2102</v>
      </c>
      <c r="D25811" s="411" t="s">
        <v>337</v>
      </c>
      <c r="E25811" s="412">
        <v>25946</v>
      </c>
      <c r="F25811" s="413">
        <v>177.16</v>
      </c>
      <c r="G25811" s="414">
        <f t="shared" si="806"/>
        <v>146.45518175660419</v>
      </c>
      <c r="H25811" s="423">
        <f t="shared" si="807"/>
        <v>0.73227590878302096</v>
      </c>
    </row>
    <row r="25812" spans="1:8" ht="15" hidden="1" thickBot="1">
      <c r="A25812" s="409">
        <v>202212</v>
      </c>
      <c r="B25812" s="410" t="s">
        <v>2110</v>
      </c>
      <c r="C25812" s="410" t="s">
        <v>2102</v>
      </c>
      <c r="D25812" s="411" t="s">
        <v>337</v>
      </c>
      <c r="E25812" s="412">
        <v>25946</v>
      </c>
      <c r="F25812" s="413">
        <v>177.16</v>
      </c>
      <c r="G25812" s="414">
        <f t="shared" si="806"/>
        <v>146.45518175660419</v>
      </c>
      <c r="H25812" s="423">
        <f t="shared" si="807"/>
        <v>0.73227590878302096</v>
      </c>
    </row>
    <row r="25813" spans="1:8" ht="15" hidden="1" thickBot="1">
      <c r="A25813" s="409">
        <v>202212</v>
      </c>
      <c r="B25813" s="410" t="s">
        <v>2111</v>
      </c>
      <c r="C25813" s="410" t="s">
        <v>2102</v>
      </c>
      <c r="D25813" s="411" t="s">
        <v>337</v>
      </c>
      <c r="E25813" s="412">
        <v>25946</v>
      </c>
      <c r="F25813" s="413">
        <v>177.16</v>
      </c>
      <c r="G25813" s="414">
        <f t="shared" si="806"/>
        <v>146.45518175660419</v>
      </c>
      <c r="H25813" s="423">
        <f t="shared" si="807"/>
        <v>0.73227590878302096</v>
      </c>
    </row>
    <row r="25814" spans="1:8" ht="15" hidden="1" thickBot="1">
      <c r="A25814" s="409">
        <v>202212</v>
      </c>
      <c r="B25814" s="410" t="s">
        <v>2112</v>
      </c>
      <c r="C25814" s="410" t="s">
        <v>2102</v>
      </c>
      <c r="D25814" s="411" t="s">
        <v>337</v>
      </c>
      <c r="E25814" s="412">
        <v>274142</v>
      </c>
      <c r="F25814" s="413">
        <v>177.16</v>
      </c>
      <c r="G25814" s="414">
        <f t="shared" si="806"/>
        <v>1547.4260555430119</v>
      </c>
      <c r="H25814" s="423">
        <f t="shared" si="807"/>
        <v>7.7371302777150595</v>
      </c>
    </row>
    <row r="25815" spans="1:8" ht="15" hidden="1" thickBot="1">
      <c r="A25815" s="409">
        <v>202212</v>
      </c>
      <c r="B25815" s="410" t="s">
        <v>2113</v>
      </c>
      <c r="C25815" s="410" t="s">
        <v>2102</v>
      </c>
      <c r="D25815" s="411" t="s">
        <v>339</v>
      </c>
      <c r="E25815" s="412">
        <v>1371</v>
      </c>
      <c r="F25815" s="413">
        <v>177.16</v>
      </c>
      <c r="G25815" s="414">
        <f t="shared" si="806"/>
        <v>7.738767216075864</v>
      </c>
      <c r="H25815" s="423">
        <f t="shared" si="807"/>
        <v>7.738767216075864</v>
      </c>
    </row>
    <row r="25816" spans="1:8" ht="15" hidden="1" thickBot="1">
      <c r="A25816" s="409">
        <v>202212</v>
      </c>
      <c r="B25816" s="410" t="s">
        <v>2114</v>
      </c>
      <c r="C25816" s="410" t="s">
        <v>2102</v>
      </c>
      <c r="D25816" s="411" t="s">
        <v>337</v>
      </c>
      <c r="E25816" s="412">
        <v>45434</v>
      </c>
      <c r="F25816" s="413">
        <v>177.16</v>
      </c>
      <c r="G25816" s="414">
        <f t="shared" si="806"/>
        <v>256.4574396026191</v>
      </c>
      <c r="H25816" s="423">
        <f t="shared" si="807"/>
        <v>1.2822871980130954</v>
      </c>
    </row>
    <row r="25817" spans="1:8" ht="15" hidden="1" thickBot="1">
      <c r="A25817" s="409">
        <v>202212</v>
      </c>
      <c r="B25817" s="410" t="s">
        <v>2115</v>
      </c>
      <c r="C25817" s="410" t="s">
        <v>2102</v>
      </c>
      <c r="D25817" s="411" t="s">
        <v>339</v>
      </c>
      <c r="E25817" s="412">
        <v>227</v>
      </c>
      <c r="F25817" s="413">
        <v>177.16</v>
      </c>
      <c r="G25817" s="414">
        <f t="shared" si="806"/>
        <v>1.2813276134567624</v>
      </c>
      <c r="H25817" s="423">
        <f t="shared" si="807"/>
        <v>1.2813276134567624</v>
      </c>
    </row>
    <row r="25818" spans="1:8" ht="15" hidden="1" thickBot="1">
      <c r="A25818" s="409">
        <v>202212</v>
      </c>
      <c r="B25818" s="410" t="s">
        <v>2116</v>
      </c>
      <c r="C25818" s="410" t="s">
        <v>2102</v>
      </c>
      <c r="D25818" s="411" t="s">
        <v>337</v>
      </c>
      <c r="E25818" s="412">
        <v>26778</v>
      </c>
      <c r="F25818" s="413">
        <v>177.16</v>
      </c>
      <c r="G25818" s="414">
        <f t="shared" si="806"/>
        <v>151.1515014675999</v>
      </c>
      <c r="H25818" s="423">
        <f t="shared" si="807"/>
        <v>0.75575750733799951</v>
      </c>
    </row>
    <row r="25819" spans="1:8" ht="15" hidden="1" thickBot="1">
      <c r="A25819" s="409">
        <v>202212</v>
      </c>
      <c r="B25819" s="410" t="s">
        <v>2117</v>
      </c>
      <c r="C25819" s="410" t="s">
        <v>2102</v>
      </c>
      <c r="D25819" s="411" t="s">
        <v>339</v>
      </c>
      <c r="E25819" s="412">
        <v>134</v>
      </c>
      <c r="F25819" s="413">
        <v>177.16</v>
      </c>
      <c r="G25819" s="414">
        <f t="shared" si="806"/>
        <v>0.75637841499209757</v>
      </c>
      <c r="H25819" s="423">
        <f t="shared" si="807"/>
        <v>0.75637841499209757</v>
      </c>
    </row>
    <row r="25820" spans="1:8" ht="15" hidden="1" thickBot="1">
      <c r="A25820" s="409">
        <v>202212</v>
      </c>
      <c r="B25820" s="410" t="s">
        <v>2118</v>
      </c>
      <c r="C25820" s="410" t="s">
        <v>2102</v>
      </c>
      <c r="D25820" s="411" t="s">
        <v>337</v>
      </c>
      <c r="E25820" s="412">
        <v>164862</v>
      </c>
      <c r="F25820" s="413">
        <v>177.16</v>
      </c>
      <c r="G25820" s="414">
        <f t="shared" si="806"/>
        <v>930.5825242718447</v>
      </c>
      <c r="H25820" s="423">
        <f t="shared" si="807"/>
        <v>4.6529126213592233</v>
      </c>
    </row>
    <row r="25821" spans="1:8" ht="15" hidden="1" thickBot="1">
      <c r="A25821" s="409">
        <v>202212</v>
      </c>
      <c r="B25821" s="410" t="s">
        <v>2119</v>
      </c>
      <c r="C25821" s="410" t="s">
        <v>2102</v>
      </c>
      <c r="D25821" s="411" t="s">
        <v>337</v>
      </c>
      <c r="E25821" s="412">
        <v>164862</v>
      </c>
      <c r="F25821" s="413">
        <v>177.16</v>
      </c>
      <c r="G25821" s="414">
        <f t="shared" si="806"/>
        <v>930.5825242718447</v>
      </c>
      <c r="H25821" s="423">
        <f t="shared" si="807"/>
        <v>4.6529126213592233</v>
      </c>
    </row>
    <row r="25822" spans="1:8" ht="15" hidden="1" thickBot="1">
      <c r="A25822" s="409">
        <v>202212</v>
      </c>
      <c r="B25822" s="410" t="s">
        <v>2120</v>
      </c>
      <c r="C25822" s="410" t="s">
        <v>2102</v>
      </c>
      <c r="D25822" s="411" t="s">
        <v>374</v>
      </c>
      <c r="E25822" s="412">
        <v>779</v>
      </c>
      <c r="F25822" s="413">
        <v>177.16</v>
      </c>
      <c r="G25822" s="414">
        <f t="shared" si="806"/>
        <v>4.3971551140212242</v>
      </c>
      <c r="H25822" s="423" t="str">
        <f t="shared" si="807"/>
        <v>VER</v>
      </c>
    </row>
    <row r="25823" spans="1:8" ht="15" hidden="1" thickBot="1">
      <c r="A25823" s="409">
        <v>202212</v>
      </c>
      <c r="B25823" s="410" t="s">
        <v>2121</v>
      </c>
      <c r="C25823" s="410" t="s">
        <v>2102</v>
      </c>
      <c r="D25823" s="411" t="s">
        <v>374</v>
      </c>
      <c r="E25823" s="412">
        <v>0.01</v>
      </c>
      <c r="F25823" s="413">
        <v>177.16</v>
      </c>
      <c r="G25823" s="414">
        <f t="shared" si="806"/>
        <v>5.6446150372544597E-5</v>
      </c>
      <c r="H25823" s="423" t="str">
        <f t="shared" si="807"/>
        <v>VER</v>
      </c>
    </row>
    <row r="25824" spans="1:8" ht="15" hidden="1" thickBot="1">
      <c r="A25824" s="409">
        <v>202212</v>
      </c>
      <c r="B25824" s="410" t="s">
        <v>2122</v>
      </c>
      <c r="C25824" s="410" t="s">
        <v>1347</v>
      </c>
      <c r="D25824" s="411" t="s">
        <v>337</v>
      </c>
      <c r="E25824" s="412">
        <v>157540</v>
      </c>
      <c r="F25824" s="413">
        <v>177.16</v>
      </c>
      <c r="G25824" s="414">
        <f t="shared" si="806"/>
        <v>889.25265296906753</v>
      </c>
      <c r="H25824" s="423">
        <f t="shared" si="807"/>
        <v>4.4462632648453377</v>
      </c>
    </row>
    <row r="25825" spans="1:8" ht="15" hidden="1" thickBot="1">
      <c r="A25825" s="409">
        <v>202212</v>
      </c>
      <c r="B25825" s="410" t="s">
        <v>2123</v>
      </c>
      <c r="C25825" s="410" t="s">
        <v>1347</v>
      </c>
      <c r="D25825" s="411" t="s">
        <v>339</v>
      </c>
      <c r="E25825" s="412">
        <v>788</v>
      </c>
      <c r="F25825" s="413">
        <v>177.16</v>
      </c>
      <c r="G25825" s="414">
        <f t="shared" si="806"/>
        <v>4.4479566493565139</v>
      </c>
      <c r="H25825" s="423">
        <f t="shared" si="807"/>
        <v>4.4479566493565139</v>
      </c>
    </row>
    <row r="25826" spans="1:8" ht="15" hidden="1" thickBot="1">
      <c r="A25826" s="409">
        <v>202212</v>
      </c>
      <c r="B25826" s="410" t="s">
        <v>2124</v>
      </c>
      <c r="C25826" s="410" t="s">
        <v>2125</v>
      </c>
      <c r="D25826" s="411" t="s">
        <v>374</v>
      </c>
      <c r="E25826" s="412">
        <v>3016</v>
      </c>
      <c r="F25826" s="413">
        <v>177.16</v>
      </c>
      <c r="G25826" s="414">
        <f t="shared" si="806"/>
        <v>17.02415895235945</v>
      </c>
      <c r="H25826" s="423" t="str">
        <f t="shared" si="807"/>
        <v>VER</v>
      </c>
    </row>
    <row r="25827" spans="1:8" ht="15" hidden="1" thickBot="1">
      <c r="A25827" s="409">
        <v>202212</v>
      </c>
      <c r="B25827" s="410" t="s">
        <v>2126</v>
      </c>
      <c r="C25827" s="410" t="s">
        <v>2127</v>
      </c>
      <c r="D25827" s="411" t="s">
        <v>337</v>
      </c>
      <c r="E25827" s="412">
        <v>60274</v>
      </c>
      <c r="F25827" s="413">
        <v>177.16</v>
      </c>
      <c r="G25827" s="414">
        <f t="shared" si="806"/>
        <v>340.22352675547529</v>
      </c>
      <c r="H25827" s="423">
        <f t="shared" si="807"/>
        <v>1.7011176337773763</v>
      </c>
    </row>
    <row r="25828" spans="1:8" ht="15" hidden="1" thickBot="1">
      <c r="A25828" s="409">
        <v>202212</v>
      </c>
      <c r="B25828" s="410" t="s">
        <v>2128</v>
      </c>
      <c r="C25828" s="410" t="s">
        <v>2127</v>
      </c>
      <c r="D25828" s="411" t="s">
        <v>339</v>
      </c>
      <c r="E25828" s="412">
        <v>301</v>
      </c>
      <c r="F25828" s="413">
        <v>177.16</v>
      </c>
      <c r="G25828" s="414">
        <f t="shared" si="806"/>
        <v>1.6990291262135924</v>
      </c>
      <c r="H25828" s="423">
        <f t="shared" si="807"/>
        <v>1.6990291262135924</v>
      </c>
    </row>
    <row r="25829" spans="1:8" ht="15" hidden="1" thickBot="1">
      <c r="A25829" s="409">
        <v>202212</v>
      </c>
      <c r="B25829" s="410" t="s">
        <v>2129</v>
      </c>
      <c r="C25829" s="410" t="s">
        <v>2760</v>
      </c>
      <c r="D25829" s="411" t="s">
        <v>337</v>
      </c>
      <c r="E25829" s="412">
        <v>143033</v>
      </c>
      <c r="F25829" s="413">
        <v>177.16</v>
      </c>
      <c r="G25829" s="414">
        <f t="shared" si="806"/>
        <v>807.36622262361709</v>
      </c>
      <c r="H25829" s="423">
        <f t="shared" si="807"/>
        <v>4.0368311131180858</v>
      </c>
    </row>
    <row r="25830" spans="1:8" ht="15" hidden="1" thickBot="1">
      <c r="A25830" s="409">
        <v>202212</v>
      </c>
      <c r="B25830" s="410" t="s">
        <v>2130</v>
      </c>
      <c r="C25830" s="410" t="s">
        <v>2127</v>
      </c>
      <c r="D25830" s="411" t="s">
        <v>339</v>
      </c>
      <c r="E25830" s="412">
        <v>715</v>
      </c>
      <c r="F25830" s="413">
        <v>177.16</v>
      </c>
      <c r="G25830" s="414">
        <f t="shared" si="806"/>
        <v>4.0358997516369381</v>
      </c>
      <c r="H25830" s="423">
        <f t="shared" si="807"/>
        <v>4.0358997516369381</v>
      </c>
    </row>
    <row r="25831" spans="1:8" ht="15" hidden="1" thickBot="1">
      <c r="A25831" s="409">
        <v>202212</v>
      </c>
      <c r="B25831" s="410" t="s">
        <v>2131</v>
      </c>
      <c r="C25831" s="410" t="s">
        <v>791</v>
      </c>
      <c r="D25831" s="411" t="s">
        <v>337</v>
      </c>
      <c r="E25831" s="412">
        <v>124137</v>
      </c>
      <c r="F25831" s="413">
        <v>177.16</v>
      </c>
      <c r="G25831" s="414">
        <f t="shared" si="806"/>
        <v>700.70557687965686</v>
      </c>
      <c r="H25831" s="423">
        <f t="shared" si="807"/>
        <v>3.5035278843982844</v>
      </c>
    </row>
    <row r="25832" spans="1:8" ht="15" hidden="1" thickBot="1">
      <c r="A25832" s="409">
        <v>202212</v>
      </c>
      <c r="B25832" s="410" t="s">
        <v>2132</v>
      </c>
      <c r="C25832" s="410" t="s">
        <v>791</v>
      </c>
      <c r="D25832" s="411" t="s">
        <v>339</v>
      </c>
      <c r="E25832" s="412">
        <v>621</v>
      </c>
      <c r="F25832" s="413">
        <v>177.16</v>
      </c>
      <c r="G25832" s="414">
        <f t="shared" si="806"/>
        <v>3.5053059381350193</v>
      </c>
      <c r="H25832" s="423">
        <f t="shared" si="807"/>
        <v>3.5053059381350193</v>
      </c>
    </row>
    <row r="25833" spans="1:8" ht="15" hidden="1" thickBot="1">
      <c r="A25833" s="409">
        <v>202212</v>
      </c>
      <c r="B25833" s="410" t="s">
        <v>2133</v>
      </c>
      <c r="C25833" s="410" t="s">
        <v>791</v>
      </c>
      <c r="D25833" s="411" t="s">
        <v>337</v>
      </c>
      <c r="E25833" s="412">
        <v>130515</v>
      </c>
      <c r="F25833" s="413">
        <v>177.16</v>
      </c>
      <c r="G25833" s="414">
        <f t="shared" si="806"/>
        <v>736.70693158726579</v>
      </c>
      <c r="H25833" s="423">
        <f t="shared" si="807"/>
        <v>3.6835346579363288</v>
      </c>
    </row>
    <row r="25834" spans="1:8" ht="15" hidden="1" thickBot="1">
      <c r="A25834" s="409">
        <v>202212</v>
      </c>
      <c r="B25834" s="410" t="s">
        <v>2134</v>
      </c>
      <c r="C25834" s="410" t="s">
        <v>2661</v>
      </c>
      <c r="D25834" s="411" t="s">
        <v>339</v>
      </c>
      <c r="E25834" s="412">
        <v>653</v>
      </c>
      <c r="F25834" s="413">
        <v>177.16</v>
      </c>
      <c r="G25834" s="414">
        <f t="shared" si="806"/>
        <v>3.6859336193271619</v>
      </c>
      <c r="H25834" s="423">
        <f t="shared" si="807"/>
        <v>3.6859336193271619</v>
      </c>
    </row>
    <row r="25835" spans="1:8" ht="15" hidden="1" thickBot="1">
      <c r="A25835" s="409">
        <v>202212</v>
      </c>
      <c r="B25835" s="410" t="s">
        <v>2135</v>
      </c>
      <c r="C25835" s="410" t="s">
        <v>2034</v>
      </c>
      <c r="D25835" s="411" t="s">
        <v>337</v>
      </c>
      <c r="E25835" s="412">
        <v>120644</v>
      </c>
      <c r="F25835" s="413">
        <v>177.16</v>
      </c>
      <c r="G25835" s="414">
        <f t="shared" si="806"/>
        <v>680.98893655452696</v>
      </c>
      <c r="H25835" s="423">
        <f t="shared" si="807"/>
        <v>3.4049446827726348</v>
      </c>
    </row>
    <row r="25836" spans="1:8" ht="15" hidden="1" thickBot="1">
      <c r="A25836" s="409">
        <v>202212</v>
      </c>
      <c r="B25836" s="410" t="s">
        <v>2136</v>
      </c>
      <c r="C25836" s="410" t="s">
        <v>2034</v>
      </c>
      <c r="D25836" s="411" t="s">
        <v>337</v>
      </c>
      <c r="E25836" s="412">
        <v>122747</v>
      </c>
      <c r="F25836" s="413">
        <v>177.16</v>
      </c>
      <c r="G25836" s="414">
        <f t="shared" si="806"/>
        <v>692.85956197787311</v>
      </c>
      <c r="H25836" s="423">
        <f t="shared" si="807"/>
        <v>3.4642978098893655</v>
      </c>
    </row>
    <row r="25837" spans="1:8" ht="15" hidden="1" thickBot="1">
      <c r="A25837" s="409">
        <v>202212</v>
      </c>
      <c r="B25837" s="410" t="s">
        <v>2593</v>
      </c>
      <c r="C25837" s="410" t="s">
        <v>2034</v>
      </c>
      <c r="D25837" s="411" t="s">
        <v>337</v>
      </c>
      <c r="E25837" s="412">
        <v>114618</v>
      </c>
      <c r="F25837" s="413">
        <v>177.16</v>
      </c>
      <c r="G25837" s="414">
        <f t="shared" si="806"/>
        <v>646.9744863400316</v>
      </c>
      <c r="H25837" s="423">
        <f t="shared" si="807"/>
        <v>3.234872431700158</v>
      </c>
    </row>
    <row r="25838" spans="1:8" ht="15" hidden="1" thickBot="1">
      <c r="A25838" s="409">
        <v>202212</v>
      </c>
      <c r="B25838" s="410" t="s">
        <v>2594</v>
      </c>
      <c r="C25838" s="410" t="s">
        <v>2034</v>
      </c>
      <c r="D25838" s="411" t="s">
        <v>339</v>
      </c>
      <c r="E25838" s="412">
        <v>573</v>
      </c>
      <c r="F25838" s="413">
        <v>177.16</v>
      </c>
      <c r="G25838" s="414">
        <f t="shared" si="806"/>
        <v>3.2343644163468053</v>
      </c>
      <c r="H25838" s="423">
        <f t="shared" si="807"/>
        <v>3.2343644163468053</v>
      </c>
    </row>
    <row r="25839" spans="1:8" ht="15" hidden="1" thickBot="1">
      <c r="A25839" s="409">
        <v>202212</v>
      </c>
      <c r="B25839" s="410" t="s">
        <v>2137</v>
      </c>
      <c r="C25839" s="410" t="s">
        <v>2034</v>
      </c>
      <c r="D25839" s="411" t="s">
        <v>337</v>
      </c>
      <c r="E25839" s="412">
        <v>120644</v>
      </c>
      <c r="F25839" s="413">
        <v>177.16</v>
      </c>
      <c r="G25839" s="414">
        <f t="shared" si="806"/>
        <v>680.98893655452696</v>
      </c>
      <c r="H25839" s="423">
        <f t="shared" si="807"/>
        <v>3.4049446827726348</v>
      </c>
    </row>
    <row r="25840" spans="1:8" ht="15" hidden="1" thickBot="1">
      <c r="A25840" s="409">
        <v>202212</v>
      </c>
      <c r="B25840" s="410" t="s">
        <v>2138</v>
      </c>
      <c r="C25840" s="410" t="s">
        <v>2761</v>
      </c>
      <c r="D25840" s="411" t="s">
        <v>339</v>
      </c>
      <c r="E25840" s="412">
        <v>603</v>
      </c>
      <c r="F25840" s="413">
        <v>177.16</v>
      </c>
      <c r="G25840" s="414">
        <f t="shared" si="806"/>
        <v>3.403702867464439</v>
      </c>
      <c r="H25840" s="423">
        <f t="shared" si="807"/>
        <v>3.403702867464439</v>
      </c>
    </row>
    <row r="25841" spans="1:8" ht="15" hidden="1" thickBot="1">
      <c r="A25841" s="409">
        <v>202212</v>
      </c>
      <c r="B25841" s="410" t="s">
        <v>2139</v>
      </c>
      <c r="C25841" s="410" t="s">
        <v>2034</v>
      </c>
      <c r="D25841" s="411" t="s">
        <v>337</v>
      </c>
      <c r="E25841" s="412">
        <v>120644</v>
      </c>
      <c r="F25841" s="413">
        <v>177.16</v>
      </c>
      <c r="G25841" s="414">
        <f t="shared" si="806"/>
        <v>680.98893655452696</v>
      </c>
      <c r="H25841" s="423">
        <f t="shared" si="807"/>
        <v>3.4049446827726348</v>
      </c>
    </row>
    <row r="25842" spans="1:8" ht="15" hidden="1" thickBot="1">
      <c r="A25842" s="409">
        <v>202212</v>
      </c>
      <c r="B25842" s="410" t="s">
        <v>2140</v>
      </c>
      <c r="C25842" s="410" t="s">
        <v>2034</v>
      </c>
      <c r="D25842" s="411" t="s">
        <v>339</v>
      </c>
      <c r="E25842" s="412">
        <v>603</v>
      </c>
      <c r="F25842" s="413">
        <v>177.16</v>
      </c>
      <c r="G25842" s="414">
        <f t="shared" si="806"/>
        <v>3.403702867464439</v>
      </c>
      <c r="H25842" s="423">
        <f t="shared" si="807"/>
        <v>3.403702867464439</v>
      </c>
    </row>
    <row r="25843" spans="1:8" ht="15" hidden="1" thickBot="1">
      <c r="A25843" s="409">
        <v>202212</v>
      </c>
      <c r="B25843" s="410" t="s">
        <v>2141</v>
      </c>
      <c r="C25843" s="410" t="s">
        <v>2034</v>
      </c>
      <c r="D25843" s="411" t="s">
        <v>337</v>
      </c>
      <c r="E25843" s="412">
        <v>130784</v>
      </c>
      <c r="F25843" s="413">
        <v>177.16</v>
      </c>
      <c r="G25843" s="414">
        <f t="shared" si="806"/>
        <v>738.22533303228727</v>
      </c>
      <c r="H25843" s="423">
        <f t="shared" si="807"/>
        <v>3.6911266651614363</v>
      </c>
    </row>
    <row r="25844" spans="1:8" ht="15" hidden="1" thickBot="1">
      <c r="A25844" s="409">
        <v>202212</v>
      </c>
      <c r="B25844" s="410" t="s">
        <v>2142</v>
      </c>
      <c r="C25844" s="410" t="s">
        <v>2034</v>
      </c>
      <c r="D25844" s="411" t="s">
        <v>337</v>
      </c>
      <c r="E25844" s="412">
        <v>129792</v>
      </c>
      <c r="F25844" s="413">
        <v>177.16</v>
      </c>
      <c r="G25844" s="414">
        <f t="shared" si="806"/>
        <v>732.62587491533077</v>
      </c>
      <c r="H25844" s="423">
        <f t="shared" si="807"/>
        <v>3.6631293745766538</v>
      </c>
    </row>
    <row r="25845" spans="1:8" ht="15" hidden="1" thickBot="1">
      <c r="A25845" s="409">
        <v>202212</v>
      </c>
      <c r="B25845" s="410" t="s">
        <v>2143</v>
      </c>
      <c r="C25845" s="410" t="s">
        <v>2034</v>
      </c>
      <c r="D25845" s="411" t="s">
        <v>339</v>
      </c>
      <c r="E25845" s="412">
        <v>649</v>
      </c>
      <c r="F25845" s="413">
        <v>177.16</v>
      </c>
      <c r="G25845" s="414">
        <f t="shared" si="806"/>
        <v>3.6633551591781441</v>
      </c>
      <c r="H25845" s="423">
        <f t="shared" si="807"/>
        <v>3.6633551591781441</v>
      </c>
    </row>
    <row r="25846" spans="1:8" ht="15" hidden="1" thickBot="1">
      <c r="A25846" s="409">
        <v>202212</v>
      </c>
      <c r="B25846" s="410" t="s">
        <v>2144</v>
      </c>
      <c r="C25846" s="410" t="s">
        <v>2034</v>
      </c>
      <c r="D25846" s="411" t="s">
        <v>337</v>
      </c>
      <c r="E25846" s="412">
        <v>120238</v>
      </c>
      <c r="F25846" s="413">
        <v>177.16</v>
      </c>
      <c r="G25846" s="414">
        <f t="shared" si="806"/>
        <v>678.69722284940167</v>
      </c>
      <c r="H25846" s="423">
        <f t="shared" si="807"/>
        <v>3.3934861142470085</v>
      </c>
    </row>
    <row r="25847" spans="1:8" ht="15" hidden="1" thickBot="1">
      <c r="A25847" s="409">
        <v>202212</v>
      </c>
      <c r="B25847" s="410" t="s">
        <v>2145</v>
      </c>
      <c r="C25847" s="410" t="s">
        <v>2034</v>
      </c>
      <c r="D25847" s="411" t="s">
        <v>339</v>
      </c>
      <c r="E25847" s="412">
        <v>601</v>
      </c>
      <c r="F25847" s="413">
        <v>177.16</v>
      </c>
      <c r="G25847" s="414">
        <f t="shared" si="806"/>
        <v>3.3924136373899301</v>
      </c>
      <c r="H25847" s="423">
        <f t="shared" si="807"/>
        <v>3.3924136373899301</v>
      </c>
    </row>
    <row r="25848" spans="1:8" ht="15" hidden="1" thickBot="1">
      <c r="A25848" s="409">
        <v>202212</v>
      </c>
      <c r="B25848" s="410" t="s">
        <v>2146</v>
      </c>
      <c r="C25848" s="410" t="s">
        <v>2034</v>
      </c>
      <c r="D25848" s="411" t="s">
        <v>337</v>
      </c>
      <c r="E25848" s="412">
        <v>120238</v>
      </c>
      <c r="F25848" s="413">
        <v>177.16</v>
      </c>
      <c r="G25848" s="414">
        <f t="shared" si="806"/>
        <v>678.69722284940167</v>
      </c>
      <c r="H25848" s="423">
        <f t="shared" si="807"/>
        <v>3.3934861142470085</v>
      </c>
    </row>
    <row r="25849" spans="1:8" ht="15" hidden="1" thickBot="1">
      <c r="A25849" s="409">
        <v>202212</v>
      </c>
      <c r="B25849" s="410" t="s">
        <v>2147</v>
      </c>
      <c r="C25849" s="410" t="s">
        <v>2034</v>
      </c>
      <c r="D25849" s="411" t="s">
        <v>337</v>
      </c>
      <c r="E25849" s="412">
        <v>120238</v>
      </c>
      <c r="F25849" s="413">
        <v>177.16</v>
      </c>
      <c r="G25849" s="414">
        <f t="shared" si="806"/>
        <v>678.69722284940167</v>
      </c>
      <c r="H25849" s="423">
        <f t="shared" si="807"/>
        <v>3.3934861142470085</v>
      </c>
    </row>
    <row r="25850" spans="1:8" ht="15" hidden="1" thickBot="1">
      <c r="A25850" s="409">
        <v>202212</v>
      </c>
      <c r="B25850" s="410" t="s">
        <v>2148</v>
      </c>
      <c r="C25850" s="410" t="s">
        <v>2761</v>
      </c>
      <c r="D25850" s="411" t="s">
        <v>339</v>
      </c>
      <c r="E25850" s="412">
        <v>601</v>
      </c>
      <c r="F25850" s="413">
        <v>177.16</v>
      </c>
      <c r="G25850" s="414">
        <f t="shared" si="806"/>
        <v>3.3924136373899301</v>
      </c>
      <c r="H25850" s="423">
        <f t="shared" si="807"/>
        <v>3.3924136373899301</v>
      </c>
    </row>
    <row r="25851" spans="1:8" ht="15" hidden="1" thickBot="1">
      <c r="A25851" s="409">
        <v>202212</v>
      </c>
      <c r="B25851" s="410" t="s">
        <v>2149</v>
      </c>
      <c r="C25851" s="410" t="s">
        <v>2034</v>
      </c>
      <c r="D25851" s="411" t="s">
        <v>337</v>
      </c>
      <c r="E25851" s="412">
        <v>70530</v>
      </c>
      <c r="F25851" s="413">
        <v>177.16</v>
      </c>
      <c r="G25851" s="414">
        <f t="shared" si="806"/>
        <v>398.11469857755702</v>
      </c>
      <c r="H25851" s="423">
        <f t="shared" si="807"/>
        <v>1.9905734928877852</v>
      </c>
    </row>
    <row r="25852" spans="1:8" ht="15" hidden="1" thickBot="1">
      <c r="A25852" s="409">
        <v>202212</v>
      </c>
      <c r="B25852" s="410" t="s">
        <v>2150</v>
      </c>
      <c r="C25852" s="410" t="s">
        <v>2034</v>
      </c>
      <c r="D25852" s="411" t="s">
        <v>337</v>
      </c>
      <c r="E25852" s="412">
        <v>104688</v>
      </c>
      <c r="F25852" s="413">
        <v>177.16</v>
      </c>
      <c r="G25852" s="414">
        <f t="shared" si="806"/>
        <v>590.92345902009481</v>
      </c>
      <c r="H25852" s="423">
        <f t="shared" si="807"/>
        <v>2.9546172951004741</v>
      </c>
    </row>
    <row r="25853" spans="1:8" ht="15" hidden="1" thickBot="1">
      <c r="A25853" s="409">
        <v>202212</v>
      </c>
      <c r="B25853" s="410" t="s">
        <v>2151</v>
      </c>
      <c r="C25853" s="410" t="s">
        <v>2034</v>
      </c>
      <c r="D25853" s="411" t="s">
        <v>339</v>
      </c>
      <c r="E25853" s="412">
        <v>523</v>
      </c>
      <c r="F25853" s="413">
        <v>177.16</v>
      </c>
      <c r="G25853" s="414">
        <f t="shared" si="806"/>
        <v>2.9521336644840823</v>
      </c>
      <c r="H25853" s="423">
        <f t="shared" si="807"/>
        <v>2.9521336644840823</v>
      </c>
    </row>
    <row r="25854" spans="1:8" ht="15" hidden="1" thickBot="1">
      <c r="A25854" s="409">
        <v>202212</v>
      </c>
      <c r="B25854" s="410" t="s">
        <v>2152</v>
      </c>
      <c r="C25854" s="410" t="s">
        <v>2034</v>
      </c>
      <c r="D25854" s="411" t="s">
        <v>339</v>
      </c>
      <c r="E25854" s="412">
        <v>353</v>
      </c>
      <c r="F25854" s="413">
        <v>177.16</v>
      </c>
      <c r="G25854" s="414">
        <f t="shared" si="806"/>
        <v>1.9925491081508242</v>
      </c>
      <c r="H25854" s="423">
        <f t="shared" si="807"/>
        <v>1.9925491081508242</v>
      </c>
    </row>
    <row r="25855" spans="1:8" ht="15" hidden="1" thickBot="1">
      <c r="A25855" s="409">
        <v>202212</v>
      </c>
      <c r="B25855" s="410" t="s">
        <v>2153</v>
      </c>
      <c r="C25855" s="410" t="s">
        <v>2034</v>
      </c>
      <c r="D25855" s="411" t="s">
        <v>337</v>
      </c>
      <c r="E25855" s="412">
        <v>70530</v>
      </c>
      <c r="F25855" s="413">
        <v>177.16</v>
      </c>
      <c r="G25855" s="414">
        <f t="shared" si="806"/>
        <v>398.11469857755702</v>
      </c>
      <c r="H25855" s="423">
        <f t="shared" si="807"/>
        <v>1.9905734928877852</v>
      </c>
    </row>
    <row r="25856" spans="1:8" ht="15" hidden="1" thickBot="1">
      <c r="A25856" s="409">
        <v>202212</v>
      </c>
      <c r="B25856" s="410" t="s">
        <v>2154</v>
      </c>
      <c r="C25856" s="410" t="s">
        <v>2034</v>
      </c>
      <c r="D25856" s="411" t="s">
        <v>337</v>
      </c>
      <c r="E25856" s="412">
        <v>70530</v>
      </c>
      <c r="F25856" s="413">
        <v>177.16</v>
      </c>
      <c r="G25856" s="414">
        <f t="shared" si="806"/>
        <v>398.11469857755702</v>
      </c>
      <c r="H25856" s="423">
        <f t="shared" si="807"/>
        <v>1.9905734928877852</v>
      </c>
    </row>
    <row r="25857" spans="1:8" ht="15" hidden="1" thickBot="1">
      <c r="A25857" s="409">
        <v>202212</v>
      </c>
      <c r="B25857" s="410" t="s">
        <v>2155</v>
      </c>
      <c r="C25857" s="410" t="s">
        <v>2034</v>
      </c>
      <c r="D25857" s="411" t="s">
        <v>350</v>
      </c>
      <c r="E25857" s="412">
        <v>0.01</v>
      </c>
      <c r="F25857" s="413">
        <v>177.16</v>
      </c>
      <c r="G25857" s="414">
        <f t="shared" si="806"/>
        <v>5.6446150372544597E-5</v>
      </c>
      <c r="H25857" s="423" t="str">
        <f t="shared" si="807"/>
        <v>VER</v>
      </c>
    </row>
    <row r="25858" spans="1:8" ht="15" hidden="1" thickBot="1">
      <c r="A25858" s="409">
        <v>202212</v>
      </c>
      <c r="B25858" s="410" t="s">
        <v>2156</v>
      </c>
      <c r="C25858" s="410" t="s">
        <v>2034</v>
      </c>
      <c r="D25858" s="411" t="s">
        <v>337</v>
      </c>
      <c r="E25858" s="412">
        <v>78434</v>
      </c>
      <c r="F25858" s="413">
        <v>177.16</v>
      </c>
      <c r="G25858" s="414">
        <f t="shared" ref="G25858:G25921" si="808">+E25858/F25858</f>
        <v>442.72973583201627</v>
      </c>
      <c r="H25858" s="423">
        <f t="shared" ref="H25858:H25921" si="809">IF(D25858="TB",G25858/200,IF(D25858="LT",G25858,"VER"))</f>
        <v>2.2136486791600816</v>
      </c>
    </row>
    <row r="25859" spans="1:8" ht="15" hidden="1" thickBot="1">
      <c r="A25859" s="409">
        <v>202212</v>
      </c>
      <c r="B25859" s="410" t="s">
        <v>2157</v>
      </c>
      <c r="C25859" s="410" t="s">
        <v>2034</v>
      </c>
      <c r="D25859" s="411" t="s">
        <v>337</v>
      </c>
      <c r="E25859" s="412">
        <v>78434</v>
      </c>
      <c r="F25859" s="413">
        <v>177.16</v>
      </c>
      <c r="G25859" s="414">
        <f t="shared" si="808"/>
        <v>442.72973583201627</v>
      </c>
      <c r="H25859" s="423">
        <f t="shared" si="809"/>
        <v>2.2136486791600816</v>
      </c>
    </row>
    <row r="25860" spans="1:8" ht="15" hidden="1" thickBot="1">
      <c r="A25860" s="409">
        <v>202212</v>
      </c>
      <c r="B25860" s="410" t="s">
        <v>2158</v>
      </c>
      <c r="C25860" s="410" t="s">
        <v>2034</v>
      </c>
      <c r="D25860" s="411" t="s">
        <v>337</v>
      </c>
      <c r="E25860" s="412">
        <v>66731</v>
      </c>
      <c r="F25860" s="413">
        <v>177.16</v>
      </c>
      <c r="G25860" s="414">
        <f t="shared" si="808"/>
        <v>376.67080605102734</v>
      </c>
      <c r="H25860" s="423">
        <f t="shared" si="809"/>
        <v>1.8833540302551368</v>
      </c>
    </row>
    <row r="25861" spans="1:8" ht="15" hidden="1" thickBot="1">
      <c r="A25861" s="409">
        <v>202212</v>
      </c>
      <c r="B25861" s="410" t="s">
        <v>2159</v>
      </c>
      <c r="C25861" s="410" t="s">
        <v>2034</v>
      </c>
      <c r="D25861" s="411" t="s">
        <v>339</v>
      </c>
      <c r="E25861" s="412">
        <v>334</v>
      </c>
      <c r="F25861" s="413">
        <v>177.16</v>
      </c>
      <c r="G25861" s="414">
        <f t="shared" si="808"/>
        <v>1.8853014224429894</v>
      </c>
      <c r="H25861" s="423">
        <f t="shared" si="809"/>
        <v>1.8853014224429894</v>
      </c>
    </row>
    <row r="25862" spans="1:8" ht="15" hidden="1" thickBot="1">
      <c r="A25862" s="409">
        <v>202212</v>
      </c>
      <c r="B25862" s="410" t="s">
        <v>2160</v>
      </c>
      <c r="C25862" s="410" t="s">
        <v>2034</v>
      </c>
      <c r="D25862" s="411" t="s">
        <v>337</v>
      </c>
      <c r="E25862" s="412">
        <v>124157</v>
      </c>
      <c r="F25862" s="413">
        <v>177.16</v>
      </c>
      <c r="G25862" s="414">
        <f t="shared" si="808"/>
        <v>700.81846918040196</v>
      </c>
      <c r="H25862" s="423">
        <f t="shared" si="809"/>
        <v>3.5040923459020097</v>
      </c>
    </row>
    <row r="25863" spans="1:8" ht="15" hidden="1" thickBot="1">
      <c r="A25863" s="409">
        <v>202212</v>
      </c>
      <c r="B25863" s="410" t="s">
        <v>2161</v>
      </c>
      <c r="C25863" s="410" t="s">
        <v>2034</v>
      </c>
      <c r="D25863" s="411" t="s">
        <v>337</v>
      </c>
      <c r="E25863" s="412">
        <v>86254</v>
      </c>
      <c r="F25863" s="413">
        <v>177.16</v>
      </c>
      <c r="G25863" s="414">
        <f t="shared" si="808"/>
        <v>486.87062542334616</v>
      </c>
      <c r="H25863" s="423">
        <f t="shared" si="809"/>
        <v>2.4343531271167307</v>
      </c>
    </row>
    <row r="25864" spans="1:8" ht="15" hidden="1" thickBot="1">
      <c r="A25864" s="409">
        <v>202212</v>
      </c>
      <c r="B25864" s="410" t="s">
        <v>2162</v>
      </c>
      <c r="C25864" s="410" t="s">
        <v>2034</v>
      </c>
      <c r="D25864" s="411" t="s">
        <v>337</v>
      </c>
      <c r="E25864" s="412">
        <v>100679</v>
      </c>
      <c r="F25864" s="413">
        <v>177.16</v>
      </c>
      <c r="G25864" s="414">
        <f t="shared" si="808"/>
        <v>568.29419733574173</v>
      </c>
      <c r="H25864" s="423">
        <f t="shared" si="809"/>
        <v>2.8414709866787087</v>
      </c>
    </row>
    <row r="25865" spans="1:8" ht="15" hidden="1" thickBot="1">
      <c r="A25865" s="409">
        <v>202212</v>
      </c>
      <c r="B25865" s="410" t="s">
        <v>2163</v>
      </c>
      <c r="C25865" s="410" t="s">
        <v>2034</v>
      </c>
      <c r="D25865" s="411" t="s">
        <v>339</v>
      </c>
      <c r="E25865" s="412">
        <v>503</v>
      </c>
      <c r="F25865" s="413">
        <v>177.16</v>
      </c>
      <c r="G25865" s="414">
        <f t="shared" si="808"/>
        <v>2.8392413637389931</v>
      </c>
      <c r="H25865" s="423">
        <f t="shared" si="809"/>
        <v>2.8392413637389931</v>
      </c>
    </row>
    <row r="25866" spans="1:8" ht="15" hidden="1" thickBot="1">
      <c r="A25866" s="409">
        <v>202212</v>
      </c>
      <c r="B25866" s="410" t="s">
        <v>2164</v>
      </c>
      <c r="C25866" s="410" t="s">
        <v>2034</v>
      </c>
      <c r="D25866" s="411" t="s">
        <v>337</v>
      </c>
      <c r="E25866" s="412">
        <v>90156</v>
      </c>
      <c r="F25866" s="413">
        <v>177.16</v>
      </c>
      <c r="G25866" s="414">
        <f t="shared" si="808"/>
        <v>508.89591329871303</v>
      </c>
      <c r="H25866" s="423">
        <f t="shared" si="809"/>
        <v>2.5444795664935653</v>
      </c>
    </row>
    <row r="25867" spans="1:8" ht="15" hidden="1" thickBot="1">
      <c r="A25867" s="409">
        <v>202212</v>
      </c>
      <c r="B25867" s="410" t="s">
        <v>2165</v>
      </c>
      <c r="C25867" s="410" t="s">
        <v>2034</v>
      </c>
      <c r="D25867" s="411" t="s">
        <v>337</v>
      </c>
      <c r="E25867" s="412">
        <v>70969</v>
      </c>
      <c r="F25867" s="413">
        <v>177.16</v>
      </c>
      <c r="G25867" s="414">
        <f t="shared" si="808"/>
        <v>400.5926845789117</v>
      </c>
      <c r="H25867" s="423">
        <f t="shared" si="809"/>
        <v>2.0029634228945583</v>
      </c>
    </row>
    <row r="25868" spans="1:8" ht="15" hidden="1" thickBot="1">
      <c r="A25868" s="409">
        <v>202212</v>
      </c>
      <c r="B25868" s="410" t="s">
        <v>2166</v>
      </c>
      <c r="C25868" s="410" t="s">
        <v>2034</v>
      </c>
      <c r="D25868" s="411" t="s">
        <v>337</v>
      </c>
      <c r="E25868" s="412">
        <v>63758</v>
      </c>
      <c r="F25868" s="413">
        <v>177.16</v>
      </c>
      <c r="G25868" s="414">
        <f t="shared" si="808"/>
        <v>359.88936554526981</v>
      </c>
      <c r="H25868" s="423">
        <f t="shared" si="809"/>
        <v>1.7994468277263491</v>
      </c>
    </row>
    <row r="25869" spans="1:8" ht="15" hidden="1" thickBot="1">
      <c r="A25869" s="409">
        <v>202212</v>
      </c>
      <c r="B25869" s="410" t="s">
        <v>2167</v>
      </c>
      <c r="C25869" s="410" t="s">
        <v>2034</v>
      </c>
      <c r="D25869" s="411" t="s">
        <v>337</v>
      </c>
      <c r="E25869" s="412">
        <v>146589</v>
      </c>
      <c r="F25869" s="413">
        <v>177.16</v>
      </c>
      <c r="G25869" s="414">
        <f t="shared" si="808"/>
        <v>827.43847369609398</v>
      </c>
      <c r="H25869" s="423">
        <f t="shared" si="809"/>
        <v>4.1371923684804699</v>
      </c>
    </row>
    <row r="25870" spans="1:8" ht="15" hidden="1" thickBot="1">
      <c r="A25870" s="409">
        <v>202212</v>
      </c>
      <c r="B25870" s="410" t="s">
        <v>2168</v>
      </c>
      <c r="C25870" s="410" t="s">
        <v>2034</v>
      </c>
      <c r="D25870" s="411" t="s">
        <v>339</v>
      </c>
      <c r="E25870" s="412">
        <v>733</v>
      </c>
      <c r="F25870" s="413">
        <v>177.16</v>
      </c>
      <c r="G25870" s="414">
        <f t="shared" si="808"/>
        <v>4.1375028223075185</v>
      </c>
      <c r="H25870" s="423">
        <f t="shared" si="809"/>
        <v>4.1375028223075185</v>
      </c>
    </row>
    <row r="25871" spans="1:8" ht="15" hidden="1" thickBot="1">
      <c r="A25871" s="409">
        <v>202212</v>
      </c>
      <c r="B25871" s="410" t="s">
        <v>2169</v>
      </c>
      <c r="C25871" s="410" t="s">
        <v>2034</v>
      </c>
      <c r="D25871" s="411" t="s">
        <v>337</v>
      </c>
      <c r="E25871" s="412">
        <v>120899</v>
      </c>
      <c r="F25871" s="413">
        <v>177.16</v>
      </c>
      <c r="G25871" s="414">
        <f t="shared" si="808"/>
        <v>682.42831338902693</v>
      </c>
      <c r="H25871" s="423">
        <f t="shared" si="809"/>
        <v>3.4121415669451345</v>
      </c>
    </row>
    <row r="25872" spans="1:8" ht="15" hidden="1" thickBot="1">
      <c r="A25872" s="409">
        <v>202212</v>
      </c>
      <c r="B25872" s="410" t="s">
        <v>2170</v>
      </c>
      <c r="C25872" s="410" t="s">
        <v>2034</v>
      </c>
      <c r="D25872" s="411" t="s">
        <v>339</v>
      </c>
      <c r="E25872" s="412">
        <v>604</v>
      </c>
      <c r="F25872" s="413">
        <v>177.16</v>
      </c>
      <c r="G25872" s="414">
        <f t="shared" si="808"/>
        <v>3.4093474825016936</v>
      </c>
      <c r="H25872" s="423">
        <f t="shared" si="809"/>
        <v>3.4093474825016936</v>
      </c>
    </row>
    <row r="25873" spans="1:8" ht="15" hidden="1" thickBot="1">
      <c r="A25873" s="409">
        <v>202212</v>
      </c>
      <c r="B25873" s="410" t="s">
        <v>2171</v>
      </c>
      <c r="C25873" s="410" t="s">
        <v>2034</v>
      </c>
      <c r="D25873" s="411" t="s">
        <v>337</v>
      </c>
      <c r="E25873" s="412">
        <v>115725</v>
      </c>
      <c r="F25873" s="413">
        <v>177.16</v>
      </c>
      <c r="G25873" s="414">
        <f t="shared" si="808"/>
        <v>653.22307518627235</v>
      </c>
      <c r="H25873" s="423">
        <f t="shared" si="809"/>
        <v>3.2661153759313617</v>
      </c>
    </row>
    <row r="25874" spans="1:8" ht="15" hidden="1" thickBot="1">
      <c r="A25874" s="409">
        <v>202212</v>
      </c>
      <c r="B25874" s="410" t="s">
        <v>2172</v>
      </c>
      <c r="C25874" s="410" t="s">
        <v>2034</v>
      </c>
      <c r="D25874" s="411" t="s">
        <v>339</v>
      </c>
      <c r="E25874" s="412">
        <v>579</v>
      </c>
      <c r="F25874" s="413">
        <v>177.16</v>
      </c>
      <c r="G25874" s="414">
        <f t="shared" si="808"/>
        <v>3.2682321065703319</v>
      </c>
      <c r="H25874" s="423">
        <f t="shared" si="809"/>
        <v>3.2682321065703319</v>
      </c>
    </row>
    <row r="25875" spans="1:8" ht="15" hidden="1" thickBot="1">
      <c r="A25875" s="409">
        <v>202212</v>
      </c>
      <c r="B25875" s="410" t="s">
        <v>2173</v>
      </c>
      <c r="C25875" s="410" t="s">
        <v>2034</v>
      </c>
      <c r="D25875" s="411" t="s">
        <v>337</v>
      </c>
      <c r="E25875" s="412">
        <v>85350</v>
      </c>
      <c r="F25875" s="413">
        <v>177.16</v>
      </c>
      <c r="G25875" s="414">
        <f t="shared" si="808"/>
        <v>481.76789342966811</v>
      </c>
      <c r="H25875" s="423">
        <f t="shared" si="809"/>
        <v>2.4088394671483404</v>
      </c>
    </row>
    <row r="25876" spans="1:8" ht="15" hidden="1" thickBot="1">
      <c r="A25876" s="409">
        <v>202212</v>
      </c>
      <c r="B25876" s="410" t="s">
        <v>2174</v>
      </c>
      <c r="C25876" s="410" t="s">
        <v>2034</v>
      </c>
      <c r="D25876" s="411" t="s">
        <v>337</v>
      </c>
      <c r="E25876" s="412">
        <v>60286</v>
      </c>
      <c r="F25876" s="413">
        <v>177.16</v>
      </c>
      <c r="G25876" s="414">
        <f t="shared" si="808"/>
        <v>340.29126213592235</v>
      </c>
      <c r="H25876" s="423">
        <f t="shared" si="809"/>
        <v>1.7014563106796117</v>
      </c>
    </row>
    <row r="25877" spans="1:8" ht="15" hidden="1" thickBot="1">
      <c r="A25877" s="409">
        <v>202212</v>
      </c>
      <c r="B25877" s="410" t="s">
        <v>2175</v>
      </c>
      <c r="C25877" s="410" t="s">
        <v>2034</v>
      </c>
      <c r="D25877" s="411" t="s">
        <v>337</v>
      </c>
      <c r="E25877" s="412">
        <v>87249</v>
      </c>
      <c r="F25877" s="413">
        <v>177.16</v>
      </c>
      <c r="G25877" s="414">
        <f t="shared" si="808"/>
        <v>492.48701738541433</v>
      </c>
      <c r="H25877" s="423">
        <f t="shared" si="809"/>
        <v>2.4624350869270715</v>
      </c>
    </row>
    <row r="25878" spans="1:8" ht="15" hidden="1" thickBot="1">
      <c r="A25878" s="409">
        <v>202212</v>
      </c>
      <c r="B25878" s="410" t="s">
        <v>2176</v>
      </c>
      <c r="C25878" s="410" t="s">
        <v>2034</v>
      </c>
      <c r="D25878" s="411" t="s">
        <v>337</v>
      </c>
      <c r="E25878" s="412">
        <v>87249</v>
      </c>
      <c r="F25878" s="413">
        <v>177.16</v>
      </c>
      <c r="G25878" s="414">
        <f t="shared" si="808"/>
        <v>492.48701738541433</v>
      </c>
      <c r="H25878" s="423">
        <f t="shared" si="809"/>
        <v>2.4624350869270715</v>
      </c>
    </row>
    <row r="25879" spans="1:8" ht="15" hidden="1" thickBot="1">
      <c r="A25879" s="409">
        <v>202212</v>
      </c>
      <c r="B25879" s="410" t="s">
        <v>2177</v>
      </c>
      <c r="C25879" s="410" t="s">
        <v>2034</v>
      </c>
      <c r="D25879" s="411" t="s">
        <v>337</v>
      </c>
      <c r="E25879" s="412">
        <v>99728</v>
      </c>
      <c r="F25879" s="413">
        <v>177.16</v>
      </c>
      <c r="G25879" s="414">
        <f t="shared" si="808"/>
        <v>562.92616843531277</v>
      </c>
      <c r="H25879" s="423">
        <f t="shared" si="809"/>
        <v>2.8146308421765638</v>
      </c>
    </row>
    <row r="25880" spans="1:8" ht="15" hidden="1" thickBot="1">
      <c r="A25880" s="409">
        <v>202212</v>
      </c>
      <c r="B25880" s="410" t="s">
        <v>2178</v>
      </c>
      <c r="C25880" s="410" t="s">
        <v>2034</v>
      </c>
      <c r="D25880" s="411" t="s">
        <v>339</v>
      </c>
      <c r="E25880" s="412">
        <v>499</v>
      </c>
      <c r="F25880" s="413">
        <v>177.16</v>
      </c>
      <c r="G25880" s="414">
        <f t="shared" si="808"/>
        <v>2.8166629035899753</v>
      </c>
      <c r="H25880" s="423">
        <f t="shared" si="809"/>
        <v>2.8166629035899753</v>
      </c>
    </row>
    <row r="25881" spans="1:8" ht="15" hidden="1" thickBot="1">
      <c r="A25881" s="409">
        <v>202212</v>
      </c>
      <c r="B25881" s="410" t="s">
        <v>2179</v>
      </c>
      <c r="C25881" s="410" t="s">
        <v>2034</v>
      </c>
      <c r="D25881" s="411" t="s">
        <v>337</v>
      </c>
      <c r="E25881" s="412">
        <v>147880</v>
      </c>
      <c r="F25881" s="413">
        <v>177.16</v>
      </c>
      <c r="G25881" s="414">
        <f t="shared" si="808"/>
        <v>834.72567170918944</v>
      </c>
      <c r="H25881" s="423">
        <f t="shared" si="809"/>
        <v>4.1736283585459475</v>
      </c>
    </row>
    <row r="25882" spans="1:8" ht="15" hidden="1" thickBot="1">
      <c r="A25882" s="409">
        <v>202212</v>
      </c>
      <c r="B25882" s="410" t="s">
        <v>2180</v>
      </c>
      <c r="C25882" s="410" t="s">
        <v>2034</v>
      </c>
      <c r="D25882" s="411" t="s">
        <v>339</v>
      </c>
      <c r="E25882" s="412">
        <v>739</v>
      </c>
      <c r="F25882" s="413">
        <v>177.16</v>
      </c>
      <c r="G25882" s="414">
        <f t="shared" si="808"/>
        <v>4.1713705125310456</v>
      </c>
      <c r="H25882" s="423">
        <f t="shared" si="809"/>
        <v>4.1713705125310456</v>
      </c>
    </row>
    <row r="25883" spans="1:8" ht="15" hidden="1" thickBot="1">
      <c r="A25883" s="409">
        <v>202212</v>
      </c>
      <c r="B25883" s="410" t="s">
        <v>2181</v>
      </c>
      <c r="C25883" s="410" t="s">
        <v>2034</v>
      </c>
      <c r="D25883" s="411" t="s">
        <v>337</v>
      </c>
      <c r="E25883" s="412">
        <v>94281</v>
      </c>
      <c r="F25883" s="413">
        <v>177.16</v>
      </c>
      <c r="G25883" s="414">
        <f t="shared" si="808"/>
        <v>532.1799503273877</v>
      </c>
      <c r="H25883" s="423">
        <f t="shared" si="809"/>
        <v>2.6608997516369386</v>
      </c>
    </row>
    <row r="25884" spans="1:8" ht="15" hidden="1" thickBot="1">
      <c r="A25884" s="409">
        <v>202212</v>
      </c>
      <c r="B25884" s="410" t="s">
        <v>2182</v>
      </c>
      <c r="C25884" s="410" t="s">
        <v>2034</v>
      </c>
      <c r="D25884" s="411" t="s">
        <v>337</v>
      </c>
      <c r="E25884" s="412">
        <v>106892</v>
      </c>
      <c r="F25884" s="413">
        <v>177.16</v>
      </c>
      <c r="G25884" s="414">
        <f t="shared" si="808"/>
        <v>603.3641905622037</v>
      </c>
      <c r="H25884" s="423">
        <f t="shared" si="809"/>
        <v>3.0168209528110186</v>
      </c>
    </row>
    <row r="25885" spans="1:8" ht="15" hidden="1" thickBot="1">
      <c r="A25885" s="409">
        <v>202212</v>
      </c>
      <c r="B25885" s="410" t="s">
        <v>2183</v>
      </c>
      <c r="C25885" s="410" t="s">
        <v>2034</v>
      </c>
      <c r="D25885" s="411" t="s">
        <v>337</v>
      </c>
      <c r="E25885" s="412">
        <v>106892</v>
      </c>
      <c r="F25885" s="413">
        <v>177.16</v>
      </c>
      <c r="G25885" s="414">
        <f t="shared" si="808"/>
        <v>603.3641905622037</v>
      </c>
      <c r="H25885" s="423">
        <f t="shared" si="809"/>
        <v>3.0168209528110186</v>
      </c>
    </row>
    <row r="25886" spans="1:8" ht="15" hidden="1" thickBot="1">
      <c r="A25886" s="409">
        <v>202212</v>
      </c>
      <c r="B25886" s="410" t="s">
        <v>2184</v>
      </c>
      <c r="C25886" s="410" t="s">
        <v>2034</v>
      </c>
      <c r="D25886" s="411" t="s">
        <v>339</v>
      </c>
      <c r="E25886" s="412">
        <v>471</v>
      </c>
      <c r="F25886" s="413">
        <v>177.16</v>
      </c>
      <c r="G25886" s="414">
        <f t="shared" si="808"/>
        <v>2.6586136825468505</v>
      </c>
      <c r="H25886" s="423">
        <f t="shared" si="809"/>
        <v>2.6586136825468505</v>
      </c>
    </row>
    <row r="25887" spans="1:8" ht="15" hidden="1" thickBot="1">
      <c r="A25887" s="409">
        <v>202212</v>
      </c>
      <c r="B25887" s="410" t="s">
        <v>2185</v>
      </c>
      <c r="C25887" s="410" t="s">
        <v>2034</v>
      </c>
      <c r="D25887" s="411" t="s">
        <v>337</v>
      </c>
      <c r="E25887" s="412">
        <v>106892</v>
      </c>
      <c r="F25887" s="413">
        <v>177.16</v>
      </c>
      <c r="G25887" s="414">
        <f t="shared" si="808"/>
        <v>603.3641905622037</v>
      </c>
      <c r="H25887" s="423">
        <f t="shared" si="809"/>
        <v>3.0168209528110186</v>
      </c>
    </row>
    <row r="25888" spans="1:8" ht="15" hidden="1" thickBot="1">
      <c r="A25888" s="409">
        <v>202212</v>
      </c>
      <c r="B25888" s="410" t="s">
        <v>2186</v>
      </c>
      <c r="C25888" s="410" t="s">
        <v>2034</v>
      </c>
      <c r="D25888" s="411" t="s">
        <v>337</v>
      </c>
      <c r="E25888" s="412">
        <v>106794</v>
      </c>
      <c r="F25888" s="413">
        <v>177.16</v>
      </c>
      <c r="G25888" s="414">
        <f t="shared" si="808"/>
        <v>602.81101828855276</v>
      </c>
      <c r="H25888" s="423">
        <f t="shared" si="809"/>
        <v>3.014055091442764</v>
      </c>
    </row>
    <row r="25889" spans="1:8" ht="15" hidden="1" thickBot="1">
      <c r="A25889" s="409">
        <v>202212</v>
      </c>
      <c r="B25889" s="410" t="s">
        <v>2187</v>
      </c>
      <c r="C25889" s="410" t="s">
        <v>2034</v>
      </c>
      <c r="D25889" s="411" t="s">
        <v>337</v>
      </c>
      <c r="E25889" s="412">
        <v>100071</v>
      </c>
      <c r="F25889" s="413">
        <v>177.16</v>
      </c>
      <c r="G25889" s="414">
        <f t="shared" si="808"/>
        <v>564.86227139309096</v>
      </c>
      <c r="H25889" s="423">
        <f t="shared" si="809"/>
        <v>2.8243113569654548</v>
      </c>
    </row>
    <row r="25890" spans="1:8" ht="15" hidden="1" thickBot="1">
      <c r="A25890" s="409">
        <v>202212</v>
      </c>
      <c r="B25890" s="410" t="s">
        <v>2188</v>
      </c>
      <c r="C25890" s="410" t="s">
        <v>2034</v>
      </c>
      <c r="D25890" s="411" t="s">
        <v>339</v>
      </c>
      <c r="E25890" s="412">
        <v>500</v>
      </c>
      <c r="F25890" s="413">
        <v>177.16</v>
      </c>
      <c r="G25890" s="414">
        <f t="shared" si="808"/>
        <v>2.8223075186272295</v>
      </c>
      <c r="H25890" s="423">
        <f t="shared" si="809"/>
        <v>2.8223075186272295</v>
      </c>
    </row>
    <row r="25891" spans="1:8" ht="15" hidden="1" thickBot="1">
      <c r="A25891" s="409">
        <v>202212</v>
      </c>
      <c r="B25891" s="410" t="s">
        <v>2189</v>
      </c>
      <c r="C25891" s="410" t="s">
        <v>2034</v>
      </c>
      <c r="D25891" s="411" t="s">
        <v>337</v>
      </c>
      <c r="E25891" s="412">
        <v>93673</v>
      </c>
      <c r="F25891" s="413">
        <v>177.16</v>
      </c>
      <c r="G25891" s="414">
        <f t="shared" si="808"/>
        <v>528.74802438473694</v>
      </c>
      <c r="H25891" s="423">
        <f t="shared" si="809"/>
        <v>2.6437401219236847</v>
      </c>
    </row>
    <row r="25892" spans="1:8" ht="15" hidden="1" thickBot="1">
      <c r="A25892" s="409">
        <v>202212</v>
      </c>
      <c r="B25892" s="410" t="s">
        <v>2190</v>
      </c>
      <c r="C25892" s="410" t="s">
        <v>2034</v>
      </c>
      <c r="D25892" s="411" t="s">
        <v>337</v>
      </c>
      <c r="E25892" s="412">
        <v>91717</v>
      </c>
      <c r="F25892" s="413">
        <v>177.16</v>
      </c>
      <c r="G25892" s="414">
        <f t="shared" si="808"/>
        <v>517.7071573718672</v>
      </c>
      <c r="H25892" s="423">
        <f t="shared" si="809"/>
        <v>2.5885357868593362</v>
      </c>
    </row>
    <row r="25893" spans="1:8" ht="15" hidden="1" thickBot="1">
      <c r="A25893" s="409">
        <v>202212</v>
      </c>
      <c r="B25893" s="410" t="s">
        <v>2191</v>
      </c>
      <c r="C25893" s="410" t="s">
        <v>2034</v>
      </c>
      <c r="D25893" s="411" t="s">
        <v>337</v>
      </c>
      <c r="E25893" s="412">
        <v>94137</v>
      </c>
      <c r="F25893" s="413">
        <v>177.16</v>
      </c>
      <c r="G25893" s="414">
        <f t="shared" si="808"/>
        <v>531.36712576202308</v>
      </c>
      <c r="H25893" s="423">
        <f t="shared" si="809"/>
        <v>2.6568356288101156</v>
      </c>
    </row>
    <row r="25894" spans="1:8" ht="15" hidden="1" thickBot="1">
      <c r="A25894" s="409">
        <v>202212</v>
      </c>
      <c r="B25894" s="410" t="s">
        <v>2192</v>
      </c>
      <c r="C25894" s="410" t="s">
        <v>2034</v>
      </c>
      <c r="D25894" s="411" t="s">
        <v>337</v>
      </c>
      <c r="E25894" s="412">
        <v>94184</v>
      </c>
      <c r="F25894" s="413">
        <v>177.16</v>
      </c>
      <c r="G25894" s="414">
        <f t="shared" si="808"/>
        <v>531.63242266877398</v>
      </c>
      <c r="H25894" s="423">
        <f t="shared" si="809"/>
        <v>2.6581621133438698</v>
      </c>
    </row>
    <row r="25895" spans="1:8" ht="15" hidden="1" thickBot="1">
      <c r="A25895" s="409">
        <v>202212</v>
      </c>
      <c r="B25895" s="410" t="s">
        <v>2193</v>
      </c>
      <c r="C25895" s="410" t="s">
        <v>2034</v>
      </c>
      <c r="D25895" s="411" t="s">
        <v>339</v>
      </c>
      <c r="E25895" s="412">
        <v>471</v>
      </c>
      <c r="F25895" s="413">
        <v>177.16</v>
      </c>
      <c r="G25895" s="414">
        <f t="shared" si="808"/>
        <v>2.6586136825468505</v>
      </c>
      <c r="H25895" s="423">
        <f t="shared" si="809"/>
        <v>2.6586136825468505</v>
      </c>
    </row>
    <row r="25896" spans="1:8" ht="15" hidden="1" thickBot="1">
      <c r="A25896" s="409">
        <v>202212</v>
      </c>
      <c r="B25896" s="410" t="s">
        <v>2194</v>
      </c>
      <c r="C25896" s="410" t="s">
        <v>2034</v>
      </c>
      <c r="D25896" s="411" t="s">
        <v>337</v>
      </c>
      <c r="E25896" s="412">
        <v>78511</v>
      </c>
      <c r="F25896" s="413">
        <v>177.16</v>
      </c>
      <c r="G25896" s="414">
        <f t="shared" si="808"/>
        <v>443.16437118988483</v>
      </c>
      <c r="H25896" s="423">
        <f t="shared" si="809"/>
        <v>2.2158218559494243</v>
      </c>
    </row>
    <row r="25897" spans="1:8" ht="15" hidden="1" thickBot="1">
      <c r="A25897" s="409">
        <v>202212</v>
      </c>
      <c r="B25897" s="410" t="s">
        <v>2195</v>
      </c>
      <c r="C25897" s="410" t="s">
        <v>2034</v>
      </c>
      <c r="D25897" s="411" t="s">
        <v>339</v>
      </c>
      <c r="E25897" s="412">
        <v>393</v>
      </c>
      <c r="F25897" s="413">
        <v>177.16</v>
      </c>
      <c r="G25897" s="414">
        <f t="shared" si="808"/>
        <v>2.2183337096410027</v>
      </c>
      <c r="H25897" s="423">
        <f t="shared" si="809"/>
        <v>2.2183337096410027</v>
      </c>
    </row>
    <row r="25898" spans="1:8" ht="15" hidden="1" thickBot="1">
      <c r="A25898" s="409">
        <v>202212</v>
      </c>
      <c r="B25898" s="410" t="s">
        <v>2196</v>
      </c>
      <c r="C25898" s="410" t="s">
        <v>2034</v>
      </c>
      <c r="D25898" s="411" t="s">
        <v>337</v>
      </c>
      <c r="E25898" s="412">
        <v>84627</v>
      </c>
      <c r="F25898" s="413">
        <v>177.16</v>
      </c>
      <c r="G25898" s="414">
        <f t="shared" si="808"/>
        <v>477.68683675773315</v>
      </c>
      <c r="H25898" s="423">
        <f t="shared" si="809"/>
        <v>2.3884341837886658</v>
      </c>
    </row>
    <row r="25899" spans="1:8" ht="15" hidden="1" thickBot="1">
      <c r="A25899" s="409">
        <v>202212</v>
      </c>
      <c r="B25899" s="410" t="s">
        <v>2197</v>
      </c>
      <c r="C25899" s="410" t="s">
        <v>2034</v>
      </c>
      <c r="D25899" s="411" t="s">
        <v>337</v>
      </c>
      <c r="E25899" s="412">
        <v>88026</v>
      </c>
      <c r="F25899" s="413">
        <v>177.16</v>
      </c>
      <c r="G25899" s="414">
        <f t="shared" si="808"/>
        <v>496.87288326936101</v>
      </c>
      <c r="H25899" s="423">
        <f t="shared" si="809"/>
        <v>2.4843644163468053</v>
      </c>
    </row>
    <row r="25900" spans="1:8" ht="15" hidden="1" thickBot="1">
      <c r="A25900" s="409">
        <v>202212</v>
      </c>
      <c r="B25900" s="410" t="s">
        <v>2198</v>
      </c>
      <c r="C25900" s="410" t="s">
        <v>2034</v>
      </c>
      <c r="D25900" s="411" t="s">
        <v>337</v>
      </c>
      <c r="E25900" s="412">
        <v>78511</v>
      </c>
      <c r="F25900" s="413">
        <v>177.16</v>
      </c>
      <c r="G25900" s="414">
        <f t="shared" si="808"/>
        <v>443.16437118988483</v>
      </c>
      <c r="H25900" s="423">
        <f t="shared" si="809"/>
        <v>2.2158218559494243</v>
      </c>
    </row>
    <row r="25901" spans="1:8" ht="15" hidden="1" thickBot="1">
      <c r="A25901" s="409">
        <v>202212</v>
      </c>
      <c r="B25901" s="410" t="s">
        <v>2199</v>
      </c>
      <c r="C25901" s="410" t="s">
        <v>2034</v>
      </c>
      <c r="D25901" s="411" t="s">
        <v>339</v>
      </c>
      <c r="E25901" s="412">
        <v>393</v>
      </c>
      <c r="F25901" s="413">
        <v>177.16</v>
      </c>
      <c r="G25901" s="414">
        <f t="shared" si="808"/>
        <v>2.2183337096410027</v>
      </c>
      <c r="H25901" s="423">
        <f t="shared" si="809"/>
        <v>2.2183337096410027</v>
      </c>
    </row>
    <row r="25902" spans="1:8" ht="15" hidden="1" thickBot="1">
      <c r="A25902" s="409">
        <v>202212</v>
      </c>
      <c r="B25902" s="410" t="s">
        <v>2200</v>
      </c>
      <c r="C25902" s="410" t="s">
        <v>2034</v>
      </c>
      <c r="D25902" s="411" t="s">
        <v>337</v>
      </c>
      <c r="E25902" s="412">
        <v>78511</v>
      </c>
      <c r="F25902" s="413">
        <v>177.16</v>
      </c>
      <c r="G25902" s="414">
        <f t="shared" si="808"/>
        <v>443.16437118988483</v>
      </c>
      <c r="H25902" s="423">
        <f t="shared" si="809"/>
        <v>2.2158218559494243</v>
      </c>
    </row>
    <row r="25903" spans="1:8" ht="15" hidden="1" thickBot="1">
      <c r="A25903" s="409">
        <v>202212</v>
      </c>
      <c r="B25903" s="410" t="s">
        <v>2201</v>
      </c>
      <c r="C25903" s="410" t="s">
        <v>2034</v>
      </c>
      <c r="D25903" s="411" t="s">
        <v>339</v>
      </c>
      <c r="E25903" s="412">
        <v>393</v>
      </c>
      <c r="F25903" s="413">
        <v>177.16</v>
      </c>
      <c r="G25903" s="414">
        <f t="shared" si="808"/>
        <v>2.2183337096410027</v>
      </c>
      <c r="H25903" s="423">
        <f t="shared" si="809"/>
        <v>2.2183337096410027</v>
      </c>
    </row>
    <row r="25904" spans="1:8" ht="15" hidden="1" thickBot="1">
      <c r="A25904" s="409">
        <v>202212</v>
      </c>
      <c r="B25904" s="410" t="s">
        <v>2202</v>
      </c>
      <c r="C25904" s="410" t="s">
        <v>2034</v>
      </c>
      <c r="D25904" s="411" t="s">
        <v>337</v>
      </c>
      <c r="E25904" s="412">
        <v>81297</v>
      </c>
      <c r="F25904" s="413">
        <v>177.16</v>
      </c>
      <c r="G25904" s="414">
        <f t="shared" si="808"/>
        <v>458.8902686836758</v>
      </c>
      <c r="H25904" s="423">
        <f t="shared" si="809"/>
        <v>2.2944513434183791</v>
      </c>
    </row>
    <row r="25905" spans="1:8" ht="15" hidden="1" thickBot="1">
      <c r="A25905" s="409">
        <v>202212</v>
      </c>
      <c r="B25905" s="410" t="s">
        <v>2203</v>
      </c>
      <c r="C25905" s="410" t="s">
        <v>2034</v>
      </c>
      <c r="D25905" s="411" t="s">
        <v>337</v>
      </c>
      <c r="E25905" s="412">
        <v>119063</v>
      </c>
      <c r="F25905" s="413">
        <v>177.16</v>
      </c>
      <c r="G25905" s="414">
        <f t="shared" si="808"/>
        <v>672.06480018062769</v>
      </c>
      <c r="H25905" s="423">
        <f t="shared" si="809"/>
        <v>3.3603240009031383</v>
      </c>
    </row>
    <row r="25906" spans="1:8" ht="15" hidden="1" thickBot="1">
      <c r="A25906" s="409">
        <v>202212</v>
      </c>
      <c r="B25906" s="410" t="s">
        <v>2204</v>
      </c>
      <c r="C25906" s="410" t="s">
        <v>2034</v>
      </c>
      <c r="D25906" s="411" t="s">
        <v>339</v>
      </c>
      <c r="E25906" s="412">
        <v>595</v>
      </c>
      <c r="F25906" s="413">
        <v>177.16</v>
      </c>
      <c r="G25906" s="414">
        <f t="shared" si="808"/>
        <v>3.3585459471664034</v>
      </c>
      <c r="H25906" s="423">
        <f t="shared" si="809"/>
        <v>3.3585459471664034</v>
      </c>
    </row>
    <row r="25907" spans="1:8" ht="15" hidden="1" thickBot="1">
      <c r="A25907" s="409">
        <v>202212</v>
      </c>
      <c r="B25907" s="410" t="s">
        <v>2205</v>
      </c>
      <c r="C25907" s="410" t="s">
        <v>2034</v>
      </c>
      <c r="D25907" s="411" t="s">
        <v>337</v>
      </c>
      <c r="E25907" s="412">
        <v>132032</v>
      </c>
      <c r="F25907" s="413">
        <v>177.16</v>
      </c>
      <c r="G25907" s="414">
        <f t="shared" si="808"/>
        <v>745.26981259878073</v>
      </c>
      <c r="H25907" s="423">
        <f t="shared" si="809"/>
        <v>3.7263490629939038</v>
      </c>
    </row>
    <row r="25908" spans="1:8" ht="15" hidden="1" thickBot="1">
      <c r="A25908" s="409">
        <v>202212</v>
      </c>
      <c r="B25908" s="410" t="s">
        <v>2206</v>
      </c>
      <c r="C25908" s="410" t="s">
        <v>2034</v>
      </c>
      <c r="D25908" s="411" t="s">
        <v>337</v>
      </c>
      <c r="E25908" s="412">
        <v>98151</v>
      </c>
      <c r="F25908" s="413">
        <v>177.16</v>
      </c>
      <c r="G25908" s="414">
        <f t="shared" si="808"/>
        <v>554.02461052156241</v>
      </c>
      <c r="H25908" s="423">
        <f t="shared" si="809"/>
        <v>2.7701230526078122</v>
      </c>
    </row>
    <row r="25909" spans="1:8" ht="15" hidden="1" thickBot="1">
      <c r="A25909" s="409">
        <v>202212</v>
      </c>
      <c r="B25909" s="410" t="s">
        <v>2207</v>
      </c>
      <c r="C25909" s="410" t="s">
        <v>2034</v>
      </c>
      <c r="D25909" s="411" t="s">
        <v>337</v>
      </c>
      <c r="E25909" s="412">
        <v>111067</v>
      </c>
      <c r="F25909" s="413">
        <v>177.16</v>
      </c>
      <c r="G25909" s="414">
        <f t="shared" si="808"/>
        <v>626.93045834274108</v>
      </c>
      <c r="H25909" s="423">
        <f t="shared" si="809"/>
        <v>3.1346522917137052</v>
      </c>
    </row>
    <row r="25910" spans="1:8" ht="15" hidden="1" thickBot="1">
      <c r="A25910" s="409">
        <v>202212</v>
      </c>
      <c r="B25910" s="410" t="s">
        <v>2208</v>
      </c>
      <c r="C25910" s="410" t="s">
        <v>2034</v>
      </c>
      <c r="D25910" s="411" t="s">
        <v>339</v>
      </c>
      <c r="E25910" s="412">
        <v>555</v>
      </c>
      <c r="F25910" s="413">
        <v>177.16</v>
      </c>
      <c r="G25910" s="414">
        <f t="shared" si="808"/>
        <v>3.1327613456762249</v>
      </c>
      <c r="H25910" s="423">
        <f t="shared" si="809"/>
        <v>3.1327613456762249</v>
      </c>
    </row>
    <row r="25911" spans="1:8" ht="15" hidden="1" thickBot="1">
      <c r="A25911" s="409">
        <v>202212</v>
      </c>
      <c r="B25911" s="410" t="s">
        <v>2209</v>
      </c>
      <c r="C25911" s="410" t="s">
        <v>2034</v>
      </c>
      <c r="D25911" s="411" t="s">
        <v>337</v>
      </c>
      <c r="E25911" s="412">
        <v>75933</v>
      </c>
      <c r="F25911" s="413">
        <v>177.16</v>
      </c>
      <c r="G25911" s="414">
        <f t="shared" si="808"/>
        <v>428.61255362384287</v>
      </c>
      <c r="H25911" s="423">
        <f t="shared" si="809"/>
        <v>2.1430627681192145</v>
      </c>
    </row>
    <row r="25912" spans="1:8" ht="15" hidden="1" thickBot="1">
      <c r="A25912" s="409">
        <v>202212</v>
      </c>
      <c r="B25912" s="410" t="s">
        <v>2210</v>
      </c>
      <c r="C25912" s="410" t="s">
        <v>2034</v>
      </c>
      <c r="D25912" s="411" t="s">
        <v>337</v>
      </c>
      <c r="E25912" s="412">
        <v>75933</v>
      </c>
      <c r="F25912" s="413">
        <v>177.16</v>
      </c>
      <c r="G25912" s="414">
        <f t="shared" si="808"/>
        <v>428.61255362384287</v>
      </c>
      <c r="H25912" s="423">
        <f t="shared" si="809"/>
        <v>2.1430627681192145</v>
      </c>
    </row>
    <row r="25913" spans="1:8" ht="15" hidden="1" thickBot="1">
      <c r="A25913" s="409">
        <v>202212</v>
      </c>
      <c r="B25913" s="410" t="s">
        <v>2211</v>
      </c>
      <c r="C25913" s="410" t="s">
        <v>2034</v>
      </c>
      <c r="D25913" s="411" t="s">
        <v>339</v>
      </c>
      <c r="E25913" s="412">
        <v>380</v>
      </c>
      <c r="F25913" s="413">
        <v>177.16</v>
      </c>
      <c r="G25913" s="414">
        <f t="shared" si="808"/>
        <v>2.1449537141566943</v>
      </c>
      <c r="H25913" s="423">
        <f t="shared" si="809"/>
        <v>2.1449537141566943</v>
      </c>
    </row>
    <row r="25914" spans="1:8" ht="15" hidden="1" thickBot="1">
      <c r="A25914" s="409">
        <v>202212</v>
      </c>
      <c r="B25914" s="410" t="s">
        <v>2212</v>
      </c>
      <c r="C25914" s="410" t="s">
        <v>2034</v>
      </c>
      <c r="D25914" s="411" t="s">
        <v>337</v>
      </c>
      <c r="E25914" s="412">
        <v>75933</v>
      </c>
      <c r="F25914" s="413">
        <v>177.16</v>
      </c>
      <c r="G25914" s="414">
        <f t="shared" si="808"/>
        <v>428.61255362384287</v>
      </c>
      <c r="H25914" s="423">
        <f t="shared" si="809"/>
        <v>2.1430627681192145</v>
      </c>
    </row>
    <row r="25915" spans="1:8" ht="15" hidden="1" thickBot="1">
      <c r="A25915" s="409">
        <v>202212</v>
      </c>
      <c r="B25915" s="410" t="s">
        <v>2213</v>
      </c>
      <c r="C25915" s="410" t="s">
        <v>2034</v>
      </c>
      <c r="D25915" s="411" t="s">
        <v>337</v>
      </c>
      <c r="E25915" s="412">
        <v>75933</v>
      </c>
      <c r="F25915" s="413">
        <v>177.16</v>
      </c>
      <c r="G25915" s="414">
        <f t="shared" si="808"/>
        <v>428.61255362384287</v>
      </c>
      <c r="H25915" s="423">
        <f t="shared" si="809"/>
        <v>2.1430627681192145</v>
      </c>
    </row>
    <row r="25916" spans="1:8" ht="15" hidden="1" thickBot="1">
      <c r="A25916" s="409">
        <v>202212</v>
      </c>
      <c r="B25916" s="410" t="s">
        <v>2214</v>
      </c>
      <c r="C25916" s="410" t="s">
        <v>2034</v>
      </c>
      <c r="D25916" s="411" t="s">
        <v>337</v>
      </c>
      <c r="E25916" s="412">
        <v>75933</v>
      </c>
      <c r="F25916" s="413">
        <v>177.16</v>
      </c>
      <c r="G25916" s="414">
        <f t="shared" si="808"/>
        <v>428.61255362384287</v>
      </c>
      <c r="H25916" s="423">
        <f t="shared" si="809"/>
        <v>2.1430627681192145</v>
      </c>
    </row>
    <row r="25917" spans="1:8" ht="15" hidden="1" thickBot="1">
      <c r="A25917" s="409">
        <v>202212</v>
      </c>
      <c r="B25917" s="410" t="s">
        <v>2215</v>
      </c>
      <c r="C25917" s="410" t="s">
        <v>2034</v>
      </c>
      <c r="D25917" s="411" t="s">
        <v>339</v>
      </c>
      <c r="E25917" s="412">
        <v>380</v>
      </c>
      <c r="F25917" s="413">
        <v>177.16</v>
      </c>
      <c r="G25917" s="414">
        <f t="shared" si="808"/>
        <v>2.1449537141566943</v>
      </c>
      <c r="H25917" s="423">
        <f t="shared" si="809"/>
        <v>2.1449537141566943</v>
      </c>
    </row>
    <row r="25918" spans="1:8" ht="15" hidden="1" thickBot="1">
      <c r="A25918" s="409">
        <v>202212</v>
      </c>
      <c r="B25918" s="410" t="s">
        <v>2216</v>
      </c>
      <c r="C25918" s="410" t="s">
        <v>2034</v>
      </c>
      <c r="D25918" s="411" t="s">
        <v>337</v>
      </c>
      <c r="E25918" s="412">
        <v>108220</v>
      </c>
      <c r="F25918" s="413">
        <v>177.16</v>
      </c>
      <c r="G25918" s="414">
        <f t="shared" si="808"/>
        <v>610.86023933167758</v>
      </c>
      <c r="H25918" s="423">
        <f t="shared" si="809"/>
        <v>3.054301196658388</v>
      </c>
    </row>
    <row r="25919" spans="1:8" ht="15" hidden="1" thickBot="1">
      <c r="A25919" s="409">
        <v>202212</v>
      </c>
      <c r="B25919" s="410" t="s">
        <v>2217</v>
      </c>
      <c r="C25919" s="410" t="s">
        <v>2034</v>
      </c>
      <c r="D25919" s="411" t="s">
        <v>339</v>
      </c>
      <c r="E25919" s="412">
        <v>541</v>
      </c>
      <c r="F25919" s="413">
        <v>177.16</v>
      </c>
      <c r="G25919" s="414">
        <f t="shared" si="808"/>
        <v>3.0537367351546627</v>
      </c>
      <c r="H25919" s="423">
        <f t="shared" si="809"/>
        <v>3.0537367351546627</v>
      </c>
    </row>
    <row r="25920" spans="1:8" ht="15" hidden="1" thickBot="1">
      <c r="A25920" s="409">
        <v>202212</v>
      </c>
      <c r="B25920" s="410" t="s">
        <v>2218</v>
      </c>
      <c r="C25920" s="410" t="s">
        <v>2034</v>
      </c>
      <c r="D25920" s="411" t="s">
        <v>337</v>
      </c>
      <c r="E25920" s="412">
        <v>75933</v>
      </c>
      <c r="F25920" s="413">
        <v>177.16</v>
      </c>
      <c r="G25920" s="414">
        <f t="shared" si="808"/>
        <v>428.61255362384287</v>
      </c>
      <c r="H25920" s="423">
        <f t="shared" si="809"/>
        <v>2.1430627681192145</v>
      </c>
    </row>
    <row r="25921" spans="1:8" ht="15" hidden="1" thickBot="1">
      <c r="A25921" s="409">
        <v>202212</v>
      </c>
      <c r="B25921" s="410" t="s">
        <v>2219</v>
      </c>
      <c r="C25921" s="410" t="s">
        <v>2034</v>
      </c>
      <c r="D25921" s="411" t="s">
        <v>339</v>
      </c>
      <c r="E25921" s="412">
        <v>380</v>
      </c>
      <c r="F25921" s="413">
        <v>177.16</v>
      </c>
      <c r="G25921" s="414">
        <f t="shared" si="808"/>
        <v>2.1449537141566943</v>
      </c>
      <c r="H25921" s="423">
        <f t="shared" si="809"/>
        <v>2.1449537141566943</v>
      </c>
    </row>
    <row r="25922" spans="1:8" ht="15" hidden="1" thickBot="1">
      <c r="A25922" s="409">
        <v>202212</v>
      </c>
      <c r="B25922" s="410" t="s">
        <v>2220</v>
      </c>
      <c r="C25922" s="410" t="s">
        <v>2034</v>
      </c>
      <c r="D25922" s="411" t="s">
        <v>337</v>
      </c>
      <c r="E25922" s="412">
        <v>80138</v>
      </c>
      <c r="F25922" s="413">
        <v>177.16</v>
      </c>
      <c r="G25922" s="414">
        <f t="shared" ref="G25922:G25985" si="810">+E25922/F25922</f>
        <v>452.34815985549784</v>
      </c>
      <c r="H25922" s="423">
        <f t="shared" ref="H25922:H25985" si="811">IF(D25922="TB",G25922/200,IF(D25922="LT",G25922,"VER"))</f>
        <v>2.2617407992774892</v>
      </c>
    </row>
    <row r="25923" spans="1:8" ht="15" hidden="1" thickBot="1">
      <c r="A25923" s="409">
        <v>202212</v>
      </c>
      <c r="B25923" s="410" t="s">
        <v>2221</v>
      </c>
      <c r="C25923" s="410" t="s">
        <v>2034</v>
      </c>
      <c r="D25923" s="411" t="s">
        <v>339</v>
      </c>
      <c r="E25923" s="412">
        <v>401</v>
      </c>
      <c r="F25923" s="413">
        <v>177.16</v>
      </c>
      <c r="G25923" s="414">
        <f t="shared" si="810"/>
        <v>2.2634906299390383</v>
      </c>
      <c r="H25923" s="423">
        <f t="shared" si="811"/>
        <v>2.2634906299390383</v>
      </c>
    </row>
    <row r="25924" spans="1:8" ht="15" hidden="1" thickBot="1">
      <c r="A25924" s="409">
        <v>202212</v>
      </c>
      <c r="B25924" s="410" t="s">
        <v>2222</v>
      </c>
      <c r="C25924" s="410" t="s">
        <v>2034</v>
      </c>
      <c r="D25924" s="411" t="s">
        <v>337</v>
      </c>
      <c r="E25924" s="412">
        <v>101109</v>
      </c>
      <c r="F25924" s="413">
        <v>177.16</v>
      </c>
      <c r="G25924" s="414">
        <f t="shared" si="810"/>
        <v>570.72138180176114</v>
      </c>
      <c r="H25924" s="423">
        <f t="shared" si="811"/>
        <v>2.8536069090088056</v>
      </c>
    </row>
    <row r="25925" spans="1:8" ht="15" hidden="1" thickBot="1">
      <c r="A25925" s="409">
        <v>202212</v>
      </c>
      <c r="B25925" s="410" t="s">
        <v>2223</v>
      </c>
      <c r="C25925" s="410" t="s">
        <v>2034</v>
      </c>
      <c r="D25925" s="411" t="s">
        <v>337</v>
      </c>
      <c r="E25925" s="412">
        <v>86380</v>
      </c>
      <c r="F25925" s="413">
        <v>177.16</v>
      </c>
      <c r="G25925" s="414">
        <f t="shared" si="810"/>
        <v>487.58184691804018</v>
      </c>
      <c r="H25925" s="423">
        <f t="shared" si="811"/>
        <v>2.4379092345902009</v>
      </c>
    </row>
    <row r="25926" spans="1:8" ht="15" hidden="1" thickBot="1">
      <c r="A25926" s="409">
        <v>202212</v>
      </c>
      <c r="B25926" s="410" t="s">
        <v>2224</v>
      </c>
      <c r="C25926" s="410" t="s">
        <v>2034</v>
      </c>
      <c r="D25926" s="411" t="s">
        <v>337</v>
      </c>
      <c r="E25926" s="412">
        <v>99605</v>
      </c>
      <c r="F25926" s="413">
        <v>177.16</v>
      </c>
      <c r="G25926" s="414">
        <f t="shared" si="810"/>
        <v>562.23188078573037</v>
      </c>
      <c r="H25926" s="423">
        <f t="shared" si="811"/>
        <v>2.8111594039286518</v>
      </c>
    </row>
    <row r="25927" spans="1:8" ht="15" hidden="1" thickBot="1">
      <c r="A25927" s="409">
        <v>202212</v>
      </c>
      <c r="B25927" s="410" t="s">
        <v>2225</v>
      </c>
      <c r="C25927" s="410" t="s">
        <v>2034</v>
      </c>
      <c r="D25927" s="411" t="s">
        <v>339</v>
      </c>
      <c r="E25927" s="412">
        <v>498</v>
      </c>
      <c r="F25927" s="413">
        <v>177.16</v>
      </c>
      <c r="G25927" s="414">
        <f t="shared" si="810"/>
        <v>2.8110182885527206</v>
      </c>
      <c r="H25927" s="423">
        <f t="shared" si="811"/>
        <v>2.8110182885527206</v>
      </c>
    </row>
    <row r="25928" spans="1:8" ht="15" hidden="1" thickBot="1">
      <c r="A25928" s="409">
        <v>202212</v>
      </c>
      <c r="B25928" s="410" t="s">
        <v>2226</v>
      </c>
      <c r="C25928" s="410" t="s">
        <v>2034</v>
      </c>
      <c r="D25928" s="411" t="s">
        <v>337</v>
      </c>
      <c r="E25928" s="412">
        <v>99809</v>
      </c>
      <c r="F25928" s="413">
        <v>177.16</v>
      </c>
      <c r="G25928" s="414">
        <f t="shared" si="810"/>
        <v>563.3833822533303</v>
      </c>
      <c r="H25928" s="423">
        <f t="shared" si="811"/>
        <v>2.8169169112666514</v>
      </c>
    </row>
    <row r="25929" spans="1:8" ht="15" hidden="1" thickBot="1">
      <c r="A25929" s="409">
        <v>202212</v>
      </c>
      <c r="B25929" s="410" t="s">
        <v>2227</v>
      </c>
      <c r="C25929" s="410" t="s">
        <v>2034</v>
      </c>
      <c r="D25929" s="411" t="s">
        <v>337</v>
      </c>
      <c r="E25929" s="412">
        <v>97130</v>
      </c>
      <c r="F25929" s="413">
        <v>177.16</v>
      </c>
      <c r="G25929" s="414">
        <f t="shared" si="810"/>
        <v>548.26145856852565</v>
      </c>
      <c r="H25929" s="423">
        <f t="shared" si="811"/>
        <v>2.7413072928426283</v>
      </c>
    </row>
    <row r="25930" spans="1:8" ht="15" hidden="1" thickBot="1">
      <c r="A25930" s="409">
        <v>202212</v>
      </c>
      <c r="B25930" s="410" t="s">
        <v>2228</v>
      </c>
      <c r="C25930" s="410" t="s">
        <v>2034</v>
      </c>
      <c r="D25930" s="411" t="s">
        <v>337</v>
      </c>
      <c r="E25930" s="412">
        <v>113107</v>
      </c>
      <c r="F25930" s="413">
        <v>177.16</v>
      </c>
      <c r="G25930" s="414">
        <f t="shared" si="810"/>
        <v>638.44547301874013</v>
      </c>
      <c r="H25930" s="423">
        <f t="shared" si="811"/>
        <v>3.1922273650937005</v>
      </c>
    </row>
    <row r="25931" spans="1:8" ht="15" hidden="1" thickBot="1">
      <c r="A25931" s="409">
        <v>202212</v>
      </c>
      <c r="B25931" s="410" t="s">
        <v>2229</v>
      </c>
      <c r="C25931" s="410" t="s">
        <v>2230</v>
      </c>
      <c r="D25931" s="411" t="s">
        <v>350</v>
      </c>
      <c r="E25931" s="412">
        <v>560236.69999999995</v>
      </c>
      <c r="F25931" s="413">
        <v>177.16</v>
      </c>
      <c r="G25931" s="414">
        <f t="shared" si="810"/>
        <v>3162.3205012418152</v>
      </c>
      <c r="H25931" s="423" t="str">
        <f t="shared" si="811"/>
        <v>VER</v>
      </c>
    </row>
    <row r="25932" spans="1:8" ht="15" hidden="1" thickBot="1">
      <c r="A25932" s="409">
        <v>202212</v>
      </c>
      <c r="B25932" s="410" t="s">
        <v>2231</v>
      </c>
      <c r="C25932" s="410" t="s">
        <v>2034</v>
      </c>
      <c r="D25932" s="411" t="s">
        <v>2691</v>
      </c>
      <c r="E25932" s="412">
        <v>561.48</v>
      </c>
      <c r="F25932" s="413">
        <v>177.16</v>
      </c>
      <c r="G25932" s="414">
        <f t="shared" si="810"/>
        <v>3.1693384511176341</v>
      </c>
      <c r="H25932" s="423" t="str">
        <f t="shared" si="811"/>
        <v>VER</v>
      </c>
    </row>
    <row r="25933" spans="1:8" ht="15" hidden="1" thickBot="1">
      <c r="A25933" s="409">
        <v>202212</v>
      </c>
      <c r="B25933" s="410" t="s">
        <v>2232</v>
      </c>
      <c r="C25933" s="410" t="s">
        <v>2034</v>
      </c>
      <c r="D25933" s="411" t="s">
        <v>337</v>
      </c>
      <c r="E25933" s="412">
        <v>107536</v>
      </c>
      <c r="F25933" s="413">
        <v>177.16</v>
      </c>
      <c r="G25933" s="414">
        <f t="shared" si="810"/>
        <v>606.99932264619554</v>
      </c>
      <c r="H25933" s="423">
        <f t="shared" si="811"/>
        <v>3.0349966132309776</v>
      </c>
    </row>
    <row r="25934" spans="1:8" ht="15" hidden="1" thickBot="1">
      <c r="A25934" s="409">
        <v>202212</v>
      </c>
      <c r="B25934" s="410" t="s">
        <v>2233</v>
      </c>
      <c r="C25934" s="410" t="s">
        <v>2034</v>
      </c>
      <c r="D25934" s="411" t="s">
        <v>337</v>
      </c>
      <c r="E25934" s="412">
        <v>96174</v>
      </c>
      <c r="F25934" s="413">
        <v>177.16</v>
      </c>
      <c r="G25934" s="414">
        <f t="shared" si="810"/>
        <v>542.86520659291034</v>
      </c>
      <c r="H25934" s="423">
        <f t="shared" si="811"/>
        <v>2.7143260329645518</v>
      </c>
    </row>
    <row r="25935" spans="1:8" ht="15" hidden="1" thickBot="1">
      <c r="A25935" s="409">
        <v>202212</v>
      </c>
      <c r="B25935" s="410" t="s">
        <v>2234</v>
      </c>
      <c r="C25935" s="410" t="s">
        <v>2034</v>
      </c>
      <c r="D25935" s="411" t="s">
        <v>337</v>
      </c>
      <c r="E25935" s="412">
        <v>95964</v>
      </c>
      <c r="F25935" s="413">
        <v>177.16</v>
      </c>
      <c r="G25935" s="414">
        <f t="shared" si="810"/>
        <v>541.67983743508694</v>
      </c>
      <c r="H25935" s="423">
        <f t="shared" si="811"/>
        <v>2.7083991871754347</v>
      </c>
    </row>
    <row r="25936" spans="1:8" ht="15" hidden="1" thickBot="1">
      <c r="A25936" s="409">
        <v>202212</v>
      </c>
      <c r="B25936" s="410" t="s">
        <v>2235</v>
      </c>
      <c r="C25936" s="410" t="s">
        <v>2034</v>
      </c>
      <c r="D25936" s="411" t="s">
        <v>337</v>
      </c>
      <c r="E25936" s="412">
        <v>105300</v>
      </c>
      <c r="F25936" s="413">
        <v>177.16</v>
      </c>
      <c r="G25936" s="414">
        <f t="shared" si="810"/>
        <v>594.3779634228946</v>
      </c>
      <c r="H25936" s="423">
        <f t="shared" si="811"/>
        <v>2.971889817114473</v>
      </c>
    </row>
    <row r="25937" spans="1:8" ht="15" hidden="1" thickBot="1">
      <c r="A25937" s="409">
        <v>202212</v>
      </c>
      <c r="B25937" s="410" t="s">
        <v>2236</v>
      </c>
      <c r="C25937" s="410" t="s">
        <v>791</v>
      </c>
      <c r="D25937" s="411" t="s">
        <v>337</v>
      </c>
      <c r="E25937" s="412">
        <v>67397</v>
      </c>
      <c r="F25937" s="413">
        <v>177.16</v>
      </c>
      <c r="G25937" s="414">
        <f t="shared" si="810"/>
        <v>380.43011966583879</v>
      </c>
      <c r="H25937" s="423">
        <f t="shared" si="811"/>
        <v>1.902150598329194</v>
      </c>
    </row>
    <row r="25938" spans="1:8" ht="15" hidden="1" thickBot="1">
      <c r="A25938" s="409">
        <v>202212</v>
      </c>
      <c r="B25938" s="410" t="s">
        <v>2237</v>
      </c>
      <c r="C25938" s="410" t="s">
        <v>2034</v>
      </c>
      <c r="D25938" s="411" t="s">
        <v>339</v>
      </c>
      <c r="E25938" s="412">
        <v>526</v>
      </c>
      <c r="F25938" s="413">
        <v>177.16</v>
      </c>
      <c r="G25938" s="414">
        <f t="shared" si="810"/>
        <v>2.9690675095958454</v>
      </c>
      <c r="H25938" s="423">
        <f t="shared" si="811"/>
        <v>2.9690675095958454</v>
      </c>
    </row>
    <row r="25939" spans="1:8" ht="15" hidden="1" thickBot="1">
      <c r="A25939" s="409">
        <v>202212</v>
      </c>
      <c r="B25939" s="410" t="s">
        <v>2238</v>
      </c>
      <c r="C25939" s="410" t="s">
        <v>2034</v>
      </c>
      <c r="D25939" s="411" t="s">
        <v>337</v>
      </c>
      <c r="E25939" s="412">
        <v>75906.41</v>
      </c>
      <c r="F25939" s="413">
        <v>177.16</v>
      </c>
      <c r="G25939" s="414">
        <f t="shared" si="810"/>
        <v>428.46246331000231</v>
      </c>
      <c r="H25939" s="423">
        <f t="shared" si="811"/>
        <v>2.1423123165500115</v>
      </c>
    </row>
    <row r="25940" spans="1:8" ht="15" hidden="1" thickBot="1">
      <c r="A25940" s="409">
        <v>202212</v>
      </c>
      <c r="B25940" s="410" t="s">
        <v>2776</v>
      </c>
      <c r="C25940" s="410" t="s">
        <v>2777</v>
      </c>
      <c r="D25940" s="411" t="s">
        <v>339</v>
      </c>
      <c r="E25940" s="412">
        <v>380</v>
      </c>
      <c r="F25940" s="413">
        <v>177.16</v>
      </c>
      <c r="G25940" s="414">
        <f t="shared" si="810"/>
        <v>2.1449537141566943</v>
      </c>
      <c r="H25940" s="423">
        <f t="shared" si="811"/>
        <v>2.1449537141566943</v>
      </c>
    </row>
    <row r="25941" spans="1:8" ht="15" hidden="1" thickBot="1">
      <c r="A25941" s="409">
        <v>202212</v>
      </c>
      <c r="B25941" s="410" t="s">
        <v>2239</v>
      </c>
      <c r="C25941" s="410" t="s">
        <v>2034</v>
      </c>
      <c r="D25941" s="411" t="s">
        <v>337</v>
      </c>
      <c r="E25941" s="412">
        <v>75906</v>
      </c>
      <c r="F25941" s="413">
        <v>177.16</v>
      </c>
      <c r="G25941" s="414">
        <f t="shared" si="810"/>
        <v>428.46014901783701</v>
      </c>
      <c r="H25941" s="423">
        <f t="shared" si="811"/>
        <v>2.1423007450891851</v>
      </c>
    </row>
    <row r="25942" spans="1:8" ht="15" hidden="1" thickBot="1">
      <c r="A25942" s="409">
        <v>202212</v>
      </c>
      <c r="B25942" s="410" t="s">
        <v>2240</v>
      </c>
      <c r="C25942" s="410" t="s">
        <v>2034</v>
      </c>
      <c r="D25942" s="411" t="s">
        <v>339</v>
      </c>
      <c r="E25942" s="412">
        <v>380</v>
      </c>
      <c r="F25942" s="413">
        <v>177.16</v>
      </c>
      <c r="G25942" s="414">
        <f t="shared" si="810"/>
        <v>2.1449537141566943</v>
      </c>
      <c r="H25942" s="423">
        <f t="shared" si="811"/>
        <v>2.1449537141566943</v>
      </c>
    </row>
    <row r="25943" spans="1:8" ht="15" hidden="1" thickBot="1">
      <c r="A25943" s="409">
        <v>202212</v>
      </c>
      <c r="B25943" s="410" t="s">
        <v>2241</v>
      </c>
      <c r="C25943" s="410" t="s">
        <v>2034</v>
      </c>
      <c r="D25943" s="411" t="s">
        <v>337</v>
      </c>
      <c r="E25943" s="412">
        <v>160842</v>
      </c>
      <c r="F25943" s="413">
        <v>177.16</v>
      </c>
      <c r="G25943" s="414">
        <f t="shared" si="810"/>
        <v>907.89117182208179</v>
      </c>
      <c r="H25943" s="423">
        <f t="shared" si="811"/>
        <v>4.5394558591104088</v>
      </c>
    </row>
    <row r="25944" spans="1:8" ht="15" hidden="1" thickBot="1">
      <c r="A25944" s="409">
        <v>202212</v>
      </c>
      <c r="B25944" s="410" t="s">
        <v>2242</v>
      </c>
      <c r="C25944" s="410" t="s">
        <v>2034</v>
      </c>
      <c r="D25944" s="411" t="s">
        <v>339</v>
      </c>
      <c r="E25944" s="412">
        <v>804</v>
      </c>
      <c r="F25944" s="413">
        <v>177.16</v>
      </c>
      <c r="G25944" s="414">
        <f t="shared" si="810"/>
        <v>4.538270489952585</v>
      </c>
      <c r="H25944" s="423">
        <f t="shared" si="811"/>
        <v>4.538270489952585</v>
      </c>
    </row>
    <row r="25945" spans="1:8" ht="15" hidden="1" thickBot="1">
      <c r="A25945" s="409">
        <v>202212</v>
      </c>
      <c r="B25945" s="410" t="s">
        <v>2243</v>
      </c>
      <c r="C25945" s="410" t="s">
        <v>2034</v>
      </c>
      <c r="D25945" s="411" t="s">
        <v>337</v>
      </c>
      <c r="E25945" s="412">
        <v>143183</v>
      </c>
      <c r="F25945" s="413">
        <v>177.16</v>
      </c>
      <c r="G25945" s="414">
        <f t="shared" si="810"/>
        <v>808.2129148792053</v>
      </c>
      <c r="H25945" s="423">
        <f t="shared" si="811"/>
        <v>4.0410645743960263</v>
      </c>
    </row>
    <row r="25946" spans="1:8" ht="15" hidden="1" thickBot="1">
      <c r="A25946" s="409">
        <v>202212</v>
      </c>
      <c r="B25946" s="410" t="s">
        <v>2244</v>
      </c>
      <c r="C25946" s="410" t="s">
        <v>2034</v>
      </c>
      <c r="D25946" s="411" t="s">
        <v>337</v>
      </c>
      <c r="E25946" s="412">
        <v>107536</v>
      </c>
      <c r="F25946" s="413">
        <v>177.16</v>
      </c>
      <c r="G25946" s="414">
        <f t="shared" si="810"/>
        <v>606.99932264619554</v>
      </c>
      <c r="H25946" s="423">
        <f t="shared" si="811"/>
        <v>3.0349966132309776</v>
      </c>
    </row>
    <row r="25947" spans="1:8" ht="15" hidden="1" thickBot="1">
      <c r="A25947" s="409">
        <v>202212</v>
      </c>
      <c r="B25947" s="410" t="s">
        <v>2245</v>
      </c>
      <c r="C25947" s="410" t="s">
        <v>2034</v>
      </c>
      <c r="D25947" s="411" t="s">
        <v>337</v>
      </c>
      <c r="E25947" s="412">
        <v>119397</v>
      </c>
      <c r="F25947" s="413">
        <v>177.16</v>
      </c>
      <c r="G25947" s="414">
        <f t="shared" si="810"/>
        <v>673.95010160307072</v>
      </c>
      <c r="H25947" s="423">
        <f t="shared" si="811"/>
        <v>3.3697505080153536</v>
      </c>
    </row>
    <row r="25948" spans="1:8" ht="15" hidden="1" thickBot="1">
      <c r="A25948" s="409">
        <v>202212</v>
      </c>
      <c r="B25948" s="410" t="s">
        <v>2246</v>
      </c>
      <c r="C25948" s="410" t="s">
        <v>2034</v>
      </c>
      <c r="D25948" s="411" t="s">
        <v>339</v>
      </c>
      <c r="E25948" s="412">
        <v>597</v>
      </c>
      <c r="F25948" s="413">
        <v>177.16</v>
      </c>
      <c r="G25948" s="414">
        <f t="shared" si="810"/>
        <v>3.3698351772409123</v>
      </c>
      <c r="H25948" s="423">
        <f t="shared" si="811"/>
        <v>3.3698351772409123</v>
      </c>
    </row>
    <row r="25949" spans="1:8" ht="15" hidden="1" thickBot="1">
      <c r="A25949" s="409">
        <v>202212</v>
      </c>
      <c r="B25949" s="410" t="s">
        <v>2247</v>
      </c>
      <c r="C25949" s="410" t="s">
        <v>2034</v>
      </c>
      <c r="D25949" s="411" t="s">
        <v>337</v>
      </c>
      <c r="E25949" s="412">
        <v>110453</v>
      </c>
      <c r="F25949" s="413">
        <v>177.16</v>
      </c>
      <c r="G25949" s="414">
        <f t="shared" si="810"/>
        <v>623.46466470986684</v>
      </c>
      <c r="H25949" s="423">
        <f t="shared" si="811"/>
        <v>3.1173233235493343</v>
      </c>
    </row>
    <row r="25950" spans="1:8" ht="15" hidden="1" thickBot="1">
      <c r="A25950" s="409">
        <v>202212</v>
      </c>
      <c r="B25950" s="410" t="s">
        <v>2248</v>
      </c>
      <c r="C25950" s="410" t="s">
        <v>2249</v>
      </c>
      <c r="D25950" s="411" t="s">
        <v>337</v>
      </c>
      <c r="E25950" s="412">
        <v>63948</v>
      </c>
      <c r="F25950" s="413">
        <v>177.16</v>
      </c>
      <c r="G25950" s="414">
        <f t="shared" si="810"/>
        <v>360.96184240234817</v>
      </c>
      <c r="H25950" s="423">
        <f t="shared" si="811"/>
        <v>1.8048092120117409</v>
      </c>
    </row>
    <row r="25951" spans="1:8" ht="15" hidden="1" thickBot="1">
      <c r="A25951" s="409">
        <v>202212</v>
      </c>
      <c r="B25951" s="410" t="s">
        <v>2250</v>
      </c>
      <c r="C25951" s="410" t="s">
        <v>2251</v>
      </c>
      <c r="D25951" s="411" t="s">
        <v>337</v>
      </c>
      <c r="E25951" s="412">
        <v>11807</v>
      </c>
      <c r="F25951" s="413">
        <v>177.16</v>
      </c>
      <c r="G25951" s="414">
        <f t="shared" si="810"/>
        <v>66.645969744863407</v>
      </c>
      <c r="H25951" s="423">
        <f t="shared" si="811"/>
        <v>0.33322984872431705</v>
      </c>
    </row>
    <row r="25952" spans="1:8" ht="15" hidden="1" thickBot="1">
      <c r="A25952" s="409">
        <v>202212</v>
      </c>
      <c r="B25952" s="410" t="s">
        <v>2252</v>
      </c>
      <c r="C25952" s="410" t="s">
        <v>2251</v>
      </c>
      <c r="D25952" s="411" t="s">
        <v>374</v>
      </c>
      <c r="E25952" s="412">
        <v>0.01</v>
      </c>
      <c r="F25952" s="413">
        <v>177.16</v>
      </c>
      <c r="G25952" s="414">
        <f t="shared" si="810"/>
        <v>5.6446150372544597E-5</v>
      </c>
      <c r="H25952" s="423" t="str">
        <f t="shared" si="811"/>
        <v>VER</v>
      </c>
    </row>
    <row r="25953" spans="1:8" ht="15" hidden="1" thickBot="1">
      <c r="A25953" s="409">
        <v>202212</v>
      </c>
      <c r="B25953" s="410" t="s">
        <v>2253</v>
      </c>
      <c r="C25953" s="410" t="s">
        <v>791</v>
      </c>
      <c r="D25953" s="411" t="s">
        <v>337</v>
      </c>
      <c r="E25953" s="412">
        <v>123022</v>
      </c>
      <c r="F25953" s="413">
        <v>177.16</v>
      </c>
      <c r="G25953" s="414">
        <f t="shared" si="810"/>
        <v>694.41183111311807</v>
      </c>
      <c r="H25953" s="423">
        <f t="shared" si="811"/>
        <v>3.4720591555655904</v>
      </c>
    </row>
    <row r="25954" spans="1:8" ht="15" hidden="1" thickBot="1">
      <c r="A25954" s="409">
        <v>202212</v>
      </c>
      <c r="B25954" s="410" t="s">
        <v>2254</v>
      </c>
      <c r="C25954" s="410" t="s">
        <v>791</v>
      </c>
      <c r="D25954" s="411" t="s">
        <v>337</v>
      </c>
      <c r="E25954" s="412">
        <v>172072</v>
      </c>
      <c r="F25954" s="413">
        <v>177.16</v>
      </c>
      <c r="G25954" s="414">
        <f t="shared" si="810"/>
        <v>971.28019869044931</v>
      </c>
      <c r="H25954" s="423">
        <f t="shared" si="811"/>
        <v>4.8564009934522465</v>
      </c>
    </row>
    <row r="25955" spans="1:8" ht="15" hidden="1" thickBot="1">
      <c r="A25955" s="409">
        <v>202212</v>
      </c>
      <c r="B25955" s="410" t="s">
        <v>2255</v>
      </c>
      <c r="C25955" s="410" t="s">
        <v>791</v>
      </c>
      <c r="D25955" s="411" t="s">
        <v>337</v>
      </c>
      <c r="E25955" s="412">
        <v>81310</v>
      </c>
      <c r="F25955" s="413">
        <v>177.16</v>
      </c>
      <c r="G25955" s="414">
        <f t="shared" si="810"/>
        <v>458.96364867916009</v>
      </c>
      <c r="H25955" s="423">
        <f t="shared" si="811"/>
        <v>2.2948182433958006</v>
      </c>
    </row>
    <row r="25956" spans="1:8" ht="15" hidden="1" thickBot="1">
      <c r="A25956" s="409">
        <v>202212</v>
      </c>
      <c r="B25956" s="410" t="s">
        <v>2256</v>
      </c>
      <c r="C25956" s="410" t="s">
        <v>791</v>
      </c>
      <c r="D25956" s="411" t="s">
        <v>337</v>
      </c>
      <c r="E25956" s="412">
        <v>125921</v>
      </c>
      <c r="F25956" s="413">
        <v>177.16</v>
      </c>
      <c r="G25956" s="414">
        <f t="shared" si="810"/>
        <v>710.77557010611872</v>
      </c>
      <c r="H25956" s="423">
        <f t="shared" si="811"/>
        <v>3.5538778505305935</v>
      </c>
    </row>
    <row r="25957" spans="1:8" ht="15" hidden="1" thickBot="1">
      <c r="A25957" s="409">
        <v>202212</v>
      </c>
      <c r="B25957" s="410" t="s">
        <v>2257</v>
      </c>
      <c r="C25957" s="410" t="s">
        <v>791</v>
      </c>
      <c r="D25957" s="411" t="s">
        <v>337</v>
      </c>
      <c r="E25957" s="412">
        <v>128526</v>
      </c>
      <c r="F25957" s="413">
        <v>177.16</v>
      </c>
      <c r="G25957" s="414">
        <f t="shared" si="810"/>
        <v>725.47979227816666</v>
      </c>
      <c r="H25957" s="423">
        <f t="shared" si="811"/>
        <v>3.6273989613908331</v>
      </c>
    </row>
    <row r="25958" spans="1:8" ht="15" hidden="1" thickBot="1">
      <c r="A25958" s="409">
        <v>202212</v>
      </c>
      <c r="B25958" s="410" t="s">
        <v>2258</v>
      </c>
      <c r="C25958" s="410" t="s">
        <v>791</v>
      </c>
      <c r="D25958" s="411" t="s">
        <v>337</v>
      </c>
      <c r="E25958" s="412">
        <v>128526</v>
      </c>
      <c r="F25958" s="413">
        <v>177.16</v>
      </c>
      <c r="G25958" s="414">
        <f t="shared" si="810"/>
        <v>725.47979227816666</v>
      </c>
      <c r="H25958" s="423">
        <f t="shared" si="811"/>
        <v>3.6273989613908331</v>
      </c>
    </row>
    <row r="25959" spans="1:8" ht="15" hidden="1" thickBot="1">
      <c r="A25959" s="409">
        <v>202212</v>
      </c>
      <c r="B25959" s="410" t="s">
        <v>2259</v>
      </c>
      <c r="C25959" s="410" t="s">
        <v>791</v>
      </c>
      <c r="D25959" s="411" t="s">
        <v>337</v>
      </c>
      <c r="E25959" s="412">
        <v>128526</v>
      </c>
      <c r="F25959" s="413">
        <v>177.16</v>
      </c>
      <c r="G25959" s="414">
        <f t="shared" si="810"/>
        <v>725.47979227816666</v>
      </c>
      <c r="H25959" s="423">
        <f t="shared" si="811"/>
        <v>3.6273989613908331</v>
      </c>
    </row>
    <row r="25960" spans="1:8" ht="15" hidden="1" thickBot="1">
      <c r="A25960" s="409">
        <v>202212</v>
      </c>
      <c r="B25960" s="410" t="s">
        <v>2260</v>
      </c>
      <c r="C25960" s="410" t="s">
        <v>791</v>
      </c>
      <c r="D25960" s="411" t="s">
        <v>339</v>
      </c>
      <c r="E25960" s="412">
        <v>643</v>
      </c>
      <c r="F25960" s="413">
        <v>177.16</v>
      </c>
      <c r="G25960" s="414">
        <f t="shared" si="810"/>
        <v>3.6294874689546175</v>
      </c>
      <c r="H25960" s="423">
        <f t="shared" si="811"/>
        <v>3.6294874689546175</v>
      </c>
    </row>
    <row r="25961" spans="1:8" ht="15" hidden="1" thickBot="1">
      <c r="A25961" s="409">
        <v>202212</v>
      </c>
      <c r="B25961" s="410" t="s">
        <v>2261</v>
      </c>
      <c r="C25961" s="410" t="s">
        <v>791</v>
      </c>
      <c r="D25961" s="411" t="s">
        <v>337</v>
      </c>
      <c r="E25961" s="412">
        <v>128526</v>
      </c>
      <c r="F25961" s="413">
        <v>177.16</v>
      </c>
      <c r="G25961" s="414">
        <f t="shared" si="810"/>
        <v>725.47979227816666</v>
      </c>
      <c r="H25961" s="423">
        <f t="shared" si="811"/>
        <v>3.6273989613908331</v>
      </c>
    </row>
    <row r="25962" spans="1:8" ht="15" hidden="1" thickBot="1">
      <c r="A25962" s="409">
        <v>202212</v>
      </c>
      <c r="B25962" s="410" t="s">
        <v>2262</v>
      </c>
      <c r="C25962" s="410" t="s">
        <v>791</v>
      </c>
      <c r="D25962" s="411" t="s">
        <v>337</v>
      </c>
      <c r="E25962" s="412">
        <v>191806</v>
      </c>
      <c r="F25962" s="413">
        <v>177.16</v>
      </c>
      <c r="G25962" s="414">
        <f t="shared" si="810"/>
        <v>1082.6710318356288</v>
      </c>
      <c r="H25962" s="423">
        <f t="shared" si="811"/>
        <v>5.4133551591781437</v>
      </c>
    </row>
    <row r="25963" spans="1:8" ht="15" hidden="1" thickBot="1">
      <c r="A25963" s="409">
        <v>202212</v>
      </c>
      <c r="B25963" s="410" t="s">
        <v>2263</v>
      </c>
      <c r="C25963" s="410" t="s">
        <v>791</v>
      </c>
      <c r="D25963" s="411" t="s">
        <v>339</v>
      </c>
      <c r="E25963" s="412">
        <v>959</v>
      </c>
      <c r="F25963" s="413">
        <v>177.16</v>
      </c>
      <c r="G25963" s="414">
        <f t="shared" si="810"/>
        <v>5.4131858207270263</v>
      </c>
      <c r="H25963" s="423">
        <f t="shared" si="811"/>
        <v>5.4131858207270263</v>
      </c>
    </row>
    <row r="25964" spans="1:8" ht="15" hidden="1" thickBot="1">
      <c r="A25964" s="409">
        <v>202212</v>
      </c>
      <c r="B25964" s="410" t="s">
        <v>2264</v>
      </c>
      <c r="C25964" s="410" t="s">
        <v>791</v>
      </c>
      <c r="D25964" s="411" t="s">
        <v>337</v>
      </c>
      <c r="E25964" s="412">
        <v>75913</v>
      </c>
      <c r="F25964" s="413">
        <v>177.16</v>
      </c>
      <c r="G25964" s="414">
        <f t="shared" si="810"/>
        <v>428.49966132309777</v>
      </c>
      <c r="H25964" s="423">
        <f t="shared" si="811"/>
        <v>2.1424983066154888</v>
      </c>
    </row>
    <row r="25965" spans="1:8" ht="15" hidden="1" thickBot="1">
      <c r="A25965" s="409">
        <v>202212</v>
      </c>
      <c r="B25965" s="410" t="s">
        <v>2265</v>
      </c>
      <c r="C25965" s="410" t="s">
        <v>791</v>
      </c>
      <c r="D25965" s="411" t="s">
        <v>339</v>
      </c>
      <c r="E25965" s="412">
        <v>380</v>
      </c>
      <c r="F25965" s="413">
        <v>177.16</v>
      </c>
      <c r="G25965" s="414">
        <f t="shared" si="810"/>
        <v>2.1449537141566943</v>
      </c>
      <c r="H25965" s="423">
        <f t="shared" si="811"/>
        <v>2.1449537141566943</v>
      </c>
    </row>
    <row r="25966" spans="1:8" ht="15" hidden="1" thickBot="1">
      <c r="A25966" s="409">
        <v>202212</v>
      </c>
      <c r="B25966" s="410" t="s">
        <v>2266</v>
      </c>
      <c r="C25966" s="410" t="s">
        <v>791</v>
      </c>
      <c r="D25966" s="411" t="s">
        <v>337</v>
      </c>
      <c r="E25966" s="412">
        <v>122869</v>
      </c>
      <c r="F25966" s="413">
        <v>177.16</v>
      </c>
      <c r="G25966" s="414">
        <f t="shared" si="810"/>
        <v>693.54820501241818</v>
      </c>
      <c r="H25966" s="423">
        <f t="shared" si="811"/>
        <v>3.4677410250620908</v>
      </c>
    </row>
    <row r="25967" spans="1:8" ht="15" hidden="1" thickBot="1">
      <c r="A25967" s="409">
        <v>202212</v>
      </c>
      <c r="B25967" s="410" t="s">
        <v>2267</v>
      </c>
      <c r="C25967" s="410" t="s">
        <v>791</v>
      </c>
      <c r="D25967" s="411" t="s">
        <v>339</v>
      </c>
      <c r="E25967" s="412">
        <v>614</v>
      </c>
      <c r="F25967" s="413">
        <v>177.16</v>
      </c>
      <c r="G25967" s="414">
        <f t="shared" si="810"/>
        <v>3.465793632874238</v>
      </c>
      <c r="H25967" s="423">
        <f t="shared" si="811"/>
        <v>3.465793632874238</v>
      </c>
    </row>
    <row r="25968" spans="1:8" ht="15" hidden="1" thickBot="1">
      <c r="A25968" s="409">
        <v>202212</v>
      </c>
      <c r="B25968" s="410" t="s">
        <v>2268</v>
      </c>
      <c r="C25968" s="410" t="s">
        <v>791</v>
      </c>
      <c r="D25968" s="411" t="s">
        <v>337</v>
      </c>
      <c r="E25968" s="412">
        <v>117372</v>
      </c>
      <c r="F25968" s="413">
        <v>177.16</v>
      </c>
      <c r="G25968" s="414">
        <f t="shared" si="810"/>
        <v>662.51975615263041</v>
      </c>
      <c r="H25968" s="423">
        <f t="shared" si="811"/>
        <v>3.3125987807631518</v>
      </c>
    </row>
    <row r="25969" spans="1:8" ht="15" hidden="1" thickBot="1">
      <c r="A25969" s="409">
        <v>202212</v>
      </c>
      <c r="B25969" s="410" t="s">
        <v>2269</v>
      </c>
      <c r="C25969" s="410" t="s">
        <v>2034</v>
      </c>
      <c r="D25969" s="411" t="s">
        <v>337</v>
      </c>
      <c r="E25969" s="412">
        <v>138649</v>
      </c>
      <c r="F25969" s="413">
        <v>177.16</v>
      </c>
      <c r="G25969" s="414">
        <f t="shared" si="810"/>
        <v>782.62023030029354</v>
      </c>
      <c r="H25969" s="423">
        <f t="shared" si="811"/>
        <v>3.9131011515014675</v>
      </c>
    </row>
    <row r="25970" spans="1:8" ht="15" hidden="1" thickBot="1">
      <c r="A25970" s="409">
        <v>202212</v>
      </c>
      <c r="B25970" s="410" t="s">
        <v>2270</v>
      </c>
      <c r="C25970" s="410" t="s">
        <v>791</v>
      </c>
      <c r="D25970" s="411" t="s">
        <v>337</v>
      </c>
      <c r="E25970" s="412">
        <v>115385</v>
      </c>
      <c r="F25970" s="413">
        <v>177.16</v>
      </c>
      <c r="G25970" s="414">
        <f t="shared" si="810"/>
        <v>651.30390607360584</v>
      </c>
      <c r="H25970" s="423">
        <f t="shared" si="811"/>
        <v>3.2565195303680294</v>
      </c>
    </row>
    <row r="25971" spans="1:8" ht="15" hidden="1" thickBot="1">
      <c r="A25971" s="409">
        <v>202212</v>
      </c>
      <c r="B25971" s="410" t="s">
        <v>2271</v>
      </c>
      <c r="C25971" s="410" t="s">
        <v>791</v>
      </c>
      <c r="D25971" s="411" t="s">
        <v>337</v>
      </c>
      <c r="E25971" s="412">
        <v>116886</v>
      </c>
      <c r="F25971" s="413">
        <v>177.16</v>
      </c>
      <c r="G25971" s="414">
        <f t="shared" si="810"/>
        <v>659.77647324452471</v>
      </c>
      <c r="H25971" s="423">
        <f t="shared" si="811"/>
        <v>3.2988823662226237</v>
      </c>
    </row>
    <row r="25972" spans="1:8" ht="15" hidden="1" thickBot="1">
      <c r="A25972" s="409">
        <v>202212</v>
      </c>
      <c r="B25972" s="410" t="s">
        <v>2272</v>
      </c>
      <c r="C25972" s="410" t="s">
        <v>791</v>
      </c>
      <c r="D25972" s="411" t="s">
        <v>337</v>
      </c>
      <c r="E25972" s="412">
        <v>167449</v>
      </c>
      <c r="F25972" s="413">
        <v>177.16</v>
      </c>
      <c r="G25972" s="414">
        <f t="shared" si="810"/>
        <v>945.18514337322199</v>
      </c>
      <c r="H25972" s="423">
        <f t="shared" si="811"/>
        <v>4.7259257168661097</v>
      </c>
    </row>
    <row r="25973" spans="1:8" ht="15" hidden="1" thickBot="1">
      <c r="A25973" s="409">
        <v>202212</v>
      </c>
      <c r="B25973" s="410" t="s">
        <v>2273</v>
      </c>
      <c r="C25973" s="410" t="s">
        <v>791</v>
      </c>
      <c r="D25973" s="411" t="s">
        <v>337</v>
      </c>
      <c r="E25973" s="412">
        <v>128526</v>
      </c>
      <c r="F25973" s="413">
        <v>177.16</v>
      </c>
      <c r="G25973" s="414">
        <f t="shared" si="810"/>
        <v>725.47979227816666</v>
      </c>
      <c r="H25973" s="423">
        <f t="shared" si="811"/>
        <v>3.6273989613908331</v>
      </c>
    </row>
    <row r="25974" spans="1:8" ht="15" hidden="1" thickBot="1">
      <c r="A25974" s="409">
        <v>202212</v>
      </c>
      <c r="B25974" s="410" t="s">
        <v>2274</v>
      </c>
      <c r="C25974" s="410" t="s">
        <v>791</v>
      </c>
      <c r="D25974" s="411" t="s">
        <v>339</v>
      </c>
      <c r="E25974" s="412">
        <v>643</v>
      </c>
      <c r="F25974" s="413">
        <v>177.16</v>
      </c>
      <c r="G25974" s="414">
        <f t="shared" si="810"/>
        <v>3.6294874689546175</v>
      </c>
      <c r="H25974" s="423">
        <f t="shared" si="811"/>
        <v>3.6294874689546175</v>
      </c>
    </row>
    <row r="25975" spans="1:8" ht="15" hidden="1" thickBot="1">
      <c r="A25975" s="409">
        <v>202212</v>
      </c>
      <c r="B25975" s="410" t="s">
        <v>2275</v>
      </c>
      <c r="C25975" s="410" t="s">
        <v>791</v>
      </c>
      <c r="D25975" s="411" t="s">
        <v>337</v>
      </c>
      <c r="E25975" s="412">
        <v>100749</v>
      </c>
      <c r="F25975" s="413">
        <v>177.16</v>
      </c>
      <c r="G25975" s="414">
        <f t="shared" si="810"/>
        <v>568.68932038834953</v>
      </c>
      <c r="H25975" s="423">
        <f t="shared" si="811"/>
        <v>2.8434466019417477</v>
      </c>
    </row>
    <row r="25976" spans="1:8" ht="15" hidden="1" thickBot="1">
      <c r="A25976" s="409">
        <v>202212</v>
      </c>
      <c r="B25976" s="410" t="s">
        <v>2276</v>
      </c>
      <c r="C25976" s="410" t="s">
        <v>791</v>
      </c>
      <c r="D25976" s="411" t="s">
        <v>337</v>
      </c>
      <c r="E25976" s="412">
        <v>167578</v>
      </c>
      <c r="F25976" s="413">
        <v>177.16</v>
      </c>
      <c r="G25976" s="414">
        <f t="shared" si="810"/>
        <v>945.91329871302776</v>
      </c>
      <c r="H25976" s="423">
        <f t="shared" si="811"/>
        <v>4.7295664935651391</v>
      </c>
    </row>
    <row r="25977" spans="1:8" ht="15" hidden="1" thickBot="1">
      <c r="A25977" s="409">
        <v>202212</v>
      </c>
      <c r="B25977" s="410" t="s">
        <v>2277</v>
      </c>
      <c r="C25977" s="410" t="s">
        <v>791</v>
      </c>
      <c r="D25977" s="411" t="s">
        <v>337</v>
      </c>
      <c r="E25977" s="412">
        <v>167578</v>
      </c>
      <c r="F25977" s="413">
        <v>177.16</v>
      </c>
      <c r="G25977" s="414">
        <f t="shared" si="810"/>
        <v>945.91329871302776</v>
      </c>
      <c r="H25977" s="423">
        <f t="shared" si="811"/>
        <v>4.7295664935651391</v>
      </c>
    </row>
    <row r="25978" spans="1:8" ht="15" hidden="1" thickBot="1">
      <c r="A25978" s="409">
        <v>202212</v>
      </c>
      <c r="B25978" s="410" t="s">
        <v>2278</v>
      </c>
      <c r="C25978" s="410" t="s">
        <v>791</v>
      </c>
      <c r="D25978" s="411" t="s">
        <v>337</v>
      </c>
      <c r="E25978" s="412">
        <v>92427</v>
      </c>
      <c r="F25978" s="413">
        <v>177.16</v>
      </c>
      <c r="G25978" s="414">
        <f t="shared" si="810"/>
        <v>521.71483404831793</v>
      </c>
      <c r="H25978" s="423">
        <f t="shared" si="811"/>
        <v>2.6085741702415897</v>
      </c>
    </row>
    <row r="25979" spans="1:8" ht="15" hidden="1" thickBot="1">
      <c r="A25979" s="409">
        <v>202212</v>
      </c>
      <c r="B25979" s="410" t="s">
        <v>2279</v>
      </c>
      <c r="C25979" s="410" t="s">
        <v>791</v>
      </c>
      <c r="D25979" s="411" t="s">
        <v>339</v>
      </c>
      <c r="E25979" s="412">
        <v>462</v>
      </c>
      <c r="F25979" s="413">
        <v>177.16</v>
      </c>
      <c r="G25979" s="414">
        <f t="shared" si="810"/>
        <v>2.6078121472115603</v>
      </c>
      <c r="H25979" s="423">
        <f t="shared" si="811"/>
        <v>2.6078121472115603</v>
      </c>
    </row>
    <row r="25980" spans="1:8" ht="15" hidden="1" thickBot="1">
      <c r="A25980" s="409">
        <v>202212</v>
      </c>
      <c r="B25980" s="410" t="s">
        <v>2280</v>
      </c>
      <c r="C25980" s="410" t="s">
        <v>791</v>
      </c>
      <c r="D25980" s="411" t="s">
        <v>339</v>
      </c>
      <c r="E25980" s="412">
        <v>504</v>
      </c>
      <c r="F25980" s="413">
        <v>177.16</v>
      </c>
      <c r="G25980" s="414">
        <f t="shared" si="810"/>
        <v>2.8448859787762477</v>
      </c>
      <c r="H25980" s="423">
        <f t="shared" si="811"/>
        <v>2.8448859787762477</v>
      </c>
    </row>
    <row r="25981" spans="1:8" ht="15" hidden="1" thickBot="1">
      <c r="A25981" s="409">
        <v>202212</v>
      </c>
      <c r="B25981" s="410" t="s">
        <v>2281</v>
      </c>
      <c r="C25981" s="410" t="s">
        <v>791</v>
      </c>
      <c r="D25981" s="411" t="s">
        <v>337</v>
      </c>
      <c r="E25981" s="412">
        <v>175002</v>
      </c>
      <c r="F25981" s="413">
        <v>177.16</v>
      </c>
      <c r="G25981" s="414">
        <f t="shared" si="810"/>
        <v>987.8189207496049</v>
      </c>
      <c r="H25981" s="423">
        <f t="shared" si="811"/>
        <v>4.9390946037480248</v>
      </c>
    </row>
    <row r="25982" spans="1:8" ht="15" hidden="1" thickBot="1">
      <c r="A25982" s="409">
        <v>202212</v>
      </c>
      <c r="B25982" s="410" t="s">
        <v>2282</v>
      </c>
      <c r="C25982" s="410" t="s">
        <v>791</v>
      </c>
      <c r="D25982" s="411" t="s">
        <v>337</v>
      </c>
      <c r="E25982" s="412">
        <v>175002</v>
      </c>
      <c r="F25982" s="413">
        <v>177.16</v>
      </c>
      <c r="G25982" s="414">
        <f t="shared" si="810"/>
        <v>987.8189207496049</v>
      </c>
      <c r="H25982" s="423">
        <f t="shared" si="811"/>
        <v>4.9390946037480248</v>
      </c>
    </row>
    <row r="25983" spans="1:8" ht="15" hidden="1" thickBot="1">
      <c r="A25983" s="409">
        <v>202212</v>
      </c>
      <c r="B25983" s="410" t="s">
        <v>2283</v>
      </c>
      <c r="C25983" s="410" t="s">
        <v>791</v>
      </c>
      <c r="D25983" s="411" t="s">
        <v>337</v>
      </c>
      <c r="E25983" s="412">
        <v>167449</v>
      </c>
      <c r="F25983" s="413">
        <v>177.16</v>
      </c>
      <c r="G25983" s="414">
        <f t="shared" si="810"/>
        <v>945.18514337322199</v>
      </c>
      <c r="H25983" s="423">
        <f t="shared" si="811"/>
        <v>4.7259257168661097</v>
      </c>
    </row>
    <row r="25984" spans="1:8" ht="15" hidden="1" thickBot="1">
      <c r="A25984" s="409">
        <v>202212</v>
      </c>
      <c r="B25984" s="410" t="s">
        <v>2284</v>
      </c>
      <c r="C25984" s="410" t="s">
        <v>791</v>
      </c>
      <c r="D25984" s="411" t="s">
        <v>337</v>
      </c>
      <c r="E25984" s="412">
        <v>167449</v>
      </c>
      <c r="F25984" s="413">
        <v>177.16</v>
      </c>
      <c r="G25984" s="414">
        <f t="shared" si="810"/>
        <v>945.18514337322199</v>
      </c>
      <c r="H25984" s="423">
        <f t="shared" si="811"/>
        <v>4.7259257168661097</v>
      </c>
    </row>
    <row r="25985" spans="1:8" ht="15" hidden="1" thickBot="1">
      <c r="A25985" s="409">
        <v>202212</v>
      </c>
      <c r="B25985" s="410" t="s">
        <v>2285</v>
      </c>
      <c r="C25985" s="410" t="s">
        <v>791</v>
      </c>
      <c r="D25985" s="411" t="s">
        <v>337</v>
      </c>
      <c r="E25985" s="412">
        <v>167449</v>
      </c>
      <c r="F25985" s="413">
        <v>177.16</v>
      </c>
      <c r="G25985" s="414">
        <f t="shared" si="810"/>
        <v>945.18514337322199</v>
      </c>
      <c r="H25985" s="423">
        <f t="shared" si="811"/>
        <v>4.7259257168661097</v>
      </c>
    </row>
    <row r="25986" spans="1:8" ht="15" hidden="1" thickBot="1">
      <c r="A25986" s="409">
        <v>202212</v>
      </c>
      <c r="B25986" s="410" t="s">
        <v>2286</v>
      </c>
      <c r="C25986" s="410" t="s">
        <v>791</v>
      </c>
      <c r="D25986" s="411" t="s">
        <v>339</v>
      </c>
      <c r="E25986" s="412">
        <v>837</v>
      </c>
      <c r="F25986" s="413">
        <v>177.16</v>
      </c>
      <c r="G25986" s="414">
        <f t="shared" ref="G25986:G26049" si="812">+E25986/F25986</f>
        <v>4.7245427861819822</v>
      </c>
      <c r="H25986" s="423">
        <f t="shared" ref="H25986:H26049" si="813">IF(D25986="TB",G25986/200,IF(D25986="LT",G25986,"VER"))</f>
        <v>4.7245427861819822</v>
      </c>
    </row>
    <row r="25987" spans="1:8" ht="15" hidden="1" thickBot="1">
      <c r="A25987" s="409">
        <v>202212</v>
      </c>
      <c r="B25987" s="410" t="s">
        <v>2287</v>
      </c>
      <c r="C25987" s="410" t="s">
        <v>791</v>
      </c>
      <c r="D25987" s="411" t="s">
        <v>337</v>
      </c>
      <c r="E25987" s="412">
        <v>167449</v>
      </c>
      <c r="F25987" s="413">
        <v>177.16</v>
      </c>
      <c r="G25987" s="414">
        <f t="shared" si="812"/>
        <v>945.18514337322199</v>
      </c>
      <c r="H25987" s="423">
        <f t="shared" si="813"/>
        <v>4.7259257168661097</v>
      </c>
    </row>
    <row r="25988" spans="1:8" ht="15" hidden="1" thickBot="1">
      <c r="A25988" s="409">
        <v>202212</v>
      </c>
      <c r="B25988" s="410" t="s">
        <v>2288</v>
      </c>
      <c r="C25988" s="410" t="s">
        <v>791</v>
      </c>
      <c r="D25988" s="411" t="s">
        <v>337</v>
      </c>
      <c r="E25988" s="412">
        <v>167449</v>
      </c>
      <c r="F25988" s="413">
        <v>177.16</v>
      </c>
      <c r="G25988" s="414">
        <f t="shared" si="812"/>
        <v>945.18514337322199</v>
      </c>
      <c r="H25988" s="423">
        <f t="shared" si="813"/>
        <v>4.7259257168661097</v>
      </c>
    </row>
    <row r="25989" spans="1:8" ht="15" hidden="1" thickBot="1">
      <c r="A25989" s="409">
        <v>202212</v>
      </c>
      <c r="B25989" s="410" t="s">
        <v>2289</v>
      </c>
      <c r="C25989" s="410" t="s">
        <v>791</v>
      </c>
      <c r="D25989" s="411" t="s">
        <v>337</v>
      </c>
      <c r="E25989" s="412">
        <v>167449</v>
      </c>
      <c r="F25989" s="413">
        <v>177.16</v>
      </c>
      <c r="G25989" s="414">
        <f t="shared" si="812"/>
        <v>945.18514337322199</v>
      </c>
      <c r="H25989" s="423">
        <f t="shared" si="813"/>
        <v>4.7259257168661097</v>
      </c>
    </row>
    <row r="25990" spans="1:8" ht="15" hidden="1" thickBot="1">
      <c r="A25990" s="409">
        <v>202212</v>
      </c>
      <c r="B25990" s="410" t="s">
        <v>2290</v>
      </c>
      <c r="C25990" s="410" t="s">
        <v>791</v>
      </c>
      <c r="D25990" s="411" t="s">
        <v>337</v>
      </c>
      <c r="E25990" s="412">
        <v>167449</v>
      </c>
      <c r="F25990" s="413">
        <v>177.16</v>
      </c>
      <c r="G25990" s="414">
        <f t="shared" si="812"/>
        <v>945.18514337322199</v>
      </c>
      <c r="H25990" s="423">
        <f t="shared" si="813"/>
        <v>4.7259257168661097</v>
      </c>
    </row>
    <row r="25991" spans="1:8" ht="15" hidden="1" thickBot="1">
      <c r="A25991" s="409">
        <v>202212</v>
      </c>
      <c r="B25991" s="410" t="s">
        <v>2291</v>
      </c>
      <c r="C25991" s="410" t="s">
        <v>791</v>
      </c>
      <c r="D25991" s="411" t="s">
        <v>339</v>
      </c>
      <c r="E25991" s="412">
        <v>837</v>
      </c>
      <c r="F25991" s="413">
        <v>177.16</v>
      </c>
      <c r="G25991" s="414">
        <f t="shared" si="812"/>
        <v>4.7245427861819822</v>
      </c>
      <c r="H25991" s="423">
        <f t="shared" si="813"/>
        <v>4.7245427861819822</v>
      </c>
    </row>
    <row r="25992" spans="1:8" ht="15" hidden="1" thickBot="1">
      <c r="A25992" s="409">
        <v>202212</v>
      </c>
      <c r="B25992" s="410" t="s">
        <v>2292</v>
      </c>
      <c r="C25992" s="410" t="s">
        <v>791</v>
      </c>
      <c r="D25992" s="411" t="s">
        <v>337</v>
      </c>
      <c r="E25992" s="412">
        <v>147335</v>
      </c>
      <c r="F25992" s="413">
        <v>177.16</v>
      </c>
      <c r="G25992" s="414">
        <f t="shared" si="812"/>
        <v>831.64935651388578</v>
      </c>
      <c r="H25992" s="423">
        <f t="shared" si="813"/>
        <v>4.1582467825694289</v>
      </c>
    </row>
    <row r="25993" spans="1:8" ht="15" hidden="1" thickBot="1">
      <c r="A25993" s="409">
        <v>202212</v>
      </c>
      <c r="B25993" s="410" t="s">
        <v>2293</v>
      </c>
      <c r="C25993" s="410" t="s">
        <v>791</v>
      </c>
      <c r="D25993" s="411" t="s">
        <v>337</v>
      </c>
      <c r="E25993" s="412">
        <v>145707</v>
      </c>
      <c r="F25993" s="413">
        <v>177.16</v>
      </c>
      <c r="G25993" s="414">
        <f t="shared" si="812"/>
        <v>822.45992323323549</v>
      </c>
      <c r="H25993" s="423">
        <f t="shared" si="813"/>
        <v>4.1122996161661778</v>
      </c>
    </row>
    <row r="25994" spans="1:8" ht="15" hidden="1" thickBot="1">
      <c r="A25994" s="409">
        <v>202212</v>
      </c>
      <c r="B25994" s="410" t="s">
        <v>2294</v>
      </c>
      <c r="C25994" s="410" t="s">
        <v>791</v>
      </c>
      <c r="D25994" s="411" t="s">
        <v>339</v>
      </c>
      <c r="E25994" s="412">
        <v>728</v>
      </c>
      <c r="F25994" s="413">
        <v>177.16</v>
      </c>
      <c r="G25994" s="414">
        <f t="shared" si="812"/>
        <v>4.1092797471212466</v>
      </c>
      <c r="H25994" s="423">
        <f t="shared" si="813"/>
        <v>4.1092797471212466</v>
      </c>
    </row>
    <row r="25995" spans="1:8" ht="15" hidden="1" thickBot="1">
      <c r="A25995" s="409">
        <v>202212</v>
      </c>
      <c r="B25995" s="410" t="s">
        <v>2295</v>
      </c>
      <c r="C25995" s="410" t="s">
        <v>791</v>
      </c>
      <c r="D25995" s="411" t="s">
        <v>337</v>
      </c>
      <c r="E25995" s="412">
        <v>146514</v>
      </c>
      <c r="F25995" s="413">
        <v>177.16</v>
      </c>
      <c r="G25995" s="414">
        <f t="shared" si="812"/>
        <v>827.01512756829982</v>
      </c>
      <c r="H25995" s="423">
        <f t="shared" si="813"/>
        <v>4.1350756378414992</v>
      </c>
    </row>
    <row r="25996" spans="1:8" ht="15" hidden="1" thickBot="1">
      <c r="A25996" s="409">
        <v>202212</v>
      </c>
      <c r="B25996" s="410" t="s">
        <v>2296</v>
      </c>
      <c r="C25996" s="410" t="s">
        <v>791</v>
      </c>
      <c r="D25996" s="411" t="s">
        <v>339</v>
      </c>
      <c r="E25996" s="412">
        <v>733</v>
      </c>
      <c r="F25996" s="413">
        <v>177.16</v>
      </c>
      <c r="G25996" s="414">
        <f t="shared" si="812"/>
        <v>4.1375028223075185</v>
      </c>
      <c r="H25996" s="423">
        <f t="shared" si="813"/>
        <v>4.1375028223075185</v>
      </c>
    </row>
    <row r="25997" spans="1:8" ht="15" hidden="1" thickBot="1">
      <c r="A25997" s="409">
        <v>202212</v>
      </c>
      <c r="B25997" s="410" t="s">
        <v>2297</v>
      </c>
      <c r="C25997" s="410" t="s">
        <v>791</v>
      </c>
      <c r="D25997" s="411" t="s">
        <v>337</v>
      </c>
      <c r="E25997" s="412">
        <v>166394</v>
      </c>
      <c r="F25997" s="413">
        <v>177.16</v>
      </c>
      <c r="G25997" s="414">
        <f t="shared" si="812"/>
        <v>939.23007450891851</v>
      </c>
      <c r="H25997" s="423">
        <f t="shared" si="813"/>
        <v>4.6961503725445928</v>
      </c>
    </row>
    <row r="25998" spans="1:8" ht="15" hidden="1" thickBot="1">
      <c r="A25998" s="409">
        <v>202212</v>
      </c>
      <c r="B25998" s="410" t="s">
        <v>2298</v>
      </c>
      <c r="C25998" s="410" t="s">
        <v>791</v>
      </c>
      <c r="D25998" s="411" t="s">
        <v>350</v>
      </c>
      <c r="E25998" s="412">
        <v>831969</v>
      </c>
      <c r="F25998" s="413">
        <v>177.16</v>
      </c>
      <c r="G25998" s="414">
        <f t="shared" si="812"/>
        <v>4696.1447279295553</v>
      </c>
      <c r="H25998" s="423" t="str">
        <f t="shared" si="813"/>
        <v>VER</v>
      </c>
    </row>
    <row r="25999" spans="1:8" ht="15" hidden="1" thickBot="1">
      <c r="A25999" s="409">
        <v>202212</v>
      </c>
      <c r="B25999" s="410" t="s">
        <v>2299</v>
      </c>
      <c r="C25999" s="410" t="s">
        <v>791</v>
      </c>
      <c r="D25999" s="411" t="s">
        <v>337</v>
      </c>
      <c r="E25999" s="412">
        <v>166394</v>
      </c>
      <c r="F25999" s="413">
        <v>177.16</v>
      </c>
      <c r="G25999" s="414">
        <f t="shared" si="812"/>
        <v>939.23007450891851</v>
      </c>
      <c r="H25999" s="423">
        <f t="shared" si="813"/>
        <v>4.6961503725445928</v>
      </c>
    </row>
    <row r="26000" spans="1:8" ht="15" hidden="1" thickBot="1">
      <c r="A26000" s="409">
        <v>202212</v>
      </c>
      <c r="B26000" s="410" t="s">
        <v>2300</v>
      </c>
      <c r="C26000" s="410" t="s">
        <v>791</v>
      </c>
      <c r="D26000" s="411" t="s">
        <v>339</v>
      </c>
      <c r="E26000" s="412">
        <v>832</v>
      </c>
      <c r="F26000" s="413">
        <v>177.16</v>
      </c>
      <c r="G26000" s="414">
        <f t="shared" si="812"/>
        <v>4.6963197109957102</v>
      </c>
      <c r="H26000" s="423">
        <f t="shared" si="813"/>
        <v>4.6963197109957102</v>
      </c>
    </row>
    <row r="26001" spans="1:8" ht="15" hidden="1" thickBot="1">
      <c r="A26001" s="409">
        <v>202212</v>
      </c>
      <c r="B26001" s="410" t="s">
        <v>2301</v>
      </c>
      <c r="C26001" s="410" t="s">
        <v>791</v>
      </c>
      <c r="D26001" s="411" t="s">
        <v>337</v>
      </c>
      <c r="E26001" s="412">
        <v>119636</v>
      </c>
      <c r="F26001" s="413">
        <v>177.16</v>
      </c>
      <c r="G26001" s="414">
        <f t="shared" si="812"/>
        <v>675.29916459697449</v>
      </c>
      <c r="H26001" s="423">
        <f t="shared" si="813"/>
        <v>3.3764958229848725</v>
      </c>
    </row>
    <row r="26002" spans="1:8" ht="15" hidden="1" thickBot="1">
      <c r="A26002" s="409">
        <v>202212</v>
      </c>
      <c r="B26002" s="410" t="s">
        <v>2302</v>
      </c>
      <c r="C26002" s="410" t="s">
        <v>791</v>
      </c>
      <c r="D26002" s="411" t="s">
        <v>337</v>
      </c>
      <c r="E26002" s="412">
        <v>167449</v>
      </c>
      <c r="F26002" s="413">
        <v>177.16</v>
      </c>
      <c r="G26002" s="414">
        <f t="shared" si="812"/>
        <v>945.18514337322199</v>
      </c>
      <c r="H26002" s="423">
        <f t="shared" si="813"/>
        <v>4.7259257168661097</v>
      </c>
    </row>
    <row r="26003" spans="1:8" ht="15" hidden="1" thickBot="1">
      <c r="A26003" s="409">
        <v>202212</v>
      </c>
      <c r="B26003" s="410" t="s">
        <v>2303</v>
      </c>
      <c r="C26003" s="410" t="s">
        <v>2661</v>
      </c>
      <c r="D26003" s="411" t="s">
        <v>339</v>
      </c>
      <c r="E26003" s="412">
        <v>837</v>
      </c>
      <c r="F26003" s="413">
        <v>177.16</v>
      </c>
      <c r="G26003" s="414">
        <f t="shared" si="812"/>
        <v>4.7245427861819822</v>
      </c>
      <c r="H26003" s="423">
        <f t="shared" si="813"/>
        <v>4.7245427861819822</v>
      </c>
    </row>
    <row r="26004" spans="1:8" ht="15" hidden="1" thickBot="1">
      <c r="A26004" s="409">
        <v>202212</v>
      </c>
      <c r="B26004" s="410" t="s">
        <v>2304</v>
      </c>
      <c r="C26004" s="410" t="s">
        <v>791</v>
      </c>
      <c r="D26004" s="411" t="s">
        <v>337</v>
      </c>
      <c r="E26004" s="412">
        <v>146514</v>
      </c>
      <c r="F26004" s="413">
        <v>177.16</v>
      </c>
      <c r="G26004" s="414">
        <f t="shared" si="812"/>
        <v>827.01512756829982</v>
      </c>
      <c r="H26004" s="423">
        <f t="shared" si="813"/>
        <v>4.1350756378414992</v>
      </c>
    </row>
    <row r="26005" spans="1:8" ht="15" hidden="1" thickBot="1">
      <c r="A26005" s="409">
        <v>202212</v>
      </c>
      <c r="B26005" s="410" t="s">
        <v>2305</v>
      </c>
      <c r="C26005" s="410" t="s">
        <v>2661</v>
      </c>
      <c r="D26005" s="411" t="s">
        <v>339</v>
      </c>
      <c r="E26005" s="412">
        <v>733</v>
      </c>
      <c r="F26005" s="413">
        <v>177.16</v>
      </c>
      <c r="G26005" s="414">
        <f t="shared" si="812"/>
        <v>4.1375028223075185</v>
      </c>
      <c r="H26005" s="423">
        <f t="shared" si="813"/>
        <v>4.1375028223075185</v>
      </c>
    </row>
    <row r="26006" spans="1:8" ht="15" hidden="1" thickBot="1">
      <c r="A26006" s="409">
        <v>202212</v>
      </c>
      <c r="B26006" s="410" t="s">
        <v>2306</v>
      </c>
      <c r="C26006" s="410" t="s">
        <v>791</v>
      </c>
      <c r="D26006" s="411" t="s">
        <v>337</v>
      </c>
      <c r="E26006" s="412">
        <v>145707</v>
      </c>
      <c r="F26006" s="413">
        <v>177.16</v>
      </c>
      <c r="G26006" s="414">
        <f t="shared" si="812"/>
        <v>822.45992323323549</v>
      </c>
      <c r="H26006" s="423">
        <f t="shared" si="813"/>
        <v>4.1122996161661778</v>
      </c>
    </row>
    <row r="26007" spans="1:8" ht="15" hidden="1" thickBot="1">
      <c r="A26007" s="409">
        <v>202212</v>
      </c>
      <c r="B26007" s="410" t="s">
        <v>2307</v>
      </c>
      <c r="C26007" s="410" t="s">
        <v>791</v>
      </c>
      <c r="D26007" s="411" t="s">
        <v>339</v>
      </c>
      <c r="E26007" s="412">
        <v>728</v>
      </c>
      <c r="F26007" s="413">
        <v>177.16</v>
      </c>
      <c r="G26007" s="414">
        <f t="shared" si="812"/>
        <v>4.1092797471212466</v>
      </c>
      <c r="H26007" s="423">
        <f t="shared" si="813"/>
        <v>4.1092797471212466</v>
      </c>
    </row>
    <row r="26008" spans="1:8" ht="15" hidden="1" thickBot="1">
      <c r="A26008" s="409">
        <v>202212</v>
      </c>
      <c r="B26008" s="410" t="s">
        <v>2308</v>
      </c>
      <c r="C26008" s="410" t="s">
        <v>791</v>
      </c>
      <c r="D26008" s="411" t="s">
        <v>339</v>
      </c>
      <c r="E26008" s="412">
        <v>598</v>
      </c>
      <c r="F26008" s="413">
        <v>177.16</v>
      </c>
      <c r="G26008" s="414">
        <f t="shared" si="812"/>
        <v>3.3754797922781665</v>
      </c>
      <c r="H26008" s="423">
        <f t="shared" si="813"/>
        <v>3.3754797922781665</v>
      </c>
    </row>
    <row r="26009" spans="1:8" ht="15" hidden="1" thickBot="1">
      <c r="A26009" s="409">
        <v>202212</v>
      </c>
      <c r="B26009" s="410" t="s">
        <v>2309</v>
      </c>
      <c r="C26009" s="410" t="s">
        <v>791</v>
      </c>
      <c r="D26009" s="411" t="s">
        <v>337</v>
      </c>
      <c r="E26009" s="412">
        <v>155609</v>
      </c>
      <c r="F26009" s="413">
        <v>177.16</v>
      </c>
      <c r="G26009" s="414">
        <f t="shared" si="812"/>
        <v>878.35290133212914</v>
      </c>
      <c r="H26009" s="423">
        <f t="shared" si="813"/>
        <v>4.3917645066606461</v>
      </c>
    </row>
    <row r="26010" spans="1:8" ht="15" hidden="1" thickBot="1">
      <c r="A26010" s="409">
        <v>202212</v>
      </c>
      <c r="B26010" s="410" t="s">
        <v>2310</v>
      </c>
      <c r="C26010" s="410" t="s">
        <v>791</v>
      </c>
      <c r="D26010" s="411" t="s">
        <v>337</v>
      </c>
      <c r="E26010" s="412">
        <v>85860</v>
      </c>
      <c r="F26010" s="413">
        <v>177.16</v>
      </c>
      <c r="G26010" s="414">
        <f t="shared" si="812"/>
        <v>484.64664709866787</v>
      </c>
      <c r="H26010" s="423">
        <f t="shared" si="813"/>
        <v>2.4232332354933392</v>
      </c>
    </row>
    <row r="26011" spans="1:8" ht="15" hidden="1" thickBot="1">
      <c r="A26011" s="409">
        <v>202212</v>
      </c>
      <c r="B26011" s="410" t="s">
        <v>2311</v>
      </c>
      <c r="C26011" s="410" t="s">
        <v>791</v>
      </c>
      <c r="D26011" s="411" t="s">
        <v>339</v>
      </c>
      <c r="E26011" s="412">
        <v>429</v>
      </c>
      <c r="F26011" s="413">
        <v>177.16</v>
      </c>
      <c r="G26011" s="414">
        <f t="shared" si="812"/>
        <v>2.4215398509821631</v>
      </c>
      <c r="H26011" s="423">
        <f t="shared" si="813"/>
        <v>2.4215398509821631</v>
      </c>
    </row>
    <row r="26012" spans="1:8" ht="15" hidden="1" thickBot="1">
      <c r="A26012" s="409">
        <v>202212</v>
      </c>
      <c r="B26012" s="410" t="s">
        <v>2312</v>
      </c>
      <c r="C26012" s="410" t="s">
        <v>791</v>
      </c>
      <c r="D26012" s="411" t="s">
        <v>337</v>
      </c>
      <c r="E26012" s="412">
        <v>156625</v>
      </c>
      <c r="F26012" s="413">
        <v>177.16</v>
      </c>
      <c r="G26012" s="414">
        <f t="shared" si="812"/>
        <v>884.08783020997964</v>
      </c>
      <c r="H26012" s="423">
        <f t="shared" si="813"/>
        <v>4.4204391510498979</v>
      </c>
    </row>
    <row r="26013" spans="1:8" ht="15" hidden="1" thickBot="1">
      <c r="A26013" s="409">
        <v>202212</v>
      </c>
      <c r="B26013" s="410" t="s">
        <v>2313</v>
      </c>
      <c r="C26013" s="410" t="s">
        <v>791</v>
      </c>
      <c r="D26013" s="411" t="s">
        <v>339</v>
      </c>
      <c r="E26013" s="412">
        <v>783</v>
      </c>
      <c r="F26013" s="413">
        <v>177.16</v>
      </c>
      <c r="G26013" s="414">
        <f t="shared" si="812"/>
        <v>4.4197335741702419</v>
      </c>
      <c r="H26013" s="423">
        <f t="shared" si="813"/>
        <v>4.4197335741702419</v>
      </c>
    </row>
    <row r="26014" spans="1:8" ht="15" hidden="1" thickBot="1">
      <c r="A26014" s="409">
        <v>202212</v>
      </c>
      <c r="B26014" s="410" t="s">
        <v>2314</v>
      </c>
      <c r="C26014" s="410" t="s">
        <v>791</v>
      </c>
      <c r="D26014" s="411" t="s">
        <v>337</v>
      </c>
      <c r="E26014" s="412">
        <v>199465</v>
      </c>
      <c r="F26014" s="413">
        <v>177.16</v>
      </c>
      <c r="G26014" s="414">
        <f t="shared" si="812"/>
        <v>1125.9031384059608</v>
      </c>
      <c r="H26014" s="423">
        <f t="shared" si="813"/>
        <v>5.6295156920298037</v>
      </c>
    </row>
    <row r="26015" spans="1:8" ht="15" hidden="1" thickBot="1">
      <c r="A26015" s="409">
        <v>202212</v>
      </c>
      <c r="B26015" s="410" t="s">
        <v>2315</v>
      </c>
      <c r="C26015" s="410" t="s">
        <v>791</v>
      </c>
      <c r="D26015" s="411" t="s">
        <v>337</v>
      </c>
      <c r="E26015" s="412">
        <v>199465</v>
      </c>
      <c r="F26015" s="413">
        <v>177.16</v>
      </c>
      <c r="G26015" s="414">
        <f t="shared" si="812"/>
        <v>1125.9031384059608</v>
      </c>
      <c r="H26015" s="423">
        <f t="shared" si="813"/>
        <v>5.6295156920298037</v>
      </c>
    </row>
    <row r="26016" spans="1:8" ht="15" hidden="1" thickBot="1">
      <c r="A26016" s="409">
        <v>202212</v>
      </c>
      <c r="B26016" s="410" t="s">
        <v>2316</v>
      </c>
      <c r="C26016" s="410" t="s">
        <v>791</v>
      </c>
      <c r="D26016" s="411" t="s">
        <v>337</v>
      </c>
      <c r="E26016" s="412">
        <v>92074</v>
      </c>
      <c r="F26016" s="413">
        <v>177.16</v>
      </c>
      <c r="G26016" s="414">
        <f t="shared" si="812"/>
        <v>519.72228494016713</v>
      </c>
      <c r="H26016" s="423">
        <f t="shared" si="813"/>
        <v>2.5986114247008358</v>
      </c>
    </row>
    <row r="26017" spans="1:8" ht="15" hidden="1" thickBot="1">
      <c r="A26017" s="409">
        <v>202212</v>
      </c>
      <c r="B26017" s="410" t="s">
        <v>2317</v>
      </c>
      <c r="C26017" s="410" t="s">
        <v>791</v>
      </c>
      <c r="D26017" s="411" t="s">
        <v>337</v>
      </c>
      <c r="E26017" s="412">
        <v>110619</v>
      </c>
      <c r="F26017" s="413">
        <v>177.16</v>
      </c>
      <c r="G26017" s="414">
        <f t="shared" si="812"/>
        <v>624.40167080605102</v>
      </c>
      <c r="H26017" s="423">
        <f t="shared" si="813"/>
        <v>3.122008354030255</v>
      </c>
    </row>
    <row r="26018" spans="1:8" ht="15" hidden="1" thickBot="1">
      <c r="A26018" s="409">
        <v>202212</v>
      </c>
      <c r="B26018" s="410" t="s">
        <v>2318</v>
      </c>
      <c r="C26018" s="410" t="s">
        <v>791</v>
      </c>
      <c r="D26018" s="411" t="s">
        <v>337</v>
      </c>
      <c r="E26018" s="412">
        <v>132303</v>
      </c>
      <c r="F26018" s="413">
        <v>177.16</v>
      </c>
      <c r="G26018" s="414">
        <f t="shared" si="812"/>
        <v>746.79950327387678</v>
      </c>
      <c r="H26018" s="423">
        <f t="shared" si="813"/>
        <v>3.7339975163693837</v>
      </c>
    </row>
    <row r="26019" spans="1:8" ht="15" hidden="1" thickBot="1">
      <c r="A26019" s="409">
        <v>202212</v>
      </c>
      <c r="B26019" s="410" t="s">
        <v>2319</v>
      </c>
      <c r="C26019" s="410" t="s">
        <v>791</v>
      </c>
      <c r="D26019" s="411" t="s">
        <v>337</v>
      </c>
      <c r="E26019" s="412">
        <v>16482</v>
      </c>
      <c r="F26019" s="413">
        <v>177.16</v>
      </c>
      <c r="G26019" s="414">
        <f t="shared" si="812"/>
        <v>93.034545044027993</v>
      </c>
      <c r="H26019" s="423">
        <f t="shared" si="813"/>
        <v>0.46517272522013997</v>
      </c>
    </row>
    <row r="26020" spans="1:8" ht="15" hidden="1" thickBot="1">
      <c r="A26020" s="409">
        <v>202212</v>
      </c>
      <c r="B26020" s="410" t="s">
        <v>2320</v>
      </c>
      <c r="C26020" s="410" t="s">
        <v>791</v>
      </c>
      <c r="D26020" s="411" t="s">
        <v>337</v>
      </c>
      <c r="E26020" s="412">
        <v>196494</v>
      </c>
      <c r="F26020" s="413">
        <v>177.16</v>
      </c>
      <c r="G26020" s="414">
        <f t="shared" si="812"/>
        <v>1109.1329871302778</v>
      </c>
      <c r="H26020" s="423">
        <f t="shared" si="813"/>
        <v>5.5456649356513887</v>
      </c>
    </row>
    <row r="26021" spans="1:8" ht="15" hidden="1" thickBot="1">
      <c r="A26021" s="409">
        <v>202212</v>
      </c>
      <c r="B26021" s="410" t="s">
        <v>2321</v>
      </c>
      <c r="C26021" s="410" t="s">
        <v>791</v>
      </c>
      <c r="D26021" s="411" t="s">
        <v>337</v>
      </c>
      <c r="E26021" s="412">
        <v>110991</v>
      </c>
      <c r="F26021" s="413">
        <v>177.16</v>
      </c>
      <c r="G26021" s="414">
        <f t="shared" si="812"/>
        <v>626.50146759990969</v>
      </c>
      <c r="H26021" s="423">
        <f t="shared" si="813"/>
        <v>3.1325073379995483</v>
      </c>
    </row>
    <row r="26022" spans="1:8" ht="15" hidden="1" thickBot="1">
      <c r="A26022" s="409">
        <v>202212</v>
      </c>
      <c r="B26022" s="410" t="s">
        <v>2322</v>
      </c>
      <c r="C26022" s="410" t="s">
        <v>791</v>
      </c>
      <c r="D26022" s="411" t="s">
        <v>337</v>
      </c>
      <c r="E26022" s="412">
        <v>90984</v>
      </c>
      <c r="F26022" s="413">
        <v>177.16</v>
      </c>
      <c r="G26022" s="414">
        <f t="shared" si="812"/>
        <v>513.56965454955969</v>
      </c>
      <c r="H26022" s="423">
        <f t="shared" si="813"/>
        <v>2.5678482727477983</v>
      </c>
    </row>
    <row r="26023" spans="1:8" ht="15" hidden="1" thickBot="1">
      <c r="A26023" s="409">
        <v>202212</v>
      </c>
      <c r="B26023" s="410" t="s">
        <v>2323</v>
      </c>
      <c r="C26023" s="410" t="s">
        <v>791</v>
      </c>
      <c r="D26023" s="411" t="s">
        <v>337</v>
      </c>
      <c r="E26023" s="412">
        <v>88477</v>
      </c>
      <c r="F26023" s="413">
        <v>177.16</v>
      </c>
      <c r="G26023" s="414">
        <f t="shared" si="812"/>
        <v>499.41860465116281</v>
      </c>
      <c r="H26023" s="423">
        <f t="shared" si="813"/>
        <v>2.4970930232558142</v>
      </c>
    </row>
    <row r="26024" spans="1:8" ht="15" hidden="1" thickBot="1">
      <c r="A26024" s="409">
        <v>202212</v>
      </c>
      <c r="B26024" s="410" t="s">
        <v>2324</v>
      </c>
      <c r="C26024" s="410" t="s">
        <v>791</v>
      </c>
      <c r="D26024" s="411" t="s">
        <v>337</v>
      </c>
      <c r="E26024" s="412">
        <v>145612</v>
      </c>
      <c r="F26024" s="413">
        <v>177.16</v>
      </c>
      <c r="G26024" s="414">
        <f t="shared" si="812"/>
        <v>821.92368480469634</v>
      </c>
      <c r="H26024" s="423">
        <f t="shared" si="813"/>
        <v>4.1096184240234814</v>
      </c>
    </row>
    <row r="26025" spans="1:8" ht="15" hidden="1" thickBot="1">
      <c r="A26025" s="409">
        <v>202212</v>
      </c>
      <c r="B26025" s="410" t="s">
        <v>2325</v>
      </c>
      <c r="C26025" s="410" t="s">
        <v>791</v>
      </c>
      <c r="D26025" s="411" t="s">
        <v>339</v>
      </c>
      <c r="E26025" s="412">
        <v>728</v>
      </c>
      <c r="F26025" s="413">
        <v>177.16</v>
      </c>
      <c r="G26025" s="414">
        <f t="shared" si="812"/>
        <v>4.1092797471212466</v>
      </c>
      <c r="H26025" s="423">
        <f t="shared" si="813"/>
        <v>4.1092797471212466</v>
      </c>
    </row>
    <row r="26026" spans="1:8" ht="15" hidden="1" thickBot="1">
      <c r="A26026" s="409">
        <v>202212</v>
      </c>
      <c r="B26026" s="410" t="s">
        <v>2326</v>
      </c>
      <c r="C26026" s="410" t="s">
        <v>791</v>
      </c>
      <c r="D26026" s="411" t="s">
        <v>337</v>
      </c>
      <c r="E26026" s="412">
        <v>145612</v>
      </c>
      <c r="F26026" s="413">
        <v>177.16</v>
      </c>
      <c r="G26026" s="414">
        <f t="shared" si="812"/>
        <v>821.92368480469634</v>
      </c>
      <c r="H26026" s="423">
        <f t="shared" si="813"/>
        <v>4.1096184240234814</v>
      </c>
    </row>
    <row r="26027" spans="1:8" ht="15" hidden="1" thickBot="1">
      <c r="A26027" s="409">
        <v>202212</v>
      </c>
      <c r="B26027" s="410" t="s">
        <v>2327</v>
      </c>
      <c r="C26027" s="410" t="s">
        <v>791</v>
      </c>
      <c r="D26027" s="411" t="s">
        <v>339</v>
      </c>
      <c r="E26027" s="412">
        <v>728</v>
      </c>
      <c r="F26027" s="413">
        <v>177.16</v>
      </c>
      <c r="G26027" s="414">
        <f t="shared" si="812"/>
        <v>4.1092797471212466</v>
      </c>
      <c r="H26027" s="423">
        <f t="shared" si="813"/>
        <v>4.1092797471212466</v>
      </c>
    </row>
    <row r="26028" spans="1:8" ht="15" hidden="1" thickBot="1">
      <c r="A26028" s="409">
        <v>202212</v>
      </c>
      <c r="B26028" s="410" t="s">
        <v>2328</v>
      </c>
      <c r="C26028" s="410" t="s">
        <v>791</v>
      </c>
      <c r="D26028" s="411" t="s">
        <v>337</v>
      </c>
      <c r="E26028" s="412">
        <v>113314</v>
      </c>
      <c r="F26028" s="413">
        <v>177.16</v>
      </c>
      <c r="G26028" s="414">
        <f t="shared" si="812"/>
        <v>639.61390833145185</v>
      </c>
      <c r="H26028" s="423">
        <f t="shared" si="813"/>
        <v>3.1980695416572593</v>
      </c>
    </row>
    <row r="26029" spans="1:8" ht="15" hidden="1" thickBot="1">
      <c r="A26029" s="409">
        <v>202212</v>
      </c>
      <c r="B26029" s="410" t="s">
        <v>2329</v>
      </c>
      <c r="C26029" s="410" t="s">
        <v>791</v>
      </c>
      <c r="D26029" s="411" t="s">
        <v>339</v>
      </c>
      <c r="E26029" s="412">
        <v>555</v>
      </c>
      <c r="F26029" s="413">
        <v>177.16</v>
      </c>
      <c r="G26029" s="414">
        <f t="shared" si="812"/>
        <v>3.1327613456762249</v>
      </c>
      <c r="H26029" s="423">
        <f t="shared" si="813"/>
        <v>3.1327613456762249</v>
      </c>
    </row>
    <row r="26030" spans="1:8" ht="15" hidden="1" thickBot="1">
      <c r="A26030" s="409">
        <v>202212</v>
      </c>
      <c r="B26030" s="410" t="s">
        <v>2330</v>
      </c>
      <c r="C26030" s="410" t="s">
        <v>791</v>
      </c>
      <c r="D26030" s="411" t="s">
        <v>337</v>
      </c>
      <c r="E26030" s="412">
        <v>107532</v>
      </c>
      <c r="F26030" s="413">
        <v>177.16</v>
      </c>
      <c r="G26030" s="414">
        <f t="shared" si="812"/>
        <v>606.97674418604652</v>
      </c>
      <c r="H26030" s="423">
        <f t="shared" si="813"/>
        <v>3.0348837209302326</v>
      </c>
    </row>
    <row r="26031" spans="1:8" ht="15" hidden="1" thickBot="1">
      <c r="A26031" s="409">
        <v>202212</v>
      </c>
      <c r="B26031" s="410" t="s">
        <v>2331</v>
      </c>
      <c r="C26031" s="410" t="s">
        <v>791</v>
      </c>
      <c r="D26031" s="411" t="s">
        <v>337</v>
      </c>
      <c r="E26031" s="412">
        <v>113314</v>
      </c>
      <c r="F26031" s="413">
        <v>177.16</v>
      </c>
      <c r="G26031" s="414">
        <f t="shared" si="812"/>
        <v>639.61390833145185</v>
      </c>
      <c r="H26031" s="423">
        <f t="shared" si="813"/>
        <v>3.1980695416572593</v>
      </c>
    </row>
    <row r="26032" spans="1:8" ht="15" hidden="1" thickBot="1">
      <c r="A26032" s="409">
        <v>202212</v>
      </c>
      <c r="B26032" s="410" t="s">
        <v>2332</v>
      </c>
      <c r="C26032" s="410" t="s">
        <v>791</v>
      </c>
      <c r="D26032" s="411" t="s">
        <v>339</v>
      </c>
      <c r="E26032" s="412">
        <v>567</v>
      </c>
      <c r="F26032" s="413">
        <v>177.16</v>
      </c>
      <c r="G26032" s="414">
        <f t="shared" si="812"/>
        <v>3.2004967261232786</v>
      </c>
      <c r="H26032" s="423">
        <f t="shared" si="813"/>
        <v>3.2004967261232786</v>
      </c>
    </row>
    <row r="26033" spans="1:8" ht="15" hidden="1" thickBot="1">
      <c r="A26033" s="409">
        <v>202212</v>
      </c>
      <c r="B26033" s="410" t="s">
        <v>2333</v>
      </c>
      <c r="C26033" s="410" t="s">
        <v>791</v>
      </c>
      <c r="D26033" s="411" t="s">
        <v>337</v>
      </c>
      <c r="E26033" s="412">
        <v>114880</v>
      </c>
      <c r="F26033" s="413">
        <v>177.16</v>
      </c>
      <c r="G26033" s="414">
        <f t="shared" si="812"/>
        <v>648.45337547979227</v>
      </c>
      <c r="H26033" s="423">
        <f t="shared" si="813"/>
        <v>3.2422668773989614</v>
      </c>
    </row>
    <row r="26034" spans="1:8" ht="15" hidden="1" thickBot="1">
      <c r="A26034" s="409">
        <v>202212</v>
      </c>
      <c r="B26034" s="410" t="s">
        <v>2334</v>
      </c>
      <c r="C26034" s="410" t="s">
        <v>791</v>
      </c>
      <c r="D26034" s="411" t="s">
        <v>337</v>
      </c>
      <c r="E26034" s="412">
        <v>113314</v>
      </c>
      <c r="F26034" s="413">
        <v>177.16</v>
      </c>
      <c r="G26034" s="414">
        <f t="shared" si="812"/>
        <v>639.61390833145185</v>
      </c>
      <c r="H26034" s="423">
        <f t="shared" si="813"/>
        <v>3.1980695416572593</v>
      </c>
    </row>
    <row r="26035" spans="1:8" ht="15" hidden="1" thickBot="1">
      <c r="A26035" s="409">
        <v>202212</v>
      </c>
      <c r="B26035" s="410" t="s">
        <v>2335</v>
      </c>
      <c r="C26035" s="410" t="s">
        <v>791</v>
      </c>
      <c r="D26035" s="411" t="s">
        <v>337</v>
      </c>
      <c r="E26035" s="412">
        <v>113744</v>
      </c>
      <c r="F26035" s="413">
        <v>177.16</v>
      </c>
      <c r="G26035" s="414">
        <f t="shared" si="812"/>
        <v>642.04109279747126</v>
      </c>
      <c r="H26035" s="423">
        <f t="shared" si="813"/>
        <v>3.2102054639873563</v>
      </c>
    </row>
    <row r="26036" spans="1:8" ht="15" hidden="1" thickBot="1">
      <c r="A26036" s="409">
        <v>202212</v>
      </c>
      <c r="B26036" s="410" t="s">
        <v>2336</v>
      </c>
      <c r="C26036" s="410" t="s">
        <v>791</v>
      </c>
      <c r="D26036" s="411" t="s">
        <v>337</v>
      </c>
      <c r="E26036" s="412">
        <v>140388</v>
      </c>
      <c r="F26036" s="413">
        <v>177.16</v>
      </c>
      <c r="G26036" s="414">
        <f t="shared" si="812"/>
        <v>792.43621585007907</v>
      </c>
      <c r="H26036" s="423">
        <f t="shared" si="813"/>
        <v>3.9621810792503953</v>
      </c>
    </row>
    <row r="26037" spans="1:8" ht="15" hidden="1" thickBot="1">
      <c r="A26037" s="409">
        <v>202212</v>
      </c>
      <c r="B26037" s="410" t="s">
        <v>2337</v>
      </c>
      <c r="C26037" s="410" t="s">
        <v>791</v>
      </c>
      <c r="D26037" s="411" t="s">
        <v>337</v>
      </c>
      <c r="E26037" s="412">
        <v>24311</v>
      </c>
      <c r="F26037" s="413">
        <v>177.16</v>
      </c>
      <c r="G26037" s="414">
        <f t="shared" si="812"/>
        <v>137.22623617069317</v>
      </c>
      <c r="H26037" s="423">
        <f t="shared" si="813"/>
        <v>0.68613118085346581</v>
      </c>
    </row>
    <row r="26038" spans="1:8" ht="15" hidden="1" thickBot="1">
      <c r="A26038" s="409">
        <v>202212</v>
      </c>
      <c r="B26038" s="410" t="s">
        <v>2338</v>
      </c>
      <c r="C26038" s="410" t="s">
        <v>791</v>
      </c>
      <c r="D26038" s="411" t="s">
        <v>337</v>
      </c>
      <c r="E26038" s="412">
        <v>110991</v>
      </c>
      <c r="F26038" s="413">
        <v>177.16</v>
      </c>
      <c r="G26038" s="414">
        <f t="shared" si="812"/>
        <v>626.50146759990969</v>
      </c>
      <c r="H26038" s="423">
        <f t="shared" si="813"/>
        <v>3.1325073379995483</v>
      </c>
    </row>
    <row r="26039" spans="1:8" ht="15" hidden="1" thickBot="1">
      <c r="A26039" s="409">
        <v>202212</v>
      </c>
      <c r="B26039" s="410" t="s">
        <v>2339</v>
      </c>
      <c r="C26039" s="410" t="s">
        <v>791</v>
      </c>
      <c r="D26039" s="411" t="s">
        <v>337</v>
      </c>
      <c r="E26039" s="412">
        <v>111609</v>
      </c>
      <c r="F26039" s="413">
        <v>177.16</v>
      </c>
      <c r="G26039" s="414">
        <f t="shared" si="812"/>
        <v>629.98983969293295</v>
      </c>
      <c r="H26039" s="423">
        <f t="shared" si="813"/>
        <v>3.1499491984646646</v>
      </c>
    </row>
    <row r="26040" spans="1:8" ht="15" hidden="1" thickBot="1">
      <c r="A26040" s="409">
        <v>202212</v>
      </c>
      <c r="B26040" s="410" t="s">
        <v>2340</v>
      </c>
      <c r="C26040" s="410" t="s">
        <v>791</v>
      </c>
      <c r="D26040" s="411" t="s">
        <v>337</v>
      </c>
      <c r="E26040" s="412">
        <v>107188</v>
      </c>
      <c r="F26040" s="413">
        <v>177.16</v>
      </c>
      <c r="G26040" s="414">
        <f t="shared" si="812"/>
        <v>605.03499661323099</v>
      </c>
      <c r="H26040" s="423">
        <f t="shared" si="813"/>
        <v>3.025174983066155</v>
      </c>
    </row>
    <row r="26041" spans="1:8" ht="15" hidden="1" thickBot="1">
      <c r="A26041" s="409">
        <v>202212</v>
      </c>
      <c r="B26041" s="410" t="s">
        <v>2341</v>
      </c>
      <c r="C26041" s="410" t="s">
        <v>791</v>
      </c>
      <c r="D26041" s="411" t="s">
        <v>337</v>
      </c>
      <c r="E26041" s="412">
        <v>25953</v>
      </c>
      <c r="F26041" s="413">
        <v>177.16</v>
      </c>
      <c r="G26041" s="414">
        <f t="shared" si="812"/>
        <v>146.49469406186498</v>
      </c>
      <c r="H26041" s="423">
        <f t="shared" si="813"/>
        <v>0.73247347030932486</v>
      </c>
    </row>
    <row r="26042" spans="1:8" ht="15" hidden="1" thickBot="1">
      <c r="A26042" s="409">
        <v>202212</v>
      </c>
      <c r="B26042" s="410" t="s">
        <v>2342</v>
      </c>
      <c r="C26042" s="410" t="s">
        <v>791</v>
      </c>
      <c r="D26042" s="411" t="s">
        <v>337</v>
      </c>
      <c r="E26042" s="412">
        <v>112662</v>
      </c>
      <c r="F26042" s="413">
        <v>177.16</v>
      </c>
      <c r="G26042" s="414">
        <f t="shared" si="812"/>
        <v>635.93361932716186</v>
      </c>
      <c r="H26042" s="423">
        <f t="shared" si="813"/>
        <v>3.1796680966358095</v>
      </c>
    </row>
    <row r="26043" spans="1:8" ht="15" hidden="1" thickBot="1">
      <c r="A26043" s="409">
        <v>202212</v>
      </c>
      <c r="B26043" s="410" t="s">
        <v>2343</v>
      </c>
      <c r="C26043" s="410" t="s">
        <v>791</v>
      </c>
      <c r="D26043" s="411" t="s">
        <v>337</v>
      </c>
      <c r="E26043" s="412">
        <v>110041</v>
      </c>
      <c r="F26043" s="413">
        <v>177.16</v>
      </c>
      <c r="G26043" s="414">
        <f t="shared" si="812"/>
        <v>621.13908331451796</v>
      </c>
      <c r="H26043" s="423">
        <f t="shared" si="813"/>
        <v>3.1056954165725896</v>
      </c>
    </row>
    <row r="26044" spans="1:8" ht="15" hidden="1" thickBot="1">
      <c r="A26044" s="409">
        <v>202212</v>
      </c>
      <c r="B26044" s="410" t="s">
        <v>2344</v>
      </c>
      <c r="C26044" s="410" t="s">
        <v>791</v>
      </c>
      <c r="D26044" s="411" t="s">
        <v>339</v>
      </c>
      <c r="E26044" s="412">
        <v>550</v>
      </c>
      <c r="F26044" s="413">
        <v>177.16</v>
      </c>
      <c r="G26044" s="414">
        <f t="shared" si="812"/>
        <v>3.1045382704899525</v>
      </c>
      <c r="H26044" s="423">
        <f t="shared" si="813"/>
        <v>3.1045382704899525</v>
      </c>
    </row>
    <row r="26045" spans="1:8" ht="15" hidden="1" thickBot="1">
      <c r="A26045" s="409">
        <v>202212</v>
      </c>
      <c r="B26045" s="410" t="s">
        <v>2345</v>
      </c>
      <c r="C26045" s="410" t="s">
        <v>791</v>
      </c>
      <c r="D26045" s="411" t="s">
        <v>337</v>
      </c>
      <c r="E26045" s="412">
        <v>179771</v>
      </c>
      <c r="F26045" s="413">
        <v>177.16</v>
      </c>
      <c r="G26045" s="414">
        <f t="shared" si="812"/>
        <v>1014.7380898622714</v>
      </c>
      <c r="H26045" s="423">
        <f t="shared" si="813"/>
        <v>5.073690449311357</v>
      </c>
    </row>
    <row r="26046" spans="1:8" ht="15" hidden="1" thickBot="1">
      <c r="A26046" s="409">
        <v>202212</v>
      </c>
      <c r="B26046" s="410" t="s">
        <v>2346</v>
      </c>
      <c r="C26046" s="410" t="s">
        <v>791</v>
      </c>
      <c r="D26046" s="411" t="s">
        <v>339</v>
      </c>
      <c r="E26046" s="412">
        <v>899</v>
      </c>
      <c r="F26046" s="413">
        <v>177.16</v>
      </c>
      <c r="G26046" s="414">
        <f t="shared" si="812"/>
        <v>5.0745089184917589</v>
      </c>
      <c r="H26046" s="423">
        <f t="shared" si="813"/>
        <v>5.0745089184917589</v>
      </c>
    </row>
    <row r="26047" spans="1:8" ht="15" hidden="1" thickBot="1">
      <c r="A26047" s="409">
        <v>202212</v>
      </c>
      <c r="B26047" s="410" t="s">
        <v>2347</v>
      </c>
      <c r="C26047" s="410" t="s">
        <v>791</v>
      </c>
      <c r="D26047" s="411" t="s">
        <v>337</v>
      </c>
      <c r="E26047" s="412">
        <v>125921</v>
      </c>
      <c r="F26047" s="413">
        <v>177.16</v>
      </c>
      <c r="G26047" s="414">
        <f t="shared" si="812"/>
        <v>710.77557010611872</v>
      </c>
      <c r="H26047" s="423">
        <f t="shared" si="813"/>
        <v>3.5538778505305935</v>
      </c>
    </row>
    <row r="26048" spans="1:8" ht="15" hidden="1" thickBot="1">
      <c r="A26048" s="409">
        <v>202212</v>
      </c>
      <c r="B26048" s="410" t="s">
        <v>2348</v>
      </c>
      <c r="C26048" s="410" t="s">
        <v>791</v>
      </c>
      <c r="D26048" s="411" t="s">
        <v>337</v>
      </c>
      <c r="E26048" s="412">
        <v>117647</v>
      </c>
      <c r="F26048" s="413">
        <v>177.16</v>
      </c>
      <c r="G26048" s="414">
        <f t="shared" si="812"/>
        <v>664.07202528787536</v>
      </c>
      <c r="H26048" s="423">
        <f t="shared" si="813"/>
        <v>3.3203601264393767</v>
      </c>
    </row>
    <row r="26049" spans="1:8" ht="15" hidden="1" thickBot="1">
      <c r="A26049" s="409">
        <v>202212</v>
      </c>
      <c r="B26049" s="410" t="s">
        <v>2349</v>
      </c>
      <c r="C26049" s="410" t="s">
        <v>791</v>
      </c>
      <c r="D26049" s="411" t="s">
        <v>337</v>
      </c>
      <c r="E26049" s="412">
        <v>133166</v>
      </c>
      <c r="F26049" s="413">
        <v>177.16</v>
      </c>
      <c r="G26049" s="414">
        <f t="shared" si="812"/>
        <v>751.67080605102728</v>
      </c>
      <c r="H26049" s="423">
        <f t="shared" si="813"/>
        <v>3.7583540302551364</v>
      </c>
    </row>
    <row r="26050" spans="1:8" ht="15" hidden="1" thickBot="1">
      <c r="A26050" s="409">
        <v>202212</v>
      </c>
      <c r="B26050" s="410" t="s">
        <v>2350</v>
      </c>
      <c r="C26050" s="410" t="s">
        <v>791</v>
      </c>
      <c r="D26050" s="411" t="s">
        <v>337</v>
      </c>
      <c r="E26050" s="412">
        <v>68818</v>
      </c>
      <c r="F26050" s="413">
        <v>177.16</v>
      </c>
      <c r="G26050" s="414">
        <f t="shared" ref="G26050:G26113" si="814">+E26050/F26050</f>
        <v>388.45111763377736</v>
      </c>
      <c r="H26050" s="423">
        <f t="shared" ref="H26050:H26113" si="815">IF(D26050="TB",G26050/200,IF(D26050="LT",G26050,"VER"))</f>
        <v>1.9422555881688868</v>
      </c>
    </row>
    <row r="26051" spans="1:8" ht="15" hidden="1" thickBot="1">
      <c r="A26051" s="409">
        <v>202212</v>
      </c>
      <c r="B26051" s="410" t="s">
        <v>2351</v>
      </c>
      <c r="C26051" s="410" t="s">
        <v>791</v>
      </c>
      <c r="D26051" s="411" t="s">
        <v>339</v>
      </c>
      <c r="E26051" s="412">
        <v>344</v>
      </c>
      <c r="F26051" s="413">
        <v>177.16</v>
      </c>
      <c r="G26051" s="414">
        <f t="shared" si="814"/>
        <v>1.941747572815534</v>
      </c>
      <c r="H26051" s="423">
        <f t="shared" si="815"/>
        <v>1.941747572815534</v>
      </c>
    </row>
    <row r="26052" spans="1:8" ht="15" hidden="1" thickBot="1">
      <c r="A26052" s="409">
        <v>202212</v>
      </c>
      <c r="B26052" s="410" t="s">
        <v>2352</v>
      </c>
      <c r="C26052" s="410" t="s">
        <v>791</v>
      </c>
      <c r="D26052" s="411" t="s">
        <v>337</v>
      </c>
      <c r="E26052" s="412">
        <v>141033</v>
      </c>
      <c r="F26052" s="413">
        <v>177.16</v>
      </c>
      <c r="G26052" s="414">
        <f t="shared" si="814"/>
        <v>796.07699254910813</v>
      </c>
      <c r="H26052" s="423">
        <f t="shared" si="815"/>
        <v>3.9803849627455405</v>
      </c>
    </row>
    <row r="26053" spans="1:8" ht="15" hidden="1" thickBot="1">
      <c r="A26053" s="409">
        <v>202212</v>
      </c>
      <c r="B26053" s="410" t="s">
        <v>2353</v>
      </c>
      <c r="C26053" s="410" t="s">
        <v>791</v>
      </c>
      <c r="D26053" s="411" t="s">
        <v>339</v>
      </c>
      <c r="E26053" s="412">
        <v>705</v>
      </c>
      <c r="F26053" s="413">
        <v>177.16</v>
      </c>
      <c r="G26053" s="414">
        <f t="shared" si="814"/>
        <v>3.9794536012643937</v>
      </c>
      <c r="H26053" s="423">
        <f t="shared" si="815"/>
        <v>3.9794536012643937</v>
      </c>
    </row>
    <row r="26054" spans="1:8" ht="15" hidden="1" thickBot="1">
      <c r="A26054" s="409">
        <v>202212</v>
      </c>
      <c r="B26054" s="410" t="s">
        <v>2354</v>
      </c>
      <c r="C26054" s="410" t="s">
        <v>791</v>
      </c>
      <c r="D26054" s="411" t="s">
        <v>337</v>
      </c>
      <c r="E26054" s="412">
        <v>126440</v>
      </c>
      <c r="F26054" s="413">
        <v>177.16</v>
      </c>
      <c r="G26054" s="414">
        <f t="shared" si="814"/>
        <v>713.70512531045381</v>
      </c>
      <c r="H26054" s="423">
        <f t="shared" si="815"/>
        <v>3.5685256265522689</v>
      </c>
    </row>
    <row r="26055" spans="1:8" ht="15" hidden="1" thickBot="1">
      <c r="A26055" s="409">
        <v>202212</v>
      </c>
      <c r="B26055" s="410" t="s">
        <v>2595</v>
      </c>
      <c r="C26055" s="410" t="s">
        <v>791</v>
      </c>
      <c r="D26055" s="411" t="s">
        <v>337</v>
      </c>
      <c r="E26055" s="412">
        <v>173673</v>
      </c>
      <c r="F26055" s="413">
        <v>177.16</v>
      </c>
      <c r="G26055" s="414">
        <f t="shared" si="814"/>
        <v>980.31722736509369</v>
      </c>
      <c r="H26055" s="423">
        <f t="shared" si="815"/>
        <v>4.9015861368254683</v>
      </c>
    </row>
    <row r="26056" spans="1:8" ht="15" hidden="1" thickBot="1">
      <c r="A26056" s="409">
        <v>202212</v>
      </c>
      <c r="B26056" s="410" t="s">
        <v>2596</v>
      </c>
      <c r="C26056" s="410" t="s">
        <v>791</v>
      </c>
      <c r="D26056" s="411" t="s">
        <v>339</v>
      </c>
      <c r="E26056" s="412">
        <v>868</v>
      </c>
      <c r="F26056" s="413">
        <v>177.16</v>
      </c>
      <c r="G26056" s="414">
        <f t="shared" si="814"/>
        <v>4.899525852336871</v>
      </c>
      <c r="H26056" s="423">
        <f t="shared" si="815"/>
        <v>4.899525852336871</v>
      </c>
    </row>
    <row r="26057" spans="1:8" ht="15" hidden="1" thickBot="1">
      <c r="A26057" s="409">
        <v>202212</v>
      </c>
      <c r="B26057" s="410" t="s">
        <v>2355</v>
      </c>
      <c r="C26057" s="410" t="s">
        <v>791</v>
      </c>
      <c r="D26057" s="411" t="s">
        <v>337</v>
      </c>
      <c r="E26057" s="412">
        <v>130649</v>
      </c>
      <c r="F26057" s="413">
        <v>177.16</v>
      </c>
      <c r="G26057" s="414">
        <f t="shared" si="814"/>
        <v>737.46331000225791</v>
      </c>
      <c r="H26057" s="423">
        <f t="shared" si="815"/>
        <v>3.6873165500112894</v>
      </c>
    </row>
    <row r="26058" spans="1:8" ht="15" hidden="1" thickBot="1">
      <c r="A26058" s="409">
        <v>202212</v>
      </c>
      <c r="B26058" s="410" t="s">
        <v>2356</v>
      </c>
      <c r="C26058" s="410" t="s">
        <v>791</v>
      </c>
      <c r="D26058" s="411" t="s">
        <v>339</v>
      </c>
      <c r="E26058" s="412">
        <v>653</v>
      </c>
      <c r="F26058" s="413">
        <v>177.16</v>
      </c>
      <c r="G26058" s="414">
        <f t="shared" si="814"/>
        <v>3.6859336193271619</v>
      </c>
      <c r="H26058" s="423">
        <f t="shared" si="815"/>
        <v>3.6859336193271619</v>
      </c>
    </row>
    <row r="26059" spans="1:8" ht="15" hidden="1" thickBot="1">
      <c r="A26059" s="409">
        <v>202212</v>
      </c>
      <c r="B26059" s="410" t="s">
        <v>2357</v>
      </c>
      <c r="C26059" s="410" t="s">
        <v>791</v>
      </c>
      <c r="D26059" s="411" t="s">
        <v>337</v>
      </c>
      <c r="E26059" s="412">
        <v>160487</v>
      </c>
      <c r="F26059" s="413">
        <v>177.16</v>
      </c>
      <c r="G26059" s="414">
        <f t="shared" si="814"/>
        <v>905.88733348385642</v>
      </c>
      <c r="H26059" s="423">
        <f t="shared" si="815"/>
        <v>4.5294366674192821</v>
      </c>
    </row>
    <row r="26060" spans="1:8" ht="15" hidden="1" thickBot="1">
      <c r="A26060" s="409">
        <v>202212</v>
      </c>
      <c r="B26060" s="410" t="s">
        <v>2358</v>
      </c>
      <c r="C26060" s="410" t="s">
        <v>791</v>
      </c>
      <c r="D26060" s="411" t="s">
        <v>337</v>
      </c>
      <c r="E26060" s="412">
        <v>160487</v>
      </c>
      <c r="F26060" s="413">
        <v>177.16</v>
      </c>
      <c r="G26060" s="414">
        <f t="shared" si="814"/>
        <v>905.88733348385642</v>
      </c>
      <c r="H26060" s="423">
        <f t="shared" si="815"/>
        <v>4.5294366674192821</v>
      </c>
    </row>
    <row r="26061" spans="1:8" ht="15" hidden="1" thickBot="1">
      <c r="A26061" s="409">
        <v>202212</v>
      </c>
      <c r="B26061" s="410" t="s">
        <v>2359</v>
      </c>
      <c r="C26061" s="410" t="s">
        <v>791</v>
      </c>
      <c r="D26061" s="411" t="s">
        <v>337</v>
      </c>
      <c r="E26061" s="412">
        <v>160487</v>
      </c>
      <c r="F26061" s="413">
        <v>177.16</v>
      </c>
      <c r="G26061" s="414">
        <f t="shared" si="814"/>
        <v>905.88733348385642</v>
      </c>
      <c r="H26061" s="423">
        <f t="shared" si="815"/>
        <v>4.5294366674192821</v>
      </c>
    </row>
    <row r="26062" spans="1:8" ht="15" hidden="1" thickBot="1">
      <c r="A26062" s="409">
        <v>202212</v>
      </c>
      <c r="B26062" s="410" t="s">
        <v>2360</v>
      </c>
      <c r="C26062" s="410" t="s">
        <v>791</v>
      </c>
      <c r="D26062" s="411" t="s">
        <v>337</v>
      </c>
      <c r="E26062" s="412">
        <v>160533</v>
      </c>
      <c r="F26062" s="413">
        <v>177.16</v>
      </c>
      <c r="G26062" s="414">
        <f t="shared" si="814"/>
        <v>906.1469857755701</v>
      </c>
      <c r="H26062" s="423">
        <f t="shared" si="815"/>
        <v>4.5307349288778509</v>
      </c>
    </row>
    <row r="26063" spans="1:8" ht="15" hidden="1" thickBot="1">
      <c r="A26063" s="409">
        <v>202212</v>
      </c>
      <c r="B26063" s="410" t="s">
        <v>2621</v>
      </c>
      <c r="C26063" s="410" t="s">
        <v>791</v>
      </c>
      <c r="D26063" s="411" t="s">
        <v>337</v>
      </c>
      <c r="E26063" s="412">
        <v>165026</v>
      </c>
      <c r="F26063" s="413">
        <v>177.16</v>
      </c>
      <c r="G26063" s="414">
        <f t="shared" si="814"/>
        <v>931.50824113795443</v>
      </c>
      <c r="H26063" s="423">
        <f t="shared" si="815"/>
        <v>4.657541205689772</v>
      </c>
    </row>
    <row r="26064" spans="1:8" ht="15" hidden="1" thickBot="1">
      <c r="A26064" s="409">
        <v>202212</v>
      </c>
      <c r="B26064" s="410" t="s">
        <v>2622</v>
      </c>
      <c r="C26064" s="410" t="s">
        <v>791</v>
      </c>
      <c r="D26064" s="411" t="s">
        <v>339</v>
      </c>
      <c r="E26064" s="412">
        <v>825</v>
      </c>
      <c r="F26064" s="413">
        <v>177.16</v>
      </c>
      <c r="G26064" s="414">
        <f t="shared" si="814"/>
        <v>4.6568074057349289</v>
      </c>
      <c r="H26064" s="423">
        <f t="shared" si="815"/>
        <v>4.6568074057349289</v>
      </c>
    </row>
    <row r="26065" spans="1:8" ht="15" hidden="1" thickBot="1">
      <c r="A26065" s="409">
        <v>202212</v>
      </c>
      <c r="B26065" s="410" t="s">
        <v>2361</v>
      </c>
      <c r="C26065" s="410" t="s">
        <v>791</v>
      </c>
      <c r="D26065" s="411" t="s">
        <v>337</v>
      </c>
      <c r="E26065" s="412">
        <v>111270</v>
      </c>
      <c r="F26065" s="413">
        <v>177.16</v>
      </c>
      <c r="G26065" s="414">
        <f t="shared" si="814"/>
        <v>628.07631519530366</v>
      </c>
      <c r="H26065" s="423">
        <f t="shared" si="815"/>
        <v>3.1403815759765181</v>
      </c>
    </row>
    <row r="26066" spans="1:8" ht="15" hidden="1" thickBot="1">
      <c r="A26066" s="409">
        <v>202212</v>
      </c>
      <c r="B26066" s="410" t="s">
        <v>2362</v>
      </c>
      <c r="C26066" s="410" t="s">
        <v>791</v>
      </c>
      <c r="D26066" s="411" t="s">
        <v>339</v>
      </c>
      <c r="E26066" s="412">
        <v>556</v>
      </c>
      <c r="F26066" s="413">
        <v>177.16</v>
      </c>
      <c r="G26066" s="414">
        <f t="shared" si="814"/>
        <v>3.1384059607134795</v>
      </c>
      <c r="H26066" s="423">
        <f t="shared" si="815"/>
        <v>3.1384059607134795</v>
      </c>
    </row>
    <row r="26067" spans="1:8" ht="15" hidden="1" thickBot="1">
      <c r="A26067" s="409">
        <v>202212</v>
      </c>
      <c r="B26067" s="410" t="s">
        <v>2363</v>
      </c>
      <c r="C26067" s="410" t="s">
        <v>791</v>
      </c>
      <c r="D26067" s="411" t="s">
        <v>337</v>
      </c>
      <c r="E26067" s="412">
        <v>94809</v>
      </c>
      <c r="F26067" s="413">
        <v>177.16</v>
      </c>
      <c r="G26067" s="414">
        <f t="shared" si="814"/>
        <v>535.16030706705806</v>
      </c>
      <c r="H26067" s="423">
        <f t="shared" si="815"/>
        <v>2.6758015353352902</v>
      </c>
    </row>
    <row r="26068" spans="1:8" ht="15" hidden="1" thickBot="1">
      <c r="A26068" s="409">
        <v>202212</v>
      </c>
      <c r="B26068" s="410" t="s">
        <v>2364</v>
      </c>
      <c r="C26068" s="410" t="s">
        <v>791</v>
      </c>
      <c r="D26068" s="411" t="s">
        <v>337</v>
      </c>
      <c r="E26068" s="412">
        <v>103316</v>
      </c>
      <c r="F26068" s="413">
        <v>177.16</v>
      </c>
      <c r="G26068" s="414">
        <f t="shared" si="814"/>
        <v>583.17904718898171</v>
      </c>
      <c r="H26068" s="423">
        <f t="shared" si="815"/>
        <v>2.9158952359449084</v>
      </c>
    </row>
    <row r="26069" spans="1:8" ht="15" hidden="1" thickBot="1">
      <c r="A26069" s="409">
        <v>202212</v>
      </c>
      <c r="B26069" s="410" t="s">
        <v>2365</v>
      </c>
      <c r="C26069" s="410" t="s">
        <v>791</v>
      </c>
      <c r="D26069" s="411" t="s">
        <v>337</v>
      </c>
      <c r="E26069" s="412">
        <v>171564</v>
      </c>
      <c r="F26069" s="413">
        <v>177.16</v>
      </c>
      <c r="G26069" s="414">
        <f t="shared" si="814"/>
        <v>968.41273425152406</v>
      </c>
      <c r="H26069" s="423">
        <f t="shared" si="815"/>
        <v>4.8420636712576206</v>
      </c>
    </row>
    <row r="26070" spans="1:8" ht="15" hidden="1" thickBot="1">
      <c r="A26070" s="409">
        <v>202212</v>
      </c>
      <c r="B26070" s="410" t="s">
        <v>2366</v>
      </c>
      <c r="C26070" s="410" t="s">
        <v>2661</v>
      </c>
      <c r="D26070" s="411" t="s">
        <v>339</v>
      </c>
      <c r="E26070" s="412">
        <v>858</v>
      </c>
      <c r="F26070" s="413">
        <v>177.16</v>
      </c>
      <c r="G26070" s="414">
        <f t="shared" si="814"/>
        <v>4.8430797019643261</v>
      </c>
      <c r="H26070" s="423">
        <f t="shared" si="815"/>
        <v>4.8430797019643261</v>
      </c>
    </row>
    <row r="26071" spans="1:8" ht="15" hidden="1" thickBot="1">
      <c r="A26071" s="409">
        <v>202212</v>
      </c>
      <c r="B26071" s="410" t="s">
        <v>2367</v>
      </c>
      <c r="C26071" s="410" t="s">
        <v>791</v>
      </c>
      <c r="D26071" s="411" t="s">
        <v>337</v>
      </c>
      <c r="E26071" s="412">
        <v>178273</v>
      </c>
      <c r="F26071" s="413">
        <v>177.16</v>
      </c>
      <c r="G26071" s="414">
        <f t="shared" si="814"/>
        <v>1006.2824565364642</v>
      </c>
      <c r="H26071" s="423">
        <f t="shared" si="815"/>
        <v>5.0314122826823215</v>
      </c>
    </row>
    <row r="26072" spans="1:8" ht="15" hidden="1" thickBot="1">
      <c r="A26072" s="409">
        <v>202212</v>
      </c>
      <c r="B26072" s="410" t="s">
        <v>2368</v>
      </c>
      <c r="C26072" s="410" t="s">
        <v>791</v>
      </c>
      <c r="D26072" s="411" t="s">
        <v>337</v>
      </c>
      <c r="E26072" s="412">
        <v>171564</v>
      </c>
      <c r="F26072" s="413">
        <v>177.16</v>
      </c>
      <c r="G26072" s="414">
        <f t="shared" si="814"/>
        <v>968.41273425152406</v>
      </c>
      <c r="H26072" s="423">
        <f t="shared" si="815"/>
        <v>4.8420636712576206</v>
      </c>
    </row>
    <row r="26073" spans="1:8" ht="15" hidden="1" thickBot="1">
      <c r="A26073" s="409">
        <v>202212</v>
      </c>
      <c r="B26073" s="410" t="s">
        <v>2369</v>
      </c>
      <c r="C26073" s="410" t="s">
        <v>791</v>
      </c>
      <c r="D26073" s="411" t="s">
        <v>339</v>
      </c>
      <c r="E26073" s="412">
        <v>858</v>
      </c>
      <c r="F26073" s="413">
        <v>177.16</v>
      </c>
      <c r="G26073" s="414">
        <f t="shared" si="814"/>
        <v>4.8430797019643261</v>
      </c>
      <c r="H26073" s="423">
        <f t="shared" si="815"/>
        <v>4.8430797019643261</v>
      </c>
    </row>
    <row r="26074" spans="1:8" ht="15" hidden="1" thickBot="1">
      <c r="A26074" s="409">
        <v>202212</v>
      </c>
      <c r="B26074" s="410" t="s">
        <v>2370</v>
      </c>
      <c r="C26074" s="410" t="s">
        <v>791</v>
      </c>
      <c r="D26074" s="411" t="s">
        <v>337</v>
      </c>
      <c r="E26074" s="412">
        <v>171564</v>
      </c>
      <c r="F26074" s="413">
        <v>177.16</v>
      </c>
      <c r="G26074" s="414">
        <f t="shared" si="814"/>
        <v>968.41273425152406</v>
      </c>
      <c r="H26074" s="423">
        <f t="shared" si="815"/>
        <v>4.8420636712576206</v>
      </c>
    </row>
    <row r="26075" spans="1:8" ht="15" hidden="1" thickBot="1">
      <c r="A26075" s="409">
        <v>202212</v>
      </c>
      <c r="B26075" s="410" t="s">
        <v>2371</v>
      </c>
      <c r="C26075" s="410" t="s">
        <v>791</v>
      </c>
      <c r="D26075" s="411" t="s">
        <v>339</v>
      </c>
      <c r="E26075" s="412">
        <v>858</v>
      </c>
      <c r="F26075" s="413">
        <v>177.16</v>
      </c>
      <c r="G26075" s="414">
        <f t="shared" si="814"/>
        <v>4.8430797019643261</v>
      </c>
      <c r="H26075" s="423">
        <f t="shared" si="815"/>
        <v>4.8430797019643261</v>
      </c>
    </row>
    <row r="26076" spans="1:8" ht="15" hidden="1" thickBot="1">
      <c r="A26076" s="409">
        <v>202212</v>
      </c>
      <c r="B26076" s="410" t="s">
        <v>2372</v>
      </c>
      <c r="C26076" s="410" t="s">
        <v>791</v>
      </c>
      <c r="D26076" s="411" t="s">
        <v>337</v>
      </c>
      <c r="E26076" s="412">
        <v>188203</v>
      </c>
      <c r="F26076" s="413">
        <v>177.16</v>
      </c>
      <c r="G26076" s="414">
        <f t="shared" si="814"/>
        <v>1062.333483856401</v>
      </c>
      <c r="H26076" s="423">
        <f t="shared" si="815"/>
        <v>5.3116674192820055</v>
      </c>
    </row>
    <row r="26077" spans="1:8" ht="15" hidden="1" thickBot="1">
      <c r="A26077" s="409">
        <v>202212</v>
      </c>
      <c r="B26077" s="410" t="s">
        <v>2373</v>
      </c>
      <c r="C26077" s="410" t="s">
        <v>791</v>
      </c>
      <c r="D26077" s="411" t="s">
        <v>339</v>
      </c>
      <c r="E26077" s="412">
        <v>941</v>
      </c>
      <c r="F26077" s="413">
        <v>177.16</v>
      </c>
      <c r="G26077" s="414">
        <f t="shared" si="814"/>
        <v>5.3115827500564459</v>
      </c>
      <c r="H26077" s="423">
        <f t="shared" si="815"/>
        <v>5.3115827500564459</v>
      </c>
    </row>
    <row r="26078" spans="1:8" ht="15" hidden="1" thickBot="1">
      <c r="A26078" s="409">
        <v>202212</v>
      </c>
      <c r="B26078" s="410" t="s">
        <v>2374</v>
      </c>
      <c r="C26078" s="410" t="s">
        <v>791</v>
      </c>
      <c r="D26078" s="411" t="s">
        <v>337</v>
      </c>
      <c r="E26078" s="412">
        <v>139598</v>
      </c>
      <c r="F26078" s="413">
        <v>177.16</v>
      </c>
      <c r="G26078" s="414">
        <f t="shared" si="814"/>
        <v>787.97696997064804</v>
      </c>
      <c r="H26078" s="423">
        <f t="shared" si="815"/>
        <v>3.9398848498532404</v>
      </c>
    </row>
    <row r="26079" spans="1:8" ht="15" hidden="1" thickBot="1">
      <c r="A26079" s="409">
        <v>202212</v>
      </c>
      <c r="B26079" s="410" t="s">
        <v>2375</v>
      </c>
      <c r="C26079" s="410" t="s">
        <v>791</v>
      </c>
      <c r="D26079" s="411" t="s">
        <v>339</v>
      </c>
      <c r="E26079" s="412">
        <v>698</v>
      </c>
      <c r="F26079" s="413">
        <v>177.16</v>
      </c>
      <c r="G26079" s="414">
        <f t="shared" si="814"/>
        <v>3.9399412960036124</v>
      </c>
      <c r="H26079" s="423">
        <f t="shared" si="815"/>
        <v>3.9399412960036124</v>
      </c>
    </row>
    <row r="26080" spans="1:8" ht="15" hidden="1" thickBot="1">
      <c r="A26080" s="409">
        <v>202212</v>
      </c>
      <c r="B26080" s="410" t="s">
        <v>2376</v>
      </c>
      <c r="C26080" s="410" t="s">
        <v>791</v>
      </c>
      <c r="D26080" s="411" t="s">
        <v>337</v>
      </c>
      <c r="E26080" s="412">
        <v>178273</v>
      </c>
      <c r="F26080" s="413">
        <v>177.16</v>
      </c>
      <c r="G26080" s="414">
        <f t="shared" si="814"/>
        <v>1006.2824565364642</v>
      </c>
      <c r="H26080" s="423">
        <f t="shared" si="815"/>
        <v>5.0314122826823215</v>
      </c>
    </row>
    <row r="26081" spans="1:8" ht="15" hidden="1" thickBot="1">
      <c r="A26081" s="409">
        <v>202212</v>
      </c>
      <c r="B26081" s="410" t="s">
        <v>2377</v>
      </c>
      <c r="C26081" s="410" t="s">
        <v>791</v>
      </c>
      <c r="D26081" s="411" t="s">
        <v>339</v>
      </c>
      <c r="E26081" s="412">
        <v>891</v>
      </c>
      <c r="F26081" s="413">
        <v>177.16</v>
      </c>
      <c r="G26081" s="414">
        <f t="shared" si="814"/>
        <v>5.0293519981937234</v>
      </c>
      <c r="H26081" s="423">
        <f t="shared" si="815"/>
        <v>5.0293519981937234</v>
      </c>
    </row>
    <row r="26082" spans="1:8" ht="15" hidden="1" thickBot="1">
      <c r="A26082" s="409">
        <v>202212</v>
      </c>
      <c r="B26082" s="410" t="s">
        <v>2378</v>
      </c>
      <c r="C26082" s="410" t="s">
        <v>791</v>
      </c>
      <c r="D26082" s="411" t="s">
        <v>337</v>
      </c>
      <c r="E26082" s="412">
        <v>175247</v>
      </c>
      <c r="F26082" s="413">
        <v>177.16</v>
      </c>
      <c r="G26082" s="414">
        <f t="shared" si="814"/>
        <v>989.20185143373226</v>
      </c>
      <c r="H26082" s="423">
        <f t="shared" si="815"/>
        <v>4.9460092571686616</v>
      </c>
    </row>
    <row r="26083" spans="1:8" ht="15" hidden="1" thickBot="1">
      <c r="A26083" s="409">
        <v>202212</v>
      </c>
      <c r="B26083" s="410" t="s">
        <v>2379</v>
      </c>
      <c r="C26083" s="410" t="s">
        <v>791</v>
      </c>
      <c r="D26083" s="411" t="s">
        <v>337</v>
      </c>
      <c r="E26083" s="412">
        <v>178273</v>
      </c>
      <c r="F26083" s="413">
        <v>177.16</v>
      </c>
      <c r="G26083" s="414">
        <f t="shared" si="814"/>
        <v>1006.2824565364642</v>
      </c>
      <c r="H26083" s="423">
        <f t="shared" si="815"/>
        <v>5.0314122826823215</v>
      </c>
    </row>
    <row r="26084" spans="1:8" ht="15" hidden="1" thickBot="1">
      <c r="A26084" s="409">
        <v>202212</v>
      </c>
      <c r="B26084" s="410" t="s">
        <v>2380</v>
      </c>
      <c r="C26084" s="410" t="s">
        <v>791</v>
      </c>
      <c r="D26084" s="411" t="s">
        <v>339</v>
      </c>
      <c r="E26084" s="412">
        <v>891</v>
      </c>
      <c r="F26084" s="413">
        <v>177.16</v>
      </c>
      <c r="G26084" s="414">
        <f t="shared" si="814"/>
        <v>5.0293519981937234</v>
      </c>
      <c r="H26084" s="423">
        <f t="shared" si="815"/>
        <v>5.0293519981937234</v>
      </c>
    </row>
    <row r="26085" spans="1:8" ht="15" hidden="1" thickBot="1">
      <c r="A26085" s="409">
        <v>202212</v>
      </c>
      <c r="B26085" s="410" t="s">
        <v>2381</v>
      </c>
      <c r="C26085" s="410" t="s">
        <v>791</v>
      </c>
      <c r="D26085" s="411" t="s">
        <v>337</v>
      </c>
      <c r="E26085" s="412">
        <v>178273</v>
      </c>
      <c r="F26085" s="413">
        <v>177.16</v>
      </c>
      <c r="G26085" s="414">
        <f t="shared" si="814"/>
        <v>1006.2824565364642</v>
      </c>
      <c r="H26085" s="423">
        <f t="shared" si="815"/>
        <v>5.0314122826823215</v>
      </c>
    </row>
    <row r="26086" spans="1:8" ht="15" hidden="1" thickBot="1">
      <c r="A26086" s="409">
        <v>202212</v>
      </c>
      <c r="B26086" s="410" t="s">
        <v>2382</v>
      </c>
      <c r="C26086" s="410" t="s">
        <v>791</v>
      </c>
      <c r="D26086" s="411" t="s">
        <v>339</v>
      </c>
      <c r="E26086" s="412">
        <v>891</v>
      </c>
      <c r="F26086" s="413">
        <v>177.16</v>
      </c>
      <c r="G26086" s="414">
        <f t="shared" si="814"/>
        <v>5.0293519981937234</v>
      </c>
      <c r="H26086" s="423">
        <f t="shared" si="815"/>
        <v>5.0293519981937234</v>
      </c>
    </row>
    <row r="26087" spans="1:8" ht="15" hidden="1" thickBot="1">
      <c r="A26087" s="409">
        <v>202212</v>
      </c>
      <c r="B26087" s="410" t="s">
        <v>2383</v>
      </c>
      <c r="C26087" s="410" t="s">
        <v>791</v>
      </c>
      <c r="D26087" s="411" t="s">
        <v>337</v>
      </c>
      <c r="E26087" s="412">
        <v>128923</v>
      </c>
      <c r="F26087" s="413">
        <v>177.16</v>
      </c>
      <c r="G26087" s="414">
        <f t="shared" si="814"/>
        <v>727.72070444795668</v>
      </c>
      <c r="H26087" s="423">
        <f t="shared" si="815"/>
        <v>3.6386035222397832</v>
      </c>
    </row>
    <row r="26088" spans="1:8" ht="15" hidden="1" thickBot="1">
      <c r="A26088" s="409">
        <v>202212</v>
      </c>
      <c r="B26088" s="410" t="s">
        <v>2384</v>
      </c>
      <c r="C26088" s="410" t="s">
        <v>791</v>
      </c>
      <c r="D26088" s="411" t="s">
        <v>337</v>
      </c>
      <c r="E26088" s="412">
        <v>178671</v>
      </c>
      <c r="F26088" s="413">
        <v>177.16</v>
      </c>
      <c r="G26088" s="414">
        <f t="shared" si="814"/>
        <v>1008.5290133212915</v>
      </c>
      <c r="H26088" s="423">
        <f t="shared" si="815"/>
        <v>5.0426450666064575</v>
      </c>
    </row>
    <row r="26089" spans="1:8" ht="15" hidden="1" thickBot="1">
      <c r="A26089" s="409">
        <v>202212</v>
      </c>
      <c r="B26089" s="410" t="s">
        <v>2385</v>
      </c>
      <c r="C26089" s="410" t="s">
        <v>791</v>
      </c>
      <c r="D26089" s="411" t="s">
        <v>339</v>
      </c>
      <c r="E26089" s="412">
        <v>893</v>
      </c>
      <c r="F26089" s="413">
        <v>177.16</v>
      </c>
      <c r="G26089" s="414">
        <f t="shared" si="814"/>
        <v>5.0406412282682318</v>
      </c>
      <c r="H26089" s="423">
        <f t="shared" si="815"/>
        <v>5.0406412282682318</v>
      </c>
    </row>
    <row r="26090" spans="1:8" ht="15" hidden="1" thickBot="1">
      <c r="A26090" s="409">
        <v>202212</v>
      </c>
      <c r="B26090" s="410" t="s">
        <v>2386</v>
      </c>
      <c r="C26090" s="410" t="s">
        <v>791</v>
      </c>
      <c r="D26090" s="411" t="s">
        <v>337</v>
      </c>
      <c r="E26090" s="412">
        <v>161154</v>
      </c>
      <c r="F26090" s="413">
        <v>177.16</v>
      </c>
      <c r="G26090" s="414">
        <f t="shared" si="814"/>
        <v>909.65229171370515</v>
      </c>
      <c r="H26090" s="423">
        <f t="shared" si="815"/>
        <v>4.5482614585685255</v>
      </c>
    </row>
    <row r="26091" spans="1:8" ht="15" hidden="1" thickBot="1">
      <c r="A26091" s="409">
        <v>202212</v>
      </c>
      <c r="B26091" s="410" t="s">
        <v>2387</v>
      </c>
      <c r="C26091" s="410" t="s">
        <v>2661</v>
      </c>
      <c r="D26091" s="411" t="s">
        <v>339</v>
      </c>
      <c r="E26091" s="412">
        <v>806</v>
      </c>
      <c r="F26091" s="413">
        <v>177.16</v>
      </c>
      <c r="G26091" s="414">
        <f t="shared" si="814"/>
        <v>4.5495597200270943</v>
      </c>
      <c r="H26091" s="423">
        <f t="shared" si="815"/>
        <v>4.5495597200270943</v>
      </c>
    </row>
    <row r="26092" spans="1:8" ht="15" hidden="1" thickBot="1">
      <c r="A26092" s="409">
        <v>202212</v>
      </c>
      <c r="B26092" s="410" t="s">
        <v>2388</v>
      </c>
      <c r="C26092" s="410" t="s">
        <v>791</v>
      </c>
      <c r="D26092" s="411" t="s">
        <v>337</v>
      </c>
      <c r="E26092" s="412">
        <v>161154</v>
      </c>
      <c r="F26092" s="413">
        <v>177.16</v>
      </c>
      <c r="G26092" s="414">
        <f t="shared" si="814"/>
        <v>909.65229171370515</v>
      </c>
      <c r="H26092" s="423">
        <f t="shared" si="815"/>
        <v>4.5482614585685255</v>
      </c>
    </row>
    <row r="26093" spans="1:8" ht="15" hidden="1" thickBot="1">
      <c r="A26093" s="409">
        <v>202212</v>
      </c>
      <c r="B26093" s="410" t="s">
        <v>2389</v>
      </c>
      <c r="C26093" s="410" t="s">
        <v>791</v>
      </c>
      <c r="D26093" s="411" t="s">
        <v>339</v>
      </c>
      <c r="E26093" s="412">
        <v>806</v>
      </c>
      <c r="F26093" s="413">
        <v>177.16</v>
      </c>
      <c r="G26093" s="414">
        <f t="shared" si="814"/>
        <v>4.5495597200270943</v>
      </c>
      <c r="H26093" s="423">
        <f t="shared" si="815"/>
        <v>4.5495597200270943</v>
      </c>
    </row>
    <row r="26094" spans="1:8" ht="15" hidden="1" thickBot="1">
      <c r="A26094" s="409">
        <v>202212</v>
      </c>
      <c r="B26094" s="410" t="s">
        <v>2390</v>
      </c>
      <c r="C26094" s="410" t="s">
        <v>791</v>
      </c>
      <c r="D26094" s="411" t="s">
        <v>337</v>
      </c>
      <c r="E26094" s="412">
        <v>85379</v>
      </c>
      <c r="F26094" s="413">
        <v>177.16</v>
      </c>
      <c r="G26094" s="414">
        <f t="shared" si="814"/>
        <v>481.93158726574848</v>
      </c>
      <c r="H26094" s="423">
        <f t="shared" si="815"/>
        <v>2.4096579363287423</v>
      </c>
    </row>
    <row r="26095" spans="1:8" ht="15" hidden="1" thickBot="1">
      <c r="A26095" s="409">
        <v>202212</v>
      </c>
      <c r="B26095" s="410" t="s">
        <v>2391</v>
      </c>
      <c r="C26095" s="410" t="s">
        <v>791</v>
      </c>
      <c r="D26095" s="411" t="s">
        <v>339</v>
      </c>
      <c r="E26095" s="412">
        <v>427</v>
      </c>
      <c r="F26095" s="413">
        <v>177.16</v>
      </c>
      <c r="G26095" s="414">
        <f t="shared" si="814"/>
        <v>2.4102506209076542</v>
      </c>
      <c r="H26095" s="423">
        <f t="shared" si="815"/>
        <v>2.4102506209076542</v>
      </c>
    </row>
    <row r="26096" spans="1:8" ht="15" hidden="1" thickBot="1">
      <c r="A26096" s="409">
        <v>202212</v>
      </c>
      <c r="B26096" s="410" t="s">
        <v>2392</v>
      </c>
      <c r="C26096" s="410" t="s">
        <v>791</v>
      </c>
      <c r="D26096" s="411" t="s">
        <v>337</v>
      </c>
      <c r="E26096" s="412">
        <v>120771</v>
      </c>
      <c r="F26096" s="413">
        <v>177.16</v>
      </c>
      <c r="G26096" s="414">
        <f t="shared" si="814"/>
        <v>681.70580266425827</v>
      </c>
      <c r="H26096" s="423">
        <f t="shared" si="815"/>
        <v>3.4085290133212913</v>
      </c>
    </row>
    <row r="26097" spans="1:8" ht="15" hidden="1" thickBot="1">
      <c r="A26097" s="409">
        <v>202212</v>
      </c>
      <c r="B26097" s="410" t="s">
        <v>2393</v>
      </c>
      <c r="C26097" s="410" t="s">
        <v>791</v>
      </c>
      <c r="D26097" s="411" t="s">
        <v>337</v>
      </c>
      <c r="E26097" s="412">
        <v>162905</v>
      </c>
      <c r="F26097" s="413">
        <v>177.16</v>
      </c>
      <c r="G26097" s="414">
        <f t="shared" si="814"/>
        <v>919.53601264393774</v>
      </c>
      <c r="H26097" s="423">
        <f t="shared" si="815"/>
        <v>4.5976800632196886</v>
      </c>
    </row>
    <row r="26098" spans="1:8" ht="15" hidden="1" thickBot="1">
      <c r="A26098" s="409">
        <v>202212</v>
      </c>
      <c r="B26098" s="410" t="s">
        <v>2394</v>
      </c>
      <c r="C26098" s="410" t="s">
        <v>791</v>
      </c>
      <c r="D26098" s="411" t="s">
        <v>339</v>
      </c>
      <c r="E26098" s="412">
        <v>815</v>
      </c>
      <c r="F26098" s="413">
        <v>177.16</v>
      </c>
      <c r="G26098" s="414">
        <f t="shared" si="814"/>
        <v>4.600361255362384</v>
      </c>
      <c r="H26098" s="423">
        <f t="shared" si="815"/>
        <v>4.600361255362384</v>
      </c>
    </row>
    <row r="26099" spans="1:8" ht="15" hidden="1" thickBot="1">
      <c r="A26099" s="409">
        <v>202212</v>
      </c>
      <c r="B26099" s="410" t="s">
        <v>2395</v>
      </c>
      <c r="C26099" s="410" t="s">
        <v>791</v>
      </c>
      <c r="D26099" s="411" t="s">
        <v>337</v>
      </c>
      <c r="E26099" s="412">
        <v>173057</v>
      </c>
      <c r="F26099" s="413">
        <v>177.16</v>
      </c>
      <c r="G26099" s="414">
        <f t="shared" si="814"/>
        <v>976.84014450214499</v>
      </c>
      <c r="H26099" s="423">
        <f t="shared" si="815"/>
        <v>4.8842007225107249</v>
      </c>
    </row>
    <row r="26100" spans="1:8" ht="15" hidden="1" thickBot="1">
      <c r="A26100" s="409">
        <v>202212</v>
      </c>
      <c r="B26100" s="410" t="s">
        <v>2396</v>
      </c>
      <c r="C26100" s="410" t="s">
        <v>791</v>
      </c>
      <c r="D26100" s="411" t="s">
        <v>339</v>
      </c>
      <c r="E26100" s="412">
        <v>865</v>
      </c>
      <c r="F26100" s="413">
        <v>177.16</v>
      </c>
      <c r="G26100" s="414">
        <f t="shared" si="814"/>
        <v>4.8825920072251074</v>
      </c>
      <c r="H26100" s="423">
        <f t="shared" si="815"/>
        <v>4.8825920072251074</v>
      </c>
    </row>
    <row r="26101" spans="1:8" ht="15" hidden="1" thickBot="1">
      <c r="A26101" s="409">
        <v>202212</v>
      </c>
      <c r="B26101" s="410" t="s">
        <v>2397</v>
      </c>
      <c r="C26101" s="410" t="s">
        <v>791</v>
      </c>
      <c r="D26101" s="411" t="s">
        <v>337</v>
      </c>
      <c r="E26101" s="412">
        <v>82938</v>
      </c>
      <c r="F26101" s="413">
        <v>177.16</v>
      </c>
      <c r="G26101" s="414">
        <f t="shared" si="814"/>
        <v>468.15308195981032</v>
      </c>
      <c r="H26101" s="423">
        <f t="shared" si="815"/>
        <v>2.3407654097990518</v>
      </c>
    </row>
    <row r="26102" spans="1:8" ht="15" hidden="1" thickBot="1">
      <c r="A26102" s="409">
        <v>202212</v>
      </c>
      <c r="B26102" s="410" t="s">
        <v>2398</v>
      </c>
      <c r="C26102" s="410" t="s">
        <v>791</v>
      </c>
      <c r="D26102" s="411" t="s">
        <v>339</v>
      </c>
      <c r="E26102" s="412">
        <v>415</v>
      </c>
      <c r="F26102" s="413">
        <v>177.16</v>
      </c>
      <c r="G26102" s="414">
        <f t="shared" si="814"/>
        <v>2.3425152404606004</v>
      </c>
      <c r="H26102" s="423">
        <f t="shared" si="815"/>
        <v>2.3425152404606004</v>
      </c>
    </row>
    <row r="26103" spans="1:8" ht="15" hidden="1" thickBot="1">
      <c r="A26103" s="409">
        <v>202212</v>
      </c>
      <c r="B26103" s="410" t="s">
        <v>2399</v>
      </c>
      <c r="C26103" s="410" t="s">
        <v>791</v>
      </c>
      <c r="D26103" s="411" t="s">
        <v>337</v>
      </c>
      <c r="E26103" s="412">
        <v>133834</v>
      </c>
      <c r="F26103" s="413">
        <v>177.16</v>
      </c>
      <c r="G26103" s="414">
        <f t="shared" si="814"/>
        <v>755.44140889591336</v>
      </c>
      <c r="H26103" s="423">
        <f t="shared" si="815"/>
        <v>3.7772070444795669</v>
      </c>
    </row>
    <row r="26104" spans="1:8" ht="15" hidden="1" thickBot="1">
      <c r="A26104" s="409">
        <v>202212</v>
      </c>
      <c r="B26104" s="410" t="s">
        <v>2400</v>
      </c>
      <c r="C26104" s="410" t="s">
        <v>791</v>
      </c>
      <c r="D26104" s="411" t="s">
        <v>339</v>
      </c>
      <c r="E26104" s="412">
        <v>669</v>
      </c>
      <c r="F26104" s="413">
        <v>177.16</v>
      </c>
      <c r="G26104" s="414">
        <f t="shared" si="814"/>
        <v>3.7762474599232334</v>
      </c>
      <c r="H26104" s="423">
        <f t="shared" si="815"/>
        <v>3.7762474599232334</v>
      </c>
    </row>
    <row r="26105" spans="1:8" ht="15" hidden="1" thickBot="1">
      <c r="A26105" s="409">
        <v>202212</v>
      </c>
      <c r="B26105" s="410" t="s">
        <v>2401</v>
      </c>
      <c r="C26105" s="410" t="s">
        <v>791</v>
      </c>
      <c r="D26105" s="411" t="s">
        <v>337</v>
      </c>
      <c r="E26105" s="412">
        <v>194608</v>
      </c>
      <c r="F26105" s="413">
        <v>177.16</v>
      </c>
      <c r="G26105" s="414">
        <f t="shared" si="814"/>
        <v>1098.4872431700157</v>
      </c>
      <c r="H26105" s="423">
        <f t="shared" si="815"/>
        <v>5.4924362158500788</v>
      </c>
    </row>
    <row r="26106" spans="1:8" ht="15" hidden="1" thickBot="1">
      <c r="A26106" s="409">
        <v>202212</v>
      </c>
      <c r="B26106" s="410" t="s">
        <v>2402</v>
      </c>
      <c r="C26106" s="410" t="s">
        <v>791</v>
      </c>
      <c r="D26106" s="411" t="s">
        <v>339</v>
      </c>
      <c r="E26106" s="412">
        <v>973</v>
      </c>
      <c r="F26106" s="413">
        <v>177.16</v>
      </c>
      <c r="G26106" s="414">
        <f t="shared" si="814"/>
        <v>5.4922104312485889</v>
      </c>
      <c r="H26106" s="423">
        <f t="shared" si="815"/>
        <v>5.4922104312485889</v>
      </c>
    </row>
    <row r="26107" spans="1:8" ht="15" hidden="1" thickBot="1">
      <c r="A26107" s="409">
        <v>202212</v>
      </c>
      <c r="B26107" s="410" t="s">
        <v>2403</v>
      </c>
      <c r="C26107" s="410" t="s">
        <v>791</v>
      </c>
      <c r="D26107" s="411" t="s">
        <v>337</v>
      </c>
      <c r="E26107" s="412">
        <v>148243</v>
      </c>
      <c r="F26107" s="413">
        <v>177.16</v>
      </c>
      <c r="G26107" s="414">
        <f t="shared" si="814"/>
        <v>836.77466696771285</v>
      </c>
      <c r="H26107" s="423">
        <f t="shared" si="815"/>
        <v>4.1838733348385642</v>
      </c>
    </row>
    <row r="26108" spans="1:8" ht="15" hidden="1" thickBot="1">
      <c r="A26108" s="409">
        <v>202212</v>
      </c>
      <c r="B26108" s="410" t="s">
        <v>2404</v>
      </c>
      <c r="C26108" s="410" t="s">
        <v>791</v>
      </c>
      <c r="D26108" s="411" t="s">
        <v>339</v>
      </c>
      <c r="E26108" s="412">
        <v>741</v>
      </c>
      <c r="F26108" s="413">
        <v>177.16</v>
      </c>
      <c r="G26108" s="414">
        <f t="shared" si="814"/>
        <v>4.1826597426055541</v>
      </c>
      <c r="H26108" s="423">
        <f t="shared" si="815"/>
        <v>4.1826597426055541</v>
      </c>
    </row>
    <row r="26109" spans="1:8" ht="15" hidden="1" thickBot="1">
      <c r="A26109" s="409">
        <v>202212</v>
      </c>
      <c r="B26109" s="410" t="s">
        <v>2806</v>
      </c>
      <c r="C26109" s="410" t="s">
        <v>2807</v>
      </c>
      <c r="D26109" s="411" t="s">
        <v>337</v>
      </c>
      <c r="E26109" s="412">
        <v>117362</v>
      </c>
      <c r="F26109" s="413">
        <v>177.16</v>
      </c>
      <c r="G26109" s="414">
        <f t="shared" si="814"/>
        <v>662.46331000225791</v>
      </c>
      <c r="H26109" s="423">
        <f t="shared" si="815"/>
        <v>3.3123165500112894</v>
      </c>
    </row>
    <row r="26110" spans="1:8" ht="15" hidden="1" thickBot="1">
      <c r="A26110" s="409">
        <v>202212</v>
      </c>
      <c r="B26110" s="410" t="s">
        <v>2808</v>
      </c>
      <c r="C26110" s="410" t="s">
        <v>2809</v>
      </c>
      <c r="D26110" s="411" t="s">
        <v>339</v>
      </c>
      <c r="E26110" s="412">
        <v>587</v>
      </c>
      <c r="F26110" s="413">
        <v>177.16</v>
      </c>
      <c r="G26110" s="414">
        <f t="shared" si="814"/>
        <v>3.3133890268683674</v>
      </c>
      <c r="H26110" s="423">
        <f t="shared" si="815"/>
        <v>3.3133890268683674</v>
      </c>
    </row>
    <row r="26111" spans="1:8" ht="15" hidden="1" thickBot="1">
      <c r="A26111" s="409">
        <v>202212</v>
      </c>
      <c r="B26111" s="410" t="s">
        <v>2405</v>
      </c>
      <c r="C26111" s="410" t="s">
        <v>791</v>
      </c>
      <c r="D26111" s="411" t="s">
        <v>337</v>
      </c>
      <c r="E26111" s="412">
        <v>137486</v>
      </c>
      <c r="F26111" s="413">
        <v>177.16</v>
      </c>
      <c r="G26111" s="414">
        <f t="shared" si="814"/>
        <v>776.05554301196662</v>
      </c>
      <c r="H26111" s="423">
        <f t="shared" si="815"/>
        <v>3.8802777150598331</v>
      </c>
    </row>
    <row r="26112" spans="1:8" ht="15" hidden="1" thickBot="1">
      <c r="A26112" s="409">
        <v>202212</v>
      </c>
      <c r="B26112" s="410" t="s">
        <v>2406</v>
      </c>
      <c r="C26112" s="410" t="s">
        <v>791</v>
      </c>
      <c r="D26112" s="411" t="s">
        <v>339</v>
      </c>
      <c r="E26112" s="412">
        <v>687</v>
      </c>
      <c r="F26112" s="413">
        <v>177.16</v>
      </c>
      <c r="G26112" s="414">
        <f t="shared" si="814"/>
        <v>3.8778505305938138</v>
      </c>
      <c r="H26112" s="423">
        <f t="shared" si="815"/>
        <v>3.8778505305938138</v>
      </c>
    </row>
    <row r="26113" spans="1:8" ht="15" hidden="1" thickBot="1">
      <c r="A26113" s="409">
        <v>202212</v>
      </c>
      <c r="B26113" s="410" t="s">
        <v>2407</v>
      </c>
      <c r="C26113" s="410" t="s">
        <v>791</v>
      </c>
      <c r="D26113" s="411" t="s">
        <v>337</v>
      </c>
      <c r="E26113" s="412">
        <v>194608</v>
      </c>
      <c r="F26113" s="413">
        <v>177.16</v>
      </c>
      <c r="G26113" s="414">
        <f t="shared" si="814"/>
        <v>1098.4872431700157</v>
      </c>
      <c r="H26113" s="423">
        <f t="shared" si="815"/>
        <v>5.4924362158500788</v>
      </c>
    </row>
    <row r="26114" spans="1:8" ht="15" hidden="1" thickBot="1">
      <c r="A26114" s="409">
        <v>202212</v>
      </c>
      <c r="B26114" s="410" t="s">
        <v>2408</v>
      </c>
      <c r="C26114" s="410" t="s">
        <v>791</v>
      </c>
      <c r="D26114" s="411" t="s">
        <v>339</v>
      </c>
      <c r="E26114" s="412">
        <v>973</v>
      </c>
      <c r="F26114" s="413">
        <v>177.16</v>
      </c>
      <c r="G26114" s="414">
        <f t="shared" ref="G26114:G26177" si="816">+E26114/F26114</f>
        <v>5.4922104312485889</v>
      </c>
      <c r="H26114" s="423">
        <f t="shared" ref="H26114:H26177" si="817">IF(D26114="TB",G26114/200,IF(D26114="LT",G26114,"VER"))</f>
        <v>5.4922104312485889</v>
      </c>
    </row>
    <row r="26115" spans="1:8" ht="15" hidden="1" thickBot="1">
      <c r="A26115" s="409">
        <v>202212</v>
      </c>
      <c r="B26115" s="410" t="s">
        <v>2409</v>
      </c>
      <c r="C26115" s="410" t="s">
        <v>791</v>
      </c>
      <c r="D26115" s="411" t="s">
        <v>337</v>
      </c>
      <c r="E26115" s="412">
        <v>122699</v>
      </c>
      <c r="F26115" s="413">
        <v>177.16</v>
      </c>
      <c r="G26115" s="414">
        <f t="shared" si="816"/>
        <v>692.58862045608487</v>
      </c>
      <c r="H26115" s="423">
        <f t="shared" si="817"/>
        <v>3.4629431022804242</v>
      </c>
    </row>
    <row r="26116" spans="1:8" ht="15" hidden="1" thickBot="1">
      <c r="A26116" s="409">
        <v>202212</v>
      </c>
      <c r="B26116" s="410" t="s">
        <v>2410</v>
      </c>
      <c r="C26116" s="410" t="s">
        <v>791</v>
      </c>
      <c r="D26116" s="411" t="s">
        <v>337</v>
      </c>
      <c r="E26116" s="412">
        <v>143413</v>
      </c>
      <c r="F26116" s="413">
        <v>177.16</v>
      </c>
      <c r="G26116" s="414">
        <f t="shared" si="816"/>
        <v>809.5111763377738</v>
      </c>
      <c r="H26116" s="423">
        <f t="shared" si="817"/>
        <v>4.0475558816888686</v>
      </c>
    </row>
    <row r="26117" spans="1:8" ht="15" hidden="1" thickBot="1">
      <c r="A26117" s="409">
        <v>202212</v>
      </c>
      <c r="B26117" s="410" t="s">
        <v>2411</v>
      </c>
      <c r="C26117" s="410" t="s">
        <v>791</v>
      </c>
      <c r="D26117" s="411" t="s">
        <v>337</v>
      </c>
      <c r="E26117" s="412">
        <v>95520</v>
      </c>
      <c r="F26117" s="413">
        <v>177.16</v>
      </c>
      <c r="G26117" s="414">
        <f t="shared" si="816"/>
        <v>539.17362835854601</v>
      </c>
      <c r="H26117" s="423">
        <f t="shared" si="817"/>
        <v>2.6958681417927299</v>
      </c>
    </row>
    <row r="26118" spans="1:8" ht="15" hidden="1" thickBot="1">
      <c r="A26118" s="409">
        <v>202212</v>
      </c>
      <c r="B26118" s="410" t="s">
        <v>2412</v>
      </c>
      <c r="C26118" s="410" t="s">
        <v>791</v>
      </c>
      <c r="D26118" s="411" t="s">
        <v>339</v>
      </c>
      <c r="E26118" s="412">
        <v>478</v>
      </c>
      <c r="F26118" s="413">
        <v>177.16</v>
      </c>
      <c r="G26118" s="414">
        <f t="shared" si="816"/>
        <v>2.6981259878076314</v>
      </c>
      <c r="H26118" s="423">
        <f t="shared" si="817"/>
        <v>2.6981259878076314</v>
      </c>
    </row>
    <row r="26119" spans="1:8" ht="15" hidden="1" thickBot="1">
      <c r="A26119" s="409">
        <v>202212</v>
      </c>
      <c r="B26119" s="410" t="s">
        <v>2413</v>
      </c>
      <c r="C26119" s="410" t="s">
        <v>791</v>
      </c>
      <c r="D26119" s="411" t="s">
        <v>337</v>
      </c>
      <c r="E26119" s="412">
        <v>119673</v>
      </c>
      <c r="F26119" s="413">
        <v>177.16</v>
      </c>
      <c r="G26119" s="414">
        <f t="shared" si="816"/>
        <v>675.5080153533529</v>
      </c>
      <c r="H26119" s="423">
        <f t="shared" si="817"/>
        <v>3.3775400767667647</v>
      </c>
    </row>
    <row r="26120" spans="1:8" ht="15" hidden="1" thickBot="1">
      <c r="A26120" s="409">
        <v>202212</v>
      </c>
      <c r="B26120" s="410" t="s">
        <v>2414</v>
      </c>
      <c r="C26120" s="410" t="s">
        <v>791</v>
      </c>
      <c r="D26120" s="411" t="s">
        <v>337</v>
      </c>
      <c r="E26120" s="412">
        <v>137279</v>
      </c>
      <c r="F26120" s="413">
        <v>177.16</v>
      </c>
      <c r="G26120" s="414">
        <f t="shared" si="816"/>
        <v>774.8871076992549</v>
      </c>
      <c r="H26120" s="423">
        <f t="shared" si="817"/>
        <v>3.8744355384962743</v>
      </c>
    </row>
    <row r="26121" spans="1:8" ht="15" hidden="1" thickBot="1">
      <c r="A26121" s="409">
        <v>202212</v>
      </c>
      <c r="B26121" s="410" t="s">
        <v>2415</v>
      </c>
      <c r="C26121" s="410" t="s">
        <v>791</v>
      </c>
      <c r="D26121" s="411" t="s">
        <v>337</v>
      </c>
      <c r="E26121" s="412">
        <v>180068</v>
      </c>
      <c r="F26121" s="413">
        <v>177.16</v>
      </c>
      <c r="G26121" s="414">
        <f t="shared" si="816"/>
        <v>1016.414540528336</v>
      </c>
      <c r="H26121" s="423">
        <f t="shared" si="817"/>
        <v>5.0820727026416801</v>
      </c>
    </row>
    <row r="26122" spans="1:8" ht="15" hidden="1" thickBot="1">
      <c r="A26122" s="409">
        <v>202212</v>
      </c>
      <c r="B26122" s="410" t="s">
        <v>2416</v>
      </c>
      <c r="C26122" s="410" t="s">
        <v>2417</v>
      </c>
      <c r="D26122" s="411" t="s">
        <v>381</v>
      </c>
      <c r="E26122" s="412">
        <v>3570</v>
      </c>
      <c r="F26122" s="413">
        <v>177.16</v>
      </c>
      <c r="G26122" s="414">
        <f t="shared" si="816"/>
        <v>20.151275682998421</v>
      </c>
      <c r="H26122" s="423" t="str">
        <f t="shared" si="817"/>
        <v>VER</v>
      </c>
    </row>
    <row r="26123" spans="1:8" ht="15" hidden="1" thickBot="1">
      <c r="A26123" s="409">
        <v>202212</v>
      </c>
      <c r="B26123" s="410" t="s">
        <v>2418</v>
      </c>
      <c r="C26123" s="410" t="s">
        <v>2417</v>
      </c>
      <c r="D26123" s="411" t="s">
        <v>337</v>
      </c>
      <c r="E26123" s="412">
        <v>32437</v>
      </c>
      <c r="F26123" s="413">
        <v>177.16</v>
      </c>
      <c r="G26123" s="414">
        <f t="shared" si="816"/>
        <v>183.09437796342289</v>
      </c>
      <c r="H26123" s="423">
        <f t="shared" si="817"/>
        <v>0.91547188981711447</v>
      </c>
    </row>
    <row r="26124" spans="1:8" ht="15" hidden="1" thickBot="1">
      <c r="A26124" s="409">
        <v>202212</v>
      </c>
      <c r="B26124" s="410" t="s">
        <v>2419</v>
      </c>
      <c r="C26124" s="410" t="s">
        <v>2420</v>
      </c>
      <c r="D26124" s="411" t="s">
        <v>337</v>
      </c>
      <c r="E26124" s="412">
        <v>35033</v>
      </c>
      <c r="F26124" s="413">
        <v>177.16</v>
      </c>
      <c r="G26124" s="414">
        <f t="shared" si="816"/>
        <v>197.74779860013547</v>
      </c>
      <c r="H26124" s="423">
        <f t="shared" si="817"/>
        <v>0.98873899300067736</v>
      </c>
    </row>
    <row r="26125" spans="1:8" ht="15" hidden="1" thickBot="1">
      <c r="A26125" s="409">
        <v>202212</v>
      </c>
      <c r="B26125" s="410" t="s">
        <v>2421</v>
      </c>
      <c r="C26125" s="410" t="s">
        <v>2420</v>
      </c>
      <c r="D26125" s="411" t="s">
        <v>339</v>
      </c>
      <c r="E26125" s="412">
        <v>175</v>
      </c>
      <c r="F26125" s="413">
        <v>177.16</v>
      </c>
      <c r="G26125" s="414">
        <f t="shared" si="816"/>
        <v>0.98780763151953044</v>
      </c>
      <c r="H26125" s="423">
        <f t="shared" si="817"/>
        <v>0.98780763151953044</v>
      </c>
    </row>
    <row r="26126" spans="1:8" ht="15" hidden="1" thickBot="1">
      <c r="A26126" s="409">
        <v>202212</v>
      </c>
      <c r="B26126" s="410" t="s">
        <v>2422</v>
      </c>
      <c r="C26126" s="410" t="s">
        <v>2417</v>
      </c>
      <c r="D26126" s="411" t="s">
        <v>337</v>
      </c>
      <c r="E26126" s="412">
        <v>73990</v>
      </c>
      <c r="F26126" s="413">
        <v>177.16</v>
      </c>
      <c r="G26126" s="414">
        <f t="shared" si="816"/>
        <v>417.64506660645742</v>
      </c>
      <c r="H26126" s="423">
        <f t="shared" si="817"/>
        <v>2.0882253330322871</v>
      </c>
    </row>
    <row r="26127" spans="1:8" ht="15" hidden="1" thickBot="1">
      <c r="A26127" s="409">
        <v>202212</v>
      </c>
      <c r="B26127" s="410" t="s">
        <v>2423</v>
      </c>
      <c r="C26127" s="410" t="s">
        <v>2417</v>
      </c>
      <c r="D26127" s="411" t="s">
        <v>339</v>
      </c>
      <c r="E26127" s="412">
        <v>370</v>
      </c>
      <c r="F26127" s="413">
        <v>177.16</v>
      </c>
      <c r="G26127" s="414">
        <f t="shared" si="816"/>
        <v>2.0885075637841499</v>
      </c>
      <c r="H26127" s="423">
        <f t="shared" si="817"/>
        <v>2.0885075637841499</v>
      </c>
    </row>
    <row r="26128" spans="1:8" ht="15" hidden="1" thickBot="1">
      <c r="A26128" s="409">
        <v>202212</v>
      </c>
      <c r="B26128" s="410" t="s">
        <v>2424</v>
      </c>
      <c r="C26128" s="410" t="s">
        <v>2417</v>
      </c>
      <c r="D26128" s="411" t="s">
        <v>337</v>
      </c>
      <c r="E26128" s="412">
        <v>33186</v>
      </c>
      <c r="F26128" s="413">
        <v>177.16</v>
      </c>
      <c r="G26128" s="414">
        <f t="shared" si="816"/>
        <v>187.32219462632648</v>
      </c>
      <c r="H26128" s="423">
        <f t="shared" si="817"/>
        <v>0.93661097313163244</v>
      </c>
    </row>
    <row r="26129" spans="1:8" ht="15" hidden="1" thickBot="1">
      <c r="A26129" s="409">
        <v>202212</v>
      </c>
      <c r="B26129" s="410" t="s">
        <v>2425</v>
      </c>
      <c r="C26129" s="410" t="s">
        <v>2417</v>
      </c>
      <c r="D26129" s="411" t="s">
        <v>339</v>
      </c>
      <c r="E26129" s="412">
        <v>166</v>
      </c>
      <c r="F26129" s="413">
        <v>177.16</v>
      </c>
      <c r="G26129" s="414">
        <f t="shared" si="816"/>
        <v>0.93700609618424024</v>
      </c>
      <c r="H26129" s="423">
        <f t="shared" si="817"/>
        <v>0.93700609618424024</v>
      </c>
    </row>
    <row r="26130" spans="1:8" ht="15" hidden="1" thickBot="1">
      <c r="A26130" s="409">
        <v>202212</v>
      </c>
      <c r="B26130" s="410" t="s">
        <v>2426</v>
      </c>
      <c r="C26130" s="410" t="s">
        <v>2417</v>
      </c>
      <c r="D26130" s="411" t="s">
        <v>337</v>
      </c>
      <c r="E26130" s="412">
        <v>33691</v>
      </c>
      <c r="F26130" s="413">
        <v>177.16</v>
      </c>
      <c r="G26130" s="414">
        <f t="shared" si="816"/>
        <v>190.17272522013999</v>
      </c>
      <c r="H26130" s="423">
        <f t="shared" si="817"/>
        <v>0.95086362610069997</v>
      </c>
    </row>
    <row r="26131" spans="1:8" ht="15" hidden="1" thickBot="1">
      <c r="A26131" s="409">
        <v>202212</v>
      </c>
      <c r="B26131" s="410" t="s">
        <v>2427</v>
      </c>
      <c r="C26131" s="410" t="s">
        <v>2417</v>
      </c>
      <c r="D26131" s="411" t="s">
        <v>337</v>
      </c>
      <c r="E26131" s="412">
        <v>33691</v>
      </c>
      <c r="F26131" s="413">
        <v>177.16</v>
      </c>
      <c r="G26131" s="414">
        <f t="shared" si="816"/>
        <v>190.17272522013999</v>
      </c>
      <c r="H26131" s="423">
        <f t="shared" si="817"/>
        <v>0.95086362610069997</v>
      </c>
    </row>
    <row r="26132" spans="1:8" ht="15" hidden="1" thickBot="1">
      <c r="A26132" s="409">
        <v>202212</v>
      </c>
      <c r="B26132" s="410" t="s">
        <v>2428</v>
      </c>
      <c r="C26132" s="410" t="s">
        <v>2762</v>
      </c>
      <c r="D26132" s="411" t="s">
        <v>339</v>
      </c>
      <c r="E26132" s="412">
        <v>168</v>
      </c>
      <c r="F26132" s="413">
        <v>177.16</v>
      </c>
      <c r="G26132" s="414">
        <f t="shared" si="816"/>
        <v>0.94829532625874913</v>
      </c>
      <c r="H26132" s="423">
        <f t="shared" si="817"/>
        <v>0.94829532625874913</v>
      </c>
    </row>
    <row r="26133" spans="1:8" ht="15" hidden="1" thickBot="1">
      <c r="A26133" s="409">
        <v>202212</v>
      </c>
      <c r="B26133" s="410" t="s">
        <v>2429</v>
      </c>
      <c r="C26133" s="410" t="s">
        <v>2417</v>
      </c>
      <c r="D26133" s="411" t="s">
        <v>337</v>
      </c>
      <c r="E26133" s="412">
        <v>86491</v>
      </c>
      <c r="F26133" s="413">
        <v>177.16</v>
      </c>
      <c r="G26133" s="414">
        <f t="shared" si="816"/>
        <v>488.20839918717542</v>
      </c>
      <c r="H26133" s="423">
        <f t="shared" si="817"/>
        <v>2.4410419959358771</v>
      </c>
    </row>
    <row r="26134" spans="1:8" ht="15" hidden="1" thickBot="1">
      <c r="A26134" s="409">
        <v>202212</v>
      </c>
      <c r="B26134" s="410" t="s">
        <v>2430</v>
      </c>
      <c r="C26134" s="410" t="s">
        <v>2417</v>
      </c>
      <c r="D26134" s="411" t="s">
        <v>339</v>
      </c>
      <c r="E26134" s="412">
        <v>432</v>
      </c>
      <c r="F26134" s="413">
        <v>177.16</v>
      </c>
      <c r="G26134" s="414">
        <f t="shared" si="816"/>
        <v>2.4384736960939266</v>
      </c>
      <c r="H26134" s="423">
        <f t="shared" si="817"/>
        <v>2.4384736960939266</v>
      </c>
    </row>
    <row r="26135" spans="1:8" ht="15" hidden="1" thickBot="1">
      <c r="A26135" s="409">
        <v>202212</v>
      </c>
      <c r="B26135" s="410" t="s">
        <v>2431</v>
      </c>
      <c r="C26135" s="410" t="s">
        <v>2417</v>
      </c>
      <c r="D26135" s="411" t="s">
        <v>337</v>
      </c>
      <c r="E26135" s="412">
        <v>98110</v>
      </c>
      <c r="F26135" s="413">
        <v>177.16</v>
      </c>
      <c r="G26135" s="414">
        <f t="shared" si="816"/>
        <v>553.79318130503498</v>
      </c>
      <c r="H26135" s="423">
        <f t="shared" si="817"/>
        <v>2.768965906525175</v>
      </c>
    </row>
    <row r="26136" spans="1:8" ht="15" hidden="1" thickBot="1">
      <c r="A26136" s="409">
        <v>202212</v>
      </c>
      <c r="B26136" s="410" t="s">
        <v>2432</v>
      </c>
      <c r="C26136" s="410" t="s">
        <v>2417</v>
      </c>
      <c r="D26136" s="411" t="s">
        <v>339</v>
      </c>
      <c r="E26136" s="412">
        <v>491</v>
      </c>
      <c r="F26136" s="413">
        <v>177.16</v>
      </c>
      <c r="G26136" s="414">
        <f t="shared" si="816"/>
        <v>2.7715059832919398</v>
      </c>
      <c r="H26136" s="423">
        <f t="shared" si="817"/>
        <v>2.7715059832919398</v>
      </c>
    </row>
    <row r="26137" spans="1:8" ht="15" hidden="1" thickBot="1">
      <c r="A26137" s="409">
        <v>202212</v>
      </c>
      <c r="B26137" s="410" t="s">
        <v>2433</v>
      </c>
      <c r="C26137" s="410" t="s">
        <v>2417</v>
      </c>
      <c r="D26137" s="411" t="s">
        <v>337</v>
      </c>
      <c r="E26137" s="412">
        <v>92866</v>
      </c>
      <c r="F26137" s="413">
        <v>177.16</v>
      </c>
      <c r="G26137" s="414">
        <f t="shared" si="816"/>
        <v>524.1928200496726</v>
      </c>
      <c r="H26137" s="423">
        <f t="shared" si="817"/>
        <v>2.6209641002483632</v>
      </c>
    </row>
    <row r="26138" spans="1:8" ht="15" hidden="1" thickBot="1">
      <c r="A26138" s="409">
        <v>202212</v>
      </c>
      <c r="B26138" s="410" t="s">
        <v>2797</v>
      </c>
      <c r="C26138" s="410" t="s">
        <v>2798</v>
      </c>
      <c r="D26138" s="411" t="s">
        <v>339</v>
      </c>
      <c r="E26138" s="412">
        <v>464</v>
      </c>
      <c r="F26138" s="413">
        <v>177.16</v>
      </c>
      <c r="G26138" s="414">
        <f t="shared" si="816"/>
        <v>2.6191013772860692</v>
      </c>
      <c r="H26138" s="423">
        <f t="shared" si="817"/>
        <v>2.6191013772860692</v>
      </c>
    </row>
    <row r="26139" spans="1:8" ht="15" hidden="1" thickBot="1">
      <c r="A26139" s="409">
        <v>202212</v>
      </c>
      <c r="B26139" s="410" t="s">
        <v>2434</v>
      </c>
      <c r="C26139" s="410" t="s">
        <v>2417</v>
      </c>
      <c r="D26139" s="411" t="s">
        <v>337</v>
      </c>
      <c r="E26139" s="412">
        <v>76406</v>
      </c>
      <c r="F26139" s="413">
        <v>177.16</v>
      </c>
      <c r="G26139" s="414">
        <f t="shared" si="816"/>
        <v>431.28245653646422</v>
      </c>
      <c r="H26139" s="423">
        <f t="shared" si="817"/>
        <v>2.1564122826823211</v>
      </c>
    </row>
    <row r="26140" spans="1:8" ht="15" hidden="1" thickBot="1">
      <c r="A26140" s="409">
        <v>202212</v>
      </c>
      <c r="B26140" s="410" t="s">
        <v>2435</v>
      </c>
      <c r="C26140" s="410" t="s">
        <v>2417</v>
      </c>
      <c r="D26140" s="411" t="s">
        <v>337</v>
      </c>
      <c r="E26140" s="412">
        <v>107304</v>
      </c>
      <c r="F26140" s="413">
        <v>177.16</v>
      </c>
      <c r="G26140" s="414">
        <f t="shared" si="816"/>
        <v>605.68977195755247</v>
      </c>
      <c r="H26140" s="423">
        <f t="shared" si="817"/>
        <v>3.0284488597877623</v>
      </c>
    </row>
    <row r="26141" spans="1:8" ht="15" hidden="1" thickBot="1">
      <c r="A26141" s="409">
        <v>202212</v>
      </c>
      <c r="B26141" s="410" t="s">
        <v>2436</v>
      </c>
      <c r="C26141" s="410" t="s">
        <v>2417</v>
      </c>
      <c r="D26141" s="411" t="s">
        <v>339</v>
      </c>
      <c r="E26141" s="412">
        <v>537</v>
      </c>
      <c r="F26141" s="413">
        <v>177.16</v>
      </c>
      <c r="G26141" s="414">
        <f t="shared" si="816"/>
        <v>3.0311582750056445</v>
      </c>
      <c r="H26141" s="423">
        <f t="shared" si="817"/>
        <v>3.0311582750056445</v>
      </c>
    </row>
    <row r="26142" spans="1:8" ht="15" hidden="1" thickBot="1">
      <c r="A26142" s="409">
        <v>202212</v>
      </c>
      <c r="B26142" s="410" t="s">
        <v>2437</v>
      </c>
      <c r="C26142" s="410" t="s">
        <v>2417</v>
      </c>
      <c r="D26142" s="411" t="s">
        <v>337</v>
      </c>
      <c r="E26142" s="412">
        <v>33691</v>
      </c>
      <c r="F26142" s="413">
        <v>177.16</v>
      </c>
      <c r="G26142" s="414">
        <f t="shared" si="816"/>
        <v>190.17272522013999</v>
      </c>
      <c r="H26142" s="423">
        <f t="shared" si="817"/>
        <v>0.95086362610069997</v>
      </c>
    </row>
    <row r="26143" spans="1:8" ht="15" hidden="1" thickBot="1">
      <c r="A26143" s="409">
        <v>202212</v>
      </c>
      <c r="B26143" s="410" t="s">
        <v>2438</v>
      </c>
      <c r="C26143" s="410" t="s">
        <v>2762</v>
      </c>
      <c r="D26143" s="411" t="s">
        <v>339</v>
      </c>
      <c r="E26143" s="412">
        <v>168</v>
      </c>
      <c r="F26143" s="413">
        <v>177.16</v>
      </c>
      <c r="G26143" s="414">
        <f t="shared" si="816"/>
        <v>0.94829532625874913</v>
      </c>
      <c r="H26143" s="423">
        <f t="shared" si="817"/>
        <v>0.94829532625874913</v>
      </c>
    </row>
    <row r="26144" spans="1:8" ht="15" hidden="1" thickBot="1">
      <c r="A26144" s="409">
        <v>202212</v>
      </c>
      <c r="B26144" s="410" t="s">
        <v>2439</v>
      </c>
      <c r="C26144" s="410" t="s">
        <v>2417</v>
      </c>
      <c r="D26144" s="411" t="s">
        <v>337</v>
      </c>
      <c r="E26144" s="412">
        <v>68461</v>
      </c>
      <c r="F26144" s="413">
        <v>177.16</v>
      </c>
      <c r="G26144" s="414">
        <f t="shared" si="816"/>
        <v>386.43599006547754</v>
      </c>
      <c r="H26144" s="423">
        <f t="shared" si="817"/>
        <v>1.9321799503273878</v>
      </c>
    </row>
    <row r="26145" spans="1:8" ht="15" hidden="1" thickBot="1">
      <c r="A26145" s="409">
        <v>202212</v>
      </c>
      <c r="B26145" s="410" t="s">
        <v>2440</v>
      </c>
      <c r="C26145" s="410" t="s">
        <v>2417</v>
      </c>
      <c r="D26145" s="411" t="s">
        <v>339</v>
      </c>
      <c r="E26145" s="412">
        <v>342</v>
      </c>
      <c r="F26145" s="413">
        <v>177.16</v>
      </c>
      <c r="G26145" s="414">
        <f t="shared" si="816"/>
        <v>1.9304583427410251</v>
      </c>
      <c r="H26145" s="423">
        <f t="shared" si="817"/>
        <v>1.9304583427410251</v>
      </c>
    </row>
    <row r="26146" spans="1:8" ht="15" hidden="1" thickBot="1">
      <c r="A26146" s="409">
        <v>202212</v>
      </c>
      <c r="B26146" s="410" t="s">
        <v>2441</v>
      </c>
      <c r="C26146" s="410" t="s">
        <v>2417</v>
      </c>
      <c r="D26146" s="411" t="s">
        <v>339</v>
      </c>
      <c r="E26146" s="412">
        <v>448</v>
      </c>
      <c r="F26146" s="413">
        <v>177.16</v>
      </c>
      <c r="G26146" s="414">
        <f t="shared" si="816"/>
        <v>2.5287875366899977</v>
      </c>
      <c r="H26146" s="423">
        <f t="shared" si="817"/>
        <v>2.5287875366899977</v>
      </c>
    </row>
    <row r="26147" spans="1:8" ht="15" hidden="1" thickBot="1">
      <c r="A26147" s="409">
        <v>202212</v>
      </c>
      <c r="B26147" s="410" t="s">
        <v>2442</v>
      </c>
      <c r="C26147" s="410" t="s">
        <v>2762</v>
      </c>
      <c r="D26147" s="411" t="s">
        <v>339</v>
      </c>
      <c r="E26147" s="412">
        <v>448</v>
      </c>
      <c r="F26147" s="413">
        <v>177.16</v>
      </c>
      <c r="G26147" s="414">
        <f t="shared" si="816"/>
        <v>2.5287875366899977</v>
      </c>
      <c r="H26147" s="423">
        <f t="shared" si="817"/>
        <v>2.5287875366899977</v>
      </c>
    </row>
    <row r="26148" spans="1:8" ht="15" hidden="1" thickBot="1">
      <c r="A26148" s="409">
        <v>202212</v>
      </c>
      <c r="B26148" s="410" t="s">
        <v>2443</v>
      </c>
      <c r="C26148" s="410" t="s">
        <v>2417</v>
      </c>
      <c r="D26148" s="411" t="s">
        <v>337</v>
      </c>
      <c r="E26148" s="412">
        <v>89540</v>
      </c>
      <c r="F26148" s="413">
        <v>177.16</v>
      </c>
      <c r="G26148" s="414">
        <f t="shared" si="816"/>
        <v>505.41883043576428</v>
      </c>
      <c r="H26148" s="423">
        <f t="shared" si="817"/>
        <v>2.5270941521788215</v>
      </c>
    </row>
    <row r="26149" spans="1:8" ht="15" hidden="1" thickBot="1">
      <c r="A26149" s="409">
        <v>202212</v>
      </c>
      <c r="B26149" s="410" t="s">
        <v>2444</v>
      </c>
      <c r="C26149" s="410" t="s">
        <v>2417</v>
      </c>
      <c r="D26149" s="411" t="s">
        <v>339</v>
      </c>
      <c r="E26149" s="412">
        <v>448</v>
      </c>
      <c r="F26149" s="413">
        <v>177.16</v>
      </c>
      <c r="G26149" s="414">
        <f t="shared" si="816"/>
        <v>2.5287875366899977</v>
      </c>
      <c r="H26149" s="423">
        <f t="shared" si="817"/>
        <v>2.5287875366899977</v>
      </c>
    </row>
    <row r="26150" spans="1:8" ht="15" hidden="1" thickBot="1">
      <c r="A26150" s="409">
        <v>202212</v>
      </c>
      <c r="B26150" s="410" t="s">
        <v>2445</v>
      </c>
      <c r="C26150" s="410" t="s">
        <v>2417</v>
      </c>
      <c r="D26150" s="411" t="s">
        <v>337</v>
      </c>
      <c r="E26150" s="412">
        <v>60274</v>
      </c>
      <c r="F26150" s="413">
        <v>177.16</v>
      </c>
      <c r="G26150" s="414">
        <f t="shared" si="816"/>
        <v>340.22352675547529</v>
      </c>
      <c r="H26150" s="423">
        <f t="shared" si="817"/>
        <v>1.7011176337773763</v>
      </c>
    </row>
    <row r="26151" spans="1:8" ht="15" hidden="1" thickBot="1">
      <c r="A26151" s="409">
        <v>202212</v>
      </c>
      <c r="B26151" s="410" t="s">
        <v>2446</v>
      </c>
      <c r="C26151" s="410" t="s">
        <v>2417</v>
      </c>
      <c r="D26151" s="411" t="s">
        <v>339</v>
      </c>
      <c r="E26151" s="412">
        <v>301</v>
      </c>
      <c r="F26151" s="413">
        <v>177.16</v>
      </c>
      <c r="G26151" s="414">
        <f t="shared" si="816"/>
        <v>1.6990291262135924</v>
      </c>
      <c r="H26151" s="423">
        <f t="shared" si="817"/>
        <v>1.6990291262135924</v>
      </c>
    </row>
    <row r="26152" spans="1:8" ht="15" hidden="1" thickBot="1">
      <c r="A26152" s="409">
        <v>202212</v>
      </c>
      <c r="B26152" s="410" t="s">
        <v>2447</v>
      </c>
      <c r="C26152" s="410" t="s">
        <v>2417</v>
      </c>
      <c r="D26152" s="411" t="s">
        <v>337</v>
      </c>
      <c r="E26152" s="412">
        <v>60274</v>
      </c>
      <c r="F26152" s="413">
        <v>177.16</v>
      </c>
      <c r="G26152" s="414">
        <f t="shared" si="816"/>
        <v>340.22352675547529</v>
      </c>
      <c r="H26152" s="423">
        <f t="shared" si="817"/>
        <v>1.7011176337773763</v>
      </c>
    </row>
    <row r="26153" spans="1:8" ht="15" hidden="1" thickBot="1">
      <c r="A26153" s="409">
        <v>202212</v>
      </c>
      <c r="B26153" s="410" t="s">
        <v>2448</v>
      </c>
      <c r="C26153" s="410" t="s">
        <v>2417</v>
      </c>
      <c r="D26153" s="411" t="s">
        <v>339</v>
      </c>
      <c r="E26153" s="412">
        <v>301</v>
      </c>
      <c r="F26153" s="413">
        <v>177.16</v>
      </c>
      <c r="G26153" s="414">
        <f t="shared" si="816"/>
        <v>1.6990291262135924</v>
      </c>
      <c r="H26153" s="423">
        <f t="shared" si="817"/>
        <v>1.6990291262135924</v>
      </c>
    </row>
    <row r="26154" spans="1:8" ht="15" hidden="1" thickBot="1">
      <c r="A26154" s="409">
        <v>202212</v>
      </c>
      <c r="B26154" s="410" t="s">
        <v>2449</v>
      </c>
      <c r="C26154" s="410" t="s">
        <v>2417</v>
      </c>
      <c r="D26154" s="411" t="s">
        <v>337</v>
      </c>
      <c r="E26154" s="412">
        <v>103514</v>
      </c>
      <c r="F26154" s="413">
        <v>177.16</v>
      </c>
      <c r="G26154" s="414">
        <f t="shared" si="816"/>
        <v>584.29668096635805</v>
      </c>
      <c r="H26154" s="423">
        <f t="shared" si="817"/>
        <v>2.9214834048317901</v>
      </c>
    </row>
    <row r="26155" spans="1:8" ht="15" hidden="1" thickBot="1">
      <c r="A26155" s="409">
        <v>202212</v>
      </c>
      <c r="B26155" s="410" t="s">
        <v>2450</v>
      </c>
      <c r="C26155" s="410" t="s">
        <v>2417</v>
      </c>
      <c r="D26155" s="411" t="s">
        <v>339</v>
      </c>
      <c r="E26155" s="412">
        <v>518</v>
      </c>
      <c r="F26155" s="413">
        <v>177.16</v>
      </c>
      <c r="G26155" s="414">
        <f t="shared" si="816"/>
        <v>2.9239105892978099</v>
      </c>
      <c r="H26155" s="423">
        <f t="shared" si="817"/>
        <v>2.9239105892978099</v>
      </c>
    </row>
    <row r="26156" spans="1:8" ht="15" hidden="1" thickBot="1">
      <c r="A26156" s="409">
        <v>202212</v>
      </c>
      <c r="B26156" s="410" t="s">
        <v>2451</v>
      </c>
      <c r="C26156" s="410" t="s">
        <v>2417</v>
      </c>
      <c r="D26156" s="411" t="s">
        <v>337</v>
      </c>
      <c r="E26156" s="412">
        <v>111190</v>
      </c>
      <c r="F26156" s="413">
        <v>177.16</v>
      </c>
      <c r="G26156" s="414">
        <f t="shared" si="816"/>
        <v>627.62474599232337</v>
      </c>
      <c r="H26156" s="423">
        <f t="shared" si="817"/>
        <v>3.1381237299616167</v>
      </c>
    </row>
    <row r="26157" spans="1:8" ht="15" hidden="1" thickBot="1">
      <c r="A26157" s="409">
        <v>202212</v>
      </c>
      <c r="B26157" s="410" t="s">
        <v>2452</v>
      </c>
      <c r="C26157" s="410" t="s">
        <v>2417</v>
      </c>
      <c r="D26157" s="411" t="s">
        <v>339</v>
      </c>
      <c r="E26157" s="412">
        <v>556</v>
      </c>
      <c r="F26157" s="413">
        <v>177.16</v>
      </c>
      <c r="G26157" s="414">
        <f t="shared" si="816"/>
        <v>3.1384059607134795</v>
      </c>
      <c r="H26157" s="423">
        <f t="shared" si="817"/>
        <v>3.1384059607134795</v>
      </c>
    </row>
    <row r="26158" spans="1:8" ht="15" hidden="1" thickBot="1">
      <c r="A26158" s="409">
        <v>202212</v>
      </c>
      <c r="B26158" s="410" t="s">
        <v>2453</v>
      </c>
      <c r="C26158" s="410" t="s">
        <v>2417</v>
      </c>
      <c r="D26158" s="411" t="s">
        <v>337</v>
      </c>
      <c r="E26158" s="412">
        <v>115162</v>
      </c>
      <c r="F26158" s="413">
        <v>177.16</v>
      </c>
      <c r="G26158" s="414">
        <f t="shared" si="816"/>
        <v>650.04515692029804</v>
      </c>
      <c r="H26158" s="423">
        <f t="shared" si="817"/>
        <v>3.2502257846014904</v>
      </c>
    </row>
    <row r="26159" spans="1:8" ht="15" hidden="1" thickBot="1">
      <c r="A26159" s="409">
        <v>202212</v>
      </c>
      <c r="B26159" s="410" t="s">
        <v>2454</v>
      </c>
      <c r="C26159" s="410" t="s">
        <v>2763</v>
      </c>
      <c r="D26159" s="411" t="s">
        <v>339</v>
      </c>
      <c r="E26159" s="412">
        <v>576</v>
      </c>
      <c r="F26159" s="413">
        <v>177.16</v>
      </c>
      <c r="G26159" s="414">
        <f t="shared" si="816"/>
        <v>3.2512982614585684</v>
      </c>
      <c r="H26159" s="423">
        <f t="shared" si="817"/>
        <v>3.2512982614585684</v>
      </c>
    </row>
    <row r="26160" spans="1:8" ht="15" hidden="1" thickBot="1">
      <c r="A26160" s="409">
        <v>202212</v>
      </c>
      <c r="B26160" s="410" t="s">
        <v>2455</v>
      </c>
      <c r="C26160" s="410" t="s">
        <v>2417</v>
      </c>
      <c r="D26160" s="411" t="s">
        <v>337</v>
      </c>
      <c r="E26160" s="412">
        <v>90669</v>
      </c>
      <c r="F26160" s="413">
        <v>177.16</v>
      </c>
      <c r="G26160" s="414">
        <f t="shared" si="816"/>
        <v>511.79160081282458</v>
      </c>
      <c r="H26160" s="423">
        <f t="shared" si="817"/>
        <v>2.5589580040641229</v>
      </c>
    </row>
    <row r="26161" spans="1:8" ht="15" hidden="1" thickBot="1">
      <c r="A26161" s="409">
        <v>202212</v>
      </c>
      <c r="B26161" s="410" t="s">
        <v>2456</v>
      </c>
      <c r="C26161" s="410" t="s">
        <v>2417</v>
      </c>
      <c r="D26161" s="411" t="s">
        <v>339</v>
      </c>
      <c r="E26161" s="412">
        <v>453</v>
      </c>
      <c r="F26161" s="413">
        <v>177.16</v>
      </c>
      <c r="G26161" s="414">
        <f t="shared" si="816"/>
        <v>2.5570106118762701</v>
      </c>
      <c r="H26161" s="423">
        <f t="shared" si="817"/>
        <v>2.5570106118762701</v>
      </c>
    </row>
    <row r="26162" spans="1:8" ht="15" hidden="1" thickBot="1">
      <c r="A26162" s="409">
        <v>202212</v>
      </c>
      <c r="B26162" s="410" t="s">
        <v>2457</v>
      </c>
      <c r="C26162" s="410" t="s">
        <v>2417</v>
      </c>
      <c r="D26162" s="411" t="s">
        <v>337</v>
      </c>
      <c r="E26162" s="412">
        <v>60274</v>
      </c>
      <c r="F26162" s="413">
        <v>177.16</v>
      </c>
      <c r="G26162" s="414">
        <f t="shared" si="816"/>
        <v>340.22352675547529</v>
      </c>
      <c r="H26162" s="423">
        <f t="shared" si="817"/>
        <v>1.7011176337773763</v>
      </c>
    </row>
    <row r="26163" spans="1:8" ht="15" hidden="1" thickBot="1">
      <c r="A26163" s="409">
        <v>202212</v>
      </c>
      <c r="B26163" s="410" t="s">
        <v>2458</v>
      </c>
      <c r="C26163" s="410" t="s">
        <v>2417</v>
      </c>
      <c r="D26163" s="411" t="s">
        <v>337</v>
      </c>
      <c r="E26163" s="412">
        <v>130477</v>
      </c>
      <c r="F26163" s="413">
        <v>177.16</v>
      </c>
      <c r="G26163" s="414">
        <f t="shared" si="816"/>
        <v>736.49243621585015</v>
      </c>
      <c r="H26163" s="423">
        <f t="shared" si="817"/>
        <v>3.6824621810792508</v>
      </c>
    </row>
    <row r="26164" spans="1:8" ht="15" hidden="1" thickBot="1">
      <c r="A26164" s="409">
        <v>202212</v>
      </c>
      <c r="B26164" s="410" t="s">
        <v>2459</v>
      </c>
      <c r="C26164" s="410" t="s">
        <v>2417</v>
      </c>
      <c r="D26164" s="411" t="s">
        <v>339</v>
      </c>
      <c r="E26164" s="412">
        <v>652</v>
      </c>
      <c r="F26164" s="413">
        <v>177.16</v>
      </c>
      <c r="G26164" s="414">
        <f t="shared" si="816"/>
        <v>3.6802890042899077</v>
      </c>
      <c r="H26164" s="423">
        <f t="shared" si="817"/>
        <v>3.6802890042899077</v>
      </c>
    </row>
    <row r="26165" spans="1:8" ht="15" hidden="1" thickBot="1">
      <c r="A26165" s="409">
        <v>202212</v>
      </c>
      <c r="B26165" s="410" t="s">
        <v>2460</v>
      </c>
      <c r="C26165" s="410" t="s">
        <v>2417</v>
      </c>
      <c r="D26165" s="411" t="s">
        <v>374</v>
      </c>
      <c r="E26165" s="412">
        <v>0.01</v>
      </c>
      <c r="F26165" s="413">
        <v>177.16</v>
      </c>
      <c r="G26165" s="414">
        <f t="shared" si="816"/>
        <v>5.6446150372544597E-5</v>
      </c>
      <c r="H26165" s="423" t="str">
        <f t="shared" si="817"/>
        <v>VER</v>
      </c>
    </row>
    <row r="26166" spans="1:8" ht="15" hidden="1" thickBot="1">
      <c r="A26166" s="409">
        <v>202212</v>
      </c>
      <c r="B26166" s="410" t="s">
        <v>2461</v>
      </c>
      <c r="C26166" s="410" t="s">
        <v>2417</v>
      </c>
      <c r="D26166" s="411" t="s">
        <v>337</v>
      </c>
      <c r="E26166" s="412">
        <v>105590</v>
      </c>
      <c r="F26166" s="413">
        <v>177.16</v>
      </c>
      <c r="G26166" s="414">
        <f t="shared" si="816"/>
        <v>596.01490178369841</v>
      </c>
      <c r="H26166" s="423">
        <f t="shared" si="817"/>
        <v>2.9800745089184919</v>
      </c>
    </row>
    <row r="26167" spans="1:8" ht="15" hidden="1" thickBot="1">
      <c r="A26167" s="409">
        <v>202212</v>
      </c>
      <c r="B26167" s="410" t="s">
        <v>2462</v>
      </c>
      <c r="C26167" s="410" t="s">
        <v>2417</v>
      </c>
      <c r="D26167" s="411" t="s">
        <v>337</v>
      </c>
      <c r="E26167" s="412">
        <v>52020</v>
      </c>
      <c r="F26167" s="413">
        <v>177.16</v>
      </c>
      <c r="G26167" s="414">
        <f t="shared" si="816"/>
        <v>293.63287423797698</v>
      </c>
      <c r="H26167" s="423">
        <f t="shared" si="817"/>
        <v>1.4681643711898849</v>
      </c>
    </row>
    <row r="26168" spans="1:8" ht="15" hidden="1" thickBot="1">
      <c r="A26168" s="409">
        <v>202212</v>
      </c>
      <c r="B26168" s="410" t="s">
        <v>2463</v>
      </c>
      <c r="C26168" s="410" t="s">
        <v>2417</v>
      </c>
      <c r="D26168" s="411" t="s">
        <v>339</v>
      </c>
      <c r="E26168" s="412">
        <v>260</v>
      </c>
      <c r="F26168" s="413">
        <v>177.16</v>
      </c>
      <c r="G26168" s="414">
        <f t="shared" si="816"/>
        <v>1.4675999096861594</v>
      </c>
      <c r="H26168" s="423">
        <f t="shared" si="817"/>
        <v>1.4675999096861594</v>
      </c>
    </row>
    <row r="26169" spans="1:8" ht="15" hidden="1" thickBot="1">
      <c r="A26169" s="409">
        <v>202212</v>
      </c>
      <c r="B26169" s="410" t="s">
        <v>2464</v>
      </c>
      <c r="C26169" s="410" t="s">
        <v>2417</v>
      </c>
      <c r="D26169" s="411" t="s">
        <v>337</v>
      </c>
      <c r="E26169" s="412">
        <v>49594</v>
      </c>
      <c r="F26169" s="413">
        <v>177.16</v>
      </c>
      <c r="G26169" s="414">
        <f t="shared" si="816"/>
        <v>279.93903815759768</v>
      </c>
      <c r="H26169" s="423">
        <f t="shared" si="817"/>
        <v>1.3996951907879884</v>
      </c>
    </row>
    <row r="26170" spans="1:8" ht="15" hidden="1" thickBot="1">
      <c r="A26170" s="409">
        <v>202212</v>
      </c>
      <c r="B26170" s="410" t="s">
        <v>2465</v>
      </c>
      <c r="C26170" s="410" t="s">
        <v>2417</v>
      </c>
      <c r="D26170" s="411" t="s">
        <v>337</v>
      </c>
      <c r="E26170" s="412">
        <v>98727</v>
      </c>
      <c r="F26170" s="413">
        <v>177.16</v>
      </c>
      <c r="G26170" s="414">
        <f t="shared" si="816"/>
        <v>557.27590878302101</v>
      </c>
      <c r="H26170" s="423">
        <f t="shared" si="817"/>
        <v>2.7863795439151051</v>
      </c>
    </row>
    <row r="26171" spans="1:8" ht="15" hidden="1" thickBot="1">
      <c r="A26171" s="409">
        <v>202212</v>
      </c>
      <c r="B26171" s="410" t="s">
        <v>2466</v>
      </c>
      <c r="C26171" s="410" t="s">
        <v>2417</v>
      </c>
      <c r="D26171" s="411" t="s">
        <v>337</v>
      </c>
      <c r="E26171" s="412">
        <v>107100</v>
      </c>
      <c r="F26171" s="413">
        <v>177.16</v>
      </c>
      <c r="G26171" s="414">
        <f t="shared" si="816"/>
        <v>604.53827048995265</v>
      </c>
      <c r="H26171" s="423">
        <f t="shared" si="817"/>
        <v>3.0226913524497632</v>
      </c>
    </row>
    <row r="26172" spans="1:8" ht="15" hidden="1" thickBot="1">
      <c r="A26172" s="409">
        <v>202212</v>
      </c>
      <c r="B26172" s="410" t="s">
        <v>2467</v>
      </c>
      <c r="C26172" s="410" t="s">
        <v>2764</v>
      </c>
      <c r="D26172" s="411" t="s">
        <v>339</v>
      </c>
      <c r="E26172" s="412">
        <v>535</v>
      </c>
      <c r="F26172" s="413">
        <v>177.16</v>
      </c>
      <c r="G26172" s="414">
        <f t="shared" si="816"/>
        <v>3.0198690449311356</v>
      </c>
      <c r="H26172" s="423">
        <f t="shared" si="817"/>
        <v>3.0198690449311356</v>
      </c>
    </row>
    <row r="26173" spans="1:8" ht="15" hidden="1" thickBot="1">
      <c r="A26173" s="409">
        <v>202212</v>
      </c>
      <c r="B26173" s="410" t="s">
        <v>2468</v>
      </c>
      <c r="C26173" s="410" t="s">
        <v>2417</v>
      </c>
      <c r="D26173" s="411" t="s">
        <v>337</v>
      </c>
      <c r="E26173" s="412">
        <v>37809</v>
      </c>
      <c r="F26173" s="413">
        <v>177.16</v>
      </c>
      <c r="G26173" s="414">
        <f t="shared" si="816"/>
        <v>213.41724994355386</v>
      </c>
      <c r="H26173" s="423">
        <f t="shared" si="817"/>
        <v>1.0670862497177693</v>
      </c>
    </row>
    <row r="26174" spans="1:8" ht="15" hidden="1" thickBot="1">
      <c r="A26174" s="409">
        <v>202212</v>
      </c>
      <c r="B26174" s="410" t="s">
        <v>2469</v>
      </c>
      <c r="C26174" s="410" t="s">
        <v>2417</v>
      </c>
      <c r="D26174" s="411" t="s">
        <v>339</v>
      </c>
      <c r="E26174" s="412">
        <v>205</v>
      </c>
      <c r="F26174" s="413">
        <v>177.16</v>
      </c>
      <c r="G26174" s="414">
        <f t="shared" si="816"/>
        <v>1.1571460826371642</v>
      </c>
      <c r="H26174" s="423">
        <f t="shared" si="817"/>
        <v>1.1571460826371642</v>
      </c>
    </row>
    <row r="26175" spans="1:8" ht="15" hidden="1" thickBot="1">
      <c r="A26175" s="409">
        <v>202212</v>
      </c>
      <c r="B26175" s="410" t="s">
        <v>2470</v>
      </c>
      <c r="C26175" s="410" t="s">
        <v>2417</v>
      </c>
      <c r="D26175" s="411" t="s">
        <v>337</v>
      </c>
      <c r="E26175" s="412">
        <v>33125</v>
      </c>
      <c r="F26175" s="413">
        <v>177.16</v>
      </c>
      <c r="G26175" s="414">
        <f t="shared" si="816"/>
        <v>186.97787310905397</v>
      </c>
      <c r="H26175" s="423">
        <f t="shared" si="817"/>
        <v>0.93488936554526991</v>
      </c>
    </row>
    <row r="26176" spans="1:8" ht="15" hidden="1" thickBot="1">
      <c r="A26176" s="409">
        <v>202212</v>
      </c>
      <c r="B26176" s="410" t="s">
        <v>2471</v>
      </c>
      <c r="C26176" s="410" t="s">
        <v>2417</v>
      </c>
      <c r="D26176" s="411" t="s">
        <v>339</v>
      </c>
      <c r="E26176" s="412">
        <v>166</v>
      </c>
      <c r="F26176" s="413">
        <v>177.16</v>
      </c>
      <c r="G26176" s="414">
        <f t="shared" si="816"/>
        <v>0.93700609618424024</v>
      </c>
      <c r="H26176" s="423">
        <f t="shared" si="817"/>
        <v>0.93700609618424024</v>
      </c>
    </row>
    <row r="26177" spans="1:8" ht="15" hidden="1" thickBot="1">
      <c r="A26177" s="409">
        <v>202212</v>
      </c>
      <c r="B26177" s="410" t="s">
        <v>2472</v>
      </c>
      <c r="C26177" s="410" t="s">
        <v>2417</v>
      </c>
      <c r="D26177" s="411" t="s">
        <v>337</v>
      </c>
      <c r="E26177" s="412">
        <v>124711</v>
      </c>
      <c r="F26177" s="413">
        <v>177.16</v>
      </c>
      <c r="G26177" s="414">
        <f t="shared" si="816"/>
        <v>703.94558591104089</v>
      </c>
      <c r="H26177" s="423">
        <f t="shared" si="817"/>
        <v>3.5197279295552044</v>
      </c>
    </row>
    <row r="26178" spans="1:8" ht="15" hidden="1" thickBot="1">
      <c r="A26178" s="409">
        <v>202212</v>
      </c>
      <c r="B26178" s="410" t="s">
        <v>2473</v>
      </c>
      <c r="C26178" s="410" t="s">
        <v>2417</v>
      </c>
      <c r="D26178" s="411" t="s">
        <v>337</v>
      </c>
      <c r="E26178" s="412">
        <v>64608</v>
      </c>
      <c r="F26178" s="413">
        <v>177.16</v>
      </c>
      <c r="G26178" s="414">
        <f t="shared" ref="G26178:G26241" si="818">+E26178/F26178</f>
        <v>364.68728832693608</v>
      </c>
      <c r="H26178" s="423">
        <f t="shared" ref="H26178:H26241" si="819">IF(D26178="TB",G26178/200,IF(D26178="LT",G26178,"VER"))</f>
        <v>1.8234364416346804</v>
      </c>
    </row>
    <row r="26179" spans="1:8" ht="15" hidden="1" thickBot="1">
      <c r="A26179" s="409">
        <v>202212</v>
      </c>
      <c r="B26179" s="410" t="s">
        <v>2474</v>
      </c>
      <c r="C26179" s="410" t="s">
        <v>2417</v>
      </c>
      <c r="D26179" s="411" t="s">
        <v>339</v>
      </c>
      <c r="E26179" s="412">
        <v>323</v>
      </c>
      <c r="F26179" s="413">
        <v>177.16</v>
      </c>
      <c r="G26179" s="414">
        <f t="shared" si="818"/>
        <v>1.8232106570331903</v>
      </c>
      <c r="H26179" s="423">
        <f t="shared" si="819"/>
        <v>1.8232106570331903</v>
      </c>
    </row>
    <row r="26180" spans="1:8" ht="15" hidden="1" thickBot="1">
      <c r="A26180" s="409">
        <v>202212</v>
      </c>
      <c r="B26180" s="410" t="s">
        <v>2475</v>
      </c>
      <c r="C26180" s="410" t="s">
        <v>2417</v>
      </c>
      <c r="D26180" s="411" t="s">
        <v>337</v>
      </c>
      <c r="E26180" s="412">
        <v>101518</v>
      </c>
      <c r="F26180" s="413">
        <v>177.16</v>
      </c>
      <c r="G26180" s="414">
        <f t="shared" si="818"/>
        <v>573.03002935199822</v>
      </c>
      <c r="H26180" s="423">
        <f t="shared" si="819"/>
        <v>2.8651501467599911</v>
      </c>
    </row>
    <row r="26181" spans="1:8" ht="15" hidden="1" thickBot="1">
      <c r="A26181" s="409">
        <v>202212</v>
      </c>
      <c r="B26181" s="410" t="s">
        <v>2476</v>
      </c>
      <c r="C26181" s="410" t="s">
        <v>2765</v>
      </c>
      <c r="D26181" s="411" t="s">
        <v>339</v>
      </c>
      <c r="E26181" s="412">
        <v>508</v>
      </c>
      <c r="F26181" s="413">
        <v>177.16</v>
      </c>
      <c r="G26181" s="414">
        <f t="shared" si="818"/>
        <v>2.8674644389252655</v>
      </c>
      <c r="H26181" s="423">
        <f t="shared" si="819"/>
        <v>2.8674644389252655</v>
      </c>
    </row>
    <row r="26182" spans="1:8" ht="15" hidden="1" thickBot="1">
      <c r="A26182" s="409">
        <v>202212</v>
      </c>
      <c r="B26182" s="410" t="s">
        <v>2477</v>
      </c>
      <c r="C26182" s="410" t="s">
        <v>2417</v>
      </c>
      <c r="D26182" s="411" t="s">
        <v>337</v>
      </c>
      <c r="E26182" s="412">
        <v>70380</v>
      </c>
      <c r="F26182" s="413">
        <v>177.16</v>
      </c>
      <c r="G26182" s="414">
        <f t="shared" si="818"/>
        <v>397.26800632196887</v>
      </c>
      <c r="H26182" s="423">
        <f t="shared" si="819"/>
        <v>1.9863400316098443</v>
      </c>
    </row>
    <row r="26183" spans="1:8" ht="15" hidden="1" thickBot="1">
      <c r="A26183" s="409">
        <v>202212</v>
      </c>
      <c r="B26183" s="410" t="s">
        <v>2478</v>
      </c>
      <c r="C26183" s="410" t="s">
        <v>2479</v>
      </c>
      <c r="D26183" s="411" t="s">
        <v>337</v>
      </c>
      <c r="E26183" s="412">
        <v>216562</v>
      </c>
      <c r="F26183" s="413">
        <v>177.16</v>
      </c>
      <c r="G26183" s="414">
        <f t="shared" si="818"/>
        <v>1222.4091216979002</v>
      </c>
      <c r="H26183" s="423">
        <f t="shared" si="819"/>
        <v>6.1120456084895007</v>
      </c>
    </row>
    <row r="26184" spans="1:8" ht="15" hidden="1" thickBot="1">
      <c r="A26184" s="409">
        <v>202212</v>
      </c>
      <c r="B26184" s="410" t="s">
        <v>2480</v>
      </c>
      <c r="C26184" s="410" t="s">
        <v>676</v>
      </c>
      <c r="D26184" s="411" t="s">
        <v>337</v>
      </c>
      <c r="E26184" s="412">
        <v>66922</v>
      </c>
      <c r="F26184" s="413">
        <v>177.16</v>
      </c>
      <c r="G26184" s="414">
        <f t="shared" si="818"/>
        <v>377.74892752314292</v>
      </c>
      <c r="H26184" s="423">
        <f t="shared" si="819"/>
        <v>1.8887446376157146</v>
      </c>
    </row>
    <row r="26185" spans="1:8" ht="15" hidden="1" thickBot="1">
      <c r="A26185" s="409">
        <v>202212</v>
      </c>
      <c r="B26185" s="410" t="s">
        <v>2481</v>
      </c>
      <c r="C26185" s="410" t="s">
        <v>676</v>
      </c>
      <c r="D26185" s="411" t="s">
        <v>339</v>
      </c>
      <c r="E26185" s="412">
        <v>335</v>
      </c>
      <c r="F26185" s="413">
        <v>177.16</v>
      </c>
      <c r="G26185" s="414">
        <f t="shared" si="818"/>
        <v>1.8909460374802438</v>
      </c>
      <c r="H26185" s="423">
        <f t="shared" si="819"/>
        <v>1.8909460374802438</v>
      </c>
    </row>
    <row r="26186" spans="1:8" ht="15" hidden="1" thickBot="1">
      <c r="A26186" s="409">
        <v>202212</v>
      </c>
      <c r="B26186" s="410" t="s">
        <v>2482</v>
      </c>
      <c r="C26186" s="410" t="s">
        <v>2483</v>
      </c>
      <c r="D26186" s="411" t="s">
        <v>337</v>
      </c>
      <c r="E26186" s="412">
        <v>174200</v>
      </c>
      <c r="F26186" s="413">
        <v>177.16</v>
      </c>
      <c r="G26186" s="414">
        <f t="shared" si="818"/>
        <v>983.29193948972681</v>
      </c>
      <c r="H26186" s="423">
        <f t="shared" si="819"/>
        <v>4.9164596974486336</v>
      </c>
    </row>
    <row r="26187" spans="1:8" ht="15" hidden="1" thickBot="1">
      <c r="A26187" s="409">
        <v>202212</v>
      </c>
      <c r="B26187" s="410" t="s">
        <v>2484</v>
      </c>
      <c r="C26187" s="410" t="s">
        <v>2483</v>
      </c>
      <c r="D26187" s="411" t="s">
        <v>337</v>
      </c>
      <c r="E26187" s="412">
        <v>174200</v>
      </c>
      <c r="F26187" s="413">
        <v>177.16</v>
      </c>
      <c r="G26187" s="414">
        <f t="shared" si="818"/>
        <v>983.29193948972681</v>
      </c>
      <c r="H26187" s="423">
        <f t="shared" si="819"/>
        <v>4.9164596974486336</v>
      </c>
    </row>
    <row r="26188" spans="1:8" ht="15" hidden="1" thickBot="1">
      <c r="A26188" s="409">
        <v>202212</v>
      </c>
      <c r="B26188" s="410" t="s">
        <v>2485</v>
      </c>
      <c r="C26188" s="410" t="s">
        <v>2483</v>
      </c>
      <c r="D26188" s="411" t="s">
        <v>337</v>
      </c>
      <c r="E26188" s="412">
        <v>123604</v>
      </c>
      <c r="F26188" s="413">
        <v>177.16</v>
      </c>
      <c r="G26188" s="414">
        <f t="shared" si="818"/>
        <v>697.69699706480014</v>
      </c>
      <c r="H26188" s="423">
        <f t="shared" si="819"/>
        <v>3.4884849853240008</v>
      </c>
    </row>
    <row r="26189" spans="1:8" ht="15" hidden="1" thickBot="1">
      <c r="A26189" s="409">
        <v>202212</v>
      </c>
      <c r="B26189" s="410" t="s">
        <v>2486</v>
      </c>
      <c r="C26189" s="410" t="s">
        <v>2487</v>
      </c>
      <c r="D26189" s="411" t="s">
        <v>337</v>
      </c>
      <c r="E26189" s="412">
        <v>64103</v>
      </c>
      <c r="F26189" s="413">
        <v>177.16</v>
      </c>
      <c r="G26189" s="414">
        <f t="shared" si="818"/>
        <v>361.83675773312262</v>
      </c>
      <c r="H26189" s="423">
        <f t="shared" si="819"/>
        <v>1.809183788665613</v>
      </c>
    </row>
    <row r="26190" spans="1:8" ht="15" hidden="1" thickBot="1">
      <c r="A26190" s="409">
        <v>202212</v>
      </c>
      <c r="B26190" s="410" t="s">
        <v>2488</v>
      </c>
      <c r="C26190" s="410" t="s">
        <v>2487</v>
      </c>
      <c r="D26190" s="411" t="s">
        <v>339</v>
      </c>
      <c r="E26190" s="412">
        <v>311.02999999999997</v>
      </c>
      <c r="F26190" s="413">
        <v>177.16</v>
      </c>
      <c r="G26190" s="414">
        <f t="shared" si="818"/>
        <v>1.7556446150372544</v>
      </c>
      <c r="H26190" s="423">
        <f t="shared" si="819"/>
        <v>1.7556446150372544</v>
      </c>
    </row>
    <row r="26191" spans="1:8" ht="15" hidden="1" thickBot="1">
      <c r="A26191" s="409">
        <v>202212</v>
      </c>
      <c r="B26191" s="410" t="s">
        <v>2489</v>
      </c>
      <c r="C26191" s="410" t="s">
        <v>2487</v>
      </c>
      <c r="D26191" s="411" t="s">
        <v>337</v>
      </c>
      <c r="E26191" s="412">
        <v>86623</v>
      </c>
      <c r="F26191" s="413">
        <v>177.16</v>
      </c>
      <c r="G26191" s="414">
        <f t="shared" si="818"/>
        <v>488.95348837209303</v>
      </c>
      <c r="H26191" s="423">
        <f t="shared" si="819"/>
        <v>2.4447674418604652</v>
      </c>
    </row>
    <row r="26192" spans="1:8" ht="15" hidden="1" thickBot="1">
      <c r="A26192" s="409">
        <v>202212</v>
      </c>
      <c r="B26192" s="410" t="s">
        <v>2490</v>
      </c>
      <c r="C26192" s="410" t="s">
        <v>2487</v>
      </c>
      <c r="D26192" s="411" t="s">
        <v>337</v>
      </c>
      <c r="E26192" s="412">
        <v>46192</v>
      </c>
      <c r="F26192" s="413">
        <v>177.16</v>
      </c>
      <c r="G26192" s="414">
        <f t="shared" si="818"/>
        <v>260.73605780085796</v>
      </c>
      <c r="H26192" s="423">
        <f t="shared" si="819"/>
        <v>1.3036802890042898</v>
      </c>
    </row>
    <row r="26193" spans="1:8" ht="15" hidden="1" thickBot="1">
      <c r="A26193" s="409">
        <v>202212</v>
      </c>
      <c r="B26193" s="410" t="s">
        <v>2491</v>
      </c>
      <c r="C26193" s="410" t="s">
        <v>2487</v>
      </c>
      <c r="D26193" s="411" t="s">
        <v>337</v>
      </c>
      <c r="E26193" s="412">
        <v>46192</v>
      </c>
      <c r="F26193" s="413">
        <v>177.16</v>
      </c>
      <c r="G26193" s="414">
        <f t="shared" si="818"/>
        <v>260.73605780085796</v>
      </c>
      <c r="H26193" s="423">
        <f t="shared" si="819"/>
        <v>1.3036802890042898</v>
      </c>
    </row>
    <row r="26194" spans="1:8" ht="15" hidden="1" thickBot="1">
      <c r="A26194" s="409">
        <v>202212</v>
      </c>
      <c r="B26194" s="410" t="s">
        <v>2492</v>
      </c>
      <c r="C26194" s="410" t="s">
        <v>2487</v>
      </c>
      <c r="D26194" s="411" t="s">
        <v>339</v>
      </c>
      <c r="E26194" s="412">
        <v>231</v>
      </c>
      <c r="F26194" s="413">
        <v>177.16</v>
      </c>
      <c r="G26194" s="414">
        <f t="shared" si="818"/>
        <v>1.3039060736057801</v>
      </c>
      <c r="H26194" s="423">
        <f t="shared" si="819"/>
        <v>1.3039060736057801</v>
      </c>
    </row>
    <row r="26195" spans="1:8" ht="15" hidden="1" thickBot="1">
      <c r="A26195" s="409">
        <v>202212</v>
      </c>
      <c r="B26195" s="410" t="s">
        <v>2493</v>
      </c>
      <c r="C26195" s="410" t="s">
        <v>2487</v>
      </c>
      <c r="D26195" s="411" t="s">
        <v>337</v>
      </c>
      <c r="E26195" s="412">
        <v>46192</v>
      </c>
      <c r="F26195" s="413">
        <v>177.16</v>
      </c>
      <c r="G26195" s="414">
        <f t="shared" si="818"/>
        <v>260.73605780085796</v>
      </c>
      <c r="H26195" s="423">
        <f t="shared" si="819"/>
        <v>1.3036802890042898</v>
      </c>
    </row>
    <row r="26196" spans="1:8" ht="15" hidden="1" thickBot="1">
      <c r="A26196" s="409">
        <v>202212</v>
      </c>
      <c r="B26196" s="410" t="s">
        <v>2494</v>
      </c>
      <c r="C26196" s="410" t="s">
        <v>2487</v>
      </c>
      <c r="D26196" s="411" t="s">
        <v>374</v>
      </c>
      <c r="E26196" s="412">
        <v>177</v>
      </c>
      <c r="F26196" s="413">
        <v>177.16</v>
      </c>
      <c r="G26196" s="414">
        <f t="shared" si="818"/>
        <v>0.99909686159403932</v>
      </c>
      <c r="H26196" s="423" t="str">
        <f t="shared" si="819"/>
        <v>VER</v>
      </c>
    </row>
    <row r="26197" spans="1:8" ht="15" hidden="1" thickBot="1">
      <c r="A26197" s="409">
        <v>202212</v>
      </c>
      <c r="B26197" s="410" t="s">
        <v>2495</v>
      </c>
      <c r="C26197" s="410" t="s">
        <v>2487</v>
      </c>
      <c r="D26197" s="411" t="s">
        <v>337</v>
      </c>
      <c r="E26197" s="412">
        <v>46192</v>
      </c>
      <c r="F26197" s="413">
        <v>177.16</v>
      </c>
      <c r="G26197" s="414">
        <f t="shared" si="818"/>
        <v>260.73605780085796</v>
      </c>
      <c r="H26197" s="423">
        <f t="shared" si="819"/>
        <v>1.3036802890042898</v>
      </c>
    </row>
    <row r="26198" spans="1:8" ht="15" hidden="1" thickBot="1">
      <c r="A26198" s="409">
        <v>202212</v>
      </c>
      <c r="B26198" s="410" t="s">
        <v>2496</v>
      </c>
      <c r="C26198" s="410" t="s">
        <v>2487</v>
      </c>
      <c r="D26198" s="411" t="s">
        <v>339</v>
      </c>
      <c r="E26198" s="412">
        <v>231</v>
      </c>
      <c r="F26198" s="413">
        <v>177.16</v>
      </c>
      <c r="G26198" s="414">
        <f t="shared" si="818"/>
        <v>1.3039060736057801</v>
      </c>
      <c r="H26198" s="423">
        <f t="shared" si="819"/>
        <v>1.3039060736057801</v>
      </c>
    </row>
    <row r="26199" spans="1:8" ht="15" hidden="1" thickBot="1">
      <c r="A26199" s="409">
        <v>202212</v>
      </c>
      <c r="B26199" s="410" t="s">
        <v>2497</v>
      </c>
      <c r="C26199" s="410" t="s">
        <v>2487</v>
      </c>
      <c r="D26199" s="411" t="s">
        <v>374</v>
      </c>
      <c r="E26199" s="412">
        <v>157</v>
      </c>
      <c r="F26199" s="413">
        <v>177.16</v>
      </c>
      <c r="G26199" s="414">
        <f t="shared" si="818"/>
        <v>0.88620456084895016</v>
      </c>
      <c r="H26199" s="423" t="str">
        <f t="shared" si="819"/>
        <v>VER</v>
      </c>
    </row>
    <row r="26200" spans="1:8" ht="15" hidden="1" thickBot="1">
      <c r="A26200" s="409">
        <v>202212</v>
      </c>
      <c r="B26200" s="410" t="s">
        <v>2498</v>
      </c>
      <c r="C26200" s="410" t="s">
        <v>2487</v>
      </c>
      <c r="D26200" s="411" t="s">
        <v>374</v>
      </c>
      <c r="E26200" s="412">
        <v>157</v>
      </c>
      <c r="F26200" s="413">
        <v>177.16</v>
      </c>
      <c r="G26200" s="414">
        <f t="shared" si="818"/>
        <v>0.88620456084895016</v>
      </c>
      <c r="H26200" s="423" t="str">
        <f t="shared" si="819"/>
        <v>VER</v>
      </c>
    </row>
    <row r="26201" spans="1:8" ht="15" hidden="1" thickBot="1">
      <c r="A26201" s="409">
        <v>202212</v>
      </c>
      <c r="B26201" s="410" t="s">
        <v>2499</v>
      </c>
      <c r="C26201" s="410" t="s">
        <v>2487</v>
      </c>
      <c r="D26201" s="411" t="s">
        <v>337</v>
      </c>
      <c r="E26201" s="412">
        <v>46192</v>
      </c>
      <c r="F26201" s="413">
        <v>177.16</v>
      </c>
      <c r="G26201" s="414">
        <f t="shared" si="818"/>
        <v>260.73605780085796</v>
      </c>
      <c r="H26201" s="423">
        <f t="shared" si="819"/>
        <v>1.3036802890042898</v>
      </c>
    </row>
    <row r="26202" spans="1:8" ht="15" hidden="1" thickBot="1">
      <c r="A26202" s="409">
        <v>202212</v>
      </c>
      <c r="B26202" s="410" t="s">
        <v>2500</v>
      </c>
      <c r="C26202" s="410" t="s">
        <v>2487</v>
      </c>
      <c r="D26202" s="411" t="s">
        <v>350</v>
      </c>
      <c r="E26202" s="412">
        <v>0.01</v>
      </c>
      <c r="F26202" s="413">
        <v>177.16</v>
      </c>
      <c r="G26202" s="414">
        <f t="shared" si="818"/>
        <v>5.6446150372544597E-5</v>
      </c>
      <c r="H26202" s="423" t="str">
        <f t="shared" si="819"/>
        <v>VER</v>
      </c>
    </row>
    <row r="26203" spans="1:8" ht="15" hidden="1" thickBot="1">
      <c r="A26203" s="409">
        <v>202212</v>
      </c>
      <c r="B26203" s="410" t="s">
        <v>2501</v>
      </c>
      <c r="C26203" s="410" t="s">
        <v>2487</v>
      </c>
      <c r="D26203" s="411" t="s">
        <v>337</v>
      </c>
      <c r="E26203" s="412">
        <v>64103</v>
      </c>
      <c r="F26203" s="413">
        <v>177.16</v>
      </c>
      <c r="G26203" s="414">
        <f t="shared" si="818"/>
        <v>361.83675773312262</v>
      </c>
      <c r="H26203" s="423">
        <f t="shared" si="819"/>
        <v>1.809183788665613</v>
      </c>
    </row>
    <row r="26204" spans="1:8" ht="15" hidden="1" thickBot="1">
      <c r="A26204" s="409">
        <v>202212</v>
      </c>
      <c r="B26204" s="410" t="s">
        <v>2502</v>
      </c>
      <c r="C26204" s="410" t="s">
        <v>2487</v>
      </c>
      <c r="D26204" s="411" t="s">
        <v>339</v>
      </c>
      <c r="E26204" s="412">
        <v>311.02999999999997</v>
      </c>
      <c r="F26204" s="413">
        <v>177.16</v>
      </c>
      <c r="G26204" s="414">
        <f t="shared" si="818"/>
        <v>1.7556446150372544</v>
      </c>
      <c r="H26204" s="423">
        <f t="shared" si="819"/>
        <v>1.7556446150372544</v>
      </c>
    </row>
    <row r="26205" spans="1:8" ht="15" hidden="1" thickBot="1">
      <c r="A26205" s="409">
        <v>202212</v>
      </c>
      <c r="B26205" s="410" t="s">
        <v>2503</v>
      </c>
      <c r="C26205" s="410" t="s">
        <v>2487</v>
      </c>
      <c r="D26205" s="411" t="s">
        <v>374</v>
      </c>
      <c r="E26205" s="412">
        <v>0.01</v>
      </c>
      <c r="F26205" s="413">
        <v>177.16</v>
      </c>
      <c r="G26205" s="414">
        <f t="shared" si="818"/>
        <v>5.6446150372544597E-5</v>
      </c>
      <c r="H26205" s="423" t="str">
        <f t="shared" si="819"/>
        <v>VER</v>
      </c>
    </row>
    <row r="26206" spans="1:8" ht="15" hidden="1" thickBot="1">
      <c r="A26206" s="409">
        <v>202212</v>
      </c>
      <c r="B26206" s="410" t="s">
        <v>2504</v>
      </c>
      <c r="C26206" s="410" t="s">
        <v>2487</v>
      </c>
      <c r="D26206" s="411" t="s">
        <v>374</v>
      </c>
      <c r="E26206" s="412">
        <v>157</v>
      </c>
      <c r="F26206" s="413">
        <v>177.16</v>
      </c>
      <c r="G26206" s="414">
        <f t="shared" si="818"/>
        <v>0.88620456084895016</v>
      </c>
      <c r="H26206" s="423" t="str">
        <f t="shared" si="819"/>
        <v>VER</v>
      </c>
    </row>
    <row r="26207" spans="1:8" ht="15" hidden="1" thickBot="1">
      <c r="A26207" s="409">
        <v>202212</v>
      </c>
      <c r="B26207" s="410" t="s">
        <v>2505</v>
      </c>
      <c r="C26207" s="410" t="s">
        <v>2505</v>
      </c>
      <c r="D26207" s="411" t="s">
        <v>339</v>
      </c>
      <c r="E26207" s="412">
        <v>0.01</v>
      </c>
      <c r="F26207" s="413">
        <v>177.16</v>
      </c>
      <c r="G26207" s="414">
        <f t="shared" si="818"/>
        <v>5.6446150372544597E-5</v>
      </c>
      <c r="H26207" s="423">
        <f t="shared" si="819"/>
        <v>5.6446150372544597E-5</v>
      </c>
    </row>
    <row r="26208" spans="1:8" ht="15" hidden="1" thickBot="1">
      <c r="A26208" s="409">
        <v>202212</v>
      </c>
      <c r="B26208" s="410" t="s">
        <v>2506</v>
      </c>
      <c r="C26208" s="410" t="s">
        <v>2506</v>
      </c>
      <c r="D26208" s="411" t="s">
        <v>339</v>
      </c>
      <c r="E26208" s="412">
        <v>0.01</v>
      </c>
      <c r="F26208" s="413">
        <v>177.16</v>
      </c>
      <c r="G26208" s="414">
        <f t="shared" si="818"/>
        <v>5.6446150372544597E-5</v>
      </c>
      <c r="H26208" s="423">
        <f t="shared" si="819"/>
        <v>5.6446150372544597E-5</v>
      </c>
    </row>
    <row r="26209" spans="1:8" ht="15" hidden="1" thickBot="1">
      <c r="A26209" s="409">
        <v>202212</v>
      </c>
      <c r="B26209" s="410" t="s">
        <v>2507</v>
      </c>
      <c r="C26209" s="410" t="s">
        <v>2507</v>
      </c>
      <c r="D26209" s="411" t="s">
        <v>339</v>
      </c>
      <c r="E26209" s="412">
        <v>0.01</v>
      </c>
      <c r="F26209" s="413">
        <v>177.16</v>
      </c>
      <c r="G26209" s="414">
        <f t="shared" si="818"/>
        <v>5.6446150372544597E-5</v>
      </c>
      <c r="H26209" s="423">
        <f t="shared" si="819"/>
        <v>5.6446150372544597E-5</v>
      </c>
    </row>
    <row r="26210" spans="1:8" ht="15" hidden="1" thickBot="1">
      <c r="A26210" s="409">
        <v>202212</v>
      </c>
      <c r="B26210" s="410" t="s">
        <v>2508</v>
      </c>
      <c r="C26210" s="410" t="s">
        <v>2508</v>
      </c>
      <c r="D26210" s="411" t="s">
        <v>339</v>
      </c>
      <c r="E26210" s="412">
        <v>0.01</v>
      </c>
      <c r="F26210" s="413">
        <v>177.16</v>
      </c>
      <c r="G26210" s="414">
        <f t="shared" si="818"/>
        <v>5.6446150372544597E-5</v>
      </c>
      <c r="H26210" s="423">
        <f t="shared" si="819"/>
        <v>5.6446150372544597E-5</v>
      </c>
    </row>
    <row r="26211" spans="1:8" ht="15" hidden="1" thickBot="1">
      <c r="A26211" s="409">
        <v>202212</v>
      </c>
      <c r="B26211" s="410" t="s">
        <v>2509</v>
      </c>
      <c r="C26211" s="410" t="s">
        <v>2509</v>
      </c>
      <c r="D26211" s="411" t="s">
        <v>339</v>
      </c>
      <c r="E26211" s="412">
        <v>0.01</v>
      </c>
      <c r="F26211" s="413">
        <v>177.16</v>
      </c>
      <c r="G26211" s="414">
        <f t="shared" si="818"/>
        <v>5.6446150372544597E-5</v>
      </c>
      <c r="H26211" s="423">
        <f t="shared" si="819"/>
        <v>5.6446150372544597E-5</v>
      </c>
    </row>
    <row r="26212" spans="1:8" ht="15" hidden="1" thickBot="1">
      <c r="A26212" s="409">
        <v>202212</v>
      </c>
      <c r="B26212" s="410" t="s">
        <v>2510</v>
      </c>
      <c r="C26212" s="410" t="s">
        <v>2510</v>
      </c>
      <c r="D26212" s="411" t="s">
        <v>339</v>
      </c>
      <c r="E26212" s="412">
        <v>0.01</v>
      </c>
      <c r="F26212" s="413">
        <v>177.16</v>
      </c>
      <c r="G26212" s="414">
        <f t="shared" si="818"/>
        <v>5.6446150372544597E-5</v>
      </c>
      <c r="H26212" s="423">
        <f t="shared" si="819"/>
        <v>5.6446150372544597E-5</v>
      </c>
    </row>
    <row r="26213" spans="1:8" ht="15" hidden="1" thickBot="1">
      <c r="A26213" s="409">
        <v>202212</v>
      </c>
      <c r="B26213" s="410" t="s">
        <v>2511</v>
      </c>
      <c r="C26213" s="410" t="s">
        <v>2512</v>
      </c>
      <c r="D26213" s="411" t="s">
        <v>337</v>
      </c>
      <c r="E26213" s="412">
        <v>60365</v>
      </c>
      <c r="F26213" s="413">
        <v>177.16</v>
      </c>
      <c r="G26213" s="414">
        <f t="shared" si="818"/>
        <v>340.73718672386542</v>
      </c>
      <c r="H26213" s="423">
        <f t="shared" si="819"/>
        <v>1.7036859336193271</v>
      </c>
    </row>
    <row r="26214" spans="1:8" ht="15" hidden="1" thickBot="1">
      <c r="A26214" s="409">
        <v>202212</v>
      </c>
      <c r="B26214" s="410" t="s">
        <v>2513</v>
      </c>
      <c r="C26214" s="410" t="s">
        <v>2512</v>
      </c>
      <c r="D26214" s="411" t="s">
        <v>337</v>
      </c>
      <c r="E26214" s="412">
        <v>80138</v>
      </c>
      <c r="F26214" s="413">
        <v>177.16</v>
      </c>
      <c r="G26214" s="414">
        <f t="shared" si="818"/>
        <v>452.34815985549784</v>
      </c>
      <c r="H26214" s="423">
        <f t="shared" si="819"/>
        <v>2.2617407992774892</v>
      </c>
    </row>
    <row r="26215" spans="1:8" ht="15" hidden="1" thickBot="1">
      <c r="A26215" s="409">
        <v>202212</v>
      </c>
      <c r="B26215" s="410" t="s">
        <v>2514</v>
      </c>
      <c r="C26215" s="410" t="s">
        <v>2512</v>
      </c>
      <c r="D26215" s="411" t="s">
        <v>339</v>
      </c>
      <c r="E26215" s="412">
        <v>401</v>
      </c>
      <c r="F26215" s="413">
        <v>177.16</v>
      </c>
      <c r="G26215" s="414">
        <f t="shared" si="818"/>
        <v>2.2634906299390383</v>
      </c>
      <c r="H26215" s="423">
        <f t="shared" si="819"/>
        <v>2.2634906299390383</v>
      </c>
    </row>
    <row r="26216" spans="1:8" ht="15" hidden="1" thickBot="1">
      <c r="A26216" s="409">
        <v>202212</v>
      </c>
      <c r="B26216" s="410" t="s">
        <v>2515</v>
      </c>
      <c r="C26216" s="410" t="s">
        <v>2512</v>
      </c>
      <c r="D26216" s="411" t="s">
        <v>337</v>
      </c>
      <c r="E26216" s="412">
        <v>85658</v>
      </c>
      <c r="F26216" s="413">
        <v>177.16</v>
      </c>
      <c r="G26216" s="414">
        <f t="shared" si="818"/>
        <v>483.50643486114245</v>
      </c>
      <c r="H26216" s="423">
        <f t="shared" si="819"/>
        <v>2.4175321743057121</v>
      </c>
    </row>
    <row r="26217" spans="1:8" ht="15" hidden="1" thickBot="1">
      <c r="A26217" s="409">
        <v>202212</v>
      </c>
      <c r="B26217" s="410" t="s">
        <v>2516</v>
      </c>
      <c r="C26217" s="410" t="s">
        <v>2512</v>
      </c>
      <c r="D26217" s="411" t="s">
        <v>339</v>
      </c>
      <c r="E26217" s="412">
        <v>428</v>
      </c>
      <c r="F26217" s="413">
        <v>177.16</v>
      </c>
      <c r="G26217" s="414">
        <f t="shared" si="818"/>
        <v>2.4158952359449084</v>
      </c>
      <c r="H26217" s="423">
        <f t="shared" si="819"/>
        <v>2.4158952359449084</v>
      </c>
    </row>
    <row r="26218" spans="1:8" ht="15" hidden="1" thickBot="1">
      <c r="A26218" s="409">
        <v>202212</v>
      </c>
      <c r="B26218" s="410" t="s">
        <v>2517</v>
      </c>
      <c r="C26218" s="410" t="s">
        <v>2512</v>
      </c>
      <c r="D26218" s="411" t="s">
        <v>337</v>
      </c>
      <c r="E26218" s="412">
        <v>63095</v>
      </c>
      <c r="F26218" s="413">
        <v>177.16</v>
      </c>
      <c r="G26218" s="414">
        <f t="shared" si="818"/>
        <v>356.1469857755701</v>
      </c>
      <c r="H26218" s="423">
        <f t="shared" si="819"/>
        <v>1.7807349288778505</v>
      </c>
    </row>
    <row r="26219" spans="1:8" ht="15" hidden="1" thickBot="1">
      <c r="A26219" s="409">
        <v>202212</v>
      </c>
      <c r="B26219" s="410" t="s">
        <v>2518</v>
      </c>
      <c r="C26219" s="410" t="s">
        <v>412</v>
      </c>
      <c r="D26219" s="411" t="s">
        <v>337</v>
      </c>
      <c r="E26219" s="412">
        <v>76788</v>
      </c>
      <c r="F26219" s="413">
        <v>177.16</v>
      </c>
      <c r="G26219" s="414">
        <f t="shared" si="818"/>
        <v>433.43869948069545</v>
      </c>
      <c r="H26219" s="423">
        <f t="shared" si="819"/>
        <v>2.1671934974034772</v>
      </c>
    </row>
    <row r="26220" spans="1:8" ht="15" hidden="1" thickBot="1">
      <c r="A26220" s="409">
        <v>202212</v>
      </c>
      <c r="B26220" s="410" t="s">
        <v>2519</v>
      </c>
      <c r="C26220" s="410" t="s">
        <v>412</v>
      </c>
      <c r="D26220" s="411" t="s">
        <v>337</v>
      </c>
      <c r="E26220" s="412">
        <v>73748</v>
      </c>
      <c r="F26220" s="413">
        <v>177.16</v>
      </c>
      <c r="G26220" s="414">
        <f t="shared" si="818"/>
        <v>416.27906976744185</v>
      </c>
      <c r="H26220" s="423">
        <f t="shared" si="819"/>
        <v>2.0813953488372094</v>
      </c>
    </row>
    <row r="26221" spans="1:8" ht="15" hidden="1" thickBot="1">
      <c r="A26221" s="409">
        <v>202212</v>
      </c>
      <c r="B26221" s="410" t="s">
        <v>2520</v>
      </c>
      <c r="C26221" s="410" t="s">
        <v>2521</v>
      </c>
      <c r="D26221" s="411" t="s">
        <v>374</v>
      </c>
      <c r="E26221" s="412">
        <v>877</v>
      </c>
      <c r="F26221" s="413">
        <v>177.16</v>
      </c>
      <c r="G26221" s="414">
        <f t="shared" si="818"/>
        <v>4.9503273876721607</v>
      </c>
      <c r="H26221" s="423" t="str">
        <f t="shared" si="819"/>
        <v>VER</v>
      </c>
    </row>
    <row r="26222" spans="1:8" ht="15" hidden="1" thickBot="1">
      <c r="A26222" s="409">
        <v>202212</v>
      </c>
      <c r="B26222" s="410" t="s">
        <v>2522</v>
      </c>
      <c r="C26222" s="410" t="s">
        <v>2249</v>
      </c>
      <c r="D26222" s="411" t="s">
        <v>337</v>
      </c>
      <c r="E26222" s="412">
        <v>63948</v>
      </c>
      <c r="F26222" s="413">
        <v>177.16</v>
      </c>
      <c r="G26222" s="414">
        <f t="shared" si="818"/>
        <v>360.96184240234817</v>
      </c>
      <c r="H26222" s="423">
        <f t="shared" si="819"/>
        <v>1.8048092120117409</v>
      </c>
    </row>
    <row r="26223" spans="1:8" ht="15" hidden="1" thickBot="1">
      <c r="A26223" s="409">
        <v>202212</v>
      </c>
      <c r="B26223" s="410" t="s">
        <v>2523</v>
      </c>
      <c r="C26223" s="410" t="s">
        <v>2249</v>
      </c>
      <c r="D26223" s="411" t="s">
        <v>339</v>
      </c>
      <c r="E26223" s="412">
        <v>320</v>
      </c>
      <c r="F26223" s="413">
        <v>177.16</v>
      </c>
      <c r="G26223" s="414">
        <f t="shared" si="818"/>
        <v>1.806276811921427</v>
      </c>
      <c r="H26223" s="423">
        <f t="shared" si="819"/>
        <v>1.806276811921427</v>
      </c>
    </row>
    <row r="26224" spans="1:8" ht="15" hidden="1" thickBot="1">
      <c r="A26224" s="409">
        <v>202212</v>
      </c>
      <c r="B26224" s="410" t="s">
        <v>2524</v>
      </c>
      <c r="C26224" s="410" t="s">
        <v>2525</v>
      </c>
      <c r="D26224" s="411" t="s">
        <v>337</v>
      </c>
      <c r="E26224" s="412">
        <v>50640</v>
      </c>
      <c r="F26224" s="413">
        <v>177.16</v>
      </c>
      <c r="G26224" s="414">
        <f t="shared" si="818"/>
        <v>285.84330548656584</v>
      </c>
      <c r="H26224" s="423">
        <f t="shared" si="819"/>
        <v>1.4292165274328292</v>
      </c>
    </row>
    <row r="26225" spans="1:8" ht="15" hidden="1" thickBot="1">
      <c r="A26225" s="409">
        <v>202212</v>
      </c>
      <c r="B26225" s="410" t="s">
        <v>2526</v>
      </c>
      <c r="C26225" s="410" t="s">
        <v>2527</v>
      </c>
      <c r="D26225" s="411" t="s">
        <v>339</v>
      </c>
      <c r="E26225" s="412">
        <v>792.85</v>
      </c>
      <c r="F26225" s="413">
        <v>177.16</v>
      </c>
      <c r="G26225" s="414">
        <f t="shared" si="818"/>
        <v>4.4753330322871978</v>
      </c>
      <c r="H26225" s="423">
        <f t="shared" si="819"/>
        <v>4.4753330322871978</v>
      </c>
    </row>
    <row r="26226" spans="1:8" ht="15" hidden="1" thickBot="1">
      <c r="A26226" s="409">
        <v>202212</v>
      </c>
      <c r="B26226" s="410" t="s">
        <v>2528</v>
      </c>
      <c r="C26226" s="410" t="s">
        <v>2527</v>
      </c>
      <c r="D26226" s="411" t="s">
        <v>339</v>
      </c>
      <c r="E26226" s="412">
        <v>847.8</v>
      </c>
      <c r="F26226" s="413">
        <v>177.16</v>
      </c>
      <c r="G26226" s="414">
        <f t="shared" si="818"/>
        <v>4.7855046285843308</v>
      </c>
      <c r="H26226" s="423">
        <f t="shared" si="819"/>
        <v>4.7855046285843308</v>
      </c>
    </row>
    <row r="26227" spans="1:8" ht="15" hidden="1" thickBot="1">
      <c r="A26227" s="409">
        <v>202212</v>
      </c>
      <c r="B26227" s="410" t="s">
        <v>2529</v>
      </c>
      <c r="C26227" s="410" t="s">
        <v>2527</v>
      </c>
      <c r="D26227" s="411" t="s">
        <v>339</v>
      </c>
      <c r="E26227" s="412">
        <v>1</v>
      </c>
      <c r="F26227" s="413">
        <v>177.16</v>
      </c>
      <c r="G26227" s="414">
        <f t="shared" si="818"/>
        <v>5.6446150372544595E-3</v>
      </c>
      <c r="H26227" s="423">
        <f t="shared" si="819"/>
        <v>5.6446150372544595E-3</v>
      </c>
    </row>
    <row r="26228" spans="1:8" ht="15" hidden="1" thickBot="1">
      <c r="A26228" s="409">
        <v>202212</v>
      </c>
      <c r="B26228" s="410" t="s">
        <v>2530</v>
      </c>
      <c r="C26228" s="410" t="s">
        <v>2527</v>
      </c>
      <c r="D26228" s="411" t="s">
        <v>339</v>
      </c>
      <c r="E26228" s="412">
        <v>1</v>
      </c>
      <c r="F26228" s="413">
        <v>177.16</v>
      </c>
      <c r="G26228" s="414">
        <f t="shared" si="818"/>
        <v>5.6446150372544595E-3</v>
      </c>
      <c r="H26228" s="423">
        <f t="shared" si="819"/>
        <v>5.6446150372544595E-3</v>
      </c>
    </row>
    <row r="26229" spans="1:8" ht="15" hidden="1" thickBot="1">
      <c r="A26229" s="409">
        <v>202212</v>
      </c>
      <c r="B26229" s="410" t="s">
        <v>2531</v>
      </c>
      <c r="C26229" s="410" t="s">
        <v>2527</v>
      </c>
      <c r="D26229" s="411" t="s">
        <v>339</v>
      </c>
      <c r="E26229" s="412">
        <v>957.7</v>
      </c>
      <c r="F26229" s="413">
        <v>177.16</v>
      </c>
      <c r="G26229" s="414">
        <f t="shared" si="818"/>
        <v>5.4058478211785959</v>
      </c>
      <c r="H26229" s="423">
        <f t="shared" si="819"/>
        <v>5.4058478211785959</v>
      </c>
    </row>
    <row r="26230" spans="1:8" ht="15" hidden="1" thickBot="1">
      <c r="A26230" s="409">
        <v>202212</v>
      </c>
      <c r="B26230" s="410" t="s">
        <v>2532</v>
      </c>
      <c r="C26230" s="410" t="s">
        <v>2527</v>
      </c>
      <c r="D26230" s="411" t="s">
        <v>339</v>
      </c>
      <c r="E26230" s="412">
        <v>1884</v>
      </c>
      <c r="F26230" s="413">
        <v>177.16</v>
      </c>
      <c r="G26230" s="414">
        <f t="shared" si="818"/>
        <v>10.634454730187402</v>
      </c>
      <c r="H26230" s="423">
        <f t="shared" si="819"/>
        <v>10.634454730187402</v>
      </c>
    </row>
    <row r="26231" spans="1:8" ht="15" hidden="1" thickBot="1">
      <c r="A26231" s="409">
        <v>202212</v>
      </c>
      <c r="B26231" s="410" t="s">
        <v>2533</v>
      </c>
      <c r="C26231" s="410" t="s">
        <v>2527</v>
      </c>
      <c r="D26231" s="411" t="s">
        <v>339</v>
      </c>
      <c r="E26231" s="412">
        <v>1962.5</v>
      </c>
      <c r="F26231" s="413">
        <v>177.16</v>
      </c>
      <c r="G26231" s="414">
        <f t="shared" si="818"/>
        <v>11.077557010611876</v>
      </c>
      <c r="H26231" s="423">
        <f t="shared" si="819"/>
        <v>11.077557010611876</v>
      </c>
    </row>
    <row r="26232" spans="1:8" ht="15" hidden="1" thickBot="1">
      <c r="A26232" s="409">
        <v>202212</v>
      </c>
      <c r="B26232" s="410" t="s">
        <v>2534</v>
      </c>
      <c r="C26232" s="410" t="s">
        <v>2527</v>
      </c>
      <c r="D26232" s="411" t="s">
        <v>339</v>
      </c>
      <c r="E26232" s="412">
        <v>2355</v>
      </c>
      <c r="F26232" s="413">
        <v>177.16</v>
      </c>
      <c r="G26232" s="414">
        <f t="shared" si="818"/>
        <v>13.293068412734252</v>
      </c>
      <c r="H26232" s="423">
        <f t="shared" si="819"/>
        <v>13.293068412734252</v>
      </c>
    </row>
    <row r="26233" spans="1:8" ht="15" hidden="1" thickBot="1">
      <c r="A26233" s="409">
        <v>202212</v>
      </c>
      <c r="B26233" s="410" t="s">
        <v>2535</v>
      </c>
      <c r="C26233" s="410" t="s">
        <v>2527</v>
      </c>
      <c r="D26233" s="411" t="s">
        <v>2536</v>
      </c>
      <c r="E26233" s="412">
        <v>1</v>
      </c>
      <c r="F26233" s="413">
        <v>177.16</v>
      </c>
      <c r="G26233" s="414">
        <f t="shared" si="818"/>
        <v>5.6446150372544595E-3</v>
      </c>
      <c r="H26233" s="423" t="str">
        <f t="shared" si="819"/>
        <v>VER</v>
      </c>
    </row>
    <row r="26234" spans="1:8" ht="15" hidden="1" thickBot="1">
      <c r="A26234" s="409">
        <v>202212</v>
      </c>
      <c r="B26234" s="410" t="s">
        <v>2550</v>
      </c>
      <c r="C26234" s="410" t="s">
        <v>676</v>
      </c>
      <c r="D26234" s="411" t="s">
        <v>337</v>
      </c>
      <c r="E26234" s="412">
        <v>66922</v>
      </c>
      <c r="F26234" s="413">
        <v>177.16</v>
      </c>
      <c r="G26234" s="414">
        <f t="shared" si="818"/>
        <v>377.74892752314292</v>
      </c>
      <c r="H26234" s="423">
        <f t="shared" si="819"/>
        <v>1.8887446376157146</v>
      </c>
    </row>
    <row r="26235" spans="1:8" ht="15" hidden="1" thickBot="1">
      <c r="A26235" s="409">
        <v>202212</v>
      </c>
      <c r="B26235" s="410" t="s">
        <v>2551</v>
      </c>
      <c r="C26235" s="410" t="s">
        <v>676</v>
      </c>
      <c r="D26235" s="411" t="s">
        <v>337</v>
      </c>
      <c r="E26235" s="412">
        <v>66922</v>
      </c>
      <c r="F26235" s="413">
        <v>177.16</v>
      </c>
      <c r="G26235" s="414">
        <f t="shared" si="818"/>
        <v>377.74892752314292</v>
      </c>
      <c r="H26235" s="423">
        <f t="shared" si="819"/>
        <v>1.8887446376157146</v>
      </c>
    </row>
    <row r="26236" spans="1:8" ht="15" hidden="1" thickBot="1">
      <c r="A26236" s="409">
        <v>202212</v>
      </c>
      <c r="B26236" s="410" t="s">
        <v>2552</v>
      </c>
      <c r="C26236" s="410" t="s">
        <v>676</v>
      </c>
      <c r="D26236" s="411" t="s">
        <v>339</v>
      </c>
      <c r="E26236" s="412">
        <v>335</v>
      </c>
      <c r="F26236" s="413">
        <v>177.16</v>
      </c>
      <c r="G26236" s="414">
        <f t="shared" si="818"/>
        <v>1.8909460374802438</v>
      </c>
      <c r="H26236" s="423">
        <f t="shared" si="819"/>
        <v>1.8909460374802438</v>
      </c>
    </row>
    <row r="26237" spans="1:8" ht="15" hidden="1" thickBot="1">
      <c r="A26237" s="409">
        <v>202212</v>
      </c>
      <c r="B26237" s="410" t="s">
        <v>2553</v>
      </c>
      <c r="C26237" s="410" t="s">
        <v>676</v>
      </c>
      <c r="D26237" s="411" t="s">
        <v>337</v>
      </c>
      <c r="E26237" s="412">
        <v>66922</v>
      </c>
      <c r="F26237" s="413">
        <v>177.16</v>
      </c>
      <c r="G26237" s="414">
        <f t="shared" si="818"/>
        <v>377.74892752314292</v>
      </c>
      <c r="H26237" s="423">
        <f t="shared" si="819"/>
        <v>1.8887446376157146</v>
      </c>
    </row>
    <row r="26238" spans="1:8" ht="15" hidden="1" thickBot="1">
      <c r="A26238" s="409">
        <v>202212</v>
      </c>
      <c r="B26238" s="410" t="s">
        <v>2554</v>
      </c>
      <c r="C26238" s="410" t="s">
        <v>676</v>
      </c>
      <c r="D26238" s="411" t="s">
        <v>339</v>
      </c>
      <c r="E26238" s="412">
        <v>335</v>
      </c>
      <c r="F26238" s="413">
        <v>177.16</v>
      </c>
      <c r="G26238" s="414">
        <f t="shared" si="818"/>
        <v>1.8909460374802438</v>
      </c>
      <c r="H26238" s="423">
        <f t="shared" si="819"/>
        <v>1.8909460374802438</v>
      </c>
    </row>
    <row r="26239" spans="1:8" ht="15" hidden="1" thickBot="1">
      <c r="A26239" s="409">
        <v>202212</v>
      </c>
      <c r="B26239" s="410" t="s">
        <v>2555</v>
      </c>
      <c r="C26239" s="410" t="s">
        <v>676</v>
      </c>
      <c r="D26239" s="411" t="s">
        <v>339</v>
      </c>
      <c r="E26239" s="412">
        <v>335</v>
      </c>
      <c r="F26239" s="413">
        <v>177.16</v>
      </c>
      <c r="G26239" s="414">
        <f t="shared" si="818"/>
        <v>1.8909460374802438</v>
      </c>
      <c r="H26239" s="423">
        <f t="shared" si="819"/>
        <v>1.8909460374802438</v>
      </c>
    </row>
    <row r="26240" spans="1:8" ht="15" hidden="1" thickBot="1">
      <c r="A26240" s="409">
        <v>202212</v>
      </c>
      <c r="B26240" s="410" t="s">
        <v>2556</v>
      </c>
      <c r="C26240" s="410" t="s">
        <v>2054</v>
      </c>
      <c r="D26240" s="411" t="s">
        <v>337</v>
      </c>
      <c r="E26240" s="412">
        <v>124784</v>
      </c>
      <c r="F26240" s="413">
        <v>177.16</v>
      </c>
      <c r="G26240" s="414">
        <f t="shared" si="818"/>
        <v>704.35764280876049</v>
      </c>
      <c r="H26240" s="423">
        <f t="shared" si="819"/>
        <v>3.5217882140438026</v>
      </c>
    </row>
    <row r="26241" spans="1:8" ht="15" hidden="1" thickBot="1">
      <c r="A26241" s="409">
        <v>202212</v>
      </c>
      <c r="B26241" s="410" t="s">
        <v>2557</v>
      </c>
      <c r="C26241" s="410" t="s">
        <v>2054</v>
      </c>
      <c r="D26241" s="411" t="s">
        <v>339</v>
      </c>
      <c r="E26241" s="412">
        <v>624</v>
      </c>
      <c r="F26241" s="413">
        <v>177.16</v>
      </c>
      <c r="G26241" s="414">
        <f t="shared" si="818"/>
        <v>3.5222397832467824</v>
      </c>
      <c r="H26241" s="423">
        <f t="shared" si="819"/>
        <v>3.5222397832467824</v>
      </c>
    </row>
    <row r="26242" spans="1:8" ht="15" hidden="1" thickBot="1">
      <c r="A26242" s="409">
        <v>202212</v>
      </c>
      <c r="B26242" s="410" t="s">
        <v>2558</v>
      </c>
      <c r="C26242" s="410" t="s">
        <v>2054</v>
      </c>
      <c r="D26242" s="411" t="s">
        <v>337</v>
      </c>
      <c r="E26242" s="412">
        <v>124784</v>
      </c>
      <c r="F26242" s="413">
        <v>177.16</v>
      </c>
      <c r="G26242" s="414">
        <f t="shared" ref="G26242:G26267" si="820">+E26242/F26242</f>
        <v>704.35764280876049</v>
      </c>
      <c r="H26242" s="423">
        <f t="shared" ref="H26242:H26267" si="821">IF(D26242="TB",G26242/200,IF(D26242="LT",G26242,"VER"))</f>
        <v>3.5217882140438026</v>
      </c>
    </row>
    <row r="26243" spans="1:8" ht="15" hidden="1" thickBot="1">
      <c r="A26243" s="409">
        <v>202212</v>
      </c>
      <c r="B26243" s="410" t="s">
        <v>2559</v>
      </c>
      <c r="C26243" s="410" t="s">
        <v>2054</v>
      </c>
      <c r="D26243" s="411" t="s">
        <v>339</v>
      </c>
      <c r="E26243" s="412">
        <v>624</v>
      </c>
      <c r="F26243" s="413">
        <v>177.16</v>
      </c>
      <c r="G26243" s="414">
        <f t="shared" si="820"/>
        <v>3.5222397832467824</v>
      </c>
      <c r="H26243" s="423">
        <f t="shared" si="821"/>
        <v>3.5222397832467824</v>
      </c>
    </row>
    <row r="26244" spans="1:8" ht="15" hidden="1" thickBot="1">
      <c r="A26244" s="409">
        <v>202212</v>
      </c>
      <c r="B26244" s="410" t="s">
        <v>2560</v>
      </c>
      <c r="C26244" s="410" t="s">
        <v>676</v>
      </c>
      <c r="D26244" s="411" t="s">
        <v>337</v>
      </c>
      <c r="E26244" s="412">
        <v>60080</v>
      </c>
      <c r="F26244" s="413">
        <v>177.16</v>
      </c>
      <c r="G26244" s="414">
        <f t="shared" si="820"/>
        <v>339.12847143824791</v>
      </c>
      <c r="H26244" s="423">
        <f t="shared" si="821"/>
        <v>1.6956423571912396</v>
      </c>
    </row>
    <row r="26245" spans="1:8" ht="15" hidden="1" thickBot="1">
      <c r="A26245" s="409">
        <v>202212</v>
      </c>
      <c r="B26245" s="410" t="s">
        <v>2561</v>
      </c>
      <c r="C26245" s="410" t="s">
        <v>676</v>
      </c>
      <c r="D26245" s="411" t="s">
        <v>337</v>
      </c>
      <c r="E26245" s="412">
        <v>60080</v>
      </c>
      <c r="F26245" s="413">
        <v>177.16</v>
      </c>
      <c r="G26245" s="414">
        <f t="shared" si="820"/>
        <v>339.12847143824791</v>
      </c>
      <c r="H26245" s="423">
        <f t="shared" si="821"/>
        <v>1.6956423571912396</v>
      </c>
    </row>
    <row r="26246" spans="1:8" ht="15" hidden="1" thickBot="1">
      <c r="A26246" s="409">
        <v>202212</v>
      </c>
      <c r="B26246" s="410" t="s">
        <v>2562</v>
      </c>
      <c r="C26246" s="410" t="s">
        <v>676</v>
      </c>
      <c r="D26246" s="411" t="s">
        <v>339</v>
      </c>
      <c r="E26246" s="412">
        <v>300</v>
      </c>
      <c r="F26246" s="413">
        <v>177.16</v>
      </c>
      <c r="G26246" s="414">
        <f t="shared" si="820"/>
        <v>1.6933845111763377</v>
      </c>
      <c r="H26246" s="423">
        <f t="shared" si="821"/>
        <v>1.6933845111763377</v>
      </c>
    </row>
    <row r="26247" spans="1:8" ht="15" hidden="1" thickBot="1">
      <c r="A26247" s="409">
        <v>202212</v>
      </c>
      <c r="B26247" s="410" t="s">
        <v>2563</v>
      </c>
      <c r="C26247" s="410" t="s">
        <v>676</v>
      </c>
      <c r="D26247" s="411" t="s">
        <v>337</v>
      </c>
      <c r="E26247" s="412">
        <v>65087</v>
      </c>
      <c r="F26247" s="413">
        <v>177.16</v>
      </c>
      <c r="G26247" s="414">
        <f t="shared" si="820"/>
        <v>367.39105892978097</v>
      </c>
      <c r="H26247" s="423">
        <f t="shared" si="821"/>
        <v>1.8369552946489049</v>
      </c>
    </row>
    <row r="26248" spans="1:8" ht="15" hidden="1" thickBot="1">
      <c r="A26248" s="409">
        <v>202212</v>
      </c>
      <c r="B26248" s="410" t="s">
        <v>2564</v>
      </c>
      <c r="C26248" s="410" t="s">
        <v>676</v>
      </c>
      <c r="D26248" s="411" t="s">
        <v>339</v>
      </c>
      <c r="E26248" s="412">
        <v>325</v>
      </c>
      <c r="F26248" s="413">
        <v>177.16</v>
      </c>
      <c r="G26248" s="414">
        <f t="shared" si="820"/>
        <v>1.8344998871076994</v>
      </c>
      <c r="H26248" s="423">
        <f t="shared" si="821"/>
        <v>1.8344998871076994</v>
      </c>
    </row>
    <row r="26249" spans="1:8" ht="15" hidden="1" thickBot="1">
      <c r="A26249" s="409">
        <v>202212</v>
      </c>
      <c r="B26249" s="410" t="s">
        <v>2565</v>
      </c>
      <c r="C26249" s="410" t="s">
        <v>676</v>
      </c>
      <c r="D26249" s="411" t="s">
        <v>339</v>
      </c>
      <c r="E26249" s="412">
        <v>300</v>
      </c>
      <c r="F26249" s="413">
        <v>177.16</v>
      </c>
      <c r="G26249" s="414">
        <f t="shared" si="820"/>
        <v>1.6933845111763377</v>
      </c>
      <c r="H26249" s="423">
        <f t="shared" si="821"/>
        <v>1.6933845111763377</v>
      </c>
    </row>
    <row r="26250" spans="1:8" ht="15" hidden="1" thickBot="1">
      <c r="A26250" s="409">
        <v>202212</v>
      </c>
      <c r="B26250" s="410" t="s">
        <v>2566</v>
      </c>
      <c r="C26250" s="410" t="s">
        <v>676</v>
      </c>
      <c r="D26250" s="411" t="s">
        <v>337</v>
      </c>
      <c r="E26250" s="412">
        <v>55433</v>
      </c>
      <c r="F26250" s="413">
        <v>177.16</v>
      </c>
      <c r="G26250" s="414">
        <f t="shared" si="820"/>
        <v>312.89794536012647</v>
      </c>
      <c r="H26250" s="423">
        <f t="shared" si="821"/>
        <v>1.5644897268006324</v>
      </c>
    </row>
    <row r="26251" spans="1:8" ht="15" hidden="1" thickBot="1">
      <c r="A26251" s="409">
        <v>202212</v>
      </c>
      <c r="B26251" s="410" t="s">
        <v>2567</v>
      </c>
      <c r="C26251" s="410" t="s">
        <v>676</v>
      </c>
      <c r="D26251" s="411" t="s">
        <v>339</v>
      </c>
      <c r="E26251" s="412">
        <v>277</v>
      </c>
      <c r="F26251" s="413">
        <v>177.16</v>
      </c>
      <c r="G26251" s="414">
        <f t="shared" si="820"/>
        <v>1.5635583653194853</v>
      </c>
      <c r="H26251" s="423">
        <f t="shared" si="821"/>
        <v>1.5635583653194853</v>
      </c>
    </row>
    <row r="26252" spans="1:8" ht="15" hidden="1" thickBot="1">
      <c r="A26252" s="409">
        <v>202212</v>
      </c>
      <c r="B26252" s="410" t="s">
        <v>2568</v>
      </c>
      <c r="C26252" s="410" t="s">
        <v>1347</v>
      </c>
      <c r="D26252" s="411" t="s">
        <v>337</v>
      </c>
      <c r="E26252" s="412">
        <v>64351</v>
      </c>
      <c r="F26252" s="413">
        <v>177.16</v>
      </c>
      <c r="G26252" s="414">
        <f t="shared" si="820"/>
        <v>363.23662226236172</v>
      </c>
      <c r="H26252" s="423">
        <f t="shared" si="821"/>
        <v>1.8161831113118085</v>
      </c>
    </row>
    <row r="26253" spans="1:8" ht="15" hidden="1" thickBot="1">
      <c r="A26253" s="409">
        <v>202212</v>
      </c>
      <c r="B26253" s="410" t="s">
        <v>2569</v>
      </c>
      <c r="C26253" s="410" t="s">
        <v>1347</v>
      </c>
      <c r="D26253" s="411" t="s">
        <v>339</v>
      </c>
      <c r="E26253" s="412">
        <v>322</v>
      </c>
      <c r="F26253" s="413">
        <v>177.16</v>
      </c>
      <c r="G26253" s="414">
        <f t="shared" si="820"/>
        <v>1.8175660419959359</v>
      </c>
      <c r="H26253" s="423">
        <f t="shared" si="821"/>
        <v>1.8175660419959359</v>
      </c>
    </row>
    <row r="26254" spans="1:8" ht="15" hidden="1" thickBot="1">
      <c r="A26254" s="409">
        <v>202212</v>
      </c>
      <c r="B26254" s="410" t="s">
        <v>2570</v>
      </c>
      <c r="C26254" s="410" t="s">
        <v>1347</v>
      </c>
      <c r="D26254" s="411" t="s">
        <v>337</v>
      </c>
      <c r="E26254" s="412">
        <v>64351</v>
      </c>
      <c r="F26254" s="413">
        <v>177.16</v>
      </c>
      <c r="G26254" s="414">
        <f t="shared" si="820"/>
        <v>363.23662226236172</v>
      </c>
      <c r="H26254" s="423">
        <f t="shared" si="821"/>
        <v>1.8161831113118085</v>
      </c>
    </row>
    <row r="26255" spans="1:8" ht="15" hidden="1" thickBot="1">
      <c r="A26255" s="409">
        <v>202212</v>
      </c>
      <c r="B26255" s="410" t="s">
        <v>2571</v>
      </c>
      <c r="C26255" s="410" t="s">
        <v>1347</v>
      </c>
      <c r="D26255" s="411" t="s">
        <v>339</v>
      </c>
      <c r="E26255" s="412">
        <v>322</v>
      </c>
      <c r="F26255" s="413">
        <v>177.16</v>
      </c>
      <c r="G26255" s="414">
        <f t="shared" si="820"/>
        <v>1.8175660419959359</v>
      </c>
      <c r="H26255" s="423">
        <f t="shared" si="821"/>
        <v>1.8175660419959359</v>
      </c>
    </row>
    <row r="26256" spans="1:8" ht="15" hidden="1" thickBot="1">
      <c r="A26256" s="409">
        <v>202212</v>
      </c>
      <c r="B26256" s="410" t="s">
        <v>2572</v>
      </c>
      <c r="C26256" s="410" t="s">
        <v>1347</v>
      </c>
      <c r="D26256" s="411" t="s">
        <v>337</v>
      </c>
      <c r="E26256" s="412">
        <v>64351</v>
      </c>
      <c r="F26256" s="413">
        <v>177.16</v>
      </c>
      <c r="G26256" s="414">
        <f t="shared" si="820"/>
        <v>363.23662226236172</v>
      </c>
      <c r="H26256" s="423">
        <f t="shared" si="821"/>
        <v>1.8161831113118085</v>
      </c>
    </row>
    <row r="26257" spans="1:8" ht="15" hidden="1" thickBot="1">
      <c r="A26257" s="409">
        <v>202212</v>
      </c>
      <c r="B26257" s="410" t="s">
        <v>2573</v>
      </c>
      <c r="C26257" s="410" t="s">
        <v>1347</v>
      </c>
      <c r="D26257" s="411" t="s">
        <v>339</v>
      </c>
      <c r="E26257" s="412">
        <v>322</v>
      </c>
      <c r="F26257" s="413">
        <v>177.16</v>
      </c>
      <c r="G26257" s="414">
        <f t="shared" si="820"/>
        <v>1.8175660419959359</v>
      </c>
      <c r="H26257" s="423">
        <f t="shared" si="821"/>
        <v>1.8175660419959359</v>
      </c>
    </row>
    <row r="26258" spans="1:8" ht="15" hidden="1" thickBot="1">
      <c r="A26258" s="409">
        <v>202212</v>
      </c>
      <c r="B26258" s="410" t="s">
        <v>2574</v>
      </c>
      <c r="C26258" s="410" t="s">
        <v>2054</v>
      </c>
      <c r="D26258" s="411" t="s">
        <v>337</v>
      </c>
      <c r="E26258" s="412">
        <v>124784</v>
      </c>
      <c r="F26258" s="413">
        <v>177.16</v>
      </c>
      <c r="G26258" s="414">
        <f t="shared" si="820"/>
        <v>704.35764280876049</v>
      </c>
      <c r="H26258" s="423">
        <f t="shared" si="821"/>
        <v>3.5217882140438026</v>
      </c>
    </row>
    <row r="26259" spans="1:8" ht="15" hidden="1" thickBot="1">
      <c r="A26259" s="409">
        <v>202212</v>
      </c>
      <c r="B26259" s="410" t="s">
        <v>2575</v>
      </c>
      <c r="C26259" s="410" t="s">
        <v>2054</v>
      </c>
      <c r="D26259" s="411" t="s">
        <v>339</v>
      </c>
      <c r="E26259" s="412">
        <v>624</v>
      </c>
      <c r="F26259" s="413">
        <v>177.16</v>
      </c>
      <c r="G26259" s="414">
        <f t="shared" si="820"/>
        <v>3.5222397832467824</v>
      </c>
      <c r="H26259" s="423">
        <f t="shared" si="821"/>
        <v>3.5222397832467824</v>
      </c>
    </row>
    <row r="26260" spans="1:8" ht="15" hidden="1" thickBot="1">
      <c r="A26260" s="409">
        <v>202212</v>
      </c>
      <c r="B26260" s="410" t="s">
        <v>2576</v>
      </c>
      <c r="C26260" s="410" t="s">
        <v>2249</v>
      </c>
      <c r="D26260" s="411" t="s">
        <v>337</v>
      </c>
      <c r="E26260" s="412">
        <v>63948</v>
      </c>
      <c r="F26260" s="413">
        <v>177.16</v>
      </c>
      <c r="G26260" s="414">
        <f t="shared" si="820"/>
        <v>360.96184240234817</v>
      </c>
      <c r="H26260" s="423">
        <f t="shared" si="821"/>
        <v>1.8048092120117409</v>
      </c>
    </row>
    <row r="26261" spans="1:8" ht="15" hidden="1" thickBot="1">
      <c r="A26261" s="409">
        <v>202212</v>
      </c>
      <c r="B26261" s="410" t="s">
        <v>2577</v>
      </c>
      <c r="C26261" s="410" t="s">
        <v>2054</v>
      </c>
      <c r="D26261" s="411" t="s">
        <v>337</v>
      </c>
      <c r="E26261" s="412">
        <v>124784</v>
      </c>
      <c r="F26261" s="413">
        <v>177.16</v>
      </c>
      <c r="G26261" s="414">
        <f t="shared" si="820"/>
        <v>704.35764280876049</v>
      </c>
      <c r="H26261" s="423">
        <f t="shared" si="821"/>
        <v>3.5217882140438026</v>
      </c>
    </row>
    <row r="26262" spans="1:8" ht="15" hidden="1" thickBot="1">
      <c r="A26262" s="409">
        <v>202212</v>
      </c>
      <c r="B26262" s="410" t="s">
        <v>2578</v>
      </c>
      <c r="C26262" s="410" t="s">
        <v>1347</v>
      </c>
      <c r="D26262" s="411" t="s">
        <v>337</v>
      </c>
      <c r="E26262" s="412">
        <v>64351</v>
      </c>
      <c r="F26262" s="413">
        <v>177.16</v>
      </c>
      <c r="G26262" s="414">
        <f t="shared" si="820"/>
        <v>363.23662226236172</v>
      </c>
      <c r="H26262" s="423">
        <f t="shared" si="821"/>
        <v>1.8161831113118085</v>
      </c>
    </row>
    <row r="26263" spans="1:8" ht="15" hidden="1" thickBot="1">
      <c r="A26263" s="409">
        <v>202212</v>
      </c>
      <c r="B26263" s="410" t="s">
        <v>2579</v>
      </c>
      <c r="C26263" s="410" t="s">
        <v>1347</v>
      </c>
      <c r="D26263" s="411" t="s">
        <v>339</v>
      </c>
      <c r="E26263" s="412">
        <v>322</v>
      </c>
      <c r="F26263" s="413">
        <v>177.16</v>
      </c>
      <c r="G26263" s="414">
        <f t="shared" si="820"/>
        <v>1.8175660419959359</v>
      </c>
      <c r="H26263" s="423">
        <f t="shared" si="821"/>
        <v>1.8175660419959359</v>
      </c>
    </row>
    <row r="26264" spans="1:8" ht="15" hidden="1" thickBot="1">
      <c r="A26264" s="409">
        <v>202212</v>
      </c>
      <c r="B26264" s="410" t="s">
        <v>2580</v>
      </c>
      <c r="C26264" s="410" t="s">
        <v>1347</v>
      </c>
      <c r="D26264" s="411" t="s">
        <v>337</v>
      </c>
      <c r="E26264" s="412">
        <v>64351</v>
      </c>
      <c r="F26264" s="413">
        <v>177.16</v>
      </c>
      <c r="G26264" s="414">
        <f t="shared" si="820"/>
        <v>363.23662226236172</v>
      </c>
      <c r="H26264" s="423">
        <f t="shared" si="821"/>
        <v>1.8161831113118085</v>
      </c>
    </row>
    <row r="26265" spans="1:8" ht="15" hidden="1" thickBot="1">
      <c r="A26265" s="409">
        <v>202212</v>
      </c>
      <c r="B26265" s="410" t="s">
        <v>2581</v>
      </c>
      <c r="C26265" s="410" t="s">
        <v>1347</v>
      </c>
      <c r="D26265" s="411" t="s">
        <v>339</v>
      </c>
      <c r="E26265" s="412">
        <v>322</v>
      </c>
      <c r="F26265" s="413">
        <v>177.16</v>
      </c>
      <c r="G26265" s="414">
        <f t="shared" si="820"/>
        <v>1.8175660419959359</v>
      </c>
      <c r="H26265" s="423">
        <f t="shared" si="821"/>
        <v>1.8175660419959359</v>
      </c>
    </row>
    <row r="26266" spans="1:8" ht="15" hidden="1" thickBot="1">
      <c r="A26266" s="409">
        <v>202212</v>
      </c>
      <c r="B26266" s="410" t="s">
        <v>2582</v>
      </c>
      <c r="C26266" s="410" t="s">
        <v>1347</v>
      </c>
      <c r="D26266" s="411" t="s">
        <v>337</v>
      </c>
      <c r="E26266" s="412">
        <v>154497</v>
      </c>
      <c r="F26266" s="413">
        <v>177.16</v>
      </c>
      <c r="G26266" s="414">
        <f t="shared" si="820"/>
        <v>872.07608941070225</v>
      </c>
      <c r="H26266" s="423">
        <f t="shared" si="821"/>
        <v>4.3603804470535117</v>
      </c>
    </row>
    <row r="26267" spans="1:8" ht="15" hidden="1" thickBot="1">
      <c r="A26267" s="409">
        <v>202212</v>
      </c>
      <c r="B26267" s="410" t="s">
        <v>2583</v>
      </c>
      <c r="C26267" s="410" t="s">
        <v>1347</v>
      </c>
      <c r="D26267" s="411" t="s">
        <v>339</v>
      </c>
      <c r="E26267" s="412">
        <v>772</v>
      </c>
      <c r="F26267" s="413">
        <v>177.16</v>
      </c>
      <c r="G26267" s="414">
        <f t="shared" si="820"/>
        <v>4.3576428087604429</v>
      </c>
      <c r="H26267" s="423">
        <f t="shared" si="821"/>
        <v>4.3576428087604429</v>
      </c>
    </row>
  </sheetData>
  <autoFilter ref="A1:H1" xr:uid="{00000000-0009-0000-0000-00000C000000}">
    <filterColumn colId="0">
      <filters>
        <filter val="202212"/>
      </filters>
    </filterColumn>
    <filterColumn colId="1">
      <filters>
        <filter val="BX225"/>
        <filter val="BX225CT"/>
      </filters>
    </filterColumn>
  </autoFilter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B1:CA47"/>
  <sheetViews>
    <sheetView workbookViewId="0">
      <selection activeCell="B15" sqref="B15"/>
    </sheetView>
  </sheetViews>
  <sheetFormatPr baseColWidth="10" defaultColWidth="11.453125" defaultRowHeight="12.5"/>
  <cols>
    <col min="1" max="1" width="2" style="111" customWidth="1"/>
    <col min="2" max="2" width="49.54296875" style="111" customWidth="1"/>
    <col min="3" max="3" width="9.54296875" style="111" bestFit="1" customWidth="1"/>
    <col min="4" max="4" width="10.81640625" style="111" bestFit="1" customWidth="1"/>
    <col min="5" max="5" width="2" style="111" customWidth="1"/>
    <col min="6" max="6" width="10.7265625" style="111" customWidth="1"/>
    <col min="7" max="7" width="11.453125" style="111"/>
    <col min="8" max="8" width="2.81640625" style="111" customWidth="1"/>
    <col min="9" max="11" width="11.453125" style="111"/>
    <col min="12" max="12" width="10.7265625" style="111" customWidth="1"/>
    <col min="13" max="16384" width="11.453125" style="111"/>
  </cols>
  <sheetData>
    <row r="1" spans="2:20" ht="20.149999999999999" customHeight="1">
      <c r="B1" s="112" t="s">
        <v>2825</v>
      </c>
      <c r="C1" s="112" t="s">
        <v>2826</v>
      </c>
      <c r="D1" s="113">
        <f>'[56]RESUMEN '!D1</f>
        <v>135</v>
      </c>
    </row>
    <row r="2" spans="2:20" ht="20.149999999999999" customHeight="1">
      <c r="B2" s="114"/>
      <c r="C2" s="115"/>
      <c r="D2" s="115"/>
    </row>
    <row r="3" spans="2:20" ht="20.149999999999999" customHeight="1">
      <c r="C3" s="785" t="s">
        <v>2827</v>
      </c>
      <c r="D3" s="787"/>
      <c r="F3" s="785" t="s">
        <v>2828</v>
      </c>
      <c r="G3" s="787"/>
      <c r="I3" s="785" t="s">
        <v>2829</v>
      </c>
      <c r="J3" s="787"/>
    </row>
    <row r="4" spans="2:20" ht="40" customHeight="1">
      <c r="B4" s="116" t="s">
        <v>2830</v>
      </c>
      <c r="C4" s="117" t="s">
        <v>2831</v>
      </c>
      <c r="D4" s="117" t="s">
        <v>2832</v>
      </c>
      <c r="E4" s="118"/>
      <c r="F4" s="117" t="s">
        <v>2833</v>
      </c>
      <c r="G4" s="117" t="s">
        <v>2834</v>
      </c>
      <c r="H4" s="118"/>
      <c r="I4" s="117" t="s">
        <v>2831</v>
      </c>
      <c r="J4" s="117" t="s">
        <v>2832</v>
      </c>
    </row>
    <row r="5" spans="2:20" ht="40" customHeight="1">
      <c r="B5" s="121" t="s">
        <v>2835</v>
      </c>
      <c r="C5" s="180">
        <f>D5/$D$1</f>
        <v>295.45240740740741</v>
      </c>
      <c r="D5" s="122">
        <f>D14+D22+D30+D33</f>
        <v>39886.074999999997</v>
      </c>
      <c r="E5" s="120"/>
      <c r="F5" s="180">
        <f>G5/$D$1</f>
        <v>4637.5985185185191</v>
      </c>
      <c r="G5" s="122">
        <f>G14+G22+G30+G33</f>
        <v>626075.80000000005</v>
      </c>
      <c r="H5" s="120"/>
      <c r="I5" s="180">
        <f>J5/$D$1</f>
        <v>412.9</v>
      </c>
      <c r="J5" s="122">
        <f>T14+AB22</f>
        <v>55741.5</v>
      </c>
    </row>
    <row r="6" spans="2:20" ht="40" customHeight="1">
      <c r="B6" s="121" t="s">
        <v>2836</v>
      </c>
      <c r="C6" s="180">
        <f>D6/$D$1</f>
        <v>318.22847222222219</v>
      </c>
      <c r="D6" s="122">
        <f>D15+D20+D32+D33</f>
        <v>42960.84375</v>
      </c>
      <c r="E6" s="120"/>
      <c r="F6" s="180">
        <f>G6/$D$1</f>
        <v>5593.6611111111115</v>
      </c>
      <c r="G6" s="122">
        <f>G15+G20+G32+G33</f>
        <v>755144.25</v>
      </c>
      <c r="H6" s="120"/>
      <c r="I6" s="180">
        <f>J6/$D$1</f>
        <v>412.9</v>
      </c>
      <c r="J6" s="122">
        <f>T15+AB20</f>
        <v>55741.5</v>
      </c>
    </row>
    <row r="7" spans="2:20" ht="20.149999999999999" customHeight="1">
      <c r="B7" s="123"/>
      <c r="C7" s="124"/>
      <c r="D7" s="125"/>
      <c r="E7" s="120"/>
      <c r="F7" s="124"/>
      <c r="G7" s="125"/>
      <c r="H7" s="120"/>
    </row>
    <row r="8" spans="2:20" ht="20.149999999999999" customHeight="1">
      <c r="B8" s="123"/>
      <c r="C8" s="124"/>
      <c r="D8" s="125"/>
      <c r="E8" s="120"/>
      <c r="F8" s="124"/>
      <c r="G8" s="127"/>
    </row>
    <row r="9" spans="2:20" s="128" customFormat="1" ht="20.149999999999999" customHeight="1">
      <c r="B9" s="129"/>
      <c r="C9" s="130"/>
      <c r="D9" s="131"/>
      <c r="E9" s="132"/>
      <c r="F9" s="130"/>
      <c r="G9" s="133"/>
    </row>
    <row r="10" spans="2:20" ht="20.149999999999999" customHeight="1"/>
    <row r="11" spans="2:20" ht="20.149999999999999" customHeight="1">
      <c r="G11" s="134"/>
      <c r="H11" s="134"/>
      <c r="I11" s="791" t="s">
        <v>2837</v>
      </c>
      <c r="J11" s="791"/>
      <c r="K11" s="792"/>
      <c r="M11" s="788" t="s">
        <v>2838</v>
      </c>
      <c r="N11" s="788"/>
      <c r="O11" s="788"/>
      <c r="P11" s="788"/>
      <c r="Q11" s="788"/>
      <c r="R11" s="788"/>
      <c r="S11" s="788"/>
      <c r="T11" s="788"/>
    </row>
    <row r="12" spans="2:20" ht="20.149999999999999" customHeight="1">
      <c r="G12" s="134"/>
      <c r="H12" s="134"/>
      <c r="I12" s="791" t="s">
        <v>2839</v>
      </c>
      <c r="J12" s="791"/>
      <c r="K12" s="791"/>
      <c r="M12" s="785" t="s">
        <v>2840</v>
      </c>
      <c r="N12" s="786"/>
      <c r="O12" s="787"/>
      <c r="P12" s="785" t="s">
        <v>2841</v>
      </c>
      <c r="Q12" s="786"/>
      <c r="R12" s="787"/>
      <c r="S12" s="794" t="s">
        <v>2842</v>
      </c>
      <c r="T12" s="796" t="s">
        <v>2843</v>
      </c>
    </row>
    <row r="13" spans="2:20" s="135" customFormat="1" ht="40" customHeight="1">
      <c r="B13" s="116" t="s">
        <v>2844</v>
      </c>
      <c r="C13" s="117" t="s">
        <v>2831</v>
      </c>
      <c r="D13" s="117" t="s">
        <v>2832</v>
      </c>
      <c r="E13" s="118"/>
      <c r="F13" s="117" t="s">
        <v>2833</v>
      </c>
      <c r="G13" s="117" t="s">
        <v>2834</v>
      </c>
      <c r="H13" s="136"/>
      <c r="I13" s="137" t="s">
        <v>2845</v>
      </c>
      <c r="J13" s="138" t="s">
        <v>2846</v>
      </c>
      <c r="K13" s="139" t="s">
        <v>2847</v>
      </c>
      <c r="M13" s="140" t="s">
        <v>2848</v>
      </c>
      <c r="N13" s="138" t="s">
        <v>2846</v>
      </c>
      <c r="O13" s="141" t="s">
        <v>2849</v>
      </c>
      <c r="P13" s="140" t="s">
        <v>2848</v>
      </c>
      <c r="Q13" s="138" t="s">
        <v>2846</v>
      </c>
      <c r="R13" s="141" t="s">
        <v>2849</v>
      </c>
      <c r="S13" s="795"/>
      <c r="T13" s="790"/>
    </row>
    <row r="14" spans="2:20" ht="40" customHeight="1">
      <c r="B14" s="149" t="str">
        <f>'[56]Actualizacion de costos'!B147</f>
        <v>Equipo Dosificador 1000lts. neumático, líneas inoxidables 3/8 con reguladora neumática, línea de inyección con válvula de alivio y retorno a contenedor.</v>
      </c>
      <c r="C14" s="150">
        <f>D14/$D$1</f>
        <v>58.333333333333336</v>
      </c>
      <c r="D14" s="151">
        <f>K14</f>
        <v>7875</v>
      </c>
      <c r="E14" s="152"/>
      <c r="F14" s="150">
        <f>G14/$D$1</f>
        <v>2333.3333333333335</v>
      </c>
      <c r="G14" s="151">
        <v>315000</v>
      </c>
      <c r="H14" s="125"/>
      <c r="I14" s="181">
        <v>0.1</v>
      </c>
      <c r="J14" s="182">
        <v>36</v>
      </c>
      <c r="K14" s="144">
        <f>(G14*(1-I14))/J14</f>
        <v>7875</v>
      </c>
      <c r="M14" s="145">
        <f>VLOOKUP(M$12,'[56]Actualizacion de costos'!B11:F391,5,FALSE)</f>
        <v>4050</v>
      </c>
      <c r="N14" s="143">
        <v>12</v>
      </c>
      <c r="O14" s="146">
        <f>M14/N14</f>
        <v>337.5</v>
      </c>
      <c r="P14" s="145">
        <f>VLOOKUP($P$12,'[56]Actualizacion de costos'!B11:F391,5,FALSE)</f>
        <v>1620</v>
      </c>
      <c r="Q14" s="143">
        <v>12</v>
      </c>
      <c r="R14" s="147">
        <f>P14/Q14</f>
        <v>135</v>
      </c>
      <c r="S14" s="146"/>
      <c r="T14" s="148">
        <f>O14+R14+S14</f>
        <v>472.5</v>
      </c>
    </row>
    <row r="15" spans="2:20" ht="40" customHeight="1">
      <c r="B15" s="149" t="str">
        <f>'[56]Actualizacion de costos'!B148</f>
        <v xml:space="preserve">Equipo Dosificador 1000lts. eléctrico, líneas inoxidables 3/8, tablero eléctrico con guarda motor y disyuntor línea de inyección con válvula de alivio y retorno a contenedor </v>
      </c>
      <c r="C15" s="150">
        <f>D15/$D$1</f>
        <v>78.148148148148152</v>
      </c>
      <c r="D15" s="151">
        <f>K15</f>
        <v>10550</v>
      </c>
      <c r="E15" s="152"/>
      <c r="F15" s="150">
        <f>G15/$D$1</f>
        <v>3125.9259259259261</v>
      </c>
      <c r="G15" s="151">
        <v>422000</v>
      </c>
      <c r="H15" s="125"/>
      <c r="I15" s="181">
        <v>0.1</v>
      </c>
      <c r="J15" s="182">
        <v>36</v>
      </c>
      <c r="K15" s="144">
        <f>(G15*(1-I15))/J15</f>
        <v>10550</v>
      </c>
      <c r="M15" s="145">
        <f>VLOOKUP(M$12,'[56]Actualizacion de costos'!B12:F392,5,FALSE)</f>
        <v>4050</v>
      </c>
      <c r="N15" s="143">
        <v>12</v>
      </c>
      <c r="O15" s="146">
        <f>M15/N15</f>
        <v>337.5</v>
      </c>
      <c r="P15" s="145">
        <f>VLOOKUP($P$12,'[56]Actualizacion de costos'!B12:F392,5,FALSE)</f>
        <v>1620</v>
      </c>
      <c r="Q15" s="143">
        <v>12</v>
      </c>
      <c r="R15" s="147">
        <f>P15/Q15</f>
        <v>135</v>
      </c>
      <c r="S15" s="146"/>
      <c r="T15" s="148">
        <f>O15+R15+S15</f>
        <v>472.5</v>
      </c>
    </row>
    <row r="16" spans="2:20" ht="20.149999999999999" customHeight="1">
      <c r="B16" s="154"/>
      <c r="C16" s="124"/>
      <c r="D16" s="125"/>
      <c r="F16" s="153"/>
      <c r="G16" s="153"/>
      <c r="H16" s="153"/>
      <c r="I16" s="155"/>
      <c r="J16" s="156"/>
      <c r="K16" s="157"/>
      <c r="M16" s="120"/>
      <c r="N16" s="120"/>
      <c r="O16" s="120"/>
      <c r="P16" s="120"/>
      <c r="Q16" s="120"/>
      <c r="R16" s="120"/>
      <c r="S16" s="120"/>
      <c r="T16" s="120"/>
    </row>
    <row r="17" spans="2:79" ht="20.149999999999999" customHeight="1">
      <c r="B17" s="158"/>
      <c r="C17" s="159" t="s">
        <v>2850</v>
      </c>
      <c r="D17" s="160"/>
      <c r="G17" s="134"/>
      <c r="H17" s="134"/>
      <c r="I17" s="791" t="s">
        <v>2837</v>
      </c>
      <c r="J17" s="791"/>
      <c r="K17" s="792"/>
      <c r="M17" s="788" t="s">
        <v>2838</v>
      </c>
      <c r="N17" s="788"/>
      <c r="O17" s="788"/>
      <c r="P17" s="788"/>
      <c r="Q17" s="788"/>
      <c r="R17" s="788"/>
      <c r="S17" s="788"/>
      <c r="T17" s="788"/>
      <c r="U17" s="788"/>
      <c r="V17" s="788"/>
      <c r="W17" s="788"/>
      <c r="X17" s="788"/>
      <c r="Y17" s="788"/>
      <c r="Z17" s="788"/>
      <c r="AA17" s="788"/>
      <c r="AB17" s="788"/>
      <c r="AC17" s="179"/>
      <c r="AD17" s="179"/>
      <c r="AE17" s="178"/>
      <c r="AF17" s="178"/>
      <c r="AG17" s="178"/>
      <c r="AH17" s="178"/>
      <c r="AI17" s="178"/>
      <c r="AJ17" s="178"/>
      <c r="AK17" s="178"/>
      <c r="AL17" s="178"/>
      <c r="AM17" s="178"/>
      <c r="AN17" s="178"/>
      <c r="AO17" s="178"/>
      <c r="AP17" s="178"/>
      <c r="AQ17" s="178"/>
      <c r="AR17" s="178"/>
      <c r="AS17" s="178"/>
      <c r="AT17" s="178"/>
      <c r="AU17" s="178"/>
      <c r="AV17" s="178"/>
      <c r="AW17" s="178"/>
      <c r="AX17" s="178"/>
      <c r="AY17" s="178"/>
      <c r="AZ17" s="178"/>
      <c r="BA17" s="178"/>
      <c r="BB17" s="178"/>
      <c r="BC17" s="178"/>
      <c r="BD17" s="178"/>
      <c r="BE17" s="178"/>
      <c r="BF17" s="178"/>
      <c r="BG17" s="178"/>
      <c r="BH17" s="178"/>
      <c r="BI17" s="178"/>
      <c r="BJ17" s="178"/>
      <c r="BK17" s="178"/>
      <c r="BL17" s="178"/>
      <c r="BM17" s="178"/>
      <c r="BN17" s="178"/>
      <c r="BO17" s="178"/>
      <c r="BP17" s="178"/>
      <c r="BQ17" s="178"/>
      <c r="BR17" s="178"/>
      <c r="BS17" s="178"/>
      <c r="BT17" s="178"/>
      <c r="BU17" s="178"/>
      <c r="BV17" s="178"/>
      <c r="BW17" s="178"/>
      <c r="BX17" s="178"/>
      <c r="BY17" s="178"/>
      <c r="BZ17" s="178"/>
      <c r="CA17" s="178"/>
    </row>
    <row r="18" spans="2:79" ht="20.149999999999999" customHeight="1">
      <c r="B18" s="158"/>
      <c r="C18" s="124"/>
      <c r="D18" s="125"/>
      <c r="G18" s="134"/>
      <c r="H18" s="134"/>
      <c r="I18" s="791" t="s">
        <v>2839</v>
      </c>
      <c r="J18" s="792"/>
      <c r="K18" s="789" t="s">
        <v>2847</v>
      </c>
      <c r="M18" s="785" t="s">
        <v>250</v>
      </c>
      <c r="N18" s="786"/>
      <c r="O18" s="787"/>
      <c r="P18" s="785" t="s">
        <v>252</v>
      </c>
      <c r="Q18" s="786"/>
      <c r="R18" s="787"/>
      <c r="S18" s="785" t="s">
        <v>253</v>
      </c>
      <c r="T18" s="786"/>
      <c r="U18" s="787"/>
      <c r="V18" s="785" t="s">
        <v>255</v>
      </c>
      <c r="W18" s="786"/>
      <c r="X18" s="787"/>
      <c r="Y18" s="785" t="s">
        <v>257</v>
      </c>
      <c r="Z18" s="786"/>
      <c r="AA18" s="787"/>
      <c r="AB18" s="789" t="s">
        <v>2843</v>
      </c>
    </row>
    <row r="19" spans="2:79" ht="40" customHeight="1">
      <c r="B19" s="161" t="s">
        <v>2851</v>
      </c>
      <c r="C19" s="162" t="s">
        <v>2831</v>
      </c>
      <c r="D19" s="162" t="s">
        <v>2832</v>
      </c>
      <c r="F19" s="117" t="s">
        <v>2833</v>
      </c>
      <c r="G19" s="117" t="s">
        <v>2834</v>
      </c>
      <c r="H19" s="136"/>
      <c r="I19" s="137" t="s">
        <v>2845</v>
      </c>
      <c r="J19" s="138" t="s">
        <v>2846</v>
      </c>
      <c r="K19" s="790"/>
      <c r="M19" s="140" t="s">
        <v>2848</v>
      </c>
      <c r="N19" s="138" t="s">
        <v>2846</v>
      </c>
      <c r="O19" s="141" t="s">
        <v>2849</v>
      </c>
      <c r="P19" s="140" t="s">
        <v>2848</v>
      </c>
      <c r="Q19" s="138" t="s">
        <v>2846</v>
      </c>
      <c r="R19" s="141" t="s">
        <v>2849</v>
      </c>
      <c r="S19" s="140" t="s">
        <v>2848</v>
      </c>
      <c r="T19" s="138" t="s">
        <v>2846</v>
      </c>
      <c r="U19" s="141" t="s">
        <v>2849</v>
      </c>
      <c r="V19" s="140" t="s">
        <v>2848</v>
      </c>
      <c r="W19" s="138" t="s">
        <v>2846</v>
      </c>
      <c r="X19" s="141" t="s">
        <v>2849</v>
      </c>
      <c r="Y19" s="140" t="s">
        <v>2848</v>
      </c>
      <c r="Z19" s="138" t="s">
        <v>2846</v>
      </c>
      <c r="AA19" s="141" t="s">
        <v>2849</v>
      </c>
      <c r="AB19" s="790"/>
    </row>
    <row r="20" spans="2:79" s="163" customFormat="1" ht="25.5" customHeight="1">
      <c r="B20" s="107" t="s">
        <v>243</v>
      </c>
      <c r="C20" s="185">
        <f>D20/$D$1</f>
        <v>45.955555555555556</v>
      </c>
      <c r="D20" s="164">
        <f>K20</f>
        <v>6204</v>
      </c>
      <c r="F20" s="165">
        <v>2068</v>
      </c>
      <c r="G20" s="164">
        <f>F20*$D$1</f>
        <v>279180</v>
      </c>
      <c r="H20" s="166"/>
      <c r="I20" s="183">
        <v>0.2</v>
      </c>
      <c r="J20" s="184">
        <v>36</v>
      </c>
      <c r="K20" s="177">
        <f>(G20*(1-I20))/J20</f>
        <v>6204</v>
      </c>
      <c r="L20" s="167"/>
      <c r="M20" s="174">
        <v>8100</v>
      </c>
      <c r="N20" s="174">
        <v>5</v>
      </c>
      <c r="O20" s="174">
        <f>M20/N20</f>
        <v>1620</v>
      </c>
      <c r="P20" s="174">
        <v>16875</v>
      </c>
      <c r="Q20" s="174">
        <v>5</v>
      </c>
      <c r="R20" s="175">
        <f>P20/Q20</f>
        <v>3375</v>
      </c>
      <c r="S20" s="174">
        <v>24705</v>
      </c>
      <c r="T20" s="174">
        <v>1</v>
      </c>
      <c r="U20" s="175">
        <f>S20/T20</f>
        <v>24705</v>
      </c>
      <c r="V20" s="174">
        <v>25380</v>
      </c>
      <c r="W20" s="174">
        <v>1</v>
      </c>
      <c r="X20" s="175">
        <f>V20/W20</f>
        <v>25380</v>
      </c>
      <c r="Y20" s="174">
        <v>945</v>
      </c>
      <c r="Z20" s="176">
        <v>5</v>
      </c>
      <c r="AA20" s="175">
        <f>Y20/Z20</f>
        <v>189</v>
      </c>
      <c r="AB20" s="177">
        <f>O20+R20+U20+X20+AA20</f>
        <v>55269</v>
      </c>
      <c r="AC20" s="167"/>
      <c r="AD20" s="167"/>
      <c r="AE20" s="167"/>
      <c r="AF20" s="167"/>
      <c r="AG20" s="167"/>
      <c r="AH20" s="167"/>
      <c r="AI20" s="167"/>
      <c r="AJ20" s="167"/>
      <c r="AK20" s="167"/>
      <c r="AL20" s="167"/>
      <c r="AM20" s="167"/>
      <c r="AN20" s="167"/>
      <c r="AO20" s="167"/>
      <c r="AP20" s="167"/>
      <c r="AQ20" s="167"/>
      <c r="AR20" s="167"/>
      <c r="AS20" s="167"/>
      <c r="AT20" s="167"/>
      <c r="AU20" s="167"/>
      <c r="AV20" s="167"/>
      <c r="AW20" s="167"/>
      <c r="AX20" s="167"/>
      <c r="AY20" s="167"/>
      <c r="AZ20" s="167"/>
      <c r="BA20" s="167"/>
      <c r="BB20" s="167"/>
      <c r="BC20" s="167"/>
      <c r="BD20" s="167"/>
      <c r="BE20" s="167"/>
      <c r="BF20" s="167"/>
      <c r="BG20" s="167"/>
      <c r="BH20" s="167"/>
      <c r="BI20" s="167"/>
      <c r="BJ20" s="167"/>
      <c r="BK20" s="167"/>
    </row>
    <row r="21" spans="2:79" ht="25" customHeight="1">
      <c r="B21" s="108" t="s">
        <v>245</v>
      </c>
      <c r="C21" s="186">
        <f>D21/$D$1</f>
        <v>45.955555555555556</v>
      </c>
      <c r="D21" s="119">
        <f>K21</f>
        <v>6204</v>
      </c>
      <c r="F21" s="173">
        <v>2068</v>
      </c>
      <c r="G21" s="119">
        <f>F21*$D$1</f>
        <v>279180</v>
      </c>
      <c r="H21" s="168"/>
      <c r="I21" s="183">
        <v>0.2</v>
      </c>
      <c r="J21" s="184">
        <v>36</v>
      </c>
      <c r="K21" s="177">
        <f>(G21*(1-I21))/J21</f>
        <v>6204</v>
      </c>
      <c r="L21" s="167"/>
      <c r="M21" s="174">
        <v>8100</v>
      </c>
      <c r="N21" s="174">
        <v>5</v>
      </c>
      <c r="O21" s="174">
        <f>M21/N21</f>
        <v>1620</v>
      </c>
      <c r="P21" s="174">
        <v>16875</v>
      </c>
      <c r="Q21" s="174">
        <v>5</v>
      </c>
      <c r="R21" s="175">
        <f>P21/Q21</f>
        <v>3375</v>
      </c>
      <c r="S21" s="174">
        <v>24705</v>
      </c>
      <c r="T21" s="174">
        <v>1</v>
      </c>
      <c r="U21" s="175">
        <f>S21/T21</f>
        <v>24705</v>
      </c>
      <c r="V21" s="174">
        <v>25380</v>
      </c>
      <c r="W21" s="174">
        <v>1</v>
      </c>
      <c r="X21" s="175">
        <f>V21/W21</f>
        <v>25380</v>
      </c>
      <c r="Y21" s="174">
        <v>945</v>
      </c>
      <c r="Z21" s="176">
        <v>5</v>
      </c>
      <c r="AA21" s="175">
        <f>Y21/Z21</f>
        <v>189</v>
      </c>
      <c r="AB21" s="177">
        <f>O21+R21+U21+X21+AA21</f>
        <v>55269</v>
      </c>
      <c r="AC21" s="167"/>
      <c r="AD21" s="167"/>
      <c r="AE21" s="167"/>
      <c r="AF21" s="167"/>
      <c r="AG21" s="167"/>
      <c r="AH21" s="167"/>
      <c r="AI21" s="167"/>
      <c r="AJ21" s="167"/>
      <c r="AK21" s="167"/>
      <c r="AL21" s="167"/>
      <c r="AM21" s="167"/>
      <c r="AN21" s="167"/>
      <c r="AO21" s="167"/>
      <c r="AP21" s="167"/>
      <c r="AQ21" s="167"/>
      <c r="AR21" s="167"/>
      <c r="AS21" s="167"/>
      <c r="AT21" s="167"/>
      <c r="AU21" s="167"/>
      <c r="AV21" s="167"/>
      <c r="AW21" s="167"/>
      <c r="AX21" s="167"/>
      <c r="AY21" s="167"/>
      <c r="AZ21" s="167"/>
      <c r="BA21" s="167"/>
      <c r="BB21" s="167"/>
      <c r="BC21" s="167"/>
      <c r="BD21" s="167"/>
      <c r="BE21" s="167"/>
      <c r="BF21" s="167"/>
      <c r="BG21" s="167"/>
      <c r="BH21" s="167"/>
      <c r="BI21" s="167"/>
      <c r="BJ21" s="167"/>
      <c r="BK21" s="167"/>
    </row>
    <row r="22" spans="2:79" s="163" customFormat="1" ht="25" customHeight="1">
      <c r="B22" s="107" t="s">
        <v>246</v>
      </c>
      <c r="C22" s="185">
        <f>D22/$D$1</f>
        <v>41.555555555555557</v>
      </c>
      <c r="D22" s="164">
        <f>K22</f>
        <v>5610</v>
      </c>
      <c r="F22" s="165">
        <v>1870</v>
      </c>
      <c r="G22" s="164">
        <f>F22*$D$1</f>
        <v>252450</v>
      </c>
      <c r="H22" s="168"/>
      <c r="I22" s="183">
        <v>0.2</v>
      </c>
      <c r="J22" s="184">
        <v>36</v>
      </c>
      <c r="K22" s="177">
        <f>(G22*(1-I22))/J22</f>
        <v>5610</v>
      </c>
      <c r="L22" s="167"/>
      <c r="M22" s="174">
        <v>8100</v>
      </c>
      <c r="N22" s="174">
        <v>5</v>
      </c>
      <c r="O22" s="174">
        <f>M22/N22</f>
        <v>1620</v>
      </c>
      <c r="P22" s="174">
        <v>16875</v>
      </c>
      <c r="Q22" s="174">
        <v>5</v>
      </c>
      <c r="R22" s="175">
        <f>P22/Q22</f>
        <v>3375</v>
      </c>
      <c r="S22" s="174">
        <v>24705</v>
      </c>
      <c r="T22" s="174">
        <v>1</v>
      </c>
      <c r="U22" s="175">
        <f>S22/T22</f>
        <v>24705</v>
      </c>
      <c r="V22" s="174">
        <v>25380</v>
      </c>
      <c r="W22" s="174">
        <v>1</v>
      </c>
      <c r="X22" s="175">
        <f>V22/W22</f>
        <v>25380</v>
      </c>
      <c r="Y22" s="174">
        <v>945</v>
      </c>
      <c r="Z22" s="176">
        <v>5</v>
      </c>
      <c r="AA22" s="175">
        <f>Y22/Z22</f>
        <v>189</v>
      </c>
      <c r="AB22" s="177">
        <f>O22+R22+U22+X22+AA22</f>
        <v>55269</v>
      </c>
      <c r="AC22" s="167"/>
      <c r="AD22" s="167"/>
      <c r="AE22" s="167"/>
      <c r="AF22" s="167"/>
      <c r="AG22" s="167"/>
      <c r="AH22" s="167"/>
      <c r="AI22" s="167"/>
      <c r="AJ22" s="167"/>
      <c r="AK22" s="167"/>
      <c r="AL22" s="167"/>
      <c r="AM22" s="167"/>
      <c r="AN22" s="167"/>
      <c r="AO22" s="167"/>
      <c r="AP22" s="167"/>
      <c r="AQ22" s="167"/>
      <c r="AR22" s="167"/>
      <c r="AS22" s="167"/>
      <c r="AT22" s="167"/>
      <c r="AU22" s="167"/>
      <c r="AV22" s="167"/>
      <c r="AW22" s="167"/>
      <c r="AX22" s="167"/>
      <c r="AY22" s="167"/>
      <c r="AZ22" s="167"/>
      <c r="BA22" s="167"/>
      <c r="BB22" s="167"/>
      <c r="BC22" s="167"/>
      <c r="BD22" s="167"/>
      <c r="BE22" s="167"/>
      <c r="BF22" s="167"/>
      <c r="BG22" s="167"/>
      <c r="BH22" s="167"/>
      <c r="BI22" s="167"/>
      <c r="BJ22" s="167"/>
      <c r="BK22" s="167"/>
    </row>
    <row r="23" spans="2:79" ht="25" customHeight="1">
      <c r="B23" s="108" t="s">
        <v>247</v>
      </c>
      <c r="C23" s="186">
        <f>D23/$D$1</f>
        <v>53.777777777777779</v>
      </c>
      <c r="D23" s="119">
        <f>K23</f>
        <v>7260</v>
      </c>
      <c r="F23" s="173">
        <v>2420</v>
      </c>
      <c r="G23" s="119">
        <f>F23*$D$1</f>
        <v>326700</v>
      </c>
      <c r="H23" s="125"/>
      <c r="I23" s="183">
        <v>0.2</v>
      </c>
      <c r="J23" s="184">
        <v>36</v>
      </c>
      <c r="K23" s="177">
        <f>(G23*(1-I23))/J23</f>
        <v>7260</v>
      </c>
      <c r="M23" s="174">
        <v>8100</v>
      </c>
      <c r="N23" s="174">
        <v>5</v>
      </c>
      <c r="O23" s="174">
        <f>M23/N23</f>
        <v>1620</v>
      </c>
      <c r="P23" s="174">
        <v>16875</v>
      </c>
      <c r="Q23" s="174">
        <v>5</v>
      </c>
      <c r="R23" s="175">
        <f>P23/Q23</f>
        <v>3375</v>
      </c>
      <c r="S23" s="174">
        <v>24705</v>
      </c>
      <c r="T23" s="174">
        <v>1</v>
      </c>
      <c r="U23" s="175">
        <f>S23/T23</f>
        <v>24705</v>
      </c>
      <c r="V23" s="174">
        <v>25380</v>
      </c>
      <c r="W23" s="174">
        <v>1</v>
      </c>
      <c r="X23" s="175">
        <f>V23/W23</f>
        <v>25380</v>
      </c>
      <c r="Y23" s="174">
        <v>945</v>
      </c>
      <c r="Z23" s="176">
        <v>5</v>
      </c>
      <c r="AA23" s="175">
        <f>Y23/Z23</f>
        <v>189</v>
      </c>
      <c r="AB23" s="177">
        <f>O23+R23+U23+X23+AA23</f>
        <v>55269</v>
      </c>
    </row>
    <row r="24" spans="2:79" ht="25" customHeight="1">
      <c r="B24" s="108" t="s">
        <v>248</v>
      </c>
      <c r="C24" s="186">
        <f>D24/$D$1</f>
        <v>53.777777777777779</v>
      </c>
      <c r="D24" s="119">
        <f>K24</f>
        <v>7260</v>
      </c>
      <c r="F24" s="173">
        <v>2420</v>
      </c>
      <c r="G24" s="119">
        <f>F24*$D$1</f>
        <v>326700</v>
      </c>
      <c r="H24" s="125"/>
      <c r="I24" s="183">
        <v>0.2</v>
      </c>
      <c r="J24" s="184">
        <v>36</v>
      </c>
      <c r="K24" s="177">
        <f>(G24*(1-I24))/J24</f>
        <v>7260</v>
      </c>
      <c r="M24" s="174">
        <v>8100</v>
      </c>
      <c r="N24" s="174">
        <v>5</v>
      </c>
      <c r="O24" s="174">
        <f>M24/N24</f>
        <v>1620</v>
      </c>
      <c r="P24" s="174">
        <v>16875</v>
      </c>
      <c r="Q24" s="174">
        <v>5</v>
      </c>
      <c r="R24" s="175">
        <f>P24/Q24</f>
        <v>3375</v>
      </c>
      <c r="S24" s="174">
        <v>24705</v>
      </c>
      <c r="T24" s="174">
        <v>1</v>
      </c>
      <c r="U24" s="175">
        <f>S24/T24</f>
        <v>24705</v>
      </c>
      <c r="V24" s="174">
        <v>25380</v>
      </c>
      <c r="W24" s="174">
        <v>1</v>
      </c>
      <c r="X24" s="175">
        <f>V24/W24</f>
        <v>25380</v>
      </c>
      <c r="Y24" s="174">
        <v>945</v>
      </c>
      <c r="Z24" s="176">
        <v>5</v>
      </c>
      <c r="AA24" s="175">
        <f>Y24/Z24</f>
        <v>189</v>
      </c>
      <c r="AB24" s="177">
        <f>O24+R24+U24+X24+AA24</f>
        <v>55269</v>
      </c>
    </row>
    <row r="25" spans="2:79" ht="20.149999999999999" customHeight="1">
      <c r="B25" s="158"/>
      <c r="F25" s="170"/>
      <c r="P25" s="167"/>
      <c r="Y25" s="174"/>
    </row>
    <row r="26" spans="2:79" ht="20.149999999999999" customHeight="1">
      <c r="B26" s="158"/>
      <c r="C26" s="124"/>
      <c r="D26" s="125"/>
      <c r="G26" s="134"/>
      <c r="H26" s="134"/>
      <c r="I26" s="793" t="s">
        <v>2852</v>
      </c>
      <c r="J26" s="788"/>
      <c r="K26" s="788"/>
      <c r="L26" s="788"/>
      <c r="M26" s="788"/>
      <c r="N26" s="788"/>
      <c r="O26" s="788"/>
      <c r="P26" s="788"/>
      <c r="Q26" s="788"/>
      <c r="R26" s="788"/>
      <c r="S26" s="788"/>
      <c r="T26" s="788"/>
      <c r="U26" s="788"/>
      <c r="V26" s="788"/>
      <c r="W26" s="788"/>
      <c r="X26" s="788"/>
      <c r="Y26" s="788"/>
      <c r="Z26" s="788"/>
      <c r="AA26" s="788"/>
      <c r="AB26" s="788"/>
      <c r="AC26" s="788"/>
      <c r="AD26" s="788"/>
      <c r="AE26" s="788"/>
      <c r="AF26" s="788"/>
      <c r="AG26" s="788"/>
      <c r="AH26" s="788"/>
      <c r="AI26" s="788"/>
      <c r="AJ26" s="788"/>
      <c r="AK26" s="788"/>
      <c r="AL26" s="788"/>
      <c r="AM26" s="788"/>
      <c r="AN26" s="788"/>
      <c r="AO26" s="788"/>
      <c r="AP26" s="788"/>
      <c r="AQ26" s="788"/>
      <c r="AR26" s="788"/>
      <c r="AS26" s="788"/>
      <c r="AT26" s="788"/>
      <c r="AU26" s="788"/>
      <c r="AV26" s="788"/>
    </row>
    <row r="27" spans="2:79" ht="20.149999999999999" customHeight="1">
      <c r="B27" s="158"/>
      <c r="C27" s="124"/>
      <c r="D27" s="125"/>
      <c r="G27" s="134"/>
      <c r="H27" s="134"/>
      <c r="I27" s="785" t="s">
        <v>2853</v>
      </c>
      <c r="J27" s="786"/>
      <c r="K27" s="787"/>
      <c r="L27" s="785" t="s">
        <v>2854</v>
      </c>
      <c r="M27" s="786"/>
      <c r="N27" s="787"/>
      <c r="O27" s="785" t="s">
        <v>2855</v>
      </c>
      <c r="P27" s="786"/>
      <c r="Q27" s="787"/>
      <c r="R27" s="785" t="s">
        <v>2856</v>
      </c>
      <c r="S27" s="786"/>
      <c r="T27" s="787"/>
      <c r="U27" s="785" t="s">
        <v>2857</v>
      </c>
      <c r="V27" s="786"/>
      <c r="W27" s="787"/>
      <c r="X27" s="785" t="s">
        <v>2858</v>
      </c>
      <c r="Y27" s="786"/>
      <c r="Z27" s="787"/>
      <c r="AA27" s="785" t="s">
        <v>2859</v>
      </c>
      <c r="AB27" s="786"/>
      <c r="AC27" s="787"/>
      <c r="AD27" s="785" t="s">
        <v>2860</v>
      </c>
      <c r="AE27" s="786"/>
      <c r="AF27" s="787"/>
      <c r="AG27" s="785" t="s">
        <v>2861</v>
      </c>
      <c r="AH27" s="786"/>
      <c r="AI27" s="787"/>
      <c r="AJ27" s="785" t="s">
        <v>2862</v>
      </c>
      <c r="AK27" s="786"/>
      <c r="AL27" s="787"/>
      <c r="AM27" s="785" t="s">
        <v>2863</v>
      </c>
      <c r="AN27" s="786"/>
      <c r="AO27" s="787"/>
      <c r="AP27" s="785" t="s">
        <v>2864</v>
      </c>
      <c r="AQ27" s="786"/>
      <c r="AR27" s="787"/>
      <c r="AS27" s="789" t="s">
        <v>2865</v>
      </c>
      <c r="AT27" s="791" t="s">
        <v>2839</v>
      </c>
      <c r="AU27" s="792"/>
      <c r="AV27" s="789" t="s">
        <v>2847</v>
      </c>
    </row>
    <row r="28" spans="2:79" ht="40" customHeight="1">
      <c r="B28" s="126" t="s">
        <v>2866</v>
      </c>
      <c r="C28" s="162" t="s">
        <v>2831</v>
      </c>
      <c r="D28" s="162" t="s">
        <v>2832</v>
      </c>
      <c r="F28" s="117" t="s">
        <v>2833</v>
      </c>
      <c r="G28" s="117" t="s">
        <v>2834</v>
      </c>
      <c r="H28" s="136"/>
      <c r="I28" s="171" t="s">
        <v>2867</v>
      </c>
      <c r="J28" s="138" t="s">
        <v>2848</v>
      </c>
      <c r="K28" s="117" t="s">
        <v>2868</v>
      </c>
      <c r="L28" s="171" t="s">
        <v>2867</v>
      </c>
      <c r="M28" s="138" t="s">
        <v>2848</v>
      </c>
      <c r="N28" s="117" t="s">
        <v>2868</v>
      </c>
      <c r="O28" s="171" t="s">
        <v>2867</v>
      </c>
      <c r="P28" s="138" t="s">
        <v>2848</v>
      </c>
      <c r="Q28" s="117"/>
      <c r="R28" s="171" t="s">
        <v>2867</v>
      </c>
      <c r="S28" s="138" t="s">
        <v>2848</v>
      </c>
      <c r="T28" s="117" t="s">
        <v>2868</v>
      </c>
      <c r="U28" s="171" t="s">
        <v>2867</v>
      </c>
      <c r="V28" s="138" t="s">
        <v>2848</v>
      </c>
      <c r="W28" s="117" t="s">
        <v>2868</v>
      </c>
      <c r="X28" s="171" t="s">
        <v>2867</v>
      </c>
      <c r="Y28" s="138" t="s">
        <v>2848</v>
      </c>
      <c r="Z28" s="117" t="s">
        <v>2868</v>
      </c>
      <c r="AA28" s="171" t="s">
        <v>2867</v>
      </c>
      <c r="AB28" s="138" t="s">
        <v>2848</v>
      </c>
      <c r="AC28" s="117" t="s">
        <v>2868</v>
      </c>
      <c r="AD28" s="171" t="s">
        <v>2867</v>
      </c>
      <c r="AE28" s="138" t="s">
        <v>2848</v>
      </c>
      <c r="AF28" s="117" t="s">
        <v>2868</v>
      </c>
      <c r="AG28" s="171" t="s">
        <v>2867</v>
      </c>
      <c r="AH28" s="138" t="s">
        <v>2848</v>
      </c>
      <c r="AI28" s="117" t="s">
        <v>2868</v>
      </c>
      <c r="AJ28" s="171" t="s">
        <v>2867</v>
      </c>
      <c r="AK28" s="138" t="s">
        <v>2848</v>
      </c>
      <c r="AL28" s="117" t="s">
        <v>2868</v>
      </c>
      <c r="AM28" s="171" t="s">
        <v>2867</v>
      </c>
      <c r="AN28" s="138" t="s">
        <v>2848</v>
      </c>
      <c r="AO28" s="117" t="s">
        <v>2868</v>
      </c>
      <c r="AP28" s="171" t="s">
        <v>2867</v>
      </c>
      <c r="AQ28" s="138" t="s">
        <v>2848</v>
      </c>
      <c r="AR28" s="117" t="s">
        <v>2868</v>
      </c>
      <c r="AS28" s="790"/>
      <c r="AT28" s="137" t="s">
        <v>2845</v>
      </c>
      <c r="AU28" s="138" t="s">
        <v>2846</v>
      </c>
      <c r="AV28" s="790"/>
    </row>
    <row r="29" spans="2:79" ht="20.149999999999999" customHeight="1">
      <c r="B29" s="172" t="s">
        <v>2869</v>
      </c>
      <c r="C29" s="188">
        <f>D29/$D$1</f>
        <v>9.4683333333333319</v>
      </c>
      <c r="D29" s="188">
        <f>AV29</f>
        <v>1278.2249999999999</v>
      </c>
      <c r="E29" s="187"/>
      <c r="F29" s="188">
        <f>G29/$D$1</f>
        <v>227.23999999999998</v>
      </c>
      <c r="G29" s="119">
        <f>AS29</f>
        <v>30677.399999999998</v>
      </c>
      <c r="H29" s="125"/>
      <c r="I29" s="169">
        <v>6</v>
      </c>
      <c r="J29" s="169">
        <f>VLOOKUP(I$27,'[56]Actualizacion de costos'!B5:F385,5,FALSE)</f>
        <v>491.40000000000003</v>
      </c>
      <c r="K29" s="169">
        <f>I29*J29</f>
        <v>2948.4</v>
      </c>
      <c r="L29" s="169">
        <v>2</v>
      </c>
      <c r="M29" s="169">
        <f>VLOOKUP(L$27,'[56]Actualizacion de costos'!B5:F385,5,FALSE)</f>
        <v>963.9</v>
      </c>
      <c r="N29" s="169">
        <f>L29*M29</f>
        <v>1927.8</v>
      </c>
      <c r="O29" s="169">
        <v>2</v>
      </c>
      <c r="P29" s="169">
        <f>VLOOKUP(O$27,'[56]Actualizacion de costos'!B5:F385,5,FALSE)</f>
        <v>1530.9</v>
      </c>
      <c r="Q29" s="169">
        <f>O29*P29</f>
        <v>3061.8</v>
      </c>
      <c r="R29" s="169">
        <v>2</v>
      </c>
      <c r="S29" s="169">
        <f>VLOOKUP(R$27,'[56]Actualizacion de costos'!B5:F385,5,FALSE)</f>
        <v>1410.75</v>
      </c>
      <c r="T29" s="169">
        <f>R29*S29</f>
        <v>2821.5</v>
      </c>
      <c r="U29" s="169">
        <v>8</v>
      </c>
      <c r="V29" s="169">
        <f>VLOOKUP(U$27,'[56]Actualizacion de costos'!B5:F385,5,FALSE)</f>
        <v>230.85</v>
      </c>
      <c r="W29" s="169">
        <f>U29*V29</f>
        <v>1846.8</v>
      </c>
      <c r="X29" s="169">
        <v>8</v>
      </c>
      <c r="Y29" s="169">
        <f>VLOOKUP(X$27,'[56]Actualizacion de costos'!B5:F385,5,FALSE)</f>
        <v>492.75</v>
      </c>
      <c r="Z29" s="169">
        <f>X29*Y29</f>
        <v>3942</v>
      </c>
      <c r="AA29" s="169">
        <v>1</v>
      </c>
      <c r="AB29" s="169">
        <f>VLOOKUP($AA$27,'[56]Actualizacion de costos'!B5:F385,5,FALSE)</f>
        <v>5265</v>
      </c>
      <c r="AC29" s="169">
        <f>AA29*AB29</f>
        <v>5265</v>
      </c>
      <c r="AD29" s="169">
        <v>0</v>
      </c>
      <c r="AE29" s="169">
        <v>0</v>
      </c>
      <c r="AF29" s="169">
        <f>AD29*AE29</f>
        <v>0</v>
      </c>
      <c r="AG29" s="169">
        <v>1</v>
      </c>
      <c r="AH29" s="169">
        <f>VLOOKUP(AG$27,'[56]Actualizacion de costos'!B5:F385,5,FALSE)</f>
        <v>7788.15</v>
      </c>
      <c r="AI29" s="169">
        <f>AG29*AH29</f>
        <v>7788.15</v>
      </c>
      <c r="AJ29" s="169">
        <v>1</v>
      </c>
      <c r="AK29" s="169">
        <f>VLOOKUP(AJ$27,'[56]Actualizacion de costos'!B5:F385,5,FALSE)</f>
        <v>787.05</v>
      </c>
      <c r="AL29" s="169">
        <f>AJ29*AK29</f>
        <v>787.05</v>
      </c>
      <c r="AM29" s="169">
        <v>1</v>
      </c>
      <c r="AN29" s="169">
        <f>VLOOKUP(AM$27,'[56]Actualizacion de costos'!B5:F385,5,FALSE)</f>
        <v>288.90000000000003</v>
      </c>
      <c r="AO29" s="169">
        <f>AM29*AN29</f>
        <v>288.90000000000003</v>
      </c>
      <c r="AP29" s="169"/>
      <c r="AQ29" s="169">
        <f>VLOOKUP(AP$27,'[56]Actualizacion de costos'!B5:F385,5,FALSE)</f>
        <v>226.79999999999998</v>
      </c>
      <c r="AR29" s="169">
        <f>AP29*AQ29</f>
        <v>0</v>
      </c>
      <c r="AS29" s="144">
        <f>K29+N29+Q29+T29+W29+Z29+AC29+AF29+AI29+AL29+AO29+AR29</f>
        <v>30677.399999999998</v>
      </c>
      <c r="AT29" s="142">
        <v>0</v>
      </c>
      <c r="AU29" s="143">
        <v>24</v>
      </c>
      <c r="AV29" s="144">
        <f>(AS29*(1-AT29))/AU29</f>
        <v>1278.2249999999999</v>
      </c>
    </row>
    <row r="30" spans="2:79" ht="20.149999999999999" customHeight="1">
      <c r="B30" s="172" t="s">
        <v>2870</v>
      </c>
      <c r="C30" s="188">
        <f>D30/$D$1</f>
        <v>10.378333333333334</v>
      </c>
      <c r="D30" s="188">
        <f>AV30</f>
        <v>1401.075</v>
      </c>
      <c r="E30" s="187"/>
      <c r="F30" s="188">
        <f>G30/$D$1</f>
        <v>249.08</v>
      </c>
      <c r="G30" s="119">
        <f>AS30</f>
        <v>33625.800000000003</v>
      </c>
      <c r="H30" s="125"/>
      <c r="I30" s="169">
        <v>12</v>
      </c>
      <c r="J30" s="169">
        <f>VLOOKUP(I$27,'[56]Actualizacion de costos'!B6:F386,5,FALSE)</f>
        <v>491.40000000000003</v>
      </c>
      <c r="K30" s="169">
        <f>I30*J30</f>
        <v>5896.8</v>
      </c>
      <c r="L30" s="169">
        <v>2</v>
      </c>
      <c r="M30" s="169">
        <f>VLOOKUP(L$27,'[56]Actualizacion de costos'!B6:F386,5,FALSE)</f>
        <v>963.9</v>
      </c>
      <c r="N30" s="169">
        <f>L30*M30</f>
        <v>1927.8</v>
      </c>
      <c r="O30" s="169">
        <v>2</v>
      </c>
      <c r="P30" s="169">
        <f>VLOOKUP(O$27,'[56]Actualizacion de costos'!B6:F386,5,FALSE)</f>
        <v>1530.9</v>
      </c>
      <c r="Q30" s="169">
        <f>O30*P30</f>
        <v>3061.8</v>
      </c>
      <c r="R30" s="169">
        <v>2</v>
      </c>
      <c r="S30" s="169">
        <f>VLOOKUP(R$27,'[56]Actualizacion de costos'!B6:F386,5,FALSE)</f>
        <v>1410.75</v>
      </c>
      <c r="T30" s="169">
        <f>R30*S30</f>
        <v>2821.5</v>
      </c>
      <c r="U30" s="169">
        <v>8</v>
      </c>
      <c r="V30" s="169">
        <f>VLOOKUP(U$27,'[56]Actualizacion de costos'!B6:F386,5,FALSE)</f>
        <v>230.85</v>
      </c>
      <c r="W30" s="169">
        <f>U30*V30</f>
        <v>1846.8</v>
      </c>
      <c r="X30" s="169">
        <v>8</v>
      </c>
      <c r="Y30" s="169">
        <f>VLOOKUP(X$27,'[56]Actualizacion de costos'!B6:F386,5,FALSE)</f>
        <v>492.75</v>
      </c>
      <c r="Z30" s="169">
        <f>X30*Y30</f>
        <v>3942</v>
      </c>
      <c r="AA30" s="169">
        <v>1</v>
      </c>
      <c r="AB30" s="169">
        <f>VLOOKUP($AA$27,'[56]Actualizacion de costos'!B6:F386,5,FALSE)</f>
        <v>5265</v>
      </c>
      <c r="AC30" s="169">
        <f>AA30*AB30</f>
        <v>5265</v>
      </c>
      <c r="AD30" s="169">
        <v>0</v>
      </c>
      <c r="AE30" s="169">
        <v>0</v>
      </c>
      <c r="AF30" s="169">
        <f>AD30*AE30</f>
        <v>0</v>
      </c>
      <c r="AG30" s="169">
        <v>1</v>
      </c>
      <c r="AH30" s="169">
        <f>VLOOKUP(AG$27,'[56]Actualizacion de costos'!B6:F386,5,FALSE)</f>
        <v>7788.15</v>
      </c>
      <c r="AI30" s="169">
        <f>AG30*AH30</f>
        <v>7788.15</v>
      </c>
      <c r="AJ30" s="169">
        <v>1</v>
      </c>
      <c r="AK30" s="169">
        <f>VLOOKUP(AJ$27,'[56]Actualizacion de costos'!B6:F386,5,FALSE)</f>
        <v>787.05</v>
      </c>
      <c r="AL30" s="169">
        <f>AJ30*AK30</f>
        <v>787.05</v>
      </c>
      <c r="AM30" s="169">
        <v>1</v>
      </c>
      <c r="AN30" s="169">
        <f>VLOOKUP(AM$27,'[56]Actualizacion de costos'!B6:F386,5,FALSE)</f>
        <v>288.90000000000003</v>
      </c>
      <c r="AO30" s="169">
        <f>AM30*AN30</f>
        <v>288.90000000000003</v>
      </c>
      <c r="AP30" s="169"/>
      <c r="AQ30" s="169">
        <f>VLOOKUP(AP$27,'[56]Actualizacion de costos'!B6:F386,5,FALSE)</f>
        <v>226.79999999999998</v>
      </c>
      <c r="AR30" s="169">
        <f>AP30*AQ30</f>
        <v>0</v>
      </c>
      <c r="AS30" s="144">
        <f>K30+N30+Q30+T30+W30+Z30+AC30+AF30+AI30+AL30+AO30+AR30</f>
        <v>33625.800000000003</v>
      </c>
      <c r="AT30" s="142">
        <v>0</v>
      </c>
      <c r="AU30" s="143">
        <v>24</v>
      </c>
      <c r="AV30" s="144">
        <f>(AS30*(1-AT30))/AU30</f>
        <v>1401.075</v>
      </c>
    </row>
    <row r="31" spans="2:79" ht="20.149999999999999" customHeight="1">
      <c r="B31" s="172" t="s">
        <v>2871</v>
      </c>
      <c r="C31" s="188">
        <f>D31/$D$1</f>
        <v>6.3774999999999995</v>
      </c>
      <c r="D31" s="188">
        <f>AV31</f>
        <v>860.96249999999998</v>
      </c>
      <c r="E31" s="187"/>
      <c r="F31" s="188">
        <f>G31/$D$1</f>
        <v>153.06</v>
      </c>
      <c r="G31" s="119">
        <f>AS31</f>
        <v>20663.099999999999</v>
      </c>
      <c r="H31" s="125"/>
      <c r="I31" s="169">
        <v>6</v>
      </c>
      <c r="J31" s="169">
        <f>VLOOKUP(I$27,'[56]Actualizacion de costos'!B7:F387,5,FALSE)</f>
        <v>491.40000000000003</v>
      </c>
      <c r="K31" s="169">
        <f>I31*J31</f>
        <v>2948.4</v>
      </c>
      <c r="L31" s="169">
        <v>2</v>
      </c>
      <c r="M31" s="169">
        <f>VLOOKUP(L$27,'[56]Actualizacion de costos'!B7:F387,5,FALSE)</f>
        <v>963.9</v>
      </c>
      <c r="N31" s="169">
        <f>L31*M31</f>
        <v>1927.8</v>
      </c>
      <c r="O31" s="169">
        <v>1</v>
      </c>
      <c r="P31" s="169">
        <f>VLOOKUP(O$27,'[56]Actualizacion de costos'!B7:F387,5,FALSE)</f>
        <v>1530.9</v>
      </c>
      <c r="Q31" s="169">
        <f>O31*P31</f>
        <v>1530.9</v>
      </c>
      <c r="R31" s="169">
        <v>1</v>
      </c>
      <c r="S31" s="169">
        <f>VLOOKUP(R$27,'[56]Actualizacion de costos'!B7:F387,5,FALSE)</f>
        <v>1410.75</v>
      </c>
      <c r="T31" s="169">
        <f>R31*S31</f>
        <v>1410.75</v>
      </c>
      <c r="U31" s="169">
        <v>5</v>
      </c>
      <c r="V31" s="169">
        <f>VLOOKUP(U$27,'[56]Actualizacion de costos'!B7:F387,5,FALSE)</f>
        <v>230.85</v>
      </c>
      <c r="W31" s="169">
        <f>U31*V31</f>
        <v>1154.25</v>
      </c>
      <c r="X31" s="169">
        <v>5</v>
      </c>
      <c r="Y31" s="169">
        <f>VLOOKUP(X$27,'[56]Actualizacion de costos'!B7:F387,5,FALSE)</f>
        <v>492.75</v>
      </c>
      <c r="Z31" s="169">
        <f>X31*Y31</f>
        <v>2463.75</v>
      </c>
      <c r="AA31" s="169">
        <v>1</v>
      </c>
      <c r="AB31" s="169">
        <f>VLOOKUP($AA$27,'[56]Actualizacion de costos'!B7:F387,5,FALSE)</f>
        <v>5265</v>
      </c>
      <c r="AC31" s="169">
        <f>AA31*AB31</f>
        <v>5265</v>
      </c>
      <c r="AD31" s="169">
        <v>0</v>
      </c>
      <c r="AE31" s="169">
        <v>0</v>
      </c>
      <c r="AF31" s="169">
        <f>AD31*AE31</f>
        <v>0</v>
      </c>
      <c r="AG31" s="169">
        <v>0</v>
      </c>
      <c r="AH31" s="169">
        <f>VLOOKUP(AG$27,'[56]Actualizacion de costos'!B7:F387,5,FALSE)</f>
        <v>7788.15</v>
      </c>
      <c r="AI31" s="169">
        <f>AG31*AH31</f>
        <v>0</v>
      </c>
      <c r="AJ31" s="169">
        <v>1</v>
      </c>
      <c r="AK31" s="169">
        <f>VLOOKUP(AJ$27,'[56]Actualizacion de costos'!B7:F387,5,FALSE)</f>
        <v>787.05</v>
      </c>
      <c r="AL31" s="169">
        <f>AJ31*AK31</f>
        <v>787.05</v>
      </c>
      <c r="AM31" s="169">
        <v>0</v>
      </c>
      <c r="AN31" s="169">
        <f>VLOOKUP(AM$27,'[56]Actualizacion de costos'!B7:F387,5,FALSE)</f>
        <v>288.90000000000003</v>
      </c>
      <c r="AO31" s="169">
        <f>AM31*AN31</f>
        <v>0</v>
      </c>
      <c r="AP31" s="169">
        <v>14</v>
      </c>
      <c r="AQ31" s="169">
        <f>VLOOKUP(AP$27,'[56]Actualizacion de costos'!B7:F387,5,FALSE)</f>
        <v>226.79999999999998</v>
      </c>
      <c r="AR31" s="169">
        <f>AP31*AQ31</f>
        <v>3175.2</v>
      </c>
      <c r="AS31" s="144">
        <f>K31+N31+Q31+T31+W31+Z31+AC31+AF31+AI31+AL31+AO31+AR31</f>
        <v>20663.099999999999</v>
      </c>
      <c r="AT31" s="142">
        <v>0</v>
      </c>
      <c r="AU31" s="143">
        <v>24</v>
      </c>
      <c r="AV31" s="144">
        <f>(AS31*(1-AT31))/AU31</f>
        <v>860.96249999999998</v>
      </c>
    </row>
    <row r="32" spans="2:79" ht="20.149999999999999" customHeight="1">
      <c r="B32" s="172" t="s">
        <v>2872</v>
      </c>
      <c r="C32" s="188">
        <f>D32/$D$1</f>
        <v>8.9395833333333332</v>
      </c>
      <c r="D32" s="188">
        <f>AV32</f>
        <v>1206.84375</v>
      </c>
      <c r="E32" s="187"/>
      <c r="F32" s="188">
        <f>G32/$D$1</f>
        <v>214.55</v>
      </c>
      <c r="G32" s="119">
        <f>AS32</f>
        <v>28964.25</v>
      </c>
      <c r="H32" s="125"/>
      <c r="I32" s="169">
        <v>12</v>
      </c>
      <c r="J32" s="169">
        <f>VLOOKUP(I$27,'[56]Actualizacion de costos'!B8:F388,5,FALSE)</f>
        <v>491.40000000000003</v>
      </c>
      <c r="K32" s="169">
        <f>I32*J32</f>
        <v>5896.8</v>
      </c>
      <c r="L32" s="169">
        <v>2</v>
      </c>
      <c r="M32" s="169">
        <f>VLOOKUP(L$27,'[56]Actualizacion de costos'!B8:F388,5,FALSE)</f>
        <v>963.9</v>
      </c>
      <c r="N32" s="169">
        <f>L32*M32</f>
        <v>1927.8</v>
      </c>
      <c r="O32" s="169">
        <v>1</v>
      </c>
      <c r="P32" s="169">
        <f>VLOOKUP(O$27,'[56]Actualizacion de costos'!B8:F388,5,FALSE)</f>
        <v>1530.9</v>
      </c>
      <c r="Q32" s="169">
        <f>O32*P32</f>
        <v>1530.9</v>
      </c>
      <c r="R32" s="169">
        <v>2</v>
      </c>
      <c r="S32" s="169">
        <f>VLOOKUP(R$27,'[56]Actualizacion de costos'!B8:F388,5,FALSE)</f>
        <v>1410.75</v>
      </c>
      <c r="T32" s="169">
        <f>R32*S32</f>
        <v>2821.5</v>
      </c>
      <c r="U32" s="169">
        <v>7</v>
      </c>
      <c r="V32" s="169">
        <f>VLOOKUP(U$27,'[56]Actualizacion de costos'!B8:F388,5,FALSE)</f>
        <v>230.85</v>
      </c>
      <c r="W32" s="169">
        <f>U32*V32</f>
        <v>1615.95</v>
      </c>
      <c r="X32" s="169">
        <v>7</v>
      </c>
      <c r="Y32" s="169">
        <f>VLOOKUP(X$27,'[56]Actualizacion de costos'!B8:F388,5,FALSE)</f>
        <v>492.75</v>
      </c>
      <c r="Z32" s="169">
        <f>X32*Y32</f>
        <v>3449.25</v>
      </c>
      <c r="AA32" s="169">
        <v>1</v>
      </c>
      <c r="AB32" s="169">
        <f>VLOOKUP($AA$27,'[56]Actualizacion de costos'!B8:F388,5,FALSE)</f>
        <v>5265</v>
      </c>
      <c r="AC32" s="169">
        <f>AA32*AB32</f>
        <v>5265</v>
      </c>
      <c r="AD32" s="169">
        <v>0</v>
      </c>
      <c r="AE32" s="169">
        <v>0</v>
      </c>
      <c r="AF32" s="169">
        <f>AD32*AE32</f>
        <v>0</v>
      </c>
      <c r="AG32" s="169">
        <v>0</v>
      </c>
      <c r="AH32" s="169">
        <f>VLOOKUP(AG$27,'[56]Actualizacion de costos'!B8:F388,5,FALSE)</f>
        <v>7788.15</v>
      </c>
      <c r="AI32" s="169">
        <f>AG32*AH32</f>
        <v>0</v>
      </c>
      <c r="AJ32" s="169">
        <v>1</v>
      </c>
      <c r="AK32" s="169">
        <f>VLOOKUP(AJ$27,'[56]Actualizacion de costos'!B8:F388,5,FALSE)</f>
        <v>787.05</v>
      </c>
      <c r="AL32" s="169">
        <f>AJ32*AK32</f>
        <v>787.05</v>
      </c>
      <c r="AM32" s="169">
        <v>0</v>
      </c>
      <c r="AN32" s="169">
        <f>VLOOKUP(AM$27,'[56]Actualizacion de costos'!B8:F388,5,FALSE)</f>
        <v>288.90000000000003</v>
      </c>
      <c r="AO32" s="169">
        <f>AM32*AN32</f>
        <v>0</v>
      </c>
      <c r="AP32" s="169">
        <v>25</v>
      </c>
      <c r="AQ32" s="169">
        <f>VLOOKUP(AP$27,'[56]Actualizacion de costos'!B8:F388,5,FALSE)</f>
        <v>226.79999999999998</v>
      </c>
      <c r="AR32" s="169">
        <f>AP32*AQ32</f>
        <v>5670</v>
      </c>
      <c r="AS32" s="144">
        <f>K32+N32+Q32+T32+W32+Z32+AC32+AF32+AI32+AL32+AO32+AR32</f>
        <v>28964.25</v>
      </c>
      <c r="AT32" s="142">
        <v>0</v>
      </c>
      <c r="AU32" s="143">
        <v>24</v>
      </c>
      <c r="AV32" s="144">
        <f>(AS32*(1-AT32))/AU32</f>
        <v>1206.84375</v>
      </c>
    </row>
    <row r="33" spans="2:11" ht="20.149999999999999" customHeight="1">
      <c r="B33" s="172" t="s">
        <v>2873</v>
      </c>
      <c r="C33" s="188">
        <f>D33/$D$1</f>
        <v>185.18518518518519</v>
      </c>
      <c r="D33" s="188">
        <f>G33</f>
        <v>25000</v>
      </c>
      <c r="E33" s="187"/>
      <c r="F33" s="188">
        <f>G33/$D$1</f>
        <v>185.18518518518519</v>
      </c>
      <c r="G33" s="119">
        <v>25000</v>
      </c>
      <c r="H33" s="125"/>
      <c r="I33" s="142">
        <v>0</v>
      </c>
      <c r="J33" s="143">
        <v>36</v>
      </c>
      <c r="K33" s="144">
        <f>G33*(1-I33)/J33</f>
        <v>694.44444444444446</v>
      </c>
    </row>
    <row r="34" spans="2:11" ht="20.149999999999999" customHeight="1"/>
    <row r="35" spans="2:11" ht="20.149999999999999" customHeight="1"/>
    <row r="36" spans="2:11" ht="20.149999999999999" customHeight="1"/>
    <row r="37" spans="2:11" ht="20.149999999999999" customHeight="1"/>
    <row r="38" spans="2:11" ht="20.149999999999999" customHeight="1"/>
    <row r="39" spans="2:11" ht="20.149999999999999" customHeight="1"/>
    <row r="40" spans="2:11" ht="20.149999999999999" customHeight="1"/>
    <row r="41" spans="2:11" ht="20.149999999999999" customHeight="1"/>
    <row r="42" spans="2:11" ht="20.149999999999999" customHeight="1"/>
    <row r="43" spans="2:11" ht="20.149999999999999" customHeight="1"/>
    <row r="44" spans="2:11" ht="20.149999999999999" customHeight="1"/>
    <row r="45" spans="2:11" ht="20.149999999999999" customHeight="1"/>
    <row r="46" spans="2:11" ht="20.149999999999999" customHeight="1"/>
    <row r="47" spans="2:11" ht="20.149999999999999" customHeight="1"/>
  </sheetData>
  <mergeCells count="36">
    <mergeCell ref="C3:D3"/>
    <mergeCell ref="F3:G3"/>
    <mergeCell ref="I3:J3"/>
    <mergeCell ref="I11:K11"/>
    <mergeCell ref="M11:T11"/>
    <mergeCell ref="I12:K12"/>
    <mergeCell ref="M12:O12"/>
    <mergeCell ref="P12:R12"/>
    <mergeCell ref="S12:S13"/>
    <mergeCell ref="T12:T13"/>
    <mergeCell ref="M18:O18"/>
    <mergeCell ref="P18:R18"/>
    <mergeCell ref="S18:U18"/>
    <mergeCell ref="V18:X18"/>
    <mergeCell ref="Y18:AA18"/>
    <mergeCell ref="I27:K27"/>
    <mergeCell ref="L27:N27"/>
    <mergeCell ref="O27:Q27"/>
    <mergeCell ref="R27:T27"/>
    <mergeCell ref="U27:W27"/>
    <mergeCell ref="X27:Z27"/>
    <mergeCell ref="M17:AB17"/>
    <mergeCell ref="AS27:AS28"/>
    <mergeCell ref="AT27:AU27"/>
    <mergeCell ref="AV27:AV28"/>
    <mergeCell ref="AA27:AC27"/>
    <mergeCell ref="AD27:AF27"/>
    <mergeCell ref="AG27:AI27"/>
    <mergeCell ref="AJ27:AL27"/>
    <mergeCell ref="AM27:AO27"/>
    <mergeCell ref="AP27:AR27"/>
    <mergeCell ref="AB18:AB19"/>
    <mergeCell ref="I26:AV26"/>
    <mergeCell ref="I17:K17"/>
    <mergeCell ref="I18:J18"/>
    <mergeCell ref="K18:K19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B1:I27"/>
  <sheetViews>
    <sheetView showGridLines="0" topLeftCell="A4" workbookViewId="0">
      <selection activeCell="J17" sqref="J17"/>
    </sheetView>
  </sheetViews>
  <sheetFormatPr baseColWidth="10" defaultColWidth="11.453125" defaultRowHeight="12.5"/>
  <cols>
    <col min="1" max="1" width="11.453125" style="240"/>
    <col min="2" max="2" width="36.81640625" style="240" customWidth="1"/>
    <col min="3" max="3" width="11.453125" style="240" customWidth="1"/>
    <col min="4" max="4" width="11.453125" style="240"/>
    <col min="5" max="5" width="17.7265625" style="240" customWidth="1"/>
    <col min="6" max="6" width="14.54296875" style="240" customWidth="1"/>
    <col min="7" max="7" width="18.7265625" style="240" customWidth="1"/>
    <col min="8" max="16384" width="11.453125" style="240"/>
  </cols>
  <sheetData>
    <row r="1" spans="2:9">
      <c r="B1" s="240" t="s">
        <v>81</v>
      </c>
      <c r="C1" s="240">
        <f>+'[57]Cotizacion Servicio'!C3</f>
        <v>155.69999999999999</v>
      </c>
    </row>
    <row r="4" spans="2:9" ht="21">
      <c r="B4" s="241"/>
      <c r="C4" s="242"/>
      <c r="D4" s="242"/>
    </row>
    <row r="5" spans="2:9" ht="21.5" thickBot="1">
      <c r="B5" s="241"/>
      <c r="C5" s="242"/>
      <c r="D5" s="242"/>
    </row>
    <row r="6" spans="2:9" ht="13" thickBot="1">
      <c r="C6" s="242"/>
      <c r="D6" s="797" t="s">
        <v>2874</v>
      </c>
      <c r="E6" s="798"/>
      <c r="F6" s="799"/>
      <c r="G6" s="797" t="s">
        <v>2875</v>
      </c>
      <c r="H6" s="798"/>
      <c r="I6" s="799"/>
    </row>
    <row r="7" spans="2:9" ht="13" thickBot="1">
      <c r="B7" s="243" t="s">
        <v>2876</v>
      </c>
      <c r="C7" s="258" t="s">
        <v>26</v>
      </c>
      <c r="D7" s="250" t="s">
        <v>30</v>
      </c>
      <c r="E7" s="249" t="s">
        <v>2877</v>
      </c>
      <c r="F7" s="251" t="s">
        <v>46</v>
      </c>
      <c r="G7" s="250" t="s">
        <v>30</v>
      </c>
      <c r="H7" s="249" t="s">
        <v>2877</v>
      </c>
      <c r="I7" s="251" t="s">
        <v>46</v>
      </c>
    </row>
    <row r="8" spans="2:9">
      <c r="B8" s="259" t="s">
        <v>2878</v>
      </c>
      <c r="C8" s="260" t="s">
        <v>312</v>
      </c>
      <c r="D8" s="252">
        <v>2</v>
      </c>
      <c r="E8" s="244">
        <v>3305</v>
      </c>
      <c r="F8" s="253">
        <f>+E8*D8</f>
        <v>6610</v>
      </c>
      <c r="G8" s="252"/>
      <c r="H8" s="244"/>
      <c r="I8" s="253"/>
    </row>
    <row r="9" spans="2:9">
      <c r="B9" s="259" t="s">
        <v>2879</v>
      </c>
      <c r="C9" s="260"/>
      <c r="D9" s="252">
        <v>1</v>
      </c>
      <c r="E9" s="244">
        <v>300</v>
      </c>
      <c r="F9" s="253">
        <f>+E9*D9</f>
        <v>300</v>
      </c>
      <c r="G9" s="252"/>
      <c r="H9" s="244"/>
      <c r="I9" s="253"/>
    </row>
    <row r="10" spans="2:9" ht="15.5">
      <c r="B10" s="261" t="s">
        <v>2880</v>
      </c>
      <c r="C10" s="262"/>
      <c r="D10" s="254">
        <v>1</v>
      </c>
      <c r="E10" s="245">
        <v>300</v>
      </c>
      <c r="F10" s="253">
        <f t="shared" ref="F10:F19" si="0">+E10*D10</f>
        <v>300</v>
      </c>
      <c r="G10" s="254"/>
      <c r="H10" s="245"/>
      <c r="I10" s="253"/>
    </row>
    <row r="11" spans="2:9" ht="14">
      <c r="B11" s="261" t="s">
        <v>2881</v>
      </c>
      <c r="C11" s="263"/>
      <c r="D11" s="254">
        <v>1</v>
      </c>
      <c r="E11" s="245">
        <v>1500</v>
      </c>
      <c r="F11" s="253">
        <f t="shared" si="0"/>
        <v>1500</v>
      </c>
      <c r="G11" s="254"/>
      <c r="H11" s="245"/>
      <c r="I11" s="253"/>
    </row>
    <row r="12" spans="2:9" ht="14">
      <c r="B12" s="261" t="s">
        <v>2882</v>
      </c>
      <c r="C12" s="263"/>
      <c r="D12" s="254">
        <v>1</v>
      </c>
      <c r="E12" s="245">
        <v>200</v>
      </c>
      <c r="F12" s="253">
        <f t="shared" si="0"/>
        <v>200</v>
      </c>
      <c r="G12" s="254"/>
      <c r="H12" s="245"/>
      <c r="I12" s="253"/>
    </row>
    <row r="13" spans="2:9" ht="15.5">
      <c r="B13" s="261" t="s">
        <v>2883</v>
      </c>
      <c r="C13" s="262"/>
      <c r="D13" s="254">
        <v>1</v>
      </c>
      <c r="E13" s="245">
        <v>2000</v>
      </c>
      <c r="F13" s="253">
        <f t="shared" si="0"/>
        <v>2000</v>
      </c>
      <c r="G13" s="254"/>
      <c r="H13" s="245"/>
      <c r="I13" s="253"/>
    </row>
    <row r="14" spans="2:9" ht="15.5">
      <c r="B14" s="261" t="s">
        <v>2884</v>
      </c>
      <c r="C14" s="262"/>
      <c r="D14" s="254">
        <v>1</v>
      </c>
      <c r="E14" s="245">
        <v>500</v>
      </c>
      <c r="F14" s="253">
        <f t="shared" si="0"/>
        <v>500</v>
      </c>
      <c r="G14" s="254"/>
      <c r="H14" s="245"/>
      <c r="I14" s="253"/>
    </row>
    <row r="15" spans="2:9">
      <c r="B15" s="261" t="s">
        <v>2885</v>
      </c>
      <c r="C15" s="264"/>
      <c r="D15" s="254">
        <v>1</v>
      </c>
      <c r="E15" s="245">
        <v>2000</v>
      </c>
      <c r="F15" s="253">
        <f t="shared" si="0"/>
        <v>2000</v>
      </c>
      <c r="G15" s="254">
        <v>1</v>
      </c>
      <c r="H15" s="245">
        <v>2000</v>
      </c>
      <c r="I15" s="253">
        <f>+H15*G15</f>
        <v>2000</v>
      </c>
    </row>
    <row r="16" spans="2:9">
      <c r="B16" s="261" t="s">
        <v>2886</v>
      </c>
      <c r="C16" s="264"/>
      <c r="D16" s="255">
        <v>1</v>
      </c>
      <c r="E16" s="245">
        <v>250</v>
      </c>
      <c r="F16" s="253">
        <f t="shared" si="0"/>
        <v>250</v>
      </c>
      <c r="G16" s="255">
        <v>1</v>
      </c>
      <c r="H16" s="245">
        <v>250</v>
      </c>
      <c r="I16" s="253">
        <f>+H16*G16</f>
        <v>250</v>
      </c>
    </row>
    <row r="17" spans="2:9">
      <c r="B17" s="261" t="s">
        <v>2887</v>
      </c>
      <c r="C17" s="264"/>
      <c r="D17" s="254">
        <v>1</v>
      </c>
      <c r="E17" s="245">
        <v>500</v>
      </c>
      <c r="F17" s="253">
        <f t="shared" si="0"/>
        <v>500</v>
      </c>
      <c r="G17" s="254"/>
      <c r="H17" s="245">
        <v>500</v>
      </c>
      <c r="I17" s="253">
        <f>+H17*G17</f>
        <v>0</v>
      </c>
    </row>
    <row r="18" spans="2:9">
      <c r="B18" s="261" t="s">
        <v>2888</v>
      </c>
      <c r="C18" s="264"/>
      <c r="D18" s="254">
        <v>1</v>
      </c>
      <c r="E18" s="245">
        <v>300</v>
      </c>
      <c r="F18" s="253">
        <f t="shared" si="0"/>
        <v>300</v>
      </c>
      <c r="G18" s="254">
        <f>1/4</f>
        <v>0.25</v>
      </c>
      <c r="H18" s="245">
        <v>300</v>
      </c>
      <c r="I18" s="253">
        <f>+H18*G18</f>
        <v>75</v>
      </c>
    </row>
    <row r="19" spans="2:9" ht="13" thickBot="1">
      <c r="B19" s="265" t="s">
        <v>2889</v>
      </c>
      <c r="C19" s="266"/>
      <c r="D19" s="254">
        <v>1</v>
      </c>
      <c r="E19" s="245">
        <v>1000</v>
      </c>
      <c r="F19" s="253">
        <f t="shared" si="0"/>
        <v>1000</v>
      </c>
      <c r="G19" s="254">
        <v>1</v>
      </c>
      <c r="H19" s="245">
        <v>1000</v>
      </c>
      <c r="I19" s="253">
        <f>+H19*G19</f>
        <v>1000</v>
      </c>
    </row>
    <row r="20" spans="2:9" ht="13.5" thickBot="1">
      <c r="D20" s="256"/>
      <c r="E20" s="257"/>
      <c r="F20" s="267">
        <f>+SUM(F8:F19)</f>
        <v>15460</v>
      </c>
      <c r="G20" s="268"/>
      <c r="H20" s="273"/>
      <c r="I20" s="274">
        <f>+SUM(I8:I19)</f>
        <v>3325</v>
      </c>
    </row>
    <row r="21" spans="2:9">
      <c r="H21" s="245" t="s">
        <v>2890</v>
      </c>
      <c r="I21" s="245">
        <v>365</v>
      </c>
    </row>
    <row r="22" spans="2:9" ht="13">
      <c r="B22" s="246" t="s">
        <v>2891</v>
      </c>
      <c r="H22" s="245" t="s">
        <v>2892</v>
      </c>
      <c r="I22" s="245">
        <f>+I20/I21</f>
        <v>9.1095890410958908</v>
      </c>
    </row>
    <row r="23" spans="2:9">
      <c r="B23" s="240" t="s">
        <v>2893</v>
      </c>
      <c r="D23" s="240" t="s">
        <v>2894</v>
      </c>
      <c r="E23" s="240">
        <v>2068</v>
      </c>
      <c r="F23" s="240" t="s">
        <v>2895</v>
      </c>
    </row>
    <row r="24" spans="2:9">
      <c r="B24" s="247" t="s">
        <v>2896</v>
      </c>
      <c r="C24" s="247"/>
      <c r="D24" s="247"/>
      <c r="E24" s="247">
        <v>3305</v>
      </c>
      <c r="F24" s="247" t="s">
        <v>2895</v>
      </c>
    </row>
    <row r="25" spans="2:9">
      <c r="B25" s="247" t="s">
        <v>2897</v>
      </c>
      <c r="C25" s="247"/>
      <c r="D25" s="247"/>
      <c r="E25" s="247">
        <v>300</v>
      </c>
      <c r="F25" s="247" t="s">
        <v>2895</v>
      </c>
    </row>
    <row r="27" spans="2:9">
      <c r="B27" s="248" t="s">
        <v>2898</v>
      </c>
    </row>
  </sheetData>
  <mergeCells count="2">
    <mergeCell ref="D6:F6"/>
    <mergeCell ref="G6:I6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filterMode="1"/>
  <dimension ref="A1:H2203"/>
  <sheetViews>
    <sheetView workbookViewId="0">
      <selection activeCell="B1" sqref="B1"/>
    </sheetView>
  </sheetViews>
  <sheetFormatPr baseColWidth="10" defaultColWidth="11.26953125" defaultRowHeight="14.5"/>
  <cols>
    <col min="1" max="1" width="11.26953125" style="199"/>
    <col min="2" max="2" width="21.26953125" style="195" bestFit="1" customWidth="1"/>
    <col min="3" max="3" width="45.7265625" style="195" bestFit="1" customWidth="1"/>
    <col min="4" max="4" width="5" style="200" bestFit="1" customWidth="1"/>
    <col min="5" max="5" width="8.54296875" style="201" bestFit="1" customWidth="1"/>
    <col min="6" max="6" width="9" style="202" bestFit="1" customWidth="1"/>
    <col min="7" max="7" width="8.81640625" style="203" bestFit="1" customWidth="1"/>
    <col min="8" max="8" width="6.453125" style="204" bestFit="1" customWidth="1"/>
    <col min="9" max="16384" width="11.26953125" style="195"/>
  </cols>
  <sheetData>
    <row r="1" spans="1:8" ht="44" thickBot="1">
      <c r="A1" s="189" t="s">
        <v>328</v>
      </c>
      <c r="B1" s="190" t="s">
        <v>329</v>
      </c>
      <c r="C1" s="190" t="s">
        <v>330</v>
      </c>
      <c r="D1" s="191" t="s">
        <v>1</v>
      </c>
      <c r="E1" s="192" t="s">
        <v>331</v>
      </c>
      <c r="F1" s="193" t="s">
        <v>332</v>
      </c>
      <c r="G1" s="194" t="s">
        <v>333</v>
      </c>
      <c r="H1" s="205" t="s">
        <v>334</v>
      </c>
    </row>
    <row r="2" spans="1:8" ht="15" hidden="1" thickBot="1">
      <c r="A2" s="409">
        <v>202208</v>
      </c>
      <c r="B2" s="196" t="s">
        <v>335</v>
      </c>
      <c r="C2" s="197" t="s">
        <v>336</v>
      </c>
      <c r="D2" s="198" t="s">
        <v>337</v>
      </c>
      <c r="E2" s="421">
        <v>71414</v>
      </c>
      <c r="F2" s="413">
        <v>138.72999999999999</v>
      </c>
      <c r="G2" s="414">
        <v>514.76969653283356</v>
      </c>
      <c r="H2" s="415">
        <v>2.5738484826641677</v>
      </c>
    </row>
    <row r="3" spans="1:8" ht="15" hidden="1" thickBot="1">
      <c r="A3" s="409">
        <v>202208</v>
      </c>
      <c r="B3" s="196" t="s">
        <v>338</v>
      </c>
      <c r="C3" s="197" t="s">
        <v>336</v>
      </c>
      <c r="D3" s="198" t="s">
        <v>339</v>
      </c>
      <c r="E3" s="421">
        <v>357</v>
      </c>
      <c r="F3" s="413">
        <v>138.72999999999999</v>
      </c>
      <c r="G3" s="414">
        <v>2.5733439054278096</v>
      </c>
      <c r="H3" s="415">
        <v>2.5733439054278096</v>
      </c>
    </row>
    <row r="4" spans="1:8" ht="15" hidden="1" thickBot="1">
      <c r="A4" s="409">
        <v>202208</v>
      </c>
      <c r="B4" s="196" t="s">
        <v>340</v>
      </c>
      <c r="C4" s="197" t="s">
        <v>336</v>
      </c>
      <c r="D4" s="198" t="s">
        <v>337</v>
      </c>
      <c r="E4" s="421">
        <v>71599</v>
      </c>
      <c r="F4" s="413">
        <v>138.72999999999999</v>
      </c>
      <c r="G4" s="414">
        <v>516.10322208606647</v>
      </c>
      <c r="H4" s="415">
        <v>2.5805161104303322</v>
      </c>
    </row>
    <row r="5" spans="1:8" ht="15" hidden="1" thickBot="1">
      <c r="A5" s="409">
        <v>202208</v>
      </c>
      <c r="B5" s="196" t="s">
        <v>341</v>
      </c>
      <c r="C5" s="197" t="s">
        <v>336</v>
      </c>
      <c r="D5" s="198" t="s">
        <v>337</v>
      </c>
      <c r="E5" s="421">
        <v>92524</v>
      </c>
      <c r="F5" s="413">
        <v>138.72999999999999</v>
      </c>
      <c r="G5" s="414">
        <v>666.93577452605791</v>
      </c>
      <c r="H5" s="415">
        <v>3.3346788726302896</v>
      </c>
    </row>
    <row r="6" spans="1:8" ht="15" hidden="1" thickBot="1">
      <c r="A6" s="409">
        <v>202208</v>
      </c>
      <c r="B6" s="196" t="s">
        <v>342</v>
      </c>
      <c r="C6" s="197" t="s">
        <v>2623</v>
      </c>
      <c r="D6" s="198" t="s">
        <v>339</v>
      </c>
      <c r="E6" s="421">
        <v>463</v>
      </c>
      <c r="F6" s="413">
        <v>138.72999999999999</v>
      </c>
      <c r="G6" s="414">
        <v>3.3374180061990919</v>
      </c>
      <c r="H6" s="415">
        <v>3.3374180061990919</v>
      </c>
    </row>
    <row r="7" spans="1:8" ht="15" hidden="1" thickBot="1">
      <c r="A7" s="409">
        <v>202208</v>
      </c>
      <c r="B7" s="196" t="s">
        <v>343</v>
      </c>
      <c r="C7" s="197" t="s">
        <v>336</v>
      </c>
      <c r="D7" s="198" t="s">
        <v>337</v>
      </c>
      <c r="E7" s="421">
        <v>92524</v>
      </c>
      <c r="F7" s="413">
        <v>138.72999999999999</v>
      </c>
      <c r="G7" s="414">
        <v>666.93577452605791</v>
      </c>
      <c r="H7" s="415">
        <v>3.3346788726302896</v>
      </c>
    </row>
    <row r="8" spans="1:8" ht="15" hidden="1" thickBot="1">
      <c r="A8" s="409">
        <v>202208</v>
      </c>
      <c r="B8" s="196" t="s">
        <v>344</v>
      </c>
      <c r="C8" s="197" t="s">
        <v>336</v>
      </c>
      <c r="D8" s="198" t="s">
        <v>337</v>
      </c>
      <c r="E8" s="421">
        <v>66859</v>
      </c>
      <c r="F8" s="413">
        <v>138.72999999999999</v>
      </c>
      <c r="G8" s="414">
        <v>481.93613493836955</v>
      </c>
      <c r="H8" s="415">
        <v>2.4096806746918475</v>
      </c>
    </row>
    <row r="9" spans="1:8" ht="15" hidden="1" thickBot="1">
      <c r="A9" s="409">
        <v>202208</v>
      </c>
      <c r="B9" s="196" t="s">
        <v>345</v>
      </c>
      <c r="C9" s="197" t="s">
        <v>336</v>
      </c>
      <c r="D9" s="198" t="s">
        <v>339</v>
      </c>
      <c r="E9" s="421">
        <v>334</v>
      </c>
      <c r="F9" s="413">
        <v>138.72999999999999</v>
      </c>
      <c r="G9" s="414">
        <v>2.4075542420529086</v>
      </c>
      <c r="H9" s="415">
        <v>2.4075542420529086</v>
      </c>
    </row>
    <row r="10" spans="1:8" ht="15" hidden="1" thickBot="1">
      <c r="A10" s="409">
        <v>202208</v>
      </c>
      <c r="B10" s="196" t="s">
        <v>346</v>
      </c>
      <c r="C10" s="197" t="s">
        <v>336</v>
      </c>
      <c r="D10" s="198" t="s">
        <v>337</v>
      </c>
      <c r="E10" s="421">
        <v>85049</v>
      </c>
      <c r="F10" s="413">
        <v>138.72999999999999</v>
      </c>
      <c r="G10" s="414">
        <v>613.05413392921503</v>
      </c>
      <c r="H10" s="415">
        <v>3.065270669646075</v>
      </c>
    </row>
    <row r="11" spans="1:8" ht="15" hidden="1" thickBot="1">
      <c r="A11" s="409">
        <v>202208</v>
      </c>
      <c r="B11" s="196" t="s">
        <v>347</v>
      </c>
      <c r="C11" s="197" t="s">
        <v>336</v>
      </c>
      <c r="D11" s="198" t="s">
        <v>337</v>
      </c>
      <c r="E11" s="421">
        <v>66859</v>
      </c>
      <c r="F11" s="413">
        <v>138.72999999999999</v>
      </c>
      <c r="G11" s="414">
        <v>481.93613493836955</v>
      </c>
      <c r="H11" s="415">
        <v>2.4096806746918475</v>
      </c>
    </row>
    <row r="12" spans="1:8" ht="15" hidden="1" thickBot="1">
      <c r="A12" s="409">
        <v>202208</v>
      </c>
      <c r="B12" s="196" t="s">
        <v>348</v>
      </c>
      <c r="C12" s="197" t="s">
        <v>336</v>
      </c>
      <c r="D12" s="198" t="s">
        <v>337</v>
      </c>
      <c r="E12" s="421">
        <v>92524</v>
      </c>
      <c r="F12" s="413">
        <v>138.72999999999999</v>
      </c>
      <c r="G12" s="414">
        <v>666.93577452605791</v>
      </c>
      <c r="H12" s="415">
        <v>3.3346788726302896</v>
      </c>
    </row>
    <row r="13" spans="1:8" ht="15" hidden="1" thickBot="1">
      <c r="A13" s="409">
        <v>202208</v>
      </c>
      <c r="B13" s="196" t="s">
        <v>349</v>
      </c>
      <c r="C13" s="197" t="s">
        <v>336</v>
      </c>
      <c r="D13" s="198" t="s">
        <v>350</v>
      </c>
      <c r="E13" s="421">
        <v>0.01</v>
      </c>
      <c r="F13" s="413">
        <v>138.72999999999999</v>
      </c>
      <c r="G13" s="414">
        <v>7.2082462336913442E-5</v>
      </c>
      <c r="H13" s="415" t="s">
        <v>2899</v>
      </c>
    </row>
    <row r="14" spans="1:8" ht="15" hidden="1" thickBot="1">
      <c r="A14" s="409">
        <v>202208</v>
      </c>
      <c r="B14" s="196" t="s">
        <v>351</v>
      </c>
      <c r="C14" s="197" t="s">
        <v>336</v>
      </c>
      <c r="D14" s="198" t="s">
        <v>337</v>
      </c>
      <c r="E14" s="421">
        <v>71044</v>
      </c>
      <c r="F14" s="413">
        <v>138.72999999999999</v>
      </c>
      <c r="G14" s="414">
        <v>512.10264542636776</v>
      </c>
      <c r="H14" s="415">
        <v>2.5605132271318389</v>
      </c>
    </row>
    <row r="15" spans="1:8" ht="15" hidden="1" thickBot="1">
      <c r="A15" s="409">
        <v>202208</v>
      </c>
      <c r="B15" s="196" t="s">
        <v>352</v>
      </c>
      <c r="C15" s="197" t="s">
        <v>336</v>
      </c>
      <c r="D15" s="198" t="s">
        <v>339</v>
      </c>
      <c r="E15" s="421">
        <v>355</v>
      </c>
      <c r="F15" s="413">
        <v>138.72999999999999</v>
      </c>
      <c r="G15" s="414">
        <v>2.5589274129604269</v>
      </c>
      <c r="H15" s="415">
        <v>2.5589274129604269</v>
      </c>
    </row>
    <row r="16" spans="1:8" ht="15" hidden="1" thickBot="1">
      <c r="A16" s="409">
        <v>202208</v>
      </c>
      <c r="B16" s="196" t="s">
        <v>353</v>
      </c>
      <c r="C16" s="197" t="s">
        <v>354</v>
      </c>
      <c r="D16" s="198" t="s">
        <v>337</v>
      </c>
      <c r="E16" s="421">
        <v>71044</v>
      </c>
      <c r="F16" s="413">
        <v>138.72999999999999</v>
      </c>
      <c r="G16" s="414">
        <v>512.10264542636776</v>
      </c>
      <c r="H16" s="415">
        <v>2.5605132271318389</v>
      </c>
    </row>
    <row r="17" spans="1:8" ht="15" hidden="1" thickBot="1">
      <c r="A17" s="409">
        <v>202208</v>
      </c>
      <c r="B17" s="196" t="s">
        <v>355</v>
      </c>
      <c r="C17" s="197" t="s">
        <v>336</v>
      </c>
      <c r="D17" s="198" t="s">
        <v>337</v>
      </c>
      <c r="E17" s="421">
        <v>71451</v>
      </c>
      <c r="F17" s="413">
        <v>138.72999999999999</v>
      </c>
      <c r="G17" s="414">
        <v>515.03640164348019</v>
      </c>
      <c r="H17" s="415">
        <v>2.5751820082174008</v>
      </c>
    </row>
    <row r="18" spans="1:8" ht="15" hidden="1" thickBot="1">
      <c r="A18" s="409">
        <v>202208</v>
      </c>
      <c r="B18" s="196" t="s">
        <v>356</v>
      </c>
      <c r="C18" s="197" t="s">
        <v>336</v>
      </c>
      <c r="D18" s="198" t="s">
        <v>337</v>
      </c>
      <c r="E18" s="421">
        <v>71451</v>
      </c>
      <c r="F18" s="413">
        <v>138.72999999999999</v>
      </c>
      <c r="G18" s="414">
        <v>515.03640164348019</v>
      </c>
      <c r="H18" s="415">
        <v>2.5751820082174008</v>
      </c>
    </row>
    <row r="19" spans="1:8" ht="15" hidden="1" thickBot="1">
      <c r="A19" s="409">
        <v>202208</v>
      </c>
      <c r="B19" s="196" t="s">
        <v>357</v>
      </c>
      <c r="C19" s="197" t="s">
        <v>336</v>
      </c>
      <c r="D19" s="198" t="s">
        <v>337</v>
      </c>
      <c r="E19" s="421">
        <v>106992</v>
      </c>
      <c r="F19" s="413">
        <v>138.72999999999999</v>
      </c>
      <c r="G19" s="414">
        <v>771.22468103510425</v>
      </c>
      <c r="H19" s="415">
        <v>3.8561234051755213</v>
      </c>
    </row>
    <row r="20" spans="1:8" ht="15" hidden="1" thickBot="1">
      <c r="A20" s="409">
        <v>202208</v>
      </c>
      <c r="B20" s="196" t="s">
        <v>358</v>
      </c>
      <c r="C20" s="197" t="s">
        <v>336</v>
      </c>
      <c r="D20" s="198" t="s">
        <v>337</v>
      </c>
      <c r="E20" s="421">
        <v>72522</v>
      </c>
      <c r="F20" s="413">
        <v>138.72999999999999</v>
      </c>
      <c r="G20" s="414">
        <v>522.75643335976361</v>
      </c>
      <c r="H20" s="415">
        <v>2.6137821667988179</v>
      </c>
    </row>
    <row r="21" spans="1:8" ht="15" hidden="1" thickBot="1">
      <c r="A21" s="409">
        <v>202208</v>
      </c>
      <c r="B21" s="196" t="s">
        <v>359</v>
      </c>
      <c r="C21" s="197" t="s">
        <v>2624</v>
      </c>
      <c r="D21" s="198" t="s">
        <v>339</v>
      </c>
      <c r="E21" s="421">
        <v>363</v>
      </c>
      <c r="F21" s="413">
        <v>138.72999999999999</v>
      </c>
      <c r="G21" s="414">
        <v>2.6165933828299575</v>
      </c>
      <c r="H21" s="415">
        <v>2.6165933828299575</v>
      </c>
    </row>
    <row r="22" spans="1:8" ht="15" hidden="1" thickBot="1">
      <c r="A22" s="409">
        <v>202208</v>
      </c>
      <c r="B22" s="196" t="s">
        <v>360</v>
      </c>
      <c r="C22" s="197" t="s">
        <v>336</v>
      </c>
      <c r="D22" s="198" t="s">
        <v>337</v>
      </c>
      <c r="E22" s="421">
        <v>126567</v>
      </c>
      <c r="F22" s="413">
        <v>138.72999999999999</v>
      </c>
      <c r="G22" s="414">
        <v>912.32610105961226</v>
      </c>
      <c r="H22" s="415">
        <v>4.5616305052980612</v>
      </c>
    </row>
    <row r="23" spans="1:8" ht="15" hidden="1" thickBot="1">
      <c r="A23" s="409">
        <v>202208</v>
      </c>
      <c r="B23" s="196" t="s">
        <v>361</v>
      </c>
      <c r="C23" s="197" t="s">
        <v>336</v>
      </c>
      <c r="D23" s="198" t="s">
        <v>337</v>
      </c>
      <c r="E23" s="421">
        <v>126567</v>
      </c>
      <c r="F23" s="413">
        <v>138.72999999999999</v>
      </c>
      <c r="G23" s="414">
        <v>912.32610105961226</v>
      </c>
      <c r="H23" s="415">
        <v>4.5616305052980612</v>
      </c>
    </row>
    <row r="24" spans="1:8" ht="15" hidden="1" thickBot="1">
      <c r="A24" s="409">
        <v>202208</v>
      </c>
      <c r="B24" s="196" t="s">
        <v>362</v>
      </c>
      <c r="C24" s="197" t="s">
        <v>2625</v>
      </c>
      <c r="D24" s="198" t="s">
        <v>339</v>
      </c>
      <c r="E24" s="421">
        <v>633</v>
      </c>
      <c r="F24" s="413">
        <v>138.72999999999999</v>
      </c>
      <c r="G24" s="414">
        <v>4.5628198659266204</v>
      </c>
      <c r="H24" s="415">
        <v>4.5628198659266204</v>
      </c>
    </row>
    <row r="25" spans="1:8" ht="15" hidden="1" thickBot="1">
      <c r="A25" s="409">
        <v>202208</v>
      </c>
      <c r="B25" s="196" t="s">
        <v>363</v>
      </c>
      <c r="C25" s="197" t="s">
        <v>336</v>
      </c>
      <c r="D25" s="198" t="s">
        <v>337</v>
      </c>
      <c r="E25" s="421">
        <v>126567</v>
      </c>
      <c r="F25" s="413">
        <v>138.72999999999999</v>
      </c>
      <c r="G25" s="414">
        <v>912.32610105961226</v>
      </c>
      <c r="H25" s="415">
        <v>4.5616305052980612</v>
      </c>
    </row>
    <row r="26" spans="1:8" ht="15" hidden="1" thickBot="1">
      <c r="A26" s="409">
        <v>202208</v>
      </c>
      <c r="B26" s="196" t="s">
        <v>364</v>
      </c>
      <c r="C26" s="197" t="s">
        <v>336</v>
      </c>
      <c r="D26" s="198" t="s">
        <v>337</v>
      </c>
      <c r="E26" s="421">
        <v>126567</v>
      </c>
      <c r="F26" s="413">
        <v>138.72999999999999</v>
      </c>
      <c r="G26" s="414">
        <v>912.32610105961226</v>
      </c>
      <c r="H26" s="415">
        <v>4.5616305052980612</v>
      </c>
    </row>
    <row r="27" spans="1:8" ht="15" hidden="1" thickBot="1">
      <c r="A27" s="409">
        <v>202208</v>
      </c>
      <c r="B27" s="196" t="s">
        <v>365</v>
      </c>
      <c r="C27" s="197" t="s">
        <v>2626</v>
      </c>
      <c r="D27" s="198" t="s">
        <v>337</v>
      </c>
      <c r="E27" s="421">
        <v>126627</v>
      </c>
      <c r="F27" s="413">
        <v>138.72999999999999</v>
      </c>
      <c r="G27" s="414">
        <v>912.75859583363376</v>
      </c>
      <c r="H27" s="415">
        <v>4.5637929791681691</v>
      </c>
    </row>
    <row r="28" spans="1:8" ht="15" hidden="1" thickBot="1">
      <c r="A28" s="409">
        <v>202208</v>
      </c>
      <c r="B28" s="196" t="s">
        <v>366</v>
      </c>
      <c r="C28" s="197" t="s">
        <v>2627</v>
      </c>
      <c r="D28" s="198" t="s">
        <v>339</v>
      </c>
      <c r="E28" s="421">
        <v>633</v>
      </c>
      <c r="F28" s="413">
        <v>138.72999999999999</v>
      </c>
      <c r="G28" s="414">
        <v>4.5628198659266204</v>
      </c>
      <c r="H28" s="415">
        <v>4.5628198659266204</v>
      </c>
    </row>
    <row r="29" spans="1:8" ht="15" hidden="1" thickBot="1">
      <c r="A29" s="409">
        <v>202208</v>
      </c>
      <c r="B29" s="196" t="s">
        <v>367</v>
      </c>
      <c r="C29" s="197" t="s">
        <v>336</v>
      </c>
      <c r="D29" s="198" t="s">
        <v>337</v>
      </c>
      <c r="E29" s="421">
        <v>71122</v>
      </c>
      <c r="F29" s="413">
        <v>138.72999999999999</v>
      </c>
      <c r="G29" s="414">
        <v>512.66488863259576</v>
      </c>
      <c r="H29" s="415">
        <v>2.5633244431629789</v>
      </c>
    </row>
    <row r="30" spans="1:8" ht="15" hidden="1" thickBot="1">
      <c r="A30" s="409">
        <v>202208</v>
      </c>
      <c r="B30" s="196" t="s">
        <v>368</v>
      </c>
      <c r="C30" s="197" t="s">
        <v>336</v>
      </c>
      <c r="D30" s="198" t="s">
        <v>339</v>
      </c>
      <c r="E30" s="421">
        <v>356</v>
      </c>
      <c r="F30" s="413">
        <v>138.72999999999999</v>
      </c>
      <c r="G30" s="414">
        <v>2.5661356591941185</v>
      </c>
      <c r="H30" s="415">
        <v>2.5661356591941185</v>
      </c>
    </row>
    <row r="31" spans="1:8" ht="15" hidden="1" thickBot="1">
      <c r="A31" s="409">
        <v>202208</v>
      </c>
      <c r="B31" s="196" t="s">
        <v>369</v>
      </c>
      <c r="C31" s="197" t="s">
        <v>2628</v>
      </c>
      <c r="D31" s="198" t="s">
        <v>337</v>
      </c>
      <c r="E31" s="421">
        <v>126567</v>
      </c>
      <c r="F31" s="413">
        <v>138.72999999999999</v>
      </c>
      <c r="G31" s="414">
        <v>912.32610105961226</v>
      </c>
      <c r="H31" s="415">
        <v>4.5616305052980612</v>
      </c>
    </row>
    <row r="32" spans="1:8" ht="15" hidden="1" thickBot="1">
      <c r="A32" s="409">
        <v>202208</v>
      </c>
      <c r="B32" s="196" t="s">
        <v>370</v>
      </c>
      <c r="C32" s="197" t="s">
        <v>2629</v>
      </c>
      <c r="D32" s="198" t="s">
        <v>339</v>
      </c>
      <c r="E32" s="421">
        <v>633</v>
      </c>
      <c r="F32" s="413">
        <v>138.72999999999999</v>
      </c>
      <c r="G32" s="414">
        <v>4.5628198659266204</v>
      </c>
      <c r="H32" s="415">
        <v>4.5628198659266204</v>
      </c>
    </row>
    <row r="33" spans="1:8" ht="15" hidden="1" thickBot="1">
      <c r="A33" s="409">
        <v>202208</v>
      </c>
      <c r="B33" s="196" t="s">
        <v>2766</v>
      </c>
      <c r="C33" s="197" t="s">
        <v>2767</v>
      </c>
      <c r="D33" s="198" t="s">
        <v>337</v>
      </c>
      <c r="E33" s="421">
        <v>78757</v>
      </c>
      <c r="F33" s="413">
        <v>138.72999999999999</v>
      </c>
      <c r="G33" s="414">
        <v>567.69984862682918</v>
      </c>
      <c r="H33" s="415">
        <v>2.8384992431341458</v>
      </c>
    </row>
    <row r="34" spans="1:8" ht="15" hidden="1" thickBot="1">
      <c r="A34" s="409">
        <v>202208</v>
      </c>
      <c r="B34" s="196" t="s">
        <v>2768</v>
      </c>
      <c r="C34" s="197" t="s">
        <v>2769</v>
      </c>
      <c r="D34" s="198" t="s">
        <v>339</v>
      </c>
      <c r="E34" s="421">
        <v>394</v>
      </c>
      <c r="F34" s="413">
        <v>138.72999999999999</v>
      </c>
      <c r="G34" s="414">
        <v>2.8400490160743894</v>
      </c>
      <c r="H34" s="415">
        <v>2.8400490160743894</v>
      </c>
    </row>
    <row r="35" spans="1:8" ht="15" hidden="1" thickBot="1">
      <c r="A35" s="409">
        <v>202208</v>
      </c>
      <c r="B35" s="196" t="s">
        <v>371</v>
      </c>
      <c r="C35" s="197" t="s">
        <v>336</v>
      </c>
      <c r="D35" s="198" t="s">
        <v>337</v>
      </c>
      <c r="E35" s="421">
        <v>68699</v>
      </c>
      <c r="F35" s="413">
        <v>138.72999999999999</v>
      </c>
      <c r="G35" s="414">
        <v>495.19930800836158</v>
      </c>
      <c r="H35" s="415">
        <v>2.475996540041808</v>
      </c>
    </row>
    <row r="36" spans="1:8" ht="15" hidden="1" thickBot="1">
      <c r="A36" s="409">
        <v>202208</v>
      </c>
      <c r="B36" s="196" t="s">
        <v>372</v>
      </c>
      <c r="C36" s="197" t="s">
        <v>2630</v>
      </c>
      <c r="D36" s="198" t="s">
        <v>339</v>
      </c>
      <c r="E36" s="421">
        <v>343</v>
      </c>
      <c r="F36" s="413">
        <v>138.72999999999999</v>
      </c>
      <c r="G36" s="414">
        <v>2.4724284581561307</v>
      </c>
      <c r="H36" s="415">
        <v>2.4724284581561307</v>
      </c>
    </row>
    <row r="37" spans="1:8" ht="15" hidden="1" thickBot="1">
      <c r="A37" s="409">
        <v>202208</v>
      </c>
      <c r="B37" s="196" t="s">
        <v>373</v>
      </c>
      <c r="C37" s="197" t="s">
        <v>336</v>
      </c>
      <c r="D37" s="198" t="s">
        <v>374</v>
      </c>
      <c r="E37" s="421">
        <v>0.01</v>
      </c>
      <c r="F37" s="413">
        <v>138.72999999999999</v>
      </c>
      <c r="G37" s="414">
        <v>7.2082462336913442E-5</v>
      </c>
      <c r="H37" s="415" t="s">
        <v>2899</v>
      </c>
    </row>
    <row r="38" spans="1:8" ht="15" hidden="1" thickBot="1">
      <c r="A38" s="409">
        <v>202208</v>
      </c>
      <c r="B38" s="196" t="s">
        <v>375</v>
      </c>
      <c r="C38" s="197" t="s">
        <v>336</v>
      </c>
      <c r="D38" s="198" t="s">
        <v>374</v>
      </c>
      <c r="E38" s="421">
        <v>0.01</v>
      </c>
      <c r="F38" s="413">
        <v>138.72999999999999</v>
      </c>
      <c r="G38" s="414">
        <v>7.2082462336913442E-5</v>
      </c>
      <c r="H38" s="415" t="s">
        <v>2899</v>
      </c>
    </row>
    <row r="39" spans="1:8" ht="15" hidden="1" thickBot="1">
      <c r="A39" s="409">
        <v>202208</v>
      </c>
      <c r="B39" s="196" t="s">
        <v>376</v>
      </c>
      <c r="C39" s="197" t="s">
        <v>336</v>
      </c>
      <c r="D39" s="198" t="s">
        <v>337</v>
      </c>
      <c r="E39" s="421">
        <v>69804</v>
      </c>
      <c r="F39" s="413">
        <v>138.72999999999999</v>
      </c>
      <c r="G39" s="414">
        <v>503.16442009659056</v>
      </c>
      <c r="H39" s="415">
        <v>2.5158221004829526</v>
      </c>
    </row>
    <row r="40" spans="1:8" ht="15" hidden="1" thickBot="1">
      <c r="A40" s="409">
        <v>202208</v>
      </c>
      <c r="B40" s="196" t="s">
        <v>377</v>
      </c>
      <c r="C40" s="197" t="s">
        <v>378</v>
      </c>
      <c r="D40" s="198" t="s">
        <v>339</v>
      </c>
      <c r="E40" s="421">
        <v>93.71</v>
      </c>
      <c r="F40" s="413">
        <v>138.72999999999999</v>
      </c>
      <c r="G40" s="414">
        <v>0.67548475455921575</v>
      </c>
      <c r="H40" s="415">
        <v>0.67548475455921575</v>
      </c>
    </row>
    <row r="41" spans="1:8" ht="15" hidden="1" thickBot="1">
      <c r="A41" s="409">
        <v>202208</v>
      </c>
      <c r="B41" s="196" t="s">
        <v>379</v>
      </c>
      <c r="C41" s="197" t="s">
        <v>378</v>
      </c>
      <c r="D41" s="198" t="s">
        <v>337</v>
      </c>
      <c r="E41" s="421">
        <v>24009</v>
      </c>
      <c r="F41" s="413">
        <v>138.72999999999999</v>
      </c>
      <c r="G41" s="414">
        <v>173.06278382469546</v>
      </c>
      <c r="H41" s="415">
        <v>0.86531391912347733</v>
      </c>
    </row>
    <row r="42" spans="1:8" ht="15" hidden="1" thickBot="1">
      <c r="A42" s="409">
        <v>202208</v>
      </c>
      <c r="B42" s="196" t="s">
        <v>380</v>
      </c>
      <c r="C42" s="197" t="s">
        <v>378</v>
      </c>
      <c r="D42" s="198" t="s">
        <v>381</v>
      </c>
      <c r="E42" s="421">
        <v>2727</v>
      </c>
      <c r="F42" s="413">
        <v>138.72999999999999</v>
      </c>
      <c r="G42" s="414">
        <v>19.656887479276293</v>
      </c>
      <c r="H42" s="415" t="s">
        <v>2899</v>
      </c>
    </row>
    <row r="43" spans="1:8" ht="15" hidden="1" thickBot="1">
      <c r="A43" s="409">
        <v>202208</v>
      </c>
      <c r="B43" s="196" t="s">
        <v>382</v>
      </c>
      <c r="C43" s="197" t="s">
        <v>378</v>
      </c>
      <c r="D43" s="198" t="s">
        <v>339</v>
      </c>
      <c r="E43" s="421">
        <v>120</v>
      </c>
      <c r="F43" s="413">
        <v>138.72999999999999</v>
      </c>
      <c r="G43" s="414">
        <v>0.86498954804296124</v>
      </c>
      <c r="H43" s="415">
        <v>0.86498954804296124</v>
      </c>
    </row>
    <row r="44" spans="1:8" ht="15" hidden="1" thickBot="1">
      <c r="A44" s="409">
        <v>202208</v>
      </c>
      <c r="B44" s="196" t="s">
        <v>383</v>
      </c>
      <c r="C44" s="197" t="s">
        <v>378</v>
      </c>
      <c r="D44" s="198" t="s">
        <v>381</v>
      </c>
      <c r="E44" s="421">
        <v>4095</v>
      </c>
      <c r="F44" s="413">
        <v>138.72999999999999</v>
      </c>
      <c r="G44" s="414">
        <v>29.517768326966053</v>
      </c>
      <c r="H44" s="415" t="s">
        <v>2899</v>
      </c>
    </row>
    <row r="45" spans="1:8" ht="15" hidden="1" thickBot="1">
      <c r="A45" s="409">
        <v>202208</v>
      </c>
      <c r="B45" s="196" t="s">
        <v>384</v>
      </c>
      <c r="C45" s="197" t="s">
        <v>385</v>
      </c>
      <c r="D45" s="198" t="s">
        <v>337</v>
      </c>
      <c r="E45" s="421">
        <v>107857</v>
      </c>
      <c r="F45" s="413">
        <v>138.72999999999999</v>
      </c>
      <c r="G45" s="414">
        <v>777.45981402724726</v>
      </c>
      <c r="H45" s="415">
        <v>3.8872990701362364</v>
      </c>
    </row>
    <row r="46" spans="1:8" ht="15" hidden="1" thickBot="1">
      <c r="A46" s="409">
        <v>202208</v>
      </c>
      <c r="B46" s="196" t="s">
        <v>386</v>
      </c>
      <c r="C46" s="197" t="s">
        <v>385</v>
      </c>
      <c r="D46" s="198" t="s">
        <v>337</v>
      </c>
      <c r="E46" s="421">
        <v>175356</v>
      </c>
      <c r="F46" s="413">
        <v>138.72999999999999</v>
      </c>
      <c r="G46" s="414">
        <v>1264.0092265551791</v>
      </c>
      <c r="H46" s="415">
        <v>6.3200461327758957</v>
      </c>
    </row>
    <row r="47" spans="1:8" ht="15" hidden="1" thickBot="1">
      <c r="A47" s="409">
        <v>202208</v>
      </c>
      <c r="B47" s="196" t="s">
        <v>387</v>
      </c>
      <c r="C47" s="197" t="s">
        <v>388</v>
      </c>
      <c r="D47" s="198" t="s">
        <v>339</v>
      </c>
      <c r="E47" s="421">
        <v>345</v>
      </c>
      <c r="F47" s="413">
        <v>138.72999999999999</v>
      </c>
      <c r="G47" s="414">
        <v>2.4868449506235133</v>
      </c>
      <c r="H47" s="415">
        <v>2.4868449506235133</v>
      </c>
    </row>
    <row r="48" spans="1:8" ht="15" hidden="1" thickBot="1">
      <c r="A48" s="409">
        <v>202208</v>
      </c>
      <c r="B48" s="196" t="s">
        <v>389</v>
      </c>
      <c r="C48" s="197" t="s">
        <v>388</v>
      </c>
      <c r="D48" s="198" t="s">
        <v>339</v>
      </c>
      <c r="E48" s="421">
        <v>345</v>
      </c>
      <c r="F48" s="413">
        <v>138.72999999999999</v>
      </c>
      <c r="G48" s="414">
        <v>2.4868449506235133</v>
      </c>
      <c r="H48" s="415">
        <v>2.4868449506235133</v>
      </c>
    </row>
    <row r="49" spans="1:8" ht="15" hidden="1" thickBot="1">
      <c r="A49" s="409">
        <v>202208</v>
      </c>
      <c r="B49" s="196" t="s">
        <v>390</v>
      </c>
      <c r="C49" s="197" t="s">
        <v>391</v>
      </c>
      <c r="D49" s="198" t="s">
        <v>337</v>
      </c>
      <c r="E49" s="421">
        <v>26274</v>
      </c>
      <c r="F49" s="413">
        <v>138.72999999999999</v>
      </c>
      <c r="G49" s="414">
        <v>189.38946154400637</v>
      </c>
      <c r="H49" s="415">
        <v>0.94694730772003188</v>
      </c>
    </row>
    <row r="50" spans="1:8" ht="15" hidden="1" thickBot="1">
      <c r="A50" s="409">
        <v>202208</v>
      </c>
      <c r="B50" s="196" t="s">
        <v>392</v>
      </c>
      <c r="C50" s="197" t="s">
        <v>391</v>
      </c>
      <c r="D50" s="198" t="s">
        <v>337</v>
      </c>
      <c r="E50" s="421">
        <v>0.01</v>
      </c>
      <c r="F50" s="413">
        <v>138.72999999999999</v>
      </c>
      <c r="G50" s="414">
        <v>7.2082462336913442E-5</v>
      </c>
      <c r="H50" s="415">
        <v>3.6041231168456721E-7</v>
      </c>
    </row>
    <row r="51" spans="1:8" ht="15" hidden="1" thickBot="1">
      <c r="A51" s="409">
        <v>202208</v>
      </c>
      <c r="B51" s="196" t="s">
        <v>393</v>
      </c>
      <c r="C51" s="197" t="s">
        <v>391</v>
      </c>
      <c r="D51" s="198" t="s">
        <v>339</v>
      </c>
      <c r="E51" s="421">
        <v>0.01</v>
      </c>
      <c r="F51" s="413">
        <v>138.72999999999999</v>
      </c>
      <c r="G51" s="414">
        <v>7.2082462336913442E-5</v>
      </c>
      <c r="H51" s="415">
        <v>7.2082462336913442E-5</v>
      </c>
    </row>
    <row r="52" spans="1:8" ht="15" hidden="1" thickBot="1">
      <c r="A52" s="409">
        <v>202208</v>
      </c>
      <c r="B52" s="196" t="s">
        <v>394</v>
      </c>
      <c r="C52" s="197" t="s">
        <v>391</v>
      </c>
      <c r="D52" s="198" t="s">
        <v>337</v>
      </c>
      <c r="E52" s="421">
        <v>52383</v>
      </c>
      <c r="F52" s="413">
        <v>138.72999999999999</v>
      </c>
      <c r="G52" s="414">
        <v>377.58956245945365</v>
      </c>
      <c r="H52" s="415">
        <v>1.8879478122972682</v>
      </c>
    </row>
    <row r="53" spans="1:8" ht="15" hidden="1" thickBot="1">
      <c r="A53" s="409">
        <v>202208</v>
      </c>
      <c r="B53" s="196" t="s">
        <v>395</v>
      </c>
      <c r="C53" s="197" t="s">
        <v>2631</v>
      </c>
      <c r="D53" s="198" t="s">
        <v>339</v>
      </c>
      <c r="E53" s="421">
        <v>262</v>
      </c>
      <c r="F53" s="413">
        <v>138.72999999999999</v>
      </c>
      <c r="G53" s="414">
        <v>1.8885605132271319</v>
      </c>
      <c r="H53" s="415">
        <v>1.8885605132271319</v>
      </c>
    </row>
    <row r="54" spans="1:8" ht="15" hidden="1" thickBot="1">
      <c r="A54" s="409">
        <v>202208</v>
      </c>
      <c r="B54" s="196" t="s">
        <v>396</v>
      </c>
      <c r="C54" s="197" t="s">
        <v>391</v>
      </c>
      <c r="D54" s="198" t="s">
        <v>337</v>
      </c>
      <c r="E54" s="421">
        <v>52383</v>
      </c>
      <c r="F54" s="413">
        <v>138.72999999999999</v>
      </c>
      <c r="G54" s="414">
        <v>377.58956245945365</v>
      </c>
      <c r="H54" s="415">
        <v>1.8879478122972682</v>
      </c>
    </row>
    <row r="55" spans="1:8" ht="15" hidden="1" thickBot="1">
      <c r="A55" s="409">
        <v>202208</v>
      </c>
      <c r="B55" s="196" t="s">
        <v>397</v>
      </c>
      <c r="C55" s="197" t="s">
        <v>391</v>
      </c>
      <c r="D55" s="198" t="s">
        <v>339</v>
      </c>
      <c r="E55" s="421">
        <v>262</v>
      </c>
      <c r="F55" s="413">
        <v>138.72999999999999</v>
      </c>
      <c r="G55" s="414">
        <v>1.8885605132271319</v>
      </c>
      <c r="H55" s="415">
        <v>1.8885605132271319</v>
      </c>
    </row>
    <row r="56" spans="1:8" ht="15" hidden="1" thickBot="1">
      <c r="A56" s="409">
        <v>202208</v>
      </c>
      <c r="B56" s="196" t="s">
        <v>398</v>
      </c>
      <c r="C56" s="197" t="s">
        <v>391</v>
      </c>
      <c r="D56" s="198" t="s">
        <v>337</v>
      </c>
      <c r="E56" s="421">
        <v>52383</v>
      </c>
      <c r="F56" s="413">
        <v>138.72999999999999</v>
      </c>
      <c r="G56" s="414">
        <v>377.58956245945365</v>
      </c>
      <c r="H56" s="415">
        <v>1.8879478122972682</v>
      </c>
    </row>
    <row r="57" spans="1:8" ht="15" hidden="1" thickBot="1">
      <c r="A57" s="409">
        <v>202208</v>
      </c>
      <c r="B57" s="196" t="s">
        <v>399</v>
      </c>
      <c r="C57" s="197" t="s">
        <v>391</v>
      </c>
      <c r="D57" s="198" t="s">
        <v>337</v>
      </c>
      <c r="E57" s="421">
        <v>64800</v>
      </c>
      <c r="F57" s="413">
        <v>138.72999999999999</v>
      </c>
      <c r="G57" s="414">
        <v>467.09435594319905</v>
      </c>
      <c r="H57" s="415">
        <v>2.3354717797159954</v>
      </c>
    </row>
    <row r="58" spans="1:8" ht="15" hidden="1" thickBot="1">
      <c r="A58" s="409">
        <v>202208</v>
      </c>
      <c r="B58" s="196" t="s">
        <v>400</v>
      </c>
      <c r="C58" s="197" t="s">
        <v>391</v>
      </c>
      <c r="D58" s="198" t="s">
        <v>337</v>
      </c>
      <c r="E58" s="421">
        <v>64800</v>
      </c>
      <c r="F58" s="413">
        <v>138.72999999999999</v>
      </c>
      <c r="G58" s="414">
        <v>467.09435594319905</v>
      </c>
      <c r="H58" s="415">
        <v>2.3354717797159954</v>
      </c>
    </row>
    <row r="59" spans="1:8" ht="15" hidden="1" thickBot="1">
      <c r="A59" s="409">
        <v>202208</v>
      </c>
      <c r="B59" s="196" t="s">
        <v>401</v>
      </c>
      <c r="C59" s="197" t="s">
        <v>391</v>
      </c>
      <c r="D59" s="198" t="s">
        <v>339</v>
      </c>
      <c r="E59" s="421">
        <v>324</v>
      </c>
      <c r="F59" s="413">
        <v>138.72999999999999</v>
      </c>
      <c r="G59" s="414">
        <v>2.3354717797159954</v>
      </c>
      <c r="H59" s="415">
        <v>2.3354717797159954</v>
      </c>
    </row>
    <row r="60" spans="1:8" ht="15" hidden="1" thickBot="1">
      <c r="A60" s="409">
        <v>202208</v>
      </c>
      <c r="B60" s="196" t="s">
        <v>402</v>
      </c>
      <c r="C60" s="197" t="s">
        <v>391</v>
      </c>
      <c r="D60" s="198" t="s">
        <v>337</v>
      </c>
      <c r="E60" s="421">
        <v>64800</v>
      </c>
      <c r="F60" s="413">
        <v>138.72999999999999</v>
      </c>
      <c r="G60" s="414">
        <v>467.09435594319905</v>
      </c>
      <c r="H60" s="415">
        <v>2.3354717797159954</v>
      </c>
    </row>
    <row r="61" spans="1:8" ht="15" hidden="1" thickBot="1">
      <c r="A61" s="409">
        <v>202208</v>
      </c>
      <c r="B61" s="196" t="s">
        <v>403</v>
      </c>
      <c r="C61" s="197" t="s">
        <v>391</v>
      </c>
      <c r="D61" s="198" t="s">
        <v>337</v>
      </c>
      <c r="E61" s="421">
        <v>64800</v>
      </c>
      <c r="F61" s="413">
        <v>138.72999999999999</v>
      </c>
      <c r="G61" s="414">
        <v>467.09435594319905</v>
      </c>
      <c r="H61" s="415">
        <v>2.3354717797159954</v>
      </c>
    </row>
    <row r="62" spans="1:8" ht="15" hidden="1" thickBot="1">
      <c r="A62" s="409">
        <v>202208</v>
      </c>
      <c r="B62" s="196" t="s">
        <v>404</v>
      </c>
      <c r="C62" s="197" t="s">
        <v>391</v>
      </c>
      <c r="D62" s="198" t="s">
        <v>339</v>
      </c>
      <c r="E62" s="421">
        <v>324</v>
      </c>
      <c r="F62" s="413">
        <v>138.72999999999999</v>
      </c>
      <c r="G62" s="414">
        <v>2.3354717797159954</v>
      </c>
      <c r="H62" s="415">
        <v>2.3354717797159954</v>
      </c>
    </row>
    <row r="63" spans="1:8" ht="15" hidden="1" thickBot="1">
      <c r="A63" s="409">
        <v>202208</v>
      </c>
      <c r="B63" s="196" t="s">
        <v>405</v>
      </c>
      <c r="C63" s="197" t="s">
        <v>391</v>
      </c>
      <c r="D63" s="198" t="s">
        <v>337</v>
      </c>
      <c r="E63" s="421">
        <v>64800</v>
      </c>
      <c r="F63" s="413">
        <v>138.72999999999999</v>
      </c>
      <c r="G63" s="414">
        <v>467.09435594319905</v>
      </c>
      <c r="H63" s="415">
        <v>2.3354717797159954</v>
      </c>
    </row>
    <row r="64" spans="1:8" ht="15" hidden="1" thickBot="1">
      <c r="A64" s="409">
        <v>202208</v>
      </c>
      <c r="B64" s="196" t="s">
        <v>406</v>
      </c>
      <c r="C64" s="197" t="s">
        <v>391</v>
      </c>
      <c r="D64" s="198" t="s">
        <v>339</v>
      </c>
      <c r="E64" s="421">
        <v>324</v>
      </c>
      <c r="F64" s="413">
        <v>138.72999999999999</v>
      </c>
      <c r="G64" s="414">
        <v>2.3354717797159954</v>
      </c>
      <c r="H64" s="415">
        <v>2.3354717797159954</v>
      </c>
    </row>
    <row r="65" spans="1:8" ht="15" hidden="1" thickBot="1">
      <c r="A65" s="409">
        <v>202208</v>
      </c>
      <c r="B65" s="196" t="s">
        <v>407</v>
      </c>
      <c r="C65" s="197" t="s">
        <v>391</v>
      </c>
      <c r="D65" s="198" t="s">
        <v>337</v>
      </c>
      <c r="E65" s="421">
        <v>52383</v>
      </c>
      <c r="F65" s="413">
        <v>138.72999999999999</v>
      </c>
      <c r="G65" s="414">
        <v>377.58956245945365</v>
      </c>
      <c r="H65" s="415">
        <v>1.8879478122972682</v>
      </c>
    </row>
    <row r="66" spans="1:8" ht="15" hidden="1" thickBot="1">
      <c r="A66" s="409">
        <v>202208</v>
      </c>
      <c r="B66" s="196" t="s">
        <v>408</v>
      </c>
      <c r="C66" s="197" t="s">
        <v>2632</v>
      </c>
      <c r="D66" s="198" t="s">
        <v>339</v>
      </c>
      <c r="E66" s="421">
        <v>262</v>
      </c>
      <c r="F66" s="413">
        <v>138.72999999999999</v>
      </c>
      <c r="G66" s="414">
        <v>1.8885605132271319</v>
      </c>
      <c r="H66" s="415">
        <v>1.8885605132271319</v>
      </c>
    </row>
    <row r="67" spans="1:8" ht="15" hidden="1" thickBot="1">
      <c r="A67" s="409">
        <v>202208</v>
      </c>
      <c r="B67" s="196" t="s">
        <v>409</v>
      </c>
      <c r="C67" s="197" t="s">
        <v>391</v>
      </c>
      <c r="D67" s="198" t="s">
        <v>337</v>
      </c>
      <c r="E67" s="421">
        <v>52383</v>
      </c>
      <c r="F67" s="413">
        <v>138.72999999999999</v>
      </c>
      <c r="G67" s="414">
        <v>377.58956245945365</v>
      </c>
      <c r="H67" s="415">
        <v>1.8879478122972682</v>
      </c>
    </row>
    <row r="68" spans="1:8" ht="15" hidden="1" thickBot="1">
      <c r="A68" s="409">
        <v>202208</v>
      </c>
      <c r="B68" s="196" t="s">
        <v>410</v>
      </c>
      <c r="C68" s="197" t="s">
        <v>391</v>
      </c>
      <c r="D68" s="198" t="s">
        <v>350</v>
      </c>
      <c r="E68" s="421">
        <v>0.01</v>
      </c>
      <c r="F68" s="413">
        <v>138.72999999999999</v>
      </c>
      <c r="G68" s="414">
        <v>7.2082462336913442E-5</v>
      </c>
      <c r="H68" s="415" t="s">
        <v>2899</v>
      </c>
    </row>
    <row r="69" spans="1:8" ht="15" hidden="1" thickBot="1">
      <c r="A69" s="409">
        <v>202208</v>
      </c>
      <c r="B69" s="196" t="s">
        <v>2778</v>
      </c>
      <c r="C69" s="197" t="s">
        <v>2779</v>
      </c>
      <c r="D69" s="198" t="s">
        <v>337</v>
      </c>
      <c r="E69" s="421">
        <v>4302.01</v>
      </c>
      <c r="F69" s="413">
        <v>138.72999999999999</v>
      </c>
      <c r="G69" s="414">
        <v>31.009947379802497</v>
      </c>
      <c r="H69" s="415">
        <v>0.1550497368990125</v>
      </c>
    </row>
    <row r="70" spans="1:8" ht="15" hidden="1" thickBot="1">
      <c r="A70" s="409">
        <v>202208</v>
      </c>
      <c r="B70" s="196" t="s">
        <v>2780</v>
      </c>
      <c r="C70" s="197" t="s">
        <v>2781</v>
      </c>
      <c r="D70" s="198" t="s">
        <v>339</v>
      </c>
      <c r="E70" s="421">
        <v>21.51</v>
      </c>
      <c r="F70" s="413">
        <v>138.72999999999999</v>
      </c>
      <c r="G70" s="414">
        <v>0.15504937648670081</v>
      </c>
      <c r="H70" s="415">
        <v>0.15504937648670081</v>
      </c>
    </row>
    <row r="71" spans="1:8" ht="15" hidden="1" thickBot="1">
      <c r="A71" s="409">
        <v>202208</v>
      </c>
      <c r="B71" s="196" t="s">
        <v>411</v>
      </c>
      <c r="C71" s="197" t="s">
        <v>412</v>
      </c>
      <c r="D71" s="198" t="s">
        <v>374</v>
      </c>
      <c r="E71" s="421">
        <v>0.01</v>
      </c>
      <c r="F71" s="413">
        <v>138.72999999999999</v>
      </c>
      <c r="G71" s="414">
        <v>7.2082462336913442E-5</v>
      </c>
      <c r="H71" s="415" t="s">
        <v>2899</v>
      </c>
    </row>
    <row r="72" spans="1:8" ht="15" hidden="1" thickBot="1">
      <c r="A72" s="409">
        <v>202208</v>
      </c>
      <c r="B72" s="196" t="s">
        <v>413</v>
      </c>
      <c r="C72" s="197" t="s">
        <v>412</v>
      </c>
      <c r="D72" s="198" t="s">
        <v>337</v>
      </c>
      <c r="E72" s="421">
        <v>15970</v>
      </c>
      <c r="F72" s="413">
        <v>138.72999999999999</v>
      </c>
      <c r="G72" s="414">
        <v>115.11569235205076</v>
      </c>
      <c r="H72" s="415">
        <v>0.57557846176025373</v>
      </c>
    </row>
    <row r="73" spans="1:8" ht="15" hidden="1" thickBot="1">
      <c r="A73" s="409">
        <v>202208</v>
      </c>
      <c r="B73" s="196" t="s">
        <v>414</v>
      </c>
      <c r="C73" s="197" t="s">
        <v>412</v>
      </c>
      <c r="D73" s="198" t="s">
        <v>337</v>
      </c>
      <c r="E73" s="421">
        <v>23144</v>
      </c>
      <c r="F73" s="413">
        <v>138.72999999999999</v>
      </c>
      <c r="G73" s="414">
        <v>166.82765083255245</v>
      </c>
      <c r="H73" s="415">
        <v>0.83413825416276222</v>
      </c>
    </row>
    <row r="74" spans="1:8" ht="15" hidden="1" thickBot="1">
      <c r="A74" s="409">
        <v>202208</v>
      </c>
      <c r="B74" s="196" t="s">
        <v>415</v>
      </c>
      <c r="C74" s="197" t="s">
        <v>412</v>
      </c>
      <c r="D74" s="198" t="s">
        <v>339</v>
      </c>
      <c r="E74" s="421">
        <v>116</v>
      </c>
      <c r="F74" s="413">
        <v>138.72999999999999</v>
      </c>
      <c r="G74" s="414">
        <v>0.83615656310819586</v>
      </c>
      <c r="H74" s="415">
        <v>0.83615656310819586</v>
      </c>
    </row>
    <row r="75" spans="1:8" ht="15" hidden="1" thickBot="1">
      <c r="A75" s="409">
        <v>202208</v>
      </c>
      <c r="B75" s="196" t="s">
        <v>416</v>
      </c>
      <c r="C75" s="197" t="s">
        <v>412</v>
      </c>
      <c r="D75" s="198" t="s">
        <v>339</v>
      </c>
      <c r="E75" s="421">
        <v>203</v>
      </c>
      <c r="F75" s="413">
        <v>138.72999999999999</v>
      </c>
      <c r="G75" s="414">
        <v>1.4632739854393426</v>
      </c>
      <c r="H75" s="415">
        <v>1.4632739854393426</v>
      </c>
    </row>
    <row r="76" spans="1:8" ht="15" hidden="1" thickBot="1">
      <c r="A76" s="409">
        <v>202208</v>
      </c>
      <c r="B76" s="196" t="s">
        <v>417</v>
      </c>
      <c r="C76" s="197" t="s">
        <v>412</v>
      </c>
      <c r="D76" s="198" t="s">
        <v>337</v>
      </c>
      <c r="E76" s="421">
        <v>22214</v>
      </c>
      <c r="F76" s="413">
        <v>138.72999999999999</v>
      </c>
      <c r="G76" s="414">
        <v>160.1239818352195</v>
      </c>
      <c r="H76" s="415">
        <v>0.80061990917609749</v>
      </c>
    </row>
    <row r="77" spans="1:8" ht="15" hidden="1" thickBot="1">
      <c r="A77" s="409">
        <v>202208</v>
      </c>
      <c r="B77" s="196" t="s">
        <v>418</v>
      </c>
      <c r="C77" s="197" t="s">
        <v>412</v>
      </c>
      <c r="D77" s="198" t="s">
        <v>339</v>
      </c>
      <c r="E77" s="421">
        <v>203</v>
      </c>
      <c r="F77" s="413">
        <v>138.72999999999999</v>
      </c>
      <c r="G77" s="414">
        <v>1.4632739854393426</v>
      </c>
      <c r="H77" s="415">
        <v>1.4632739854393426</v>
      </c>
    </row>
    <row r="78" spans="1:8" ht="15" hidden="1" thickBot="1">
      <c r="A78" s="409">
        <v>202208</v>
      </c>
      <c r="B78" s="196" t="s">
        <v>419</v>
      </c>
      <c r="C78" s="197" t="s">
        <v>412</v>
      </c>
      <c r="D78" s="198" t="s">
        <v>337</v>
      </c>
      <c r="E78" s="421">
        <v>60100</v>
      </c>
      <c r="F78" s="413">
        <v>138.72999999999999</v>
      </c>
      <c r="G78" s="414">
        <v>433.21559864484976</v>
      </c>
      <c r="H78" s="415">
        <v>2.1660779932242487</v>
      </c>
    </row>
    <row r="79" spans="1:8" ht="15" hidden="1" thickBot="1">
      <c r="A79" s="409">
        <v>202208</v>
      </c>
      <c r="B79" s="196" t="s">
        <v>420</v>
      </c>
      <c r="C79" s="197" t="s">
        <v>412</v>
      </c>
      <c r="D79" s="198" t="s">
        <v>337</v>
      </c>
      <c r="E79" s="421">
        <v>30217</v>
      </c>
      <c r="F79" s="413">
        <v>138.72999999999999</v>
      </c>
      <c r="G79" s="414">
        <v>217.81157644345132</v>
      </c>
      <c r="H79" s="415">
        <v>1.0890578822172565</v>
      </c>
    </row>
    <row r="80" spans="1:8" ht="15" hidden="1" thickBot="1">
      <c r="A80" s="409">
        <v>202208</v>
      </c>
      <c r="B80" s="196" t="s">
        <v>421</v>
      </c>
      <c r="C80" s="197" t="s">
        <v>412</v>
      </c>
      <c r="D80" s="198" t="s">
        <v>337</v>
      </c>
      <c r="E80" s="421">
        <v>40659</v>
      </c>
      <c r="F80" s="413">
        <v>138.72999999999999</v>
      </c>
      <c r="G80" s="414">
        <v>293.08008361565635</v>
      </c>
      <c r="H80" s="415">
        <v>1.4654004180782818</v>
      </c>
    </row>
    <row r="81" spans="1:8" ht="15" hidden="1" thickBot="1">
      <c r="A81" s="409">
        <v>202208</v>
      </c>
      <c r="B81" s="196" t="s">
        <v>422</v>
      </c>
      <c r="C81" s="197" t="s">
        <v>412</v>
      </c>
      <c r="D81" s="198" t="s">
        <v>337</v>
      </c>
      <c r="E81" s="421">
        <v>66301</v>
      </c>
      <c r="F81" s="413">
        <v>138.72999999999999</v>
      </c>
      <c r="G81" s="414">
        <v>477.91393353996978</v>
      </c>
      <c r="H81" s="415">
        <v>2.389569667699849</v>
      </c>
    </row>
    <row r="82" spans="1:8" ht="15" hidden="1" thickBot="1">
      <c r="A82" s="409">
        <v>202208</v>
      </c>
      <c r="B82" s="196" t="s">
        <v>423</v>
      </c>
      <c r="C82" s="197" t="s">
        <v>412</v>
      </c>
      <c r="D82" s="198" t="s">
        <v>339</v>
      </c>
      <c r="E82" s="421">
        <v>331</v>
      </c>
      <c r="F82" s="413">
        <v>138.72999999999999</v>
      </c>
      <c r="G82" s="414">
        <v>2.3859295033518348</v>
      </c>
      <c r="H82" s="415">
        <v>2.3859295033518348</v>
      </c>
    </row>
    <row r="83" spans="1:8" ht="15" hidden="1" thickBot="1">
      <c r="A83" s="409">
        <v>202208</v>
      </c>
      <c r="B83" s="196" t="s">
        <v>424</v>
      </c>
      <c r="C83" s="197" t="s">
        <v>412</v>
      </c>
      <c r="D83" s="198" t="s">
        <v>337</v>
      </c>
      <c r="E83" s="421">
        <v>49801</v>
      </c>
      <c r="F83" s="413">
        <v>138.72999999999999</v>
      </c>
      <c r="G83" s="414">
        <v>358.97787068406257</v>
      </c>
      <c r="H83" s="415">
        <v>1.7948893534203127</v>
      </c>
    </row>
    <row r="84" spans="1:8" ht="15" hidden="1" thickBot="1">
      <c r="A84" s="409">
        <v>202208</v>
      </c>
      <c r="B84" s="196" t="s">
        <v>425</v>
      </c>
      <c r="C84" s="197" t="s">
        <v>412</v>
      </c>
      <c r="D84" s="198" t="s">
        <v>337</v>
      </c>
      <c r="E84" s="421">
        <v>54138</v>
      </c>
      <c r="F84" s="413">
        <v>138.72999999999999</v>
      </c>
      <c r="G84" s="414">
        <v>390.24003459958197</v>
      </c>
      <c r="H84" s="415">
        <v>1.9512001729979098</v>
      </c>
    </row>
    <row r="85" spans="1:8" ht="15" hidden="1" thickBot="1">
      <c r="A85" s="409">
        <v>202208</v>
      </c>
      <c r="B85" s="196" t="s">
        <v>426</v>
      </c>
      <c r="C85" s="197" t="s">
        <v>2633</v>
      </c>
      <c r="D85" s="198" t="s">
        <v>337</v>
      </c>
      <c r="E85" s="421">
        <v>49269</v>
      </c>
      <c r="F85" s="413">
        <v>138.72999999999999</v>
      </c>
      <c r="G85" s="414">
        <v>355.14308368773879</v>
      </c>
      <c r="H85" s="415">
        <v>1.7757154184386941</v>
      </c>
    </row>
    <row r="86" spans="1:8" ht="15" hidden="1" thickBot="1">
      <c r="A86" s="409">
        <v>202208</v>
      </c>
      <c r="B86" s="196" t="s">
        <v>427</v>
      </c>
      <c r="C86" s="197" t="s">
        <v>2634</v>
      </c>
      <c r="D86" s="198" t="s">
        <v>339</v>
      </c>
      <c r="E86" s="421">
        <v>246</v>
      </c>
      <c r="F86" s="413">
        <v>138.72999999999999</v>
      </c>
      <c r="G86" s="414">
        <v>1.7732285734880704</v>
      </c>
      <c r="H86" s="415">
        <v>1.7732285734880704</v>
      </c>
    </row>
    <row r="87" spans="1:8" ht="15" hidden="1" thickBot="1">
      <c r="A87" s="409">
        <v>202208</v>
      </c>
      <c r="B87" s="196" t="s">
        <v>428</v>
      </c>
      <c r="C87" s="197" t="s">
        <v>412</v>
      </c>
      <c r="D87" s="198" t="s">
        <v>337</v>
      </c>
      <c r="E87" s="421">
        <v>49801</v>
      </c>
      <c r="F87" s="413">
        <v>138.72999999999999</v>
      </c>
      <c r="G87" s="414">
        <v>358.97787068406257</v>
      </c>
      <c r="H87" s="415">
        <v>1.7948893534203127</v>
      </c>
    </row>
    <row r="88" spans="1:8" ht="15" hidden="1" thickBot="1">
      <c r="A88" s="409">
        <v>202208</v>
      </c>
      <c r="B88" s="196" t="s">
        <v>429</v>
      </c>
      <c r="C88" s="197" t="s">
        <v>412</v>
      </c>
      <c r="D88" s="198" t="s">
        <v>337</v>
      </c>
      <c r="E88" s="421">
        <v>49801</v>
      </c>
      <c r="F88" s="413">
        <v>138.72999999999999</v>
      </c>
      <c r="G88" s="414">
        <v>358.97787068406257</v>
      </c>
      <c r="H88" s="415">
        <v>1.7948893534203127</v>
      </c>
    </row>
    <row r="89" spans="1:8" ht="15" hidden="1" thickBot="1">
      <c r="A89" s="409">
        <v>202208</v>
      </c>
      <c r="B89" s="196" t="s">
        <v>430</v>
      </c>
      <c r="C89" s="197" t="s">
        <v>2635</v>
      </c>
      <c r="D89" s="198" t="s">
        <v>339</v>
      </c>
      <c r="E89" s="421">
        <v>249</v>
      </c>
      <c r="F89" s="413">
        <v>138.72999999999999</v>
      </c>
      <c r="G89" s="414">
        <v>1.7948533121891446</v>
      </c>
      <c r="H89" s="415">
        <v>1.7948533121891446</v>
      </c>
    </row>
    <row r="90" spans="1:8" ht="15" hidden="1" thickBot="1">
      <c r="A90" s="409">
        <v>202208</v>
      </c>
      <c r="B90" s="196" t="s">
        <v>431</v>
      </c>
      <c r="C90" s="197" t="s">
        <v>412</v>
      </c>
      <c r="D90" s="198" t="s">
        <v>337</v>
      </c>
      <c r="E90" s="421">
        <v>49801</v>
      </c>
      <c r="F90" s="413">
        <v>138.72999999999999</v>
      </c>
      <c r="G90" s="414">
        <v>358.97787068406257</v>
      </c>
      <c r="H90" s="415">
        <v>1.7948893534203127</v>
      </c>
    </row>
    <row r="91" spans="1:8" ht="15" hidden="1" thickBot="1">
      <c r="A91" s="409">
        <v>202208</v>
      </c>
      <c r="B91" s="196" t="s">
        <v>432</v>
      </c>
      <c r="C91" s="197" t="s">
        <v>412</v>
      </c>
      <c r="D91" s="198" t="s">
        <v>337</v>
      </c>
      <c r="E91" s="421">
        <v>49801</v>
      </c>
      <c r="F91" s="413">
        <v>138.72999999999999</v>
      </c>
      <c r="G91" s="414">
        <v>358.97787068406257</v>
      </c>
      <c r="H91" s="415">
        <v>1.7948893534203127</v>
      </c>
    </row>
    <row r="92" spans="1:8" ht="15" hidden="1" thickBot="1">
      <c r="A92" s="409">
        <v>202208</v>
      </c>
      <c r="B92" s="196" t="s">
        <v>433</v>
      </c>
      <c r="C92" s="197" t="s">
        <v>412</v>
      </c>
      <c r="D92" s="198" t="s">
        <v>339</v>
      </c>
      <c r="E92" s="421">
        <v>19.899999999999999</v>
      </c>
      <c r="F92" s="413">
        <v>138.72999999999999</v>
      </c>
      <c r="G92" s="414">
        <v>0.14344410005045771</v>
      </c>
      <c r="H92" s="415">
        <v>0.14344410005045771</v>
      </c>
    </row>
    <row r="93" spans="1:8" ht="15" hidden="1" thickBot="1">
      <c r="A93" s="409">
        <v>202208</v>
      </c>
      <c r="B93" s="196" t="s">
        <v>434</v>
      </c>
      <c r="C93" s="197" t="s">
        <v>412</v>
      </c>
      <c r="D93" s="198" t="s">
        <v>337</v>
      </c>
      <c r="E93" s="421">
        <v>43131</v>
      </c>
      <c r="F93" s="413">
        <v>138.72999999999999</v>
      </c>
      <c r="G93" s="414">
        <v>310.89886830534135</v>
      </c>
      <c r="H93" s="415">
        <v>1.5544943415267067</v>
      </c>
    </row>
    <row r="94" spans="1:8" ht="15" hidden="1" thickBot="1">
      <c r="A94" s="409">
        <v>202208</v>
      </c>
      <c r="B94" s="196" t="s">
        <v>435</v>
      </c>
      <c r="C94" s="197" t="s">
        <v>412</v>
      </c>
      <c r="D94" s="198" t="s">
        <v>339</v>
      </c>
      <c r="E94" s="421">
        <v>216</v>
      </c>
      <c r="F94" s="413">
        <v>138.72999999999999</v>
      </c>
      <c r="G94" s="414">
        <v>1.5569811864773302</v>
      </c>
      <c r="H94" s="415">
        <v>1.5569811864773302</v>
      </c>
    </row>
    <row r="95" spans="1:8" ht="15" hidden="1" thickBot="1">
      <c r="A95" s="409">
        <v>202208</v>
      </c>
      <c r="B95" s="196" t="s">
        <v>436</v>
      </c>
      <c r="C95" s="197" t="s">
        <v>412</v>
      </c>
      <c r="D95" s="198" t="s">
        <v>337</v>
      </c>
      <c r="E95" s="421">
        <v>65314</v>
      </c>
      <c r="F95" s="413">
        <v>138.72999999999999</v>
      </c>
      <c r="G95" s="414">
        <v>470.79939450731638</v>
      </c>
      <c r="H95" s="415">
        <v>2.3539969725365819</v>
      </c>
    </row>
    <row r="96" spans="1:8" ht="15" hidden="1" thickBot="1">
      <c r="A96" s="409">
        <v>202208</v>
      </c>
      <c r="B96" s="196" t="s">
        <v>437</v>
      </c>
      <c r="C96" s="197" t="s">
        <v>412</v>
      </c>
      <c r="D96" s="198" t="s">
        <v>339</v>
      </c>
      <c r="E96" s="421">
        <v>327</v>
      </c>
      <c r="F96" s="413">
        <v>138.72999999999999</v>
      </c>
      <c r="G96" s="414">
        <v>2.3570965184170691</v>
      </c>
      <c r="H96" s="415">
        <v>2.3570965184170691</v>
      </c>
    </row>
    <row r="97" spans="1:8" ht="15" hidden="1" thickBot="1">
      <c r="A97" s="409">
        <v>202208</v>
      </c>
      <c r="B97" s="196" t="s">
        <v>438</v>
      </c>
      <c r="C97" s="197" t="s">
        <v>412</v>
      </c>
      <c r="D97" s="198" t="s">
        <v>337</v>
      </c>
      <c r="E97" s="421">
        <v>62372</v>
      </c>
      <c r="F97" s="413">
        <v>138.72999999999999</v>
      </c>
      <c r="G97" s="414">
        <v>449.59273408779649</v>
      </c>
      <c r="H97" s="415">
        <v>2.2479636704389825</v>
      </c>
    </row>
    <row r="98" spans="1:8" ht="15" hidden="1" thickBot="1">
      <c r="A98" s="409">
        <v>202208</v>
      </c>
      <c r="B98" s="196" t="s">
        <v>439</v>
      </c>
      <c r="C98" s="197" t="s">
        <v>412</v>
      </c>
      <c r="D98" s="198" t="s">
        <v>339</v>
      </c>
      <c r="E98" s="421">
        <v>312</v>
      </c>
      <c r="F98" s="413">
        <v>138.72999999999999</v>
      </c>
      <c r="G98" s="414">
        <v>2.2489728249116991</v>
      </c>
      <c r="H98" s="415">
        <v>2.2489728249116991</v>
      </c>
    </row>
    <row r="99" spans="1:8" ht="15" hidden="1" thickBot="1">
      <c r="A99" s="409">
        <v>202208</v>
      </c>
      <c r="B99" s="196" t="s">
        <v>440</v>
      </c>
      <c r="C99" s="197" t="s">
        <v>412</v>
      </c>
      <c r="D99" s="198" t="s">
        <v>337</v>
      </c>
      <c r="E99" s="421">
        <v>43131</v>
      </c>
      <c r="F99" s="413">
        <v>138.72999999999999</v>
      </c>
      <c r="G99" s="414">
        <v>310.89886830534135</v>
      </c>
      <c r="H99" s="415">
        <v>1.5544943415267067</v>
      </c>
    </row>
    <row r="100" spans="1:8" ht="15" hidden="1" thickBot="1">
      <c r="A100" s="409">
        <v>202208</v>
      </c>
      <c r="B100" s="196" t="s">
        <v>441</v>
      </c>
      <c r="C100" s="197" t="s">
        <v>412</v>
      </c>
      <c r="D100" s="198" t="s">
        <v>339</v>
      </c>
      <c r="E100" s="421">
        <v>216</v>
      </c>
      <c r="F100" s="413">
        <v>138.72999999999999</v>
      </c>
      <c r="G100" s="414">
        <v>1.5569811864773302</v>
      </c>
      <c r="H100" s="415">
        <v>1.5569811864773302</v>
      </c>
    </row>
    <row r="101" spans="1:8" ht="15" hidden="1" thickBot="1">
      <c r="A101" s="409">
        <v>202208</v>
      </c>
      <c r="B101" s="196" t="s">
        <v>442</v>
      </c>
      <c r="C101" s="197" t="s">
        <v>412</v>
      </c>
      <c r="D101" s="198" t="s">
        <v>337</v>
      </c>
      <c r="E101" s="421">
        <v>72927</v>
      </c>
      <c r="F101" s="413">
        <v>138.72999999999999</v>
      </c>
      <c r="G101" s="414">
        <v>525.67577308440855</v>
      </c>
      <c r="H101" s="415">
        <v>2.6283788654220426</v>
      </c>
    </row>
    <row r="102" spans="1:8" ht="15" hidden="1" thickBot="1">
      <c r="A102" s="409">
        <v>202208</v>
      </c>
      <c r="B102" s="196" t="s">
        <v>443</v>
      </c>
      <c r="C102" s="197" t="s">
        <v>2636</v>
      </c>
      <c r="D102" s="198" t="s">
        <v>339</v>
      </c>
      <c r="E102" s="421">
        <v>365</v>
      </c>
      <c r="F102" s="413">
        <v>138.72999999999999</v>
      </c>
      <c r="G102" s="414">
        <v>2.6310098752973405</v>
      </c>
      <c r="H102" s="415">
        <v>2.6310098752973405</v>
      </c>
    </row>
    <row r="103" spans="1:8" ht="15" hidden="1" thickBot="1">
      <c r="A103" s="409">
        <v>202208</v>
      </c>
      <c r="B103" s="196" t="s">
        <v>444</v>
      </c>
      <c r="C103" s="197" t="s">
        <v>412</v>
      </c>
      <c r="D103" s="198" t="s">
        <v>337</v>
      </c>
      <c r="E103" s="421">
        <v>59193</v>
      </c>
      <c r="F103" s="413">
        <v>138.72999999999999</v>
      </c>
      <c r="G103" s="414">
        <v>426.67771931089169</v>
      </c>
      <c r="H103" s="415">
        <v>2.1333885965544583</v>
      </c>
    </row>
    <row r="104" spans="1:8" ht="15" hidden="1" thickBot="1">
      <c r="A104" s="409">
        <v>202208</v>
      </c>
      <c r="B104" s="196" t="s">
        <v>445</v>
      </c>
      <c r="C104" s="197" t="s">
        <v>412</v>
      </c>
      <c r="D104" s="198" t="s">
        <v>339</v>
      </c>
      <c r="E104" s="421">
        <v>296</v>
      </c>
      <c r="F104" s="413">
        <v>138.72999999999999</v>
      </c>
      <c r="G104" s="414">
        <v>2.1336408851726376</v>
      </c>
      <c r="H104" s="415">
        <v>2.1336408851726376</v>
      </c>
    </row>
    <row r="105" spans="1:8" ht="15" hidden="1" thickBot="1">
      <c r="A105" s="409">
        <v>202208</v>
      </c>
      <c r="B105" s="196" t="s">
        <v>446</v>
      </c>
      <c r="C105" s="197" t="s">
        <v>412</v>
      </c>
      <c r="D105" s="198" t="s">
        <v>337</v>
      </c>
      <c r="E105" s="421">
        <v>47194</v>
      </c>
      <c r="F105" s="413">
        <v>138.72999999999999</v>
      </c>
      <c r="G105" s="414">
        <v>340.18597275282929</v>
      </c>
      <c r="H105" s="415">
        <v>1.7009298637641463</v>
      </c>
    </row>
    <row r="106" spans="1:8" ht="15" hidden="1" thickBot="1">
      <c r="A106" s="409">
        <v>202208</v>
      </c>
      <c r="B106" s="196" t="s">
        <v>447</v>
      </c>
      <c r="C106" s="197" t="s">
        <v>412</v>
      </c>
      <c r="D106" s="198" t="s">
        <v>337</v>
      </c>
      <c r="E106" s="421">
        <v>47099</v>
      </c>
      <c r="F106" s="413">
        <v>138.72999999999999</v>
      </c>
      <c r="G106" s="414">
        <v>339.50118936062859</v>
      </c>
      <c r="H106" s="415">
        <v>1.697505946803143</v>
      </c>
    </row>
    <row r="107" spans="1:8" ht="15" hidden="1" thickBot="1">
      <c r="A107" s="409">
        <v>202208</v>
      </c>
      <c r="B107" s="196" t="s">
        <v>448</v>
      </c>
      <c r="C107" s="197" t="s">
        <v>412</v>
      </c>
      <c r="D107" s="198" t="s">
        <v>337</v>
      </c>
      <c r="E107" s="421">
        <v>77820</v>
      </c>
      <c r="F107" s="413">
        <v>138.72999999999999</v>
      </c>
      <c r="G107" s="414">
        <v>560.9457219058603</v>
      </c>
      <c r="H107" s="415">
        <v>2.8047286095293016</v>
      </c>
    </row>
    <row r="108" spans="1:8" ht="15" hidden="1" thickBot="1">
      <c r="A108" s="409">
        <v>202208</v>
      </c>
      <c r="B108" s="196" t="s">
        <v>449</v>
      </c>
      <c r="C108" s="197" t="s">
        <v>412</v>
      </c>
      <c r="D108" s="198" t="s">
        <v>339</v>
      </c>
      <c r="E108" s="421">
        <v>236</v>
      </c>
      <c r="F108" s="413">
        <v>138.72999999999999</v>
      </c>
      <c r="G108" s="414">
        <v>1.701146111151157</v>
      </c>
      <c r="H108" s="415">
        <v>1.701146111151157</v>
      </c>
    </row>
    <row r="109" spans="1:8" ht="15" hidden="1" thickBot="1">
      <c r="A109" s="409">
        <v>202208</v>
      </c>
      <c r="B109" s="196" t="s">
        <v>450</v>
      </c>
      <c r="C109" s="197" t="s">
        <v>412</v>
      </c>
      <c r="D109" s="198" t="s">
        <v>337</v>
      </c>
      <c r="E109" s="421">
        <v>37352</v>
      </c>
      <c r="F109" s="413">
        <v>138.72999999999999</v>
      </c>
      <c r="G109" s="414">
        <v>269.24241332083903</v>
      </c>
      <c r="H109" s="415">
        <v>1.3462120666041952</v>
      </c>
    </row>
    <row r="110" spans="1:8" ht="15" hidden="1" thickBot="1">
      <c r="A110" s="409">
        <v>202208</v>
      </c>
      <c r="B110" s="196" t="s">
        <v>451</v>
      </c>
      <c r="C110" s="197" t="s">
        <v>412</v>
      </c>
      <c r="D110" s="198" t="s">
        <v>337</v>
      </c>
      <c r="E110" s="421">
        <v>43098</v>
      </c>
      <c r="F110" s="413">
        <v>138.72999999999999</v>
      </c>
      <c r="G110" s="414">
        <v>310.66099617962954</v>
      </c>
      <c r="H110" s="415">
        <v>1.5533049808981476</v>
      </c>
    </row>
    <row r="111" spans="1:8" ht="15" hidden="1" thickBot="1">
      <c r="A111" s="409">
        <v>202208</v>
      </c>
      <c r="B111" s="196" t="s">
        <v>452</v>
      </c>
      <c r="C111" s="197" t="s">
        <v>412</v>
      </c>
      <c r="D111" s="198" t="s">
        <v>337</v>
      </c>
      <c r="E111" s="421">
        <v>36164</v>
      </c>
      <c r="F111" s="413">
        <v>138.72999999999999</v>
      </c>
      <c r="G111" s="414">
        <v>260.67901679521373</v>
      </c>
      <c r="H111" s="415">
        <v>1.3033950839760686</v>
      </c>
    </row>
    <row r="112" spans="1:8" ht="15" hidden="1" thickBot="1">
      <c r="A112" s="409">
        <v>202208</v>
      </c>
      <c r="B112" s="196" t="s">
        <v>453</v>
      </c>
      <c r="C112" s="197" t="s">
        <v>412</v>
      </c>
      <c r="D112" s="198" t="s">
        <v>337</v>
      </c>
      <c r="E112" s="421">
        <v>60794</v>
      </c>
      <c r="F112" s="413">
        <v>138.72999999999999</v>
      </c>
      <c r="G112" s="414">
        <v>438.21812153103156</v>
      </c>
      <c r="H112" s="415">
        <v>2.1910906076551577</v>
      </c>
    </row>
    <row r="113" spans="1:8" ht="15" hidden="1" thickBot="1">
      <c r="A113" s="409">
        <v>202208</v>
      </c>
      <c r="B113" s="196" t="s">
        <v>454</v>
      </c>
      <c r="C113" s="197" t="s">
        <v>412</v>
      </c>
      <c r="D113" s="198" t="s">
        <v>337</v>
      </c>
      <c r="E113" s="421">
        <v>60794</v>
      </c>
      <c r="F113" s="413">
        <v>138.72999999999999</v>
      </c>
      <c r="G113" s="414">
        <v>438.21812153103156</v>
      </c>
      <c r="H113" s="415">
        <v>2.1910906076551577</v>
      </c>
    </row>
    <row r="114" spans="1:8" ht="15" hidden="1" thickBot="1">
      <c r="A114" s="409">
        <v>202208</v>
      </c>
      <c r="B114" s="196" t="s">
        <v>455</v>
      </c>
      <c r="C114" s="197" t="s">
        <v>412</v>
      </c>
      <c r="D114" s="198" t="s">
        <v>337</v>
      </c>
      <c r="E114" s="421">
        <v>67964</v>
      </c>
      <c r="F114" s="413">
        <v>138.72999999999999</v>
      </c>
      <c r="G114" s="414">
        <v>489.90124702659847</v>
      </c>
      <c r="H114" s="415">
        <v>2.4495062351329921</v>
      </c>
    </row>
    <row r="115" spans="1:8" ht="15" hidden="1" thickBot="1">
      <c r="A115" s="409">
        <v>202208</v>
      </c>
      <c r="B115" s="196" t="s">
        <v>456</v>
      </c>
      <c r="C115" s="197" t="s">
        <v>412</v>
      </c>
      <c r="D115" s="198" t="s">
        <v>339</v>
      </c>
      <c r="E115" s="421">
        <v>340</v>
      </c>
      <c r="F115" s="413">
        <v>138.72999999999999</v>
      </c>
      <c r="G115" s="414">
        <v>2.4508037194550569</v>
      </c>
      <c r="H115" s="415">
        <v>2.4508037194550569</v>
      </c>
    </row>
    <row r="116" spans="1:8" ht="15" hidden="1" thickBot="1">
      <c r="A116" s="409">
        <v>202208</v>
      </c>
      <c r="B116" s="196" t="s">
        <v>457</v>
      </c>
      <c r="C116" s="197" t="s">
        <v>412</v>
      </c>
      <c r="D116" s="198" t="s">
        <v>339</v>
      </c>
      <c r="E116" s="421">
        <v>304</v>
      </c>
      <c r="F116" s="413">
        <v>138.72999999999999</v>
      </c>
      <c r="G116" s="414">
        <v>2.1913068550421686</v>
      </c>
      <c r="H116" s="415">
        <v>2.1913068550421686</v>
      </c>
    </row>
    <row r="117" spans="1:8" ht="15" hidden="1" thickBot="1">
      <c r="A117" s="409">
        <v>202208</v>
      </c>
      <c r="B117" s="196" t="s">
        <v>458</v>
      </c>
      <c r="C117" s="197" t="s">
        <v>412</v>
      </c>
      <c r="D117" s="198" t="s">
        <v>337</v>
      </c>
      <c r="E117" s="421">
        <v>49801</v>
      </c>
      <c r="F117" s="413">
        <v>138.72999999999999</v>
      </c>
      <c r="G117" s="414">
        <v>358.97787068406257</v>
      </c>
      <c r="H117" s="415">
        <v>1.7948893534203127</v>
      </c>
    </row>
    <row r="118" spans="1:8" ht="15" hidden="1" thickBot="1">
      <c r="A118" s="409">
        <v>202208</v>
      </c>
      <c r="B118" s="196" t="s">
        <v>459</v>
      </c>
      <c r="C118" s="197" t="s">
        <v>412</v>
      </c>
      <c r="D118" s="198" t="s">
        <v>339</v>
      </c>
      <c r="E118" s="421">
        <v>249</v>
      </c>
      <c r="F118" s="413">
        <v>138.72999999999999</v>
      </c>
      <c r="G118" s="414">
        <v>1.7948533121891446</v>
      </c>
      <c r="H118" s="415">
        <v>1.7948533121891446</v>
      </c>
    </row>
    <row r="119" spans="1:8" ht="15" hidden="1" thickBot="1">
      <c r="A119" s="409">
        <v>202208</v>
      </c>
      <c r="B119" s="196" t="s">
        <v>460</v>
      </c>
      <c r="C119" s="197" t="s">
        <v>412</v>
      </c>
      <c r="D119" s="198" t="s">
        <v>337</v>
      </c>
      <c r="E119" s="421">
        <v>50477</v>
      </c>
      <c r="F119" s="413">
        <v>138.72999999999999</v>
      </c>
      <c r="G119" s="414">
        <v>363.85064513803792</v>
      </c>
      <c r="H119" s="415">
        <v>1.8192532256901897</v>
      </c>
    </row>
    <row r="120" spans="1:8" ht="15" hidden="1" thickBot="1">
      <c r="A120" s="409">
        <v>202208</v>
      </c>
      <c r="B120" s="196" t="s">
        <v>461</v>
      </c>
      <c r="C120" s="197" t="s">
        <v>412</v>
      </c>
      <c r="D120" s="198" t="s">
        <v>337</v>
      </c>
      <c r="E120" s="421">
        <v>93931</v>
      </c>
      <c r="F120" s="413">
        <v>138.72999999999999</v>
      </c>
      <c r="G120" s="414">
        <v>677.07777697686163</v>
      </c>
      <c r="H120" s="415">
        <v>3.3853888848843083</v>
      </c>
    </row>
    <row r="121" spans="1:8" ht="15" hidden="1" thickBot="1">
      <c r="A121" s="409">
        <v>202208</v>
      </c>
      <c r="B121" s="196" t="s">
        <v>462</v>
      </c>
      <c r="C121" s="197" t="s">
        <v>412</v>
      </c>
      <c r="D121" s="198" t="s">
        <v>337</v>
      </c>
      <c r="E121" s="421">
        <v>35541</v>
      </c>
      <c r="F121" s="413">
        <v>138.72999999999999</v>
      </c>
      <c r="G121" s="414">
        <v>256.18827939162406</v>
      </c>
      <c r="H121" s="415">
        <v>1.2809413969581203</v>
      </c>
    </row>
    <row r="122" spans="1:8" ht="15" hidden="1" thickBot="1">
      <c r="A122" s="409">
        <v>202208</v>
      </c>
      <c r="B122" s="196" t="s">
        <v>463</v>
      </c>
      <c r="C122" s="197" t="s">
        <v>412</v>
      </c>
      <c r="D122" s="198" t="s">
        <v>339</v>
      </c>
      <c r="E122" s="421">
        <v>178</v>
      </c>
      <c r="F122" s="413">
        <v>138.72999999999999</v>
      </c>
      <c r="G122" s="414">
        <v>1.2830678295970592</v>
      </c>
      <c r="H122" s="415">
        <v>1.2830678295970592</v>
      </c>
    </row>
    <row r="123" spans="1:8" ht="15" hidden="1" thickBot="1">
      <c r="A123" s="409">
        <v>202208</v>
      </c>
      <c r="B123" s="196" t="s">
        <v>464</v>
      </c>
      <c r="C123" s="197" t="s">
        <v>412</v>
      </c>
      <c r="D123" s="198" t="s">
        <v>337</v>
      </c>
      <c r="E123" s="421">
        <v>9073</v>
      </c>
      <c r="F123" s="413">
        <v>138.72999999999999</v>
      </c>
      <c r="G123" s="414">
        <v>65.400418078281561</v>
      </c>
      <c r="H123" s="415">
        <v>0.32700209039140782</v>
      </c>
    </row>
    <row r="124" spans="1:8" ht="15" hidden="1" thickBot="1">
      <c r="A124" s="409">
        <v>202208</v>
      </c>
      <c r="B124" s="196" t="s">
        <v>465</v>
      </c>
      <c r="C124" s="197" t="s">
        <v>412</v>
      </c>
      <c r="D124" s="198" t="s">
        <v>337</v>
      </c>
      <c r="E124" s="421">
        <v>53841</v>
      </c>
      <c r="F124" s="413">
        <v>138.72999999999999</v>
      </c>
      <c r="G124" s="414">
        <v>388.09918546817562</v>
      </c>
      <c r="H124" s="415">
        <v>1.9404959273408782</v>
      </c>
    </row>
    <row r="125" spans="1:8" ht="15" hidden="1" thickBot="1">
      <c r="A125" s="409">
        <v>202208</v>
      </c>
      <c r="B125" s="196" t="s">
        <v>466</v>
      </c>
      <c r="C125" s="197" t="s">
        <v>412</v>
      </c>
      <c r="D125" s="198" t="s">
        <v>339</v>
      </c>
      <c r="E125" s="421">
        <v>269</v>
      </c>
      <c r="F125" s="413">
        <v>138.72999999999999</v>
      </c>
      <c r="G125" s="414">
        <v>1.9390182368629714</v>
      </c>
      <c r="H125" s="415">
        <v>1.9390182368629714</v>
      </c>
    </row>
    <row r="126" spans="1:8" ht="15" hidden="1" thickBot="1">
      <c r="A126" s="409">
        <v>202208</v>
      </c>
      <c r="B126" s="196" t="s">
        <v>467</v>
      </c>
      <c r="C126" s="197" t="s">
        <v>412</v>
      </c>
      <c r="D126" s="198" t="s">
        <v>337</v>
      </c>
      <c r="E126" s="421">
        <v>54233</v>
      </c>
      <c r="F126" s="413">
        <v>138.72999999999999</v>
      </c>
      <c r="G126" s="414">
        <v>390.92481799178262</v>
      </c>
      <c r="H126" s="415">
        <v>1.9546240899589131</v>
      </c>
    </row>
    <row r="127" spans="1:8" ht="15" hidden="1" thickBot="1">
      <c r="A127" s="409">
        <v>202208</v>
      </c>
      <c r="B127" s="196" t="s">
        <v>468</v>
      </c>
      <c r="C127" s="197" t="s">
        <v>2637</v>
      </c>
      <c r="D127" s="198" t="s">
        <v>339</v>
      </c>
      <c r="E127" s="421">
        <v>271</v>
      </c>
      <c r="F127" s="413">
        <v>138.72999999999999</v>
      </c>
      <c r="G127" s="414">
        <v>1.953434729330354</v>
      </c>
      <c r="H127" s="415">
        <v>1.953434729330354</v>
      </c>
    </row>
    <row r="128" spans="1:8" ht="15" hidden="1" thickBot="1">
      <c r="A128" s="409">
        <v>202208</v>
      </c>
      <c r="B128" s="196" t="s">
        <v>469</v>
      </c>
      <c r="C128" s="197" t="s">
        <v>412</v>
      </c>
      <c r="D128" s="198" t="s">
        <v>337</v>
      </c>
      <c r="E128" s="421">
        <v>54233</v>
      </c>
      <c r="F128" s="413">
        <v>138.72999999999999</v>
      </c>
      <c r="G128" s="414">
        <v>390.92481799178262</v>
      </c>
      <c r="H128" s="415">
        <v>1.9546240899589131</v>
      </c>
    </row>
    <row r="129" spans="1:8" ht="15" hidden="1" thickBot="1">
      <c r="A129" s="409">
        <v>202208</v>
      </c>
      <c r="B129" s="196" t="s">
        <v>470</v>
      </c>
      <c r="C129" s="197" t="s">
        <v>412</v>
      </c>
      <c r="D129" s="198" t="s">
        <v>337</v>
      </c>
      <c r="E129" s="421">
        <v>76612</v>
      </c>
      <c r="F129" s="413">
        <v>138.72999999999999</v>
      </c>
      <c r="G129" s="414">
        <v>552.23816045556123</v>
      </c>
      <c r="H129" s="415">
        <v>2.761190802277806</v>
      </c>
    </row>
    <row r="130" spans="1:8" ht="15" hidden="1" thickBot="1">
      <c r="A130" s="409">
        <v>202208</v>
      </c>
      <c r="B130" s="196" t="s">
        <v>471</v>
      </c>
      <c r="C130" s="197" t="s">
        <v>2638</v>
      </c>
      <c r="D130" s="198" t="s">
        <v>339</v>
      </c>
      <c r="E130" s="421">
        <v>383</v>
      </c>
      <c r="F130" s="413">
        <v>138.72999999999999</v>
      </c>
      <c r="G130" s="414">
        <v>2.7607583075037847</v>
      </c>
      <c r="H130" s="415">
        <v>2.7607583075037847</v>
      </c>
    </row>
    <row r="131" spans="1:8" ht="15" hidden="1" thickBot="1">
      <c r="A131" s="409">
        <v>202208</v>
      </c>
      <c r="B131" s="196" t="s">
        <v>472</v>
      </c>
      <c r="C131" s="197" t="s">
        <v>412</v>
      </c>
      <c r="D131" s="198" t="s">
        <v>337</v>
      </c>
      <c r="E131" s="421">
        <v>56816</v>
      </c>
      <c r="F131" s="413">
        <v>138.72999999999999</v>
      </c>
      <c r="G131" s="414">
        <v>409.54371801340739</v>
      </c>
      <c r="H131" s="415">
        <v>2.0477185900670367</v>
      </c>
    </row>
    <row r="132" spans="1:8" ht="15" hidden="1" thickBot="1">
      <c r="A132" s="409">
        <v>202208</v>
      </c>
      <c r="B132" s="196" t="s">
        <v>473</v>
      </c>
      <c r="C132" s="197" t="s">
        <v>2638</v>
      </c>
      <c r="D132" s="198" t="s">
        <v>339</v>
      </c>
      <c r="E132" s="421">
        <v>284</v>
      </c>
      <c r="F132" s="413">
        <v>138.72999999999999</v>
      </c>
      <c r="G132" s="414">
        <v>2.0471419303683414</v>
      </c>
      <c r="H132" s="415">
        <v>2.0471419303683414</v>
      </c>
    </row>
    <row r="133" spans="1:8" ht="15" hidden="1" thickBot="1">
      <c r="A133" s="409">
        <v>202208</v>
      </c>
      <c r="B133" s="196" t="s">
        <v>474</v>
      </c>
      <c r="C133" s="197" t="s">
        <v>412</v>
      </c>
      <c r="D133" s="198" t="s">
        <v>337</v>
      </c>
      <c r="E133" s="421">
        <v>45998</v>
      </c>
      <c r="F133" s="413">
        <v>138.72999999999999</v>
      </c>
      <c r="G133" s="414">
        <v>331.56491025733442</v>
      </c>
      <c r="H133" s="415">
        <v>1.6578245512866721</v>
      </c>
    </row>
    <row r="134" spans="1:8" ht="15" hidden="1" thickBot="1">
      <c r="A134" s="409">
        <v>202208</v>
      </c>
      <c r="B134" s="196" t="s">
        <v>475</v>
      </c>
      <c r="C134" s="197" t="s">
        <v>412</v>
      </c>
      <c r="D134" s="198" t="s">
        <v>339</v>
      </c>
      <c r="E134" s="421">
        <v>230</v>
      </c>
      <c r="F134" s="413">
        <v>138.72999999999999</v>
      </c>
      <c r="G134" s="414">
        <v>1.6578966337490091</v>
      </c>
      <c r="H134" s="415">
        <v>1.6578966337490091</v>
      </c>
    </row>
    <row r="135" spans="1:8" ht="15" hidden="1" thickBot="1">
      <c r="A135" s="409">
        <v>202208</v>
      </c>
      <c r="B135" s="196" t="s">
        <v>476</v>
      </c>
      <c r="C135" s="197" t="s">
        <v>412</v>
      </c>
      <c r="D135" s="198" t="s">
        <v>337</v>
      </c>
      <c r="E135" s="421">
        <v>76109</v>
      </c>
      <c r="F135" s="413">
        <v>138.72999999999999</v>
      </c>
      <c r="G135" s="414">
        <v>548.61241260001441</v>
      </c>
      <c r="H135" s="415">
        <v>2.7430620630000719</v>
      </c>
    </row>
    <row r="136" spans="1:8" ht="15" hidden="1" thickBot="1">
      <c r="A136" s="409">
        <v>202208</v>
      </c>
      <c r="B136" s="196" t="s">
        <v>477</v>
      </c>
      <c r="C136" s="197" t="s">
        <v>412</v>
      </c>
      <c r="D136" s="198" t="s">
        <v>337</v>
      </c>
      <c r="E136" s="421">
        <v>71123</v>
      </c>
      <c r="F136" s="413">
        <v>138.72999999999999</v>
      </c>
      <c r="G136" s="414">
        <v>512.67209687882939</v>
      </c>
      <c r="H136" s="415">
        <v>2.5633604843941469</v>
      </c>
    </row>
    <row r="137" spans="1:8" ht="15" hidden="1" thickBot="1">
      <c r="A137" s="409">
        <v>202208</v>
      </c>
      <c r="B137" s="196" t="s">
        <v>478</v>
      </c>
      <c r="C137" s="197" t="s">
        <v>412</v>
      </c>
      <c r="D137" s="198" t="s">
        <v>339</v>
      </c>
      <c r="E137" s="421">
        <v>356</v>
      </c>
      <c r="F137" s="413">
        <v>138.72999999999999</v>
      </c>
      <c r="G137" s="414">
        <v>2.5661356591941185</v>
      </c>
      <c r="H137" s="415">
        <v>2.5661356591941185</v>
      </c>
    </row>
    <row r="138" spans="1:8" ht="15" hidden="1" thickBot="1">
      <c r="A138" s="409">
        <v>202208</v>
      </c>
      <c r="B138" s="196" t="s">
        <v>2600</v>
      </c>
      <c r="C138" s="197" t="s">
        <v>412</v>
      </c>
      <c r="D138" s="198" t="s">
        <v>337</v>
      </c>
      <c r="E138" s="421">
        <v>66556</v>
      </c>
      <c r="F138" s="413">
        <v>138.72999999999999</v>
      </c>
      <c r="G138" s="414">
        <v>479.75203632956107</v>
      </c>
      <c r="H138" s="415">
        <v>2.3987601816478055</v>
      </c>
    </row>
    <row r="139" spans="1:8" ht="15" hidden="1" thickBot="1">
      <c r="A139" s="409">
        <v>202208</v>
      </c>
      <c r="B139" s="196" t="s">
        <v>2601</v>
      </c>
      <c r="C139" s="197" t="s">
        <v>412</v>
      </c>
      <c r="D139" s="198" t="s">
        <v>339</v>
      </c>
      <c r="E139" s="421">
        <v>333</v>
      </c>
      <c r="F139" s="413">
        <v>138.72999999999999</v>
      </c>
      <c r="G139" s="414">
        <v>2.4003459958192175</v>
      </c>
      <c r="H139" s="415">
        <v>2.4003459958192175</v>
      </c>
    </row>
    <row r="140" spans="1:8" ht="15" hidden="1" thickBot="1">
      <c r="A140" s="409">
        <v>202208</v>
      </c>
      <c r="B140" s="196" t="s">
        <v>479</v>
      </c>
      <c r="C140" s="197" t="s">
        <v>480</v>
      </c>
      <c r="D140" s="198" t="s">
        <v>337</v>
      </c>
      <c r="E140" s="421">
        <v>13526</v>
      </c>
      <c r="F140" s="413">
        <v>138.72999999999999</v>
      </c>
      <c r="G140" s="414">
        <v>97.498738556909117</v>
      </c>
      <c r="H140" s="415">
        <v>0.48749369278454557</v>
      </c>
    </row>
    <row r="141" spans="1:8" ht="15" hidden="1" thickBot="1">
      <c r="A141" s="409">
        <v>202208</v>
      </c>
      <c r="B141" s="196" t="s">
        <v>481</v>
      </c>
      <c r="C141" s="197" t="s">
        <v>480</v>
      </c>
      <c r="D141" s="198" t="s">
        <v>374</v>
      </c>
      <c r="E141" s="421">
        <v>41.18</v>
      </c>
      <c r="F141" s="413">
        <v>138.72999999999999</v>
      </c>
      <c r="G141" s="414">
        <v>0.29683557990340953</v>
      </c>
      <c r="H141" s="415" t="s">
        <v>2899</v>
      </c>
    </row>
    <row r="142" spans="1:8" ht="15" hidden="1" thickBot="1">
      <c r="A142" s="409">
        <v>202208</v>
      </c>
      <c r="B142" s="196" t="s">
        <v>482</v>
      </c>
      <c r="C142" s="197" t="s">
        <v>480</v>
      </c>
      <c r="D142" s="198" t="s">
        <v>374</v>
      </c>
      <c r="E142" s="421">
        <v>0.01</v>
      </c>
      <c r="F142" s="413">
        <v>138.72999999999999</v>
      </c>
      <c r="G142" s="414">
        <v>7.2082462336913442E-5</v>
      </c>
      <c r="H142" s="415" t="s">
        <v>2899</v>
      </c>
    </row>
    <row r="143" spans="1:8" ht="15" hidden="1" thickBot="1">
      <c r="A143" s="409">
        <v>202208</v>
      </c>
      <c r="B143" s="196" t="s">
        <v>483</v>
      </c>
      <c r="C143" s="197" t="s">
        <v>480</v>
      </c>
      <c r="D143" s="198" t="s">
        <v>374</v>
      </c>
      <c r="E143" s="421">
        <v>0.01</v>
      </c>
      <c r="F143" s="413">
        <v>138.72999999999999</v>
      </c>
      <c r="G143" s="414">
        <v>7.2082462336913442E-5</v>
      </c>
      <c r="H143" s="415" t="s">
        <v>2899</v>
      </c>
    </row>
    <row r="144" spans="1:8" ht="15" hidden="1" thickBot="1">
      <c r="A144" s="409">
        <v>202208</v>
      </c>
      <c r="B144" s="196" t="s">
        <v>484</v>
      </c>
      <c r="C144" s="197" t="s">
        <v>480</v>
      </c>
      <c r="D144" s="198" t="s">
        <v>374</v>
      </c>
      <c r="E144" s="421">
        <v>0.01</v>
      </c>
      <c r="F144" s="413">
        <v>138.72999999999999</v>
      </c>
      <c r="G144" s="414">
        <v>7.2082462336913442E-5</v>
      </c>
      <c r="H144" s="415" t="s">
        <v>2899</v>
      </c>
    </row>
    <row r="145" spans="1:8" ht="15" hidden="1" thickBot="1">
      <c r="A145" s="409">
        <v>202208</v>
      </c>
      <c r="B145" s="196" t="s">
        <v>485</v>
      </c>
      <c r="C145" s="197" t="s">
        <v>480</v>
      </c>
      <c r="D145" s="198" t="s">
        <v>374</v>
      </c>
      <c r="E145" s="421">
        <v>0.01</v>
      </c>
      <c r="F145" s="413">
        <v>138.72999999999999</v>
      </c>
      <c r="G145" s="414">
        <v>7.2082462336913442E-5</v>
      </c>
      <c r="H145" s="415" t="s">
        <v>2899</v>
      </c>
    </row>
    <row r="146" spans="1:8" ht="15" hidden="1" thickBot="1">
      <c r="A146" s="409">
        <v>202208</v>
      </c>
      <c r="B146" s="196" t="s">
        <v>486</v>
      </c>
      <c r="C146" s="197" t="s">
        <v>480</v>
      </c>
      <c r="D146" s="198" t="s">
        <v>374</v>
      </c>
      <c r="E146" s="421">
        <v>0.01</v>
      </c>
      <c r="F146" s="413">
        <v>138.72999999999999</v>
      </c>
      <c r="G146" s="414">
        <v>7.2082462336913442E-5</v>
      </c>
      <c r="H146" s="415" t="s">
        <v>2899</v>
      </c>
    </row>
    <row r="147" spans="1:8" ht="15" hidden="1" thickBot="1">
      <c r="A147" s="409">
        <v>202208</v>
      </c>
      <c r="B147" s="196" t="s">
        <v>487</v>
      </c>
      <c r="C147" s="197" t="s">
        <v>480</v>
      </c>
      <c r="D147" s="198" t="s">
        <v>374</v>
      </c>
      <c r="E147" s="421">
        <v>0.01</v>
      </c>
      <c r="F147" s="413">
        <v>138.72999999999999</v>
      </c>
      <c r="G147" s="414">
        <v>7.2082462336913442E-5</v>
      </c>
      <c r="H147" s="415" t="s">
        <v>2899</v>
      </c>
    </row>
    <row r="148" spans="1:8" ht="15" hidden="1" thickBot="1">
      <c r="A148" s="409">
        <v>202208</v>
      </c>
      <c r="B148" s="196" t="s">
        <v>488</v>
      </c>
      <c r="C148" s="197" t="s">
        <v>480</v>
      </c>
      <c r="D148" s="198" t="s">
        <v>374</v>
      </c>
      <c r="E148" s="421">
        <v>0.01</v>
      </c>
      <c r="F148" s="413">
        <v>138.72999999999999</v>
      </c>
      <c r="G148" s="414">
        <v>7.2082462336913442E-5</v>
      </c>
      <c r="H148" s="415" t="s">
        <v>2899</v>
      </c>
    </row>
    <row r="149" spans="1:8" ht="15" hidden="1" thickBot="1">
      <c r="A149" s="409">
        <v>202208</v>
      </c>
      <c r="B149" s="196" t="s">
        <v>489</v>
      </c>
      <c r="C149" s="197" t="s">
        <v>480</v>
      </c>
      <c r="D149" s="198" t="s">
        <v>374</v>
      </c>
      <c r="E149" s="421">
        <v>0.01</v>
      </c>
      <c r="F149" s="413">
        <v>138.72999999999999</v>
      </c>
      <c r="G149" s="414">
        <v>7.2082462336913442E-5</v>
      </c>
      <c r="H149" s="415" t="s">
        <v>2899</v>
      </c>
    </row>
    <row r="150" spans="1:8" ht="15" hidden="1" thickBot="1">
      <c r="A150" s="409">
        <v>202208</v>
      </c>
      <c r="B150" s="196" t="s">
        <v>319</v>
      </c>
      <c r="C150" s="197" t="s">
        <v>480</v>
      </c>
      <c r="D150" s="198" t="s">
        <v>337</v>
      </c>
      <c r="E150" s="421">
        <v>12068</v>
      </c>
      <c r="F150" s="413">
        <v>138.72999999999999</v>
      </c>
      <c r="G150" s="414">
        <v>86.989115548187129</v>
      </c>
      <c r="H150" s="415">
        <v>0.43494557774093567</v>
      </c>
    </row>
    <row r="151" spans="1:8" ht="15" hidden="1" thickBot="1">
      <c r="A151" s="409">
        <v>202208</v>
      </c>
      <c r="B151" s="196" t="s">
        <v>490</v>
      </c>
      <c r="C151" s="197" t="s">
        <v>480</v>
      </c>
      <c r="D151" s="198" t="s">
        <v>337</v>
      </c>
      <c r="E151" s="421">
        <v>12068</v>
      </c>
      <c r="F151" s="413">
        <v>138.72999999999999</v>
      </c>
      <c r="G151" s="414">
        <v>86.989115548187129</v>
      </c>
      <c r="H151" s="415">
        <v>0.43494557774093567</v>
      </c>
    </row>
    <row r="152" spans="1:8" ht="15" hidden="1" thickBot="1">
      <c r="A152" s="409">
        <v>202208</v>
      </c>
      <c r="B152" s="196" t="s">
        <v>491</v>
      </c>
      <c r="C152" s="197" t="s">
        <v>480</v>
      </c>
      <c r="D152" s="198" t="s">
        <v>339</v>
      </c>
      <c r="E152" s="421">
        <v>60.34</v>
      </c>
      <c r="F152" s="413">
        <v>138.72999999999999</v>
      </c>
      <c r="G152" s="414">
        <v>0.43494557774093567</v>
      </c>
      <c r="H152" s="415">
        <v>0.43494557774093567</v>
      </c>
    </row>
    <row r="153" spans="1:8" ht="15" hidden="1" thickBot="1">
      <c r="A153" s="409">
        <v>202208</v>
      </c>
      <c r="B153" s="196" t="s">
        <v>492</v>
      </c>
      <c r="C153" s="197" t="s">
        <v>480</v>
      </c>
      <c r="D153" s="198" t="s">
        <v>337</v>
      </c>
      <c r="E153" s="421">
        <v>12068</v>
      </c>
      <c r="F153" s="413">
        <v>138.72999999999999</v>
      </c>
      <c r="G153" s="414">
        <v>86.989115548187129</v>
      </c>
      <c r="H153" s="415">
        <v>0.43494557774093567</v>
      </c>
    </row>
    <row r="154" spans="1:8" ht="15" hidden="1" thickBot="1">
      <c r="A154" s="409">
        <v>202208</v>
      </c>
      <c r="B154" s="196" t="s">
        <v>493</v>
      </c>
      <c r="C154" s="197" t="s">
        <v>480</v>
      </c>
      <c r="D154" s="198" t="s">
        <v>337</v>
      </c>
      <c r="E154" s="421">
        <v>12068</v>
      </c>
      <c r="F154" s="413">
        <v>138.72999999999999</v>
      </c>
      <c r="G154" s="414">
        <v>86.989115548187129</v>
      </c>
      <c r="H154" s="415">
        <v>0.43494557774093567</v>
      </c>
    </row>
    <row r="155" spans="1:8" ht="15" hidden="1" thickBot="1">
      <c r="A155" s="409">
        <v>202208</v>
      </c>
      <c r="B155" s="196" t="s">
        <v>494</v>
      </c>
      <c r="C155" s="197" t="s">
        <v>480</v>
      </c>
      <c r="D155" s="198" t="s">
        <v>337</v>
      </c>
      <c r="E155" s="421">
        <v>12068</v>
      </c>
      <c r="F155" s="413">
        <v>138.72999999999999</v>
      </c>
      <c r="G155" s="414">
        <v>86.989115548187129</v>
      </c>
      <c r="H155" s="415">
        <v>0.43494557774093567</v>
      </c>
    </row>
    <row r="156" spans="1:8" ht="15" hidden="1" thickBot="1">
      <c r="A156" s="409">
        <v>202208</v>
      </c>
      <c r="B156" s="196" t="s">
        <v>495</v>
      </c>
      <c r="C156" s="197" t="s">
        <v>480</v>
      </c>
      <c r="D156" s="198" t="s">
        <v>339</v>
      </c>
      <c r="E156" s="421">
        <v>60.34</v>
      </c>
      <c r="F156" s="413">
        <v>138.72999999999999</v>
      </c>
      <c r="G156" s="414">
        <v>0.43494557774093567</v>
      </c>
      <c r="H156" s="415">
        <v>0.43494557774093567</v>
      </c>
    </row>
    <row r="157" spans="1:8" ht="15" hidden="1" thickBot="1">
      <c r="A157" s="409">
        <v>202208</v>
      </c>
      <c r="B157" s="196" t="s">
        <v>496</v>
      </c>
      <c r="C157" s="197" t="s">
        <v>480</v>
      </c>
      <c r="D157" s="198" t="s">
        <v>337</v>
      </c>
      <c r="E157" s="421">
        <v>12068</v>
      </c>
      <c r="F157" s="413">
        <v>138.72999999999999</v>
      </c>
      <c r="G157" s="414">
        <v>86.989115548187129</v>
      </c>
      <c r="H157" s="415">
        <v>0.43494557774093567</v>
      </c>
    </row>
    <row r="158" spans="1:8" ht="15" hidden="1" thickBot="1">
      <c r="A158" s="409">
        <v>202208</v>
      </c>
      <c r="B158" s="196" t="s">
        <v>497</v>
      </c>
      <c r="C158" s="197" t="s">
        <v>480</v>
      </c>
      <c r="D158" s="198" t="s">
        <v>339</v>
      </c>
      <c r="E158" s="421">
        <v>60.34</v>
      </c>
      <c r="F158" s="413">
        <v>138.72999999999999</v>
      </c>
      <c r="G158" s="414">
        <v>0.43494557774093567</v>
      </c>
      <c r="H158" s="415">
        <v>0.43494557774093567</v>
      </c>
    </row>
    <row r="159" spans="1:8" ht="15" hidden="1" thickBot="1">
      <c r="A159" s="409">
        <v>202208</v>
      </c>
      <c r="B159" s="196" t="s">
        <v>498</v>
      </c>
      <c r="C159" s="197" t="s">
        <v>480</v>
      </c>
      <c r="D159" s="198" t="s">
        <v>374</v>
      </c>
      <c r="E159" s="421">
        <v>234</v>
      </c>
      <c r="F159" s="413">
        <v>138.72999999999999</v>
      </c>
      <c r="G159" s="414">
        <v>1.6867296186837744</v>
      </c>
      <c r="H159" s="415" t="s">
        <v>2899</v>
      </c>
    </row>
    <row r="160" spans="1:8" ht="15" hidden="1" thickBot="1">
      <c r="A160" s="409">
        <v>202208</v>
      </c>
      <c r="B160" s="196" t="s">
        <v>499</v>
      </c>
      <c r="C160" s="197" t="s">
        <v>480</v>
      </c>
      <c r="D160" s="198" t="s">
        <v>337</v>
      </c>
      <c r="E160" s="421">
        <v>27675</v>
      </c>
      <c r="F160" s="413">
        <v>138.72999999999999</v>
      </c>
      <c r="G160" s="414">
        <v>199.48821451740793</v>
      </c>
      <c r="H160" s="415">
        <v>0.99744107258703962</v>
      </c>
    </row>
    <row r="161" spans="1:8" ht="15" hidden="1" thickBot="1">
      <c r="A161" s="409">
        <v>202208</v>
      </c>
      <c r="B161" s="196" t="s">
        <v>500</v>
      </c>
      <c r="C161" s="197" t="s">
        <v>480</v>
      </c>
      <c r="D161" s="198" t="s">
        <v>339</v>
      </c>
      <c r="E161" s="421">
        <v>138</v>
      </c>
      <c r="F161" s="413">
        <v>138.72999999999999</v>
      </c>
      <c r="G161" s="414">
        <v>0.99473798024940541</v>
      </c>
      <c r="H161" s="415">
        <v>0.99473798024940541</v>
      </c>
    </row>
    <row r="162" spans="1:8" ht="15" hidden="1" thickBot="1">
      <c r="A162" s="409">
        <v>202208</v>
      </c>
      <c r="B162" s="196" t="s">
        <v>501</v>
      </c>
      <c r="C162" s="197" t="s">
        <v>480</v>
      </c>
      <c r="D162" s="198" t="s">
        <v>337</v>
      </c>
      <c r="E162" s="421">
        <v>25838</v>
      </c>
      <c r="F162" s="413">
        <v>138.72999999999999</v>
      </c>
      <c r="G162" s="414">
        <v>186.24666618611693</v>
      </c>
      <c r="H162" s="415">
        <v>0.93123333093058458</v>
      </c>
    </row>
    <row r="163" spans="1:8" ht="15" hidden="1" thickBot="1">
      <c r="A163" s="409">
        <v>202208</v>
      </c>
      <c r="B163" s="196" t="s">
        <v>321</v>
      </c>
      <c r="C163" s="197" t="s">
        <v>480</v>
      </c>
      <c r="D163" s="198" t="s">
        <v>337</v>
      </c>
      <c r="E163" s="421">
        <v>22335</v>
      </c>
      <c r="F163" s="413">
        <v>138.72999999999999</v>
      </c>
      <c r="G163" s="414">
        <v>160.99617962949617</v>
      </c>
      <c r="H163" s="415">
        <v>0.80498089814748086</v>
      </c>
    </row>
    <row r="164" spans="1:8" ht="15" hidden="1" thickBot="1">
      <c r="A164" s="409">
        <v>202208</v>
      </c>
      <c r="B164" s="196" t="s">
        <v>502</v>
      </c>
      <c r="C164" s="197" t="s">
        <v>480</v>
      </c>
      <c r="D164" s="198" t="s">
        <v>339</v>
      </c>
      <c r="E164" s="421">
        <v>112</v>
      </c>
      <c r="F164" s="413">
        <v>138.72999999999999</v>
      </c>
      <c r="G164" s="414">
        <v>0.80732357817343048</v>
      </c>
      <c r="H164" s="415">
        <v>0.80732357817343048</v>
      </c>
    </row>
    <row r="165" spans="1:8" ht="15" hidden="1" thickBot="1">
      <c r="A165" s="409">
        <v>202208</v>
      </c>
      <c r="B165" s="196" t="s">
        <v>503</v>
      </c>
      <c r="C165" s="197" t="s">
        <v>480</v>
      </c>
      <c r="D165" s="198" t="s">
        <v>339</v>
      </c>
      <c r="E165" s="421">
        <v>47.38</v>
      </c>
      <c r="F165" s="413">
        <v>138.72999999999999</v>
      </c>
      <c r="G165" s="414">
        <v>0.34152670655229589</v>
      </c>
      <c r="H165" s="415">
        <v>0.34152670655229589</v>
      </c>
    </row>
    <row r="166" spans="1:8" ht="15" hidden="1" thickBot="1">
      <c r="A166" s="409">
        <v>202208</v>
      </c>
      <c r="B166" s="196" t="s">
        <v>504</v>
      </c>
      <c r="C166" s="197" t="s">
        <v>480</v>
      </c>
      <c r="D166" s="198" t="s">
        <v>339</v>
      </c>
      <c r="E166" s="421">
        <v>47.38</v>
      </c>
      <c r="F166" s="413">
        <v>138.72999999999999</v>
      </c>
      <c r="G166" s="414">
        <v>0.34152670655229589</v>
      </c>
      <c r="H166" s="415">
        <v>0.34152670655229589</v>
      </c>
    </row>
    <row r="167" spans="1:8" ht="15" hidden="1" thickBot="1">
      <c r="A167" s="409">
        <v>202208</v>
      </c>
      <c r="B167" s="196" t="s">
        <v>505</v>
      </c>
      <c r="C167" s="197" t="s">
        <v>480</v>
      </c>
      <c r="D167" s="198" t="s">
        <v>339</v>
      </c>
      <c r="E167" s="421">
        <v>187</v>
      </c>
      <c r="F167" s="413">
        <v>138.72999999999999</v>
      </c>
      <c r="G167" s="414">
        <v>1.3479420457002813</v>
      </c>
      <c r="H167" s="415">
        <v>1.3479420457002813</v>
      </c>
    </row>
    <row r="168" spans="1:8" ht="15" hidden="1" thickBot="1">
      <c r="A168" s="409">
        <v>202208</v>
      </c>
      <c r="B168" s="196" t="s">
        <v>506</v>
      </c>
      <c r="C168" s="197" t="s">
        <v>480</v>
      </c>
      <c r="D168" s="198" t="s">
        <v>337</v>
      </c>
      <c r="E168" s="421">
        <v>21615</v>
      </c>
      <c r="F168" s="413">
        <v>138.72999999999999</v>
      </c>
      <c r="G168" s="414">
        <v>155.8062423412384</v>
      </c>
      <c r="H168" s="415">
        <v>0.77903121170619205</v>
      </c>
    </row>
    <row r="169" spans="1:8" ht="15" hidden="1" thickBot="1">
      <c r="A169" s="409">
        <v>202208</v>
      </c>
      <c r="B169" s="196" t="s">
        <v>507</v>
      </c>
      <c r="C169" s="197" t="s">
        <v>480</v>
      </c>
      <c r="D169" s="198" t="s">
        <v>339</v>
      </c>
      <c r="E169" s="421">
        <v>108</v>
      </c>
      <c r="F169" s="413">
        <v>138.72999999999999</v>
      </c>
      <c r="G169" s="414">
        <v>0.7784905932386651</v>
      </c>
      <c r="H169" s="415">
        <v>0.7784905932386651</v>
      </c>
    </row>
    <row r="170" spans="1:8" ht="15" hidden="1" thickBot="1">
      <c r="A170" s="409">
        <v>202208</v>
      </c>
      <c r="B170" s="196" t="s">
        <v>508</v>
      </c>
      <c r="C170" s="197" t="s">
        <v>480</v>
      </c>
      <c r="D170" s="198" t="s">
        <v>337</v>
      </c>
      <c r="E170" s="421">
        <v>28401</v>
      </c>
      <c r="F170" s="413">
        <v>138.72999999999999</v>
      </c>
      <c r="G170" s="414">
        <v>204.72140128306785</v>
      </c>
      <c r="H170" s="415">
        <v>1.0236070064153393</v>
      </c>
    </row>
    <row r="171" spans="1:8" ht="15" hidden="1" thickBot="1">
      <c r="A171" s="409">
        <v>202208</v>
      </c>
      <c r="B171" s="196" t="s">
        <v>509</v>
      </c>
      <c r="C171" s="197" t="s">
        <v>480</v>
      </c>
      <c r="D171" s="198" t="s">
        <v>339</v>
      </c>
      <c r="E171" s="421">
        <v>142</v>
      </c>
      <c r="F171" s="413">
        <v>138.72999999999999</v>
      </c>
      <c r="G171" s="414">
        <v>1.0235709651841707</v>
      </c>
      <c r="H171" s="415">
        <v>1.0235709651841707</v>
      </c>
    </row>
    <row r="172" spans="1:8" ht="15" hidden="1" thickBot="1">
      <c r="A172" s="409">
        <v>202208</v>
      </c>
      <c r="B172" s="196" t="s">
        <v>510</v>
      </c>
      <c r="C172" s="197" t="s">
        <v>480</v>
      </c>
      <c r="D172" s="198" t="s">
        <v>339</v>
      </c>
      <c r="E172" s="421">
        <v>111</v>
      </c>
      <c r="F172" s="413">
        <v>138.72999999999999</v>
      </c>
      <c r="G172" s="414">
        <v>0.80011533193973916</v>
      </c>
      <c r="H172" s="415">
        <v>0.80011533193973916</v>
      </c>
    </row>
    <row r="173" spans="1:8" ht="15" hidden="1" thickBot="1">
      <c r="A173" s="409">
        <v>202208</v>
      </c>
      <c r="B173" s="196" t="s">
        <v>511</v>
      </c>
      <c r="C173" s="197" t="s">
        <v>480</v>
      </c>
      <c r="D173" s="198" t="s">
        <v>337</v>
      </c>
      <c r="E173" s="421">
        <v>52176</v>
      </c>
      <c r="F173" s="413">
        <v>138.72999999999999</v>
      </c>
      <c r="G173" s="414">
        <v>376.09745548907955</v>
      </c>
      <c r="H173" s="415">
        <v>1.8804872774453978</v>
      </c>
    </row>
    <row r="174" spans="1:8" ht="15" hidden="1" thickBot="1">
      <c r="A174" s="409">
        <v>202208</v>
      </c>
      <c r="B174" s="196" t="s">
        <v>512</v>
      </c>
      <c r="C174" s="197" t="s">
        <v>480</v>
      </c>
      <c r="D174" s="198" t="s">
        <v>337</v>
      </c>
      <c r="E174" s="421">
        <v>54310</v>
      </c>
      <c r="F174" s="413">
        <v>138.72999999999999</v>
      </c>
      <c r="G174" s="414">
        <v>391.47985295177688</v>
      </c>
      <c r="H174" s="415">
        <v>1.9573992647588845</v>
      </c>
    </row>
    <row r="175" spans="1:8" ht="15" hidden="1" thickBot="1">
      <c r="A175" s="409">
        <v>202208</v>
      </c>
      <c r="B175" s="196" t="s">
        <v>513</v>
      </c>
      <c r="C175" s="197" t="s">
        <v>480</v>
      </c>
      <c r="D175" s="198" t="s">
        <v>339</v>
      </c>
      <c r="E175" s="421">
        <v>271</v>
      </c>
      <c r="F175" s="413">
        <v>138.72999999999999</v>
      </c>
      <c r="G175" s="414">
        <v>1.953434729330354</v>
      </c>
      <c r="H175" s="415">
        <v>1.953434729330354</v>
      </c>
    </row>
    <row r="176" spans="1:8" ht="15" hidden="1" thickBot="1">
      <c r="A176" s="409">
        <v>202208</v>
      </c>
      <c r="B176" s="196" t="s">
        <v>514</v>
      </c>
      <c r="C176" s="197" t="s">
        <v>480</v>
      </c>
      <c r="D176" s="198" t="s">
        <v>337</v>
      </c>
      <c r="E176" s="421">
        <v>37481</v>
      </c>
      <c r="F176" s="413">
        <v>138.72999999999999</v>
      </c>
      <c r="G176" s="414">
        <v>270.17227708498524</v>
      </c>
      <c r="H176" s="415">
        <v>1.3508613854249263</v>
      </c>
    </row>
    <row r="177" spans="1:8" ht="15" hidden="1" thickBot="1">
      <c r="A177" s="409">
        <v>202208</v>
      </c>
      <c r="B177" s="196" t="s">
        <v>515</v>
      </c>
      <c r="C177" s="197" t="s">
        <v>480</v>
      </c>
      <c r="D177" s="198" t="s">
        <v>339</v>
      </c>
      <c r="E177" s="421">
        <v>187</v>
      </c>
      <c r="F177" s="413">
        <v>138.72999999999999</v>
      </c>
      <c r="G177" s="414">
        <v>1.3479420457002813</v>
      </c>
      <c r="H177" s="415">
        <v>1.3479420457002813</v>
      </c>
    </row>
    <row r="178" spans="1:8" ht="15" hidden="1" thickBot="1">
      <c r="A178" s="409">
        <v>202208</v>
      </c>
      <c r="B178" s="196" t="s">
        <v>516</v>
      </c>
      <c r="C178" s="197" t="s">
        <v>480</v>
      </c>
      <c r="D178" s="198" t="s">
        <v>337</v>
      </c>
      <c r="E178" s="421">
        <v>34031</v>
      </c>
      <c r="F178" s="413">
        <v>138.72999999999999</v>
      </c>
      <c r="G178" s="414">
        <v>245.30382757875012</v>
      </c>
      <c r="H178" s="415">
        <v>1.2265191378937506</v>
      </c>
    </row>
    <row r="179" spans="1:8" ht="15" hidden="1" thickBot="1">
      <c r="A179" s="409">
        <v>202208</v>
      </c>
      <c r="B179" s="196" t="s">
        <v>517</v>
      </c>
      <c r="C179" s="197" t="s">
        <v>480</v>
      </c>
      <c r="D179" s="198" t="s">
        <v>339</v>
      </c>
      <c r="E179" s="421">
        <v>170</v>
      </c>
      <c r="F179" s="413">
        <v>138.72999999999999</v>
      </c>
      <c r="G179" s="414">
        <v>1.2254018597275285</v>
      </c>
      <c r="H179" s="415">
        <v>1.2254018597275285</v>
      </c>
    </row>
    <row r="180" spans="1:8" ht="15" hidden="1" thickBot="1">
      <c r="A180" s="409">
        <v>202208</v>
      </c>
      <c r="B180" s="196" t="s">
        <v>518</v>
      </c>
      <c r="C180" s="197" t="s">
        <v>480</v>
      </c>
      <c r="D180" s="198" t="s">
        <v>337</v>
      </c>
      <c r="E180" s="421">
        <v>36345</v>
      </c>
      <c r="F180" s="413">
        <v>138.72999999999999</v>
      </c>
      <c r="G180" s="414">
        <v>261.98370936351188</v>
      </c>
      <c r="H180" s="415">
        <v>1.3099185468175594</v>
      </c>
    </row>
    <row r="181" spans="1:8" ht="15" hidden="1" thickBot="1">
      <c r="A181" s="409">
        <v>202208</v>
      </c>
      <c r="B181" s="196" t="s">
        <v>519</v>
      </c>
      <c r="C181" s="197" t="s">
        <v>480</v>
      </c>
      <c r="D181" s="198" t="s">
        <v>339</v>
      </c>
      <c r="E181" s="421">
        <v>182</v>
      </c>
      <c r="F181" s="413">
        <v>138.72999999999999</v>
      </c>
      <c r="G181" s="414">
        <v>1.3119008145318245</v>
      </c>
      <c r="H181" s="415">
        <v>1.3119008145318245</v>
      </c>
    </row>
    <row r="182" spans="1:8" ht="15" hidden="1" thickBot="1">
      <c r="A182" s="409">
        <v>202208</v>
      </c>
      <c r="B182" s="196" t="s">
        <v>520</v>
      </c>
      <c r="C182" s="197" t="s">
        <v>480</v>
      </c>
      <c r="D182" s="198" t="s">
        <v>337</v>
      </c>
      <c r="E182" s="421">
        <v>20375</v>
      </c>
      <c r="F182" s="413">
        <v>138.72999999999999</v>
      </c>
      <c r="G182" s="414">
        <v>146.86801701146112</v>
      </c>
      <c r="H182" s="415">
        <v>0.73434008505730564</v>
      </c>
    </row>
    <row r="183" spans="1:8" ht="15" hidden="1" thickBot="1">
      <c r="A183" s="409">
        <v>202208</v>
      </c>
      <c r="B183" s="196" t="s">
        <v>521</v>
      </c>
      <c r="C183" s="197" t="s">
        <v>480</v>
      </c>
      <c r="D183" s="198" t="s">
        <v>339</v>
      </c>
      <c r="E183" s="421">
        <v>102</v>
      </c>
      <c r="F183" s="413">
        <v>138.72999999999999</v>
      </c>
      <c r="G183" s="414">
        <v>0.73524111583651708</v>
      </c>
      <c r="H183" s="415">
        <v>0.73524111583651708</v>
      </c>
    </row>
    <row r="184" spans="1:8" ht="15" hidden="1" thickBot="1">
      <c r="A184" s="409">
        <v>202208</v>
      </c>
      <c r="B184" s="196" t="s">
        <v>522</v>
      </c>
      <c r="C184" s="197" t="s">
        <v>480</v>
      </c>
      <c r="D184" s="198" t="s">
        <v>337</v>
      </c>
      <c r="E184" s="421">
        <v>22264</v>
      </c>
      <c r="F184" s="413">
        <v>138.72999999999999</v>
      </c>
      <c r="G184" s="414">
        <v>160.48439414690407</v>
      </c>
      <c r="H184" s="415">
        <v>0.80242197073452037</v>
      </c>
    </row>
    <row r="185" spans="1:8" ht="15" hidden="1" thickBot="1">
      <c r="A185" s="409">
        <v>202208</v>
      </c>
      <c r="B185" s="196" t="s">
        <v>523</v>
      </c>
      <c r="C185" s="197" t="s">
        <v>480</v>
      </c>
      <c r="D185" s="198" t="s">
        <v>337</v>
      </c>
      <c r="E185" s="421">
        <v>9743</v>
      </c>
      <c r="F185" s="413">
        <v>138.72999999999999</v>
      </c>
      <c r="G185" s="414">
        <v>70.229943054854758</v>
      </c>
      <c r="H185" s="415">
        <v>0.3511497152742738</v>
      </c>
    </row>
    <row r="186" spans="1:8" ht="15" hidden="1" thickBot="1">
      <c r="A186" s="409">
        <v>202208</v>
      </c>
      <c r="B186" s="196" t="s">
        <v>524</v>
      </c>
      <c r="C186" s="197" t="s">
        <v>480</v>
      </c>
      <c r="D186" s="198" t="s">
        <v>339</v>
      </c>
      <c r="E186" s="421">
        <v>48.7</v>
      </c>
      <c r="F186" s="413">
        <v>138.72999999999999</v>
      </c>
      <c r="G186" s="414">
        <v>0.35104159158076842</v>
      </c>
      <c r="H186" s="415">
        <v>0.35104159158076842</v>
      </c>
    </row>
    <row r="187" spans="1:8" ht="15" hidden="1" thickBot="1">
      <c r="A187" s="409">
        <v>202208</v>
      </c>
      <c r="B187" s="196" t="s">
        <v>525</v>
      </c>
      <c r="C187" s="197" t="s">
        <v>480</v>
      </c>
      <c r="D187" s="198" t="s">
        <v>337</v>
      </c>
      <c r="E187" s="421">
        <v>28552</v>
      </c>
      <c r="F187" s="413">
        <v>138.72999999999999</v>
      </c>
      <c r="G187" s="414">
        <v>205.80984646435525</v>
      </c>
      <c r="H187" s="415">
        <v>1.0290492323217761</v>
      </c>
    </row>
    <row r="188" spans="1:8" ht="15" hidden="1" thickBot="1">
      <c r="A188" s="409">
        <v>202208</v>
      </c>
      <c r="B188" s="196" t="s">
        <v>526</v>
      </c>
      <c r="C188" s="197" t="s">
        <v>480</v>
      </c>
      <c r="D188" s="198" t="s">
        <v>339</v>
      </c>
      <c r="E188" s="421">
        <v>143</v>
      </c>
      <c r="F188" s="413">
        <v>138.72999999999999</v>
      </c>
      <c r="G188" s="414">
        <v>1.0307792114178622</v>
      </c>
      <c r="H188" s="415">
        <v>1.0307792114178622</v>
      </c>
    </row>
    <row r="189" spans="1:8" ht="15" hidden="1" thickBot="1">
      <c r="A189" s="409">
        <v>202208</v>
      </c>
      <c r="B189" s="196" t="s">
        <v>527</v>
      </c>
      <c r="C189" s="197" t="s">
        <v>480</v>
      </c>
      <c r="D189" s="198" t="s">
        <v>337</v>
      </c>
      <c r="E189" s="421">
        <v>28161</v>
      </c>
      <c r="F189" s="413">
        <v>138.72999999999999</v>
      </c>
      <c r="G189" s="414">
        <v>202.99142218698194</v>
      </c>
      <c r="H189" s="415">
        <v>1.0149571109349096</v>
      </c>
    </row>
    <row r="190" spans="1:8" ht="15" hidden="1" thickBot="1">
      <c r="A190" s="409">
        <v>202208</v>
      </c>
      <c r="B190" s="196" t="s">
        <v>528</v>
      </c>
      <c r="C190" s="197" t="s">
        <v>480</v>
      </c>
      <c r="D190" s="198" t="s">
        <v>339</v>
      </c>
      <c r="E190" s="421">
        <v>141</v>
      </c>
      <c r="F190" s="413">
        <v>138.72999999999999</v>
      </c>
      <c r="G190" s="414">
        <v>1.0163627189504794</v>
      </c>
      <c r="H190" s="415">
        <v>1.0163627189504794</v>
      </c>
    </row>
    <row r="191" spans="1:8" ht="15" hidden="1" thickBot="1">
      <c r="A191" s="409">
        <v>202208</v>
      </c>
      <c r="B191" s="196" t="s">
        <v>529</v>
      </c>
      <c r="C191" s="197" t="s">
        <v>480</v>
      </c>
      <c r="D191" s="198" t="s">
        <v>337</v>
      </c>
      <c r="E191" s="421">
        <v>50742</v>
      </c>
      <c r="F191" s="413">
        <v>138.72999999999999</v>
      </c>
      <c r="G191" s="414">
        <v>365.76083038996615</v>
      </c>
      <c r="H191" s="415">
        <v>1.8288041519498308</v>
      </c>
    </row>
    <row r="192" spans="1:8" ht="15" hidden="1" thickBot="1">
      <c r="A192" s="409">
        <v>202208</v>
      </c>
      <c r="B192" s="196" t="s">
        <v>530</v>
      </c>
      <c r="C192" s="197" t="s">
        <v>480</v>
      </c>
      <c r="D192" s="198" t="s">
        <v>337</v>
      </c>
      <c r="E192" s="421">
        <v>0.01</v>
      </c>
      <c r="F192" s="413">
        <v>138.72999999999999</v>
      </c>
      <c r="G192" s="414">
        <v>7.2082462336913442E-5</v>
      </c>
      <c r="H192" s="415">
        <v>3.6041231168456721E-7</v>
      </c>
    </row>
    <row r="193" spans="1:8" ht="15" hidden="1" thickBot="1">
      <c r="A193" s="409">
        <v>202208</v>
      </c>
      <c r="B193" s="196" t="s">
        <v>531</v>
      </c>
      <c r="C193" s="197" t="s">
        <v>480</v>
      </c>
      <c r="D193" s="198" t="s">
        <v>339</v>
      </c>
      <c r="E193" s="421">
        <v>0.01</v>
      </c>
      <c r="F193" s="413">
        <v>138.72999999999999</v>
      </c>
      <c r="G193" s="414">
        <v>7.2082462336913442E-5</v>
      </c>
      <c r="H193" s="415">
        <v>7.2082462336913442E-5</v>
      </c>
    </row>
    <row r="194" spans="1:8" ht="15" hidden="1" thickBot="1">
      <c r="A194" s="409">
        <v>202208</v>
      </c>
      <c r="B194" s="196" t="s">
        <v>532</v>
      </c>
      <c r="C194" s="197" t="s">
        <v>480</v>
      </c>
      <c r="D194" s="198" t="s">
        <v>337</v>
      </c>
      <c r="E194" s="421">
        <v>45056</v>
      </c>
      <c r="F194" s="413">
        <v>138.72999999999999</v>
      </c>
      <c r="G194" s="414">
        <v>324.77474230519715</v>
      </c>
      <c r="H194" s="415">
        <v>1.6238737115259858</v>
      </c>
    </row>
    <row r="195" spans="1:8" ht="15" hidden="1" thickBot="1">
      <c r="A195" s="409">
        <v>202208</v>
      </c>
      <c r="B195" s="196" t="s">
        <v>533</v>
      </c>
      <c r="C195" s="197" t="s">
        <v>480</v>
      </c>
      <c r="D195" s="198" t="s">
        <v>337</v>
      </c>
      <c r="E195" s="421">
        <v>55162</v>
      </c>
      <c r="F195" s="413">
        <v>138.72999999999999</v>
      </c>
      <c r="G195" s="414">
        <v>397.62127874288188</v>
      </c>
      <c r="H195" s="415">
        <v>1.9881063937144094</v>
      </c>
    </row>
    <row r="196" spans="1:8" ht="15" hidden="1" thickBot="1">
      <c r="A196" s="409">
        <v>202208</v>
      </c>
      <c r="B196" s="196" t="s">
        <v>534</v>
      </c>
      <c r="C196" s="197" t="s">
        <v>480</v>
      </c>
      <c r="D196" s="198" t="s">
        <v>339</v>
      </c>
      <c r="E196" s="421">
        <v>276</v>
      </c>
      <c r="F196" s="413">
        <v>138.72999999999999</v>
      </c>
      <c r="G196" s="414">
        <v>1.9894759604988108</v>
      </c>
      <c r="H196" s="415">
        <v>1.9894759604988108</v>
      </c>
    </row>
    <row r="197" spans="1:8" ht="15" hidden="1" thickBot="1">
      <c r="A197" s="409">
        <v>202208</v>
      </c>
      <c r="B197" s="196" t="s">
        <v>535</v>
      </c>
      <c r="C197" s="197" t="s">
        <v>480</v>
      </c>
      <c r="D197" s="198" t="s">
        <v>337</v>
      </c>
      <c r="E197" s="421">
        <v>69412</v>
      </c>
      <c r="F197" s="413">
        <v>138.72999999999999</v>
      </c>
      <c r="G197" s="414">
        <v>500.33878757298351</v>
      </c>
      <c r="H197" s="415">
        <v>2.5016939378649177</v>
      </c>
    </row>
    <row r="198" spans="1:8" ht="15" hidden="1" thickBot="1">
      <c r="A198" s="409">
        <v>202208</v>
      </c>
      <c r="B198" s="196" t="s">
        <v>536</v>
      </c>
      <c r="C198" s="197" t="s">
        <v>480</v>
      </c>
      <c r="D198" s="198" t="s">
        <v>337</v>
      </c>
      <c r="E198" s="421">
        <v>93810</v>
      </c>
      <c r="F198" s="413">
        <v>138.72999999999999</v>
      </c>
      <c r="G198" s="414">
        <v>676.20557918258498</v>
      </c>
      <c r="H198" s="415">
        <v>3.3810278959129247</v>
      </c>
    </row>
    <row r="199" spans="1:8" ht="15" hidden="1" thickBot="1">
      <c r="A199" s="409">
        <v>202208</v>
      </c>
      <c r="B199" s="196" t="s">
        <v>537</v>
      </c>
      <c r="C199" s="197" t="s">
        <v>480</v>
      </c>
      <c r="D199" s="198" t="s">
        <v>337</v>
      </c>
      <c r="E199" s="421">
        <v>100555</v>
      </c>
      <c r="F199" s="413">
        <v>138.72999999999999</v>
      </c>
      <c r="G199" s="414">
        <v>724.82520002883302</v>
      </c>
      <c r="H199" s="415">
        <v>3.6241260001441651</v>
      </c>
    </row>
    <row r="200" spans="1:8" ht="15" hidden="1" thickBot="1">
      <c r="A200" s="409">
        <v>202208</v>
      </c>
      <c r="B200" s="196" t="s">
        <v>538</v>
      </c>
      <c r="C200" s="197" t="s">
        <v>480</v>
      </c>
      <c r="D200" s="198" t="s">
        <v>339</v>
      </c>
      <c r="E200" s="421">
        <v>503</v>
      </c>
      <c r="F200" s="413">
        <v>138.72999999999999</v>
      </c>
      <c r="G200" s="414">
        <v>3.6257478555467459</v>
      </c>
      <c r="H200" s="415">
        <v>3.6257478555467459</v>
      </c>
    </row>
    <row r="201" spans="1:8" ht="15" hidden="1" thickBot="1">
      <c r="A201" s="409">
        <v>202208</v>
      </c>
      <c r="B201" s="196" t="s">
        <v>539</v>
      </c>
      <c r="C201" s="197" t="s">
        <v>480</v>
      </c>
      <c r="D201" s="198" t="s">
        <v>337</v>
      </c>
      <c r="E201" s="421">
        <v>103270</v>
      </c>
      <c r="F201" s="413">
        <v>138.72999999999999</v>
      </c>
      <c r="G201" s="414">
        <v>744.39558855330506</v>
      </c>
      <c r="H201" s="415">
        <v>3.7219779427665252</v>
      </c>
    </row>
    <row r="202" spans="1:8" ht="15" hidden="1" thickBot="1">
      <c r="A202" s="409">
        <v>202208</v>
      </c>
      <c r="B202" s="196" t="s">
        <v>540</v>
      </c>
      <c r="C202" s="197" t="s">
        <v>480</v>
      </c>
      <c r="D202" s="198" t="s">
        <v>337</v>
      </c>
      <c r="E202" s="421">
        <v>94567</v>
      </c>
      <c r="F202" s="413">
        <v>138.72999999999999</v>
      </c>
      <c r="G202" s="414">
        <v>681.66222158148923</v>
      </c>
      <c r="H202" s="415">
        <v>3.408311107907446</v>
      </c>
    </row>
    <row r="203" spans="1:8" ht="15" hidden="1" thickBot="1">
      <c r="A203" s="409">
        <v>202208</v>
      </c>
      <c r="B203" s="196" t="s">
        <v>541</v>
      </c>
      <c r="C203" s="197" t="s">
        <v>480</v>
      </c>
      <c r="D203" s="198" t="s">
        <v>337</v>
      </c>
      <c r="E203" s="421">
        <v>97302</v>
      </c>
      <c r="F203" s="413">
        <v>138.72999999999999</v>
      </c>
      <c r="G203" s="414">
        <v>701.37677503063514</v>
      </c>
      <c r="H203" s="415">
        <v>3.5068838751531759</v>
      </c>
    </row>
    <row r="204" spans="1:8" ht="15" hidden="1" thickBot="1">
      <c r="A204" s="409">
        <v>202208</v>
      </c>
      <c r="B204" s="196" t="s">
        <v>542</v>
      </c>
      <c r="C204" s="197" t="s">
        <v>480</v>
      </c>
      <c r="D204" s="198" t="s">
        <v>337</v>
      </c>
      <c r="E204" s="421">
        <v>74512</v>
      </c>
      <c r="F204" s="413">
        <v>138.72999999999999</v>
      </c>
      <c r="G204" s="414">
        <v>537.10084336480941</v>
      </c>
      <c r="H204" s="415">
        <v>2.6855042168240471</v>
      </c>
    </row>
    <row r="205" spans="1:8" ht="15" hidden="1" thickBot="1">
      <c r="A205" s="409">
        <v>202208</v>
      </c>
      <c r="B205" s="196" t="s">
        <v>543</v>
      </c>
      <c r="C205" s="197" t="s">
        <v>480</v>
      </c>
      <c r="D205" s="198" t="s">
        <v>337</v>
      </c>
      <c r="E205" s="421">
        <v>133500</v>
      </c>
      <c r="F205" s="413">
        <v>138.72999999999999</v>
      </c>
      <c r="G205" s="414">
        <v>962.30087219779432</v>
      </c>
      <c r="H205" s="415">
        <v>4.8115043609889714</v>
      </c>
    </row>
    <row r="206" spans="1:8" ht="15" hidden="1" thickBot="1">
      <c r="A206" s="409">
        <v>202208</v>
      </c>
      <c r="B206" s="196" t="s">
        <v>544</v>
      </c>
      <c r="C206" s="197" t="s">
        <v>480</v>
      </c>
      <c r="D206" s="198" t="s">
        <v>337</v>
      </c>
      <c r="E206" s="421">
        <v>88614</v>
      </c>
      <c r="F206" s="413">
        <v>138.72999999999999</v>
      </c>
      <c r="G206" s="414">
        <v>638.75153175232469</v>
      </c>
      <c r="H206" s="415">
        <v>3.1937576587616237</v>
      </c>
    </row>
    <row r="207" spans="1:8" ht="15" hidden="1" thickBot="1">
      <c r="A207" s="409">
        <v>202208</v>
      </c>
      <c r="B207" s="196" t="s">
        <v>545</v>
      </c>
      <c r="C207" s="197" t="s">
        <v>480</v>
      </c>
      <c r="D207" s="198" t="s">
        <v>339</v>
      </c>
      <c r="E207" s="421">
        <v>443</v>
      </c>
      <c r="F207" s="413">
        <v>138.72999999999999</v>
      </c>
      <c r="G207" s="414">
        <v>3.1932530815252651</v>
      </c>
      <c r="H207" s="415">
        <v>3.1932530815252651</v>
      </c>
    </row>
    <row r="208" spans="1:8" ht="15" hidden="1" thickBot="1">
      <c r="A208" s="409">
        <v>202208</v>
      </c>
      <c r="B208" s="196" t="s">
        <v>546</v>
      </c>
      <c r="C208" s="197" t="s">
        <v>480</v>
      </c>
      <c r="D208" s="198" t="s">
        <v>337</v>
      </c>
      <c r="E208" s="421">
        <v>88614</v>
      </c>
      <c r="F208" s="413">
        <v>138.72999999999999</v>
      </c>
      <c r="G208" s="414">
        <v>638.75153175232469</v>
      </c>
      <c r="H208" s="415">
        <v>3.1937576587616237</v>
      </c>
    </row>
    <row r="209" spans="1:8" ht="15" hidden="1" thickBot="1">
      <c r="A209" s="409">
        <v>202208</v>
      </c>
      <c r="B209" s="196" t="s">
        <v>547</v>
      </c>
      <c r="C209" s="197" t="s">
        <v>480</v>
      </c>
      <c r="D209" s="198" t="s">
        <v>339</v>
      </c>
      <c r="E209" s="421">
        <v>443</v>
      </c>
      <c r="F209" s="413">
        <v>138.72999999999999</v>
      </c>
      <c r="G209" s="414">
        <v>3.1932530815252651</v>
      </c>
      <c r="H209" s="415">
        <v>3.1932530815252651</v>
      </c>
    </row>
    <row r="210" spans="1:8" ht="15" hidden="1" thickBot="1">
      <c r="A210" s="409">
        <v>202208</v>
      </c>
      <c r="B210" s="196" t="s">
        <v>548</v>
      </c>
      <c r="C210" s="197" t="s">
        <v>480</v>
      </c>
      <c r="D210" s="198" t="s">
        <v>339</v>
      </c>
      <c r="E210" s="421">
        <v>486</v>
      </c>
      <c r="F210" s="413">
        <v>138.72999999999999</v>
      </c>
      <c r="G210" s="414">
        <v>3.5032076695739929</v>
      </c>
      <c r="H210" s="415">
        <v>3.5032076695739929</v>
      </c>
    </row>
    <row r="211" spans="1:8" ht="15" hidden="1" thickBot="1">
      <c r="A211" s="409">
        <v>202208</v>
      </c>
      <c r="B211" s="196" t="s">
        <v>549</v>
      </c>
      <c r="C211" s="197" t="s">
        <v>480</v>
      </c>
      <c r="D211" s="198" t="s">
        <v>337</v>
      </c>
      <c r="E211" s="421">
        <v>88614</v>
      </c>
      <c r="F211" s="413">
        <v>138.72999999999999</v>
      </c>
      <c r="G211" s="414">
        <v>638.75153175232469</v>
      </c>
      <c r="H211" s="415">
        <v>3.1937576587616237</v>
      </c>
    </row>
    <row r="212" spans="1:8" ht="15" hidden="1" thickBot="1">
      <c r="A212" s="409">
        <v>202208</v>
      </c>
      <c r="B212" s="196" t="s">
        <v>550</v>
      </c>
      <c r="C212" s="197" t="s">
        <v>480</v>
      </c>
      <c r="D212" s="198" t="s">
        <v>337</v>
      </c>
      <c r="E212" s="421">
        <v>97302</v>
      </c>
      <c r="F212" s="413">
        <v>138.72999999999999</v>
      </c>
      <c r="G212" s="414">
        <v>701.37677503063514</v>
      </c>
      <c r="H212" s="415">
        <v>3.5068838751531759</v>
      </c>
    </row>
    <row r="213" spans="1:8" ht="15" hidden="1" thickBot="1">
      <c r="A213" s="409">
        <v>202208</v>
      </c>
      <c r="B213" s="196" t="s">
        <v>551</v>
      </c>
      <c r="C213" s="197" t="s">
        <v>480</v>
      </c>
      <c r="D213" s="198" t="s">
        <v>339</v>
      </c>
      <c r="E213" s="421">
        <v>486</v>
      </c>
      <c r="F213" s="413">
        <v>138.72999999999999</v>
      </c>
      <c r="G213" s="414">
        <v>3.5032076695739929</v>
      </c>
      <c r="H213" s="415">
        <v>3.5032076695739929</v>
      </c>
    </row>
    <row r="214" spans="1:8" ht="15" hidden="1" thickBot="1">
      <c r="A214" s="409">
        <v>202208</v>
      </c>
      <c r="B214" s="196" t="s">
        <v>552</v>
      </c>
      <c r="C214" s="197" t="s">
        <v>480</v>
      </c>
      <c r="D214" s="198" t="s">
        <v>337</v>
      </c>
      <c r="E214" s="421">
        <v>98290</v>
      </c>
      <c r="F214" s="413">
        <v>138.72999999999999</v>
      </c>
      <c r="G214" s="414">
        <v>708.49852230952217</v>
      </c>
      <c r="H214" s="415">
        <v>3.542492611547611</v>
      </c>
    </row>
    <row r="215" spans="1:8" ht="15" hidden="1" thickBot="1">
      <c r="A215" s="409">
        <v>202208</v>
      </c>
      <c r="B215" s="196" t="s">
        <v>553</v>
      </c>
      <c r="C215" s="197" t="s">
        <v>480</v>
      </c>
      <c r="D215" s="198" t="s">
        <v>339</v>
      </c>
      <c r="E215" s="421">
        <v>491</v>
      </c>
      <c r="F215" s="413">
        <v>138.72999999999999</v>
      </c>
      <c r="G215" s="414">
        <v>3.5392489007424497</v>
      </c>
      <c r="H215" s="415">
        <v>3.5392489007424497</v>
      </c>
    </row>
    <row r="216" spans="1:8" ht="15" hidden="1" thickBot="1">
      <c r="A216" s="409">
        <v>202208</v>
      </c>
      <c r="B216" s="196" t="s">
        <v>554</v>
      </c>
      <c r="C216" s="197" t="s">
        <v>480</v>
      </c>
      <c r="D216" s="198" t="s">
        <v>337</v>
      </c>
      <c r="E216" s="421">
        <v>98290</v>
      </c>
      <c r="F216" s="413">
        <v>138.72999999999999</v>
      </c>
      <c r="G216" s="414">
        <v>708.49852230952217</v>
      </c>
      <c r="H216" s="415">
        <v>3.542492611547611</v>
      </c>
    </row>
    <row r="217" spans="1:8" ht="15" hidden="1" thickBot="1">
      <c r="A217" s="409">
        <v>202208</v>
      </c>
      <c r="B217" s="196" t="s">
        <v>555</v>
      </c>
      <c r="C217" s="197" t="s">
        <v>480</v>
      </c>
      <c r="D217" s="198" t="s">
        <v>339</v>
      </c>
      <c r="E217" s="421">
        <v>491</v>
      </c>
      <c r="F217" s="413">
        <v>138.72999999999999</v>
      </c>
      <c r="G217" s="414">
        <v>3.5392489007424497</v>
      </c>
      <c r="H217" s="415">
        <v>3.5392489007424497</v>
      </c>
    </row>
    <row r="218" spans="1:8" ht="15" hidden="1" thickBot="1">
      <c r="A218" s="409">
        <v>202208</v>
      </c>
      <c r="B218" s="196" t="s">
        <v>556</v>
      </c>
      <c r="C218" s="197" t="s">
        <v>480</v>
      </c>
      <c r="D218" s="198" t="s">
        <v>337</v>
      </c>
      <c r="E218" s="421">
        <v>95997</v>
      </c>
      <c r="F218" s="413">
        <v>138.72999999999999</v>
      </c>
      <c r="G218" s="414">
        <v>691.97001369566794</v>
      </c>
      <c r="H218" s="415">
        <v>3.4598500684783398</v>
      </c>
    </row>
    <row r="219" spans="1:8" ht="15" hidden="1" thickBot="1">
      <c r="A219" s="409">
        <v>202208</v>
      </c>
      <c r="B219" s="196" t="s">
        <v>557</v>
      </c>
      <c r="C219" s="197" t="s">
        <v>480</v>
      </c>
      <c r="D219" s="198" t="s">
        <v>337</v>
      </c>
      <c r="E219" s="421">
        <v>110839</v>
      </c>
      <c r="F219" s="413">
        <v>138.72999999999999</v>
      </c>
      <c r="G219" s="414">
        <v>798.95480429611484</v>
      </c>
      <c r="H219" s="415">
        <v>3.9947740214805743</v>
      </c>
    </row>
    <row r="220" spans="1:8" ht="15" hidden="1" thickBot="1">
      <c r="A220" s="409">
        <v>202208</v>
      </c>
      <c r="B220" s="196" t="s">
        <v>558</v>
      </c>
      <c r="C220" s="197" t="s">
        <v>480</v>
      </c>
      <c r="D220" s="198" t="s">
        <v>339</v>
      </c>
      <c r="E220" s="421">
        <v>554</v>
      </c>
      <c r="F220" s="413">
        <v>138.72999999999999</v>
      </c>
      <c r="G220" s="414">
        <v>3.9933684134650043</v>
      </c>
      <c r="H220" s="415">
        <v>3.9933684134650043</v>
      </c>
    </row>
    <row r="221" spans="1:8" ht="15" hidden="1" thickBot="1">
      <c r="A221" s="409">
        <v>202208</v>
      </c>
      <c r="B221" s="196" t="s">
        <v>559</v>
      </c>
      <c r="C221" s="197" t="s">
        <v>480</v>
      </c>
      <c r="D221" s="198" t="s">
        <v>337</v>
      </c>
      <c r="E221" s="421">
        <v>58367</v>
      </c>
      <c r="F221" s="413">
        <v>138.72999999999999</v>
      </c>
      <c r="G221" s="414">
        <v>420.72370792186263</v>
      </c>
      <c r="H221" s="415">
        <v>2.1036185396093132</v>
      </c>
    </row>
    <row r="222" spans="1:8" ht="15" hidden="1" thickBot="1">
      <c r="A222" s="409">
        <v>202208</v>
      </c>
      <c r="B222" s="196" t="s">
        <v>560</v>
      </c>
      <c r="C222" s="197" t="s">
        <v>480</v>
      </c>
      <c r="D222" s="198" t="s">
        <v>339</v>
      </c>
      <c r="E222" s="421">
        <v>292</v>
      </c>
      <c r="F222" s="413">
        <v>138.72999999999999</v>
      </c>
      <c r="G222" s="414">
        <v>2.1048079002378723</v>
      </c>
      <c r="H222" s="415">
        <v>2.1048079002378723</v>
      </c>
    </row>
    <row r="223" spans="1:8" ht="15" hidden="1" thickBot="1">
      <c r="A223" s="409">
        <v>202208</v>
      </c>
      <c r="B223" s="196" t="s">
        <v>2609</v>
      </c>
      <c r="C223" s="197" t="s">
        <v>480</v>
      </c>
      <c r="D223" s="198" t="s">
        <v>337</v>
      </c>
      <c r="E223" s="421">
        <v>92219</v>
      </c>
      <c r="F223" s="413">
        <v>138.72999999999999</v>
      </c>
      <c r="G223" s="414">
        <v>664.737259424782</v>
      </c>
      <c r="H223" s="415">
        <v>3.3236862971239098</v>
      </c>
    </row>
    <row r="224" spans="1:8" ht="15" hidden="1" thickBot="1">
      <c r="A224" s="409">
        <v>202208</v>
      </c>
      <c r="B224" s="196" t="s">
        <v>2610</v>
      </c>
      <c r="C224" s="197" t="s">
        <v>480</v>
      </c>
      <c r="D224" s="198" t="s">
        <v>339</v>
      </c>
      <c r="E224" s="421">
        <v>461</v>
      </c>
      <c r="F224" s="413">
        <v>138.72999999999999</v>
      </c>
      <c r="G224" s="414">
        <v>3.3230015137317093</v>
      </c>
      <c r="H224" s="415">
        <v>3.3230015137317093</v>
      </c>
    </row>
    <row r="225" spans="1:8" ht="15" hidden="1" thickBot="1">
      <c r="A225" s="409">
        <v>202208</v>
      </c>
      <c r="B225" s="196" t="s">
        <v>561</v>
      </c>
      <c r="C225" s="197" t="s">
        <v>480</v>
      </c>
      <c r="D225" s="198" t="s">
        <v>337</v>
      </c>
      <c r="E225" s="421">
        <v>58367</v>
      </c>
      <c r="F225" s="413">
        <v>138.72999999999999</v>
      </c>
      <c r="G225" s="414">
        <v>420.72370792186263</v>
      </c>
      <c r="H225" s="415">
        <v>2.1036185396093132</v>
      </c>
    </row>
    <row r="226" spans="1:8" ht="15" hidden="1" thickBot="1">
      <c r="A226" s="409">
        <v>202208</v>
      </c>
      <c r="B226" s="196" t="s">
        <v>562</v>
      </c>
      <c r="C226" s="197" t="s">
        <v>480</v>
      </c>
      <c r="D226" s="198" t="s">
        <v>339</v>
      </c>
      <c r="E226" s="421">
        <v>292</v>
      </c>
      <c r="F226" s="413">
        <v>138.72999999999999</v>
      </c>
      <c r="G226" s="414">
        <v>2.1048079002378723</v>
      </c>
      <c r="H226" s="415">
        <v>2.1048079002378723</v>
      </c>
    </row>
    <row r="227" spans="1:8" ht="15" hidden="1" thickBot="1">
      <c r="A227" s="409">
        <v>202208</v>
      </c>
      <c r="B227" s="196" t="s">
        <v>563</v>
      </c>
      <c r="C227" s="197" t="s">
        <v>480</v>
      </c>
      <c r="D227" s="198" t="s">
        <v>337</v>
      </c>
      <c r="E227" s="421">
        <v>58367</v>
      </c>
      <c r="F227" s="413">
        <v>138.72999999999999</v>
      </c>
      <c r="G227" s="414">
        <v>420.72370792186263</v>
      </c>
      <c r="H227" s="415">
        <v>2.1036185396093132</v>
      </c>
    </row>
    <row r="228" spans="1:8" ht="15" hidden="1" thickBot="1">
      <c r="A228" s="409">
        <v>202208</v>
      </c>
      <c r="B228" s="196" t="s">
        <v>564</v>
      </c>
      <c r="C228" s="197" t="s">
        <v>480</v>
      </c>
      <c r="D228" s="198" t="s">
        <v>337</v>
      </c>
      <c r="E228" s="421">
        <v>58367</v>
      </c>
      <c r="F228" s="413">
        <v>138.72999999999999</v>
      </c>
      <c r="G228" s="414">
        <v>420.72370792186263</v>
      </c>
      <c r="H228" s="415">
        <v>2.1036185396093132</v>
      </c>
    </row>
    <row r="229" spans="1:8" ht="15" hidden="1" thickBot="1">
      <c r="A229" s="409">
        <v>202208</v>
      </c>
      <c r="B229" s="196" t="s">
        <v>565</v>
      </c>
      <c r="C229" s="197" t="s">
        <v>480</v>
      </c>
      <c r="D229" s="198" t="s">
        <v>339</v>
      </c>
      <c r="E229" s="421">
        <v>292</v>
      </c>
      <c r="F229" s="413">
        <v>138.72999999999999</v>
      </c>
      <c r="G229" s="414">
        <v>2.1048079002378723</v>
      </c>
      <c r="H229" s="415">
        <v>2.1048079002378723</v>
      </c>
    </row>
    <row r="230" spans="1:8" ht="15" hidden="1" thickBot="1">
      <c r="A230" s="409">
        <v>202208</v>
      </c>
      <c r="B230" s="196" t="s">
        <v>566</v>
      </c>
      <c r="C230" s="197" t="s">
        <v>480</v>
      </c>
      <c r="D230" s="198" t="s">
        <v>337</v>
      </c>
      <c r="E230" s="421">
        <v>80762</v>
      </c>
      <c r="F230" s="413">
        <v>138.72999999999999</v>
      </c>
      <c r="G230" s="414">
        <v>582.15238232538024</v>
      </c>
      <c r="H230" s="415">
        <v>2.910761911626901</v>
      </c>
    </row>
    <row r="231" spans="1:8" ht="15" hidden="1" thickBot="1">
      <c r="A231" s="409">
        <v>202208</v>
      </c>
      <c r="B231" s="196" t="s">
        <v>567</v>
      </c>
      <c r="C231" s="197" t="s">
        <v>480</v>
      </c>
      <c r="D231" s="198" t="s">
        <v>339</v>
      </c>
      <c r="E231" s="421">
        <v>404</v>
      </c>
      <c r="F231" s="413">
        <v>138.72999999999999</v>
      </c>
      <c r="G231" s="414">
        <v>2.9121314784113026</v>
      </c>
      <c r="H231" s="415">
        <v>2.9121314784113026</v>
      </c>
    </row>
    <row r="232" spans="1:8" ht="15" hidden="1" thickBot="1">
      <c r="A232" s="409">
        <v>202208</v>
      </c>
      <c r="B232" s="196" t="s">
        <v>568</v>
      </c>
      <c r="C232" s="197" t="s">
        <v>480</v>
      </c>
      <c r="D232" s="198" t="s">
        <v>337</v>
      </c>
      <c r="E232" s="421">
        <v>58367</v>
      </c>
      <c r="F232" s="413">
        <v>138.72999999999999</v>
      </c>
      <c r="G232" s="414">
        <v>420.72370792186263</v>
      </c>
      <c r="H232" s="415">
        <v>2.1036185396093132</v>
      </c>
    </row>
    <row r="233" spans="1:8" ht="15" hidden="1" thickBot="1">
      <c r="A233" s="409">
        <v>202208</v>
      </c>
      <c r="B233" s="196" t="s">
        <v>569</v>
      </c>
      <c r="C233" s="197" t="s">
        <v>480</v>
      </c>
      <c r="D233" s="198" t="s">
        <v>339</v>
      </c>
      <c r="E233" s="421">
        <v>292</v>
      </c>
      <c r="F233" s="413">
        <v>138.72999999999999</v>
      </c>
      <c r="G233" s="414">
        <v>2.1048079002378723</v>
      </c>
      <c r="H233" s="415">
        <v>2.1048079002378723</v>
      </c>
    </row>
    <row r="234" spans="1:8" ht="15" hidden="1" thickBot="1">
      <c r="A234" s="409">
        <v>202208</v>
      </c>
      <c r="B234" s="196" t="s">
        <v>570</v>
      </c>
      <c r="C234" s="197" t="s">
        <v>480</v>
      </c>
      <c r="D234" s="198" t="s">
        <v>337</v>
      </c>
      <c r="E234" s="421">
        <v>117552</v>
      </c>
      <c r="F234" s="413">
        <v>138.72999999999999</v>
      </c>
      <c r="G234" s="414">
        <v>847.34376126288475</v>
      </c>
      <c r="H234" s="415">
        <v>4.2367188063144239</v>
      </c>
    </row>
    <row r="235" spans="1:8" ht="15" hidden="1" thickBot="1">
      <c r="A235" s="409">
        <v>202208</v>
      </c>
      <c r="B235" s="196" t="s">
        <v>571</v>
      </c>
      <c r="C235" s="197" t="s">
        <v>480</v>
      </c>
      <c r="D235" s="198" t="s">
        <v>339</v>
      </c>
      <c r="E235" s="421">
        <v>588</v>
      </c>
      <c r="F235" s="413">
        <v>138.72999999999999</v>
      </c>
      <c r="G235" s="414">
        <v>4.23844878541051</v>
      </c>
      <c r="H235" s="415">
        <v>4.23844878541051</v>
      </c>
    </row>
    <row r="236" spans="1:8" ht="15" hidden="1" thickBot="1">
      <c r="A236" s="409">
        <v>202208</v>
      </c>
      <c r="B236" s="196" t="s">
        <v>572</v>
      </c>
      <c r="C236" s="197" t="s">
        <v>573</v>
      </c>
      <c r="D236" s="198" t="s">
        <v>337</v>
      </c>
      <c r="E236" s="421">
        <v>117454</v>
      </c>
      <c r="F236" s="413">
        <v>138.72999999999999</v>
      </c>
      <c r="G236" s="414">
        <v>846.6373531319831</v>
      </c>
      <c r="H236" s="415">
        <v>4.2331867656599158</v>
      </c>
    </row>
    <row r="237" spans="1:8" ht="15" hidden="1" thickBot="1">
      <c r="A237" s="409">
        <v>202208</v>
      </c>
      <c r="B237" s="196" t="s">
        <v>574</v>
      </c>
      <c r="C237" s="197" t="s">
        <v>480</v>
      </c>
      <c r="D237" s="198" t="s">
        <v>337</v>
      </c>
      <c r="E237" s="421">
        <v>35183</v>
      </c>
      <c r="F237" s="413">
        <v>138.72999999999999</v>
      </c>
      <c r="G237" s="414">
        <v>253.60772723996254</v>
      </c>
      <c r="H237" s="415">
        <v>1.2680386361998126</v>
      </c>
    </row>
    <row r="238" spans="1:8" ht="15" hidden="1" thickBot="1">
      <c r="A238" s="409">
        <v>202208</v>
      </c>
      <c r="B238" s="196" t="s">
        <v>575</v>
      </c>
      <c r="C238" s="197" t="s">
        <v>480</v>
      </c>
      <c r="D238" s="198" t="s">
        <v>337</v>
      </c>
      <c r="E238" s="421">
        <v>0.01</v>
      </c>
      <c r="F238" s="413">
        <v>138.72999999999999</v>
      </c>
      <c r="G238" s="414">
        <v>7.2082462336913442E-5</v>
      </c>
      <c r="H238" s="415">
        <v>3.6041231168456721E-7</v>
      </c>
    </row>
    <row r="239" spans="1:8" ht="15" hidden="1" thickBot="1">
      <c r="A239" s="409">
        <v>202208</v>
      </c>
      <c r="B239" s="196" t="s">
        <v>576</v>
      </c>
      <c r="C239" s="197" t="s">
        <v>480</v>
      </c>
      <c r="D239" s="198" t="s">
        <v>339</v>
      </c>
      <c r="E239" s="421">
        <v>0.01</v>
      </c>
      <c r="F239" s="413">
        <v>138.72999999999999</v>
      </c>
      <c r="G239" s="414">
        <v>7.2082462336913442E-5</v>
      </c>
      <c r="H239" s="415">
        <v>7.2082462336913442E-5</v>
      </c>
    </row>
    <row r="240" spans="1:8" ht="15" hidden="1" thickBot="1">
      <c r="A240" s="409">
        <v>202208</v>
      </c>
      <c r="B240" s="196" t="s">
        <v>577</v>
      </c>
      <c r="C240" s="197" t="s">
        <v>480</v>
      </c>
      <c r="D240" s="198" t="s">
        <v>337</v>
      </c>
      <c r="E240" s="421">
        <v>151706</v>
      </c>
      <c r="F240" s="413">
        <v>138.72999999999999</v>
      </c>
      <c r="G240" s="414">
        <v>1093.534203128379</v>
      </c>
      <c r="H240" s="415">
        <v>5.4676710156418951</v>
      </c>
    </row>
    <row r="241" spans="1:8" ht="15" hidden="1" thickBot="1">
      <c r="A241" s="409">
        <v>202208</v>
      </c>
      <c r="B241" s="196" t="s">
        <v>578</v>
      </c>
      <c r="C241" s="197" t="s">
        <v>480</v>
      </c>
      <c r="D241" s="198" t="s">
        <v>339</v>
      </c>
      <c r="E241" s="421">
        <v>759</v>
      </c>
      <c r="F241" s="413">
        <v>138.72999999999999</v>
      </c>
      <c r="G241" s="414">
        <v>5.4710588913717295</v>
      </c>
      <c r="H241" s="415">
        <v>5.4710588913717295</v>
      </c>
    </row>
    <row r="242" spans="1:8" ht="15" hidden="1" thickBot="1">
      <c r="A242" s="409">
        <v>202208</v>
      </c>
      <c r="B242" s="196" t="s">
        <v>579</v>
      </c>
      <c r="C242" s="197" t="s">
        <v>480</v>
      </c>
      <c r="D242" s="198" t="s">
        <v>337</v>
      </c>
      <c r="E242" s="421">
        <v>151706</v>
      </c>
      <c r="F242" s="413">
        <v>138.72999999999999</v>
      </c>
      <c r="G242" s="414">
        <v>1093.534203128379</v>
      </c>
      <c r="H242" s="415">
        <v>5.4676710156418951</v>
      </c>
    </row>
    <row r="243" spans="1:8" ht="15" hidden="1" thickBot="1">
      <c r="A243" s="409">
        <v>202208</v>
      </c>
      <c r="B243" s="196" t="s">
        <v>580</v>
      </c>
      <c r="C243" s="197" t="s">
        <v>480</v>
      </c>
      <c r="D243" s="198" t="s">
        <v>339</v>
      </c>
      <c r="E243" s="421">
        <v>759</v>
      </c>
      <c r="F243" s="413">
        <v>138.72999999999999</v>
      </c>
      <c r="G243" s="414">
        <v>5.4710588913717295</v>
      </c>
      <c r="H243" s="415">
        <v>5.4710588913717295</v>
      </c>
    </row>
    <row r="244" spans="1:8" ht="15" hidden="1" thickBot="1">
      <c r="A244" s="409">
        <v>202208</v>
      </c>
      <c r="B244" s="196" t="s">
        <v>581</v>
      </c>
      <c r="C244" s="197" t="s">
        <v>480</v>
      </c>
      <c r="D244" s="198" t="s">
        <v>337</v>
      </c>
      <c r="E244" s="421">
        <v>121366</v>
      </c>
      <c r="F244" s="413">
        <v>138.72999999999999</v>
      </c>
      <c r="G244" s="414">
        <v>874.83601239818358</v>
      </c>
      <c r="H244" s="415">
        <v>4.3741800619909181</v>
      </c>
    </row>
    <row r="245" spans="1:8" ht="15" hidden="1" thickBot="1">
      <c r="A245" s="409">
        <v>202208</v>
      </c>
      <c r="B245" s="196" t="s">
        <v>582</v>
      </c>
      <c r="C245" s="197" t="s">
        <v>480</v>
      </c>
      <c r="D245" s="198" t="s">
        <v>339</v>
      </c>
      <c r="E245" s="421">
        <v>607</v>
      </c>
      <c r="F245" s="413">
        <v>138.72999999999999</v>
      </c>
      <c r="G245" s="414">
        <v>4.3754054638506457</v>
      </c>
      <c r="H245" s="415">
        <v>4.3754054638506457</v>
      </c>
    </row>
    <row r="246" spans="1:8" ht="15" hidden="1" thickBot="1">
      <c r="A246" s="409">
        <v>202208</v>
      </c>
      <c r="B246" s="196" t="s">
        <v>583</v>
      </c>
      <c r="C246" s="197" t="s">
        <v>480</v>
      </c>
      <c r="D246" s="198" t="s">
        <v>337</v>
      </c>
      <c r="E246" s="421">
        <v>121366</v>
      </c>
      <c r="F246" s="413">
        <v>138.72999999999999</v>
      </c>
      <c r="G246" s="414">
        <v>874.83601239818358</v>
      </c>
      <c r="H246" s="415">
        <v>4.3741800619909181</v>
      </c>
    </row>
    <row r="247" spans="1:8" ht="15" hidden="1" thickBot="1">
      <c r="A247" s="409">
        <v>202208</v>
      </c>
      <c r="B247" s="196" t="s">
        <v>2611</v>
      </c>
      <c r="C247" s="197" t="s">
        <v>480</v>
      </c>
      <c r="D247" s="198" t="s">
        <v>337</v>
      </c>
      <c r="E247" s="421">
        <v>102533</v>
      </c>
      <c r="F247" s="413">
        <v>138.72999999999999</v>
      </c>
      <c r="G247" s="414">
        <v>739.08311107907457</v>
      </c>
      <c r="H247" s="415">
        <v>3.6954155553953729</v>
      </c>
    </row>
    <row r="248" spans="1:8" ht="15" hidden="1" thickBot="1">
      <c r="A248" s="409">
        <v>202208</v>
      </c>
      <c r="B248" s="196" t="s">
        <v>2612</v>
      </c>
      <c r="C248" s="197" t="s">
        <v>480</v>
      </c>
      <c r="D248" s="198" t="s">
        <v>339</v>
      </c>
      <c r="E248" s="421">
        <v>513</v>
      </c>
      <c r="F248" s="413">
        <v>138.72999999999999</v>
      </c>
      <c r="G248" s="414">
        <v>3.6978303178836591</v>
      </c>
      <c r="H248" s="415">
        <v>3.6978303178836591</v>
      </c>
    </row>
    <row r="249" spans="1:8" ht="15" hidden="1" thickBot="1">
      <c r="A249" s="409">
        <v>202208</v>
      </c>
      <c r="B249" s="196" t="s">
        <v>584</v>
      </c>
      <c r="C249" s="197" t="s">
        <v>480</v>
      </c>
      <c r="D249" s="198" t="s">
        <v>337</v>
      </c>
      <c r="E249" s="421">
        <v>35183</v>
      </c>
      <c r="F249" s="413">
        <v>138.72999999999999</v>
      </c>
      <c r="G249" s="414">
        <v>253.60772723996254</v>
      </c>
      <c r="H249" s="415">
        <v>1.2680386361998126</v>
      </c>
    </row>
    <row r="250" spans="1:8" ht="15" hidden="1" thickBot="1">
      <c r="A250" s="409">
        <v>202208</v>
      </c>
      <c r="B250" s="196" t="s">
        <v>585</v>
      </c>
      <c r="C250" s="197" t="s">
        <v>480</v>
      </c>
      <c r="D250" s="198" t="s">
        <v>339</v>
      </c>
      <c r="E250" s="421">
        <v>176</v>
      </c>
      <c r="F250" s="413">
        <v>138.72999999999999</v>
      </c>
      <c r="G250" s="414">
        <v>1.2686513371296764</v>
      </c>
      <c r="H250" s="415">
        <v>1.2686513371296764</v>
      </c>
    </row>
    <row r="251" spans="1:8" ht="15" hidden="1" thickBot="1">
      <c r="A251" s="409">
        <v>202208</v>
      </c>
      <c r="B251" s="196" t="s">
        <v>586</v>
      </c>
      <c r="C251" s="197" t="s">
        <v>480</v>
      </c>
      <c r="D251" s="198" t="s">
        <v>337</v>
      </c>
      <c r="E251" s="421">
        <v>121366</v>
      </c>
      <c r="F251" s="413">
        <v>138.72999999999999</v>
      </c>
      <c r="G251" s="414">
        <v>874.83601239818358</v>
      </c>
      <c r="H251" s="415">
        <v>4.3741800619909181</v>
      </c>
    </row>
    <row r="252" spans="1:8" ht="15" hidden="1" thickBot="1">
      <c r="A252" s="409">
        <v>202208</v>
      </c>
      <c r="B252" s="196" t="s">
        <v>587</v>
      </c>
      <c r="C252" s="197" t="s">
        <v>480</v>
      </c>
      <c r="D252" s="198" t="s">
        <v>339</v>
      </c>
      <c r="E252" s="421">
        <v>607</v>
      </c>
      <c r="F252" s="413">
        <v>138.72999999999999</v>
      </c>
      <c r="G252" s="414">
        <v>4.3754054638506457</v>
      </c>
      <c r="H252" s="415">
        <v>4.3754054638506457</v>
      </c>
    </row>
    <row r="253" spans="1:8" ht="15" hidden="1" thickBot="1">
      <c r="A253" s="409">
        <v>202208</v>
      </c>
      <c r="B253" s="196" t="s">
        <v>588</v>
      </c>
      <c r="C253" s="197" t="s">
        <v>480</v>
      </c>
      <c r="D253" s="198" t="s">
        <v>337</v>
      </c>
      <c r="E253" s="421">
        <v>121366</v>
      </c>
      <c r="F253" s="413">
        <v>138.72999999999999</v>
      </c>
      <c r="G253" s="414">
        <v>874.83601239818358</v>
      </c>
      <c r="H253" s="415">
        <v>4.3741800619909181</v>
      </c>
    </row>
    <row r="254" spans="1:8" ht="15" hidden="1" thickBot="1">
      <c r="A254" s="409">
        <v>202208</v>
      </c>
      <c r="B254" s="196" t="s">
        <v>589</v>
      </c>
      <c r="C254" s="197" t="s">
        <v>480</v>
      </c>
      <c r="D254" s="198" t="s">
        <v>339</v>
      </c>
      <c r="E254" s="421">
        <v>607</v>
      </c>
      <c r="F254" s="413">
        <v>138.72999999999999</v>
      </c>
      <c r="G254" s="414">
        <v>4.3754054638506457</v>
      </c>
      <c r="H254" s="415">
        <v>4.3754054638506457</v>
      </c>
    </row>
    <row r="255" spans="1:8" ht="15" hidden="1" thickBot="1">
      <c r="A255" s="409">
        <v>202208</v>
      </c>
      <c r="B255" s="196" t="s">
        <v>590</v>
      </c>
      <c r="C255" s="197" t="s">
        <v>480</v>
      </c>
      <c r="D255" s="198" t="s">
        <v>337</v>
      </c>
      <c r="E255" s="421">
        <v>79502</v>
      </c>
      <c r="F255" s="413">
        <v>138.72999999999999</v>
      </c>
      <c r="G255" s="414">
        <v>573.06999207092917</v>
      </c>
      <c r="H255" s="415">
        <v>2.8653499603546457</v>
      </c>
    </row>
    <row r="256" spans="1:8" ht="15" hidden="1" thickBot="1">
      <c r="A256" s="409">
        <v>202208</v>
      </c>
      <c r="B256" s="196" t="s">
        <v>591</v>
      </c>
      <c r="C256" s="197" t="s">
        <v>480</v>
      </c>
      <c r="D256" s="198" t="s">
        <v>337</v>
      </c>
      <c r="E256" s="421">
        <v>121366</v>
      </c>
      <c r="F256" s="413">
        <v>138.72999999999999</v>
      </c>
      <c r="G256" s="414">
        <v>874.83601239818358</v>
      </c>
      <c r="H256" s="415">
        <v>4.3741800619909181</v>
      </c>
    </row>
    <row r="257" spans="1:8" ht="15" hidden="1" thickBot="1">
      <c r="A257" s="409">
        <v>202208</v>
      </c>
      <c r="B257" s="196" t="s">
        <v>592</v>
      </c>
      <c r="C257" s="197" t="s">
        <v>480</v>
      </c>
      <c r="D257" s="198" t="s">
        <v>339</v>
      </c>
      <c r="E257" s="421">
        <v>607</v>
      </c>
      <c r="F257" s="413">
        <v>138.72999999999999</v>
      </c>
      <c r="G257" s="414">
        <v>4.3754054638506457</v>
      </c>
      <c r="H257" s="415">
        <v>4.3754054638506457</v>
      </c>
    </row>
    <row r="258" spans="1:8" ht="15" hidden="1" thickBot="1">
      <c r="A258" s="409">
        <v>202208</v>
      </c>
      <c r="B258" s="196" t="s">
        <v>593</v>
      </c>
      <c r="C258" s="197" t="s">
        <v>480</v>
      </c>
      <c r="D258" s="198" t="s">
        <v>337</v>
      </c>
      <c r="E258" s="421">
        <v>87606</v>
      </c>
      <c r="F258" s="413">
        <v>138.72999999999999</v>
      </c>
      <c r="G258" s="414">
        <v>631.48561954876379</v>
      </c>
      <c r="H258" s="415">
        <v>3.1574280977438192</v>
      </c>
    </row>
    <row r="259" spans="1:8" ht="15" hidden="1" thickBot="1">
      <c r="A259" s="409">
        <v>202208</v>
      </c>
      <c r="B259" s="196" t="s">
        <v>594</v>
      </c>
      <c r="C259" s="197" t="s">
        <v>480</v>
      </c>
      <c r="D259" s="198" t="s">
        <v>337</v>
      </c>
      <c r="E259" s="421">
        <v>89201</v>
      </c>
      <c r="F259" s="413">
        <v>138.72999999999999</v>
      </c>
      <c r="G259" s="414">
        <v>642.98277229150153</v>
      </c>
      <c r="H259" s="415">
        <v>3.2149138614575077</v>
      </c>
    </row>
    <row r="260" spans="1:8" ht="15" hidden="1" thickBot="1">
      <c r="A260" s="409">
        <v>202208</v>
      </c>
      <c r="B260" s="196" t="s">
        <v>595</v>
      </c>
      <c r="C260" s="197" t="s">
        <v>480</v>
      </c>
      <c r="D260" s="198" t="s">
        <v>339</v>
      </c>
      <c r="E260" s="421">
        <v>446</v>
      </c>
      <c r="F260" s="413">
        <v>138.72999999999999</v>
      </c>
      <c r="G260" s="414">
        <v>3.2148778202263393</v>
      </c>
      <c r="H260" s="415">
        <v>3.2148778202263393</v>
      </c>
    </row>
    <row r="261" spans="1:8" ht="15" hidden="1" thickBot="1">
      <c r="A261" s="409">
        <v>202208</v>
      </c>
      <c r="B261" s="196" t="s">
        <v>596</v>
      </c>
      <c r="C261" s="197" t="s">
        <v>480</v>
      </c>
      <c r="D261" s="198" t="s">
        <v>337</v>
      </c>
      <c r="E261" s="421">
        <v>87606</v>
      </c>
      <c r="F261" s="413">
        <v>138.72999999999999</v>
      </c>
      <c r="G261" s="414">
        <v>631.48561954876379</v>
      </c>
      <c r="H261" s="415">
        <v>3.1574280977438192</v>
      </c>
    </row>
    <row r="262" spans="1:8" ht="15" hidden="1" thickBot="1">
      <c r="A262" s="409">
        <v>202208</v>
      </c>
      <c r="B262" s="196" t="s">
        <v>597</v>
      </c>
      <c r="C262" s="197" t="s">
        <v>480</v>
      </c>
      <c r="D262" s="198" t="s">
        <v>339</v>
      </c>
      <c r="E262" s="421">
        <v>438</v>
      </c>
      <c r="F262" s="413">
        <v>138.72999999999999</v>
      </c>
      <c r="G262" s="414">
        <v>3.1572118503568083</v>
      </c>
      <c r="H262" s="415">
        <v>3.1572118503568083</v>
      </c>
    </row>
    <row r="263" spans="1:8" ht="15" hidden="1" thickBot="1">
      <c r="A263" s="409">
        <v>202208</v>
      </c>
      <c r="B263" s="196" t="s">
        <v>598</v>
      </c>
      <c r="C263" s="197" t="s">
        <v>480</v>
      </c>
      <c r="D263" s="198" t="s">
        <v>337</v>
      </c>
      <c r="E263" s="421">
        <v>87606</v>
      </c>
      <c r="F263" s="413">
        <v>138.72999999999999</v>
      </c>
      <c r="G263" s="414">
        <v>631.48561954876379</v>
      </c>
      <c r="H263" s="415">
        <v>3.1574280977438192</v>
      </c>
    </row>
    <row r="264" spans="1:8" ht="15" hidden="1" thickBot="1">
      <c r="A264" s="409">
        <v>202208</v>
      </c>
      <c r="B264" s="196" t="s">
        <v>599</v>
      </c>
      <c r="C264" s="197" t="s">
        <v>480</v>
      </c>
      <c r="D264" s="198" t="s">
        <v>337</v>
      </c>
      <c r="E264" s="421">
        <v>87606</v>
      </c>
      <c r="F264" s="413">
        <v>138.72999999999999</v>
      </c>
      <c r="G264" s="414">
        <v>631.48561954876379</v>
      </c>
      <c r="H264" s="415">
        <v>3.1574280977438192</v>
      </c>
    </row>
    <row r="265" spans="1:8" ht="15" hidden="1" thickBot="1">
      <c r="A265" s="409">
        <v>202208</v>
      </c>
      <c r="B265" s="196" t="s">
        <v>600</v>
      </c>
      <c r="C265" s="197" t="s">
        <v>480</v>
      </c>
      <c r="D265" s="198" t="s">
        <v>337</v>
      </c>
      <c r="E265" s="421">
        <v>121366</v>
      </c>
      <c r="F265" s="413">
        <v>138.72999999999999</v>
      </c>
      <c r="G265" s="414">
        <v>874.83601239818358</v>
      </c>
      <c r="H265" s="415">
        <v>4.3741800619909181</v>
      </c>
    </row>
    <row r="266" spans="1:8" ht="15" hidden="1" thickBot="1">
      <c r="A266" s="409">
        <v>202208</v>
      </c>
      <c r="B266" s="196" t="s">
        <v>601</v>
      </c>
      <c r="C266" s="197" t="s">
        <v>480</v>
      </c>
      <c r="D266" s="198" t="s">
        <v>339</v>
      </c>
      <c r="E266" s="421">
        <v>607</v>
      </c>
      <c r="F266" s="413">
        <v>138.72999999999999</v>
      </c>
      <c r="G266" s="414">
        <v>4.3754054638506457</v>
      </c>
      <c r="H266" s="415">
        <v>4.3754054638506457</v>
      </c>
    </row>
    <row r="267" spans="1:8" ht="15" hidden="1" thickBot="1">
      <c r="A267" s="409">
        <v>202208</v>
      </c>
      <c r="B267" s="196" t="s">
        <v>602</v>
      </c>
      <c r="C267" s="197" t="s">
        <v>480</v>
      </c>
      <c r="D267" s="198" t="s">
        <v>337</v>
      </c>
      <c r="E267" s="421">
        <v>70854</v>
      </c>
      <c r="F267" s="413">
        <v>138.72999999999999</v>
      </c>
      <c r="G267" s="414">
        <v>510.73307864196647</v>
      </c>
      <c r="H267" s="415">
        <v>2.5536653932098323</v>
      </c>
    </row>
    <row r="268" spans="1:8" ht="15" hidden="1" thickBot="1">
      <c r="A268" s="409">
        <v>202208</v>
      </c>
      <c r="B268" s="196" t="s">
        <v>603</v>
      </c>
      <c r="C268" s="197" t="s">
        <v>480</v>
      </c>
      <c r="D268" s="198" t="s">
        <v>337</v>
      </c>
      <c r="E268" s="421">
        <v>151706</v>
      </c>
      <c r="F268" s="413">
        <v>138.72999999999999</v>
      </c>
      <c r="G268" s="414">
        <v>1093.534203128379</v>
      </c>
      <c r="H268" s="415">
        <v>5.4676710156418951</v>
      </c>
    </row>
    <row r="269" spans="1:8" ht="15" hidden="1" thickBot="1">
      <c r="A269" s="409">
        <v>202208</v>
      </c>
      <c r="B269" s="196" t="s">
        <v>604</v>
      </c>
      <c r="C269" s="197" t="s">
        <v>480</v>
      </c>
      <c r="D269" s="198" t="s">
        <v>339</v>
      </c>
      <c r="E269" s="421">
        <v>759</v>
      </c>
      <c r="F269" s="413">
        <v>138.72999999999999</v>
      </c>
      <c r="G269" s="414">
        <v>5.4710588913717295</v>
      </c>
      <c r="H269" s="415">
        <v>5.4710588913717295</v>
      </c>
    </row>
    <row r="270" spans="1:8" ht="15" hidden="1" thickBot="1">
      <c r="A270" s="409">
        <v>202208</v>
      </c>
      <c r="B270" s="196" t="s">
        <v>605</v>
      </c>
      <c r="C270" s="197" t="s">
        <v>480</v>
      </c>
      <c r="D270" s="198" t="s">
        <v>337</v>
      </c>
      <c r="E270" s="421">
        <v>75834</v>
      </c>
      <c r="F270" s="413">
        <v>138.72999999999999</v>
      </c>
      <c r="G270" s="414">
        <v>546.63014488574936</v>
      </c>
      <c r="H270" s="415">
        <v>2.733150724428747</v>
      </c>
    </row>
    <row r="271" spans="1:8" ht="15" hidden="1" thickBot="1">
      <c r="A271" s="409">
        <v>202208</v>
      </c>
      <c r="B271" s="196" t="s">
        <v>606</v>
      </c>
      <c r="C271" s="197" t="s">
        <v>480</v>
      </c>
      <c r="D271" s="198" t="s">
        <v>337</v>
      </c>
      <c r="E271" s="421">
        <v>109800</v>
      </c>
      <c r="F271" s="413">
        <v>138.72999999999999</v>
      </c>
      <c r="G271" s="414">
        <v>791.46543645930956</v>
      </c>
      <c r="H271" s="415">
        <v>3.9573271822965479</v>
      </c>
    </row>
    <row r="272" spans="1:8" ht="15" hidden="1" thickBot="1">
      <c r="A272" s="409">
        <v>202208</v>
      </c>
      <c r="B272" s="196" t="s">
        <v>607</v>
      </c>
      <c r="C272" s="197" t="s">
        <v>480</v>
      </c>
      <c r="D272" s="198" t="s">
        <v>339</v>
      </c>
      <c r="E272" s="421">
        <v>549</v>
      </c>
      <c r="F272" s="413">
        <v>138.72999999999999</v>
      </c>
      <c r="G272" s="414">
        <v>3.9573271822965475</v>
      </c>
      <c r="H272" s="415">
        <v>3.9573271822965475</v>
      </c>
    </row>
    <row r="273" spans="1:8" ht="15" hidden="1" thickBot="1">
      <c r="A273" s="409">
        <v>202208</v>
      </c>
      <c r="B273" s="196" t="s">
        <v>608</v>
      </c>
      <c r="C273" s="197" t="s">
        <v>480</v>
      </c>
      <c r="D273" s="198" t="s">
        <v>337</v>
      </c>
      <c r="E273" s="421">
        <v>49364</v>
      </c>
      <c r="F273" s="413">
        <v>138.72999999999999</v>
      </c>
      <c r="G273" s="414">
        <v>355.82786707993949</v>
      </c>
      <c r="H273" s="415">
        <v>1.7791393353996974</v>
      </c>
    </row>
    <row r="274" spans="1:8" ht="15" hidden="1" thickBot="1">
      <c r="A274" s="409">
        <v>202208</v>
      </c>
      <c r="B274" s="196" t="s">
        <v>609</v>
      </c>
      <c r="C274" s="197" t="s">
        <v>480</v>
      </c>
      <c r="D274" s="198" t="s">
        <v>337</v>
      </c>
      <c r="E274" s="421">
        <v>49364</v>
      </c>
      <c r="F274" s="413">
        <v>138.72999999999999</v>
      </c>
      <c r="G274" s="414">
        <v>355.82786707993949</v>
      </c>
      <c r="H274" s="415">
        <v>1.7791393353996974</v>
      </c>
    </row>
    <row r="275" spans="1:8" ht="15" hidden="1" thickBot="1">
      <c r="A275" s="409">
        <v>202208</v>
      </c>
      <c r="B275" s="196" t="s">
        <v>610</v>
      </c>
      <c r="C275" s="197" t="s">
        <v>480</v>
      </c>
      <c r="D275" s="198" t="s">
        <v>337</v>
      </c>
      <c r="E275" s="421">
        <v>49364</v>
      </c>
      <c r="F275" s="413">
        <v>138.72999999999999</v>
      </c>
      <c r="G275" s="414">
        <v>355.82786707993949</v>
      </c>
      <c r="H275" s="415">
        <v>1.7791393353996974</v>
      </c>
    </row>
    <row r="276" spans="1:8" ht="15" hidden="1" thickBot="1">
      <c r="A276" s="409">
        <v>202208</v>
      </c>
      <c r="B276" s="196" t="s">
        <v>611</v>
      </c>
      <c r="C276" s="197" t="s">
        <v>3</v>
      </c>
      <c r="D276" s="198" t="s">
        <v>350</v>
      </c>
      <c r="E276" s="421">
        <v>43662.87</v>
      </c>
      <c r="F276" s="413">
        <v>138.72999999999999</v>
      </c>
      <c r="G276" s="414">
        <v>314.73271822965478</v>
      </c>
      <c r="H276" s="415" t="s">
        <v>2899</v>
      </c>
    </row>
    <row r="277" spans="1:8" ht="15" hidden="1" thickBot="1">
      <c r="A277" s="409">
        <v>202208</v>
      </c>
      <c r="B277" s="196" t="s">
        <v>612</v>
      </c>
      <c r="C277" s="197" t="s">
        <v>480</v>
      </c>
      <c r="D277" s="198" t="s">
        <v>339</v>
      </c>
      <c r="E277" s="421">
        <v>247</v>
      </c>
      <c r="F277" s="413">
        <v>138.72999999999999</v>
      </c>
      <c r="G277" s="414">
        <v>1.7804368197217619</v>
      </c>
      <c r="H277" s="415">
        <v>1.7804368197217619</v>
      </c>
    </row>
    <row r="278" spans="1:8" ht="15" hidden="1" thickBot="1">
      <c r="A278" s="409">
        <v>202208</v>
      </c>
      <c r="B278" s="196" t="s">
        <v>613</v>
      </c>
      <c r="C278" s="197" t="s">
        <v>480</v>
      </c>
      <c r="D278" s="198" t="s">
        <v>337</v>
      </c>
      <c r="E278" s="421">
        <v>49364</v>
      </c>
      <c r="F278" s="413">
        <v>138.72999999999999</v>
      </c>
      <c r="G278" s="414">
        <v>355.82786707993949</v>
      </c>
      <c r="H278" s="415">
        <v>1.7791393353996974</v>
      </c>
    </row>
    <row r="279" spans="1:8" ht="15" hidden="1" thickBot="1">
      <c r="A279" s="409">
        <v>202208</v>
      </c>
      <c r="B279" s="196" t="s">
        <v>614</v>
      </c>
      <c r="C279" s="197" t="s">
        <v>480</v>
      </c>
      <c r="D279" s="198" t="s">
        <v>337</v>
      </c>
      <c r="E279" s="421">
        <v>49364</v>
      </c>
      <c r="F279" s="413">
        <v>138.72999999999999</v>
      </c>
      <c r="G279" s="414">
        <v>355.82786707993949</v>
      </c>
      <c r="H279" s="415">
        <v>1.7791393353996974</v>
      </c>
    </row>
    <row r="280" spans="1:8" ht="15" hidden="1" thickBot="1">
      <c r="A280" s="409">
        <v>202208</v>
      </c>
      <c r="B280" s="196" t="s">
        <v>615</v>
      </c>
      <c r="C280" s="197" t="s">
        <v>480</v>
      </c>
      <c r="D280" s="198" t="s">
        <v>339</v>
      </c>
      <c r="E280" s="421">
        <v>23.34</v>
      </c>
      <c r="F280" s="413">
        <v>138.72999999999999</v>
      </c>
      <c r="G280" s="414">
        <v>0.16824046709435594</v>
      </c>
      <c r="H280" s="415">
        <v>0.16824046709435594</v>
      </c>
    </row>
    <row r="281" spans="1:8" ht="15" hidden="1" thickBot="1">
      <c r="A281" s="409">
        <v>202208</v>
      </c>
      <c r="B281" s="196" t="s">
        <v>616</v>
      </c>
      <c r="C281" s="197" t="s">
        <v>480</v>
      </c>
      <c r="D281" s="198" t="s">
        <v>337</v>
      </c>
      <c r="E281" s="421">
        <v>48207</v>
      </c>
      <c r="F281" s="413">
        <v>138.72999999999999</v>
      </c>
      <c r="G281" s="414">
        <v>347.48792618755857</v>
      </c>
      <c r="H281" s="415">
        <v>1.7374396309377929</v>
      </c>
    </row>
    <row r="282" spans="1:8" ht="15" hidden="1" thickBot="1">
      <c r="A282" s="409">
        <v>202208</v>
      </c>
      <c r="B282" s="196" t="s">
        <v>617</v>
      </c>
      <c r="C282" s="197" t="s">
        <v>480</v>
      </c>
      <c r="D282" s="198" t="s">
        <v>337</v>
      </c>
      <c r="E282" s="421">
        <v>68749</v>
      </c>
      <c r="F282" s="413">
        <v>138.72999999999999</v>
      </c>
      <c r="G282" s="414">
        <v>495.55972032004615</v>
      </c>
      <c r="H282" s="415">
        <v>2.4777986016002309</v>
      </c>
    </row>
    <row r="283" spans="1:8" ht="15" hidden="1" thickBot="1">
      <c r="A283" s="409">
        <v>202208</v>
      </c>
      <c r="B283" s="196" t="s">
        <v>618</v>
      </c>
      <c r="C283" s="197" t="s">
        <v>480</v>
      </c>
      <c r="D283" s="198" t="s">
        <v>337</v>
      </c>
      <c r="E283" s="421">
        <v>86571</v>
      </c>
      <c r="F283" s="413">
        <v>138.72999999999999</v>
      </c>
      <c r="G283" s="414">
        <v>624.02508469689326</v>
      </c>
      <c r="H283" s="415">
        <v>3.1201254234844664</v>
      </c>
    </row>
    <row r="284" spans="1:8" ht="15" hidden="1" thickBot="1">
      <c r="A284" s="409">
        <v>202208</v>
      </c>
      <c r="B284" s="196" t="s">
        <v>619</v>
      </c>
      <c r="C284" s="197" t="s">
        <v>480</v>
      </c>
      <c r="D284" s="198" t="s">
        <v>337</v>
      </c>
      <c r="E284" s="421">
        <v>49364</v>
      </c>
      <c r="F284" s="413">
        <v>138.72999999999999</v>
      </c>
      <c r="G284" s="414">
        <v>355.82786707993949</v>
      </c>
      <c r="H284" s="415">
        <v>1.7791393353996974</v>
      </c>
    </row>
    <row r="285" spans="1:8" ht="15" hidden="1" thickBot="1">
      <c r="A285" s="409">
        <v>202208</v>
      </c>
      <c r="B285" s="196" t="s">
        <v>620</v>
      </c>
      <c r="C285" s="197" t="s">
        <v>480</v>
      </c>
      <c r="D285" s="198" t="s">
        <v>339</v>
      </c>
      <c r="E285" s="421">
        <v>247</v>
      </c>
      <c r="F285" s="413">
        <v>138.72999999999999</v>
      </c>
      <c r="G285" s="414">
        <v>1.7804368197217619</v>
      </c>
      <c r="H285" s="415">
        <v>1.7804368197217619</v>
      </c>
    </row>
    <row r="286" spans="1:8" ht="15" hidden="1" thickBot="1">
      <c r="A286" s="409">
        <v>202208</v>
      </c>
      <c r="B286" s="196" t="s">
        <v>621</v>
      </c>
      <c r="C286" s="197" t="s">
        <v>480</v>
      </c>
      <c r="D286" s="198" t="s">
        <v>337</v>
      </c>
      <c r="E286" s="421">
        <v>99072</v>
      </c>
      <c r="F286" s="413">
        <v>138.72999999999999</v>
      </c>
      <c r="G286" s="414">
        <v>714.13537086426879</v>
      </c>
      <c r="H286" s="415">
        <v>3.5706768543213441</v>
      </c>
    </row>
    <row r="287" spans="1:8" ht="15" hidden="1" thickBot="1">
      <c r="A287" s="409">
        <v>202208</v>
      </c>
      <c r="B287" s="196" t="s">
        <v>622</v>
      </c>
      <c r="C287" s="197" t="s">
        <v>480</v>
      </c>
      <c r="D287" s="198" t="s">
        <v>339</v>
      </c>
      <c r="E287" s="421">
        <v>495</v>
      </c>
      <c r="F287" s="413">
        <v>138.72999999999999</v>
      </c>
      <c r="G287" s="414">
        <v>3.568081885677215</v>
      </c>
      <c r="H287" s="415">
        <v>3.568081885677215</v>
      </c>
    </row>
    <row r="288" spans="1:8" ht="15" hidden="1" thickBot="1">
      <c r="A288" s="409">
        <v>202208</v>
      </c>
      <c r="B288" s="196" t="s">
        <v>623</v>
      </c>
      <c r="C288" s="197" t="s">
        <v>480</v>
      </c>
      <c r="D288" s="198" t="s">
        <v>624</v>
      </c>
      <c r="E288" s="421">
        <v>82682</v>
      </c>
      <c r="F288" s="413">
        <v>138.72999999999999</v>
      </c>
      <c r="G288" s="414">
        <v>595.99221509406766</v>
      </c>
      <c r="H288" s="415" t="s">
        <v>2899</v>
      </c>
    </row>
    <row r="289" spans="1:8" ht="15" hidden="1" thickBot="1">
      <c r="A289" s="409">
        <v>202208</v>
      </c>
      <c r="B289" s="196" t="s">
        <v>625</v>
      </c>
      <c r="C289" s="197" t="s">
        <v>480</v>
      </c>
      <c r="D289" s="198" t="s">
        <v>337</v>
      </c>
      <c r="E289" s="421">
        <v>79502</v>
      </c>
      <c r="F289" s="413">
        <v>138.72999999999999</v>
      </c>
      <c r="G289" s="414">
        <v>573.06999207092917</v>
      </c>
      <c r="H289" s="415">
        <v>2.8653499603546457</v>
      </c>
    </row>
    <row r="290" spans="1:8" ht="15" hidden="1" thickBot="1">
      <c r="A290" s="409">
        <v>202208</v>
      </c>
      <c r="B290" s="196" t="s">
        <v>626</v>
      </c>
      <c r="C290" s="197" t="s">
        <v>480</v>
      </c>
      <c r="D290" s="198" t="s">
        <v>339</v>
      </c>
      <c r="E290" s="421">
        <v>397</v>
      </c>
      <c r="F290" s="413">
        <v>138.72999999999999</v>
      </c>
      <c r="G290" s="414">
        <v>2.8616737547754632</v>
      </c>
      <c r="H290" s="415">
        <v>2.8616737547754632</v>
      </c>
    </row>
    <row r="291" spans="1:8" ht="15" hidden="1" thickBot="1">
      <c r="A291" s="409">
        <v>202208</v>
      </c>
      <c r="B291" s="196" t="s">
        <v>627</v>
      </c>
      <c r="C291" s="197" t="s">
        <v>480</v>
      </c>
      <c r="D291" s="198" t="s">
        <v>337</v>
      </c>
      <c r="E291" s="421">
        <v>79502</v>
      </c>
      <c r="F291" s="413">
        <v>138.72999999999999</v>
      </c>
      <c r="G291" s="414">
        <v>573.06999207092917</v>
      </c>
      <c r="H291" s="415">
        <v>2.8653499603546457</v>
      </c>
    </row>
    <row r="292" spans="1:8" ht="15" hidden="1" thickBot="1">
      <c r="A292" s="409">
        <v>202208</v>
      </c>
      <c r="B292" s="196" t="s">
        <v>628</v>
      </c>
      <c r="C292" s="197" t="s">
        <v>480</v>
      </c>
      <c r="D292" s="198" t="s">
        <v>339</v>
      </c>
      <c r="E292" s="421">
        <v>397</v>
      </c>
      <c r="F292" s="413">
        <v>138.72999999999999</v>
      </c>
      <c r="G292" s="414">
        <v>2.8616737547754632</v>
      </c>
      <c r="H292" s="415">
        <v>2.8616737547754632</v>
      </c>
    </row>
    <row r="293" spans="1:8" ht="15" hidden="1" thickBot="1">
      <c r="A293" s="409">
        <v>202208</v>
      </c>
      <c r="B293" s="196" t="s">
        <v>629</v>
      </c>
      <c r="C293" s="197" t="s">
        <v>480</v>
      </c>
      <c r="D293" s="198" t="s">
        <v>337</v>
      </c>
      <c r="E293" s="421">
        <v>120879</v>
      </c>
      <c r="F293" s="413">
        <v>138.72999999999999</v>
      </c>
      <c r="G293" s="414">
        <v>871.32559648237589</v>
      </c>
      <c r="H293" s="415">
        <v>4.3566279824118794</v>
      </c>
    </row>
    <row r="294" spans="1:8" ht="15" hidden="1" thickBot="1">
      <c r="A294" s="409">
        <v>202208</v>
      </c>
      <c r="B294" s="196" t="s">
        <v>630</v>
      </c>
      <c r="C294" s="197" t="s">
        <v>480</v>
      </c>
      <c r="D294" s="198" t="s">
        <v>337</v>
      </c>
      <c r="E294" s="421">
        <v>97829</v>
      </c>
      <c r="F294" s="413">
        <v>138.72999999999999</v>
      </c>
      <c r="G294" s="414">
        <v>705.17552079579048</v>
      </c>
      <c r="H294" s="415">
        <v>3.5258776039789526</v>
      </c>
    </row>
    <row r="295" spans="1:8" ht="15" hidden="1" thickBot="1">
      <c r="A295" s="409">
        <v>202208</v>
      </c>
      <c r="B295" s="196" t="s">
        <v>631</v>
      </c>
      <c r="C295" s="197" t="s">
        <v>480</v>
      </c>
      <c r="D295" s="198" t="s">
        <v>339</v>
      </c>
      <c r="E295" s="421">
        <v>489</v>
      </c>
      <c r="F295" s="413">
        <v>138.72999999999999</v>
      </c>
      <c r="G295" s="414">
        <v>3.5248324082750671</v>
      </c>
      <c r="H295" s="415">
        <v>3.5248324082750671</v>
      </c>
    </row>
    <row r="296" spans="1:8" ht="15" hidden="1" thickBot="1">
      <c r="A296" s="409">
        <v>202208</v>
      </c>
      <c r="B296" s="196" t="s">
        <v>632</v>
      </c>
      <c r="C296" s="197" t="s">
        <v>480</v>
      </c>
      <c r="D296" s="198" t="s">
        <v>337</v>
      </c>
      <c r="E296" s="421">
        <v>121366</v>
      </c>
      <c r="F296" s="413">
        <v>138.72999999999999</v>
      </c>
      <c r="G296" s="414">
        <v>874.83601239818358</v>
      </c>
      <c r="H296" s="415">
        <v>4.3741800619909181</v>
      </c>
    </row>
    <row r="297" spans="1:8" ht="15" hidden="1" thickBot="1">
      <c r="A297" s="409">
        <v>202208</v>
      </c>
      <c r="B297" s="196" t="s">
        <v>633</v>
      </c>
      <c r="C297" s="197" t="s">
        <v>480</v>
      </c>
      <c r="D297" s="198" t="s">
        <v>339</v>
      </c>
      <c r="E297" s="421">
        <v>607</v>
      </c>
      <c r="F297" s="413">
        <v>138.72999999999999</v>
      </c>
      <c r="G297" s="414">
        <v>4.3754054638506457</v>
      </c>
      <c r="H297" s="415">
        <v>4.3754054638506457</v>
      </c>
    </row>
    <row r="298" spans="1:8" ht="15" hidden="1" thickBot="1">
      <c r="A298" s="409">
        <v>202208</v>
      </c>
      <c r="B298" s="196" t="s">
        <v>634</v>
      </c>
      <c r="C298" s="197" t="s">
        <v>480</v>
      </c>
      <c r="D298" s="198" t="s">
        <v>337</v>
      </c>
      <c r="E298" s="421">
        <v>79502</v>
      </c>
      <c r="F298" s="413">
        <v>138.72999999999999</v>
      </c>
      <c r="G298" s="414">
        <v>573.06999207092917</v>
      </c>
      <c r="H298" s="415">
        <v>2.8653499603546457</v>
      </c>
    </row>
    <row r="299" spans="1:8" ht="15" hidden="1" thickBot="1">
      <c r="A299" s="409">
        <v>202208</v>
      </c>
      <c r="B299" s="196" t="s">
        <v>635</v>
      </c>
      <c r="C299" s="197" t="s">
        <v>480</v>
      </c>
      <c r="D299" s="198" t="s">
        <v>339</v>
      </c>
      <c r="E299" s="421">
        <v>397</v>
      </c>
      <c r="F299" s="413">
        <v>138.72999999999999</v>
      </c>
      <c r="G299" s="414">
        <v>2.8616737547754632</v>
      </c>
      <c r="H299" s="415">
        <v>2.8616737547754632</v>
      </c>
    </row>
    <row r="300" spans="1:8" ht="15" hidden="1" thickBot="1">
      <c r="A300" s="409">
        <v>202208</v>
      </c>
      <c r="B300" s="196" t="s">
        <v>636</v>
      </c>
      <c r="C300" s="197" t="s">
        <v>480</v>
      </c>
      <c r="D300" s="198" t="s">
        <v>337</v>
      </c>
      <c r="E300" s="421">
        <v>79502</v>
      </c>
      <c r="F300" s="413">
        <v>138.72999999999999</v>
      </c>
      <c r="G300" s="414">
        <v>573.06999207092917</v>
      </c>
      <c r="H300" s="415">
        <v>2.8653499603546457</v>
      </c>
    </row>
    <row r="301" spans="1:8" ht="15" hidden="1" thickBot="1">
      <c r="A301" s="409">
        <v>202208</v>
      </c>
      <c r="B301" s="196" t="s">
        <v>637</v>
      </c>
      <c r="C301" s="197" t="s">
        <v>480</v>
      </c>
      <c r="D301" s="198" t="s">
        <v>337</v>
      </c>
      <c r="E301" s="421">
        <v>58930</v>
      </c>
      <c r="F301" s="413">
        <v>138.72999999999999</v>
      </c>
      <c r="G301" s="414">
        <v>424.7819505514309</v>
      </c>
      <c r="H301" s="415">
        <v>2.1239097527571547</v>
      </c>
    </row>
    <row r="302" spans="1:8" ht="15" hidden="1" thickBot="1">
      <c r="A302" s="409">
        <v>202208</v>
      </c>
      <c r="B302" s="196" t="s">
        <v>638</v>
      </c>
      <c r="C302" s="197" t="s">
        <v>480</v>
      </c>
      <c r="D302" s="198" t="s">
        <v>337</v>
      </c>
      <c r="E302" s="421">
        <v>43630</v>
      </c>
      <c r="F302" s="413">
        <v>138.72999999999999</v>
      </c>
      <c r="G302" s="414">
        <v>314.49578317595331</v>
      </c>
      <c r="H302" s="415">
        <v>1.5724789158797665</v>
      </c>
    </row>
    <row r="303" spans="1:8" ht="15" hidden="1" thickBot="1">
      <c r="A303" s="409">
        <v>202208</v>
      </c>
      <c r="B303" s="196" t="s">
        <v>639</v>
      </c>
      <c r="C303" s="197" t="s">
        <v>480</v>
      </c>
      <c r="D303" s="198" t="s">
        <v>339</v>
      </c>
      <c r="E303" s="421">
        <v>218</v>
      </c>
      <c r="F303" s="413">
        <v>138.72999999999999</v>
      </c>
      <c r="G303" s="414">
        <v>1.5713976789447128</v>
      </c>
      <c r="H303" s="415">
        <v>1.5713976789447128</v>
      </c>
    </row>
    <row r="304" spans="1:8" ht="15" hidden="1" thickBot="1">
      <c r="A304" s="409">
        <v>202208</v>
      </c>
      <c r="B304" s="196" t="s">
        <v>640</v>
      </c>
      <c r="C304" s="197" t="s">
        <v>480</v>
      </c>
      <c r="D304" s="198" t="s">
        <v>337</v>
      </c>
      <c r="E304" s="421">
        <v>71317</v>
      </c>
      <c r="F304" s="413">
        <v>138.72999999999999</v>
      </c>
      <c r="G304" s="414">
        <v>514.07049664816554</v>
      </c>
      <c r="H304" s="415">
        <v>2.5703524832408275</v>
      </c>
    </row>
    <row r="305" spans="1:8" ht="15" hidden="1" thickBot="1">
      <c r="A305" s="409">
        <v>202208</v>
      </c>
      <c r="B305" s="196" t="s">
        <v>641</v>
      </c>
      <c r="C305" s="197" t="s">
        <v>480</v>
      </c>
      <c r="D305" s="198" t="s">
        <v>337</v>
      </c>
      <c r="E305" s="421">
        <v>71317</v>
      </c>
      <c r="F305" s="413">
        <v>138.72999999999999</v>
      </c>
      <c r="G305" s="414">
        <v>514.07049664816554</v>
      </c>
      <c r="H305" s="415">
        <v>2.5703524832408275</v>
      </c>
    </row>
    <row r="306" spans="1:8" ht="15" hidden="1" thickBot="1">
      <c r="A306" s="409">
        <v>202208</v>
      </c>
      <c r="B306" s="196" t="s">
        <v>642</v>
      </c>
      <c r="C306" s="197" t="s">
        <v>480</v>
      </c>
      <c r="D306" s="198" t="s">
        <v>337</v>
      </c>
      <c r="E306" s="421">
        <v>71317</v>
      </c>
      <c r="F306" s="413">
        <v>138.72999999999999</v>
      </c>
      <c r="G306" s="414">
        <v>514.07049664816554</v>
      </c>
      <c r="H306" s="415">
        <v>2.5703524832408275</v>
      </c>
    </row>
    <row r="307" spans="1:8" ht="15" hidden="1" thickBot="1">
      <c r="A307" s="409">
        <v>202208</v>
      </c>
      <c r="B307" s="196" t="s">
        <v>643</v>
      </c>
      <c r="C307" s="197" t="s">
        <v>480</v>
      </c>
      <c r="D307" s="198" t="s">
        <v>339</v>
      </c>
      <c r="E307" s="421">
        <v>357</v>
      </c>
      <c r="F307" s="413">
        <v>138.72999999999999</v>
      </c>
      <c r="G307" s="414">
        <v>2.5733439054278096</v>
      </c>
      <c r="H307" s="415">
        <v>2.5733439054278096</v>
      </c>
    </row>
    <row r="308" spans="1:8" ht="15" hidden="1" thickBot="1">
      <c r="A308" s="409">
        <v>202208</v>
      </c>
      <c r="B308" s="196" t="s">
        <v>644</v>
      </c>
      <c r="C308" s="197" t="s">
        <v>480</v>
      </c>
      <c r="D308" s="198" t="s">
        <v>337</v>
      </c>
      <c r="E308" s="421">
        <v>71317</v>
      </c>
      <c r="F308" s="413">
        <v>138.72999999999999</v>
      </c>
      <c r="G308" s="414">
        <v>514.07049664816554</v>
      </c>
      <c r="H308" s="415">
        <v>2.5703524832408275</v>
      </c>
    </row>
    <row r="309" spans="1:8" ht="15" hidden="1" thickBot="1">
      <c r="A309" s="409">
        <v>202208</v>
      </c>
      <c r="B309" s="196" t="s">
        <v>645</v>
      </c>
      <c r="C309" s="197" t="s">
        <v>480</v>
      </c>
      <c r="D309" s="198" t="s">
        <v>337</v>
      </c>
      <c r="E309" s="421">
        <v>71317</v>
      </c>
      <c r="F309" s="413">
        <v>138.72999999999999</v>
      </c>
      <c r="G309" s="414">
        <v>514.07049664816554</v>
      </c>
      <c r="H309" s="415">
        <v>2.5703524832408275</v>
      </c>
    </row>
    <row r="310" spans="1:8" ht="15" hidden="1" thickBot="1">
      <c r="A310" s="409">
        <v>202208</v>
      </c>
      <c r="B310" s="196" t="s">
        <v>646</v>
      </c>
      <c r="C310" s="197" t="s">
        <v>480</v>
      </c>
      <c r="D310" s="198" t="s">
        <v>337</v>
      </c>
      <c r="E310" s="421">
        <v>45056</v>
      </c>
      <c r="F310" s="413">
        <v>138.72999999999999</v>
      </c>
      <c r="G310" s="414">
        <v>324.77474230519715</v>
      </c>
      <c r="H310" s="415">
        <v>1.6238737115259858</v>
      </c>
    </row>
    <row r="311" spans="1:8" ht="15" hidden="1" thickBot="1">
      <c r="A311" s="409">
        <v>202208</v>
      </c>
      <c r="B311" s="196" t="s">
        <v>647</v>
      </c>
      <c r="C311" s="197" t="s">
        <v>480</v>
      </c>
      <c r="D311" s="198" t="s">
        <v>337</v>
      </c>
      <c r="E311" s="421">
        <v>65012</v>
      </c>
      <c r="F311" s="413">
        <v>138.72999999999999</v>
      </c>
      <c r="G311" s="414">
        <v>468.62250414474164</v>
      </c>
      <c r="H311" s="415">
        <v>2.3431125207237082</v>
      </c>
    </row>
    <row r="312" spans="1:8" ht="15" hidden="1" thickBot="1">
      <c r="A312" s="409">
        <v>202208</v>
      </c>
      <c r="B312" s="196" t="s">
        <v>648</v>
      </c>
      <c r="C312" s="197" t="s">
        <v>480</v>
      </c>
      <c r="D312" s="198" t="s">
        <v>339</v>
      </c>
      <c r="E312" s="421">
        <v>225</v>
      </c>
      <c r="F312" s="413">
        <v>138.72999999999999</v>
      </c>
      <c r="G312" s="414">
        <v>1.6218554025805523</v>
      </c>
      <c r="H312" s="415">
        <v>1.6218554025805523</v>
      </c>
    </row>
    <row r="313" spans="1:8" ht="15" hidden="1" thickBot="1">
      <c r="A313" s="409">
        <v>202208</v>
      </c>
      <c r="B313" s="196" t="s">
        <v>649</v>
      </c>
      <c r="C313" s="197" t="s">
        <v>480</v>
      </c>
      <c r="D313" s="198" t="s">
        <v>337</v>
      </c>
      <c r="E313" s="421">
        <v>45056</v>
      </c>
      <c r="F313" s="413">
        <v>138.72999999999999</v>
      </c>
      <c r="G313" s="414">
        <v>324.77474230519715</v>
      </c>
      <c r="H313" s="415">
        <v>1.6238737115259858</v>
      </c>
    </row>
    <row r="314" spans="1:8" ht="15" hidden="1" thickBot="1">
      <c r="A314" s="409">
        <v>202208</v>
      </c>
      <c r="B314" s="196" t="s">
        <v>650</v>
      </c>
      <c r="C314" s="197" t="s">
        <v>480</v>
      </c>
      <c r="D314" s="198" t="s">
        <v>337</v>
      </c>
      <c r="E314" s="421">
        <v>42124</v>
      </c>
      <c r="F314" s="413">
        <v>138.72999999999999</v>
      </c>
      <c r="G314" s="414">
        <v>303.64016434801414</v>
      </c>
      <c r="H314" s="415">
        <v>1.5182008217400706</v>
      </c>
    </row>
    <row r="315" spans="1:8" ht="15" hidden="1" thickBot="1">
      <c r="A315" s="409">
        <v>202208</v>
      </c>
      <c r="B315" s="196" t="s">
        <v>651</v>
      </c>
      <c r="C315" s="197" t="s">
        <v>480</v>
      </c>
      <c r="D315" s="198" t="s">
        <v>339</v>
      </c>
      <c r="E315" s="421">
        <v>211</v>
      </c>
      <c r="F315" s="413">
        <v>138.72999999999999</v>
      </c>
      <c r="G315" s="414">
        <v>1.5209399553088734</v>
      </c>
      <c r="H315" s="415">
        <v>1.5209399553088734</v>
      </c>
    </row>
    <row r="316" spans="1:8" ht="15" hidden="1" thickBot="1">
      <c r="A316" s="409">
        <v>202208</v>
      </c>
      <c r="B316" s="196" t="s">
        <v>652</v>
      </c>
      <c r="C316" s="197" t="s">
        <v>480</v>
      </c>
      <c r="D316" s="198" t="s">
        <v>337</v>
      </c>
      <c r="E316" s="421">
        <v>101070</v>
      </c>
      <c r="F316" s="413">
        <v>138.72999999999999</v>
      </c>
      <c r="G316" s="414">
        <v>728.5374468391841</v>
      </c>
      <c r="H316" s="415">
        <v>3.6426872341959204</v>
      </c>
    </row>
    <row r="317" spans="1:8" ht="15" hidden="1" thickBot="1">
      <c r="A317" s="409">
        <v>202208</v>
      </c>
      <c r="B317" s="196" t="s">
        <v>653</v>
      </c>
      <c r="C317" s="197" t="s">
        <v>480</v>
      </c>
      <c r="D317" s="198" t="s">
        <v>339</v>
      </c>
      <c r="E317" s="421">
        <v>505</v>
      </c>
      <c r="F317" s="413">
        <v>138.72999999999999</v>
      </c>
      <c r="G317" s="414">
        <v>3.6401643480141286</v>
      </c>
      <c r="H317" s="415">
        <v>3.6401643480141286</v>
      </c>
    </row>
    <row r="318" spans="1:8" ht="15" hidden="1" thickBot="1">
      <c r="A318" s="409">
        <v>202208</v>
      </c>
      <c r="B318" s="196" t="s">
        <v>654</v>
      </c>
      <c r="C318" s="197" t="s">
        <v>480</v>
      </c>
      <c r="D318" s="198" t="s">
        <v>337</v>
      </c>
      <c r="E318" s="421">
        <v>101070</v>
      </c>
      <c r="F318" s="413">
        <v>138.72999999999999</v>
      </c>
      <c r="G318" s="414">
        <v>728.5374468391841</v>
      </c>
      <c r="H318" s="415">
        <v>3.6426872341959204</v>
      </c>
    </row>
    <row r="319" spans="1:8" ht="15" hidden="1" thickBot="1">
      <c r="A319" s="409">
        <v>202208</v>
      </c>
      <c r="B319" s="196" t="s">
        <v>655</v>
      </c>
      <c r="C319" s="197" t="s">
        <v>480</v>
      </c>
      <c r="D319" s="198" t="s">
        <v>337</v>
      </c>
      <c r="E319" s="421">
        <v>45056</v>
      </c>
      <c r="F319" s="413">
        <v>138.72999999999999</v>
      </c>
      <c r="G319" s="414">
        <v>324.77474230519715</v>
      </c>
      <c r="H319" s="415">
        <v>1.6238737115259858</v>
      </c>
    </row>
    <row r="320" spans="1:8" ht="15" hidden="1" thickBot="1">
      <c r="A320" s="409">
        <v>202208</v>
      </c>
      <c r="B320" s="196" t="s">
        <v>656</v>
      </c>
      <c r="C320" s="197" t="s">
        <v>480</v>
      </c>
      <c r="D320" s="198" t="s">
        <v>339</v>
      </c>
      <c r="E320" s="421">
        <v>225</v>
      </c>
      <c r="F320" s="413">
        <v>138.72999999999999</v>
      </c>
      <c r="G320" s="414">
        <v>1.6218554025805523</v>
      </c>
      <c r="H320" s="415">
        <v>1.6218554025805523</v>
      </c>
    </row>
    <row r="321" spans="1:8" ht="15" hidden="1" thickBot="1">
      <c r="A321" s="409">
        <v>202208</v>
      </c>
      <c r="B321" s="196" t="s">
        <v>657</v>
      </c>
      <c r="C321" s="197" t="s">
        <v>480</v>
      </c>
      <c r="D321" s="198" t="s">
        <v>337</v>
      </c>
      <c r="E321" s="421">
        <v>102841</v>
      </c>
      <c r="F321" s="413">
        <v>138.72999999999999</v>
      </c>
      <c r="G321" s="414">
        <v>741.30325091905149</v>
      </c>
      <c r="H321" s="415">
        <v>3.7065162545952575</v>
      </c>
    </row>
    <row r="322" spans="1:8" ht="15" hidden="1" thickBot="1">
      <c r="A322" s="409">
        <v>202208</v>
      </c>
      <c r="B322" s="196" t="s">
        <v>658</v>
      </c>
      <c r="C322" s="197" t="s">
        <v>480</v>
      </c>
      <c r="D322" s="198" t="s">
        <v>339</v>
      </c>
      <c r="E322" s="421">
        <v>514</v>
      </c>
      <c r="F322" s="413">
        <v>138.72999999999999</v>
      </c>
      <c r="G322" s="414">
        <v>3.7050385641173507</v>
      </c>
      <c r="H322" s="415">
        <v>3.7050385641173507</v>
      </c>
    </row>
    <row r="323" spans="1:8" ht="15" hidden="1" thickBot="1">
      <c r="A323" s="409">
        <v>202208</v>
      </c>
      <c r="B323" s="196" t="s">
        <v>659</v>
      </c>
      <c r="C323" s="197" t="s">
        <v>480</v>
      </c>
      <c r="D323" s="198" t="s">
        <v>337</v>
      </c>
      <c r="E323" s="421">
        <v>89381</v>
      </c>
      <c r="F323" s="413">
        <v>138.72999999999999</v>
      </c>
      <c r="G323" s="414">
        <v>644.28025661356594</v>
      </c>
      <c r="H323" s="415">
        <v>3.2214012830678298</v>
      </c>
    </row>
    <row r="324" spans="1:8" ht="15" hidden="1" thickBot="1">
      <c r="A324" s="409">
        <v>202208</v>
      </c>
      <c r="B324" s="196" t="s">
        <v>660</v>
      </c>
      <c r="C324" s="197" t="s">
        <v>480</v>
      </c>
      <c r="D324" s="198" t="s">
        <v>381</v>
      </c>
      <c r="E324" s="421">
        <v>9264</v>
      </c>
      <c r="F324" s="413">
        <v>138.72999999999999</v>
      </c>
      <c r="G324" s="414">
        <v>66.777193108916606</v>
      </c>
      <c r="H324" s="415" t="s">
        <v>2899</v>
      </c>
    </row>
    <row r="325" spans="1:8" ht="15" hidden="1" thickBot="1">
      <c r="A325" s="409">
        <v>202208</v>
      </c>
      <c r="B325" s="196" t="s">
        <v>661</v>
      </c>
      <c r="C325" s="197" t="s">
        <v>480</v>
      </c>
      <c r="D325" s="198" t="s">
        <v>337</v>
      </c>
      <c r="E325" s="421">
        <v>102841</v>
      </c>
      <c r="F325" s="413">
        <v>138.72999999999999</v>
      </c>
      <c r="G325" s="414">
        <v>741.30325091905149</v>
      </c>
      <c r="H325" s="415">
        <v>3.7065162545952575</v>
      </c>
    </row>
    <row r="326" spans="1:8" ht="15" hidden="1" thickBot="1">
      <c r="A326" s="409">
        <v>202208</v>
      </c>
      <c r="B326" s="196" t="s">
        <v>662</v>
      </c>
      <c r="C326" s="197" t="s">
        <v>480</v>
      </c>
      <c r="D326" s="198" t="s">
        <v>339</v>
      </c>
      <c r="E326" s="421">
        <v>514</v>
      </c>
      <c r="F326" s="413">
        <v>138.72999999999999</v>
      </c>
      <c r="G326" s="414">
        <v>3.7050385641173507</v>
      </c>
      <c r="H326" s="415">
        <v>3.7050385641173507</v>
      </c>
    </row>
    <row r="327" spans="1:8" ht="15" hidden="1" thickBot="1">
      <c r="A327" s="409">
        <v>202208</v>
      </c>
      <c r="B327" s="196" t="s">
        <v>663</v>
      </c>
      <c r="C327" s="197" t="s">
        <v>480</v>
      </c>
      <c r="D327" s="198" t="s">
        <v>337</v>
      </c>
      <c r="E327" s="421">
        <v>102841</v>
      </c>
      <c r="F327" s="413">
        <v>138.72999999999999</v>
      </c>
      <c r="G327" s="414">
        <v>741.30325091905149</v>
      </c>
      <c r="H327" s="415">
        <v>3.7065162545952575</v>
      </c>
    </row>
    <row r="328" spans="1:8" ht="15" hidden="1" thickBot="1">
      <c r="A328" s="409">
        <v>202208</v>
      </c>
      <c r="B328" s="196" t="s">
        <v>664</v>
      </c>
      <c r="C328" s="197" t="s">
        <v>480</v>
      </c>
      <c r="D328" s="198" t="s">
        <v>337</v>
      </c>
      <c r="E328" s="421">
        <v>93457</v>
      </c>
      <c r="F328" s="413">
        <v>138.72999999999999</v>
      </c>
      <c r="G328" s="414">
        <v>673.66106826209193</v>
      </c>
      <c r="H328" s="415">
        <v>3.3683053413104598</v>
      </c>
    </row>
    <row r="329" spans="1:8" ht="15" hidden="1" thickBot="1">
      <c r="A329" s="409">
        <v>202208</v>
      </c>
      <c r="B329" s="196" t="s">
        <v>665</v>
      </c>
      <c r="C329" s="197" t="s">
        <v>480</v>
      </c>
      <c r="D329" s="198" t="s">
        <v>339</v>
      </c>
      <c r="E329" s="421">
        <v>467</v>
      </c>
      <c r="F329" s="413">
        <v>138.72999999999999</v>
      </c>
      <c r="G329" s="414">
        <v>3.3662509911338572</v>
      </c>
      <c r="H329" s="415">
        <v>3.3662509911338572</v>
      </c>
    </row>
    <row r="330" spans="1:8" ht="15" hidden="1" thickBot="1">
      <c r="A330" s="409">
        <v>202208</v>
      </c>
      <c r="B330" s="196" t="s">
        <v>666</v>
      </c>
      <c r="C330" s="197" t="s">
        <v>480</v>
      </c>
      <c r="D330" s="198" t="s">
        <v>337</v>
      </c>
      <c r="E330" s="421">
        <v>102841</v>
      </c>
      <c r="F330" s="413">
        <v>138.72999999999999</v>
      </c>
      <c r="G330" s="414">
        <v>741.30325091905149</v>
      </c>
      <c r="H330" s="415">
        <v>3.7065162545952575</v>
      </c>
    </row>
    <row r="331" spans="1:8" ht="15" hidden="1" thickBot="1">
      <c r="A331" s="409">
        <v>202208</v>
      </c>
      <c r="B331" s="196" t="s">
        <v>667</v>
      </c>
      <c r="C331" s="197" t="s">
        <v>480</v>
      </c>
      <c r="D331" s="198" t="s">
        <v>350</v>
      </c>
      <c r="E331" s="421">
        <v>0.01</v>
      </c>
      <c r="F331" s="413">
        <v>138.72999999999999</v>
      </c>
      <c r="G331" s="414">
        <v>7.2082462336913442E-5</v>
      </c>
      <c r="H331" s="415" t="s">
        <v>2899</v>
      </c>
    </row>
    <row r="332" spans="1:8" ht="15" hidden="1" thickBot="1">
      <c r="A332" s="409">
        <v>202208</v>
      </c>
      <c r="B332" s="196" t="s">
        <v>668</v>
      </c>
      <c r="C332" s="197" t="s">
        <v>480</v>
      </c>
      <c r="D332" s="198" t="s">
        <v>337</v>
      </c>
      <c r="E332" s="421">
        <v>78951</v>
      </c>
      <c r="F332" s="413">
        <v>138.72999999999999</v>
      </c>
      <c r="G332" s="414">
        <v>569.09824839616522</v>
      </c>
      <c r="H332" s="415">
        <v>2.845491241980826</v>
      </c>
    </row>
    <row r="333" spans="1:8" ht="15" hidden="1" thickBot="1">
      <c r="A333" s="409">
        <v>202208</v>
      </c>
      <c r="B333" s="196" t="s">
        <v>669</v>
      </c>
      <c r="C333" s="197" t="s">
        <v>480</v>
      </c>
      <c r="D333" s="198" t="s">
        <v>339</v>
      </c>
      <c r="E333" s="421">
        <v>395</v>
      </c>
      <c r="F333" s="413">
        <v>138.72999999999999</v>
      </c>
      <c r="G333" s="414">
        <v>2.8472572623080805</v>
      </c>
      <c r="H333" s="415">
        <v>2.8472572623080805</v>
      </c>
    </row>
    <row r="334" spans="1:8" ht="15" hidden="1" thickBot="1">
      <c r="A334" s="409">
        <v>202208</v>
      </c>
      <c r="B334" s="196" t="s">
        <v>670</v>
      </c>
      <c r="C334" s="197" t="s">
        <v>480</v>
      </c>
      <c r="D334" s="198" t="s">
        <v>337</v>
      </c>
      <c r="E334" s="421">
        <v>78951</v>
      </c>
      <c r="F334" s="413">
        <v>138.72999999999999</v>
      </c>
      <c r="G334" s="414">
        <v>569.09824839616522</v>
      </c>
      <c r="H334" s="415">
        <v>2.845491241980826</v>
      </c>
    </row>
    <row r="335" spans="1:8" ht="15" hidden="1" thickBot="1">
      <c r="A335" s="409">
        <v>202208</v>
      </c>
      <c r="B335" s="196" t="s">
        <v>671</v>
      </c>
      <c r="C335" s="197" t="s">
        <v>672</v>
      </c>
      <c r="D335" s="198" t="s">
        <v>374</v>
      </c>
      <c r="E335" s="421">
        <v>648</v>
      </c>
      <c r="F335" s="413">
        <v>138.72999999999999</v>
      </c>
      <c r="G335" s="414">
        <v>4.6709435594319908</v>
      </c>
      <c r="H335" s="415" t="s">
        <v>2899</v>
      </c>
    </row>
    <row r="336" spans="1:8" ht="15" hidden="1" thickBot="1">
      <c r="A336" s="409">
        <v>202208</v>
      </c>
      <c r="B336" s="196" t="s">
        <v>673</v>
      </c>
      <c r="C336" s="197" t="s">
        <v>674</v>
      </c>
      <c r="D336" s="198" t="s">
        <v>374</v>
      </c>
      <c r="E336" s="421">
        <v>22.5</v>
      </c>
      <c r="F336" s="413">
        <v>138.72999999999999</v>
      </c>
      <c r="G336" s="414">
        <v>0.16218554025805523</v>
      </c>
      <c r="H336" s="415" t="s">
        <v>2899</v>
      </c>
    </row>
    <row r="337" spans="1:8" ht="15" hidden="1" thickBot="1">
      <c r="A337" s="409">
        <v>202208</v>
      </c>
      <c r="B337" s="196" t="s">
        <v>675</v>
      </c>
      <c r="C337" s="197" t="s">
        <v>676</v>
      </c>
      <c r="D337" s="198" t="s">
        <v>337</v>
      </c>
      <c r="E337" s="421">
        <v>51777</v>
      </c>
      <c r="F337" s="413">
        <v>138.72999999999999</v>
      </c>
      <c r="G337" s="414">
        <v>373.22136524183668</v>
      </c>
      <c r="H337" s="415">
        <v>1.8661068262091833</v>
      </c>
    </row>
    <row r="338" spans="1:8" ht="15" hidden="1" thickBot="1">
      <c r="A338" s="409">
        <v>202208</v>
      </c>
      <c r="B338" s="196" t="s">
        <v>677</v>
      </c>
      <c r="C338" s="197" t="s">
        <v>2639</v>
      </c>
      <c r="D338" s="198" t="s">
        <v>339</v>
      </c>
      <c r="E338" s="421">
        <v>259</v>
      </c>
      <c r="F338" s="413">
        <v>138.72999999999999</v>
      </c>
      <c r="G338" s="414">
        <v>1.866935774526058</v>
      </c>
      <c r="H338" s="415">
        <v>1.866935774526058</v>
      </c>
    </row>
    <row r="339" spans="1:8" ht="15" hidden="1" thickBot="1">
      <c r="A339" s="409">
        <v>202208</v>
      </c>
      <c r="B339" s="196" t="s">
        <v>678</v>
      </c>
      <c r="C339" s="197" t="s">
        <v>679</v>
      </c>
      <c r="D339" s="198" t="s">
        <v>337</v>
      </c>
      <c r="E339" s="421">
        <v>36869</v>
      </c>
      <c r="F339" s="413">
        <v>138.72999999999999</v>
      </c>
      <c r="G339" s="414">
        <v>265.76083038996615</v>
      </c>
      <c r="H339" s="415">
        <v>1.3288041519498308</v>
      </c>
    </row>
    <row r="340" spans="1:8" ht="15" hidden="1" thickBot="1">
      <c r="A340" s="409">
        <v>202208</v>
      </c>
      <c r="B340" s="196" t="s">
        <v>680</v>
      </c>
      <c r="C340" s="197" t="s">
        <v>679</v>
      </c>
      <c r="D340" s="198" t="s">
        <v>339</v>
      </c>
      <c r="E340" s="421">
        <v>184</v>
      </c>
      <c r="F340" s="413">
        <v>138.72999999999999</v>
      </c>
      <c r="G340" s="414">
        <v>1.3263173069992071</v>
      </c>
      <c r="H340" s="415">
        <v>1.3263173069992071</v>
      </c>
    </row>
    <row r="341" spans="1:8" ht="15" hidden="1" thickBot="1">
      <c r="A341" s="409">
        <v>202208</v>
      </c>
      <c r="B341" s="196" t="s">
        <v>681</v>
      </c>
      <c r="C341" s="197" t="s">
        <v>388</v>
      </c>
      <c r="D341" s="198" t="s">
        <v>337</v>
      </c>
      <c r="E341" s="421">
        <v>107604</v>
      </c>
      <c r="F341" s="413">
        <v>138.72999999999999</v>
      </c>
      <c r="G341" s="414">
        <v>775.63612773012335</v>
      </c>
      <c r="H341" s="415">
        <v>3.8781806386506168</v>
      </c>
    </row>
    <row r="342" spans="1:8" ht="15" hidden="1" thickBot="1">
      <c r="A342" s="409">
        <v>202208</v>
      </c>
      <c r="B342" s="196" t="s">
        <v>682</v>
      </c>
      <c r="C342" s="197" t="s">
        <v>388</v>
      </c>
      <c r="D342" s="198" t="s">
        <v>339</v>
      </c>
      <c r="E342" s="421">
        <v>538</v>
      </c>
      <c r="F342" s="413">
        <v>138.72999999999999</v>
      </c>
      <c r="G342" s="414">
        <v>3.8780364737259427</v>
      </c>
      <c r="H342" s="415">
        <v>3.8780364737259427</v>
      </c>
    </row>
    <row r="343" spans="1:8" ht="15" hidden="1" thickBot="1">
      <c r="A343" s="409">
        <v>202208</v>
      </c>
      <c r="B343" s="196" t="s">
        <v>683</v>
      </c>
      <c r="C343" s="197" t="s">
        <v>388</v>
      </c>
      <c r="D343" s="198" t="s">
        <v>337</v>
      </c>
      <c r="E343" s="421">
        <v>107604</v>
      </c>
      <c r="F343" s="413">
        <v>138.72999999999999</v>
      </c>
      <c r="G343" s="414">
        <v>775.63612773012335</v>
      </c>
      <c r="H343" s="415">
        <v>3.8781806386506168</v>
      </c>
    </row>
    <row r="344" spans="1:8" ht="15" hidden="1" thickBot="1">
      <c r="A344" s="409">
        <v>202208</v>
      </c>
      <c r="B344" s="196" t="s">
        <v>684</v>
      </c>
      <c r="C344" s="197" t="s">
        <v>388</v>
      </c>
      <c r="D344" s="198" t="s">
        <v>339</v>
      </c>
      <c r="E344" s="421">
        <v>576</v>
      </c>
      <c r="F344" s="413">
        <v>138.72999999999999</v>
      </c>
      <c r="G344" s="414">
        <v>4.1519498306062141</v>
      </c>
      <c r="H344" s="415">
        <v>4.1519498306062141</v>
      </c>
    </row>
    <row r="345" spans="1:8" ht="15" hidden="1" thickBot="1">
      <c r="A345" s="409">
        <v>202208</v>
      </c>
      <c r="B345" s="196" t="s">
        <v>685</v>
      </c>
      <c r="C345" s="197" t="s">
        <v>388</v>
      </c>
      <c r="D345" s="198" t="s">
        <v>339</v>
      </c>
      <c r="E345" s="421">
        <v>576</v>
      </c>
      <c r="F345" s="413">
        <v>138.72999999999999</v>
      </c>
      <c r="G345" s="414">
        <v>4.1519498306062141</v>
      </c>
      <c r="H345" s="415">
        <v>4.1519498306062141</v>
      </c>
    </row>
    <row r="346" spans="1:8" ht="15" hidden="1" thickBot="1">
      <c r="A346" s="409">
        <v>202208</v>
      </c>
      <c r="B346" s="196" t="s">
        <v>686</v>
      </c>
      <c r="C346" s="197" t="s">
        <v>388</v>
      </c>
      <c r="D346" s="198" t="s">
        <v>339</v>
      </c>
      <c r="E346" s="421">
        <v>291</v>
      </c>
      <c r="F346" s="413">
        <v>138.72999999999999</v>
      </c>
      <c r="G346" s="414">
        <v>2.0975996540041808</v>
      </c>
      <c r="H346" s="415">
        <v>2.0975996540041808</v>
      </c>
    </row>
    <row r="347" spans="1:8" ht="15" hidden="1" thickBot="1">
      <c r="A347" s="409">
        <v>202208</v>
      </c>
      <c r="B347" s="196" t="s">
        <v>687</v>
      </c>
      <c r="C347" s="197" t="s">
        <v>388</v>
      </c>
      <c r="D347" s="198" t="s">
        <v>337</v>
      </c>
      <c r="E347" s="421">
        <v>91700</v>
      </c>
      <c r="F347" s="413">
        <v>138.72999999999999</v>
      </c>
      <c r="G347" s="414">
        <v>660.99617962949617</v>
      </c>
      <c r="H347" s="415">
        <v>3.3049808981474809</v>
      </c>
    </row>
    <row r="348" spans="1:8" ht="15" hidden="1" thickBot="1">
      <c r="A348" s="409">
        <v>202208</v>
      </c>
      <c r="B348" s="196" t="s">
        <v>688</v>
      </c>
      <c r="C348" s="197" t="s">
        <v>2640</v>
      </c>
      <c r="D348" s="198" t="s">
        <v>339</v>
      </c>
      <c r="E348" s="421">
        <v>458</v>
      </c>
      <c r="F348" s="413">
        <v>138.72999999999999</v>
      </c>
      <c r="G348" s="414">
        <v>3.3013767750306351</v>
      </c>
      <c r="H348" s="415">
        <v>3.3013767750306351</v>
      </c>
    </row>
    <row r="349" spans="1:8" ht="15" hidden="1" thickBot="1">
      <c r="A349" s="409">
        <v>202208</v>
      </c>
      <c r="B349" s="196" t="s">
        <v>689</v>
      </c>
      <c r="C349" s="197" t="s">
        <v>388</v>
      </c>
      <c r="D349" s="198" t="s">
        <v>337</v>
      </c>
      <c r="E349" s="421">
        <v>82441</v>
      </c>
      <c r="F349" s="413">
        <v>138.72999999999999</v>
      </c>
      <c r="G349" s="414">
        <v>594.255027751748</v>
      </c>
      <c r="H349" s="415">
        <v>2.9712751387587399</v>
      </c>
    </row>
    <row r="350" spans="1:8" ht="15" hidden="1" thickBot="1">
      <c r="A350" s="409">
        <v>202208</v>
      </c>
      <c r="B350" s="196" t="s">
        <v>690</v>
      </c>
      <c r="C350" s="197" t="s">
        <v>2641</v>
      </c>
      <c r="D350" s="198" t="s">
        <v>339</v>
      </c>
      <c r="E350" s="421">
        <v>412</v>
      </c>
      <c r="F350" s="413">
        <v>138.72999999999999</v>
      </c>
      <c r="G350" s="414">
        <v>2.9697974482808336</v>
      </c>
      <c r="H350" s="415">
        <v>2.9697974482808336</v>
      </c>
    </row>
    <row r="351" spans="1:8" ht="15" hidden="1" thickBot="1">
      <c r="A351" s="409">
        <v>202208</v>
      </c>
      <c r="B351" s="196" t="s">
        <v>691</v>
      </c>
      <c r="C351" s="197" t="s">
        <v>388</v>
      </c>
      <c r="D351" s="198" t="s">
        <v>337</v>
      </c>
      <c r="E351" s="421">
        <v>98812</v>
      </c>
      <c r="F351" s="413">
        <v>138.72999999999999</v>
      </c>
      <c r="G351" s="414">
        <v>712.26122684350901</v>
      </c>
      <c r="H351" s="415">
        <v>3.5613061342175452</v>
      </c>
    </row>
    <row r="352" spans="1:8" ht="15" hidden="1" thickBot="1">
      <c r="A352" s="409">
        <v>202208</v>
      </c>
      <c r="B352" s="196" t="s">
        <v>692</v>
      </c>
      <c r="C352" s="197" t="s">
        <v>388</v>
      </c>
      <c r="D352" s="198" t="s">
        <v>339</v>
      </c>
      <c r="E352" s="421">
        <v>374</v>
      </c>
      <c r="F352" s="413">
        <v>138.72999999999999</v>
      </c>
      <c r="G352" s="414">
        <v>2.6958840914005626</v>
      </c>
      <c r="H352" s="415">
        <v>2.6958840914005626</v>
      </c>
    </row>
    <row r="353" spans="1:8" ht="15" hidden="1" thickBot="1">
      <c r="A353" s="409">
        <v>202208</v>
      </c>
      <c r="B353" s="196" t="s">
        <v>693</v>
      </c>
      <c r="C353" s="197" t="s">
        <v>388</v>
      </c>
      <c r="D353" s="198" t="s">
        <v>337</v>
      </c>
      <c r="E353" s="421">
        <v>18613</v>
      </c>
      <c r="F353" s="413">
        <v>138.72999999999999</v>
      </c>
      <c r="G353" s="414">
        <v>134.16708714769698</v>
      </c>
      <c r="H353" s="415">
        <v>0.67083543573848492</v>
      </c>
    </row>
    <row r="354" spans="1:8" ht="15" hidden="1" thickBot="1">
      <c r="A354" s="409">
        <v>202208</v>
      </c>
      <c r="B354" s="196" t="s">
        <v>694</v>
      </c>
      <c r="C354" s="197" t="s">
        <v>388</v>
      </c>
      <c r="D354" s="198" t="s">
        <v>339</v>
      </c>
      <c r="E354" s="421">
        <v>93.02</v>
      </c>
      <c r="F354" s="413">
        <v>138.72999999999999</v>
      </c>
      <c r="G354" s="414">
        <v>0.67051106465796873</v>
      </c>
      <c r="H354" s="415">
        <v>0.67051106465796873</v>
      </c>
    </row>
    <row r="355" spans="1:8" ht="15" hidden="1" thickBot="1">
      <c r="A355" s="409">
        <v>202208</v>
      </c>
      <c r="B355" s="196" t="s">
        <v>695</v>
      </c>
      <c r="C355" s="197" t="s">
        <v>388</v>
      </c>
      <c r="D355" s="198" t="s">
        <v>337</v>
      </c>
      <c r="E355" s="421">
        <v>65765</v>
      </c>
      <c r="F355" s="413">
        <v>138.72999999999999</v>
      </c>
      <c r="G355" s="414">
        <v>474.0503135587112</v>
      </c>
      <c r="H355" s="415">
        <v>2.3702515677935558</v>
      </c>
    </row>
    <row r="356" spans="1:8" ht="15" hidden="1" thickBot="1">
      <c r="A356" s="409">
        <v>202208</v>
      </c>
      <c r="B356" s="196" t="s">
        <v>696</v>
      </c>
      <c r="C356" s="197" t="s">
        <v>388</v>
      </c>
      <c r="D356" s="198" t="s">
        <v>339</v>
      </c>
      <c r="E356" s="421">
        <v>374</v>
      </c>
      <c r="F356" s="413">
        <v>138.72999999999999</v>
      </c>
      <c r="G356" s="414">
        <v>2.6958840914005626</v>
      </c>
      <c r="H356" s="415">
        <v>2.6958840914005626</v>
      </c>
    </row>
    <row r="357" spans="1:8" ht="15" hidden="1" thickBot="1">
      <c r="A357" s="409">
        <v>202208</v>
      </c>
      <c r="B357" s="196" t="s">
        <v>697</v>
      </c>
      <c r="C357" s="197" t="s">
        <v>388</v>
      </c>
      <c r="D357" s="198" t="s">
        <v>337</v>
      </c>
      <c r="E357" s="421">
        <v>67589</v>
      </c>
      <c r="F357" s="413">
        <v>138.72999999999999</v>
      </c>
      <c r="G357" s="414">
        <v>487.19815468896422</v>
      </c>
      <c r="H357" s="415">
        <v>2.435990773444821</v>
      </c>
    </row>
    <row r="358" spans="1:8" ht="15" hidden="1" thickBot="1">
      <c r="A358" s="409">
        <v>202208</v>
      </c>
      <c r="B358" s="196" t="s">
        <v>698</v>
      </c>
      <c r="C358" s="197" t="s">
        <v>388</v>
      </c>
      <c r="D358" s="198" t="s">
        <v>337</v>
      </c>
      <c r="E358" s="421">
        <v>110126</v>
      </c>
      <c r="F358" s="413">
        <v>138.72999999999999</v>
      </c>
      <c r="G358" s="414">
        <v>793.81532473149286</v>
      </c>
      <c r="H358" s="415">
        <v>3.9690766236574642</v>
      </c>
    </row>
    <row r="359" spans="1:8" ht="15" hidden="1" thickBot="1">
      <c r="A359" s="409">
        <v>202208</v>
      </c>
      <c r="B359" s="196" t="s">
        <v>699</v>
      </c>
      <c r="C359" s="197" t="s">
        <v>388</v>
      </c>
      <c r="D359" s="198" t="s">
        <v>339</v>
      </c>
      <c r="E359" s="421">
        <v>551</v>
      </c>
      <c r="F359" s="413">
        <v>138.72999999999999</v>
      </c>
      <c r="G359" s="414">
        <v>3.9717436747639301</v>
      </c>
      <c r="H359" s="415">
        <v>3.9717436747639301</v>
      </c>
    </row>
    <row r="360" spans="1:8" ht="15" hidden="1" thickBot="1">
      <c r="A360" s="409">
        <v>202208</v>
      </c>
      <c r="B360" s="196" t="s">
        <v>700</v>
      </c>
      <c r="C360" s="197" t="s">
        <v>388</v>
      </c>
      <c r="D360" s="198" t="s">
        <v>337</v>
      </c>
      <c r="E360" s="421">
        <v>67984</v>
      </c>
      <c r="F360" s="413">
        <v>138.72999999999999</v>
      </c>
      <c r="G360" s="414">
        <v>490.04541195127229</v>
      </c>
      <c r="H360" s="415">
        <v>2.4502270597563616</v>
      </c>
    </row>
    <row r="361" spans="1:8" ht="15" hidden="1" thickBot="1">
      <c r="A361" s="409">
        <v>202208</v>
      </c>
      <c r="B361" s="196" t="s">
        <v>701</v>
      </c>
      <c r="C361" s="197" t="s">
        <v>388</v>
      </c>
      <c r="D361" s="198" t="s">
        <v>337</v>
      </c>
      <c r="E361" s="421">
        <v>103217</v>
      </c>
      <c r="F361" s="413">
        <v>138.72999999999999</v>
      </c>
      <c r="G361" s="414">
        <v>744.01355150291943</v>
      </c>
      <c r="H361" s="415">
        <v>3.7200677575145971</v>
      </c>
    </row>
    <row r="362" spans="1:8" ht="15" hidden="1" thickBot="1">
      <c r="A362" s="409">
        <v>202208</v>
      </c>
      <c r="B362" s="196" t="s">
        <v>702</v>
      </c>
      <c r="C362" s="197" t="s">
        <v>388</v>
      </c>
      <c r="D362" s="198" t="s">
        <v>339</v>
      </c>
      <c r="E362" s="421">
        <v>516</v>
      </c>
      <c r="F362" s="413">
        <v>138.72999999999999</v>
      </c>
      <c r="G362" s="414">
        <v>3.7194550565847333</v>
      </c>
      <c r="H362" s="415">
        <v>3.7194550565847333</v>
      </c>
    </row>
    <row r="363" spans="1:8" ht="15" hidden="1" thickBot="1">
      <c r="A363" s="409">
        <v>202208</v>
      </c>
      <c r="B363" s="196" t="s">
        <v>703</v>
      </c>
      <c r="C363" s="197" t="s">
        <v>388</v>
      </c>
      <c r="D363" s="198" t="s">
        <v>337</v>
      </c>
      <c r="E363" s="421">
        <v>93617</v>
      </c>
      <c r="F363" s="413">
        <v>138.72999999999999</v>
      </c>
      <c r="G363" s="414">
        <v>674.81438765948246</v>
      </c>
      <c r="H363" s="415">
        <v>3.3740719382974125</v>
      </c>
    </row>
    <row r="364" spans="1:8" ht="15" hidden="1" thickBot="1">
      <c r="A364" s="409">
        <v>202208</v>
      </c>
      <c r="B364" s="196" t="s">
        <v>704</v>
      </c>
      <c r="C364" s="197" t="s">
        <v>388</v>
      </c>
      <c r="D364" s="198" t="s">
        <v>337</v>
      </c>
      <c r="E364" s="421">
        <v>74183</v>
      </c>
      <c r="F364" s="413">
        <v>138.72999999999999</v>
      </c>
      <c r="G364" s="414">
        <v>534.72933035392498</v>
      </c>
      <c r="H364" s="415">
        <v>2.6736466517696247</v>
      </c>
    </row>
    <row r="365" spans="1:8" ht="15" hidden="1" thickBot="1">
      <c r="A365" s="409">
        <v>202208</v>
      </c>
      <c r="B365" s="196" t="s">
        <v>705</v>
      </c>
      <c r="C365" s="197" t="s">
        <v>388</v>
      </c>
      <c r="D365" s="198" t="s">
        <v>339</v>
      </c>
      <c r="E365" s="421">
        <v>371</v>
      </c>
      <c r="F365" s="413">
        <v>138.72999999999999</v>
      </c>
      <c r="G365" s="414">
        <v>2.6742593526994884</v>
      </c>
      <c r="H365" s="415">
        <v>2.6742593526994884</v>
      </c>
    </row>
    <row r="366" spans="1:8" ht="15" hidden="1" thickBot="1">
      <c r="A366" s="409">
        <v>202208</v>
      </c>
      <c r="B366" s="196" t="s">
        <v>706</v>
      </c>
      <c r="C366" s="197" t="s">
        <v>388</v>
      </c>
      <c r="D366" s="198" t="s">
        <v>337</v>
      </c>
      <c r="E366" s="421">
        <v>395034</v>
      </c>
      <c r="F366" s="413">
        <v>138.72999999999999</v>
      </c>
      <c r="G366" s="414">
        <v>2847.5023426800262</v>
      </c>
      <c r="H366" s="415">
        <v>14.237511713400131</v>
      </c>
    </row>
    <row r="367" spans="1:8" ht="15" hidden="1" thickBot="1">
      <c r="A367" s="409">
        <v>202208</v>
      </c>
      <c r="B367" s="196" t="s">
        <v>707</v>
      </c>
      <c r="C367" s="197" t="s">
        <v>388</v>
      </c>
      <c r="D367" s="198" t="s">
        <v>337</v>
      </c>
      <c r="E367" s="421">
        <v>93752</v>
      </c>
      <c r="F367" s="413">
        <v>138.72999999999999</v>
      </c>
      <c r="G367" s="414">
        <v>675.78750090103085</v>
      </c>
      <c r="H367" s="415">
        <v>3.3789375045051542</v>
      </c>
    </row>
    <row r="368" spans="1:8" ht="15" hidden="1" thickBot="1">
      <c r="A368" s="409">
        <v>202208</v>
      </c>
      <c r="B368" s="196" t="s">
        <v>708</v>
      </c>
      <c r="C368" s="197" t="s">
        <v>388</v>
      </c>
      <c r="D368" s="198" t="s">
        <v>339</v>
      </c>
      <c r="E368" s="421">
        <v>469</v>
      </c>
      <c r="F368" s="413">
        <v>138.72999999999999</v>
      </c>
      <c r="G368" s="414">
        <v>3.3806674836012403</v>
      </c>
      <c r="H368" s="415">
        <v>3.3806674836012403</v>
      </c>
    </row>
    <row r="369" spans="1:8" ht="15" hidden="1" thickBot="1">
      <c r="A369" s="409">
        <v>202208</v>
      </c>
      <c r="B369" s="196" t="s">
        <v>709</v>
      </c>
      <c r="C369" s="197" t="s">
        <v>388</v>
      </c>
      <c r="D369" s="198" t="s">
        <v>337</v>
      </c>
      <c r="E369" s="421">
        <v>82441</v>
      </c>
      <c r="F369" s="413">
        <v>138.72999999999999</v>
      </c>
      <c r="G369" s="414">
        <v>594.255027751748</v>
      </c>
      <c r="H369" s="415">
        <v>2.9712751387587399</v>
      </c>
    </row>
    <row r="370" spans="1:8" ht="15" hidden="1" thickBot="1">
      <c r="A370" s="409">
        <v>202208</v>
      </c>
      <c r="B370" s="196" t="s">
        <v>710</v>
      </c>
      <c r="C370" s="197" t="s">
        <v>2642</v>
      </c>
      <c r="D370" s="198" t="s">
        <v>339</v>
      </c>
      <c r="E370" s="421">
        <v>412</v>
      </c>
      <c r="F370" s="413">
        <v>138.72999999999999</v>
      </c>
      <c r="G370" s="414">
        <v>2.9697974482808336</v>
      </c>
      <c r="H370" s="415">
        <v>2.9697974482808336</v>
      </c>
    </row>
    <row r="371" spans="1:8" ht="15" hidden="1" thickBot="1">
      <c r="A371" s="409">
        <v>202208</v>
      </c>
      <c r="B371" s="196" t="s">
        <v>711</v>
      </c>
      <c r="C371" s="197" t="s">
        <v>388</v>
      </c>
      <c r="D371" s="198" t="s">
        <v>337</v>
      </c>
      <c r="E371" s="421">
        <v>115497</v>
      </c>
      <c r="F371" s="413">
        <v>138.72999999999999</v>
      </c>
      <c r="G371" s="414">
        <v>832.53081525264906</v>
      </c>
      <c r="H371" s="415">
        <v>4.1626540762632454</v>
      </c>
    </row>
    <row r="372" spans="1:8" ht="15" hidden="1" thickBot="1">
      <c r="A372" s="409">
        <v>202208</v>
      </c>
      <c r="B372" s="196" t="s">
        <v>712</v>
      </c>
      <c r="C372" s="197" t="s">
        <v>388</v>
      </c>
      <c r="D372" s="198" t="s">
        <v>339</v>
      </c>
      <c r="E372" s="421">
        <v>577</v>
      </c>
      <c r="F372" s="413">
        <v>138.72999999999999</v>
      </c>
      <c r="G372" s="414">
        <v>4.1591580768399048</v>
      </c>
      <c r="H372" s="415">
        <v>4.1591580768399048</v>
      </c>
    </row>
    <row r="373" spans="1:8" ht="15" hidden="1" thickBot="1">
      <c r="A373" s="409">
        <v>202208</v>
      </c>
      <c r="B373" s="196" t="s">
        <v>713</v>
      </c>
      <c r="C373" s="197" t="s">
        <v>388</v>
      </c>
      <c r="D373" s="198" t="s">
        <v>374</v>
      </c>
      <c r="E373" s="421">
        <v>0.01</v>
      </c>
      <c r="F373" s="413">
        <v>138.72999999999999</v>
      </c>
      <c r="G373" s="414">
        <v>7.2082462336913442E-5</v>
      </c>
      <c r="H373" s="415" t="s">
        <v>2899</v>
      </c>
    </row>
    <row r="374" spans="1:8" ht="15" hidden="1" thickBot="1">
      <c r="A374" s="409">
        <v>202208</v>
      </c>
      <c r="B374" s="196" t="s">
        <v>714</v>
      </c>
      <c r="C374" s="197" t="s">
        <v>388</v>
      </c>
      <c r="D374" s="198" t="s">
        <v>374</v>
      </c>
      <c r="E374" s="421">
        <v>0.01</v>
      </c>
      <c r="F374" s="413">
        <v>138.72999999999999</v>
      </c>
      <c r="G374" s="414">
        <v>7.2082462336913442E-5</v>
      </c>
      <c r="H374" s="415" t="s">
        <v>2899</v>
      </c>
    </row>
    <row r="375" spans="1:8" ht="15" hidden="1" thickBot="1">
      <c r="A375" s="409">
        <v>202208</v>
      </c>
      <c r="B375" s="196" t="s">
        <v>715</v>
      </c>
      <c r="C375" s="197" t="s">
        <v>388</v>
      </c>
      <c r="D375" s="198" t="s">
        <v>374</v>
      </c>
      <c r="E375" s="421">
        <v>0.01</v>
      </c>
      <c r="F375" s="413">
        <v>138.72999999999999</v>
      </c>
      <c r="G375" s="414">
        <v>7.2082462336913442E-5</v>
      </c>
      <c r="H375" s="415" t="s">
        <v>2899</v>
      </c>
    </row>
    <row r="376" spans="1:8" ht="15" hidden="1" thickBot="1">
      <c r="A376" s="409">
        <v>202208</v>
      </c>
      <c r="B376" s="196" t="s">
        <v>716</v>
      </c>
      <c r="C376" s="197" t="s">
        <v>388</v>
      </c>
      <c r="D376" s="198" t="s">
        <v>374</v>
      </c>
      <c r="E376" s="421">
        <v>0.01</v>
      </c>
      <c r="F376" s="413">
        <v>138.72999999999999</v>
      </c>
      <c r="G376" s="414">
        <v>7.2082462336913442E-5</v>
      </c>
      <c r="H376" s="415" t="s">
        <v>2899</v>
      </c>
    </row>
    <row r="377" spans="1:8" ht="15" hidden="1" thickBot="1">
      <c r="A377" s="409">
        <v>202208</v>
      </c>
      <c r="B377" s="196" t="s">
        <v>717</v>
      </c>
      <c r="C377" s="197" t="s">
        <v>388</v>
      </c>
      <c r="D377" s="198" t="s">
        <v>337</v>
      </c>
      <c r="E377" s="421">
        <v>79920</v>
      </c>
      <c r="F377" s="413">
        <v>138.72999999999999</v>
      </c>
      <c r="G377" s="414">
        <v>576.08303899661212</v>
      </c>
      <c r="H377" s="415">
        <v>2.8804151949830605</v>
      </c>
    </row>
    <row r="378" spans="1:8" ht="15" hidden="1" thickBot="1">
      <c r="A378" s="409">
        <v>202208</v>
      </c>
      <c r="B378" s="196" t="s">
        <v>718</v>
      </c>
      <c r="C378" s="197" t="s">
        <v>388</v>
      </c>
      <c r="D378" s="198" t="s">
        <v>339</v>
      </c>
      <c r="E378" s="421">
        <v>400</v>
      </c>
      <c r="F378" s="413">
        <v>138.72999999999999</v>
      </c>
      <c r="G378" s="414">
        <v>2.8832984934765373</v>
      </c>
      <c r="H378" s="415">
        <v>2.8832984934765373</v>
      </c>
    </row>
    <row r="379" spans="1:8" ht="15" hidden="1" thickBot="1">
      <c r="A379" s="409">
        <v>202208</v>
      </c>
      <c r="B379" s="196" t="s">
        <v>719</v>
      </c>
      <c r="C379" s="197" t="s">
        <v>388</v>
      </c>
      <c r="D379" s="198" t="s">
        <v>337</v>
      </c>
      <c r="E379" s="421">
        <v>253785</v>
      </c>
      <c r="F379" s="413">
        <v>138.72999999999999</v>
      </c>
      <c r="G379" s="414">
        <v>1829.3447704173575</v>
      </c>
      <c r="H379" s="415">
        <v>9.1467238520867866</v>
      </c>
    </row>
    <row r="380" spans="1:8" ht="15" hidden="1" thickBot="1">
      <c r="A380" s="409">
        <v>202208</v>
      </c>
      <c r="B380" s="196" t="s">
        <v>720</v>
      </c>
      <c r="C380" s="197" t="s">
        <v>388</v>
      </c>
      <c r="D380" s="198" t="s">
        <v>339</v>
      </c>
      <c r="E380" s="421">
        <v>1269</v>
      </c>
      <c r="F380" s="413">
        <v>138.72999999999999</v>
      </c>
      <c r="G380" s="414">
        <v>9.1472644705543154</v>
      </c>
      <c r="H380" s="415">
        <v>9.1472644705543154</v>
      </c>
    </row>
    <row r="381" spans="1:8" ht="15" hidden="1" thickBot="1">
      <c r="A381" s="409">
        <v>202208</v>
      </c>
      <c r="B381" s="196" t="s">
        <v>721</v>
      </c>
      <c r="C381" s="197" t="s">
        <v>388</v>
      </c>
      <c r="D381" s="198" t="s">
        <v>337</v>
      </c>
      <c r="E381" s="421">
        <v>97663</v>
      </c>
      <c r="F381" s="413">
        <v>138.72999999999999</v>
      </c>
      <c r="G381" s="414">
        <v>703.9789519209977</v>
      </c>
      <c r="H381" s="415">
        <v>3.5198947596049885</v>
      </c>
    </row>
    <row r="382" spans="1:8" ht="15" hidden="1" thickBot="1">
      <c r="A382" s="409">
        <v>202208</v>
      </c>
      <c r="B382" s="196" t="s">
        <v>722</v>
      </c>
      <c r="C382" s="197" t="s">
        <v>388</v>
      </c>
      <c r="D382" s="198" t="s">
        <v>339</v>
      </c>
      <c r="E382" s="421">
        <v>488</v>
      </c>
      <c r="F382" s="413">
        <v>138.72999999999999</v>
      </c>
      <c r="G382" s="414">
        <v>3.5176241620413755</v>
      </c>
      <c r="H382" s="415">
        <v>3.5176241620413755</v>
      </c>
    </row>
    <row r="383" spans="1:8" ht="15" hidden="1" thickBot="1">
      <c r="A383" s="409">
        <v>202208</v>
      </c>
      <c r="B383" s="196" t="s">
        <v>723</v>
      </c>
      <c r="C383" s="197" t="s">
        <v>388</v>
      </c>
      <c r="D383" s="198" t="s">
        <v>337</v>
      </c>
      <c r="E383" s="421">
        <v>67102</v>
      </c>
      <c r="F383" s="413">
        <v>138.72999999999999</v>
      </c>
      <c r="G383" s="414">
        <v>483.68773877315652</v>
      </c>
      <c r="H383" s="415">
        <v>2.4184386938657827</v>
      </c>
    </row>
    <row r="384" spans="1:8" ht="15" hidden="1" thickBot="1">
      <c r="A384" s="409">
        <v>202208</v>
      </c>
      <c r="B384" s="196" t="s">
        <v>724</v>
      </c>
      <c r="C384" s="197" t="s">
        <v>388</v>
      </c>
      <c r="D384" s="198" t="s">
        <v>337</v>
      </c>
      <c r="E384" s="421">
        <v>105368</v>
      </c>
      <c r="F384" s="413">
        <v>138.72999999999999</v>
      </c>
      <c r="G384" s="414">
        <v>759.51848915158951</v>
      </c>
      <c r="H384" s="415">
        <v>3.7975924457579477</v>
      </c>
    </row>
    <row r="385" spans="1:8" ht="15" hidden="1" thickBot="1">
      <c r="A385" s="409">
        <v>202208</v>
      </c>
      <c r="B385" s="196" t="s">
        <v>725</v>
      </c>
      <c r="C385" s="197" t="s">
        <v>2643</v>
      </c>
      <c r="D385" s="198" t="s">
        <v>339</v>
      </c>
      <c r="E385" s="421">
        <v>527</v>
      </c>
      <c r="F385" s="413">
        <v>138.72999999999999</v>
      </c>
      <c r="G385" s="414">
        <v>3.798745765155338</v>
      </c>
      <c r="H385" s="415">
        <v>3.798745765155338</v>
      </c>
    </row>
    <row r="386" spans="1:8" ht="15" hidden="1" thickBot="1">
      <c r="A386" s="409">
        <v>202208</v>
      </c>
      <c r="B386" s="196" t="s">
        <v>726</v>
      </c>
      <c r="C386" s="197" t="s">
        <v>388</v>
      </c>
      <c r="D386" s="198" t="s">
        <v>337</v>
      </c>
      <c r="E386" s="421">
        <v>97663</v>
      </c>
      <c r="F386" s="413">
        <v>138.72999999999999</v>
      </c>
      <c r="G386" s="414">
        <v>703.9789519209977</v>
      </c>
      <c r="H386" s="415">
        <v>3.5198947596049885</v>
      </c>
    </row>
    <row r="387" spans="1:8" ht="15" hidden="1" thickBot="1">
      <c r="A387" s="409">
        <v>202208</v>
      </c>
      <c r="B387" s="196" t="s">
        <v>727</v>
      </c>
      <c r="C387" s="197" t="s">
        <v>2644</v>
      </c>
      <c r="D387" s="198" t="s">
        <v>339</v>
      </c>
      <c r="E387" s="421">
        <v>488</v>
      </c>
      <c r="F387" s="413">
        <v>138.72999999999999</v>
      </c>
      <c r="G387" s="414">
        <v>3.5176241620413755</v>
      </c>
      <c r="H387" s="415">
        <v>3.5176241620413755</v>
      </c>
    </row>
    <row r="388" spans="1:8" ht="15" hidden="1" thickBot="1">
      <c r="A388" s="409">
        <v>202208</v>
      </c>
      <c r="B388" s="196" t="s">
        <v>728</v>
      </c>
      <c r="C388" s="197" t="s">
        <v>388</v>
      </c>
      <c r="D388" s="198" t="s">
        <v>337</v>
      </c>
      <c r="E388" s="421">
        <v>97663</v>
      </c>
      <c r="F388" s="413">
        <v>138.72999999999999</v>
      </c>
      <c r="G388" s="414">
        <v>703.9789519209977</v>
      </c>
      <c r="H388" s="415">
        <v>3.5198947596049885</v>
      </c>
    </row>
    <row r="389" spans="1:8" ht="15" hidden="1" thickBot="1">
      <c r="A389" s="409">
        <v>202208</v>
      </c>
      <c r="B389" s="196" t="s">
        <v>729</v>
      </c>
      <c r="C389" s="197" t="s">
        <v>388</v>
      </c>
      <c r="D389" s="198" t="s">
        <v>337</v>
      </c>
      <c r="E389" s="421">
        <v>96715</v>
      </c>
      <c r="F389" s="413">
        <v>138.72999999999999</v>
      </c>
      <c r="G389" s="414">
        <v>697.14553449145831</v>
      </c>
      <c r="H389" s="415">
        <v>3.4857276724572914</v>
      </c>
    </row>
    <row r="390" spans="1:8" ht="15" hidden="1" thickBot="1">
      <c r="A390" s="409">
        <v>202208</v>
      </c>
      <c r="B390" s="196" t="s">
        <v>730</v>
      </c>
      <c r="C390" s="197" t="s">
        <v>388</v>
      </c>
      <c r="D390" s="198" t="s">
        <v>337</v>
      </c>
      <c r="E390" s="421">
        <v>67986</v>
      </c>
      <c r="F390" s="413">
        <v>138.72999999999999</v>
      </c>
      <c r="G390" s="414">
        <v>490.05982844373966</v>
      </c>
      <c r="H390" s="415">
        <v>2.4502991422186984</v>
      </c>
    </row>
    <row r="391" spans="1:8" ht="15" hidden="1" thickBot="1">
      <c r="A391" s="409">
        <v>202208</v>
      </c>
      <c r="B391" s="196" t="s">
        <v>731</v>
      </c>
      <c r="C391" s="197" t="s">
        <v>388</v>
      </c>
      <c r="D391" s="198" t="s">
        <v>339</v>
      </c>
      <c r="E391" s="421">
        <v>340</v>
      </c>
      <c r="F391" s="413">
        <v>138.72999999999999</v>
      </c>
      <c r="G391" s="414">
        <v>2.4508037194550569</v>
      </c>
      <c r="H391" s="415">
        <v>2.4508037194550569</v>
      </c>
    </row>
    <row r="392" spans="1:8" ht="15" hidden="1" thickBot="1">
      <c r="A392" s="409">
        <v>202208</v>
      </c>
      <c r="B392" s="196" t="s">
        <v>732</v>
      </c>
      <c r="C392" s="197" t="s">
        <v>2645</v>
      </c>
      <c r="D392" s="198" t="s">
        <v>337</v>
      </c>
      <c r="E392" s="421">
        <v>96715</v>
      </c>
      <c r="F392" s="413">
        <v>138.72999999999999</v>
      </c>
      <c r="G392" s="414">
        <v>697.14553449145831</v>
      </c>
      <c r="H392" s="415">
        <v>3.4857276724572914</v>
      </c>
    </row>
    <row r="393" spans="1:8" ht="15" hidden="1" thickBot="1">
      <c r="A393" s="409">
        <v>202208</v>
      </c>
      <c r="B393" s="196" t="s">
        <v>733</v>
      </c>
      <c r="C393" s="197" t="s">
        <v>2646</v>
      </c>
      <c r="D393" s="198" t="s">
        <v>339</v>
      </c>
      <c r="E393" s="421">
        <v>484</v>
      </c>
      <c r="F393" s="413">
        <v>138.72999999999999</v>
      </c>
      <c r="G393" s="414">
        <v>3.4887911771066102</v>
      </c>
      <c r="H393" s="415">
        <v>3.4887911771066102</v>
      </c>
    </row>
    <row r="394" spans="1:8" ht="15" hidden="1" thickBot="1">
      <c r="A394" s="409">
        <v>202208</v>
      </c>
      <c r="B394" s="196" t="s">
        <v>734</v>
      </c>
      <c r="C394" s="197" t="s">
        <v>388</v>
      </c>
      <c r="D394" s="198" t="s">
        <v>337</v>
      </c>
      <c r="E394" s="421">
        <v>60309</v>
      </c>
      <c r="F394" s="413">
        <v>138.72999999999999</v>
      </c>
      <c r="G394" s="414">
        <v>434.72212210769123</v>
      </c>
      <c r="H394" s="415">
        <v>2.1736106105384563</v>
      </c>
    </row>
    <row r="395" spans="1:8" ht="15" hidden="1" thickBot="1">
      <c r="A395" s="409">
        <v>202208</v>
      </c>
      <c r="B395" s="196" t="s">
        <v>735</v>
      </c>
      <c r="C395" s="197" t="s">
        <v>388</v>
      </c>
      <c r="D395" s="198" t="s">
        <v>339</v>
      </c>
      <c r="E395" s="421">
        <v>302</v>
      </c>
      <c r="F395" s="413">
        <v>138.72999999999999</v>
      </c>
      <c r="G395" s="414">
        <v>2.1768903625747855</v>
      </c>
      <c r="H395" s="415">
        <v>2.1768903625747855</v>
      </c>
    </row>
    <row r="396" spans="1:8" ht="15" hidden="1" thickBot="1">
      <c r="A396" s="409">
        <v>202208</v>
      </c>
      <c r="B396" s="196" t="s">
        <v>736</v>
      </c>
      <c r="C396" s="197" t="s">
        <v>388</v>
      </c>
      <c r="D396" s="198" t="s">
        <v>337</v>
      </c>
      <c r="E396" s="421">
        <v>103217</v>
      </c>
      <c r="F396" s="413">
        <v>138.72999999999999</v>
      </c>
      <c r="G396" s="414">
        <v>744.01355150291943</v>
      </c>
      <c r="H396" s="415">
        <v>3.7200677575145971</v>
      </c>
    </row>
    <row r="397" spans="1:8" ht="15" hidden="1" thickBot="1">
      <c r="A397" s="409">
        <v>202208</v>
      </c>
      <c r="B397" s="196" t="s">
        <v>18</v>
      </c>
      <c r="C397" s="197" t="s">
        <v>388</v>
      </c>
      <c r="D397" s="198" t="s">
        <v>337</v>
      </c>
      <c r="E397" s="421">
        <v>62561</v>
      </c>
      <c r="F397" s="413">
        <v>138.72999999999999</v>
      </c>
      <c r="G397" s="414">
        <v>450.95509262596414</v>
      </c>
      <c r="H397" s="415">
        <v>2.2547754631298207</v>
      </c>
    </row>
    <row r="398" spans="1:8" ht="15" hidden="1" thickBot="1">
      <c r="A398" s="409">
        <v>202208</v>
      </c>
      <c r="B398" s="196" t="s">
        <v>2647</v>
      </c>
      <c r="C398" s="197" t="s">
        <v>2648</v>
      </c>
      <c r="D398" s="198" t="s">
        <v>337</v>
      </c>
      <c r="E398" s="421">
        <v>131506</v>
      </c>
      <c r="F398" s="413">
        <v>138.72999999999999</v>
      </c>
      <c r="G398" s="414">
        <v>947.92762920781377</v>
      </c>
      <c r="H398" s="415">
        <v>4.7396381460390691</v>
      </c>
    </row>
    <row r="399" spans="1:8" ht="15" hidden="1" thickBot="1">
      <c r="A399" s="409">
        <v>202208</v>
      </c>
      <c r="B399" s="196" t="s">
        <v>2649</v>
      </c>
      <c r="C399" s="197" t="s">
        <v>2650</v>
      </c>
      <c r="D399" s="198" t="s">
        <v>339</v>
      </c>
      <c r="E399" s="421">
        <v>658</v>
      </c>
      <c r="F399" s="413">
        <v>138.72999999999999</v>
      </c>
      <c r="G399" s="414">
        <v>4.7430260217689035</v>
      </c>
      <c r="H399" s="415">
        <v>4.7430260217689035</v>
      </c>
    </row>
    <row r="400" spans="1:8" ht="15" hidden="1" thickBot="1">
      <c r="A400" s="409">
        <v>202208</v>
      </c>
      <c r="B400" s="196" t="s">
        <v>737</v>
      </c>
      <c r="C400" s="197" t="s">
        <v>2651</v>
      </c>
      <c r="D400" s="198" t="s">
        <v>339</v>
      </c>
      <c r="E400" s="421">
        <v>313</v>
      </c>
      <c r="F400" s="413">
        <v>138.72999999999999</v>
      </c>
      <c r="G400" s="414">
        <v>2.2561810711453907</v>
      </c>
      <c r="H400" s="415">
        <v>2.2561810711453907</v>
      </c>
    </row>
    <row r="401" spans="1:8" ht="15" hidden="1" thickBot="1">
      <c r="A401" s="409">
        <v>202208</v>
      </c>
      <c r="B401" s="196" t="s">
        <v>19</v>
      </c>
      <c r="C401" s="197" t="s">
        <v>2782</v>
      </c>
      <c r="D401" s="198" t="s">
        <v>374</v>
      </c>
      <c r="E401" s="421">
        <v>384.27</v>
      </c>
      <c r="F401" s="413">
        <v>138.72999999999999</v>
      </c>
      <c r="G401" s="414">
        <v>2.7699127802205723</v>
      </c>
      <c r="H401" s="415" t="s">
        <v>2899</v>
      </c>
    </row>
    <row r="402" spans="1:8" ht="15" hidden="1" thickBot="1">
      <c r="A402" s="409">
        <v>202208</v>
      </c>
      <c r="B402" s="196" t="s">
        <v>738</v>
      </c>
      <c r="C402" s="197" t="s">
        <v>388</v>
      </c>
      <c r="D402" s="198" t="s">
        <v>337</v>
      </c>
      <c r="E402" s="421">
        <v>86499</v>
      </c>
      <c r="F402" s="413">
        <v>138.72999999999999</v>
      </c>
      <c r="G402" s="414">
        <v>623.5060909680675</v>
      </c>
      <c r="H402" s="415">
        <v>3.1175304548403373</v>
      </c>
    </row>
    <row r="403" spans="1:8" ht="15" hidden="1" thickBot="1">
      <c r="A403" s="409">
        <v>202208</v>
      </c>
      <c r="B403" s="196" t="s">
        <v>739</v>
      </c>
      <c r="C403" s="197" t="s">
        <v>388</v>
      </c>
      <c r="D403" s="198" t="s">
        <v>337</v>
      </c>
      <c r="E403" s="421">
        <v>86894</v>
      </c>
      <c r="F403" s="413">
        <v>138.72999999999999</v>
      </c>
      <c r="G403" s="414">
        <v>626.35334823037556</v>
      </c>
      <c r="H403" s="415">
        <v>3.1317667411518779</v>
      </c>
    </row>
    <row r="404" spans="1:8" ht="15" hidden="1" thickBot="1">
      <c r="A404" s="409">
        <v>202208</v>
      </c>
      <c r="B404" s="196" t="s">
        <v>740</v>
      </c>
      <c r="C404" s="197" t="s">
        <v>388</v>
      </c>
      <c r="D404" s="198" t="s">
        <v>337</v>
      </c>
      <c r="E404" s="421">
        <v>86894</v>
      </c>
      <c r="F404" s="413">
        <v>138.72999999999999</v>
      </c>
      <c r="G404" s="414">
        <v>626.35334823037556</v>
      </c>
      <c r="H404" s="415">
        <v>3.1317667411518779</v>
      </c>
    </row>
    <row r="405" spans="1:8" ht="15" hidden="1" thickBot="1">
      <c r="A405" s="409">
        <v>202208</v>
      </c>
      <c r="B405" s="196" t="s">
        <v>741</v>
      </c>
      <c r="C405" s="197" t="s">
        <v>388</v>
      </c>
      <c r="D405" s="198" t="s">
        <v>337</v>
      </c>
      <c r="E405" s="421">
        <v>77336</v>
      </c>
      <c r="F405" s="413">
        <v>138.72999999999999</v>
      </c>
      <c r="G405" s="414">
        <v>557.45693072875372</v>
      </c>
      <c r="H405" s="415">
        <v>2.7872846536437685</v>
      </c>
    </row>
    <row r="406" spans="1:8" ht="15" hidden="1" thickBot="1">
      <c r="A406" s="409">
        <v>202208</v>
      </c>
      <c r="B406" s="196" t="s">
        <v>742</v>
      </c>
      <c r="C406" s="197" t="s">
        <v>388</v>
      </c>
      <c r="D406" s="198" t="s">
        <v>337</v>
      </c>
      <c r="E406" s="421">
        <v>95076</v>
      </c>
      <c r="F406" s="413">
        <v>138.72999999999999</v>
      </c>
      <c r="G406" s="414">
        <v>685.33121891443818</v>
      </c>
      <c r="H406" s="415">
        <v>3.4266560945721909</v>
      </c>
    </row>
    <row r="407" spans="1:8" ht="15" hidden="1" thickBot="1">
      <c r="A407" s="409">
        <v>202208</v>
      </c>
      <c r="B407" s="196" t="s">
        <v>743</v>
      </c>
      <c r="C407" s="197" t="s">
        <v>388</v>
      </c>
      <c r="D407" s="198" t="s">
        <v>339</v>
      </c>
      <c r="E407" s="421">
        <v>475</v>
      </c>
      <c r="F407" s="413">
        <v>138.72999999999999</v>
      </c>
      <c r="G407" s="414">
        <v>3.4239169610033882</v>
      </c>
      <c r="H407" s="415">
        <v>3.4239169610033882</v>
      </c>
    </row>
    <row r="408" spans="1:8" ht="15" hidden="1" thickBot="1">
      <c r="A408" s="409">
        <v>202208</v>
      </c>
      <c r="B408" s="196" t="s">
        <v>744</v>
      </c>
      <c r="C408" s="197" t="s">
        <v>388</v>
      </c>
      <c r="D408" s="198" t="s">
        <v>337</v>
      </c>
      <c r="E408" s="421">
        <v>107964</v>
      </c>
      <c r="F408" s="413">
        <v>138.72999999999999</v>
      </c>
      <c r="G408" s="414">
        <v>778.23109637425216</v>
      </c>
      <c r="H408" s="415">
        <v>3.8911554818712606</v>
      </c>
    </row>
    <row r="409" spans="1:8" ht="15" hidden="1" thickBot="1">
      <c r="A409" s="409">
        <v>202208</v>
      </c>
      <c r="B409" s="196" t="s">
        <v>745</v>
      </c>
      <c r="C409" s="197" t="s">
        <v>2652</v>
      </c>
      <c r="D409" s="198" t="s">
        <v>339</v>
      </c>
      <c r="E409" s="421">
        <v>540</v>
      </c>
      <c r="F409" s="413">
        <v>138.72999999999999</v>
      </c>
      <c r="G409" s="414">
        <v>3.8924529661933254</v>
      </c>
      <c r="H409" s="415">
        <v>3.8924529661933254</v>
      </c>
    </row>
    <row r="410" spans="1:8" ht="15" hidden="1" thickBot="1">
      <c r="A410" s="409">
        <v>202208</v>
      </c>
      <c r="B410" s="196" t="s">
        <v>746</v>
      </c>
      <c r="C410" s="197" t="s">
        <v>388</v>
      </c>
      <c r="D410" s="198" t="s">
        <v>337</v>
      </c>
      <c r="E410" s="421">
        <v>57201</v>
      </c>
      <c r="F410" s="413">
        <v>138.72999999999999</v>
      </c>
      <c r="G410" s="414">
        <v>412.31889281337851</v>
      </c>
      <c r="H410" s="415">
        <v>2.0615944640668924</v>
      </c>
    </row>
    <row r="411" spans="1:8" ht="15" hidden="1" thickBot="1">
      <c r="A411" s="409">
        <v>202208</v>
      </c>
      <c r="B411" s="196" t="s">
        <v>747</v>
      </c>
      <c r="C411" s="197" t="s">
        <v>2642</v>
      </c>
      <c r="D411" s="198" t="s">
        <v>339</v>
      </c>
      <c r="E411" s="421">
        <v>286</v>
      </c>
      <c r="F411" s="413">
        <v>138.72999999999999</v>
      </c>
      <c r="G411" s="414">
        <v>2.0615584228357244</v>
      </c>
      <c r="H411" s="415">
        <v>2.0615584228357244</v>
      </c>
    </row>
    <row r="412" spans="1:8" ht="15" hidden="1" thickBot="1">
      <c r="A412" s="409">
        <v>202208</v>
      </c>
      <c r="B412" s="196" t="s">
        <v>748</v>
      </c>
      <c r="C412" s="197" t="s">
        <v>388</v>
      </c>
      <c r="D412" s="198" t="s">
        <v>337</v>
      </c>
      <c r="E412" s="421">
        <v>111187</v>
      </c>
      <c r="F412" s="413">
        <v>138.72999999999999</v>
      </c>
      <c r="G412" s="414">
        <v>801.4632739854394</v>
      </c>
      <c r="H412" s="415">
        <v>4.0073163699271968</v>
      </c>
    </row>
    <row r="413" spans="1:8" ht="15" hidden="1" thickBot="1">
      <c r="A413" s="409">
        <v>202208</v>
      </c>
      <c r="B413" s="196" t="s">
        <v>749</v>
      </c>
      <c r="C413" s="197" t="s">
        <v>388</v>
      </c>
      <c r="D413" s="198" t="s">
        <v>339</v>
      </c>
      <c r="E413" s="421">
        <v>556</v>
      </c>
      <c r="F413" s="413">
        <v>138.72999999999999</v>
      </c>
      <c r="G413" s="414">
        <v>4.0077849059323869</v>
      </c>
      <c r="H413" s="415">
        <v>4.0077849059323869</v>
      </c>
    </row>
    <row r="414" spans="1:8" ht="15" hidden="1" thickBot="1">
      <c r="A414" s="409">
        <v>202208</v>
      </c>
      <c r="B414" s="196" t="s">
        <v>750</v>
      </c>
      <c r="C414" s="197" t="s">
        <v>388</v>
      </c>
      <c r="D414" s="198" t="s">
        <v>337</v>
      </c>
      <c r="E414" s="421">
        <v>115425</v>
      </c>
      <c r="F414" s="413">
        <v>138.72999999999999</v>
      </c>
      <c r="G414" s="414">
        <v>832.0118215238233</v>
      </c>
      <c r="H414" s="415">
        <v>4.1600591076191167</v>
      </c>
    </row>
    <row r="415" spans="1:8" ht="15" hidden="1" thickBot="1">
      <c r="A415" s="409">
        <v>202208</v>
      </c>
      <c r="B415" s="196" t="s">
        <v>751</v>
      </c>
      <c r="C415" s="197" t="s">
        <v>388</v>
      </c>
      <c r="D415" s="198" t="s">
        <v>337</v>
      </c>
      <c r="E415" s="421">
        <v>112921</v>
      </c>
      <c r="F415" s="413">
        <v>138.72999999999999</v>
      </c>
      <c r="G415" s="414">
        <v>813.96237295466017</v>
      </c>
      <c r="H415" s="415">
        <v>4.0698118647733006</v>
      </c>
    </row>
    <row r="416" spans="1:8" ht="15" hidden="1" thickBot="1">
      <c r="A416" s="409">
        <v>202208</v>
      </c>
      <c r="B416" s="196" t="s">
        <v>752</v>
      </c>
      <c r="C416" s="197" t="s">
        <v>388</v>
      </c>
      <c r="D416" s="198" t="s">
        <v>339</v>
      </c>
      <c r="E416" s="421">
        <v>565</v>
      </c>
      <c r="F416" s="413">
        <v>138.72999999999999</v>
      </c>
      <c r="G416" s="414">
        <v>4.072659122035609</v>
      </c>
      <c r="H416" s="415">
        <v>4.072659122035609</v>
      </c>
    </row>
    <row r="417" spans="1:8" ht="15" hidden="1" thickBot="1">
      <c r="A417" s="409">
        <v>202208</v>
      </c>
      <c r="B417" s="196" t="s">
        <v>753</v>
      </c>
      <c r="C417" s="197" t="s">
        <v>388</v>
      </c>
      <c r="D417" s="198" t="s">
        <v>337</v>
      </c>
      <c r="E417" s="421">
        <v>93648</v>
      </c>
      <c r="F417" s="413">
        <v>138.72999999999999</v>
      </c>
      <c r="G417" s="414">
        <v>675.03784329272696</v>
      </c>
      <c r="H417" s="415">
        <v>3.3751892164636348</v>
      </c>
    </row>
    <row r="418" spans="1:8" ht="15" hidden="1" thickBot="1">
      <c r="A418" s="409">
        <v>202208</v>
      </c>
      <c r="B418" s="196" t="s">
        <v>754</v>
      </c>
      <c r="C418" s="197" t="s">
        <v>388</v>
      </c>
      <c r="D418" s="198" t="s">
        <v>339</v>
      </c>
      <c r="E418" s="421">
        <v>468</v>
      </c>
      <c r="F418" s="413">
        <v>138.72999999999999</v>
      </c>
      <c r="G418" s="414">
        <v>3.3734592373675487</v>
      </c>
      <c r="H418" s="415">
        <v>3.3734592373675487</v>
      </c>
    </row>
    <row r="419" spans="1:8" ht="15" hidden="1" thickBot="1">
      <c r="A419" s="409">
        <v>202208</v>
      </c>
      <c r="B419" s="196" t="s">
        <v>755</v>
      </c>
      <c r="C419" s="197" t="s">
        <v>388</v>
      </c>
      <c r="D419" s="198" t="s">
        <v>337</v>
      </c>
      <c r="E419" s="421">
        <v>86499</v>
      </c>
      <c r="F419" s="413">
        <v>138.72999999999999</v>
      </c>
      <c r="G419" s="414">
        <v>623.5060909680675</v>
      </c>
      <c r="H419" s="415">
        <v>3.1175304548403373</v>
      </c>
    </row>
    <row r="420" spans="1:8" ht="15" hidden="1" thickBot="1">
      <c r="A420" s="409">
        <v>202208</v>
      </c>
      <c r="B420" s="196" t="s">
        <v>756</v>
      </c>
      <c r="C420" s="197" t="s">
        <v>388</v>
      </c>
      <c r="D420" s="198" t="s">
        <v>339</v>
      </c>
      <c r="E420" s="421">
        <v>432</v>
      </c>
      <c r="F420" s="413">
        <v>138.72999999999999</v>
      </c>
      <c r="G420" s="414">
        <v>3.1139623729546604</v>
      </c>
      <c r="H420" s="415">
        <v>3.1139623729546604</v>
      </c>
    </row>
    <row r="421" spans="1:8" ht="15" hidden="1" thickBot="1">
      <c r="A421" s="409">
        <v>202208</v>
      </c>
      <c r="B421" s="196" t="s">
        <v>2653</v>
      </c>
      <c r="C421" s="197" t="s">
        <v>2654</v>
      </c>
      <c r="D421" s="198" t="s">
        <v>337</v>
      </c>
      <c r="E421" s="421">
        <v>86499</v>
      </c>
      <c r="F421" s="413">
        <v>138.72999999999999</v>
      </c>
      <c r="G421" s="414">
        <v>623.5060909680675</v>
      </c>
      <c r="H421" s="415">
        <v>3.1175304548403373</v>
      </c>
    </row>
    <row r="422" spans="1:8" ht="15" hidden="1" thickBot="1">
      <c r="A422" s="409">
        <v>202208</v>
      </c>
      <c r="B422" s="196" t="s">
        <v>2655</v>
      </c>
      <c r="C422" s="197" t="s">
        <v>2656</v>
      </c>
      <c r="D422" s="198" t="s">
        <v>339</v>
      </c>
      <c r="E422" s="421">
        <v>432</v>
      </c>
      <c r="F422" s="413">
        <v>138.72999999999999</v>
      </c>
      <c r="G422" s="414">
        <v>3.1139623729546604</v>
      </c>
      <c r="H422" s="415">
        <v>3.1139623729546604</v>
      </c>
    </row>
    <row r="423" spans="1:8" ht="15" hidden="1" thickBot="1">
      <c r="A423" s="409">
        <v>202208</v>
      </c>
      <c r="B423" s="196" t="s">
        <v>757</v>
      </c>
      <c r="C423" s="197" t="s">
        <v>2657</v>
      </c>
      <c r="D423" s="198" t="s">
        <v>374</v>
      </c>
      <c r="E423" s="421">
        <v>125</v>
      </c>
      <c r="F423" s="413">
        <v>138.72999999999999</v>
      </c>
      <c r="G423" s="414">
        <v>0.90103077921141794</v>
      </c>
      <c r="H423" s="415" t="s">
        <v>2899</v>
      </c>
    </row>
    <row r="424" spans="1:8" ht="15" hidden="1" thickBot="1">
      <c r="A424" s="409">
        <v>202208</v>
      </c>
      <c r="B424" s="196" t="s">
        <v>758</v>
      </c>
      <c r="C424" s="197" t="s">
        <v>388</v>
      </c>
      <c r="D424" s="198" t="s">
        <v>337</v>
      </c>
      <c r="E424" s="421">
        <v>5860</v>
      </c>
      <c r="F424" s="413">
        <v>138.72999999999999</v>
      </c>
      <c r="G424" s="414">
        <v>42.240322929431272</v>
      </c>
      <c r="H424" s="415">
        <v>0.21120161464715637</v>
      </c>
    </row>
    <row r="425" spans="1:8" ht="15" hidden="1" thickBot="1">
      <c r="A425" s="409">
        <v>202208</v>
      </c>
      <c r="B425" s="196" t="s">
        <v>759</v>
      </c>
      <c r="C425" s="197" t="s">
        <v>388</v>
      </c>
      <c r="D425" s="198" t="s">
        <v>337</v>
      </c>
      <c r="E425" s="421">
        <v>67984</v>
      </c>
      <c r="F425" s="413">
        <v>138.72999999999999</v>
      </c>
      <c r="G425" s="414">
        <v>490.04541195127229</v>
      </c>
      <c r="H425" s="415">
        <v>2.4502270597563616</v>
      </c>
    </row>
    <row r="426" spans="1:8" ht="15" hidden="1" thickBot="1">
      <c r="A426" s="409">
        <v>202208</v>
      </c>
      <c r="B426" s="196" t="s">
        <v>760</v>
      </c>
      <c r="C426" s="197" t="s">
        <v>388</v>
      </c>
      <c r="D426" s="198" t="s">
        <v>337</v>
      </c>
      <c r="E426" s="421">
        <v>67984</v>
      </c>
      <c r="F426" s="413">
        <v>138.72999999999999</v>
      </c>
      <c r="G426" s="414">
        <v>490.04541195127229</v>
      </c>
      <c r="H426" s="415">
        <v>2.4502270597563616</v>
      </c>
    </row>
    <row r="427" spans="1:8" ht="15" hidden="1" thickBot="1">
      <c r="A427" s="409">
        <v>202208</v>
      </c>
      <c r="B427" s="196" t="s">
        <v>761</v>
      </c>
      <c r="C427" s="197" t="s">
        <v>388</v>
      </c>
      <c r="D427" s="198" t="s">
        <v>337</v>
      </c>
      <c r="E427" s="421">
        <v>97663</v>
      </c>
      <c r="F427" s="413">
        <v>138.72999999999999</v>
      </c>
      <c r="G427" s="414">
        <v>703.9789519209977</v>
      </c>
      <c r="H427" s="415">
        <v>3.5198947596049885</v>
      </c>
    </row>
    <row r="428" spans="1:8" ht="15" hidden="1" thickBot="1">
      <c r="A428" s="409">
        <v>202208</v>
      </c>
      <c r="B428" s="196" t="s">
        <v>762</v>
      </c>
      <c r="C428" s="197" t="s">
        <v>388</v>
      </c>
      <c r="D428" s="198" t="s">
        <v>337</v>
      </c>
      <c r="E428" s="421">
        <v>66681</v>
      </c>
      <c r="F428" s="413">
        <v>138.72999999999999</v>
      </c>
      <c r="G428" s="414">
        <v>480.65306710877246</v>
      </c>
      <c r="H428" s="415">
        <v>2.4032653355438622</v>
      </c>
    </row>
    <row r="429" spans="1:8" ht="15" hidden="1" thickBot="1">
      <c r="A429" s="409">
        <v>202208</v>
      </c>
      <c r="B429" s="196" t="s">
        <v>763</v>
      </c>
      <c r="C429" s="197" t="s">
        <v>388</v>
      </c>
      <c r="D429" s="198" t="s">
        <v>337</v>
      </c>
      <c r="E429" s="421">
        <v>54485</v>
      </c>
      <c r="F429" s="413">
        <v>138.72999999999999</v>
      </c>
      <c r="G429" s="414">
        <v>392.74129604267284</v>
      </c>
      <c r="H429" s="415">
        <v>1.9637064802133641</v>
      </c>
    </row>
    <row r="430" spans="1:8" ht="15" hidden="1" thickBot="1">
      <c r="A430" s="409">
        <v>202208</v>
      </c>
      <c r="B430" s="196" t="s">
        <v>764</v>
      </c>
      <c r="C430" s="197" t="s">
        <v>388</v>
      </c>
      <c r="D430" s="198" t="s">
        <v>339</v>
      </c>
      <c r="E430" s="421">
        <v>554</v>
      </c>
      <c r="F430" s="413">
        <v>138.72999999999999</v>
      </c>
      <c r="G430" s="414">
        <v>3.9933684134650043</v>
      </c>
      <c r="H430" s="415">
        <v>3.9933684134650043</v>
      </c>
    </row>
    <row r="431" spans="1:8" ht="15" hidden="1" thickBot="1">
      <c r="A431" s="409">
        <v>202208</v>
      </c>
      <c r="B431" s="196" t="s">
        <v>765</v>
      </c>
      <c r="C431" s="197" t="s">
        <v>388</v>
      </c>
      <c r="D431" s="198" t="s">
        <v>337</v>
      </c>
      <c r="E431" s="421">
        <v>54485</v>
      </c>
      <c r="F431" s="413">
        <v>138.72999999999999</v>
      </c>
      <c r="G431" s="414">
        <v>392.74129604267284</v>
      </c>
      <c r="H431" s="415">
        <v>1.9637064802133641</v>
      </c>
    </row>
    <row r="432" spans="1:8" ht="15" hidden="1" thickBot="1">
      <c r="A432" s="409">
        <v>202208</v>
      </c>
      <c r="B432" s="196" t="s">
        <v>766</v>
      </c>
      <c r="C432" s="197" t="s">
        <v>388</v>
      </c>
      <c r="D432" s="198" t="s">
        <v>337</v>
      </c>
      <c r="E432" s="421">
        <v>66681</v>
      </c>
      <c r="F432" s="413">
        <v>138.72999999999999</v>
      </c>
      <c r="G432" s="414">
        <v>480.65306710877246</v>
      </c>
      <c r="H432" s="415">
        <v>2.4032653355438622</v>
      </c>
    </row>
    <row r="433" spans="1:8" ht="15" hidden="1" thickBot="1">
      <c r="A433" s="409">
        <v>202208</v>
      </c>
      <c r="B433" s="196" t="s">
        <v>767</v>
      </c>
      <c r="C433" s="197" t="s">
        <v>388</v>
      </c>
      <c r="D433" s="198" t="s">
        <v>339</v>
      </c>
      <c r="E433" s="421">
        <v>333</v>
      </c>
      <c r="F433" s="413">
        <v>138.72999999999999</v>
      </c>
      <c r="G433" s="414">
        <v>2.4003459958192175</v>
      </c>
      <c r="H433" s="415">
        <v>2.4003459958192175</v>
      </c>
    </row>
    <row r="434" spans="1:8" ht="15" hidden="1" thickBot="1">
      <c r="A434" s="409">
        <v>202208</v>
      </c>
      <c r="B434" s="196" t="s">
        <v>768</v>
      </c>
      <c r="C434" s="197" t="s">
        <v>388</v>
      </c>
      <c r="D434" s="198" t="s">
        <v>337</v>
      </c>
      <c r="E434" s="421">
        <v>66681</v>
      </c>
      <c r="F434" s="413">
        <v>138.72999999999999</v>
      </c>
      <c r="G434" s="414">
        <v>480.65306710877246</v>
      </c>
      <c r="H434" s="415">
        <v>2.4032653355438622</v>
      </c>
    </row>
    <row r="435" spans="1:8" ht="15" hidden="1" thickBot="1">
      <c r="A435" s="409">
        <v>202208</v>
      </c>
      <c r="B435" s="196" t="s">
        <v>769</v>
      </c>
      <c r="C435" s="197" t="s">
        <v>388</v>
      </c>
      <c r="D435" s="198" t="s">
        <v>337</v>
      </c>
      <c r="E435" s="421">
        <v>66681</v>
      </c>
      <c r="F435" s="413">
        <v>138.72999999999999</v>
      </c>
      <c r="G435" s="414">
        <v>480.65306710877246</v>
      </c>
      <c r="H435" s="415">
        <v>2.4032653355438622</v>
      </c>
    </row>
    <row r="436" spans="1:8" ht="15" hidden="1" thickBot="1">
      <c r="A436" s="409">
        <v>202208</v>
      </c>
      <c r="B436" s="196" t="s">
        <v>770</v>
      </c>
      <c r="C436" s="197" t="s">
        <v>388</v>
      </c>
      <c r="D436" s="198" t="s">
        <v>339</v>
      </c>
      <c r="E436" s="421">
        <v>333</v>
      </c>
      <c r="F436" s="413">
        <v>138.72999999999999</v>
      </c>
      <c r="G436" s="414">
        <v>2.4003459958192175</v>
      </c>
      <c r="H436" s="415">
        <v>2.4003459958192175</v>
      </c>
    </row>
    <row r="437" spans="1:8" ht="15" hidden="1" thickBot="1">
      <c r="A437" s="409">
        <v>202208</v>
      </c>
      <c r="B437" s="196" t="s">
        <v>771</v>
      </c>
      <c r="C437" s="197" t="s">
        <v>388</v>
      </c>
      <c r="D437" s="198" t="s">
        <v>337</v>
      </c>
      <c r="E437" s="421">
        <v>66681</v>
      </c>
      <c r="F437" s="413">
        <v>138.72999999999999</v>
      </c>
      <c r="G437" s="414">
        <v>480.65306710877246</v>
      </c>
      <c r="H437" s="415">
        <v>2.4032653355438622</v>
      </c>
    </row>
    <row r="438" spans="1:8" ht="15" hidden="1" thickBot="1">
      <c r="A438" s="409">
        <v>202208</v>
      </c>
      <c r="B438" s="196" t="s">
        <v>772</v>
      </c>
      <c r="C438" s="197" t="s">
        <v>2658</v>
      </c>
      <c r="D438" s="198" t="s">
        <v>339</v>
      </c>
      <c r="E438" s="421">
        <v>333</v>
      </c>
      <c r="F438" s="413">
        <v>138.72999999999999</v>
      </c>
      <c r="G438" s="414">
        <v>2.4003459958192175</v>
      </c>
      <c r="H438" s="415">
        <v>2.4003459958192175</v>
      </c>
    </row>
    <row r="439" spans="1:8" ht="15" hidden="1" thickBot="1">
      <c r="A439" s="409">
        <v>202208</v>
      </c>
      <c r="B439" s="196" t="s">
        <v>773</v>
      </c>
      <c r="C439" s="197" t="s">
        <v>388</v>
      </c>
      <c r="D439" s="198" t="s">
        <v>337</v>
      </c>
      <c r="E439" s="421">
        <v>66681</v>
      </c>
      <c r="F439" s="413">
        <v>138.72999999999999</v>
      </c>
      <c r="G439" s="414">
        <v>480.65306710877246</v>
      </c>
      <c r="H439" s="415">
        <v>2.4032653355438622</v>
      </c>
    </row>
    <row r="440" spans="1:8" ht="15" hidden="1" thickBot="1">
      <c r="A440" s="409">
        <v>202208</v>
      </c>
      <c r="B440" s="196" t="s">
        <v>774</v>
      </c>
      <c r="C440" s="197" t="s">
        <v>2642</v>
      </c>
      <c r="D440" s="198" t="s">
        <v>339</v>
      </c>
      <c r="E440" s="421">
        <v>333</v>
      </c>
      <c r="F440" s="413">
        <v>138.72999999999999</v>
      </c>
      <c r="G440" s="414">
        <v>2.4003459958192175</v>
      </c>
      <c r="H440" s="415">
        <v>2.4003459958192175</v>
      </c>
    </row>
    <row r="441" spans="1:8" ht="15" hidden="1" thickBot="1">
      <c r="A441" s="409">
        <v>202208</v>
      </c>
      <c r="B441" s="196" t="s">
        <v>775</v>
      </c>
      <c r="C441" s="197" t="s">
        <v>2659</v>
      </c>
      <c r="D441" s="198" t="s">
        <v>337</v>
      </c>
      <c r="E441" s="421">
        <v>40428</v>
      </c>
      <c r="F441" s="413">
        <v>138.72999999999999</v>
      </c>
      <c r="G441" s="414">
        <v>291.41497873567363</v>
      </c>
      <c r="H441" s="415">
        <v>1.4570748936783682</v>
      </c>
    </row>
    <row r="442" spans="1:8" ht="15" hidden="1" thickBot="1">
      <c r="A442" s="409">
        <v>202208</v>
      </c>
      <c r="B442" s="196" t="s">
        <v>776</v>
      </c>
      <c r="C442" s="197" t="s">
        <v>388</v>
      </c>
      <c r="D442" s="198" t="s">
        <v>339</v>
      </c>
      <c r="E442" s="421">
        <v>229</v>
      </c>
      <c r="F442" s="413">
        <v>138.72999999999999</v>
      </c>
      <c r="G442" s="414">
        <v>1.6506883875153175</v>
      </c>
      <c r="H442" s="415">
        <v>1.6506883875153175</v>
      </c>
    </row>
    <row r="443" spans="1:8" ht="15" hidden="1" thickBot="1">
      <c r="A443" s="409">
        <v>202208</v>
      </c>
      <c r="B443" s="196" t="s">
        <v>777</v>
      </c>
      <c r="C443" s="197" t="s">
        <v>388</v>
      </c>
      <c r="D443" s="198" t="s">
        <v>337</v>
      </c>
      <c r="E443" s="421">
        <v>66681</v>
      </c>
      <c r="F443" s="413">
        <v>138.72999999999999</v>
      </c>
      <c r="G443" s="414">
        <v>480.65306710877246</v>
      </c>
      <c r="H443" s="415">
        <v>2.4032653355438622</v>
      </c>
    </row>
    <row r="444" spans="1:8" ht="15" hidden="1" thickBot="1">
      <c r="A444" s="409">
        <v>202208</v>
      </c>
      <c r="B444" s="196" t="s">
        <v>778</v>
      </c>
      <c r="C444" s="197" t="s">
        <v>388</v>
      </c>
      <c r="D444" s="198" t="s">
        <v>339</v>
      </c>
      <c r="E444" s="421">
        <v>333</v>
      </c>
      <c r="F444" s="413">
        <v>138.72999999999999</v>
      </c>
      <c r="G444" s="414">
        <v>2.4003459958192175</v>
      </c>
      <c r="H444" s="415">
        <v>2.4003459958192175</v>
      </c>
    </row>
    <row r="445" spans="1:8" ht="15" hidden="1" thickBot="1">
      <c r="A445" s="409">
        <v>202208</v>
      </c>
      <c r="B445" s="196" t="s">
        <v>779</v>
      </c>
      <c r="C445" s="197" t="s">
        <v>388</v>
      </c>
      <c r="D445" s="198" t="s">
        <v>337</v>
      </c>
      <c r="E445" s="421">
        <v>53291</v>
      </c>
      <c r="F445" s="413">
        <v>138.72999999999999</v>
      </c>
      <c r="G445" s="414">
        <v>384.13465003964541</v>
      </c>
      <c r="H445" s="415">
        <v>1.9206732501982271</v>
      </c>
    </row>
    <row r="446" spans="1:8" ht="15" hidden="1" thickBot="1">
      <c r="A446" s="409">
        <v>202208</v>
      </c>
      <c r="B446" s="196" t="s">
        <v>780</v>
      </c>
      <c r="C446" s="197" t="s">
        <v>388</v>
      </c>
      <c r="D446" s="198" t="s">
        <v>339</v>
      </c>
      <c r="E446" s="421">
        <v>266</v>
      </c>
      <c r="F446" s="413">
        <v>138.72999999999999</v>
      </c>
      <c r="G446" s="414">
        <v>1.9173934981618974</v>
      </c>
      <c r="H446" s="415">
        <v>1.9173934981618974</v>
      </c>
    </row>
    <row r="447" spans="1:8" ht="15" hidden="1" thickBot="1">
      <c r="A447" s="409">
        <v>202208</v>
      </c>
      <c r="B447" s="196" t="s">
        <v>781</v>
      </c>
      <c r="C447" s="197" t="s">
        <v>388</v>
      </c>
      <c r="D447" s="198" t="s">
        <v>337</v>
      </c>
      <c r="E447" s="421">
        <v>53291</v>
      </c>
      <c r="F447" s="413">
        <v>138.72999999999999</v>
      </c>
      <c r="G447" s="414">
        <v>384.13465003964541</v>
      </c>
      <c r="H447" s="415">
        <v>1.9206732501982271</v>
      </c>
    </row>
    <row r="448" spans="1:8" ht="15" hidden="1" thickBot="1">
      <c r="A448" s="409">
        <v>202208</v>
      </c>
      <c r="B448" s="196" t="s">
        <v>782</v>
      </c>
      <c r="C448" s="197" t="s">
        <v>388</v>
      </c>
      <c r="D448" s="198" t="s">
        <v>339</v>
      </c>
      <c r="E448" s="421">
        <v>266</v>
      </c>
      <c r="F448" s="413">
        <v>138.72999999999999</v>
      </c>
      <c r="G448" s="414">
        <v>1.9173934981618974</v>
      </c>
      <c r="H448" s="415">
        <v>1.9173934981618974</v>
      </c>
    </row>
    <row r="449" spans="1:8" ht="15" hidden="1" thickBot="1">
      <c r="A449" s="409">
        <v>202208</v>
      </c>
      <c r="B449" s="196" t="s">
        <v>783</v>
      </c>
      <c r="C449" s="197" t="s">
        <v>784</v>
      </c>
      <c r="D449" s="198" t="s">
        <v>337</v>
      </c>
      <c r="E449" s="421">
        <v>81793</v>
      </c>
      <c r="F449" s="413">
        <v>138.72999999999999</v>
      </c>
      <c r="G449" s="414">
        <v>589.58408419231603</v>
      </c>
      <c r="H449" s="415">
        <v>2.9479204209615801</v>
      </c>
    </row>
    <row r="450" spans="1:8" ht="15" hidden="1" thickBot="1">
      <c r="A450" s="409">
        <v>202208</v>
      </c>
      <c r="B450" s="196" t="s">
        <v>785</v>
      </c>
      <c r="C450" s="197" t="s">
        <v>786</v>
      </c>
      <c r="D450" s="198" t="s">
        <v>337</v>
      </c>
      <c r="E450" s="421">
        <v>166704</v>
      </c>
      <c r="F450" s="413">
        <v>138.72999999999999</v>
      </c>
      <c r="G450" s="414">
        <v>1201.6434801412818</v>
      </c>
      <c r="H450" s="415">
        <v>6.0082174007064086</v>
      </c>
    </row>
    <row r="451" spans="1:8" ht="15" hidden="1" thickBot="1">
      <c r="A451" s="409">
        <v>202208</v>
      </c>
      <c r="B451" s="196" t="s">
        <v>787</v>
      </c>
      <c r="C451" s="197" t="s">
        <v>786</v>
      </c>
      <c r="D451" s="198" t="s">
        <v>339</v>
      </c>
      <c r="E451" s="421">
        <v>834</v>
      </c>
      <c r="F451" s="413">
        <v>138.72999999999999</v>
      </c>
      <c r="G451" s="414">
        <v>6.0116773588985808</v>
      </c>
      <c r="H451" s="415">
        <v>6.0116773588985808</v>
      </c>
    </row>
    <row r="452" spans="1:8" ht="15" hidden="1" thickBot="1">
      <c r="A452" s="409">
        <v>202208</v>
      </c>
      <c r="B452" s="196" t="s">
        <v>788</v>
      </c>
      <c r="C452" s="197" t="s">
        <v>789</v>
      </c>
      <c r="D452" s="198" t="s">
        <v>337</v>
      </c>
      <c r="E452" s="421">
        <v>74340</v>
      </c>
      <c r="F452" s="413">
        <v>138.72999999999999</v>
      </c>
      <c r="G452" s="414">
        <v>535.8610250126145</v>
      </c>
      <c r="H452" s="415">
        <v>2.6793051250630726</v>
      </c>
    </row>
    <row r="453" spans="1:8" ht="15" hidden="1" thickBot="1">
      <c r="A453" s="409">
        <v>202208</v>
      </c>
      <c r="B453" s="196" t="s">
        <v>790</v>
      </c>
      <c r="C453" s="197" t="s">
        <v>791</v>
      </c>
      <c r="D453" s="198" t="s">
        <v>339</v>
      </c>
      <c r="E453" s="421">
        <v>0.01</v>
      </c>
      <c r="F453" s="413">
        <v>138.72999999999999</v>
      </c>
      <c r="G453" s="414">
        <v>7.2082462336913442E-5</v>
      </c>
      <c r="H453" s="415">
        <v>7.2082462336913442E-5</v>
      </c>
    </row>
    <row r="454" spans="1:8" ht="15" hidden="1" thickBot="1">
      <c r="A454" s="409">
        <v>202208</v>
      </c>
      <c r="B454" s="196" t="s">
        <v>792</v>
      </c>
      <c r="C454" s="197" t="s">
        <v>791</v>
      </c>
      <c r="D454" s="198" t="s">
        <v>337</v>
      </c>
      <c r="E454" s="421">
        <v>188462</v>
      </c>
      <c r="F454" s="413">
        <v>138.72999999999999</v>
      </c>
      <c r="G454" s="414">
        <v>1358.4805016939379</v>
      </c>
      <c r="H454" s="415">
        <v>6.7924025084696895</v>
      </c>
    </row>
    <row r="455" spans="1:8" ht="15" hidden="1" thickBot="1">
      <c r="A455" s="409">
        <v>202208</v>
      </c>
      <c r="B455" s="196" t="s">
        <v>793</v>
      </c>
      <c r="C455" s="197" t="s">
        <v>791</v>
      </c>
      <c r="D455" s="198" t="s">
        <v>337</v>
      </c>
      <c r="E455" s="421">
        <v>121380</v>
      </c>
      <c r="F455" s="413">
        <v>138.72999999999999</v>
      </c>
      <c r="G455" s="414">
        <v>874.93692784545522</v>
      </c>
      <c r="H455" s="415">
        <v>4.3746846392272758</v>
      </c>
    </row>
    <row r="456" spans="1:8" ht="15" hidden="1" thickBot="1">
      <c r="A456" s="409">
        <v>202208</v>
      </c>
      <c r="B456" s="196" t="s">
        <v>794</v>
      </c>
      <c r="C456" s="197" t="s">
        <v>791</v>
      </c>
      <c r="D456" s="198" t="s">
        <v>339</v>
      </c>
      <c r="E456" s="421">
        <v>607</v>
      </c>
      <c r="F456" s="413">
        <v>138.72999999999999</v>
      </c>
      <c r="G456" s="414">
        <v>4.3754054638506457</v>
      </c>
      <c r="H456" s="415">
        <v>4.3754054638506457</v>
      </c>
    </row>
    <row r="457" spans="1:8" ht="15" hidden="1" thickBot="1">
      <c r="A457" s="409">
        <v>202208</v>
      </c>
      <c r="B457" s="196" t="s">
        <v>795</v>
      </c>
      <c r="C457" s="197" t="s">
        <v>791</v>
      </c>
      <c r="D457" s="198" t="s">
        <v>337</v>
      </c>
      <c r="E457" s="421">
        <v>124915</v>
      </c>
      <c r="F457" s="413">
        <v>138.72999999999999</v>
      </c>
      <c r="G457" s="414">
        <v>900.41807828155413</v>
      </c>
      <c r="H457" s="415">
        <v>4.502090391407771</v>
      </c>
    </row>
    <row r="458" spans="1:8" ht="15" hidden="1" thickBot="1">
      <c r="A458" s="409">
        <v>202208</v>
      </c>
      <c r="B458" s="196" t="s">
        <v>796</v>
      </c>
      <c r="C458" s="197" t="s">
        <v>791</v>
      </c>
      <c r="D458" s="198" t="s">
        <v>337</v>
      </c>
      <c r="E458" s="421">
        <v>55725</v>
      </c>
      <c r="F458" s="413">
        <v>138.72999999999999</v>
      </c>
      <c r="G458" s="414">
        <v>401.6795213724501</v>
      </c>
      <c r="H458" s="415">
        <v>2.0083976068622507</v>
      </c>
    </row>
    <row r="459" spans="1:8" ht="15" hidden="1" thickBot="1">
      <c r="A459" s="409">
        <v>202208</v>
      </c>
      <c r="B459" s="196" t="s">
        <v>797</v>
      </c>
      <c r="C459" s="197" t="s">
        <v>791</v>
      </c>
      <c r="D459" s="198" t="s">
        <v>339</v>
      </c>
      <c r="E459" s="421">
        <v>279</v>
      </c>
      <c r="F459" s="413">
        <v>138.72999999999999</v>
      </c>
      <c r="G459" s="414">
        <v>2.011100699199885</v>
      </c>
      <c r="H459" s="415">
        <v>2.011100699199885</v>
      </c>
    </row>
    <row r="460" spans="1:8" ht="15" hidden="1" thickBot="1">
      <c r="A460" s="409">
        <v>202208</v>
      </c>
      <c r="B460" s="196" t="s">
        <v>798</v>
      </c>
      <c r="C460" s="197" t="s">
        <v>791</v>
      </c>
      <c r="D460" s="198" t="s">
        <v>337</v>
      </c>
      <c r="E460" s="421">
        <v>98969</v>
      </c>
      <c r="F460" s="413">
        <v>138.72999999999999</v>
      </c>
      <c r="G460" s="414">
        <v>713.39292150219853</v>
      </c>
      <c r="H460" s="415">
        <v>3.5669646075109926</v>
      </c>
    </row>
    <row r="461" spans="1:8" ht="15" hidden="1" thickBot="1">
      <c r="A461" s="409">
        <v>202208</v>
      </c>
      <c r="B461" s="196" t="s">
        <v>799</v>
      </c>
      <c r="C461" s="197" t="s">
        <v>791</v>
      </c>
      <c r="D461" s="198" t="s">
        <v>337</v>
      </c>
      <c r="E461" s="421">
        <v>67672</v>
      </c>
      <c r="F461" s="413">
        <v>138.72999999999999</v>
      </c>
      <c r="G461" s="414">
        <v>487.79643912636061</v>
      </c>
      <c r="H461" s="415">
        <v>2.438982195631803</v>
      </c>
    </row>
    <row r="462" spans="1:8" ht="15" hidden="1" thickBot="1">
      <c r="A462" s="409">
        <v>202208</v>
      </c>
      <c r="B462" s="196" t="s">
        <v>800</v>
      </c>
      <c r="C462" s="197" t="s">
        <v>791</v>
      </c>
      <c r="D462" s="198" t="s">
        <v>339</v>
      </c>
      <c r="E462" s="421">
        <v>746</v>
      </c>
      <c r="F462" s="413">
        <v>138.72999999999999</v>
      </c>
      <c r="G462" s="414">
        <v>5.3773516903337422</v>
      </c>
      <c r="H462" s="415">
        <v>5.3773516903337422</v>
      </c>
    </row>
    <row r="463" spans="1:8" ht="15" hidden="1" thickBot="1">
      <c r="A463" s="409">
        <v>202208</v>
      </c>
      <c r="B463" s="196" t="s">
        <v>801</v>
      </c>
      <c r="C463" s="197" t="s">
        <v>791</v>
      </c>
      <c r="D463" s="198" t="s">
        <v>337</v>
      </c>
      <c r="E463" s="421">
        <v>54266</v>
      </c>
      <c r="F463" s="413">
        <v>138.72999999999999</v>
      </c>
      <c r="G463" s="414">
        <v>391.16269011749444</v>
      </c>
      <c r="H463" s="415">
        <v>1.9558134505874722</v>
      </c>
    </row>
    <row r="464" spans="1:8" ht="15" hidden="1" thickBot="1">
      <c r="A464" s="409">
        <v>202208</v>
      </c>
      <c r="B464" s="196" t="s">
        <v>802</v>
      </c>
      <c r="C464" s="197" t="s">
        <v>791</v>
      </c>
      <c r="D464" s="198" t="s">
        <v>339</v>
      </c>
      <c r="E464" s="421">
        <v>652</v>
      </c>
      <c r="F464" s="413">
        <v>138.72999999999999</v>
      </c>
      <c r="G464" s="414">
        <v>4.6997765443667561</v>
      </c>
      <c r="H464" s="415">
        <v>4.6997765443667561</v>
      </c>
    </row>
    <row r="465" spans="1:8" ht="15" hidden="1" thickBot="1">
      <c r="A465" s="409">
        <v>202208</v>
      </c>
      <c r="B465" s="196" t="s">
        <v>803</v>
      </c>
      <c r="C465" s="197" t="s">
        <v>791</v>
      </c>
      <c r="D465" s="198" t="s">
        <v>337</v>
      </c>
      <c r="E465" s="421">
        <v>54266</v>
      </c>
      <c r="F465" s="413">
        <v>138.72999999999999</v>
      </c>
      <c r="G465" s="414">
        <v>391.16269011749444</v>
      </c>
      <c r="H465" s="415">
        <v>1.9558134505874722</v>
      </c>
    </row>
    <row r="466" spans="1:8" ht="15" hidden="1" thickBot="1">
      <c r="A466" s="409">
        <v>202208</v>
      </c>
      <c r="B466" s="196" t="s">
        <v>804</v>
      </c>
      <c r="C466" s="197" t="s">
        <v>791</v>
      </c>
      <c r="D466" s="198" t="s">
        <v>339</v>
      </c>
      <c r="E466" s="421">
        <v>652</v>
      </c>
      <c r="F466" s="413">
        <v>138.72999999999999</v>
      </c>
      <c r="G466" s="414">
        <v>4.6997765443667561</v>
      </c>
      <c r="H466" s="415">
        <v>4.6997765443667561</v>
      </c>
    </row>
    <row r="467" spans="1:8" ht="15" hidden="1" thickBot="1">
      <c r="A467" s="409">
        <v>202208</v>
      </c>
      <c r="B467" s="196" t="s">
        <v>805</v>
      </c>
      <c r="C467" s="197" t="s">
        <v>791</v>
      </c>
      <c r="D467" s="198" t="s">
        <v>337</v>
      </c>
      <c r="E467" s="421">
        <v>71865</v>
      </c>
      <c r="F467" s="413">
        <v>138.72999999999999</v>
      </c>
      <c r="G467" s="414">
        <v>518.02061558422838</v>
      </c>
      <c r="H467" s="415">
        <v>2.590103077921142</v>
      </c>
    </row>
    <row r="468" spans="1:8" ht="15" hidden="1" thickBot="1">
      <c r="A468" s="409">
        <v>202208</v>
      </c>
      <c r="B468" s="196" t="s">
        <v>806</v>
      </c>
      <c r="C468" s="197" t="s">
        <v>791</v>
      </c>
      <c r="D468" s="198" t="s">
        <v>337</v>
      </c>
      <c r="E468" s="421">
        <v>96293</v>
      </c>
      <c r="F468" s="413">
        <v>138.72999999999999</v>
      </c>
      <c r="G468" s="414">
        <v>694.1036545808405</v>
      </c>
      <c r="H468" s="415">
        <v>3.4705182729042026</v>
      </c>
    </row>
    <row r="469" spans="1:8" ht="15" hidden="1" thickBot="1">
      <c r="A469" s="409">
        <v>202208</v>
      </c>
      <c r="B469" s="196" t="s">
        <v>807</v>
      </c>
      <c r="C469" s="197" t="s">
        <v>791</v>
      </c>
      <c r="D469" s="198" t="s">
        <v>337</v>
      </c>
      <c r="E469" s="421">
        <v>53393</v>
      </c>
      <c r="F469" s="413">
        <v>138.72999999999999</v>
      </c>
      <c r="G469" s="414">
        <v>384.86989115548192</v>
      </c>
      <c r="H469" s="415">
        <v>1.9243494557774097</v>
      </c>
    </row>
    <row r="470" spans="1:8" ht="15" hidden="1" thickBot="1">
      <c r="A470" s="409">
        <v>202208</v>
      </c>
      <c r="B470" s="196" t="s">
        <v>808</v>
      </c>
      <c r="C470" s="197" t="s">
        <v>791</v>
      </c>
      <c r="D470" s="198" t="s">
        <v>339</v>
      </c>
      <c r="E470" s="421">
        <v>704</v>
      </c>
      <c r="F470" s="413">
        <v>138.72999999999999</v>
      </c>
      <c r="G470" s="414">
        <v>5.0746053485187055</v>
      </c>
      <c r="H470" s="415">
        <v>5.0746053485187055</v>
      </c>
    </row>
    <row r="471" spans="1:8" ht="15" hidden="1" thickBot="1">
      <c r="A471" s="409">
        <v>202208</v>
      </c>
      <c r="B471" s="196" t="s">
        <v>809</v>
      </c>
      <c r="C471" s="197" t="s">
        <v>791</v>
      </c>
      <c r="D471" s="198" t="s">
        <v>337</v>
      </c>
      <c r="E471" s="421">
        <v>100472</v>
      </c>
      <c r="F471" s="413">
        <v>138.72999999999999</v>
      </c>
      <c r="G471" s="414">
        <v>724.22691559143664</v>
      </c>
      <c r="H471" s="415">
        <v>3.6211345779571831</v>
      </c>
    </row>
    <row r="472" spans="1:8" ht="15" hidden="1" thickBot="1">
      <c r="A472" s="409">
        <v>202208</v>
      </c>
      <c r="B472" s="196" t="s">
        <v>810</v>
      </c>
      <c r="C472" s="197" t="s">
        <v>791</v>
      </c>
      <c r="D472" s="198" t="s">
        <v>339</v>
      </c>
      <c r="E472" s="421">
        <v>878</v>
      </c>
      <c r="F472" s="413">
        <v>138.72999999999999</v>
      </c>
      <c r="G472" s="414">
        <v>6.3288401931809997</v>
      </c>
      <c r="H472" s="415">
        <v>6.3288401931809997</v>
      </c>
    </row>
    <row r="473" spans="1:8" ht="15" hidden="1" thickBot="1">
      <c r="A473" s="409">
        <v>202208</v>
      </c>
      <c r="B473" s="196" t="s">
        <v>811</v>
      </c>
      <c r="C473" s="197" t="s">
        <v>791</v>
      </c>
      <c r="D473" s="198" t="s">
        <v>337</v>
      </c>
      <c r="E473" s="421">
        <v>99628</v>
      </c>
      <c r="F473" s="413">
        <v>138.72999999999999</v>
      </c>
      <c r="G473" s="414">
        <v>718.14315577020113</v>
      </c>
      <c r="H473" s="415">
        <v>3.5907157788510058</v>
      </c>
    </row>
    <row r="474" spans="1:8" ht="15" hidden="1" thickBot="1">
      <c r="A474" s="409">
        <v>202208</v>
      </c>
      <c r="B474" s="196" t="s">
        <v>812</v>
      </c>
      <c r="C474" s="197" t="s">
        <v>791</v>
      </c>
      <c r="D474" s="198" t="s">
        <v>337</v>
      </c>
      <c r="E474" s="421">
        <v>94902</v>
      </c>
      <c r="F474" s="413">
        <v>138.72999999999999</v>
      </c>
      <c r="G474" s="414">
        <v>684.0769840697759</v>
      </c>
      <c r="H474" s="415">
        <v>3.4203849203488796</v>
      </c>
    </row>
    <row r="475" spans="1:8" ht="15" hidden="1" thickBot="1">
      <c r="A475" s="409">
        <v>202208</v>
      </c>
      <c r="B475" s="196" t="s">
        <v>813</v>
      </c>
      <c r="C475" s="197" t="s">
        <v>791</v>
      </c>
      <c r="D475" s="198" t="s">
        <v>337</v>
      </c>
      <c r="E475" s="421">
        <v>108948</v>
      </c>
      <c r="F475" s="413">
        <v>138.72999999999999</v>
      </c>
      <c r="G475" s="414">
        <v>785.32401066820444</v>
      </c>
      <c r="H475" s="415">
        <v>3.926620053341022</v>
      </c>
    </row>
    <row r="476" spans="1:8" ht="15" hidden="1" thickBot="1">
      <c r="A476" s="409">
        <v>202208</v>
      </c>
      <c r="B476" s="196" t="s">
        <v>814</v>
      </c>
      <c r="C476" s="197" t="s">
        <v>791</v>
      </c>
      <c r="D476" s="198" t="s">
        <v>337</v>
      </c>
      <c r="E476" s="421">
        <v>108948</v>
      </c>
      <c r="F476" s="413">
        <v>138.72999999999999</v>
      </c>
      <c r="G476" s="414">
        <v>785.32401066820444</v>
      </c>
      <c r="H476" s="415">
        <v>3.926620053341022</v>
      </c>
    </row>
    <row r="477" spans="1:8" ht="15" hidden="1" thickBot="1">
      <c r="A477" s="409">
        <v>202208</v>
      </c>
      <c r="B477" s="196" t="s">
        <v>815</v>
      </c>
      <c r="C477" s="197" t="s">
        <v>791</v>
      </c>
      <c r="D477" s="198" t="s">
        <v>337</v>
      </c>
      <c r="E477" s="421">
        <v>113245</v>
      </c>
      <c r="F477" s="413">
        <v>138.72999999999999</v>
      </c>
      <c r="G477" s="414">
        <v>816.29784473437621</v>
      </c>
      <c r="H477" s="415">
        <v>4.0814892236718814</v>
      </c>
    </row>
    <row r="478" spans="1:8" ht="15" hidden="1" thickBot="1">
      <c r="A478" s="409">
        <v>202208</v>
      </c>
      <c r="B478" s="196" t="s">
        <v>816</v>
      </c>
      <c r="C478" s="197" t="s">
        <v>791</v>
      </c>
      <c r="D478" s="198" t="s">
        <v>339</v>
      </c>
      <c r="E478" s="421">
        <v>566</v>
      </c>
      <c r="F478" s="413">
        <v>138.72999999999999</v>
      </c>
      <c r="G478" s="414">
        <v>4.0798673682693005</v>
      </c>
      <c r="H478" s="415">
        <v>4.0798673682693005</v>
      </c>
    </row>
    <row r="479" spans="1:8" ht="15" hidden="1" thickBot="1">
      <c r="A479" s="409">
        <v>202208</v>
      </c>
      <c r="B479" s="196" t="s">
        <v>817</v>
      </c>
      <c r="C479" s="197" t="s">
        <v>791</v>
      </c>
      <c r="D479" s="198" t="s">
        <v>337</v>
      </c>
      <c r="E479" s="421">
        <v>108948</v>
      </c>
      <c r="F479" s="413">
        <v>138.72999999999999</v>
      </c>
      <c r="G479" s="414">
        <v>785.32401066820444</v>
      </c>
      <c r="H479" s="415">
        <v>3.926620053341022</v>
      </c>
    </row>
    <row r="480" spans="1:8" ht="15" hidden="1" thickBot="1">
      <c r="A480" s="409">
        <v>202208</v>
      </c>
      <c r="B480" s="196" t="s">
        <v>2770</v>
      </c>
      <c r="C480" s="197" t="s">
        <v>2661</v>
      </c>
      <c r="D480" s="198" t="s">
        <v>339</v>
      </c>
      <c r="E480" s="421">
        <v>0.01</v>
      </c>
      <c r="F480" s="413">
        <v>138.72999999999999</v>
      </c>
      <c r="G480" s="414">
        <v>7.2082462336913442E-5</v>
      </c>
      <c r="H480" s="415">
        <v>7.2082462336913442E-5</v>
      </c>
    </row>
    <row r="481" spans="1:8" ht="15" hidden="1" thickBot="1">
      <c r="A481" s="409">
        <v>202208</v>
      </c>
      <c r="B481" s="196" t="s">
        <v>818</v>
      </c>
      <c r="C481" s="197" t="s">
        <v>791</v>
      </c>
      <c r="D481" s="198" t="s">
        <v>337</v>
      </c>
      <c r="E481" s="421">
        <v>108862</v>
      </c>
      <c r="F481" s="413">
        <v>138.72999999999999</v>
      </c>
      <c r="G481" s="414">
        <v>784.70410149210704</v>
      </c>
      <c r="H481" s="415">
        <v>3.9235205074605353</v>
      </c>
    </row>
    <row r="482" spans="1:8" ht="15" hidden="1" thickBot="1">
      <c r="A482" s="409">
        <v>202208</v>
      </c>
      <c r="B482" s="196" t="s">
        <v>819</v>
      </c>
      <c r="C482" s="197" t="s">
        <v>791</v>
      </c>
      <c r="D482" s="198" t="s">
        <v>337</v>
      </c>
      <c r="E482" s="421">
        <v>114313</v>
      </c>
      <c r="F482" s="413">
        <v>138.72999999999999</v>
      </c>
      <c r="G482" s="414">
        <v>823.99625171195851</v>
      </c>
      <c r="H482" s="415">
        <v>4.1199812585597924</v>
      </c>
    </row>
    <row r="483" spans="1:8" ht="15" hidden="1" thickBot="1">
      <c r="A483" s="409">
        <v>202208</v>
      </c>
      <c r="B483" s="196" t="s">
        <v>820</v>
      </c>
      <c r="C483" s="197" t="s">
        <v>791</v>
      </c>
      <c r="D483" s="198" t="s">
        <v>339</v>
      </c>
      <c r="E483" s="421">
        <v>572</v>
      </c>
      <c r="F483" s="413">
        <v>138.72999999999999</v>
      </c>
      <c r="G483" s="414">
        <v>4.1231168456714489</v>
      </c>
      <c r="H483" s="415">
        <v>4.1231168456714489</v>
      </c>
    </row>
    <row r="484" spans="1:8" ht="15" hidden="1" thickBot="1">
      <c r="A484" s="409">
        <v>202208</v>
      </c>
      <c r="B484" s="196" t="s">
        <v>821</v>
      </c>
      <c r="C484" s="197" t="s">
        <v>791</v>
      </c>
      <c r="D484" s="198" t="s">
        <v>337</v>
      </c>
      <c r="E484" s="421">
        <v>109669</v>
      </c>
      <c r="F484" s="413">
        <v>138.72999999999999</v>
      </c>
      <c r="G484" s="414">
        <v>790.52115620269592</v>
      </c>
      <c r="H484" s="415">
        <v>3.9526057810134798</v>
      </c>
    </row>
    <row r="485" spans="1:8" ht="15" hidden="1" thickBot="1">
      <c r="A485" s="409">
        <v>202208</v>
      </c>
      <c r="B485" s="196" t="s">
        <v>822</v>
      </c>
      <c r="C485" s="197" t="s">
        <v>791</v>
      </c>
      <c r="D485" s="198" t="s">
        <v>337</v>
      </c>
      <c r="E485" s="421">
        <v>118199</v>
      </c>
      <c r="F485" s="413">
        <v>138.72999999999999</v>
      </c>
      <c r="G485" s="414">
        <v>852.0074965760831</v>
      </c>
      <c r="H485" s="415">
        <v>4.2600374828804153</v>
      </c>
    </row>
    <row r="486" spans="1:8" ht="15" hidden="1" thickBot="1">
      <c r="A486" s="409">
        <v>202208</v>
      </c>
      <c r="B486" s="196" t="s">
        <v>823</v>
      </c>
      <c r="C486" s="197" t="s">
        <v>791</v>
      </c>
      <c r="D486" s="198" t="s">
        <v>339</v>
      </c>
      <c r="E486" s="421">
        <v>591</v>
      </c>
      <c r="F486" s="413">
        <v>138.72999999999999</v>
      </c>
      <c r="G486" s="414">
        <v>4.2600735241115837</v>
      </c>
      <c r="H486" s="415">
        <v>4.2600735241115837</v>
      </c>
    </row>
    <row r="487" spans="1:8" ht="15" hidden="1" thickBot="1">
      <c r="A487" s="409">
        <v>202208</v>
      </c>
      <c r="B487" s="196" t="s">
        <v>824</v>
      </c>
      <c r="C487" s="197" t="s">
        <v>791</v>
      </c>
      <c r="D487" s="198" t="s">
        <v>337</v>
      </c>
      <c r="E487" s="421">
        <v>101706</v>
      </c>
      <c r="F487" s="413">
        <v>138.72999999999999</v>
      </c>
      <c r="G487" s="414">
        <v>733.12189144381182</v>
      </c>
      <c r="H487" s="415">
        <v>3.665609457219059</v>
      </c>
    </row>
    <row r="488" spans="1:8" ht="15" hidden="1" thickBot="1">
      <c r="A488" s="409">
        <v>202208</v>
      </c>
      <c r="B488" s="196" t="s">
        <v>825</v>
      </c>
      <c r="C488" s="197" t="s">
        <v>791</v>
      </c>
      <c r="D488" s="198" t="s">
        <v>337</v>
      </c>
      <c r="E488" s="421">
        <v>100974</v>
      </c>
      <c r="F488" s="413">
        <v>138.72999999999999</v>
      </c>
      <c r="G488" s="414">
        <v>727.84545520074971</v>
      </c>
      <c r="H488" s="415">
        <v>3.6392272760037487</v>
      </c>
    </row>
    <row r="489" spans="1:8" ht="15" hidden="1" thickBot="1">
      <c r="A489" s="409">
        <v>202208</v>
      </c>
      <c r="B489" s="196" t="s">
        <v>826</v>
      </c>
      <c r="C489" s="197" t="s">
        <v>791</v>
      </c>
      <c r="D489" s="198" t="s">
        <v>337</v>
      </c>
      <c r="E489" s="421">
        <v>109310</v>
      </c>
      <c r="F489" s="413">
        <v>138.72999999999999</v>
      </c>
      <c r="G489" s="414">
        <v>787.93339580480074</v>
      </c>
      <c r="H489" s="415">
        <v>3.9396669790240035</v>
      </c>
    </row>
    <row r="490" spans="1:8" ht="15" hidden="1" thickBot="1">
      <c r="A490" s="409">
        <v>202208</v>
      </c>
      <c r="B490" s="196" t="s">
        <v>827</v>
      </c>
      <c r="C490" s="197" t="s">
        <v>791</v>
      </c>
      <c r="D490" s="198" t="s">
        <v>339</v>
      </c>
      <c r="E490" s="421">
        <v>547</v>
      </c>
      <c r="F490" s="413">
        <v>138.72999999999999</v>
      </c>
      <c r="G490" s="414">
        <v>3.9429106898291648</v>
      </c>
      <c r="H490" s="415">
        <v>3.9429106898291648</v>
      </c>
    </row>
    <row r="491" spans="1:8" ht="15" hidden="1" thickBot="1">
      <c r="A491" s="409">
        <v>202208</v>
      </c>
      <c r="B491" s="196" t="s">
        <v>828</v>
      </c>
      <c r="C491" s="197" t="s">
        <v>791</v>
      </c>
      <c r="D491" s="198" t="s">
        <v>337</v>
      </c>
      <c r="E491" s="421">
        <v>95160</v>
      </c>
      <c r="F491" s="413">
        <v>138.72999999999999</v>
      </c>
      <c r="G491" s="414">
        <v>685.9367115980682</v>
      </c>
      <c r="H491" s="415">
        <v>3.4296835579903409</v>
      </c>
    </row>
    <row r="492" spans="1:8" ht="15" hidden="1" thickBot="1">
      <c r="A492" s="409">
        <v>202208</v>
      </c>
      <c r="B492" s="196" t="s">
        <v>829</v>
      </c>
      <c r="C492" s="197" t="s">
        <v>791</v>
      </c>
      <c r="D492" s="198" t="s">
        <v>337</v>
      </c>
      <c r="E492" s="421">
        <v>95160</v>
      </c>
      <c r="F492" s="413">
        <v>138.72999999999999</v>
      </c>
      <c r="G492" s="414">
        <v>685.9367115980682</v>
      </c>
      <c r="H492" s="415">
        <v>3.4296835579903409</v>
      </c>
    </row>
    <row r="493" spans="1:8" ht="15" hidden="1" thickBot="1">
      <c r="A493" s="409">
        <v>202208</v>
      </c>
      <c r="B493" s="196" t="s">
        <v>830</v>
      </c>
      <c r="C493" s="197" t="s">
        <v>791</v>
      </c>
      <c r="D493" s="198" t="s">
        <v>339</v>
      </c>
      <c r="E493" s="421">
        <v>476</v>
      </c>
      <c r="F493" s="413">
        <v>138.72999999999999</v>
      </c>
      <c r="G493" s="414">
        <v>3.4311252072370793</v>
      </c>
      <c r="H493" s="415">
        <v>3.4311252072370793</v>
      </c>
    </row>
    <row r="494" spans="1:8" ht="15" hidden="1" thickBot="1">
      <c r="A494" s="409">
        <v>202208</v>
      </c>
      <c r="B494" s="196" t="s">
        <v>831</v>
      </c>
      <c r="C494" s="197" t="s">
        <v>791</v>
      </c>
      <c r="D494" s="198" t="s">
        <v>337</v>
      </c>
      <c r="E494" s="421">
        <v>113669</v>
      </c>
      <c r="F494" s="413">
        <v>138.72999999999999</v>
      </c>
      <c r="G494" s="414">
        <v>819.35414113746128</v>
      </c>
      <c r="H494" s="415">
        <v>4.0967707056873062</v>
      </c>
    </row>
    <row r="495" spans="1:8" ht="15" hidden="1" thickBot="1">
      <c r="A495" s="409">
        <v>202208</v>
      </c>
      <c r="B495" s="196" t="s">
        <v>832</v>
      </c>
      <c r="C495" s="197" t="s">
        <v>791</v>
      </c>
      <c r="D495" s="198" t="s">
        <v>337</v>
      </c>
      <c r="E495" s="421">
        <v>112154</v>
      </c>
      <c r="F495" s="413">
        <v>138.72999999999999</v>
      </c>
      <c r="G495" s="414">
        <v>808.43364809341892</v>
      </c>
      <c r="H495" s="415">
        <v>4.0421682404670944</v>
      </c>
    </row>
    <row r="496" spans="1:8" ht="15" hidden="1" thickBot="1">
      <c r="A496" s="409">
        <v>202208</v>
      </c>
      <c r="B496" s="196" t="s">
        <v>833</v>
      </c>
      <c r="C496" s="197" t="s">
        <v>791</v>
      </c>
      <c r="D496" s="198" t="s">
        <v>339</v>
      </c>
      <c r="E496" s="421">
        <v>561</v>
      </c>
      <c r="F496" s="413">
        <v>138.72999999999999</v>
      </c>
      <c r="G496" s="414">
        <v>4.0438261371008437</v>
      </c>
      <c r="H496" s="415">
        <v>4.0438261371008437</v>
      </c>
    </row>
    <row r="497" spans="1:8" ht="15" hidden="1" thickBot="1">
      <c r="A497" s="409">
        <v>202208</v>
      </c>
      <c r="B497" s="196" t="s">
        <v>834</v>
      </c>
      <c r="C497" s="197" t="s">
        <v>791</v>
      </c>
      <c r="D497" s="198" t="s">
        <v>337</v>
      </c>
      <c r="E497" s="421">
        <v>114205</v>
      </c>
      <c r="F497" s="413">
        <v>138.72999999999999</v>
      </c>
      <c r="G497" s="414">
        <v>823.21776111871986</v>
      </c>
      <c r="H497" s="415">
        <v>4.1160888055935994</v>
      </c>
    </row>
    <row r="498" spans="1:8" ht="15" hidden="1" thickBot="1">
      <c r="A498" s="409">
        <v>202208</v>
      </c>
      <c r="B498" s="196" t="s">
        <v>835</v>
      </c>
      <c r="C498" s="197" t="s">
        <v>791</v>
      </c>
      <c r="D498" s="198" t="s">
        <v>339</v>
      </c>
      <c r="E498" s="421">
        <v>571</v>
      </c>
      <c r="F498" s="413">
        <v>138.72999999999999</v>
      </c>
      <c r="G498" s="414">
        <v>4.1159085994377573</v>
      </c>
      <c r="H498" s="415">
        <v>4.1159085994377573</v>
      </c>
    </row>
    <row r="499" spans="1:8" ht="15" hidden="1" thickBot="1">
      <c r="A499" s="409">
        <v>202208</v>
      </c>
      <c r="B499" s="196" t="s">
        <v>836</v>
      </c>
      <c r="C499" s="197" t="s">
        <v>791</v>
      </c>
      <c r="D499" s="198" t="s">
        <v>337</v>
      </c>
      <c r="E499" s="421">
        <v>76252</v>
      </c>
      <c r="F499" s="413">
        <v>138.72999999999999</v>
      </c>
      <c r="G499" s="414">
        <v>549.6431918114323</v>
      </c>
      <c r="H499" s="415">
        <v>2.7482159590571613</v>
      </c>
    </row>
    <row r="500" spans="1:8" ht="15" hidden="1" thickBot="1">
      <c r="A500" s="409">
        <v>202208</v>
      </c>
      <c r="B500" s="196" t="s">
        <v>837</v>
      </c>
      <c r="C500" s="197" t="s">
        <v>791</v>
      </c>
      <c r="D500" s="198" t="s">
        <v>337</v>
      </c>
      <c r="E500" s="421">
        <v>158350</v>
      </c>
      <c r="F500" s="413">
        <v>138.72999999999999</v>
      </c>
      <c r="G500" s="414">
        <v>1141.4257911050242</v>
      </c>
      <c r="H500" s="415">
        <v>5.7071289555251212</v>
      </c>
    </row>
    <row r="501" spans="1:8" ht="15" hidden="1" thickBot="1">
      <c r="A501" s="409">
        <v>202208</v>
      </c>
      <c r="B501" s="196" t="s">
        <v>838</v>
      </c>
      <c r="C501" s="197" t="s">
        <v>791</v>
      </c>
      <c r="D501" s="198" t="s">
        <v>337</v>
      </c>
      <c r="E501" s="421">
        <v>113051</v>
      </c>
      <c r="F501" s="413">
        <v>138.72999999999999</v>
      </c>
      <c r="G501" s="414">
        <v>814.89944496504006</v>
      </c>
      <c r="H501" s="415">
        <v>4.0744972248252003</v>
      </c>
    </row>
    <row r="502" spans="1:8" ht="15" hidden="1" thickBot="1">
      <c r="A502" s="409">
        <v>202208</v>
      </c>
      <c r="B502" s="196" t="s">
        <v>839</v>
      </c>
      <c r="C502" s="197" t="s">
        <v>791</v>
      </c>
      <c r="D502" s="198" t="s">
        <v>339</v>
      </c>
      <c r="E502" s="421">
        <v>565</v>
      </c>
      <c r="F502" s="413">
        <v>138.72999999999999</v>
      </c>
      <c r="G502" s="414">
        <v>4.072659122035609</v>
      </c>
      <c r="H502" s="415">
        <v>4.072659122035609</v>
      </c>
    </row>
    <row r="503" spans="1:8" ht="15" hidden="1" thickBot="1">
      <c r="A503" s="409">
        <v>202208</v>
      </c>
      <c r="B503" s="196" t="s">
        <v>840</v>
      </c>
      <c r="C503" s="197" t="s">
        <v>791</v>
      </c>
      <c r="D503" s="198" t="s">
        <v>337</v>
      </c>
      <c r="E503" s="421">
        <v>115180</v>
      </c>
      <c r="F503" s="413">
        <v>138.72999999999999</v>
      </c>
      <c r="G503" s="414">
        <v>830.24580119656889</v>
      </c>
      <c r="H503" s="415">
        <v>4.1512290059828443</v>
      </c>
    </row>
    <row r="504" spans="1:8" ht="15" hidden="1" thickBot="1">
      <c r="A504" s="409">
        <v>202208</v>
      </c>
      <c r="B504" s="196" t="s">
        <v>841</v>
      </c>
      <c r="C504" s="197" t="s">
        <v>791</v>
      </c>
      <c r="D504" s="198" t="s">
        <v>339</v>
      </c>
      <c r="E504" s="421">
        <v>576</v>
      </c>
      <c r="F504" s="413">
        <v>138.72999999999999</v>
      </c>
      <c r="G504" s="414">
        <v>4.1519498306062141</v>
      </c>
      <c r="H504" s="415">
        <v>4.1519498306062141</v>
      </c>
    </row>
    <row r="505" spans="1:8" ht="15" hidden="1" thickBot="1">
      <c r="A505" s="409">
        <v>202208</v>
      </c>
      <c r="B505" s="196" t="s">
        <v>842</v>
      </c>
      <c r="C505" s="197" t="s">
        <v>791</v>
      </c>
      <c r="D505" s="198" t="s">
        <v>337</v>
      </c>
      <c r="E505" s="421">
        <v>112361</v>
      </c>
      <c r="F505" s="413">
        <v>138.72999999999999</v>
      </c>
      <c r="G505" s="414">
        <v>809.92575506379308</v>
      </c>
      <c r="H505" s="415">
        <v>4.0496287753189657</v>
      </c>
    </row>
    <row r="506" spans="1:8" ht="15" hidden="1" thickBot="1">
      <c r="A506" s="409">
        <v>202208</v>
      </c>
      <c r="B506" s="196" t="s">
        <v>843</v>
      </c>
      <c r="C506" s="197" t="s">
        <v>2660</v>
      </c>
      <c r="D506" s="198" t="s">
        <v>339</v>
      </c>
      <c r="E506" s="421">
        <v>562</v>
      </c>
      <c r="F506" s="413">
        <v>138.72999999999999</v>
      </c>
      <c r="G506" s="414">
        <v>4.0510343833345352</v>
      </c>
      <c r="H506" s="415">
        <v>4.0510343833345352</v>
      </c>
    </row>
    <row r="507" spans="1:8" ht="15" hidden="1" thickBot="1">
      <c r="A507" s="409">
        <v>202208</v>
      </c>
      <c r="B507" s="196" t="s">
        <v>844</v>
      </c>
      <c r="C507" s="197" t="s">
        <v>791</v>
      </c>
      <c r="D507" s="198" t="s">
        <v>337</v>
      </c>
      <c r="E507" s="421">
        <v>135822</v>
      </c>
      <c r="F507" s="413">
        <v>138.72999999999999</v>
      </c>
      <c r="G507" s="414">
        <v>979.03841995242567</v>
      </c>
      <c r="H507" s="415">
        <v>4.8951920997621281</v>
      </c>
    </row>
    <row r="508" spans="1:8" ht="15" hidden="1" thickBot="1">
      <c r="A508" s="409">
        <v>202208</v>
      </c>
      <c r="B508" s="196" t="s">
        <v>845</v>
      </c>
      <c r="C508" s="197" t="s">
        <v>791</v>
      </c>
      <c r="D508" s="198" t="s">
        <v>337</v>
      </c>
      <c r="E508" s="421">
        <v>152036</v>
      </c>
      <c r="F508" s="413">
        <v>138.72999999999999</v>
      </c>
      <c r="G508" s="414">
        <v>1095.912924385497</v>
      </c>
      <c r="H508" s="415">
        <v>5.4795646219274854</v>
      </c>
    </row>
    <row r="509" spans="1:8" ht="15" hidden="1" thickBot="1">
      <c r="A509" s="409">
        <v>202208</v>
      </c>
      <c r="B509" s="196" t="s">
        <v>846</v>
      </c>
      <c r="C509" s="197" t="s">
        <v>791</v>
      </c>
      <c r="D509" s="198" t="s">
        <v>339</v>
      </c>
      <c r="E509" s="421">
        <v>760</v>
      </c>
      <c r="F509" s="413">
        <v>138.72999999999999</v>
      </c>
      <c r="G509" s="414">
        <v>5.4782671376054211</v>
      </c>
      <c r="H509" s="415">
        <v>5.4782671376054211</v>
      </c>
    </row>
    <row r="510" spans="1:8" ht="15" hidden="1" thickBot="1">
      <c r="A510" s="409">
        <v>202208</v>
      </c>
      <c r="B510" s="196" t="s">
        <v>847</v>
      </c>
      <c r="C510" s="197" t="s">
        <v>791</v>
      </c>
      <c r="D510" s="198" t="s">
        <v>337</v>
      </c>
      <c r="E510" s="421">
        <v>158350</v>
      </c>
      <c r="F510" s="413">
        <v>138.72999999999999</v>
      </c>
      <c r="G510" s="414">
        <v>1141.4257911050242</v>
      </c>
      <c r="H510" s="415">
        <v>5.7071289555251212</v>
      </c>
    </row>
    <row r="511" spans="1:8" ht="15" hidden="1" thickBot="1">
      <c r="A511" s="409">
        <v>202208</v>
      </c>
      <c r="B511" s="196" t="s">
        <v>848</v>
      </c>
      <c r="C511" s="197" t="s">
        <v>791</v>
      </c>
      <c r="D511" s="198" t="s">
        <v>337</v>
      </c>
      <c r="E511" s="421">
        <v>97809</v>
      </c>
      <c r="F511" s="413">
        <v>138.72999999999999</v>
      </c>
      <c r="G511" s="414">
        <v>705.0313558711166</v>
      </c>
      <c r="H511" s="415">
        <v>3.5251567793555831</v>
      </c>
    </row>
    <row r="512" spans="1:8" ht="15" hidden="1" thickBot="1">
      <c r="A512" s="409">
        <v>202208</v>
      </c>
      <c r="B512" s="196" t="s">
        <v>849</v>
      </c>
      <c r="C512" s="197" t="s">
        <v>791</v>
      </c>
      <c r="D512" s="198" t="s">
        <v>337</v>
      </c>
      <c r="E512" s="421">
        <v>97641</v>
      </c>
      <c r="F512" s="413">
        <v>138.72999999999999</v>
      </c>
      <c r="G512" s="414">
        <v>703.82037050385645</v>
      </c>
      <c r="H512" s="415">
        <v>3.5191018525192823</v>
      </c>
    </row>
    <row r="513" spans="1:8" ht="15" hidden="1" thickBot="1">
      <c r="A513" s="409">
        <v>202208</v>
      </c>
      <c r="B513" s="196" t="s">
        <v>850</v>
      </c>
      <c r="C513" s="197" t="s">
        <v>791</v>
      </c>
      <c r="D513" s="198" t="s">
        <v>339</v>
      </c>
      <c r="E513" s="421">
        <v>488</v>
      </c>
      <c r="F513" s="413">
        <v>138.72999999999999</v>
      </c>
      <c r="G513" s="414">
        <v>3.5176241620413755</v>
      </c>
      <c r="H513" s="415">
        <v>3.5176241620413755</v>
      </c>
    </row>
    <row r="514" spans="1:8" ht="15" hidden="1" thickBot="1">
      <c r="A514" s="409">
        <v>202208</v>
      </c>
      <c r="B514" s="196" t="s">
        <v>851</v>
      </c>
      <c r="C514" s="197" t="s">
        <v>791</v>
      </c>
      <c r="D514" s="198" t="s">
        <v>339</v>
      </c>
      <c r="E514" s="421">
        <v>489</v>
      </c>
      <c r="F514" s="413">
        <v>138.72999999999999</v>
      </c>
      <c r="G514" s="414">
        <v>3.5248324082750671</v>
      </c>
      <c r="H514" s="415">
        <v>3.5248324082750671</v>
      </c>
    </row>
    <row r="515" spans="1:8" ht="15" hidden="1" thickBot="1">
      <c r="A515" s="409">
        <v>202208</v>
      </c>
      <c r="B515" s="196" t="s">
        <v>852</v>
      </c>
      <c r="C515" s="197" t="s">
        <v>791</v>
      </c>
      <c r="D515" s="198" t="s">
        <v>337</v>
      </c>
      <c r="E515" s="421">
        <v>157086</v>
      </c>
      <c r="F515" s="413">
        <v>138.72999999999999</v>
      </c>
      <c r="G515" s="414">
        <v>1132.3145678656383</v>
      </c>
      <c r="H515" s="415">
        <v>5.6615728393281914</v>
      </c>
    </row>
    <row r="516" spans="1:8" ht="15" hidden="1" thickBot="1">
      <c r="A516" s="409">
        <v>202208</v>
      </c>
      <c r="B516" s="196" t="s">
        <v>853</v>
      </c>
      <c r="C516" s="197" t="s">
        <v>791</v>
      </c>
      <c r="D516" s="198" t="s">
        <v>339</v>
      </c>
      <c r="E516" s="421">
        <v>785</v>
      </c>
      <c r="F516" s="413">
        <v>138.72999999999999</v>
      </c>
      <c r="G516" s="414">
        <v>5.6584732934477042</v>
      </c>
      <c r="H516" s="415">
        <v>5.6584732934477042</v>
      </c>
    </row>
    <row r="517" spans="1:8" ht="15" hidden="1" thickBot="1">
      <c r="A517" s="409">
        <v>202208</v>
      </c>
      <c r="B517" s="196" t="s">
        <v>854</v>
      </c>
      <c r="C517" s="197" t="s">
        <v>791</v>
      </c>
      <c r="D517" s="198" t="s">
        <v>337</v>
      </c>
      <c r="E517" s="421">
        <v>115786</v>
      </c>
      <c r="F517" s="413">
        <v>138.72999999999999</v>
      </c>
      <c r="G517" s="414">
        <v>834.61399841418586</v>
      </c>
      <c r="H517" s="415">
        <v>4.1730699920709293</v>
      </c>
    </row>
    <row r="518" spans="1:8" ht="15" hidden="1" thickBot="1">
      <c r="A518" s="409">
        <v>202208</v>
      </c>
      <c r="B518" s="196" t="s">
        <v>855</v>
      </c>
      <c r="C518" s="197" t="s">
        <v>791</v>
      </c>
      <c r="D518" s="198" t="s">
        <v>339</v>
      </c>
      <c r="E518" s="421">
        <v>579</v>
      </c>
      <c r="F518" s="413">
        <v>138.72999999999999</v>
      </c>
      <c r="G518" s="414">
        <v>4.1735745693072879</v>
      </c>
      <c r="H518" s="415">
        <v>4.1735745693072879</v>
      </c>
    </row>
    <row r="519" spans="1:8" ht="15" hidden="1" thickBot="1">
      <c r="A519" s="409">
        <v>202208</v>
      </c>
      <c r="B519" s="196" t="s">
        <v>856</v>
      </c>
      <c r="C519" s="197" t="s">
        <v>791</v>
      </c>
      <c r="D519" s="198" t="s">
        <v>337</v>
      </c>
      <c r="E519" s="421">
        <v>111040</v>
      </c>
      <c r="F519" s="413">
        <v>138.72999999999999</v>
      </c>
      <c r="G519" s="414">
        <v>800.40366178908675</v>
      </c>
      <c r="H519" s="415">
        <v>4.0020183089454342</v>
      </c>
    </row>
    <row r="520" spans="1:8" ht="15" hidden="1" thickBot="1">
      <c r="A520" s="409">
        <v>202208</v>
      </c>
      <c r="B520" s="196" t="s">
        <v>857</v>
      </c>
      <c r="C520" s="197" t="s">
        <v>791</v>
      </c>
      <c r="D520" s="198" t="s">
        <v>339</v>
      </c>
      <c r="E520" s="421">
        <v>555</v>
      </c>
      <c r="F520" s="413">
        <v>138.72999999999999</v>
      </c>
      <c r="G520" s="414">
        <v>4.0005766596986954</v>
      </c>
      <c r="H520" s="415">
        <v>4.0005766596986954</v>
      </c>
    </row>
    <row r="521" spans="1:8" ht="15" hidden="1" thickBot="1">
      <c r="A521" s="409">
        <v>202208</v>
      </c>
      <c r="B521" s="196" t="s">
        <v>858</v>
      </c>
      <c r="C521" s="197" t="s">
        <v>791</v>
      </c>
      <c r="D521" s="198" t="s">
        <v>337</v>
      </c>
      <c r="E521" s="421">
        <v>99407</v>
      </c>
      <c r="F521" s="413">
        <v>138.72999999999999</v>
      </c>
      <c r="G521" s="414">
        <v>716.55013335255535</v>
      </c>
      <c r="H521" s="415">
        <v>3.5827506667627769</v>
      </c>
    </row>
    <row r="522" spans="1:8" ht="15" hidden="1" thickBot="1">
      <c r="A522" s="409">
        <v>202208</v>
      </c>
      <c r="B522" s="196" t="s">
        <v>859</v>
      </c>
      <c r="C522" s="197" t="s">
        <v>791</v>
      </c>
      <c r="D522" s="198" t="s">
        <v>339</v>
      </c>
      <c r="E522" s="421">
        <v>497</v>
      </c>
      <c r="F522" s="413">
        <v>138.72999999999999</v>
      </c>
      <c r="G522" s="414">
        <v>3.5824983781445976</v>
      </c>
      <c r="H522" s="415">
        <v>3.5824983781445976</v>
      </c>
    </row>
    <row r="523" spans="1:8" ht="15" hidden="1" thickBot="1">
      <c r="A523" s="409">
        <v>202208</v>
      </c>
      <c r="B523" s="196" t="s">
        <v>860</v>
      </c>
      <c r="C523" s="197" t="s">
        <v>791</v>
      </c>
      <c r="D523" s="198" t="s">
        <v>337</v>
      </c>
      <c r="E523" s="421">
        <v>103414</v>
      </c>
      <c r="F523" s="413">
        <v>138.72999999999999</v>
      </c>
      <c r="G523" s="414">
        <v>745.43357601095659</v>
      </c>
      <c r="H523" s="415">
        <v>3.7271678800547829</v>
      </c>
    </row>
    <row r="524" spans="1:8" ht="15" hidden="1" thickBot="1">
      <c r="A524" s="409">
        <v>202208</v>
      </c>
      <c r="B524" s="196" t="s">
        <v>861</v>
      </c>
      <c r="C524" s="197" t="s">
        <v>791</v>
      </c>
      <c r="D524" s="198" t="s">
        <v>339</v>
      </c>
      <c r="E524" s="421">
        <v>517</v>
      </c>
      <c r="F524" s="413">
        <v>138.72999999999999</v>
      </c>
      <c r="G524" s="414">
        <v>3.7266633028184244</v>
      </c>
      <c r="H524" s="415">
        <v>3.7266633028184244</v>
      </c>
    </row>
    <row r="525" spans="1:8" ht="15" hidden="1" thickBot="1">
      <c r="A525" s="409">
        <v>202208</v>
      </c>
      <c r="B525" s="196" t="s">
        <v>862</v>
      </c>
      <c r="C525" s="197" t="s">
        <v>791</v>
      </c>
      <c r="D525" s="198" t="s">
        <v>337</v>
      </c>
      <c r="E525" s="421">
        <v>94561</v>
      </c>
      <c r="F525" s="413">
        <v>138.72999999999999</v>
      </c>
      <c r="G525" s="414">
        <v>681.61897210408711</v>
      </c>
      <c r="H525" s="415">
        <v>3.4080948605204355</v>
      </c>
    </row>
    <row r="526" spans="1:8" ht="15" hidden="1" thickBot="1">
      <c r="A526" s="409">
        <v>202208</v>
      </c>
      <c r="B526" s="196" t="s">
        <v>863</v>
      </c>
      <c r="C526" s="197" t="s">
        <v>791</v>
      </c>
      <c r="D526" s="198" t="s">
        <v>337</v>
      </c>
      <c r="E526" s="421">
        <v>99246</v>
      </c>
      <c r="F526" s="413">
        <v>138.72999999999999</v>
      </c>
      <c r="G526" s="414">
        <v>715.38960570893107</v>
      </c>
      <c r="H526" s="415">
        <v>3.5769480285446553</v>
      </c>
    </row>
    <row r="527" spans="1:8" ht="15" hidden="1" thickBot="1">
      <c r="A527" s="409">
        <v>202208</v>
      </c>
      <c r="B527" s="196" t="s">
        <v>864</v>
      </c>
      <c r="C527" s="197" t="s">
        <v>791</v>
      </c>
      <c r="D527" s="198" t="s">
        <v>337</v>
      </c>
      <c r="E527" s="421">
        <v>98457</v>
      </c>
      <c r="F527" s="413">
        <v>138.72999999999999</v>
      </c>
      <c r="G527" s="414">
        <v>709.70229943054858</v>
      </c>
      <c r="H527" s="415">
        <v>3.5485114971527429</v>
      </c>
    </row>
    <row r="528" spans="1:8" ht="15" hidden="1" thickBot="1">
      <c r="A528" s="409">
        <v>202208</v>
      </c>
      <c r="B528" s="196" t="s">
        <v>865</v>
      </c>
      <c r="C528" s="197" t="s">
        <v>791</v>
      </c>
      <c r="D528" s="198" t="s">
        <v>337</v>
      </c>
      <c r="E528" s="421">
        <v>91784</v>
      </c>
      <c r="F528" s="413">
        <v>138.72999999999999</v>
      </c>
      <c r="G528" s="414">
        <v>661.6016723131263</v>
      </c>
      <c r="H528" s="415">
        <v>3.3080083615656317</v>
      </c>
    </row>
    <row r="529" spans="1:8" ht="15" hidden="1" thickBot="1">
      <c r="A529" s="409">
        <v>202208</v>
      </c>
      <c r="B529" s="196" t="s">
        <v>866</v>
      </c>
      <c r="C529" s="197" t="s">
        <v>791</v>
      </c>
      <c r="D529" s="198" t="s">
        <v>339</v>
      </c>
      <c r="E529" s="421">
        <v>459</v>
      </c>
      <c r="F529" s="413">
        <v>138.72999999999999</v>
      </c>
      <c r="G529" s="414">
        <v>3.3085850212643266</v>
      </c>
      <c r="H529" s="415">
        <v>3.3085850212643266</v>
      </c>
    </row>
    <row r="530" spans="1:8" ht="15" hidden="1" thickBot="1">
      <c r="A530" s="409">
        <v>202208</v>
      </c>
      <c r="B530" s="196" t="s">
        <v>867</v>
      </c>
      <c r="C530" s="197" t="s">
        <v>791</v>
      </c>
      <c r="D530" s="198" t="s">
        <v>337</v>
      </c>
      <c r="E530" s="421">
        <v>87785</v>
      </c>
      <c r="F530" s="413">
        <v>138.72999999999999</v>
      </c>
      <c r="G530" s="414">
        <v>632.77589562459457</v>
      </c>
      <c r="H530" s="415">
        <v>3.1638794781229729</v>
      </c>
    </row>
    <row r="531" spans="1:8" ht="15" hidden="1" thickBot="1">
      <c r="A531" s="409">
        <v>202208</v>
      </c>
      <c r="B531" s="196" t="s">
        <v>868</v>
      </c>
      <c r="C531" s="197" t="s">
        <v>791</v>
      </c>
      <c r="D531" s="198" t="s">
        <v>337</v>
      </c>
      <c r="E531" s="421">
        <v>88693</v>
      </c>
      <c r="F531" s="413">
        <v>138.72999999999999</v>
      </c>
      <c r="G531" s="414">
        <v>639.32098320478633</v>
      </c>
      <c r="H531" s="415">
        <v>3.1966049160239316</v>
      </c>
    </row>
    <row r="532" spans="1:8" ht="15" hidden="1" thickBot="1">
      <c r="A532" s="409">
        <v>202208</v>
      </c>
      <c r="B532" s="196" t="s">
        <v>869</v>
      </c>
      <c r="C532" s="197" t="s">
        <v>791</v>
      </c>
      <c r="D532" s="198" t="s">
        <v>337</v>
      </c>
      <c r="E532" s="421">
        <v>102458</v>
      </c>
      <c r="F532" s="413">
        <v>138.72999999999999</v>
      </c>
      <c r="G532" s="414">
        <v>738.54249261154769</v>
      </c>
      <c r="H532" s="415">
        <v>3.6927124630577386</v>
      </c>
    </row>
    <row r="533" spans="1:8" ht="15" hidden="1" thickBot="1">
      <c r="A533" s="409">
        <v>202208</v>
      </c>
      <c r="B533" s="196" t="s">
        <v>870</v>
      </c>
      <c r="C533" s="197" t="s">
        <v>791</v>
      </c>
      <c r="D533" s="198" t="s">
        <v>337</v>
      </c>
      <c r="E533" s="421">
        <v>106742</v>
      </c>
      <c r="F533" s="413">
        <v>138.72999999999999</v>
      </c>
      <c r="G533" s="414">
        <v>769.42261947668135</v>
      </c>
      <c r="H533" s="415">
        <v>3.8471130973834069</v>
      </c>
    </row>
    <row r="534" spans="1:8" ht="15" hidden="1" thickBot="1">
      <c r="A534" s="409">
        <v>202208</v>
      </c>
      <c r="B534" s="196" t="s">
        <v>871</v>
      </c>
      <c r="C534" s="197" t="s">
        <v>791</v>
      </c>
      <c r="D534" s="198" t="s">
        <v>339</v>
      </c>
      <c r="E534" s="421">
        <v>534</v>
      </c>
      <c r="F534" s="413">
        <v>138.72999999999999</v>
      </c>
      <c r="G534" s="414">
        <v>3.8492034887911775</v>
      </c>
      <c r="H534" s="415">
        <v>3.8492034887911775</v>
      </c>
    </row>
    <row r="535" spans="1:8" ht="15" hidden="1" thickBot="1">
      <c r="A535" s="409">
        <v>202208</v>
      </c>
      <c r="B535" s="196" t="s">
        <v>872</v>
      </c>
      <c r="C535" s="197" t="s">
        <v>791</v>
      </c>
      <c r="D535" s="198" t="s">
        <v>337</v>
      </c>
      <c r="E535" s="421">
        <v>113120</v>
      </c>
      <c r="F535" s="413">
        <v>138.72999999999999</v>
      </c>
      <c r="G535" s="414">
        <v>815.39681395516482</v>
      </c>
      <c r="H535" s="415">
        <v>4.0769840697758237</v>
      </c>
    </row>
    <row r="536" spans="1:8" ht="15" hidden="1" thickBot="1">
      <c r="A536" s="409">
        <v>202208</v>
      </c>
      <c r="B536" s="196" t="s">
        <v>873</v>
      </c>
      <c r="C536" s="197" t="s">
        <v>791</v>
      </c>
      <c r="D536" s="198" t="s">
        <v>339</v>
      </c>
      <c r="E536" s="421">
        <v>566</v>
      </c>
      <c r="F536" s="413">
        <v>138.72999999999999</v>
      </c>
      <c r="G536" s="414">
        <v>4.0798673682693005</v>
      </c>
      <c r="H536" s="415">
        <v>4.0798673682693005</v>
      </c>
    </row>
    <row r="537" spans="1:8" ht="15" hidden="1" thickBot="1">
      <c r="A537" s="409">
        <v>202208</v>
      </c>
      <c r="B537" s="196" t="s">
        <v>874</v>
      </c>
      <c r="C537" s="197" t="s">
        <v>791</v>
      </c>
      <c r="D537" s="198" t="s">
        <v>337</v>
      </c>
      <c r="E537" s="421">
        <v>154561</v>
      </c>
      <c r="F537" s="413">
        <v>138.72999999999999</v>
      </c>
      <c r="G537" s="414">
        <v>1114.1137461255678</v>
      </c>
      <c r="H537" s="415">
        <v>5.5705687306278389</v>
      </c>
    </row>
    <row r="538" spans="1:8" ht="15" hidden="1" thickBot="1">
      <c r="A538" s="409">
        <v>202208</v>
      </c>
      <c r="B538" s="196" t="s">
        <v>875</v>
      </c>
      <c r="C538" s="197" t="s">
        <v>791</v>
      </c>
      <c r="D538" s="198" t="s">
        <v>337</v>
      </c>
      <c r="E538" s="421">
        <v>74294</v>
      </c>
      <c r="F538" s="413">
        <v>138.72999999999999</v>
      </c>
      <c r="G538" s="414">
        <v>535.52944568586463</v>
      </c>
      <c r="H538" s="415">
        <v>2.6776472284293233</v>
      </c>
    </row>
    <row r="539" spans="1:8" ht="15" hidden="1" thickBot="1">
      <c r="A539" s="409">
        <v>202208</v>
      </c>
      <c r="B539" s="196" t="s">
        <v>876</v>
      </c>
      <c r="C539" s="197" t="s">
        <v>791</v>
      </c>
      <c r="D539" s="198" t="s">
        <v>339</v>
      </c>
      <c r="E539" s="421">
        <v>371</v>
      </c>
      <c r="F539" s="413">
        <v>138.72999999999999</v>
      </c>
      <c r="G539" s="414">
        <v>2.6742593526994884</v>
      </c>
      <c r="H539" s="415">
        <v>2.6742593526994884</v>
      </c>
    </row>
    <row r="540" spans="1:8" ht="15" hidden="1" thickBot="1">
      <c r="A540" s="409">
        <v>202208</v>
      </c>
      <c r="B540" s="196" t="s">
        <v>877</v>
      </c>
      <c r="C540" s="197" t="s">
        <v>791</v>
      </c>
      <c r="D540" s="198" t="s">
        <v>337</v>
      </c>
      <c r="E540" s="421">
        <v>75852</v>
      </c>
      <c r="F540" s="413">
        <v>138.72999999999999</v>
      </c>
      <c r="G540" s="414">
        <v>546.75989331795574</v>
      </c>
      <c r="H540" s="415">
        <v>2.7337994665897787</v>
      </c>
    </row>
    <row r="541" spans="1:8" ht="15" hidden="1" thickBot="1">
      <c r="A541" s="409">
        <v>202208</v>
      </c>
      <c r="B541" s="196" t="s">
        <v>878</v>
      </c>
      <c r="C541" s="197" t="s">
        <v>791</v>
      </c>
      <c r="D541" s="198" t="s">
        <v>337</v>
      </c>
      <c r="E541" s="421">
        <v>63975</v>
      </c>
      <c r="F541" s="413">
        <v>138.72999999999999</v>
      </c>
      <c r="G541" s="414">
        <v>461.14755280040367</v>
      </c>
      <c r="H541" s="415">
        <v>2.3057377640020182</v>
      </c>
    </row>
    <row r="542" spans="1:8" ht="15" hidden="1" thickBot="1">
      <c r="A542" s="409">
        <v>202208</v>
      </c>
      <c r="B542" s="196" t="s">
        <v>879</v>
      </c>
      <c r="C542" s="197" t="s">
        <v>791</v>
      </c>
      <c r="D542" s="198" t="s">
        <v>339</v>
      </c>
      <c r="E542" s="421">
        <v>320</v>
      </c>
      <c r="F542" s="413">
        <v>138.72999999999999</v>
      </c>
      <c r="G542" s="414">
        <v>2.3066387947812297</v>
      </c>
      <c r="H542" s="415">
        <v>2.3066387947812297</v>
      </c>
    </row>
    <row r="543" spans="1:8" ht="15" hidden="1" thickBot="1">
      <c r="A543" s="409">
        <v>202208</v>
      </c>
      <c r="B543" s="196" t="s">
        <v>880</v>
      </c>
      <c r="C543" s="197" t="s">
        <v>791</v>
      </c>
      <c r="D543" s="198" t="s">
        <v>337</v>
      </c>
      <c r="E543" s="421">
        <v>75467</v>
      </c>
      <c r="F543" s="413">
        <v>138.72999999999999</v>
      </c>
      <c r="G543" s="414">
        <v>543.98471851798456</v>
      </c>
      <c r="H543" s="415">
        <v>2.719923592589923</v>
      </c>
    </row>
    <row r="544" spans="1:8" ht="15" hidden="1" thickBot="1">
      <c r="A544" s="409">
        <v>202208</v>
      </c>
      <c r="B544" s="196" t="s">
        <v>881</v>
      </c>
      <c r="C544" s="197" t="s">
        <v>791</v>
      </c>
      <c r="D544" s="198" t="s">
        <v>339</v>
      </c>
      <c r="E544" s="421">
        <v>377</v>
      </c>
      <c r="F544" s="413">
        <v>138.72999999999999</v>
      </c>
      <c r="G544" s="414">
        <v>2.7175088301016364</v>
      </c>
      <c r="H544" s="415">
        <v>2.7175088301016364</v>
      </c>
    </row>
    <row r="545" spans="1:8" ht="15" hidden="1" thickBot="1">
      <c r="A545" s="409">
        <v>202208</v>
      </c>
      <c r="B545" s="196" t="s">
        <v>882</v>
      </c>
      <c r="C545" s="197" t="s">
        <v>791</v>
      </c>
      <c r="D545" s="198" t="s">
        <v>337</v>
      </c>
      <c r="E545" s="421">
        <v>112705</v>
      </c>
      <c r="F545" s="413">
        <v>138.72999999999999</v>
      </c>
      <c r="G545" s="414">
        <v>812.40539176818288</v>
      </c>
      <c r="H545" s="415">
        <v>4.0620269588409146</v>
      </c>
    </row>
    <row r="546" spans="1:8" ht="15" hidden="1" thickBot="1">
      <c r="A546" s="409">
        <v>202208</v>
      </c>
      <c r="B546" s="196" t="s">
        <v>883</v>
      </c>
      <c r="C546" s="197" t="s">
        <v>791</v>
      </c>
      <c r="D546" s="198" t="s">
        <v>339</v>
      </c>
      <c r="E546" s="421">
        <v>563</v>
      </c>
      <c r="F546" s="413">
        <v>138.72999999999999</v>
      </c>
      <c r="G546" s="414">
        <v>4.0582426295682268</v>
      </c>
      <c r="H546" s="415">
        <v>4.0582426295682268</v>
      </c>
    </row>
    <row r="547" spans="1:8" ht="15" hidden="1" thickBot="1">
      <c r="A547" s="409">
        <v>202208</v>
      </c>
      <c r="B547" s="196" t="s">
        <v>884</v>
      </c>
      <c r="C547" s="197" t="s">
        <v>791</v>
      </c>
      <c r="D547" s="198" t="s">
        <v>337</v>
      </c>
      <c r="E547" s="421">
        <v>114205</v>
      </c>
      <c r="F547" s="413">
        <v>138.72999999999999</v>
      </c>
      <c r="G547" s="414">
        <v>823.21776111871986</v>
      </c>
      <c r="H547" s="415">
        <v>4.1160888055935994</v>
      </c>
    </row>
    <row r="548" spans="1:8" ht="15" hidden="1" thickBot="1">
      <c r="A548" s="409">
        <v>202208</v>
      </c>
      <c r="B548" s="196" t="s">
        <v>885</v>
      </c>
      <c r="C548" s="197" t="s">
        <v>791</v>
      </c>
      <c r="D548" s="198" t="s">
        <v>339</v>
      </c>
      <c r="E548" s="421">
        <v>571</v>
      </c>
      <c r="F548" s="413">
        <v>138.72999999999999</v>
      </c>
      <c r="G548" s="414">
        <v>4.1159085994377573</v>
      </c>
      <c r="H548" s="415">
        <v>4.1159085994377573</v>
      </c>
    </row>
    <row r="549" spans="1:8" ht="15" hidden="1" thickBot="1">
      <c r="A549" s="409">
        <v>202208</v>
      </c>
      <c r="B549" s="196" t="s">
        <v>886</v>
      </c>
      <c r="C549" s="197" t="s">
        <v>791</v>
      </c>
      <c r="D549" s="198" t="s">
        <v>337</v>
      </c>
      <c r="E549" s="421">
        <v>75866</v>
      </c>
      <c r="F549" s="413">
        <v>138.72999999999999</v>
      </c>
      <c r="G549" s="414">
        <v>546.86080876522749</v>
      </c>
      <c r="H549" s="415">
        <v>2.7343040438261372</v>
      </c>
    </row>
    <row r="550" spans="1:8" ht="15" hidden="1" thickBot="1">
      <c r="A550" s="409">
        <v>202208</v>
      </c>
      <c r="B550" s="196" t="s">
        <v>887</v>
      </c>
      <c r="C550" s="197" t="s">
        <v>791</v>
      </c>
      <c r="D550" s="198" t="s">
        <v>339</v>
      </c>
      <c r="E550" s="421">
        <v>379</v>
      </c>
      <c r="F550" s="413">
        <v>138.72999999999999</v>
      </c>
      <c r="G550" s="414">
        <v>2.731925322569019</v>
      </c>
      <c r="H550" s="415">
        <v>2.731925322569019</v>
      </c>
    </row>
    <row r="551" spans="1:8" ht="15" hidden="1" thickBot="1">
      <c r="A551" s="409">
        <v>202208</v>
      </c>
      <c r="B551" s="196" t="s">
        <v>888</v>
      </c>
      <c r="C551" s="197" t="s">
        <v>791</v>
      </c>
      <c r="D551" s="198" t="s">
        <v>337</v>
      </c>
      <c r="E551" s="421">
        <v>89095</v>
      </c>
      <c r="F551" s="413">
        <v>138.72999999999999</v>
      </c>
      <c r="G551" s="414">
        <v>642.21869819073027</v>
      </c>
      <c r="H551" s="415">
        <v>3.2110934909536515</v>
      </c>
    </row>
    <row r="552" spans="1:8" ht="15" hidden="1" thickBot="1">
      <c r="A552" s="409">
        <v>202208</v>
      </c>
      <c r="B552" s="196" t="s">
        <v>889</v>
      </c>
      <c r="C552" s="197" t="s">
        <v>791</v>
      </c>
      <c r="D552" s="198" t="s">
        <v>337</v>
      </c>
      <c r="E552" s="421">
        <v>113051</v>
      </c>
      <c r="F552" s="413">
        <v>138.72999999999999</v>
      </c>
      <c r="G552" s="414">
        <v>814.89944496504006</v>
      </c>
      <c r="H552" s="415">
        <v>4.0744972248252003</v>
      </c>
    </row>
    <row r="553" spans="1:8" ht="15" hidden="1" thickBot="1">
      <c r="A553" s="409">
        <v>202208</v>
      </c>
      <c r="B553" s="196" t="s">
        <v>890</v>
      </c>
      <c r="C553" s="197" t="s">
        <v>791</v>
      </c>
      <c r="D553" s="198" t="s">
        <v>339</v>
      </c>
      <c r="E553" s="421">
        <v>565</v>
      </c>
      <c r="F553" s="413">
        <v>138.72999999999999</v>
      </c>
      <c r="G553" s="414">
        <v>4.072659122035609</v>
      </c>
      <c r="H553" s="415">
        <v>4.072659122035609</v>
      </c>
    </row>
    <row r="554" spans="1:8" ht="15" hidden="1" thickBot="1">
      <c r="A554" s="409">
        <v>202208</v>
      </c>
      <c r="B554" s="196" t="s">
        <v>891</v>
      </c>
      <c r="C554" s="197" t="s">
        <v>791</v>
      </c>
      <c r="D554" s="198" t="s">
        <v>337</v>
      </c>
      <c r="E554" s="421">
        <v>89702</v>
      </c>
      <c r="F554" s="413">
        <v>138.72999999999999</v>
      </c>
      <c r="G554" s="414">
        <v>646.59410365458086</v>
      </c>
      <c r="H554" s="415">
        <v>3.2329705182729045</v>
      </c>
    </row>
    <row r="555" spans="1:8" ht="15" hidden="1" thickBot="1">
      <c r="A555" s="409">
        <v>202208</v>
      </c>
      <c r="B555" s="196" t="s">
        <v>892</v>
      </c>
      <c r="C555" s="197" t="s">
        <v>791</v>
      </c>
      <c r="D555" s="198" t="s">
        <v>337</v>
      </c>
      <c r="E555" s="421">
        <v>91971</v>
      </c>
      <c r="F555" s="413">
        <v>138.72999999999999</v>
      </c>
      <c r="G555" s="414">
        <v>662.94961435882658</v>
      </c>
      <c r="H555" s="415">
        <v>3.3147480717941331</v>
      </c>
    </row>
    <row r="556" spans="1:8" ht="15" hidden="1" thickBot="1">
      <c r="A556" s="409">
        <v>202208</v>
      </c>
      <c r="B556" s="196" t="s">
        <v>893</v>
      </c>
      <c r="C556" s="197" t="s">
        <v>791</v>
      </c>
      <c r="D556" s="198" t="s">
        <v>337</v>
      </c>
      <c r="E556" s="421">
        <v>80599</v>
      </c>
      <c r="F556" s="413">
        <v>138.72999999999999</v>
      </c>
      <c r="G556" s="414">
        <v>580.97743818928859</v>
      </c>
      <c r="H556" s="415">
        <v>2.9048871909464431</v>
      </c>
    </row>
    <row r="557" spans="1:8" ht="15" hidden="1" thickBot="1">
      <c r="A557" s="409">
        <v>202208</v>
      </c>
      <c r="B557" s="196" t="s">
        <v>894</v>
      </c>
      <c r="C557" s="197" t="s">
        <v>791</v>
      </c>
      <c r="D557" s="198" t="s">
        <v>337</v>
      </c>
      <c r="E557" s="421">
        <v>127164</v>
      </c>
      <c r="F557" s="413">
        <v>138.72999999999999</v>
      </c>
      <c r="G557" s="414">
        <v>916.62942406112597</v>
      </c>
      <c r="H557" s="415">
        <v>4.5831471203056298</v>
      </c>
    </row>
    <row r="558" spans="1:8" ht="15" hidden="1" thickBot="1">
      <c r="A558" s="409">
        <v>202208</v>
      </c>
      <c r="B558" s="196" t="s">
        <v>895</v>
      </c>
      <c r="C558" s="197" t="s">
        <v>791</v>
      </c>
      <c r="D558" s="198" t="s">
        <v>337</v>
      </c>
      <c r="E558" s="421">
        <v>81765</v>
      </c>
      <c r="F558" s="413">
        <v>138.72999999999999</v>
      </c>
      <c r="G558" s="414">
        <v>589.38225329777265</v>
      </c>
      <c r="H558" s="415">
        <v>2.946911266488863</v>
      </c>
    </row>
    <row r="559" spans="1:8" ht="15" hidden="1" thickBot="1">
      <c r="A559" s="409">
        <v>202208</v>
      </c>
      <c r="B559" s="196" t="s">
        <v>896</v>
      </c>
      <c r="C559" s="197" t="s">
        <v>791</v>
      </c>
      <c r="D559" s="198" t="s">
        <v>337</v>
      </c>
      <c r="E559" s="421">
        <v>124908</v>
      </c>
      <c r="F559" s="413">
        <v>138.72999999999999</v>
      </c>
      <c r="G559" s="414">
        <v>900.36762055791837</v>
      </c>
      <c r="H559" s="415">
        <v>4.5018381027895922</v>
      </c>
    </row>
    <row r="560" spans="1:8" ht="15" hidden="1" thickBot="1">
      <c r="A560" s="409">
        <v>202208</v>
      </c>
      <c r="B560" s="196" t="s">
        <v>897</v>
      </c>
      <c r="C560" s="197" t="s">
        <v>791</v>
      </c>
      <c r="D560" s="198" t="s">
        <v>337</v>
      </c>
      <c r="E560" s="421">
        <v>112705</v>
      </c>
      <c r="F560" s="413">
        <v>138.72999999999999</v>
      </c>
      <c r="G560" s="414">
        <v>812.40539176818288</v>
      </c>
      <c r="H560" s="415">
        <v>4.0620269588409146</v>
      </c>
    </row>
    <row r="561" spans="1:8" ht="15" hidden="1" thickBot="1">
      <c r="A561" s="409">
        <v>202208</v>
      </c>
      <c r="B561" s="196" t="s">
        <v>898</v>
      </c>
      <c r="C561" s="197" t="s">
        <v>791</v>
      </c>
      <c r="D561" s="198" t="s">
        <v>339</v>
      </c>
      <c r="E561" s="421">
        <v>563</v>
      </c>
      <c r="F561" s="413">
        <v>138.72999999999999</v>
      </c>
      <c r="G561" s="414">
        <v>4.0582426295682268</v>
      </c>
      <c r="H561" s="415">
        <v>4.0582426295682268</v>
      </c>
    </row>
    <row r="562" spans="1:8" ht="15" hidden="1" thickBot="1">
      <c r="A562" s="409">
        <v>202208</v>
      </c>
      <c r="B562" s="196" t="s">
        <v>899</v>
      </c>
      <c r="C562" s="197" t="s">
        <v>791</v>
      </c>
      <c r="D562" s="198" t="s">
        <v>337</v>
      </c>
      <c r="E562" s="421">
        <v>109457</v>
      </c>
      <c r="F562" s="413">
        <v>138.72999999999999</v>
      </c>
      <c r="G562" s="414">
        <v>788.99300800115338</v>
      </c>
      <c r="H562" s="415">
        <v>3.944965040005767</v>
      </c>
    </row>
    <row r="563" spans="1:8" ht="15" hidden="1" thickBot="1">
      <c r="A563" s="409">
        <v>202208</v>
      </c>
      <c r="B563" s="196" t="s">
        <v>900</v>
      </c>
      <c r="C563" s="197" t="s">
        <v>791</v>
      </c>
      <c r="D563" s="198" t="s">
        <v>339</v>
      </c>
      <c r="E563" s="421">
        <v>547</v>
      </c>
      <c r="F563" s="413">
        <v>138.72999999999999</v>
      </c>
      <c r="G563" s="414">
        <v>3.9429106898291648</v>
      </c>
      <c r="H563" s="415">
        <v>3.9429106898291648</v>
      </c>
    </row>
    <row r="564" spans="1:8" ht="15" hidden="1" thickBot="1">
      <c r="A564" s="409">
        <v>202208</v>
      </c>
      <c r="B564" s="196" t="s">
        <v>901</v>
      </c>
      <c r="C564" s="197" t="s">
        <v>791</v>
      </c>
      <c r="D564" s="198" t="s">
        <v>337</v>
      </c>
      <c r="E564" s="421">
        <v>96108</v>
      </c>
      <c r="F564" s="413">
        <v>138.72999999999999</v>
      </c>
      <c r="G564" s="414">
        <v>692.7701290276076</v>
      </c>
      <c r="H564" s="415">
        <v>3.463850645138038</v>
      </c>
    </row>
    <row r="565" spans="1:8" ht="15" hidden="1" thickBot="1">
      <c r="A565" s="409">
        <v>202208</v>
      </c>
      <c r="B565" s="196" t="s">
        <v>902</v>
      </c>
      <c r="C565" s="197" t="s">
        <v>791</v>
      </c>
      <c r="D565" s="198" t="s">
        <v>337</v>
      </c>
      <c r="E565" s="421">
        <v>93185</v>
      </c>
      <c r="F565" s="413">
        <v>138.72999999999999</v>
      </c>
      <c r="G565" s="414">
        <v>671.70042528652789</v>
      </c>
      <c r="H565" s="415">
        <v>3.3585021264326396</v>
      </c>
    </row>
    <row r="566" spans="1:8" ht="15" hidden="1" thickBot="1">
      <c r="A566" s="409">
        <v>202208</v>
      </c>
      <c r="B566" s="196" t="s">
        <v>903</v>
      </c>
      <c r="C566" s="197" t="s">
        <v>791</v>
      </c>
      <c r="D566" s="198" t="s">
        <v>339</v>
      </c>
      <c r="E566" s="421">
        <v>466</v>
      </c>
      <c r="F566" s="413">
        <v>138.72999999999999</v>
      </c>
      <c r="G566" s="414">
        <v>3.3590427449001661</v>
      </c>
      <c r="H566" s="415">
        <v>3.3590427449001661</v>
      </c>
    </row>
    <row r="567" spans="1:8" ht="15" hidden="1" thickBot="1">
      <c r="A567" s="409">
        <v>202208</v>
      </c>
      <c r="B567" s="196" t="s">
        <v>904</v>
      </c>
      <c r="C567" s="197" t="s">
        <v>791</v>
      </c>
      <c r="D567" s="198" t="s">
        <v>337</v>
      </c>
      <c r="E567" s="421">
        <v>105048</v>
      </c>
      <c r="F567" s="413">
        <v>138.72999999999999</v>
      </c>
      <c r="G567" s="414">
        <v>757.21185035680821</v>
      </c>
      <c r="H567" s="415">
        <v>3.786059251784041</v>
      </c>
    </row>
    <row r="568" spans="1:8" ht="15" hidden="1" thickBot="1">
      <c r="A568" s="409">
        <v>202208</v>
      </c>
      <c r="B568" s="196" t="s">
        <v>905</v>
      </c>
      <c r="C568" s="197" t="s">
        <v>791</v>
      </c>
      <c r="D568" s="198" t="s">
        <v>339</v>
      </c>
      <c r="E568" s="421">
        <v>525</v>
      </c>
      <c r="F568" s="413">
        <v>138.72999999999999</v>
      </c>
      <c r="G568" s="414">
        <v>3.7843292726879554</v>
      </c>
      <c r="H568" s="415">
        <v>3.7843292726879554</v>
      </c>
    </row>
    <row r="569" spans="1:8" ht="15" hidden="1" thickBot="1">
      <c r="A569" s="409">
        <v>202208</v>
      </c>
      <c r="B569" s="196" t="s">
        <v>906</v>
      </c>
      <c r="C569" s="197" t="s">
        <v>791</v>
      </c>
      <c r="D569" s="198" t="s">
        <v>337</v>
      </c>
      <c r="E569" s="421">
        <v>95258</v>
      </c>
      <c r="F569" s="413">
        <v>138.72999999999999</v>
      </c>
      <c r="G569" s="414">
        <v>686.64311972896996</v>
      </c>
      <c r="H569" s="415">
        <v>3.4332155986448498</v>
      </c>
    </row>
    <row r="570" spans="1:8" ht="15" hidden="1" thickBot="1">
      <c r="A570" s="409">
        <v>202208</v>
      </c>
      <c r="B570" s="196" t="s">
        <v>907</v>
      </c>
      <c r="C570" s="197" t="s">
        <v>791</v>
      </c>
      <c r="D570" s="198" t="s">
        <v>337</v>
      </c>
      <c r="E570" s="421">
        <v>119909</v>
      </c>
      <c r="F570" s="413">
        <v>138.72999999999999</v>
      </c>
      <c r="G570" s="414">
        <v>864.33359763569536</v>
      </c>
      <c r="H570" s="415">
        <v>4.3216679881784765</v>
      </c>
    </row>
    <row r="571" spans="1:8" ht="15" hidden="1" thickBot="1">
      <c r="A571" s="409">
        <v>202208</v>
      </c>
      <c r="B571" s="196" t="s">
        <v>908</v>
      </c>
      <c r="C571" s="197" t="s">
        <v>791</v>
      </c>
      <c r="D571" s="198" t="s">
        <v>337</v>
      </c>
      <c r="E571" s="421">
        <v>106592</v>
      </c>
      <c r="F571" s="413">
        <v>138.72999999999999</v>
      </c>
      <c r="G571" s="414">
        <v>768.34138254162769</v>
      </c>
      <c r="H571" s="415">
        <v>3.8417069127081387</v>
      </c>
    </row>
    <row r="572" spans="1:8" ht="15" hidden="1" thickBot="1">
      <c r="A572" s="409">
        <v>202208</v>
      </c>
      <c r="B572" s="196" t="s">
        <v>909</v>
      </c>
      <c r="C572" s="197" t="s">
        <v>791</v>
      </c>
      <c r="D572" s="198" t="s">
        <v>337</v>
      </c>
      <c r="E572" s="421">
        <v>89337</v>
      </c>
      <c r="F572" s="413">
        <v>138.72999999999999</v>
      </c>
      <c r="G572" s="414">
        <v>643.96309377928355</v>
      </c>
      <c r="H572" s="415">
        <v>3.2198154688964178</v>
      </c>
    </row>
    <row r="573" spans="1:8" ht="15" hidden="1" thickBot="1">
      <c r="A573" s="409">
        <v>202208</v>
      </c>
      <c r="B573" s="196" t="s">
        <v>910</v>
      </c>
      <c r="C573" s="197" t="s">
        <v>791</v>
      </c>
      <c r="D573" s="198" t="s">
        <v>337</v>
      </c>
      <c r="E573" s="421">
        <v>90429</v>
      </c>
      <c r="F573" s="413">
        <v>138.72999999999999</v>
      </c>
      <c r="G573" s="414">
        <v>651.83449866647447</v>
      </c>
      <c r="H573" s="415">
        <v>3.2591724933323722</v>
      </c>
    </row>
    <row r="574" spans="1:8" ht="15" hidden="1" thickBot="1">
      <c r="A574" s="409">
        <v>202208</v>
      </c>
      <c r="B574" s="196" t="s">
        <v>911</v>
      </c>
      <c r="C574" s="197" t="s">
        <v>791</v>
      </c>
      <c r="D574" s="198" t="s">
        <v>337</v>
      </c>
      <c r="E574" s="421">
        <v>90487</v>
      </c>
      <c r="F574" s="413">
        <v>138.72999999999999</v>
      </c>
      <c r="G574" s="414">
        <v>652.2525769480286</v>
      </c>
      <c r="H574" s="415">
        <v>3.2612628847401428</v>
      </c>
    </row>
    <row r="575" spans="1:8" ht="15" hidden="1" thickBot="1">
      <c r="A575" s="409">
        <v>202208</v>
      </c>
      <c r="B575" s="196" t="s">
        <v>912</v>
      </c>
      <c r="C575" s="197" t="s">
        <v>791</v>
      </c>
      <c r="D575" s="198" t="s">
        <v>337</v>
      </c>
      <c r="E575" s="421">
        <v>93531</v>
      </c>
      <c r="F575" s="413">
        <v>138.72999999999999</v>
      </c>
      <c r="G575" s="414">
        <v>674.19447848338507</v>
      </c>
      <c r="H575" s="415">
        <v>3.3709723924169253</v>
      </c>
    </row>
    <row r="576" spans="1:8" ht="15" hidden="1" thickBot="1">
      <c r="A576" s="409">
        <v>202208</v>
      </c>
      <c r="B576" s="196" t="s">
        <v>913</v>
      </c>
      <c r="C576" s="197" t="s">
        <v>791</v>
      </c>
      <c r="D576" s="198" t="s">
        <v>337</v>
      </c>
      <c r="E576" s="421">
        <v>93531</v>
      </c>
      <c r="F576" s="413">
        <v>138.72999999999999</v>
      </c>
      <c r="G576" s="414">
        <v>674.19447848338507</v>
      </c>
      <c r="H576" s="415">
        <v>3.3709723924169253</v>
      </c>
    </row>
    <row r="577" spans="1:8" ht="15" hidden="1" thickBot="1">
      <c r="A577" s="409">
        <v>202208</v>
      </c>
      <c r="B577" s="196" t="s">
        <v>914</v>
      </c>
      <c r="C577" s="197" t="s">
        <v>791</v>
      </c>
      <c r="D577" s="198" t="s">
        <v>339</v>
      </c>
      <c r="E577" s="421">
        <v>452</v>
      </c>
      <c r="F577" s="413">
        <v>138.72999999999999</v>
      </c>
      <c r="G577" s="414">
        <v>3.2581272976284872</v>
      </c>
      <c r="H577" s="415">
        <v>3.2581272976284872</v>
      </c>
    </row>
    <row r="578" spans="1:8" ht="15" hidden="1" thickBot="1">
      <c r="A578" s="409">
        <v>202208</v>
      </c>
      <c r="B578" s="196" t="s">
        <v>915</v>
      </c>
      <c r="C578" s="197" t="s">
        <v>791</v>
      </c>
      <c r="D578" s="198" t="s">
        <v>337</v>
      </c>
      <c r="E578" s="421">
        <v>73001</v>
      </c>
      <c r="F578" s="413">
        <v>138.72999999999999</v>
      </c>
      <c r="G578" s="414">
        <v>526.2091833057018</v>
      </c>
      <c r="H578" s="415">
        <v>2.6310459165285089</v>
      </c>
    </row>
    <row r="579" spans="1:8" ht="15" hidden="1" thickBot="1">
      <c r="A579" s="409">
        <v>202208</v>
      </c>
      <c r="B579" s="196" t="s">
        <v>916</v>
      </c>
      <c r="C579" s="197" t="s">
        <v>791</v>
      </c>
      <c r="D579" s="198" t="s">
        <v>337</v>
      </c>
      <c r="E579" s="421">
        <v>73001</v>
      </c>
      <c r="F579" s="413">
        <v>138.72999999999999</v>
      </c>
      <c r="G579" s="414">
        <v>526.2091833057018</v>
      </c>
      <c r="H579" s="415">
        <v>2.6310459165285089</v>
      </c>
    </row>
    <row r="580" spans="1:8" ht="15" hidden="1" thickBot="1">
      <c r="A580" s="409">
        <v>202208</v>
      </c>
      <c r="B580" s="196" t="s">
        <v>917</v>
      </c>
      <c r="C580" s="197" t="s">
        <v>791</v>
      </c>
      <c r="D580" s="198" t="s">
        <v>337</v>
      </c>
      <c r="E580" s="421">
        <v>73001</v>
      </c>
      <c r="F580" s="413">
        <v>138.72999999999999</v>
      </c>
      <c r="G580" s="414">
        <v>526.2091833057018</v>
      </c>
      <c r="H580" s="415">
        <v>2.6310459165285089</v>
      </c>
    </row>
    <row r="581" spans="1:8" ht="15" hidden="1" thickBot="1">
      <c r="A581" s="409">
        <v>202208</v>
      </c>
      <c r="B581" s="196" t="s">
        <v>918</v>
      </c>
      <c r="C581" s="197" t="s">
        <v>791</v>
      </c>
      <c r="D581" s="198" t="s">
        <v>337</v>
      </c>
      <c r="E581" s="421">
        <v>73001</v>
      </c>
      <c r="F581" s="413">
        <v>138.72999999999999</v>
      </c>
      <c r="G581" s="414">
        <v>526.2091833057018</v>
      </c>
      <c r="H581" s="415">
        <v>2.6310459165285089</v>
      </c>
    </row>
    <row r="582" spans="1:8" ht="15" hidden="1" thickBot="1">
      <c r="A582" s="409">
        <v>202208</v>
      </c>
      <c r="B582" s="196" t="s">
        <v>919</v>
      </c>
      <c r="C582" s="197" t="s">
        <v>791</v>
      </c>
      <c r="D582" s="198" t="s">
        <v>337</v>
      </c>
      <c r="E582" s="421">
        <v>71839</v>
      </c>
      <c r="F582" s="413">
        <v>138.72999999999999</v>
      </c>
      <c r="G582" s="414">
        <v>517.83320118215238</v>
      </c>
      <c r="H582" s="415">
        <v>2.5891660059107617</v>
      </c>
    </row>
    <row r="583" spans="1:8" ht="15" hidden="1" thickBot="1">
      <c r="A583" s="409">
        <v>202208</v>
      </c>
      <c r="B583" s="196" t="s">
        <v>920</v>
      </c>
      <c r="C583" s="197" t="s">
        <v>791</v>
      </c>
      <c r="D583" s="198" t="s">
        <v>337</v>
      </c>
      <c r="E583" s="421">
        <v>93531</v>
      </c>
      <c r="F583" s="413">
        <v>138.72999999999999</v>
      </c>
      <c r="G583" s="414">
        <v>674.19447848338507</v>
      </c>
      <c r="H583" s="415">
        <v>3.3709723924169253</v>
      </c>
    </row>
    <row r="584" spans="1:8" ht="15" hidden="1" thickBot="1">
      <c r="A584" s="409">
        <v>202208</v>
      </c>
      <c r="B584" s="196" t="s">
        <v>921</v>
      </c>
      <c r="C584" s="197" t="s">
        <v>791</v>
      </c>
      <c r="D584" s="198" t="s">
        <v>337</v>
      </c>
      <c r="E584" s="421">
        <v>90487</v>
      </c>
      <c r="F584" s="413">
        <v>138.72999999999999</v>
      </c>
      <c r="G584" s="414">
        <v>652.2525769480286</v>
      </c>
      <c r="H584" s="415">
        <v>3.2612628847401428</v>
      </c>
    </row>
    <row r="585" spans="1:8" ht="15" hidden="1" thickBot="1">
      <c r="A585" s="409">
        <v>202208</v>
      </c>
      <c r="B585" s="196" t="s">
        <v>922</v>
      </c>
      <c r="C585" s="197" t="s">
        <v>791</v>
      </c>
      <c r="D585" s="198" t="s">
        <v>337</v>
      </c>
      <c r="E585" s="421">
        <v>97811</v>
      </c>
      <c r="F585" s="413">
        <v>138.72999999999999</v>
      </c>
      <c r="G585" s="414">
        <v>705.04577236358398</v>
      </c>
      <c r="H585" s="415">
        <v>3.5252288618179199</v>
      </c>
    </row>
    <row r="586" spans="1:8" ht="15" hidden="1" thickBot="1">
      <c r="A586" s="409">
        <v>202208</v>
      </c>
      <c r="B586" s="196" t="s">
        <v>923</v>
      </c>
      <c r="C586" s="197" t="s">
        <v>791</v>
      </c>
      <c r="D586" s="198" t="s">
        <v>337</v>
      </c>
      <c r="E586" s="421">
        <v>115009</v>
      </c>
      <c r="F586" s="413">
        <v>138.72999999999999</v>
      </c>
      <c r="G586" s="414">
        <v>829.01319109060773</v>
      </c>
      <c r="H586" s="415">
        <v>4.1450659554530382</v>
      </c>
    </row>
    <row r="587" spans="1:8" ht="15" hidden="1" thickBot="1">
      <c r="A587" s="409">
        <v>202208</v>
      </c>
      <c r="B587" s="196" t="s">
        <v>924</v>
      </c>
      <c r="C587" s="197" t="s">
        <v>791</v>
      </c>
      <c r="D587" s="198" t="s">
        <v>337</v>
      </c>
      <c r="E587" s="421">
        <v>93270</v>
      </c>
      <c r="F587" s="413">
        <v>138.72999999999999</v>
      </c>
      <c r="G587" s="414">
        <v>672.31312621639165</v>
      </c>
      <c r="H587" s="415">
        <v>3.3615656310819584</v>
      </c>
    </row>
    <row r="588" spans="1:8" ht="15" hidden="1" thickBot="1">
      <c r="A588" s="409">
        <v>202208</v>
      </c>
      <c r="B588" s="196" t="s">
        <v>925</v>
      </c>
      <c r="C588" s="197" t="s">
        <v>791</v>
      </c>
      <c r="D588" s="198" t="s">
        <v>339</v>
      </c>
      <c r="E588" s="421">
        <v>466</v>
      </c>
      <c r="F588" s="413">
        <v>138.72999999999999</v>
      </c>
      <c r="G588" s="414">
        <v>3.3590427449001661</v>
      </c>
      <c r="H588" s="415">
        <v>3.3590427449001661</v>
      </c>
    </row>
    <row r="589" spans="1:8" ht="15" hidden="1" thickBot="1">
      <c r="A589" s="409">
        <v>202208</v>
      </c>
      <c r="B589" s="196" t="s">
        <v>926</v>
      </c>
      <c r="C589" s="197" t="s">
        <v>791</v>
      </c>
      <c r="D589" s="198" t="s">
        <v>337</v>
      </c>
      <c r="E589" s="421">
        <v>94947</v>
      </c>
      <c r="F589" s="413">
        <v>138.72999999999999</v>
      </c>
      <c r="G589" s="414">
        <v>684.40135515029203</v>
      </c>
      <c r="H589" s="415">
        <v>3.4220067757514601</v>
      </c>
    </row>
    <row r="590" spans="1:8" ht="15" hidden="1" thickBot="1">
      <c r="A590" s="409">
        <v>202208</v>
      </c>
      <c r="B590" s="196" t="s">
        <v>927</v>
      </c>
      <c r="C590" s="197" t="s">
        <v>791</v>
      </c>
      <c r="D590" s="198" t="s">
        <v>339</v>
      </c>
      <c r="E590" s="421">
        <v>627</v>
      </c>
      <c r="F590" s="413">
        <v>138.72999999999999</v>
      </c>
      <c r="G590" s="414">
        <v>4.519570388524472</v>
      </c>
      <c r="H590" s="415">
        <v>4.519570388524472</v>
      </c>
    </row>
    <row r="591" spans="1:8" ht="15" hidden="1" thickBot="1">
      <c r="A591" s="409">
        <v>202208</v>
      </c>
      <c r="B591" s="196" t="s">
        <v>928</v>
      </c>
      <c r="C591" s="197" t="s">
        <v>791</v>
      </c>
      <c r="D591" s="198" t="s">
        <v>337</v>
      </c>
      <c r="E591" s="421">
        <v>101901</v>
      </c>
      <c r="F591" s="413">
        <v>138.72999999999999</v>
      </c>
      <c r="G591" s="414">
        <v>734.5274994593816</v>
      </c>
      <c r="H591" s="415">
        <v>3.672637497296908</v>
      </c>
    </row>
    <row r="592" spans="1:8" ht="15" hidden="1" thickBot="1">
      <c r="A592" s="409">
        <v>202208</v>
      </c>
      <c r="B592" s="196" t="s">
        <v>929</v>
      </c>
      <c r="C592" s="197" t="s">
        <v>791</v>
      </c>
      <c r="D592" s="198" t="s">
        <v>339</v>
      </c>
      <c r="E592" s="421">
        <v>509</v>
      </c>
      <c r="F592" s="413">
        <v>138.72999999999999</v>
      </c>
      <c r="G592" s="414">
        <v>3.6689973329488939</v>
      </c>
      <c r="H592" s="415">
        <v>3.6689973329488939</v>
      </c>
    </row>
    <row r="593" spans="1:8" ht="15" hidden="1" thickBot="1">
      <c r="A593" s="409">
        <v>202208</v>
      </c>
      <c r="B593" s="196" t="s">
        <v>930</v>
      </c>
      <c r="C593" s="197" t="s">
        <v>791</v>
      </c>
      <c r="D593" s="198" t="s">
        <v>337</v>
      </c>
      <c r="E593" s="421">
        <v>70307</v>
      </c>
      <c r="F593" s="413">
        <v>138.72999999999999</v>
      </c>
      <c r="G593" s="414">
        <v>506.79016795213727</v>
      </c>
      <c r="H593" s="415">
        <v>2.5339508397606862</v>
      </c>
    </row>
    <row r="594" spans="1:8" ht="15" hidden="1" thickBot="1">
      <c r="A594" s="409">
        <v>202208</v>
      </c>
      <c r="B594" s="196" t="s">
        <v>931</v>
      </c>
      <c r="C594" s="197" t="s">
        <v>791</v>
      </c>
      <c r="D594" s="198" t="s">
        <v>337</v>
      </c>
      <c r="E594" s="421">
        <v>130880</v>
      </c>
      <c r="F594" s="413">
        <v>138.72999999999999</v>
      </c>
      <c r="G594" s="414">
        <v>943.41526706552304</v>
      </c>
      <c r="H594" s="415">
        <v>4.7170763353276151</v>
      </c>
    </row>
    <row r="595" spans="1:8" ht="15" hidden="1" thickBot="1">
      <c r="A595" s="409">
        <v>202208</v>
      </c>
      <c r="B595" s="196" t="s">
        <v>932</v>
      </c>
      <c r="C595" s="197" t="s">
        <v>791</v>
      </c>
      <c r="D595" s="198" t="s">
        <v>339</v>
      </c>
      <c r="E595" s="421">
        <v>654</v>
      </c>
      <c r="F595" s="413">
        <v>138.72999999999999</v>
      </c>
      <c r="G595" s="414">
        <v>4.7141930368341383</v>
      </c>
      <c r="H595" s="415">
        <v>4.7141930368341383</v>
      </c>
    </row>
    <row r="596" spans="1:8" ht="15" hidden="1" thickBot="1">
      <c r="A596" s="409">
        <v>202208</v>
      </c>
      <c r="B596" s="196" t="s">
        <v>933</v>
      </c>
      <c r="C596" s="197" t="s">
        <v>791</v>
      </c>
      <c r="D596" s="198" t="s">
        <v>337</v>
      </c>
      <c r="E596" s="421">
        <v>124501</v>
      </c>
      <c r="F596" s="413">
        <v>138.72999999999999</v>
      </c>
      <c r="G596" s="414">
        <v>897.43386434080594</v>
      </c>
      <c r="H596" s="415">
        <v>4.4871693217040294</v>
      </c>
    </row>
    <row r="597" spans="1:8" ht="15" hidden="1" thickBot="1">
      <c r="A597" s="409">
        <v>202208</v>
      </c>
      <c r="B597" s="196" t="s">
        <v>934</v>
      </c>
      <c r="C597" s="197" t="s">
        <v>791</v>
      </c>
      <c r="D597" s="198" t="s">
        <v>337</v>
      </c>
      <c r="E597" s="421">
        <v>111449</v>
      </c>
      <c r="F597" s="413">
        <v>138.72999999999999</v>
      </c>
      <c r="G597" s="414">
        <v>803.35183449866656</v>
      </c>
      <c r="H597" s="415">
        <v>4.0167591724933329</v>
      </c>
    </row>
    <row r="598" spans="1:8" ht="15" hidden="1" thickBot="1">
      <c r="A598" s="409">
        <v>202208</v>
      </c>
      <c r="B598" s="196" t="s">
        <v>935</v>
      </c>
      <c r="C598" s="197" t="s">
        <v>791</v>
      </c>
      <c r="D598" s="198" t="s">
        <v>339</v>
      </c>
      <c r="E598" s="421">
        <v>557</v>
      </c>
      <c r="F598" s="413">
        <v>138.72999999999999</v>
      </c>
      <c r="G598" s="414">
        <v>4.0149931521660784</v>
      </c>
      <c r="H598" s="415">
        <v>4.0149931521660784</v>
      </c>
    </row>
    <row r="599" spans="1:8" ht="15" hidden="1" thickBot="1">
      <c r="A599" s="409">
        <v>202208</v>
      </c>
      <c r="B599" s="196" t="s">
        <v>936</v>
      </c>
      <c r="C599" s="197" t="s">
        <v>791</v>
      </c>
      <c r="D599" s="198" t="s">
        <v>337</v>
      </c>
      <c r="E599" s="421">
        <v>92545</v>
      </c>
      <c r="F599" s="413">
        <v>138.72999999999999</v>
      </c>
      <c r="G599" s="414">
        <v>667.08714769696542</v>
      </c>
      <c r="H599" s="415">
        <v>3.335435738484827</v>
      </c>
    </row>
    <row r="600" spans="1:8" ht="15" hidden="1" thickBot="1">
      <c r="A600" s="409">
        <v>202208</v>
      </c>
      <c r="B600" s="196" t="s">
        <v>937</v>
      </c>
      <c r="C600" s="197" t="s">
        <v>791</v>
      </c>
      <c r="D600" s="198" t="s">
        <v>339</v>
      </c>
      <c r="E600" s="421">
        <v>463</v>
      </c>
      <c r="F600" s="413">
        <v>138.72999999999999</v>
      </c>
      <c r="G600" s="414">
        <v>3.3374180061990919</v>
      </c>
      <c r="H600" s="415">
        <v>3.3374180061990919</v>
      </c>
    </row>
    <row r="601" spans="1:8" ht="15" hidden="1" thickBot="1">
      <c r="A601" s="409">
        <v>202208</v>
      </c>
      <c r="B601" s="196" t="s">
        <v>938</v>
      </c>
      <c r="C601" s="197" t="s">
        <v>791</v>
      </c>
      <c r="D601" s="198" t="s">
        <v>337</v>
      </c>
      <c r="E601" s="421">
        <v>113859</v>
      </c>
      <c r="F601" s="413">
        <v>138.72999999999999</v>
      </c>
      <c r="G601" s="414">
        <v>820.72370792186268</v>
      </c>
      <c r="H601" s="415">
        <v>4.1036185396093137</v>
      </c>
    </row>
    <row r="602" spans="1:8" ht="15" hidden="1" thickBot="1">
      <c r="A602" s="409">
        <v>202208</v>
      </c>
      <c r="B602" s="196" t="s">
        <v>939</v>
      </c>
      <c r="C602" s="197" t="s">
        <v>791</v>
      </c>
      <c r="D602" s="198" t="s">
        <v>339</v>
      </c>
      <c r="E602" s="421">
        <v>569</v>
      </c>
      <c r="F602" s="413">
        <v>138.72999999999999</v>
      </c>
      <c r="G602" s="414">
        <v>4.1014921069703743</v>
      </c>
      <c r="H602" s="415">
        <v>4.1014921069703743</v>
      </c>
    </row>
    <row r="603" spans="1:8" ht="15" hidden="1" thickBot="1">
      <c r="A603" s="409">
        <v>202208</v>
      </c>
      <c r="B603" s="196" t="s">
        <v>940</v>
      </c>
      <c r="C603" s="197" t="s">
        <v>791</v>
      </c>
      <c r="D603" s="198" t="s">
        <v>337</v>
      </c>
      <c r="E603" s="421">
        <v>82531</v>
      </c>
      <c r="F603" s="413">
        <v>138.72999999999999</v>
      </c>
      <c r="G603" s="414">
        <v>594.90376991278026</v>
      </c>
      <c r="H603" s="415">
        <v>2.9745188495639012</v>
      </c>
    </row>
    <row r="604" spans="1:8" ht="15" hidden="1" thickBot="1">
      <c r="A604" s="409">
        <v>202208</v>
      </c>
      <c r="B604" s="196" t="s">
        <v>941</v>
      </c>
      <c r="C604" s="197" t="s">
        <v>791</v>
      </c>
      <c r="D604" s="198" t="s">
        <v>337</v>
      </c>
      <c r="E604" s="421">
        <v>123232</v>
      </c>
      <c r="F604" s="413">
        <v>138.72999999999999</v>
      </c>
      <c r="G604" s="414">
        <v>888.28659987025162</v>
      </c>
      <c r="H604" s="415">
        <v>4.4414329993512585</v>
      </c>
    </row>
    <row r="605" spans="1:8" ht="15" hidden="1" thickBot="1">
      <c r="A605" s="409">
        <v>202208</v>
      </c>
      <c r="B605" s="196" t="s">
        <v>942</v>
      </c>
      <c r="C605" s="197" t="s">
        <v>791</v>
      </c>
      <c r="D605" s="198" t="s">
        <v>337</v>
      </c>
      <c r="E605" s="421">
        <v>106084</v>
      </c>
      <c r="F605" s="413">
        <v>138.72999999999999</v>
      </c>
      <c r="G605" s="414">
        <v>764.67959345491249</v>
      </c>
      <c r="H605" s="415">
        <v>3.8233979672745626</v>
      </c>
    </row>
    <row r="606" spans="1:8" ht="15" hidden="1" thickBot="1">
      <c r="A606" s="409">
        <v>202208</v>
      </c>
      <c r="B606" s="196" t="s">
        <v>943</v>
      </c>
      <c r="C606" s="197" t="s">
        <v>791</v>
      </c>
      <c r="D606" s="198" t="s">
        <v>337</v>
      </c>
      <c r="E606" s="421">
        <v>108799</v>
      </c>
      <c r="F606" s="413">
        <v>138.72999999999999</v>
      </c>
      <c r="G606" s="414">
        <v>784.24998197938453</v>
      </c>
      <c r="H606" s="415">
        <v>3.9212499098969227</v>
      </c>
    </row>
    <row r="607" spans="1:8" ht="15" hidden="1" thickBot="1">
      <c r="A607" s="409">
        <v>202208</v>
      </c>
      <c r="B607" s="196" t="s">
        <v>944</v>
      </c>
      <c r="C607" s="197" t="s">
        <v>791</v>
      </c>
      <c r="D607" s="198" t="s">
        <v>337</v>
      </c>
      <c r="E607" s="421">
        <v>108744</v>
      </c>
      <c r="F607" s="413">
        <v>138.72999999999999</v>
      </c>
      <c r="G607" s="414">
        <v>783.85352843653141</v>
      </c>
      <c r="H607" s="415">
        <v>3.9192676421826569</v>
      </c>
    </row>
    <row r="608" spans="1:8" ht="15" hidden="1" thickBot="1">
      <c r="A608" s="409">
        <v>202208</v>
      </c>
      <c r="B608" s="196" t="s">
        <v>945</v>
      </c>
      <c r="C608" s="197" t="s">
        <v>791</v>
      </c>
      <c r="D608" s="198" t="s">
        <v>337</v>
      </c>
      <c r="E608" s="421">
        <v>103313</v>
      </c>
      <c r="F608" s="413">
        <v>138.72999999999999</v>
      </c>
      <c r="G608" s="414">
        <v>744.70554314135381</v>
      </c>
      <c r="H608" s="415">
        <v>3.7235277157067692</v>
      </c>
    </row>
    <row r="609" spans="1:8" ht="15" hidden="1" thickBot="1">
      <c r="A609" s="409">
        <v>202208</v>
      </c>
      <c r="B609" s="196" t="s">
        <v>946</v>
      </c>
      <c r="C609" s="197" t="s">
        <v>791</v>
      </c>
      <c r="D609" s="198" t="s">
        <v>337</v>
      </c>
      <c r="E609" s="421">
        <v>79989</v>
      </c>
      <c r="F609" s="413">
        <v>138.72999999999999</v>
      </c>
      <c r="G609" s="414">
        <v>576.58040798673687</v>
      </c>
      <c r="H609" s="415">
        <v>2.8829020399336844</v>
      </c>
    </row>
    <row r="610" spans="1:8" ht="15" hidden="1" thickBot="1">
      <c r="A610" s="409">
        <v>202208</v>
      </c>
      <c r="B610" s="196" t="s">
        <v>947</v>
      </c>
      <c r="C610" s="197" t="s">
        <v>791</v>
      </c>
      <c r="D610" s="198" t="s">
        <v>339</v>
      </c>
      <c r="E610" s="421">
        <v>544</v>
      </c>
      <c r="F610" s="413">
        <v>138.72999999999999</v>
      </c>
      <c r="G610" s="414">
        <v>3.9212859511280906</v>
      </c>
      <c r="H610" s="415">
        <v>3.9212859511280906</v>
      </c>
    </row>
    <row r="611" spans="1:8" ht="15" hidden="1" thickBot="1">
      <c r="A611" s="409">
        <v>202208</v>
      </c>
      <c r="B611" s="196" t="s">
        <v>948</v>
      </c>
      <c r="C611" s="197" t="s">
        <v>791</v>
      </c>
      <c r="D611" s="198" t="s">
        <v>337</v>
      </c>
      <c r="E611" s="421">
        <v>79836</v>
      </c>
      <c r="F611" s="413">
        <v>138.72999999999999</v>
      </c>
      <c r="G611" s="414">
        <v>575.4775463129821</v>
      </c>
      <c r="H611" s="415">
        <v>2.8773877315649106</v>
      </c>
    </row>
    <row r="612" spans="1:8" ht="15" hidden="1" thickBot="1">
      <c r="A612" s="409">
        <v>202208</v>
      </c>
      <c r="B612" s="196" t="s">
        <v>949</v>
      </c>
      <c r="C612" s="197" t="s">
        <v>791</v>
      </c>
      <c r="D612" s="198" t="s">
        <v>337</v>
      </c>
      <c r="E612" s="421">
        <v>79808</v>
      </c>
      <c r="F612" s="413">
        <v>138.72999999999999</v>
      </c>
      <c r="G612" s="414">
        <v>575.27571541843872</v>
      </c>
      <c r="H612" s="415">
        <v>2.8763785770921935</v>
      </c>
    </row>
    <row r="613" spans="1:8" ht="15" hidden="1" thickBot="1">
      <c r="A613" s="409">
        <v>202208</v>
      </c>
      <c r="B613" s="196" t="s">
        <v>950</v>
      </c>
      <c r="C613" s="197" t="s">
        <v>791</v>
      </c>
      <c r="D613" s="198" t="s">
        <v>337</v>
      </c>
      <c r="E613" s="421">
        <v>79808</v>
      </c>
      <c r="F613" s="413">
        <v>138.72999999999999</v>
      </c>
      <c r="G613" s="414">
        <v>575.27571541843872</v>
      </c>
      <c r="H613" s="415">
        <v>2.8763785770921935</v>
      </c>
    </row>
    <row r="614" spans="1:8" ht="15" hidden="1" thickBot="1">
      <c r="A614" s="409">
        <v>202208</v>
      </c>
      <c r="B614" s="196" t="s">
        <v>951</v>
      </c>
      <c r="C614" s="197" t="s">
        <v>791</v>
      </c>
      <c r="D614" s="198" t="s">
        <v>337</v>
      </c>
      <c r="E614" s="421">
        <v>108799</v>
      </c>
      <c r="F614" s="413">
        <v>138.72999999999999</v>
      </c>
      <c r="G614" s="414">
        <v>784.24998197938453</v>
      </c>
      <c r="H614" s="415">
        <v>3.9212499098969227</v>
      </c>
    </row>
    <row r="615" spans="1:8" ht="15" hidden="1" thickBot="1">
      <c r="A615" s="409">
        <v>202208</v>
      </c>
      <c r="B615" s="196" t="s">
        <v>952</v>
      </c>
      <c r="C615" s="197" t="s">
        <v>791</v>
      </c>
      <c r="D615" s="198" t="s">
        <v>337</v>
      </c>
      <c r="E615" s="421">
        <v>108744</v>
      </c>
      <c r="F615" s="413">
        <v>138.72999999999999</v>
      </c>
      <c r="G615" s="414">
        <v>783.85352843653141</v>
      </c>
      <c r="H615" s="415">
        <v>3.9192676421826569</v>
      </c>
    </row>
    <row r="616" spans="1:8" ht="15" hidden="1" thickBot="1">
      <c r="A616" s="409">
        <v>202208</v>
      </c>
      <c r="B616" s="196" t="s">
        <v>953</v>
      </c>
      <c r="C616" s="197" t="s">
        <v>791</v>
      </c>
      <c r="D616" s="198" t="s">
        <v>337</v>
      </c>
      <c r="E616" s="421">
        <v>116366</v>
      </c>
      <c r="F616" s="413">
        <v>138.72999999999999</v>
      </c>
      <c r="G616" s="414">
        <v>838.79478122972682</v>
      </c>
      <c r="H616" s="415">
        <v>4.1939739061486341</v>
      </c>
    </row>
    <row r="617" spans="1:8" ht="15" hidden="1" thickBot="1">
      <c r="A617" s="409">
        <v>202208</v>
      </c>
      <c r="B617" s="196" t="s">
        <v>954</v>
      </c>
      <c r="C617" s="197" t="s">
        <v>791</v>
      </c>
      <c r="D617" s="198" t="s">
        <v>337</v>
      </c>
      <c r="E617" s="421">
        <v>136189</v>
      </c>
      <c r="F617" s="413">
        <v>138.72999999999999</v>
      </c>
      <c r="G617" s="414">
        <v>981.68384632019036</v>
      </c>
      <c r="H617" s="415">
        <v>4.9084192316009521</v>
      </c>
    </row>
    <row r="618" spans="1:8" ht="15" hidden="1" thickBot="1">
      <c r="A618" s="409">
        <v>202208</v>
      </c>
      <c r="B618" s="196" t="s">
        <v>955</v>
      </c>
      <c r="C618" s="197" t="s">
        <v>791</v>
      </c>
      <c r="D618" s="198" t="s">
        <v>337</v>
      </c>
      <c r="E618" s="421">
        <v>122050</v>
      </c>
      <c r="F618" s="413">
        <v>138.72999999999999</v>
      </c>
      <c r="G618" s="414">
        <v>879.76645282202844</v>
      </c>
      <c r="H618" s="415">
        <v>4.3988322641101423</v>
      </c>
    </row>
    <row r="619" spans="1:8" ht="15" hidden="1" thickBot="1">
      <c r="A619" s="409">
        <v>202208</v>
      </c>
      <c r="B619" s="196" t="s">
        <v>956</v>
      </c>
      <c r="C619" s="197" t="s">
        <v>791</v>
      </c>
      <c r="D619" s="198" t="s">
        <v>337</v>
      </c>
      <c r="E619" s="421">
        <v>86194</v>
      </c>
      <c r="F619" s="413">
        <v>138.72999999999999</v>
      </c>
      <c r="G619" s="414">
        <v>621.30757586679169</v>
      </c>
      <c r="H619" s="415">
        <v>3.1065378793339584</v>
      </c>
    </row>
    <row r="620" spans="1:8" ht="15" hidden="1" thickBot="1">
      <c r="A620" s="409">
        <v>202208</v>
      </c>
      <c r="B620" s="196" t="s">
        <v>957</v>
      </c>
      <c r="C620" s="197" t="s">
        <v>791</v>
      </c>
      <c r="D620" s="198" t="s">
        <v>337</v>
      </c>
      <c r="E620" s="421">
        <v>103541</v>
      </c>
      <c r="F620" s="413">
        <v>138.72999999999999</v>
      </c>
      <c r="G620" s="414">
        <v>746.34902328263536</v>
      </c>
      <c r="H620" s="415">
        <v>3.731745116413177</v>
      </c>
    </row>
    <row r="621" spans="1:8" ht="15" hidden="1" thickBot="1">
      <c r="A621" s="409">
        <v>202208</v>
      </c>
      <c r="B621" s="196" t="s">
        <v>958</v>
      </c>
      <c r="C621" s="197" t="s">
        <v>791</v>
      </c>
      <c r="D621" s="198" t="s">
        <v>337</v>
      </c>
      <c r="E621" s="421">
        <v>135474</v>
      </c>
      <c r="F621" s="413">
        <v>138.72999999999999</v>
      </c>
      <c r="G621" s="414">
        <v>976.52995026310111</v>
      </c>
      <c r="H621" s="415">
        <v>4.8826497513155056</v>
      </c>
    </row>
    <row r="622" spans="1:8" ht="15" hidden="1" thickBot="1">
      <c r="A622" s="409">
        <v>202208</v>
      </c>
      <c r="B622" s="196" t="s">
        <v>959</v>
      </c>
      <c r="C622" s="197" t="s">
        <v>791</v>
      </c>
      <c r="D622" s="198" t="s">
        <v>337</v>
      </c>
      <c r="E622" s="421">
        <v>105213</v>
      </c>
      <c r="F622" s="413">
        <v>138.72999999999999</v>
      </c>
      <c r="G622" s="414">
        <v>758.40121098536736</v>
      </c>
      <c r="H622" s="415">
        <v>3.7920060549268366</v>
      </c>
    </row>
    <row r="623" spans="1:8" ht="15" hidden="1" thickBot="1">
      <c r="A623" s="409">
        <v>202208</v>
      </c>
      <c r="B623" s="196" t="s">
        <v>960</v>
      </c>
      <c r="C623" s="197" t="s">
        <v>791</v>
      </c>
      <c r="D623" s="198" t="s">
        <v>337</v>
      </c>
      <c r="E623" s="421">
        <v>107028</v>
      </c>
      <c r="F623" s="413">
        <v>138.72999999999999</v>
      </c>
      <c r="G623" s="414">
        <v>771.48417789951714</v>
      </c>
      <c r="H623" s="415">
        <v>3.8574208894975857</v>
      </c>
    </row>
    <row r="624" spans="1:8" ht="15" hidden="1" thickBot="1">
      <c r="A624" s="409">
        <v>202208</v>
      </c>
      <c r="B624" s="196" t="s">
        <v>961</v>
      </c>
      <c r="C624" s="197" t="s">
        <v>791</v>
      </c>
      <c r="D624" s="198" t="s">
        <v>337</v>
      </c>
      <c r="E624" s="421">
        <v>112452</v>
      </c>
      <c r="F624" s="413">
        <v>138.72999999999999</v>
      </c>
      <c r="G624" s="414">
        <v>810.58170547105897</v>
      </c>
      <c r="H624" s="415">
        <v>4.0529085273552949</v>
      </c>
    </row>
    <row r="625" spans="1:8" ht="15" hidden="1" thickBot="1">
      <c r="A625" s="409">
        <v>202208</v>
      </c>
      <c r="B625" s="196" t="s">
        <v>962</v>
      </c>
      <c r="C625" s="197" t="s">
        <v>791</v>
      </c>
      <c r="D625" s="198" t="s">
        <v>339</v>
      </c>
      <c r="E625" s="421">
        <v>562</v>
      </c>
      <c r="F625" s="413">
        <v>138.72999999999999</v>
      </c>
      <c r="G625" s="414">
        <v>4.0510343833345352</v>
      </c>
      <c r="H625" s="415">
        <v>4.0510343833345352</v>
      </c>
    </row>
    <row r="626" spans="1:8" ht="15" hidden="1" thickBot="1">
      <c r="A626" s="409">
        <v>202208</v>
      </c>
      <c r="B626" s="196" t="s">
        <v>963</v>
      </c>
      <c r="C626" s="197" t="s">
        <v>791</v>
      </c>
      <c r="D626" s="198" t="s">
        <v>337</v>
      </c>
      <c r="E626" s="421">
        <v>111965</v>
      </c>
      <c r="F626" s="413">
        <v>138.72999999999999</v>
      </c>
      <c r="G626" s="414">
        <v>807.07128955525127</v>
      </c>
      <c r="H626" s="415">
        <v>4.0353564477762562</v>
      </c>
    </row>
    <row r="627" spans="1:8" ht="15" hidden="1" thickBot="1">
      <c r="A627" s="409">
        <v>202208</v>
      </c>
      <c r="B627" s="196" t="s">
        <v>964</v>
      </c>
      <c r="C627" s="197" t="s">
        <v>791</v>
      </c>
      <c r="D627" s="198" t="s">
        <v>337</v>
      </c>
      <c r="E627" s="421">
        <v>111965</v>
      </c>
      <c r="F627" s="413">
        <v>138.72999999999999</v>
      </c>
      <c r="G627" s="414">
        <v>807.07128955525127</v>
      </c>
      <c r="H627" s="415">
        <v>4.0353564477762562</v>
      </c>
    </row>
    <row r="628" spans="1:8" ht="15" hidden="1" thickBot="1">
      <c r="A628" s="409">
        <v>202208</v>
      </c>
      <c r="B628" s="196" t="s">
        <v>965</v>
      </c>
      <c r="C628" s="197" t="s">
        <v>791</v>
      </c>
      <c r="D628" s="198" t="s">
        <v>337</v>
      </c>
      <c r="E628" s="421">
        <v>111965</v>
      </c>
      <c r="F628" s="413">
        <v>138.72999999999999</v>
      </c>
      <c r="G628" s="414">
        <v>807.07128955525127</v>
      </c>
      <c r="H628" s="415">
        <v>4.0353564477762562</v>
      </c>
    </row>
    <row r="629" spans="1:8" ht="15" hidden="1" thickBot="1">
      <c r="A629" s="409">
        <v>202208</v>
      </c>
      <c r="B629" s="196" t="s">
        <v>966</v>
      </c>
      <c r="C629" s="197" t="s">
        <v>791</v>
      </c>
      <c r="D629" s="198" t="s">
        <v>337</v>
      </c>
      <c r="E629" s="421">
        <v>97364</v>
      </c>
      <c r="F629" s="413">
        <v>138.72999999999999</v>
      </c>
      <c r="G629" s="414">
        <v>701.82368629712391</v>
      </c>
      <c r="H629" s="415">
        <v>3.5091184314856196</v>
      </c>
    </row>
    <row r="630" spans="1:8" ht="15" hidden="1" thickBot="1">
      <c r="A630" s="409">
        <v>202208</v>
      </c>
      <c r="B630" s="196" t="s">
        <v>967</v>
      </c>
      <c r="C630" s="197" t="s">
        <v>791</v>
      </c>
      <c r="D630" s="198" t="s">
        <v>339</v>
      </c>
      <c r="E630" s="421">
        <v>487</v>
      </c>
      <c r="F630" s="413">
        <v>138.72999999999999</v>
      </c>
      <c r="G630" s="414">
        <v>3.5104159158076844</v>
      </c>
      <c r="H630" s="415">
        <v>3.5104159158076844</v>
      </c>
    </row>
    <row r="631" spans="1:8" ht="15" hidden="1" thickBot="1">
      <c r="A631" s="409">
        <v>202208</v>
      </c>
      <c r="B631" s="196" t="s">
        <v>968</v>
      </c>
      <c r="C631" s="197" t="s">
        <v>791</v>
      </c>
      <c r="D631" s="198" t="s">
        <v>337</v>
      </c>
      <c r="E631" s="421">
        <v>124908</v>
      </c>
      <c r="F631" s="413">
        <v>138.72999999999999</v>
      </c>
      <c r="G631" s="414">
        <v>900.36762055791837</v>
      </c>
      <c r="H631" s="415">
        <v>4.5018381027895922</v>
      </c>
    </row>
    <row r="632" spans="1:8" ht="15" hidden="1" thickBot="1">
      <c r="A632" s="409">
        <v>202208</v>
      </c>
      <c r="B632" s="196" t="s">
        <v>969</v>
      </c>
      <c r="C632" s="197" t="s">
        <v>791</v>
      </c>
      <c r="D632" s="198" t="s">
        <v>337</v>
      </c>
      <c r="E632" s="421">
        <v>114225</v>
      </c>
      <c r="F632" s="413">
        <v>138.72999999999999</v>
      </c>
      <c r="G632" s="414">
        <v>823.36192604339374</v>
      </c>
      <c r="H632" s="415">
        <v>4.1168096302169683</v>
      </c>
    </row>
    <row r="633" spans="1:8" ht="15" hidden="1" thickBot="1">
      <c r="A633" s="409">
        <v>202208</v>
      </c>
      <c r="B633" s="196" t="s">
        <v>970</v>
      </c>
      <c r="C633" s="197" t="s">
        <v>791</v>
      </c>
      <c r="D633" s="198" t="s">
        <v>339</v>
      </c>
      <c r="E633" s="421">
        <v>439</v>
      </c>
      <c r="F633" s="413">
        <v>138.72999999999999</v>
      </c>
      <c r="G633" s="414">
        <v>3.1644200965904998</v>
      </c>
      <c r="H633" s="415">
        <v>3.1644200965904998</v>
      </c>
    </row>
    <row r="634" spans="1:8" ht="15" hidden="1" thickBot="1">
      <c r="A634" s="409">
        <v>202208</v>
      </c>
      <c r="B634" s="196" t="s">
        <v>971</v>
      </c>
      <c r="C634" s="197" t="s">
        <v>791</v>
      </c>
      <c r="D634" s="198" t="s">
        <v>337</v>
      </c>
      <c r="E634" s="421">
        <v>89167</v>
      </c>
      <c r="F634" s="413">
        <v>138.72999999999999</v>
      </c>
      <c r="G634" s="414">
        <v>642.73769191955603</v>
      </c>
      <c r="H634" s="415">
        <v>3.2136884595977802</v>
      </c>
    </row>
    <row r="635" spans="1:8" ht="15" hidden="1" thickBot="1">
      <c r="A635" s="409">
        <v>202208</v>
      </c>
      <c r="B635" s="196" t="s">
        <v>972</v>
      </c>
      <c r="C635" s="197" t="s">
        <v>791</v>
      </c>
      <c r="D635" s="198" t="s">
        <v>339</v>
      </c>
      <c r="E635" s="421">
        <v>446</v>
      </c>
      <c r="F635" s="413">
        <v>138.72999999999999</v>
      </c>
      <c r="G635" s="414">
        <v>3.2148778202263393</v>
      </c>
      <c r="H635" s="415">
        <v>3.2148778202263393</v>
      </c>
    </row>
    <row r="636" spans="1:8" ht="15" hidden="1" thickBot="1">
      <c r="A636" s="409">
        <v>202208</v>
      </c>
      <c r="B636" s="196" t="s">
        <v>973</v>
      </c>
      <c r="C636" s="197" t="s">
        <v>791</v>
      </c>
      <c r="D636" s="198" t="s">
        <v>337</v>
      </c>
      <c r="E636" s="421">
        <v>120587</v>
      </c>
      <c r="F636" s="413">
        <v>138.72999999999999</v>
      </c>
      <c r="G636" s="414">
        <v>869.22078858213808</v>
      </c>
      <c r="H636" s="415">
        <v>4.3461039429106902</v>
      </c>
    </row>
    <row r="637" spans="1:8" ht="15" hidden="1" thickBot="1">
      <c r="A637" s="409">
        <v>202208</v>
      </c>
      <c r="B637" s="196" t="s">
        <v>974</v>
      </c>
      <c r="C637" s="197" t="s">
        <v>791</v>
      </c>
      <c r="D637" s="198" t="s">
        <v>339</v>
      </c>
      <c r="E637" s="421">
        <v>603</v>
      </c>
      <c r="F637" s="413">
        <v>138.72999999999999</v>
      </c>
      <c r="G637" s="414">
        <v>4.3465724789158804</v>
      </c>
      <c r="H637" s="415">
        <v>4.3465724789158804</v>
      </c>
    </row>
    <row r="638" spans="1:8" ht="15" hidden="1" thickBot="1">
      <c r="A638" s="409">
        <v>202208</v>
      </c>
      <c r="B638" s="196" t="s">
        <v>975</v>
      </c>
      <c r="C638" s="197" t="s">
        <v>791</v>
      </c>
      <c r="D638" s="198" t="s">
        <v>337</v>
      </c>
      <c r="E638" s="421">
        <v>105751</v>
      </c>
      <c r="F638" s="413">
        <v>138.72999999999999</v>
      </c>
      <c r="G638" s="414">
        <v>762.27924745909331</v>
      </c>
      <c r="H638" s="415">
        <v>3.8113962372954666</v>
      </c>
    </row>
    <row r="639" spans="1:8" ht="15" hidden="1" thickBot="1">
      <c r="A639" s="409">
        <v>202208</v>
      </c>
      <c r="B639" s="196" t="s">
        <v>976</v>
      </c>
      <c r="C639" s="197" t="s">
        <v>791</v>
      </c>
      <c r="D639" s="198" t="s">
        <v>339</v>
      </c>
      <c r="E639" s="421">
        <v>529</v>
      </c>
      <c r="F639" s="413">
        <v>138.72999999999999</v>
      </c>
      <c r="G639" s="414">
        <v>3.8131622576227207</v>
      </c>
      <c r="H639" s="415">
        <v>3.8131622576227207</v>
      </c>
    </row>
    <row r="640" spans="1:8" ht="15" hidden="1" thickBot="1">
      <c r="A640" s="409">
        <v>202208</v>
      </c>
      <c r="B640" s="196" t="s">
        <v>977</v>
      </c>
      <c r="C640" s="197" t="s">
        <v>791</v>
      </c>
      <c r="D640" s="198" t="s">
        <v>337</v>
      </c>
      <c r="E640" s="421">
        <v>105757</v>
      </c>
      <c r="F640" s="413">
        <v>138.72999999999999</v>
      </c>
      <c r="G640" s="414">
        <v>762.32249693649544</v>
      </c>
      <c r="H640" s="415">
        <v>3.811612484682477</v>
      </c>
    </row>
    <row r="641" spans="1:8" ht="15" hidden="1" thickBot="1">
      <c r="A641" s="409">
        <v>202208</v>
      </c>
      <c r="B641" s="196" t="s">
        <v>978</v>
      </c>
      <c r="C641" s="197" t="s">
        <v>791</v>
      </c>
      <c r="D641" s="198" t="s">
        <v>339</v>
      </c>
      <c r="E641" s="421">
        <v>529</v>
      </c>
      <c r="F641" s="413">
        <v>138.72999999999999</v>
      </c>
      <c r="G641" s="414">
        <v>3.8131622576227207</v>
      </c>
      <c r="H641" s="415">
        <v>3.8131622576227207</v>
      </c>
    </row>
    <row r="642" spans="1:8" ht="15" hidden="1" thickBot="1">
      <c r="A642" s="409">
        <v>202208</v>
      </c>
      <c r="B642" s="196" t="s">
        <v>979</v>
      </c>
      <c r="C642" s="197" t="s">
        <v>791</v>
      </c>
      <c r="D642" s="198" t="s">
        <v>337</v>
      </c>
      <c r="E642" s="421">
        <v>105757</v>
      </c>
      <c r="F642" s="413">
        <v>138.72999999999999</v>
      </c>
      <c r="G642" s="414">
        <v>762.32249693649544</v>
      </c>
      <c r="H642" s="415">
        <v>3.811612484682477</v>
      </c>
    </row>
    <row r="643" spans="1:8" ht="15" hidden="1" thickBot="1">
      <c r="A643" s="409">
        <v>202208</v>
      </c>
      <c r="B643" s="196" t="s">
        <v>980</v>
      </c>
      <c r="C643" s="197" t="s">
        <v>791</v>
      </c>
      <c r="D643" s="198" t="s">
        <v>339</v>
      </c>
      <c r="E643" s="421">
        <v>529</v>
      </c>
      <c r="F643" s="413">
        <v>138.72999999999999</v>
      </c>
      <c r="G643" s="414">
        <v>3.8131622576227207</v>
      </c>
      <c r="H643" s="415">
        <v>3.8131622576227207</v>
      </c>
    </row>
    <row r="644" spans="1:8" ht="15" hidden="1" thickBot="1">
      <c r="A644" s="409">
        <v>202208</v>
      </c>
      <c r="B644" s="196" t="s">
        <v>981</v>
      </c>
      <c r="C644" s="197" t="s">
        <v>791</v>
      </c>
      <c r="D644" s="198" t="s">
        <v>337</v>
      </c>
      <c r="E644" s="421">
        <v>105757</v>
      </c>
      <c r="F644" s="413">
        <v>138.72999999999999</v>
      </c>
      <c r="G644" s="414">
        <v>762.32249693649544</v>
      </c>
      <c r="H644" s="415">
        <v>3.811612484682477</v>
      </c>
    </row>
    <row r="645" spans="1:8" ht="15" hidden="1" thickBot="1">
      <c r="A645" s="409">
        <v>202208</v>
      </c>
      <c r="B645" s="196" t="s">
        <v>982</v>
      </c>
      <c r="C645" s="197" t="s">
        <v>791</v>
      </c>
      <c r="D645" s="198" t="s">
        <v>337</v>
      </c>
      <c r="E645" s="421">
        <v>96097</v>
      </c>
      <c r="F645" s="413">
        <v>138.72999999999999</v>
      </c>
      <c r="G645" s="414">
        <v>692.69083831903708</v>
      </c>
      <c r="H645" s="415">
        <v>3.4634541915951855</v>
      </c>
    </row>
    <row r="646" spans="1:8" ht="15" hidden="1" thickBot="1">
      <c r="A646" s="409">
        <v>202208</v>
      </c>
      <c r="B646" s="196" t="s">
        <v>983</v>
      </c>
      <c r="C646" s="197" t="s">
        <v>791</v>
      </c>
      <c r="D646" s="198" t="s">
        <v>337</v>
      </c>
      <c r="E646" s="421">
        <v>96097</v>
      </c>
      <c r="F646" s="413">
        <v>138.72999999999999</v>
      </c>
      <c r="G646" s="414">
        <v>692.69083831903708</v>
      </c>
      <c r="H646" s="415">
        <v>3.4634541915951855</v>
      </c>
    </row>
    <row r="647" spans="1:8" ht="15" hidden="1" thickBot="1">
      <c r="A647" s="409">
        <v>202208</v>
      </c>
      <c r="B647" s="196" t="s">
        <v>984</v>
      </c>
      <c r="C647" s="197" t="s">
        <v>791</v>
      </c>
      <c r="D647" s="198" t="s">
        <v>339</v>
      </c>
      <c r="E647" s="421">
        <v>480</v>
      </c>
      <c r="F647" s="413">
        <v>138.72999999999999</v>
      </c>
      <c r="G647" s="414">
        <v>3.459958192171845</v>
      </c>
      <c r="H647" s="415">
        <v>3.459958192171845</v>
      </c>
    </row>
    <row r="648" spans="1:8" ht="15" hidden="1" thickBot="1">
      <c r="A648" s="409">
        <v>202208</v>
      </c>
      <c r="B648" s="196" t="s">
        <v>985</v>
      </c>
      <c r="C648" s="197" t="s">
        <v>791</v>
      </c>
      <c r="D648" s="198" t="s">
        <v>337</v>
      </c>
      <c r="E648" s="421">
        <v>96097</v>
      </c>
      <c r="F648" s="413">
        <v>138.72999999999999</v>
      </c>
      <c r="G648" s="414">
        <v>692.69083831903708</v>
      </c>
      <c r="H648" s="415">
        <v>3.4634541915951855</v>
      </c>
    </row>
    <row r="649" spans="1:8" ht="15" hidden="1" thickBot="1">
      <c r="A649" s="409">
        <v>202208</v>
      </c>
      <c r="B649" s="196" t="s">
        <v>986</v>
      </c>
      <c r="C649" s="197" t="s">
        <v>791</v>
      </c>
      <c r="D649" s="198" t="s">
        <v>339</v>
      </c>
      <c r="E649" s="421">
        <v>480</v>
      </c>
      <c r="F649" s="413">
        <v>138.72999999999999</v>
      </c>
      <c r="G649" s="414">
        <v>3.459958192171845</v>
      </c>
      <c r="H649" s="415">
        <v>3.459958192171845</v>
      </c>
    </row>
    <row r="650" spans="1:8" ht="15" hidden="1" thickBot="1">
      <c r="A650" s="409">
        <v>202208</v>
      </c>
      <c r="B650" s="196" t="s">
        <v>987</v>
      </c>
      <c r="C650" s="197" t="s">
        <v>791</v>
      </c>
      <c r="D650" s="198" t="s">
        <v>339</v>
      </c>
      <c r="E650" s="421">
        <v>529</v>
      </c>
      <c r="F650" s="413">
        <v>138.72999999999999</v>
      </c>
      <c r="G650" s="414">
        <v>3.8131622576227207</v>
      </c>
      <c r="H650" s="415">
        <v>3.8131622576227207</v>
      </c>
    </row>
    <row r="651" spans="1:8" ht="15" hidden="1" thickBot="1">
      <c r="A651" s="409">
        <v>202208</v>
      </c>
      <c r="B651" s="196" t="s">
        <v>988</v>
      </c>
      <c r="C651" s="197" t="s">
        <v>791</v>
      </c>
      <c r="D651" s="198" t="s">
        <v>337</v>
      </c>
      <c r="E651" s="421">
        <v>85194</v>
      </c>
      <c r="F651" s="413">
        <v>138.72999999999999</v>
      </c>
      <c r="G651" s="414">
        <v>614.0993296331003</v>
      </c>
      <c r="H651" s="415">
        <v>3.0704966481655016</v>
      </c>
    </row>
    <row r="652" spans="1:8" ht="15" hidden="1" thickBot="1">
      <c r="A652" s="409">
        <v>202208</v>
      </c>
      <c r="B652" s="196" t="s">
        <v>989</v>
      </c>
      <c r="C652" s="197" t="s">
        <v>791</v>
      </c>
      <c r="D652" s="198" t="s">
        <v>337</v>
      </c>
      <c r="E652" s="421">
        <v>85194</v>
      </c>
      <c r="F652" s="413">
        <v>138.72999999999999</v>
      </c>
      <c r="G652" s="414">
        <v>614.0993296331003</v>
      </c>
      <c r="H652" s="415">
        <v>3.0704966481655016</v>
      </c>
    </row>
    <row r="653" spans="1:8" ht="15" hidden="1" thickBot="1">
      <c r="A653" s="409">
        <v>202208</v>
      </c>
      <c r="B653" s="196" t="s">
        <v>990</v>
      </c>
      <c r="C653" s="197" t="s">
        <v>791</v>
      </c>
      <c r="D653" s="198" t="s">
        <v>337</v>
      </c>
      <c r="E653" s="421">
        <v>85194</v>
      </c>
      <c r="F653" s="413">
        <v>138.72999999999999</v>
      </c>
      <c r="G653" s="414">
        <v>614.0993296331003</v>
      </c>
      <c r="H653" s="415">
        <v>3.0704966481655016</v>
      </c>
    </row>
    <row r="654" spans="1:8" ht="15" hidden="1" thickBot="1">
      <c r="A654" s="409">
        <v>202208</v>
      </c>
      <c r="B654" s="196" t="s">
        <v>991</v>
      </c>
      <c r="C654" s="197" t="s">
        <v>791</v>
      </c>
      <c r="D654" s="198" t="s">
        <v>337</v>
      </c>
      <c r="E654" s="421">
        <v>96097</v>
      </c>
      <c r="F654" s="413">
        <v>138.72999999999999</v>
      </c>
      <c r="G654" s="414">
        <v>692.69083831903708</v>
      </c>
      <c r="H654" s="415">
        <v>3.4634541915951855</v>
      </c>
    </row>
    <row r="655" spans="1:8" ht="15" hidden="1" thickBot="1">
      <c r="A655" s="409">
        <v>202208</v>
      </c>
      <c r="B655" s="196" t="s">
        <v>992</v>
      </c>
      <c r="C655" s="197" t="s">
        <v>791</v>
      </c>
      <c r="D655" s="198" t="s">
        <v>339</v>
      </c>
      <c r="E655" s="421">
        <v>480</v>
      </c>
      <c r="F655" s="413">
        <v>138.72999999999999</v>
      </c>
      <c r="G655" s="414">
        <v>3.459958192171845</v>
      </c>
      <c r="H655" s="415">
        <v>3.459958192171845</v>
      </c>
    </row>
    <row r="656" spans="1:8" ht="15" hidden="1" thickBot="1">
      <c r="A656" s="409">
        <v>202208</v>
      </c>
      <c r="B656" s="196" t="s">
        <v>993</v>
      </c>
      <c r="C656" s="197" t="s">
        <v>791</v>
      </c>
      <c r="D656" s="198" t="s">
        <v>337</v>
      </c>
      <c r="E656" s="421">
        <v>96836</v>
      </c>
      <c r="F656" s="413">
        <v>138.72999999999999</v>
      </c>
      <c r="G656" s="414">
        <v>698.01773228573495</v>
      </c>
      <c r="H656" s="415">
        <v>3.4900886614286746</v>
      </c>
    </row>
    <row r="657" spans="1:8" ht="15" hidden="1" thickBot="1">
      <c r="A657" s="409">
        <v>202208</v>
      </c>
      <c r="B657" s="196" t="s">
        <v>994</v>
      </c>
      <c r="C657" s="197" t="s">
        <v>791</v>
      </c>
      <c r="D657" s="198" t="s">
        <v>337</v>
      </c>
      <c r="E657" s="421">
        <v>96097</v>
      </c>
      <c r="F657" s="413">
        <v>138.72999999999999</v>
      </c>
      <c r="G657" s="414">
        <v>692.69083831903708</v>
      </c>
      <c r="H657" s="415">
        <v>3.4634541915951855</v>
      </c>
    </row>
    <row r="658" spans="1:8" ht="15" hidden="1" thickBot="1">
      <c r="A658" s="409">
        <v>202208</v>
      </c>
      <c r="B658" s="196" t="s">
        <v>995</v>
      </c>
      <c r="C658" s="197" t="s">
        <v>791</v>
      </c>
      <c r="D658" s="198" t="s">
        <v>339</v>
      </c>
      <c r="E658" s="421">
        <v>480</v>
      </c>
      <c r="F658" s="413">
        <v>138.72999999999999</v>
      </c>
      <c r="G658" s="414">
        <v>3.459958192171845</v>
      </c>
      <c r="H658" s="415">
        <v>3.459958192171845</v>
      </c>
    </row>
    <row r="659" spans="1:8" ht="15" hidden="1" thickBot="1">
      <c r="A659" s="409">
        <v>202208</v>
      </c>
      <c r="B659" s="196" t="s">
        <v>996</v>
      </c>
      <c r="C659" s="197" t="s">
        <v>791</v>
      </c>
      <c r="D659" s="198" t="s">
        <v>337</v>
      </c>
      <c r="E659" s="421">
        <v>105757</v>
      </c>
      <c r="F659" s="413">
        <v>138.72999999999999</v>
      </c>
      <c r="G659" s="414">
        <v>762.32249693649544</v>
      </c>
      <c r="H659" s="415">
        <v>3.811612484682477</v>
      </c>
    </row>
    <row r="660" spans="1:8" ht="15" hidden="1" thickBot="1">
      <c r="A660" s="409">
        <v>202208</v>
      </c>
      <c r="B660" s="196" t="s">
        <v>997</v>
      </c>
      <c r="C660" s="197" t="s">
        <v>791</v>
      </c>
      <c r="D660" s="198" t="s">
        <v>339</v>
      </c>
      <c r="E660" s="421">
        <v>529</v>
      </c>
      <c r="F660" s="413">
        <v>138.72999999999999</v>
      </c>
      <c r="G660" s="414">
        <v>3.8131622576227207</v>
      </c>
      <c r="H660" s="415">
        <v>3.8131622576227207</v>
      </c>
    </row>
    <row r="661" spans="1:8" ht="15" hidden="1" thickBot="1">
      <c r="A661" s="409">
        <v>202208</v>
      </c>
      <c r="B661" s="196" t="s">
        <v>998</v>
      </c>
      <c r="C661" s="197" t="s">
        <v>791</v>
      </c>
      <c r="D661" s="198" t="s">
        <v>337</v>
      </c>
      <c r="E661" s="421">
        <v>96097</v>
      </c>
      <c r="F661" s="413">
        <v>138.72999999999999</v>
      </c>
      <c r="G661" s="414">
        <v>692.69083831903708</v>
      </c>
      <c r="H661" s="415">
        <v>3.4634541915951855</v>
      </c>
    </row>
    <row r="662" spans="1:8" ht="15" hidden="1" thickBot="1">
      <c r="A662" s="409">
        <v>202208</v>
      </c>
      <c r="B662" s="196" t="s">
        <v>999</v>
      </c>
      <c r="C662" s="197" t="s">
        <v>791</v>
      </c>
      <c r="D662" s="198" t="s">
        <v>337</v>
      </c>
      <c r="E662" s="421">
        <v>97201</v>
      </c>
      <c r="F662" s="413">
        <v>138.72999999999999</v>
      </c>
      <c r="G662" s="414">
        <v>700.64874216103226</v>
      </c>
      <c r="H662" s="415">
        <v>3.5032437108051613</v>
      </c>
    </row>
    <row r="663" spans="1:8" ht="15" hidden="1" thickBot="1">
      <c r="A663" s="409">
        <v>202208</v>
      </c>
      <c r="B663" s="196" t="s">
        <v>1000</v>
      </c>
      <c r="C663" s="197" t="s">
        <v>791</v>
      </c>
      <c r="D663" s="198" t="s">
        <v>337</v>
      </c>
      <c r="E663" s="421">
        <v>97425</v>
      </c>
      <c r="F663" s="413">
        <v>138.72999999999999</v>
      </c>
      <c r="G663" s="414">
        <v>702.26338931737916</v>
      </c>
      <c r="H663" s="415">
        <v>3.5113169465868959</v>
      </c>
    </row>
    <row r="664" spans="1:8" ht="15" hidden="1" thickBot="1">
      <c r="A664" s="409">
        <v>202208</v>
      </c>
      <c r="B664" s="196" t="s">
        <v>1001</v>
      </c>
      <c r="C664" s="197" t="s">
        <v>791</v>
      </c>
      <c r="D664" s="198" t="s">
        <v>337</v>
      </c>
      <c r="E664" s="421">
        <v>114165</v>
      </c>
      <c r="F664" s="413">
        <v>138.72999999999999</v>
      </c>
      <c r="G664" s="414">
        <v>822.92943126937223</v>
      </c>
      <c r="H664" s="415">
        <v>4.1146471563468614</v>
      </c>
    </row>
    <row r="665" spans="1:8" ht="15" hidden="1" thickBot="1">
      <c r="A665" s="409">
        <v>202208</v>
      </c>
      <c r="B665" s="196" t="s">
        <v>1002</v>
      </c>
      <c r="C665" s="197" t="s">
        <v>791</v>
      </c>
      <c r="D665" s="198" t="s">
        <v>337</v>
      </c>
      <c r="E665" s="421">
        <v>105893</v>
      </c>
      <c r="F665" s="413">
        <v>138.72999999999999</v>
      </c>
      <c r="G665" s="414">
        <v>763.30281842427746</v>
      </c>
      <c r="H665" s="415">
        <v>3.8165140921213871</v>
      </c>
    </row>
    <row r="666" spans="1:8" ht="15" hidden="1" thickBot="1">
      <c r="A666" s="409">
        <v>202208</v>
      </c>
      <c r="B666" s="196" t="s">
        <v>1003</v>
      </c>
      <c r="C666" s="197" t="s">
        <v>791</v>
      </c>
      <c r="D666" s="198" t="s">
        <v>339</v>
      </c>
      <c r="E666" s="421">
        <v>529</v>
      </c>
      <c r="F666" s="413">
        <v>138.72999999999999</v>
      </c>
      <c r="G666" s="414">
        <v>3.8131622576227207</v>
      </c>
      <c r="H666" s="415">
        <v>3.8131622576227207</v>
      </c>
    </row>
    <row r="667" spans="1:8" ht="15" hidden="1" thickBot="1">
      <c r="A667" s="409">
        <v>202208</v>
      </c>
      <c r="B667" s="196" t="s">
        <v>1004</v>
      </c>
      <c r="C667" s="197" t="s">
        <v>791</v>
      </c>
      <c r="D667" s="198" t="s">
        <v>337</v>
      </c>
      <c r="E667" s="421">
        <v>119542</v>
      </c>
      <c r="F667" s="413">
        <v>138.72999999999999</v>
      </c>
      <c r="G667" s="414">
        <v>861.68817126793056</v>
      </c>
      <c r="H667" s="415">
        <v>4.3084408563396526</v>
      </c>
    </row>
    <row r="668" spans="1:8" ht="15" hidden="1" thickBot="1">
      <c r="A668" s="409">
        <v>202208</v>
      </c>
      <c r="B668" s="196" t="s">
        <v>1005</v>
      </c>
      <c r="C668" s="197" t="s">
        <v>791</v>
      </c>
      <c r="D668" s="198" t="s">
        <v>337</v>
      </c>
      <c r="E668" s="421">
        <v>87887</v>
      </c>
      <c r="F668" s="413">
        <v>138.72999999999999</v>
      </c>
      <c r="G668" s="414">
        <v>633.51113674043108</v>
      </c>
      <c r="H668" s="415">
        <v>3.1675556837021555</v>
      </c>
    </row>
    <row r="669" spans="1:8" ht="15" hidden="1" thickBot="1">
      <c r="A669" s="409">
        <v>202208</v>
      </c>
      <c r="B669" s="196" t="s">
        <v>1006</v>
      </c>
      <c r="C669" s="197" t="s">
        <v>791</v>
      </c>
      <c r="D669" s="198" t="s">
        <v>337</v>
      </c>
      <c r="E669" s="421">
        <v>95437</v>
      </c>
      <c r="F669" s="413">
        <v>138.72999999999999</v>
      </c>
      <c r="G669" s="414">
        <v>687.93339580480074</v>
      </c>
      <c r="H669" s="415">
        <v>3.4396669790240035</v>
      </c>
    </row>
    <row r="670" spans="1:8" ht="15" hidden="1" thickBot="1">
      <c r="A670" s="409">
        <v>202208</v>
      </c>
      <c r="B670" s="196" t="s">
        <v>1007</v>
      </c>
      <c r="C670" s="197" t="s">
        <v>791</v>
      </c>
      <c r="D670" s="198" t="s">
        <v>339</v>
      </c>
      <c r="E670" s="421">
        <v>477</v>
      </c>
      <c r="F670" s="413">
        <v>138.72999999999999</v>
      </c>
      <c r="G670" s="414">
        <v>3.4383334534707708</v>
      </c>
      <c r="H670" s="415">
        <v>3.4383334534707708</v>
      </c>
    </row>
    <row r="671" spans="1:8" ht="15" hidden="1" thickBot="1">
      <c r="A671" s="409">
        <v>202208</v>
      </c>
      <c r="B671" s="196" t="s">
        <v>1008</v>
      </c>
      <c r="C671" s="197" t="s">
        <v>791</v>
      </c>
      <c r="D671" s="198" t="s">
        <v>337</v>
      </c>
      <c r="E671" s="421">
        <v>87425</v>
      </c>
      <c r="F671" s="413">
        <v>138.72999999999999</v>
      </c>
      <c r="G671" s="414">
        <v>630.18092698046564</v>
      </c>
      <c r="H671" s="415">
        <v>3.1509046349023282</v>
      </c>
    </row>
    <row r="672" spans="1:8" ht="15" hidden="1" thickBot="1">
      <c r="A672" s="409">
        <v>202208</v>
      </c>
      <c r="B672" s="196" t="s">
        <v>1009</v>
      </c>
      <c r="C672" s="197" t="s">
        <v>791</v>
      </c>
      <c r="D672" s="198" t="s">
        <v>337</v>
      </c>
      <c r="E672" s="421">
        <v>87425</v>
      </c>
      <c r="F672" s="413">
        <v>138.72999999999999</v>
      </c>
      <c r="G672" s="414">
        <v>630.18092698046564</v>
      </c>
      <c r="H672" s="415">
        <v>3.1509046349023282</v>
      </c>
    </row>
    <row r="673" spans="1:8" ht="15" hidden="1" thickBot="1">
      <c r="A673" s="409">
        <v>202208</v>
      </c>
      <c r="B673" s="196" t="s">
        <v>1010</v>
      </c>
      <c r="C673" s="197" t="s">
        <v>791</v>
      </c>
      <c r="D673" s="198" t="s">
        <v>337</v>
      </c>
      <c r="E673" s="421">
        <v>87425</v>
      </c>
      <c r="F673" s="413">
        <v>138.72999999999999</v>
      </c>
      <c r="G673" s="414">
        <v>630.18092698046564</v>
      </c>
      <c r="H673" s="415">
        <v>3.1509046349023282</v>
      </c>
    </row>
    <row r="674" spans="1:8" ht="15" hidden="1" thickBot="1">
      <c r="A674" s="409">
        <v>202208</v>
      </c>
      <c r="B674" s="196" t="s">
        <v>1011</v>
      </c>
      <c r="C674" s="197" t="s">
        <v>791</v>
      </c>
      <c r="D674" s="198" t="s">
        <v>339</v>
      </c>
      <c r="E674" s="421">
        <v>437</v>
      </c>
      <c r="F674" s="413">
        <v>138.72999999999999</v>
      </c>
      <c r="G674" s="414">
        <v>3.1500036041231172</v>
      </c>
      <c r="H674" s="415">
        <v>3.1500036041231172</v>
      </c>
    </row>
    <row r="675" spans="1:8" ht="15" hidden="1" thickBot="1">
      <c r="A675" s="409">
        <v>202208</v>
      </c>
      <c r="B675" s="196" t="s">
        <v>1012</v>
      </c>
      <c r="C675" s="197" t="s">
        <v>791</v>
      </c>
      <c r="D675" s="198" t="s">
        <v>337</v>
      </c>
      <c r="E675" s="421">
        <v>41663</v>
      </c>
      <c r="F675" s="413">
        <v>138.72999999999999</v>
      </c>
      <c r="G675" s="414">
        <v>300.31716283428244</v>
      </c>
      <c r="H675" s="415">
        <v>1.5015858141714122</v>
      </c>
    </row>
    <row r="676" spans="1:8" ht="15" hidden="1" thickBot="1">
      <c r="A676" s="409">
        <v>202208</v>
      </c>
      <c r="B676" s="196" t="s">
        <v>1013</v>
      </c>
      <c r="C676" s="197" t="s">
        <v>791</v>
      </c>
      <c r="D676" s="198" t="s">
        <v>337</v>
      </c>
      <c r="E676" s="421">
        <v>41663</v>
      </c>
      <c r="F676" s="413">
        <v>138.72999999999999</v>
      </c>
      <c r="G676" s="414">
        <v>300.31716283428244</v>
      </c>
      <c r="H676" s="415">
        <v>1.5015858141714122</v>
      </c>
    </row>
    <row r="677" spans="1:8" ht="15" hidden="1" thickBot="1">
      <c r="A677" s="409">
        <v>202208</v>
      </c>
      <c r="B677" s="196" t="s">
        <v>1014</v>
      </c>
      <c r="C677" s="197" t="s">
        <v>791</v>
      </c>
      <c r="D677" s="198" t="s">
        <v>337</v>
      </c>
      <c r="E677" s="421">
        <v>41825</v>
      </c>
      <c r="F677" s="413">
        <v>138.72999999999999</v>
      </c>
      <c r="G677" s="414">
        <v>301.48489872414046</v>
      </c>
      <c r="H677" s="415">
        <v>1.5074244936207024</v>
      </c>
    </row>
    <row r="678" spans="1:8" ht="15" hidden="1" thickBot="1">
      <c r="A678" s="409">
        <v>202208</v>
      </c>
      <c r="B678" s="196" t="s">
        <v>1015</v>
      </c>
      <c r="C678" s="197" t="s">
        <v>791</v>
      </c>
      <c r="D678" s="198" t="s">
        <v>337</v>
      </c>
      <c r="E678" s="421">
        <v>87425</v>
      </c>
      <c r="F678" s="413">
        <v>138.72999999999999</v>
      </c>
      <c r="G678" s="414">
        <v>630.18092698046564</v>
      </c>
      <c r="H678" s="415">
        <v>3.1509046349023282</v>
      </c>
    </row>
    <row r="679" spans="1:8" ht="15" hidden="1" thickBot="1">
      <c r="A679" s="409">
        <v>202208</v>
      </c>
      <c r="B679" s="196" t="s">
        <v>1016</v>
      </c>
      <c r="C679" s="197" t="s">
        <v>791</v>
      </c>
      <c r="D679" s="198" t="s">
        <v>337</v>
      </c>
      <c r="E679" s="421">
        <v>87425</v>
      </c>
      <c r="F679" s="413">
        <v>138.72999999999999</v>
      </c>
      <c r="G679" s="414">
        <v>630.18092698046564</v>
      </c>
      <c r="H679" s="415">
        <v>3.1509046349023282</v>
      </c>
    </row>
    <row r="680" spans="1:8" ht="15" hidden="1" thickBot="1">
      <c r="A680" s="409">
        <v>202208</v>
      </c>
      <c r="B680" s="196" t="s">
        <v>1017</v>
      </c>
      <c r="C680" s="197" t="s">
        <v>791</v>
      </c>
      <c r="D680" s="198" t="s">
        <v>337</v>
      </c>
      <c r="E680" s="421">
        <v>87425</v>
      </c>
      <c r="F680" s="413">
        <v>138.72999999999999</v>
      </c>
      <c r="G680" s="414">
        <v>630.18092698046564</v>
      </c>
      <c r="H680" s="415">
        <v>3.1509046349023282</v>
      </c>
    </row>
    <row r="681" spans="1:8" ht="15" hidden="1" thickBot="1">
      <c r="A681" s="409">
        <v>202208</v>
      </c>
      <c r="B681" s="196" t="s">
        <v>1018</v>
      </c>
      <c r="C681" s="197" t="s">
        <v>791</v>
      </c>
      <c r="D681" s="198" t="s">
        <v>337</v>
      </c>
      <c r="E681" s="421">
        <v>87425</v>
      </c>
      <c r="F681" s="413">
        <v>138.72999999999999</v>
      </c>
      <c r="G681" s="414">
        <v>630.18092698046564</v>
      </c>
      <c r="H681" s="415">
        <v>3.1509046349023282</v>
      </c>
    </row>
    <row r="682" spans="1:8" ht="15" hidden="1" thickBot="1">
      <c r="A682" s="409">
        <v>202208</v>
      </c>
      <c r="B682" s="196" t="s">
        <v>1019</v>
      </c>
      <c r="C682" s="197" t="s">
        <v>791</v>
      </c>
      <c r="D682" s="198" t="s">
        <v>337</v>
      </c>
      <c r="E682" s="421">
        <v>95261</v>
      </c>
      <c r="F682" s="413">
        <v>138.72999999999999</v>
      </c>
      <c r="G682" s="414">
        <v>686.66474446767108</v>
      </c>
      <c r="H682" s="415">
        <v>3.4333237223383555</v>
      </c>
    </row>
    <row r="683" spans="1:8" ht="15" hidden="1" thickBot="1">
      <c r="A683" s="409">
        <v>202208</v>
      </c>
      <c r="B683" s="196" t="s">
        <v>1020</v>
      </c>
      <c r="C683" s="197" t="s">
        <v>791</v>
      </c>
      <c r="D683" s="198" t="s">
        <v>337</v>
      </c>
      <c r="E683" s="421">
        <v>92080</v>
      </c>
      <c r="F683" s="413">
        <v>138.72999999999999</v>
      </c>
      <c r="G683" s="414">
        <v>663.73531319829885</v>
      </c>
      <c r="H683" s="415">
        <v>3.3186765659914941</v>
      </c>
    </row>
    <row r="684" spans="1:8" ht="15" hidden="1" thickBot="1">
      <c r="A684" s="409">
        <v>202208</v>
      </c>
      <c r="B684" s="196" t="s">
        <v>1021</v>
      </c>
      <c r="C684" s="197" t="s">
        <v>791</v>
      </c>
      <c r="D684" s="198" t="s">
        <v>337</v>
      </c>
      <c r="E684" s="421">
        <v>95888</v>
      </c>
      <c r="F684" s="413">
        <v>138.72999999999999</v>
      </c>
      <c r="G684" s="414">
        <v>691.18431485619556</v>
      </c>
      <c r="H684" s="415">
        <v>3.4559215742809779</v>
      </c>
    </row>
    <row r="685" spans="1:8" ht="15" hidden="1" thickBot="1">
      <c r="A685" s="409">
        <v>202208</v>
      </c>
      <c r="B685" s="196" t="s">
        <v>1022</v>
      </c>
      <c r="C685" s="197" t="s">
        <v>791</v>
      </c>
      <c r="D685" s="198" t="s">
        <v>337</v>
      </c>
      <c r="E685" s="421">
        <v>95888</v>
      </c>
      <c r="F685" s="413">
        <v>138.72999999999999</v>
      </c>
      <c r="G685" s="414">
        <v>691.18431485619556</v>
      </c>
      <c r="H685" s="415">
        <v>3.4559215742809779</v>
      </c>
    </row>
    <row r="686" spans="1:8" ht="15" hidden="1" thickBot="1">
      <c r="A686" s="409">
        <v>202208</v>
      </c>
      <c r="B686" s="196" t="s">
        <v>1023</v>
      </c>
      <c r="C686" s="197" t="s">
        <v>791</v>
      </c>
      <c r="D686" s="198" t="s">
        <v>337</v>
      </c>
      <c r="E686" s="421">
        <v>77717</v>
      </c>
      <c r="F686" s="413">
        <v>138.72999999999999</v>
      </c>
      <c r="G686" s="414">
        <v>560.20327254379015</v>
      </c>
      <c r="H686" s="415">
        <v>2.8010163627189506</v>
      </c>
    </row>
    <row r="687" spans="1:8" ht="15" hidden="1" thickBot="1">
      <c r="A687" s="409">
        <v>202208</v>
      </c>
      <c r="B687" s="196" t="s">
        <v>1024</v>
      </c>
      <c r="C687" s="197" t="s">
        <v>791</v>
      </c>
      <c r="D687" s="198" t="s">
        <v>337</v>
      </c>
      <c r="E687" s="421">
        <v>77717</v>
      </c>
      <c r="F687" s="413">
        <v>138.72999999999999</v>
      </c>
      <c r="G687" s="414">
        <v>560.20327254379015</v>
      </c>
      <c r="H687" s="415">
        <v>2.8010163627189506</v>
      </c>
    </row>
    <row r="688" spans="1:8" ht="15" hidden="1" thickBot="1">
      <c r="A688" s="409">
        <v>202208</v>
      </c>
      <c r="B688" s="196" t="s">
        <v>1025</v>
      </c>
      <c r="C688" s="197" t="s">
        <v>791</v>
      </c>
      <c r="D688" s="198" t="s">
        <v>337</v>
      </c>
      <c r="E688" s="421">
        <v>77717</v>
      </c>
      <c r="F688" s="413">
        <v>138.72999999999999</v>
      </c>
      <c r="G688" s="414">
        <v>560.20327254379015</v>
      </c>
      <c r="H688" s="415">
        <v>2.8010163627189506</v>
      </c>
    </row>
    <row r="689" spans="1:8" ht="15" hidden="1" thickBot="1">
      <c r="A689" s="409">
        <v>202208</v>
      </c>
      <c r="B689" s="196" t="s">
        <v>1026</v>
      </c>
      <c r="C689" s="197" t="s">
        <v>791</v>
      </c>
      <c r="D689" s="198" t="s">
        <v>337</v>
      </c>
      <c r="E689" s="421">
        <v>95888</v>
      </c>
      <c r="F689" s="413">
        <v>138.72999999999999</v>
      </c>
      <c r="G689" s="414">
        <v>691.18431485619556</v>
      </c>
      <c r="H689" s="415">
        <v>3.4559215742809779</v>
      </c>
    </row>
    <row r="690" spans="1:8" ht="15" hidden="1" thickBot="1">
      <c r="A690" s="409">
        <v>202208</v>
      </c>
      <c r="B690" s="196" t="s">
        <v>1027</v>
      </c>
      <c r="C690" s="197" t="s">
        <v>791</v>
      </c>
      <c r="D690" s="198" t="s">
        <v>337</v>
      </c>
      <c r="E690" s="421">
        <v>95888</v>
      </c>
      <c r="F690" s="413">
        <v>138.72999999999999</v>
      </c>
      <c r="G690" s="414">
        <v>691.18431485619556</v>
      </c>
      <c r="H690" s="415">
        <v>3.4559215742809779</v>
      </c>
    </row>
    <row r="691" spans="1:8" ht="15" hidden="1" thickBot="1">
      <c r="A691" s="409">
        <v>202208</v>
      </c>
      <c r="B691" s="196" t="s">
        <v>1028</v>
      </c>
      <c r="C691" s="197" t="s">
        <v>791</v>
      </c>
      <c r="D691" s="198" t="s">
        <v>337</v>
      </c>
      <c r="E691" s="421">
        <v>92080</v>
      </c>
      <c r="F691" s="413">
        <v>138.72999999999999</v>
      </c>
      <c r="G691" s="414">
        <v>663.73531319829885</v>
      </c>
      <c r="H691" s="415">
        <v>3.3186765659914941</v>
      </c>
    </row>
    <row r="692" spans="1:8" ht="15" hidden="1" thickBot="1">
      <c r="A692" s="409">
        <v>202208</v>
      </c>
      <c r="B692" s="196" t="s">
        <v>1029</v>
      </c>
      <c r="C692" s="197" t="s">
        <v>791</v>
      </c>
      <c r="D692" s="198" t="s">
        <v>337</v>
      </c>
      <c r="E692" s="421">
        <v>115841</v>
      </c>
      <c r="F692" s="413">
        <v>138.72999999999999</v>
      </c>
      <c r="G692" s="414">
        <v>835.01045195703887</v>
      </c>
      <c r="H692" s="415">
        <v>4.1750522597851942</v>
      </c>
    </row>
    <row r="693" spans="1:8" ht="15" hidden="1" thickBot="1">
      <c r="A693" s="409">
        <v>202208</v>
      </c>
      <c r="B693" s="196" t="s">
        <v>1030</v>
      </c>
      <c r="C693" s="197" t="s">
        <v>791</v>
      </c>
      <c r="D693" s="198" t="s">
        <v>339</v>
      </c>
      <c r="E693" s="421">
        <v>579</v>
      </c>
      <c r="F693" s="413">
        <v>138.72999999999999</v>
      </c>
      <c r="G693" s="414">
        <v>4.1735745693072879</v>
      </c>
      <c r="H693" s="415">
        <v>4.1735745693072879</v>
      </c>
    </row>
    <row r="694" spans="1:8" ht="15" hidden="1" thickBot="1">
      <c r="A694" s="409">
        <v>202208</v>
      </c>
      <c r="B694" s="196" t="s">
        <v>1031</v>
      </c>
      <c r="C694" s="197" t="s">
        <v>791</v>
      </c>
      <c r="D694" s="198" t="s">
        <v>337</v>
      </c>
      <c r="E694" s="421">
        <v>117846</v>
      </c>
      <c r="F694" s="413">
        <v>138.72999999999999</v>
      </c>
      <c r="G694" s="414">
        <v>849.46298565559005</v>
      </c>
      <c r="H694" s="415">
        <v>4.2473149282779499</v>
      </c>
    </row>
    <row r="695" spans="1:8" ht="15" hidden="1" thickBot="1">
      <c r="A695" s="409">
        <v>202208</v>
      </c>
      <c r="B695" s="196" t="s">
        <v>1032</v>
      </c>
      <c r="C695" s="197" t="s">
        <v>791</v>
      </c>
      <c r="D695" s="198" t="s">
        <v>337</v>
      </c>
      <c r="E695" s="421">
        <v>95437</v>
      </c>
      <c r="F695" s="413">
        <v>138.72999999999999</v>
      </c>
      <c r="G695" s="414">
        <v>687.93339580480074</v>
      </c>
      <c r="H695" s="415">
        <v>3.4396669790240035</v>
      </c>
    </row>
    <row r="696" spans="1:8" ht="15" hidden="1" thickBot="1">
      <c r="A696" s="409">
        <v>202208</v>
      </c>
      <c r="B696" s="196" t="s">
        <v>1033</v>
      </c>
      <c r="C696" s="197" t="s">
        <v>791</v>
      </c>
      <c r="D696" s="198" t="s">
        <v>339</v>
      </c>
      <c r="E696" s="421">
        <v>477</v>
      </c>
      <c r="F696" s="413">
        <v>138.72999999999999</v>
      </c>
      <c r="G696" s="414">
        <v>3.4383334534707708</v>
      </c>
      <c r="H696" s="415">
        <v>3.4383334534707708</v>
      </c>
    </row>
    <row r="697" spans="1:8" ht="15" hidden="1" thickBot="1">
      <c r="A697" s="409">
        <v>202208</v>
      </c>
      <c r="B697" s="196" t="s">
        <v>1034</v>
      </c>
      <c r="C697" s="197" t="s">
        <v>791</v>
      </c>
      <c r="D697" s="198" t="s">
        <v>337</v>
      </c>
      <c r="E697" s="421">
        <v>152036</v>
      </c>
      <c r="F697" s="413">
        <v>138.72999999999999</v>
      </c>
      <c r="G697" s="414">
        <v>1095.912924385497</v>
      </c>
      <c r="H697" s="415">
        <v>5.4795646219274854</v>
      </c>
    </row>
    <row r="698" spans="1:8" ht="15" hidden="1" thickBot="1">
      <c r="A698" s="409">
        <v>202208</v>
      </c>
      <c r="B698" s="196" t="s">
        <v>1035</v>
      </c>
      <c r="C698" s="197" t="s">
        <v>791</v>
      </c>
      <c r="D698" s="198" t="s">
        <v>337</v>
      </c>
      <c r="E698" s="421">
        <v>106084</v>
      </c>
      <c r="F698" s="413">
        <v>138.72999999999999</v>
      </c>
      <c r="G698" s="414">
        <v>764.67959345491249</v>
      </c>
      <c r="H698" s="415">
        <v>3.8233979672745626</v>
      </c>
    </row>
    <row r="699" spans="1:8" ht="15" hidden="1" thickBot="1">
      <c r="A699" s="409">
        <v>202208</v>
      </c>
      <c r="B699" s="196" t="s">
        <v>1036</v>
      </c>
      <c r="C699" s="197" t="s">
        <v>791</v>
      </c>
      <c r="D699" s="198" t="s">
        <v>337</v>
      </c>
      <c r="E699" s="421">
        <v>87425</v>
      </c>
      <c r="F699" s="413">
        <v>138.72999999999999</v>
      </c>
      <c r="G699" s="414">
        <v>630.18092698046564</v>
      </c>
      <c r="H699" s="415">
        <v>3.1509046349023282</v>
      </c>
    </row>
    <row r="700" spans="1:8" ht="15" hidden="1" thickBot="1">
      <c r="A700" s="409">
        <v>202208</v>
      </c>
      <c r="B700" s="196" t="s">
        <v>1037</v>
      </c>
      <c r="C700" s="197" t="s">
        <v>791</v>
      </c>
      <c r="D700" s="198" t="s">
        <v>339</v>
      </c>
      <c r="E700" s="421">
        <v>437</v>
      </c>
      <c r="F700" s="413">
        <v>138.72999999999999</v>
      </c>
      <c r="G700" s="414">
        <v>3.1500036041231172</v>
      </c>
      <c r="H700" s="415">
        <v>3.1500036041231172</v>
      </c>
    </row>
    <row r="701" spans="1:8" ht="15" hidden="1" thickBot="1">
      <c r="A701" s="409">
        <v>202208</v>
      </c>
      <c r="B701" s="196" t="s">
        <v>1038</v>
      </c>
      <c r="C701" s="197" t="s">
        <v>791</v>
      </c>
      <c r="D701" s="198" t="s">
        <v>337</v>
      </c>
      <c r="E701" s="421">
        <v>112594</v>
      </c>
      <c r="F701" s="413">
        <v>138.72999999999999</v>
      </c>
      <c r="G701" s="414">
        <v>811.60527643624312</v>
      </c>
      <c r="H701" s="415">
        <v>4.0580263821812155</v>
      </c>
    </row>
    <row r="702" spans="1:8" ht="15" hidden="1" thickBot="1">
      <c r="A702" s="409">
        <v>202208</v>
      </c>
      <c r="B702" s="196" t="s">
        <v>1039</v>
      </c>
      <c r="C702" s="197" t="s">
        <v>791</v>
      </c>
      <c r="D702" s="198" t="s">
        <v>339</v>
      </c>
      <c r="E702" s="421">
        <v>560</v>
      </c>
      <c r="F702" s="413">
        <v>138.72999999999999</v>
      </c>
      <c r="G702" s="414">
        <v>4.0366178908671522</v>
      </c>
      <c r="H702" s="415">
        <v>4.0366178908671522</v>
      </c>
    </row>
    <row r="703" spans="1:8" ht="15" hidden="1" thickBot="1">
      <c r="A703" s="409">
        <v>202208</v>
      </c>
      <c r="B703" s="196" t="s">
        <v>1040</v>
      </c>
      <c r="C703" s="197" t="s">
        <v>791</v>
      </c>
      <c r="D703" s="198" t="s">
        <v>337</v>
      </c>
      <c r="E703" s="421">
        <v>94669</v>
      </c>
      <c r="F703" s="413">
        <v>138.72999999999999</v>
      </c>
      <c r="G703" s="414">
        <v>682.39746269732575</v>
      </c>
      <c r="H703" s="415">
        <v>3.4119873134866285</v>
      </c>
    </row>
    <row r="704" spans="1:8" ht="15" hidden="1" thickBot="1">
      <c r="A704" s="409">
        <v>202208</v>
      </c>
      <c r="B704" s="196" t="s">
        <v>1041</v>
      </c>
      <c r="C704" s="197" t="s">
        <v>791</v>
      </c>
      <c r="D704" s="198" t="s">
        <v>339</v>
      </c>
      <c r="E704" s="421">
        <v>473</v>
      </c>
      <c r="F704" s="413">
        <v>138.72999999999999</v>
      </c>
      <c r="G704" s="414">
        <v>3.4095004685360055</v>
      </c>
      <c r="H704" s="415">
        <v>3.4095004685360055</v>
      </c>
    </row>
    <row r="705" spans="1:8" ht="15" hidden="1" thickBot="1">
      <c r="A705" s="409">
        <v>202208</v>
      </c>
      <c r="B705" s="196" t="s">
        <v>1042</v>
      </c>
      <c r="C705" s="197" t="s">
        <v>791</v>
      </c>
      <c r="D705" s="198" t="s">
        <v>337</v>
      </c>
      <c r="E705" s="421">
        <v>116781</v>
      </c>
      <c r="F705" s="413">
        <v>138.72999999999999</v>
      </c>
      <c r="G705" s="414">
        <v>841.78620341670876</v>
      </c>
      <c r="H705" s="415">
        <v>4.2089310170835441</v>
      </c>
    </row>
    <row r="706" spans="1:8" ht="15" hidden="1" thickBot="1">
      <c r="A706" s="409">
        <v>202208</v>
      </c>
      <c r="B706" s="196" t="s">
        <v>1043</v>
      </c>
      <c r="C706" s="197" t="s">
        <v>791</v>
      </c>
      <c r="D706" s="198" t="s">
        <v>339</v>
      </c>
      <c r="E706" s="421">
        <v>584</v>
      </c>
      <c r="F706" s="413">
        <v>138.72999999999999</v>
      </c>
      <c r="G706" s="414">
        <v>4.2096158004757447</v>
      </c>
      <c r="H706" s="415">
        <v>4.2096158004757447</v>
      </c>
    </row>
    <row r="707" spans="1:8" ht="15" hidden="1" thickBot="1">
      <c r="A707" s="409">
        <v>202208</v>
      </c>
      <c r="B707" s="196" t="s">
        <v>1044</v>
      </c>
      <c r="C707" s="197" t="s">
        <v>791</v>
      </c>
      <c r="D707" s="198" t="s">
        <v>337</v>
      </c>
      <c r="E707" s="421">
        <v>134462</v>
      </c>
      <c r="F707" s="413">
        <v>138.72999999999999</v>
      </c>
      <c r="G707" s="414">
        <v>969.23520507460546</v>
      </c>
      <c r="H707" s="415">
        <v>4.8461760253730271</v>
      </c>
    </row>
    <row r="708" spans="1:8" ht="15" hidden="1" thickBot="1">
      <c r="A708" s="409">
        <v>202208</v>
      </c>
      <c r="B708" s="196" t="s">
        <v>1045</v>
      </c>
      <c r="C708" s="197" t="s">
        <v>791</v>
      </c>
      <c r="D708" s="198" t="s">
        <v>339</v>
      </c>
      <c r="E708" s="421">
        <v>672</v>
      </c>
      <c r="F708" s="413">
        <v>138.72999999999999</v>
      </c>
      <c r="G708" s="414">
        <v>4.8439414690405824</v>
      </c>
      <c r="H708" s="415">
        <v>4.8439414690405824</v>
      </c>
    </row>
    <row r="709" spans="1:8" ht="15" hidden="1" thickBot="1">
      <c r="A709" s="409">
        <v>202208</v>
      </c>
      <c r="B709" s="196" t="s">
        <v>1046</v>
      </c>
      <c r="C709" s="197" t="s">
        <v>791</v>
      </c>
      <c r="D709" s="198" t="s">
        <v>337</v>
      </c>
      <c r="E709" s="421">
        <v>140950</v>
      </c>
      <c r="F709" s="413">
        <v>138.72999999999999</v>
      </c>
      <c r="G709" s="414">
        <v>1016.0023066387948</v>
      </c>
      <c r="H709" s="415">
        <v>5.0800115331939741</v>
      </c>
    </row>
    <row r="710" spans="1:8" ht="15" hidden="1" thickBot="1">
      <c r="A710" s="409">
        <v>202208</v>
      </c>
      <c r="B710" s="196" t="s">
        <v>1047</v>
      </c>
      <c r="C710" s="197" t="s">
        <v>791</v>
      </c>
      <c r="D710" s="198" t="s">
        <v>337</v>
      </c>
      <c r="E710" s="421">
        <v>112154</v>
      </c>
      <c r="F710" s="413">
        <v>138.72999999999999</v>
      </c>
      <c r="G710" s="414">
        <v>808.43364809341892</v>
      </c>
      <c r="H710" s="415">
        <v>4.0421682404670944</v>
      </c>
    </row>
    <row r="711" spans="1:8" ht="15" hidden="1" thickBot="1">
      <c r="A711" s="409">
        <v>202208</v>
      </c>
      <c r="B711" s="196" t="s">
        <v>1048</v>
      </c>
      <c r="C711" s="197" t="s">
        <v>791</v>
      </c>
      <c r="D711" s="198" t="s">
        <v>339</v>
      </c>
      <c r="E711" s="421">
        <v>561</v>
      </c>
      <c r="F711" s="413">
        <v>138.72999999999999</v>
      </c>
      <c r="G711" s="414">
        <v>4.0438261371008437</v>
      </c>
      <c r="H711" s="415">
        <v>4.0438261371008437</v>
      </c>
    </row>
    <row r="712" spans="1:8" ht="15" hidden="1" thickBot="1">
      <c r="A712" s="409">
        <v>202208</v>
      </c>
      <c r="B712" s="196" t="s">
        <v>1049</v>
      </c>
      <c r="C712" s="197" t="s">
        <v>791</v>
      </c>
      <c r="D712" s="198" t="s">
        <v>337</v>
      </c>
      <c r="E712" s="421">
        <v>104520</v>
      </c>
      <c r="F712" s="413">
        <v>138.72999999999999</v>
      </c>
      <c r="G712" s="414">
        <v>753.40589634541925</v>
      </c>
      <c r="H712" s="415">
        <v>3.7670294817270964</v>
      </c>
    </row>
    <row r="713" spans="1:8" ht="15" hidden="1" thickBot="1">
      <c r="A713" s="409">
        <v>202208</v>
      </c>
      <c r="B713" s="196" t="s">
        <v>1050</v>
      </c>
      <c r="C713" s="197" t="s">
        <v>791</v>
      </c>
      <c r="D713" s="198" t="s">
        <v>337</v>
      </c>
      <c r="E713" s="421">
        <v>130638</v>
      </c>
      <c r="F713" s="413">
        <v>138.72999999999999</v>
      </c>
      <c r="G713" s="414">
        <v>941.67087147696975</v>
      </c>
      <c r="H713" s="415">
        <v>4.7083543573848488</v>
      </c>
    </row>
    <row r="714" spans="1:8" ht="15" hidden="1" thickBot="1">
      <c r="A714" s="409">
        <v>202208</v>
      </c>
      <c r="B714" s="196" t="s">
        <v>1051</v>
      </c>
      <c r="C714" s="197" t="s">
        <v>791</v>
      </c>
      <c r="D714" s="198" t="s">
        <v>337</v>
      </c>
      <c r="E714" s="421">
        <v>73828</v>
      </c>
      <c r="F714" s="413">
        <v>138.72999999999999</v>
      </c>
      <c r="G714" s="414">
        <v>532.17040294096455</v>
      </c>
      <c r="H714" s="415">
        <v>2.6608520147048229</v>
      </c>
    </row>
    <row r="715" spans="1:8" ht="15" hidden="1" thickBot="1">
      <c r="A715" s="409">
        <v>202208</v>
      </c>
      <c r="B715" s="196" t="s">
        <v>1052</v>
      </c>
      <c r="C715" s="197" t="s">
        <v>791</v>
      </c>
      <c r="D715" s="198" t="s">
        <v>337</v>
      </c>
      <c r="E715" s="421">
        <v>109054</v>
      </c>
      <c r="F715" s="413">
        <v>138.72999999999999</v>
      </c>
      <c r="G715" s="414">
        <v>786.08808476897582</v>
      </c>
      <c r="H715" s="415">
        <v>3.9304404238448791</v>
      </c>
    </row>
    <row r="716" spans="1:8" ht="15" hidden="1" thickBot="1">
      <c r="A716" s="409">
        <v>202208</v>
      </c>
      <c r="B716" s="196" t="s">
        <v>1053</v>
      </c>
      <c r="C716" s="197" t="s">
        <v>791</v>
      </c>
      <c r="D716" s="198" t="s">
        <v>339</v>
      </c>
      <c r="E716" s="421">
        <v>545</v>
      </c>
      <c r="F716" s="413">
        <v>138.72999999999999</v>
      </c>
      <c r="G716" s="414">
        <v>3.9284941973617822</v>
      </c>
      <c r="H716" s="415">
        <v>3.9284941973617822</v>
      </c>
    </row>
    <row r="717" spans="1:8" ht="15" hidden="1" thickBot="1">
      <c r="A717" s="409">
        <v>202208</v>
      </c>
      <c r="B717" s="196" t="s">
        <v>1054</v>
      </c>
      <c r="C717" s="197" t="s">
        <v>791</v>
      </c>
      <c r="D717" s="198" t="s">
        <v>339</v>
      </c>
      <c r="E717" s="421">
        <v>653</v>
      </c>
      <c r="F717" s="413">
        <v>138.72999999999999</v>
      </c>
      <c r="G717" s="414">
        <v>4.7069847906004476</v>
      </c>
      <c r="H717" s="415">
        <v>4.7069847906004476</v>
      </c>
    </row>
    <row r="718" spans="1:8" ht="15" hidden="1" thickBot="1">
      <c r="A718" s="409">
        <v>202208</v>
      </c>
      <c r="B718" s="196" t="s">
        <v>1055</v>
      </c>
      <c r="C718" s="197" t="s">
        <v>791</v>
      </c>
      <c r="D718" s="198" t="s">
        <v>337</v>
      </c>
      <c r="E718" s="421">
        <v>119674.65</v>
      </c>
      <c r="F718" s="413">
        <v>138.72999999999999</v>
      </c>
      <c r="G718" s="414">
        <v>862.64434513082972</v>
      </c>
      <c r="H718" s="415">
        <v>4.3132217256541487</v>
      </c>
    </row>
    <row r="719" spans="1:8" ht="15" hidden="1" thickBot="1">
      <c r="A719" s="409">
        <v>202208</v>
      </c>
      <c r="B719" s="196" t="s">
        <v>1056</v>
      </c>
      <c r="C719" s="197" t="s">
        <v>791</v>
      </c>
      <c r="D719" s="198" t="s">
        <v>337</v>
      </c>
      <c r="E719" s="421">
        <v>140273</v>
      </c>
      <c r="F719" s="413">
        <v>138.72999999999999</v>
      </c>
      <c r="G719" s="414">
        <v>1011.1223239385859</v>
      </c>
      <c r="H719" s="415">
        <v>5.0556116196929288</v>
      </c>
    </row>
    <row r="720" spans="1:8" ht="15" hidden="1" thickBot="1">
      <c r="A720" s="409">
        <v>202208</v>
      </c>
      <c r="B720" s="196" t="s">
        <v>1057</v>
      </c>
      <c r="C720" s="197" t="s">
        <v>791</v>
      </c>
      <c r="D720" s="198" t="s">
        <v>337</v>
      </c>
      <c r="E720" s="421">
        <v>140273</v>
      </c>
      <c r="F720" s="413">
        <v>138.72999999999999</v>
      </c>
      <c r="G720" s="414">
        <v>1011.1223239385859</v>
      </c>
      <c r="H720" s="415">
        <v>5.0556116196929288</v>
      </c>
    </row>
    <row r="721" spans="1:8" ht="15" hidden="1" thickBot="1">
      <c r="A721" s="409">
        <v>202208</v>
      </c>
      <c r="B721" s="196" t="s">
        <v>1058</v>
      </c>
      <c r="C721" s="197" t="s">
        <v>791</v>
      </c>
      <c r="D721" s="198" t="s">
        <v>337</v>
      </c>
      <c r="E721" s="421">
        <v>114889</v>
      </c>
      <c r="F721" s="413">
        <v>138.72999999999999</v>
      </c>
      <c r="G721" s="414">
        <v>828.14820154256472</v>
      </c>
      <c r="H721" s="415">
        <v>4.1407410077128235</v>
      </c>
    </row>
    <row r="722" spans="1:8" ht="15" hidden="1" thickBot="1">
      <c r="A722" s="409">
        <v>202208</v>
      </c>
      <c r="B722" s="196" t="s">
        <v>1059</v>
      </c>
      <c r="C722" s="197" t="s">
        <v>791</v>
      </c>
      <c r="D722" s="198" t="s">
        <v>339</v>
      </c>
      <c r="E722" s="421">
        <v>574</v>
      </c>
      <c r="F722" s="413">
        <v>138.72999999999999</v>
      </c>
      <c r="G722" s="414">
        <v>4.1375333381388311</v>
      </c>
      <c r="H722" s="415">
        <v>4.1375333381388311</v>
      </c>
    </row>
    <row r="723" spans="1:8" ht="15" hidden="1" thickBot="1">
      <c r="A723" s="409">
        <v>202208</v>
      </c>
      <c r="B723" s="196" t="s">
        <v>1060</v>
      </c>
      <c r="C723" s="197" t="s">
        <v>791</v>
      </c>
      <c r="D723" s="198" t="s">
        <v>337</v>
      </c>
      <c r="E723" s="421">
        <v>119542</v>
      </c>
      <c r="F723" s="413">
        <v>138.72999999999999</v>
      </c>
      <c r="G723" s="414">
        <v>861.68817126793056</v>
      </c>
      <c r="H723" s="415">
        <v>4.3084408563396526</v>
      </c>
    </row>
    <row r="724" spans="1:8" ht="15" hidden="1" thickBot="1">
      <c r="A724" s="409">
        <v>202208</v>
      </c>
      <c r="B724" s="196" t="s">
        <v>1061</v>
      </c>
      <c r="C724" s="197" t="s">
        <v>791</v>
      </c>
      <c r="D724" s="198" t="s">
        <v>337</v>
      </c>
      <c r="E724" s="421">
        <v>103889</v>
      </c>
      <c r="F724" s="413">
        <v>138.72999999999999</v>
      </c>
      <c r="G724" s="414">
        <v>748.85749297196003</v>
      </c>
      <c r="H724" s="415">
        <v>3.7442874648598004</v>
      </c>
    </row>
    <row r="725" spans="1:8" ht="15" hidden="1" thickBot="1">
      <c r="A725" s="409">
        <v>202208</v>
      </c>
      <c r="B725" s="196" t="s">
        <v>1062</v>
      </c>
      <c r="C725" s="197" t="s">
        <v>791</v>
      </c>
      <c r="D725" s="198" t="s">
        <v>337</v>
      </c>
      <c r="E725" s="421">
        <v>112179</v>
      </c>
      <c r="F725" s="413">
        <v>138.72999999999999</v>
      </c>
      <c r="G725" s="414">
        <v>808.61385424926118</v>
      </c>
      <c r="H725" s="415">
        <v>4.0430692712463063</v>
      </c>
    </row>
    <row r="726" spans="1:8" ht="15" hidden="1" thickBot="1">
      <c r="A726" s="409">
        <v>202208</v>
      </c>
      <c r="B726" s="196" t="s">
        <v>1063</v>
      </c>
      <c r="C726" s="197" t="s">
        <v>791</v>
      </c>
      <c r="D726" s="198" t="s">
        <v>337</v>
      </c>
      <c r="E726" s="421">
        <v>94609</v>
      </c>
      <c r="F726" s="413">
        <v>138.72999999999999</v>
      </c>
      <c r="G726" s="414">
        <v>681.96496792330436</v>
      </c>
      <c r="H726" s="415">
        <v>3.4098248396165216</v>
      </c>
    </row>
    <row r="727" spans="1:8" ht="15" hidden="1" thickBot="1">
      <c r="A727" s="409">
        <v>202208</v>
      </c>
      <c r="B727" s="196" t="s">
        <v>1064</v>
      </c>
      <c r="C727" s="197" t="s">
        <v>791</v>
      </c>
      <c r="D727" s="198" t="s">
        <v>339</v>
      </c>
      <c r="E727" s="421">
        <v>473</v>
      </c>
      <c r="F727" s="413">
        <v>138.72999999999999</v>
      </c>
      <c r="G727" s="414">
        <v>3.4095004685360055</v>
      </c>
      <c r="H727" s="415">
        <v>3.4095004685360055</v>
      </c>
    </row>
    <row r="728" spans="1:8" ht="15" hidden="1" thickBot="1">
      <c r="A728" s="409">
        <v>202208</v>
      </c>
      <c r="B728" s="196" t="s">
        <v>1065</v>
      </c>
      <c r="C728" s="197" t="s">
        <v>791</v>
      </c>
      <c r="D728" s="198" t="s">
        <v>337</v>
      </c>
      <c r="E728" s="421">
        <v>89338</v>
      </c>
      <c r="F728" s="413">
        <v>138.72999999999999</v>
      </c>
      <c r="G728" s="414">
        <v>643.97030202551719</v>
      </c>
      <c r="H728" s="415">
        <v>3.2198515101275857</v>
      </c>
    </row>
    <row r="729" spans="1:8" ht="15" hidden="1" thickBot="1">
      <c r="A729" s="409">
        <v>202208</v>
      </c>
      <c r="B729" s="196" t="s">
        <v>1066</v>
      </c>
      <c r="C729" s="197" t="s">
        <v>791</v>
      </c>
      <c r="D729" s="198" t="s">
        <v>339</v>
      </c>
      <c r="E729" s="421">
        <v>447</v>
      </c>
      <c r="F729" s="413">
        <v>138.72999999999999</v>
      </c>
      <c r="G729" s="414">
        <v>3.2220860664600304</v>
      </c>
      <c r="H729" s="415">
        <v>3.2220860664600304</v>
      </c>
    </row>
    <row r="730" spans="1:8" ht="15" hidden="1" thickBot="1">
      <c r="A730" s="409">
        <v>202208</v>
      </c>
      <c r="B730" s="196" t="s">
        <v>1067</v>
      </c>
      <c r="C730" s="197" t="s">
        <v>791</v>
      </c>
      <c r="D730" s="198" t="s">
        <v>337</v>
      </c>
      <c r="E730" s="421">
        <v>111847.31</v>
      </c>
      <c r="F730" s="413">
        <v>138.72999999999999</v>
      </c>
      <c r="G730" s="414">
        <v>806.22295105600813</v>
      </c>
      <c r="H730" s="415">
        <v>4.0311147552800408</v>
      </c>
    </row>
    <row r="731" spans="1:8" ht="15" hidden="1" thickBot="1">
      <c r="A731" s="409">
        <v>202208</v>
      </c>
      <c r="B731" s="196" t="s">
        <v>1068</v>
      </c>
      <c r="C731" s="197" t="s">
        <v>2661</v>
      </c>
      <c r="D731" s="198" t="s">
        <v>339</v>
      </c>
      <c r="E731" s="421">
        <v>559</v>
      </c>
      <c r="F731" s="413">
        <v>138.72999999999999</v>
      </c>
      <c r="G731" s="414">
        <v>4.0294096446334606</v>
      </c>
      <c r="H731" s="415">
        <v>4.0294096446334606</v>
      </c>
    </row>
    <row r="732" spans="1:8" ht="15" hidden="1" thickBot="1">
      <c r="A732" s="409">
        <v>202208</v>
      </c>
      <c r="B732" s="196" t="s">
        <v>1069</v>
      </c>
      <c r="C732" s="197" t="s">
        <v>791</v>
      </c>
      <c r="D732" s="198" t="s">
        <v>337</v>
      </c>
      <c r="E732" s="421">
        <v>87800</v>
      </c>
      <c r="F732" s="413">
        <v>138.72999999999999</v>
      </c>
      <c r="G732" s="414">
        <v>632.88401931809994</v>
      </c>
      <c r="H732" s="415">
        <v>3.1644200965904998</v>
      </c>
    </row>
    <row r="733" spans="1:8" ht="15" hidden="1" thickBot="1">
      <c r="A733" s="409">
        <v>202208</v>
      </c>
      <c r="B733" s="196" t="s">
        <v>1070</v>
      </c>
      <c r="C733" s="197" t="s">
        <v>791</v>
      </c>
      <c r="D733" s="198" t="s">
        <v>337</v>
      </c>
      <c r="E733" s="421">
        <v>119812</v>
      </c>
      <c r="F733" s="413">
        <v>138.72999999999999</v>
      </c>
      <c r="G733" s="414">
        <v>863.63439775102722</v>
      </c>
      <c r="H733" s="415">
        <v>4.318171988755136</v>
      </c>
    </row>
    <row r="734" spans="1:8" ht="15" hidden="1" thickBot="1">
      <c r="A734" s="409">
        <v>202208</v>
      </c>
      <c r="B734" s="196" t="s">
        <v>1071</v>
      </c>
      <c r="C734" s="197" t="s">
        <v>791</v>
      </c>
      <c r="D734" s="198" t="s">
        <v>339</v>
      </c>
      <c r="E734" s="421">
        <v>599</v>
      </c>
      <c r="F734" s="413">
        <v>138.72999999999999</v>
      </c>
      <c r="G734" s="414">
        <v>4.3177394939811151</v>
      </c>
      <c r="H734" s="415">
        <v>4.3177394939811151</v>
      </c>
    </row>
    <row r="735" spans="1:8" ht="15" hidden="1" thickBot="1">
      <c r="A735" s="409">
        <v>202208</v>
      </c>
      <c r="B735" s="196" t="s">
        <v>1072</v>
      </c>
      <c r="C735" s="197" t="s">
        <v>791</v>
      </c>
      <c r="D735" s="198" t="s">
        <v>337</v>
      </c>
      <c r="E735" s="421">
        <v>99245</v>
      </c>
      <c r="F735" s="413">
        <v>138.72999999999999</v>
      </c>
      <c r="G735" s="414">
        <v>715.38239746269733</v>
      </c>
      <c r="H735" s="415">
        <v>3.5769119873134865</v>
      </c>
    </row>
    <row r="736" spans="1:8" ht="15" hidden="1" thickBot="1">
      <c r="A736" s="409">
        <v>202208</v>
      </c>
      <c r="B736" s="196" t="s">
        <v>1073</v>
      </c>
      <c r="C736" s="197" t="s">
        <v>791</v>
      </c>
      <c r="D736" s="198" t="s">
        <v>337</v>
      </c>
      <c r="E736" s="421">
        <v>122971</v>
      </c>
      <c r="F736" s="413">
        <v>138.72999999999999</v>
      </c>
      <c r="G736" s="414">
        <v>886.4052476032582</v>
      </c>
      <c r="H736" s="415">
        <v>4.4320262380162907</v>
      </c>
    </row>
    <row r="737" spans="1:8" ht="15" hidden="1" thickBot="1">
      <c r="A737" s="409">
        <v>202208</v>
      </c>
      <c r="B737" s="196" t="s">
        <v>1074</v>
      </c>
      <c r="C737" s="197" t="s">
        <v>791</v>
      </c>
      <c r="D737" s="198" t="s">
        <v>337</v>
      </c>
      <c r="E737" s="421">
        <v>124522</v>
      </c>
      <c r="F737" s="413">
        <v>138.72999999999999</v>
      </c>
      <c r="G737" s="414">
        <v>897.58523751171344</v>
      </c>
      <c r="H737" s="415">
        <v>4.4879261875585676</v>
      </c>
    </row>
    <row r="738" spans="1:8" ht="15" hidden="1" thickBot="1">
      <c r="A738" s="409">
        <v>202208</v>
      </c>
      <c r="B738" s="196" t="s">
        <v>1075</v>
      </c>
      <c r="C738" s="197" t="s">
        <v>791</v>
      </c>
      <c r="D738" s="198" t="s">
        <v>337</v>
      </c>
      <c r="E738" s="421">
        <v>124522</v>
      </c>
      <c r="F738" s="413">
        <v>138.72999999999999</v>
      </c>
      <c r="G738" s="414">
        <v>897.58523751171344</v>
      </c>
      <c r="H738" s="415">
        <v>4.4879261875585676</v>
      </c>
    </row>
    <row r="739" spans="1:8" ht="15" hidden="1" thickBot="1">
      <c r="A739" s="409">
        <v>202208</v>
      </c>
      <c r="B739" s="196" t="s">
        <v>1076</v>
      </c>
      <c r="C739" s="197" t="s">
        <v>791</v>
      </c>
      <c r="D739" s="198" t="s">
        <v>337</v>
      </c>
      <c r="E739" s="421">
        <v>124522</v>
      </c>
      <c r="F739" s="413">
        <v>138.72999999999999</v>
      </c>
      <c r="G739" s="414">
        <v>897.58523751171344</v>
      </c>
      <c r="H739" s="415">
        <v>4.4879261875585676</v>
      </c>
    </row>
    <row r="740" spans="1:8" ht="15" hidden="1" thickBot="1">
      <c r="A740" s="409">
        <v>202208</v>
      </c>
      <c r="B740" s="196" t="s">
        <v>1077</v>
      </c>
      <c r="C740" s="197" t="s">
        <v>791</v>
      </c>
      <c r="D740" s="198" t="s">
        <v>337</v>
      </c>
      <c r="E740" s="421">
        <v>87858</v>
      </c>
      <c r="F740" s="413">
        <v>138.72999999999999</v>
      </c>
      <c r="G740" s="414">
        <v>633.30209759965408</v>
      </c>
      <c r="H740" s="415">
        <v>3.1665104879982704</v>
      </c>
    </row>
    <row r="741" spans="1:8" ht="15" hidden="1" thickBot="1">
      <c r="A741" s="409">
        <v>202208</v>
      </c>
      <c r="B741" s="196" t="s">
        <v>1078</v>
      </c>
      <c r="C741" s="197" t="s">
        <v>791</v>
      </c>
      <c r="D741" s="198" t="s">
        <v>337</v>
      </c>
      <c r="E741" s="421">
        <v>87858</v>
      </c>
      <c r="F741" s="413">
        <v>138.72999999999999</v>
      </c>
      <c r="G741" s="414">
        <v>633.30209759965408</v>
      </c>
      <c r="H741" s="415">
        <v>3.1665104879982704</v>
      </c>
    </row>
    <row r="742" spans="1:8" ht="15" hidden="1" thickBot="1">
      <c r="A742" s="409">
        <v>202208</v>
      </c>
      <c r="B742" s="196" t="s">
        <v>1079</v>
      </c>
      <c r="C742" s="197" t="s">
        <v>791</v>
      </c>
      <c r="D742" s="198" t="s">
        <v>337</v>
      </c>
      <c r="E742" s="421">
        <v>87858</v>
      </c>
      <c r="F742" s="413">
        <v>138.72999999999999</v>
      </c>
      <c r="G742" s="414">
        <v>633.30209759965408</v>
      </c>
      <c r="H742" s="415">
        <v>3.1665104879982704</v>
      </c>
    </row>
    <row r="743" spans="1:8" ht="15" hidden="1" thickBot="1">
      <c r="A743" s="409">
        <v>202208</v>
      </c>
      <c r="B743" s="196" t="s">
        <v>1080</v>
      </c>
      <c r="C743" s="197" t="s">
        <v>791</v>
      </c>
      <c r="D743" s="198" t="s">
        <v>337</v>
      </c>
      <c r="E743" s="421">
        <v>124522</v>
      </c>
      <c r="F743" s="413">
        <v>138.72999999999999</v>
      </c>
      <c r="G743" s="414">
        <v>897.58523751171344</v>
      </c>
      <c r="H743" s="415">
        <v>4.4879261875585676</v>
      </c>
    </row>
    <row r="744" spans="1:8" ht="15" hidden="1" thickBot="1">
      <c r="A744" s="409">
        <v>202208</v>
      </c>
      <c r="B744" s="196" t="s">
        <v>1081</v>
      </c>
      <c r="C744" s="197" t="s">
        <v>791</v>
      </c>
      <c r="D744" s="198" t="s">
        <v>337</v>
      </c>
      <c r="E744" s="421">
        <v>87858</v>
      </c>
      <c r="F744" s="413">
        <v>138.72999999999999</v>
      </c>
      <c r="G744" s="414">
        <v>633.30209759965408</v>
      </c>
      <c r="H744" s="415">
        <v>3.1665104879982704</v>
      </c>
    </row>
    <row r="745" spans="1:8" ht="15" hidden="1" thickBot="1">
      <c r="A745" s="409">
        <v>202208</v>
      </c>
      <c r="B745" s="196" t="s">
        <v>1082</v>
      </c>
      <c r="C745" s="197" t="s">
        <v>791</v>
      </c>
      <c r="D745" s="198" t="s">
        <v>337</v>
      </c>
      <c r="E745" s="421">
        <v>124522</v>
      </c>
      <c r="F745" s="413">
        <v>138.72999999999999</v>
      </c>
      <c r="G745" s="414">
        <v>897.58523751171344</v>
      </c>
      <c r="H745" s="415">
        <v>4.4879261875585676</v>
      </c>
    </row>
    <row r="746" spans="1:8" ht="15" hidden="1" thickBot="1">
      <c r="A746" s="409">
        <v>202208</v>
      </c>
      <c r="B746" s="196" t="s">
        <v>1083</v>
      </c>
      <c r="C746" s="197" t="s">
        <v>791</v>
      </c>
      <c r="D746" s="198" t="s">
        <v>337</v>
      </c>
      <c r="E746" s="421">
        <v>116145</v>
      </c>
      <c r="F746" s="413">
        <v>138.72999999999999</v>
      </c>
      <c r="G746" s="414">
        <v>837.20175881208104</v>
      </c>
      <c r="H746" s="415">
        <v>4.1860087940604052</v>
      </c>
    </row>
    <row r="747" spans="1:8" ht="15" hidden="1" thickBot="1">
      <c r="A747" s="409">
        <v>202208</v>
      </c>
      <c r="B747" s="196" t="s">
        <v>1084</v>
      </c>
      <c r="C747" s="197" t="s">
        <v>791</v>
      </c>
      <c r="D747" s="198" t="s">
        <v>337</v>
      </c>
      <c r="E747" s="421">
        <v>111035</v>
      </c>
      <c r="F747" s="413">
        <v>138.72999999999999</v>
      </c>
      <c r="G747" s="414">
        <v>800.36762055791837</v>
      </c>
      <c r="H747" s="415">
        <v>4.0018381027895922</v>
      </c>
    </row>
    <row r="748" spans="1:8" ht="15" hidden="1" thickBot="1">
      <c r="A748" s="409">
        <v>202208</v>
      </c>
      <c r="B748" s="196" t="s">
        <v>1085</v>
      </c>
      <c r="C748" s="197" t="s">
        <v>791</v>
      </c>
      <c r="D748" s="198" t="s">
        <v>337</v>
      </c>
      <c r="E748" s="421">
        <v>70671</v>
      </c>
      <c r="F748" s="413">
        <v>138.72999999999999</v>
      </c>
      <c r="G748" s="414">
        <v>509.41396958120094</v>
      </c>
      <c r="H748" s="415">
        <v>2.5470698479060045</v>
      </c>
    </row>
    <row r="749" spans="1:8" ht="15" hidden="1" thickBot="1">
      <c r="A749" s="409">
        <v>202208</v>
      </c>
      <c r="B749" s="196" t="s">
        <v>1086</v>
      </c>
      <c r="C749" s="197" t="s">
        <v>791</v>
      </c>
      <c r="D749" s="198" t="s">
        <v>337</v>
      </c>
      <c r="E749" s="421">
        <v>107810</v>
      </c>
      <c r="F749" s="413">
        <v>138.72999999999999</v>
      </c>
      <c r="G749" s="414">
        <v>777.12102645426376</v>
      </c>
      <c r="H749" s="415">
        <v>3.8856051322713188</v>
      </c>
    </row>
    <row r="750" spans="1:8" ht="15" hidden="1" thickBot="1">
      <c r="A750" s="409">
        <v>202208</v>
      </c>
      <c r="B750" s="196" t="s">
        <v>1087</v>
      </c>
      <c r="C750" s="197" t="s">
        <v>791</v>
      </c>
      <c r="D750" s="198" t="s">
        <v>337</v>
      </c>
      <c r="E750" s="421">
        <v>119943</v>
      </c>
      <c r="F750" s="413">
        <v>138.72999999999999</v>
      </c>
      <c r="G750" s="414">
        <v>864.57867800764086</v>
      </c>
      <c r="H750" s="415">
        <v>4.3228933900382041</v>
      </c>
    </row>
    <row r="751" spans="1:8" ht="15" hidden="1" thickBot="1">
      <c r="A751" s="409">
        <v>202208</v>
      </c>
      <c r="B751" s="196" t="s">
        <v>1088</v>
      </c>
      <c r="C751" s="197" t="s">
        <v>791</v>
      </c>
      <c r="D751" s="198" t="s">
        <v>339</v>
      </c>
      <c r="E751" s="421">
        <v>600</v>
      </c>
      <c r="F751" s="413">
        <v>138.72999999999999</v>
      </c>
      <c r="G751" s="414">
        <v>4.3249477402148058</v>
      </c>
      <c r="H751" s="415">
        <v>4.3249477402148058</v>
      </c>
    </row>
    <row r="752" spans="1:8" ht="15" hidden="1" thickBot="1">
      <c r="A752" s="409">
        <v>202208</v>
      </c>
      <c r="B752" s="196" t="s">
        <v>1089</v>
      </c>
      <c r="C752" s="197" t="s">
        <v>791</v>
      </c>
      <c r="D752" s="198" t="s">
        <v>337</v>
      </c>
      <c r="E752" s="421">
        <v>81069</v>
      </c>
      <c r="F752" s="413">
        <v>138.72999999999999</v>
      </c>
      <c r="G752" s="414">
        <v>584.36531391912354</v>
      </c>
      <c r="H752" s="415">
        <v>2.9218265695956176</v>
      </c>
    </row>
    <row r="753" spans="1:8" ht="15" hidden="1" thickBot="1">
      <c r="A753" s="409">
        <v>202208</v>
      </c>
      <c r="B753" s="196" t="s">
        <v>1090</v>
      </c>
      <c r="C753" s="197" t="s">
        <v>791</v>
      </c>
      <c r="D753" s="198" t="s">
        <v>337</v>
      </c>
      <c r="E753" s="421">
        <v>84798</v>
      </c>
      <c r="F753" s="413">
        <v>138.72999999999999</v>
      </c>
      <c r="G753" s="414">
        <v>611.24486412455849</v>
      </c>
      <c r="H753" s="415">
        <v>3.0562243206227926</v>
      </c>
    </row>
    <row r="754" spans="1:8" ht="15" hidden="1" thickBot="1">
      <c r="A754" s="409">
        <v>202208</v>
      </c>
      <c r="B754" s="196" t="s">
        <v>1091</v>
      </c>
      <c r="C754" s="197" t="s">
        <v>791</v>
      </c>
      <c r="D754" s="198" t="s">
        <v>337</v>
      </c>
      <c r="E754" s="421">
        <v>107891</v>
      </c>
      <c r="F754" s="413">
        <v>138.72999999999999</v>
      </c>
      <c r="G754" s="414">
        <v>777.70489439919277</v>
      </c>
      <c r="H754" s="415">
        <v>3.888524471995964</v>
      </c>
    </row>
    <row r="755" spans="1:8" ht="15" hidden="1" thickBot="1">
      <c r="A755" s="409">
        <v>202208</v>
      </c>
      <c r="B755" s="196" t="s">
        <v>1092</v>
      </c>
      <c r="C755" s="197" t="s">
        <v>791</v>
      </c>
      <c r="D755" s="198" t="s">
        <v>339</v>
      </c>
      <c r="E755" s="421">
        <v>539</v>
      </c>
      <c r="F755" s="413">
        <v>138.72999999999999</v>
      </c>
      <c r="G755" s="414">
        <v>3.8852447199596343</v>
      </c>
      <c r="H755" s="415">
        <v>3.8852447199596343</v>
      </c>
    </row>
    <row r="756" spans="1:8" ht="15" hidden="1" thickBot="1">
      <c r="A756" s="409">
        <v>202208</v>
      </c>
      <c r="B756" s="196" t="s">
        <v>1093</v>
      </c>
      <c r="C756" s="197" t="s">
        <v>791</v>
      </c>
      <c r="D756" s="198" t="s">
        <v>337</v>
      </c>
      <c r="E756" s="421">
        <v>105358</v>
      </c>
      <c r="F756" s="413">
        <v>138.72999999999999</v>
      </c>
      <c r="G756" s="414">
        <v>759.44640668925251</v>
      </c>
      <c r="H756" s="415">
        <v>3.7972320334462624</v>
      </c>
    </row>
    <row r="757" spans="1:8" ht="15" hidden="1" thickBot="1">
      <c r="A757" s="409">
        <v>202208</v>
      </c>
      <c r="B757" s="196" t="s">
        <v>1094</v>
      </c>
      <c r="C757" s="197" t="s">
        <v>791</v>
      </c>
      <c r="D757" s="198" t="s">
        <v>339</v>
      </c>
      <c r="E757" s="421">
        <v>527</v>
      </c>
      <c r="F757" s="413">
        <v>138.72999999999999</v>
      </c>
      <c r="G757" s="414">
        <v>3.798745765155338</v>
      </c>
      <c r="H757" s="415">
        <v>3.798745765155338</v>
      </c>
    </row>
    <row r="758" spans="1:8" ht="15" hidden="1" thickBot="1">
      <c r="A758" s="409">
        <v>202208</v>
      </c>
      <c r="B758" s="196" t="s">
        <v>1095</v>
      </c>
      <c r="C758" s="197" t="s">
        <v>791</v>
      </c>
      <c r="D758" s="198" t="s">
        <v>337</v>
      </c>
      <c r="E758" s="421">
        <v>84173</v>
      </c>
      <c r="F758" s="413">
        <v>138.72999999999999</v>
      </c>
      <c r="G758" s="414">
        <v>606.73971022850139</v>
      </c>
      <c r="H758" s="415">
        <v>3.033698551142507</v>
      </c>
    </row>
    <row r="759" spans="1:8" ht="15" hidden="1" thickBot="1">
      <c r="A759" s="409">
        <v>202208</v>
      </c>
      <c r="B759" s="196" t="s">
        <v>1096</v>
      </c>
      <c r="C759" s="197" t="s">
        <v>791</v>
      </c>
      <c r="D759" s="198" t="s">
        <v>339</v>
      </c>
      <c r="E759" s="421">
        <v>421</v>
      </c>
      <c r="F759" s="413">
        <v>138.72999999999999</v>
      </c>
      <c r="G759" s="414">
        <v>3.0346716643840557</v>
      </c>
      <c r="H759" s="415">
        <v>3.0346716643840557</v>
      </c>
    </row>
    <row r="760" spans="1:8" ht="15" hidden="1" thickBot="1">
      <c r="A760" s="409">
        <v>202208</v>
      </c>
      <c r="B760" s="196" t="s">
        <v>1097</v>
      </c>
      <c r="C760" s="197" t="s">
        <v>791</v>
      </c>
      <c r="D760" s="198" t="s">
        <v>337</v>
      </c>
      <c r="E760" s="421">
        <v>86075</v>
      </c>
      <c r="F760" s="413">
        <v>138.72999999999999</v>
      </c>
      <c r="G760" s="414">
        <v>620.44979456498243</v>
      </c>
      <c r="H760" s="415">
        <v>3.1022489728249121</v>
      </c>
    </row>
    <row r="761" spans="1:8" ht="15" hidden="1" thickBot="1">
      <c r="A761" s="409">
        <v>202208</v>
      </c>
      <c r="B761" s="196" t="s">
        <v>1098</v>
      </c>
      <c r="C761" s="197" t="s">
        <v>791</v>
      </c>
      <c r="D761" s="198" t="s">
        <v>337</v>
      </c>
      <c r="E761" s="421">
        <v>106498</v>
      </c>
      <c r="F761" s="413">
        <v>138.72999999999999</v>
      </c>
      <c r="G761" s="414">
        <v>767.66380739566068</v>
      </c>
      <c r="H761" s="415">
        <v>3.8383190369783033</v>
      </c>
    </row>
    <row r="762" spans="1:8" ht="15" hidden="1" thickBot="1">
      <c r="A762" s="409">
        <v>202208</v>
      </c>
      <c r="B762" s="196" t="s">
        <v>1099</v>
      </c>
      <c r="C762" s="197" t="s">
        <v>791</v>
      </c>
      <c r="D762" s="198" t="s">
        <v>337</v>
      </c>
      <c r="E762" s="421">
        <v>116914</v>
      </c>
      <c r="F762" s="413">
        <v>138.72999999999999</v>
      </c>
      <c r="G762" s="414">
        <v>842.74490016578977</v>
      </c>
      <c r="H762" s="415">
        <v>4.213724500828949</v>
      </c>
    </row>
    <row r="763" spans="1:8" ht="15" hidden="1" thickBot="1">
      <c r="A763" s="409">
        <v>202208</v>
      </c>
      <c r="B763" s="196" t="s">
        <v>1100</v>
      </c>
      <c r="C763" s="197" t="s">
        <v>791</v>
      </c>
      <c r="D763" s="198" t="s">
        <v>337</v>
      </c>
      <c r="E763" s="421">
        <v>87884</v>
      </c>
      <c r="F763" s="413">
        <v>138.72999999999999</v>
      </c>
      <c r="G763" s="414">
        <v>633.48951200173008</v>
      </c>
      <c r="H763" s="415">
        <v>3.1674475600086502</v>
      </c>
    </row>
    <row r="764" spans="1:8" ht="15" hidden="1" thickBot="1">
      <c r="A764" s="409">
        <v>202208</v>
      </c>
      <c r="B764" s="196" t="s">
        <v>1101</v>
      </c>
      <c r="C764" s="197" t="s">
        <v>791</v>
      </c>
      <c r="D764" s="198" t="s">
        <v>337</v>
      </c>
      <c r="E764" s="421">
        <v>119992</v>
      </c>
      <c r="F764" s="413">
        <v>138.72999999999999</v>
      </c>
      <c r="G764" s="414">
        <v>864.93188207309163</v>
      </c>
      <c r="H764" s="415">
        <v>4.3246594103654585</v>
      </c>
    </row>
    <row r="765" spans="1:8" ht="15" hidden="1" thickBot="1">
      <c r="A765" s="409">
        <v>202208</v>
      </c>
      <c r="B765" s="196" t="s">
        <v>1102</v>
      </c>
      <c r="C765" s="197" t="s">
        <v>791</v>
      </c>
      <c r="D765" s="198" t="s">
        <v>337</v>
      </c>
      <c r="E765" s="421">
        <v>109719</v>
      </c>
      <c r="F765" s="413">
        <v>138.72999999999999</v>
      </c>
      <c r="G765" s="414">
        <v>790.88156851438055</v>
      </c>
      <c r="H765" s="415">
        <v>3.9544078425719027</v>
      </c>
    </row>
    <row r="766" spans="1:8" ht="15" hidden="1" thickBot="1">
      <c r="A766" s="409">
        <v>202208</v>
      </c>
      <c r="B766" s="196" t="s">
        <v>1103</v>
      </c>
      <c r="C766" s="197" t="s">
        <v>791</v>
      </c>
      <c r="D766" s="198" t="s">
        <v>337</v>
      </c>
      <c r="E766" s="421">
        <v>105169</v>
      </c>
      <c r="F766" s="413">
        <v>138.72999999999999</v>
      </c>
      <c r="G766" s="414">
        <v>758.08404815108486</v>
      </c>
      <c r="H766" s="415">
        <v>3.7904202407554242</v>
      </c>
    </row>
    <row r="767" spans="1:8" ht="15" hidden="1" thickBot="1">
      <c r="A767" s="409">
        <v>202208</v>
      </c>
      <c r="B767" s="196" t="s">
        <v>1104</v>
      </c>
      <c r="C767" s="197" t="s">
        <v>791</v>
      </c>
      <c r="D767" s="198" t="s">
        <v>337</v>
      </c>
      <c r="E767" s="421">
        <v>102455</v>
      </c>
      <c r="F767" s="413">
        <v>138.72999999999999</v>
      </c>
      <c r="G767" s="414">
        <v>738.52086787284657</v>
      </c>
      <c r="H767" s="415">
        <v>3.6926043393642329</v>
      </c>
    </row>
    <row r="768" spans="1:8" ht="15" hidden="1" thickBot="1">
      <c r="A768" s="409">
        <v>202208</v>
      </c>
      <c r="B768" s="196" t="s">
        <v>1105</v>
      </c>
      <c r="C768" s="197" t="s">
        <v>791</v>
      </c>
      <c r="D768" s="198" t="s">
        <v>337</v>
      </c>
      <c r="E768" s="421">
        <v>51123</v>
      </c>
      <c r="F768" s="413">
        <v>138.72999999999999</v>
      </c>
      <c r="G768" s="414">
        <v>368.50717220500258</v>
      </c>
      <c r="H768" s="415">
        <v>1.8425358610250129</v>
      </c>
    </row>
    <row r="769" spans="1:8" ht="15" hidden="1" thickBot="1">
      <c r="A769" s="409">
        <v>202208</v>
      </c>
      <c r="B769" s="196" t="s">
        <v>1106</v>
      </c>
      <c r="C769" s="197" t="s">
        <v>791</v>
      </c>
      <c r="D769" s="198" t="s">
        <v>339</v>
      </c>
      <c r="E769" s="421">
        <v>256</v>
      </c>
      <c r="F769" s="413">
        <v>138.72999999999999</v>
      </c>
      <c r="G769" s="414">
        <v>1.845311035824984</v>
      </c>
      <c r="H769" s="415">
        <v>1.845311035824984</v>
      </c>
    </row>
    <row r="770" spans="1:8" ht="15" hidden="1" thickBot="1">
      <c r="A770" s="409">
        <v>202208</v>
      </c>
      <c r="B770" s="196" t="s">
        <v>1107</v>
      </c>
      <c r="C770" s="197" t="s">
        <v>791</v>
      </c>
      <c r="D770" s="198" t="s">
        <v>337</v>
      </c>
      <c r="E770" s="421">
        <v>109610</v>
      </c>
      <c r="F770" s="413">
        <v>138.72999999999999</v>
      </c>
      <c r="G770" s="414">
        <v>790.09586967490816</v>
      </c>
      <c r="H770" s="415">
        <v>3.9504793483745408</v>
      </c>
    </row>
    <row r="771" spans="1:8" ht="15" hidden="1" thickBot="1">
      <c r="A771" s="409">
        <v>202208</v>
      </c>
      <c r="B771" s="196" t="s">
        <v>1108</v>
      </c>
      <c r="C771" s="197" t="s">
        <v>791</v>
      </c>
      <c r="D771" s="198" t="s">
        <v>339</v>
      </c>
      <c r="E771" s="421">
        <v>548</v>
      </c>
      <c r="F771" s="413">
        <v>138.72999999999999</v>
      </c>
      <c r="G771" s="414">
        <v>3.9501189360628564</v>
      </c>
      <c r="H771" s="415">
        <v>3.9501189360628564</v>
      </c>
    </row>
    <row r="772" spans="1:8" ht="15" hidden="1" thickBot="1">
      <c r="A772" s="409">
        <v>202208</v>
      </c>
      <c r="B772" s="196" t="s">
        <v>1109</v>
      </c>
      <c r="C772" s="197" t="s">
        <v>791</v>
      </c>
      <c r="D772" s="198" t="s">
        <v>337</v>
      </c>
      <c r="E772" s="421">
        <v>128293</v>
      </c>
      <c r="F772" s="413">
        <v>138.72999999999999</v>
      </c>
      <c r="G772" s="414">
        <v>924.76753405896352</v>
      </c>
      <c r="H772" s="415">
        <v>4.6238376702948178</v>
      </c>
    </row>
    <row r="773" spans="1:8" ht="15" hidden="1" thickBot="1">
      <c r="A773" s="409">
        <v>202208</v>
      </c>
      <c r="B773" s="196" t="s">
        <v>1110</v>
      </c>
      <c r="C773" s="197" t="s">
        <v>791</v>
      </c>
      <c r="D773" s="198" t="s">
        <v>339</v>
      </c>
      <c r="E773" s="421">
        <v>641</v>
      </c>
      <c r="F773" s="413">
        <v>138.72999999999999</v>
      </c>
      <c r="G773" s="414">
        <v>4.6204858357961509</v>
      </c>
      <c r="H773" s="415">
        <v>4.6204858357961509</v>
      </c>
    </row>
    <row r="774" spans="1:8" ht="15" hidden="1" thickBot="1">
      <c r="A774" s="409">
        <v>202208</v>
      </c>
      <c r="B774" s="196" t="s">
        <v>1111</v>
      </c>
      <c r="C774" s="197" t="s">
        <v>791</v>
      </c>
      <c r="D774" s="198" t="s">
        <v>337</v>
      </c>
      <c r="E774" s="421">
        <v>101400</v>
      </c>
      <c r="F774" s="413">
        <v>138.72999999999999</v>
      </c>
      <c r="G774" s="414">
        <v>730.91616809630227</v>
      </c>
      <c r="H774" s="415">
        <v>3.6545808404815112</v>
      </c>
    </row>
    <row r="775" spans="1:8" ht="15" hidden="1" thickBot="1">
      <c r="A775" s="409">
        <v>202208</v>
      </c>
      <c r="B775" s="196" t="s">
        <v>1112</v>
      </c>
      <c r="C775" s="197" t="s">
        <v>791</v>
      </c>
      <c r="D775" s="198" t="s">
        <v>339</v>
      </c>
      <c r="E775" s="421">
        <v>507</v>
      </c>
      <c r="F775" s="413">
        <v>138.72999999999999</v>
      </c>
      <c r="G775" s="414">
        <v>3.6545808404815112</v>
      </c>
      <c r="H775" s="415">
        <v>3.6545808404815112</v>
      </c>
    </row>
    <row r="776" spans="1:8" ht="15" hidden="1" thickBot="1">
      <c r="A776" s="409">
        <v>202208</v>
      </c>
      <c r="B776" s="196" t="s">
        <v>1113</v>
      </c>
      <c r="C776" s="197" t="s">
        <v>791</v>
      </c>
      <c r="D776" s="198" t="s">
        <v>337</v>
      </c>
      <c r="E776" s="421">
        <v>75667</v>
      </c>
      <c r="F776" s="413">
        <v>138.72999999999999</v>
      </c>
      <c r="G776" s="414">
        <v>545.42636776472284</v>
      </c>
      <c r="H776" s="415">
        <v>2.7271318388236141</v>
      </c>
    </row>
    <row r="777" spans="1:8" ht="15" hidden="1" thickBot="1">
      <c r="A777" s="409">
        <v>202208</v>
      </c>
      <c r="B777" s="196" t="s">
        <v>1114</v>
      </c>
      <c r="C777" s="197" t="s">
        <v>791</v>
      </c>
      <c r="D777" s="198" t="s">
        <v>339</v>
      </c>
      <c r="E777" s="421">
        <v>378</v>
      </c>
      <c r="F777" s="413">
        <v>138.72999999999999</v>
      </c>
      <c r="G777" s="414">
        <v>2.7247170763353279</v>
      </c>
      <c r="H777" s="415">
        <v>2.7247170763353279</v>
      </c>
    </row>
    <row r="778" spans="1:8" ht="15" hidden="1" thickBot="1">
      <c r="A778" s="409">
        <v>202208</v>
      </c>
      <c r="B778" s="196" t="s">
        <v>1115</v>
      </c>
      <c r="C778" s="197" t="s">
        <v>791</v>
      </c>
      <c r="D778" s="198" t="s">
        <v>337</v>
      </c>
      <c r="E778" s="421">
        <v>94549</v>
      </c>
      <c r="F778" s="413">
        <v>138.72999999999999</v>
      </c>
      <c r="G778" s="414">
        <v>681.53247314928285</v>
      </c>
      <c r="H778" s="415">
        <v>3.4076623657464142</v>
      </c>
    </row>
    <row r="779" spans="1:8" ht="15" hidden="1" thickBot="1">
      <c r="A779" s="409">
        <v>202208</v>
      </c>
      <c r="B779" s="196" t="s">
        <v>1116</v>
      </c>
      <c r="C779" s="197" t="s">
        <v>791</v>
      </c>
      <c r="D779" s="198" t="s">
        <v>337</v>
      </c>
      <c r="E779" s="421">
        <v>101749</v>
      </c>
      <c r="F779" s="413">
        <v>138.72999999999999</v>
      </c>
      <c r="G779" s="414">
        <v>733.43184603186046</v>
      </c>
      <c r="H779" s="415">
        <v>3.6671592301593021</v>
      </c>
    </row>
    <row r="780" spans="1:8" ht="15" hidden="1" thickBot="1">
      <c r="A780" s="409">
        <v>202208</v>
      </c>
      <c r="B780" s="196" t="s">
        <v>1117</v>
      </c>
      <c r="C780" s="197" t="s">
        <v>791</v>
      </c>
      <c r="D780" s="198" t="s">
        <v>339</v>
      </c>
      <c r="E780" s="421">
        <v>509</v>
      </c>
      <c r="F780" s="413">
        <v>138.72999999999999</v>
      </c>
      <c r="G780" s="414">
        <v>3.6689973329488939</v>
      </c>
      <c r="H780" s="415">
        <v>3.6689973329488939</v>
      </c>
    </row>
    <row r="781" spans="1:8" ht="15" hidden="1" thickBot="1">
      <c r="A781" s="409">
        <v>202208</v>
      </c>
      <c r="B781" s="196" t="s">
        <v>1118</v>
      </c>
      <c r="C781" s="197" t="s">
        <v>791</v>
      </c>
      <c r="D781" s="198" t="s">
        <v>339</v>
      </c>
      <c r="E781" s="421">
        <v>473</v>
      </c>
      <c r="F781" s="413">
        <v>138.72999999999999</v>
      </c>
      <c r="G781" s="414">
        <v>3.4095004685360055</v>
      </c>
      <c r="H781" s="415">
        <v>3.4095004685360055</v>
      </c>
    </row>
    <row r="782" spans="1:8" ht="15" hidden="1" thickBot="1">
      <c r="A782" s="409">
        <v>202208</v>
      </c>
      <c r="B782" s="196" t="s">
        <v>1119</v>
      </c>
      <c r="C782" s="197" t="s">
        <v>791</v>
      </c>
      <c r="D782" s="198" t="s">
        <v>337</v>
      </c>
      <c r="E782" s="421">
        <v>53772</v>
      </c>
      <c r="F782" s="413">
        <v>138.72999999999999</v>
      </c>
      <c r="G782" s="414">
        <v>387.60181647805092</v>
      </c>
      <c r="H782" s="415">
        <v>1.9380090823902547</v>
      </c>
    </row>
    <row r="783" spans="1:8" ht="15" hidden="1" thickBot="1">
      <c r="A783" s="409">
        <v>202208</v>
      </c>
      <c r="B783" s="196" t="s">
        <v>1120</v>
      </c>
      <c r="C783" s="197" t="s">
        <v>791</v>
      </c>
      <c r="D783" s="198" t="s">
        <v>339</v>
      </c>
      <c r="E783" s="421">
        <v>269</v>
      </c>
      <c r="F783" s="413">
        <v>138.72999999999999</v>
      </c>
      <c r="G783" s="414">
        <v>1.9390182368629714</v>
      </c>
      <c r="H783" s="415">
        <v>1.9390182368629714</v>
      </c>
    </row>
    <row r="784" spans="1:8" ht="15" hidden="1" thickBot="1">
      <c r="A784" s="409">
        <v>202208</v>
      </c>
      <c r="B784" s="196" t="s">
        <v>1121</v>
      </c>
      <c r="C784" s="197" t="s">
        <v>791</v>
      </c>
      <c r="D784" s="198" t="s">
        <v>337</v>
      </c>
      <c r="E784" s="421">
        <v>101418</v>
      </c>
      <c r="F784" s="413">
        <v>138.72999999999999</v>
      </c>
      <c r="G784" s="414">
        <v>731.04591652850866</v>
      </c>
      <c r="H784" s="415">
        <v>3.6552295826425434</v>
      </c>
    </row>
    <row r="785" spans="1:8" ht="15" hidden="1" thickBot="1">
      <c r="A785" s="409">
        <v>202208</v>
      </c>
      <c r="B785" s="196" t="s">
        <v>1122</v>
      </c>
      <c r="C785" s="197" t="s">
        <v>791</v>
      </c>
      <c r="D785" s="198" t="s">
        <v>339</v>
      </c>
      <c r="E785" s="421">
        <v>507</v>
      </c>
      <c r="F785" s="413">
        <v>138.72999999999999</v>
      </c>
      <c r="G785" s="414">
        <v>3.6545808404815112</v>
      </c>
      <c r="H785" s="415">
        <v>3.6545808404815112</v>
      </c>
    </row>
    <row r="786" spans="1:8" ht="15" hidden="1" thickBot="1">
      <c r="A786" s="409">
        <v>202208</v>
      </c>
      <c r="B786" s="196" t="s">
        <v>1123</v>
      </c>
      <c r="C786" s="197" t="s">
        <v>791</v>
      </c>
      <c r="D786" s="198" t="s">
        <v>337</v>
      </c>
      <c r="E786" s="421">
        <v>77293</v>
      </c>
      <c r="F786" s="413">
        <v>138.72999999999999</v>
      </c>
      <c r="G786" s="414">
        <v>557.14697614070496</v>
      </c>
      <c r="H786" s="415">
        <v>2.7857348807035249</v>
      </c>
    </row>
    <row r="787" spans="1:8" ht="15" hidden="1" thickBot="1">
      <c r="A787" s="409">
        <v>202208</v>
      </c>
      <c r="B787" s="196" t="s">
        <v>1124</v>
      </c>
      <c r="C787" s="197" t="s">
        <v>791</v>
      </c>
      <c r="D787" s="198" t="s">
        <v>339</v>
      </c>
      <c r="E787" s="421">
        <v>386</v>
      </c>
      <c r="F787" s="413">
        <v>138.72999999999999</v>
      </c>
      <c r="G787" s="414">
        <v>2.7823830462048584</v>
      </c>
      <c r="H787" s="415">
        <v>2.7823830462048584</v>
      </c>
    </row>
    <row r="788" spans="1:8" ht="15" hidden="1" thickBot="1">
      <c r="A788" s="409">
        <v>202208</v>
      </c>
      <c r="B788" s="196" t="s">
        <v>1125</v>
      </c>
      <c r="C788" s="197" t="s">
        <v>791</v>
      </c>
      <c r="D788" s="198" t="s">
        <v>337</v>
      </c>
      <c r="E788" s="421">
        <v>98760</v>
      </c>
      <c r="F788" s="413">
        <v>138.72999999999999</v>
      </c>
      <c r="G788" s="414">
        <v>711.88639803935712</v>
      </c>
      <c r="H788" s="415">
        <v>3.5594319901967855</v>
      </c>
    </row>
    <row r="789" spans="1:8" ht="15" hidden="1" thickBot="1">
      <c r="A789" s="409">
        <v>202208</v>
      </c>
      <c r="B789" s="196" t="s">
        <v>1126</v>
      </c>
      <c r="C789" s="197" t="s">
        <v>791</v>
      </c>
      <c r="D789" s="198" t="s">
        <v>339</v>
      </c>
      <c r="E789" s="421">
        <v>494</v>
      </c>
      <c r="F789" s="413">
        <v>138.72999999999999</v>
      </c>
      <c r="G789" s="414">
        <v>3.5608736394435239</v>
      </c>
      <c r="H789" s="415">
        <v>3.5608736394435239</v>
      </c>
    </row>
    <row r="790" spans="1:8" ht="15" hidden="1" thickBot="1">
      <c r="A790" s="409">
        <v>202208</v>
      </c>
      <c r="B790" s="196" t="s">
        <v>1127</v>
      </c>
      <c r="C790" s="197" t="s">
        <v>791</v>
      </c>
      <c r="D790" s="198" t="s">
        <v>337</v>
      </c>
      <c r="E790" s="421">
        <v>97760</v>
      </c>
      <c r="F790" s="413">
        <v>138.72999999999999</v>
      </c>
      <c r="G790" s="414">
        <v>704.67815180566572</v>
      </c>
      <c r="H790" s="415">
        <v>3.5233907590283287</v>
      </c>
    </row>
    <row r="791" spans="1:8" ht="15" hidden="1" thickBot="1">
      <c r="A791" s="409">
        <v>202208</v>
      </c>
      <c r="B791" s="196" t="s">
        <v>1128</v>
      </c>
      <c r="C791" s="197" t="s">
        <v>791</v>
      </c>
      <c r="D791" s="198" t="s">
        <v>339</v>
      </c>
      <c r="E791" s="421">
        <v>489</v>
      </c>
      <c r="F791" s="413">
        <v>138.72999999999999</v>
      </c>
      <c r="G791" s="414">
        <v>3.5248324082750671</v>
      </c>
      <c r="H791" s="415">
        <v>3.5248324082750671</v>
      </c>
    </row>
    <row r="792" spans="1:8" ht="15" hidden="1" thickBot="1">
      <c r="A792" s="409">
        <v>202208</v>
      </c>
      <c r="B792" s="196" t="s">
        <v>2584</v>
      </c>
      <c r="C792" s="197" t="s">
        <v>791</v>
      </c>
      <c r="D792" s="198" t="s">
        <v>337</v>
      </c>
      <c r="E792" s="421">
        <v>110601</v>
      </c>
      <c r="F792" s="413">
        <v>138.72999999999999</v>
      </c>
      <c r="G792" s="414">
        <v>797.23924169249631</v>
      </c>
      <c r="H792" s="415">
        <v>3.9861962084624816</v>
      </c>
    </row>
    <row r="793" spans="1:8" ht="15" hidden="1" thickBot="1">
      <c r="A793" s="409">
        <v>202208</v>
      </c>
      <c r="B793" s="196" t="s">
        <v>2585</v>
      </c>
      <c r="C793" s="197" t="s">
        <v>791</v>
      </c>
      <c r="D793" s="198" t="s">
        <v>339</v>
      </c>
      <c r="E793" s="421">
        <v>553</v>
      </c>
      <c r="F793" s="413">
        <v>138.72999999999999</v>
      </c>
      <c r="G793" s="414">
        <v>3.9861601672313127</v>
      </c>
      <c r="H793" s="415">
        <v>3.9861601672313127</v>
      </c>
    </row>
    <row r="794" spans="1:8" ht="15" hidden="1" thickBot="1">
      <c r="A794" s="409">
        <v>202208</v>
      </c>
      <c r="B794" s="196" t="s">
        <v>1129</v>
      </c>
      <c r="C794" s="197" t="s">
        <v>791</v>
      </c>
      <c r="D794" s="198" t="s">
        <v>337</v>
      </c>
      <c r="E794" s="421">
        <v>108931</v>
      </c>
      <c r="F794" s="413">
        <v>138.72999999999999</v>
      </c>
      <c r="G794" s="414">
        <v>785.20147048223168</v>
      </c>
      <c r="H794" s="415">
        <v>3.9260073524111583</v>
      </c>
    </row>
    <row r="795" spans="1:8" ht="15" hidden="1" thickBot="1">
      <c r="A795" s="409">
        <v>202208</v>
      </c>
      <c r="B795" s="196" t="s">
        <v>1130</v>
      </c>
      <c r="C795" s="197" t="s">
        <v>791</v>
      </c>
      <c r="D795" s="198" t="s">
        <v>337</v>
      </c>
      <c r="E795" s="421">
        <v>110601</v>
      </c>
      <c r="F795" s="413">
        <v>138.72999999999999</v>
      </c>
      <c r="G795" s="414">
        <v>797.23924169249631</v>
      </c>
      <c r="H795" s="415">
        <v>3.9861962084624816</v>
      </c>
    </row>
    <row r="796" spans="1:8" ht="15" hidden="1" thickBot="1">
      <c r="A796" s="409">
        <v>202208</v>
      </c>
      <c r="B796" s="196" t="s">
        <v>1131</v>
      </c>
      <c r="C796" s="197" t="s">
        <v>791</v>
      </c>
      <c r="D796" s="198" t="s">
        <v>339</v>
      </c>
      <c r="E796" s="421">
        <v>553</v>
      </c>
      <c r="F796" s="413">
        <v>138.72999999999999</v>
      </c>
      <c r="G796" s="414">
        <v>3.9861601672313127</v>
      </c>
      <c r="H796" s="415">
        <v>3.9861601672313127</v>
      </c>
    </row>
    <row r="797" spans="1:8" ht="15" hidden="1" thickBot="1">
      <c r="A797" s="409">
        <v>202208</v>
      </c>
      <c r="B797" s="196" t="s">
        <v>1132</v>
      </c>
      <c r="C797" s="197" t="s">
        <v>791</v>
      </c>
      <c r="D797" s="198" t="s">
        <v>337</v>
      </c>
      <c r="E797" s="421">
        <v>110601</v>
      </c>
      <c r="F797" s="413">
        <v>138.72999999999999</v>
      </c>
      <c r="G797" s="414">
        <v>797.23924169249631</v>
      </c>
      <c r="H797" s="415">
        <v>3.9861962084624816</v>
      </c>
    </row>
    <row r="798" spans="1:8" ht="15" hidden="1" thickBot="1">
      <c r="A798" s="409">
        <v>202208</v>
      </c>
      <c r="B798" s="196" t="s">
        <v>1133</v>
      </c>
      <c r="C798" s="197" t="s">
        <v>791</v>
      </c>
      <c r="D798" s="198" t="s">
        <v>339</v>
      </c>
      <c r="E798" s="421">
        <v>553</v>
      </c>
      <c r="F798" s="413">
        <v>138.72999999999999</v>
      </c>
      <c r="G798" s="414">
        <v>3.9861601672313127</v>
      </c>
      <c r="H798" s="415">
        <v>3.9861601672313127</v>
      </c>
    </row>
    <row r="799" spans="1:8" ht="15" hidden="1" thickBot="1">
      <c r="A799" s="409">
        <v>202208</v>
      </c>
      <c r="B799" s="196" t="s">
        <v>1134</v>
      </c>
      <c r="C799" s="197" t="s">
        <v>791</v>
      </c>
      <c r="D799" s="198" t="s">
        <v>337</v>
      </c>
      <c r="E799" s="421">
        <v>108931</v>
      </c>
      <c r="F799" s="413">
        <v>138.72999999999999</v>
      </c>
      <c r="G799" s="414">
        <v>785.20147048223168</v>
      </c>
      <c r="H799" s="415">
        <v>3.9260073524111583</v>
      </c>
    </row>
    <row r="800" spans="1:8" ht="15" hidden="1" thickBot="1">
      <c r="A800" s="409">
        <v>202208</v>
      </c>
      <c r="B800" s="196" t="s">
        <v>1135</v>
      </c>
      <c r="C800" s="197" t="s">
        <v>791</v>
      </c>
      <c r="D800" s="198" t="s">
        <v>337</v>
      </c>
      <c r="E800" s="421">
        <v>100927</v>
      </c>
      <c r="F800" s="413">
        <v>138.72999999999999</v>
      </c>
      <c r="G800" s="414">
        <v>727.50666762776621</v>
      </c>
      <c r="H800" s="415">
        <v>3.6375333381388311</v>
      </c>
    </row>
    <row r="801" spans="1:8" ht="15" hidden="1" thickBot="1">
      <c r="A801" s="409">
        <v>202208</v>
      </c>
      <c r="B801" s="196" t="s">
        <v>1136</v>
      </c>
      <c r="C801" s="197" t="s">
        <v>791</v>
      </c>
      <c r="D801" s="198" t="s">
        <v>339</v>
      </c>
      <c r="E801" s="421">
        <v>505</v>
      </c>
      <c r="F801" s="413">
        <v>138.72999999999999</v>
      </c>
      <c r="G801" s="414">
        <v>3.6401643480141286</v>
      </c>
      <c r="H801" s="415">
        <v>3.6401643480141286</v>
      </c>
    </row>
    <row r="802" spans="1:8" ht="15" hidden="1" thickBot="1">
      <c r="A802" s="409">
        <v>202208</v>
      </c>
      <c r="B802" s="196" t="s">
        <v>1137</v>
      </c>
      <c r="C802" s="197" t="s">
        <v>791</v>
      </c>
      <c r="D802" s="198" t="s">
        <v>337</v>
      </c>
      <c r="E802" s="421">
        <v>114179</v>
      </c>
      <c r="F802" s="413">
        <v>138.72999999999999</v>
      </c>
      <c r="G802" s="414">
        <v>823.03034671664386</v>
      </c>
      <c r="H802" s="415">
        <v>4.1151517335832191</v>
      </c>
    </row>
    <row r="803" spans="1:8" ht="15" hidden="1" thickBot="1">
      <c r="A803" s="409">
        <v>202208</v>
      </c>
      <c r="B803" s="196" t="s">
        <v>1138</v>
      </c>
      <c r="C803" s="197" t="s">
        <v>791</v>
      </c>
      <c r="D803" s="198" t="s">
        <v>339</v>
      </c>
      <c r="E803" s="421">
        <v>571</v>
      </c>
      <c r="F803" s="413">
        <v>138.72999999999999</v>
      </c>
      <c r="G803" s="414">
        <v>4.1159085994377573</v>
      </c>
      <c r="H803" s="415">
        <v>4.1159085994377573</v>
      </c>
    </row>
    <row r="804" spans="1:8" ht="15" hidden="1" thickBot="1">
      <c r="A804" s="409">
        <v>202208</v>
      </c>
      <c r="B804" s="196" t="s">
        <v>1139</v>
      </c>
      <c r="C804" s="197" t="s">
        <v>791</v>
      </c>
      <c r="D804" s="198" t="s">
        <v>337</v>
      </c>
      <c r="E804" s="421">
        <v>119549</v>
      </c>
      <c r="F804" s="413">
        <v>138.72999999999999</v>
      </c>
      <c r="G804" s="414">
        <v>861.73862899156643</v>
      </c>
      <c r="H804" s="415">
        <v>4.3086931449578323</v>
      </c>
    </row>
    <row r="805" spans="1:8" ht="15" hidden="1" thickBot="1">
      <c r="A805" s="409">
        <v>202208</v>
      </c>
      <c r="B805" s="196" t="s">
        <v>1140</v>
      </c>
      <c r="C805" s="197" t="s">
        <v>791</v>
      </c>
      <c r="D805" s="198" t="s">
        <v>339</v>
      </c>
      <c r="E805" s="421">
        <v>598</v>
      </c>
      <c r="F805" s="413">
        <v>138.72999999999999</v>
      </c>
      <c r="G805" s="414">
        <v>4.3105312477474236</v>
      </c>
      <c r="H805" s="415">
        <v>4.3105312477474236</v>
      </c>
    </row>
    <row r="806" spans="1:8" ht="15" hidden="1" thickBot="1">
      <c r="A806" s="409">
        <v>202208</v>
      </c>
      <c r="B806" s="196" t="s">
        <v>1141</v>
      </c>
      <c r="C806" s="197" t="s">
        <v>791</v>
      </c>
      <c r="D806" s="198" t="s">
        <v>337</v>
      </c>
      <c r="E806" s="421">
        <v>124367</v>
      </c>
      <c r="F806" s="413">
        <v>138.72999999999999</v>
      </c>
      <c r="G806" s="414">
        <v>896.46795934549129</v>
      </c>
      <c r="H806" s="415">
        <v>4.4823397967274561</v>
      </c>
    </row>
    <row r="807" spans="1:8" ht="15" hidden="1" thickBot="1">
      <c r="A807" s="409">
        <v>202208</v>
      </c>
      <c r="B807" s="196" t="s">
        <v>1142</v>
      </c>
      <c r="C807" s="197" t="s">
        <v>791</v>
      </c>
      <c r="D807" s="198" t="s">
        <v>339</v>
      </c>
      <c r="E807" s="421">
        <v>622</v>
      </c>
      <c r="F807" s="413">
        <v>138.72999999999999</v>
      </c>
      <c r="G807" s="414">
        <v>4.4835291573560152</v>
      </c>
      <c r="H807" s="415">
        <v>4.4835291573560152</v>
      </c>
    </row>
    <row r="808" spans="1:8" ht="15" hidden="1" thickBot="1">
      <c r="A808" s="409">
        <v>202208</v>
      </c>
      <c r="B808" s="196" t="s">
        <v>1143</v>
      </c>
      <c r="C808" s="197" t="s">
        <v>791</v>
      </c>
      <c r="D808" s="198" t="s">
        <v>337</v>
      </c>
      <c r="E808" s="421">
        <v>101660</v>
      </c>
      <c r="F808" s="413">
        <v>138.72999999999999</v>
      </c>
      <c r="G808" s="414">
        <v>732.79031211706194</v>
      </c>
      <c r="H808" s="415">
        <v>3.6639515605853097</v>
      </c>
    </row>
    <row r="809" spans="1:8" ht="15" hidden="1" thickBot="1">
      <c r="A809" s="409">
        <v>202208</v>
      </c>
      <c r="B809" s="196" t="s">
        <v>1144</v>
      </c>
      <c r="C809" s="197" t="s">
        <v>791</v>
      </c>
      <c r="D809" s="198" t="s">
        <v>339</v>
      </c>
      <c r="E809" s="421">
        <v>508</v>
      </c>
      <c r="F809" s="413">
        <v>138.72999999999999</v>
      </c>
      <c r="G809" s="414">
        <v>3.6617890867152023</v>
      </c>
      <c r="H809" s="415">
        <v>3.6617890867152023</v>
      </c>
    </row>
    <row r="810" spans="1:8" ht="15" hidden="1" thickBot="1">
      <c r="A810" s="409">
        <v>202208</v>
      </c>
      <c r="B810" s="196" t="s">
        <v>1145</v>
      </c>
      <c r="C810" s="197" t="s">
        <v>791</v>
      </c>
      <c r="D810" s="198" t="s">
        <v>337</v>
      </c>
      <c r="E810" s="421">
        <v>107460</v>
      </c>
      <c r="F810" s="413">
        <v>138.72999999999999</v>
      </c>
      <c r="G810" s="414">
        <v>774.59814027247171</v>
      </c>
      <c r="H810" s="415">
        <v>3.8729907013623586</v>
      </c>
    </row>
    <row r="811" spans="1:8" ht="15" hidden="1" thickBot="1">
      <c r="A811" s="409">
        <v>202208</v>
      </c>
      <c r="B811" s="196" t="s">
        <v>1146</v>
      </c>
      <c r="C811" s="197" t="s">
        <v>791</v>
      </c>
      <c r="D811" s="198" t="s">
        <v>337</v>
      </c>
      <c r="E811" s="421">
        <v>116749</v>
      </c>
      <c r="F811" s="413">
        <v>138.72999999999999</v>
      </c>
      <c r="G811" s="414">
        <v>841.55553953723063</v>
      </c>
      <c r="H811" s="415">
        <v>4.2077776976861534</v>
      </c>
    </row>
    <row r="812" spans="1:8" ht="15" hidden="1" thickBot="1">
      <c r="A812" s="409">
        <v>202208</v>
      </c>
      <c r="B812" s="196" t="s">
        <v>1147</v>
      </c>
      <c r="C812" s="197" t="s">
        <v>791</v>
      </c>
      <c r="D812" s="198" t="s">
        <v>339</v>
      </c>
      <c r="E812" s="421">
        <v>584</v>
      </c>
      <c r="F812" s="413">
        <v>138.72999999999999</v>
      </c>
      <c r="G812" s="414">
        <v>4.2096158004757447</v>
      </c>
      <c r="H812" s="415">
        <v>4.2096158004757447</v>
      </c>
    </row>
    <row r="813" spans="1:8" ht="15" hidden="1" thickBot="1">
      <c r="A813" s="409">
        <v>202208</v>
      </c>
      <c r="B813" s="196" t="s">
        <v>1148</v>
      </c>
      <c r="C813" s="197" t="s">
        <v>791</v>
      </c>
      <c r="D813" s="198" t="s">
        <v>339</v>
      </c>
      <c r="E813" s="421">
        <v>537</v>
      </c>
      <c r="F813" s="413">
        <v>138.72999999999999</v>
      </c>
      <c r="G813" s="414">
        <v>3.8708282274922516</v>
      </c>
      <c r="H813" s="415">
        <v>3.8708282274922516</v>
      </c>
    </row>
    <row r="814" spans="1:8" ht="15" hidden="1" thickBot="1">
      <c r="A814" s="409">
        <v>202208</v>
      </c>
      <c r="B814" s="196" t="s">
        <v>1149</v>
      </c>
      <c r="C814" s="197" t="s">
        <v>791</v>
      </c>
      <c r="D814" s="198" t="s">
        <v>337</v>
      </c>
      <c r="E814" s="421">
        <v>116329</v>
      </c>
      <c r="F814" s="413">
        <v>138.72999999999999</v>
      </c>
      <c r="G814" s="414">
        <v>838.52807611908031</v>
      </c>
      <c r="H814" s="415">
        <v>4.1926403805954013</v>
      </c>
    </row>
    <row r="815" spans="1:8" ht="15" hidden="1" thickBot="1">
      <c r="A815" s="409">
        <v>202208</v>
      </c>
      <c r="B815" s="196" t="s">
        <v>1150</v>
      </c>
      <c r="C815" s="197" t="s">
        <v>791</v>
      </c>
      <c r="D815" s="198" t="s">
        <v>337</v>
      </c>
      <c r="E815" s="421">
        <v>115601</v>
      </c>
      <c r="F815" s="413">
        <v>138.72999999999999</v>
      </c>
      <c r="G815" s="414">
        <v>833.28047286095295</v>
      </c>
      <c r="H815" s="415">
        <v>4.1664023643047647</v>
      </c>
    </row>
    <row r="816" spans="1:8" ht="15" hidden="1" thickBot="1">
      <c r="A816" s="409">
        <v>202208</v>
      </c>
      <c r="B816" s="196" t="s">
        <v>1151</v>
      </c>
      <c r="C816" s="197" t="s">
        <v>791</v>
      </c>
      <c r="D816" s="198" t="s">
        <v>339</v>
      </c>
      <c r="E816" s="421">
        <v>582</v>
      </c>
      <c r="F816" s="413">
        <v>138.72999999999999</v>
      </c>
      <c r="G816" s="414">
        <v>4.1951993080083616</v>
      </c>
      <c r="H816" s="415">
        <v>4.1951993080083616</v>
      </c>
    </row>
    <row r="817" spans="1:8" ht="15" hidden="1" thickBot="1">
      <c r="A817" s="409">
        <v>202208</v>
      </c>
      <c r="B817" s="196" t="s">
        <v>1152</v>
      </c>
      <c r="C817" s="197" t="s">
        <v>791</v>
      </c>
      <c r="D817" s="198" t="s">
        <v>337</v>
      </c>
      <c r="E817" s="421">
        <v>112727</v>
      </c>
      <c r="F817" s="413">
        <v>138.72999999999999</v>
      </c>
      <c r="G817" s="414">
        <v>812.56397318532402</v>
      </c>
      <c r="H817" s="415">
        <v>4.0628198659266204</v>
      </c>
    </row>
    <row r="818" spans="1:8" ht="15" hidden="1" thickBot="1">
      <c r="A818" s="409">
        <v>202208</v>
      </c>
      <c r="B818" s="196" t="s">
        <v>1153</v>
      </c>
      <c r="C818" s="197" t="s">
        <v>2661</v>
      </c>
      <c r="D818" s="198" t="s">
        <v>339</v>
      </c>
      <c r="E818" s="421">
        <v>564</v>
      </c>
      <c r="F818" s="413">
        <v>138.72999999999999</v>
      </c>
      <c r="G818" s="414">
        <v>4.0654508758019174</v>
      </c>
      <c r="H818" s="415">
        <v>4.0654508758019174</v>
      </c>
    </row>
    <row r="819" spans="1:8" ht="15" hidden="1" thickBot="1">
      <c r="A819" s="409">
        <v>202208</v>
      </c>
      <c r="B819" s="196" t="s">
        <v>2662</v>
      </c>
      <c r="C819" s="197" t="s">
        <v>2663</v>
      </c>
      <c r="D819" s="198" t="s">
        <v>337</v>
      </c>
      <c r="E819" s="421">
        <v>88996</v>
      </c>
      <c r="F819" s="413">
        <v>138.72999999999999</v>
      </c>
      <c r="G819" s="414">
        <v>641.50508181359476</v>
      </c>
      <c r="H819" s="415">
        <v>3.2075254090679737</v>
      </c>
    </row>
    <row r="820" spans="1:8" ht="15" hidden="1" thickBot="1">
      <c r="A820" s="409">
        <v>202208</v>
      </c>
      <c r="B820" s="196" t="s">
        <v>2664</v>
      </c>
      <c r="C820" s="197" t="s">
        <v>2665</v>
      </c>
      <c r="D820" s="198" t="s">
        <v>339</v>
      </c>
      <c r="E820" s="421">
        <v>445</v>
      </c>
      <c r="F820" s="413">
        <v>138.72999999999999</v>
      </c>
      <c r="G820" s="414">
        <v>3.2076695739926477</v>
      </c>
      <c r="H820" s="415">
        <v>3.2076695739926477</v>
      </c>
    </row>
    <row r="821" spans="1:8" ht="15" hidden="1" thickBot="1">
      <c r="A821" s="409">
        <v>202208</v>
      </c>
      <c r="B821" s="196" t="s">
        <v>1154</v>
      </c>
      <c r="C821" s="197" t="s">
        <v>791</v>
      </c>
      <c r="D821" s="198" t="s">
        <v>337</v>
      </c>
      <c r="E821" s="421">
        <v>101936</v>
      </c>
      <c r="F821" s="413">
        <v>138.72999999999999</v>
      </c>
      <c r="G821" s="414">
        <v>734.77978807756074</v>
      </c>
      <c r="H821" s="415">
        <v>3.6738989403878035</v>
      </c>
    </row>
    <row r="822" spans="1:8" ht="15" hidden="1" thickBot="1">
      <c r="A822" s="409">
        <v>202208</v>
      </c>
      <c r="B822" s="196" t="s">
        <v>1155</v>
      </c>
      <c r="C822" s="197" t="s">
        <v>791</v>
      </c>
      <c r="D822" s="198" t="s">
        <v>339</v>
      </c>
      <c r="E822" s="421">
        <v>510</v>
      </c>
      <c r="F822" s="413">
        <v>138.72999999999999</v>
      </c>
      <c r="G822" s="414">
        <v>3.6762055791825849</v>
      </c>
      <c r="H822" s="415">
        <v>3.6762055791825849</v>
      </c>
    </row>
    <row r="823" spans="1:8" ht="15" hidden="1" thickBot="1">
      <c r="A823" s="409">
        <v>202208</v>
      </c>
      <c r="B823" s="196" t="s">
        <v>1156</v>
      </c>
      <c r="C823" s="197" t="s">
        <v>791</v>
      </c>
      <c r="D823" s="198" t="s">
        <v>337</v>
      </c>
      <c r="E823" s="421">
        <v>101009</v>
      </c>
      <c r="F823" s="413">
        <v>138.72999999999999</v>
      </c>
      <c r="G823" s="414">
        <v>728.09774381892896</v>
      </c>
      <c r="H823" s="415">
        <v>3.6404887190946447</v>
      </c>
    </row>
    <row r="824" spans="1:8" ht="15" hidden="1" thickBot="1">
      <c r="A824" s="409">
        <v>202208</v>
      </c>
      <c r="B824" s="196" t="s">
        <v>1157</v>
      </c>
      <c r="C824" s="197" t="s">
        <v>791</v>
      </c>
      <c r="D824" s="198" t="s">
        <v>339</v>
      </c>
      <c r="E824" s="421">
        <v>505</v>
      </c>
      <c r="F824" s="413">
        <v>138.72999999999999</v>
      </c>
      <c r="G824" s="414">
        <v>3.6401643480141286</v>
      </c>
      <c r="H824" s="415">
        <v>3.6401643480141286</v>
      </c>
    </row>
    <row r="825" spans="1:8" ht="15" hidden="1" thickBot="1">
      <c r="A825" s="409">
        <v>202208</v>
      </c>
      <c r="B825" s="196" t="s">
        <v>1158</v>
      </c>
      <c r="C825" s="197" t="s">
        <v>791</v>
      </c>
      <c r="D825" s="198" t="s">
        <v>337</v>
      </c>
      <c r="E825" s="421">
        <v>101293</v>
      </c>
      <c r="F825" s="413">
        <v>138.72999999999999</v>
      </c>
      <c r="G825" s="414">
        <v>730.14488574929726</v>
      </c>
      <c r="H825" s="415">
        <v>3.6507244287464862</v>
      </c>
    </row>
    <row r="826" spans="1:8" ht="15" hidden="1" thickBot="1">
      <c r="A826" s="409">
        <v>202208</v>
      </c>
      <c r="B826" s="196" t="s">
        <v>1159</v>
      </c>
      <c r="C826" s="197" t="s">
        <v>791</v>
      </c>
      <c r="D826" s="198" t="s">
        <v>337</v>
      </c>
      <c r="E826" s="421">
        <v>95260</v>
      </c>
      <c r="F826" s="413">
        <v>138.72999999999999</v>
      </c>
      <c r="G826" s="414">
        <v>686.65753622143734</v>
      </c>
      <c r="H826" s="415">
        <v>3.4332876811071866</v>
      </c>
    </row>
    <row r="827" spans="1:8" ht="15" hidden="1" thickBot="1">
      <c r="A827" s="409">
        <v>202208</v>
      </c>
      <c r="B827" s="196" t="s">
        <v>1160</v>
      </c>
      <c r="C827" s="197" t="s">
        <v>791</v>
      </c>
      <c r="D827" s="198" t="s">
        <v>339</v>
      </c>
      <c r="E827" s="421">
        <v>476</v>
      </c>
      <c r="F827" s="413">
        <v>138.72999999999999</v>
      </c>
      <c r="G827" s="414">
        <v>3.4311252072370793</v>
      </c>
      <c r="H827" s="415">
        <v>3.4311252072370793</v>
      </c>
    </row>
    <row r="828" spans="1:8" ht="15" hidden="1" thickBot="1">
      <c r="A828" s="409">
        <v>202208</v>
      </c>
      <c r="B828" s="196" t="s">
        <v>1161</v>
      </c>
      <c r="C828" s="197" t="s">
        <v>791</v>
      </c>
      <c r="D828" s="198" t="s">
        <v>337</v>
      </c>
      <c r="E828" s="421">
        <v>115618</v>
      </c>
      <c r="F828" s="413">
        <v>138.72999999999999</v>
      </c>
      <c r="G828" s="414">
        <v>833.40301304692571</v>
      </c>
      <c r="H828" s="415">
        <v>4.1670150652346285</v>
      </c>
    </row>
    <row r="829" spans="1:8" ht="15" hidden="1" thickBot="1">
      <c r="A829" s="409">
        <v>202208</v>
      </c>
      <c r="B829" s="196" t="s">
        <v>1162</v>
      </c>
      <c r="C829" s="197" t="s">
        <v>791</v>
      </c>
      <c r="D829" s="198" t="s">
        <v>339</v>
      </c>
      <c r="E829" s="421">
        <v>578</v>
      </c>
      <c r="F829" s="413">
        <v>138.72999999999999</v>
      </c>
      <c r="G829" s="414">
        <v>4.1663663230735963</v>
      </c>
      <c r="H829" s="415">
        <v>4.1663663230735963</v>
      </c>
    </row>
    <row r="830" spans="1:8" ht="15" hidden="1" thickBot="1">
      <c r="A830" s="409">
        <v>202208</v>
      </c>
      <c r="B830" s="196" t="s">
        <v>1163</v>
      </c>
      <c r="C830" s="197" t="s">
        <v>791</v>
      </c>
      <c r="D830" s="198" t="s">
        <v>337</v>
      </c>
      <c r="E830" s="421">
        <v>124774</v>
      </c>
      <c r="F830" s="413">
        <v>138.72999999999999</v>
      </c>
      <c r="G830" s="414">
        <v>899.40171556260373</v>
      </c>
      <c r="H830" s="415">
        <v>4.4970085778130189</v>
      </c>
    </row>
    <row r="831" spans="1:8" ht="15" hidden="1" thickBot="1">
      <c r="A831" s="409">
        <v>202208</v>
      </c>
      <c r="B831" s="196" t="s">
        <v>1164</v>
      </c>
      <c r="C831" s="197" t="s">
        <v>791</v>
      </c>
      <c r="D831" s="198" t="s">
        <v>337</v>
      </c>
      <c r="E831" s="421">
        <v>101398</v>
      </c>
      <c r="F831" s="413">
        <v>138.72999999999999</v>
      </c>
      <c r="G831" s="414">
        <v>730.9017516038349</v>
      </c>
      <c r="H831" s="415">
        <v>3.6545087580191744</v>
      </c>
    </row>
    <row r="832" spans="1:8" ht="15" hidden="1" thickBot="1">
      <c r="A832" s="409">
        <v>202208</v>
      </c>
      <c r="B832" s="196" t="s">
        <v>1165</v>
      </c>
      <c r="C832" s="197" t="s">
        <v>791</v>
      </c>
      <c r="D832" s="198" t="s">
        <v>339</v>
      </c>
      <c r="E832" s="421">
        <v>507</v>
      </c>
      <c r="F832" s="413">
        <v>138.72999999999999</v>
      </c>
      <c r="G832" s="414">
        <v>3.6545808404815112</v>
      </c>
      <c r="H832" s="415">
        <v>3.6545808404815112</v>
      </c>
    </row>
    <row r="833" spans="1:8" ht="15" hidden="1" thickBot="1">
      <c r="A833" s="409">
        <v>202208</v>
      </c>
      <c r="B833" s="196" t="s">
        <v>1166</v>
      </c>
      <c r="C833" s="197" t="s">
        <v>791</v>
      </c>
      <c r="D833" s="198" t="s">
        <v>337</v>
      </c>
      <c r="E833" s="421">
        <v>87738</v>
      </c>
      <c r="F833" s="413">
        <v>138.72999999999999</v>
      </c>
      <c r="G833" s="414">
        <v>632.43710805161106</v>
      </c>
      <c r="H833" s="415">
        <v>3.1621855402580552</v>
      </c>
    </row>
    <row r="834" spans="1:8" ht="15" hidden="1" thickBot="1">
      <c r="A834" s="409">
        <v>202208</v>
      </c>
      <c r="B834" s="196" t="s">
        <v>1167</v>
      </c>
      <c r="C834" s="197" t="s">
        <v>791</v>
      </c>
      <c r="D834" s="198" t="s">
        <v>337</v>
      </c>
      <c r="E834" s="421">
        <v>84955</v>
      </c>
      <c r="F834" s="413">
        <v>138.72999999999999</v>
      </c>
      <c r="G834" s="414">
        <v>612.37655878324813</v>
      </c>
      <c r="H834" s="415">
        <v>3.0618827939162405</v>
      </c>
    </row>
    <row r="835" spans="1:8" ht="15" hidden="1" thickBot="1">
      <c r="A835" s="409">
        <v>202208</v>
      </c>
      <c r="B835" s="196" t="s">
        <v>1168</v>
      </c>
      <c r="C835" s="197" t="s">
        <v>791</v>
      </c>
      <c r="D835" s="198" t="s">
        <v>337</v>
      </c>
      <c r="E835" s="421">
        <v>118185</v>
      </c>
      <c r="F835" s="413">
        <v>138.72999999999999</v>
      </c>
      <c r="G835" s="414">
        <v>851.90658112881147</v>
      </c>
      <c r="H835" s="415">
        <v>4.2595329056440576</v>
      </c>
    </row>
    <row r="836" spans="1:8" ht="15" hidden="1" thickBot="1">
      <c r="A836" s="409">
        <v>202208</v>
      </c>
      <c r="B836" s="196" t="s">
        <v>1169</v>
      </c>
      <c r="C836" s="197" t="s">
        <v>791</v>
      </c>
      <c r="D836" s="198" t="s">
        <v>339</v>
      </c>
      <c r="E836" s="421">
        <v>591</v>
      </c>
      <c r="F836" s="413">
        <v>138.72999999999999</v>
      </c>
      <c r="G836" s="414">
        <v>4.2600735241115837</v>
      </c>
      <c r="H836" s="415">
        <v>4.2600735241115837</v>
      </c>
    </row>
    <row r="837" spans="1:8" ht="15" hidden="1" thickBot="1">
      <c r="A837" s="409">
        <v>202208</v>
      </c>
      <c r="B837" s="196" t="s">
        <v>1170</v>
      </c>
      <c r="C837" s="197" t="s">
        <v>791</v>
      </c>
      <c r="D837" s="198" t="s">
        <v>337</v>
      </c>
      <c r="E837" s="421">
        <v>98929</v>
      </c>
      <c r="F837" s="413">
        <v>138.72999999999999</v>
      </c>
      <c r="G837" s="414">
        <v>713.1045916528509</v>
      </c>
      <c r="H837" s="415">
        <v>3.5655229582642547</v>
      </c>
    </row>
    <row r="838" spans="1:8" ht="15" hidden="1" thickBot="1">
      <c r="A838" s="409">
        <v>202208</v>
      </c>
      <c r="B838" s="196" t="s">
        <v>1171</v>
      </c>
      <c r="C838" s="197" t="s">
        <v>791</v>
      </c>
      <c r="D838" s="198" t="s">
        <v>337</v>
      </c>
      <c r="E838" s="421">
        <v>104194</v>
      </c>
      <c r="F838" s="413">
        <v>138.72999999999999</v>
      </c>
      <c r="G838" s="414">
        <v>751.05600807323583</v>
      </c>
      <c r="H838" s="415">
        <v>3.7552800403661792</v>
      </c>
    </row>
    <row r="839" spans="1:8" ht="15" hidden="1" thickBot="1">
      <c r="A839" s="409">
        <v>202208</v>
      </c>
      <c r="B839" s="196" t="s">
        <v>1172</v>
      </c>
      <c r="C839" s="197" t="s">
        <v>791</v>
      </c>
      <c r="D839" s="198" t="s">
        <v>339</v>
      </c>
      <c r="E839" s="421">
        <v>521</v>
      </c>
      <c r="F839" s="413">
        <v>138.72999999999999</v>
      </c>
      <c r="G839" s="414">
        <v>3.7554962877531901</v>
      </c>
      <c r="H839" s="415">
        <v>3.7554962877531901</v>
      </c>
    </row>
    <row r="840" spans="1:8" ht="15" hidden="1" thickBot="1">
      <c r="A840" s="409">
        <v>202208</v>
      </c>
      <c r="B840" s="196" t="s">
        <v>1173</v>
      </c>
      <c r="C840" s="197" t="s">
        <v>791</v>
      </c>
      <c r="D840" s="198" t="s">
        <v>339</v>
      </c>
      <c r="E840" s="421">
        <v>495</v>
      </c>
      <c r="F840" s="413">
        <v>138.72999999999999</v>
      </c>
      <c r="G840" s="414">
        <v>3.568081885677215</v>
      </c>
      <c r="H840" s="415">
        <v>3.568081885677215</v>
      </c>
    </row>
    <row r="841" spans="1:8" ht="15" hidden="1" thickBot="1">
      <c r="A841" s="409">
        <v>202208</v>
      </c>
      <c r="B841" s="196" t="s">
        <v>1174</v>
      </c>
      <c r="C841" s="197" t="s">
        <v>791</v>
      </c>
      <c r="D841" s="198" t="s">
        <v>337</v>
      </c>
      <c r="E841" s="421">
        <v>116300</v>
      </c>
      <c r="F841" s="413">
        <v>138.72999999999999</v>
      </c>
      <c r="G841" s="414">
        <v>838.31903697830319</v>
      </c>
      <c r="H841" s="415">
        <v>4.1915951848915158</v>
      </c>
    </row>
    <row r="842" spans="1:8" ht="15" hidden="1" thickBot="1">
      <c r="A842" s="409">
        <v>202208</v>
      </c>
      <c r="B842" s="196" t="s">
        <v>1175</v>
      </c>
      <c r="C842" s="197" t="s">
        <v>791</v>
      </c>
      <c r="D842" s="198" t="s">
        <v>337</v>
      </c>
      <c r="E842" s="421">
        <v>99375</v>
      </c>
      <c r="F842" s="413">
        <v>138.72999999999999</v>
      </c>
      <c r="G842" s="414">
        <v>716.31946947307722</v>
      </c>
      <c r="H842" s="415">
        <v>3.5815973473653862</v>
      </c>
    </row>
    <row r="843" spans="1:8" ht="15" hidden="1" thickBot="1">
      <c r="A843" s="409">
        <v>202208</v>
      </c>
      <c r="B843" s="196" t="s">
        <v>1176</v>
      </c>
      <c r="C843" s="197" t="s">
        <v>791</v>
      </c>
      <c r="D843" s="198" t="s">
        <v>337</v>
      </c>
      <c r="E843" s="421">
        <v>114673</v>
      </c>
      <c r="F843" s="413">
        <v>138.72999999999999</v>
      </c>
      <c r="G843" s="414">
        <v>826.59122035608743</v>
      </c>
      <c r="H843" s="415">
        <v>4.1329561017804375</v>
      </c>
    </row>
    <row r="844" spans="1:8" ht="15" hidden="1" thickBot="1">
      <c r="A844" s="409">
        <v>202208</v>
      </c>
      <c r="B844" s="196" t="s">
        <v>1177</v>
      </c>
      <c r="C844" s="197" t="s">
        <v>791</v>
      </c>
      <c r="D844" s="198" t="s">
        <v>337</v>
      </c>
      <c r="E844" s="421">
        <v>87695</v>
      </c>
      <c r="F844" s="413">
        <v>138.72999999999999</v>
      </c>
      <c r="G844" s="414">
        <v>632.12715346356231</v>
      </c>
      <c r="H844" s="415">
        <v>3.1606357673178116</v>
      </c>
    </row>
    <row r="845" spans="1:8" ht="15" hidden="1" thickBot="1">
      <c r="A845" s="409">
        <v>202208</v>
      </c>
      <c r="B845" s="196" t="s">
        <v>1178</v>
      </c>
      <c r="C845" s="197" t="s">
        <v>791</v>
      </c>
      <c r="D845" s="198" t="s">
        <v>339</v>
      </c>
      <c r="E845" s="421">
        <v>438</v>
      </c>
      <c r="F845" s="413">
        <v>138.72999999999999</v>
      </c>
      <c r="G845" s="414">
        <v>3.1572118503568083</v>
      </c>
      <c r="H845" s="415">
        <v>3.1572118503568083</v>
      </c>
    </row>
    <row r="846" spans="1:8" ht="15" hidden="1" thickBot="1">
      <c r="A846" s="409">
        <v>202208</v>
      </c>
      <c r="B846" s="196" t="s">
        <v>1179</v>
      </c>
      <c r="C846" s="197" t="s">
        <v>791</v>
      </c>
      <c r="D846" s="198" t="s">
        <v>339</v>
      </c>
      <c r="E846" s="421">
        <v>573</v>
      </c>
      <c r="F846" s="413">
        <v>138.72999999999999</v>
      </c>
      <c r="G846" s="414">
        <v>4.1303250919051395</v>
      </c>
      <c r="H846" s="415">
        <v>4.1303250919051395</v>
      </c>
    </row>
    <row r="847" spans="1:8" ht="15" hidden="1" thickBot="1">
      <c r="A847" s="409">
        <v>202208</v>
      </c>
      <c r="B847" s="196" t="s">
        <v>1180</v>
      </c>
      <c r="C847" s="197" t="s">
        <v>791</v>
      </c>
      <c r="D847" s="198" t="s">
        <v>337</v>
      </c>
      <c r="E847" s="421">
        <v>136438</v>
      </c>
      <c r="F847" s="413">
        <v>138.72999999999999</v>
      </c>
      <c r="G847" s="414">
        <v>983.47869963237952</v>
      </c>
      <c r="H847" s="415">
        <v>4.9173934981618972</v>
      </c>
    </row>
    <row r="848" spans="1:8" ht="15" hidden="1" thickBot="1">
      <c r="A848" s="409">
        <v>202208</v>
      </c>
      <c r="B848" s="196" t="s">
        <v>1181</v>
      </c>
      <c r="C848" s="197" t="s">
        <v>791</v>
      </c>
      <c r="D848" s="198" t="s">
        <v>339</v>
      </c>
      <c r="E848" s="421">
        <v>682</v>
      </c>
      <c r="F848" s="413">
        <v>138.72999999999999</v>
      </c>
      <c r="G848" s="414">
        <v>4.916023931377496</v>
      </c>
      <c r="H848" s="415">
        <v>4.916023931377496</v>
      </c>
    </row>
    <row r="849" spans="1:8" ht="15" hidden="1" thickBot="1">
      <c r="A849" s="409">
        <v>202208</v>
      </c>
      <c r="B849" s="196" t="s">
        <v>1182</v>
      </c>
      <c r="C849" s="197" t="s">
        <v>791</v>
      </c>
      <c r="D849" s="198" t="s">
        <v>337</v>
      </c>
      <c r="E849" s="421">
        <v>106084</v>
      </c>
      <c r="F849" s="413">
        <v>138.72999999999999</v>
      </c>
      <c r="G849" s="414">
        <v>764.67959345491249</v>
      </c>
      <c r="H849" s="415">
        <v>3.8233979672745626</v>
      </c>
    </row>
    <row r="850" spans="1:8" ht="15" hidden="1" thickBot="1">
      <c r="A850" s="409">
        <v>202208</v>
      </c>
      <c r="B850" s="196" t="s">
        <v>1183</v>
      </c>
      <c r="C850" s="197" t="s">
        <v>791</v>
      </c>
      <c r="D850" s="198" t="s">
        <v>339</v>
      </c>
      <c r="E850" s="421">
        <v>530</v>
      </c>
      <c r="F850" s="413">
        <v>138.72999999999999</v>
      </c>
      <c r="G850" s="414">
        <v>3.8203705038564122</v>
      </c>
      <c r="H850" s="415">
        <v>3.8203705038564122</v>
      </c>
    </row>
    <row r="851" spans="1:8" ht="15" hidden="1" thickBot="1">
      <c r="A851" s="409">
        <v>202208</v>
      </c>
      <c r="B851" s="196" t="s">
        <v>2613</v>
      </c>
      <c r="C851" s="197" t="s">
        <v>791</v>
      </c>
      <c r="D851" s="198" t="s">
        <v>337</v>
      </c>
      <c r="E851" s="421">
        <v>102935</v>
      </c>
      <c r="F851" s="413">
        <v>138.72999999999999</v>
      </c>
      <c r="G851" s="414">
        <v>741.98082606501839</v>
      </c>
      <c r="H851" s="415">
        <v>3.7099041303250919</v>
      </c>
    </row>
    <row r="852" spans="1:8" ht="15" hidden="1" thickBot="1">
      <c r="A852" s="409">
        <v>202208</v>
      </c>
      <c r="B852" s="196" t="s">
        <v>2614</v>
      </c>
      <c r="C852" s="197" t="s">
        <v>791</v>
      </c>
      <c r="D852" s="198" t="s">
        <v>339</v>
      </c>
      <c r="E852" s="421">
        <v>515</v>
      </c>
      <c r="F852" s="413">
        <v>138.72999999999999</v>
      </c>
      <c r="G852" s="414">
        <v>3.7122468103510418</v>
      </c>
      <c r="H852" s="415">
        <v>3.7122468103510418</v>
      </c>
    </row>
    <row r="853" spans="1:8" ht="15" hidden="1" thickBot="1">
      <c r="A853" s="409">
        <v>202208</v>
      </c>
      <c r="B853" s="196" t="s">
        <v>1184</v>
      </c>
      <c r="C853" s="197" t="s">
        <v>791</v>
      </c>
      <c r="D853" s="198" t="s">
        <v>337</v>
      </c>
      <c r="E853" s="421">
        <v>126554</v>
      </c>
      <c r="F853" s="413">
        <v>138.72999999999999</v>
      </c>
      <c r="G853" s="414">
        <v>912.23239385857426</v>
      </c>
      <c r="H853" s="415">
        <v>4.5611619692928711</v>
      </c>
    </row>
    <row r="854" spans="1:8" ht="15" hidden="1" thickBot="1">
      <c r="A854" s="409">
        <v>202208</v>
      </c>
      <c r="B854" s="196" t="s">
        <v>1185</v>
      </c>
      <c r="C854" s="197" t="s">
        <v>791</v>
      </c>
      <c r="D854" s="198" t="s">
        <v>339</v>
      </c>
      <c r="E854" s="421">
        <v>633</v>
      </c>
      <c r="F854" s="413">
        <v>138.72999999999999</v>
      </c>
      <c r="G854" s="414">
        <v>4.5628198659266204</v>
      </c>
      <c r="H854" s="415">
        <v>4.5628198659266204</v>
      </c>
    </row>
    <row r="855" spans="1:8" ht="15" hidden="1" thickBot="1">
      <c r="A855" s="409">
        <v>202208</v>
      </c>
      <c r="B855" s="196" t="s">
        <v>2615</v>
      </c>
      <c r="C855" s="197" t="s">
        <v>791</v>
      </c>
      <c r="D855" s="198" t="s">
        <v>337</v>
      </c>
      <c r="E855" s="421">
        <v>108706</v>
      </c>
      <c r="F855" s="413">
        <v>138.72999999999999</v>
      </c>
      <c r="G855" s="414">
        <v>783.57961507965115</v>
      </c>
      <c r="H855" s="415">
        <v>3.9178980753982557</v>
      </c>
    </row>
    <row r="856" spans="1:8" ht="15" hidden="1" thickBot="1">
      <c r="A856" s="409">
        <v>202208</v>
      </c>
      <c r="B856" s="196" t="s">
        <v>2616</v>
      </c>
      <c r="C856" s="197" t="s">
        <v>791</v>
      </c>
      <c r="D856" s="198" t="s">
        <v>339</v>
      </c>
      <c r="E856" s="421">
        <v>544</v>
      </c>
      <c r="F856" s="413">
        <v>138.72999999999999</v>
      </c>
      <c r="G856" s="414">
        <v>3.9212859511280906</v>
      </c>
      <c r="H856" s="415">
        <v>3.9212859511280906</v>
      </c>
    </row>
    <row r="857" spans="1:8" ht="15" hidden="1" thickBot="1">
      <c r="A857" s="409">
        <v>202208</v>
      </c>
      <c r="B857" s="196" t="s">
        <v>2602</v>
      </c>
      <c r="C857" s="197" t="s">
        <v>791</v>
      </c>
      <c r="D857" s="198" t="s">
        <v>337</v>
      </c>
      <c r="E857" s="421">
        <v>130259</v>
      </c>
      <c r="F857" s="413">
        <v>138.72999999999999</v>
      </c>
      <c r="G857" s="414">
        <v>938.9389461544007</v>
      </c>
      <c r="H857" s="415">
        <v>4.6946947307720031</v>
      </c>
    </row>
    <row r="858" spans="1:8" ht="15" hidden="1" thickBot="1">
      <c r="A858" s="409">
        <v>202208</v>
      </c>
      <c r="B858" s="196" t="s">
        <v>2603</v>
      </c>
      <c r="C858" s="197" t="s">
        <v>791</v>
      </c>
      <c r="D858" s="198" t="s">
        <v>339</v>
      </c>
      <c r="E858" s="421">
        <v>651</v>
      </c>
      <c r="F858" s="413">
        <v>138.72999999999999</v>
      </c>
      <c r="G858" s="414">
        <v>4.6925682981330645</v>
      </c>
      <c r="H858" s="415">
        <v>4.6925682981330645</v>
      </c>
    </row>
    <row r="859" spans="1:8" ht="15" hidden="1" thickBot="1">
      <c r="A859" s="409">
        <v>202208</v>
      </c>
      <c r="B859" s="196" t="s">
        <v>1186</v>
      </c>
      <c r="C859" s="197" t="s">
        <v>791</v>
      </c>
      <c r="D859" s="198" t="s">
        <v>337</v>
      </c>
      <c r="E859" s="421">
        <v>149644</v>
      </c>
      <c r="F859" s="413">
        <v>138.72999999999999</v>
      </c>
      <c r="G859" s="414">
        <v>1078.6707993945074</v>
      </c>
      <c r="H859" s="415">
        <v>5.3933539969725368</v>
      </c>
    </row>
    <row r="860" spans="1:8" ht="15" hidden="1" thickBot="1">
      <c r="A860" s="409">
        <v>202208</v>
      </c>
      <c r="B860" s="196" t="s">
        <v>1187</v>
      </c>
      <c r="C860" s="197" t="s">
        <v>791</v>
      </c>
      <c r="D860" s="198" t="s">
        <v>337</v>
      </c>
      <c r="E860" s="421">
        <v>76694</v>
      </c>
      <c r="F860" s="413">
        <v>138.72999999999999</v>
      </c>
      <c r="G860" s="414">
        <v>552.82923664672387</v>
      </c>
      <c r="H860" s="415">
        <v>2.7641461832336192</v>
      </c>
    </row>
    <row r="861" spans="1:8" ht="15" hidden="1" thickBot="1">
      <c r="A861" s="409">
        <v>202208</v>
      </c>
      <c r="B861" s="196" t="s">
        <v>1188</v>
      </c>
      <c r="C861" s="197" t="s">
        <v>791</v>
      </c>
      <c r="D861" s="198" t="s">
        <v>339</v>
      </c>
      <c r="E861" s="421">
        <v>383</v>
      </c>
      <c r="F861" s="413">
        <v>138.72999999999999</v>
      </c>
      <c r="G861" s="414">
        <v>2.7607583075037847</v>
      </c>
      <c r="H861" s="415">
        <v>2.7607583075037847</v>
      </c>
    </row>
    <row r="862" spans="1:8" ht="15" hidden="1" thickBot="1">
      <c r="A862" s="409">
        <v>202208</v>
      </c>
      <c r="B862" s="196" t="s">
        <v>1189</v>
      </c>
      <c r="C862" s="197" t="s">
        <v>791</v>
      </c>
      <c r="D862" s="198" t="s">
        <v>337</v>
      </c>
      <c r="E862" s="421">
        <v>87169</v>
      </c>
      <c r="F862" s="413">
        <v>138.72999999999999</v>
      </c>
      <c r="G862" s="414">
        <v>628.33561594464072</v>
      </c>
      <c r="H862" s="415">
        <v>3.1416780797232038</v>
      </c>
    </row>
    <row r="863" spans="1:8" ht="15" hidden="1" thickBot="1">
      <c r="A863" s="409">
        <v>202208</v>
      </c>
      <c r="B863" s="196" t="s">
        <v>1190</v>
      </c>
      <c r="C863" s="197" t="s">
        <v>791</v>
      </c>
      <c r="D863" s="198" t="s">
        <v>339</v>
      </c>
      <c r="E863" s="421">
        <v>436</v>
      </c>
      <c r="F863" s="413">
        <v>138.72999999999999</v>
      </c>
      <c r="G863" s="414">
        <v>3.1427953578894257</v>
      </c>
      <c r="H863" s="415">
        <v>3.1427953578894257</v>
      </c>
    </row>
    <row r="864" spans="1:8" ht="15" hidden="1" thickBot="1">
      <c r="A864" s="409">
        <v>202208</v>
      </c>
      <c r="B864" s="196" t="s">
        <v>1191</v>
      </c>
      <c r="C864" s="197" t="s">
        <v>791</v>
      </c>
      <c r="D864" s="198" t="s">
        <v>339</v>
      </c>
      <c r="E864" s="421">
        <v>0.01</v>
      </c>
      <c r="F864" s="413">
        <v>138.72999999999999</v>
      </c>
      <c r="G864" s="414">
        <v>7.2082462336913442E-5</v>
      </c>
      <c r="H864" s="415">
        <v>7.2082462336913442E-5</v>
      </c>
    </row>
    <row r="865" spans="1:8" ht="15" hidden="1" thickBot="1">
      <c r="A865" s="409">
        <v>202208</v>
      </c>
      <c r="B865" s="196" t="s">
        <v>1192</v>
      </c>
      <c r="C865" s="197" t="s">
        <v>791</v>
      </c>
      <c r="D865" s="198" t="s">
        <v>337</v>
      </c>
      <c r="E865" s="421">
        <v>92451</v>
      </c>
      <c r="F865" s="413">
        <v>138.72999999999999</v>
      </c>
      <c r="G865" s="414">
        <v>666.4095725509984</v>
      </c>
      <c r="H865" s="415">
        <v>3.3320478627549921</v>
      </c>
    </row>
    <row r="866" spans="1:8" ht="15" hidden="1" thickBot="1">
      <c r="A866" s="409">
        <v>202208</v>
      </c>
      <c r="B866" s="196" t="s">
        <v>1193</v>
      </c>
      <c r="C866" s="197" t="s">
        <v>791</v>
      </c>
      <c r="D866" s="198" t="s">
        <v>339</v>
      </c>
      <c r="E866" s="421">
        <v>462</v>
      </c>
      <c r="F866" s="413">
        <v>138.72999999999999</v>
      </c>
      <c r="G866" s="414">
        <v>3.3302097599654008</v>
      </c>
      <c r="H866" s="415">
        <v>3.3302097599654008</v>
      </c>
    </row>
    <row r="867" spans="1:8" ht="15" hidden="1" thickBot="1">
      <c r="A867" s="409">
        <v>202208</v>
      </c>
      <c r="B867" s="196" t="s">
        <v>1194</v>
      </c>
      <c r="C867" s="197" t="s">
        <v>791</v>
      </c>
      <c r="D867" s="198" t="s">
        <v>337</v>
      </c>
      <c r="E867" s="421">
        <v>110257</v>
      </c>
      <c r="F867" s="413">
        <v>138.72999999999999</v>
      </c>
      <c r="G867" s="414">
        <v>794.7596049881065</v>
      </c>
      <c r="H867" s="415">
        <v>3.9737980249405327</v>
      </c>
    </row>
    <row r="868" spans="1:8" ht="15" hidden="1" thickBot="1">
      <c r="A868" s="409">
        <v>202208</v>
      </c>
      <c r="B868" s="196" t="s">
        <v>1195</v>
      </c>
      <c r="C868" s="197" t="s">
        <v>791</v>
      </c>
      <c r="D868" s="198" t="s">
        <v>339</v>
      </c>
      <c r="E868" s="421">
        <v>551</v>
      </c>
      <c r="F868" s="413">
        <v>138.72999999999999</v>
      </c>
      <c r="G868" s="414">
        <v>3.9717436747639301</v>
      </c>
      <c r="H868" s="415">
        <v>3.9717436747639301</v>
      </c>
    </row>
    <row r="869" spans="1:8" ht="15" hidden="1" thickBot="1">
      <c r="A869" s="409">
        <v>202208</v>
      </c>
      <c r="B869" s="196" t="s">
        <v>1196</v>
      </c>
      <c r="C869" s="197" t="s">
        <v>791</v>
      </c>
      <c r="D869" s="198" t="s">
        <v>337</v>
      </c>
      <c r="E869" s="421">
        <v>69875</v>
      </c>
      <c r="F869" s="413">
        <v>138.72999999999999</v>
      </c>
      <c r="G869" s="414">
        <v>503.67620557918264</v>
      </c>
      <c r="H869" s="415">
        <v>2.5183810278959133</v>
      </c>
    </row>
    <row r="870" spans="1:8" ht="15" hidden="1" thickBot="1">
      <c r="A870" s="409">
        <v>202208</v>
      </c>
      <c r="B870" s="196" t="s">
        <v>1197</v>
      </c>
      <c r="C870" s="197" t="s">
        <v>791</v>
      </c>
      <c r="D870" s="198" t="s">
        <v>339</v>
      </c>
      <c r="E870" s="421">
        <v>349</v>
      </c>
      <c r="F870" s="413">
        <v>138.72999999999999</v>
      </c>
      <c r="G870" s="414">
        <v>2.515677935558279</v>
      </c>
      <c r="H870" s="415">
        <v>2.515677935558279</v>
      </c>
    </row>
    <row r="871" spans="1:8" ht="15" hidden="1" thickBot="1">
      <c r="A871" s="409">
        <v>202208</v>
      </c>
      <c r="B871" s="196" t="s">
        <v>1198</v>
      </c>
      <c r="C871" s="197" t="s">
        <v>791</v>
      </c>
      <c r="D871" s="198" t="s">
        <v>337</v>
      </c>
      <c r="E871" s="421">
        <v>92351</v>
      </c>
      <c r="F871" s="413">
        <v>138.72999999999999</v>
      </c>
      <c r="G871" s="414">
        <v>665.68874792762927</v>
      </c>
      <c r="H871" s="415">
        <v>3.3284437396381463</v>
      </c>
    </row>
    <row r="872" spans="1:8" ht="15" hidden="1" thickBot="1">
      <c r="A872" s="409">
        <v>202208</v>
      </c>
      <c r="B872" s="196" t="s">
        <v>1199</v>
      </c>
      <c r="C872" s="197" t="s">
        <v>791</v>
      </c>
      <c r="D872" s="198" t="s">
        <v>339</v>
      </c>
      <c r="E872" s="421">
        <v>462</v>
      </c>
      <c r="F872" s="413">
        <v>138.72999999999999</v>
      </c>
      <c r="G872" s="414">
        <v>3.3302097599654008</v>
      </c>
      <c r="H872" s="415">
        <v>3.3302097599654008</v>
      </c>
    </row>
    <row r="873" spans="1:8" ht="15" hidden="1" thickBot="1">
      <c r="A873" s="409">
        <v>202208</v>
      </c>
      <c r="B873" s="196" t="s">
        <v>1200</v>
      </c>
      <c r="C873" s="197" t="s">
        <v>791</v>
      </c>
      <c r="D873" s="198" t="s">
        <v>337</v>
      </c>
      <c r="E873" s="421">
        <v>123872</v>
      </c>
      <c r="F873" s="413">
        <v>138.72999999999999</v>
      </c>
      <c r="G873" s="414">
        <v>892.89987745981409</v>
      </c>
      <c r="H873" s="415">
        <v>4.4644993872990701</v>
      </c>
    </row>
    <row r="874" spans="1:8" ht="15" hidden="1" thickBot="1">
      <c r="A874" s="409">
        <v>202208</v>
      </c>
      <c r="B874" s="196" t="s">
        <v>1201</v>
      </c>
      <c r="C874" s="197" t="s">
        <v>791</v>
      </c>
      <c r="D874" s="198" t="s">
        <v>339</v>
      </c>
      <c r="E874" s="421">
        <v>619</v>
      </c>
      <c r="F874" s="413">
        <v>138.72999999999999</v>
      </c>
      <c r="G874" s="414">
        <v>4.4619044186549415</v>
      </c>
      <c r="H874" s="415">
        <v>4.4619044186549415</v>
      </c>
    </row>
    <row r="875" spans="1:8" ht="15" hidden="1" thickBot="1">
      <c r="A875" s="409">
        <v>202208</v>
      </c>
      <c r="B875" s="196" t="s">
        <v>1202</v>
      </c>
      <c r="C875" s="197" t="s">
        <v>791</v>
      </c>
      <c r="D875" s="198" t="s">
        <v>337</v>
      </c>
      <c r="E875" s="421">
        <v>104321</v>
      </c>
      <c r="F875" s="413">
        <v>138.72999999999999</v>
      </c>
      <c r="G875" s="414">
        <v>751.9714553449146</v>
      </c>
      <c r="H875" s="415">
        <v>3.7598572767245728</v>
      </c>
    </row>
    <row r="876" spans="1:8" ht="15" hidden="1" thickBot="1">
      <c r="A876" s="409">
        <v>202208</v>
      </c>
      <c r="B876" s="196" t="s">
        <v>1203</v>
      </c>
      <c r="C876" s="197" t="s">
        <v>791</v>
      </c>
      <c r="D876" s="198" t="s">
        <v>339</v>
      </c>
      <c r="E876" s="421">
        <v>522</v>
      </c>
      <c r="F876" s="413">
        <v>138.72999999999999</v>
      </c>
      <c r="G876" s="414">
        <v>3.7627045339868812</v>
      </c>
      <c r="H876" s="415">
        <v>3.7627045339868812</v>
      </c>
    </row>
    <row r="877" spans="1:8" ht="15" hidden="1" thickBot="1">
      <c r="A877" s="409">
        <v>202208</v>
      </c>
      <c r="B877" s="196" t="s">
        <v>1204</v>
      </c>
      <c r="C877" s="197" t="s">
        <v>791</v>
      </c>
      <c r="D877" s="198" t="s">
        <v>337</v>
      </c>
      <c r="E877" s="421">
        <v>67680</v>
      </c>
      <c r="F877" s="413">
        <v>138.72999999999999</v>
      </c>
      <c r="G877" s="414">
        <v>487.85410509623011</v>
      </c>
      <c r="H877" s="415">
        <v>2.4392705254811506</v>
      </c>
    </row>
    <row r="878" spans="1:8" ht="15" hidden="1" thickBot="1">
      <c r="A878" s="409">
        <v>202208</v>
      </c>
      <c r="B878" s="196" t="s">
        <v>1205</v>
      </c>
      <c r="C878" s="197" t="s">
        <v>791</v>
      </c>
      <c r="D878" s="198" t="s">
        <v>339</v>
      </c>
      <c r="E878" s="421">
        <v>338</v>
      </c>
      <c r="F878" s="413">
        <v>138.72999999999999</v>
      </c>
      <c r="G878" s="414">
        <v>2.4363872269876743</v>
      </c>
      <c r="H878" s="415">
        <v>2.4363872269876743</v>
      </c>
    </row>
    <row r="879" spans="1:8" ht="15" hidden="1" thickBot="1">
      <c r="A879" s="409">
        <v>202208</v>
      </c>
      <c r="B879" s="196" t="s">
        <v>1206</v>
      </c>
      <c r="C879" s="197" t="s">
        <v>791</v>
      </c>
      <c r="D879" s="198" t="s">
        <v>337</v>
      </c>
      <c r="E879" s="421">
        <v>102838</v>
      </c>
      <c r="F879" s="413">
        <v>138.72999999999999</v>
      </c>
      <c r="G879" s="414">
        <v>741.28162618035037</v>
      </c>
      <c r="H879" s="415">
        <v>3.7064081309017518</v>
      </c>
    </row>
    <row r="880" spans="1:8" ht="15" hidden="1" thickBot="1">
      <c r="A880" s="409">
        <v>202208</v>
      </c>
      <c r="B880" s="196" t="s">
        <v>1207</v>
      </c>
      <c r="C880" s="197" t="s">
        <v>791</v>
      </c>
      <c r="D880" s="198" t="s">
        <v>339</v>
      </c>
      <c r="E880" s="421">
        <v>514</v>
      </c>
      <c r="F880" s="413">
        <v>138.72999999999999</v>
      </c>
      <c r="G880" s="414">
        <v>3.7050385641173507</v>
      </c>
      <c r="H880" s="415">
        <v>3.7050385641173507</v>
      </c>
    </row>
    <row r="881" spans="1:8" ht="15" hidden="1" thickBot="1">
      <c r="A881" s="409">
        <v>202208</v>
      </c>
      <c r="B881" s="196" t="s">
        <v>1208</v>
      </c>
      <c r="C881" s="197" t="s">
        <v>791</v>
      </c>
      <c r="D881" s="198" t="s">
        <v>337</v>
      </c>
      <c r="E881" s="421">
        <v>96202</v>
      </c>
      <c r="F881" s="413">
        <v>138.72999999999999</v>
      </c>
      <c r="G881" s="414">
        <v>693.44770417357461</v>
      </c>
      <c r="H881" s="415">
        <v>3.4672385208678729</v>
      </c>
    </row>
    <row r="882" spans="1:8" ht="15" hidden="1" thickBot="1">
      <c r="A882" s="409">
        <v>202208</v>
      </c>
      <c r="B882" s="196" t="s">
        <v>1209</v>
      </c>
      <c r="C882" s="197" t="s">
        <v>791</v>
      </c>
      <c r="D882" s="198" t="s">
        <v>337</v>
      </c>
      <c r="E882" s="421">
        <v>89368</v>
      </c>
      <c r="F882" s="413">
        <v>138.72999999999999</v>
      </c>
      <c r="G882" s="414">
        <v>644.18654941252794</v>
      </c>
      <c r="H882" s="415">
        <v>3.2209327470626397</v>
      </c>
    </row>
    <row r="883" spans="1:8" ht="15" hidden="1" thickBot="1">
      <c r="A883" s="409">
        <v>202208</v>
      </c>
      <c r="B883" s="196" t="s">
        <v>1210</v>
      </c>
      <c r="C883" s="197" t="s">
        <v>791</v>
      </c>
      <c r="D883" s="198" t="s">
        <v>339</v>
      </c>
      <c r="E883" s="421">
        <v>447</v>
      </c>
      <c r="F883" s="413">
        <v>138.72999999999999</v>
      </c>
      <c r="G883" s="414">
        <v>3.2220860664600304</v>
      </c>
      <c r="H883" s="415">
        <v>3.2220860664600304</v>
      </c>
    </row>
    <row r="884" spans="1:8" ht="15" hidden="1" thickBot="1">
      <c r="A884" s="409">
        <v>202208</v>
      </c>
      <c r="B884" s="196" t="s">
        <v>1211</v>
      </c>
      <c r="C884" s="197" t="s">
        <v>791</v>
      </c>
      <c r="D884" s="198" t="s">
        <v>337</v>
      </c>
      <c r="E884" s="421">
        <v>136438</v>
      </c>
      <c r="F884" s="413">
        <v>138.72999999999999</v>
      </c>
      <c r="G884" s="414">
        <v>983.47869963237952</v>
      </c>
      <c r="H884" s="415">
        <v>4.9173934981618972</v>
      </c>
    </row>
    <row r="885" spans="1:8" ht="15" hidden="1" thickBot="1">
      <c r="A885" s="409">
        <v>202208</v>
      </c>
      <c r="B885" s="196" t="s">
        <v>1212</v>
      </c>
      <c r="C885" s="197" t="s">
        <v>791</v>
      </c>
      <c r="D885" s="198" t="s">
        <v>339</v>
      </c>
      <c r="E885" s="421">
        <v>682</v>
      </c>
      <c r="F885" s="413">
        <v>138.72999999999999</v>
      </c>
      <c r="G885" s="414">
        <v>4.916023931377496</v>
      </c>
      <c r="H885" s="415">
        <v>4.916023931377496</v>
      </c>
    </row>
    <row r="886" spans="1:8" ht="15" hidden="1" thickBot="1">
      <c r="A886" s="409">
        <v>202208</v>
      </c>
      <c r="B886" s="196" t="s">
        <v>1213</v>
      </c>
      <c r="C886" s="197" t="s">
        <v>791</v>
      </c>
      <c r="D886" s="198" t="s">
        <v>337</v>
      </c>
      <c r="E886" s="421">
        <v>114490</v>
      </c>
      <c r="F886" s="413">
        <v>138.72999999999999</v>
      </c>
      <c r="G886" s="414">
        <v>825.27211129532191</v>
      </c>
      <c r="H886" s="415">
        <v>4.1263605564766097</v>
      </c>
    </row>
    <row r="887" spans="1:8" ht="15" hidden="1" thickBot="1">
      <c r="A887" s="409">
        <v>202208</v>
      </c>
      <c r="B887" s="196" t="s">
        <v>1214</v>
      </c>
      <c r="C887" s="197" t="s">
        <v>791</v>
      </c>
      <c r="D887" s="198" t="s">
        <v>339</v>
      </c>
      <c r="E887" s="421">
        <v>572</v>
      </c>
      <c r="F887" s="413">
        <v>138.72999999999999</v>
      </c>
      <c r="G887" s="414">
        <v>4.1231168456714489</v>
      </c>
      <c r="H887" s="415">
        <v>4.1231168456714489</v>
      </c>
    </row>
    <row r="888" spans="1:8" ht="15" hidden="1" thickBot="1">
      <c r="A888" s="409">
        <v>202208</v>
      </c>
      <c r="B888" s="196" t="s">
        <v>1215</v>
      </c>
      <c r="C888" s="197" t="s">
        <v>791</v>
      </c>
      <c r="D888" s="198" t="s">
        <v>337</v>
      </c>
      <c r="E888" s="421">
        <v>113358</v>
      </c>
      <c r="F888" s="413">
        <v>138.72999999999999</v>
      </c>
      <c r="G888" s="414">
        <v>817.11237655878335</v>
      </c>
      <c r="H888" s="415">
        <v>4.0855618827939164</v>
      </c>
    </row>
    <row r="889" spans="1:8" ht="15" hidden="1" thickBot="1">
      <c r="A889" s="409">
        <v>202208</v>
      </c>
      <c r="B889" s="196" t="s">
        <v>1216</v>
      </c>
      <c r="C889" s="197" t="s">
        <v>791</v>
      </c>
      <c r="D889" s="198" t="s">
        <v>339</v>
      </c>
      <c r="E889" s="421">
        <v>567</v>
      </c>
      <c r="F889" s="413">
        <v>138.72999999999999</v>
      </c>
      <c r="G889" s="414">
        <v>4.0870756145029921</v>
      </c>
      <c r="H889" s="415">
        <v>4.0870756145029921</v>
      </c>
    </row>
    <row r="890" spans="1:8" ht="15" hidden="1" thickBot="1">
      <c r="A890" s="409">
        <v>202208</v>
      </c>
      <c r="B890" s="196" t="s">
        <v>1217</v>
      </c>
      <c r="C890" s="197" t="s">
        <v>791</v>
      </c>
      <c r="D890" s="198" t="s">
        <v>337</v>
      </c>
      <c r="E890" s="421">
        <v>120314</v>
      </c>
      <c r="F890" s="413">
        <v>138.72999999999999</v>
      </c>
      <c r="G890" s="414">
        <v>867.2529373603403</v>
      </c>
      <c r="H890" s="415">
        <v>4.3362646868017016</v>
      </c>
    </row>
    <row r="891" spans="1:8" ht="15" hidden="1" thickBot="1">
      <c r="A891" s="409">
        <v>202208</v>
      </c>
      <c r="B891" s="196" t="s">
        <v>1218</v>
      </c>
      <c r="C891" s="197" t="s">
        <v>791</v>
      </c>
      <c r="D891" s="198" t="s">
        <v>337</v>
      </c>
      <c r="E891" s="421">
        <v>92003</v>
      </c>
      <c r="F891" s="413">
        <v>138.72999999999999</v>
      </c>
      <c r="G891" s="414">
        <v>663.18027823830471</v>
      </c>
      <c r="H891" s="415">
        <v>3.3159013911915234</v>
      </c>
    </row>
    <row r="892" spans="1:8" ht="15" hidden="1" thickBot="1">
      <c r="A892" s="409">
        <v>202208</v>
      </c>
      <c r="B892" s="196" t="s">
        <v>1219</v>
      </c>
      <c r="C892" s="197" t="s">
        <v>791</v>
      </c>
      <c r="D892" s="198" t="s">
        <v>337</v>
      </c>
      <c r="E892" s="421">
        <v>102400</v>
      </c>
      <c r="F892" s="413">
        <v>138.72999999999999</v>
      </c>
      <c r="G892" s="414">
        <v>738.12441432999356</v>
      </c>
      <c r="H892" s="415">
        <v>3.6906220716499676</v>
      </c>
    </row>
    <row r="893" spans="1:8" ht="15" hidden="1" thickBot="1">
      <c r="A893" s="409">
        <v>202208</v>
      </c>
      <c r="B893" s="196" t="s">
        <v>1220</v>
      </c>
      <c r="C893" s="197" t="s">
        <v>791</v>
      </c>
      <c r="D893" s="198" t="s">
        <v>339</v>
      </c>
      <c r="E893" s="421">
        <v>512</v>
      </c>
      <c r="F893" s="413">
        <v>138.72999999999999</v>
      </c>
      <c r="G893" s="414">
        <v>3.690622071649968</v>
      </c>
      <c r="H893" s="415">
        <v>3.690622071649968</v>
      </c>
    </row>
    <row r="894" spans="1:8" ht="15" hidden="1" thickBot="1">
      <c r="A894" s="409">
        <v>202208</v>
      </c>
      <c r="B894" s="196" t="s">
        <v>1221</v>
      </c>
      <c r="C894" s="197" t="s">
        <v>791</v>
      </c>
      <c r="D894" s="198" t="s">
        <v>337</v>
      </c>
      <c r="E894" s="421">
        <v>82470</v>
      </c>
      <c r="F894" s="413">
        <v>138.72999999999999</v>
      </c>
      <c r="G894" s="414">
        <v>594.46406689252512</v>
      </c>
      <c r="H894" s="415">
        <v>2.9723203344626254</v>
      </c>
    </row>
    <row r="895" spans="1:8" ht="15" hidden="1" thickBot="1">
      <c r="A895" s="409">
        <v>202208</v>
      </c>
      <c r="B895" s="196" t="s">
        <v>1222</v>
      </c>
      <c r="C895" s="197" t="s">
        <v>791</v>
      </c>
      <c r="D895" s="198" t="s">
        <v>339</v>
      </c>
      <c r="E895" s="421">
        <v>412</v>
      </c>
      <c r="F895" s="413">
        <v>138.72999999999999</v>
      </c>
      <c r="G895" s="414">
        <v>2.9697974482808336</v>
      </c>
      <c r="H895" s="415">
        <v>2.9697974482808336</v>
      </c>
    </row>
    <row r="896" spans="1:8" ht="15" hidden="1" thickBot="1">
      <c r="A896" s="409">
        <v>202208</v>
      </c>
      <c r="B896" s="196" t="s">
        <v>1223</v>
      </c>
      <c r="C896" s="197" t="s">
        <v>791</v>
      </c>
      <c r="D896" s="198" t="s">
        <v>337</v>
      </c>
      <c r="E896" s="421">
        <v>98710</v>
      </c>
      <c r="F896" s="413">
        <v>138.72999999999999</v>
      </c>
      <c r="G896" s="414">
        <v>711.52598572767249</v>
      </c>
      <c r="H896" s="415">
        <v>3.5576299286383626</v>
      </c>
    </row>
    <row r="897" spans="1:8" ht="15" hidden="1" thickBot="1">
      <c r="A897" s="409">
        <v>202208</v>
      </c>
      <c r="B897" s="196" t="s">
        <v>1224</v>
      </c>
      <c r="C897" s="197" t="s">
        <v>791</v>
      </c>
      <c r="D897" s="198" t="s">
        <v>339</v>
      </c>
      <c r="E897" s="421">
        <v>494</v>
      </c>
      <c r="F897" s="413">
        <v>138.72999999999999</v>
      </c>
      <c r="G897" s="414">
        <v>3.5608736394435239</v>
      </c>
      <c r="H897" s="415">
        <v>3.5608736394435239</v>
      </c>
    </row>
    <row r="898" spans="1:8" ht="15" hidden="1" thickBot="1">
      <c r="A898" s="409">
        <v>202208</v>
      </c>
      <c r="B898" s="196" t="s">
        <v>1225</v>
      </c>
      <c r="C898" s="197" t="s">
        <v>791</v>
      </c>
      <c r="D898" s="198" t="s">
        <v>337</v>
      </c>
      <c r="E898" s="421">
        <v>107279</v>
      </c>
      <c r="F898" s="413">
        <v>138.72999999999999</v>
      </c>
      <c r="G898" s="414">
        <v>773.29344770417367</v>
      </c>
      <c r="H898" s="415">
        <v>3.8664672385208685</v>
      </c>
    </row>
    <row r="899" spans="1:8" ht="15" hidden="1" thickBot="1">
      <c r="A899" s="409">
        <v>202208</v>
      </c>
      <c r="B899" s="196" t="s">
        <v>1226</v>
      </c>
      <c r="C899" s="197" t="s">
        <v>791</v>
      </c>
      <c r="D899" s="198" t="s">
        <v>339</v>
      </c>
      <c r="E899" s="421">
        <v>536</v>
      </c>
      <c r="F899" s="413">
        <v>138.72999999999999</v>
      </c>
      <c r="G899" s="414">
        <v>3.8636199812585601</v>
      </c>
      <c r="H899" s="415">
        <v>3.8636199812585601</v>
      </c>
    </row>
    <row r="900" spans="1:8" ht="15" hidden="1" thickBot="1">
      <c r="A900" s="409">
        <v>202208</v>
      </c>
      <c r="B900" s="196" t="s">
        <v>1227</v>
      </c>
      <c r="C900" s="197" t="s">
        <v>791</v>
      </c>
      <c r="D900" s="198" t="s">
        <v>337</v>
      </c>
      <c r="E900" s="421">
        <v>129410</v>
      </c>
      <c r="F900" s="413">
        <v>138.72999999999999</v>
      </c>
      <c r="G900" s="414">
        <v>932.8191451019967</v>
      </c>
      <c r="H900" s="415">
        <v>4.6640957255099833</v>
      </c>
    </row>
    <row r="901" spans="1:8" ht="15" hidden="1" thickBot="1">
      <c r="A901" s="409">
        <v>202208</v>
      </c>
      <c r="B901" s="196" t="s">
        <v>1228</v>
      </c>
      <c r="C901" s="197" t="s">
        <v>2661</v>
      </c>
      <c r="D901" s="198" t="s">
        <v>339</v>
      </c>
      <c r="E901" s="421">
        <v>647</v>
      </c>
      <c r="F901" s="413">
        <v>138.72999999999999</v>
      </c>
      <c r="G901" s="414">
        <v>4.6637353131982993</v>
      </c>
      <c r="H901" s="415">
        <v>4.6637353131982993</v>
      </c>
    </row>
    <row r="902" spans="1:8" ht="15" hidden="1" thickBot="1">
      <c r="A902" s="409">
        <v>202208</v>
      </c>
      <c r="B902" s="196" t="s">
        <v>1229</v>
      </c>
      <c r="C902" s="197" t="s">
        <v>791</v>
      </c>
      <c r="D902" s="198" t="s">
        <v>337</v>
      </c>
      <c r="E902" s="421">
        <v>114735</v>
      </c>
      <c r="F902" s="413">
        <v>138.72999999999999</v>
      </c>
      <c r="G902" s="414">
        <v>827.03813162257632</v>
      </c>
      <c r="H902" s="415">
        <v>4.1351906581128812</v>
      </c>
    </row>
    <row r="903" spans="1:8" ht="15" hidden="1" thickBot="1">
      <c r="A903" s="409">
        <v>202208</v>
      </c>
      <c r="B903" s="196" t="s">
        <v>1230</v>
      </c>
      <c r="C903" s="197" t="s">
        <v>791</v>
      </c>
      <c r="D903" s="198" t="s">
        <v>339</v>
      </c>
      <c r="E903" s="421">
        <v>574</v>
      </c>
      <c r="F903" s="413">
        <v>138.72999999999999</v>
      </c>
      <c r="G903" s="414">
        <v>4.1375333381388311</v>
      </c>
      <c r="H903" s="415">
        <v>4.1375333381388311</v>
      </c>
    </row>
    <row r="904" spans="1:8" ht="15" hidden="1" thickBot="1">
      <c r="A904" s="409">
        <v>202208</v>
      </c>
      <c r="B904" s="196" t="s">
        <v>1231</v>
      </c>
      <c r="C904" s="197" t="s">
        <v>791</v>
      </c>
      <c r="D904" s="198" t="s">
        <v>337</v>
      </c>
      <c r="E904" s="421">
        <v>111118</v>
      </c>
      <c r="F904" s="413">
        <v>138.72999999999999</v>
      </c>
      <c r="G904" s="414">
        <v>800.96590499531465</v>
      </c>
      <c r="H904" s="415">
        <v>4.0048295249765733</v>
      </c>
    </row>
    <row r="905" spans="1:8" ht="15" hidden="1" thickBot="1">
      <c r="A905" s="409">
        <v>202208</v>
      </c>
      <c r="B905" s="196" t="s">
        <v>1232</v>
      </c>
      <c r="C905" s="197" t="s">
        <v>791</v>
      </c>
      <c r="D905" s="198" t="s">
        <v>337</v>
      </c>
      <c r="E905" s="421">
        <v>99653</v>
      </c>
      <c r="F905" s="413">
        <v>138.72999999999999</v>
      </c>
      <c r="G905" s="414">
        <v>718.32336192604339</v>
      </c>
      <c r="H905" s="415">
        <v>3.5916168096302168</v>
      </c>
    </row>
    <row r="906" spans="1:8" ht="15" hidden="1" thickBot="1">
      <c r="A906" s="409">
        <v>202208</v>
      </c>
      <c r="B906" s="196" t="s">
        <v>1233</v>
      </c>
      <c r="C906" s="197" t="s">
        <v>791</v>
      </c>
      <c r="D906" s="198" t="s">
        <v>339</v>
      </c>
      <c r="E906" s="421">
        <v>498</v>
      </c>
      <c r="F906" s="413">
        <v>138.72999999999999</v>
      </c>
      <c r="G906" s="414">
        <v>3.5897066243782891</v>
      </c>
      <c r="H906" s="415">
        <v>3.5897066243782891</v>
      </c>
    </row>
    <row r="907" spans="1:8" ht="15" hidden="1" thickBot="1">
      <c r="A907" s="409">
        <v>202208</v>
      </c>
      <c r="B907" s="196" t="s">
        <v>1234</v>
      </c>
      <c r="C907" s="197" t="s">
        <v>791</v>
      </c>
      <c r="D907" s="198" t="s">
        <v>337</v>
      </c>
      <c r="E907" s="421">
        <v>107121</v>
      </c>
      <c r="F907" s="413">
        <v>138.72999999999999</v>
      </c>
      <c r="G907" s="414">
        <v>772.1545447992504</v>
      </c>
      <c r="H907" s="415">
        <v>3.8607727239962522</v>
      </c>
    </row>
    <row r="908" spans="1:8" ht="15" hidden="1" thickBot="1">
      <c r="A908" s="409">
        <v>202208</v>
      </c>
      <c r="B908" s="196" t="s">
        <v>1235</v>
      </c>
      <c r="C908" s="197" t="s">
        <v>791</v>
      </c>
      <c r="D908" s="198" t="s">
        <v>337</v>
      </c>
      <c r="E908" s="421">
        <v>102793</v>
      </c>
      <c r="F908" s="413">
        <v>138.72999999999999</v>
      </c>
      <c r="G908" s="414">
        <v>740.95725509983424</v>
      </c>
      <c r="H908" s="415">
        <v>3.7047862754991714</v>
      </c>
    </row>
    <row r="909" spans="1:8" ht="15" hidden="1" thickBot="1">
      <c r="A909" s="409">
        <v>202208</v>
      </c>
      <c r="B909" s="196" t="s">
        <v>1236</v>
      </c>
      <c r="C909" s="197" t="s">
        <v>791</v>
      </c>
      <c r="D909" s="198" t="s">
        <v>339</v>
      </c>
      <c r="E909" s="421">
        <v>514</v>
      </c>
      <c r="F909" s="413">
        <v>138.72999999999999</v>
      </c>
      <c r="G909" s="414">
        <v>3.7050385641173507</v>
      </c>
      <c r="H909" s="415">
        <v>3.7050385641173507</v>
      </c>
    </row>
    <row r="910" spans="1:8" ht="15" hidden="1" thickBot="1">
      <c r="A910" s="409">
        <v>202208</v>
      </c>
      <c r="B910" s="196" t="s">
        <v>1237</v>
      </c>
      <c r="C910" s="197" t="s">
        <v>791</v>
      </c>
      <c r="D910" s="198" t="s">
        <v>337</v>
      </c>
      <c r="E910" s="421">
        <v>102998</v>
      </c>
      <c r="F910" s="413">
        <v>138.72999999999999</v>
      </c>
      <c r="G910" s="414">
        <v>742.43494557774102</v>
      </c>
      <c r="H910" s="415">
        <v>3.712174727888705</v>
      </c>
    </row>
    <row r="911" spans="1:8" ht="15" hidden="1" thickBot="1">
      <c r="A911" s="409">
        <v>202208</v>
      </c>
      <c r="B911" s="196" t="s">
        <v>1238</v>
      </c>
      <c r="C911" s="197" t="s">
        <v>791</v>
      </c>
      <c r="D911" s="198" t="s">
        <v>339</v>
      </c>
      <c r="E911" s="421">
        <v>515</v>
      </c>
      <c r="F911" s="413">
        <v>138.72999999999999</v>
      </c>
      <c r="G911" s="414">
        <v>3.7122468103510418</v>
      </c>
      <c r="H911" s="415">
        <v>3.7122468103510418</v>
      </c>
    </row>
    <row r="912" spans="1:8" ht="15" hidden="1" thickBot="1">
      <c r="A912" s="409">
        <v>202208</v>
      </c>
      <c r="B912" s="196" t="s">
        <v>1239</v>
      </c>
      <c r="C912" s="197" t="s">
        <v>791</v>
      </c>
      <c r="D912" s="198" t="s">
        <v>337</v>
      </c>
      <c r="E912" s="421">
        <v>93970</v>
      </c>
      <c r="F912" s="413">
        <v>138.72999999999999</v>
      </c>
      <c r="G912" s="414">
        <v>677.35889857997552</v>
      </c>
      <c r="H912" s="415">
        <v>3.3867944928998774</v>
      </c>
    </row>
    <row r="913" spans="1:8" ht="15" hidden="1" thickBot="1">
      <c r="A913" s="409">
        <v>202208</v>
      </c>
      <c r="B913" s="196" t="s">
        <v>1240</v>
      </c>
      <c r="C913" s="197" t="s">
        <v>791</v>
      </c>
      <c r="D913" s="198" t="s">
        <v>339</v>
      </c>
      <c r="E913" s="421">
        <v>470</v>
      </c>
      <c r="F913" s="413">
        <v>138.72999999999999</v>
      </c>
      <c r="G913" s="414">
        <v>3.3878757298349313</v>
      </c>
      <c r="H913" s="415">
        <v>3.3878757298349313</v>
      </c>
    </row>
    <row r="914" spans="1:8" ht="15" hidden="1" thickBot="1">
      <c r="A914" s="409">
        <v>202208</v>
      </c>
      <c r="B914" s="196" t="s">
        <v>1241</v>
      </c>
      <c r="C914" s="197" t="s">
        <v>791</v>
      </c>
      <c r="D914" s="198" t="s">
        <v>337</v>
      </c>
      <c r="E914" s="421">
        <v>92638</v>
      </c>
      <c r="F914" s="413">
        <v>138.72999999999999</v>
      </c>
      <c r="G914" s="414">
        <v>667.75751459669868</v>
      </c>
      <c r="H914" s="415">
        <v>3.3387875729834935</v>
      </c>
    </row>
    <row r="915" spans="1:8" ht="15" hidden="1" thickBot="1">
      <c r="A915" s="409">
        <v>202208</v>
      </c>
      <c r="B915" s="196" t="s">
        <v>1242</v>
      </c>
      <c r="C915" s="197" t="s">
        <v>791</v>
      </c>
      <c r="D915" s="198" t="s">
        <v>337</v>
      </c>
      <c r="E915" s="421">
        <v>112681</v>
      </c>
      <c r="F915" s="413">
        <v>138.72999999999999</v>
      </c>
      <c r="G915" s="414">
        <v>812.23239385857426</v>
      </c>
      <c r="H915" s="415">
        <v>4.0611619692928711</v>
      </c>
    </row>
    <row r="916" spans="1:8" ht="15" hidden="1" thickBot="1">
      <c r="A916" s="409">
        <v>202208</v>
      </c>
      <c r="B916" s="196" t="s">
        <v>1243</v>
      </c>
      <c r="C916" s="197" t="s">
        <v>791</v>
      </c>
      <c r="D916" s="198" t="s">
        <v>339</v>
      </c>
      <c r="E916" s="421">
        <v>563</v>
      </c>
      <c r="F916" s="413">
        <v>138.72999999999999</v>
      </c>
      <c r="G916" s="414">
        <v>4.0582426295682268</v>
      </c>
      <c r="H916" s="415">
        <v>4.0582426295682268</v>
      </c>
    </row>
    <row r="917" spans="1:8" ht="15" hidden="1" thickBot="1">
      <c r="A917" s="409">
        <v>202208</v>
      </c>
      <c r="B917" s="196" t="s">
        <v>1244</v>
      </c>
      <c r="C917" s="197" t="s">
        <v>791</v>
      </c>
      <c r="D917" s="198" t="s">
        <v>337</v>
      </c>
      <c r="E917" s="421">
        <v>101908</v>
      </c>
      <c r="F917" s="413">
        <v>138.72999999999999</v>
      </c>
      <c r="G917" s="414">
        <v>734.57795718301747</v>
      </c>
      <c r="H917" s="415">
        <v>3.6728897859150873</v>
      </c>
    </row>
    <row r="918" spans="1:8" ht="15" hidden="1" thickBot="1">
      <c r="A918" s="409">
        <v>202208</v>
      </c>
      <c r="B918" s="196" t="s">
        <v>1245</v>
      </c>
      <c r="C918" s="197" t="s">
        <v>791</v>
      </c>
      <c r="D918" s="198" t="s">
        <v>337</v>
      </c>
      <c r="E918" s="421">
        <v>118151</v>
      </c>
      <c r="F918" s="413">
        <v>138.72999999999999</v>
      </c>
      <c r="G918" s="414">
        <v>851.66150075686596</v>
      </c>
      <c r="H918" s="415">
        <v>4.2583075037843301</v>
      </c>
    </row>
    <row r="919" spans="1:8" ht="15" hidden="1" thickBot="1">
      <c r="A919" s="409">
        <v>202208</v>
      </c>
      <c r="B919" s="196" t="s">
        <v>1246</v>
      </c>
      <c r="C919" s="197" t="s">
        <v>791</v>
      </c>
      <c r="D919" s="198" t="s">
        <v>339</v>
      </c>
      <c r="E919" s="421">
        <v>591</v>
      </c>
      <c r="F919" s="413">
        <v>138.72999999999999</v>
      </c>
      <c r="G919" s="414">
        <v>4.2600735241115837</v>
      </c>
      <c r="H919" s="415">
        <v>4.2600735241115837</v>
      </c>
    </row>
    <row r="920" spans="1:8" ht="15" hidden="1" thickBot="1">
      <c r="A920" s="409">
        <v>202208</v>
      </c>
      <c r="B920" s="196" t="s">
        <v>1247</v>
      </c>
      <c r="C920" s="197" t="s">
        <v>791</v>
      </c>
      <c r="D920" s="198" t="s">
        <v>337</v>
      </c>
      <c r="E920" s="421">
        <v>98595</v>
      </c>
      <c r="F920" s="413">
        <v>138.72999999999999</v>
      </c>
      <c r="G920" s="414">
        <v>710.69703741079798</v>
      </c>
      <c r="H920" s="415">
        <v>3.5534851870539899</v>
      </c>
    </row>
    <row r="921" spans="1:8" ht="15" hidden="1" thickBot="1">
      <c r="A921" s="409">
        <v>202208</v>
      </c>
      <c r="B921" s="196" t="s">
        <v>1248</v>
      </c>
      <c r="C921" s="197" t="s">
        <v>791</v>
      </c>
      <c r="D921" s="198" t="s">
        <v>339</v>
      </c>
      <c r="E921" s="421">
        <v>493</v>
      </c>
      <c r="F921" s="413">
        <v>138.72999999999999</v>
      </c>
      <c r="G921" s="414">
        <v>3.5536653932098323</v>
      </c>
      <c r="H921" s="415">
        <v>3.5536653932098323</v>
      </c>
    </row>
    <row r="922" spans="1:8" ht="15" hidden="1" thickBot="1">
      <c r="A922" s="409">
        <v>202208</v>
      </c>
      <c r="B922" s="196" t="s">
        <v>1249</v>
      </c>
      <c r="C922" s="197" t="s">
        <v>791</v>
      </c>
      <c r="D922" s="198" t="s">
        <v>337</v>
      </c>
      <c r="E922" s="421">
        <v>97751</v>
      </c>
      <c r="F922" s="413">
        <v>138.72999999999999</v>
      </c>
      <c r="G922" s="414">
        <v>704.61327758956247</v>
      </c>
      <c r="H922" s="415">
        <v>3.5230663879478126</v>
      </c>
    </row>
    <row r="923" spans="1:8" ht="15" hidden="1" thickBot="1">
      <c r="A923" s="409">
        <v>202208</v>
      </c>
      <c r="B923" s="196" t="s">
        <v>1250</v>
      </c>
      <c r="C923" s="197" t="s">
        <v>791</v>
      </c>
      <c r="D923" s="198" t="s">
        <v>339</v>
      </c>
      <c r="E923" s="421">
        <v>489</v>
      </c>
      <c r="F923" s="413">
        <v>138.72999999999999</v>
      </c>
      <c r="G923" s="414">
        <v>3.5248324082750671</v>
      </c>
      <c r="H923" s="415">
        <v>3.5248324082750671</v>
      </c>
    </row>
    <row r="924" spans="1:8" ht="15" hidden="1" thickBot="1">
      <c r="A924" s="409">
        <v>202208</v>
      </c>
      <c r="B924" s="196" t="s">
        <v>1251</v>
      </c>
      <c r="C924" s="197" t="s">
        <v>791</v>
      </c>
      <c r="D924" s="198" t="s">
        <v>337</v>
      </c>
      <c r="E924" s="421">
        <v>84246</v>
      </c>
      <c r="F924" s="413">
        <v>138.72999999999999</v>
      </c>
      <c r="G924" s="414">
        <v>607.2659122035609</v>
      </c>
      <c r="H924" s="415">
        <v>3.0363295610178045</v>
      </c>
    </row>
    <row r="925" spans="1:8" ht="15" hidden="1" thickBot="1">
      <c r="A925" s="409">
        <v>202208</v>
      </c>
      <c r="B925" s="196" t="s">
        <v>1252</v>
      </c>
      <c r="C925" s="197" t="s">
        <v>791</v>
      </c>
      <c r="D925" s="198" t="s">
        <v>339</v>
      </c>
      <c r="E925" s="421">
        <v>421</v>
      </c>
      <c r="F925" s="413">
        <v>138.72999999999999</v>
      </c>
      <c r="G925" s="414">
        <v>3.0346716643840557</v>
      </c>
      <c r="H925" s="415">
        <v>3.0346716643840557</v>
      </c>
    </row>
    <row r="926" spans="1:8" ht="15" hidden="1" thickBot="1">
      <c r="A926" s="409">
        <v>202208</v>
      </c>
      <c r="B926" s="196" t="s">
        <v>1253</v>
      </c>
      <c r="C926" s="197" t="s">
        <v>791</v>
      </c>
      <c r="D926" s="198" t="s">
        <v>337</v>
      </c>
      <c r="E926" s="421">
        <v>105573</v>
      </c>
      <c r="F926" s="413">
        <v>138.72999999999999</v>
      </c>
      <c r="G926" s="414">
        <v>760.99617962949617</v>
      </c>
      <c r="H926" s="415">
        <v>3.8049808981474809</v>
      </c>
    </row>
    <row r="927" spans="1:8" ht="15" hidden="1" thickBot="1">
      <c r="A927" s="409">
        <v>202208</v>
      </c>
      <c r="B927" s="196" t="s">
        <v>1254</v>
      </c>
      <c r="C927" s="197" t="s">
        <v>791</v>
      </c>
      <c r="D927" s="198" t="s">
        <v>339</v>
      </c>
      <c r="E927" s="421">
        <v>528</v>
      </c>
      <c r="F927" s="413">
        <v>138.72999999999999</v>
      </c>
      <c r="G927" s="414">
        <v>3.8059540113890291</v>
      </c>
      <c r="H927" s="415">
        <v>3.8059540113890291</v>
      </c>
    </row>
    <row r="928" spans="1:8" ht="15" hidden="1" thickBot="1">
      <c r="A928" s="409">
        <v>202208</v>
      </c>
      <c r="B928" s="196" t="s">
        <v>1255</v>
      </c>
      <c r="C928" s="197" t="s">
        <v>791</v>
      </c>
      <c r="D928" s="198" t="s">
        <v>337</v>
      </c>
      <c r="E928" s="421">
        <v>125317</v>
      </c>
      <c r="F928" s="413">
        <v>138.72999999999999</v>
      </c>
      <c r="G928" s="414">
        <v>903.31579326749807</v>
      </c>
      <c r="H928" s="415">
        <v>4.51657896633749</v>
      </c>
    </row>
    <row r="929" spans="1:8" ht="15" hidden="1" thickBot="1">
      <c r="A929" s="409">
        <v>202208</v>
      </c>
      <c r="B929" s="196" t="s">
        <v>1256</v>
      </c>
      <c r="C929" s="197" t="s">
        <v>791</v>
      </c>
      <c r="D929" s="198" t="s">
        <v>339</v>
      </c>
      <c r="E929" s="421">
        <v>627</v>
      </c>
      <c r="F929" s="413">
        <v>138.72999999999999</v>
      </c>
      <c r="G929" s="414">
        <v>4.519570388524472</v>
      </c>
      <c r="H929" s="415">
        <v>4.519570388524472</v>
      </c>
    </row>
    <row r="930" spans="1:8" ht="15" hidden="1" thickBot="1">
      <c r="A930" s="409">
        <v>202208</v>
      </c>
      <c r="B930" s="196" t="s">
        <v>1257</v>
      </c>
      <c r="C930" s="197" t="s">
        <v>791</v>
      </c>
      <c r="D930" s="198" t="s">
        <v>337</v>
      </c>
      <c r="E930" s="421">
        <v>107304</v>
      </c>
      <c r="F930" s="413">
        <v>138.72999999999999</v>
      </c>
      <c r="G930" s="414">
        <v>773.47365386001593</v>
      </c>
      <c r="H930" s="415">
        <v>3.8673682693000795</v>
      </c>
    </row>
    <row r="931" spans="1:8" ht="15" hidden="1" thickBot="1">
      <c r="A931" s="409">
        <v>202208</v>
      </c>
      <c r="B931" s="196" t="s">
        <v>1258</v>
      </c>
      <c r="C931" s="197" t="s">
        <v>791</v>
      </c>
      <c r="D931" s="198" t="s">
        <v>337</v>
      </c>
      <c r="E931" s="421">
        <v>119307</v>
      </c>
      <c r="F931" s="413">
        <v>138.72999999999999</v>
      </c>
      <c r="G931" s="414">
        <v>859.99423340301314</v>
      </c>
      <c r="H931" s="415">
        <v>4.299971167015066</v>
      </c>
    </row>
    <row r="932" spans="1:8" ht="15" hidden="1" thickBot="1">
      <c r="A932" s="409">
        <v>202208</v>
      </c>
      <c r="B932" s="196" t="s">
        <v>1259</v>
      </c>
      <c r="C932" s="197" t="s">
        <v>791</v>
      </c>
      <c r="D932" s="198" t="s">
        <v>339</v>
      </c>
      <c r="E932" s="421">
        <v>597</v>
      </c>
      <c r="F932" s="413">
        <v>138.72999999999999</v>
      </c>
      <c r="G932" s="414">
        <v>4.303323001513732</v>
      </c>
      <c r="H932" s="415">
        <v>4.303323001513732</v>
      </c>
    </row>
    <row r="933" spans="1:8" ht="15" hidden="1" thickBot="1">
      <c r="A933" s="409">
        <v>202208</v>
      </c>
      <c r="B933" s="196" t="s">
        <v>1260</v>
      </c>
      <c r="C933" s="197" t="s">
        <v>791</v>
      </c>
      <c r="D933" s="198" t="s">
        <v>337</v>
      </c>
      <c r="E933" s="421">
        <v>107547</v>
      </c>
      <c r="F933" s="413">
        <v>138.72999999999999</v>
      </c>
      <c r="G933" s="414">
        <v>775.22525769480296</v>
      </c>
      <c r="H933" s="415">
        <v>3.8761262884740146</v>
      </c>
    </row>
    <row r="934" spans="1:8" ht="15" hidden="1" thickBot="1">
      <c r="A934" s="409">
        <v>202208</v>
      </c>
      <c r="B934" s="196" t="s">
        <v>1261</v>
      </c>
      <c r="C934" s="197" t="s">
        <v>791</v>
      </c>
      <c r="D934" s="198" t="s">
        <v>337</v>
      </c>
      <c r="E934" s="421">
        <v>120724</v>
      </c>
      <c r="F934" s="413">
        <v>138.72999999999999</v>
      </c>
      <c r="G934" s="414">
        <v>870.20831831615374</v>
      </c>
      <c r="H934" s="415">
        <v>4.3510415915807688</v>
      </c>
    </row>
    <row r="935" spans="1:8" ht="15" hidden="1" thickBot="1">
      <c r="A935" s="409">
        <v>202208</v>
      </c>
      <c r="B935" s="196" t="s">
        <v>1262</v>
      </c>
      <c r="C935" s="197" t="s">
        <v>791</v>
      </c>
      <c r="D935" s="198" t="s">
        <v>339</v>
      </c>
      <c r="E935" s="421">
        <v>604</v>
      </c>
      <c r="F935" s="413">
        <v>138.72999999999999</v>
      </c>
      <c r="G935" s="414">
        <v>4.353780725149571</v>
      </c>
      <c r="H935" s="415">
        <v>4.353780725149571</v>
      </c>
    </row>
    <row r="936" spans="1:8" ht="15" hidden="1" thickBot="1">
      <c r="A936" s="409">
        <v>202208</v>
      </c>
      <c r="B936" s="196" t="s">
        <v>1263</v>
      </c>
      <c r="C936" s="197" t="s">
        <v>791</v>
      </c>
      <c r="D936" s="198" t="s">
        <v>337</v>
      </c>
      <c r="E936" s="421">
        <v>104916</v>
      </c>
      <c r="F936" s="413">
        <v>138.72999999999999</v>
      </c>
      <c r="G936" s="414">
        <v>756.26036185396094</v>
      </c>
      <c r="H936" s="415">
        <v>3.7813018092698045</v>
      </c>
    </row>
    <row r="937" spans="1:8" ht="15" hidden="1" thickBot="1">
      <c r="A937" s="409">
        <v>202208</v>
      </c>
      <c r="B937" s="196" t="s">
        <v>1264</v>
      </c>
      <c r="C937" s="197" t="s">
        <v>791</v>
      </c>
      <c r="D937" s="198" t="s">
        <v>339</v>
      </c>
      <c r="E937" s="421">
        <v>525</v>
      </c>
      <c r="F937" s="413">
        <v>138.72999999999999</v>
      </c>
      <c r="G937" s="414">
        <v>3.7843292726879554</v>
      </c>
      <c r="H937" s="415">
        <v>3.7843292726879554</v>
      </c>
    </row>
    <row r="938" spans="1:8" ht="15" hidden="1" thickBot="1">
      <c r="A938" s="409">
        <v>202208</v>
      </c>
      <c r="B938" s="196" t="s">
        <v>1265</v>
      </c>
      <c r="C938" s="197" t="s">
        <v>791</v>
      </c>
      <c r="D938" s="198" t="s">
        <v>337</v>
      </c>
      <c r="E938" s="421">
        <v>123680</v>
      </c>
      <c r="F938" s="413">
        <v>138.72999999999999</v>
      </c>
      <c r="G938" s="414">
        <v>891.51589418294532</v>
      </c>
      <c r="H938" s="415">
        <v>4.4575794709147267</v>
      </c>
    </row>
    <row r="939" spans="1:8" ht="15" hidden="1" thickBot="1">
      <c r="A939" s="409">
        <v>202208</v>
      </c>
      <c r="B939" s="196" t="s">
        <v>1266</v>
      </c>
      <c r="C939" s="197" t="s">
        <v>2661</v>
      </c>
      <c r="D939" s="198" t="s">
        <v>339</v>
      </c>
      <c r="E939" s="421">
        <v>618</v>
      </c>
      <c r="F939" s="413">
        <v>138.72999999999999</v>
      </c>
      <c r="G939" s="414">
        <v>4.4546961724212499</v>
      </c>
      <c r="H939" s="415">
        <v>4.4546961724212499</v>
      </c>
    </row>
    <row r="940" spans="1:8" ht="15" hidden="1" thickBot="1">
      <c r="A940" s="409">
        <v>202208</v>
      </c>
      <c r="B940" s="196" t="s">
        <v>1267</v>
      </c>
      <c r="C940" s="197" t="s">
        <v>791</v>
      </c>
      <c r="D940" s="198" t="s">
        <v>337</v>
      </c>
      <c r="E940" s="421">
        <v>12239</v>
      </c>
      <c r="F940" s="413">
        <v>138.72999999999999</v>
      </c>
      <c r="G940" s="414">
        <v>88.221725654148358</v>
      </c>
      <c r="H940" s="415">
        <v>0.44110862827074176</v>
      </c>
    </row>
    <row r="941" spans="1:8" ht="15" hidden="1" thickBot="1">
      <c r="A941" s="409">
        <v>202208</v>
      </c>
      <c r="B941" s="196" t="s">
        <v>1268</v>
      </c>
      <c r="C941" s="197" t="s">
        <v>791</v>
      </c>
      <c r="D941" s="198" t="s">
        <v>339</v>
      </c>
      <c r="E941" s="421">
        <v>61.14</v>
      </c>
      <c r="F941" s="413">
        <v>138.72999999999999</v>
      </c>
      <c r="G941" s="414">
        <v>0.44071217472788876</v>
      </c>
      <c r="H941" s="415">
        <v>0.44071217472788876</v>
      </c>
    </row>
    <row r="942" spans="1:8" ht="15" hidden="1" thickBot="1">
      <c r="A942" s="409">
        <v>202208</v>
      </c>
      <c r="B942" s="196" t="s">
        <v>1269</v>
      </c>
      <c r="C942" s="197" t="s">
        <v>791</v>
      </c>
      <c r="D942" s="198" t="s">
        <v>337</v>
      </c>
      <c r="E942" s="421">
        <v>15633</v>
      </c>
      <c r="F942" s="413">
        <v>138.72999999999999</v>
      </c>
      <c r="G942" s="414">
        <v>112.68651337129677</v>
      </c>
      <c r="H942" s="415">
        <v>0.5634325668564838</v>
      </c>
    </row>
    <row r="943" spans="1:8" ht="15" hidden="1" thickBot="1">
      <c r="A943" s="409">
        <v>202208</v>
      </c>
      <c r="B943" s="196" t="s">
        <v>1270</v>
      </c>
      <c r="C943" s="197" t="s">
        <v>791</v>
      </c>
      <c r="D943" s="198" t="s">
        <v>339</v>
      </c>
      <c r="E943" s="421">
        <v>78.08</v>
      </c>
      <c r="F943" s="413">
        <v>138.72999999999999</v>
      </c>
      <c r="G943" s="414">
        <v>0.56281986592662003</v>
      </c>
      <c r="H943" s="415">
        <v>0.56281986592662003</v>
      </c>
    </row>
    <row r="944" spans="1:8" ht="15" hidden="1" thickBot="1">
      <c r="A944" s="409">
        <v>202208</v>
      </c>
      <c r="B944" s="196" t="s">
        <v>1271</v>
      </c>
      <c r="C944" s="197" t="s">
        <v>791</v>
      </c>
      <c r="D944" s="198" t="s">
        <v>337</v>
      </c>
      <c r="E944" s="421">
        <v>97606.95</v>
      </c>
      <c r="F944" s="413">
        <v>138.72999999999999</v>
      </c>
      <c r="G944" s="414">
        <v>703.57492971959925</v>
      </c>
      <c r="H944" s="415">
        <v>3.5178746485979961</v>
      </c>
    </row>
    <row r="945" spans="1:8" ht="15" hidden="1" thickBot="1">
      <c r="A945" s="409">
        <v>202208</v>
      </c>
      <c r="B945" s="196" t="s">
        <v>1272</v>
      </c>
      <c r="C945" s="197" t="s">
        <v>791</v>
      </c>
      <c r="D945" s="198" t="s">
        <v>339</v>
      </c>
      <c r="E945" s="421">
        <v>488</v>
      </c>
      <c r="F945" s="413">
        <v>138.72999999999999</v>
      </c>
      <c r="G945" s="414">
        <v>3.5176241620413755</v>
      </c>
      <c r="H945" s="415">
        <v>3.5176241620413755</v>
      </c>
    </row>
    <row r="946" spans="1:8" ht="15" hidden="1" thickBot="1">
      <c r="A946" s="409">
        <v>202208</v>
      </c>
      <c r="B946" s="196" t="s">
        <v>1273</v>
      </c>
      <c r="C946" s="197" t="s">
        <v>791</v>
      </c>
      <c r="D946" s="198" t="s">
        <v>374</v>
      </c>
      <c r="E946" s="421">
        <v>0.01</v>
      </c>
      <c r="F946" s="413">
        <v>138.72999999999999</v>
      </c>
      <c r="G946" s="414">
        <v>7.2082462336913442E-5</v>
      </c>
      <c r="H946" s="415" t="s">
        <v>2899</v>
      </c>
    </row>
    <row r="947" spans="1:8" ht="15" hidden="1" thickBot="1">
      <c r="A947" s="409">
        <v>202208</v>
      </c>
      <c r="B947" s="196" t="s">
        <v>1274</v>
      </c>
      <c r="C947" s="197" t="s">
        <v>791</v>
      </c>
      <c r="D947" s="198" t="s">
        <v>374</v>
      </c>
      <c r="E947" s="421">
        <v>0.01</v>
      </c>
      <c r="F947" s="413">
        <v>138.72999999999999</v>
      </c>
      <c r="G947" s="414">
        <v>7.2082462336913442E-5</v>
      </c>
      <c r="H947" s="415" t="s">
        <v>2899</v>
      </c>
    </row>
    <row r="948" spans="1:8" ht="15" hidden="1" thickBot="1">
      <c r="A948" s="409">
        <v>202208</v>
      </c>
      <c r="B948" s="196" t="s">
        <v>1275</v>
      </c>
      <c r="C948" s="197" t="s">
        <v>791</v>
      </c>
      <c r="D948" s="198" t="s">
        <v>374</v>
      </c>
      <c r="E948" s="421">
        <v>0.01</v>
      </c>
      <c r="F948" s="413">
        <v>138.72999999999999</v>
      </c>
      <c r="G948" s="414">
        <v>7.2082462336913442E-5</v>
      </c>
      <c r="H948" s="415" t="s">
        <v>2899</v>
      </c>
    </row>
    <row r="949" spans="1:8" ht="15" hidden="1" thickBot="1">
      <c r="A949" s="409">
        <v>202208</v>
      </c>
      <c r="B949" s="196" t="s">
        <v>1276</v>
      </c>
      <c r="C949" s="197" t="s">
        <v>791</v>
      </c>
      <c r="D949" s="198" t="s">
        <v>374</v>
      </c>
      <c r="E949" s="421">
        <v>0.01</v>
      </c>
      <c r="F949" s="413">
        <v>138.72999999999999</v>
      </c>
      <c r="G949" s="414">
        <v>7.2082462336913442E-5</v>
      </c>
      <c r="H949" s="415" t="s">
        <v>2899</v>
      </c>
    </row>
    <row r="950" spans="1:8" ht="15" hidden="1" thickBot="1">
      <c r="A950" s="409">
        <v>202208</v>
      </c>
      <c r="B950" s="196" t="s">
        <v>1277</v>
      </c>
      <c r="C950" s="197" t="s">
        <v>791</v>
      </c>
      <c r="D950" s="198" t="s">
        <v>374</v>
      </c>
      <c r="E950" s="421">
        <v>0.01</v>
      </c>
      <c r="F950" s="413">
        <v>138.72999999999999</v>
      </c>
      <c r="G950" s="414">
        <v>7.2082462336913442E-5</v>
      </c>
      <c r="H950" s="415" t="s">
        <v>2899</v>
      </c>
    </row>
    <row r="951" spans="1:8" ht="15" hidden="1" thickBot="1">
      <c r="A951" s="409">
        <v>202208</v>
      </c>
      <c r="B951" s="196" t="s">
        <v>1278</v>
      </c>
      <c r="C951" s="197" t="s">
        <v>791</v>
      </c>
      <c r="D951" s="198" t="s">
        <v>374</v>
      </c>
      <c r="E951" s="421">
        <v>0.01</v>
      </c>
      <c r="F951" s="413">
        <v>138.72999999999999</v>
      </c>
      <c r="G951" s="414">
        <v>7.2082462336913442E-5</v>
      </c>
      <c r="H951" s="415" t="s">
        <v>2899</v>
      </c>
    </row>
    <row r="952" spans="1:8" ht="15" hidden="1" thickBot="1">
      <c r="A952" s="409">
        <v>202208</v>
      </c>
      <c r="B952" s="196" t="s">
        <v>1279</v>
      </c>
      <c r="C952" s="197" t="s">
        <v>791</v>
      </c>
      <c r="D952" s="198" t="s">
        <v>374</v>
      </c>
      <c r="E952" s="421">
        <v>0.01</v>
      </c>
      <c r="F952" s="413">
        <v>138.72999999999999</v>
      </c>
      <c r="G952" s="414">
        <v>7.2082462336913442E-5</v>
      </c>
      <c r="H952" s="415" t="s">
        <v>2899</v>
      </c>
    </row>
    <row r="953" spans="1:8" ht="15" hidden="1" thickBot="1">
      <c r="A953" s="409">
        <v>202208</v>
      </c>
      <c r="B953" s="196" t="s">
        <v>1280</v>
      </c>
      <c r="C953" s="197" t="s">
        <v>791</v>
      </c>
      <c r="D953" s="198" t="s">
        <v>374</v>
      </c>
      <c r="E953" s="421">
        <v>0.01</v>
      </c>
      <c r="F953" s="413">
        <v>138.72999999999999</v>
      </c>
      <c r="G953" s="414">
        <v>7.2082462336913442E-5</v>
      </c>
      <c r="H953" s="415" t="s">
        <v>2899</v>
      </c>
    </row>
    <row r="954" spans="1:8" ht="15" hidden="1" thickBot="1">
      <c r="A954" s="409">
        <v>202208</v>
      </c>
      <c r="B954" s="196" t="s">
        <v>1281</v>
      </c>
      <c r="C954" s="197" t="s">
        <v>791</v>
      </c>
      <c r="D954" s="198" t="s">
        <v>374</v>
      </c>
      <c r="E954" s="421">
        <v>0.01</v>
      </c>
      <c r="F954" s="413">
        <v>138.72999999999999</v>
      </c>
      <c r="G954" s="414">
        <v>7.2082462336913442E-5</v>
      </c>
      <c r="H954" s="415" t="s">
        <v>2899</v>
      </c>
    </row>
    <row r="955" spans="1:8" ht="15" hidden="1" thickBot="1">
      <c r="A955" s="409">
        <v>202208</v>
      </c>
      <c r="B955" s="196" t="s">
        <v>1282</v>
      </c>
      <c r="C955" s="197" t="s">
        <v>791</v>
      </c>
      <c r="D955" s="198" t="s">
        <v>374</v>
      </c>
      <c r="E955" s="421">
        <v>0.01</v>
      </c>
      <c r="F955" s="413">
        <v>138.72999999999999</v>
      </c>
      <c r="G955" s="414">
        <v>7.2082462336913442E-5</v>
      </c>
      <c r="H955" s="415" t="s">
        <v>2899</v>
      </c>
    </row>
    <row r="956" spans="1:8" ht="15" hidden="1" thickBot="1">
      <c r="A956" s="409">
        <v>202208</v>
      </c>
      <c r="B956" s="196" t="s">
        <v>1283</v>
      </c>
      <c r="C956" s="197" t="s">
        <v>791</v>
      </c>
      <c r="D956" s="198" t="s">
        <v>374</v>
      </c>
      <c r="E956" s="421">
        <v>0.01</v>
      </c>
      <c r="F956" s="413">
        <v>138.72999999999999</v>
      </c>
      <c r="G956" s="414">
        <v>7.2082462336913442E-5</v>
      </c>
      <c r="H956" s="415" t="s">
        <v>2899</v>
      </c>
    </row>
    <row r="957" spans="1:8" ht="15" hidden="1" thickBot="1">
      <c r="A957" s="409">
        <v>202208</v>
      </c>
      <c r="B957" s="196" t="s">
        <v>1284</v>
      </c>
      <c r="C957" s="197" t="s">
        <v>791</v>
      </c>
      <c r="D957" s="198" t="s">
        <v>374</v>
      </c>
      <c r="E957" s="421">
        <v>0.01</v>
      </c>
      <c r="F957" s="413">
        <v>138.72999999999999</v>
      </c>
      <c r="G957" s="414">
        <v>7.2082462336913442E-5</v>
      </c>
      <c r="H957" s="415" t="s">
        <v>2899</v>
      </c>
    </row>
    <row r="958" spans="1:8" ht="15" hidden="1" thickBot="1">
      <c r="A958" s="409">
        <v>202208</v>
      </c>
      <c r="B958" s="196" t="s">
        <v>1285</v>
      </c>
      <c r="C958" s="197" t="s">
        <v>791</v>
      </c>
      <c r="D958" s="198" t="s">
        <v>374</v>
      </c>
      <c r="E958" s="421">
        <v>0.01</v>
      </c>
      <c r="F958" s="413">
        <v>138.72999999999999</v>
      </c>
      <c r="G958" s="414">
        <v>7.2082462336913442E-5</v>
      </c>
      <c r="H958" s="415" t="s">
        <v>2899</v>
      </c>
    </row>
    <row r="959" spans="1:8" ht="15" hidden="1" thickBot="1">
      <c r="A959" s="409">
        <v>202208</v>
      </c>
      <c r="B959" s="196" t="s">
        <v>1286</v>
      </c>
      <c r="C959" s="197" t="s">
        <v>791</v>
      </c>
      <c r="D959" s="198" t="s">
        <v>374</v>
      </c>
      <c r="E959" s="421">
        <v>0.01</v>
      </c>
      <c r="F959" s="413">
        <v>138.72999999999999</v>
      </c>
      <c r="G959" s="414">
        <v>7.2082462336913442E-5</v>
      </c>
      <c r="H959" s="415" t="s">
        <v>2899</v>
      </c>
    </row>
    <row r="960" spans="1:8" ht="15" hidden="1" thickBot="1">
      <c r="A960" s="409">
        <v>202208</v>
      </c>
      <c r="B960" s="196" t="s">
        <v>1287</v>
      </c>
      <c r="C960" s="197" t="s">
        <v>791</v>
      </c>
      <c r="D960" s="198" t="s">
        <v>337</v>
      </c>
      <c r="E960" s="421">
        <v>111712</v>
      </c>
      <c r="F960" s="413">
        <v>138.72999999999999</v>
      </c>
      <c r="G960" s="414">
        <v>805.24760325812736</v>
      </c>
      <c r="H960" s="415">
        <v>4.0262380162906366</v>
      </c>
    </row>
    <row r="961" spans="1:8" ht="15" hidden="1" thickBot="1">
      <c r="A961" s="409">
        <v>202208</v>
      </c>
      <c r="B961" s="196" t="s">
        <v>1288</v>
      </c>
      <c r="C961" s="197" t="s">
        <v>2661</v>
      </c>
      <c r="D961" s="198" t="s">
        <v>339</v>
      </c>
      <c r="E961" s="421">
        <v>559</v>
      </c>
      <c r="F961" s="413">
        <v>138.72999999999999</v>
      </c>
      <c r="G961" s="414">
        <v>4.0294096446334606</v>
      </c>
      <c r="H961" s="415">
        <v>4.0294096446334606</v>
      </c>
    </row>
    <row r="962" spans="1:8" ht="15" hidden="1" thickBot="1">
      <c r="A962" s="409">
        <v>202208</v>
      </c>
      <c r="B962" s="196" t="s">
        <v>1289</v>
      </c>
      <c r="C962" s="197" t="s">
        <v>2666</v>
      </c>
      <c r="D962" s="198" t="s">
        <v>337</v>
      </c>
      <c r="E962" s="421">
        <v>63814</v>
      </c>
      <c r="F962" s="413">
        <v>138.72999999999999</v>
      </c>
      <c r="G962" s="414">
        <v>459.9870251567794</v>
      </c>
      <c r="H962" s="415">
        <v>2.2999351257838971</v>
      </c>
    </row>
    <row r="963" spans="1:8" ht="15" hidden="1" thickBot="1">
      <c r="A963" s="409">
        <v>202208</v>
      </c>
      <c r="B963" s="196" t="s">
        <v>1290</v>
      </c>
      <c r="C963" s="197" t="s">
        <v>791</v>
      </c>
      <c r="D963" s="198" t="s">
        <v>339</v>
      </c>
      <c r="E963" s="421">
        <v>319</v>
      </c>
      <c r="F963" s="413">
        <v>138.72999999999999</v>
      </c>
      <c r="G963" s="414">
        <v>2.2994305485475386</v>
      </c>
      <c r="H963" s="415">
        <v>2.2994305485475386</v>
      </c>
    </row>
    <row r="964" spans="1:8" ht="15" hidden="1" thickBot="1">
      <c r="A964" s="409">
        <v>202208</v>
      </c>
      <c r="B964" s="196" t="s">
        <v>1291</v>
      </c>
      <c r="C964" s="197" t="s">
        <v>791</v>
      </c>
      <c r="D964" s="198" t="s">
        <v>337</v>
      </c>
      <c r="E964" s="421">
        <v>66368</v>
      </c>
      <c r="F964" s="413">
        <v>138.72999999999999</v>
      </c>
      <c r="G964" s="414">
        <v>478.3968860376271</v>
      </c>
      <c r="H964" s="415">
        <v>2.3919844301881357</v>
      </c>
    </row>
    <row r="965" spans="1:8" ht="15" hidden="1" thickBot="1">
      <c r="A965" s="409">
        <v>202208</v>
      </c>
      <c r="B965" s="196" t="s">
        <v>1292</v>
      </c>
      <c r="C965" s="197" t="s">
        <v>2667</v>
      </c>
      <c r="D965" s="198" t="s">
        <v>339</v>
      </c>
      <c r="E965" s="421">
        <v>332</v>
      </c>
      <c r="F965" s="413">
        <v>138.72999999999999</v>
      </c>
      <c r="G965" s="414">
        <v>2.3931377495855259</v>
      </c>
      <c r="H965" s="415">
        <v>2.3931377495855259</v>
      </c>
    </row>
    <row r="966" spans="1:8" ht="15" hidden="1" thickBot="1">
      <c r="A966" s="409">
        <v>202208</v>
      </c>
      <c r="B966" s="196" t="s">
        <v>1293</v>
      </c>
      <c r="C966" s="197" t="s">
        <v>791</v>
      </c>
      <c r="D966" s="198" t="s">
        <v>337</v>
      </c>
      <c r="E966" s="421">
        <v>113939</v>
      </c>
      <c r="F966" s="413">
        <v>138.72999999999999</v>
      </c>
      <c r="G966" s="414">
        <v>821.30036762055795</v>
      </c>
      <c r="H966" s="415">
        <v>4.1065018381027896</v>
      </c>
    </row>
    <row r="967" spans="1:8" ht="15" hidden="1" thickBot="1">
      <c r="A967" s="409">
        <v>202208</v>
      </c>
      <c r="B967" s="196" t="s">
        <v>1294</v>
      </c>
      <c r="C967" s="197" t="s">
        <v>791</v>
      </c>
      <c r="D967" s="198" t="s">
        <v>339</v>
      </c>
      <c r="E967" s="421">
        <v>570</v>
      </c>
      <c r="F967" s="413">
        <v>138.72999999999999</v>
      </c>
      <c r="G967" s="414">
        <v>4.1087003532040658</v>
      </c>
      <c r="H967" s="415">
        <v>4.1087003532040658</v>
      </c>
    </row>
    <row r="968" spans="1:8" ht="15" hidden="1" thickBot="1">
      <c r="A968" s="409">
        <v>202208</v>
      </c>
      <c r="B968" s="196" t="s">
        <v>1295</v>
      </c>
      <c r="C968" s="197" t="s">
        <v>791</v>
      </c>
      <c r="D968" s="198" t="s">
        <v>337</v>
      </c>
      <c r="E968" s="421">
        <v>89154</v>
      </c>
      <c r="F968" s="413">
        <v>138.72999999999999</v>
      </c>
      <c r="G968" s="414">
        <v>642.64398471851803</v>
      </c>
      <c r="H968" s="415">
        <v>3.21321992359259</v>
      </c>
    </row>
    <row r="969" spans="1:8" ht="15" hidden="1" thickBot="1">
      <c r="A969" s="409">
        <v>202208</v>
      </c>
      <c r="B969" s="196" t="s">
        <v>1296</v>
      </c>
      <c r="C969" s="197" t="s">
        <v>791</v>
      </c>
      <c r="D969" s="198" t="s">
        <v>337</v>
      </c>
      <c r="E969" s="421">
        <v>87237</v>
      </c>
      <c r="F969" s="413">
        <v>138.72999999999999</v>
      </c>
      <c r="G969" s="414">
        <v>628.82577668853173</v>
      </c>
      <c r="H969" s="415">
        <v>3.1441288834426588</v>
      </c>
    </row>
    <row r="970" spans="1:8" ht="15" hidden="1" thickBot="1">
      <c r="A970" s="409">
        <v>202208</v>
      </c>
      <c r="B970" s="196" t="s">
        <v>1297</v>
      </c>
      <c r="C970" s="197" t="s">
        <v>791</v>
      </c>
      <c r="D970" s="198" t="s">
        <v>337</v>
      </c>
      <c r="E970" s="421">
        <v>76004</v>
      </c>
      <c r="F970" s="413">
        <v>138.72999999999999</v>
      </c>
      <c r="G970" s="414">
        <v>547.85554674547689</v>
      </c>
      <c r="H970" s="415">
        <v>2.7392777337273846</v>
      </c>
    </row>
    <row r="971" spans="1:8" ht="15" hidden="1" thickBot="1">
      <c r="A971" s="409">
        <v>202208</v>
      </c>
      <c r="B971" s="196" t="s">
        <v>1298</v>
      </c>
      <c r="C971" s="197" t="s">
        <v>791</v>
      </c>
      <c r="D971" s="198" t="s">
        <v>337</v>
      </c>
      <c r="E971" s="421">
        <v>105878</v>
      </c>
      <c r="F971" s="413">
        <v>138.72999999999999</v>
      </c>
      <c r="G971" s="414">
        <v>763.19469473077208</v>
      </c>
      <c r="H971" s="415">
        <v>3.8159734736538606</v>
      </c>
    </row>
    <row r="972" spans="1:8" ht="15" hidden="1" thickBot="1">
      <c r="A972" s="409">
        <v>202208</v>
      </c>
      <c r="B972" s="196" t="s">
        <v>1299</v>
      </c>
      <c r="C972" s="197" t="s">
        <v>791</v>
      </c>
      <c r="D972" s="198" t="s">
        <v>337</v>
      </c>
      <c r="E972" s="421">
        <v>100260</v>
      </c>
      <c r="F972" s="413">
        <v>138.72999999999999</v>
      </c>
      <c r="G972" s="414">
        <v>722.6987673898941</v>
      </c>
      <c r="H972" s="415">
        <v>3.6134938369494707</v>
      </c>
    </row>
    <row r="973" spans="1:8" ht="15" hidden="1" thickBot="1">
      <c r="A973" s="409">
        <v>202208</v>
      </c>
      <c r="B973" s="196" t="s">
        <v>1300</v>
      </c>
      <c r="C973" s="197" t="s">
        <v>791</v>
      </c>
      <c r="D973" s="198" t="s">
        <v>337</v>
      </c>
      <c r="E973" s="421">
        <v>95570</v>
      </c>
      <c r="F973" s="413">
        <v>138.72999999999999</v>
      </c>
      <c r="G973" s="414">
        <v>688.89209255388164</v>
      </c>
      <c r="H973" s="415">
        <v>3.444460462769408</v>
      </c>
    </row>
    <row r="974" spans="1:8" ht="15" hidden="1" thickBot="1">
      <c r="A974" s="409">
        <v>202208</v>
      </c>
      <c r="B974" s="196" t="s">
        <v>1301</v>
      </c>
      <c r="C974" s="197" t="s">
        <v>791</v>
      </c>
      <c r="D974" s="198" t="s">
        <v>337</v>
      </c>
      <c r="E974" s="421">
        <v>134141</v>
      </c>
      <c r="F974" s="413">
        <v>138.72999999999999</v>
      </c>
      <c r="G974" s="414">
        <v>966.92135803359054</v>
      </c>
      <c r="H974" s="415">
        <v>4.8346067901679524</v>
      </c>
    </row>
    <row r="975" spans="1:8" ht="15" hidden="1" thickBot="1">
      <c r="A975" s="409">
        <v>202208</v>
      </c>
      <c r="B975" s="196" t="s">
        <v>1302</v>
      </c>
      <c r="C975" s="197" t="s">
        <v>791</v>
      </c>
      <c r="D975" s="198" t="s">
        <v>337</v>
      </c>
      <c r="E975" s="421">
        <v>105907</v>
      </c>
      <c r="F975" s="413">
        <v>138.72999999999999</v>
      </c>
      <c r="G975" s="414">
        <v>763.40373387154909</v>
      </c>
      <c r="H975" s="415">
        <v>3.8170186693577453</v>
      </c>
    </row>
    <row r="976" spans="1:8" ht="15" hidden="1" thickBot="1">
      <c r="A976" s="409">
        <v>202208</v>
      </c>
      <c r="B976" s="196" t="s">
        <v>1303</v>
      </c>
      <c r="C976" s="197" t="s">
        <v>791</v>
      </c>
      <c r="D976" s="198" t="s">
        <v>337</v>
      </c>
      <c r="E976" s="421">
        <v>130692</v>
      </c>
      <c r="F976" s="413">
        <v>138.72999999999999</v>
      </c>
      <c r="G976" s="414">
        <v>942.06011677358902</v>
      </c>
      <c r="H976" s="415">
        <v>4.7103005838679453</v>
      </c>
    </row>
    <row r="977" spans="1:8" ht="15" hidden="1" thickBot="1">
      <c r="A977" s="409">
        <v>202208</v>
      </c>
      <c r="B977" s="196" t="s">
        <v>1304</v>
      </c>
      <c r="C977" s="197" t="s">
        <v>791</v>
      </c>
      <c r="D977" s="198" t="s">
        <v>337</v>
      </c>
      <c r="E977" s="421">
        <v>120206</v>
      </c>
      <c r="F977" s="413">
        <v>138.72999999999999</v>
      </c>
      <c r="G977" s="414">
        <v>866.47444676710165</v>
      </c>
      <c r="H977" s="415">
        <v>4.3323722338355086</v>
      </c>
    </row>
    <row r="978" spans="1:8" ht="15" hidden="1" thickBot="1">
      <c r="A978" s="409">
        <v>202208</v>
      </c>
      <c r="B978" s="196" t="s">
        <v>1305</v>
      </c>
      <c r="C978" s="197" t="s">
        <v>791</v>
      </c>
      <c r="D978" s="198" t="s">
        <v>337</v>
      </c>
      <c r="E978" s="421">
        <v>97860</v>
      </c>
      <c r="F978" s="413">
        <v>138.72999999999999</v>
      </c>
      <c r="G978" s="414">
        <v>705.39897642903486</v>
      </c>
      <c r="H978" s="415">
        <v>3.5269948821451744</v>
      </c>
    </row>
    <row r="979" spans="1:8" ht="15" hidden="1" thickBot="1">
      <c r="A979" s="409">
        <v>202208</v>
      </c>
      <c r="B979" s="196" t="s">
        <v>1306</v>
      </c>
      <c r="C979" s="197" t="s">
        <v>791</v>
      </c>
      <c r="D979" s="198" t="s">
        <v>337</v>
      </c>
      <c r="E979" s="421">
        <v>87061</v>
      </c>
      <c r="F979" s="413">
        <v>138.72999999999999</v>
      </c>
      <c r="G979" s="414">
        <v>627.55712535140208</v>
      </c>
      <c r="H979" s="415">
        <v>3.1377856267570103</v>
      </c>
    </row>
    <row r="980" spans="1:8" ht="15" hidden="1" thickBot="1">
      <c r="A980" s="409">
        <v>202208</v>
      </c>
      <c r="B980" s="196" t="s">
        <v>1307</v>
      </c>
      <c r="C980" s="197" t="s">
        <v>791</v>
      </c>
      <c r="D980" s="198" t="s">
        <v>337</v>
      </c>
      <c r="E980" s="421">
        <v>119981</v>
      </c>
      <c r="F980" s="413">
        <v>138.72999999999999</v>
      </c>
      <c r="G980" s="414">
        <v>864.85259136452112</v>
      </c>
      <c r="H980" s="415">
        <v>4.3242629568226052</v>
      </c>
    </row>
    <row r="981" spans="1:8" ht="15" hidden="1" thickBot="1">
      <c r="A981" s="409">
        <v>202208</v>
      </c>
      <c r="B981" s="196" t="s">
        <v>1308</v>
      </c>
      <c r="C981" s="197" t="s">
        <v>791</v>
      </c>
      <c r="D981" s="198" t="s">
        <v>337</v>
      </c>
      <c r="E981" s="421">
        <v>105744</v>
      </c>
      <c r="F981" s="413">
        <v>138.72999999999999</v>
      </c>
      <c r="G981" s="414">
        <v>762.22878973545744</v>
      </c>
      <c r="H981" s="415">
        <v>3.8111439486772873</v>
      </c>
    </row>
    <row r="982" spans="1:8" ht="15" hidden="1" thickBot="1">
      <c r="A982" s="409">
        <v>202208</v>
      </c>
      <c r="B982" s="196" t="s">
        <v>1309</v>
      </c>
      <c r="C982" s="197" t="s">
        <v>791</v>
      </c>
      <c r="D982" s="198" t="s">
        <v>337</v>
      </c>
      <c r="E982" s="421">
        <v>119981</v>
      </c>
      <c r="F982" s="413">
        <v>138.72999999999999</v>
      </c>
      <c r="G982" s="414">
        <v>864.85259136452112</v>
      </c>
      <c r="H982" s="415">
        <v>4.3242629568226052</v>
      </c>
    </row>
    <row r="983" spans="1:8" ht="15" hidden="1" thickBot="1">
      <c r="A983" s="409">
        <v>202208</v>
      </c>
      <c r="B983" s="196" t="s">
        <v>1310</v>
      </c>
      <c r="C983" s="197" t="s">
        <v>791</v>
      </c>
      <c r="D983" s="198" t="s">
        <v>337</v>
      </c>
      <c r="E983" s="421">
        <v>116477</v>
      </c>
      <c r="F983" s="413">
        <v>138.72999999999999</v>
      </c>
      <c r="G983" s="414">
        <v>839.59489656166659</v>
      </c>
      <c r="H983" s="415">
        <v>4.1979744828083332</v>
      </c>
    </row>
    <row r="984" spans="1:8" ht="15" hidden="1" thickBot="1">
      <c r="A984" s="409">
        <v>202208</v>
      </c>
      <c r="B984" s="196" t="s">
        <v>1311</v>
      </c>
      <c r="C984" s="197" t="s">
        <v>791</v>
      </c>
      <c r="D984" s="198" t="s">
        <v>337</v>
      </c>
      <c r="E984" s="421">
        <v>114828</v>
      </c>
      <c r="F984" s="413">
        <v>138.72999999999999</v>
      </c>
      <c r="G984" s="414">
        <v>827.70849852230958</v>
      </c>
      <c r="H984" s="415">
        <v>4.1385424926115482</v>
      </c>
    </row>
    <row r="985" spans="1:8" ht="15" hidden="1" thickBot="1">
      <c r="A985" s="409">
        <v>202208</v>
      </c>
      <c r="B985" s="196" t="s">
        <v>1312</v>
      </c>
      <c r="C985" s="197" t="s">
        <v>791</v>
      </c>
      <c r="D985" s="198" t="s">
        <v>337</v>
      </c>
      <c r="E985" s="421">
        <v>116188</v>
      </c>
      <c r="F985" s="413">
        <v>138.72999999999999</v>
      </c>
      <c r="G985" s="414">
        <v>837.51171340012979</v>
      </c>
      <c r="H985" s="415">
        <v>4.1875585670006492</v>
      </c>
    </row>
    <row r="986" spans="1:8" ht="15" hidden="1" thickBot="1">
      <c r="A986" s="409">
        <v>202208</v>
      </c>
      <c r="B986" s="196" t="s">
        <v>1313</v>
      </c>
      <c r="C986" s="197" t="s">
        <v>791</v>
      </c>
      <c r="D986" s="198" t="s">
        <v>337</v>
      </c>
      <c r="E986" s="421">
        <v>89457</v>
      </c>
      <c r="F986" s="413">
        <v>138.72999999999999</v>
      </c>
      <c r="G986" s="414">
        <v>644.82808332732645</v>
      </c>
      <c r="H986" s="415">
        <v>3.2241404166366321</v>
      </c>
    </row>
    <row r="987" spans="1:8" ht="15" hidden="1" thickBot="1">
      <c r="A987" s="409">
        <v>202208</v>
      </c>
      <c r="B987" s="196" t="s">
        <v>1314</v>
      </c>
      <c r="C987" s="197" t="s">
        <v>791</v>
      </c>
      <c r="D987" s="198" t="s">
        <v>337</v>
      </c>
      <c r="E987" s="421">
        <v>119617</v>
      </c>
      <c r="F987" s="413">
        <v>138.72999999999999</v>
      </c>
      <c r="G987" s="414">
        <v>862.22878973545744</v>
      </c>
      <c r="H987" s="415">
        <v>4.3111439486772873</v>
      </c>
    </row>
    <row r="988" spans="1:8" ht="15" hidden="1" thickBot="1">
      <c r="A988" s="409">
        <v>202208</v>
      </c>
      <c r="B988" s="196" t="s">
        <v>1315</v>
      </c>
      <c r="C988" s="197" t="s">
        <v>791</v>
      </c>
      <c r="D988" s="198" t="s">
        <v>337</v>
      </c>
      <c r="E988" s="421">
        <v>76815</v>
      </c>
      <c r="F988" s="413">
        <v>138.72999999999999</v>
      </c>
      <c r="G988" s="414">
        <v>553.70143444100052</v>
      </c>
      <c r="H988" s="415">
        <v>2.7685071722050028</v>
      </c>
    </row>
    <row r="989" spans="1:8" ht="15" hidden="1" thickBot="1">
      <c r="A989" s="409">
        <v>202208</v>
      </c>
      <c r="B989" s="196" t="s">
        <v>1316</v>
      </c>
      <c r="C989" s="197" t="s">
        <v>791</v>
      </c>
      <c r="D989" s="198" t="s">
        <v>337</v>
      </c>
      <c r="E989" s="421">
        <v>125317</v>
      </c>
      <c r="F989" s="413">
        <v>138.72999999999999</v>
      </c>
      <c r="G989" s="414">
        <v>903.31579326749807</v>
      </c>
      <c r="H989" s="415">
        <v>4.51657896633749</v>
      </c>
    </row>
    <row r="990" spans="1:8" ht="15" hidden="1" thickBot="1">
      <c r="A990" s="409">
        <v>202208</v>
      </c>
      <c r="B990" s="196" t="s">
        <v>1317</v>
      </c>
      <c r="C990" s="197" t="s">
        <v>791</v>
      </c>
      <c r="D990" s="198" t="s">
        <v>337</v>
      </c>
      <c r="E990" s="421">
        <v>110140</v>
      </c>
      <c r="F990" s="413">
        <v>138.72999999999999</v>
      </c>
      <c r="G990" s="414">
        <v>793.91624017876461</v>
      </c>
      <c r="H990" s="415">
        <v>3.9695812008938232</v>
      </c>
    </row>
    <row r="991" spans="1:8" ht="15" hidden="1" thickBot="1">
      <c r="A991" s="409">
        <v>202208</v>
      </c>
      <c r="B991" s="196" t="s">
        <v>1318</v>
      </c>
      <c r="C991" s="197" t="s">
        <v>791</v>
      </c>
      <c r="D991" s="198" t="s">
        <v>337</v>
      </c>
      <c r="E991" s="421">
        <v>88408</v>
      </c>
      <c r="F991" s="413">
        <v>138.72999999999999</v>
      </c>
      <c r="G991" s="414">
        <v>637.26663302818429</v>
      </c>
      <c r="H991" s="415">
        <v>3.1863331651409212</v>
      </c>
    </row>
    <row r="992" spans="1:8" ht="15" hidden="1" thickBot="1">
      <c r="A992" s="409">
        <v>202208</v>
      </c>
      <c r="B992" s="196" t="s">
        <v>1319</v>
      </c>
      <c r="C992" s="197" t="s">
        <v>791</v>
      </c>
      <c r="D992" s="198" t="s">
        <v>337</v>
      </c>
      <c r="E992" s="421">
        <v>94496</v>
      </c>
      <c r="F992" s="413">
        <v>138.72999999999999</v>
      </c>
      <c r="G992" s="414">
        <v>681.15043609889722</v>
      </c>
      <c r="H992" s="415">
        <v>3.4057521804944861</v>
      </c>
    </row>
    <row r="993" spans="1:8" ht="15" hidden="1" thickBot="1">
      <c r="A993" s="409">
        <v>202208</v>
      </c>
      <c r="B993" s="196" t="s">
        <v>1320</v>
      </c>
      <c r="C993" s="197" t="s">
        <v>791</v>
      </c>
      <c r="D993" s="198" t="s">
        <v>337</v>
      </c>
      <c r="E993" s="421">
        <v>103541</v>
      </c>
      <c r="F993" s="413">
        <v>138.72999999999999</v>
      </c>
      <c r="G993" s="414">
        <v>746.34902328263536</v>
      </c>
      <c r="H993" s="415">
        <v>3.731745116413177</v>
      </c>
    </row>
    <row r="994" spans="1:8" ht="15" hidden="1" thickBot="1">
      <c r="A994" s="409">
        <v>202208</v>
      </c>
      <c r="B994" s="196" t="s">
        <v>1321</v>
      </c>
      <c r="C994" s="197" t="s">
        <v>791</v>
      </c>
      <c r="D994" s="198" t="s">
        <v>337</v>
      </c>
      <c r="E994" s="421">
        <v>108059</v>
      </c>
      <c r="F994" s="413">
        <v>138.72999999999999</v>
      </c>
      <c r="G994" s="414">
        <v>778.91587976645292</v>
      </c>
      <c r="H994" s="415">
        <v>3.8945793988322648</v>
      </c>
    </row>
    <row r="995" spans="1:8" ht="15" hidden="1" thickBot="1">
      <c r="A995" s="409">
        <v>202208</v>
      </c>
      <c r="B995" s="196" t="s">
        <v>1322</v>
      </c>
      <c r="C995" s="197" t="s">
        <v>791</v>
      </c>
      <c r="D995" s="198" t="s">
        <v>337</v>
      </c>
      <c r="E995" s="421">
        <v>120937</v>
      </c>
      <c r="F995" s="413">
        <v>138.72999999999999</v>
      </c>
      <c r="G995" s="414">
        <v>871.74367476393002</v>
      </c>
      <c r="H995" s="415">
        <v>4.3587183738196504</v>
      </c>
    </row>
    <row r="996" spans="1:8" ht="15" hidden="1" thickBot="1">
      <c r="A996" s="409">
        <v>202208</v>
      </c>
      <c r="B996" s="196" t="s">
        <v>1323</v>
      </c>
      <c r="C996" s="197" t="s">
        <v>791</v>
      </c>
      <c r="D996" s="198" t="s">
        <v>337</v>
      </c>
      <c r="E996" s="421">
        <v>74672</v>
      </c>
      <c r="F996" s="413">
        <v>138.72999999999999</v>
      </c>
      <c r="G996" s="414">
        <v>538.25416276219994</v>
      </c>
      <c r="H996" s="415">
        <v>2.6912708138109998</v>
      </c>
    </row>
    <row r="997" spans="1:8" ht="15" hidden="1" thickBot="1">
      <c r="A997" s="409">
        <v>202208</v>
      </c>
      <c r="B997" s="196" t="s">
        <v>1324</v>
      </c>
      <c r="C997" s="197" t="s">
        <v>791</v>
      </c>
      <c r="D997" s="198" t="s">
        <v>337</v>
      </c>
      <c r="E997" s="421">
        <v>77865</v>
      </c>
      <c r="F997" s="413">
        <v>138.72999999999999</v>
      </c>
      <c r="G997" s="414">
        <v>561.27009298637643</v>
      </c>
      <c r="H997" s="415">
        <v>2.806350464931882</v>
      </c>
    </row>
    <row r="998" spans="1:8" ht="15" hidden="1" thickBot="1">
      <c r="A998" s="409">
        <v>202208</v>
      </c>
      <c r="B998" s="196" t="s">
        <v>1325</v>
      </c>
      <c r="C998" s="197" t="s">
        <v>791</v>
      </c>
      <c r="D998" s="198" t="s">
        <v>337</v>
      </c>
      <c r="E998" s="421">
        <v>121625</v>
      </c>
      <c r="F998" s="413">
        <v>138.72999999999999</v>
      </c>
      <c r="G998" s="414">
        <v>876.70294817270963</v>
      </c>
      <c r="H998" s="415">
        <v>4.3835147408635482</v>
      </c>
    </row>
    <row r="999" spans="1:8" ht="15" hidden="1" thickBot="1">
      <c r="A999" s="409">
        <v>202208</v>
      </c>
      <c r="B999" s="196" t="s">
        <v>1326</v>
      </c>
      <c r="C999" s="197" t="s">
        <v>791</v>
      </c>
      <c r="D999" s="198" t="s">
        <v>337</v>
      </c>
      <c r="E999" s="421">
        <v>59922</v>
      </c>
      <c r="F999" s="413">
        <v>138.72999999999999</v>
      </c>
      <c r="G999" s="414">
        <v>431.93253081525268</v>
      </c>
      <c r="H999" s="415">
        <v>2.1596626540762633</v>
      </c>
    </row>
    <row r="1000" spans="1:8" ht="15" hidden="1" thickBot="1">
      <c r="A1000" s="409">
        <v>202208</v>
      </c>
      <c r="B1000" s="196" t="s">
        <v>1327</v>
      </c>
      <c r="C1000" s="197" t="s">
        <v>791</v>
      </c>
      <c r="D1000" s="198" t="s">
        <v>337</v>
      </c>
      <c r="E1000" s="421">
        <v>98188</v>
      </c>
      <c r="F1000" s="413">
        <v>138.72999999999999</v>
      </c>
      <c r="G1000" s="414">
        <v>707.76328119368566</v>
      </c>
      <c r="H1000" s="415">
        <v>3.5388164059684284</v>
      </c>
    </row>
    <row r="1001" spans="1:8" ht="15" hidden="1" thickBot="1">
      <c r="A1001" s="409">
        <v>202208</v>
      </c>
      <c r="B1001" s="196" t="s">
        <v>1328</v>
      </c>
      <c r="C1001" s="197" t="s">
        <v>791</v>
      </c>
      <c r="D1001" s="198" t="s">
        <v>337</v>
      </c>
      <c r="E1001" s="421">
        <v>101709</v>
      </c>
      <c r="F1001" s="413">
        <v>138.72999999999999</v>
      </c>
      <c r="G1001" s="414">
        <v>733.14351618251283</v>
      </c>
      <c r="H1001" s="415">
        <v>3.6657175809125642</v>
      </c>
    </row>
    <row r="1002" spans="1:8" ht="15" hidden="1" thickBot="1">
      <c r="A1002" s="409">
        <v>202208</v>
      </c>
      <c r="B1002" s="196" t="s">
        <v>1329</v>
      </c>
      <c r="C1002" s="197" t="s">
        <v>791</v>
      </c>
      <c r="D1002" s="198" t="s">
        <v>337</v>
      </c>
      <c r="E1002" s="421">
        <v>105573</v>
      </c>
      <c r="F1002" s="413">
        <v>138.72999999999999</v>
      </c>
      <c r="G1002" s="414">
        <v>760.99617962949617</v>
      </c>
      <c r="H1002" s="415">
        <v>3.8049808981474809</v>
      </c>
    </row>
    <row r="1003" spans="1:8" ht="15" hidden="1" thickBot="1">
      <c r="A1003" s="409">
        <v>202208</v>
      </c>
      <c r="B1003" s="196" t="s">
        <v>1330</v>
      </c>
      <c r="C1003" s="197" t="s">
        <v>791</v>
      </c>
      <c r="D1003" s="198" t="s">
        <v>337</v>
      </c>
      <c r="E1003" s="421">
        <v>112681</v>
      </c>
      <c r="F1003" s="413">
        <v>138.72999999999999</v>
      </c>
      <c r="G1003" s="414">
        <v>812.23239385857426</v>
      </c>
      <c r="H1003" s="415">
        <v>4.0611619692928711</v>
      </c>
    </row>
    <row r="1004" spans="1:8" ht="15" hidden="1" thickBot="1">
      <c r="A1004" s="409">
        <v>202208</v>
      </c>
      <c r="B1004" s="196" t="s">
        <v>1331</v>
      </c>
      <c r="C1004" s="197" t="s">
        <v>791</v>
      </c>
      <c r="D1004" s="198" t="s">
        <v>337</v>
      </c>
      <c r="E1004" s="421">
        <v>101472</v>
      </c>
      <c r="F1004" s="413">
        <v>138.72999999999999</v>
      </c>
      <c r="G1004" s="414">
        <v>731.43516182512803</v>
      </c>
      <c r="H1004" s="415">
        <v>3.6571758091256403</v>
      </c>
    </row>
    <row r="1005" spans="1:8" ht="15" hidden="1" thickBot="1">
      <c r="A1005" s="409">
        <v>202208</v>
      </c>
      <c r="B1005" s="196" t="s">
        <v>1332</v>
      </c>
      <c r="C1005" s="197" t="s">
        <v>791</v>
      </c>
      <c r="D1005" s="198" t="s">
        <v>337</v>
      </c>
      <c r="E1005" s="421">
        <v>88456</v>
      </c>
      <c r="F1005" s="413">
        <v>138.72999999999999</v>
      </c>
      <c r="G1005" s="414">
        <v>637.61262884740142</v>
      </c>
      <c r="H1005" s="415">
        <v>3.1880631442370073</v>
      </c>
    </row>
    <row r="1006" spans="1:8" ht="15" hidden="1" thickBot="1">
      <c r="A1006" s="409">
        <v>202208</v>
      </c>
      <c r="B1006" s="196" t="s">
        <v>1333</v>
      </c>
      <c r="C1006" s="197" t="s">
        <v>791</v>
      </c>
      <c r="D1006" s="198" t="s">
        <v>337</v>
      </c>
      <c r="E1006" s="421">
        <v>125317</v>
      </c>
      <c r="F1006" s="413">
        <v>138.72999999999999</v>
      </c>
      <c r="G1006" s="414">
        <v>903.31579326749807</v>
      </c>
      <c r="H1006" s="415">
        <v>4.51657896633749</v>
      </c>
    </row>
    <row r="1007" spans="1:8" ht="15" hidden="1" thickBot="1">
      <c r="A1007" s="409">
        <v>202208</v>
      </c>
      <c r="B1007" s="196" t="s">
        <v>1334</v>
      </c>
      <c r="C1007" s="197" t="s">
        <v>791</v>
      </c>
      <c r="D1007" s="198" t="s">
        <v>337</v>
      </c>
      <c r="E1007" s="421">
        <v>131931</v>
      </c>
      <c r="F1007" s="413">
        <v>138.72999999999999</v>
      </c>
      <c r="G1007" s="414">
        <v>950.99113385713258</v>
      </c>
      <c r="H1007" s="415">
        <v>4.7549556692856632</v>
      </c>
    </row>
    <row r="1008" spans="1:8" ht="15" hidden="1" thickBot="1">
      <c r="A1008" s="409">
        <v>202208</v>
      </c>
      <c r="B1008" s="196" t="s">
        <v>1335</v>
      </c>
      <c r="C1008" s="197" t="s">
        <v>1336</v>
      </c>
      <c r="D1008" s="198" t="s">
        <v>337</v>
      </c>
      <c r="E1008" s="421">
        <v>48284</v>
      </c>
      <c r="F1008" s="413">
        <v>138.72999999999999</v>
      </c>
      <c r="G1008" s="414">
        <v>348.04296114755283</v>
      </c>
      <c r="H1008" s="415">
        <v>1.7402148057377642</v>
      </c>
    </row>
    <row r="1009" spans="1:8" ht="15" hidden="1" thickBot="1">
      <c r="A1009" s="409">
        <v>202208</v>
      </c>
      <c r="B1009" s="196" t="s">
        <v>1337</v>
      </c>
      <c r="C1009" s="197" t="s">
        <v>674</v>
      </c>
      <c r="D1009" s="198" t="s">
        <v>337</v>
      </c>
      <c r="E1009" s="421">
        <v>178100</v>
      </c>
      <c r="F1009" s="413">
        <v>138.72999999999999</v>
      </c>
      <c r="G1009" s="414">
        <v>1283.7886542204283</v>
      </c>
      <c r="H1009" s="415">
        <v>6.4189432711021412</v>
      </c>
    </row>
    <row r="1010" spans="1:8" ht="15" hidden="1" thickBot="1">
      <c r="A1010" s="409">
        <v>202208</v>
      </c>
      <c r="B1010" s="196" t="s">
        <v>1338</v>
      </c>
      <c r="C1010" s="197" t="s">
        <v>674</v>
      </c>
      <c r="D1010" s="198" t="s">
        <v>339</v>
      </c>
      <c r="E1010" s="421">
        <v>891</v>
      </c>
      <c r="F1010" s="413">
        <v>138.72999999999999</v>
      </c>
      <c r="G1010" s="414">
        <v>6.422547394218987</v>
      </c>
      <c r="H1010" s="415">
        <v>6.422547394218987</v>
      </c>
    </row>
    <row r="1011" spans="1:8" ht="15" hidden="1" thickBot="1">
      <c r="A1011" s="409">
        <v>202208</v>
      </c>
      <c r="B1011" s="196" t="s">
        <v>1339</v>
      </c>
      <c r="C1011" s="197" t="s">
        <v>674</v>
      </c>
      <c r="D1011" s="198" t="s">
        <v>374</v>
      </c>
      <c r="E1011" s="421">
        <v>70.5</v>
      </c>
      <c r="F1011" s="413">
        <v>138.72999999999999</v>
      </c>
      <c r="G1011" s="414">
        <v>0.50818135947523968</v>
      </c>
      <c r="H1011" s="415" t="s">
        <v>2899</v>
      </c>
    </row>
    <row r="1012" spans="1:8" ht="15" hidden="1" thickBot="1">
      <c r="A1012" s="409">
        <v>202208</v>
      </c>
      <c r="B1012" s="196" t="s">
        <v>1340</v>
      </c>
      <c r="C1012" s="197" t="s">
        <v>1341</v>
      </c>
      <c r="D1012" s="198" t="s">
        <v>337</v>
      </c>
      <c r="E1012" s="421">
        <v>75140</v>
      </c>
      <c r="F1012" s="413">
        <v>138.72999999999999</v>
      </c>
      <c r="G1012" s="414">
        <v>541.62762199956751</v>
      </c>
      <c r="H1012" s="415">
        <v>2.7081381099978374</v>
      </c>
    </row>
    <row r="1013" spans="1:8" ht="15" hidden="1" thickBot="1">
      <c r="A1013" s="409">
        <v>202208</v>
      </c>
      <c r="B1013" s="196" t="s">
        <v>1342</v>
      </c>
      <c r="C1013" s="197" t="s">
        <v>1341</v>
      </c>
      <c r="D1013" s="198" t="s">
        <v>339</v>
      </c>
      <c r="E1013" s="421">
        <v>376</v>
      </c>
      <c r="F1013" s="413">
        <v>138.72999999999999</v>
      </c>
      <c r="G1013" s="414">
        <v>2.7103005838679453</v>
      </c>
      <c r="H1013" s="415">
        <v>2.7103005838679453</v>
      </c>
    </row>
    <row r="1014" spans="1:8" ht="15" hidden="1" thickBot="1">
      <c r="A1014" s="409">
        <v>202208</v>
      </c>
      <c r="B1014" s="196" t="s">
        <v>1343</v>
      </c>
      <c r="C1014" s="197" t="s">
        <v>1344</v>
      </c>
      <c r="D1014" s="198" t="s">
        <v>337</v>
      </c>
      <c r="E1014" s="421">
        <v>18445</v>
      </c>
      <c r="F1014" s="413">
        <v>138.72999999999999</v>
      </c>
      <c r="G1014" s="414">
        <v>132.95610178043682</v>
      </c>
      <c r="H1014" s="415">
        <v>0.6647805089021841</v>
      </c>
    </row>
    <row r="1015" spans="1:8" ht="15" hidden="1" thickBot="1">
      <c r="A1015" s="409">
        <v>202208</v>
      </c>
      <c r="B1015" s="196" t="s">
        <v>1345</v>
      </c>
      <c r="C1015" s="197" t="s">
        <v>1344</v>
      </c>
      <c r="D1015" s="198" t="s">
        <v>337</v>
      </c>
      <c r="E1015" s="421">
        <v>16283</v>
      </c>
      <c r="F1015" s="413">
        <v>138.72999999999999</v>
      </c>
      <c r="G1015" s="414">
        <v>117.37187342319615</v>
      </c>
      <c r="H1015" s="415">
        <v>0.58685936711598075</v>
      </c>
    </row>
    <row r="1016" spans="1:8" ht="15" hidden="1" thickBot="1">
      <c r="A1016" s="409">
        <v>202208</v>
      </c>
      <c r="B1016" s="196" t="s">
        <v>1346</v>
      </c>
      <c r="C1016" s="197" t="s">
        <v>1347</v>
      </c>
      <c r="D1016" s="198" t="s">
        <v>374</v>
      </c>
      <c r="E1016" s="421">
        <v>0.01</v>
      </c>
      <c r="F1016" s="413">
        <v>138.72999999999999</v>
      </c>
      <c r="G1016" s="414">
        <v>7.2082462336913442E-5</v>
      </c>
      <c r="H1016" s="415" t="s">
        <v>2899</v>
      </c>
    </row>
    <row r="1017" spans="1:8" ht="15" hidden="1" thickBot="1">
      <c r="A1017" s="409">
        <v>202208</v>
      </c>
      <c r="B1017" s="196" t="s">
        <v>1348</v>
      </c>
      <c r="C1017" s="197" t="s">
        <v>1344</v>
      </c>
      <c r="D1017" s="198" t="s">
        <v>337</v>
      </c>
      <c r="E1017" s="421">
        <v>153367</v>
      </c>
      <c r="F1017" s="413">
        <v>138.72999999999999</v>
      </c>
      <c r="G1017" s="414">
        <v>1105.5071001225404</v>
      </c>
      <c r="H1017" s="415">
        <v>5.5275355006127018</v>
      </c>
    </row>
    <row r="1018" spans="1:8" ht="15" hidden="1" thickBot="1">
      <c r="A1018" s="409">
        <v>202208</v>
      </c>
      <c r="B1018" s="196" t="s">
        <v>1349</v>
      </c>
      <c r="C1018" s="197" t="s">
        <v>1344</v>
      </c>
      <c r="D1018" s="198" t="s">
        <v>339</v>
      </c>
      <c r="E1018" s="421">
        <v>767</v>
      </c>
      <c r="F1018" s="413">
        <v>138.72999999999999</v>
      </c>
      <c r="G1018" s="414">
        <v>5.5287248612412601</v>
      </c>
      <c r="H1018" s="415">
        <v>5.5287248612412601</v>
      </c>
    </row>
    <row r="1019" spans="1:8" ht="15" hidden="1" thickBot="1">
      <c r="A1019" s="409">
        <v>202208</v>
      </c>
      <c r="B1019" s="196" t="s">
        <v>1350</v>
      </c>
      <c r="C1019" s="197" t="s">
        <v>1344</v>
      </c>
      <c r="D1019" s="198" t="s">
        <v>337</v>
      </c>
      <c r="E1019" s="421">
        <v>96179</v>
      </c>
      <c r="F1019" s="413">
        <v>138.72999999999999</v>
      </c>
      <c r="G1019" s="414">
        <v>693.28191451019973</v>
      </c>
      <c r="H1019" s="415">
        <v>3.4664095725509987</v>
      </c>
    </row>
    <row r="1020" spans="1:8" ht="15" hidden="1" thickBot="1">
      <c r="A1020" s="409">
        <v>202208</v>
      </c>
      <c r="B1020" s="196" t="s">
        <v>1351</v>
      </c>
      <c r="C1020" s="197" t="s">
        <v>1352</v>
      </c>
      <c r="D1020" s="198" t="s">
        <v>337</v>
      </c>
      <c r="E1020" s="421">
        <v>49271</v>
      </c>
      <c r="F1020" s="413">
        <v>138.72999999999999</v>
      </c>
      <c r="G1020" s="414">
        <v>355.15750018020617</v>
      </c>
      <c r="H1020" s="415">
        <v>1.7757875009010309</v>
      </c>
    </row>
    <row r="1021" spans="1:8" ht="15" hidden="1" thickBot="1">
      <c r="A1021" s="409">
        <v>202208</v>
      </c>
      <c r="B1021" s="196" t="s">
        <v>1353</v>
      </c>
      <c r="C1021" s="197" t="s">
        <v>1352</v>
      </c>
      <c r="D1021" s="198" t="s">
        <v>339</v>
      </c>
      <c r="E1021" s="421">
        <v>246</v>
      </c>
      <c r="F1021" s="413">
        <v>138.72999999999999</v>
      </c>
      <c r="G1021" s="414">
        <v>1.7732285734880704</v>
      </c>
      <c r="H1021" s="415">
        <v>1.7732285734880704</v>
      </c>
    </row>
    <row r="1022" spans="1:8" ht="15" hidden="1" thickBot="1">
      <c r="A1022" s="409">
        <v>202208</v>
      </c>
      <c r="B1022" s="196" t="s">
        <v>1354</v>
      </c>
      <c r="C1022" s="197" t="s">
        <v>1355</v>
      </c>
      <c r="D1022" s="198" t="s">
        <v>337</v>
      </c>
      <c r="E1022" s="421">
        <v>52935</v>
      </c>
      <c r="F1022" s="413">
        <v>138.72999999999999</v>
      </c>
      <c r="G1022" s="414">
        <v>381.56851438045129</v>
      </c>
      <c r="H1022" s="415">
        <v>1.9078425719022565</v>
      </c>
    </row>
    <row r="1023" spans="1:8" ht="15" hidden="1" thickBot="1">
      <c r="A1023" s="409">
        <v>202208</v>
      </c>
      <c r="B1023" s="196" t="s">
        <v>1356</v>
      </c>
      <c r="C1023" s="197" t="s">
        <v>1357</v>
      </c>
      <c r="D1023" s="198" t="s">
        <v>374</v>
      </c>
      <c r="E1023" s="421">
        <v>466</v>
      </c>
      <c r="F1023" s="413">
        <v>138.72999999999999</v>
      </c>
      <c r="G1023" s="414">
        <v>3.3590427449001661</v>
      </c>
      <c r="H1023" s="415" t="s">
        <v>2899</v>
      </c>
    </row>
    <row r="1024" spans="1:8" ht="15" hidden="1" thickBot="1">
      <c r="A1024" s="409">
        <v>202208</v>
      </c>
      <c r="B1024" s="196" t="s">
        <v>1358</v>
      </c>
      <c r="C1024" s="197" t="s">
        <v>1359</v>
      </c>
      <c r="D1024" s="198" t="s">
        <v>337</v>
      </c>
      <c r="E1024" s="421">
        <v>129336</v>
      </c>
      <c r="F1024" s="413">
        <v>138.72999999999999</v>
      </c>
      <c r="G1024" s="414">
        <v>932.28573488070356</v>
      </c>
      <c r="H1024" s="415">
        <v>4.6614286744035178</v>
      </c>
    </row>
    <row r="1025" spans="1:8" ht="15" hidden="1" thickBot="1">
      <c r="A1025" s="409">
        <v>202208</v>
      </c>
      <c r="B1025" s="196" t="s">
        <v>1360</v>
      </c>
      <c r="C1025" s="197" t="s">
        <v>2668</v>
      </c>
      <c r="D1025" s="198" t="s">
        <v>339</v>
      </c>
      <c r="E1025" s="421">
        <v>647</v>
      </c>
      <c r="F1025" s="413">
        <v>138.72999999999999</v>
      </c>
      <c r="G1025" s="414">
        <v>4.6637353131982993</v>
      </c>
      <c r="H1025" s="415">
        <v>4.6637353131982993</v>
      </c>
    </row>
    <row r="1026" spans="1:8" ht="15" hidden="1" thickBot="1">
      <c r="A1026" s="409">
        <v>202208</v>
      </c>
      <c r="B1026" s="196" t="s">
        <v>1361</v>
      </c>
      <c r="C1026" s="197" t="s">
        <v>1359</v>
      </c>
      <c r="D1026" s="198" t="s">
        <v>337</v>
      </c>
      <c r="E1026" s="421">
        <v>123817</v>
      </c>
      <c r="F1026" s="413">
        <v>138.72999999999999</v>
      </c>
      <c r="G1026" s="414">
        <v>892.50342391696108</v>
      </c>
      <c r="H1026" s="415">
        <v>4.4625171195848052</v>
      </c>
    </row>
    <row r="1027" spans="1:8" ht="15" hidden="1" thickBot="1">
      <c r="A1027" s="409">
        <v>202208</v>
      </c>
      <c r="B1027" s="196" t="s">
        <v>1362</v>
      </c>
      <c r="C1027" s="197" t="s">
        <v>2669</v>
      </c>
      <c r="D1027" s="198" t="s">
        <v>339</v>
      </c>
      <c r="E1027" s="421">
        <v>619</v>
      </c>
      <c r="F1027" s="413">
        <v>138.72999999999999</v>
      </c>
      <c r="G1027" s="414">
        <v>4.4619044186549415</v>
      </c>
      <c r="H1027" s="415">
        <v>4.4619044186549415</v>
      </c>
    </row>
    <row r="1028" spans="1:8" ht="15" hidden="1" thickBot="1">
      <c r="A1028" s="409">
        <v>202208</v>
      </c>
      <c r="B1028" s="196" t="s">
        <v>1363</v>
      </c>
      <c r="C1028" s="197" t="s">
        <v>1364</v>
      </c>
      <c r="D1028" s="198" t="s">
        <v>337</v>
      </c>
      <c r="E1028" s="421">
        <v>109512</v>
      </c>
      <c r="F1028" s="413">
        <v>138.72999999999999</v>
      </c>
      <c r="G1028" s="414">
        <v>789.38946154400639</v>
      </c>
      <c r="H1028" s="415">
        <v>3.9469473077200319</v>
      </c>
    </row>
    <row r="1029" spans="1:8" ht="15" hidden="1" thickBot="1">
      <c r="A1029" s="409">
        <v>202208</v>
      </c>
      <c r="B1029" s="196" t="s">
        <v>1365</v>
      </c>
      <c r="C1029" s="197" t="s">
        <v>1364</v>
      </c>
      <c r="D1029" s="198" t="s">
        <v>339</v>
      </c>
      <c r="E1029" s="421">
        <v>548</v>
      </c>
      <c r="F1029" s="413">
        <v>138.72999999999999</v>
      </c>
      <c r="G1029" s="414">
        <v>3.9501189360628564</v>
      </c>
      <c r="H1029" s="415">
        <v>3.9501189360628564</v>
      </c>
    </row>
    <row r="1030" spans="1:8" ht="15" hidden="1" thickBot="1">
      <c r="A1030" s="409">
        <v>202208</v>
      </c>
      <c r="B1030" s="196" t="s">
        <v>1366</v>
      </c>
      <c r="C1030" s="197" t="s">
        <v>2670</v>
      </c>
      <c r="D1030" s="198" t="s">
        <v>337</v>
      </c>
      <c r="E1030" s="421">
        <v>113928</v>
      </c>
      <c r="F1030" s="413">
        <v>138.72999999999999</v>
      </c>
      <c r="G1030" s="414">
        <v>821.22107691198732</v>
      </c>
      <c r="H1030" s="415">
        <v>4.1061053845599362</v>
      </c>
    </row>
    <row r="1031" spans="1:8" ht="15" hidden="1" thickBot="1">
      <c r="A1031" s="409">
        <v>202208</v>
      </c>
      <c r="B1031" s="196" t="s">
        <v>1367</v>
      </c>
      <c r="C1031" s="197" t="s">
        <v>1364</v>
      </c>
      <c r="D1031" s="198" t="s">
        <v>337</v>
      </c>
      <c r="E1031" s="421">
        <v>96179</v>
      </c>
      <c r="F1031" s="413">
        <v>138.72999999999999</v>
      </c>
      <c r="G1031" s="414">
        <v>693.28191451019973</v>
      </c>
      <c r="H1031" s="415">
        <v>3.4664095725509987</v>
      </c>
    </row>
    <row r="1032" spans="1:8" ht="15" hidden="1" thickBot="1">
      <c r="A1032" s="409">
        <v>202208</v>
      </c>
      <c r="B1032" s="196" t="s">
        <v>1368</v>
      </c>
      <c r="C1032" s="197" t="s">
        <v>1364</v>
      </c>
      <c r="D1032" s="198" t="s">
        <v>381</v>
      </c>
      <c r="E1032" s="421">
        <v>9944</v>
      </c>
      <c r="F1032" s="413">
        <v>138.72999999999999</v>
      </c>
      <c r="G1032" s="414">
        <v>71.678800547826725</v>
      </c>
      <c r="H1032" s="415" t="s">
        <v>2899</v>
      </c>
    </row>
    <row r="1033" spans="1:8" ht="15" hidden="1" thickBot="1">
      <c r="A1033" s="409">
        <v>202208</v>
      </c>
      <c r="B1033" s="196" t="s">
        <v>1369</v>
      </c>
      <c r="C1033" s="197" t="s">
        <v>2671</v>
      </c>
      <c r="D1033" s="198" t="s">
        <v>339</v>
      </c>
      <c r="E1033" s="421">
        <v>481</v>
      </c>
      <c r="F1033" s="413">
        <v>138.72999999999999</v>
      </c>
      <c r="G1033" s="414">
        <v>3.4671664384055361</v>
      </c>
      <c r="H1033" s="415">
        <v>3.4671664384055361</v>
      </c>
    </row>
    <row r="1034" spans="1:8" ht="15" hidden="1" thickBot="1">
      <c r="A1034" s="409">
        <v>202208</v>
      </c>
      <c r="B1034" s="196" t="s">
        <v>1370</v>
      </c>
      <c r="C1034" s="197" t="s">
        <v>1364</v>
      </c>
      <c r="D1034" s="198" t="s">
        <v>337</v>
      </c>
      <c r="E1034" s="421">
        <v>96179</v>
      </c>
      <c r="F1034" s="413">
        <v>138.72999999999999</v>
      </c>
      <c r="G1034" s="414">
        <v>693.28191451019973</v>
      </c>
      <c r="H1034" s="415">
        <v>3.4664095725509987</v>
      </c>
    </row>
    <row r="1035" spans="1:8" ht="15" hidden="1" thickBot="1">
      <c r="A1035" s="409">
        <v>202208</v>
      </c>
      <c r="B1035" s="196" t="s">
        <v>1371</v>
      </c>
      <c r="C1035" s="197" t="s">
        <v>2672</v>
      </c>
      <c r="D1035" s="198" t="s">
        <v>337</v>
      </c>
      <c r="E1035" s="421">
        <v>96179</v>
      </c>
      <c r="F1035" s="413">
        <v>138.72999999999999</v>
      </c>
      <c r="G1035" s="414">
        <v>693.28191451019973</v>
      </c>
      <c r="H1035" s="415">
        <v>3.4664095725509987</v>
      </c>
    </row>
    <row r="1036" spans="1:8" ht="15" hidden="1" thickBot="1">
      <c r="A1036" s="409">
        <v>202208</v>
      </c>
      <c r="B1036" s="196" t="s">
        <v>1372</v>
      </c>
      <c r="C1036" s="197" t="s">
        <v>2673</v>
      </c>
      <c r="D1036" s="198" t="s">
        <v>339</v>
      </c>
      <c r="E1036" s="421">
        <v>481</v>
      </c>
      <c r="F1036" s="413">
        <v>138.72999999999999</v>
      </c>
      <c r="G1036" s="414">
        <v>3.4671664384055361</v>
      </c>
      <c r="H1036" s="415">
        <v>3.4671664384055361</v>
      </c>
    </row>
    <row r="1037" spans="1:8" ht="15" hidden="1" thickBot="1">
      <c r="A1037" s="409">
        <v>202208</v>
      </c>
      <c r="B1037" s="196" t="s">
        <v>1373</v>
      </c>
      <c r="C1037" s="197" t="s">
        <v>1364</v>
      </c>
      <c r="D1037" s="198" t="s">
        <v>337</v>
      </c>
      <c r="E1037" s="421">
        <v>98669</v>
      </c>
      <c r="F1037" s="413">
        <v>138.72999999999999</v>
      </c>
      <c r="G1037" s="414">
        <v>711.23044763209111</v>
      </c>
      <c r="H1037" s="415">
        <v>3.5561522381604558</v>
      </c>
    </row>
    <row r="1038" spans="1:8" ht="15" hidden="1" thickBot="1">
      <c r="A1038" s="409">
        <v>202208</v>
      </c>
      <c r="B1038" s="196" t="s">
        <v>1374</v>
      </c>
      <c r="C1038" s="197" t="s">
        <v>1364</v>
      </c>
      <c r="D1038" s="198" t="s">
        <v>337</v>
      </c>
      <c r="E1038" s="421">
        <v>106068</v>
      </c>
      <c r="F1038" s="413">
        <v>138.72999999999999</v>
      </c>
      <c r="G1038" s="414">
        <v>764.56426151517337</v>
      </c>
      <c r="H1038" s="415">
        <v>3.8228213075758668</v>
      </c>
    </row>
    <row r="1039" spans="1:8" ht="15" hidden="1" thickBot="1">
      <c r="A1039" s="409">
        <v>202208</v>
      </c>
      <c r="B1039" s="196" t="s">
        <v>1375</v>
      </c>
      <c r="C1039" s="197" t="s">
        <v>1364</v>
      </c>
      <c r="D1039" s="198" t="s">
        <v>339</v>
      </c>
      <c r="E1039" s="421">
        <v>530</v>
      </c>
      <c r="F1039" s="413">
        <v>138.72999999999999</v>
      </c>
      <c r="G1039" s="414">
        <v>3.8203705038564122</v>
      </c>
      <c r="H1039" s="415">
        <v>3.8203705038564122</v>
      </c>
    </row>
    <row r="1040" spans="1:8" ht="15" hidden="1" thickBot="1">
      <c r="A1040" s="409">
        <v>202208</v>
      </c>
      <c r="B1040" s="196" t="s">
        <v>1376</v>
      </c>
      <c r="C1040" s="197" t="s">
        <v>1364</v>
      </c>
      <c r="D1040" s="198" t="s">
        <v>337</v>
      </c>
      <c r="E1040" s="421">
        <v>82567</v>
      </c>
      <c r="F1040" s="413">
        <v>138.72999999999999</v>
      </c>
      <c r="G1040" s="414">
        <v>595.16326677719314</v>
      </c>
      <c r="H1040" s="415">
        <v>2.9758163338859656</v>
      </c>
    </row>
    <row r="1041" spans="1:8" ht="15" hidden="1" thickBot="1">
      <c r="A1041" s="409">
        <v>202208</v>
      </c>
      <c r="B1041" s="196" t="s">
        <v>1377</v>
      </c>
      <c r="C1041" s="197" t="s">
        <v>1364</v>
      </c>
      <c r="D1041" s="198" t="s">
        <v>337</v>
      </c>
      <c r="E1041" s="421">
        <v>56924</v>
      </c>
      <c r="F1041" s="413">
        <v>138.72999999999999</v>
      </c>
      <c r="G1041" s="414">
        <v>410.32220860664603</v>
      </c>
      <c r="H1041" s="415">
        <v>2.0516110430332302</v>
      </c>
    </row>
    <row r="1042" spans="1:8" ht="15" hidden="1" thickBot="1">
      <c r="A1042" s="409">
        <v>202208</v>
      </c>
      <c r="B1042" s="196" t="s">
        <v>1378</v>
      </c>
      <c r="C1042" s="197" t="s">
        <v>1364</v>
      </c>
      <c r="D1042" s="198" t="s">
        <v>337</v>
      </c>
      <c r="E1042" s="421">
        <v>74375</v>
      </c>
      <c r="F1042" s="413">
        <v>138.72999999999999</v>
      </c>
      <c r="G1042" s="414">
        <v>536.11331363079364</v>
      </c>
      <c r="H1042" s="415">
        <v>2.6805665681539681</v>
      </c>
    </row>
    <row r="1043" spans="1:8" ht="15" hidden="1" thickBot="1">
      <c r="A1043" s="409">
        <v>202208</v>
      </c>
      <c r="B1043" s="196" t="s">
        <v>1379</v>
      </c>
      <c r="C1043" s="197" t="s">
        <v>1364</v>
      </c>
      <c r="D1043" s="198" t="s">
        <v>337</v>
      </c>
      <c r="E1043" s="421">
        <v>66853</v>
      </c>
      <c r="F1043" s="413">
        <v>138.72999999999999</v>
      </c>
      <c r="G1043" s="414">
        <v>481.89288546096736</v>
      </c>
      <c r="H1043" s="415">
        <v>2.4094644273048367</v>
      </c>
    </row>
    <row r="1044" spans="1:8" ht="15" hidden="1" thickBot="1">
      <c r="A1044" s="409">
        <v>202208</v>
      </c>
      <c r="B1044" s="196" t="s">
        <v>1380</v>
      </c>
      <c r="C1044" s="197" t="s">
        <v>1364</v>
      </c>
      <c r="D1044" s="198" t="s">
        <v>337</v>
      </c>
      <c r="E1044" s="421">
        <v>66853</v>
      </c>
      <c r="F1044" s="413">
        <v>138.72999999999999</v>
      </c>
      <c r="G1044" s="414">
        <v>481.89288546096736</v>
      </c>
      <c r="H1044" s="415">
        <v>2.4094644273048367</v>
      </c>
    </row>
    <row r="1045" spans="1:8" ht="15" hidden="1" thickBot="1">
      <c r="A1045" s="409">
        <v>202208</v>
      </c>
      <c r="B1045" s="196" t="s">
        <v>1381</v>
      </c>
      <c r="C1045" s="197" t="s">
        <v>1364</v>
      </c>
      <c r="D1045" s="198" t="s">
        <v>337</v>
      </c>
      <c r="E1045" s="421">
        <v>66853</v>
      </c>
      <c r="F1045" s="413">
        <v>138.72999999999999</v>
      </c>
      <c r="G1045" s="414">
        <v>481.89288546096736</v>
      </c>
      <c r="H1045" s="415">
        <v>2.4094644273048367</v>
      </c>
    </row>
    <row r="1046" spans="1:8" ht="15" hidden="1" thickBot="1">
      <c r="A1046" s="409">
        <v>202208</v>
      </c>
      <c r="B1046" s="196" t="s">
        <v>1382</v>
      </c>
      <c r="C1046" s="197" t="s">
        <v>1364</v>
      </c>
      <c r="D1046" s="198" t="s">
        <v>339</v>
      </c>
      <c r="E1046" s="421">
        <v>372</v>
      </c>
      <c r="F1046" s="413">
        <v>138.72999999999999</v>
      </c>
      <c r="G1046" s="414">
        <v>2.6814675989331795</v>
      </c>
      <c r="H1046" s="415">
        <v>2.6814675989331795</v>
      </c>
    </row>
    <row r="1047" spans="1:8" ht="15" hidden="1" thickBot="1">
      <c r="A1047" s="409">
        <v>202208</v>
      </c>
      <c r="B1047" s="196" t="s">
        <v>1383</v>
      </c>
      <c r="C1047" s="197" t="s">
        <v>1364</v>
      </c>
      <c r="D1047" s="198" t="s">
        <v>337</v>
      </c>
      <c r="E1047" s="421">
        <v>66853</v>
      </c>
      <c r="F1047" s="413">
        <v>138.72999999999999</v>
      </c>
      <c r="G1047" s="414">
        <v>481.89288546096736</v>
      </c>
      <c r="H1047" s="415">
        <v>2.4094644273048367</v>
      </c>
    </row>
    <row r="1048" spans="1:8" ht="15" hidden="1" thickBot="1">
      <c r="A1048" s="409">
        <v>202208</v>
      </c>
      <c r="B1048" s="196" t="s">
        <v>1384</v>
      </c>
      <c r="C1048" s="197" t="s">
        <v>1364</v>
      </c>
      <c r="D1048" s="198" t="s">
        <v>337</v>
      </c>
      <c r="E1048" s="421">
        <v>66853</v>
      </c>
      <c r="F1048" s="413">
        <v>138.72999999999999</v>
      </c>
      <c r="G1048" s="414">
        <v>481.89288546096736</v>
      </c>
      <c r="H1048" s="415">
        <v>2.4094644273048367</v>
      </c>
    </row>
    <row r="1049" spans="1:8" ht="15" hidden="1" thickBot="1">
      <c r="A1049" s="409">
        <v>202208</v>
      </c>
      <c r="B1049" s="196" t="s">
        <v>1385</v>
      </c>
      <c r="C1049" s="197" t="s">
        <v>1364</v>
      </c>
      <c r="D1049" s="198" t="s">
        <v>337</v>
      </c>
      <c r="E1049" s="421">
        <v>66853</v>
      </c>
      <c r="F1049" s="413">
        <v>138.72999999999999</v>
      </c>
      <c r="G1049" s="414">
        <v>481.89288546096736</v>
      </c>
      <c r="H1049" s="415">
        <v>2.4094644273048367</v>
      </c>
    </row>
    <row r="1050" spans="1:8" ht="15" hidden="1" thickBot="1">
      <c r="A1050" s="409">
        <v>202208</v>
      </c>
      <c r="B1050" s="196" t="s">
        <v>1386</v>
      </c>
      <c r="C1050" s="197" t="s">
        <v>1364</v>
      </c>
      <c r="D1050" s="198" t="s">
        <v>337</v>
      </c>
      <c r="E1050" s="421">
        <v>66853</v>
      </c>
      <c r="F1050" s="413">
        <v>138.72999999999999</v>
      </c>
      <c r="G1050" s="414">
        <v>481.89288546096736</v>
      </c>
      <c r="H1050" s="415">
        <v>2.4094644273048367</v>
      </c>
    </row>
    <row r="1051" spans="1:8" ht="15" hidden="1" thickBot="1">
      <c r="A1051" s="409">
        <v>202208</v>
      </c>
      <c r="B1051" s="196" t="s">
        <v>1387</v>
      </c>
      <c r="C1051" s="197" t="s">
        <v>1364</v>
      </c>
      <c r="D1051" s="198" t="s">
        <v>337</v>
      </c>
      <c r="E1051" s="421">
        <v>66853</v>
      </c>
      <c r="F1051" s="413">
        <v>138.72999999999999</v>
      </c>
      <c r="G1051" s="414">
        <v>481.89288546096736</v>
      </c>
      <c r="H1051" s="415">
        <v>2.4094644273048367</v>
      </c>
    </row>
    <row r="1052" spans="1:8" ht="15" hidden="1" thickBot="1">
      <c r="A1052" s="409">
        <v>202208</v>
      </c>
      <c r="B1052" s="196" t="s">
        <v>1388</v>
      </c>
      <c r="C1052" s="197" t="s">
        <v>2674</v>
      </c>
      <c r="D1052" s="198" t="s">
        <v>339</v>
      </c>
      <c r="E1052" s="421">
        <v>334</v>
      </c>
      <c r="F1052" s="413">
        <v>138.72999999999999</v>
      </c>
      <c r="G1052" s="414">
        <v>2.4075542420529086</v>
      </c>
      <c r="H1052" s="415">
        <v>2.4075542420529086</v>
      </c>
    </row>
    <row r="1053" spans="1:8" ht="15" hidden="1" thickBot="1">
      <c r="A1053" s="409">
        <v>202208</v>
      </c>
      <c r="B1053" s="196" t="s">
        <v>1389</v>
      </c>
      <c r="C1053" s="197" t="s">
        <v>1364</v>
      </c>
      <c r="D1053" s="198" t="s">
        <v>337</v>
      </c>
      <c r="E1053" s="421">
        <v>57861</v>
      </c>
      <c r="F1053" s="413">
        <v>138.72999999999999</v>
      </c>
      <c r="G1053" s="414">
        <v>417.0763353276148</v>
      </c>
      <c r="H1053" s="415">
        <v>2.0853816766380739</v>
      </c>
    </row>
    <row r="1054" spans="1:8" ht="15" hidden="1" thickBot="1">
      <c r="A1054" s="409">
        <v>202208</v>
      </c>
      <c r="B1054" s="196" t="s">
        <v>1390</v>
      </c>
      <c r="C1054" s="197" t="s">
        <v>1364</v>
      </c>
      <c r="D1054" s="198" t="s">
        <v>339</v>
      </c>
      <c r="E1054" s="421">
        <v>289</v>
      </c>
      <c r="F1054" s="413">
        <v>138.72999999999999</v>
      </c>
      <c r="G1054" s="414">
        <v>2.0831831615367982</v>
      </c>
      <c r="H1054" s="415">
        <v>2.0831831615367982</v>
      </c>
    </row>
    <row r="1055" spans="1:8" ht="15" hidden="1" thickBot="1">
      <c r="A1055" s="409">
        <v>202208</v>
      </c>
      <c r="B1055" s="196" t="s">
        <v>1391</v>
      </c>
      <c r="C1055" s="197" t="s">
        <v>1364</v>
      </c>
      <c r="D1055" s="198" t="s">
        <v>337</v>
      </c>
      <c r="E1055" s="421">
        <v>71165</v>
      </c>
      <c r="F1055" s="413">
        <v>138.72999999999999</v>
      </c>
      <c r="G1055" s="414">
        <v>512.9748432206444</v>
      </c>
      <c r="H1055" s="415">
        <v>2.5648742161032221</v>
      </c>
    </row>
    <row r="1056" spans="1:8" ht="15" hidden="1" thickBot="1">
      <c r="A1056" s="409">
        <v>202208</v>
      </c>
      <c r="B1056" s="196" t="s">
        <v>1392</v>
      </c>
      <c r="C1056" s="197" t="s">
        <v>1364</v>
      </c>
      <c r="D1056" s="198" t="s">
        <v>339</v>
      </c>
      <c r="E1056" s="421">
        <v>356</v>
      </c>
      <c r="F1056" s="413">
        <v>138.72999999999999</v>
      </c>
      <c r="G1056" s="414">
        <v>2.5661356591941185</v>
      </c>
      <c r="H1056" s="415">
        <v>2.5661356591941185</v>
      </c>
    </row>
    <row r="1057" spans="1:8" ht="15" hidden="1" thickBot="1">
      <c r="A1057" s="409">
        <v>202208</v>
      </c>
      <c r="B1057" s="196" t="s">
        <v>1393</v>
      </c>
      <c r="C1057" s="197" t="s">
        <v>1364</v>
      </c>
      <c r="D1057" s="198" t="s">
        <v>337</v>
      </c>
      <c r="E1057" s="421">
        <v>71165</v>
      </c>
      <c r="F1057" s="413">
        <v>138.72999999999999</v>
      </c>
      <c r="G1057" s="414">
        <v>512.9748432206444</v>
      </c>
      <c r="H1057" s="415">
        <v>2.5648742161032221</v>
      </c>
    </row>
    <row r="1058" spans="1:8" ht="15" hidden="1" thickBot="1">
      <c r="A1058" s="409">
        <v>202208</v>
      </c>
      <c r="B1058" s="196" t="s">
        <v>1394</v>
      </c>
      <c r="C1058" s="197" t="s">
        <v>1364</v>
      </c>
      <c r="D1058" s="198" t="s">
        <v>381</v>
      </c>
      <c r="E1058" s="421">
        <v>7443</v>
      </c>
      <c r="F1058" s="413">
        <v>138.72999999999999</v>
      </c>
      <c r="G1058" s="414">
        <v>53.650976717364671</v>
      </c>
      <c r="H1058" s="415" t="s">
        <v>2899</v>
      </c>
    </row>
    <row r="1059" spans="1:8" ht="15" hidden="1" thickBot="1">
      <c r="A1059" s="409">
        <v>202208</v>
      </c>
      <c r="B1059" s="196" t="s">
        <v>1395</v>
      </c>
      <c r="C1059" s="197" t="s">
        <v>2675</v>
      </c>
      <c r="D1059" s="198" t="s">
        <v>339</v>
      </c>
      <c r="E1059" s="421">
        <v>356</v>
      </c>
      <c r="F1059" s="413">
        <v>138.72999999999999</v>
      </c>
      <c r="G1059" s="414">
        <v>2.5661356591941185</v>
      </c>
      <c r="H1059" s="415">
        <v>2.5661356591941185</v>
      </c>
    </row>
    <row r="1060" spans="1:8" ht="15" hidden="1" thickBot="1">
      <c r="A1060" s="409">
        <v>202208</v>
      </c>
      <c r="B1060" s="196" t="s">
        <v>1396</v>
      </c>
      <c r="C1060" s="197" t="s">
        <v>1364</v>
      </c>
      <c r="D1060" s="198" t="s">
        <v>337</v>
      </c>
      <c r="E1060" s="421">
        <v>71165</v>
      </c>
      <c r="F1060" s="413">
        <v>138.72999999999999</v>
      </c>
      <c r="G1060" s="414">
        <v>512.9748432206444</v>
      </c>
      <c r="H1060" s="415">
        <v>2.5648742161032221</v>
      </c>
    </row>
    <row r="1061" spans="1:8" ht="15" hidden="1" thickBot="1">
      <c r="A1061" s="409">
        <v>202208</v>
      </c>
      <c r="B1061" s="196" t="s">
        <v>1397</v>
      </c>
      <c r="C1061" s="197" t="s">
        <v>1364</v>
      </c>
      <c r="D1061" s="198" t="s">
        <v>339</v>
      </c>
      <c r="E1061" s="421">
        <v>356</v>
      </c>
      <c r="F1061" s="413">
        <v>138.72999999999999</v>
      </c>
      <c r="G1061" s="414">
        <v>2.5661356591941185</v>
      </c>
      <c r="H1061" s="415">
        <v>2.5661356591941185</v>
      </c>
    </row>
    <row r="1062" spans="1:8" ht="15" hidden="1" thickBot="1">
      <c r="A1062" s="409">
        <v>202208</v>
      </c>
      <c r="B1062" s="196" t="s">
        <v>1398</v>
      </c>
      <c r="C1062" s="197" t="s">
        <v>1364</v>
      </c>
      <c r="D1062" s="198" t="s">
        <v>337</v>
      </c>
      <c r="E1062" s="421">
        <v>72040</v>
      </c>
      <c r="F1062" s="413">
        <v>138.72999999999999</v>
      </c>
      <c r="G1062" s="414">
        <v>519.2820586751244</v>
      </c>
      <c r="H1062" s="415">
        <v>2.5964102933756221</v>
      </c>
    </row>
    <row r="1063" spans="1:8" ht="15" hidden="1" thickBot="1">
      <c r="A1063" s="409">
        <v>202208</v>
      </c>
      <c r="B1063" s="196" t="s">
        <v>1399</v>
      </c>
      <c r="C1063" s="197" t="s">
        <v>1364</v>
      </c>
      <c r="D1063" s="198" t="s">
        <v>339</v>
      </c>
      <c r="E1063" s="421">
        <v>360</v>
      </c>
      <c r="F1063" s="413">
        <v>138.72999999999999</v>
      </c>
      <c r="G1063" s="414">
        <v>2.5949686441288837</v>
      </c>
      <c r="H1063" s="415">
        <v>2.5949686441288837</v>
      </c>
    </row>
    <row r="1064" spans="1:8" ht="15" hidden="1" thickBot="1">
      <c r="A1064" s="409">
        <v>202208</v>
      </c>
      <c r="B1064" s="196" t="s">
        <v>1400</v>
      </c>
      <c r="C1064" s="197" t="s">
        <v>1364</v>
      </c>
      <c r="D1064" s="198" t="s">
        <v>337</v>
      </c>
      <c r="E1064" s="421">
        <v>57861</v>
      </c>
      <c r="F1064" s="413">
        <v>138.72999999999999</v>
      </c>
      <c r="G1064" s="414">
        <v>417.0763353276148</v>
      </c>
      <c r="H1064" s="415">
        <v>2.0853816766380739</v>
      </c>
    </row>
    <row r="1065" spans="1:8" ht="15" hidden="1" thickBot="1">
      <c r="A1065" s="409">
        <v>202208</v>
      </c>
      <c r="B1065" s="196" t="s">
        <v>1401</v>
      </c>
      <c r="C1065" s="197" t="s">
        <v>2771</v>
      </c>
      <c r="D1065" s="198" t="s">
        <v>350</v>
      </c>
      <c r="E1065" s="421">
        <v>0.01</v>
      </c>
      <c r="F1065" s="413">
        <v>138.72999999999999</v>
      </c>
      <c r="G1065" s="414">
        <v>7.2082462336913442E-5</v>
      </c>
      <c r="H1065" s="415" t="s">
        <v>2899</v>
      </c>
    </row>
    <row r="1066" spans="1:8" ht="15" hidden="1" thickBot="1">
      <c r="A1066" s="409">
        <v>202208</v>
      </c>
      <c r="B1066" s="196" t="s">
        <v>1402</v>
      </c>
      <c r="C1066" s="197" t="s">
        <v>2676</v>
      </c>
      <c r="D1066" s="198" t="s">
        <v>337</v>
      </c>
      <c r="E1066" s="421">
        <v>71165</v>
      </c>
      <c r="F1066" s="413">
        <v>138.72999999999999</v>
      </c>
      <c r="G1066" s="414">
        <v>512.9748432206444</v>
      </c>
      <c r="H1066" s="415">
        <v>2.5648742161032221</v>
      </c>
    </row>
    <row r="1067" spans="1:8" ht="15" hidden="1" thickBot="1">
      <c r="A1067" s="409">
        <v>202208</v>
      </c>
      <c r="B1067" s="196" t="s">
        <v>1403</v>
      </c>
      <c r="C1067" s="197" t="s">
        <v>2677</v>
      </c>
      <c r="D1067" s="198" t="s">
        <v>339</v>
      </c>
      <c r="E1067" s="421">
        <v>356</v>
      </c>
      <c r="F1067" s="413">
        <v>138.72999999999999</v>
      </c>
      <c r="G1067" s="414">
        <v>2.5661356591941185</v>
      </c>
      <c r="H1067" s="415">
        <v>2.5661356591941185</v>
      </c>
    </row>
    <row r="1068" spans="1:8" ht="15" hidden="1" thickBot="1">
      <c r="A1068" s="409">
        <v>202208</v>
      </c>
      <c r="B1068" s="196" t="s">
        <v>1404</v>
      </c>
      <c r="C1068" s="197" t="s">
        <v>1364</v>
      </c>
      <c r="D1068" s="198" t="s">
        <v>337</v>
      </c>
      <c r="E1068" s="421">
        <v>29471</v>
      </c>
      <c r="F1068" s="413">
        <v>138.72999999999999</v>
      </c>
      <c r="G1068" s="414">
        <v>212.43422475311758</v>
      </c>
      <c r="H1068" s="415">
        <v>1.062171123765588</v>
      </c>
    </row>
    <row r="1069" spans="1:8" ht="15" hidden="1" thickBot="1">
      <c r="A1069" s="409">
        <v>202208</v>
      </c>
      <c r="B1069" s="196" t="s">
        <v>1405</v>
      </c>
      <c r="C1069" s="197" t="s">
        <v>1364</v>
      </c>
      <c r="D1069" s="198" t="s">
        <v>339</v>
      </c>
      <c r="E1069" s="421">
        <v>147</v>
      </c>
      <c r="F1069" s="413">
        <v>138.72999999999999</v>
      </c>
      <c r="G1069" s="414">
        <v>1.0596121963526275</v>
      </c>
      <c r="H1069" s="415">
        <v>1.0596121963526275</v>
      </c>
    </row>
    <row r="1070" spans="1:8" ht="15" hidden="1" thickBot="1">
      <c r="A1070" s="409">
        <v>202208</v>
      </c>
      <c r="B1070" s="196" t="s">
        <v>1406</v>
      </c>
      <c r="C1070" s="197" t="s">
        <v>1364</v>
      </c>
      <c r="D1070" s="198" t="s">
        <v>337</v>
      </c>
      <c r="E1070" s="421">
        <v>72267</v>
      </c>
      <c r="F1070" s="413">
        <v>138.72999999999999</v>
      </c>
      <c r="G1070" s="414">
        <v>520.91833057017232</v>
      </c>
      <c r="H1070" s="415">
        <v>2.6045916528508615</v>
      </c>
    </row>
    <row r="1071" spans="1:8" ht="15" hidden="1" thickBot="1">
      <c r="A1071" s="409">
        <v>202208</v>
      </c>
      <c r="B1071" s="196" t="s">
        <v>1407</v>
      </c>
      <c r="C1071" s="197" t="s">
        <v>791</v>
      </c>
      <c r="D1071" s="198" t="s">
        <v>337</v>
      </c>
      <c r="E1071" s="421">
        <v>70307</v>
      </c>
      <c r="F1071" s="413">
        <v>138.72999999999999</v>
      </c>
      <c r="G1071" s="414">
        <v>506.79016795213727</v>
      </c>
      <c r="H1071" s="415">
        <v>2.5339508397606862</v>
      </c>
    </row>
    <row r="1072" spans="1:8" ht="15" hidden="1" thickBot="1">
      <c r="A1072" s="409">
        <v>202208</v>
      </c>
      <c r="B1072" s="196" t="s">
        <v>1408</v>
      </c>
      <c r="C1072" s="197" t="s">
        <v>791</v>
      </c>
      <c r="D1072" s="198" t="s">
        <v>339</v>
      </c>
      <c r="E1072" s="421">
        <v>351</v>
      </c>
      <c r="F1072" s="413">
        <v>138.72999999999999</v>
      </c>
      <c r="G1072" s="414">
        <v>2.5300944280256616</v>
      </c>
      <c r="H1072" s="415">
        <v>2.5300944280256616</v>
      </c>
    </row>
    <row r="1073" spans="1:8" ht="15" hidden="1" thickBot="1">
      <c r="A1073" s="409">
        <v>202208</v>
      </c>
      <c r="B1073" s="196" t="s">
        <v>1409</v>
      </c>
      <c r="C1073" s="197" t="s">
        <v>1410</v>
      </c>
      <c r="D1073" s="198" t="s">
        <v>337</v>
      </c>
      <c r="E1073" s="421">
        <v>115832</v>
      </c>
      <c r="F1073" s="413">
        <v>138.72999999999999</v>
      </c>
      <c r="G1073" s="414">
        <v>834.94557774093573</v>
      </c>
      <c r="H1073" s="415">
        <v>4.1747278887046786</v>
      </c>
    </row>
    <row r="1074" spans="1:8" ht="15" hidden="1" thickBot="1">
      <c r="A1074" s="409">
        <v>202208</v>
      </c>
      <c r="B1074" s="196" t="s">
        <v>1411</v>
      </c>
      <c r="C1074" s="197" t="s">
        <v>1410</v>
      </c>
      <c r="D1074" s="198" t="s">
        <v>339</v>
      </c>
      <c r="E1074" s="421">
        <v>579</v>
      </c>
      <c r="F1074" s="413">
        <v>138.72999999999999</v>
      </c>
      <c r="G1074" s="414">
        <v>4.1735745693072879</v>
      </c>
      <c r="H1074" s="415">
        <v>4.1735745693072879</v>
      </c>
    </row>
    <row r="1075" spans="1:8" ht="15" hidden="1" thickBot="1">
      <c r="A1075" s="409">
        <v>202208</v>
      </c>
      <c r="B1075" s="196" t="s">
        <v>1412</v>
      </c>
      <c r="C1075" s="197" t="s">
        <v>1410</v>
      </c>
      <c r="D1075" s="198" t="s">
        <v>337</v>
      </c>
      <c r="E1075" s="421">
        <v>16613</v>
      </c>
      <c r="F1075" s="413">
        <v>138.72999999999999</v>
      </c>
      <c r="G1075" s="414">
        <v>119.75059468031429</v>
      </c>
      <c r="H1075" s="415">
        <v>0.59875297340157152</v>
      </c>
    </row>
    <row r="1076" spans="1:8" ht="15" hidden="1" thickBot="1">
      <c r="A1076" s="409">
        <v>202208</v>
      </c>
      <c r="B1076" s="196" t="s">
        <v>1413</v>
      </c>
      <c r="C1076" s="197" t="s">
        <v>1410</v>
      </c>
      <c r="D1076" s="198" t="s">
        <v>339</v>
      </c>
      <c r="E1076" s="421">
        <v>83.05</v>
      </c>
      <c r="F1076" s="413">
        <v>138.72999999999999</v>
      </c>
      <c r="G1076" s="414">
        <v>0.59864484970806608</v>
      </c>
      <c r="H1076" s="415">
        <v>0.59864484970806608</v>
      </c>
    </row>
    <row r="1077" spans="1:8" ht="15" hidden="1" thickBot="1">
      <c r="A1077" s="409">
        <v>202208</v>
      </c>
      <c r="B1077" s="196" t="s">
        <v>1414</v>
      </c>
      <c r="C1077" s="197" t="s">
        <v>1410</v>
      </c>
      <c r="D1077" s="198" t="s">
        <v>337</v>
      </c>
      <c r="E1077" s="421">
        <v>106494</v>
      </c>
      <c r="F1077" s="413">
        <v>138.72999999999999</v>
      </c>
      <c r="G1077" s="414">
        <v>767.63497441072593</v>
      </c>
      <c r="H1077" s="415">
        <v>3.8381748720536297</v>
      </c>
    </row>
    <row r="1078" spans="1:8" ht="15" hidden="1" thickBot="1">
      <c r="A1078" s="409">
        <v>202208</v>
      </c>
      <c r="B1078" s="196" t="s">
        <v>1415</v>
      </c>
      <c r="C1078" s="197" t="s">
        <v>1416</v>
      </c>
      <c r="D1078" s="198" t="s">
        <v>374</v>
      </c>
      <c r="E1078" s="421">
        <v>0.01</v>
      </c>
      <c r="F1078" s="413">
        <v>138.72999999999999</v>
      </c>
      <c r="G1078" s="414">
        <v>7.2082462336913442E-5</v>
      </c>
      <c r="H1078" s="415" t="s">
        <v>2899</v>
      </c>
    </row>
    <row r="1079" spans="1:8" ht="15" hidden="1" thickBot="1">
      <c r="A1079" s="409">
        <v>202208</v>
      </c>
      <c r="B1079" s="196" t="s">
        <v>1417</v>
      </c>
      <c r="C1079" s="197" t="s">
        <v>1410</v>
      </c>
      <c r="D1079" s="198" t="s">
        <v>337</v>
      </c>
      <c r="E1079" s="421">
        <v>10857</v>
      </c>
      <c r="F1079" s="413">
        <v>138.72999999999999</v>
      </c>
      <c r="G1079" s="414">
        <v>78.259929359186913</v>
      </c>
      <c r="H1079" s="415">
        <v>0.39129964679593454</v>
      </c>
    </row>
    <row r="1080" spans="1:8" ht="15" hidden="1" thickBot="1">
      <c r="A1080" s="409">
        <v>202208</v>
      </c>
      <c r="B1080" s="196" t="s">
        <v>1418</v>
      </c>
      <c r="C1080" s="197" t="s">
        <v>1410</v>
      </c>
      <c r="D1080" s="198" t="s">
        <v>337</v>
      </c>
      <c r="E1080" s="421">
        <v>13778</v>
      </c>
      <c r="F1080" s="413">
        <v>138.72999999999999</v>
      </c>
      <c r="G1080" s="414">
        <v>99.315216607799329</v>
      </c>
      <c r="H1080" s="415">
        <v>0.49657608303899664</v>
      </c>
    </row>
    <row r="1081" spans="1:8" ht="15" hidden="1" thickBot="1">
      <c r="A1081" s="409">
        <v>202208</v>
      </c>
      <c r="B1081" s="196" t="s">
        <v>1419</v>
      </c>
      <c r="C1081" s="197" t="s">
        <v>1420</v>
      </c>
      <c r="D1081" s="198" t="s">
        <v>337</v>
      </c>
      <c r="E1081" s="421">
        <v>39224</v>
      </c>
      <c r="F1081" s="413">
        <v>138.72999999999999</v>
      </c>
      <c r="G1081" s="414">
        <v>282.73625027030926</v>
      </c>
      <c r="H1081" s="415">
        <v>1.4136812513515462</v>
      </c>
    </row>
    <row r="1082" spans="1:8" ht="15" hidden="1" thickBot="1">
      <c r="A1082" s="409">
        <v>202208</v>
      </c>
      <c r="B1082" s="196" t="s">
        <v>1421</v>
      </c>
      <c r="C1082" s="197" t="s">
        <v>1420</v>
      </c>
      <c r="D1082" s="198" t="s">
        <v>339</v>
      </c>
      <c r="E1082" s="421">
        <v>196</v>
      </c>
      <c r="F1082" s="413">
        <v>138.72999999999999</v>
      </c>
      <c r="G1082" s="414">
        <v>1.4128162618035034</v>
      </c>
      <c r="H1082" s="415">
        <v>1.4128162618035034</v>
      </c>
    </row>
    <row r="1083" spans="1:8" ht="15" hidden="1" thickBot="1">
      <c r="A1083" s="409">
        <v>202208</v>
      </c>
      <c r="B1083" s="196" t="s">
        <v>1422</v>
      </c>
      <c r="C1083" s="197" t="s">
        <v>1410</v>
      </c>
      <c r="D1083" s="198" t="s">
        <v>337</v>
      </c>
      <c r="E1083" s="421">
        <v>54437</v>
      </c>
      <c r="F1083" s="413">
        <v>138.72999999999999</v>
      </c>
      <c r="G1083" s="414">
        <v>392.39530022345565</v>
      </c>
      <c r="H1083" s="415">
        <v>1.9619765011172783</v>
      </c>
    </row>
    <row r="1084" spans="1:8" ht="15" hidden="1" thickBot="1">
      <c r="A1084" s="409">
        <v>202208</v>
      </c>
      <c r="B1084" s="196" t="s">
        <v>1423</v>
      </c>
      <c r="C1084" s="197" t="s">
        <v>1410</v>
      </c>
      <c r="D1084" s="198" t="s">
        <v>339</v>
      </c>
      <c r="E1084" s="421">
        <v>272</v>
      </c>
      <c r="F1084" s="413">
        <v>138.72999999999999</v>
      </c>
      <c r="G1084" s="414">
        <v>1.9606429755640453</v>
      </c>
      <c r="H1084" s="415">
        <v>1.9606429755640453</v>
      </c>
    </row>
    <row r="1085" spans="1:8" ht="15" hidden="1" thickBot="1">
      <c r="A1085" s="409">
        <v>202208</v>
      </c>
      <c r="B1085" s="196" t="s">
        <v>1424</v>
      </c>
      <c r="C1085" s="197" t="s">
        <v>1410</v>
      </c>
      <c r="D1085" s="198" t="s">
        <v>337</v>
      </c>
      <c r="E1085" s="421">
        <v>77163</v>
      </c>
      <c r="F1085" s="413">
        <v>138.72999999999999</v>
      </c>
      <c r="G1085" s="414">
        <v>556.20990413032519</v>
      </c>
      <c r="H1085" s="415">
        <v>2.7810495206516261</v>
      </c>
    </row>
    <row r="1086" spans="1:8" ht="15" hidden="1" thickBot="1">
      <c r="A1086" s="409">
        <v>202208</v>
      </c>
      <c r="B1086" s="196" t="s">
        <v>1425</v>
      </c>
      <c r="C1086" s="197" t="s">
        <v>1410</v>
      </c>
      <c r="D1086" s="198" t="s">
        <v>337</v>
      </c>
      <c r="E1086" s="421">
        <v>29144</v>
      </c>
      <c r="F1086" s="413">
        <v>138.72999999999999</v>
      </c>
      <c r="G1086" s="414">
        <v>210.07712823470052</v>
      </c>
      <c r="H1086" s="415">
        <v>1.0503856411735026</v>
      </c>
    </row>
    <row r="1087" spans="1:8" ht="15" hidden="1" thickBot="1">
      <c r="A1087" s="409">
        <v>202208</v>
      </c>
      <c r="B1087" s="196" t="s">
        <v>1426</v>
      </c>
      <c r="C1087" s="197" t="s">
        <v>1410</v>
      </c>
      <c r="D1087" s="198" t="s">
        <v>339</v>
      </c>
      <c r="E1087" s="421">
        <v>146</v>
      </c>
      <c r="F1087" s="413">
        <v>138.72999999999999</v>
      </c>
      <c r="G1087" s="414">
        <v>1.0524039501189362</v>
      </c>
      <c r="H1087" s="415">
        <v>1.0524039501189362</v>
      </c>
    </row>
    <row r="1088" spans="1:8" ht="15" hidden="1" thickBot="1">
      <c r="A1088" s="409">
        <v>202208</v>
      </c>
      <c r="B1088" s="196" t="s">
        <v>1427</v>
      </c>
      <c r="C1088" s="197" t="s">
        <v>1410</v>
      </c>
      <c r="D1088" s="198" t="s">
        <v>339</v>
      </c>
      <c r="E1088" s="421">
        <v>59.07</v>
      </c>
      <c r="F1088" s="413">
        <v>138.72999999999999</v>
      </c>
      <c r="G1088" s="414">
        <v>0.42579110502414763</v>
      </c>
      <c r="H1088" s="415">
        <v>0.42579110502414763</v>
      </c>
    </row>
    <row r="1089" spans="1:8" ht="15" hidden="1" thickBot="1">
      <c r="A1089" s="409">
        <v>202208</v>
      </c>
      <c r="B1089" s="196" t="s">
        <v>1428</v>
      </c>
      <c r="C1089" s="197" t="s">
        <v>1410</v>
      </c>
      <c r="D1089" s="198" t="s">
        <v>337</v>
      </c>
      <c r="E1089" s="421">
        <v>6477</v>
      </c>
      <c r="F1089" s="413">
        <v>138.72999999999999</v>
      </c>
      <c r="G1089" s="414">
        <v>46.687810855618828</v>
      </c>
      <c r="H1089" s="415">
        <v>0.23343905427809414</v>
      </c>
    </row>
    <row r="1090" spans="1:8" ht="15" hidden="1" thickBot="1">
      <c r="A1090" s="409">
        <v>202208</v>
      </c>
      <c r="B1090" s="196" t="s">
        <v>1429</v>
      </c>
      <c r="C1090" s="197" t="s">
        <v>1410</v>
      </c>
      <c r="D1090" s="198" t="s">
        <v>339</v>
      </c>
      <c r="E1090" s="421">
        <v>32.369999999999997</v>
      </c>
      <c r="F1090" s="413">
        <v>138.72999999999999</v>
      </c>
      <c r="G1090" s="414">
        <v>0.23333093058458876</v>
      </c>
      <c r="H1090" s="415">
        <v>0.23333093058458876</v>
      </c>
    </row>
    <row r="1091" spans="1:8" ht="15" hidden="1" thickBot="1">
      <c r="A1091" s="409">
        <v>202208</v>
      </c>
      <c r="B1091" s="196" t="s">
        <v>1430</v>
      </c>
      <c r="C1091" s="197" t="s">
        <v>1410</v>
      </c>
      <c r="D1091" s="198" t="s">
        <v>337</v>
      </c>
      <c r="E1091" s="421">
        <v>16531</v>
      </c>
      <c r="F1091" s="413">
        <v>138.72999999999999</v>
      </c>
      <c r="G1091" s="414">
        <v>119.15951848915159</v>
      </c>
      <c r="H1091" s="415">
        <v>0.59579759244575792</v>
      </c>
    </row>
    <row r="1092" spans="1:8" ht="15" hidden="1" thickBot="1">
      <c r="A1092" s="409">
        <v>202208</v>
      </c>
      <c r="B1092" s="196" t="s">
        <v>1431</v>
      </c>
      <c r="C1092" s="197" t="s">
        <v>1410</v>
      </c>
      <c r="D1092" s="198" t="s">
        <v>339</v>
      </c>
      <c r="E1092" s="421">
        <v>82.65</v>
      </c>
      <c r="F1092" s="413">
        <v>138.72999999999999</v>
      </c>
      <c r="G1092" s="414">
        <v>0.59576155121458962</v>
      </c>
      <c r="H1092" s="415">
        <v>0.59576155121458962</v>
      </c>
    </row>
    <row r="1093" spans="1:8" ht="15" hidden="1" thickBot="1">
      <c r="A1093" s="409">
        <v>202208</v>
      </c>
      <c r="B1093" s="196" t="s">
        <v>1432</v>
      </c>
      <c r="C1093" s="197" t="s">
        <v>1410</v>
      </c>
      <c r="D1093" s="198" t="s">
        <v>337</v>
      </c>
      <c r="E1093" s="421">
        <v>16531</v>
      </c>
      <c r="F1093" s="413">
        <v>138.72999999999999</v>
      </c>
      <c r="G1093" s="414">
        <v>119.15951848915159</v>
      </c>
      <c r="H1093" s="415">
        <v>0.59579759244575792</v>
      </c>
    </row>
    <row r="1094" spans="1:8" ht="15" hidden="1" thickBot="1">
      <c r="A1094" s="409">
        <v>202208</v>
      </c>
      <c r="B1094" s="196" t="s">
        <v>1433</v>
      </c>
      <c r="C1094" s="197" t="s">
        <v>1410</v>
      </c>
      <c r="D1094" s="198" t="s">
        <v>339</v>
      </c>
      <c r="E1094" s="421">
        <v>82.65</v>
      </c>
      <c r="F1094" s="413">
        <v>138.72999999999999</v>
      </c>
      <c r="G1094" s="414">
        <v>0.59576155121458962</v>
      </c>
      <c r="H1094" s="415">
        <v>0.59576155121458962</v>
      </c>
    </row>
    <row r="1095" spans="1:8" ht="15" hidden="1" thickBot="1">
      <c r="A1095" s="409">
        <v>202208</v>
      </c>
      <c r="B1095" s="196" t="s">
        <v>1434</v>
      </c>
      <c r="C1095" s="197" t="s">
        <v>1410</v>
      </c>
      <c r="D1095" s="198" t="s">
        <v>339</v>
      </c>
      <c r="E1095" s="421">
        <v>48.13</v>
      </c>
      <c r="F1095" s="413">
        <v>138.72999999999999</v>
      </c>
      <c r="G1095" s="414">
        <v>0.34693289122756438</v>
      </c>
      <c r="H1095" s="415">
        <v>0.34693289122756438</v>
      </c>
    </row>
    <row r="1096" spans="1:8" ht="15" hidden="1" thickBot="1">
      <c r="A1096" s="409">
        <v>202208</v>
      </c>
      <c r="B1096" s="196" t="s">
        <v>1435</v>
      </c>
      <c r="C1096" s="197" t="s">
        <v>1410</v>
      </c>
      <c r="D1096" s="198" t="s">
        <v>337</v>
      </c>
      <c r="E1096" s="421">
        <v>11674</v>
      </c>
      <c r="F1096" s="413">
        <v>138.72999999999999</v>
      </c>
      <c r="G1096" s="414">
        <v>84.149066532112741</v>
      </c>
      <c r="H1096" s="415">
        <v>0.42074533266056369</v>
      </c>
    </row>
    <row r="1097" spans="1:8" ht="15" hidden="1" thickBot="1">
      <c r="A1097" s="409">
        <v>202208</v>
      </c>
      <c r="B1097" s="196" t="s">
        <v>1436</v>
      </c>
      <c r="C1097" s="197" t="s">
        <v>1410</v>
      </c>
      <c r="D1097" s="198" t="s">
        <v>339</v>
      </c>
      <c r="E1097" s="421">
        <v>58.35</v>
      </c>
      <c r="F1097" s="413">
        <v>138.72999999999999</v>
      </c>
      <c r="G1097" s="414">
        <v>0.4206011677358899</v>
      </c>
      <c r="H1097" s="415">
        <v>0.4206011677358899</v>
      </c>
    </row>
    <row r="1098" spans="1:8" ht="15" hidden="1" thickBot="1">
      <c r="A1098" s="409">
        <v>202208</v>
      </c>
      <c r="B1098" s="196" t="s">
        <v>1437</v>
      </c>
      <c r="C1098" s="197" t="s">
        <v>1410</v>
      </c>
      <c r="D1098" s="198" t="s">
        <v>337</v>
      </c>
      <c r="E1098" s="421">
        <v>1</v>
      </c>
      <c r="F1098" s="413">
        <v>138.72999999999999</v>
      </c>
      <c r="G1098" s="414">
        <v>7.2082462336913438E-3</v>
      </c>
      <c r="H1098" s="415">
        <v>3.6041231168456721E-5</v>
      </c>
    </row>
    <row r="1099" spans="1:8" ht="15" hidden="1" thickBot="1">
      <c r="A1099" s="409">
        <v>202208</v>
      </c>
      <c r="B1099" s="196" t="s">
        <v>1438</v>
      </c>
      <c r="C1099" s="197" t="s">
        <v>1410</v>
      </c>
      <c r="D1099" s="198" t="s">
        <v>339</v>
      </c>
      <c r="E1099" s="421">
        <v>1</v>
      </c>
      <c r="F1099" s="413">
        <v>138.72999999999999</v>
      </c>
      <c r="G1099" s="414">
        <v>7.2082462336913438E-3</v>
      </c>
      <c r="H1099" s="415">
        <v>7.2082462336913438E-3</v>
      </c>
    </row>
    <row r="1100" spans="1:8" ht="15" hidden="1" thickBot="1">
      <c r="A1100" s="409">
        <v>202208</v>
      </c>
      <c r="B1100" s="196" t="s">
        <v>1439</v>
      </c>
      <c r="C1100" s="197" t="s">
        <v>1410</v>
      </c>
      <c r="D1100" s="198" t="s">
        <v>337</v>
      </c>
      <c r="E1100" s="421">
        <v>6117</v>
      </c>
      <c r="F1100" s="413">
        <v>138.72999999999999</v>
      </c>
      <c r="G1100" s="414">
        <v>44.092842211489945</v>
      </c>
      <c r="H1100" s="415">
        <v>0.22046421105744973</v>
      </c>
    </row>
    <row r="1101" spans="1:8" ht="15" hidden="1" thickBot="1">
      <c r="A1101" s="409">
        <v>202208</v>
      </c>
      <c r="B1101" s="196" t="s">
        <v>1440</v>
      </c>
      <c r="C1101" s="197" t="s">
        <v>1410</v>
      </c>
      <c r="D1101" s="198" t="s">
        <v>339</v>
      </c>
      <c r="E1101" s="421">
        <v>30.57</v>
      </c>
      <c r="F1101" s="413">
        <v>138.72999999999999</v>
      </c>
      <c r="G1101" s="414">
        <v>0.22035608736394438</v>
      </c>
      <c r="H1101" s="415">
        <v>0.22035608736394438</v>
      </c>
    </row>
    <row r="1102" spans="1:8" ht="15" hidden="1" thickBot="1">
      <c r="A1102" s="409">
        <v>202208</v>
      </c>
      <c r="B1102" s="196" t="s">
        <v>1441</v>
      </c>
      <c r="C1102" s="197" t="s">
        <v>1410</v>
      </c>
      <c r="D1102" s="198" t="s">
        <v>337</v>
      </c>
      <c r="E1102" s="421">
        <v>3321</v>
      </c>
      <c r="F1102" s="413">
        <v>138.72999999999999</v>
      </c>
      <c r="G1102" s="414">
        <v>23.93858574208895</v>
      </c>
      <c r="H1102" s="415">
        <v>0.11969292871044475</v>
      </c>
    </row>
    <row r="1103" spans="1:8" ht="15" hidden="1" thickBot="1">
      <c r="A1103" s="409">
        <v>202208</v>
      </c>
      <c r="B1103" s="196" t="s">
        <v>1442</v>
      </c>
      <c r="C1103" s="197" t="s">
        <v>1410</v>
      </c>
      <c r="D1103" s="198" t="s">
        <v>339</v>
      </c>
      <c r="E1103" s="421">
        <v>16.59</v>
      </c>
      <c r="F1103" s="413">
        <v>138.72999999999999</v>
      </c>
      <c r="G1103" s="414">
        <v>0.11958480501693938</v>
      </c>
      <c r="H1103" s="415">
        <v>0.11958480501693938</v>
      </c>
    </row>
    <row r="1104" spans="1:8" ht="15" hidden="1" thickBot="1">
      <c r="A1104" s="409">
        <v>202208</v>
      </c>
      <c r="B1104" s="196" t="s">
        <v>1443</v>
      </c>
      <c r="C1104" s="197" t="s">
        <v>1410</v>
      </c>
      <c r="D1104" s="198" t="s">
        <v>337</v>
      </c>
      <c r="E1104" s="421">
        <v>2464</v>
      </c>
      <c r="F1104" s="413">
        <v>138.72999999999999</v>
      </c>
      <c r="G1104" s="414">
        <v>17.761118719815471</v>
      </c>
      <c r="H1104" s="415">
        <v>8.8805593599077359E-2</v>
      </c>
    </row>
    <row r="1105" spans="1:8" ht="15" hidden="1" thickBot="1">
      <c r="A1105" s="409">
        <v>202208</v>
      </c>
      <c r="B1105" s="196" t="s">
        <v>1444</v>
      </c>
      <c r="C1105" s="197" t="s">
        <v>1410</v>
      </c>
      <c r="D1105" s="198" t="s">
        <v>339</v>
      </c>
      <c r="E1105" s="421">
        <v>12.31</v>
      </c>
      <c r="F1105" s="413">
        <v>138.72999999999999</v>
      </c>
      <c r="G1105" s="414">
        <v>8.8733511136740439E-2</v>
      </c>
      <c r="H1105" s="415">
        <v>8.8733511136740439E-2</v>
      </c>
    </row>
    <row r="1106" spans="1:8" ht="15" hidden="1" thickBot="1">
      <c r="A1106" s="409">
        <v>202208</v>
      </c>
      <c r="B1106" s="196" t="s">
        <v>1445</v>
      </c>
      <c r="C1106" s="197" t="s">
        <v>1410</v>
      </c>
      <c r="D1106" s="198" t="s">
        <v>337</v>
      </c>
      <c r="E1106" s="421">
        <v>1</v>
      </c>
      <c r="F1106" s="413">
        <v>138.72999999999999</v>
      </c>
      <c r="G1106" s="414">
        <v>7.2082462336913438E-3</v>
      </c>
      <c r="H1106" s="415">
        <v>3.6041231168456721E-5</v>
      </c>
    </row>
    <row r="1107" spans="1:8" ht="15" hidden="1" thickBot="1">
      <c r="A1107" s="409">
        <v>202208</v>
      </c>
      <c r="B1107" s="196" t="s">
        <v>1446</v>
      </c>
      <c r="C1107" s="197" t="s">
        <v>1410</v>
      </c>
      <c r="D1107" s="198" t="s">
        <v>339</v>
      </c>
      <c r="E1107" s="421">
        <v>1</v>
      </c>
      <c r="F1107" s="413">
        <v>138.72999999999999</v>
      </c>
      <c r="G1107" s="414">
        <v>7.2082462336913438E-3</v>
      </c>
      <c r="H1107" s="415">
        <v>7.2082462336913438E-3</v>
      </c>
    </row>
    <row r="1108" spans="1:8" ht="15" hidden="1" thickBot="1">
      <c r="A1108" s="409">
        <v>202208</v>
      </c>
      <c r="B1108" s="196" t="s">
        <v>1447</v>
      </c>
      <c r="C1108" s="197" t="s">
        <v>1410</v>
      </c>
      <c r="D1108" s="198" t="s">
        <v>337</v>
      </c>
      <c r="E1108" s="421">
        <v>1</v>
      </c>
      <c r="F1108" s="413">
        <v>138.72999999999999</v>
      </c>
      <c r="G1108" s="414">
        <v>7.2082462336913438E-3</v>
      </c>
      <c r="H1108" s="415">
        <v>3.6041231168456721E-5</v>
      </c>
    </row>
    <row r="1109" spans="1:8" ht="15" hidden="1" thickBot="1">
      <c r="A1109" s="409">
        <v>202208</v>
      </c>
      <c r="B1109" s="196" t="s">
        <v>1448</v>
      </c>
      <c r="C1109" s="197" t="s">
        <v>1410</v>
      </c>
      <c r="D1109" s="198" t="s">
        <v>339</v>
      </c>
      <c r="E1109" s="421">
        <v>1</v>
      </c>
      <c r="F1109" s="413">
        <v>138.72999999999999</v>
      </c>
      <c r="G1109" s="414">
        <v>7.2082462336913438E-3</v>
      </c>
      <c r="H1109" s="415">
        <v>7.2082462336913438E-3</v>
      </c>
    </row>
    <row r="1110" spans="1:8" ht="15" hidden="1" thickBot="1">
      <c r="A1110" s="409">
        <v>202208</v>
      </c>
      <c r="B1110" s="196" t="s">
        <v>1449</v>
      </c>
      <c r="C1110" s="197" t="s">
        <v>1410</v>
      </c>
      <c r="D1110" s="198" t="s">
        <v>337</v>
      </c>
      <c r="E1110" s="421">
        <v>1</v>
      </c>
      <c r="F1110" s="413">
        <v>138.72999999999999</v>
      </c>
      <c r="G1110" s="414">
        <v>7.2082462336913438E-3</v>
      </c>
      <c r="H1110" s="415">
        <v>3.6041231168456721E-5</v>
      </c>
    </row>
    <row r="1111" spans="1:8" ht="15" hidden="1" thickBot="1">
      <c r="A1111" s="409">
        <v>202208</v>
      </c>
      <c r="B1111" s="196" t="s">
        <v>1450</v>
      </c>
      <c r="C1111" s="197" t="s">
        <v>1410</v>
      </c>
      <c r="D1111" s="198" t="s">
        <v>339</v>
      </c>
      <c r="E1111" s="421">
        <v>1</v>
      </c>
      <c r="F1111" s="413">
        <v>138.72999999999999</v>
      </c>
      <c r="G1111" s="414">
        <v>7.2082462336913438E-3</v>
      </c>
      <c r="H1111" s="415">
        <v>7.2082462336913438E-3</v>
      </c>
    </row>
    <row r="1112" spans="1:8" ht="15" hidden="1" thickBot="1">
      <c r="A1112" s="409">
        <v>202208</v>
      </c>
      <c r="B1112" s="196" t="s">
        <v>1451</v>
      </c>
      <c r="C1112" s="197" t="s">
        <v>1410</v>
      </c>
      <c r="D1112" s="198" t="s">
        <v>337</v>
      </c>
      <c r="E1112" s="421">
        <v>3496</v>
      </c>
      <c r="F1112" s="413">
        <v>138.72999999999999</v>
      </c>
      <c r="G1112" s="414">
        <v>25.200028832984938</v>
      </c>
      <c r="H1112" s="415">
        <v>0.12600014416492469</v>
      </c>
    </row>
    <row r="1113" spans="1:8" ht="15" hidden="1" thickBot="1">
      <c r="A1113" s="409">
        <v>202208</v>
      </c>
      <c r="B1113" s="196" t="s">
        <v>1452</v>
      </c>
      <c r="C1113" s="197" t="s">
        <v>1410</v>
      </c>
      <c r="D1113" s="198" t="s">
        <v>339</v>
      </c>
      <c r="E1113" s="421">
        <v>17.47</v>
      </c>
      <c r="F1113" s="413">
        <v>138.72999999999999</v>
      </c>
      <c r="G1113" s="414">
        <v>0.12592806170258777</v>
      </c>
      <c r="H1113" s="415">
        <v>0.12592806170258777</v>
      </c>
    </row>
    <row r="1114" spans="1:8" ht="15" hidden="1" thickBot="1">
      <c r="A1114" s="409">
        <v>202208</v>
      </c>
      <c r="B1114" s="196" t="s">
        <v>1453</v>
      </c>
      <c r="C1114" s="197" t="s">
        <v>1410</v>
      </c>
      <c r="D1114" s="198" t="s">
        <v>337</v>
      </c>
      <c r="E1114" s="421">
        <v>8883</v>
      </c>
      <c r="F1114" s="413">
        <v>138.72999999999999</v>
      </c>
      <c r="G1114" s="414">
        <v>64.030851293880204</v>
      </c>
      <c r="H1114" s="415">
        <v>0.32015425646940104</v>
      </c>
    </row>
    <row r="1115" spans="1:8" ht="15" hidden="1" thickBot="1">
      <c r="A1115" s="409">
        <v>202208</v>
      </c>
      <c r="B1115" s="196" t="s">
        <v>1454</v>
      </c>
      <c r="C1115" s="197" t="s">
        <v>1410</v>
      </c>
      <c r="D1115" s="198" t="s">
        <v>339</v>
      </c>
      <c r="E1115" s="421">
        <v>44.37</v>
      </c>
      <c r="F1115" s="413">
        <v>138.72999999999999</v>
      </c>
      <c r="G1115" s="414">
        <v>0.3198298853888849</v>
      </c>
      <c r="H1115" s="415">
        <v>0.3198298853888849</v>
      </c>
    </row>
    <row r="1116" spans="1:8" ht="15" hidden="1" thickBot="1">
      <c r="A1116" s="409">
        <v>202208</v>
      </c>
      <c r="B1116" s="196" t="s">
        <v>1455</v>
      </c>
      <c r="C1116" s="197" t="s">
        <v>1410</v>
      </c>
      <c r="D1116" s="198" t="s">
        <v>337</v>
      </c>
      <c r="E1116" s="421">
        <v>1</v>
      </c>
      <c r="F1116" s="413">
        <v>138.72999999999999</v>
      </c>
      <c r="G1116" s="414">
        <v>7.2082462336913438E-3</v>
      </c>
      <c r="H1116" s="415">
        <v>3.6041231168456721E-5</v>
      </c>
    </row>
    <row r="1117" spans="1:8" ht="15" hidden="1" thickBot="1">
      <c r="A1117" s="409">
        <v>202208</v>
      </c>
      <c r="B1117" s="196" t="s">
        <v>1456</v>
      </c>
      <c r="C1117" s="197" t="s">
        <v>1410</v>
      </c>
      <c r="D1117" s="198" t="s">
        <v>337</v>
      </c>
      <c r="E1117" s="421">
        <v>1</v>
      </c>
      <c r="F1117" s="413">
        <v>138.72999999999999</v>
      </c>
      <c r="G1117" s="414">
        <v>7.2082462336913438E-3</v>
      </c>
      <c r="H1117" s="415">
        <v>3.6041231168456721E-5</v>
      </c>
    </row>
    <row r="1118" spans="1:8" ht="15" hidden="1" thickBot="1">
      <c r="A1118" s="409">
        <v>202208</v>
      </c>
      <c r="B1118" s="196" t="s">
        <v>1457</v>
      </c>
      <c r="C1118" s="197" t="s">
        <v>1410</v>
      </c>
      <c r="D1118" s="198" t="s">
        <v>337</v>
      </c>
      <c r="E1118" s="421">
        <v>1</v>
      </c>
      <c r="F1118" s="413">
        <v>138.72999999999999</v>
      </c>
      <c r="G1118" s="414">
        <v>7.2082462336913438E-3</v>
      </c>
      <c r="H1118" s="415">
        <v>3.6041231168456721E-5</v>
      </c>
    </row>
    <row r="1119" spans="1:8" ht="15" hidden="1" thickBot="1">
      <c r="A1119" s="409">
        <v>202208</v>
      </c>
      <c r="B1119" s="196" t="s">
        <v>1458</v>
      </c>
      <c r="C1119" s="197" t="s">
        <v>1410</v>
      </c>
      <c r="D1119" s="198" t="s">
        <v>339</v>
      </c>
      <c r="E1119" s="421">
        <v>1</v>
      </c>
      <c r="F1119" s="413">
        <v>138.72999999999999</v>
      </c>
      <c r="G1119" s="414">
        <v>7.2082462336913438E-3</v>
      </c>
      <c r="H1119" s="415">
        <v>7.2082462336913438E-3</v>
      </c>
    </row>
    <row r="1120" spans="1:8" ht="15" hidden="1" thickBot="1">
      <c r="A1120" s="409">
        <v>202208</v>
      </c>
      <c r="B1120" s="196" t="s">
        <v>1459</v>
      </c>
      <c r="C1120" s="197" t="s">
        <v>1410</v>
      </c>
      <c r="D1120" s="198" t="s">
        <v>337</v>
      </c>
      <c r="E1120" s="421">
        <v>1592</v>
      </c>
      <c r="F1120" s="413">
        <v>138.72999999999999</v>
      </c>
      <c r="G1120" s="414">
        <v>11.475528004036619</v>
      </c>
      <c r="H1120" s="415">
        <v>5.7377640020183092E-2</v>
      </c>
    </row>
    <row r="1121" spans="1:8" ht="15" hidden="1" thickBot="1">
      <c r="A1121" s="409">
        <v>202208</v>
      </c>
      <c r="B1121" s="196" t="s">
        <v>1460</v>
      </c>
      <c r="C1121" s="197" t="s">
        <v>1410</v>
      </c>
      <c r="D1121" s="198" t="s">
        <v>339</v>
      </c>
      <c r="E1121" s="421">
        <v>7.95</v>
      </c>
      <c r="F1121" s="413">
        <v>138.72999999999999</v>
      </c>
      <c r="G1121" s="414">
        <v>5.7305557557846179E-2</v>
      </c>
      <c r="H1121" s="415">
        <v>5.7305557557846179E-2</v>
      </c>
    </row>
    <row r="1122" spans="1:8" ht="15" hidden="1" thickBot="1">
      <c r="A1122" s="409">
        <v>202208</v>
      </c>
      <c r="B1122" s="196" t="s">
        <v>1461</v>
      </c>
      <c r="C1122" s="197" t="s">
        <v>1410</v>
      </c>
      <c r="D1122" s="198" t="s">
        <v>337</v>
      </c>
      <c r="E1122" s="421">
        <v>31079</v>
      </c>
      <c r="F1122" s="413">
        <v>138.72999999999999</v>
      </c>
      <c r="G1122" s="414">
        <v>224.02508469689326</v>
      </c>
      <c r="H1122" s="415">
        <v>1.1201254234844662</v>
      </c>
    </row>
    <row r="1123" spans="1:8" ht="15" hidden="1" thickBot="1">
      <c r="A1123" s="409">
        <v>202208</v>
      </c>
      <c r="B1123" s="196" t="s">
        <v>1462</v>
      </c>
      <c r="C1123" s="197" t="s">
        <v>1410</v>
      </c>
      <c r="D1123" s="198" t="s">
        <v>339</v>
      </c>
      <c r="E1123" s="421">
        <v>155</v>
      </c>
      <c r="F1123" s="413">
        <v>138.72999999999999</v>
      </c>
      <c r="G1123" s="414">
        <v>1.1172781662221583</v>
      </c>
      <c r="H1123" s="415">
        <v>1.1172781662221583</v>
      </c>
    </row>
    <row r="1124" spans="1:8" ht="15" hidden="1" thickBot="1">
      <c r="A1124" s="409">
        <v>202208</v>
      </c>
      <c r="B1124" s="196" t="s">
        <v>1463</v>
      </c>
      <c r="C1124" s="197" t="s">
        <v>1410</v>
      </c>
      <c r="D1124" s="198" t="s">
        <v>337</v>
      </c>
      <c r="E1124" s="421">
        <v>11327</v>
      </c>
      <c r="F1124" s="413">
        <v>138.72999999999999</v>
      </c>
      <c r="G1124" s="414">
        <v>81.647805089021844</v>
      </c>
      <c r="H1124" s="415">
        <v>0.4082390254451092</v>
      </c>
    </row>
    <row r="1125" spans="1:8" ht="15" hidden="1" thickBot="1">
      <c r="A1125" s="409">
        <v>202208</v>
      </c>
      <c r="B1125" s="196" t="s">
        <v>1464</v>
      </c>
      <c r="C1125" s="197" t="s">
        <v>1410</v>
      </c>
      <c r="D1125" s="198" t="s">
        <v>339</v>
      </c>
      <c r="E1125" s="421">
        <v>56.63</v>
      </c>
      <c r="F1125" s="413">
        <v>138.72999999999999</v>
      </c>
      <c r="G1125" s="414">
        <v>0.4082029842139408</v>
      </c>
      <c r="H1125" s="415">
        <v>0.4082029842139408</v>
      </c>
    </row>
    <row r="1126" spans="1:8" ht="15" hidden="1" thickBot="1">
      <c r="A1126" s="409">
        <v>202208</v>
      </c>
      <c r="B1126" s="196" t="s">
        <v>1465</v>
      </c>
      <c r="C1126" s="197" t="s">
        <v>1410</v>
      </c>
      <c r="D1126" s="198" t="s">
        <v>337</v>
      </c>
      <c r="E1126" s="421">
        <v>18709</v>
      </c>
      <c r="F1126" s="413">
        <v>138.72999999999999</v>
      </c>
      <c r="G1126" s="414">
        <v>134.85907878613133</v>
      </c>
      <c r="H1126" s="415">
        <v>0.67429539393065663</v>
      </c>
    </row>
    <row r="1127" spans="1:8" ht="15" hidden="1" thickBot="1">
      <c r="A1127" s="409">
        <v>202208</v>
      </c>
      <c r="B1127" s="196" t="s">
        <v>1466</v>
      </c>
      <c r="C1127" s="197" t="s">
        <v>1410</v>
      </c>
      <c r="D1127" s="198" t="s">
        <v>339</v>
      </c>
      <c r="E1127" s="421">
        <v>97.02</v>
      </c>
      <c r="F1127" s="413">
        <v>138.72999999999999</v>
      </c>
      <c r="G1127" s="414">
        <v>0.69934404959273411</v>
      </c>
      <c r="H1127" s="415">
        <v>0.69934404959273411</v>
      </c>
    </row>
    <row r="1128" spans="1:8" ht="15" hidden="1" thickBot="1">
      <c r="A1128" s="409">
        <v>202208</v>
      </c>
      <c r="B1128" s="196" t="s">
        <v>1467</v>
      </c>
      <c r="C1128" s="197" t="s">
        <v>1410</v>
      </c>
      <c r="D1128" s="198" t="s">
        <v>337</v>
      </c>
      <c r="E1128" s="421">
        <v>22172</v>
      </c>
      <c r="F1128" s="413">
        <v>138.72999999999999</v>
      </c>
      <c r="G1128" s="414">
        <v>159.82123549340446</v>
      </c>
      <c r="H1128" s="415">
        <v>0.79910617746702228</v>
      </c>
    </row>
    <row r="1129" spans="1:8" ht="15" hidden="1" thickBot="1">
      <c r="A1129" s="409">
        <v>202208</v>
      </c>
      <c r="B1129" s="196" t="s">
        <v>1468</v>
      </c>
      <c r="C1129" s="197" t="s">
        <v>1410</v>
      </c>
      <c r="D1129" s="198" t="s">
        <v>337</v>
      </c>
      <c r="E1129" s="421">
        <v>96784</v>
      </c>
      <c r="F1129" s="413">
        <v>138.72999999999999</v>
      </c>
      <c r="G1129" s="414">
        <v>697.64290348158295</v>
      </c>
      <c r="H1129" s="415">
        <v>3.4882145174079149</v>
      </c>
    </row>
    <row r="1130" spans="1:8" ht="15" hidden="1" thickBot="1">
      <c r="A1130" s="409">
        <v>202208</v>
      </c>
      <c r="B1130" s="196" t="s">
        <v>1469</v>
      </c>
      <c r="C1130" s="197" t="s">
        <v>1410</v>
      </c>
      <c r="D1130" s="198" t="s">
        <v>374</v>
      </c>
      <c r="E1130" s="421">
        <v>1157</v>
      </c>
      <c r="F1130" s="413">
        <v>138.72999999999999</v>
      </c>
      <c r="G1130" s="414">
        <v>8.3399408923808842</v>
      </c>
      <c r="H1130" s="415" t="s">
        <v>2899</v>
      </c>
    </row>
    <row r="1131" spans="1:8" ht="15" hidden="1" thickBot="1">
      <c r="A1131" s="409">
        <v>202208</v>
      </c>
      <c r="B1131" s="196" t="s">
        <v>1470</v>
      </c>
      <c r="C1131" s="197" t="s">
        <v>1410</v>
      </c>
      <c r="D1131" s="198" t="s">
        <v>337</v>
      </c>
      <c r="E1131" s="421">
        <v>13405</v>
      </c>
      <c r="F1131" s="413">
        <v>138.72999999999999</v>
      </c>
      <c r="G1131" s="414">
        <v>96.626540762632459</v>
      </c>
      <c r="H1131" s="415">
        <v>0.48313270381316231</v>
      </c>
    </row>
    <row r="1132" spans="1:8" ht="15" hidden="1" thickBot="1">
      <c r="A1132" s="409">
        <v>202208</v>
      </c>
      <c r="B1132" s="196" t="s">
        <v>1471</v>
      </c>
      <c r="C1132" s="197" t="s">
        <v>1410</v>
      </c>
      <c r="D1132" s="198" t="s">
        <v>339</v>
      </c>
      <c r="E1132" s="421">
        <v>66.97</v>
      </c>
      <c r="F1132" s="413">
        <v>138.72999999999999</v>
      </c>
      <c r="G1132" s="414">
        <v>0.48273625027030925</v>
      </c>
      <c r="H1132" s="415">
        <v>0.48273625027030925</v>
      </c>
    </row>
    <row r="1133" spans="1:8" ht="15" hidden="1" thickBot="1">
      <c r="A1133" s="409">
        <v>202208</v>
      </c>
      <c r="B1133" s="196" t="s">
        <v>1472</v>
      </c>
      <c r="C1133" s="197" t="s">
        <v>1410</v>
      </c>
      <c r="D1133" s="198" t="s">
        <v>337</v>
      </c>
      <c r="E1133" s="421">
        <v>39760</v>
      </c>
      <c r="F1133" s="413">
        <v>138.72999999999999</v>
      </c>
      <c r="G1133" s="414">
        <v>286.59987025156784</v>
      </c>
      <c r="H1133" s="415">
        <v>1.4329993512578392</v>
      </c>
    </row>
    <row r="1134" spans="1:8" ht="15" hidden="1" thickBot="1">
      <c r="A1134" s="409">
        <v>202208</v>
      </c>
      <c r="B1134" s="196" t="s">
        <v>1473</v>
      </c>
      <c r="C1134" s="197" t="s">
        <v>1410</v>
      </c>
      <c r="D1134" s="198" t="s">
        <v>339</v>
      </c>
      <c r="E1134" s="421">
        <v>0.01</v>
      </c>
      <c r="F1134" s="413">
        <v>138.72999999999999</v>
      </c>
      <c r="G1134" s="414">
        <v>7.2082462336913442E-5</v>
      </c>
      <c r="H1134" s="415">
        <v>7.2082462336913442E-5</v>
      </c>
    </row>
    <row r="1135" spans="1:8" ht="15" hidden="1" thickBot="1">
      <c r="A1135" s="409">
        <v>202208</v>
      </c>
      <c r="B1135" s="196" t="s">
        <v>1474</v>
      </c>
      <c r="C1135" s="197" t="s">
        <v>1410</v>
      </c>
      <c r="D1135" s="198" t="s">
        <v>337</v>
      </c>
      <c r="E1135" s="421">
        <v>13405</v>
      </c>
      <c r="F1135" s="413">
        <v>138.72999999999999</v>
      </c>
      <c r="G1135" s="414">
        <v>96.626540762632459</v>
      </c>
      <c r="H1135" s="415">
        <v>0.48313270381316231</v>
      </c>
    </row>
    <row r="1136" spans="1:8" ht="15" hidden="1" thickBot="1">
      <c r="A1136" s="409">
        <v>202208</v>
      </c>
      <c r="B1136" s="196" t="s">
        <v>1475</v>
      </c>
      <c r="C1136" s="197" t="s">
        <v>1410</v>
      </c>
      <c r="D1136" s="198" t="s">
        <v>339</v>
      </c>
      <c r="E1136" s="421">
        <v>66.97</v>
      </c>
      <c r="F1136" s="413">
        <v>138.72999999999999</v>
      </c>
      <c r="G1136" s="414">
        <v>0.48273625027030925</v>
      </c>
      <c r="H1136" s="415">
        <v>0.48273625027030925</v>
      </c>
    </row>
    <row r="1137" spans="1:8" ht="15" hidden="1" thickBot="1">
      <c r="A1137" s="409">
        <v>202208</v>
      </c>
      <c r="B1137" s="196" t="s">
        <v>1476</v>
      </c>
      <c r="C1137" s="197" t="s">
        <v>2678</v>
      </c>
      <c r="D1137" s="198" t="s">
        <v>337</v>
      </c>
      <c r="E1137" s="421">
        <v>115832</v>
      </c>
      <c r="F1137" s="413">
        <v>138.72999999999999</v>
      </c>
      <c r="G1137" s="414">
        <v>834.94557774093573</v>
      </c>
      <c r="H1137" s="415">
        <v>4.1747278887046786</v>
      </c>
    </row>
    <row r="1138" spans="1:8" ht="15" hidden="1" thickBot="1">
      <c r="A1138" s="409">
        <v>202208</v>
      </c>
      <c r="B1138" s="196" t="s">
        <v>1477</v>
      </c>
      <c r="C1138" s="197" t="s">
        <v>1410</v>
      </c>
      <c r="D1138" s="198" t="s">
        <v>337</v>
      </c>
      <c r="E1138" s="421">
        <v>231602</v>
      </c>
      <c r="F1138" s="413">
        <v>138.72999999999999</v>
      </c>
      <c r="G1138" s="414">
        <v>1669.4442442153825</v>
      </c>
      <c r="H1138" s="415">
        <v>8.3472212210769126</v>
      </c>
    </row>
    <row r="1139" spans="1:8" ht="15" hidden="1" thickBot="1">
      <c r="A1139" s="409">
        <v>202208</v>
      </c>
      <c r="B1139" s="196" t="s">
        <v>1478</v>
      </c>
      <c r="C1139" s="197" t="s">
        <v>1410</v>
      </c>
      <c r="D1139" s="198" t="s">
        <v>337</v>
      </c>
      <c r="E1139" s="421">
        <v>115832</v>
      </c>
      <c r="F1139" s="413">
        <v>138.72999999999999</v>
      </c>
      <c r="G1139" s="414">
        <v>834.94557774093573</v>
      </c>
      <c r="H1139" s="415">
        <v>4.1747278887046786</v>
      </c>
    </row>
    <row r="1140" spans="1:8" ht="15" hidden="1" thickBot="1">
      <c r="A1140" s="409">
        <v>202208</v>
      </c>
      <c r="B1140" s="196" t="s">
        <v>1479</v>
      </c>
      <c r="C1140" s="197" t="s">
        <v>1410</v>
      </c>
      <c r="D1140" s="198" t="s">
        <v>337</v>
      </c>
      <c r="E1140" s="421">
        <v>115832</v>
      </c>
      <c r="F1140" s="413">
        <v>138.72999999999999</v>
      </c>
      <c r="G1140" s="414">
        <v>834.94557774093573</v>
      </c>
      <c r="H1140" s="415">
        <v>4.1747278887046786</v>
      </c>
    </row>
    <row r="1141" spans="1:8" ht="15" hidden="1" thickBot="1">
      <c r="A1141" s="409">
        <v>202208</v>
      </c>
      <c r="B1141" s="196" t="s">
        <v>1480</v>
      </c>
      <c r="C1141" s="197" t="s">
        <v>2679</v>
      </c>
      <c r="D1141" s="198" t="s">
        <v>339</v>
      </c>
      <c r="E1141" s="421">
        <v>579</v>
      </c>
      <c r="F1141" s="413">
        <v>138.72999999999999</v>
      </c>
      <c r="G1141" s="414">
        <v>4.1735745693072879</v>
      </c>
      <c r="H1141" s="415">
        <v>4.1735745693072879</v>
      </c>
    </row>
    <row r="1142" spans="1:8" ht="15" hidden="1" thickBot="1">
      <c r="A1142" s="409">
        <v>202208</v>
      </c>
      <c r="B1142" s="196" t="s">
        <v>1481</v>
      </c>
      <c r="C1142" s="197" t="s">
        <v>1410</v>
      </c>
      <c r="D1142" s="198" t="s">
        <v>337</v>
      </c>
      <c r="E1142" s="421">
        <v>61775</v>
      </c>
      <c r="F1142" s="413">
        <v>138.72999999999999</v>
      </c>
      <c r="G1142" s="414">
        <v>445.28941108628271</v>
      </c>
      <c r="H1142" s="415">
        <v>2.2264470554314135</v>
      </c>
    </row>
    <row r="1143" spans="1:8" ht="15" hidden="1" thickBot="1">
      <c r="A1143" s="409">
        <v>202208</v>
      </c>
      <c r="B1143" s="196" t="s">
        <v>1482</v>
      </c>
      <c r="C1143" s="197" t="s">
        <v>1410</v>
      </c>
      <c r="D1143" s="198" t="s">
        <v>339</v>
      </c>
      <c r="E1143" s="421">
        <v>309</v>
      </c>
      <c r="F1143" s="413">
        <v>138.72999999999999</v>
      </c>
      <c r="G1143" s="414">
        <v>2.227348086210625</v>
      </c>
      <c r="H1143" s="415">
        <v>2.227348086210625</v>
      </c>
    </row>
    <row r="1144" spans="1:8" ht="15" hidden="1" thickBot="1">
      <c r="A1144" s="409">
        <v>202208</v>
      </c>
      <c r="B1144" s="196" t="s">
        <v>1483</v>
      </c>
      <c r="C1144" s="197" t="s">
        <v>1410</v>
      </c>
      <c r="D1144" s="198" t="s">
        <v>337</v>
      </c>
      <c r="E1144" s="421">
        <v>115832</v>
      </c>
      <c r="F1144" s="413">
        <v>138.72999999999999</v>
      </c>
      <c r="G1144" s="414">
        <v>834.94557774093573</v>
      </c>
      <c r="H1144" s="415">
        <v>4.1747278887046786</v>
      </c>
    </row>
    <row r="1145" spans="1:8" ht="15" hidden="1" thickBot="1">
      <c r="A1145" s="409">
        <v>202208</v>
      </c>
      <c r="B1145" s="196" t="s">
        <v>1484</v>
      </c>
      <c r="C1145" s="197" t="s">
        <v>1410</v>
      </c>
      <c r="D1145" s="198" t="s">
        <v>337</v>
      </c>
      <c r="E1145" s="421">
        <v>115832</v>
      </c>
      <c r="F1145" s="413">
        <v>138.72999999999999</v>
      </c>
      <c r="G1145" s="414">
        <v>834.94557774093573</v>
      </c>
      <c r="H1145" s="415">
        <v>4.1747278887046786</v>
      </c>
    </row>
    <row r="1146" spans="1:8" ht="15" hidden="1" thickBot="1">
      <c r="A1146" s="409">
        <v>202208</v>
      </c>
      <c r="B1146" s="196" t="s">
        <v>1485</v>
      </c>
      <c r="C1146" s="197" t="s">
        <v>1410</v>
      </c>
      <c r="D1146" s="198" t="s">
        <v>337</v>
      </c>
      <c r="E1146" s="421">
        <v>111849</v>
      </c>
      <c r="F1146" s="413">
        <v>138.72999999999999</v>
      </c>
      <c r="G1146" s="414">
        <v>806.23513299214312</v>
      </c>
      <c r="H1146" s="415">
        <v>4.031175664960716</v>
      </c>
    </row>
    <row r="1147" spans="1:8" ht="15" hidden="1" thickBot="1">
      <c r="A1147" s="409">
        <v>202208</v>
      </c>
      <c r="B1147" s="196" t="s">
        <v>1486</v>
      </c>
      <c r="C1147" s="197" t="s">
        <v>1410</v>
      </c>
      <c r="D1147" s="198" t="s">
        <v>339</v>
      </c>
      <c r="E1147" s="421">
        <v>559</v>
      </c>
      <c r="F1147" s="413">
        <v>138.72999999999999</v>
      </c>
      <c r="G1147" s="414">
        <v>4.0294096446334606</v>
      </c>
      <c r="H1147" s="415">
        <v>4.0294096446334606</v>
      </c>
    </row>
    <row r="1148" spans="1:8" ht="15" hidden="1" thickBot="1">
      <c r="A1148" s="409">
        <v>202208</v>
      </c>
      <c r="B1148" s="196" t="s">
        <v>1487</v>
      </c>
      <c r="C1148" s="197" t="s">
        <v>1410</v>
      </c>
      <c r="D1148" s="198" t="s">
        <v>624</v>
      </c>
      <c r="E1148" s="421">
        <v>116322</v>
      </c>
      <c r="F1148" s="413">
        <v>138.72999999999999</v>
      </c>
      <c r="G1148" s="414">
        <v>838.47761839544444</v>
      </c>
      <c r="H1148" s="415" t="s">
        <v>2899</v>
      </c>
    </row>
    <row r="1149" spans="1:8" ht="15" hidden="1" thickBot="1">
      <c r="A1149" s="409">
        <v>202208</v>
      </c>
      <c r="B1149" s="196" t="s">
        <v>1488</v>
      </c>
      <c r="C1149" s="197" t="s">
        <v>1410</v>
      </c>
      <c r="D1149" s="198" t="s">
        <v>337</v>
      </c>
      <c r="E1149" s="421">
        <v>32450</v>
      </c>
      <c r="F1149" s="413">
        <v>138.72999999999999</v>
      </c>
      <c r="G1149" s="414">
        <v>233.90759028328409</v>
      </c>
      <c r="H1149" s="415">
        <v>1.1695379514164204</v>
      </c>
    </row>
    <row r="1150" spans="1:8" ht="15" hidden="1" thickBot="1">
      <c r="A1150" s="409">
        <v>202208</v>
      </c>
      <c r="B1150" s="196" t="s">
        <v>1489</v>
      </c>
      <c r="C1150" s="197" t="s">
        <v>1410</v>
      </c>
      <c r="D1150" s="198" t="s">
        <v>337</v>
      </c>
      <c r="E1150" s="421">
        <v>113276</v>
      </c>
      <c r="F1150" s="413">
        <v>138.72999999999999</v>
      </c>
      <c r="G1150" s="414">
        <v>816.5213003676206</v>
      </c>
      <c r="H1150" s="415">
        <v>4.0826065018381028</v>
      </c>
    </row>
    <row r="1151" spans="1:8" ht="15" hidden="1" thickBot="1">
      <c r="A1151" s="409">
        <v>202208</v>
      </c>
      <c r="B1151" s="196" t="s">
        <v>1490</v>
      </c>
      <c r="C1151" s="197" t="s">
        <v>1344</v>
      </c>
      <c r="D1151" s="198" t="s">
        <v>337</v>
      </c>
      <c r="E1151" s="421">
        <v>21953</v>
      </c>
      <c r="F1151" s="413">
        <v>138.72999999999999</v>
      </c>
      <c r="G1151" s="414">
        <v>158.24262956822605</v>
      </c>
      <c r="H1151" s="415">
        <v>0.79121314784113028</v>
      </c>
    </row>
    <row r="1152" spans="1:8" ht="15" hidden="1" thickBot="1">
      <c r="A1152" s="409">
        <v>202208</v>
      </c>
      <c r="B1152" s="196" t="s">
        <v>1491</v>
      </c>
      <c r="C1152" s="197" t="s">
        <v>1344</v>
      </c>
      <c r="D1152" s="198" t="s">
        <v>337</v>
      </c>
      <c r="E1152" s="421">
        <v>18448</v>
      </c>
      <c r="F1152" s="413">
        <v>138.72999999999999</v>
      </c>
      <c r="G1152" s="414">
        <v>132.97772651913792</v>
      </c>
      <c r="H1152" s="415">
        <v>0.66488863259568953</v>
      </c>
    </row>
    <row r="1153" spans="1:8" ht="15" hidden="1" thickBot="1">
      <c r="A1153" s="409">
        <v>202208</v>
      </c>
      <c r="B1153" s="196" t="s">
        <v>1492</v>
      </c>
      <c r="C1153" s="197" t="s">
        <v>1493</v>
      </c>
      <c r="D1153" s="198" t="s">
        <v>374</v>
      </c>
      <c r="E1153" s="421">
        <v>0.01</v>
      </c>
      <c r="F1153" s="413">
        <v>138.72999999999999</v>
      </c>
      <c r="G1153" s="414">
        <v>7.2082462336913442E-5</v>
      </c>
      <c r="H1153" s="415" t="s">
        <v>2899</v>
      </c>
    </row>
    <row r="1154" spans="1:8" ht="15" hidden="1" thickBot="1">
      <c r="A1154" s="409">
        <v>202208</v>
      </c>
      <c r="B1154" s="196" t="s">
        <v>1494</v>
      </c>
      <c r="C1154" s="197" t="s">
        <v>1495</v>
      </c>
      <c r="D1154" s="198" t="s">
        <v>337</v>
      </c>
      <c r="E1154" s="421">
        <v>162998</v>
      </c>
      <c r="F1154" s="413">
        <v>138.72999999999999</v>
      </c>
      <c r="G1154" s="414">
        <v>1174.9297195992217</v>
      </c>
      <c r="H1154" s="415">
        <v>5.8746485979961083</v>
      </c>
    </row>
    <row r="1155" spans="1:8" ht="15" hidden="1" thickBot="1">
      <c r="A1155" s="409">
        <v>202208</v>
      </c>
      <c r="B1155" s="196" t="s">
        <v>1496</v>
      </c>
      <c r="C1155" s="197" t="s">
        <v>1495</v>
      </c>
      <c r="D1155" s="198" t="s">
        <v>339</v>
      </c>
      <c r="E1155" s="421">
        <v>815</v>
      </c>
      <c r="F1155" s="413">
        <v>138.72999999999999</v>
      </c>
      <c r="G1155" s="414">
        <v>5.8747206804584451</v>
      </c>
      <c r="H1155" s="415">
        <v>5.8747206804584451</v>
      </c>
    </row>
    <row r="1156" spans="1:8" ht="15" hidden="1" thickBot="1">
      <c r="A1156" s="409">
        <v>202208</v>
      </c>
      <c r="B1156" s="196" t="s">
        <v>1497</v>
      </c>
      <c r="C1156" s="197" t="s">
        <v>1495</v>
      </c>
      <c r="D1156" s="198" t="s">
        <v>337</v>
      </c>
      <c r="E1156" s="421">
        <v>310288</v>
      </c>
      <c r="F1156" s="413">
        <v>138.72999999999999</v>
      </c>
      <c r="G1156" s="414">
        <v>2236.6323073596195</v>
      </c>
      <c r="H1156" s="415">
        <v>11.183161536798098</v>
      </c>
    </row>
    <row r="1157" spans="1:8" ht="15" hidden="1" thickBot="1">
      <c r="A1157" s="409">
        <v>202208</v>
      </c>
      <c r="B1157" s="196" t="s">
        <v>1498</v>
      </c>
      <c r="C1157" s="197" t="s">
        <v>1495</v>
      </c>
      <c r="D1157" s="198" t="s">
        <v>339</v>
      </c>
      <c r="E1157" s="421">
        <v>1551</v>
      </c>
      <c r="F1157" s="413">
        <v>138.72999999999999</v>
      </c>
      <c r="G1157" s="414">
        <v>11.179989908455275</v>
      </c>
      <c r="H1157" s="415">
        <v>11.179989908455275</v>
      </c>
    </row>
    <row r="1158" spans="1:8" ht="15" hidden="1" thickBot="1">
      <c r="A1158" s="409">
        <v>202208</v>
      </c>
      <c r="B1158" s="196" t="s">
        <v>1499</v>
      </c>
      <c r="C1158" s="197" t="s">
        <v>1495</v>
      </c>
      <c r="D1158" s="198" t="s">
        <v>337</v>
      </c>
      <c r="E1158" s="421">
        <v>33485</v>
      </c>
      <c r="F1158" s="413">
        <v>138.72999999999999</v>
      </c>
      <c r="G1158" s="414">
        <v>241.36812513515463</v>
      </c>
      <c r="H1158" s="415">
        <v>1.2068406256757731</v>
      </c>
    </row>
    <row r="1159" spans="1:8" ht="15" hidden="1" thickBot="1">
      <c r="A1159" s="409">
        <v>202208</v>
      </c>
      <c r="B1159" s="196" t="s">
        <v>1500</v>
      </c>
      <c r="C1159" s="197" t="s">
        <v>1495</v>
      </c>
      <c r="D1159" s="198" t="s">
        <v>339</v>
      </c>
      <c r="E1159" s="421">
        <v>167</v>
      </c>
      <c r="F1159" s="413">
        <v>138.72999999999999</v>
      </c>
      <c r="G1159" s="414">
        <v>1.2037771210264543</v>
      </c>
      <c r="H1159" s="415">
        <v>1.2037771210264543</v>
      </c>
    </row>
    <row r="1160" spans="1:8" ht="15" hidden="1" thickBot="1">
      <c r="A1160" s="409">
        <v>202208</v>
      </c>
      <c r="B1160" s="196" t="s">
        <v>2604</v>
      </c>
      <c r="C1160" s="197" t="s">
        <v>2605</v>
      </c>
      <c r="D1160" s="198" t="s">
        <v>337</v>
      </c>
      <c r="E1160" s="421">
        <v>79375</v>
      </c>
      <c r="F1160" s="413">
        <v>138.72999999999999</v>
      </c>
      <c r="G1160" s="414">
        <v>572.1545447992504</v>
      </c>
      <c r="H1160" s="415">
        <v>2.8607727239962522</v>
      </c>
    </row>
    <row r="1161" spans="1:8" ht="15" hidden="1" thickBot="1">
      <c r="A1161" s="409">
        <v>202208</v>
      </c>
      <c r="B1161" s="196" t="s">
        <v>2606</v>
      </c>
      <c r="C1161" s="197" t="s">
        <v>2605</v>
      </c>
      <c r="D1161" s="198" t="s">
        <v>339</v>
      </c>
      <c r="E1161" s="421">
        <v>397</v>
      </c>
      <c r="F1161" s="413">
        <v>138.72999999999999</v>
      </c>
      <c r="G1161" s="414">
        <v>2.8616737547754632</v>
      </c>
      <c r="H1161" s="415">
        <v>2.8616737547754632</v>
      </c>
    </row>
    <row r="1162" spans="1:8" ht="15" hidden="1" thickBot="1">
      <c r="A1162" s="409">
        <v>202208</v>
      </c>
      <c r="B1162" s="196" t="s">
        <v>1501</v>
      </c>
      <c r="C1162" s="197" t="s">
        <v>1502</v>
      </c>
      <c r="D1162" s="198" t="s">
        <v>337</v>
      </c>
      <c r="E1162" s="421">
        <v>78166</v>
      </c>
      <c r="F1162" s="413">
        <v>138.72999999999999</v>
      </c>
      <c r="G1162" s="414">
        <v>563.43977510271759</v>
      </c>
      <c r="H1162" s="415">
        <v>2.8171988755135882</v>
      </c>
    </row>
    <row r="1163" spans="1:8" ht="15" hidden="1" thickBot="1">
      <c r="A1163" s="409">
        <v>202208</v>
      </c>
      <c r="B1163" s="196" t="s">
        <v>1503</v>
      </c>
      <c r="C1163" s="197" t="s">
        <v>2680</v>
      </c>
      <c r="D1163" s="198" t="s">
        <v>339</v>
      </c>
      <c r="E1163" s="421">
        <v>391</v>
      </c>
      <c r="F1163" s="413">
        <v>138.72999999999999</v>
      </c>
      <c r="G1163" s="414">
        <v>2.8184242773733152</v>
      </c>
      <c r="H1163" s="415">
        <v>2.8184242773733152</v>
      </c>
    </row>
    <row r="1164" spans="1:8" ht="15" hidden="1" thickBot="1">
      <c r="A1164" s="409">
        <v>202208</v>
      </c>
      <c r="B1164" s="196" t="s">
        <v>1504</v>
      </c>
      <c r="C1164" s="197" t="s">
        <v>1505</v>
      </c>
      <c r="D1164" s="198" t="s">
        <v>337</v>
      </c>
      <c r="E1164" s="421">
        <v>96988</v>
      </c>
      <c r="F1164" s="413">
        <v>138.72999999999999</v>
      </c>
      <c r="G1164" s="414">
        <v>699.11338571325598</v>
      </c>
      <c r="H1164" s="415">
        <v>3.49556692856628</v>
      </c>
    </row>
    <row r="1165" spans="1:8" ht="15" hidden="1" thickBot="1">
      <c r="A1165" s="409">
        <v>202208</v>
      </c>
      <c r="B1165" s="196" t="s">
        <v>1506</v>
      </c>
      <c r="C1165" s="197" t="s">
        <v>2681</v>
      </c>
      <c r="D1165" s="198" t="s">
        <v>339</v>
      </c>
      <c r="E1165" s="421">
        <v>485</v>
      </c>
      <c r="F1165" s="413">
        <v>138.72999999999999</v>
      </c>
      <c r="G1165" s="414">
        <v>3.4959994233403018</v>
      </c>
      <c r="H1165" s="415">
        <v>3.4959994233403018</v>
      </c>
    </row>
    <row r="1166" spans="1:8" ht="15" hidden="1" thickBot="1">
      <c r="A1166" s="409">
        <v>202208</v>
      </c>
      <c r="B1166" s="196" t="s">
        <v>1507</v>
      </c>
      <c r="C1166" s="197" t="s">
        <v>1505</v>
      </c>
      <c r="D1166" s="198" t="s">
        <v>337</v>
      </c>
      <c r="E1166" s="421">
        <v>85689</v>
      </c>
      <c r="F1166" s="413">
        <v>138.72999999999999</v>
      </c>
      <c r="G1166" s="414">
        <v>617.6674115187775</v>
      </c>
      <c r="H1166" s="415">
        <v>3.0883370575938875</v>
      </c>
    </row>
    <row r="1167" spans="1:8" ht="15" hidden="1" thickBot="1">
      <c r="A1167" s="409">
        <v>202208</v>
      </c>
      <c r="B1167" s="196" t="s">
        <v>1508</v>
      </c>
      <c r="C1167" s="197" t="s">
        <v>2682</v>
      </c>
      <c r="D1167" s="198" t="s">
        <v>339</v>
      </c>
      <c r="E1167" s="421">
        <v>428</v>
      </c>
      <c r="F1167" s="413">
        <v>138.72999999999999</v>
      </c>
      <c r="G1167" s="414">
        <v>3.0851293880198951</v>
      </c>
      <c r="H1167" s="415">
        <v>3.0851293880198951</v>
      </c>
    </row>
    <row r="1168" spans="1:8" ht="15" hidden="1" thickBot="1">
      <c r="A1168" s="409">
        <v>202208</v>
      </c>
      <c r="B1168" s="196" t="s">
        <v>1509</v>
      </c>
      <c r="C1168" s="197" t="s">
        <v>1510</v>
      </c>
      <c r="D1168" s="198" t="s">
        <v>337</v>
      </c>
      <c r="E1168" s="421">
        <v>82216</v>
      </c>
      <c r="F1168" s="413">
        <v>138.72999999999999</v>
      </c>
      <c r="G1168" s="414">
        <v>592.63317234916747</v>
      </c>
      <c r="H1168" s="415">
        <v>2.9631658617458374</v>
      </c>
    </row>
    <row r="1169" spans="1:8" ht="15" hidden="1" thickBot="1">
      <c r="A1169" s="409">
        <v>202208</v>
      </c>
      <c r="B1169" s="196" t="s">
        <v>1511</v>
      </c>
      <c r="C1169" s="197" t="s">
        <v>1510</v>
      </c>
      <c r="D1169" s="198" t="s">
        <v>337</v>
      </c>
      <c r="E1169" s="421">
        <v>70874</v>
      </c>
      <c r="F1169" s="413">
        <v>138.72999999999999</v>
      </c>
      <c r="G1169" s="414">
        <v>510.87724356664029</v>
      </c>
      <c r="H1169" s="415">
        <v>2.5543862178332013</v>
      </c>
    </row>
    <row r="1170" spans="1:8" ht="15" hidden="1" thickBot="1">
      <c r="A1170" s="409">
        <v>202208</v>
      </c>
      <c r="B1170" s="196" t="s">
        <v>1512</v>
      </c>
      <c r="C1170" s="197" t="s">
        <v>1510</v>
      </c>
      <c r="D1170" s="198" t="s">
        <v>339</v>
      </c>
      <c r="E1170" s="421">
        <v>354</v>
      </c>
      <c r="F1170" s="413">
        <v>138.72999999999999</v>
      </c>
      <c r="G1170" s="414">
        <v>2.5517191667267354</v>
      </c>
      <c r="H1170" s="415">
        <v>2.5517191667267354</v>
      </c>
    </row>
    <row r="1171" spans="1:8" ht="15" hidden="1" thickBot="1">
      <c r="A1171" s="409">
        <v>202208</v>
      </c>
      <c r="B1171" s="196" t="s">
        <v>1513</v>
      </c>
      <c r="C1171" s="197" t="s">
        <v>1514</v>
      </c>
      <c r="D1171" s="198" t="s">
        <v>1515</v>
      </c>
      <c r="E1171" s="421">
        <v>36322</v>
      </c>
      <c r="F1171" s="413">
        <v>138.72999999999999</v>
      </c>
      <c r="G1171" s="414">
        <v>261.817919700137</v>
      </c>
      <c r="H1171" s="415" t="s">
        <v>2899</v>
      </c>
    </row>
    <row r="1172" spans="1:8" ht="15" hidden="1" thickBot="1">
      <c r="A1172" s="409">
        <v>202208</v>
      </c>
      <c r="B1172" s="196" t="s">
        <v>1516</v>
      </c>
      <c r="C1172" s="197" t="s">
        <v>1505</v>
      </c>
      <c r="D1172" s="198" t="s">
        <v>337</v>
      </c>
      <c r="E1172" s="421">
        <v>72255</v>
      </c>
      <c r="F1172" s="413">
        <v>138.72999999999999</v>
      </c>
      <c r="G1172" s="414">
        <v>520.83183161536806</v>
      </c>
      <c r="H1172" s="415">
        <v>2.6041591580768402</v>
      </c>
    </row>
    <row r="1173" spans="1:8" ht="15" hidden="1" thickBot="1">
      <c r="A1173" s="409">
        <v>202208</v>
      </c>
      <c r="B1173" s="196" t="s">
        <v>1517</v>
      </c>
      <c r="C1173" s="197" t="s">
        <v>1505</v>
      </c>
      <c r="D1173" s="198" t="s">
        <v>339</v>
      </c>
      <c r="E1173" s="421">
        <v>361</v>
      </c>
      <c r="F1173" s="413">
        <v>138.72999999999999</v>
      </c>
      <c r="G1173" s="414">
        <v>2.6021768903625748</v>
      </c>
      <c r="H1173" s="415">
        <v>2.6021768903625748</v>
      </c>
    </row>
    <row r="1174" spans="1:8" ht="15" hidden="1" thickBot="1">
      <c r="A1174" s="409">
        <v>202208</v>
      </c>
      <c r="B1174" s="196" t="s">
        <v>1518</v>
      </c>
      <c r="C1174" s="197" t="s">
        <v>2683</v>
      </c>
      <c r="D1174" s="198" t="s">
        <v>1515</v>
      </c>
      <c r="E1174" s="421">
        <v>37111</v>
      </c>
      <c r="F1174" s="413">
        <v>138.72999999999999</v>
      </c>
      <c r="G1174" s="414">
        <v>267.50522597851943</v>
      </c>
      <c r="H1174" s="415" t="s">
        <v>2899</v>
      </c>
    </row>
    <row r="1175" spans="1:8" ht="15" hidden="1" thickBot="1">
      <c r="A1175" s="409">
        <v>202208</v>
      </c>
      <c r="B1175" s="196" t="s">
        <v>1520</v>
      </c>
      <c r="C1175" s="197" t="s">
        <v>1521</v>
      </c>
      <c r="D1175" s="198" t="s">
        <v>1515</v>
      </c>
      <c r="E1175" s="421">
        <v>43918</v>
      </c>
      <c r="F1175" s="413">
        <v>138.72999999999999</v>
      </c>
      <c r="G1175" s="414">
        <v>316.57175809125641</v>
      </c>
      <c r="H1175" s="415" t="s">
        <v>2899</v>
      </c>
    </row>
    <row r="1176" spans="1:8" ht="15" hidden="1" thickBot="1">
      <c r="A1176" s="409">
        <v>202208</v>
      </c>
      <c r="B1176" s="196" t="s">
        <v>1522</v>
      </c>
      <c r="C1176" s="197" t="s">
        <v>1521</v>
      </c>
      <c r="D1176" s="198" t="s">
        <v>1515</v>
      </c>
      <c r="E1176" s="421">
        <v>46753</v>
      </c>
      <c r="F1176" s="413">
        <v>138.72999999999999</v>
      </c>
      <c r="G1176" s="414">
        <v>337.00713616377141</v>
      </c>
      <c r="H1176" s="415" t="s">
        <v>2899</v>
      </c>
    </row>
    <row r="1177" spans="1:8" ht="15" hidden="1" thickBot="1">
      <c r="A1177" s="409">
        <v>202208</v>
      </c>
      <c r="B1177" s="196" t="s">
        <v>1523</v>
      </c>
      <c r="C1177" s="197" t="s">
        <v>1521</v>
      </c>
      <c r="D1177" s="198" t="s">
        <v>1515</v>
      </c>
      <c r="E1177" s="421">
        <v>46753</v>
      </c>
      <c r="F1177" s="413">
        <v>138.72999999999999</v>
      </c>
      <c r="G1177" s="414">
        <v>337.00713616377141</v>
      </c>
      <c r="H1177" s="415" t="s">
        <v>2899</v>
      </c>
    </row>
    <row r="1178" spans="1:8" ht="15" hidden="1" thickBot="1">
      <c r="A1178" s="409">
        <v>202208</v>
      </c>
      <c r="B1178" s="196" t="s">
        <v>1524</v>
      </c>
      <c r="C1178" s="197" t="s">
        <v>1505</v>
      </c>
      <c r="D1178" s="198" t="s">
        <v>337</v>
      </c>
      <c r="E1178" s="421">
        <v>42947</v>
      </c>
      <c r="F1178" s="413">
        <v>138.72999999999999</v>
      </c>
      <c r="G1178" s="414">
        <v>309.57255099834214</v>
      </c>
      <c r="H1178" s="415">
        <v>1.5478627549917108</v>
      </c>
    </row>
    <row r="1179" spans="1:8" ht="15" hidden="1" thickBot="1">
      <c r="A1179" s="409">
        <v>202208</v>
      </c>
      <c r="B1179" s="196" t="s">
        <v>1525</v>
      </c>
      <c r="C1179" s="197" t="s">
        <v>2684</v>
      </c>
      <c r="D1179" s="198" t="s">
        <v>339</v>
      </c>
      <c r="E1179" s="421">
        <v>215</v>
      </c>
      <c r="F1179" s="413">
        <v>138.72999999999999</v>
      </c>
      <c r="G1179" s="414">
        <v>1.5497729402436389</v>
      </c>
      <c r="H1179" s="415">
        <v>1.5497729402436389</v>
      </c>
    </row>
    <row r="1180" spans="1:8" ht="15" hidden="1" thickBot="1">
      <c r="A1180" s="409">
        <v>202208</v>
      </c>
      <c r="B1180" s="196" t="s">
        <v>1526</v>
      </c>
      <c r="C1180" s="197" t="s">
        <v>1505</v>
      </c>
      <c r="D1180" s="198" t="s">
        <v>337</v>
      </c>
      <c r="E1180" s="421">
        <v>56127</v>
      </c>
      <c r="F1180" s="413">
        <v>138.72999999999999</v>
      </c>
      <c r="G1180" s="414">
        <v>404.57723635839403</v>
      </c>
      <c r="H1180" s="415">
        <v>2.0228861817919701</v>
      </c>
    </row>
    <row r="1181" spans="1:8" ht="15" hidden="1" thickBot="1">
      <c r="A1181" s="409">
        <v>202208</v>
      </c>
      <c r="B1181" s="196" t="s">
        <v>1527</v>
      </c>
      <c r="C1181" s="197" t="s">
        <v>1505</v>
      </c>
      <c r="D1181" s="198" t="s">
        <v>339</v>
      </c>
      <c r="E1181" s="421">
        <v>281</v>
      </c>
      <c r="F1181" s="413">
        <v>138.72999999999999</v>
      </c>
      <c r="G1181" s="414">
        <v>2.0255171916672676</v>
      </c>
      <c r="H1181" s="415">
        <v>2.0255171916672676</v>
      </c>
    </row>
    <row r="1182" spans="1:8" ht="15" hidden="1" thickBot="1">
      <c r="A1182" s="409">
        <v>202208</v>
      </c>
      <c r="B1182" s="196" t="s">
        <v>1528</v>
      </c>
      <c r="C1182" s="197" t="s">
        <v>1521</v>
      </c>
      <c r="D1182" s="198" t="s">
        <v>1515</v>
      </c>
      <c r="E1182" s="421">
        <v>46753</v>
      </c>
      <c r="F1182" s="413">
        <v>138.72999999999999</v>
      </c>
      <c r="G1182" s="414">
        <v>337.00713616377141</v>
      </c>
      <c r="H1182" s="415" t="s">
        <v>2899</v>
      </c>
    </row>
    <row r="1183" spans="1:8" ht="15" hidden="1" thickBot="1">
      <c r="A1183" s="409">
        <v>202208</v>
      </c>
      <c r="B1183" s="196" t="s">
        <v>1529</v>
      </c>
      <c r="C1183" s="197" t="s">
        <v>1521</v>
      </c>
      <c r="D1183" s="198" t="s">
        <v>1515</v>
      </c>
      <c r="E1183" s="421">
        <v>46753</v>
      </c>
      <c r="F1183" s="413">
        <v>138.72999999999999</v>
      </c>
      <c r="G1183" s="414">
        <v>337.00713616377141</v>
      </c>
      <c r="H1183" s="415" t="s">
        <v>2899</v>
      </c>
    </row>
    <row r="1184" spans="1:8" ht="15" hidden="1" thickBot="1">
      <c r="A1184" s="409">
        <v>202208</v>
      </c>
      <c r="B1184" s="196" t="s">
        <v>1530</v>
      </c>
      <c r="C1184" s="197" t="s">
        <v>1505</v>
      </c>
      <c r="D1184" s="198" t="s">
        <v>337</v>
      </c>
      <c r="E1184" s="421">
        <v>65006</v>
      </c>
      <c r="F1184" s="413">
        <v>138.72999999999999</v>
      </c>
      <c r="G1184" s="414">
        <v>468.57925466733946</v>
      </c>
      <c r="H1184" s="415">
        <v>2.3428962733366974</v>
      </c>
    </row>
    <row r="1185" spans="1:8" ht="15" hidden="1" thickBot="1">
      <c r="A1185" s="409">
        <v>202208</v>
      </c>
      <c r="B1185" s="196" t="s">
        <v>1531</v>
      </c>
      <c r="C1185" s="197" t="s">
        <v>1505</v>
      </c>
      <c r="D1185" s="198" t="s">
        <v>339</v>
      </c>
      <c r="E1185" s="421">
        <v>325</v>
      </c>
      <c r="F1185" s="413">
        <v>138.72999999999999</v>
      </c>
      <c r="G1185" s="414">
        <v>2.3426800259496865</v>
      </c>
      <c r="H1185" s="415">
        <v>2.3426800259496865</v>
      </c>
    </row>
    <row r="1186" spans="1:8" ht="15" hidden="1" thickBot="1">
      <c r="A1186" s="409">
        <v>202208</v>
      </c>
      <c r="B1186" s="196" t="s">
        <v>1532</v>
      </c>
      <c r="C1186" s="197" t="s">
        <v>1533</v>
      </c>
      <c r="D1186" s="198" t="s">
        <v>1515</v>
      </c>
      <c r="E1186" s="421">
        <v>74094</v>
      </c>
      <c r="F1186" s="413">
        <v>138.72999999999999</v>
      </c>
      <c r="G1186" s="414">
        <v>534.08779643912635</v>
      </c>
      <c r="H1186" s="415" t="s">
        <v>2899</v>
      </c>
    </row>
    <row r="1187" spans="1:8" ht="15" hidden="1" thickBot="1">
      <c r="A1187" s="409">
        <v>202208</v>
      </c>
      <c r="B1187" s="196" t="s">
        <v>1534</v>
      </c>
      <c r="C1187" s="197" t="s">
        <v>1505</v>
      </c>
      <c r="D1187" s="198" t="s">
        <v>337</v>
      </c>
      <c r="E1187" s="421">
        <v>64452</v>
      </c>
      <c r="F1187" s="413">
        <v>138.72999999999999</v>
      </c>
      <c r="G1187" s="414">
        <v>464.58588625387449</v>
      </c>
      <c r="H1187" s="415">
        <v>2.3229294312693725</v>
      </c>
    </row>
    <row r="1188" spans="1:8" ht="15" hidden="1" thickBot="1">
      <c r="A1188" s="409">
        <v>202208</v>
      </c>
      <c r="B1188" s="196" t="s">
        <v>1535</v>
      </c>
      <c r="C1188" s="197" t="s">
        <v>2685</v>
      </c>
      <c r="D1188" s="198" t="s">
        <v>339</v>
      </c>
      <c r="E1188" s="421">
        <v>322</v>
      </c>
      <c r="F1188" s="413">
        <v>138.72999999999999</v>
      </c>
      <c r="G1188" s="414">
        <v>2.3210552872486128</v>
      </c>
      <c r="H1188" s="415">
        <v>2.3210552872486128</v>
      </c>
    </row>
    <row r="1189" spans="1:8" ht="15" hidden="1" thickBot="1">
      <c r="A1189" s="409">
        <v>202208</v>
      </c>
      <c r="B1189" s="196" t="s">
        <v>1536</v>
      </c>
      <c r="C1189" s="197" t="s">
        <v>1505</v>
      </c>
      <c r="D1189" s="198" t="s">
        <v>337</v>
      </c>
      <c r="E1189" s="421">
        <v>113064</v>
      </c>
      <c r="F1189" s="413">
        <v>138.72999999999999</v>
      </c>
      <c r="G1189" s="414">
        <v>814.99315216607806</v>
      </c>
      <c r="H1189" s="415">
        <v>4.0749657608303904</v>
      </c>
    </row>
    <row r="1190" spans="1:8" ht="15" hidden="1" thickBot="1">
      <c r="A1190" s="409">
        <v>202208</v>
      </c>
      <c r="B1190" s="196" t="s">
        <v>2607</v>
      </c>
      <c r="C1190" s="197" t="s">
        <v>1505</v>
      </c>
      <c r="D1190" s="198" t="s">
        <v>337</v>
      </c>
      <c r="E1190" s="421">
        <v>102333</v>
      </c>
      <c r="F1190" s="413">
        <v>138.72999999999999</v>
      </c>
      <c r="G1190" s="414">
        <v>737.64146183233629</v>
      </c>
      <c r="H1190" s="415">
        <v>3.6882073091616814</v>
      </c>
    </row>
    <row r="1191" spans="1:8" ht="15" hidden="1" thickBot="1">
      <c r="A1191" s="409">
        <v>202208</v>
      </c>
      <c r="B1191" s="196" t="s">
        <v>2608</v>
      </c>
      <c r="C1191" s="197" t="s">
        <v>1505</v>
      </c>
      <c r="D1191" s="198" t="s">
        <v>339</v>
      </c>
      <c r="E1191" s="421">
        <v>512</v>
      </c>
      <c r="F1191" s="413">
        <v>138.72999999999999</v>
      </c>
      <c r="G1191" s="414">
        <v>3.690622071649968</v>
      </c>
      <c r="H1191" s="415">
        <v>3.690622071649968</v>
      </c>
    </row>
    <row r="1192" spans="1:8" ht="15" hidden="1" thickBot="1">
      <c r="A1192" s="409">
        <v>202208</v>
      </c>
      <c r="B1192" s="196" t="s">
        <v>1537</v>
      </c>
      <c r="C1192" s="197" t="s">
        <v>1505</v>
      </c>
      <c r="D1192" s="198" t="s">
        <v>337</v>
      </c>
      <c r="E1192" s="421">
        <v>58589</v>
      </c>
      <c r="F1192" s="413">
        <v>138.72999999999999</v>
      </c>
      <c r="G1192" s="414">
        <v>422.3239385857421</v>
      </c>
      <c r="H1192" s="415">
        <v>2.1116196929287105</v>
      </c>
    </row>
    <row r="1193" spans="1:8" ht="15" hidden="1" thickBot="1">
      <c r="A1193" s="409">
        <v>202208</v>
      </c>
      <c r="B1193" s="196" t="s">
        <v>1538</v>
      </c>
      <c r="C1193" s="197" t="s">
        <v>1505</v>
      </c>
      <c r="D1193" s="198" t="s">
        <v>339</v>
      </c>
      <c r="E1193" s="421">
        <v>293</v>
      </c>
      <c r="F1193" s="413">
        <v>138.72999999999999</v>
      </c>
      <c r="G1193" s="414">
        <v>2.1120161464715634</v>
      </c>
      <c r="H1193" s="415">
        <v>2.1120161464715634</v>
      </c>
    </row>
    <row r="1194" spans="1:8" ht="15" hidden="1" thickBot="1">
      <c r="A1194" s="409">
        <v>202208</v>
      </c>
      <c r="B1194" s="196" t="s">
        <v>1539</v>
      </c>
      <c r="C1194" s="197" t="s">
        <v>1540</v>
      </c>
      <c r="D1194" s="198" t="s">
        <v>337</v>
      </c>
      <c r="E1194" s="421">
        <v>94559</v>
      </c>
      <c r="F1194" s="413">
        <v>138.72999999999999</v>
      </c>
      <c r="G1194" s="414">
        <v>681.60455561161973</v>
      </c>
      <c r="H1194" s="415">
        <v>3.4080227780580987</v>
      </c>
    </row>
    <row r="1195" spans="1:8" ht="15" hidden="1" thickBot="1">
      <c r="A1195" s="409">
        <v>202208</v>
      </c>
      <c r="B1195" s="196" t="s">
        <v>1541</v>
      </c>
      <c r="C1195" s="197" t="s">
        <v>1505</v>
      </c>
      <c r="D1195" s="198" t="s">
        <v>337</v>
      </c>
      <c r="E1195" s="421">
        <v>79020</v>
      </c>
      <c r="F1195" s="413">
        <v>138.72999999999999</v>
      </c>
      <c r="G1195" s="414">
        <v>569.59561738628997</v>
      </c>
      <c r="H1195" s="415">
        <v>2.8479780869314499</v>
      </c>
    </row>
    <row r="1196" spans="1:8" ht="15" hidden="1" thickBot="1">
      <c r="A1196" s="409">
        <v>202208</v>
      </c>
      <c r="B1196" s="196" t="s">
        <v>1542</v>
      </c>
      <c r="C1196" s="197" t="s">
        <v>2686</v>
      </c>
      <c r="D1196" s="198" t="s">
        <v>339</v>
      </c>
      <c r="E1196" s="421">
        <v>395</v>
      </c>
      <c r="F1196" s="413">
        <v>138.72999999999999</v>
      </c>
      <c r="G1196" s="414">
        <v>2.8472572623080805</v>
      </c>
      <c r="H1196" s="415">
        <v>2.8472572623080805</v>
      </c>
    </row>
    <row r="1197" spans="1:8" ht="15" hidden="1" thickBot="1">
      <c r="A1197" s="409">
        <v>202208</v>
      </c>
      <c r="B1197" s="196" t="s">
        <v>2687</v>
      </c>
      <c r="C1197" s="197" t="s">
        <v>2688</v>
      </c>
      <c r="D1197" s="198" t="s">
        <v>337</v>
      </c>
      <c r="E1197" s="421">
        <v>69184</v>
      </c>
      <c r="F1197" s="413">
        <v>138.72999999999999</v>
      </c>
      <c r="G1197" s="414">
        <v>498.69530743170191</v>
      </c>
      <c r="H1197" s="415">
        <v>2.4934765371585095</v>
      </c>
    </row>
    <row r="1198" spans="1:8" ht="15" hidden="1" thickBot="1">
      <c r="A1198" s="409">
        <v>202208</v>
      </c>
      <c r="B1198" s="196" t="s">
        <v>2689</v>
      </c>
      <c r="C1198" s="197" t="s">
        <v>1505</v>
      </c>
      <c r="D1198" s="198" t="s">
        <v>339</v>
      </c>
      <c r="E1198" s="421">
        <v>346</v>
      </c>
      <c r="F1198" s="413">
        <v>138.72999999999999</v>
      </c>
      <c r="G1198" s="414">
        <v>2.4940531968572048</v>
      </c>
      <c r="H1198" s="415">
        <v>2.4940531968572048</v>
      </c>
    </row>
    <row r="1199" spans="1:8" ht="15" hidden="1" thickBot="1">
      <c r="A1199" s="409">
        <v>202208</v>
      </c>
      <c r="B1199" s="196" t="s">
        <v>1543</v>
      </c>
      <c r="C1199" s="197" t="s">
        <v>1505</v>
      </c>
      <c r="D1199" s="198" t="s">
        <v>337</v>
      </c>
      <c r="E1199" s="421">
        <v>89656</v>
      </c>
      <c r="F1199" s="413">
        <v>138.72999999999999</v>
      </c>
      <c r="G1199" s="414">
        <v>646.2625243278311</v>
      </c>
      <c r="H1199" s="415">
        <v>3.2313126216391557</v>
      </c>
    </row>
    <row r="1200" spans="1:8" ht="15" hidden="1" thickBot="1">
      <c r="A1200" s="409">
        <v>202208</v>
      </c>
      <c r="B1200" s="196" t="s">
        <v>1544</v>
      </c>
      <c r="C1200" s="197" t="s">
        <v>2692</v>
      </c>
      <c r="D1200" s="198" t="s">
        <v>339</v>
      </c>
      <c r="E1200" s="421">
        <v>448</v>
      </c>
      <c r="F1200" s="413">
        <v>138.72999999999999</v>
      </c>
      <c r="G1200" s="414">
        <v>3.2292943126937219</v>
      </c>
      <c r="H1200" s="415">
        <v>3.2292943126937219</v>
      </c>
    </row>
    <row r="1201" spans="1:8" ht="15" hidden="1" thickBot="1">
      <c r="A1201" s="409">
        <v>202208</v>
      </c>
      <c r="B1201" s="196" t="s">
        <v>1545</v>
      </c>
      <c r="C1201" s="197" t="s">
        <v>1505</v>
      </c>
      <c r="D1201" s="198" t="s">
        <v>337</v>
      </c>
      <c r="E1201" s="421">
        <v>41787</v>
      </c>
      <c r="F1201" s="413">
        <v>138.72999999999999</v>
      </c>
      <c r="G1201" s="414">
        <v>301.21098536726015</v>
      </c>
      <c r="H1201" s="415">
        <v>1.5060549268363008</v>
      </c>
    </row>
    <row r="1202" spans="1:8" ht="15" hidden="1" thickBot="1">
      <c r="A1202" s="409">
        <v>202208</v>
      </c>
      <c r="B1202" s="196" t="s">
        <v>1546</v>
      </c>
      <c r="C1202" s="197" t="s">
        <v>2693</v>
      </c>
      <c r="D1202" s="198" t="s">
        <v>339</v>
      </c>
      <c r="E1202" s="421">
        <v>209</v>
      </c>
      <c r="F1202" s="413">
        <v>138.72999999999999</v>
      </c>
      <c r="G1202" s="414">
        <v>1.5065234628414907</v>
      </c>
      <c r="H1202" s="415">
        <v>1.5065234628414907</v>
      </c>
    </row>
    <row r="1203" spans="1:8" ht="15" hidden="1" thickBot="1">
      <c r="A1203" s="409">
        <v>202208</v>
      </c>
      <c r="B1203" s="196" t="s">
        <v>1547</v>
      </c>
      <c r="C1203" s="197" t="s">
        <v>1505</v>
      </c>
      <c r="D1203" s="198" t="s">
        <v>337</v>
      </c>
      <c r="E1203" s="421">
        <v>68875</v>
      </c>
      <c r="F1203" s="413">
        <v>138.72999999999999</v>
      </c>
      <c r="G1203" s="414">
        <v>496.46795934549129</v>
      </c>
      <c r="H1203" s="415">
        <v>2.4823397967274565</v>
      </c>
    </row>
    <row r="1204" spans="1:8" ht="15" hidden="1" thickBot="1">
      <c r="A1204" s="409">
        <v>202208</v>
      </c>
      <c r="B1204" s="196" t="s">
        <v>1548</v>
      </c>
      <c r="C1204" s="197" t="s">
        <v>2694</v>
      </c>
      <c r="D1204" s="198" t="s">
        <v>339</v>
      </c>
      <c r="E1204" s="421">
        <v>344</v>
      </c>
      <c r="F1204" s="413">
        <v>138.72999999999999</v>
      </c>
      <c r="G1204" s="414">
        <v>2.4796367043898222</v>
      </c>
      <c r="H1204" s="415">
        <v>2.4796367043898222</v>
      </c>
    </row>
    <row r="1205" spans="1:8" ht="15" hidden="1" thickBot="1">
      <c r="A1205" s="409">
        <v>202208</v>
      </c>
      <c r="B1205" s="196" t="s">
        <v>1549</v>
      </c>
      <c r="C1205" s="197" t="s">
        <v>1505</v>
      </c>
      <c r="D1205" s="198" t="s">
        <v>337</v>
      </c>
      <c r="E1205" s="421">
        <v>52962</v>
      </c>
      <c r="F1205" s="413">
        <v>138.72999999999999</v>
      </c>
      <c r="G1205" s="414">
        <v>381.76313702876092</v>
      </c>
      <c r="H1205" s="415">
        <v>1.9088156851438045</v>
      </c>
    </row>
    <row r="1206" spans="1:8" ht="15" hidden="1" thickBot="1">
      <c r="A1206" s="409">
        <v>202208</v>
      </c>
      <c r="B1206" s="196" t="s">
        <v>1550</v>
      </c>
      <c r="C1206" s="197" t="s">
        <v>1505</v>
      </c>
      <c r="D1206" s="198" t="s">
        <v>339</v>
      </c>
      <c r="E1206" s="421">
        <v>265</v>
      </c>
      <c r="F1206" s="413">
        <v>138.72999999999999</v>
      </c>
      <c r="G1206" s="414">
        <v>1.9101852519282061</v>
      </c>
      <c r="H1206" s="415">
        <v>1.9101852519282061</v>
      </c>
    </row>
    <row r="1207" spans="1:8" ht="15" hidden="1" thickBot="1">
      <c r="A1207" s="409">
        <v>202208</v>
      </c>
      <c r="B1207" s="196" t="s">
        <v>1551</v>
      </c>
      <c r="C1207" s="197" t="s">
        <v>1505</v>
      </c>
      <c r="D1207" s="198" t="s">
        <v>337</v>
      </c>
      <c r="E1207" s="421">
        <v>41787</v>
      </c>
      <c r="F1207" s="413">
        <v>138.72999999999999</v>
      </c>
      <c r="G1207" s="414">
        <v>301.21098536726015</v>
      </c>
      <c r="H1207" s="415">
        <v>1.5060549268363008</v>
      </c>
    </row>
    <row r="1208" spans="1:8" ht="15" hidden="1" thickBot="1">
      <c r="A1208" s="409">
        <v>202208</v>
      </c>
      <c r="B1208" s="196" t="s">
        <v>1552</v>
      </c>
      <c r="C1208" s="197" t="s">
        <v>1505</v>
      </c>
      <c r="D1208" s="198" t="s">
        <v>339</v>
      </c>
      <c r="E1208" s="421">
        <v>209</v>
      </c>
      <c r="F1208" s="413">
        <v>138.72999999999999</v>
      </c>
      <c r="G1208" s="414">
        <v>1.5065234628414907</v>
      </c>
      <c r="H1208" s="415">
        <v>1.5065234628414907</v>
      </c>
    </row>
    <row r="1209" spans="1:8" ht="15" hidden="1" thickBot="1">
      <c r="A1209" s="409">
        <v>202208</v>
      </c>
      <c r="B1209" s="196" t="s">
        <v>1553</v>
      </c>
      <c r="C1209" s="197" t="s">
        <v>1505</v>
      </c>
      <c r="D1209" s="198" t="s">
        <v>337</v>
      </c>
      <c r="E1209" s="421">
        <v>44908</v>
      </c>
      <c r="F1209" s="413">
        <v>138.72999999999999</v>
      </c>
      <c r="G1209" s="414">
        <v>323.70792186261087</v>
      </c>
      <c r="H1209" s="415">
        <v>1.6185396093130544</v>
      </c>
    </row>
    <row r="1210" spans="1:8" ht="15" hidden="1" thickBot="1">
      <c r="A1210" s="409">
        <v>202208</v>
      </c>
      <c r="B1210" s="196" t="s">
        <v>1554</v>
      </c>
      <c r="C1210" s="197" t="s">
        <v>1505</v>
      </c>
      <c r="D1210" s="198" t="s">
        <v>339</v>
      </c>
      <c r="E1210" s="421">
        <v>225</v>
      </c>
      <c r="F1210" s="413">
        <v>138.72999999999999</v>
      </c>
      <c r="G1210" s="414">
        <v>1.6218554025805523</v>
      </c>
      <c r="H1210" s="415">
        <v>1.6218554025805523</v>
      </c>
    </row>
    <row r="1211" spans="1:8" ht="15" hidden="1" thickBot="1">
      <c r="A1211" s="409">
        <v>202208</v>
      </c>
      <c r="B1211" s="196" t="s">
        <v>1555</v>
      </c>
      <c r="C1211" s="197" t="s">
        <v>1505</v>
      </c>
      <c r="D1211" s="198" t="s">
        <v>337</v>
      </c>
      <c r="E1211" s="421">
        <v>64256</v>
      </c>
      <c r="F1211" s="413">
        <v>138.72999999999999</v>
      </c>
      <c r="G1211" s="414">
        <v>463.17306999207096</v>
      </c>
      <c r="H1211" s="415">
        <v>2.315865349960355</v>
      </c>
    </row>
    <row r="1212" spans="1:8" ht="15" hidden="1" thickBot="1">
      <c r="A1212" s="409">
        <v>202208</v>
      </c>
      <c r="B1212" s="196" t="s">
        <v>1556</v>
      </c>
      <c r="C1212" s="197" t="s">
        <v>2695</v>
      </c>
      <c r="D1212" s="198" t="s">
        <v>339</v>
      </c>
      <c r="E1212" s="421">
        <v>321</v>
      </c>
      <c r="F1212" s="413">
        <v>138.72999999999999</v>
      </c>
      <c r="G1212" s="414">
        <v>2.3138470410149212</v>
      </c>
      <c r="H1212" s="415">
        <v>2.3138470410149212</v>
      </c>
    </row>
    <row r="1213" spans="1:8" ht="15" hidden="1" thickBot="1">
      <c r="A1213" s="409">
        <v>202208</v>
      </c>
      <c r="B1213" s="196" t="s">
        <v>1557</v>
      </c>
      <c r="C1213" s="197" t="s">
        <v>1558</v>
      </c>
      <c r="D1213" s="198" t="s">
        <v>337</v>
      </c>
      <c r="E1213" s="421">
        <v>135300</v>
      </c>
      <c r="F1213" s="413">
        <v>138.72999999999999</v>
      </c>
      <c r="G1213" s="414">
        <v>975.27571541843872</v>
      </c>
      <c r="H1213" s="415">
        <v>4.8763785770921935</v>
      </c>
    </row>
    <row r="1214" spans="1:8" ht="15" hidden="1" thickBot="1">
      <c r="A1214" s="409">
        <v>202208</v>
      </c>
      <c r="B1214" s="196" t="s">
        <v>1559</v>
      </c>
      <c r="C1214" s="197" t="s">
        <v>1558</v>
      </c>
      <c r="D1214" s="198" t="s">
        <v>374</v>
      </c>
      <c r="E1214" s="421">
        <v>0.01</v>
      </c>
      <c r="F1214" s="413">
        <v>138.72999999999999</v>
      </c>
      <c r="G1214" s="414">
        <v>7.2082462336913442E-5</v>
      </c>
      <c r="H1214" s="415" t="s">
        <v>2899</v>
      </c>
    </row>
    <row r="1215" spans="1:8" ht="15" hidden="1" thickBot="1">
      <c r="A1215" s="409">
        <v>202208</v>
      </c>
      <c r="B1215" s="196" t="s">
        <v>1560</v>
      </c>
      <c r="C1215" s="197" t="s">
        <v>1558</v>
      </c>
      <c r="D1215" s="198" t="s">
        <v>374</v>
      </c>
      <c r="E1215" s="421">
        <v>0.01</v>
      </c>
      <c r="F1215" s="413">
        <v>138.72999999999999</v>
      </c>
      <c r="G1215" s="414">
        <v>7.2082462336913442E-5</v>
      </c>
      <c r="H1215" s="415" t="s">
        <v>2899</v>
      </c>
    </row>
    <row r="1216" spans="1:8" ht="15" hidden="1" thickBot="1">
      <c r="A1216" s="409">
        <v>202208</v>
      </c>
      <c r="B1216" s="196" t="s">
        <v>1561</v>
      </c>
      <c r="C1216" s="197" t="s">
        <v>791</v>
      </c>
      <c r="D1216" s="198" t="s">
        <v>374</v>
      </c>
      <c r="E1216" s="421">
        <v>0.01</v>
      </c>
      <c r="F1216" s="413">
        <v>138.72999999999999</v>
      </c>
      <c r="G1216" s="414">
        <v>7.2082462336913442E-5</v>
      </c>
      <c r="H1216" s="415" t="s">
        <v>2899</v>
      </c>
    </row>
    <row r="1217" spans="1:8" ht="15" hidden="1" thickBot="1">
      <c r="A1217" s="409">
        <v>202208</v>
      </c>
      <c r="B1217" s="196" t="s">
        <v>1562</v>
      </c>
      <c r="C1217" s="197" t="s">
        <v>791</v>
      </c>
      <c r="D1217" s="198" t="s">
        <v>374</v>
      </c>
      <c r="E1217" s="421">
        <v>0.01</v>
      </c>
      <c r="F1217" s="413">
        <v>138.72999999999999</v>
      </c>
      <c r="G1217" s="414">
        <v>7.2082462336913442E-5</v>
      </c>
      <c r="H1217" s="415" t="s">
        <v>2899</v>
      </c>
    </row>
    <row r="1218" spans="1:8" ht="15" hidden="1" thickBot="1">
      <c r="A1218" s="409">
        <v>202208</v>
      </c>
      <c r="B1218" s="196" t="s">
        <v>1563</v>
      </c>
      <c r="C1218" s="197" t="s">
        <v>791</v>
      </c>
      <c r="D1218" s="198" t="s">
        <v>374</v>
      </c>
      <c r="E1218" s="421">
        <v>0.01</v>
      </c>
      <c r="F1218" s="413">
        <v>138.72999999999999</v>
      </c>
      <c r="G1218" s="414">
        <v>7.2082462336913442E-5</v>
      </c>
      <c r="H1218" s="415" t="s">
        <v>2899</v>
      </c>
    </row>
    <row r="1219" spans="1:8" ht="15" hidden="1" thickBot="1">
      <c r="A1219" s="409">
        <v>202208</v>
      </c>
      <c r="B1219" s="196" t="s">
        <v>1564</v>
      </c>
      <c r="C1219" s="197" t="s">
        <v>791</v>
      </c>
      <c r="D1219" s="198" t="s">
        <v>374</v>
      </c>
      <c r="E1219" s="421">
        <v>0.01</v>
      </c>
      <c r="F1219" s="413">
        <v>138.72999999999999</v>
      </c>
      <c r="G1219" s="414">
        <v>7.2082462336913442E-5</v>
      </c>
      <c r="H1219" s="415" t="s">
        <v>2899</v>
      </c>
    </row>
    <row r="1220" spans="1:8" ht="15" hidden="1" thickBot="1">
      <c r="A1220" s="409">
        <v>202208</v>
      </c>
      <c r="B1220" s="196" t="s">
        <v>1565</v>
      </c>
      <c r="C1220" s="197" t="s">
        <v>1558</v>
      </c>
      <c r="D1220" s="198" t="s">
        <v>374</v>
      </c>
      <c r="E1220" s="421">
        <v>0.01</v>
      </c>
      <c r="F1220" s="413">
        <v>138.72999999999999</v>
      </c>
      <c r="G1220" s="414">
        <v>7.2082462336913442E-5</v>
      </c>
      <c r="H1220" s="415" t="s">
        <v>2899</v>
      </c>
    </row>
    <row r="1221" spans="1:8" ht="15" hidden="1" thickBot="1">
      <c r="A1221" s="409">
        <v>202208</v>
      </c>
      <c r="B1221" s="196" t="s">
        <v>1566</v>
      </c>
      <c r="C1221" s="197" t="s">
        <v>1558</v>
      </c>
      <c r="D1221" s="198" t="s">
        <v>374</v>
      </c>
      <c r="E1221" s="421">
        <v>0.01</v>
      </c>
      <c r="F1221" s="413">
        <v>138.72999999999999</v>
      </c>
      <c r="G1221" s="414">
        <v>7.2082462336913442E-5</v>
      </c>
      <c r="H1221" s="415" t="s">
        <v>2899</v>
      </c>
    </row>
    <row r="1222" spans="1:8" ht="15" hidden="1" thickBot="1">
      <c r="A1222" s="409">
        <v>202208</v>
      </c>
      <c r="B1222" s="196" t="s">
        <v>1567</v>
      </c>
      <c r="C1222" s="197" t="s">
        <v>1558</v>
      </c>
      <c r="D1222" s="198" t="s">
        <v>374</v>
      </c>
      <c r="E1222" s="421">
        <v>0.01</v>
      </c>
      <c r="F1222" s="413">
        <v>138.72999999999999</v>
      </c>
      <c r="G1222" s="414">
        <v>7.2082462336913442E-5</v>
      </c>
      <c r="H1222" s="415" t="s">
        <v>2899</v>
      </c>
    </row>
    <row r="1223" spans="1:8" ht="15" hidden="1" thickBot="1">
      <c r="A1223" s="409">
        <v>202208</v>
      </c>
      <c r="B1223" s="196" t="s">
        <v>1568</v>
      </c>
      <c r="C1223" s="197" t="s">
        <v>1558</v>
      </c>
      <c r="D1223" s="198" t="s">
        <v>374</v>
      </c>
      <c r="E1223" s="421">
        <v>0.01</v>
      </c>
      <c r="F1223" s="413">
        <v>138.72999999999999</v>
      </c>
      <c r="G1223" s="414">
        <v>7.2082462336913442E-5</v>
      </c>
      <c r="H1223" s="415" t="s">
        <v>2899</v>
      </c>
    </row>
    <row r="1224" spans="1:8" ht="15" hidden="1" thickBot="1">
      <c r="A1224" s="409">
        <v>202208</v>
      </c>
      <c r="B1224" s="196" t="s">
        <v>1569</v>
      </c>
      <c r="C1224" s="197" t="s">
        <v>1558</v>
      </c>
      <c r="D1224" s="198" t="s">
        <v>374</v>
      </c>
      <c r="E1224" s="421">
        <v>0.01</v>
      </c>
      <c r="F1224" s="413">
        <v>138.72999999999999</v>
      </c>
      <c r="G1224" s="414">
        <v>7.2082462336913442E-5</v>
      </c>
      <c r="H1224" s="415" t="s">
        <v>2899</v>
      </c>
    </row>
    <row r="1225" spans="1:8" ht="15" hidden="1" thickBot="1">
      <c r="A1225" s="409">
        <v>202208</v>
      </c>
      <c r="B1225" s="196" t="s">
        <v>1570</v>
      </c>
      <c r="C1225" s="197" t="s">
        <v>1558</v>
      </c>
      <c r="D1225" s="198" t="s">
        <v>374</v>
      </c>
      <c r="E1225" s="421">
        <v>0.01</v>
      </c>
      <c r="F1225" s="413">
        <v>138.72999999999999</v>
      </c>
      <c r="G1225" s="414">
        <v>7.2082462336913442E-5</v>
      </c>
      <c r="H1225" s="415" t="s">
        <v>2899</v>
      </c>
    </row>
    <row r="1226" spans="1:8" ht="15" hidden="1" thickBot="1">
      <c r="A1226" s="409">
        <v>202208</v>
      </c>
      <c r="B1226" s="196" t="s">
        <v>1571</v>
      </c>
      <c r="C1226" s="197" t="s">
        <v>1558</v>
      </c>
      <c r="D1226" s="198" t="s">
        <v>337</v>
      </c>
      <c r="E1226" s="421">
        <v>170512</v>
      </c>
      <c r="F1226" s="413">
        <v>138.72999999999999</v>
      </c>
      <c r="G1226" s="414">
        <v>1229.0924817991784</v>
      </c>
      <c r="H1226" s="415">
        <v>6.1454624089958916</v>
      </c>
    </row>
    <row r="1227" spans="1:8" ht="15" hidden="1" thickBot="1">
      <c r="A1227" s="409">
        <v>202208</v>
      </c>
      <c r="B1227" s="196" t="s">
        <v>1572</v>
      </c>
      <c r="C1227" s="197" t="s">
        <v>1558</v>
      </c>
      <c r="D1227" s="198" t="s">
        <v>337</v>
      </c>
      <c r="E1227" s="421">
        <v>119562</v>
      </c>
      <c r="F1227" s="413">
        <v>138.72999999999999</v>
      </c>
      <c r="G1227" s="414">
        <v>861.83233619260443</v>
      </c>
      <c r="H1227" s="415">
        <v>4.3091616809630224</v>
      </c>
    </row>
    <row r="1228" spans="1:8" ht="15" hidden="1" thickBot="1">
      <c r="A1228" s="409">
        <v>202208</v>
      </c>
      <c r="B1228" s="196" t="s">
        <v>1573</v>
      </c>
      <c r="C1228" s="197" t="s">
        <v>1558</v>
      </c>
      <c r="D1228" s="198" t="s">
        <v>337</v>
      </c>
      <c r="E1228" s="421">
        <v>119562</v>
      </c>
      <c r="F1228" s="413">
        <v>138.72999999999999</v>
      </c>
      <c r="G1228" s="414">
        <v>861.83233619260443</v>
      </c>
      <c r="H1228" s="415">
        <v>4.3091616809630224</v>
      </c>
    </row>
    <row r="1229" spans="1:8" ht="15" hidden="1" thickBot="1">
      <c r="A1229" s="409">
        <v>202208</v>
      </c>
      <c r="B1229" s="196" t="s">
        <v>1574</v>
      </c>
      <c r="C1229" s="197" t="s">
        <v>1558</v>
      </c>
      <c r="D1229" s="198" t="s">
        <v>339</v>
      </c>
      <c r="E1229" s="421">
        <v>598</v>
      </c>
      <c r="F1229" s="413">
        <v>138.72999999999999</v>
      </c>
      <c r="G1229" s="414">
        <v>4.3105312477474236</v>
      </c>
      <c r="H1229" s="415">
        <v>4.3105312477474236</v>
      </c>
    </row>
    <row r="1230" spans="1:8" ht="15" hidden="1" thickBot="1">
      <c r="A1230" s="409">
        <v>202208</v>
      </c>
      <c r="B1230" s="196" t="s">
        <v>1575</v>
      </c>
      <c r="C1230" s="197" t="s">
        <v>1558</v>
      </c>
      <c r="D1230" s="198" t="s">
        <v>337</v>
      </c>
      <c r="E1230" s="421">
        <v>119562</v>
      </c>
      <c r="F1230" s="413">
        <v>138.72999999999999</v>
      </c>
      <c r="G1230" s="414">
        <v>861.83233619260443</v>
      </c>
      <c r="H1230" s="415">
        <v>4.3091616809630224</v>
      </c>
    </row>
    <row r="1231" spans="1:8" ht="15" hidden="1" thickBot="1">
      <c r="A1231" s="409">
        <v>202208</v>
      </c>
      <c r="B1231" s="196" t="s">
        <v>1576</v>
      </c>
      <c r="C1231" s="197" t="s">
        <v>1558</v>
      </c>
      <c r="D1231" s="198" t="s">
        <v>337</v>
      </c>
      <c r="E1231" s="421">
        <v>119562</v>
      </c>
      <c r="F1231" s="413">
        <v>138.72999999999999</v>
      </c>
      <c r="G1231" s="414">
        <v>861.83233619260443</v>
      </c>
      <c r="H1231" s="415">
        <v>4.3091616809630224</v>
      </c>
    </row>
    <row r="1232" spans="1:8" ht="15" hidden="1" thickBot="1">
      <c r="A1232" s="409">
        <v>202208</v>
      </c>
      <c r="B1232" s="196" t="s">
        <v>1577</v>
      </c>
      <c r="C1232" s="197" t="s">
        <v>2696</v>
      </c>
      <c r="D1232" s="198" t="s">
        <v>339</v>
      </c>
      <c r="E1232" s="421">
        <v>598</v>
      </c>
      <c r="F1232" s="413">
        <v>138.72999999999999</v>
      </c>
      <c r="G1232" s="414">
        <v>4.3105312477474236</v>
      </c>
      <c r="H1232" s="415">
        <v>4.3105312477474236</v>
      </c>
    </row>
    <row r="1233" spans="1:8" ht="15" hidden="1" thickBot="1">
      <c r="A1233" s="409">
        <v>202208</v>
      </c>
      <c r="B1233" s="196" t="s">
        <v>1578</v>
      </c>
      <c r="C1233" s="197" t="s">
        <v>1558</v>
      </c>
      <c r="D1233" s="198" t="s">
        <v>337</v>
      </c>
      <c r="E1233" s="421">
        <v>90610</v>
      </c>
      <c r="F1233" s="413">
        <v>138.72999999999999</v>
      </c>
      <c r="G1233" s="414">
        <v>653.13919123477262</v>
      </c>
      <c r="H1233" s="415">
        <v>3.2656959561738632</v>
      </c>
    </row>
    <row r="1234" spans="1:8" ht="15" hidden="1" thickBot="1">
      <c r="A1234" s="409">
        <v>202208</v>
      </c>
      <c r="B1234" s="196" t="s">
        <v>1579</v>
      </c>
      <c r="C1234" s="197" t="s">
        <v>1558</v>
      </c>
      <c r="D1234" s="198" t="s">
        <v>339</v>
      </c>
      <c r="E1234" s="421">
        <v>453</v>
      </c>
      <c r="F1234" s="413">
        <v>138.72999999999999</v>
      </c>
      <c r="G1234" s="414">
        <v>3.2653355438621787</v>
      </c>
      <c r="H1234" s="415">
        <v>3.2653355438621787</v>
      </c>
    </row>
    <row r="1235" spans="1:8" ht="15" hidden="1" thickBot="1">
      <c r="A1235" s="409">
        <v>202208</v>
      </c>
      <c r="B1235" s="196" t="s">
        <v>1580</v>
      </c>
      <c r="C1235" s="197" t="s">
        <v>1558</v>
      </c>
      <c r="D1235" s="198" t="s">
        <v>337</v>
      </c>
      <c r="E1235" s="421">
        <v>63746</v>
      </c>
      <c r="F1235" s="413">
        <v>138.72999999999999</v>
      </c>
      <c r="G1235" s="414">
        <v>459.49686441288839</v>
      </c>
      <c r="H1235" s="415">
        <v>2.2974843220644421</v>
      </c>
    </row>
    <row r="1236" spans="1:8" ht="15" hidden="1" thickBot="1">
      <c r="A1236" s="409">
        <v>202208</v>
      </c>
      <c r="B1236" s="196" t="s">
        <v>1581</v>
      </c>
      <c r="C1236" s="197" t="s">
        <v>1558</v>
      </c>
      <c r="D1236" s="198" t="s">
        <v>337</v>
      </c>
      <c r="E1236" s="421">
        <v>119562</v>
      </c>
      <c r="F1236" s="413">
        <v>138.72999999999999</v>
      </c>
      <c r="G1236" s="414">
        <v>861.83233619260443</v>
      </c>
      <c r="H1236" s="415">
        <v>4.3091616809630224</v>
      </c>
    </row>
    <row r="1237" spans="1:8" ht="15" hidden="1" thickBot="1">
      <c r="A1237" s="409">
        <v>202208</v>
      </c>
      <c r="B1237" s="196" t="s">
        <v>1582</v>
      </c>
      <c r="C1237" s="197" t="s">
        <v>1558</v>
      </c>
      <c r="D1237" s="198" t="s">
        <v>339</v>
      </c>
      <c r="E1237" s="421">
        <v>598</v>
      </c>
      <c r="F1237" s="413">
        <v>138.72999999999999</v>
      </c>
      <c r="G1237" s="414">
        <v>4.3105312477474236</v>
      </c>
      <c r="H1237" s="415">
        <v>4.3105312477474236</v>
      </c>
    </row>
    <row r="1238" spans="1:8" ht="15" hidden="1" thickBot="1">
      <c r="A1238" s="409">
        <v>202208</v>
      </c>
      <c r="B1238" s="196" t="s">
        <v>1583</v>
      </c>
      <c r="C1238" s="197" t="s">
        <v>1558</v>
      </c>
      <c r="D1238" s="198" t="s">
        <v>337</v>
      </c>
      <c r="E1238" s="421">
        <v>58185</v>
      </c>
      <c r="F1238" s="413">
        <v>138.72999999999999</v>
      </c>
      <c r="G1238" s="414">
        <v>419.41180710733084</v>
      </c>
      <c r="H1238" s="415">
        <v>2.0970590355366543</v>
      </c>
    </row>
    <row r="1239" spans="1:8" ht="15" hidden="1" thickBot="1">
      <c r="A1239" s="409">
        <v>202208</v>
      </c>
      <c r="B1239" s="196" t="s">
        <v>1584</v>
      </c>
      <c r="C1239" s="197" t="s">
        <v>1558</v>
      </c>
      <c r="D1239" s="198" t="s">
        <v>339</v>
      </c>
      <c r="E1239" s="421">
        <v>291</v>
      </c>
      <c r="F1239" s="413">
        <v>138.72999999999999</v>
      </c>
      <c r="G1239" s="414">
        <v>2.0975996540041808</v>
      </c>
      <c r="H1239" s="415">
        <v>2.0975996540041808</v>
      </c>
    </row>
    <row r="1240" spans="1:8" ht="15" hidden="1" thickBot="1">
      <c r="A1240" s="409">
        <v>202208</v>
      </c>
      <c r="B1240" s="196" t="s">
        <v>1585</v>
      </c>
      <c r="C1240" s="197" t="s">
        <v>1558</v>
      </c>
      <c r="D1240" s="198" t="s">
        <v>337</v>
      </c>
      <c r="E1240" s="421">
        <v>58185</v>
      </c>
      <c r="F1240" s="413">
        <v>138.72999999999999</v>
      </c>
      <c r="G1240" s="414">
        <v>419.41180710733084</v>
      </c>
      <c r="H1240" s="415">
        <v>2.0970590355366543</v>
      </c>
    </row>
    <row r="1241" spans="1:8" ht="15" hidden="1" thickBot="1">
      <c r="A1241" s="409">
        <v>202208</v>
      </c>
      <c r="B1241" s="196" t="s">
        <v>1586</v>
      </c>
      <c r="C1241" s="197" t="s">
        <v>1558</v>
      </c>
      <c r="D1241" s="198" t="s">
        <v>339</v>
      </c>
      <c r="E1241" s="421">
        <v>291</v>
      </c>
      <c r="F1241" s="413">
        <v>138.72999999999999</v>
      </c>
      <c r="G1241" s="414">
        <v>2.0975996540041808</v>
      </c>
      <c r="H1241" s="415">
        <v>2.0975996540041808</v>
      </c>
    </row>
    <row r="1242" spans="1:8" ht="15" hidden="1" thickBot="1">
      <c r="A1242" s="409">
        <v>202208</v>
      </c>
      <c r="B1242" s="196" t="s">
        <v>1587</v>
      </c>
      <c r="C1242" s="197" t="s">
        <v>1558</v>
      </c>
      <c r="D1242" s="198" t="s">
        <v>337</v>
      </c>
      <c r="E1242" s="421">
        <v>58185</v>
      </c>
      <c r="F1242" s="413">
        <v>138.72999999999999</v>
      </c>
      <c r="G1242" s="414">
        <v>419.41180710733084</v>
      </c>
      <c r="H1242" s="415">
        <v>2.0970590355366543</v>
      </c>
    </row>
    <row r="1243" spans="1:8" ht="15" hidden="1" thickBot="1">
      <c r="A1243" s="409">
        <v>202208</v>
      </c>
      <c r="B1243" s="196" t="s">
        <v>1588</v>
      </c>
      <c r="C1243" s="197" t="s">
        <v>1558</v>
      </c>
      <c r="D1243" s="198" t="s">
        <v>339</v>
      </c>
      <c r="E1243" s="421">
        <v>291</v>
      </c>
      <c r="F1243" s="413">
        <v>138.72999999999999</v>
      </c>
      <c r="G1243" s="414">
        <v>2.0975996540041808</v>
      </c>
      <c r="H1243" s="415">
        <v>2.0975996540041808</v>
      </c>
    </row>
    <row r="1244" spans="1:8" ht="15" hidden="1" thickBot="1">
      <c r="A1244" s="409">
        <v>202208</v>
      </c>
      <c r="B1244" s="196" t="s">
        <v>1589</v>
      </c>
      <c r="C1244" s="197" t="s">
        <v>1558</v>
      </c>
      <c r="D1244" s="198" t="s">
        <v>337</v>
      </c>
      <c r="E1244" s="421">
        <v>126472</v>
      </c>
      <c r="F1244" s="413">
        <v>138.72999999999999</v>
      </c>
      <c r="G1244" s="414">
        <v>911.64131766741161</v>
      </c>
      <c r="H1244" s="415">
        <v>4.5582065883370584</v>
      </c>
    </row>
    <row r="1245" spans="1:8" ht="15" hidden="1" thickBot="1">
      <c r="A1245" s="409">
        <v>202208</v>
      </c>
      <c r="B1245" s="196" t="s">
        <v>1590</v>
      </c>
      <c r="C1245" s="197" t="s">
        <v>1558</v>
      </c>
      <c r="D1245" s="198" t="s">
        <v>339</v>
      </c>
      <c r="E1245" s="421">
        <v>632</v>
      </c>
      <c r="F1245" s="413">
        <v>138.72999999999999</v>
      </c>
      <c r="G1245" s="414">
        <v>4.5556116196929288</v>
      </c>
      <c r="H1245" s="415">
        <v>4.5556116196929288</v>
      </c>
    </row>
    <row r="1246" spans="1:8" ht="15" hidden="1" thickBot="1">
      <c r="A1246" s="409">
        <v>202208</v>
      </c>
      <c r="B1246" s="196" t="s">
        <v>1591</v>
      </c>
      <c r="C1246" s="197" t="s">
        <v>1558</v>
      </c>
      <c r="D1246" s="198" t="s">
        <v>339</v>
      </c>
      <c r="E1246" s="421">
        <v>745</v>
      </c>
      <c r="F1246" s="413">
        <v>138.72999999999999</v>
      </c>
      <c r="G1246" s="414">
        <v>5.3701434441000506</v>
      </c>
      <c r="H1246" s="415">
        <v>5.3701434441000506</v>
      </c>
    </row>
    <row r="1247" spans="1:8" ht="15" hidden="1" thickBot="1">
      <c r="A1247" s="409">
        <v>202208</v>
      </c>
      <c r="B1247" s="196" t="s">
        <v>1592</v>
      </c>
      <c r="C1247" s="197" t="s">
        <v>1558</v>
      </c>
      <c r="D1247" s="198" t="s">
        <v>339</v>
      </c>
      <c r="E1247" s="421">
        <v>745</v>
      </c>
      <c r="F1247" s="413">
        <v>138.72999999999999</v>
      </c>
      <c r="G1247" s="414">
        <v>5.3701434441000506</v>
      </c>
      <c r="H1247" s="415">
        <v>5.3701434441000506</v>
      </c>
    </row>
    <row r="1248" spans="1:8" ht="15" hidden="1" thickBot="1">
      <c r="A1248" s="409">
        <v>202208</v>
      </c>
      <c r="B1248" s="196" t="s">
        <v>1593</v>
      </c>
      <c r="C1248" s="197" t="s">
        <v>1558</v>
      </c>
      <c r="D1248" s="198" t="s">
        <v>337</v>
      </c>
      <c r="E1248" s="421">
        <v>149034</v>
      </c>
      <c r="F1248" s="413">
        <v>138.72999999999999</v>
      </c>
      <c r="G1248" s="414">
        <v>1074.2737691919556</v>
      </c>
      <c r="H1248" s="415">
        <v>5.3713688459597781</v>
      </c>
    </row>
    <row r="1249" spans="1:8" ht="15" hidden="1" thickBot="1">
      <c r="A1249" s="409">
        <v>202208</v>
      </c>
      <c r="B1249" s="196" t="s">
        <v>1594</v>
      </c>
      <c r="C1249" s="197" t="s">
        <v>1558</v>
      </c>
      <c r="D1249" s="198" t="s">
        <v>337</v>
      </c>
      <c r="E1249" s="421">
        <v>151750</v>
      </c>
      <c r="F1249" s="413">
        <v>138.72999999999999</v>
      </c>
      <c r="G1249" s="414">
        <v>1093.8513659626615</v>
      </c>
      <c r="H1249" s="415">
        <v>5.4692568298133075</v>
      </c>
    </row>
    <row r="1250" spans="1:8" ht="15" hidden="1" thickBot="1">
      <c r="A1250" s="409">
        <v>202208</v>
      </c>
      <c r="B1250" s="196" t="s">
        <v>1595</v>
      </c>
      <c r="C1250" s="197" t="s">
        <v>1558</v>
      </c>
      <c r="D1250" s="198" t="s">
        <v>337</v>
      </c>
      <c r="E1250" s="421">
        <v>40634</v>
      </c>
      <c r="F1250" s="413">
        <v>138.72999999999999</v>
      </c>
      <c r="G1250" s="414">
        <v>292.89987745981404</v>
      </c>
      <c r="H1250" s="415">
        <v>1.4644993872990701</v>
      </c>
    </row>
    <row r="1251" spans="1:8" ht="15" hidden="1" thickBot="1">
      <c r="A1251" s="409">
        <v>202208</v>
      </c>
      <c r="B1251" s="196" t="s">
        <v>1596</v>
      </c>
      <c r="C1251" s="197" t="s">
        <v>1558</v>
      </c>
      <c r="D1251" s="198" t="s">
        <v>337</v>
      </c>
      <c r="E1251" s="421">
        <v>127304</v>
      </c>
      <c r="F1251" s="413">
        <v>138.72999999999999</v>
      </c>
      <c r="G1251" s="414">
        <v>917.63857853384275</v>
      </c>
      <c r="H1251" s="415">
        <v>4.5881928926692135</v>
      </c>
    </row>
    <row r="1252" spans="1:8" ht="15" hidden="1" thickBot="1">
      <c r="A1252" s="409">
        <v>202208</v>
      </c>
      <c r="B1252" s="196" t="s">
        <v>1597</v>
      </c>
      <c r="C1252" s="197" t="s">
        <v>1558</v>
      </c>
      <c r="D1252" s="198" t="s">
        <v>339</v>
      </c>
      <c r="E1252" s="421">
        <v>637</v>
      </c>
      <c r="F1252" s="413">
        <v>138.72999999999999</v>
      </c>
      <c r="G1252" s="414">
        <v>4.5916528508613856</v>
      </c>
      <c r="H1252" s="415">
        <v>4.5916528508613856</v>
      </c>
    </row>
    <row r="1253" spans="1:8" ht="15" hidden="1" thickBot="1">
      <c r="A1253" s="409">
        <v>202208</v>
      </c>
      <c r="B1253" s="196" t="s">
        <v>1598</v>
      </c>
      <c r="C1253" s="197" t="s">
        <v>1558</v>
      </c>
      <c r="D1253" s="198" t="s">
        <v>337</v>
      </c>
      <c r="E1253" s="421">
        <v>20333</v>
      </c>
      <c r="F1253" s="413">
        <v>138.72999999999999</v>
      </c>
      <c r="G1253" s="414">
        <v>146.56527066964608</v>
      </c>
      <c r="H1253" s="415">
        <v>0.73282635334823043</v>
      </c>
    </row>
    <row r="1254" spans="1:8" ht="15" hidden="1" thickBot="1">
      <c r="A1254" s="409">
        <v>202208</v>
      </c>
      <c r="B1254" s="196" t="s">
        <v>1599</v>
      </c>
      <c r="C1254" s="197" t="s">
        <v>1558</v>
      </c>
      <c r="D1254" s="198" t="s">
        <v>337</v>
      </c>
      <c r="E1254" s="421">
        <v>70948</v>
      </c>
      <c r="F1254" s="413">
        <v>138.72999999999999</v>
      </c>
      <c r="G1254" s="414">
        <v>511.41065378793343</v>
      </c>
      <c r="H1254" s="415">
        <v>2.5570532689396672</v>
      </c>
    </row>
    <row r="1255" spans="1:8" ht="15" hidden="1" thickBot="1">
      <c r="A1255" s="409">
        <v>202208</v>
      </c>
      <c r="B1255" s="196" t="s">
        <v>1600</v>
      </c>
      <c r="C1255" s="197" t="s">
        <v>1558</v>
      </c>
      <c r="D1255" s="198" t="s">
        <v>339</v>
      </c>
      <c r="E1255" s="421">
        <v>355</v>
      </c>
      <c r="F1255" s="413">
        <v>138.72999999999999</v>
      </c>
      <c r="G1255" s="414">
        <v>2.5589274129604269</v>
      </c>
      <c r="H1255" s="415">
        <v>2.5589274129604269</v>
      </c>
    </row>
    <row r="1256" spans="1:8" ht="15" hidden="1" thickBot="1">
      <c r="A1256" s="409">
        <v>202208</v>
      </c>
      <c r="B1256" s="196" t="s">
        <v>1601</v>
      </c>
      <c r="C1256" s="197" t="s">
        <v>1558</v>
      </c>
      <c r="D1256" s="198" t="s">
        <v>337</v>
      </c>
      <c r="E1256" s="421">
        <v>70948</v>
      </c>
      <c r="F1256" s="413">
        <v>138.72999999999999</v>
      </c>
      <c r="G1256" s="414">
        <v>511.41065378793343</v>
      </c>
      <c r="H1256" s="415">
        <v>2.5570532689396672</v>
      </c>
    </row>
    <row r="1257" spans="1:8" ht="15" hidden="1" thickBot="1">
      <c r="A1257" s="409">
        <v>202208</v>
      </c>
      <c r="B1257" s="196" t="s">
        <v>1602</v>
      </c>
      <c r="C1257" s="197" t="s">
        <v>1558</v>
      </c>
      <c r="D1257" s="198" t="s">
        <v>339</v>
      </c>
      <c r="E1257" s="421">
        <v>355</v>
      </c>
      <c r="F1257" s="413">
        <v>138.72999999999999</v>
      </c>
      <c r="G1257" s="414">
        <v>2.5589274129604269</v>
      </c>
      <c r="H1257" s="415">
        <v>2.5589274129604269</v>
      </c>
    </row>
    <row r="1258" spans="1:8" ht="15" hidden="1" thickBot="1">
      <c r="A1258" s="409">
        <v>202208</v>
      </c>
      <c r="B1258" s="196" t="s">
        <v>1603</v>
      </c>
      <c r="C1258" s="197" t="s">
        <v>1558</v>
      </c>
      <c r="D1258" s="198" t="s">
        <v>337</v>
      </c>
      <c r="E1258" s="421">
        <v>70307</v>
      </c>
      <c r="F1258" s="413">
        <v>138.72999999999999</v>
      </c>
      <c r="G1258" s="414">
        <v>506.79016795213727</v>
      </c>
      <c r="H1258" s="415">
        <v>2.5339508397606862</v>
      </c>
    </row>
    <row r="1259" spans="1:8" ht="15" hidden="1" thickBot="1">
      <c r="A1259" s="409">
        <v>202208</v>
      </c>
      <c r="B1259" s="196" t="s">
        <v>1604</v>
      </c>
      <c r="C1259" s="197" t="s">
        <v>1558</v>
      </c>
      <c r="D1259" s="198" t="s">
        <v>337</v>
      </c>
      <c r="E1259" s="421">
        <v>78114</v>
      </c>
      <c r="F1259" s="413">
        <v>138.72999999999999</v>
      </c>
      <c r="G1259" s="414">
        <v>563.06494629856559</v>
      </c>
      <c r="H1259" s="415">
        <v>2.815324731492828</v>
      </c>
    </row>
    <row r="1260" spans="1:8" ht="15" hidden="1" thickBot="1">
      <c r="A1260" s="409">
        <v>202208</v>
      </c>
      <c r="B1260" s="196" t="s">
        <v>1605</v>
      </c>
      <c r="C1260" s="197" t="s">
        <v>1558</v>
      </c>
      <c r="D1260" s="198" t="s">
        <v>337</v>
      </c>
      <c r="E1260" s="421">
        <v>66148</v>
      </c>
      <c r="F1260" s="413">
        <v>138.72999999999999</v>
      </c>
      <c r="G1260" s="414">
        <v>476.811071866215</v>
      </c>
      <c r="H1260" s="415">
        <v>2.3840553593310752</v>
      </c>
    </row>
    <row r="1261" spans="1:8" ht="15" hidden="1" thickBot="1">
      <c r="A1261" s="409">
        <v>202208</v>
      </c>
      <c r="B1261" s="196" t="s">
        <v>1606</v>
      </c>
      <c r="C1261" s="197" t="s">
        <v>1558</v>
      </c>
      <c r="D1261" s="198" t="s">
        <v>337</v>
      </c>
      <c r="E1261" s="421">
        <v>54298</v>
      </c>
      <c r="F1261" s="413">
        <v>138.72999999999999</v>
      </c>
      <c r="G1261" s="414">
        <v>391.39335399697256</v>
      </c>
      <c r="H1261" s="415">
        <v>1.9569667699848627</v>
      </c>
    </row>
    <row r="1262" spans="1:8" ht="15" hidden="1" thickBot="1">
      <c r="A1262" s="409">
        <v>202208</v>
      </c>
      <c r="B1262" s="196" t="s">
        <v>1607</v>
      </c>
      <c r="C1262" s="197" t="s">
        <v>1558</v>
      </c>
      <c r="D1262" s="198" t="s">
        <v>337</v>
      </c>
      <c r="E1262" s="421">
        <v>47365</v>
      </c>
      <c r="F1262" s="413">
        <v>138.72999999999999</v>
      </c>
      <c r="G1262" s="414">
        <v>341.4185828587905</v>
      </c>
      <c r="H1262" s="415">
        <v>1.7070929142939526</v>
      </c>
    </row>
    <row r="1263" spans="1:8" ht="15" hidden="1" thickBot="1">
      <c r="A1263" s="409">
        <v>202208</v>
      </c>
      <c r="B1263" s="196" t="s">
        <v>1608</v>
      </c>
      <c r="C1263" s="197" t="s">
        <v>1558</v>
      </c>
      <c r="D1263" s="198" t="s">
        <v>337</v>
      </c>
      <c r="E1263" s="421">
        <v>47365</v>
      </c>
      <c r="F1263" s="413">
        <v>138.72999999999999</v>
      </c>
      <c r="G1263" s="414">
        <v>341.4185828587905</v>
      </c>
      <c r="H1263" s="415">
        <v>1.7070929142939526</v>
      </c>
    </row>
    <row r="1264" spans="1:8" ht="15" hidden="1" thickBot="1">
      <c r="A1264" s="409">
        <v>202208</v>
      </c>
      <c r="B1264" s="196" t="s">
        <v>1609</v>
      </c>
      <c r="C1264" s="197" t="s">
        <v>1558</v>
      </c>
      <c r="D1264" s="198" t="s">
        <v>337</v>
      </c>
      <c r="E1264" s="421">
        <v>47365</v>
      </c>
      <c r="F1264" s="413">
        <v>138.72999999999999</v>
      </c>
      <c r="G1264" s="414">
        <v>341.4185828587905</v>
      </c>
      <c r="H1264" s="415">
        <v>1.7070929142939526</v>
      </c>
    </row>
    <row r="1265" spans="1:8" ht="15" hidden="1" thickBot="1">
      <c r="A1265" s="409">
        <v>202208</v>
      </c>
      <c r="B1265" s="196" t="s">
        <v>1610</v>
      </c>
      <c r="C1265" s="197" t="s">
        <v>1558</v>
      </c>
      <c r="D1265" s="198" t="s">
        <v>337</v>
      </c>
      <c r="E1265" s="421">
        <v>40634</v>
      </c>
      <c r="F1265" s="413">
        <v>138.72999999999999</v>
      </c>
      <c r="G1265" s="414">
        <v>292.89987745981404</v>
      </c>
      <c r="H1265" s="415">
        <v>1.4644993872990701</v>
      </c>
    </row>
    <row r="1266" spans="1:8" ht="15" hidden="1" thickBot="1">
      <c r="A1266" s="409">
        <v>202208</v>
      </c>
      <c r="B1266" s="196" t="s">
        <v>1611</v>
      </c>
      <c r="C1266" s="197" t="s">
        <v>1558</v>
      </c>
      <c r="D1266" s="198" t="s">
        <v>337</v>
      </c>
      <c r="E1266" s="421">
        <v>40634</v>
      </c>
      <c r="F1266" s="413">
        <v>138.72999999999999</v>
      </c>
      <c r="G1266" s="414">
        <v>292.89987745981404</v>
      </c>
      <c r="H1266" s="415">
        <v>1.4644993872990701</v>
      </c>
    </row>
    <row r="1267" spans="1:8" ht="15" hidden="1" thickBot="1">
      <c r="A1267" s="409">
        <v>202208</v>
      </c>
      <c r="B1267" s="196" t="s">
        <v>1612</v>
      </c>
      <c r="C1267" s="197" t="s">
        <v>1558</v>
      </c>
      <c r="D1267" s="198" t="s">
        <v>337</v>
      </c>
      <c r="E1267" s="421">
        <v>40634</v>
      </c>
      <c r="F1267" s="413">
        <v>138.72999999999999</v>
      </c>
      <c r="G1267" s="414">
        <v>292.89987745981404</v>
      </c>
      <c r="H1267" s="415">
        <v>1.4644993872990701</v>
      </c>
    </row>
    <row r="1268" spans="1:8" ht="15" hidden="1" thickBot="1">
      <c r="A1268" s="409">
        <v>202208</v>
      </c>
      <c r="B1268" s="196" t="s">
        <v>1613</v>
      </c>
      <c r="C1268" s="197" t="s">
        <v>1558</v>
      </c>
      <c r="D1268" s="198" t="s">
        <v>339</v>
      </c>
      <c r="E1268" s="421">
        <v>203</v>
      </c>
      <c r="F1268" s="413">
        <v>138.72999999999999</v>
      </c>
      <c r="G1268" s="414">
        <v>1.4632739854393426</v>
      </c>
      <c r="H1268" s="415">
        <v>1.4632739854393426</v>
      </c>
    </row>
    <row r="1269" spans="1:8" ht="15" hidden="1" thickBot="1">
      <c r="A1269" s="409">
        <v>202208</v>
      </c>
      <c r="B1269" s="196" t="s">
        <v>1614</v>
      </c>
      <c r="C1269" s="197" t="s">
        <v>1558</v>
      </c>
      <c r="D1269" s="198" t="s">
        <v>337</v>
      </c>
      <c r="E1269" s="421">
        <v>40634</v>
      </c>
      <c r="F1269" s="413">
        <v>138.72999999999999</v>
      </c>
      <c r="G1269" s="414">
        <v>292.89987745981404</v>
      </c>
      <c r="H1269" s="415">
        <v>1.4644993872990701</v>
      </c>
    </row>
    <row r="1270" spans="1:8" ht="15" hidden="1" thickBot="1">
      <c r="A1270" s="409">
        <v>202208</v>
      </c>
      <c r="B1270" s="196" t="s">
        <v>1615</v>
      </c>
      <c r="C1270" s="197" t="s">
        <v>1558</v>
      </c>
      <c r="D1270" s="198" t="s">
        <v>337</v>
      </c>
      <c r="E1270" s="421">
        <v>40634</v>
      </c>
      <c r="F1270" s="413">
        <v>138.72999999999999</v>
      </c>
      <c r="G1270" s="414">
        <v>292.89987745981404</v>
      </c>
      <c r="H1270" s="415">
        <v>1.4644993872990701</v>
      </c>
    </row>
    <row r="1271" spans="1:8" ht="15" hidden="1" thickBot="1">
      <c r="A1271" s="409">
        <v>202208</v>
      </c>
      <c r="B1271" s="196" t="s">
        <v>1616</v>
      </c>
      <c r="C1271" s="197" t="s">
        <v>1558</v>
      </c>
      <c r="D1271" s="198" t="s">
        <v>339</v>
      </c>
      <c r="E1271" s="421">
        <v>203</v>
      </c>
      <c r="F1271" s="413">
        <v>138.72999999999999</v>
      </c>
      <c r="G1271" s="414">
        <v>1.4632739854393426</v>
      </c>
      <c r="H1271" s="415">
        <v>1.4632739854393426</v>
      </c>
    </row>
    <row r="1272" spans="1:8" ht="15" hidden="1" thickBot="1">
      <c r="A1272" s="409">
        <v>202208</v>
      </c>
      <c r="B1272" s="196" t="s">
        <v>1617</v>
      </c>
      <c r="C1272" s="197" t="s">
        <v>1558</v>
      </c>
      <c r="D1272" s="198" t="s">
        <v>337</v>
      </c>
      <c r="E1272" s="421">
        <v>40634</v>
      </c>
      <c r="F1272" s="413">
        <v>138.72999999999999</v>
      </c>
      <c r="G1272" s="414">
        <v>292.89987745981404</v>
      </c>
      <c r="H1272" s="415">
        <v>1.4644993872990701</v>
      </c>
    </row>
    <row r="1273" spans="1:8" ht="15" hidden="1" thickBot="1">
      <c r="A1273" s="409">
        <v>202208</v>
      </c>
      <c r="B1273" s="196" t="s">
        <v>1618</v>
      </c>
      <c r="C1273" s="197" t="s">
        <v>1558</v>
      </c>
      <c r="D1273" s="198" t="s">
        <v>339</v>
      </c>
      <c r="E1273" s="421">
        <v>203</v>
      </c>
      <c r="F1273" s="413">
        <v>138.72999999999999</v>
      </c>
      <c r="G1273" s="414">
        <v>1.4632739854393426</v>
      </c>
      <c r="H1273" s="415">
        <v>1.4632739854393426</v>
      </c>
    </row>
    <row r="1274" spans="1:8" ht="15" hidden="1" thickBot="1">
      <c r="A1274" s="409">
        <v>202208</v>
      </c>
      <c r="B1274" s="196" t="s">
        <v>1619</v>
      </c>
      <c r="C1274" s="197" t="s">
        <v>1558</v>
      </c>
      <c r="D1274" s="198" t="s">
        <v>337</v>
      </c>
      <c r="E1274" s="421">
        <v>43974</v>
      </c>
      <c r="F1274" s="413">
        <v>138.72999999999999</v>
      </c>
      <c r="G1274" s="414">
        <v>316.97541988034311</v>
      </c>
      <c r="H1274" s="415">
        <v>1.5848770994017156</v>
      </c>
    </row>
    <row r="1275" spans="1:8" ht="15" hidden="1" thickBot="1">
      <c r="A1275" s="409">
        <v>202208</v>
      </c>
      <c r="B1275" s="196" t="s">
        <v>1620</v>
      </c>
      <c r="C1275" s="197" t="s">
        <v>1558</v>
      </c>
      <c r="D1275" s="198" t="s">
        <v>339</v>
      </c>
      <c r="E1275" s="421">
        <v>220</v>
      </c>
      <c r="F1275" s="413">
        <v>138.72999999999999</v>
      </c>
      <c r="G1275" s="414">
        <v>1.5858141714120955</v>
      </c>
      <c r="H1275" s="415">
        <v>1.5858141714120955</v>
      </c>
    </row>
    <row r="1276" spans="1:8" ht="15" hidden="1" thickBot="1">
      <c r="A1276" s="409">
        <v>202208</v>
      </c>
      <c r="B1276" s="196" t="s">
        <v>1621</v>
      </c>
      <c r="C1276" s="197" t="s">
        <v>1558</v>
      </c>
      <c r="D1276" s="198" t="s">
        <v>337</v>
      </c>
      <c r="E1276" s="421">
        <v>50654</v>
      </c>
      <c r="F1276" s="413">
        <v>138.72999999999999</v>
      </c>
      <c r="G1276" s="414">
        <v>365.12650472140132</v>
      </c>
      <c r="H1276" s="415">
        <v>1.8256325236070066</v>
      </c>
    </row>
    <row r="1277" spans="1:8" ht="15" hidden="1" thickBot="1">
      <c r="A1277" s="409">
        <v>202208</v>
      </c>
      <c r="B1277" s="196" t="s">
        <v>1622</v>
      </c>
      <c r="C1277" s="197" t="s">
        <v>1558</v>
      </c>
      <c r="D1277" s="198" t="s">
        <v>339</v>
      </c>
      <c r="E1277" s="421">
        <v>253</v>
      </c>
      <c r="F1277" s="413">
        <v>138.72999999999999</v>
      </c>
      <c r="G1277" s="414">
        <v>1.8236862971239098</v>
      </c>
      <c r="H1277" s="415">
        <v>1.8236862971239098</v>
      </c>
    </row>
    <row r="1278" spans="1:8" ht="15" hidden="1" thickBot="1">
      <c r="A1278" s="409">
        <v>202208</v>
      </c>
      <c r="B1278" s="196" t="s">
        <v>1623</v>
      </c>
      <c r="C1278" s="197" t="s">
        <v>1558</v>
      </c>
      <c r="D1278" s="198" t="s">
        <v>337</v>
      </c>
      <c r="E1278" s="421">
        <v>84054</v>
      </c>
      <c r="F1278" s="413">
        <v>138.72999999999999</v>
      </c>
      <c r="G1278" s="414">
        <v>605.88192892669213</v>
      </c>
      <c r="H1278" s="415">
        <v>3.0294096446334606</v>
      </c>
    </row>
    <row r="1279" spans="1:8" ht="15" hidden="1" thickBot="1">
      <c r="A1279" s="409">
        <v>202208</v>
      </c>
      <c r="B1279" s="196" t="s">
        <v>1624</v>
      </c>
      <c r="C1279" s="197" t="s">
        <v>1558</v>
      </c>
      <c r="D1279" s="198" t="s">
        <v>339</v>
      </c>
      <c r="E1279" s="421">
        <v>420</v>
      </c>
      <c r="F1279" s="413">
        <v>138.72999999999999</v>
      </c>
      <c r="G1279" s="414">
        <v>3.0274634181503641</v>
      </c>
      <c r="H1279" s="415">
        <v>3.0274634181503641</v>
      </c>
    </row>
    <row r="1280" spans="1:8" ht="15" hidden="1" thickBot="1">
      <c r="A1280" s="409">
        <v>202208</v>
      </c>
      <c r="B1280" s="196" t="s">
        <v>1625</v>
      </c>
      <c r="C1280" s="197" t="s">
        <v>1558</v>
      </c>
      <c r="D1280" s="198" t="s">
        <v>337</v>
      </c>
      <c r="E1280" s="421">
        <v>77374</v>
      </c>
      <c r="F1280" s="413">
        <v>138.72999999999999</v>
      </c>
      <c r="G1280" s="414">
        <v>557.73084408563398</v>
      </c>
      <c r="H1280" s="415">
        <v>2.7886542204281697</v>
      </c>
    </row>
    <row r="1281" spans="1:8" ht="15" hidden="1" thickBot="1">
      <c r="A1281" s="409">
        <v>202208</v>
      </c>
      <c r="B1281" s="196" t="s">
        <v>1626</v>
      </c>
      <c r="C1281" s="197" t="s">
        <v>1558</v>
      </c>
      <c r="D1281" s="198" t="s">
        <v>339</v>
      </c>
      <c r="E1281" s="421">
        <v>387</v>
      </c>
      <c r="F1281" s="413">
        <v>138.72999999999999</v>
      </c>
      <c r="G1281" s="414">
        <v>2.78959129243855</v>
      </c>
      <c r="H1281" s="415">
        <v>2.78959129243855</v>
      </c>
    </row>
    <row r="1282" spans="1:8" ht="15" hidden="1" thickBot="1">
      <c r="A1282" s="409">
        <v>202208</v>
      </c>
      <c r="B1282" s="196" t="s">
        <v>1627</v>
      </c>
      <c r="C1282" s="197" t="s">
        <v>1558</v>
      </c>
      <c r="D1282" s="198" t="s">
        <v>337</v>
      </c>
      <c r="E1282" s="421">
        <v>35894</v>
      </c>
      <c r="F1282" s="413">
        <v>138.72999999999999</v>
      </c>
      <c r="G1282" s="414">
        <v>258.73279031211706</v>
      </c>
      <c r="H1282" s="415">
        <v>1.2936639515605852</v>
      </c>
    </row>
    <row r="1283" spans="1:8" ht="15" hidden="1" thickBot="1">
      <c r="A1283" s="409">
        <v>202208</v>
      </c>
      <c r="B1283" s="196" t="s">
        <v>1628</v>
      </c>
      <c r="C1283" s="197" t="s">
        <v>1558</v>
      </c>
      <c r="D1283" s="198" t="s">
        <v>339</v>
      </c>
      <c r="E1283" s="421">
        <v>179</v>
      </c>
      <c r="F1283" s="413">
        <v>138.72999999999999</v>
      </c>
      <c r="G1283" s="414">
        <v>1.2902760758307505</v>
      </c>
      <c r="H1283" s="415">
        <v>1.2902760758307505</v>
      </c>
    </row>
    <row r="1284" spans="1:8" ht="15" hidden="1" thickBot="1">
      <c r="A1284" s="409">
        <v>202208</v>
      </c>
      <c r="B1284" s="196" t="s">
        <v>1629</v>
      </c>
      <c r="C1284" s="197" t="s">
        <v>1558</v>
      </c>
      <c r="D1284" s="198" t="s">
        <v>337</v>
      </c>
      <c r="E1284" s="421">
        <v>0.01</v>
      </c>
      <c r="F1284" s="413">
        <v>138.72999999999999</v>
      </c>
      <c r="G1284" s="414">
        <v>7.2082462336913442E-5</v>
      </c>
      <c r="H1284" s="415">
        <v>3.6041231168456721E-7</v>
      </c>
    </row>
    <row r="1285" spans="1:8" ht="15" hidden="1" thickBot="1">
      <c r="A1285" s="409">
        <v>202208</v>
      </c>
      <c r="B1285" s="196" t="s">
        <v>1630</v>
      </c>
      <c r="C1285" s="197" t="s">
        <v>1558</v>
      </c>
      <c r="D1285" s="198" t="s">
        <v>337</v>
      </c>
      <c r="E1285" s="421">
        <v>0.01</v>
      </c>
      <c r="F1285" s="413">
        <v>138.72999999999999</v>
      </c>
      <c r="G1285" s="414">
        <v>7.2082462336913442E-5</v>
      </c>
      <c r="H1285" s="415">
        <v>3.6041231168456721E-7</v>
      </c>
    </row>
    <row r="1286" spans="1:8" ht="15" hidden="1" thickBot="1">
      <c r="A1286" s="409">
        <v>202208</v>
      </c>
      <c r="B1286" s="196" t="s">
        <v>1631</v>
      </c>
      <c r="C1286" s="197" t="s">
        <v>1558</v>
      </c>
      <c r="D1286" s="198" t="s">
        <v>337</v>
      </c>
      <c r="E1286" s="421">
        <v>40634</v>
      </c>
      <c r="F1286" s="413">
        <v>138.72999999999999</v>
      </c>
      <c r="G1286" s="414">
        <v>292.89987745981404</v>
      </c>
      <c r="H1286" s="415">
        <v>1.4644993872990701</v>
      </c>
    </row>
    <row r="1287" spans="1:8" ht="15" hidden="1" thickBot="1">
      <c r="A1287" s="409">
        <v>202208</v>
      </c>
      <c r="B1287" s="196" t="s">
        <v>1632</v>
      </c>
      <c r="C1287" s="197" t="s">
        <v>1558</v>
      </c>
      <c r="D1287" s="198" t="s">
        <v>339</v>
      </c>
      <c r="E1287" s="421">
        <v>203</v>
      </c>
      <c r="F1287" s="413">
        <v>138.72999999999999</v>
      </c>
      <c r="G1287" s="414">
        <v>1.4632739854393426</v>
      </c>
      <c r="H1287" s="415">
        <v>1.4632739854393426</v>
      </c>
    </row>
    <row r="1288" spans="1:8" ht="15" hidden="1" thickBot="1">
      <c r="A1288" s="409">
        <v>202208</v>
      </c>
      <c r="B1288" s="196" t="s">
        <v>1633</v>
      </c>
      <c r="C1288" s="197" t="s">
        <v>1558</v>
      </c>
      <c r="D1288" s="198" t="s">
        <v>337</v>
      </c>
      <c r="E1288" s="421">
        <v>135300</v>
      </c>
      <c r="F1288" s="413">
        <v>138.72999999999999</v>
      </c>
      <c r="G1288" s="414">
        <v>975.27571541843872</v>
      </c>
      <c r="H1288" s="415">
        <v>4.8763785770921935</v>
      </c>
    </row>
    <row r="1289" spans="1:8" ht="15" hidden="1" thickBot="1">
      <c r="A1289" s="409">
        <v>202208</v>
      </c>
      <c r="B1289" s="196" t="s">
        <v>1634</v>
      </c>
      <c r="C1289" s="197" t="s">
        <v>1558</v>
      </c>
      <c r="D1289" s="198" t="s">
        <v>337</v>
      </c>
      <c r="E1289" s="421">
        <v>70948</v>
      </c>
      <c r="F1289" s="413">
        <v>138.72999999999999</v>
      </c>
      <c r="G1289" s="414">
        <v>511.41065378793343</v>
      </c>
      <c r="H1289" s="415">
        <v>2.5570532689396672</v>
      </c>
    </row>
    <row r="1290" spans="1:8" ht="15" hidden="1" thickBot="1">
      <c r="A1290" s="409">
        <v>202208</v>
      </c>
      <c r="B1290" s="196" t="s">
        <v>1635</v>
      </c>
      <c r="C1290" s="197" t="s">
        <v>1558</v>
      </c>
      <c r="D1290" s="198" t="s">
        <v>337</v>
      </c>
      <c r="E1290" s="421">
        <v>70948</v>
      </c>
      <c r="F1290" s="413">
        <v>138.72999999999999</v>
      </c>
      <c r="G1290" s="414">
        <v>511.41065378793343</v>
      </c>
      <c r="H1290" s="415">
        <v>2.5570532689396672</v>
      </c>
    </row>
    <row r="1291" spans="1:8" ht="15" hidden="1" thickBot="1">
      <c r="A1291" s="409">
        <v>202208</v>
      </c>
      <c r="B1291" s="196" t="s">
        <v>1636</v>
      </c>
      <c r="C1291" s="197" t="s">
        <v>1558</v>
      </c>
      <c r="D1291" s="198" t="s">
        <v>339</v>
      </c>
      <c r="E1291" s="421">
        <v>355</v>
      </c>
      <c r="F1291" s="413">
        <v>138.72999999999999</v>
      </c>
      <c r="G1291" s="414">
        <v>2.5589274129604269</v>
      </c>
      <c r="H1291" s="415">
        <v>2.5589274129604269</v>
      </c>
    </row>
    <row r="1292" spans="1:8" ht="15" hidden="1" thickBot="1">
      <c r="A1292" s="409">
        <v>202208</v>
      </c>
      <c r="B1292" s="196" t="s">
        <v>1637</v>
      </c>
      <c r="C1292" s="197" t="s">
        <v>1558</v>
      </c>
      <c r="D1292" s="198" t="s">
        <v>337</v>
      </c>
      <c r="E1292" s="421">
        <v>16648</v>
      </c>
      <c r="F1292" s="413">
        <v>138.72999999999999</v>
      </c>
      <c r="G1292" s="414">
        <v>120.00288329849349</v>
      </c>
      <c r="H1292" s="415">
        <v>0.60001441649246745</v>
      </c>
    </row>
    <row r="1293" spans="1:8" ht="15" hidden="1" thickBot="1">
      <c r="A1293" s="409">
        <v>202208</v>
      </c>
      <c r="B1293" s="196" t="s">
        <v>1638</v>
      </c>
      <c r="C1293" s="197" t="s">
        <v>1558</v>
      </c>
      <c r="D1293" s="198" t="s">
        <v>337</v>
      </c>
      <c r="E1293" s="421">
        <v>25740</v>
      </c>
      <c r="F1293" s="413">
        <v>138.72999999999999</v>
      </c>
      <c r="G1293" s="414">
        <v>185.54025805521519</v>
      </c>
      <c r="H1293" s="415">
        <v>0.92770129027607595</v>
      </c>
    </row>
    <row r="1294" spans="1:8" ht="15" hidden="1" thickBot="1">
      <c r="A1294" s="409">
        <v>202208</v>
      </c>
      <c r="B1294" s="196" t="s">
        <v>1639</v>
      </c>
      <c r="C1294" s="197" t="s">
        <v>1558</v>
      </c>
      <c r="D1294" s="198" t="s">
        <v>339</v>
      </c>
      <c r="E1294" s="421">
        <v>129</v>
      </c>
      <c r="F1294" s="413">
        <v>138.72999999999999</v>
      </c>
      <c r="G1294" s="414">
        <v>0.92986376414618332</v>
      </c>
      <c r="H1294" s="415">
        <v>0.92986376414618332</v>
      </c>
    </row>
    <row r="1295" spans="1:8" ht="15" hidden="1" thickBot="1">
      <c r="A1295" s="409">
        <v>202208</v>
      </c>
      <c r="B1295" s="196" t="s">
        <v>1640</v>
      </c>
      <c r="C1295" s="197" t="s">
        <v>1558</v>
      </c>
      <c r="D1295" s="198" t="s">
        <v>337</v>
      </c>
      <c r="E1295" s="421">
        <v>25740</v>
      </c>
      <c r="F1295" s="413">
        <v>138.72999999999999</v>
      </c>
      <c r="G1295" s="414">
        <v>185.54025805521519</v>
      </c>
      <c r="H1295" s="415">
        <v>0.92770129027607595</v>
      </c>
    </row>
    <row r="1296" spans="1:8" ht="15" hidden="1" thickBot="1">
      <c r="A1296" s="409">
        <v>202208</v>
      </c>
      <c r="B1296" s="196" t="s">
        <v>1641</v>
      </c>
      <c r="C1296" s="197" t="s">
        <v>1558</v>
      </c>
      <c r="D1296" s="198" t="s">
        <v>337</v>
      </c>
      <c r="E1296" s="421">
        <v>25740</v>
      </c>
      <c r="F1296" s="413">
        <v>138.72999999999999</v>
      </c>
      <c r="G1296" s="414">
        <v>185.54025805521519</v>
      </c>
      <c r="H1296" s="415">
        <v>0.92770129027607595</v>
      </c>
    </row>
    <row r="1297" spans="1:8" ht="15" hidden="1" thickBot="1">
      <c r="A1297" s="409">
        <v>202208</v>
      </c>
      <c r="B1297" s="196" t="s">
        <v>1642</v>
      </c>
      <c r="C1297" s="197" t="s">
        <v>1558</v>
      </c>
      <c r="D1297" s="198" t="s">
        <v>337</v>
      </c>
      <c r="E1297" s="421">
        <v>25740</v>
      </c>
      <c r="F1297" s="413">
        <v>138.72999999999999</v>
      </c>
      <c r="G1297" s="414">
        <v>185.54025805521519</v>
      </c>
      <c r="H1297" s="415">
        <v>0.92770129027607595</v>
      </c>
    </row>
    <row r="1298" spans="1:8" ht="15" hidden="1" thickBot="1">
      <c r="A1298" s="409">
        <v>202208</v>
      </c>
      <c r="B1298" s="196" t="s">
        <v>1643</v>
      </c>
      <c r="C1298" s="197" t="s">
        <v>1558</v>
      </c>
      <c r="D1298" s="198" t="s">
        <v>350</v>
      </c>
      <c r="E1298" s="421">
        <v>0.01</v>
      </c>
      <c r="F1298" s="413">
        <v>138.72999999999999</v>
      </c>
      <c r="G1298" s="414">
        <v>7.2082462336913442E-5</v>
      </c>
      <c r="H1298" s="415" t="s">
        <v>2899</v>
      </c>
    </row>
    <row r="1299" spans="1:8" ht="15" hidden="1" thickBot="1">
      <c r="A1299" s="409">
        <v>202208</v>
      </c>
      <c r="B1299" s="196" t="s">
        <v>1644</v>
      </c>
      <c r="C1299" s="197" t="s">
        <v>1558</v>
      </c>
      <c r="D1299" s="198" t="s">
        <v>337</v>
      </c>
      <c r="E1299" s="421">
        <v>25740</v>
      </c>
      <c r="F1299" s="413">
        <v>138.72999999999999</v>
      </c>
      <c r="G1299" s="414">
        <v>185.54025805521519</v>
      </c>
      <c r="H1299" s="415">
        <v>0.92770129027607595</v>
      </c>
    </row>
    <row r="1300" spans="1:8" ht="15" hidden="1" thickBot="1">
      <c r="A1300" s="409">
        <v>202208</v>
      </c>
      <c r="B1300" s="196" t="s">
        <v>1645</v>
      </c>
      <c r="C1300" s="197" t="s">
        <v>1558</v>
      </c>
      <c r="D1300" s="198" t="s">
        <v>337</v>
      </c>
      <c r="E1300" s="421">
        <v>25740</v>
      </c>
      <c r="F1300" s="413">
        <v>138.72999999999999</v>
      </c>
      <c r="G1300" s="414">
        <v>185.54025805521519</v>
      </c>
      <c r="H1300" s="415">
        <v>0.92770129027607595</v>
      </c>
    </row>
    <row r="1301" spans="1:8" ht="15" hidden="1" thickBot="1">
      <c r="A1301" s="409">
        <v>202208</v>
      </c>
      <c r="B1301" s="196" t="s">
        <v>1646</v>
      </c>
      <c r="C1301" s="197" t="s">
        <v>1558</v>
      </c>
      <c r="D1301" s="198" t="s">
        <v>337</v>
      </c>
      <c r="E1301" s="421">
        <v>19124</v>
      </c>
      <c r="F1301" s="413">
        <v>138.72999999999999</v>
      </c>
      <c r="G1301" s="414">
        <v>137.85050097311324</v>
      </c>
      <c r="H1301" s="415">
        <v>0.68925250486556622</v>
      </c>
    </row>
    <row r="1302" spans="1:8" ht="15" hidden="1" thickBot="1">
      <c r="A1302" s="409">
        <v>202208</v>
      </c>
      <c r="B1302" s="196" t="s">
        <v>1647</v>
      </c>
      <c r="C1302" s="197" t="s">
        <v>1558</v>
      </c>
      <c r="D1302" s="198" t="s">
        <v>337</v>
      </c>
      <c r="E1302" s="421">
        <v>19181</v>
      </c>
      <c r="F1302" s="413">
        <v>138.72999999999999</v>
      </c>
      <c r="G1302" s="414">
        <v>138.26137100843366</v>
      </c>
      <c r="H1302" s="415">
        <v>0.69130685504216827</v>
      </c>
    </row>
    <row r="1303" spans="1:8" ht="15" hidden="1" thickBot="1">
      <c r="A1303" s="409">
        <v>202208</v>
      </c>
      <c r="B1303" s="196" t="s">
        <v>1648</v>
      </c>
      <c r="C1303" s="197" t="s">
        <v>1558</v>
      </c>
      <c r="D1303" s="198" t="s">
        <v>337</v>
      </c>
      <c r="E1303" s="421">
        <v>149034</v>
      </c>
      <c r="F1303" s="413">
        <v>138.72999999999999</v>
      </c>
      <c r="G1303" s="414">
        <v>1074.2737691919556</v>
      </c>
      <c r="H1303" s="415">
        <v>5.3713688459597781</v>
      </c>
    </row>
    <row r="1304" spans="1:8" ht="15" hidden="1" thickBot="1">
      <c r="A1304" s="409">
        <v>202208</v>
      </c>
      <c r="B1304" s="196" t="s">
        <v>1649</v>
      </c>
      <c r="C1304" s="197" t="s">
        <v>1558</v>
      </c>
      <c r="D1304" s="198" t="s">
        <v>337</v>
      </c>
      <c r="E1304" s="421">
        <v>149034</v>
      </c>
      <c r="F1304" s="413">
        <v>138.72999999999999</v>
      </c>
      <c r="G1304" s="414">
        <v>1074.2737691919556</v>
      </c>
      <c r="H1304" s="415">
        <v>5.3713688459597781</v>
      </c>
    </row>
    <row r="1305" spans="1:8" ht="15" hidden="1" thickBot="1">
      <c r="A1305" s="409">
        <v>202208</v>
      </c>
      <c r="B1305" s="196" t="s">
        <v>1650</v>
      </c>
      <c r="C1305" s="197" t="s">
        <v>1558</v>
      </c>
      <c r="D1305" s="198" t="s">
        <v>337</v>
      </c>
      <c r="E1305" s="421">
        <v>149034</v>
      </c>
      <c r="F1305" s="413">
        <v>138.72999999999999</v>
      </c>
      <c r="G1305" s="414">
        <v>1074.2737691919556</v>
      </c>
      <c r="H1305" s="415">
        <v>5.3713688459597781</v>
      </c>
    </row>
    <row r="1306" spans="1:8" ht="15" hidden="1" thickBot="1">
      <c r="A1306" s="409">
        <v>202208</v>
      </c>
      <c r="B1306" s="196" t="s">
        <v>1651</v>
      </c>
      <c r="C1306" s="197" t="s">
        <v>1558</v>
      </c>
      <c r="D1306" s="198" t="s">
        <v>337</v>
      </c>
      <c r="E1306" s="421">
        <v>149034</v>
      </c>
      <c r="F1306" s="413">
        <v>138.72999999999999</v>
      </c>
      <c r="G1306" s="414">
        <v>1074.2737691919556</v>
      </c>
      <c r="H1306" s="415">
        <v>5.3713688459597781</v>
      </c>
    </row>
    <row r="1307" spans="1:8" ht="15" hidden="1" thickBot="1">
      <c r="A1307" s="409">
        <v>202208</v>
      </c>
      <c r="B1307" s="196" t="s">
        <v>1652</v>
      </c>
      <c r="C1307" s="197" t="s">
        <v>1558</v>
      </c>
      <c r="D1307" s="198" t="s">
        <v>337</v>
      </c>
      <c r="E1307" s="421">
        <v>149034</v>
      </c>
      <c r="F1307" s="413">
        <v>138.72999999999999</v>
      </c>
      <c r="G1307" s="414">
        <v>1074.2737691919556</v>
      </c>
      <c r="H1307" s="415">
        <v>5.3713688459597781</v>
      </c>
    </row>
    <row r="1308" spans="1:8" ht="15" hidden="1" thickBot="1">
      <c r="A1308" s="409">
        <v>202208</v>
      </c>
      <c r="B1308" s="196" t="s">
        <v>1653</v>
      </c>
      <c r="C1308" s="197" t="s">
        <v>1558</v>
      </c>
      <c r="D1308" s="198" t="s">
        <v>337</v>
      </c>
      <c r="E1308" s="421">
        <v>8412</v>
      </c>
      <c r="F1308" s="413">
        <v>138.72999999999999</v>
      </c>
      <c r="G1308" s="414">
        <v>60.635767317811577</v>
      </c>
      <c r="H1308" s="415">
        <v>0.30317883658905787</v>
      </c>
    </row>
    <row r="1309" spans="1:8" ht="15" hidden="1" thickBot="1">
      <c r="A1309" s="409">
        <v>202208</v>
      </c>
      <c r="B1309" s="196" t="s">
        <v>1654</v>
      </c>
      <c r="C1309" s="197" t="s">
        <v>1558</v>
      </c>
      <c r="D1309" s="198" t="s">
        <v>337</v>
      </c>
      <c r="E1309" s="421">
        <v>9832</v>
      </c>
      <c r="F1309" s="413">
        <v>138.72999999999999</v>
      </c>
      <c r="G1309" s="414">
        <v>70.871476969653287</v>
      </c>
      <c r="H1309" s="415">
        <v>0.35435738484826645</v>
      </c>
    </row>
    <row r="1310" spans="1:8" ht="15" hidden="1" thickBot="1">
      <c r="A1310" s="409">
        <v>202208</v>
      </c>
      <c r="B1310" s="196" t="s">
        <v>1655</v>
      </c>
      <c r="C1310" s="197" t="s">
        <v>1558</v>
      </c>
      <c r="D1310" s="198" t="s">
        <v>339</v>
      </c>
      <c r="E1310" s="421">
        <v>49.16</v>
      </c>
      <c r="F1310" s="413">
        <v>138.72999999999999</v>
      </c>
      <c r="G1310" s="414">
        <v>0.3543573848482664</v>
      </c>
      <c r="H1310" s="415">
        <v>0.3543573848482664</v>
      </c>
    </row>
    <row r="1311" spans="1:8" ht="15" hidden="1" thickBot="1">
      <c r="A1311" s="409">
        <v>202208</v>
      </c>
      <c r="B1311" s="196" t="s">
        <v>1656</v>
      </c>
      <c r="C1311" s="197" t="s">
        <v>1558</v>
      </c>
      <c r="D1311" s="198" t="s">
        <v>337</v>
      </c>
      <c r="E1311" s="421">
        <v>103581</v>
      </c>
      <c r="F1311" s="413">
        <v>138.72999999999999</v>
      </c>
      <c r="G1311" s="414">
        <v>746.63735313198299</v>
      </c>
      <c r="H1311" s="415">
        <v>3.7331867656599149</v>
      </c>
    </row>
    <row r="1312" spans="1:8" ht="15" hidden="1" thickBot="1">
      <c r="A1312" s="409">
        <v>202208</v>
      </c>
      <c r="B1312" s="196" t="s">
        <v>1657</v>
      </c>
      <c r="C1312" s="197" t="s">
        <v>1558</v>
      </c>
      <c r="D1312" s="198" t="s">
        <v>337</v>
      </c>
      <c r="E1312" s="421">
        <v>55442</v>
      </c>
      <c r="F1312" s="413">
        <v>138.72999999999999</v>
      </c>
      <c r="G1312" s="414">
        <v>399.63958768831549</v>
      </c>
      <c r="H1312" s="415">
        <v>1.9981979384415773</v>
      </c>
    </row>
    <row r="1313" spans="1:8" ht="15" hidden="1" thickBot="1">
      <c r="A1313" s="409">
        <v>202208</v>
      </c>
      <c r="B1313" s="196" t="s">
        <v>1658</v>
      </c>
      <c r="C1313" s="197" t="s">
        <v>1558</v>
      </c>
      <c r="D1313" s="198" t="s">
        <v>337</v>
      </c>
      <c r="E1313" s="421">
        <v>114225</v>
      </c>
      <c r="F1313" s="413">
        <v>138.72999999999999</v>
      </c>
      <c r="G1313" s="414">
        <v>823.36192604339374</v>
      </c>
      <c r="H1313" s="415">
        <v>4.1168096302169683</v>
      </c>
    </row>
    <row r="1314" spans="1:8" ht="15" hidden="1" thickBot="1">
      <c r="A1314" s="409">
        <v>202208</v>
      </c>
      <c r="B1314" s="196" t="s">
        <v>1659</v>
      </c>
      <c r="C1314" s="197" t="s">
        <v>1558</v>
      </c>
      <c r="D1314" s="198" t="s">
        <v>337</v>
      </c>
      <c r="E1314" s="421">
        <v>114225</v>
      </c>
      <c r="F1314" s="413">
        <v>138.72999999999999</v>
      </c>
      <c r="G1314" s="414">
        <v>823.36192604339374</v>
      </c>
      <c r="H1314" s="415">
        <v>4.1168096302169683</v>
      </c>
    </row>
    <row r="1315" spans="1:8" ht="15" hidden="1" thickBot="1">
      <c r="A1315" s="409">
        <v>202208</v>
      </c>
      <c r="B1315" s="196" t="s">
        <v>1660</v>
      </c>
      <c r="C1315" s="197" t="s">
        <v>1558</v>
      </c>
      <c r="D1315" s="198" t="s">
        <v>337</v>
      </c>
      <c r="E1315" s="421">
        <v>137678</v>
      </c>
      <c r="F1315" s="413">
        <v>138.72999999999999</v>
      </c>
      <c r="G1315" s="414">
        <v>992.41692496215683</v>
      </c>
      <c r="H1315" s="415">
        <v>4.9620846248107844</v>
      </c>
    </row>
    <row r="1316" spans="1:8" ht="15" thickBot="1">
      <c r="A1316" s="409">
        <v>202208</v>
      </c>
      <c r="B1316" s="196" t="s">
        <v>1661</v>
      </c>
      <c r="C1316" s="197" t="s">
        <v>1558</v>
      </c>
      <c r="D1316" s="198" t="s">
        <v>337</v>
      </c>
      <c r="E1316" s="421">
        <v>9832</v>
      </c>
      <c r="F1316" s="413">
        <v>138.72999999999999</v>
      </c>
      <c r="G1316" s="414">
        <v>70.871476969653287</v>
      </c>
      <c r="H1316" s="415">
        <v>0.35435738484826645</v>
      </c>
    </row>
    <row r="1317" spans="1:8" ht="15" thickBot="1">
      <c r="A1317" s="409">
        <v>202208</v>
      </c>
      <c r="B1317" s="196" t="s">
        <v>1662</v>
      </c>
      <c r="C1317" s="197" t="s">
        <v>1558</v>
      </c>
      <c r="D1317" s="198" t="s">
        <v>350</v>
      </c>
      <c r="E1317" s="421">
        <v>0.01</v>
      </c>
      <c r="F1317" s="413">
        <v>138.72999999999999</v>
      </c>
      <c r="G1317" s="414">
        <v>7.2082462336913442E-5</v>
      </c>
      <c r="H1317" s="415" t="s">
        <v>2899</v>
      </c>
    </row>
    <row r="1318" spans="1:8" ht="15" thickBot="1">
      <c r="A1318" s="409">
        <v>202208</v>
      </c>
      <c r="B1318" s="196" t="s">
        <v>1663</v>
      </c>
      <c r="C1318" s="197" t="s">
        <v>1558</v>
      </c>
      <c r="D1318" s="198" t="s">
        <v>337</v>
      </c>
      <c r="E1318" s="421">
        <v>9832</v>
      </c>
      <c r="F1318" s="413">
        <v>138.72999999999999</v>
      </c>
      <c r="G1318" s="414">
        <v>70.871476969653287</v>
      </c>
      <c r="H1318" s="415">
        <v>0.35435738484826645</v>
      </c>
    </row>
    <row r="1319" spans="1:8" ht="15" hidden="1" thickBot="1">
      <c r="A1319" s="409">
        <v>202208</v>
      </c>
      <c r="B1319" s="196" t="s">
        <v>1664</v>
      </c>
      <c r="C1319" s="197" t="s">
        <v>1558</v>
      </c>
      <c r="D1319" s="198" t="s">
        <v>337</v>
      </c>
      <c r="E1319" s="421">
        <v>9832</v>
      </c>
      <c r="F1319" s="413">
        <v>138.72999999999999</v>
      </c>
      <c r="G1319" s="414">
        <v>70.871476969653287</v>
      </c>
      <c r="H1319" s="415">
        <v>0.35435738484826645</v>
      </c>
    </row>
    <row r="1320" spans="1:8" ht="15" hidden="1" thickBot="1">
      <c r="A1320" s="409">
        <v>202208</v>
      </c>
      <c r="B1320" s="196" t="s">
        <v>1665</v>
      </c>
      <c r="C1320" s="197" t="s">
        <v>1558</v>
      </c>
      <c r="D1320" s="198" t="s">
        <v>339</v>
      </c>
      <c r="E1320" s="421">
        <v>49.16</v>
      </c>
      <c r="F1320" s="413">
        <v>138.72999999999999</v>
      </c>
      <c r="G1320" s="414">
        <v>0.3543573848482664</v>
      </c>
      <c r="H1320" s="415">
        <v>0.3543573848482664</v>
      </c>
    </row>
    <row r="1321" spans="1:8" ht="15" hidden="1" thickBot="1">
      <c r="A1321" s="409">
        <v>202208</v>
      </c>
      <c r="B1321" s="196" t="s">
        <v>1666</v>
      </c>
      <c r="C1321" s="197" t="s">
        <v>1558</v>
      </c>
      <c r="D1321" s="198" t="s">
        <v>337</v>
      </c>
      <c r="E1321" s="421">
        <v>149034</v>
      </c>
      <c r="F1321" s="413">
        <v>138.72999999999999</v>
      </c>
      <c r="G1321" s="414">
        <v>1074.2737691919556</v>
      </c>
      <c r="H1321" s="415">
        <v>5.3713688459597781</v>
      </c>
    </row>
    <row r="1322" spans="1:8" ht="15" hidden="1" thickBot="1">
      <c r="A1322" s="409">
        <v>202208</v>
      </c>
      <c r="B1322" s="196" t="s">
        <v>1667</v>
      </c>
      <c r="C1322" s="197" t="s">
        <v>1558</v>
      </c>
      <c r="D1322" s="198" t="s">
        <v>339</v>
      </c>
      <c r="E1322" s="421">
        <v>745</v>
      </c>
      <c r="F1322" s="413">
        <v>138.72999999999999</v>
      </c>
      <c r="G1322" s="414">
        <v>5.3701434441000506</v>
      </c>
      <c r="H1322" s="415">
        <v>5.3701434441000506</v>
      </c>
    </row>
    <row r="1323" spans="1:8" ht="15" hidden="1" thickBot="1">
      <c r="A1323" s="409">
        <v>202208</v>
      </c>
      <c r="B1323" s="196" t="s">
        <v>1668</v>
      </c>
      <c r="C1323" s="197" t="s">
        <v>1558</v>
      </c>
      <c r="D1323" s="198" t="s">
        <v>337</v>
      </c>
      <c r="E1323" s="421">
        <v>149034</v>
      </c>
      <c r="F1323" s="413">
        <v>138.72999999999999</v>
      </c>
      <c r="G1323" s="414">
        <v>1074.2737691919556</v>
      </c>
      <c r="H1323" s="415">
        <v>5.3713688459597781</v>
      </c>
    </row>
    <row r="1324" spans="1:8" ht="15" hidden="1" thickBot="1">
      <c r="A1324" s="409">
        <v>202208</v>
      </c>
      <c r="B1324" s="196" t="s">
        <v>1669</v>
      </c>
      <c r="C1324" s="197" t="s">
        <v>1558</v>
      </c>
      <c r="D1324" s="198" t="s">
        <v>339</v>
      </c>
      <c r="E1324" s="421">
        <v>745</v>
      </c>
      <c r="F1324" s="413">
        <v>138.72999999999999</v>
      </c>
      <c r="G1324" s="414">
        <v>5.3701434441000506</v>
      </c>
      <c r="H1324" s="415">
        <v>5.3701434441000506</v>
      </c>
    </row>
    <row r="1325" spans="1:8" ht="15" hidden="1" thickBot="1">
      <c r="A1325" s="409">
        <v>202208</v>
      </c>
      <c r="B1325" s="196" t="s">
        <v>1670</v>
      </c>
      <c r="C1325" s="197" t="s">
        <v>1558</v>
      </c>
      <c r="D1325" s="198" t="s">
        <v>337</v>
      </c>
      <c r="E1325" s="421">
        <v>149034</v>
      </c>
      <c r="F1325" s="413">
        <v>138.72999999999999</v>
      </c>
      <c r="G1325" s="414">
        <v>1074.2737691919556</v>
      </c>
      <c r="H1325" s="415">
        <v>5.3713688459597781</v>
      </c>
    </row>
    <row r="1326" spans="1:8" ht="15" hidden="1" thickBot="1">
      <c r="A1326" s="409">
        <v>202208</v>
      </c>
      <c r="B1326" s="196" t="s">
        <v>1671</v>
      </c>
      <c r="C1326" s="197" t="s">
        <v>1558</v>
      </c>
      <c r="D1326" s="198" t="s">
        <v>339</v>
      </c>
      <c r="E1326" s="421">
        <v>745</v>
      </c>
      <c r="F1326" s="413">
        <v>138.72999999999999</v>
      </c>
      <c r="G1326" s="414">
        <v>5.3701434441000506</v>
      </c>
      <c r="H1326" s="415">
        <v>5.3701434441000506</v>
      </c>
    </row>
    <row r="1327" spans="1:8" ht="15" hidden="1" thickBot="1">
      <c r="A1327" s="409">
        <v>202208</v>
      </c>
      <c r="B1327" s="196" t="s">
        <v>1672</v>
      </c>
      <c r="C1327" s="197" t="s">
        <v>1558</v>
      </c>
      <c r="D1327" s="198" t="s">
        <v>337</v>
      </c>
      <c r="E1327" s="421">
        <v>137678</v>
      </c>
      <c r="F1327" s="413">
        <v>138.72999999999999</v>
      </c>
      <c r="G1327" s="414">
        <v>992.41692496215683</v>
      </c>
      <c r="H1327" s="415">
        <v>4.9620846248107844</v>
      </c>
    </row>
    <row r="1328" spans="1:8" ht="15" hidden="1" thickBot="1">
      <c r="A1328" s="409">
        <v>202208</v>
      </c>
      <c r="B1328" s="196" t="s">
        <v>1673</v>
      </c>
      <c r="C1328" s="197" t="s">
        <v>1558</v>
      </c>
      <c r="D1328" s="198" t="s">
        <v>337</v>
      </c>
      <c r="E1328" s="421">
        <v>123606</v>
      </c>
      <c r="F1328" s="413">
        <v>138.72999999999999</v>
      </c>
      <c r="G1328" s="414">
        <v>890.98248396165218</v>
      </c>
      <c r="H1328" s="415">
        <v>4.4549124198082612</v>
      </c>
    </row>
    <row r="1329" spans="1:8" ht="15" hidden="1" thickBot="1">
      <c r="A1329" s="409">
        <v>202208</v>
      </c>
      <c r="B1329" s="196" t="s">
        <v>1674</v>
      </c>
      <c r="C1329" s="197" t="s">
        <v>1558</v>
      </c>
      <c r="D1329" s="198" t="s">
        <v>337</v>
      </c>
      <c r="E1329" s="421">
        <v>137678</v>
      </c>
      <c r="F1329" s="413">
        <v>138.72999999999999</v>
      </c>
      <c r="G1329" s="414">
        <v>992.41692496215683</v>
      </c>
      <c r="H1329" s="415">
        <v>4.9620846248107844</v>
      </c>
    </row>
    <row r="1330" spans="1:8" ht="15" hidden="1" thickBot="1">
      <c r="A1330" s="409">
        <v>202208</v>
      </c>
      <c r="B1330" s="196" t="s">
        <v>1675</v>
      </c>
      <c r="C1330" s="197" t="s">
        <v>1558</v>
      </c>
      <c r="D1330" s="198" t="s">
        <v>337</v>
      </c>
      <c r="E1330" s="421">
        <v>137554</v>
      </c>
      <c r="F1330" s="413">
        <v>138.72999999999999</v>
      </c>
      <c r="G1330" s="414">
        <v>991.52310242917906</v>
      </c>
      <c r="H1330" s="415">
        <v>4.9576155121458951</v>
      </c>
    </row>
    <row r="1331" spans="1:8" ht="15" hidden="1" thickBot="1">
      <c r="A1331" s="409">
        <v>202208</v>
      </c>
      <c r="B1331" s="196" t="s">
        <v>1676</v>
      </c>
      <c r="C1331" s="197" t="s">
        <v>1558</v>
      </c>
      <c r="D1331" s="198" t="s">
        <v>337</v>
      </c>
      <c r="E1331" s="421">
        <v>9832</v>
      </c>
      <c r="F1331" s="413">
        <v>138.72999999999999</v>
      </c>
      <c r="G1331" s="414">
        <v>70.871476969653287</v>
      </c>
      <c r="H1331" s="415">
        <v>0.35435738484826645</v>
      </c>
    </row>
    <row r="1332" spans="1:8" ht="15" hidden="1" thickBot="1">
      <c r="A1332" s="409">
        <v>202208</v>
      </c>
      <c r="B1332" s="196" t="s">
        <v>1677</v>
      </c>
      <c r="C1332" s="197" t="s">
        <v>1558</v>
      </c>
      <c r="D1332" s="198" t="s">
        <v>337</v>
      </c>
      <c r="E1332" s="421">
        <v>79659</v>
      </c>
      <c r="F1332" s="413">
        <v>138.72999999999999</v>
      </c>
      <c r="G1332" s="414">
        <v>574.2016867296187</v>
      </c>
      <c r="H1332" s="415">
        <v>2.8710084336480937</v>
      </c>
    </row>
    <row r="1333" spans="1:8" ht="15" hidden="1" thickBot="1">
      <c r="A1333" s="409">
        <v>202208</v>
      </c>
      <c r="B1333" s="196" t="s">
        <v>1678</v>
      </c>
      <c r="C1333" s="197" t="s">
        <v>1558</v>
      </c>
      <c r="D1333" s="198" t="s">
        <v>337</v>
      </c>
      <c r="E1333" s="421">
        <v>18493</v>
      </c>
      <c r="F1333" s="413">
        <v>138.72999999999999</v>
      </c>
      <c r="G1333" s="414">
        <v>133.30209759965402</v>
      </c>
      <c r="H1333" s="415">
        <v>0.66651048799827006</v>
      </c>
    </row>
    <row r="1334" spans="1:8" ht="15" hidden="1" thickBot="1">
      <c r="A1334" s="409">
        <v>202208</v>
      </c>
      <c r="B1334" s="196" t="s">
        <v>1679</v>
      </c>
      <c r="C1334" s="197" t="s">
        <v>1558</v>
      </c>
      <c r="D1334" s="198" t="s">
        <v>339</v>
      </c>
      <c r="E1334" s="421">
        <v>92.44</v>
      </c>
      <c r="F1334" s="413">
        <v>138.72999999999999</v>
      </c>
      <c r="G1334" s="414">
        <v>0.66633028184242782</v>
      </c>
      <c r="H1334" s="415">
        <v>0.66633028184242782</v>
      </c>
    </row>
    <row r="1335" spans="1:8" ht="15" hidden="1" thickBot="1">
      <c r="A1335" s="409">
        <v>202208</v>
      </c>
      <c r="B1335" s="196" t="s">
        <v>1680</v>
      </c>
      <c r="C1335" s="197" t="s">
        <v>1558</v>
      </c>
      <c r="D1335" s="198" t="s">
        <v>337</v>
      </c>
      <c r="E1335" s="421">
        <v>18493</v>
      </c>
      <c r="F1335" s="413">
        <v>138.72999999999999</v>
      </c>
      <c r="G1335" s="414">
        <v>133.30209759965402</v>
      </c>
      <c r="H1335" s="415">
        <v>0.66651048799827006</v>
      </c>
    </row>
    <row r="1336" spans="1:8" ht="15" hidden="1" thickBot="1">
      <c r="A1336" s="409">
        <v>202208</v>
      </c>
      <c r="B1336" s="196" t="s">
        <v>1681</v>
      </c>
      <c r="C1336" s="197" t="s">
        <v>1558</v>
      </c>
      <c r="D1336" s="198" t="s">
        <v>339</v>
      </c>
      <c r="E1336" s="421">
        <v>92.44</v>
      </c>
      <c r="F1336" s="413">
        <v>138.72999999999999</v>
      </c>
      <c r="G1336" s="414">
        <v>0.66633028184242782</v>
      </c>
      <c r="H1336" s="415">
        <v>0.66633028184242782</v>
      </c>
    </row>
    <row r="1337" spans="1:8" ht="15" hidden="1" thickBot="1">
      <c r="A1337" s="409">
        <v>202208</v>
      </c>
      <c r="B1337" s="196" t="s">
        <v>1682</v>
      </c>
      <c r="C1337" s="197" t="s">
        <v>1558</v>
      </c>
      <c r="D1337" s="198" t="s">
        <v>337</v>
      </c>
      <c r="E1337" s="421">
        <v>18493</v>
      </c>
      <c r="F1337" s="413">
        <v>138.72999999999999</v>
      </c>
      <c r="G1337" s="414">
        <v>133.30209759965402</v>
      </c>
      <c r="H1337" s="415">
        <v>0.66651048799827006</v>
      </c>
    </row>
    <row r="1338" spans="1:8" ht="15" hidden="1" thickBot="1">
      <c r="A1338" s="409">
        <v>202208</v>
      </c>
      <c r="B1338" s="196" t="s">
        <v>1683</v>
      </c>
      <c r="C1338" s="197" t="s">
        <v>1558</v>
      </c>
      <c r="D1338" s="198" t="s">
        <v>339</v>
      </c>
      <c r="E1338" s="421">
        <v>92.44</v>
      </c>
      <c r="F1338" s="413">
        <v>138.72999999999999</v>
      </c>
      <c r="G1338" s="414">
        <v>0.66633028184242782</v>
      </c>
      <c r="H1338" s="415">
        <v>0.66633028184242782</v>
      </c>
    </row>
    <row r="1339" spans="1:8" ht="15" hidden="1" thickBot="1">
      <c r="A1339" s="409">
        <v>202208</v>
      </c>
      <c r="B1339" s="196" t="s">
        <v>1684</v>
      </c>
      <c r="C1339" s="197" t="s">
        <v>1558</v>
      </c>
      <c r="D1339" s="198" t="s">
        <v>337</v>
      </c>
      <c r="E1339" s="421">
        <v>149034</v>
      </c>
      <c r="F1339" s="413">
        <v>138.72999999999999</v>
      </c>
      <c r="G1339" s="414">
        <v>1074.2737691919556</v>
      </c>
      <c r="H1339" s="415">
        <v>5.3713688459597781</v>
      </c>
    </row>
    <row r="1340" spans="1:8" ht="15" hidden="1" thickBot="1">
      <c r="A1340" s="409">
        <v>202208</v>
      </c>
      <c r="B1340" s="196" t="s">
        <v>1685</v>
      </c>
      <c r="C1340" s="197" t="s">
        <v>1558</v>
      </c>
      <c r="D1340" s="198" t="s">
        <v>350</v>
      </c>
      <c r="E1340" s="421">
        <v>0.01</v>
      </c>
      <c r="F1340" s="413">
        <v>138.72999999999999</v>
      </c>
      <c r="G1340" s="414">
        <v>7.2082462336913442E-5</v>
      </c>
      <c r="H1340" s="415" t="s">
        <v>2899</v>
      </c>
    </row>
    <row r="1341" spans="1:8" ht="15" hidden="1" thickBot="1">
      <c r="A1341" s="409">
        <v>202208</v>
      </c>
      <c r="B1341" s="196" t="s">
        <v>1686</v>
      </c>
      <c r="C1341" s="197" t="s">
        <v>1558</v>
      </c>
      <c r="D1341" s="198" t="s">
        <v>337</v>
      </c>
      <c r="E1341" s="421">
        <v>109356</v>
      </c>
      <c r="F1341" s="413">
        <v>138.72999999999999</v>
      </c>
      <c r="G1341" s="414">
        <v>788.2649751315505</v>
      </c>
      <c r="H1341" s="415">
        <v>3.9413248756577524</v>
      </c>
    </row>
    <row r="1342" spans="1:8" ht="15" hidden="1" thickBot="1">
      <c r="A1342" s="409">
        <v>202208</v>
      </c>
      <c r="B1342" s="196" t="s">
        <v>1687</v>
      </c>
      <c r="C1342" s="197" t="s">
        <v>1558</v>
      </c>
      <c r="D1342" s="198" t="s">
        <v>337</v>
      </c>
      <c r="E1342" s="421">
        <v>109356</v>
      </c>
      <c r="F1342" s="413">
        <v>138.72999999999999</v>
      </c>
      <c r="G1342" s="414">
        <v>788.2649751315505</v>
      </c>
      <c r="H1342" s="415">
        <v>3.9413248756577524</v>
      </c>
    </row>
    <row r="1343" spans="1:8" ht="15" hidden="1" thickBot="1">
      <c r="A1343" s="409">
        <v>202208</v>
      </c>
      <c r="B1343" s="196" t="s">
        <v>1688</v>
      </c>
      <c r="C1343" s="197" t="s">
        <v>1558</v>
      </c>
      <c r="D1343" s="198" t="s">
        <v>337</v>
      </c>
      <c r="E1343" s="421">
        <v>75974</v>
      </c>
      <c r="F1343" s="413">
        <v>138.72999999999999</v>
      </c>
      <c r="G1343" s="414">
        <v>547.63929935846613</v>
      </c>
      <c r="H1343" s="415">
        <v>2.7381964967923307</v>
      </c>
    </row>
    <row r="1344" spans="1:8" ht="15" hidden="1" thickBot="1">
      <c r="A1344" s="409">
        <v>202208</v>
      </c>
      <c r="B1344" s="196" t="s">
        <v>1689</v>
      </c>
      <c r="C1344" s="197" t="s">
        <v>1558</v>
      </c>
      <c r="D1344" s="198" t="s">
        <v>337</v>
      </c>
      <c r="E1344" s="421">
        <v>135300</v>
      </c>
      <c r="F1344" s="413">
        <v>138.72999999999999</v>
      </c>
      <c r="G1344" s="414">
        <v>975.27571541843872</v>
      </c>
      <c r="H1344" s="415">
        <v>4.8763785770921935</v>
      </c>
    </row>
    <row r="1345" spans="1:8" ht="15" hidden="1" thickBot="1">
      <c r="A1345" s="409">
        <v>202208</v>
      </c>
      <c r="B1345" s="196" t="s">
        <v>1690</v>
      </c>
      <c r="C1345" s="197" t="s">
        <v>1558</v>
      </c>
      <c r="D1345" s="198" t="s">
        <v>337</v>
      </c>
      <c r="E1345" s="421">
        <v>26403</v>
      </c>
      <c r="F1345" s="413">
        <v>138.72999999999999</v>
      </c>
      <c r="G1345" s="414">
        <v>190.31932530815254</v>
      </c>
      <c r="H1345" s="415">
        <v>0.95159662654076271</v>
      </c>
    </row>
    <row r="1346" spans="1:8" ht="15" hidden="1" thickBot="1">
      <c r="A1346" s="409">
        <v>202208</v>
      </c>
      <c r="B1346" s="196" t="s">
        <v>1691</v>
      </c>
      <c r="C1346" s="197" t="s">
        <v>1558</v>
      </c>
      <c r="D1346" s="198" t="s">
        <v>337</v>
      </c>
      <c r="E1346" s="421">
        <v>12239</v>
      </c>
      <c r="F1346" s="413">
        <v>138.72999999999999</v>
      </c>
      <c r="G1346" s="414">
        <v>88.221725654148358</v>
      </c>
      <c r="H1346" s="415">
        <v>0.44110862827074176</v>
      </c>
    </row>
    <row r="1347" spans="1:8" ht="15" hidden="1" thickBot="1">
      <c r="A1347" s="409">
        <v>202208</v>
      </c>
      <c r="B1347" s="196" t="s">
        <v>1692</v>
      </c>
      <c r="C1347" s="197" t="s">
        <v>1558</v>
      </c>
      <c r="D1347" s="198" t="s">
        <v>339</v>
      </c>
      <c r="E1347" s="421">
        <v>61.14</v>
      </c>
      <c r="F1347" s="413">
        <v>138.72999999999999</v>
      </c>
      <c r="G1347" s="414">
        <v>0.44071217472788876</v>
      </c>
      <c r="H1347" s="415">
        <v>0.44071217472788876</v>
      </c>
    </row>
    <row r="1348" spans="1:8" ht="15" hidden="1" thickBot="1">
      <c r="A1348" s="409">
        <v>202208</v>
      </c>
      <c r="B1348" s="196" t="s">
        <v>1693</v>
      </c>
      <c r="C1348" s="197" t="s">
        <v>1558</v>
      </c>
      <c r="D1348" s="198" t="s">
        <v>337</v>
      </c>
      <c r="E1348" s="421">
        <v>74732</v>
      </c>
      <c r="F1348" s="413">
        <v>138.72999999999999</v>
      </c>
      <c r="G1348" s="414">
        <v>538.68665753622145</v>
      </c>
      <c r="H1348" s="415">
        <v>2.6934332876811071</v>
      </c>
    </row>
    <row r="1349" spans="1:8" ht="15" hidden="1" thickBot="1">
      <c r="A1349" s="409">
        <v>202208</v>
      </c>
      <c r="B1349" s="196" t="s">
        <v>1694</v>
      </c>
      <c r="C1349" s="197" t="s">
        <v>1558</v>
      </c>
      <c r="D1349" s="198" t="s">
        <v>339</v>
      </c>
      <c r="E1349" s="421">
        <v>374</v>
      </c>
      <c r="F1349" s="413">
        <v>138.72999999999999</v>
      </c>
      <c r="G1349" s="414">
        <v>2.6958840914005626</v>
      </c>
      <c r="H1349" s="415">
        <v>2.6958840914005626</v>
      </c>
    </row>
    <row r="1350" spans="1:8" ht="15" hidden="1" thickBot="1">
      <c r="A1350" s="409">
        <v>202208</v>
      </c>
      <c r="B1350" s="196" t="s">
        <v>1695</v>
      </c>
      <c r="C1350" s="197" t="s">
        <v>1558</v>
      </c>
      <c r="D1350" s="198" t="s">
        <v>337</v>
      </c>
      <c r="E1350" s="421">
        <v>12239</v>
      </c>
      <c r="F1350" s="413">
        <v>138.72999999999999</v>
      </c>
      <c r="G1350" s="414">
        <v>88.221725654148358</v>
      </c>
      <c r="H1350" s="415">
        <v>0.44110862827074176</v>
      </c>
    </row>
    <row r="1351" spans="1:8" ht="15" hidden="1" thickBot="1">
      <c r="A1351" s="409">
        <v>202208</v>
      </c>
      <c r="B1351" s="196" t="s">
        <v>1696</v>
      </c>
      <c r="C1351" s="197" t="s">
        <v>1558</v>
      </c>
      <c r="D1351" s="198" t="s">
        <v>339</v>
      </c>
      <c r="E1351" s="421">
        <v>61.14</v>
      </c>
      <c r="F1351" s="413">
        <v>138.72999999999999</v>
      </c>
      <c r="G1351" s="414">
        <v>0.44071217472788876</v>
      </c>
      <c r="H1351" s="415">
        <v>0.44071217472788876</v>
      </c>
    </row>
    <row r="1352" spans="1:8" ht="15" hidden="1" thickBot="1">
      <c r="A1352" s="409">
        <v>202208</v>
      </c>
      <c r="B1352" s="196" t="s">
        <v>1697</v>
      </c>
      <c r="C1352" s="197" t="s">
        <v>1558</v>
      </c>
      <c r="D1352" s="198" t="s">
        <v>337</v>
      </c>
      <c r="E1352" s="421">
        <v>102694</v>
      </c>
      <c r="F1352" s="413">
        <v>138.72999999999999</v>
      </c>
      <c r="G1352" s="414">
        <v>740.24363872269885</v>
      </c>
      <c r="H1352" s="415">
        <v>3.701218193613494</v>
      </c>
    </row>
    <row r="1353" spans="1:8" ht="15" hidden="1" thickBot="1">
      <c r="A1353" s="409">
        <v>202208</v>
      </c>
      <c r="B1353" s="196" t="s">
        <v>1698</v>
      </c>
      <c r="C1353" s="197" t="s">
        <v>1558</v>
      </c>
      <c r="D1353" s="198" t="s">
        <v>339</v>
      </c>
      <c r="E1353" s="421">
        <v>513</v>
      </c>
      <c r="F1353" s="413">
        <v>138.72999999999999</v>
      </c>
      <c r="G1353" s="414">
        <v>3.6978303178836591</v>
      </c>
      <c r="H1353" s="415">
        <v>3.6978303178836591</v>
      </c>
    </row>
    <row r="1354" spans="1:8" ht="15" hidden="1" thickBot="1">
      <c r="A1354" s="409">
        <v>202208</v>
      </c>
      <c r="B1354" s="196" t="s">
        <v>1699</v>
      </c>
      <c r="C1354" s="197" t="s">
        <v>1558</v>
      </c>
      <c r="D1354" s="198" t="s">
        <v>337</v>
      </c>
      <c r="E1354" s="421">
        <v>102694</v>
      </c>
      <c r="F1354" s="413">
        <v>138.72999999999999</v>
      </c>
      <c r="G1354" s="414">
        <v>740.24363872269885</v>
      </c>
      <c r="H1354" s="415">
        <v>3.701218193613494</v>
      </c>
    </row>
    <row r="1355" spans="1:8" ht="15" hidden="1" thickBot="1">
      <c r="A1355" s="409">
        <v>202208</v>
      </c>
      <c r="B1355" s="196" t="s">
        <v>1700</v>
      </c>
      <c r="C1355" s="197" t="s">
        <v>1558</v>
      </c>
      <c r="D1355" s="198" t="s">
        <v>339</v>
      </c>
      <c r="E1355" s="421">
        <v>513</v>
      </c>
      <c r="F1355" s="413">
        <v>138.72999999999999</v>
      </c>
      <c r="G1355" s="414">
        <v>3.6978303178836591</v>
      </c>
      <c r="H1355" s="415">
        <v>3.6978303178836591</v>
      </c>
    </row>
    <row r="1356" spans="1:8" ht="15" hidden="1" thickBot="1">
      <c r="A1356" s="409">
        <v>202208</v>
      </c>
      <c r="B1356" s="196" t="s">
        <v>1701</v>
      </c>
      <c r="C1356" s="197" t="s">
        <v>1558</v>
      </c>
      <c r="D1356" s="198" t="s">
        <v>337</v>
      </c>
      <c r="E1356" s="421">
        <v>9832</v>
      </c>
      <c r="F1356" s="413">
        <v>138.72999999999999</v>
      </c>
      <c r="G1356" s="414">
        <v>70.871476969653287</v>
      </c>
      <c r="H1356" s="415">
        <v>0.35435738484826645</v>
      </c>
    </row>
    <row r="1357" spans="1:8" ht="15" hidden="1" thickBot="1">
      <c r="A1357" s="409">
        <v>202208</v>
      </c>
      <c r="B1357" s="196" t="s">
        <v>1702</v>
      </c>
      <c r="C1357" s="197" t="s">
        <v>1558</v>
      </c>
      <c r="D1357" s="198" t="s">
        <v>337</v>
      </c>
      <c r="E1357" s="421">
        <v>149034</v>
      </c>
      <c r="F1357" s="413">
        <v>138.72999999999999</v>
      </c>
      <c r="G1357" s="414">
        <v>1074.2737691919556</v>
      </c>
      <c r="H1357" s="415">
        <v>5.3713688459597781</v>
      </c>
    </row>
    <row r="1358" spans="1:8" ht="15" hidden="1" thickBot="1">
      <c r="A1358" s="409">
        <v>202208</v>
      </c>
      <c r="B1358" s="196" t="s">
        <v>1703</v>
      </c>
      <c r="C1358" s="197" t="s">
        <v>1558</v>
      </c>
      <c r="D1358" s="198" t="s">
        <v>337</v>
      </c>
      <c r="E1358" s="421">
        <v>19262</v>
      </c>
      <c r="F1358" s="413">
        <v>138.72999999999999</v>
      </c>
      <c r="G1358" s="414">
        <v>138.84523895336267</v>
      </c>
      <c r="H1358" s="415">
        <v>0.69422619476681335</v>
      </c>
    </row>
    <row r="1359" spans="1:8" ht="15" hidden="1" thickBot="1">
      <c r="A1359" s="409">
        <v>202208</v>
      </c>
      <c r="B1359" s="196" t="s">
        <v>1704</v>
      </c>
      <c r="C1359" s="197" t="s">
        <v>1558</v>
      </c>
      <c r="D1359" s="198" t="s">
        <v>339</v>
      </c>
      <c r="E1359" s="421">
        <v>96.22</v>
      </c>
      <c r="F1359" s="413">
        <v>138.72999999999999</v>
      </c>
      <c r="G1359" s="414">
        <v>0.69357745260578108</v>
      </c>
      <c r="H1359" s="415">
        <v>0.69357745260578108</v>
      </c>
    </row>
    <row r="1360" spans="1:8" ht="15" hidden="1" thickBot="1">
      <c r="A1360" s="409">
        <v>202208</v>
      </c>
      <c r="B1360" s="196" t="s">
        <v>1705</v>
      </c>
      <c r="C1360" s="197" t="s">
        <v>1558</v>
      </c>
      <c r="D1360" s="198" t="s">
        <v>337</v>
      </c>
      <c r="E1360" s="421">
        <v>1776.41</v>
      </c>
      <c r="F1360" s="413">
        <v>138.72999999999999</v>
      </c>
      <c r="G1360" s="414">
        <v>12.804800691991639</v>
      </c>
      <c r="H1360" s="415">
        <v>6.4024003459958193E-2</v>
      </c>
    </row>
    <row r="1361" spans="1:8" ht="15" hidden="1" thickBot="1">
      <c r="A1361" s="409">
        <v>202208</v>
      </c>
      <c r="B1361" s="196" t="s">
        <v>1706</v>
      </c>
      <c r="C1361" s="197" t="s">
        <v>1558</v>
      </c>
      <c r="D1361" s="198" t="s">
        <v>337</v>
      </c>
      <c r="E1361" s="421">
        <v>132908</v>
      </c>
      <c r="F1361" s="413">
        <v>138.72999999999999</v>
      </c>
      <c r="G1361" s="414">
        <v>958.0335904274491</v>
      </c>
      <c r="H1361" s="415">
        <v>4.7901679521372458</v>
      </c>
    </row>
    <row r="1362" spans="1:8" ht="15" hidden="1" thickBot="1">
      <c r="A1362" s="409">
        <v>202208</v>
      </c>
      <c r="B1362" s="196" t="s">
        <v>1707</v>
      </c>
      <c r="C1362" s="197" t="s">
        <v>1558</v>
      </c>
      <c r="D1362" s="198" t="s">
        <v>337</v>
      </c>
      <c r="E1362" s="421">
        <v>120838</v>
      </c>
      <c r="F1362" s="413">
        <v>138.72999999999999</v>
      </c>
      <c r="G1362" s="414">
        <v>871.03005838679451</v>
      </c>
      <c r="H1362" s="415">
        <v>4.3551502919339722</v>
      </c>
    </row>
    <row r="1363" spans="1:8" ht="15" hidden="1" thickBot="1">
      <c r="A1363" s="409">
        <v>202208</v>
      </c>
      <c r="B1363" s="196" t="s">
        <v>1708</v>
      </c>
      <c r="C1363" s="197" t="s">
        <v>1558</v>
      </c>
      <c r="D1363" s="198" t="s">
        <v>337</v>
      </c>
      <c r="E1363" s="421">
        <v>135300</v>
      </c>
      <c r="F1363" s="413">
        <v>138.72999999999999</v>
      </c>
      <c r="G1363" s="414">
        <v>975.27571541843872</v>
      </c>
      <c r="H1363" s="415">
        <v>4.8763785770921935</v>
      </c>
    </row>
    <row r="1364" spans="1:8" ht="15" hidden="1" thickBot="1">
      <c r="A1364" s="409">
        <v>202208</v>
      </c>
      <c r="B1364" s="196" t="s">
        <v>1709</v>
      </c>
      <c r="C1364" s="197" t="s">
        <v>1558</v>
      </c>
      <c r="D1364" s="198" t="s">
        <v>337</v>
      </c>
      <c r="E1364" s="421">
        <v>135300</v>
      </c>
      <c r="F1364" s="413">
        <v>138.72999999999999</v>
      </c>
      <c r="G1364" s="414">
        <v>975.27571541843872</v>
      </c>
      <c r="H1364" s="415">
        <v>4.8763785770921935</v>
      </c>
    </row>
    <row r="1365" spans="1:8" ht="15" hidden="1" thickBot="1">
      <c r="A1365" s="409">
        <v>202208</v>
      </c>
      <c r="B1365" s="196" t="s">
        <v>1710</v>
      </c>
      <c r="C1365" s="197" t="s">
        <v>1558</v>
      </c>
      <c r="D1365" s="198" t="s">
        <v>339</v>
      </c>
      <c r="E1365" s="421">
        <v>677</v>
      </c>
      <c r="F1365" s="413">
        <v>138.72999999999999</v>
      </c>
      <c r="G1365" s="414">
        <v>4.8799827002090392</v>
      </c>
      <c r="H1365" s="415">
        <v>4.8799827002090392</v>
      </c>
    </row>
    <row r="1366" spans="1:8" ht="15" hidden="1" thickBot="1">
      <c r="A1366" s="409">
        <v>202208</v>
      </c>
      <c r="B1366" s="196" t="s">
        <v>1711</v>
      </c>
      <c r="C1366" s="197" t="s">
        <v>1558</v>
      </c>
      <c r="D1366" s="198" t="s">
        <v>337</v>
      </c>
      <c r="E1366" s="421">
        <v>135300</v>
      </c>
      <c r="F1366" s="413">
        <v>138.72999999999999</v>
      </c>
      <c r="G1366" s="414">
        <v>975.27571541843872</v>
      </c>
      <c r="H1366" s="415">
        <v>4.8763785770921935</v>
      </c>
    </row>
    <row r="1367" spans="1:8" ht="15" hidden="1" thickBot="1">
      <c r="A1367" s="409">
        <v>202208</v>
      </c>
      <c r="B1367" s="196" t="s">
        <v>1712</v>
      </c>
      <c r="C1367" s="197" t="s">
        <v>1558</v>
      </c>
      <c r="D1367" s="198" t="s">
        <v>337</v>
      </c>
      <c r="E1367" s="421">
        <v>135300</v>
      </c>
      <c r="F1367" s="413">
        <v>138.72999999999999</v>
      </c>
      <c r="G1367" s="414">
        <v>975.27571541843872</v>
      </c>
      <c r="H1367" s="415">
        <v>4.8763785770921935</v>
      </c>
    </row>
    <row r="1368" spans="1:8" ht="15" hidden="1" thickBot="1">
      <c r="A1368" s="409">
        <v>202208</v>
      </c>
      <c r="B1368" s="196" t="s">
        <v>1713</v>
      </c>
      <c r="C1368" s="197" t="s">
        <v>1558</v>
      </c>
      <c r="D1368" s="198" t="s">
        <v>339</v>
      </c>
      <c r="E1368" s="421">
        <v>677</v>
      </c>
      <c r="F1368" s="413">
        <v>138.72999999999999</v>
      </c>
      <c r="G1368" s="414">
        <v>4.8799827002090392</v>
      </c>
      <c r="H1368" s="415">
        <v>4.8799827002090392</v>
      </c>
    </row>
    <row r="1369" spans="1:8" ht="15" hidden="1" thickBot="1">
      <c r="A1369" s="409">
        <v>202208</v>
      </c>
      <c r="B1369" s="196" t="s">
        <v>1714</v>
      </c>
      <c r="C1369" s="197" t="s">
        <v>1558</v>
      </c>
      <c r="D1369" s="198" t="s">
        <v>337</v>
      </c>
      <c r="E1369" s="421">
        <v>135300</v>
      </c>
      <c r="F1369" s="413">
        <v>138.72999999999999</v>
      </c>
      <c r="G1369" s="414">
        <v>975.27571541843872</v>
      </c>
      <c r="H1369" s="415">
        <v>4.8763785770921935</v>
      </c>
    </row>
    <row r="1370" spans="1:8" ht="15" hidden="1" thickBot="1">
      <c r="A1370" s="409">
        <v>202208</v>
      </c>
      <c r="B1370" s="196" t="s">
        <v>1715</v>
      </c>
      <c r="C1370" s="197" t="s">
        <v>1558</v>
      </c>
      <c r="D1370" s="198" t="s">
        <v>339</v>
      </c>
      <c r="E1370" s="421">
        <v>677</v>
      </c>
      <c r="F1370" s="413">
        <v>138.72999999999999</v>
      </c>
      <c r="G1370" s="414">
        <v>4.8799827002090392</v>
      </c>
      <c r="H1370" s="415">
        <v>4.8799827002090392</v>
      </c>
    </row>
    <row r="1371" spans="1:8" ht="15" hidden="1" thickBot="1">
      <c r="A1371" s="409">
        <v>202208</v>
      </c>
      <c r="B1371" s="196" t="s">
        <v>20</v>
      </c>
      <c r="C1371" s="197" t="s">
        <v>1558</v>
      </c>
      <c r="D1371" s="198" t="s">
        <v>337</v>
      </c>
      <c r="E1371" s="421">
        <v>57700</v>
      </c>
      <c r="F1371" s="413">
        <v>138.72999999999999</v>
      </c>
      <c r="G1371" s="414">
        <v>415.91580768399052</v>
      </c>
      <c r="H1371" s="415">
        <v>2.0795790384199524</v>
      </c>
    </row>
    <row r="1372" spans="1:8" ht="15" hidden="1" thickBot="1">
      <c r="A1372" s="409">
        <v>202208</v>
      </c>
      <c r="B1372" s="196" t="s">
        <v>1716</v>
      </c>
      <c r="C1372" s="197" t="s">
        <v>2697</v>
      </c>
      <c r="D1372" s="198" t="s">
        <v>339</v>
      </c>
      <c r="E1372" s="421">
        <v>289</v>
      </c>
      <c r="F1372" s="413">
        <v>138.72999999999999</v>
      </c>
      <c r="G1372" s="414">
        <v>2.0831831615367982</v>
      </c>
      <c r="H1372" s="415">
        <v>2.0831831615367982</v>
      </c>
    </row>
    <row r="1373" spans="1:8" ht="15" hidden="1" thickBot="1">
      <c r="A1373" s="409">
        <v>202208</v>
      </c>
      <c r="B1373" s="196" t="s">
        <v>1717</v>
      </c>
      <c r="C1373" s="197" t="s">
        <v>1558</v>
      </c>
      <c r="D1373" s="198" t="s">
        <v>337</v>
      </c>
      <c r="E1373" s="421">
        <v>113264</v>
      </c>
      <c r="F1373" s="413">
        <v>138.72999999999999</v>
      </c>
      <c r="G1373" s="414">
        <v>816.43480141281634</v>
      </c>
      <c r="H1373" s="415">
        <v>4.082174007064082</v>
      </c>
    </row>
    <row r="1374" spans="1:8" ht="15" hidden="1" thickBot="1">
      <c r="A1374" s="409">
        <v>202208</v>
      </c>
      <c r="B1374" s="196" t="s">
        <v>1718</v>
      </c>
      <c r="C1374" s="197" t="s">
        <v>1558</v>
      </c>
      <c r="D1374" s="198" t="s">
        <v>337</v>
      </c>
      <c r="E1374" s="421">
        <v>78654</v>
      </c>
      <c r="F1374" s="413">
        <v>138.72999999999999</v>
      </c>
      <c r="G1374" s="414">
        <v>566.95739926475892</v>
      </c>
      <c r="H1374" s="415">
        <v>2.8347869963237944</v>
      </c>
    </row>
    <row r="1375" spans="1:8" ht="15" hidden="1" thickBot="1">
      <c r="A1375" s="409">
        <v>202208</v>
      </c>
      <c r="B1375" s="196" t="s">
        <v>1719</v>
      </c>
      <c r="C1375" s="197" t="s">
        <v>1558</v>
      </c>
      <c r="D1375" s="198" t="s">
        <v>337</v>
      </c>
      <c r="E1375" s="421">
        <v>57700</v>
      </c>
      <c r="F1375" s="413">
        <v>138.72999999999999</v>
      </c>
      <c r="G1375" s="414">
        <v>415.91580768399052</v>
      </c>
      <c r="H1375" s="415">
        <v>2.0795790384199524</v>
      </c>
    </row>
    <row r="1376" spans="1:8" ht="15" hidden="1" thickBot="1">
      <c r="A1376" s="409">
        <v>202208</v>
      </c>
      <c r="B1376" s="196" t="s">
        <v>1720</v>
      </c>
      <c r="C1376" s="197" t="s">
        <v>1558</v>
      </c>
      <c r="D1376" s="198" t="s">
        <v>339</v>
      </c>
      <c r="E1376" s="421">
        <v>289</v>
      </c>
      <c r="F1376" s="413">
        <v>138.72999999999999</v>
      </c>
      <c r="G1376" s="414">
        <v>2.0831831615367982</v>
      </c>
      <c r="H1376" s="415">
        <v>2.0831831615367982</v>
      </c>
    </row>
    <row r="1377" spans="1:8" ht="15" hidden="1" thickBot="1">
      <c r="A1377" s="409">
        <v>202208</v>
      </c>
      <c r="B1377" s="196" t="s">
        <v>1721</v>
      </c>
      <c r="C1377" s="197" t="s">
        <v>1722</v>
      </c>
      <c r="D1377" s="198" t="s">
        <v>337</v>
      </c>
      <c r="E1377" s="421">
        <v>46268</v>
      </c>
      <c r="F1377" s="413">
        <v>138.72999999999999</v>
      </c>
      <c r="G1377" s="414">
        <v>333.51113674043108</v>
      </c>
      <c r="H1377" s="415">
        <v>1.6675556837021555</v>
      </c>
    </row>
    <row r="1378" spans="1:8" ht="15" hidden="1" thickBot="1">
      <c r="A1378" s="409">
        <v>202208</v>
      </c>
      <c r="B1378" s="196" t="s">
        <v>1723</v>
      </c>
      <c r="C1378" s="197" t="s">
        <v>1722</v>
      </c>
      <c r="D1378" s="198" t="s">
        <v>339</v>
      </c>
      <c r="E1378" s="421">
        <v>231</v>
      </c>
      <c r="F1378" s="413">
        <v>138.72999999999999</v>
      </c>
      <c r="G1378" s="414">
        <v>1.6651048799827004</v>
      </c>
      <c r="H1378" s="415">
        <v>1.6651048799827004</v>
      </c>
    </row>
    <row r="1379" spans="1:8" ht="15" hidden="1" thickBot="1">
      <c r="A1379" s="409">
        <v>202208</v>
      </c>
      <c r="B1379" s="196" t="s">
        <v>1724</v>
      </c>
      <c r="C1379" s="197" t="s">
        <v>1725</v>
      </c>
      <c r="D1379" s="198" t="s">
        <v>337</v>
      </c>
      <c r="E1379" s="421">
        <v>33228</v>
      </c>
      <c r="F1379" s="413">
        <v>138.72999999999999</v>
      </c>
      <c r="G1379" s="414">
        <v>239.51560585309596</v>
      </c>
      <c r="H1379" s="415">
        <v>1.1975780292654798</v>
      </c>
    </row>
    <row r="1380" spans="1:8" ht="15" hidden="1" thickBot="1">
      <c r="A1380" s="409">
        <v>202208</v>
      </c>
      <c r="B1380" s="196" t="s">
        <v>1726</v>
      </c>
      <c r="C1380" s="197" t="s">
        <v>1727</v>
      </c>
      <c r="D1380" s="198" t="s">
        <v>337</v>
      </c>
      <c r="E1380" s="421">
        <v>62995</v>
      </c>
      <c r="F1380" s="413">
        <v>138.72999999999999</v>
      </c>
      <c r="G1380" s="414">
        <v>454.08347149138621</v>
      </c>
      <c r="H1380" s="415">
        <v>2.2704173574569309</v>
      </c>
    </row>
    <row r="1381" spans="1:8" ht="15" hidden="1" thickBot="1">
      <c r="A1381" s="409">
        <v>202208</v>
      </c>
      <c r="B1381" s="196" t="s">
        <v>1728</v>
      </c>
      <c r="C1381" s="197" t="s">
        <v>1495</v>
      </c>
      <c r="D1381" s="198" t="s">
        <v>337</v>
      </c>
      <c r="E1381" s="421">
        <v>5743</v>
      </c>
      <c r="F1381" s="413">
        <v>138.72999999999999</v>
      </c>
      <c r="G1381" s="414">
        <v>41.396958120089387</v>
      </c>
      <c r="H1381" s="415">
        <v>0.20698479060044694</v>
      </c>
    </row>
    <row r="1382" spans="1:8" ht="15" hidden="1" thickBot="1">
      <c r="A1382" s="409">
        <v>202208</v>
      </c>
      <c r="B1382" s="196" t="s">
        <v>1729</v>
      </c>
      <c r="C1382" s="197" t="s">
        <v>1495</v>
      </c>
      <c r="D1382" s="198" t="s">
        <v>339</v>
      </c>
      <c r="E1382" s="421">
        <v>28.7</v>
      </c>
      <c r="F1382" s="413">
        <v>138.72999999999999</v>
      </c>
      <c r="G1382" s="414">
        <v>0.20687666690694156</v>
      </c>
      <c r="H1382" s="415">
        <v>0.20687666690694156</v>
      </c>
    </row>
    <row r="1383" spans="1:8" ht="15" hidden="1" thickBot="1">
      <c r="A1383" s="409">
        <v>202208</v>
      </c>
      <c r="B1383" s="196" t="s">
        <v>1730</v>
      </c>
      <c r="C1383" s="197" t="s">
        <v>1731</v>
      </c>
      <c r="D1383" s="198" t="s">
        <v>337</v>
      </c>
      <c r="E1383" s="421">
        <v>121769</v>
      </c>
      <c r="F1383" s="413">
        <v>138.72999999999999</v>
      </c>
      <c r="G1383" s="414">
        <v>877.74093563036115</v>
      </c>
      <c r="H1383" s="415">
        <v>4.3887046781518055</v>
      </c>
    </row>
    <row r="1384" spans="1:8" ht="15" hidden="1" thickBot="1">
      <c r="A1384" s="409">
        <v>202208</v>
      </c>
      <c r="B1384" s="196" t="s">
        <v>1732</v>
      </c>
      <c r="C1384" s="197" t="s">
        <v>2698</v>
      </c>
      <c r="D1384" s="198" t="s">
        <v>339</v>
      </c>
      <c r="E1384" s="421">
        <v>609</v>
      </c>
      <c r="F1384" s="413">
        <v>138.72999999999999</v>
      </c>
      <c r="G1384" s="414">
        <v>4.3898219563180279</v>
      </c>
      <c r="H1384" s="415">
        <v>4.3898219563180279</v>
      </c>
    </row>
    <row r="1385" spans="1:8" ht="15" hidden="1" thickBot="1">
      <c r="A1385" s="409">
        <v>202208</v>
      </c>
      <c r="B1385" s="196" t="s">
        <v>1733</v>
      </c>
      <c r="C1385" s="197" t="s">
        <v>1731</v>
      </c>
      <c r="D1385" s="198" t="s">
        <v>337</v>
      </c>
      <c r="E1385" s="421">
        <v>121769</v>
      </c>
      <c r="F1385" s="413">
        <v>138.72999999999999</v>
      </c>
      <c r="G1385" s="414">
        <v>877.74093563036115</v>
      </c>
      <c r="H1385" s="415">
        <v>4.3887046781518055</v>
      </c>
    </row>
    <row r="1386" spans="1:8" ht="15" hidden="1" thickBot="1">
      <c r="A1386" s="409">
        <v>202208</v>
      </c>
      <c r="B1386" s="196" t="s">
        <v>1734</v>
      </c>
      <c r="C1386" s="197" t="s">
        <v>2699</v>
      </c>
      <c r="D1386" s="198" t="s">
        <v>339</v>
      </c>
      <c r="E1386" s="421">
        <v>609</v>
      </c>
      <c r="F1386" s="413">
        <v>138.72999999999999</v>
      </c>
      <c r="G1386" s="414">
        <v>4.3898219563180279</v>
      </c>
      <c r="H1386" s="415">
        <v>4.3898219563180279</v>
      </c>
    </row>
    <row r="1387" spans="1:8" ht="15" hidden="1" thickBot="1">
      <c r="A1387" s="409">
        <v>202208</v>
      </c>
      <c r="B1387" s="196" t="s">
        <v>1735</v>
      </c>
      <c r="C1387" s="197" t="s">
        <v>1736</v>
      </c>
      <c r="D1387" s="198" t="s">
        <v>337</v>
      </c>
      <c r="E1387" s="421">
        <v>77452</v>
      </c>
      <c r="F1387" s="413">
        <v>138.72999999999999</v>
      </c>
      <c r="G1387" s="414">
        <v>558.29308729186198</v>
      </c>
      <c r="H1387" s="415">
        <v>2.7914654364593101</v>
      </c>
    </row>
    <row r="1388" spans="1:8" ht="15" hidden="1" thickBot="1">
      <c r="A1388" s="409">
        <v>202208</v>
      </c>
      <c r="B1388" s="196" t="s">
        <v>1737</v>
      </c>
      <c r="C1388" s="197" t="s">
        <v>1736</v>
      </c>
      <c r="D1388" s="198" t="s">
        <v>339</v>
      </c>
      <c r="E1388" s="421">
        <v>387</v>
      </c>
      <c r="F1388" s="413">
        <v>138.72999999999999</v>
      </c>
      <c r="G1388" s="414">
        <v>2.78959129243855</v>
      </c>
      <c r="H1388" s="415">
        <v>2.78959129243855</v>
      </c>
    </row>
    <row r="1389" spans="1:8" ht="15" hidden="1" thickBot="1">
      <c r="A1389" s="409">
        <v>202208</v>
      </c>
      <c r="B1389" s="196" t="s">
        <v>1738</v>
      </c>
      <c r="C1389" s="197" t="s">
        <v>1736</v>
      </c>
      <c r="D1389" s="198" t="s">
        <v>337</v>
      </c>
      <c r="E1389" s="421">
        <v>57204</v>
      </c>
      <c r="F1389" s="413">
        <v>138.72999999999999</v>
      </c>
      <c r="G1389" s="414">
        <v>412.34051755207963</v>
      </c>
      <c r="H1389" s="415">
        <v>2.0617025877603981</v>
      </c>
    </row>
    <row r="1390" spans="1:8" ht="15" hidden="1" thickBot="1">
      <c r="A1390" s="409">
        <v>202208</v>
      </c>
      <c r="B1390" s="196" t="s">
        <v>1739</v>
      </c>
      <c r="C1390" s="197" t="s">
        <v>1736</v>
      </c>
      <c r="D1390" s="198" t="s">
        <v>339</v>
      </c>
      <c r="E1390" s="421">
        <v>286</v>
      </c>
      <c r="F1390" s="413">
        <v>138.72999999999999</v>
      </c>
      <c r="G1390" s="414">
        <v>2.0615584228357244</v>
      </c>
      <c r="H1390" s="415">
        <v>2.0615584228357244</v>
      </c>
    </row>
    <row r="1391" spans="1:8" ht="15" hidden="1" thickBot="1">
      <c r="A1391" s="409">
        <v>202208</v>
      </c>
      <c r="B1391" s="196" t="s">
        <v>1740</v>
      </c>
      <c r="C1391" s="197" t="s">
        <v>1736</v>
      </c>
      <c r="D1391" s="198" t="s">
        <v>337</v>
      </c>
      <c r="E1391" s="421">
        <v>63780</v>
      </c>
      <c r="F1391" s="413">
        <v>138.72999999999999</v>
      </c>
      <c r="G1391" s="414">
        <v>459.74194478483389</v>
      </c>
      <c r="H1391" s="415">
        <v>2.2987097239241696</v>
      </c>
    </row>
    <row r="1392" spans="1:8" ht="15" hidden="1" thickBot="1">
      <c r="A1392" s="409">
        <v>202208</v>
      </c>
      <c r="B1392" s="196" t="s">
        <v>1741</v>
      </c>
      <c r="C1392" s="197" t="s">
        <v>1736</v>
      </c>
      <c r="D1392" s="198" t="s">
        <v>337</v>
      </c>
      <c r="E1392" s="421">
        <v>63777</v>
      </c>
      <c r="F1392" s="413">
        <v>138.72999999999999</v>
      </c>
      <c r="G1392" s="414">
        <v>459.72032004613283</v>
      </c>
      <c r="H1392" s="415">
        <v>2.298601600230664</v>
      </c>
    </row>
    <row r="1393" spans="1:8" ht="15" hidden="1" thickBot="1">
      <c r="A1393" s="409">
        <v>202208</v>
      </c>
      <c r="B1393" s="196" t="s">
        <v>1742</v>
      </c>
      <c r="C1393" s="197" t="s">
        <v>1736</v>
      </c>
      <c r="D1393" s="198" t="s">
        <v>339</v>
      </c>
      <c r="E1393" s="421">
        <v>319</v>
      </c>
      <c r="F1393" s="413">
        <v>138.72999999999999</v>
      </c>
      <c r="G1393" s="414">
        <v>2.2994305485475386</v>
      </c>
      <c r="H1393" s="415">
        <v>2.2994305485475386</v>
      </c>
    </row>
    <row r="1394" spans="1:8" ht="15" hidden="1" thickBot="1">
      <c r="A1394" s="409">
        <v>202208</v>
      </c>
      <c r="B1394" s="196" t="s">
        <v>1743</v>
      </c>
      <c r="C1394" s="197" t="s">
        <v>2700</v>
      </c>
      <c r="D1394" s="198" t="s">
        <v>339</v>
      </c>
      <c r="E1394" s="421">
        <v>319</v>
      </c>
      <c r="F1394" s="413">
        <v>138.72999999999999</v>
      </c>
      <c r="G1394" s="414">
        <v>2.2994305485475386</v>
      </c>
      <c r="H1394" s="415">
        <v>2.2994305485475386</v>
      </c>
    </row>
    <row r="1395" spans="1:8" ht="15" hidden="1" thickBot="1">
      <c r="A1395" s="409">
        <v>202208</v>
      </c>
      <c r="B1395" s="196" t="s">
        <v>1744</v>
      </c>
      <c r="C1395" s="197" t="s">
        <v>1736</v>
      </c>
      <c r="D1395" s="198" t="s">
        <v>337</v>
      </c>
      <c r="E1395" s="421">
        <v>52783</v>
      </c>
      <c r="F1395" s="413">
        <v>138.72999999999999</v>
      </c>
      <c r="G1395" s="414">
        <v>380.4728609529302</v>
      </c>
      <c r="H1395" s="415">
        <v>1.902364304764651</v>
      </c>
    </row>
    <row r="1396" spans="1:8" ht="15" hidden="1" thickBot="1">
      <c r="A1396" s="409">
        <v>202208</v>
      </c>
      <c r="B1396" s="196" t="s">
        <v>1745</v>
      </c>
      <c r="C1396" s="197" t="s">
        <v>1736</v>
      </c>
      <c r="D1396" s="198" t="s">
        <v>339</v>
      </c>
      <c r="E1396" s="421">
        <v>264</v>
      </c>
      <c r="F1396" s="413">
        <v>138.72999999999999</v>
      </c>
      <c r="G1396" s="414">
        <v>1.9029770056945146</v>
      </c>
      <c r="H1396" s="415">
        <v>1.9029770056945146</v>
      </c>
    </row>
    <row r="1397" spans="1:8" ht="15" hidden="1" thickBot="1">
      <c r="A1397" s="409">
        <v>202208</v>
      </c>
      <c r="B1397" s="196" t="s">
        <v>1746</v>
      </c>
      <c r="C1397" s="197" t="s">
        <v>1736</v>
      </c>
      <c r="D1397" s="198" t="s">
        <v>337</v>
      </c>
      <c r="E1397" s="421">
        <v>53745</v>
      </c>
      <c r="F1397" s="413">
        <v>138.72999999999999</v>
      </c>
      <c r="G1397" s="414">
        <v>387.40719382974123</v>
      </c>
      <c r="H1397" s="415">
        <v>1.9370359691487062</v>
      </c>
    </row>
    <row r="1398" spans="1:8" ht="15" hidden="1" thickBot="1">
      <c r="A1398" s="409">
        <v>202208</v>
      </c>
      <c r="B1398" s="196" t="s">
        <v>1747</v>
      </c>
      <c r="C1398" s="197" t="s">
        <v>1736</v>
      </c>
      <c r="D1398" s="198" t="s">
        <v>337</v>
      </c>
      <c r="E1398" s="421">
        <v>48122</v>
      </c>
      <c r="F1398" s="413">
        <v>138.72999999999999</v>
      </c>
      <c r="G1398" s="414">
        <v>346.87522525769481</v>
      </c>
      <c r="H1398" s="415">
        <v>1.734376126288474</v>
      </c>
    </row>
    <row r="1399" spans="1:8" ht="15" hidden="1" thickBot="1">
      <c r="A1399" s="409">
        <v>202208</v>
      </c>
      <c r="B1399" s="196" t="s">
        <v>1748</v>
      </c>
      <c r="C1399" s="197" t="s">
        <v>1736</v>
      </c>
      <c r="D1399" s="198" t="s">
        <v>337</v>
      </c>
      <c r="E1399" s="421">
        <v>48122</v>
      </c>
      <c r="F1399" s="413">
        <v>138.72999999999999</v>
      </c>
      <c r="G1399" s="414">
        <v>346.87522525769481</v>
      </c>
      <c r="H1399" s="415">
        <v>1.734376126288474</v>
      </c>
    </row>
    <row r="1400" spans="1:8" ht="15" hidden="1" thickBot="1">
      <c r="A1400" s="409">
        <v>202208</v>
      </c>
      <c r="B1400" s="196" t="s">
        <v>1749</v>
      </c>
      <c r="C1400" s="197" t="s">
        <v>1736</v>
      </c>
      <c r="D1400" s="198" t="s">
        <v>337</v>
      </c>
      <c r="E1400" s="421">
        <v>48122</v>
      </c>
      <c r="F1400" s="413">
        <v>138.72999999999999</v>
      </c>
      <c r="G1400" s="414">
        <v>346.87522525769481</v>
      </c>
      <c r="H1400" s="415">
        <v>1.734376126288474</v>
      </c>
    </row>
    <row r="1401" spans="1:8" ht="15" hidden="1" thickBot="1">
      <c r="A1401" s="409">
        <v>202208</v>
      </c>
      <c r="B1401" s="196" t="s">
        <v>1750</v>
      </c>
      <c r="C1401" s="197" t="s">
        <v>1736</v>
      </c>
      <c r="D1401" s="198" t="s">
        <v>337</v>
      </c>
      <c r="E1401" s="421">
        <v>58803</v>
      </c>
      <c r="F1401" s="413">
        <v>138.72999999999999</v>
      </c>
      <c r="G1401" s="414">
        <v>423.86650327975207</v>
      </c>
      <c r="H1401" s="415">
        <v>2.1193325163987602</v>
      </c>
    </row>
    <row r="1402" spans="1:8" ht="15" hidden="1" thickBot="1">
      <c r="A1402" s="409">
        <v>202208</v>
      </c>
      <c r="B1402" s="196" t="s">
        <v>1751</v>
      </c>
      <c r="C1402" s="197" t="s">
        <v>2701</v>
      </c>
      <c r="D1402" s="198" t="s">
        <v>339</v>
      </c>
      <c r="E1402" s="421">
        <v>294</v>
      </c>
      <c r="F1402" s="413">
        <v>138.72999999999999</v>
      </c>
      <c r="G1402" s="414">
        <v>2.119224392705255</v>
      </c>
      <c r="H1402" s="415">
        <v>2.119224392705255</v>
      </c>
    </row>
    <row r="1403" spans="1:8" ht="15" hidden="1" thickBot="1">
      <c r="A1403" s="409">
        <v>202208</v>
      </c>
      <c r="B1403" s="196" t="s">
        <v>1752</v>
      </c>
      <c r="C1403" s="197" t="s">
        <v>1736</v>
      </c>
      <c r="D1403" s="198" t="s">
        <v>337</v>
      </c>
      <c r="E1403" s="421">
        <v>58803</v>
      </c>
      <c r="F1403" s="413">
        <v>138.72999999999999</v>
      </c>
      <c r="G1403" s="414">
        <v>423.86650327975207</v>
      </c>
      <c r="H1403" s="415">
        <v>2.1193325163987602</v>
      </c>
    </row>
    <row r="1404" spans="1:8" ht="15" hidden="1" thickBot="1">
      <c r="A1404" s="409">
        <v>202208</v>
      </c>
      <c r="B1404" s="196" t="s">
        <v>1753</v>
      </c>
      <c r="C1404" s="197" t="s">
        <v>1736</v>
      </c>
      <c r="D1404" s="198" t="s">
        <v>339</v>
      </c>
      <c r="E1404" s="421">
        <v>294</v>
      </c>
      <c r="F1404" s="413">
        <v>138.72999999999999</v>
      </c>
      <c r="G1404" s="414">
        <v>2.119224392705255</v>
      </c>
      <c r="H1404" s="415">
        <v>2.119224392705255</v>
      </c>
    </row>
    <row r="1405" spans="1:8" ht="15" hidden="1" thickBot="1">
      <c r="A1405" s="409">
        <v>202208</v>
      </c>
      <c r="B1405" s="196" t="s">
        <v>1754</v>
      </c>
      <c r="C1405" s="197" t="s">
        <v>1736</v>
      </c>
      <c r="D1405" s="198" t="s">
        <v>337</v>
      </c>
      <c r="E1405" s="421">
        <v>66332</v>
      </c>
      <c r="F1405" s="413">
        <v>138.72999999999999</v>
      </c>
      <c r="G1405" s="414">
        <v>478.13738917321422</v>
      </c>
      <c r="H1405" s="415">
        <v>2.3906869458660709</v>
      </c>
    </row>
    <row r="1406" spans="1:8" ht="15" hidden="1" thickBot="1">
      <c r="A1406" s="409">
        <v>202208</v>
      </c>
      <c r="B1406" s="196" t="s">
        <v>1755</v>
      </c>
      <c r="C1406" s="197" t="s">
        <v>1736</v>
      </c>
      <c r="D1406" s="198" t="s">
        <v>339</v>
      </c>
      <c r="E1406" s="421">
        <v>332</v>
      </c>
      <c r="F1406" s="413">
        <v>138.72999999999999</v>
      </c>
      <c r="G1406" s="414">
        <v>2.3931377495855259</v>
      </c>
      <c r="H1406" s="415">
        <v>2.3931377495855259</v>
      </c>
    </row>
    <row r="1407" spans="1:8" ht="15" hidden="1" thickBot="1">
      <c r="A1407" s="409">
        <v>202208</v>
      </c>
      <c r="B1407" s="196" t="s">
        <v>1756</v>
      </c>
      <c r="C1407" s="197" t="s">
        <v>1736</v>
      </c>
      <c r="D1407" s="198" t="s">
        <v>337</v>
      </c>
      <c r="E1407" s="421">
        <v>48436</v>
      </c>
      <c r="F1407" s="413">
        <v>138.72999999999999</v>
      </c>
      <c r="G1407" s="414">
        <v>349.13861457507392</v>
      </c>
      <c r="H1407" s="415">
        <v>1.7456930728753697</v>
      </c>
    </row>
    <row r="1408" spans="1:8" ht="15" hidden="1" thickBot="1">
      <c r="A1408" s="409">
        <v>202208</v>
      </c>
      <c r="B1408" s="196" t="s">
        <v>1757</v>
      </c>
      <c r="C1408" s="197" t="s">
        <v>1736</v>
      </c>
      <c r="D1408" s="198" t="s">
        <v>339</v>
      </c>
      <c r="E1408" s="421">
        <v>242</v>
      </c>
      <c r="F1408" s="413">
        <v>138.72999999999999</v>
      </c>
      <c r="G1408" s="414">
        <v>1.7443955885533051</v>
      </c>
      <c r="H1408" s="415">
        <v>1.7443955885533051</v>
      </c>
    </row>
    <row r="1409" spans="1:8" ht="15" hidden="1" thickBot="1">
      <c r="A1409" s="409">
        <v>202208</v>
      </c>
      <c r="B1409" s="196" t="s">
        <v>1758</v>
      </c>
      <c r="C1409" s="197" t="s">
        <v>1736</v>
      </c>
      <c r="D1409" s="198" t="s">
        <v>337</v>
      </c>
      <c r="E1409" s="421">
        <v>54314</v>
      </c>
      <c r="F1409" s="413">
        <v>138.72999999999999</v>
      </c>
      <c r="G1409" s="414">
        <v>391.50868593671163</v>
      </c>
      <c r="H1409" s="415">
        <v>1.9575434296835581</v>
      </c>
    </row>
    <row r="1410" spans="1:8" ht="15" hidden="1" thickBot="1">
      <c r="A1410" s="409">
        <v>202208</v>
      </c>
      <c r="B1410" s="196" t="s">
        <v>1759</v>
      </c>
      <c r="C1410" s="197" t="s">
        <v>1736</v>
      </c>
      <c r="D1410" s="198" t="s">
        <v>339</v>
      </c>
      <c r="E1410" s="421">
        <v>271</v>
      </c>
      <c r="F1410" s="413">
        <v>138.72999999999999</v>
      </c>
      <c r="G1410" s="414">
        <v>1.953434729330354</v>
      </c>
      <c r="H1410" s="415">
        <v>1.953434729330354</v>
      </c>
    </row>
    <row r="1411" spans="1:8" ht="15" hidden="1" thickBot="1">
      <c r="A1411" s="409">
        <v>202208</v>
      </c>
      <c r="B1411" s="196" t="s">
        <v>1760</v>
      </c>
      <c r="C1411" s="197" t="s">
        <v>1736</v>
      </c>
      <c r="D1411" s="198" t="s">
        <v>337</v>
      </c>
      <c r="E1411" s="421">
        <v>66332</v>
      </c>
      <c r="F1411" s="413">
        <v>138.72999999999999</v>
      </c>
      <c r="G1411" s="414">
        <v>478.13738917321422</v>
      </c>
      <c r="H1411" s="415">
        <v>2.3906869458660709</v>
      </c>
    </row>
    <row r="1412" spans="1:8" ht="15" hidden="1" thickBot="1">
      <c r="A1412" s="409">
        <v>202208</v>
      </c>
      <c r="B1412" s="196" t="s">
        <v>1761</v>
      </c>
      <c r="C1412" s="197" t="s">
        <v>1736</v>
      </c>
      <c r="D1412" s="198" t="s">
        <v>337</v>
      </c>
      <c r="E1412" s="421">
        <v>81800</v>
      </c>
      <c r="F1412" s="413">
        <v>138.72999999999999</v>
      </c>
      <c r="G1412" s="414">
        <v>589.6345419159519</v>
      </c>
      <c r="H1412" s="415">
        <v>2.9481727095797594</v>
      </c>
    </row>
    <row r="1413" spans="1:8" ht="15" hidden="1" thickBot="1">
      <c r="A1413" s="409">
        <v>202208</v>
      </c>
      <c r="B1413" s="196" t="s">
        <v>1762</v>
      </c>
      <c r="C1413" s="197" t="s">
        <v>1736</v>
      </c>
      <c r="D1413" s="198" t="s">
        <v>339</v>
      </c>
      <c r="E1413" s="421">
        <v>409</v>
      </c>
      <c r="F1413" s="413">
        <v>138.72999999999999</v>
      </c>
      <c r="G1413" s="414">
        <v>2.9481727095797594</v>
      </c>
      <c r="H1413" s="415">
        <v>2.9481727095797594</v>
      </c>
    </row>
    <row r="1414" spans="1:8" ht="15" hidden="1" thickBot="1">
      <c r="A1414" s="409">
        <v>202208</v>
      </c>
      <c r="B1414" s="196" t="s">
        <v>1763</v>
      </c>
      <c r="C1414" s="197" t="s">
        <v>1736</v>
      </c>
      <c r="D1414" s="198" t="s">
        <v>337</v>
      </c>
      <c r="E1414" s="421">
        <v>95167</v>
      </c>
      <c r="F1414" s="413">
        <v>138.72999999999999</v>
      </c>
      <c r="G1414" s="414">
        <v>685.98716932170407</v>
      </c>
      <c r="H1414" s="415">
        <v>3.4299358466085206</v>
      </c>
    </row>
    <row r="1415" spans="1:8" ht="15" hidden="1" thickBot="1">
      <c r="A1415" s="409">
        <v>202208</v>
      </c>
      <c r="B1415" s="196" t="s">
        <v>1764</v>
      </c>
      <c r="C1415" s="197" t="s">
        <v>1736</v>
      </c>
      <c r="D1415" s="198" t="s">
        <v>339</v>
      </c>
      <c r="E1415" s="421">
        <v>476</v>
      </c>
      <c r="F1415" s="413">
        <v>138.72999999999999</v>
      </c>
      <c r="G1415" s="414">
        <v>3.4311252072370793</v>
      </c>
      <c r="H1415" s="415">
        <v>3.4311252072370793</v>
      </c>
    </row>
    <row r="1416" spans="1:8" ht="15" hidden="1" thickBot="1">
      <c r="A1416" s="409">
        <v>202208</v>
      </c>
      <c r="B1416" s="196" t="s">
        <v>1765</v>
      </c>
      <c r="C1416" s="197" t="s">
        <v>1736</v>
      </c>
      <c r="D1416" s="198" t="s">
        <v>337</v>
      </c>
      <c r="E1416" s="421">
        <v>46784</v>
      </c>
      <c r="F1416" s="413">
        <v>138.72999999999999</v>
      </c>
      <c r="G1416" s="414">
        <v>337.23059179701579</v>
      </c>
      <c r="H1416" s="415">
        <v>1.686152958985079</v>
      </c>
    </row>
    <row r="1417" spans="1:8" ht="15" hidden="1" thickBot="1">
      <c r="A1417" s="409">
        <v>202208</v>
      </c>
      <c r="B1417" s="196" t="s">
        <v>1766</v>
      </c>
      <c r="C1417" s="197" t="s">
        <v>1736</v>
      </c>
      <c r="D1417" s="198" t="s">
        <v>337</v>
      </c>
      <c r="E1417" s="421">
        <v>166069</v>
      </c>
      <c r="F1417" s="413">
        <v>138.72999999999999</v>
      </c>
      <c r="G1417" s="414">
        <v>1197.0662437828878</v>
      </c>
      <c r="H1417" s="415">
        <v>5.985331218914439</v>
      </c>
    </row>
    <row r="1418" spans="1:8" ht="15" hidden="1" thickBot="1">
      <c r="A1418" s="409">
        <v>202208</v>
      </c>
      <c r="B1418" s="196" t="s">
        <v>1767</v>
      </c>
      <c r="C1418" s="197" t="s">
        <v>1736</v>
      </c>
      <c r="D1418" s="198" t="s">
        <v>337</v>
      </c>
      <c r="E1418" s="421">
        <v>82361</v>
      </c>
      <c r="F1418" s="413">
        <v>138.72999999999999</v>
      </c>
      <c r="G1418" s="414">
        <v>593.67836805305274</v>
      </c>
      <c r="H1418" s="415">
        <v>2.9683918402652636</v>
      </c>
    </row>
    <row r="1419" spans="1:8" ht="15" hidden="1" thickBot="1">
      <c r="A1419" s="409">
        <v>202208</v>
      </c>
      <c r="B1419" s="196" t="s">
        <v>1768</v>
      </c>
      <c r="C1419" s="197" t="s">
        <v>1736</v>
      </c>
      <c r="D1419" s="198" t="s">
        <v>337</v>
      </c>
      <c r="E1419" s="421">
        <v>81510</v>
      </c>
      <c r="F1419" s="413">
        <v>138.72999999999999</v>
      </c>
      <c r="G1419" s="414">
        <v>587.54415050818136</v>
      </c>
      <c r="H1419" s="415">
        <v>2.9377207525409066</v>
      </c>
    </row>
    <row r="1420" spans="1:8" ht="15" hidden="1" thickBot="1">
      <c r="A1420" s="409">
        <v>202208</v>
      </c>
      <c r="B1420" s="196" t="s">
        <v>1769</v>
      </c>
      <c r="C1420" s="197" t="s">
        <v>1736</v>
      </c>
      <c r="D1420" s="198" t="s">
        <v>339</v>
      </c>
      <c r="E1420" s="421">
        <v>412</v>
      </c>
      <c r="F1420" s="413">
        <v>138.72999999999999</v>
      </c>
      <c r="G1420" s="414">
        <v>2.9697974482808336</v>
      </c>
      <c r="H1420" s="415">
        <v>2.9697974482808336</v>
      </c>
    </row>
    <row r="1421" spans="1:8" ht="15" hidden="1" thickBot="1">
      <c r="A1421" s="409">
        <v>202208</v>
      </c>
      <c r="B1421" s="196" t="s">
        <v>1770</v>
      </c>
      <c r="C1421" s="197" t="s">
        <v>2702</v>
      </c>
      <c r="D1421" s="198" t="s">
        <v>337</v>
      </c>
      <c r="E1421" s="421">
        <v>87520</v>
      </c>
      <c r="F1421" s="413">
        <v>138.72999999999999</v>
      </c>
      <c r="G1421" s="414">
        <v>630.8657103726664</v>
      </c>
      <c r="H1421" s="415">
        <v>3.1543285518633319</v>
      </c>
    </row>
    <row r="1422" spans="1:8" ht="15" hidden="1" thickBot="1">
      <c r="A1422" s="409">
        <v>202208</v>
      </c>
      <c r="B1422" s="196" t="s">
        <v>1771</v>
      </c>
      <c r="C1422" s="197" t="s">
        <v>2703</v>
      </c>
      <c r="D1422" s="198" t="s">
        <v>339</v>
      </c>
      <c r="E1422" s="421">
        <v>438</v>
      </c>
      <c r="F1422" s="413">
        <v>138.72999999999999</v>
      </c>
      <c r="G1422" s="414">
        <v>3.1572118503568083</v>
      </c>
      <c r="H1422" s="415">
        <v>3.1572118503568083</v>
      </c>
    </row>
    <row r="1423" spans="1:8" ht="15" hidden="1" thickBot="1">
      <c r="A1423" s="409">
        <v>202208</v>
      </c>
      <c r="B1423" s="196" t="s">
        <v>1772</v>
      </c>
      <c r="C1423" s="197" t="s">
        <v>1736</v>
      </c>
      <c r="D1423" s="198" t="s">
        <v>337</v>
      </c>
      <c r="E1423" s="421">
        <v>87520</v>
      </c>
      <c r="F1423" s="413">
        <v>138.72999999999999</v>
      </c>
      <c r="G1423" s="414">
        <v>630.8657103726664</v>
      </c>
      <c r="H1423" s="415">
        <v>3.1543285518633319</v>
      </c>
    </row>
    <row r="1424" spans="1:8" ht="15" hidden="1" thickBot="1">
      <c r="A1424" s="409">
        <v>202208</v>
      </c>
      <c r="B1424" s="196" t="s">
        <v>1773</v>
      </c>
      <c r="C1424" s="197" t="s">
        <v>1736</v>
      </c>
      <c r="D1424" s="198" t="s">
        <v>337</v>
      </c>
      <c r="E1424" s="421">
        <v>80975</v>
      </c>
      <c r="F1424" s="413">
        <v>138.72999999999999</v>
      </c>
      <c r="G1424" s="414">
        <v>583.68773877315652</v>
      </c>
      <c r="H1424" s="415">
        <v>2.9184386938657827</v>
      </c>
    </row>
    <row r="1425" spans="1:8" ht="15" hidden="1" thickBot="1">
      <c r="A1425" s="409">
        <v>202208</v>
      </c>
      <c r="B1425" s="196" t="s">
        <v>1774</v>
      </c>
      <c r="C1425" s="197" t="s">
        <v>1736</v>
      </c>
      <c r="D1425" s="198" t="s">
        <v>339</v>
      </c>
      <c r="E1425" s="421">
        <v>405</v>
      </c>
      <c r="F1425" s="413">
        <v>138.72999999999999</v>
      </c>
      <c r="G1425" s="414">
        <v>2.9193397246449941</v>
      </c>
      <c r="H1425" s="415">
        <v>2.9193397246449941</v>
      </c>
    </row>
    <row r="1426" spans="1:8" ht="15" hidden="1" thickBot="1">
      <c r="A1426" s="409">
        <v>202208</v>
      </c>
      <c r="B1426" s="196" t="s">
        <v>1775</v>
      </c>
      <c r="C1426" s="197" t="s">
        <v>1736</v>
      </c>
      <c r="D1426" s="198" t="s">
        <v>339</v>
      </c>
      <c r="E1426" s="421">
        <v>469</v>
      </c>
      <c r="F1426" s="413">
        <v>138.72999999999999</v>
      </c>
      <c r="G1426" s="414">
        <v>3.3806674836012403</v>
      </c>
      <c r="H1426" s="415">
        <v>3.3806674836012403</v>
      </c>
    </row>
    <row r="1427" spans="1:8" ht="15" hidden="1" thickBot="1">
      <c r="A1427" s="409">
        <v>202208</v>
      </c>
      <c r="B1427" s="196" t="s">
        <v>1776</v>
      </c>
      <c r="C1427" s="197" t="s">
        <v>1736</v>
      </c>
      <c r="D1427" s="198" t="s">
        <v>337</v>
      </c>
      <c r="E1427" s="421">
        <v>75575</v>
      </c>
      <c r="F1427" s="413">
        <v>138.72999999999999</v>
      </c>
      <c r="G1427" s="414">
        <v>544.76320911122332</v>
      </c>
      <c r="H1427" s="415">
        <v>2.7238160455561164</v>
      </c>
    </row>
    <row r="1428" spans="1:8" ht="15" hidden="1" thickBot="1">
      <c r="A1428" s="409">
        <v>202208</v>
      </c>
      <c r="B1428" s="196" t="s">
        <v>1777</v>
      </c>
      <c r="C1428" s="197" t="s">
        <v>1736</v>
      </c>
      <c r="D1428" s="198" t="s">
        <v>337</v>
      </c>
      <c r="E1428" s="421">
        <v>83275</v>
      </c>
      <c r="F1428" s="413">
        <v>138.72999999999999</v>
      </c>
      <c r="G1428" s="414">
        <v>600.26670511064663</v>
      </c>
      <c r="H1428" s="415">
        <v>3.0013335255532332</v>
      </c>
    </row>
    <row r="1429" spans="1:8" ht="15" hidden="1" thickBot="1">
      <c r="A1429" s="409">
        <v>202208</v>
      </c>
      <c r="B1429" s="196" t="s">
        <v>1778</v>
      </c>
      <c r="C1429" s="197" t="s">
        <v>2704</v>
      </c>
      <c r="D1429" s="198" t="s">
        <v>339</v>
      </c>
      <c r="E1429" s="421">
        <v>416</v>
      </c>
      <c r="F1429" s="413">
        <v>138.72999999999999</v>
      </c>
      <c r="G1429" s="414">
        <v>2.9986304332155989</v>
      </c>
      <c r="H1429" s="415">
        <v>2.9986304332155989</v>
      </c>
    </row>
    <row r="1430" spans="1:8" ht="15" hidden="1" thickBot="1">
      <c r="A1430" s="409">
        <v>202208</v>
      </c>
      <c r="B1430" s="196" t="s">
        <v>1779</v>
      </c>
      <c r="C1430" s="197" t="s">
        <v>2705</v>
      </c>
      <c r="D1430" s="198" t="s">
        <v>339</v>
      </c>
      <c r="E1430" s="421">
        <v>378</v>
      </c>
      <c r="F1430" s="413">
        <v>138.72999999999999</v>
      </c>
      <c r="G1430" s="414">
        <v>2.7247170763353279</v>
      </c>
      <c r="H1430" s="415">
        <v>2.7247170763353279</v>
      </c>
    </row>
    <row r="1431" spans="1:8" ht="15" hidden="1" thickBot="1">
      <c r="A1431" s="409">
        <v>202208</v>
      </c>
      <c r="B1431" s="196" t="s">
        <v>1780</v>
      </c>
      <c r="C1431" s="197" t="s">
        <v>1736</v>
      </c>
      <c r="D1431" s="198" t="s">
        <v>337</v>
      </c>
      <c r="E1431" s="421">
        <v>105836</v>
      </c>
      <c r="F1431" s="413">
        <v>138.72999999999999</v>
      </c>
      <c r="G1431" s="414">
        <v>762.89194838895708</v>
      </c>
      <c r="H1431" s="415">
        <v>3.8144597419447854</v>
      </c>
    </row>
    <row r="1432" spans="1:8" ht="15" hidden="1" thickBot="1">
      <c r="A1432" s="409">
        <v>202208</v>
      </c>
      <c r="B1432" s="196" t="s">
        <v>1781</v>
      </c>
      <c r="C1432" s="197" t="s">
        <v>1736</v>
      </c>
      <c r="D1432" s="198" t="s">
        <v>339</v>
      </c>
      <c r="E1432" s="421">
        <v>529</v>
      </c>
      <c r="F1432" s="413">
        <v>138.72999999999999</v>
      </c>
      <c r="G1432" s="414">
        <v>3.8131622576227207</v>
      </c>
      <c r="H1432" s="415">
        <v>3.8131622576227207</v>
      </c>
    </row>
    <row r="1433" spans="1:8" ht="15" hidden="1" thickBot="1">
      <c r="A1433" s="409">
        <v>202208</v>
      </c>
      <c r="B1433" s="196" t="s">
        <v>1782</v>
      </c>
      <c r="C1433" s="197" t="s">
        <v>1736</v>
      </c>
      <c r="D1433" s="198" t="s">
        <v>337</v>
      </c>
      <c r="E1433" s="421">
        <v>43490</v>
      </c>
      <c r="F1433" s="413">
        <v>138.72999999999999</v>
      </c>
      <c r="G1433" s="414">
        <v>313.48662870323653</v>
      </c>
      <c r="H1433" s="415">
        <v>1.5674331435161826</v>
      </c>
    </row>
    <row r="1434" spans="1:8" ht="15" hidden="1" thickBot="1">
      <c r="A1434" s="409">
        <v>202208</v>
      </c>
      <c r="B1434" s="196" t="s">
        <v>1783</v>
      </c>
      <c r="C1434" s="197" t="s">
        <v>1736</v>
      </c>
      <c r="D1434" s="198" t="s">
        <v>337</v>
      </c>
      <c r="E1434" s="421">
        <v>71070</v>
      </c>
      <c r="F1434" s="413">
        <v>138.72999999999999</v>
      </c>
      <c r="G1434" s="414">
        <v>512.29005982844376</v>
      </c>
      <c r="H1434" s="415">
        <v>2.5614502991422188</v>
      </c>
    </row>
    <row r="1435" spans="1:8" ht="15" hidden="1" thickBot="1">
      <c r="A1435" s="409">
        <v>202208</v>
      </c>
      <c r="B1435" s="196" t="s">
        <v>1784</v>
      </c>
      <c r="C1435" s="197" t="s">
        <v>1736</v>
      </c>
      <c r="D1435" s="198" t="s">
        <v>337</v>
      </c>
      <c r="E1435" s="421">
        <v>77233</v>
      </c>
      <c r="F1435" s="413">
        <v>138.72999999999999</v>
      </c>
      <c r="G1435" s="414">
        <v>556.71448136668357</v>
      </c>
      <c r="H1435" s="415">
        <v>2.783572406833418</v>
      </c>
    </row>
    <row r="1436" spans="1:8" ht="15" hidden="1" thickBot="1">
      <c r="A1436" s="409">
        <v>202208</v>
      </c>
      <c r="B1436" s="196" t="s">
        <v>1785</v>
      </c>
      <c r="C1436" s="197" t="s">
        <v>1736</v>
      </c>
      <c r="D1436" s="198" t="s">
        <v>337</v>
      </c>
      <c r="E1436" s="421">
        <v>71070</v>
      </c>
      <c r="F1436" s="413">
        <v>138.72999999999999</v>
      </c>
      <c r="G1436" s="414">
        <v>512.29005982844376</v>
      </c>
      <c r="H1436" s="415">
        <v>2.5614502991422188</v>
      </c>
    </row>
    <row r="1437" spans="1:8" ht="15" hidden="1" thickBot="1">
      <c r="A1437" s="409">
        <v>202208</v>
      </c>
      <c r="B1437" s="196" t="s">
        <v>1786</v>
      </c>
      <c r="C1437" s="197" t="s">
        <v>2706</v>
      </c>
      <c r="D1437" s="198" t="s">
        <v>339</v>
      </c>
      <c r="E1437" s="421">
        <v>355</v>
      </c>
      <c r="F1437" s="413">
        <v>138.72999999999999</v>
      </c>
      <c r="G1437" s="414">
        <v>2.5589274129604269</v>
      </c>
      <c r="H1437" s="415">
        <v>2.5589274129604269</v>
      </c>
    </row>
    <row r="1438" spans="1:8" ht="15" hidden="1" thickBot="1">
      <c r="A1438" s="409">
        <v>202208</v>
      </c>
      <c r="B1438" s="196" t="s">
        <v>1787</v>
      </c>
      <c r="C1438" s="197" t="s">
        <v>1736</v>
      </c>
      <c r="D1438" s="198" t="s">
        <v>337</v>
      </c>
      <c r="E1438" s="421">
        <v>70947</v>
      </c>
      <c r="F1438" s="413">
        <v>138.72999999999999</v>
      </c>
      <c r="G1438" s="414">
        <v>511.40344554169974</v>
      </c>
      <c r="H1438" s="415">
        <v>2.5570172277084988</v>
      </c>
    </row>
    <row r="1439" spans="1:8" ht="15" hidden="1" thickBot="1">
      <c r="A1439" s="409">
        <v>202208</v>
      </c>
      <c r="B1439" s="196" t="s">
        <v>1788</v>
      </c>
      <c r="C1439" s="197" t="s">
        <v>1736</v>
      </c>
      <c r="D1439" s="198" t="s">
        <v>337</v>
      </c>
      <c r="E1439" s="421">
        <v>41482</v>
      </c>
      <c r="F1439" s="413">
        <v>138.72999999999999</v>
      </c>
      <c r="G1439" s="414">
        <v>299.01247026598429</v>
      </c>
      <c r="H1439" s="415">
        <v>1.4950623513299215</v>
      </c>
    </row>
    <row r="1440" spans="1:8" ht="15" hidden="1" thickBot="1">
      <c r="A1440" s="409">
        <v>202208</v>
      </c>
      <c r="B1440" s="196" t="s">
        <v>1789</v>
      </c>
      <c r="C1440" s="197" t="s">
        <v>1736</v>
      </c>
      <c r="D1440" s="198" t="s">
        <v>337</v>
      </c>
      <c r="E1440" s="421">
        <v>57489</v>
      </c>
      <c r="F1440" s="413">
        <v>138.72999999999999</v>
      </c>
      <c r="G1440" s="414">
        <v>414.39486772868162</v>
      </c>
      <c r="H1440" s="415">
        <v>2.071974338643408</v>
      </c>
    </row>
    <row r="1441" spans="1:8" ht="15" hidden="1" thickBot="1">
      <c r="A1441" s="409">
        <v>202208</v>
      </c>
      <c r="B1441" s="196" t="s">
        <v>1790</v>
      </c>
      <c r="C1441" s="197" t="s">
        <v>1736</v>
      </c>
      <c r="D1441" s="198" t="s">
        <v>339</v>
      </c>
      <c r="E1441" s="421">
        <v>287</v>
      </c>
      <c r="F1441" s="413">
        <v>138.72999999999999</v>
      </c>
      <c r="G1441" s="414">
        <v>2.0687666690694155</v>
      </c>
      <c r="H1441" s="415">
        <v>2.0687666690694155</v>
      </c>
    </row>
    <row r="1442" spans="1:8" ht="15" hidden="1" thickBot="1">
      <c r="A1442" s="409">
        <v>202208</v>
      </c>
      <c r="B1442" s="196" t="s">
        <v>1791</v>
      </c>
      <c r="C1442" s="197" t="s">
        <v>1736</v>
      </c>
      <c r="D1442" s="198" t="s">
        <v>337</v>
      </c>
      <c r="E1442" s="421">
        <v>76230</v>
      </c>
      <c r="F1442" s="413">
        <v>138.72999999999999</v>
      </c>
      <c r="G1442" s="414">
        <v>549.48461039429105</v>
      </c>
      <c r="H1442" s="415">
        <v>2.7474230519714551</v>
      </c>
    </row>
    <row r="1443" spans="1:8" ht="15" hidden="1" thickBot="1">
      <c r="A1443" s="409">
        <v>202208</v>
      </c>
      <c r="B1443" s="196" t="s">
        <v>1792</v>
      </c>
      <c r="C1443" s="197" t="s">
        <v>2707</v>
      </c>
      <c r="D1443" s="198" t="s">
        <v>339</v>
      </c>
      <c r="E1443" s="421">
        <v>381</v>
      </c>
      <c r="F1443" s="413">
        <v>138.72999999999999</v>
      </c>
      <c r="G1443" s="414">
        <v>2.7463418150364021</v>
      </c>
      <c r="H1443" s="415">
        <v>2.7463418150364021</v>
      </c>
    </row>
    <row r="1444" spans="1:8" ht="15" hidden="1" thickBot="1">
      <c r="A1444" s="409">
        <v>202208</v>
      </c>
      <c r="B1444" s="196" t="s">
        <v>1793</v>
      </c>
      <c r="C1444" s="197" t="s">
        <v>1736</v>
      </c>
      <c r="D1444" s="198" t="s">
        <v>337</v>
      </c>
      <c r="E1444" s="421">
        <v>71605</v>
      </c>
      <c r="F1444" s="413">
        <v>138.72999999999999</v>
      </c>
      <c r="G1444" s="414">
        <v>516.14647156346859</v>
      </c>
      <c r="H1444" s="415">
        <v>2.5807323578173431</v>
      </c>
    </row>
    <row r="1445" spans="1:8" ht="15" hidden="1" thickBot="1">
      <c r="A1445" s="409">
        <v>202208</v>
      </c>
      <c r="B1445" s="196" t="s">
        <v>1794</v>
      </c>
      <c r="C1445" s="197" t="s">
        <v>1736</v>
      </c>
      <c r="D1445" s="198" t="s">
        <v>339</v>
      </c>
      <c r="E1445" s="421">
        <v>358</v>
      </c>
      <c r="F1445" s="413">
        <v>138.72999999999999</v>
      </c>
      <c r="G1445" s="414">
        <v>2.5805521516615011</v>
      </c>
      <c r="H1445" s="415">
        <v>2.5805521516615011</v>
      </c>
    </row>
    <row r="1446" spans="1:8" ht="15" hidden="1" thickBot="1">
      <c r="A1446" s="409">
        <v>202208</v>
      </c>
      <c r="B1446" s="196" t="s">
        <v>1795</v>
      </c>
      <c r="C1446" s="197" t="s">
        <v>1736</v>
      </c>
      <c r="D1446" s="198" t="s">
        <v>337</v>
      </c>
      <c r="E1446" s="421">
        <v>13778</v>
      </c>
      <c r="F1446" s="413">
        <v>138.72999999999999</v>
      </c>
      <c r="G1446" s="414">
        <v>99.315216607799329</v>
      </c>
      <c r="H1446" s="415">
        <v>0.49657608303899664</v>
      </c>
    </row>
    <row r="1447" spans="1:8" ht="15" hidden="1" thickBot="1">
      <c r="A1447" s="409">
        <v>202208</v>
      </c>
      <c r="B1447" s="196" t="s">
        <v>1796</v>
      </c>
      <c r="C1447" s="197" t="s">
        <v>1736</v>
      </c>
      <c r="D1447" s="198" t="s">
        <v>339</v>
      </c>
      <c r="E1447" s="421">
        <v>68.88</v>
      </c>
      <c r="F1447" s="413">
        <v>138.72999999999999</v>
      </c>
      <c r="G1447" s="414">
        <v>0.49650400057665972</v>
      </c>
      <c r="H1447" s="415">
        <v>0.49650400057665972</v>
      </c>
    </row>
    <row r="1448" spans="1:8" ht="15" hidden="1" thickBot="1">
      <c r="A1448" s="409">
        <v>202208</v>
      </c>
      <c r="B1448" s="196" t="s">
        <v>1797</v>
      </c>
      <c r="C1448" s="197" t="s">
        <v>1736</v>
      </c>
      <c r="D1448" s="198" t="s">
        <v>337</v>
      </c>
      <c r="E1448" s="421">
        <v>66865</v>
      </c>
      <c r="F1448" s="413">
        <v>138.72999999999999</v>
      </c>
      <c r="G1448" s="414">
        <v>481.97938441577168</v>
      </c>
      <c r="H1448" s="415">
        <v>2.4098969220788584</v>
      </c>
    </row>
    <row r="1449" spans="1:8" ht="15" hidden="1" thickBot="1">
      <c r="A1449" s="409">
        <v>202208</v>
      </c>
      <c r="B1449" s="196" t="s">
        <v>1798</v>
      </c>
      <c r="C1449" s="197" t="s">
        <v>1736</v>
      </c>
      <c r="D1449" s="198" t="s">
        <v>339</v>
      </c>
      <c r="E1449" s="421">
        <v>334</v>
      </c>
      <c r="F1449" s="413">
        <v>138.72999999999999</v>
      </c>
      <c r="G1449" s="414">
        <v>2.4075542420529086</v>
      </c>
      <c r="H1449" s="415">
        <v>2.4075542420529086</v>
      </c>
    </row>
    <row r="1450" spans="1:8" ht="15" hidden="1" thickBot="1">
      <c r="A1450" s="409">
        <v>202208</v>
      </c>
      <c r="B1450" s="196" t="s">
        <v>1799</v>
      </c>
      <c r="C1450" s="197" t="s">
        <v>1736</v>
      </c>
      <c r="D1450" s="198" t="s">
        <v>337</v>
      </c>
      <c r="E1450" s="421">
        <v>106890</v>
      </c>
      <c r="F1450" s="413">
        <v>138.72999999999999</v>
      </c>
      <c r="G1450" s="414">
        <v>770.48943991926774</v>
      </c>
      <c r="H1450" s="415">
        <v>3.8524471995963387</v>
      </c>
    </row>
    <row r="1451" spans="1:8" ht="15" hidden="1" thickBot="1">
      <c r="A1451" s="409">
        <v>202208</v>
      </c>
      <c r="B1451" s="196" t="s">
        <v>1800</v>
      </c>
      <c r="C1451" s="197" t="s">
        <v>1736</v>
      </c>
      <c r="D1451" s="198" t="s">
        <v>339</v>
      </c>
      <c r="E1451" s="421">
        <v>534</v>
      </c>
      <c r="F1451" s="413">
        <v>138.72999999999999</v>
      </c>
      <c r="G1451" s="414">
        <v>3.8492034887911775</v>
      </c>
      <c r="H1451" s="415">
        <v>3.8492034887911775</v>
      </c>
    </row>
    <row r="1452" spans="1:8" ht="15" hidden="1" thickBot="1">
      <c r="A1452" s="409">
        <v>202208</v>
      </c>
      <c r="B1452" s="196" t="s">
        <v>1801</v>
      </c>
      <c r="C1452" s="197" t="s">
        <v>1736</v>
      </c>
      <c r="D1452" s="198" t="s">
        <v>337</v>
      </c>
      <c r="E1452" s="421">
        <v>63777</v>
      </c>
      <c r="F1452" s="413">
        <v>138.72999999999999</v>
      </c>
      <c r="G1452" s="414">
        <v>459.72032004613283</v>
      </c>
      <c r="H1452" s="415">
        <v>2.298601600230664</v>
      </c>
    </row>
    <row r="1453" spans="1:8" ht="15" hidden="1" thickBot="1">
      <c r="A1453" s="409">
        <v>202208</v>
      </c>
      <c r="B1453" s="196" t="s">
        <v>1802</v>
      </c>
      <c r="C1453" s="197" t="s">
        <v>1736</v>
      </c>
      <c r="D1453" s="198" t="s">
        <v>337</v>
      </c>
      <c r="E1453" s="421">
        <v>129297</v>
      </c>
      <c r="F1453" s="413">
        <v>138.72999999999999</v>
      </c>
      <c r="G1453" s="414">
        <v>932.00461327758967</v>
      </c>
      <c r="H1453" s="415">
        <v>4.6600230663879483</v>
      </c>
    </row>
    <row r="1454" spans="1:8" ht="15" hidden="1" thickBot="1">
      <c r="A1454" s="409">
        <v>202208</v>
      </c>
      <c r="B1454" s="196" t="s">
        <v>1803</v>
      </c>
      <c r="C1454" s="197" t="s">
        <v>1736</v>
      </c>
      <c r="D1454" s="198" t="s">
        <v>337</v>
      </c>
      <c r="E1454" s="421">
        <v>60840</v>
      </c>
      <c r="F1454" s="413">
        <v>138.72999999999999</v>
      </c>
      <c r="G1454" s="414">
        <v>438.54970085778132</v>
      </c>
      <c r="H1454" s="415">
        <v>2.1927485042889066</v>
      </c>
    </row>
    <row r="1455" spans="1:8" ht="15" hidden="1" thickBot="1">
      <c r="A1455" s="409">
        <v>202208</v>
      </c>
      <c r="B1455" s="196" t="s">
        <v>1804</v>
      </c>
      <c r="C1455" s="197" t="s">
        <v>1736</v>
      </c>
      <c r="D1455" s="198" t="s">
        <v>337</v>
      </c>
      <c r="E1455" s="421">
        <v>60840</v>
      </c>
      <c r="F1455" s="413">
        <v>138.72999999999999</v>
      </c>
      <c r="G1455" s="414">
        <v>438.54970085778132</v>
      </c>
      <c r="H1455" s="415">
        <v>2.1927485042889066</v>
      </c>
    </row>
    <row r="1456" spans="1:8" ht="15" hidden="1" thickBot="1">
      <c r="A1456" s="409">
        <v>202208</v>
      </c>
      <c r="B1456" s="196" t="s">
        <v>1805</v>
      </c>
      <c r="C1456" s="197" t="s">
        <v>1736</v>
      </c>
      <c r="D1456" s="198" t="s">
        <v>339</v>
      </c>
      <c r="E1456" s="421">
        <v>304</v>
      </c>
      <c r="F1456" s="413">
        <v>138.72999999999999</v>
      </c>
      <c r="G1456" s="414">
        <v>2.1913068550421686</v>
      </c>
      <c r="H1456" s="415">
        <v>2.1913068550421686</v>
      </c>
    </row>
    <row r="1457" spans="1:8" ht="15" hidden="1" thickBot="1">
      <c r="A1457" s="409">
        <v>202208</v>
      </c>
      <c r="B1457" s="196" t="s">
        <v>1806</v>
      </c>
      <c r="C1457" s="197" t="s">
        <v>2708</v>
      </c>
      <c r="D1457" s="198" t="s">
        <v>339</v>
      </c>
      <c r="E1457" s="421">
        <v>304</v>
      </c>
      <c r="F1457" s="413">
        <v>138.72999999999999</v>
      </c>
      <c r="G1457" s="414">
        <v>2.1913068550421686</v>
      </c>
      <c r="H1457" s="415">
        <v>2.1913068550421686</v>
      </c>
    </row>
    <row r="1458" spans="1:8" ht="15" hidden="1" thickBot="1">
      <c r="A1458" s="409">
        <v>202208</v>
      </c>
      <c r="B1458" s="196" t="s">
        <v>1807</v>
      </c>
      <c r="C1458" s="197" t="s">
        <v>1736</v>
      </c>
      <c r="D1458" s="198" t="s">
        <v>337</v>
      </c>
      <c r="E1458" s="421">
        <v>38537</v>
      </c>
      <c r="F1458" s="413">
        <v>138.72999999999999</v>
      </c>
      <c r="G1458" s="414">
        <v>277.78418510776328</v>
      </c>
      <c r="H1458" s="415">
        <v>1.3889209255388164</v>
      </c>
    </row>
    <row r="1459" spans="1:8" ht="15" hidden="1" thickBot="1">
      <c r="A1459" s="409">
        <v>202208</v>
      </c>
      <c r="B1459" s="196" t="s">
        <v>1808</v>
      </c>
      <c r="C1459" s="197" t="s">
        <v>1736</v>
      </c>
      <c r="D1459" s="198" t="s">
        <v>339</v>
      </c>
      <c r="E1459" s="421">
        <v>193</v>
      </c>
      <c r="F1459" s="413">
        <v>138.72999999999999</v>
      </c>
      <c r="G1459" s="414">
        <v>1.3911915231024292</v>
      </c>
      <c r="H1459" s="415">
        <v>1.3911915231024292</v>
      </c>
    </row>
    <row r="1460" spans="1:8" ht="15" hidden="1" thickBot="1">
      <c r="A1460" s="409">
        <v>202208</v>
      </c>
      <c r="B1460" s="196" t="s">
        <v>1809</v>
      </c>
      <c r="C1460" s="197" t="s">
        <v>1736</v>
      </c>
      <c r="D1460" s="198" t="s">
        <v>337</v>
      </c>
      <c r="E1460" s="421">
        <v>60840</v>
      </c>
      <c r="F1460" s="413">
        <v>138.72999999999999</v>
      </c>
      <c r="G1460" s="414">
        <v>438.54970085778132</v>
      </c>
      <c r="H1460" s="415">
        <v>2.1927485042889066</v>
      </c>
    </row>
    <row r="1461" spans="1:8" ht="15" hidden="1" thickBot="1">
      <c r="A1461" s="409">
        <v>202208</v>
      </c>
      <c r="B1461" s="196" t="s">
        <v>1810</v>
      </c>
      <c r="C1461" s="197" t="s">
        <v>2709</v>
      </c>
      <c r="D1461" s="198" t="s">
        <v>337</v>
      </c>
      <c r="E1461" s="421">
        <v>60840</v>
      </c>
      <c r="F1461" s="413">
        <v>138.72999999999999</v>
      </c>
      <c r="G1461" s="414">
        <v>438.54970085778132</v>
      </c>
      <c r="H1461" s="415">
        <v>2.1927485042889066</v>
      </c>
    </row>
    <row r="1462" spans="1:8" ht="15" hidden="1" thickBot="1">
      <c r="A1462" s="409">
        <v>202208</v>
      </c>
      <c r="B1462" s="196" t="s">
        <v>1811</v>
      </c>
      <c r="C1462" s="197" t="s">
        <v>2710</v>
      </c>
      <c r="D1462" s="198" t="s">
        <v>339</v>
      </c>
      <c r="E1462" s="421">
        <v>304</v>
      </c>
      <c r="F1462" s="413">
        <v>138.72999999999999</v>
      </c>
      <c r="G1462" s="414">
        <v>2.1913068550421686</v>
      </c>
      <c r="H1462" s="415">
        <v>2.1913068550421686</v>
      </c>
    </row>
    <row r="1463" spans="1:8" ht="15" hidden="1" thickBot="1">
      <c r="A1463" s="409">
        <v>202208</v>
      </c>
      <c r="B1463" s="196" t="s">
        <v>1812</v>
      </c>
      <c r="C1463" s="197" t="s">
        <v>1736</v>
      </c>
      <c r="D1463" s="198" t="s">
        <v>337</v>
      </c>
      <c r="E1463" s="421">
        <v>81867</v>
      </c>
      <c r="F1463" s="413">
        <v>138.72999999999999</v>
      </c>
      <c r="G1463" s="414">
        <v>590.11749441360917</v>
      </c>
      <c r="H1463" s="415">
        <v>2.9505874720680456</v>
      </c>
    </row>
    <row r="1464" spans="1:8" ht="15" hidden="1" thickBot="1">
      <c r="A1464" s="409">
        <v>202208</v>
      </c>
      <c r="B1464" s="196" t="s">
        <v>1813</v>
      </c>
      <c r="C1464" s="197" t="s">
        <v>1736</v>
      </c>
      <c r="D1464" s="198" t="s">
        <v>339</v>
      </c>
      <c r="E1464" s="421">
        <v>409</v>
      </c>
      <c r="F1464" s="413">
        <v>138.72999999999999</v>
      </c>
      <c r="G1464" s="414">
        <v>2.9481727095797594</v>
      </c>
      <c r="H1464" s="415">
        <v>2.9481727095797594</v>
      </c>
    </row>
    <row r="1465" spans="1:8" ht="15" hidden="1" thickBot="1">
      <c r="A1465" s="409">
        <v>202208</v>
      </c>
      <c r="B1465" s="196" t="s">
        <v>1814</v>
      </c>
      <c r="C1465" s="197" t="s">
        <v>1736</v>
      </c>
      <c r="D1465" s="198" t="s">
        <v>337</v>
      </c>
      <c r="E1465" s="421">
        <v>121495</v>
      </c>
      <c r="F1465" s="413">
        <v>138.72999999999999</v>
      </c>
      <c r="G1465" s="414">
        <v>875.76587616232973</v>
      </c>
      <c r="H1465" s="415">
        <v>4.3788293808116485</v>
      </c>
    </row>
    <row r="1466" spans="1:8" ht="15" hidden="1" thickBot="1">
      <c r="A1466" s="409">
        <v>202208</v>
      </c>
      <c r="B1466" s="196" t="s">
        <v>1815</v>
      </c>
      <c r="C1466" s="197" t="s">
        <v>1736</v>
      </c>
      <c r="D1466" s="198" t="s">
        <v>339</v>
      </c>
      <c r="E1466" s="421">
        <v>607</v>
      </c>
      <c r="F1466" s="413">
        <v>138.72999999999999</v>
      </c>
      <c r="G1466" s="414">
        <v>4.3754054638506457</v>
      </c>
      <c r="H1466" s="415">
        <v>4.3754054638506457</v>
      </c>
    </row>
    <row r="1467" spans="1:8" ht="15" hidden="1" thickBot="1">
      <c r="A1467" s="409">
        <v>202208</v>
      </c>
      <c r="B1467" s="196" t="s">
        <v>1816</v>
      </c>
      <c r="C1467" s="197" t="s">
        <v>1736</v>
      </c>
      <c r="D1467" s="198" t="s">
        <v>337</v>
      </c>
      <c r="E1467" s="421">
        <v>53911</v>
      </c>
      <c r="F1467" s="413">
        <v>138.72999999999999</v>
      </c>
      <c r="G1467" s="414">
        <v>388.60376270453401</v>
      </c>
      <c r="H1467" s="415">
        <v>1.94301881352267</v>
      </c>
    </row>
    <row r="1468" spans="1:8" ht="15" hidden="1" thickBot="1">
      <c r="A1468" s="409">
        <v>202208</v>
      </c>
      <c r="B1468" s="196" t="s">
        <v>1817</v>
      </c>
      <c r="C1468" s="197" t="s">
        <v>1736</v>
      </c>
      <c r="D1468" s="198" t="s">
        <v>374</v>
      </c>
      <c r="E1468" s="421">
        <v>749.14</v>
      </c>
      <c r="F1468" s="413">
        <v>138.72999999999999</v>
      </c>
      <c r="G1468" s="414">
        <v>5.399985583507533</v>
      </c>
      <c r="H1468" s="415" t="s">
        <v>2899</v>
      </c>
    </row>
    <row r="1469" spans="1:8" ht="15" hidden="1" thickBot="1">
      <c r="A1469" s="409">
        <v>202208</v>
      </c>
      <c r="B1469" s="196" t="s">
        <v>1818</v>
      </c>
      <c r="C1469" s="197" t="s">
        <v>1736</v>
      </c>
      <c r="D1469" s="198" t="s">
        <v>337</v>
      </c>
      <c r="E1469" s="421">
        <v>69792</v>
      </c>
      <c r="F1469" s="413">
        <v>138.72999999999999</v>
      </c>
      <c r="G1469" s="414">
        <v>503.07792114178625</v>
      </c>
      <c r="H1469" s="415">
        <v>2.5153896057089313</v>
      </c>
    </row>
    <row r="1470" spans="1:8" ht="15" hidden="1" thickBot="1">
      <c r="A1470" s="409">
        <v>202208</v>
      </c>
      <c r="B1470" s="196" t="s">
        <v>1819</v>
      </c>
      <c r="C1470" s="197" t="s">
        <v>2711</v>
      </c>
      <c r="D1470" s="198" t="s">
        <v>339</v>
      </c>
      <c r="E1470" s="421">
        <v>349</v>
      </c>
      <c r="F1470" s="413">
        <v>138.72999999999999</v>
      </c>
      <c r="G1470" s="414">
        <v>2.515677935558279</v>
      </c>
      <c r="H1470" s="415">
        <v>2.515677935558279</v>
      </c>
    </row>
    <row r="1471" spans="1:8" ht="15" hidden="1" thickBot="1">
      <c r="A1471" s="409">
        <v>202208</v>
      </c>
      <c r="B1471" s="196" t="s">
        <v>1820</v>
      </c>
      <c r="C1471" s="197" t="s">
        <v>1736</v>
      </c>
      <c r="D1471" s="198" t="s">
        <v>337</v>
      </c>
      <c r="E1471" s="421">
        <v>69792</v>
      </c>
      <c r="F1471" s="413">
        <v>138.72999999999999</v>
      </c>
      <c r="G1471" s="414">
        <v>503.07792114178625</v>
      </c>
      <c r="H1471" s="415">
        <v>2.5153896057089313</v>
      </c>
    </row>
    <row r="1472" spans="1:8" ht="15" hidden="1" thickBot="1">
      <c r="A1472" s="409">
        <v>202208</v>
      </c>
      <c r="B1472" s="196" t="s">
        <v>1821</v>
      </c>
      <c r="C1472" s="197" t="s">
        <v>1736</v>
      </c>
      <c r="D1472" s="198" t="s">
        <v>337</v>
      </c>
      <c r="E1472" s="421">
        <v>69792</v>
      </c>
      <c r="F1472" s="413">
        <v>138.72999999999999</v>
      </c>
      <c r="G1472" s="414">
        <v>503.07792114178625</v>
      </c>
      <c r="H1472" s="415">
        <v>2.5153896057089313</v>
      </c>
    </row>
    <row r="1473" spans="1:8" ht="15" hidden="1" thickBot="1">
      <c r="A1473" s="409">
        <v>202208</v>
      </c>
      <c r="B1473" s="196" t="s">
        <v>1822</v>
      </c>
      <c r="C1473" s="197" t="s">
        <v>1736</v>
      </c>
      <c r="D1473" s="198" t="s">
        <v>337</v>
      </c>
      <c r="E1473" s="421">
        <v>72601</v>
      </c>
      <c r="F1473" s="413">
        <v>138.72999999999999</v>
      </c>
      <c r="G1473" s="414">
        <v>523.32588481222524</v>
      </c>
      <c r="H1473" s="415">
        <v>2.6166294240611263</v>
      </c>
    </row>
    <row r="1474" spans="1:8" ht="15" hidden="1" thickBot="1">
      <c r="A1474" s="409">
        <v>202208</v>
      </c>
      <c r="B1474" s="196" t="s">
        <v>1823</v>
      </c>
      <c r="C1474" s="197" t="s">
        <v>2712</v>
      </c>
      <c r="D1474" s="198" t="s">
        <v>339</v>
      </c>
      <c r="E1474" s="421">
        <v>363</v>
      </c>
      <c r="F1474" s="413">
        <v>138.72999999999999</v>
      </c>
      <c r="G1474" s="414">
        <v>2.6165933828299575</v>
      </c>
      <c r="H1474" s="415">
        <v>2.6165933828299575</v>
      </c>
    </row>
    <row r="1475" spans="1:8" ht="15" hidden="1" thickBot="1">
      <c r="A1475" s="409">
        <v>202208</v>
      </c>
      <c r="B1475" s="196" t="s">
        <v>1824</v>
      </c>
      <c r="C1475" s="197" t="s">
        <v>1736</v>
      </c>
      <c r="D1475" s="198" t="s">
        <v>337</v>
      </c>
      <c r="E1475" s="421">
        <v>51858.28</v>
      </c>
      <c r="F1475" s="413">
        <v>138.72999999999999</v>
      </c>
      <c r="G1475" s="414">
        <v>373.80725149571111</v>
      </c>
      <c r="H1475" s="415">
        <v>1.8690362574785555</v>
      </c>
    </row>
    <row r="1476" spans="1:8" ht="15" hidden="1" thickBot="1">
      <c r="A1476" s="409">
        <v>202208</v>
      </c>
      <c r="B1476" s="196" t="s">
        <v>1825</v>
      </c>
      <c r="C1476" s="197" t="s">
        <v>2704</v>
      </c>
      <c r="D1476" s="198" t="s">
        <v>339</v>
      </c>
      <c r="E1476" s="421">
        <v>259</v>
      </c>
      <c r="F1476" s="413">
        <v>138.72999999999999</v>
      </c>
      <c r="G1476" s="414">
        <v>1.866935774526058</v>
      </c>
      <c r="H1476" s="415">
        <v>1.866935774526058</v>
      </c>
    </row>
    <row r="1477" spans="1:8" ht="15" hidden="1" thickBot="1">
      <c r="A1477" s="409">
        <v>202208</v>
      </c>
      <c r="B1477" s="196" t="s">
        <v>1826</v>
      </c>
      <c r="C1477" s="197" t="s">
        <v>1736</v>
      </c>
      <c r="D1477" s="198" t="s">
        <v>337</v>
      </c>
      <c r="E1477" s="421">
        <v>75007</v>
      </c>
      <c r="F1477" s="413">
        <v>138.72999999999999</v>
      </c>
      <c r="G1477" s="414">
        <v>540.66892525048661</v>
      </c>
      <c r="H1477" s="415">
        <v>2.703344626252433</v>
      </c>
    </row>
    <row r="1478" spans="1:8" ht="15" hidden="1" thickBot="1">
      <c r="A1478" s="409">
        <v>202208</v>
      </c>
      <c r="B1478" s="196" t="s">
        <v>1827</v>
      </c>
      <c r="C1478" s="197" t="s">
        <v>1736</v>
      </c>
      <c r="D1478" s="198" t="s">
        <v>339</v>
      </c>
      <c r="E1478" s="421">
        <v>375</v>
      </c>
      <c r="F1478" s="413">
        <v>138.72999999999999</v>
      </c>
      <c r="G1478" s="414">
        <v>2.7030923376342537</v>
      </c>
      <c r="H1478" s="415">
        <v>2.7030923376342537</v>
      </c>
    </row>
    <row r="1479" spans="1:8" ht="15" hidden="1" thickBot="1">
      <c r="A1479" s="409">
        <v>202208</v>
      </c>
      <c r="B1479" s="196" t="s">
        <v>1828</v>
      </c>
      <c r="C1479" s="197" t="s">
        <v>1736</v>
      </c>
      <c r="D1479" s="198" t="s">
        <v>337</v>
      </c>
      <c r="E1479" s="421">
        <v>69792</v>
      </c>
      <c r="F1479" s="413">
        <v>138.72999999999999</v>
      </c>
      <c r="G1479" s="414">
        <v>503.07792114178625</v>
      </c>
      <c r="H1479" s="415">
        <v>2.5153896057089313</v>
      </c>
    </row>
    <row r="1480" spans="1:8" ht="15" hidden="1" thickBot="1">
      <c r="A1480" s="409">
        <v>202208</v>
      </c>
      <c r="B1480" s="196" t="s">
        <v>1829</v>
      </c>
      <c r="C1480" s="197" t="s">
        <v>1736</v>
      </c>
      <c r="D1480" s="198" t="s">
        <v>339</v>
      </c>
      <c r="E1480" s="421">
        <v>349</v>
      </c>
      <c r="F1480" s="413">
        <v>138.72999999999999</v>
      </c>
      <c r="G1480" s="414">
        <v>2.515677935558279</v>
      </c>
      <c r="H1480" s="415">
        <v>2.515677935558279</v>
      </c>
    </row>
    <row r="1481" spans="1:8" ht="15" hidden="1" thickBot="1">
      <c r="A1481" s="409">
        <v>202208</v>
      </c>
      <c r="B1481" s="196" t="s">
        <v>1830</v>
      </c>
      <c r="C1481" s="197" t="s">
        <v>1736</v>
      </c>
      <c r="D1481" s="198" t="s">
        <v>337</v>
      </c>
      <c r="E1481" s="421">
        <v>72601</v>
      </c>
      <c r="F1481" s="413">
        <v>138.72999999999999</v>
      </c>
      <c r="G1481" s="414">
        <v>523.32588481222524</v>
      </c>
      <c r="H1481" s="415">
        <v>2.6166294240611263</v>
      </c>
    </row>
    <row r="1482" spans="1:8" ht="15" hidden="1" thickBot="1">
      <c r="A1482" s="409">
        <v>202208</v>
      </c>
      <c r="B1482" s="196" t="s">
        <v>1831</v>
      </c>
      <c r="C1482" s="197" t="s">
        <v>2713</v>
      </c>
      <c r="D1482" s="198" t="s">
        <v>339</v>
      </c>
      <c r="E1482" s="421">
        <v>363</v>
      </c>
      <c r="F1482" s="413">
        <v>138.72999999999999</v>
      </c>
      <c r="G1482" s="414">
        <v>2.6165933828299575</v>
      </c>
      <c r="H1482" s="415">
        <v>2.6165933828299575</v>
      </c>
    </row>
    <row r="1483" spans="1:8" ht="15" hidden="1" thickBot="1">
      <c r="A1483" s="409">
        <v>202208</v>
      </c>
      <c r="B1483" s="196" t="s">
        <v>1832</v>
      </c>
      <c r="C1483" s="197" t="s">
        <v>1736</v>
      </c>
      <c r="D1483" s="198" t="s">
        <v>337</v>
      </c>
      <c r="E1483" s="421">
        <v>100807</v>
      </c>
      <c r="F1483" s="413">
        <v>138.72999999999999</v>
      </c>
      <c r="G1483" s="414">
        <v>726.64167807972331</v>
      </c>
      <c r="H1483" s="415">
        <v>3.6332083903986163</v>
      </c>
    </row>
    <row r="1484" spans="1:8" ht="15" hidden="1" thickBot="1">
      <c r="A1484" s="409">
        <v>202208</v>
      </c>
      <c r="B1484" s="196" t="s">
        <v>1833</v>
      </c>
      <c r="C1484" s="197" t="s">
        <v>1736</v>
      </c>
      <c r="D1484" s="198" t="s">
        <v>339</v>
      </c>
      <c r="E1484" s="421">
        <v>504</v>
      </c>
      <c r="F1484" s="413">
        <v>138.72999999999999</v>
      </c>
      <c r="G1484" s="414">
        <v>3.632956101780437</v>
      </c>
      <c r="H1484" s="415">
        <v>3.632956101780437</v>
      </c>
    </row>
    <row r="1485" spans="1:8" ht="15" hidden="1" thickBot="1">
      <c r="A1485" s="409">
        <v>202208</v>
      </c>
      <c r="B1485" s="196" t="s">
        <v>1834</v>
      </c>
      <c r="C1485" s="197" t="s">
        <v>1736</v>
      </c>
      <c r="D1485" s="198" t="s">
        <v>337</v>
      </c>
      <c r="E1485" s="421">
        <v>115055</v>
      </c>
      <c r="F1485" s="413">
        <v>138.72999999999999</v>
      </c>
      <c r="G1485" s="414">
        <v>829.34477041735749</v>
      </c>
      <c r="H1485" s="415">
        <v>4.1467238520867875</v>
      </c>
    </row>
    <row r="1486" spans="1:8" ht="15" hidden="1" thickBot="1">
      <c r="A1486" s="409">
        <v>202208</v>
      </c>
      <c r="B1486" s="196" t="s">
        <v>1835</v>
      </c>
      <c r="C1486" s="197" t="s">
        <v>2704</v>
      </c>
      <c r="D1486" s="198" t="s">
        <v>339</v>
      </c>
      <c r="E1486" s="421">
        <v>575</v>
      </c>
      <c r="F1486" s="413">
        <v>138.72999999999999</v>
      </c>
      <c r="G1486" s="414">
        <v>4.1447415843725226</v>
      </c>
      <c r="H1486" s="415">
        <v>4.1447415843725226</v>
      </c>
    </row>
    <row r="1487" spans="1:8" ht="15" hidden="1" thickBot="1">
      <c r="A1487" s="409">
        <v>202208</v>
      </c>
      <c r="B1487" s="196" t="s">
        <v>1836</v>
      </c>
      <c r="C1487" s="197" t="s">
        <v>1736</v>
      </c>
      <c r="D1487" s="198" t="s">
        <v>337</v>
      </c>
      <c r="E1487" s="421">
        <v>132298</v>
      </c>
      <c r="F1487" s="413">
        <v>138.72999999999999</v>
      </c>
      <c r="G1487" s="414">
        <v>953.63656022489738</v>
      </c>
      <c r="H1487" s="415">
        <v>4.7681828011244871</v>
      </c>
    </row>
    <row r="1488" spans="1:8" ht="15" hidden="1" thickBot="1">
      <c r="A1488" s="409">
        <v>202208</v>
      </c>
      <c r="B1488" s="196" t="s">
        <v>2783</v>
      </c>
      <c r="C1488" s="197" t="s">
        <v>2784</v>
      </c>
      <c r="D1488" s="198" t="s">
        <v>337</v>
      </c>
      <c r="E1488" s="421">
        <v>201510</v>
      </c>
      <c r="F1488" s="413">
        <v>138.72999999999999</v>
      </c>
      <c r="G1488" s="414">
        <v>1452.5336985511426</v>
      </c>
      <c r="H1488" s="415">
        <v>7.2626684927557132</v>
      </c>
    </row>
    <row r="1489" spans="1:8" ht="15" hidden="1" thickBot="1">
      <c r="A1489" s="409">
        <v>202208</v>
      </c>
      <c r="B1489" s="196" t="s">
        <v>2785</v>
      </c>
      <c r="C1489" s="197" t="s">
        <v>2786</v>
      </c>
      <c r="D1489" s="198" t="s">
        <v>339</v>
      </c>
      <c r="E1489" s="421">
        <v>1008</v>
      </c>
      <c r="F1489" s="413">
        <v>138.72999999999999</v>
      </c>
      <c r="G1489" s="414">
        <v>7.2659122035608741</v>
      </c>
      <c r="H1489" s="415">
        <v>7.2659122035608741</v>
      </c>
    </row>
    <row r="1490" spans="1:8" ht="15" hidden="1" thickBot="1">
      <c r="A1490" s="409">
        <v>202208</v>
      </c>
      <c r="B1490" s="196" t="s">
        <v>1837</v>
      </c>
      <c r="C1490" s="197" t="s">
        <v>1736</v>
      </c>
      <c r="D1490" s="198" t="s">
        <v>337</v>
      </c>
      <c r="E1490" s="421">
        <v>103594</v>
      </c>
      <c r="F1490" s="413">
        <v>138.72999999999999</v>
      </c>
      <c r="G1490" s="414">
        <v>746.73106033302099</v>
      </c>
      <c r="H1490" s="415">
        <v>3.7336553016651051</v>
      </c>
    </row>
    <row r="1491" spans="1:8" ht="15" hidden="1" thickBot="1">
      <c r="A1491" s="409">
        <v>202208</v>
      </c>
      <c r="B1491" s="196" t="s">
        <v>1838</v>
      </c>
      <c r="C1491" s="197" t="s">
        <v>2714</v>
      </c>
      <c r="D1491" s="198" t="s">
        <v>339</v>
      </c>
      <c r="E1491" s="421">
        <v>518</v>
      </c>
      <c r="F1491" s="413">
        <v>138.72999999999999</v>
      </c>
      <c r="G1491" s="414">
        <v>3.7338715490521159</v>
      </c>
      <c r="H1491" s="415">
        <v>3.7338715490521159</v>
      </c>
    </row>
    <row r="1492" spans="1:8" ht="15" hidden="1" thickBot="1">
      <c r="A1492" s="409">
        <v>202208</v>
      </c>
      <c r="B1492" s="196" t="s">
        <v>1839</v>
      </c>
      <c r="C1492" s="197" t="s">
        <v>1736</v>
      </c>
      <c r="D1492" s="198" t="s">
        <v>337</v>
      </c>
      <c r="E1492" s="421">
        <v>314590</v>
      </c>
      <c r="F1492" s="413">
        <v>138.72999999999999</v>
      </c>
      <c r="G1492" s="414">
        <v>2267.6421826569599</v>
      </c>
      <c r="H1492" s="415">
        <v>11.338210913284799</v>
      </c>
    </row>
    <row r="1493" spans="1:8" ht="15" hidden="1" thickBot="1">
      <c r="A1493" s="409">
        <v>202208</v>
      </c>
      <c r="B1493" s="196" t="s">
        <v>2787</v>
      </c>
      <c r="C1493" s="197" t="s">
        <v>2788</v>
      </c>
      <c r="D1493" s="198" t="s">
        <v>339</v>
      </c>
      <c r="E1493" s="421">
        <v>1573</v>
      </c>
      <c r="F1493" s="413">
        <v>138.72999999999999</v>
      </c>
      <c r="G1493" s="414">
        <v>11.338571325596483</v>
      </c>
      <c r="H1493" s="415">
        <v>11.338571325596483</v>
      </c>
    </row>
    <row r="1494" spans="1:8" ht="15" hidden="1" thickBot="1">
      <c r="A1494" s="409">
        <v>202208</v>
      </c>
      <c r="B1494" s="196" t="s">
        <v>1840</v>
      </c>
      <c r="C1494" s="197" t="s">
        <v>1736</v>
      </c>
      <c r="D1494" s="198" t="s">
        <v>337</v>
      </c>
      <c r="E1494" s="421">
        <v>89682</v>
      </c>
      <c r="F1494" s="413">
        <v>138.72999999999999</v>
      </c>
      <c r="G1494" s="414">
        <v>646.4499387299071</v>
      </c>
      <c r="H1494" s="415">
        <v>3.2322496936495355</v>
      </c>
    </row>
    <row r="1495" spans="1:8" ht="15" hidden="1" thickBot="1">
      <c r="A1495" s="409">
        <v>202208</v>
      </c>
      <c r="B1495" s="196" t="s">
        <v>1841</v>
      </c>
      <c r="C1495" s="197" t="s">
        <v>1736</v>
      </c>
      <c r="D1495" s="198" t="s">
        <v>337</v>
      </c>
      <c r="E1495" s="421">
        <v>68186</v>
      </c>
      <c r="F1495" s="413">
        <v>138.72999999999999</v>
      </c>
      <c r="G1495" s="414">
        <v>491.50147769047794</v>
      </c>
      <c r="H1495" s="415">
        <v>2.4575073884523899</v>
      </c>
    </row>
    <row r="1496" spans="1:8" ht="15" hidden="1" thickBot="1">
      <c r="A1496" s="409">
        <v>202208</v>
      </c>
      <c r="B1496" s="196" t="s">
        <v>1842</v>
      </c>
      <c r="C1496" s="197" t="s">
        <v>1736</v>
      </c>
      <c r="D1496" s="198" t="s">
        <v>339</v>
      </c>
      <c r="E1496" s="421">
        <v>341</v>
      </c>
      <c r="F1496" s="413">
        <v>138.72999999999999</v>
      </c>
      <c r="G1496" s="414">
        <v>2.458011965688748</v>
      </c>
      <c r="H1496" s="415">
        <v>2.458011965688748</v>
      </c>
    </row>
    <row r="1497" spans="1:8" ht="15" hidden="1" thickBot="1">
      <c r="A1497" s="409">
        <v>202208</v>
      </c>
      <c r="B1497" s="196" t="s">
        <v>1843</v>
      </c>
      <c r="C1497" s="197" t="s">
        <v>2715</v>
      </c>
      <c r="D1497" s="198" t="s">
        <v>337</v>
      </c>
      <c r="E1497" s="421">
        <v>70521</v>
      </c>
      <c r="F1497" s="413">
        <v>138.72999999999999</v>
      </c>
      <c r="G1497" s="414">
        <v>508.33273264614724</v>
      </c>
      <c r="H1497" s="415">
        <v>2.5416636632307363</v>
      </c>
    </row>
    <row r="1498" spans="1:8" ht="15" hidden="1" thickBot="1">
      <c r="A1498" s="409">
        <v>202208</v>
      </c>
      <c r="B1498" s="196" t="s">
        <v>1844</v>
      </c>
      <c r="C1498" s="197" t="s">
        <v>1736</v>
      </c>
      <c r="D1498" s="198" t="s">
        <v>339</v>
      </c>
      <c r="E1498" s="421">
        <v>353</v>
      </c>
      <c r="F1498" s="413">
        <v>138.72999999999999</v>
      </c>
      <c r="G1498" s="414">
        <v>2.5445109204930443</v>
      </c>
      <c r="H1498" s="415">
        <v>2.5445109204930443</v>
      </c>
    </row>
    <row r="1499" spans="1:8" ht="15" hidden="1" thickBot="1">
      <c r="A1499" s="409">
        <v>202208</v>
      </c>
      <c r="B1499" s="196" t="s">
        <v>1845</v>
      </c>
      <c r="C1499" s="197" t="s">
        <v>1736</v>
      </c>
      <c r="D1499" s="198" t="s">
        <v>337</v>
      </c>
      <c r="E1499" s="421">
        <v>56817</v>
      </c>
      <c r="F1499" s="413">
        <v>138.72999999999999</v>
      </c>
      <c r="G1499" s="414">
        <v>409.55092625964107</v>
      </c>
      <c r="H1499" s="415">
        <v>2.0477546312982056</v>
      </c>
    </row>
    <row r="1500" spans="1:8" ht="15" hidden="1" thickBot="1">
      <c r="A1500" s="409">
        <v>202208</v>
      </c>
      <c r="B1500" s="196" t="s">
        <v>1846</v>
      </c>
      <c r="C1500" s="197" t="s">
        <v>1736</v>
      </c>
      <c r="D1500" s="198" t="s">
        <v>339</v>
      </c>
      <c r="E1500" s="421">
        <v>284</v>
      </c>
      <c r="F1500" s="413">
        <v>138.72999999999999</v>
      </c>
      <c r="G1500" s="414">
        <v>2.0471419303683414</v>
      </c>
      <c r="H1500" s="415">
        <v>2.0471419303683414</v>
      </c>
    </row>
    <row r="1501" spans="1:8" ht="15" hidden="1" thickBot="1">
      <c r="A1501" s="409">
        <v>202208</v>
      </c>
      <c r="B1501" s="196" t="s">
        <v>1847</v>
      </c>
      <c r="C1501" s="197" t="s">
        <v>1736</v>
      </c>
      <c r="D1501" s="198" t="s">
        <v>339</v>
      </c>
      <c r="E1501" s="421">
        <v>320</v>
      </c>
      <c r="F1501" s="413">
        <v>138.72999999999999</v>
      </c>
      <c r="G1501" s="414">
        <v>2.3066387947812297</v>
      </c>
      <c r="H1501" s="415">
        <v>2.3066387947812297</v>
      </c>
    </row>
    <row r="1502" spans="1:8" ht="15" hidden="1" thickBot="1">
      <c r="A1502" s="409">
        <v>202208</v>
      </c>
      <c r="B1502" s="196" t="s">
        <v>1848</v>
      </c>
      <c r="C1502" s="197" t="s">
        <v>1736</v>
      </c>
      <c r="D1502" s="198" t="s">
        <v>337</v>
      </c>
      <c r="E1502" s="421">
        <v>56817</v>
      </c>
      <c r="F1502" s="413">
        <v>138.72999999999999</v>
      </c>
      <c r="G1502" s="414">
        <v>409.55092625964107</v>
      </c>
      <c r="H1502" s="415">
        <v>2.0477546312982056</v>
      </c>
    </row>
    <row r="1503" spans="1:8" ht="15" hidden="1" thickBot="1">
      <c r="A1503" s="409">
        <v>202208</v>
      </c>
      <c r="B1503" s="196" t="s">
        <v>1849</v>
      </c>
      <c r="C1503" s="197" t="s">
        <v>2716</v>
      </c>
      <c r="D1503" s="198" t="s">
        <v>339</v>
      </c>
      <c r="E1503" s="421">
        <v>284</v>
      </c>
      <c r="F1503" s="413">
        <v>138.72999999999999</v>
      </c>
      <c r="G1503" s="414">
        <v>2.0471419303683414</v>
      </c>
      <c r="H1503" s="415">
        <v>2.0471419303683414</v>
      </c>
    </row>
    <row r="1504" spans="1:8" ht="15" hidden="1" thickBot="1">
      <c r="A1504" s="409">
        <v>202208</v>
      </c>
      <c r="B1504" s="196" t="s">
        <v>1850</v>
      </c>
      <c r="C1504" s="197" t="s">
        <v>1736</v>
      </c>
      <c r="D1504" s="198" t="s">
        <v>337</v>
      </c>
      <c r="E1504" s="421">
        <v>67397</v>
      </c>
      <c r="F1504" s="413">
        <v>138.72999999999999</v>
      </c>
      <c r="G1504" s="414">
        <v>485.81417141209545</v>
      </c>
      <c r="H1504" s="415">
        <v>2.4290708570604771</v>
      </c>
    </row>
    <row r="1505" spans="1:8" ht="15" hidden="1" thickBot="1">
      <c r="A1505" s="409">
        <v>202208</v>
      </c>
      <c r="B1505" s="196" t="s">
        <v>1851</v>
      </c>
      <c r="C1505" s="197" t="s">
        <v>1736</v>
      </c>
      <c r="D1505" s="198" t="s">
        <v>337</v>
      </c>
      <c r="E1505" s="421">
        <v>33669</v>
      </c>
      <c r="F1505" s="413">
        <v>138.72999999999999</v>
      </c>
      <c r="G1505" s="414">
        <v>242.69444244215384</v>
      </c>
      <c r="H1505" s="415">
        <v>1.2134722122107693</v>
      </c>
    </row>
    <row r="1506" spans="1:8" ht="15" hidden="1" thickBot="1">
      <c r="A1506" s="409">
        <v>202208</v>
      </c>
      <c r="B1506" s="196" t="s">
        <v>1852</v>
      </c>
      <c r="C1506" s="197" t="s">
        <v>1736</v>
      </c>
      <c r="D1506" s="198" t="s">
        <v>337</v>
      </c>
      <c r="E1506" s="421">
        <v>35621</v>
      </c>
      <c r="F1506" s="413">
        <v>138.72999999999999</v>
      </c>
      <c r="G1506" s="414">
        <v>256.76493909031933</v>
      </c>
      <c r="H1506" s="415">
        <v>1.2838246954515966</v>
      </c>
    </row>
    <row r="1507" spans="1:8" ht="15" hidden="1" thickBot="1">
      <c r="A1507" s="409">
        <v>202208</v>
      </c>
      <c r="B1507" s="196" t="s">
        <v>1853</v>
      </c>
      <c r="C1507" s="197" t="s">
        <v>1736</v>
      </c>
      <c r="D1507" s="198" t="s">
        <v>337</v>
      </c>
      <c r="E1507" s="421">
        <v>22923</v>
      </c>
      <c r="F1507" s="413">
        <v>138.72999999999999</v>
      </c>
      <c r="G1507" s="414">
        <v>165.23462841490667</v>
      </c>
      <c r="H1507" s="415">
        <v>0.8261731420745333</v>
      </c>
    </row>
    <row r="1508" spans="1:8" ht="15" hidden="1" thickBot="1">
      <c r="A1508" s="409">
        <v>202208</v>
      </c>
      <c r="B1508" s="196" t="s">
        <v>1854</v>
      </c>
      <c r="C1508" s="197" t="s">
        <v>1736</v>
      </c>
      <c r="D1508" s="198" t="s">
        <v>339</v>
      </c>
      <c r="E1508" s="421">
        <v>595</v>
      </c>
      <c r="F1508" s="413">
        <v>138.72999999999999</v>
      </c>
      <c r="G1508" s="414">
        <v>4.288906509046349</v>
      </c>
      <c r="H1508" s="415">
        <v>4.288906509046349</v>
      </c>
    </row>
    <row r="1509" spans="1:8" ht="15" hidden="1" thickBot="1">
      <c r="A1509" s="409">
        <v>202208</v>
      </c>
      <c r="B1509" s="196" t="s">
        <v>1855</v>
      </c>
      <c r="C1509" s="197" t="s">
        <v>1736</v>
      </c>
      <c r="D1509" s="198" t="s">
        <v>339</v>
      </c>
      <c r="E1509" s="421">
        <v>337</v>
      </c>
      <c r="F1509" s="413">
        <v>138.72999999999999</v>
      </c>
      <c r="G1509" s="414">
        <v>2.4291789807539828</v>
      </c>
      <c r="H1509" s="415">
        <v>2.4291789807539828</v>
      </c>
    </row>
    <row r="1510" spans="1:8" ht="15" hidden="1" thickBot="1">
      <c r="A1510" s="409">
        <v>202208</v>
      </c>
      <c r="B1510" s="196" t="s">
        <v>1856</v>
      </c>
      <c r="C1510" s="197" t="s">
        <v>1736</v>
      </c>
      <c r="D1510" s="198" t="s">
        <v>337</v>
      </c>
      <c r="E1510" s="421">
        <v>56817</v>
      </c>
      <c r="F1510" s="413">
        <v>138.72999999999999</v>
      </c>
      <c r="G1510" s="414">
        <v>409.55092625964107</v>
      </c>
      <c r="H1510" s="415">
        <v>2.0477546312982056</v>
      </c>
    </row>
    <row r="1511" spans="1:8" ht="15" hidden="1" thickBot="1">
      <c r="A1511" s="409">
        <v>202208</v>
      </c>
      <c r="B1511" s="196" t="s">
        <v>1857</v>
      </c>
      <c r="C1511" s="197" t="s">
        <v>1736</v>
      </c>
      <c r="D1511" s="198" t="s">
        <v>337</v>
      </c>
      <c r="E1511" s="421">
        <v>56817</v>
      </c>
      <c r="F1511" s="413">
        <v>138.72999999999999</v>
      </c>
      <c r="G1511" s="414">
        <v>409.55092625964107</v>
      </c>
      <c r="H1511" s="415">
        <v>2.0477546312982056</v>
      </c>
    </row>
    <row r="1512" spans="1:8" ht="15" hidden="1" thickBot="1">
      <c r="A1512" s="409">
        <v>202208</v>
      </c>
      <c r="B1512" s="196" t="s">
        <v>1858</v>
      </c>
      <c r="C1512" s="197" t="s">
        <v>1736</v>
      </c>
      <c r="D1512" s="198" t="s">
        <v>339</v>
      </c>
      <c r="E1512" s="421">
        <v>284</v>
      </c>
      <c r="F1512" s="413">
        <v>138.72999999999999</v>
      </c>
      <c r="G1512" s="414">
        <v>2.0471419303683414</v>
      </c>
      <c r="H1512" s="415">
        <v>2.0471419303683414</v>
      </c>
    </row>
    <row r="1513" spans="1:8" ht="15" hidden="1" thickBot="1">
      <c r="A1513" s="409">
        <v>202208</v>
      </c>
      <c r="B1513" s="196" t="s">
        <v>1859</v>
      </c>
      <c r="C1513" s="197" t="s">
        <v>2717</v>
      </c>
      <c r="D1513" s="198" t="s">
        <v>339</v>
      </c>
      <c r="E1513" s="421">
        <v>284</v>
      </c>
      <c r="F1513" s="413">
        <v>138.72999999999999</v>
      </c>
      <c r="G1513" s="414">
        <v>2.0471419303683414</v>
      </c>
      <c r="H1513" s="415">
        <v>2.0471419303683414</v>
      </c>
    </row>
    <row r="1514" spans="1:8" ht="15" hidden="1" thickBot="1">
      <c r="A1514" s="409">
        <v>202208</v>
      </c>
      <c r="B1514" s="196" t="s">
        <v>1860</v>
      </c>
      <c r="C1514" s="197" t="s">
        <v>1736</v>
      </c>
      <c r="D1514" s="198" t="s">
        <v>337</v>
      </c>
      <c r="E1514" s="421">
        <v>56817</v>
      </c>
      <c r="F1514" s="413">
        <v>138.72999999999999</v>
      </c>
      <c r="G1514" s="414">
        <v>409.55092625964107</v>
      </c>
      <c r="H1514" s="415">
        <v>2.0477546312982056</v>
      </c>
    </row>
    <row r="1515" spans="1:8" ht="15" hidden="1" thickBot="1">
      <c r="A1515" s="409">
        <v>202208</v>
      </c>
      <c r="B1515" s="196" t="s">
        <v>1861</v>
      </c>
      <c r="C1515" s="197" t="s">
        <v>1736</v>
      </c>
      <c r="D1515" s="198" t="s">
        <v>337</v>
      </c>
      <c r="E1515" s="421">
        <v>48464</v>
      </c>
      <c r="F1515" s="413">
        <v>138.72999999999999</v>
      </c>
      <c r="G1515" s="414">
        <v>349.34044546961729</v>
      </c>
      <c r="H1515" s="415">
        <v>1.7467022273480866</v>
      </c>
    </row>
    <row r="1516" spans="1:8" ht="15" hidden="1" thickBot="1">
      <c r="A1516" s="409">
        <v>202208</v>
      </c>
      <c r="B1516" s="196" t="s">
        <v>1862</v>
      </c>
      <c r="C1516" s="197" t="s">
        <v>1736</v>
      </c>
      <c r="D1516" s="198" t="s">
        <v>337</v>
      </c>
      <c r="E1516" s="421">
        <v>56817</v>
      </c>
      <c r="F1516" s="413">
        <v>138.72999999999999</v>
      </c>
      <c r="G1516" s="414">
        <v>409.55092625964107</v>
      </c>
      <c r="H1516" s="415">
        <v>2.0477546312982056</v>
      </c>
    </row>
    <row r="1517" spans="1:8" ht="15" hidden="1" thickBot="1">
      <c r="A1517" s="409">
        <v>202208</v>
      </c>
      <c r="B1517" s="196" t="s">
        <v>1863</v>
      </c>
      <c r="C1517" s="197" t="s">
        <v>2718</v>
      </c>
      <c r="D1517" s="198" t="s">
        <v>339</v>
      </c>
      <c r="E1517" s="421">
        <v>284</v>
      </c>
      <c r="F1517" s="413">
        <v>138.72999999999999</v>
      </c>
      <c r="G1517" s="414">
        <v>2.0471419303683414</v>
      </c>
      <c r="H1517" s="415">
        <v>2.0471419303683414</v>
      </c>
    </row>
    <row r="1518" spans="1:8" ht="15" hidden="1" thickBot="1">
      <c r="A1518" s="409">
        <v>202208</v>
      </c>
      <c r="B1518" s="196" t="s">
        <v>1864</v>
      </c>
      <c r="C1518" s="197" t="s">
        <v>1736</v>
      </c>
      <c r="D1518" s="198" t="s">
        <v>337</v>
      </c>
      <c r="E1518" s="421">
        <v>56817</v>
      </c>
      <c r="F1518" s="413">
        <v>138.72999999999999</v>
      </c>
      <c r="G1518" s="414">
        <v>409.55092625964107</v>
      </c>
      <c r="H1518" s="415">
        <v>2.0477546312982056</v>
      </c>
    </row>
    <row r="1519" spans="1:8" ht="15" hidden="1" thickBot="1">
      <c r="A1519" s="409">
        <v>202208</v>
      </c>
      <c r="B1519" s="196" t="s">
        <v>1865</v>
      </c>
      <c r="C1519" s="197" t="s">
        <v>1736</v>
      </c>
      <c r="D1519" s="198" t="s">
        <v>350</v>
      </c>
      <c r="E1519" s="421">
        <v>0.01</v>
      </c>
      <c r="F1519" s="413">
        <v>138.72999999999999</v>
      </c>
      <c r="G1519" s="414">
        <v>7.2082462336913442E-5</v>
      </c>
      <c r="H1519" s="415" t="s">
        <v>2899</v>
      </c>
    </row>
    <row r="1520" spans="1:8" ht="15" hidden="1" thickBot="1">
      <c r="A1520" s="409">
        <v>202208</v>
      </c>
      <c r="B1520" s="196" t="s">
        <v>1866</v>
      </c>
      <c r="C1520" s="197" t="s">
        <v>1736</v>
      </c>
      <c r="D1520" s="198" t="s">
        <v>337</v>
      </c>
      <c r="E1520" s="421">
        <v>47037</v>
      </c>
      <c r="F1520" s="413">
        <v>138.72999999999999</v>
      </c>
      <c r="G1520" s="414">
        <v>339.0542780941397</v>
      </c>
      <c r="H1520" s="415">
        <v>1.6952713904706984</v>
      </c>
    </row>
    <row r="1521" spans="1:8" ht="15" hidden="1" thickBot="1">
      <c r="A1521" s="409">
        <v>202208</v>
      </c>
      <c r="B1521" s="196" t="s">
        <v>1867</v>
      </c>
      <c r="C1521" s="197" t="s">
        <v>2704</v>
      </c>
      <c r="D1521" s="198" t="s">
        <v>339</v>
      </c>
      <c r="E1521" s="421">
        <v>235</v>
      </c>
      <c r="F1521" s="413">
        <v>138.72999999999999</v>
      </c>
      <c r="G1521" s="414">
        <v>1.6939378649174657</v>
      </c>
      <c r="H1521" s="415">
        <v>1.6939378649174657</v>
      </c>
    </row>
    <row r="1522" spans="1:8" ht="15" hidden="1" thickBot="1">
      <c r="A1522" s="409">
        <v>202208</v>
      </c>
      <c r="B1522" s="196" t="s">
        <v>1868</v>
      </c>
      <c r="C1522" s="197" t="s">
        <v>1736</v>
      </c>
      <c r="D1522" s="198" t="s">
        <v>337</v>
      </c>
      <c r="E1522" s="421">
        <v>47037</v>
      </c>
      <c r="F1522" s="413">
        <v>138.72999999999999</v>
      </c>
      <c r="G1522" s="414">
        <v>339.0542780941397</v>
      </c>
      <c r="H1522" s="415">
        <v>1.6952713904706984</v>
      </c>
    </row>
    <row r="1523" spans="1:8" ht="15" hidden="1" thickBot="1">
      <c r="A1523" s="409">
        <v>202208</v>
      </c>
      <c r="B1523" s="196" t="s">
        <v>1869</v>
      </c>
      <c r="C1523" s="197" t="s">
        <v>1736</v>
      </c>
      <c r="D1523" s="198" t="s">
        <v>337</v>
      </c>
      <c r="E1523" s="421">
        <v>47037</v>
      </c>
      <c r="F1523" s="413">
        <v>138.72999999999999</v>
      </c>
      <c r="G1523" s="414">
        <v>339.0542780941397</v>
      </c>
      <c r="H1523" s="415">
        <v>1.6952713904706984</v>
      </c>
    </row>
    <row r="1524" spans="1:8" ht="15" hidden="1" thickBot="1">
      <c r="A1524" s="409">
        <v>202208</v>
      </c>
      <c r="B1524" s="196" t="s">
        <v>1870</v>
      </c>
      <c r="C1524" s="197" t="s">
        <v>1736</v>
      </c>
      <c r="D1524" s="198" t="s">
        <v>339</v>
      </c>
      <c r="E1524" s="421">
        <v>235</v>
      </c>
      <c r="F1524" s="413">
        <v>138.72999999999999</v>
      </c>
      <c r="G1524" s="414">
        <v>1.6939378649174657</v>
      </c>
      <c r="H1524" s="415">
        <v>1.6939378649174657</v>
      </c>
    </row>
    <row r="1525" spans="1:8" ht="15" hidden="1" thickBot="1">
      <c r="A1525" s="409">
        <v>202208</v>
      </c>
      <c r="B1525" s="196" t="s">
        <v>1871</v>
      </c>
      <c r="C1525" s="197" t="s">
        <v>1736</v>
      </c>
      <c r="D1525" s="198" t="s">
        <v>374</v>
      </c>
      <c r="E1525" s="421">
        <v>0.01</v>
      </c>
      <c r="F1525" s="413">
        <v>138.72999999999999</v>
      </c>
      <c r="G1525" s="414">
        <v>7.2082462336913442E-5</v>
      </c>
      <c r="H1525" s="415" t="s">
        <v>2899</v>
      </c>
    </row>
    <row r="1526" spans="1:8" ht="15" hidden="1" thickBot="1">
      <c r="A1526" s="409">
        <v>202208</v>
      </c>
      <c r="B1526" s="196" t="s">
        <v>1872</v>
      </c>
      <c r="C1526" s="197" t="s">
        <v>1736</v>
      </c>
      <c r="D1526" s="198" t="s">
        <v>337</v>
      </c>
      <c r="E1526" s="421">
        <v>56817</v>
      </c>
      <c r="F1526" s="413">
        <v>138.72999999999999</v>
      </c>
      <c r="G1526" s="414">
        <v>409.55092625964107</v>
      </c>
      <c r="H1526" s="415">
        <v>2.0477546312982056</v>
      </c>
    </row>
    <row r="1527" spans="1:8" ht="15" hidden="1" thickBot="1">
      <c r="A1527" s="409">
        <v>202208</v>
      </c>
      <c r="B1527" s="196" t="s">
        <v>1873</v>
      </c>
      <c r="C1527" s="197" t="s">
        <v>1736</v>
      </c>
      <c r="D1527" s="198" t="s">
        <v>339</v>
      </c>
      <c r="E1527" s="421">
        <v>284</v>
      </c>
      <c r="F1527" s="413">
        <v>138.72999999999999</v>
      </c>
      <c r="G1527" s="414">
        <v>2.0471419303683414</v>
      </c>
      <c r="H1527" s="415">
        <v>2.0471419303683414</v>
      </c>
    </row>
    <row r="1528" spans="1:8" ht="15" hidden="1" thickBot="1">
      <c r="A1528" s="409">
        <v>202208</v>
      </c>
      <c r="B1528" s="196" t="s">
        <v>1874</v>
      </c>
      <c r="C1528" s="197" t="s">
        <v>1736</v>
      </c>
      <c r="D1528" s="198" t="s">
        <v>337</v>
      </c>
      <c r="E1528" s="421">
        <v>48464</v>
      </c>
      <c r="F1528" s="413">
        <v>138.72999999999999</v>
      </c>
      <c r="G1528" s="414">
        <v>349.34044546961729</v>
      </c>
      <c r="H1528" s="415">
        <v>1.7467022273480866</v>
      </c>
    </row>
    <row r="1529" spans="1:8" ht="15" hidden="1" thickBot="1">
      <c r="A1529" s="409">
        <v>202208</v>
      </c>
      <c r="B1529" s="196" t="s">
        <v>1875</v>
      </c>
      <c r="C1529" s="197" t="s">
        <v>2719</v>
      </c>
      <c r="D1529" s="198" t="s">
        <v>337</v>
      </c>
      <c r="E1529" s="421">
        <v>56817</v>
      </c>
      <c r="F1529" s="413">
        <v>138.72999999999999</v>
      </c>
      <c r="G1529" s="414">
        <v>409.55092625964107</v>
      </c>
      <c r="H1529" s="415">
        <v>2.0477546312982056</v>
      </c>
    </row>
    <row r="1530" spans="1:8" ht="15" hidden="1" thickBot="1">
      <c r="A1530" s="409">
        <v>202208</v>
      </c>
      <c r="B1530" s="196" t="s">
        <v>1876</v>
      </c>
      <c r="C1530" s="197" t="s">
        <v>2720</v>
      </c>
      <c r="D1530" s="198" t="s">
        <v>339</v>
      </c>
      <c r="E1530" s="421">
        <v>284</v>
      </c>
      <c r="F1530" s="413">
        <v>138.72999999999999</v>
      </c>
      <c r="G1530" s="414">
        <v>2.0471419303683414</v>
      </c>
      <c r="H1530" s="415">
        <v>2.0471419303683414</v>
      </c>
    </row>
    <row r="1531" spans="1:8" ht="15" hidden="1" thickBot="1">
      <c r="A1531" s="409">
        <v>202208</v>
      </c>
      <c r="B1531" s="196" t="s">
        <v>1877</v>
      </c>
      <c r="C1531" s="197" t="s">
        <v>1736</v>
      </c>
      <c r="D1531" s="198" t="s">
        <v>337</v>
      </c>
      <c r="E1531" s="421">
        <v>51369</v>
      </c>
      <c r="F1531" s="413">
        <v>138.72999999999999</v>
      </c>
      <c r="G1531" s="414">
        <v>370.28040077849062</v>
      </c>
      <c r="H1531" s="415">
        <v>1.851402003892453</v>
      </c>
    </row>
    <row r="1532" spans="1:8" ht="15" hidden="1" thickBot="1">
      <c r="A1532" s="409">
        <v>202208</v>
      </c>
      <c r="B1532" s="196" t="s">
        <v>1878</v>
      </c>
      <c r="C1532" s="197" t="s">
        <v>1736</v>
      </c>
      <c r="D1532" s="198" t="s">
        <v>339</v>
      </c>
      <c r="E1532" s="421">
        <v>257</v>
      </c>
      <c r="F1532" s="413">
        <v>138.72999999999999</v>
      </c>
      <c r="G1532" s="414">
        <v>1.8525192820586753</v>
      </c>
      <c r="H1532" s="415">
        <v>1.8525192820586753</v>
      </c>
    </row>
    <row r="1533" spans="1:8" ht="15" hidden="1" thickBot="1">
      <c r="A1533" s="409">
        <v>202208</v>
      </c>
      <c r="B1533" s="196" t="s">
        <v>1879</v>
      </c>
      <c r="C1533" s="197" t="s">
        <v>784</v>
      </c>
      <c r="D1533" s="198" t="s">
        <v>337</v>
      </c>
      <c r="E1533" s="421">
        <v>59742</v>
      </c>
      <c r="F1533" s="413">
        <v>138.72999999999999</v>
      </c>
      <c r="G1533" s="414">
        <v>430.63504649318821</v>
      </c>
      <c r="H1533" s="415">
        <v>2.1531752324659412</v>
      </c>
    </row>
    <row r="1534" spans="1:8" ht="15" hidden="1" thickBot="1">
      <c r="A1534" s="409">
        <v>202208</v>
      </c>
      <c r="B1534" s="196" t="s">
        <v>1880</v>
      </c>
      <c r="C1534" s="197" t="s">
        <v>784</v>
      </c>
      <c r="D1534" s="198" t="s">
        <v>337</v>
      </c>
      <c r="E1534" s="421">
        <v>79632</v>
      </c>
      <c r="F1534" s="413">
        <v>138.72999999999999</v>
      </c>
      <c r="G1534" s="414">
        <v>574.00706408130907</v>
      </c>
      <c r="H1534" s="415">
        <v>2.8700353204065454</v>
      </c>
    </row>
    <row r="1535" spans="1:8" ht="15" hidden="1" thickBot="1">
      <c r="A1535" s="409">
        <v>202208</v>
      </c>
      <c r="B1535" s="196" t="s">
        <v>1881</v>
      </c>
      <c r="C1535" s="197" t="s">
        <v>784</v>
      </c>
      <c r="D1535" s="198" t="s">
        <v>337</v>
      </c>
      <c r="E1535" s="421">
        <v>88237</v>
      </c>
      <c r="F1535" s="413">
        <v>138.72999999999999</v>
      </c>
      <c r="G1535" s="414">
        <v>636.03402292222302</v>
      </c>
      <c r="H1535" s="415">
        <v>3.1801701146111152</v>
      </c>
    </row>
    <row r="1536" spans="1:8" ht="15" hidden="1" thickBot="1">
      <c r="A1536" s="409">
        <v>202208</v>
      </c>
      <c r="B1536" s="196" t="s">
        <v>1882</v>
      </c>
      <c r="C1536" s="197" t="s">
        <v>2721</v>
      </c>
      <c r="D1536" s="198" t="s">
        <v>339</v>
      </c>
      <c r="E1536" s="421">
        <v>441</v>
      </c>
      <c r="F1536" s="413">
        <v>138.72999999999999</v>
      </c>
      <c r="G1536" s="414">
        <v>3.1788365890578825</v>
      </c>
      <c r="H1536" s="415">
        <v>3.1788365890578825</v>
      </c>
    </row>
    <row r="1537" spans="1:8" ht="15" hidden="1" thickBot="1">
      <c r="A1537" s="409">
        <v>202208</v>
      </c>
      <c r="B1537" s="196" t="s">
        <v>1883</v>
      </c>
      <c r="C1537" s="197" t="s">
        <v>784</v>
      </c>
      <c r="D1537" s="198" t="s">
        <v>337</v>
      </c>
      <c r="E1537" s="421">
        <v>71690</v>
      </c>
      <c r="F1537" s="413">
        <v>138.72999999999999</v>
      </c>
      <c r="G1537" s="414">
        <v>516.75917249333236</v>
      </c>
      <c r="H1537" s="415">
        <v>2.5837958624666619</v>
      </c>
    </row>
    <row r="1538" spans="1:8" ht="15" hidden="1" thickBot="1">
      <c r="A1538" s="409">
        <v>202208</v>
      </c>
      <c r="B1538" s="196" t="s">
        <v>1884</v>
      </c>
      <c r="C1538" s="197" t="s">
        <v>784</v>
      </c>
      <c r="D1538" s="198" t="s">
        <v>337</v>
      </c>
      <c r="E1538" s="421">
        <v>88237</v>
      </c>
      <c r="F1538" s="413">
        <v>138.72999999999999</v>
      </c>
      <c r="G1538" s="414">
        <v>636.03402292222302</v>
      </c>
      <c r="H1538" s="415">
        <v>3.1801701146111152</v>
      </c>
    </row>
    <row r="1539" spans="1:8" ht="15" hidden="1" thickBot="1">
      <c r="A1539" s="409">
        <v>202208</v>
      </c>
      <c r="B1539" s="196" t="s">
        <v>1885</v>
      </c>
      <c r="C1539" s="197" t="s">
        <v>784</v>
      </c>
      <c r="D1539" s="198" t="s">
        <v>337</v>
      </c>
      <c r="E1539" s="421">
        <v>88237</v>
      </c>
      <c r="F1539" s="413">
        <v>138.72999999999999</v>
      </c>
      <c r="G1539" s="414">
        <v>636.03402292222302</v>
      </c>
      <c r="H1539" s="415">
        <v>3.1801701146111152</v>
      </c>
    </row>
    <row r="1540" spans="1:8" ht="15" hidden="1" thickBot="1">
      <c r="A1540" s="409">
        <v>202208</v>
      </c>
      <c r="B1540" s="196" t="s">
        <v>1886</v>
      </c>
      <c r="C1540" s="197" t="s">
        <v>784</v>
      </c>
      <c r="D1540" s="198" t="s">
        <v>339</v>
      </c>
      <c r="E1540" s="421">
        <v>441</v>
      </c>
      <c r="F1540" s="413">
        <v>138.72999999999999</v>
      </c>
      <c r="G1540" s="414">
        <v>3.1788365890578825</v>
      </c>
      <c r="H1540" s="415">
        <v>3.1788365890578825</v>
      </c>
    </row>
    <row r="1541" spans="1:8" ht="15" hidden="1" thickBot="1">
      <c r="A1541" s="409">
        <v>202208</v>
      </c>
      <c r="B1541" s="196" t="s">
        <v>1887</v>
      </c>
      <c r="C1541" s="197" t="s">
        <v>784</v>
      </c>
      <c r="D1541" s="198" t="s">
        <v>337</v>
      </c>
      <c r="E1541" s="421">
        <v>90955</v>
      </c>
      <c r="F1541" s="413">
        <v>138.72999999999999</v>
      </c>
      <c r="G1541" s="414">
        <v>655.62603618539617</v>
      </c>
      <c r="H1541" s="415">
        <v>3.2781301809269809</v>
      </c>
    </row>
    <row r="1542" spans="1:8" ht="15" hidden="1" thickBot="1">
      <c r="A1542" s="409">
        <v>202208</v>
      </c>
      <c r="B1542" s="196" t="s">
        <v>1888</v>
      </c>
      <c r="C1542" s="197" t="s">
        <v>784</v>
      </c>
      <c r="D1542" s="198" t="s">
        <v>337</v>
      </c>
      <c r="E1542" s="421">
        <v>53770</v>
      </c>
      <c r="F1542" s="413">
        <v>138.72999999999999</v>
      </c>
      <c r="G1542" s="414">
        <v>387.58739998558355</v>
      </c>
      <c r="H1542" s="415">
        <v>1.9379369999279177</v>
      </c>
    </row>
    <row r="1543" spans="1:8" ht="15" hidden="1" thickBot="1">
      <c r="A1543" s="409">
        <v>202208</v>
      </c>
      <c r="B1543" s="196" t="s">
        <v>1889</v>
      </c>
      <c r="C1543" s="197" t="s">
        <v>1495</v>
      </c>
      <c r="D1543" s="198" t="s">
        <v>337</v>
      </c>
      <c r="E1543" s="421">
        <v>5743</v>
      </c>
      <c r="F1543" s="413">
        <v>138.72999999999999</v>
      </c>
      <c r="G1543" s="414">
        <v>41.396958120089387</v>
      </c>
      <c r="H1543" s="415">
        <v>0.20698479060044694</v>
      </c>
    </row>
    <row r="1544" spans="1:8" ht="15" hidden="1" thickBot="1">
      <c r="A1544" s="409">
        <v>202208</v>
      </c>
      <c r="B1544" s="196" t="s">
        <v>1890</v>
      </c>
      <c r="C1544" s="197" t="s">
        <v>1495</v>
      </c>
      <c r="D1544" s="198" t="s">
        <v>339</v>
      </c>
      <c r="E1544" s="421">
        <v>28.7</v>
      </c>
      <c r="F1544" s="413">
        <v>138.72999999999999</v>
      </c>
      <c r="G1544" s="414">
        <v>0.20687666690694156</v>
      </c>
      <c r="H1544" s="415">
        <v>0.20687666690694156</v>
      </c>
    </row>
    <row r="1545" spans="1:8" ht="15" hidden="1" thickBot="1">
      <c r="A1545" s="409">
        <v>202208</v>
      </c>
      <c r="B1545" s="196" t="s">
        <v>1891</v>
      </c>
      <c r="C1545" s="197" t="s">
        <v>1892</v>
      </c>
      <c r="D1545" s="198" t="s">
        <v>337</v>
      </c>
      <c r="E1545" s="421">
        <v>81428</v>
      </c>
      <c r="F1545" s="413">
        <v>138.72999999999999</v>
      </c>
      <c r="G1545" s="414">
        <v>586.95307431701872</v>
      </c>
      <c r="H1545" s="415">
        <v>2.9347653715850934</v>
      </c>
    </row>
    <row r="1546" spans="1:8" ht="15" hidden="1" thickBot="1">
      <c r="A1546" s="409">
        <v>202208</v>
      </c>
      <c r="B1546" s="196" t="s">
        <v>1893</v>
      </c>
      <c r="C1546" s="197" t="s">
        <v>1892</v>
      </c>
      <c r="D1546" s="198" t="s">
        <v>339</v>
      </c>
      <c r="E1546" s="421">
        <v>407</v>
      </c>
      <c r="F1546" s="413">
        <v>138.72999999999999</v>
      </c>
      <c r="G1546" s="414">
        <v>2.9337562171123768</v>
      </c>
      <c r="H1546" s="415">
        <v>2.9337562171123768</v>
      </c>
    </row>
    <row r="1547" spans="1:8" ht="15" hidden="1" thickBot="1">
      <c r="A1547" s="409">
        <v>202208</v>
      </c>
      <c r="B1547" s="196" t="s">
        <v>1894</v>
      </c>
      <c r="C1547" s="197" t="s">
        <v>1892</v>
      </c>
      <c r="D1547" s="198" t="s">
        <v>337</v>
      </c>
      <c r="E1547" s="421">
        <v>71558</v>
      </c>
      <c r="F1547" s="413">
        <v>138.72999999999999</v>
      </c>
      <c r="G1547" s="414">
        <v>515.8076839904852</v>
      </c>
      <c r="H1547" s="415">
        <v>2.5790384199524259</v>
      </c>
    </row>
    <row r="1548" spans="1:8" ht="15" hidden="1" thickBot="1">
      <c r="A1548" s="409">
        <v>202208</v>
      </c>
      <c r="B1548" s="196" t="s">
        <v>17</v>
      </c>
      <c r="C1548" s="197" t="s">
        <v>2722</v>
      </c>
      <c r="D1548" s="198" t="s">
        <v>337</v>
      </c>
      <c r="E1548" s="421">
        <v>105522</v>
      </c>
      <c r="F1548" s="413">
        <v>138.72999999999999</v>
      </c>
      <c r="G1548" s="414">
        <v>760.62855907157791</v>
      </c>
      <c r="H1548" s="415">
        <v>3.8031427953578896</v>
      </c>
    </row>
    <row r="1549" spans="1:8" ht="15" hidden="1" thickBot="1">
      <c r="A1549" s="409">
        <v>202208</v>
      </c>
      <c r="B1549" s="196" t="s">
        <v>1895</v>
      </c>
      <c r="C1549" s="197" t="s">
        <v>2723</v>
      </c>
      <c r="D1549" s="198" t="s">
        <v>339</v>
      </c>
      <c r="E1549" s="421">
        <v>528</v>
      </c>
      <c r="F1549" s="413">
        <v>138.72999999999999</v>
      </c>
      <c r="G1549" s="414">
        <v>3.8059540113890291</v>
      </c>
      <c r="H1549" s="415">
        <v>3.8059540113890291</v>
      </c>
    </row>
    <row r="1550" spans="1:8" ht="15" hidden="1" thickBot="1">
      <c r="A1550" s="409">
        <v>202208</v>
      </c>
      <c r="B1550" s="196" t="s">
        <v>1896</v>
      </c>
      <c r="C1550" s="197" t="s">
        <v>1892</v>
      </c>
      <c r="D1550" s="198" t="s">
        <v>337</v>
      </c>
      <c r="E1550" s="421">
        <v>90296</v>
      </c>
      <c r="F1550" s="413">
        <v>138.72999999999999</v>
      </c>
      <c r="G1550" s="414">
        <v>650.87580191739357</v>
      </c>
      <c r="H1550" s="415">
        <v>3.2543790095869678</v>
      </c>
    </row>
    <row r="1551" spans="1:8" ht="15" hidden="1" thickBot="1">
      <c r="A1551" s="409">
        <v>202208</v>
      </c>
      <c r="B1551" s="196" t="s">
        <v>1897</v>
      </c>
      <c r="C1551" s="197" t="s">
        <v>2724</v>
      </c>
      <c r="D1551" s="198" t="s">
        <v>339</v>
      </c>
      <c r="E1551" s="421">
        <v>451</v>
      </c>
      <c r="F1551" s="413">
        <v>138.72999999999999</v>
      </c>
      <c r="G1551" s="414">
        <v>3.2509190513947961</v>
      </c>
      <c r="H1551" s="415">
        <v>3.2509190513947961</v>
      </c>
    </row>
    <row r="1552" spans="1:8" ht="15" hidden="1" thickBot="1">
      <c r="A1552" s="409">
        <v>202208</v>
      </c>
      <c r="B1552" s="196" t="s">
        <v>1898</v>
      </c>
      <c r="C1552" s="197" t="s">
        <v>1892</v>
      </c>
      <c r="D1552" s="198" t="s">
        <v>339</v>
      </c>
      <c r="E1552" s="421">
        <v>378</v>
      </c>
      <c r="F1552" s="413">
        <v>138.72999999999999</v>
      </c>
      <c r="G1552" s="414">
        <v>2.7247170763353279</v>
      </c>
      <c r="H1552" s="415">
        <v>2.7247170763353279</v>
      </c>
    </row>
    <row r="1553" spans="1:8" ht="15" hidden="1" thickBot="1">
      <c r="A1553" s="409">
        <v>202208</v>
      </c>
      <c r="B1553" s="196" t="s">
        <v>1899</v>
      </c>
      <c r="C1553" s="197" t="s">
        <v>1892</v>
      </c>
      <c r="D1553" s="198" t="s">
        <v>337</v>
      </c>
      <c r="E1553" s="421">
        <v>56762</v>
      </c>
      <c r="F1553" s="413">
        <v>138.72999999999999</v>
      </c>
      <c r="G1553" s="414">
        <v>409.15447271678806</v>
      </c>
      <c r="H1553" s="415">
        <v>2.0457723635839402</v>
      </c>
    </row>
    <row r="1554" spans="1:8" ht="15" hidden="1" thickBot="1">
      <c r="A1554" s="409">
        <v>202208</v>
      </c>
      <c r="B1554" s="196" t="s">
        <v>1900</v>
      </c>
      <c r="C1554" s="197" t="s">
        <v>1892</v>
      </c>
      <c r="D1554" s="198" t="s">
        <v>337</v>
      </c>
      <c r="E1554" s="421">
        <v>76847</v>
      </c>
      <c r="F1554" s="413">
        <v>138.72999999999999</v>
      </c>
      <c r="G1554" s="414">
        <v>553.93209832047864</v>
      </c>
      <c r="H1554" s="415">
        <v>2.769660491602393</v>
      </c>
    </row>
    <row r="1555" spans="1:8" ht="15" hidden="1" thickBot="1">
      <c r="A1555" s="409">
        <v>202208</v>
      </c>
      <c r="B1555" s="196" t="s">
        <v>1901</v>
      </c>
      <c r="C1555" s="197" t="s">
        <v>1892</v>
      </c>
      <c r="D1555" s="198" t="s">
        <v>339</v>
      </c>
      <c r="E1555" s="421">
        <v>384</v>
      </c>
      <c r="F1555" s="413">
        <v>138.72999999999999</v>
      </c>
      <c r="G1555" s="414">
        <v>2.7679665537374758</v>
      </c>
      <c r="H1555" s="415">
        <v>2.7679665537374758</v>
      </c>
    </row>
    <row r="1556" spans="1:8" ht="15" hidden="1" thickBot="1">
      <c r="A1556" s="409">
        <v>202208</v>
      </c>
      <c r="B1556" s="196" t="s">
        <v>1902</v>
      </c>
      <c r="C1556" s="197" t="s">
        <v>1892</v>
      </c>
      <c r="D1556" s="198" t="s">
        <v>337</v>
      </c>
      <c r="E1556" s="421">
        <v>68132</v>
      </c>
      <c r="F1556" s="413">
        <v>138.72999999999999</v>
      </c>
      <c r="G1556" s="414">
        <v>491.11223239385862</v>
      </c>
      <c r="H1556" s="415">
        <v>2.455561161969293</v>
      </c>
    </row>
    <row r="1557" spans="1:8" ht="15" hidden="1" thickBot="1">
      <c r="A1557" s="409">
        <v>202208</v>
      </c>
      <c r="B1557" s="196" t="s">
        <v>1903</v>
      </c>
      <c r="C1557" s="197" t="s">
        <v>1892</v>
      </c>
      <c r="D1557" s="198" t="s">
        <v>337</v>
      </c>
      <c r="E1557" s="421">
        <v>75191</v>
      </c>
      <c r="F1557" s="413">
        <v>138.72999999999999</v>
      </c>
      <c r="G1557" s="414">
        <v>541.99524255748577</v>
      </c>
      <c r="H1557" s="415">
        <v>2.7099762127874287</v>
      </c>
    </row>
    <row r="1558" spans="1:8" ht="15" hidden="1" thickBot="1">
      <c r="A1558" s="409">
        <v>202208</v>
      </c>
      <c r="B1558" s="196" t="s">
        <v>1904</v>
      </c>
      <c r="C1558" s="197" t="s">
        <v>1892</v>
      </c>
      <c r="D1558" s="198" t="s">
        <v>337</v>
      </c>
      <c r="E1558" s="421">
        <v>77163</v>
      </c>
      <c r="F1558" s="413">
        <v>138.72999999999999</v>
      </c>
      <c r="G1558" s="414">
        <v>556.20990413032519</v>
      </c>
      <c r="H1558" s="415">
        <v>2.7810495206516261</v>
      </c>
    </row>
    <row r="1559" spans="1:8" ht="15" hidden="1" thickBot="1">
      <c r="A1559" s="409">
        <v>202208</v>
      </c>
      <c r="B1559" s="196" t="s">
        <v>1905</v>
      </c>
      <c r="C1559" s="197" t="s">
        <v>1892</v>
      </c>
      <c r="D1559" s="198" t="s">
        <v>337</v>
      </c>
      <c r="E1559" s="421">
        <v>111410</v>
      </c>
      <c r="F1559" s="413">
        <v>138.72999999999999</v>
      </c>
      <c r="G1559" s="414">
        <v>803.07071289555256</v>
      </c>
      <c r="H1559" s="415">
        <v>4.0153535644777625</v>
      </c>
    </row>
    <row r="1560" spans="1:8" ht="15" hidden="1" thickBot="1">
      <c r="A1560" s="409">
        <v>202208</v>
      </c>
      <c r="B1560" s="196" t="s">
        <v>1906</v>
      </c>
      <c r="C1560" s="197" t="s">
        <v>1892</v>
      </c>
      <c r="D1560" s="198" t="s">
        <v>337</v>
      </c>
      <c r="E1560" s="421">
        <v>72020</v>
      </c>
      <c r="F1560" s="413">
        <v>138.72999999999999</v>
      </c>
      <c r="G1560" s="414">
        <v>519.13789375045053</v>
      </c>
      <c r="H1560" s="415">
        <v>2.5956894687522527</v>
      </c>
    </row>
    <row r="1561" spans="1:8" ht="15" hidden="1" thickBot="1">
      <c r="A1561" s="409">
        <v>202208</v>
      </c>
      <c r="B1561" s="196" t="s">
        <v>1907</v>
      </c>
      <c r="C1561" s="197" t="s">
        <v>1892</v>
      </c>
      <c r="D1561" s="198" t="s">
        <v>337</v>
      </c>
      <c r="E1561" s="421">
        <v>77828</v>
      </c>
      <c r="F1561" s="413">
        <v>138.72999999999999</v>
      </c>
      <c r="G1561" s="414">
        <v>561.00338787572991</v>
      </c>
      <c r="H1561" s="415">
        <v>2.8050169393786497</v>
      </c>
    </row>
    <row r="1562" spans="1:8" ht="15" hidden="1" thickBot="1">
      <c r="A1562" s="409">
        <v>202208</v>
      </c>
      <c r="B1562" s="196" t="s">
        <v>1908</v>
      </c>
      <c r="C1562" s="197" t="s">
        <v>1892</v>
      </c>
      <c r="D1562" s="198" t="s">
        <v>339</v>
      </c>
      <c r="E1562" s="421">
        <v>389</v>
      </c>
      <c r="F1562" s="413">
        <v>138.72999999999999</v>
      </c>
      <c r="G1562" s="414">
        <v>2.8040077849059326</v>
      </c>
      <c r="H1562" s="415">
        <v>2.8040077849059326</v>
      </c>
    </row>
    <row r="1563" spans="1:8" ht="15" hidden="1" thickBot="1">
      <c r="A1563" s="409">
        <v>202208</v>
      </c>
      <c r="B1563" s="196" t="s">
        <v>1909</v>
      </c>
      <c r="C1563" s="197" t="s">
        <v>1892</v>
      </c>
      <c r="D1563" s="198" t="s">
        <v>337</v>
      </c>
      <c r="E1563" s="421">
        <v>74298</v>
      </c>
      <c r="F1563" s="413">
        <v>138.72999999999999</v>
      </c>
      <c r="G1563" s="414">
        <v>535.55827867079938</v>
      </c>
      <c r="H1563" s="415">
        <v>2.677791393353997</v>
      </c>
    </row>
    <row r="1564" spans="1:8" ht="15" hidden="1" thickBot="1">
      <c r="A1564" s="409">
        <v>202208</v>
      </c>
      <c r="B1564" s="196" t="s">
        <v>1910</v>
      </c>
      <c r="C1564" s="197" t="s">
        <v>1892</v>
      </c>
      <c r="D1564" s="198" t="s">
        <v>339</v>
      </c>
      <c r="E1564" s="421">
        <v>371</v>
      </c>
      <c r="F1564" s="413">
        <v>138.72999999999999</v>
      </c>
      <c r="G1564" s="414">
        <v>2.6742593526994884</v>
      </c>
      <c r="H1564" s="415">
        <v>2.6742593526994884</v>
      </c>
    </row>
    <row r="1565" spans="1:8" ht="15" hidden="1" thickBot="1">
      <c r="A1565" s="409">
        <v>202208</v>
      </c>
      <c r="B1565" s="196" t="s">
        <v>1911</v>
      </c>
      <c r="C1565" s="197" t="s">
        <v>1892</v>
      </c>
      <c r="D1565" s="198" t="s">
        <v>337</v>
      </c>
      <c r="E1565" s="421">
        <v>74298</v>
      </c>
      <c r="F1565" s="413">
        <v>138.72999999999999</v>
      </c>
      <c r="G1565" s="414">
        <v>535.55827867079938</v>
      </c>
      <c r="H1565" s="415">
        <v>2.677791393353997</v>
      </c>
    </row>
    <row r="1566" spans="1:8" ht="15" hidden="1" thickBot="1">
      <c r="A1566" s="409">
        <v>202208</v>
      </c>
      <c r="B1566" s="196" t="s">
        <v>1912</v>
      </c>
      <c r="C1566" s="197" t="s">
        <v>1892</v>
      </c>
      <c r="D1566" s="198" t="s">
        <v>339</v>
      </c>
      <c r="E1566" s="421">
        <v>371</v>
      </c>
      <c r="F1566" s="413">
        <v>138.72999999999999</v>
      </c>
      <c r="G1566" s="414">
        <v>2.6742593526994884</v>
      </c>
      <c r="H1566" s="415">
        <v>2.6742593526994884</v>
      </c>
    </row>
    <row r="1567" spans="1:8" ht="15" hidden="1" thickBot="1">
      <c r="A1567" s="409">
        <v>202208</v>
      </c>
      <c r="B1567" s="196" t="s">
        <v>1913</v>
      </c>
      <c r="C1567" s="197" t="s">
        <v>1892</v>
      </c>
      <c r="D1567" s="198" t="s">
        <v>339</v>
      </c>
      <c r="E1567" s="421">
        <v>360</v>
      </c>
      <c r="F1567" s="413">
        <v>138.72999999999999</v>
      </c>
      <c r="G1567" s="414">
        <v>2.5949686441288837</v>
      </c>
      <c r="H1567" s="415">
        <v>2.5949686441288837</v>
      </c>
    </row>
    <row r="1568" spans="1:8" ht="15" hidden="1" thickBot="1">
      <c r="A1568" s="409">
        <v>202208</v>
      </c>
      <c r="B1568" s="196" t="s">
        <v>1914</v>
      </c>
      <c r="C1568" s="197" t="s">
        <v>1892</v>
      </c>
      <c r="D1568" s="198" t="s">
        <v>337</v>
      </c>
      <c r="E1568" s="421">
        <v>122291</v>
      </c>
      <c r="F1568" s="413">
        <v>138.72999999999999</v>
      </c>
      <c r="G1568" s="414">
        <v>881.5036401643481</v>
      </c>
      <c r="H1568" s="415">
        <v>4.4075182008217402</v>
      </c>
    </row>
    <row r="1569" spans="1:8" ht="15" hidden="1" thickBot="1">
      <c r="A1569" s="409">
        <v>202208</v>
      </c>
      <c r="B1569" s="196" t="s">
        <v>1915</v>
      </c>
      <c r="C1569" s="197" t="s">
        <v>2725</v>
      </c>
      <c r="D1569" s="198" t="s">
        <v>339</v>
      </c>
      <c r="E1569" s="421">
        <v>611</v>
      </c>
      <c r="F1569" s="413">
        <v>138.72999999999999</v>
      </c>
      <c r="G1569" s="414">
        <v>4.4042384487854109</v>
      </c>
      <c r="H1569" s="415">
        <v>4.4042384487854109</v>
      </c>
    </row>
    <row r="1570" spans="1:8" ht="15" hidden="1" thickBot="1">
      <c r="A1570" s="409">
        <v>202208</v>
      </c>
      <c r="B1570" s="196" t="s">
        <v>1916</v>
      </c>
      <c r="C1570" s="197" t="s">
        <v>1892</v>
      </c>
      <c r="D1570" s="198" t="s">
        <v>337</v>
      </c>
      <c r="E1570" s="421">
        <v>102724</v>
      </c>
      <c r="F1570" s="413">
        <v>138.72999999999999</v>
      </c>
      <c r="G1570" s="414">
        <v>740.4598861097096</v>
      </c>
      <c r="H1570" s="415">
        <v>3.7022994305485479</v>
      </c>
    </row>
    <row r="1571" spans="1:8" ht="15" hidden="1" thickBot="1">
      <c r="A1571" s="409">
        <v>202208</v>
      </c>
      <c r="B1571" s="196" t="s">
        <v>1917</v>
      </c>
      <c r="C1571" s="197" t="s">
        <v>1892</v>
      </c>
      <c r="D1571" s="198" t="s">
        <v>337</v>
      </c>
      <c r="E1571" s="421">
        <v>102899</v>
      </c>
      <c r="F1571" s="413">
        <v>138.72999999999999</v>
      </c>
      <c r="G1571" s="414">
        <v>741.72132920060551</v>
      </c>
      <c r="H1571" s="415">
        <v>3.7086066460030276</v>
      </c>
    </row>
    <row r="1572" spans="1:8" ht="15" hidden="1" thickBot="1">
      <c r="A1572" s="409">
        <v>202208</v>
      </c>
      <c r="B1572" s="196" t="s">
        <v>1918</v>
      </c>
      <c r="C1572" s="197" t="s">
        <v>1892</v>
      </c>
      <c r="D1572" s="198" t="s">
        <v>339</v>
      </c>
      <c r="E1572" s="421">
        <v>514</v>
      </c>
      <c r="F1572" s="413">
        <v>138.72999999999999</v>
      </c>
      <c r="G1572" s="414">
        <v>3.7050385641173507</v>
      </c>
      <c r="H1572" s="415">
        <v>3.7050385641173507</v>
      </c>
    </row>
    <row r="1573" spans="1:8" ht="15" hidden="1" thickBot="1">
      <c r="A1573" s="409">
        <v>202208</v>
      </c>
      <c r="B1573" s="196" t="s">
        <v>1919</v>
      </c>
      <c r="C1573" s="197" t="s">
        <v>1892</v>
      </c>
      <c r="D1573" s="198" t="s">
        <v>337</v>
      </c>
      <c r="E1573" s="421">
        <v>118396</v>
      </c>
      <c r="F1573" s="413">
        <v>138.72999999999999</v>
      </c>
      <c r="G1573" s="414">
        <v>853.42752108412026</v>
      </c>
      <c r="H1573" s="415">
        <v>4.2671376054206016</v>
      </c>
    </row>
    <row r="1574" spans="1:8" ht="15" hidden="1" thickBot="1">
      <c r="A1574" s="409">
        <v>202208</v>
      </c>
      <c r="B1574" s="196" t="s">
        <v>1920</v>
      </c>
      <c r="C1574" s="197" t="s">
        <v>1892</v>
      </c>
      <c r="D1574" s="198" t="s">
        <v>339</v>
      </c>
      <c r="E1574" s="421">
        <v>592</v>
      </c>
      <c r="F1574" s="413">
        <v>138.72999999999999</v>
      </c>
      <c r="G1574" s="414">
        <v>4.2672817703452752</v>
      </c>
      <c r="H1574" s="415">
        <v>4.2672817703452752</v>
      </c>
    </row>
    <row r="1575" spans="1:8" ht="15" hidden="1" thickBot="1">
      <c r="A1575" s="409">
        <v>202208</v>
      </c>
      <c r="B1575" s="196" t="s">
        <v>1921</v>
      </c>
      <c r="C1575" s="197" t="s">
        <v>1892</v>
      </c>
      <c r="D1575" s="198" t="s">
        <v>337</v>
      </c>
      <c r="E1575" s="421">
        <v>106084</v>
      </c>
      <c r="F1575" s="413">
        <v>138.72999999999999</v>
      </c>
      <c r="G1575" s="414">
        <v>764.67959345491249</v>
      </c>
      <c r="H1575" s="415">
        <v>3.8233979672745626</v>
      </c>
    </row>
    <row r="1576" spans="1:8" ht="15" hidden="1" thickBot="1">
      <c r="A1576" s="409">
        <v>202208</v>
      </c>
      <c r="B1576" s="196" t="s">
        <v>1922</v>
      </c>
      <c r="C1576" s="197" t="s">
        <v>1892</v>
      </c>
      <c r="D1576" s="198" t="s">
        <v>339</v>
      </c>
      <c r="E1576" s="421">
        <v>530</v>
      </c>
      <c r="F1576" s="413">
        <v>138.72999999999999</v>
      </c>
      <c r="G1576" s="414">
        <v>3.8203705038564122</v>
      </c>
      <c r="H1576" s="415">
        <v>3.8203705038564122</v>
      </c>
    </row>
    <row r="1577" spans="1:8" ht="15" hidden="1" thickBot="1">
      <c r="A1577" s="409">
        <v>202208</v>
      </c>
      <c r="B1577" s="196" t="s">
        <v>1923</v>
      </c>
      <c r="C1577" s="197" t="s">
        <v>1892</v>
      </c>
      <c r="D1577" s="198" t="s">
        <v>337</v>
      </c>
      <c r="E1577" s="421">
        <v>74496</v>
      </c>
      <c r="F1577" s="413">
        <v>138.72999999999999</v>
      </c>
      <c r="G1577" s="414">
        <v>536.98551142507029</v>
      </c>
      <c r="H1577" s="415">
        <v>2.6849275571253512</v>
      </c>
    </row>
    <row r="1578" spans="1:8" ht="15" hidden="1" thickBot="1">
      <c r="A1578" s="409">
        <v>202208</v>
      </c>
      <c r="B1578" s="196" t="s">
        <v>1924</v>
      </c>
      <c r="C1578" s="197" t="s">
        <v>1892</v>
      </c>
      <c r="D1578" s="198" t="s">
        <v>337</v>
      </c>
      <c r="E1578" s="421">
        <v>131720</v>
      </c>
      <c r="F1578" s="413">
        <v>138.72999999999999</v>
      </c>
      <c r="G1578" s="414">
        <v>949.47019390182379</v>
      </c>
      <c r="H1578" s="415">
        <v>4.7473509695091192</v>
      </c>
    </row>
    <row r="1579" spans="1:8" ht="15" hidden="1" thickBot="1">
      <c r="A1579" s="409">
        <v>202208</v>
      </c>
      <c r="B1579" s="196" t="s">
        <v>1925</v>
      </c>
      <c r="C1579" s="197" t="s">
        <v>2726</v>
      </c>
      <c r="D1579" s="198" t="s">
        <v>339</v>
      </c>
      <c r="E1579" s="421">
        <v>659</v>
      </c>
      <c r="F1579" s="413">
        <v>138.72999999999999</v>
      </c>
      <c r="G1579" s="414">
        <v>4.7502342680025951</v>
      </c>
      <c r="H1579" s="415">
        <v>4.7502342680025951</v>
      </c>
    </row>
    <row r="1580" spans="1:8" ht="15" hidden="1" thickBot="1">
      <c r="A1580" s="409">
        <v>202208</v>
      </c>
      <c r="B1580" s="196" t="s">
        <v>1926</v>
      </c>
      <c r="C1580" s="197" t="s">
        <v>1892</v>
      </c>
      <c r="D1580" s="198" t="s">
        <v>337</v>
      </c>
      <c r="E1580" s="421">
        <v>132040</v>
      </c>
      <c r="F1580" s="413">
        <v>138.72999999999999</v>
      </c>
      <c r="G1580" s="414">
        <v>951.77683269660497</v>
      </c>
      <c r="H1580" s="415">
        <v>4.7588841634830246</v>
      </c>
    </row>
    <row r="1581" spans="1:8" ht="15" hidden="1" thickBot="1">
      <c r="A1581" s="409">
        <v>202208</v>
      </c>
      <c r="B1581" s="196" t="s">
        <v>1927</v>
      </c>
      <c r="C1581" s="197" t="s">
        <v>1892</v>
      </c>
      <c r="D1581" s="198" t="s">
        <v>339</v>
      </c>
      <c r="E1581" s="421">
        <v>660</v>
      </c>
      <c r="F1581" s="413">
        <v>138.72999999999999</v>
      </c>
      <c r="G1581" s="414">
        <v>4.7574425142362866</v>
      </c>
      <c r="H1581" s="415">
        <v>4.7574425142362866</v>
      </c>
    </row>
    <row r="1582" spans="1:8" ht="15" hidden="1" thickBot="1">
      <c r="A1582" s="409">
        <v>202208</v>
      </c>
      <c r="B1582" s="196" t="s">
        <v>1928</v>
      </c>
      <c r="C1582" s="197" t="s">
        <v>1892</v>
      </c>
      <c r="D1582" s="198" t="s">
        <v>337</v>
      </c>
      <c r="E1582" s="421">
        <v>103707</v>
      </c>
      <c r="F1582" s="413">
        <v>138.72999999999999</v>
      </c>
      <c r="G1582" s="414">
        <v>747.54559215742813</v>
      </c>
      <c r="H1582" s="415">
        <v>3.7377279607871405</v>
      </c>
    </row>
    <row r="1583" spans="1:8" ht="15" hidden="1" thickBot="1">
      <c r="A1583" s="409">
        <v>202208</v>
      </c>
      <c r="B1583" s="196" t="s">
        <v>1929</v>
      </c>
      <c r="C1583" s="197" t="s">
        <v>2727</v>
      </c>
      <c r="D1583" s="198" t="s">
        <v>339</v>
      </c>
      <c r="E1583" s="421">
        <v>519</v>
      </c>
      <c r="F1583" s="413">
        <v>138.72999999999999</v>
      </c>
      <c r="G1583" s="414">
        <v>3.741079795285807</v>
      </c>
      <c r="H1583" s="415">
        <v>3.741079795285807</v>
      </c>
    </row>
    <row r="1584" spans="1:8" ht="15" hidden="1" thickBot="1">
      <c r="A1584" s="409">
        <v>202208</v>
      </c>
      <c r="B1584" s="196" t="s">
        <v>1930</v>
      </c>
      <c r="C1584" s="197" t="s">
        <v>1892</v>
      </c>
      <c r="D1584" s="198" t="s">
        <v>339</v>
      </c>
      <c r="E1584" s="421">
        <v>372</v>
      </c>
      <c r="F1584" s="413">
        <v>138.72999999999999</v>
      </c>
      <c r="G1584" s="414">
        <v>2.6814675989331795</v>
      </c>
      <c r="H1584" s="415">
        <v>2.6814675989331795</v>
      </c>
    </row>
    <row r="1585" spans="1:8" ht="15" hidden="1" thickBot="1">
      <c r="A1585" s="409">
        <v>202208</v>
      </c>
      <c r="B1585" s="196" t="s">
        <v>1931</v>
      </c>
      <c r="C1585" s="197" t="s">
        <v>1892</v>
      </c>
      <c r="D1585" s="198" t="s">
        <v>337</v>
      </c>
      <c r="E1585" s="421">
        <v>95488</v>
      </c>
      <c r="F1585" s="413">
        <v>138.72999999999999</v>
      </c>
      <c r="G1585" s="414">
        <v>688.301016362719</v>
      </c>
      <c r="H1585" s="415">
        <v>3.4415050818135948</v>
      </c>
    </row>
    <row r="1586" spans="1:8" ht="15" hidden="1" thickBot="1">
      <c r="A1586" s="409">
        <v>202208</v>
      </c>
      <c r="B1586" s="196" t="s">
        <v>1932</v>
      </c>
      <c r="C1586" s="197" t="s">
        <v>1892</v>
      </c>
      <c r="D1586" s="198" t="s">
        <v>339</v>
      </c>
      <c r="E1586" s="421">
        <v>477</v>
      </c>
      <c r="F1586" s="413">
        <v>138.72999999999999</v>
      </c>
      <c r="G1586" s="414">
        <v>3.4383334534707708</v>
      </c>
      <c r="H1586" s="415">
        <v>3.4383334534707708</v>
      </c>
    </row>
    <row r="1587" spans="1:8" ht="15" hidden="1" thickBot="1">
      <c r="A1587" s="409">
        <v>202208</v>
      </c>
      <c r="B1587" s="196" t="s">
        <v>1933</v>
      </c>
      <c r="C1587" s="197" t="s">
        <v>1892</v>
      </c>
      <c r="D1587" s="198" t="s">
        <v>337</v>
      </c>
      <c r="E1587" s="421">
        <v>95488</v>
      </c>
      <c r="F1587" s="413">
        <v>138.72999999999999</v>
      </c>
      <c r="G1587" s="414">
        <v>688.301016362719</v>
      </c>
      <c r="H1587" s="415">
        <v>3.4415050818135948</v>
      </c>
    </row>
    <row r="1588" spans="1:8" ht="15" hidden="1" thickBot="1">
      <c r="A1588" s="409">
        <v>202208</v>
      </c>
      <c r="B1588" s="196" t="s">
        <v>1934</v>
      </c>
      <c r="C1588" s="197" t="s">
        <v>1892</v>
      </c>
      <c r="D1588" s="198" t="s">
        <v>337</v>
      </c>
      <c r="E1588" s="421">
        <v>111824</v>
      </c>
      <c r="F1588" s="413">
        <v>138.72999999999999</v>
      </c>
      <c r="G1588" s="414">
        <v>806.05492683630075</v>
      </c>
      <c r="H1588" s="415">
        <v>4.0302746341815041</v>
      </c>
    </row>
    <row r="1589" spans="1:8" ht="15" hidden="1" thickBot="1">
      <c r="A1589" s="409">
        <v>202208</v>
      </c>
      <c r="B1589" s="196" t="s">
        <v>1935</v>
      </c>
      <c r="C1589" s="197" t="s">
        <v>1892</v>
      </c>
      <c r="D1589" s="198" t="s">
        <v>339</v>
      </c>
      <c r="E1589" s="421">
        <v>559</v>
      </c>
      <c r="F1589" s="413">
        <v>138.72999999999999</v>
      </c>
      <c r="G1589" s="414">
        <v>4.0294096446334606</v>
      </c>
      <c r="H1589" s="415">
        <v>4.0294096446334606</v>
      </c>
    </row>
    <row r="1590" spans="1:8" ht="15" hidden="1" thickBot="1">
      <c r="A1590" s="409">
        <v>202208</v>
      </c>
      <c r="B1590" s="196" t="s">
        <v>1936</v>
      </c>
      <c r="C1590" s="197" t="s">
        <v>791</v>
      </c>
      <c r="D1590" s="198" t="s">
        <v>374</v>
      </c>
      <c r="E1590" s="421">
        <v>0.01</v>
      </c>
      <c r="F1590" s="413">
        <v>138.72999999999999</v>
      </c>
      <c r="G1590" s="414">
        <v>7.2082462336913442E-5</v>
      </c>
      <c r="H1590" s="415" t="s">
        <v>2899</v>
      </c>
    </row>
    <row r="1591" spans="1:8" ht="15" hidden="1" thickBot="1">
      <c r="A1591" s="409">
        <v>202208</v>
      </c>
      <c r="B1591" s="196" t="s">
        <v>1937</v>
      </c>
      <c r="C1591" s="197" t="s">
        <v>791</v>
      </c>
      <c r="D1591" s="198" t="s">
        <v>374</v>
      </c>
      <c r="E1591" s="421">
        <v>0.01</v>
      </c>
      <c r="F1591" s="413">
        <v>138.72999999999999</v>
      </c>
      <c r="G1591" s="414">
        <v>7.2082462336913442E-5</v>
      </c>
      <c r="H1591" s="415" t="s">
        <v>2899</v>
      </c>
    </row>
    <row r="1592" spans="1:8" ht="15" hidden="1" thickBot="1">
      <c r="A1592" s="409">
        <v>202208</v>
      </c>
      <c r="B1592" s="196" t="s">
        <v>1938</v>
      </c>
      <c r="C1592" s="197" t="s">
        <v>791</v>
      </c>
      <c r="D1592" s="198" t="s">
        <v>374</v>
      </c>
      <c r="E1592" s="421">
        <v>0.01</v>
      </c>
      <c r="F1592" s="413">
        <v>138.72999999999999</v>
      </c>
      <c r="G1592" s="414">
        <v>7.2082462336913442E-5</v>
      </c>
      <c r="H1592" s="415" t="s">
        <v>2899</v>
      </c>
    </row>
    <row r="1593" spans="1:8" ht="15" hidden="1" thickBot="1">
      <c r="A1593" s="409">
        <v>202208</v>
      </c>
      <c r="B1593" s="196" t="s">
        <v>1939</v>
      </c>
      <c r="C1593" s="197" t="s">
        <v>1940</v>
      </c>
      <c r="D1593" s="198" t="s">
        <v>374</v>
      </c>
      <c r="E1593" s="421">
        <v>0.01</v>
      </c>
      <c r="F1593" s="413">
        <v>138.72999999999999</v>
      </c>
      <c r="G1593" s="414">
        <v>7.2082462336913442E-5</v>
      </c>
      <c r="H1593" s="415" t="s">
        <v>2899</v>
      </c>
    </row>
    <row r="1594" spans="1:8" ht="15" hidden="1" thickBot="1">
      <c r="A1594" s="409">
        <v>202208</v>
      </c>
      <c r="B1594" s="196" t="s">
        <v>1941</v>
      </c>
      <c r="C1594" s="197" t="s">
        <v>1892</v>
      </c>
      <c r="D1594" s="198" t="s">
        <v>374</v>
      </c>
      <c r="E1594" s="421">
        <v>0.01</v>
      </c>
      <c r="F1594" s="413">
        <v>138.72999999999999</v>
      </c>
      <c r="G1594" s="414">
        <v>7.2082462336913442E-5</v>
      </c>
      <c r="H1594" s="415" t="s">
        <v>2899</v>
      </c>
    </row>
    <row r="1595" spans="1:8" ht="15" hidden="1" thickBot="1">
      <c r="A1595" s="409">
        <v>202208</v>
      </c>
      <c r="B1595" s="196" t="s">
        <v>1942</v>
      </c>
      <c r="C1595" s="197" t="s">
        <v>2789</v>
      </c>
      <c r="D1595" s="198" t="s">
        <v>337</v>
      </c>
      <c r="E1595" s="421">
        <v>91371</v>
      </c>
      <c r="F1595" s="413">
        <v>138.72999999999999</v>
      </c>
      <c r="G1595" s="414">
        <v>658.62466661861174</v>
      </c>
      <c r="H1595" s="415">
        <v>3.2931233330930585</v>
      </c>
    </row>
    <row r="1596" spans="1:8" ht="15" hidden="1" thickBot="1">
      <c r="A1596" s="409">
        <v>202208</v>
      </c>
      <c r="B1596" s="196" t="s">
        <v>1943</v>
      </c>
      <c r="C1596" s="197" t="s">
        <v>2790</v>
      </c>
      <c r="D1596" s="198" t="s">
        <v>339</v>
      </c>
      <c r="E1596" s="421">
        <v>457</v>
      </c>
      <c r="F1596" s="413">
        <v>138.72999999999999</v>
      </c>
      <c r="G1596" s="414">
        <v>3.294168528796944</v>
      </c>
      <c r="H1596" s="415">
        <v>3.294168528796944</v>
      </c>
    </row>
    <row r="1597" spans="1:8" ht="15" hidden="1" thickBot="1">
      <c r="A1597" s="409">
        <v>202208</v>
      </c>
      <c r="B1597" s="196" t="s">
        <v>1944</v>
      </c>
      <c r="C1597" s="197" t="s">
        <v>1892</v>
      </c>
      <c r="D1597" s="198" t="s">
        <v>337</v>
      </c>
      <c r="E1597" s="421">
        <v>97848</v>
      </c>
      <c r="F1597" s="413">
        <v>138.72999999999999</v>
      </c>
      <c r="G1597" s="414">
        <v>705.3124774742306</v>
      </c>
      <c r="H1597" s="415">
        <v>3.5265623873711531</v>
      </c>
    </row>
    <row r="1598" spans="1:8" ht="15" hidden="1" thickBot="1">
      <c r="A1598" s="409">
        <v>202208</v>
      </c>
      <c r="B1598" s="196" t="s">
        <v>1945</v>
      </c>
      <c r="C1598" s="197" t="s">
        <v>1892</v>
      </c>
      <c r="D1598" s="198" t="s">
        <v>337</v>
      </c>
      <c r="E1598" s="421">
        <v>89164</v>
      </c>
      <c r="F1598" s="413">
        <v>138.72999999999999</v>
      </c>
      <c r="G1598" s="414">
        <v>642.71606718085491</v>
      </c>
      <c r="H1598" s="415">
        <v>3.2135803359042745</v>
      </c>
    </row>
    <row r="1599" spans="1:8" ht="15" hidden="1" thickBot="1">
      <c r="A1599" s="409">
        <v>202208</v>
      </c>
      <c r="B1599" s="196" t="s">
        <v>1946</v>
      </c>
      <c r="C1599" s="197" t="s">
        <v>2728</v>
      </c>
      <c r="D1599" s="198" t="s">
        <v>339</v>
      </c>
      <c r="E1599" s="421">
        <v>446</v>
      </c>
      <c r="F1599" s="413">
        <v>138.72999999999999</v>
      </c>
      <c r="G1599" s="414">
        <v>3.2148778202263393</v>
      </c>
      <c r="H1599" s="415">
        <v>3.2148778202263393</v>
      </c>
    </row>
    <row r="1600" spans="1:8" ht="15" hidden="1" thickBot="1">
      <c r="A1600" s="409">
        <v>202208</v>
      </c>
      <c r="B1600" s="196" t="s">
        <v>1947</v>
      </c>
      <c r="C1600" s="197" t="s">
        <v>1892</v>
      </c>
      <c r="D1600" s="198" t="s">
        <v>337</v>
      </c>
      <c r="E1600" s="421">
        <v>65673</v>
      </c>
      <c r="F1600" s="413">
        <v>138.72999999999999</v>
      </c>
      <c r="G1600" s="414">
        <v>473.38715490521162</v>
      </c>
      <c r="H1600" s="415">
        <v>2.3669357745260582</v>
      </c>
    </row>
    <row r="1601" spans="1:8" ht="15" hidden="1" thickBot="1">
      <c r="A1601" s="409">
        <v>202208</v>
      </c>
      <c r="B1601" s="196" t="s">
        <v>1948</v>
      </c>
      <c r="C1601" s="197" t="s">
        <v>1892</v>
      </c>
      <c r="D1601" s="198" t="s">
        <v>337</v>
      </c>
      <c r="E1601" s="421">
        <v>65673</v>
      </c>
      <c r="F1601" s="413">
        <v>138.72999999999999</v>
      </c>
      <c r="G1601" s="414">
        <v>473.38715490521162</v>
      </c>
      <c r="H1601" s="415">
        <v>2.3669357745260582</v>
      </c>
    </row>
    <row r="1602" spans="1:8" ht="15" hidden="1" thickBot="1">
      <c r="A1602" s="409">
        <v>202208</v>
      </c>
      <c r="B1602" s="196" t="s">
        <v>1949</v>
      </c>
      <c r="C1602" s="197" t="s">
        <v>2729</v>
      </c>
      <c r="D1602" s="198" t="s">
        <v>339</v>
      </c>
      <c r="E1602" s="421">
        <v>328</v>
      </c>
      <c r="F1602" s="413">
        <v>138.72999999999999</v>
      </c>
      <c r="G1602" s="414">
        <v>2.3643047646507607</v>
      </c>
      <c r="H1602" s="415">
        <v>2.3643047646507607</v>
      </c>
    </row>
    <row r="1603" spans="1:8" ht="15" hidden="1" thickBot="1">
      <c r="A1603" s="409">
        <v>202208</v>
      </c>
      <c r="B1603" s="196" t="s">
        <v>1950</v>
      </c>
      <c r="C1603" s="197" t="s">
        <v>1892</v>
      </c>
      <c r="D1603" s="198" t="s">
        <v>337</v>
      </c>
      <c r="E1603" s="421">
        <v>65673</v>
      </c>
      <c r="F1603" s="413">
        <v>138.72999999999999</v>
      </c>
      <c r="G1603" s="414">
        <v>473.38715490521162</v>
      </c>
      <c r="H1603" s="415">
        <v>2.3669357745260582</v>
      </c>
    </row>
    <row r="1604" spans="1:8" ht="15" hidden="1" thickBot="1">
      <c r="A1604" s="409">
        <v>202208</v>
      </c>
      <c r="B1604" s="196" t="s">
        <v>1951</v>
      </c>
      <c r="C1604" s="197" t="s">
        <v>1892</v>
      </c>
      <c r="D1604" s="198" t="s">
        <v>337</v>
      </c>
      <c r="E1604" s="421">
        <v>65673</v>
      </c>
      <c r="F1604" s="413">
        <v>138.72999999999999</v>
      </c>
      <c r="G1604" s="414">
        <v>473.38715490521162</v>
      </c>
      <c r="H1604" s="415">
        <v>2.3669357745260582</v>
      </c>
    </row>
    <row r="1605" spans="1:8" ht="15" hidden="1" thickBot="1">
      <c r="A1605" s="409">
        <v>202208</v>
      </c>
      <c r="B1605" s="196" t="s">
        <v>1952</v>
      </c>
      <c r="C1605" s="197" t="s">
        <v>1892</v>
      </c>
      <c r="D1605" s="198" t="s">
        <v>337</v>
      </c>
      <c r="E1605" s="421">
        <v>103926</v>
      </c>
      <c r="F1605" s="413">
        <v>138.72999999999999</v>
      </c>
      <c r="G1605" s="414">
        <v>749.12419808260654</v>
      </c>
      <c r="H1605" s="415">
        <v>3.7456209904130326</v>
      </c>
    </row>
    <row r="1606" spans="1:8" ht="15" hidden="1" thickBot="1">
      <c r="A1606" s="409">
        <v>202208</v>
      </c>
      <c r="B1606" s="196" t="s">
        <v>1953</v>
      </c>
      <c r="C1606" s="197" t="s">
        <v>1892</v>
      </c>
      <c r="D1606" s="198" t="s">
        <v>339</v>
      </c>
      <c r="E1606" s="421">
        <v>520</v>
      </c>
      <c r="F1606" s="413">
        <v>138.72999999999999</v>
      </c>
      <c r="G1606" s="414">
        <v>3.7482880415194986</v>
      </c>
      <c r="H1606" s="415">
        <v>3.7482880415194986</v>
      </c>
    </row>
    <row r="1607" spans="1:8" ht="15" hidden="1" thickBot="1">
      <c r="A1607" s="409">
        <v>202208</v>
      </c>
      <c r="B1607" s="196" t="s">
        <v>1954</v>
      </c>
      <c r="C1607" s="197" t="s">
        <v>1955</v>
      </c>
      <c r="D1607" s="198" t="s">
        <v>337</v>
      </c>
      <c r="E1607" s="421">
        <v>119121</v>
      </c>
      <c r="F1607" s="413">
        <v>138.72999999999999</v>
      </c>
      <c r="G1607" s="414">
        <v>858.65349960354649</v>
      </c>
      <c r="H1607" s="415">
        <v>4.2932674980177321</v>
      </c>
    </row>
    <row r="1608" spans="1:8" ht="15" hidden="1" thickBot="1">
      <c r="A1608" s="409">
        <v>202208</v>
      </c>
      <c r="B1608" s="196" t="s">
        <v>1956</v>
      </c>
      <c r="C1608" s="197" t="s">
        <v>2730</v>
      </c>
      <c r="D1608" s="198" t="s">
        <v>337</v>
      </c>
      <c r="E1608" s="421">
        <v>126749</v>
      </c>
      <c r="F1608" s="413">
        <v>138.72999999999999</v>
      </c>
      <c r="G1608" s="414">
        <v>913.63800187414404</v>
      </c>
      <c r="H1608" s="415">
        <v>4.5681900093707206</v>
      </c>
    </row>
    <row r="1609" spans="1:8" ht="15" hidden="1" thickBot="1">
      <c r="A1609" s="409">
        <v>202208</v>
      </c>
      <c r="B1609" s="196" t="s">
        <v>1957</v>
      </c>
      <c r="C1609" s="197" t="s">
        <v>2731</v>
      </c>
      <c r="D1609" s="198" t="s">
        <v>339</v>
      </c>
      <c r="E1609" s="421">
        <v>634</v>
      </c>
      <c r="F1609" s="413">
        <v>138.72999999999999</v>
      </c>
      <c r="G1609" s="414">
        <v>4.5700281121603119</v>
      </c>
      <c r="H1609" s="415">
        <v>4.5700281121603119</v>
      </c>
    </row>
    <row r="1610" spans="1:8" ht="15" hidden="1" thickBot="1">
      <c r="A1610" s="409">
        <v>202208</v>
      </c>
      <c r="B1610" s="196" t="s">
        <v>1958</v>
      </c>
      <c r="C1610" s="197" t="s">
        <v>1955</v>
      </c>
      <c r="D1610" s="198" t="s">
        <v>337</v>
      </c>
      <c r="E1610" s="421">
        <v>126749</v>
      </c>
      <c r="F1610" s="413">
        <v>138.72999999999999</v>
      </c>
      <c r="G1610" s="414">
        <v>913.63800187414404</v>
      </c>
      <c r="H1610" s="415">
        <v>4.5681900093707206</v>
      </c>
    </row>
    <row r="1611" spans="1:8" ht="15" hidden="1" thickBot="1">
      <c r="A1611" s="409">
        <v>202208</v>
      </c>
      <c r="B1611" s="196" t="s">
        <v>1959</v>
      </c>
      <c r="C1611" s="197" t="s">
        <v>1955</v>
      </c>
      <c r="D1611" s="198" t="s">
        <v>337</v>
      </c>
      <c r="E1611" s="421">
        <v>121243</v>
      </c>
      <c r="F1611" s="413">
        <v>138.72999999999999</v>
      </c>
      <c r="G1611" s="414">
        <v>873.94939811143956</v>
      </c>
      <c r="H1611" s="415">
        <v>4.3697469905571982</v>
      </c>
    </row>
    <row r="1612" spans="1:8" ht="15" hidden="1" thickBot="1">
      <c r="A1612" s="409">
        <v>202208</v>
      </c>
      <c r="B1612" s="196" t="s">
        <v>1960</v>
      </c>
      <c r="C1612" s="197" t="s">
        <v>2732</v>
      </c>
      <c r="D1612" s="198" t="s">
        <v>339</v>
      </c>
      <c r="E1612" s="421">
        <v>606</v>
      </c>
      <c r="F1612" s="413">
        <v>138.72999999999999</v>
      </c>
      <c r="G1612" s="414">
        <v>4.3681972176169541</v>
      </c>
      <c r="H1612" s="415">
        <v>4.3681972176169541</v>
      </c>
    </row>
    <row r="1613" spans="1:8" ht="15" hidden="1" thickBot="1">
      <c r="A1613" s="409">
        <v>202208</v>
      </c>
      <c r="B1613" s="196" t="s">
        <v>1961</v>
      </c>
      <c r="C1613" s="197" t="s">
        <v>1892</v>
      </c>
      <c r="D1613" s="198" t="s">
        <v>337</v>
      </c>
      <c r="E1613" s="421">
        <v>129336</v>
      </c>
      <c r="F1613" s="413">
        <v>138.72999999999999</v>
      </c>
      <c r="G1613" s="414">
        <v>932.28573488070356</v>
      </c>
      <c r="H1613" s="415">
        <v>4.6614286744035178</v>
      </c>
    </row>
    <row r="1614" spans="1:8" ht="15" hidden="1" thickBot="1">
      <c r="A1614" s="409">
        <v>202208</v>
      </c>
      <c r="B1614" s="196" t="s">
        <v>1962</v>
      </c>
      <c r="C1614" s="197" t="s">
        <v>1892</v>
      </c>
      <c r="D1614" s="198" t="s">
        <v>350</v>
      </c>
      <c r="E1614" s="421">
        <v>0.01</v>
      </c>
      <c r="F1614" s="413">
        <v>138.72999999999999</v>
      </c>
      <c r="G1614" s="414">
        <v>7.2082462336913442E-5</v>
      </c>
      <c r="H1614" s="415" t="s">
        <v>2899</v>
      </c>
    </row>
    <row r="1615" spans="1:8" ht="15" hidden="1" thickBot="1">
      <c r="A1615" s="409">
        <v>202208</v>
      </c>
      <c r="B1615" s="196" t="s">
        <v>1963</v>
      </c>
      <c r="C1615" s="197" t="s">
        <v>1892</v>
      </c>
      <c r="D1615" s="198" t="s">
        <v>337</v>
      </c>
      <c r="E1615" s="421">
        <v>65383</v>
      </c>
      <c r="F1615" s="413">
        <v>138.72999999999999</v>
      </c>
      <c r="G1615" s="414">
        <v>471.29676349744113</v>
      </c>
      <c r="H1615" s="415">
        <v>2.3564838174872058</v>
      </c>
    </row>
    <row r="1616" spans="1:8" ht="15" hidden="1" thickBot="1">
      <c r="A1616" s="409">
        <v>202208</v>
      </c>
      <c r="B1616" s="196" t="s">
        <v>1964</v>
      </c>
      <c r="C1616" s="197" t="s">
        <v>1892</v>
      </c>
      <c r="D1616" s="198" t="s">
        <v>337</v>
      </c>
      <c r="E1616" s="421">
        <v>39553</v>
      </c>
      <c r="F1616" s="413">
        <v>138.72999999999999</v>
      </c>
      <c r="G1616" s="414">
        <v>285.10776328119368</v>
      </c>
      <c r="H1616" s="415">
        <v>1.4255388164059684</v>
      </c>
    </row>
    <row r="1617" spans="1:8" ht="15" hidden="1" thickBot="1">
      <c r="A1617" s="409">
        <v>202208</v>
      </c>
      <c r="B1617" s="196" t="s">
        <v>1965</v>
      </c>
      <c r="C1617" s="197" t="s">
        <v>1892</v>
      </c>
      <c r="D1617" s="198" t="s">
        <v>337</v>
      </c>
      <c r="E1617" s="421">
        <v>101922</v>
      </c>
      <c r="F1617" s="413">
        <v>138.72999999999999</v>
      </c>
      <c r="G1617" s="414">
        <v>734.67887263028911</v>
      </c>
      <c r="H1617" s="415">
        <v>3.6733943631514454</v>
      </c>
    </row>
    <row r="1618" spans="1:8" ht="15" hidden="1" thickBot="1">
      <c r="A1618" s="409">
        <v>202208</v>
      </c>
      <c r="B1618" s="196" t="s">
        <v>1966</v>
      </c>
      <c r="C1618" s="197" t="s">
        <v>1892</v>
      </c>
      <c r="D1618" s="198" t="s">
        <v>337</v>
      </c>
      <c r="E1618" s="421">
        <v>107599</v>
      </c>
      <c r="F1618" s="413">
        <v>138.72999999999999</v>
      </c>
      <c r="G1618" s="414">
        <v>775.60008649895485</v>
      </c>
      <c r="H1618" s="415">
        <v>3.8780004324947743</v>
      </c>
    </row>
    <row r="1619" spans="1:8" ht="15" hidden="1" thickBot="1">
      <c r="A1619" s="409">
        <v>202208</v>
      </c>
      <c r="B1619" s="196" t="s">
        <v>1967</v>
      </c>
      <c r="C1619" s="197" t="s">
        <v>2733</v>
      </c>
      <c r="D1619" s="198" t="s">
        <v>339</v>
      </c>
      <c r="E1619" s="421">
        <v>538</v>
      </c>
      <c r="F1619" s="413">
        <v>138.72999999999999</v>
      </c>
      <c r="G1619" s="414">
        <v>3.8780364737259427</v>
      </c>
      <c r="H1619" s="415">
        <v>3.8780364737259427</v>
      </c>
    </row>
    <row r="1620" spans="1:8" ht="15" hidden="1" thickBot="1">
      <c r="A1620" s="409">
        <v>202208</v>
      </c>
      <c r="B1620" s="196" t="s">
        <v>1968</v>
      </c>
      <c r="C1620" s="197" t="s">
        <v>1892</v>
      </c>
      <c r="D1620" s="198" t="s">
        <v>337</v>
      </c>
      <c r="E1620" s="421">
        <v>103410</v>
      </c>
      <c r="F1620" s="413">
        <v>138.72999999999999</v>
      </c>
      <c r="G1620" s="414">
        <v>745.40474302602183</v>
      </c>
      <c r="H1620" s="415">
        <v>3.7270237151301093</v>
      </c>
    </row>
    <row r="1621" spans="1:8" ht="15" hidden="1" thickBot="1">
      <c r="A1621" s="409">
        <v>202208</v>
      </c>
      <c r="B1621" s="196" t="s">
        <v>1969</v>
      </c>
      <c r="C1621" s="197" t="s">
        <v>2734</v>
      </c>
      <c r="D1621" s="198" t="s">
        <v>339</v>
      </c>
      <c r="E1621" s="421">
        <v>517</v>
      </c>
      <c r="F1621" s="413">
        <v>138.72999999999999</v>
      </c>
      <c r="G1621" s="414">
        <v>3.7266633028184244</v>
      </c>
      <c r="H1621" s="415">
        <v>3.7266633028184244</v>
      </c>
    </row>
    <row r="1622" spans="1:8" ht="15" hidden="1" thickBot="1">
      <c r="A1622" s="409">
        <v>202208</v>
      </c>
      <c r="B1622" s="196" t="s">
        <v>1970</v>
      </c>
      <c r="C1622" s="197" t="s">
        <v>1892</v>
      </c>
      <c r="D1622" s="198" t="s">
        <v>337</v>
      </c>
      <c r="E1622" s="421">
        <v>103258</v>
      </c>
      <c r="F1622" s="413">
        <v>138.72999999999999</v>
      </c>
      <c r="G1622" s="414">
        <v>744.30908959850069</v>
      </c>
      <c r="H1622" s="415">
        <v>3.7215454479925034</v>
      </c>
    </row>
    <row r="1623" spans="1:8" ht="15" hidden="1" thickBot="1">
      <c r="A1623" s="409">
        <v>202208</v>
      </c>
      <c r="B1623" s="196" t="s">
        <v>1971</v>
      </c>
      <c r="C1623" s="197" t="s">
        <v>2735</v>
      </c>
      <c r="D1623" s="198" t="s">
        <v>339</v>
      </c>
      <c r="E1623" s="421">
        <v>510</v>
      </c>
      <c r="F1623" s="413">
        <v>138.72999999999999</v>
      </c>
      <c r="G1623" s="414">
        <v>3.6762055791825849</v>
      </c>
      <c r="H1623" s="415">
        <v>3.6762055791825849</v>
      </c>
    </row>
    <row r="1624" spans="1:8" ht="15" hidden="1" thickBot="1">
      <c r="A1624" s="409">
        <v>202208</v>
      </c>
      <c r="B1624" s="196" t="s">
        <v>1972</v>
      </c>
      <c r="C1624" s="197" t="s">
        <v>1892</v>
      </c>
      <c r="D1624" s="198" t="s">
        <v>337</v>
      </c>
      <c r="E1624" s="421">
        <v>115088</v>
      </c>
      <c r="F1624" s="413">
        <v>138.72999999999999</v>
      </c>
      <c r="G1624" s="414">
        <v>829.58264254306937</v>
      </c>
      <c r="H1624" s="415">
        <v>4.1479132127153466</v>
      </c>
    </row>
    <row r="1625" spans="1:8" ht="15" hidden="1" thickBot="1">
      <c r="A1625" s="409">
        <v>202208</v>
      </c>
      <c r="B1625" s="196" t="s">
        <v>1973</v>
      </c>
      <c r="C1625" s="197" t="s">
        <v>2736</v>
      </c>
      <c r="D1625" s="198" t="s">
        <v>339</v>
      </c>
      <c r="E1625" s="421">
        <v>575</v>
      </c>
      <c r="F1625" s="413">
        <v>138.72999999999999</v>
      </c>
      <c r="G1625" s="414">
        <v>4.1447415843725226</v>
      </c>
      <c r="H1625" s="415">
        <v>4.1447415843725226</v>
      </c>
    </row>
    <row r="1626" spans="1:8" ht="15" hidden="1" thickBot="1">
      <c r="A1626" s="409">
        <v>202208</v>
      </c>
      <c r="B1626" s="196" t="s">
        <v>1974</v>
      </c>
      <c r="C1626" s="197" t="s">
        <v>1892</v>
      </c>
      <c r="D1626" s="198" t="s">
        <v>337</v>
      </c>
      <c r="E1626" s="421">
        <v>119238</v>
      </c>
      <c r="F1626" s="413">
        <v>138.72999999999999</v>
      </c>
      <c r="G1626" s="414">
        <v>859.49686441288839</v>
      </c>
      <c r="H1626" s="415">
        <v>4.2974843220644416</v>
      </c>
    </row>
    <row r="1627" spans="1:8" ht="15" hidden="1" thickBot="1">
      <c r="A1627" s="409">
        <v>202208</v>
      </c>
      <c r="B1627" s="196" t="s">
        <v>1975</v>
      </c>
      <c r="C1627" s="197" t="s">
        <v>1892</v>
      </c>
      <c r="D1627" s="198" t="s">
        <v>339</v>
      </c>
      <c r="E1627" s="421">
        <v>596</v>
      </c>
      <c r="F1627" s="413">
        <v>138.72999999999999</v>
      </c>
      <c r="G1627" s="414">
        <v>4.2961147552800405</v>
      </c>
      <c r="H1627" s="415">
        <v>4.2961147552800405</v>
      </c>
    </row>
    <row r="1628" spans="1:8" ht="15" hidden="1" thickBot="1">
      <c r="A1628" s="409">
        <v>202208</v>
      </c>
      <c r="B1628" s="196" t="s">
        <v>1976</v>
      </c>
      <c r="C1628" s="197" t="s">
        <v>1892</v>
      </c>
      <c r="D1628" s="198" t="s">
        <v>337</v>
      </c>
      <c r="E1628" s="421">
        <v>114142</v>
      </c>
      <c r="F1628" s="413">
        <v>138.72999999999999</v>
      </c>
      <c r="G1628" s="414">
        <v>822.76364160599735</v>
      </c>
      <c r="H1628" s="415">
        <v>4.1138182080299863</v>
      </c>
    </row>
    <row r="1629" spans="1:8" ht="15" hidden="1" thickBot="1">
      <c r="A1629" s="409">
        <v>202208</v>
      </c>
      <c r="B1629" s="196" t="s">
        <v>1977</v>
      </c>
      <c r="C1629" s="197" t="s">
        <v>2737</v>
      </c>
      <c r="D1629" s="198" t="s">
        <v>339</v>
      </c>
      <c r="E1629" s="421">
        <v>571</v>
      </c>
      <c r="F1629" s="413">
        <v>138.72999999999999</v>
      </c>
      <c r="G1629" s="414">
        <v>4.1159085994377573</v>
      </c>
      <c r="H1629" s="415">
        <v>4.1159085994377573</v>
      </c>
    </row>
    <row r="1630" spans="1:8" ht="15" hidden="1" thickBot="1">
      <c r="A1630" s="409">
        <v>202208</v>
      </c>
      <c r="B1630" s="196" t="s">
        <v>1978</v>
      </c>
      <c r="C1630" s="197" t="s">
        <v>2738</v>
      </c>
      <c r="D1630" s="198" t="s">
        <v>337</v>
      </c>
      <c r="E1630" s="421">
        <v>101922</v>
      </c>
      <c r="F1630" s="413">
        <v>138.72999999999999</v>
      </c>
      <c r="G1630" s="414">
        <v>734.67887263028911</v>
      </c>
      <c r="H1630" s="415">
        <v>3.6733943631514454</v>
      </c>
    </row>
    <row r="1631" spans="1:8" ht="15" hidden="1" thickBot="1">
      <c r="A1631" s="409">
        <v>202208</v>
      </c>
      <c r="B1631" s="196" t="s">
        <v>1979</v>
      </c>
      <c r="C1631" s="197" t="s">
        <v>2739</v>
      </c>
      <c r="D1631" s="198" t="s">
        <v>339</v>
      </c>
      <c r="E1631" s="421">
        <v>510</v>
      </c>
      <c r="F1631" s="413">
        <v>138.72999999999999</v>
      </c>
      <c r="G1631" s="414">
        <v>3.6762055791825849</v>
      </c>
      <c r="H1631" s="415">
        <v>3.6762055791825849</v>
      </c>
    </row>
    <row r="1632" spans="1:8" ht="15" hidden="1" thickBot="1">
      <c r="A1632" s="409">
        <v>202208</v>
      </c>
      <c r="B1632" s="196" t="s">
        <v>1980</v>
      </c>
      <c r="C1632" s="197" t="s">
        <v>1892</v>
      </c>
      <c r="D1632" s="198" t="s">
        <v>337</v>
      </c>
      <c r="E1632" s="421">
        <v>98338</v>
      </c>
      <c r="F1632" s="413">
        <v>138.72999999999999</v>
      </c>
      <c r="G1632" s="414">
        <v>708.84451812873931</v>
      </c>
      <c r="H1632" s="415">
        <v>3.5442225906436966</v>
      </c>
    </row>
    <row r="1633" spans="1:8" ht="15" hidden="1" thickBot="1">
      <c r="A1633" s="409">
        <v>202208</v>
      </c>
      <c r="B1633" s="196" t="s">
        <v>1981</v>
      </c>
      <c r="C1633" s="197" t="s">
        <v>1892</v>
      </c>
      <c r="D1633" s="198" t="s">
        <v>337</v>
      </c>
      <c r="E1633" s="421">
        <v>83700</v>
      </c>
      <c r="F1633" s="413">
        <v>138.72999999999999</v>
      </c>
      <c r="G1633" s="414">
        <v>603.33020975996544</v>
      </c>
      <c r="H1633" s="415">
        <v>3.0166510487998273</v>
      </c>
    </row>
    <row r="1634" spans="1:8" ht="15" hidden="1" thickBot="1">
      <c r="A1634" s="409">
        <v>202208</v>
      </c>
      <c r="B1634" s="196" t="s">
        <v>1982</v>
      </c>
      <c r="C1634" s="197" t="s">
        <v>2740</v>
      </c>
      <c r="D1634" s="198" t="s">
        <v>337</v>
      </c>
      <c r="E1634" s="421">
        <v>65673</v>
      </c>
      <c r="F1634" s="413">
        <v>138.72999999999999</v>
      </c>
      <c r="G1634" s="414">
        <v>473.38715490521162</v>
      </c>
      <c r="H1634" s="415">
        <v>2.3669357745260582</v>
      </c>
    </row>
    <row r="1635" spans="1:8" ht="15" hidden="1" thickBot="1">
      <c r="A1635" s="409">
        <v>202208</v>
      </c>
      <c r="B1635" s="196" t="s">
        <v>1983</v>
      </c>
      <c r="C1635" s="197" t="s">
        <v>2741</v>
      </c>
      <c r="D1635" s="198" t="s">
        <v>339</v>
      </c>
      <c r="E1635" s="421">
        <v>328</v>
      </c>
      <c r="F1635" s="413">
        <v>138.72999999999999</v>
      </c>
      <c r="G1635" s="414">
        <v>2.3643047646507607</v>
      </c>
      <c r="H1635" s="415">
        <v>2.3643047646507607</v>
      </c>
    </row>
    <row r="1636" spans="1:8" ht="15" hidden="1" thickBot="1">
      <c r="A1636" s="409">
        <v>202208</v>
      </c>
      <c r="B1636" s="196" t="s">
        <v>1984</v>
      </c>
      <c r="C1636" s="197" t="s">
        <v>1892</v>
      </c>
      <c r="D1636" s="198" t="s">
        <v>337</v>
      </c>
      <c r="E1636" s="421">
        <v>62779</v>
      </c>
      <c r="F1636" s="413">
        <v>138.72999999999999</v>
      </c>
      <c r="G1636" s="414">
        <v>452.52649030490886</v>
      </c>
      <c r="H1636" s="415">
        <v>2.2626324515245444</v>
      </c>
    </row>
    <row r="1637" spans="1:8" ht="15" hidden="1" thickBot="1">
      <c r="A1637" s="409">
        <v>202208</v>
      </c>
      <c r="B1637" s="196" t="s">
        <v>1985</v>
      </c>
      <c r="C1637" s="197" t="s">
        <v>1892</v>
      </c>
      <c r="D1637" s="198" t="s">
        <v>337</v>
      </c>
      <c r="E1637" s="421">
        <v>95284</v>
      </c>
      <c r="F1637" s="413">
        <v>138.72999999999999</v>
      </c>
      <c r="G1637" s="414">
        <v>686.83053413104597</v>
      </c>
      <c r="H1637" s="415">
        <v>3.4341526706552297</v>
      </c>
    </row>
    <row r="1638" spans="1:8" ht="15" hidden="1" thickBot="1">
      <c r="A1638" s="409">
        <v>202208</v>
      </c>
      <c r="B1638" s="196" t="s">
        <v>1986</v>
      </c>
      <c r="C1638" s="197" t="s">
        <v>1892</v>
      </c>
      <c r="D1638" s="198" t="s">
        <v>337</v>
      </c>
      <c r="E1638" s="421">
        <v>67399</v>
      </c>
      <c r="F1638" s="413">
        <v>138.72999999999999</v>
      </c>
      <c r="G1638" s="414">
        <v>485.82858790456288</v>
      </c>
      <c r="H1638" s="415">
        <v>2.4291429395228143</v>
      </c>
    </row>
    <row r="1639" spans="1:8" ht="15" hidden="1" thickBot="1">
      <c r="A1639" s="409">
        <v>202208</v>
      </c>
      <c r="B1639" s="196" t="s">
        <v>1987</v>
      </c>
      <c r="C1639" s="197" t="s">
        <v>1892</v>
      </c>
      <c r="D1639" s="198" t="s">
        <v>337</v>
      </c>
      <c r="E1639" s="421">
        <v>62779</v>
      </c>
      <c r="F1639" s="413">
        <v>138.72999999999999</v>
      </c>
      <c r="G1639" s="414">
        <v>452.52649030490886</v>
      </c>
      <c r="H1639" s="415">
        <v>2.2626324515245444</v>
      </c>
    </row>
    <row r="1640" spans="1:8" ht="15" hidden="1" thickBot="1">
      <c r="A1640" s="409">
        <v>202208</v>
      </c>
      <c r="B1640" s="196" t="s">
        <v>1988</v>
      </c>
      <c r="C1640" s="197" t="s">
        <v>2742</v>
      </c>
      <c r="D1640" s="198" t="s">
        <v>339</v>
      </c>
      <c r="E1640" s="421">
        <v>314</v>
      </c>
      <c r="F1640" s="413">
        <v>138.72999999999999</v>
      </c>
      <c r="G1640" s="414">
        <v>2.2633893173790818</v>
      </c>
      <c r="H1640" s="415">
        <v>2.2633893173790818</v>
      </c>
    </row>
    <row r="1641" spans="1:8" ht="15" hidden="1" thickBot="1">
      <c r="A1641" s="409">
        <v>202208</v>
      </c>
      <c r="B1641" s="196" t="s">
        <v>1989</v>
      </c>
      <c r="C1641" s="197" t="s">
        <v>1892</v>
      </c>
      <c r="D1641" s="198" t="s">
        <v>337</v>
      </c>
      <c r="E1641" s="421">
        <v>62779</v>
      </c>
      <c r="F1641" s="413">
        <v>138.72999999999999</v>
      </c>
      <c r="G1641" s="414">
        <v>452.52649030490886</v>
      </c>
      <c r="H1641" s="415">
        <v>2.2626324515245444</v>
      </c>
    </row>
    <row r="1642" spans="1:8" ht="15" hidden="1" thickBot="1">
      <c r="A1642" s="409">
        <v>202208</v>
      </c>
      <c r="B1642" s="196" t="s">
        <v>1990</v>
      </c>
      <c r="C1642" s="197" t="s">
        <v>1892</v>
      </c>
      <c r="D1642" s="198" t="s">
        <v>337</v>
      </c>
      <c r="E1642" s="421">
        <v>62779</v>
      </c>
      <c r="F1642" s="413">
        <v>138.72999999999999</v>
      </c>
      <c r="G1642" s="414">
        <v>452.52649030490886</v>
      </c>
      <c r="H1642" s="415">
        <v>2.2626324515245444</v>
      </c>
    </row>
    <row r="1643" spans="1:8" ht="15" hidden="1" thickBot="1">
      <c r="A1643" s="409">
        <v>202208</v>
      </c>
      <c r="B1643" s="196" t="s">
        <v>1991</v>
      </c>
      <c r="C1643" s="197" t="s">
        <v>1892</v>
      </c>
      <c r="D1643" s="198" t="s">
        <v>339</v>
      </c>
      <c r="E1643" s="421">
        <v>314</v>
      </c>
      <c r="F1643" s="413">
        <v>138.72999999999999</v>
      </c>
      <c r="G1643" s="414">
        <v>2.2633893173790818</v>
      </c>
      <c r="H1643" s="415">
        <v>2.2633893173790818</v>
      </c>
    </row>
    <row r="1644" spans="1:8" ht="15" hidden="1" thickBot="1">
      <c r="A1644" s="409">
        <v>202208</v>
      </c>
      <c r="B1644" s="196" t="s">
        <v>1992</v>
      </c>
      <c r="C1644" s="197" t="s">
        <v>1892</v>
      </c>
      <c r="D1644" s="198" t="s">
        <v>337</v>
      </c>
      <c r="E1644" s="421">
        <v>64921</v>
      </c>
      <c r="F1644" s="413">
        <v>138.72999999999999</v>
      </c>
      <c r="G1644" s="414">
        <v>467.96655373747569</v>
      </c>
      <c r="H1644" s="415">
        <v>2.3398327686873786</v>
      </c>
    </row>
    <row r="1645" spans="1:8" ht="15" hidden="1" thickBot="1">
      <c r="A1645" s="409">
        <v>202208</v>
      </c>
      <c r="B1645" s="196" t="s">
        <v>1993</v>
      </c>
      <c r="C1645" s="197" t="s">
        <v>1892</v>
      </c>
      <c r="D1645" s="198" t="s">
        <v>337</v>
      </c>
      <c r="E1645" s="421">
        <v>88151</v>
      </c>
      <c r="F1645" s="413">
        <v>138.72999999999999</v>
      </c>
      <c r="G1645" s="414">
        <v>635.41411374612562</v>
      </c>
      <c r="H1645" s="415">
        <v>3.177070568730628</v>
      </c>
    </row>
    <row r="1646" spans="1:8" ht="15" hidden="1" thickBot="1">
      <c r="A1646" s="409">
        <v>202208</v>
      </c>
      <c r="B1646" s="196" t="s">
        <v>1994</v>
      </c>
      <c r="C1646" s="197" t="s">
        <v>2743</v>
      </c>
      <c r="D1646" s="198" t="s">
        <v>339</v>
      </c>
      <c r="E1646" s="421">
        <v>441</v>
      </c>
      <c r="F1646" s="413">
        <v>138.72999999999999</v>
      </c>
      <c r="G1646" s="414">
        <v>3.1788365890578825</v>
      </c>
      <c r="H1646" s="415">
        <v>3.1788365890578825</v>
      </c>
    </row>
    <row r="1647" spans="1:8" ht="15" hidden="1" thickBot="1">
      <c r="A1647" s="409">
        <v>202208</v>
      </c>
      <c r="B1647" s="196" t="s">
        <v>1995</v>
      </c>
      <c r="C1647" s="197" t="s">
        <v>1892</v>
      </c>
      <c r="D1647" s="198" t="s">
        <v>337</v>
      </c>
      <c r="E1647" s="421">
        <v>62779</v>
      </c>
      <c r="F1647" s="413">
        <v>138.72999999999999</v>
      </c>
      <c r="G1647" s="414">
        <v>452.52649030490886</v>
      </c>
      <c r="H1647" s="415">
        <v>2.2626324515245444</v>
      </c>
    </row>
    <row r="1648" spans="1:8" ht="15" hidden="1" thickBot="1">
      <c r="A1648" s="409">
        <v>202208</v>
      </c>
      <c r="B1648" s="196" t="s">
        <v>1996</v>
      </c>
      <c r="C1648" s="197" t="s">
        <v>1892</v>
      </c>
      <c r="D1648" s="198" t="s">
        <v>337</v>
      </c>
      <c r="E1648" s="421">
        <v>74157</v>
      </c>
      <c r="F1648" s="413">
        <v>138.72999999999999</v>
      </c>
      <c r="G1648" s="414">
        <v>534.54191595184898</v>
      </c>
      <c r="H1648" s="415">
        <v>2.6727095797592448</v>
      </c>
    </row>
    <row r="1649" spans="1:8" ht="15" hidden="1" thickBot="1">
      <c r="A1649" s="409">
        <v>202208</v>
      </c>
      <c r="B1649" s="196" t="s">
        <v>1997</v>
      </c>
      <c r="C1649" s="197" t="s">
        <v>2744</v>
      </c>
      <c r="D1649" s="198" t="s">
        <v>339</v>
      </c>
      <c r="E1649" s="421">
        <v>314</v>
      </c>
      <c r="F1649" s="413">
        <v>138.72999999999999</v>
      </c>
      <c r="G1649" s="414">
        <v>2.2633893173790818</v>
      </c>
      <c r="H1649" s="415">
        <v>2.2633893173790818</v>
      </c>
    </row>
    <row r="1650" spans="1:8" ht="15" hidden="1" thickBot="1">
      <c r="A1650" s="409">
        <v>202208</v>
      </c>
      <c r="B1650" s="196" t="s">
        <v>1998</v>
      </c>
      <c r="C1650" s="197" t="s">
        <v>1892</v>
      </c>
      <c r="D1650" s="198" t="s">
        <v>337</v>
      </c>
      <c r="E1650" s="421">
        <v>88844</v>
      </c>
      <c r="F1650" s="413">
        <v>138.72999999999999</v>
      </c>
      <c r="G1650" s="414">
        <v>640.40942838607373</v>
      </c>
      <c r="H1650" s="415">
        <v>3.2020471419303687</v>
      </c>
    </row>
    <row r="1651" spans="1:8" ht="15" hidden="1" thickBot="1">
      <c r="A1651" s="409">
        <v>202208</v>
      </c>
      <c r="B1651" s="196" t="s">
        <v>1999</v>
      </c>
      <c r="C1651" s="197" t="s">
        <v>1892</v>
      </c>
      <c r="D1651" s="198" t="s">
        <v>337</v>
      </c>
      <c r="E1651" s="421">
        <v>142053</v>
      </c>
      <c r="F1651" s="413">
        <v>138.72999999999999</v>
      </c>
      <c r="G1651" s="414">
        <v>1023.9530022345564</v>
      </c>
      <c r="H1651" s="415">
        <v>5.1197650111727819</v>
      </c>
    </row>
    <row r="1652" spans="1:8" ht="15" hidden="1" thickBot="1">
      <c r="A1652" s="409">
        <v>202208</v>
      </c>
      <c r="B1652" s="196" t="s">
        <v>2000</v>
      </c>
      <c r="C1652" s="197" t="s">
        <v>1892</v>
      </c>
      <c r="D1652" s="198" t="s">
        <v>339</v>
      </c>
      <c r="E1652" s="421">
        <v>710</v>
      </c>
      <c r="F1652" s="413">
        <v>138.72999999999999</v>
      </c>
      <c r="G1652" s="414">
        <v>5.1178548259208538</v>
      </c>
      <c r="H1652" s="415">
        <v>5.1178548259208538</v>
      </c>
    </row>
    <row r="1653" spans="1:8" ht="15" hidden="1" thickBot="1">
      <c r="A1653" s="409">
        <v>202208</v>
      </c>
      <c r="B1653" s="196" t="s">
        <v>2001</v>
      </c>
      <c r="C1653" s="197" t="s">
        <v>2745</v>
      </c>
      <c r="D1653" s="198" t="s">
        <v>337</v>
      </c>
      <c r="E1653" s="421">
        <v>81086</v>
      </c>
      <c r="F1653" s="413">
        <v>138.72999999999999</v>
      </c>
      <c r="G1653" s="414">
        <v>584.48785410509629</v>
      </c>
      <c r="H1653" s="415">
        <v>2.9224392705254814</v>
      </c>
    </row>
    <row r="1654" spans="1:8" ht="15" hidden="1" thickBot="1">
      <c r="A1654" s="409">
        <v>202208</v>
      </c>
      <c r="B1654" s="196" t="s">
        <v>2002</v>
      </c>
      <c r="C1654" s="197" t="s">
        <v>1892</v>
      </c>
      <c r="D1654" s="198" t="s">
        <v>337</v>
      </c>
      <c r="E1654" s="421">
        <v>64999</v>
      </c>
      <c r="F1654" s="413">
        <v>138.72999999999999</v>
      </c>
      <c r="G1654" s="414">
        <v>468.52879694370364</v>
      </c>
      <c r="H1654" s="415">
        <v>2.3426439847185181</v>
      </c>
    </row>
    <row r="1655" spans="1:8" ht="15" hidden="1" thickBot="1">
      <c r="A1655" s="409">
        <v>202208</v>
      </c>
      <c r="B1655" s="196" t="s">
        <v>2003</v>
      </c>
      <c r="C1655" s="197" t="s">
        <v>2739</v>
      </c>
      <c r="D1655" s="198" t="s">
        <v>339</v>
      </c>
      <c r="E1655" s="421">
        <v>405</v>
      </c>
      <c r="F1655" s="413">
        <v>138.72999999999999</v>
      </c>
      <c r="G1655" s="414">
        <v>2.9193397246449941</v>
      </c>
      <c r="H1655" s="415">
        <v>2.9193397246449941</v>
      </c>
    </row>
    <row r="1656" spans="1:8" ht="15" hidden="1" thickBot="1">
      <c r="A1656" s="409">
        <v>202208</v>
      </c>
      <c r="B1656" s="196" t="s">
        <v>2004</v>
      </c>
      <c r="C1656" s="197" t="s">
        <v>1892</v>
      </c>
      <c r="D1656" s="198" t="s">
        <v>337</v>
      </c>
      <c r="E1656" s="421">
        <v>92429</v>
      </c>
      <c r="F1656" s="413">
        <v>138.72999999999999</v>
      </c>
      <c r="G1656" s="414">
        <v>666.25099113385716</v>
      </c>
      <c r="H1656" s="415">
        <v>3.3312549556692859</v>
      </c>
    </row>
    <row r="1657" spans="1:8" ht="15" hidden="1" thickBot="1">
      <c r="A1657" s="409">
        <v>202208</v>
      </c>
      <c r="B1657" s="196" t="s">
        <v>2005</v>
      </c>
      <c r="C1657" s="197" t="s">
        <v>1892</v>
      </c>
      <c r="D1657" s="198" t="s">
        <v>339</v>
      </c>
      <c r="E1657" s="421">
        <v>462</v>
      </c>
      <c r="F1657" s="413">
        <v>138.72999999999999</v>
      </c>
      <c r="G1657" s="414">
        <v>3.3302097599654008</v>
      </c>
      <c r="H1657" s="415">
        <v>3.3302097599654008</v>
      </c>
    </row>
    <row r="1658" spans="1:8" ht="15" hidden="1" thickBot="1">
      <c r="A1658" s="409">
        <v>202208</v>
      </c>
      <c r="B1658" s="196" t="s">
        <v>2006</v>
      </c>
      <c r="C1658" s="197" t="s">
        <v>2746</v>
      </c>
      <c r="D1658" s="198" t="s">
        <v>337</v>
      </c>
      <c r="E1658" s="421">
        <v>112690</v>
      </c>
      <c r="F1658" s="413">
        <v>138.72999999999999</v>
      </c>
      <c r="G1658" s="414">
        <v>812.2972680746775</v>
      </c>
      <c r="H1658" s="415">
        <v>4.0614863403733876</v>
      </c>
    </row>
    <row r="1659" spans="1:8" ht="15" hidden="1" thickBot="1">
      <c r="A1659" s="409">
        <v>202208</v>
      </c>
      <c r="B1659" s="196" t="s">
        <v>2007</v>
      </c>
      <c r="C1659" s="197" t="s">
        <v>2747</v>
      </c>
      <c r="D1659" s="198" t="s">
        <v>339</v>
      </c>
      <c r="E1659" s="421">
        <v>563</v>
      </c>
      <c r="F1659" s="413">
        <v>138.72999999999999</v>
      </c>
      <c r="G1659" s="414">
        <v>4.0582426295682268</v>
      </c>
      <c r="H1659" s="415">
        <v>4.0582426295682268</v>
      </c>
    </row>
    <row r="1660" spans="1:8" ht="15" hidden="1" thickBot="1">
      <c r="A1660" s="409">
        <v>202208</v>
      </c>
      <c r="B1660" s="196" t="s">
        <v>2008</v>
      </c>
      <c r="C1660" s="197" t="s">
        <v>1892</v>
      </c>
      <c r="D1660" s="198" t="s">
        <v>337</v>
      </c>
      <c r="E1660" s="421">
        <v>122466</v>
      </c>
      <c r="F1660" s="413">
        <v>138.72999999999999</v>
      </c>
      <c r="G1660" s="414">
        <v>882.76508325524401</v>
      </c>
      <c r="H1660" s="415">
        <v>4.4138254162762198</v>
      </c>
    </row>
    <row r="1661" spans="1:8" ht="15" hidden="1" thickBot="1">
      <c r="A1661" s="409">
        <v>202208</v>
      </c>
      <c r="B1661" s="196" t="s">
        <v>2009</v>
      </c>
      <c r="C1661" s="197" t="s">
        <v>1892</v>
      </c>
      <c r="D1661" s="198" t="s">
        <v>339</v>
      </c>
      <c r="E1661" s="421">
        <v>612</v>
      </c>
      <c r="F1661" s="413">
        <v>138.72999999999999</v>
      </c>
      <c r="G1661" s="414">
        <v>4.4114466950191025</v>
      </c>
      <c r="H1661" s="415">
        <v>4.4114466950191025</v>
      </c>
    </row>
    <row r="1662" spans="1:8" ht="15" hidden="1" thickBot="1">
      <c r="A1662" s="409">
        <v>202208</v>
      </c>
      <c r="B1662" s="196" t="s">
        <v>2010</v>
      </c>
      <c r="C1662" s="197" t="s">
        <v>1892</v>
      </c>
      <c r="D1662" s="198" t="s">
        <v>337</v>
      </c>
      <c r="E1662" s="421">
        <v>117514</v>
      </c>
      <c r="F1662" s="413">
        <v>138.72999999999999</v>
      </c>
      <c r="G1662" s="414">
        <v>847.0698479060045</v>
      </c>
      <c r="H1662" s="415">
        <v>4.2353492395300227</v>
      </c>
    </row>
    <row r="1663" spans="1:8" ht="15" hidden="1" thickBot="1">
      <c r="A1663" s="409">
        <v>202208</v>
      </c>
      <c r="B1663" s="196" t="s">
        <v>2011</v>
      </c>
      <c r="C1663" s="197" t="s">
        <v>2748</v>
      </c>
      <c r="D1663" s="198" t="s">
        <v>339</v>
      </c>
      <c r="E1663" s="421">
        <v>588</v>
      </c>
      <c r="F1663" s="413">
        <v>138.72999999999999</v>
      </c>
      <c r="G1663" s="414">
        <v>4.23844878541051</v>
      </c>
      <c r="H1663" s="415">
        <v>4.23844878541051</v>
      </c>
    </row>
    <row r="1664" spans="1:8" ht="15" hidden="1" thickBot="1">
      <c r="A1664" s="409">
        <v>202208</v>
      </c>
      <c r="B1664" s="196" t="s">
        <v>2012</v>
      </c>
      <c r="C1664" s="197" t="s">
        <v>1892</v>
      </c>
      <c r="D1664" s="198" t="s">
        <v>337</v>
      </c>
      <c r="E1664" s="421">
        <v>93355.49</v>
      </c>
      <c r="F1664" s="413">
        <v>138.72999999999999</v>
      </c>
      <c r="G1664" s="414">
        <v>672.92935918690989</v>
      </c>
      <c r="H1664" s="415">
        <v>3.3646467959345494</v>
      </c>
    </row>
    <row r="1665" spans="1:8" ht="15" hidden="1" thickBot="1">
      <c r="A1665" s="409">
        <v>202208</v>
      </c>
      <c r="B1665" s="196" t="s">
        <v>2013</v>
      </c>
      <c r="C1665" s="197" t="s">
        <v>1892</v>
      </c>
      <c r="D1665" s="198" t="s">
        <v>339</v>
      </c>
      <c r="E1665" s="421">
        <v>467</v>
      </c>
      <c r="F1665" s="413">
        <v>138.72999999999999</v>
      </c>
      <c r="G1665" s="414">
        <v>3.3662509911338572</v>
      </c>
      <c r="H1665" s="415">
        <v>3.3662509911338572</v>
      </c>
    </row>
    <row r="1666" spans="1:8" ht="15" hidden="1" thickBot="1">
      <c r="A1666" s="409">
        <v>202208</v>
      </c>
      <c r="B1666" s="196" t="s">
        <v>2014</v>
      </c>
      <c r="C1666" s="197" t="s">
        <v>1892</v>
      </c>
      <c r="D1666" s="198" t="s">
        <v>337</v>
      </c>
      <c r="E1666" s="421">
        <v>112690</v>
      </c>
      <c r="F1666" s="413">
        <v>138.72999999999999</v>
      </c>
      <c r="G1666" s="414">
        <v>812.2972680746775</v>
      </c>
      <c r="H1666" s="415">
        <v>4.0614863403733876</v>
      </c>
    </row>
    <row r="1667" spans="1:8" ht="15" hidden="1" thickBot="1">
      <c r="A1667" s="409">
        <v>202208</v>
      </c>
      <c r="B1667" s="196" t="s">
        <v>2015</v>
      </c>
      <c r="C1667" s="197" t="s">
        <v>1892</v>
      </c>
      <c r="D1667" s="198" t="s">
        <v>339</v>
      </c>
      <c r="E1667" s="421">
        <v>563</v>
      </c>
      <c r="F1667" s="413">
        <v>138.72999999999999</v>
      </c>
      <c r="G1667" s="414">
        <v>4.0582426295682268</v>
      </c>
      <c r="H1667" s="415">
        <v>4.0582426295682268</v>
      </c>
    </row>
    <row r="1668" spans="1:8" ht="15" hidden="1" thickBot="1">
      <c r="A1668" s="409">
        <v>202208</v>
      </c>
      <c r="B1668" s="196" t="s">
        <v>2016</v>
      </c>
      <c r="C1668" s="197" t="s">
        <v>1892</v>
      </c>
      <c r="D1668" s="198" t="s">
        <v>337</v>
      </c>
      <c r="E1668" s="421">
        <v>124534</v>
      </c>
      <c r="F1668" s="413">
        <v>138.72999999999999</v>
      </c>
      <c r="G1668" s="414">
        <v>897.67173646651781</v>
      </c>
      <c r="H1668" s="415">
        <v>4.4883586823325894</v>
      </c>
    </row>
    <row r="1669" spans="1:8" ht="15" hidden="1" thickBot="1">
      <c r="A1669" s="409">
        <v>202208</v>
      </c>
      <c r="B1669" s="196" t="s">
        <v>2017</v>
      </c>
      <c r="C1669" s="197" t="s">
        <v>2749</v>
      </c>
      <c r="D1669" s="198" t="s">
        <v>339</v>
      </c>
      <c r="E1669" s="421">
        <v>623</v>
      </c>
      <c r="F1669" s="413">
        <v>138.72999999999999</v>
      </c>
      <c r="G1669" s="414">
        <v>4.4907374035897067</v>
      </c>
      <c r="H1669" s="415">
        <v>4.4907374035897067</v>
      </c>
    </row>
    <row r="1670" spans="1:8" ht="15" hidden="1" thickBot="1">
      <c r="A1670" s="409">
        <v>202208</v>
      </c>
      <c r="B1670" s="196" t="s">
        <v>2018</v>
      </c>
      <c r="C1670" s="197" t="s">
        <v>791</v>
      </c>
      <c r="D1670" s="198" t="s">
        <v>337</v>
      </c>
      <c r="E1670" s="421">
        <v>90063</v>
      </c>
      <c r="F1670" s="413">
        <v>138.72999999999999</v>
      </c>
      <c r="G1670" s="414">
        <v>649.19628054494342</v>
      </c>
      <c r="H1670" s="415">
        <v>3.2459814027247171</v>
      </c>
    </row>
    <row r="1671" spans="1:8" ht="15" hidden="1" thickBot="1">
      <c r="A1671" s="409">
        <v>202208</v>
      </c>
      <c r="B1671" s="196" t="s">
        <v>2019</v>
      </c>
      <c r="C1671" s="197" t="s">
        <v>791</v>
      </c>
      <c r="D1671" s="198" t="s">
        <v>339</v>
      </c>
      <c r="E1671" s="421">
        <v>450</v>
      </c>
      <c r="F1671" s="413">
        <v>138.72999999999999</v>
      </c>
      <c r="G1671" s="414">
        <v>3.2437108051611045</v>
      </c>
      <c r="H1671" s="415">
        <v>3.2437108051611045</v>
      </c>
    </row>
    <row r="1672" spans="1:8" ht="15" hidden="1" thickBot="1">
      <c r="A1672" s="409">
        <v>202208</v>
      </c>
      <c r="B1672" s="196" t="s">
        <v>2020</v>
      </c>
      <c r="C1672" s="197" t="s">
        <v>2750</v>
      </c>
      <c r="D1672" s="198" t="s">
        <v>337</v>
      </c>
      <c r="E1672" s="421">
        <v>53169</v>
      </c>
      <c r="F1672" s="413">
        <v>138.72999999999999</v>
      </c>
      <c r="G1672" s="414">
        <v>383.25524399913502</v>
      </c>
      <c r="H1672" s="415">
        <v>1.9162762199956751</v>
      </c>
    </row>
    <row r="1673" spans="1:8" ht="15" hidden="1" thickBot="1">
      <c r="A1673" s="409">
        <v>202208</v>
      </c>
      <c r="B1673" s="196" t="s">
        <v>2022</v>
      </c>
      <c r="C1673" s="197" t="s">
        <v>388</v>
      </c>
      <c r="D1673" s="198" t="s">
        <v>339</v>
      </c>
      <c r="E1673" s="421">
        <v>266</v>
      </c>
      <c r="F1673" s="413">
        <v>138.72999999999999</v>
      </c>
      <c r="G1673" s="414">
        <v>1.9173934981618974</v>
      </c>
      <c r="H1673" s="415">
        <v>1.9173934981618974</v>
      </c>
    </row>
    <row r="1674" spans="1:8" ht="15" hidden="1" thickBot="1">
      <c r="A1674" s="409">
        <v>202208</v>
      </c>
      <c r="B1674" s="196" t="s">
        <v>2591</v>
      </c>
      <c r="C1674" s="197" t="s">
        <v>2021</v>
      </c>
      <c r="D1674" s="198" t="s">
        <v>339</v>
      </c>
      <c r="E1674" s="421">
        <v>266</v>
      </c>
      <c r="F1674" s="413">
        <v>138.72999999999999</v>
      </c>
      <c r="G1674" s="414">
        <v>1.9173934981618974</v>
      </c>
      <c r="H1674" s="415">
        <v>1.9173934981618974</v>
      </c>
    </row>
    <row r="1675" spans="1:8" ht="15" hidden="1" thickBot="1">
      <c r="A1675" s="409">
        <v>202208</v>
      </c>
      <c r="B1675" s="196" t="s">
        <v>2023</v>
      </c>
      <c r="C1675" s="197" t="s">
        <v>2021</v>
      </c>
      <c r="D1675" s="198" t="s">
        <v>337</v>
      </c>
      <c r="E1675" s="421">
        <v>56803</v>
      </c>
      <c r="F1675" s="413">
        <v>138.72999999999999</v>
      </c>
      <c r="G1675" s="414">
        <v>409.45001081236938</v>
      </c>
      <c r="H1675" s="415">
        <v>2.047250054061847</v>
      </c>
    </row>
    <row r="1676" spans="1:8" ht="15" hidden="1" thickBot="1">
      <c r="A1676" s="409">
        <v>202208</v>
      </c>
      <c r="B1676" s="196" t="s">
        <v>2024</v>
      </c>
      <c r="C1676" s="197" t="s">
        <v>2773</v>
      </c>
      <c r="D1676" s="198" t="s">
        <v>339</v>
      </c>
      <c r="E1676" s="421">
        <v>284</v>
      </c>
      <c r="F1676" s="413">
        <v>138.72999999999999</v>
      </c>
      <c r="G1676" s="414">
        <v>2.0471419303683414</v>
      </c>
      <c r="H1676" s="415">
        <v>2.0471419303683414</v>
      </c>
    </row>
    <row r="1677" spans="1:8" ht="15" hidden="1" thickBot="1">
      <c r="A1677" s="409">
        <v>202208</v>
      </c>
      <c r="B1677" s="196" t="s">
        <v>2025</v>
      </c>
      <c r="C1677" s="197" t="s">
        <v>2021</v>
      </c>
      <c r="D1677" s="198" t="s">
        <v>337</v>
      </c>
      <c r="E1677" s="421">
        <v>45056</v>
      </c>
      <c r="F1677" s="413">
        <v>138.72999999999999</v>
      </c>
      <c r="G1677" s="414">
        <v>324.77474230519715</v>
      </c>
      <c r="H1677" s="415">
        <v>1.6238737115259858</v>
      </c>
    </row>
    <row r="1678" spans="1:8" ht="15" hidden="1" thickBot="1">
      <c r="A1678" s="409">
        <v>202208</v>
      </c>
      <c r="B1678" s="196" t="s">
        <v>2026</v>
      </c>
      <c r="C1678" s="197" t="s">
        <v>2021</v>
      </c>
      <c r="D1678" s="198" t="s">
        <v>337</v>
      </c>
      <c r="E1678" s="421">
        <v>53169</v>
      </c>
      <c r="F1678" s="413">
        <v>138.72999999999999</v>
      </c>
      <c r="G1678" s="414">
        <v>383.25524399913502</v>
      </c>
      <c r="H1678" s="415">
        <v>1.9162762199956751</v>
      </c>
    </row>
    <row r="1679" spans="1:8" ht="15" hidden="1" thickBot="1">
      <c r="A1679" s="409">
        <v>202208</v>
      </c>
      <c r="B1679" s="196" t="s">
        <v>2027</v>
      </c>
      <c r="C1679" s="197" t="s">
        <v>2021</v>
      </c>
      <c r="D1679" s="198" t="s">
        <v>2028</v>
      </c>
      <c r="E1679" s="421">
        <v>5643</v>
      </c>
      <c r="F1679" s="413">
        <v>138.72999999999999</v>
      </c>
      <c r="G1679" s="414">
        <v>40.676133496720254</v>
      </c>
      <c r="H1679" s="415" t="s">
        <v>2899</v>
      </c>
    </row>
    <row r="1680" spans="1:8" ht="15" hidden="1" thickBot="1">
      <c r="A1680" s="409">
        <v>202208</v>
      </c>
      <c r="B1680" s="196" t="s">
        <v>2029</v>
      </c>
      <c r="C1680" s="197" t="s">
        <v>2021</v>
      </c>
      <c r="D1680" s="198" t="s">
        <v>339</v>
      </c>
      <c r="E1680" s="421">
        <v>266</v>
      </c>
      <c r="F1680" s="413">
        <v>138.72999999999999</v>
      </c>
      <c r="G1680" s="414">
        <v>1.9173934981618974</v>
      </c>
      <c r="H1680" s="415">
        <v>1.9173934981618974</v>
      </c>
    </row>
    <row r="1681" spans="1:8" ht="15" hidden="1" thickBot="1">
      <c r="A1681" s="409">
        <v>202208</v>
      </c>
      <c r="B1681" s="196" t="s">
        <v>2030</v>
      </c>
      <c r="C1681" s="197" t="s">
        <v>2021</v>
      </c>
      <c r="D1681" s="198" t="s">
        <v>337</v>
      </c>
      <c r="E1681" s="421">
        <v>53169</v>
      </c>
      <c r="F1681" s="413">
        <v>138.72999999999999</v>
      </c>
      <c r="G1681" s="414">
        <v>383.25524399913502</v>
      </c>
      <c r="H1681" s="415">
        <v>1.9162762199956751</v>
      </c>
    </row>
    <row r="1682" spans="1:8" ht="15" hidden="1" thickBot="1">
      <c r="A1682" s="409">
        <v>202208</v>
      </c>
      <c r="B1682" s="196" t="s">
        <v>2031</v>
      </c>
      <c r="C1682" s="197" t="s">
        <v>2021</v>
      </c>
      <c r="D1682" s="198" t="s">
        <v>337</v>
      </c>
      <c r="E1682" s="421">
        <v>53169</v>
      </c>
      <c r="F1682" s="413">
        <v>138.72999999999999</v>
      </c>
      <c r="G1682" s="414">
        <v>383.25524399913502</v>
      </c>
      <c r="H1682" s="415">
        <v>1.9162762199956751</v>
      </c>
    </row>
    <row r="1683" spans="1:8" ht="15" hidden="1" thickBot="1">
      <c r="A1683" s="409">
        <v>202208</v>
      </c>
      <c r="B1683" s="196" t="s">
        <v>2032</v>
      </c>
      <c r="C1683" s="197" t="s">
        <v>388</v>
      </c>
      <c r="D1683" s="198" t="s">
        <v>337</v>
      </c>
      <c r="E1683" s="421">
        <v>55897</v>
      </c>
      <c r="F1683" s="413">
        <v>138.72999999999999</v>
      </c>
      <c r="G1683" s="414">
        <v>402.919339724645</v>
      </c>
      <c r="H1683" s="415">
        <v>2.0145966986232251</v>
      </c>
    </row>
    <row r="1684" spans="1:8" ht="15" hidden="1" thickBot="1">
      <c r="A1684" s="409">
        <v>202208</v>
      </c>
      <c r="B1684" s="196" t="s">
        <v>2033</v>
      </c>
      <c r="C1684" s="197" t="s">
        <v>2034</v>
      </c>
      <c r="D1684" s="198" t="s">
        <v>337</v>
      </c>
      <c r="E1684" s="421">
        <v>81569</v>
      </c>
      <c r="F1684" s="413">
        <v>138.72999999999999</v>
      </c>
      <c r="G1684" s="414">
        <v>587.96943703596924</v>
      </c>
      <c r="H1684" s="415">
        <v>2.939847185179846</v>
      </c>
    </row>
    <row r="1685" spans="1:8" ht="15" hidden="1" thickBot="1">
      <c r="A1685" s="409">
        <v>202208</v>
      </c>
      <c r="B1685" s="196" t="s">
        <v>2035</v>
      </c>
      <c r="C1685" s="197" t="s">
        <v>2036</v>
      </c>
      <c r="D1685" s="198" t="s">
        <v>337</v>
      </c>
      <c r="E1685" s="421">
        <v>39032</v>
      </c>
      <c r="F1685" s="413">
        <v>138.72999999999999</v>
      </c>
      <c r="G1685" s="414">
        <v>281.35226699344054</v>
      </c>
      <c r="H1685" s="415">
        <v>1.4067613349672028</v>
      </c>
    </row>
    <row r="1686" spans="1:8" ht="15" hidden="1" thickBot="1">
      <c r="A1686" s="409">
        <v>202208</v>
      </c>
      <c r="B1686" s="196" t="s">
        <v>2037</v>
      </c>
      <c r="C1686" s="197" t="s">
        <v>2034</v>
      </c>
      <c r="D1686" s="198" t="s">
        <v>337</v>
      </c>
      <c r="E1686" s="421">
        <v>52972.01</v>
      </c>
      <c r="F1686" s="413">
        <v>138.72999999999999</v>
      </c>
      <c r="G1686" s="414">
        <v>381.8352915735602</v>
      </c>
      <c r="H1686" s="415">
        <v>1.909176457867801</v>
      </c>
    </row>
    <row r="1687" spans="1:8" ht="15" hidden="1" thickBot="1">
      <c r="A1687" s="409">
        <v>202208</v>
      </c>
      <c r="B1687" s="196" t="s">
        <v>2038</v>
      </c>
      <c r="C1687" s="197" t="s">
        <v>2034</v>
      </c>
      <c r="D1687" s="198" t="s">
        <v>339</v>
      </c>
      <c r="E1687" s="421">
        <v>265</v>
      </c>
      <c r="F1687" s="413">
        <v>138.72999999999999</v>
      </c>
      <c r="G1687" s="414">
        <v>1.9101852519282061</v>
      </c>
      <c r="H1687" s="415">
        <v>1.9101852519282061</v>
      </c>
    </row>
    <row r="1688" spans="1:8" ht="15" hidden="1" thickBot="1">
      <c r="A1688" s="409">
        <v>202208</v>
      </c>
      <c r="B1688" s="196" t="s">
        <v>2039</v>
      </c>
      <c r="C1688" s="197" t="s">
        <v>1355</v>
      </c>
      <c r="D1688" s="198" t="s">
        <v>337</v>
      </c>
      <c r="E1688" s="421">
        <v>52935</v>
      </c>
      <c r="F1688" s="413">
        <v>138.72999999999999</v>
      </c>
      <c r="G1688" s="414">
        <v>381.56851438045129</v>
      </c>
      <c r="H1688" s="415">
        <v>1.9078425719022565</v>
      </c>
    </row>
    <row r="1689" spans="1:8" ht="15" hidden="1" thickBot="1">
      <c r="A1689" s="409">
        <v>202208</v>
      </c>
      <c r="B1689" s="196" t="s">
        <v>2040</v>
      </c>
      <c r="C1689" s="197" t="s">
        <v>676</v>
      </c>
      <c r="D1689" s="198" t="s">
        <v>337</v>
      </c>
      <c r="E1689" s="421">
        <v>52238</v>
      </c>
      <c r="F1689" s="413">
        <v>138.72999999999999</v>
      </c>
      <c r="G1689" s="414">
        <v>376.54436675556838</v>
      </c>
      <c r="H1689" s="415">
        <v>1.882721833777842</v>
      </c>
    </row>
    <row r="1690" spans="1:8" ht="15" hidden="1" thickBot="1">
      <c r="A1690" s="409">
        <v>202208</v>
      </c>
      <c r="B1690" s="196" t="s">
        <v>2041</v>
      </c>
      <c r="C1690" s="197" t="s">
        <v>676</v>
      </c>
      <c r="D1690" s="198" t="s">
        <v>337</v>
      </c>
      <c r="E1690" s="421">
        <v>47961</v>
      </c>
      <c r="F1690" s="413">
        <v>138.72999999999999</v>
      </c>
      <c r="G1690" s="414">
        <v>345.71469761407053</v>
      </c>
      <c r="H1690" s="415">
        <v>1.7285734880703527</v>
      </c>
    </row>
    <row r="1691" spans="1:8" ht="15" hidden="1" thickBot="1">
      <c r="A1691" s="409">
        <v>202208</v>
      </c>
      <c r="B1691" s="196" t="s">
        <v>2042</v>
      </c>
      <c r="C1691" s="197" t="s">
        <v>676</v>
      </c>
      <c r="D1691" s="198" t="s">
        <v>339</v>
      </c>
      <c r="E1691" s="421">
        <v>240</v>
      </c>
      <c r="F1691" s="413">
        <v>138.72999999999999</v>
      </c>
      <c r="G1691" s="414">
        <v>1.7299790960859225</v>
      </c>
      <c r="H1691" s="415">
        <v>1.7299790960859225</v>
      </c>
    </row>
    <row r="1692" spans="1:8" ht="15" hidden="1" thickBot="1">
      <c r="A1692" s="409">
        <v>202208</v>
      </c>
      <c r="B1692" s="196" t="s">
        <v>2043</v>
      </c>
      <c r="C1692" s="197" t="s">
        <v>676</v>
      </c>
      <c r="D1692" s="198" t="s">
        <v>339</v>
      </c>
      <c r="E1692" s="421">
        <v>261</v>
      </c>
      <c r="F1692" s="413">
        <v>138.72999999999999</v>
      </c>
      <c r="G1692" s="414">
        <v>1.8813522669934406</v>
      </c>
      <c r="H1692" s="415">
        <v>1.8813522669934406</v>
      </c>
    </row>
    <row r="1693" spans="1:8" ht="15" hidden="1" thickBot="1">
      <c r="A1693" s="409">
        <v>202208</v>
      </c>
      <c r="B1693" s="196" t="s">
        <v>2044</v>
      </c>
      <c r="C1693" s="197" t="s">
        <v>1505</v>
      </c>
      <c r="D1693" s="198" t="s">
        <v>337</v>
      </c>
      <c r="E1693" s="421">
        <v>59659</v>
      </c>
      <c r="F1693" s="413">
        <v>138.72999999999999</v>
      </c>
      <c r="G1693" s="414">
        <v>430.03676205579188</v>
      </c>
      <c r="H1693" s="415">
        <v>2.1501838102789592</v>
      </c>
    </row>
    <row r="1694" spans="1:8" ht="15" hidden="1" thickBot="1">
      <c r="A1694" s="409">
        <v>202208</v>
      </c>
      <c r="B1694" s="196" t="s">
        <v>2045</v>
      </c>
      <c r="C1694" s="197" t="s">
        <v>1505</v>
      </c>
      <c r="D1694" s="198" t="s">
        <v>339</v>
      </c>
      <c r="E1694" s="421">
        <v>298</v>
      </c>
      <c r="F1694" s="413">
        <v>138.72999999999999</v>
      </c>
      <c r="G1694" s="414">
        <v>2.1480573776400202</v>
      </c>
      <c r="H1694" s="415">
        <v>2.1480573776400202</v>
      </c>
    </row>
    <row r="1695" spans="1:8" ht="15" hidden="1" thickBot="1">
      <c r="A1695" s="409">
        <v>202208</v>
      </c>
      <c r="B1695" s="196" t="s">
        <v>2046</v>
      </c>
      <c r="C1695" s="197" t="s">
        <v>1344</v>
      </c>
      <c r="D1695" s="198" t="s">
        <v>337</v>
      </c>
      <c r="E1695" s="421">
        <v>18448</v>
      </c>
      <c r="F1695" s="413">
        <v>138.72999999999999</v>
      </c>
      <c r="G1695" s="414">
        <v>132.97772651913792</v>
      </c>
      <c r="H1695" s="415">
        <v>0.66488863259568953</v>
      </c>
    </row>
    <row r="1696" spans="1:8" ht="15" hidden="1" thickBot="1">
      <c r="A1696" s="409">
        <v>202208</v>
      </c>
      <c r="B1696" s="196" t="s">
        <v>2047</v>
      </c>
      <c r="C1696" s="197" t="s">
        <v>1344</v>
      </c>
      <c r="D1696" s="198" t="s">
        <v>339</v>
      </c>
      <c r="E1696" s="421">
        <v>92.19</v>
      </c>
      <c r="F1696" s="413">
        <v>138.72999999999999</v>
      </c>
      <c r="G1696" s="414">
        <v>0.66452822028400493</v>
      </c>
      <c r="H1696" s="415">
        <v>0.66452822028400493</v>
      </c>
    </row>
    <row r="1697" spans="1:8" ht="15" hidden="1" thickBot="1">
      <c r="A1697" s="409">
        <v>202208</v>
      </c>
      <c r="B1697" s="196" t="s">
        <v>2048</v>
      </c>
      <c r="C1697" s="197" t="s">
        <v>2049</v>
      </c>
      <c r="D1697" s="198" t="s">
        <v>2050</v>
      </c>
      <c r="E1697" s="421">
        <v>7305</v>
      </c>
      <c r="F1697" s="413">
        <v>138.72999999999999</v>
      </c>
      <c r="G1697" s="414">
        <v>52.656238737115267</v>
      </c>
      <c r="H1697" s="415" t="s">
        <v>2899</v>
      </c>
    </row>
    <row r="1698" spans="1:8" ht="15" hidden="1" thickBot="1">
      <c r="A1698" s="409">
        <v>202208</v>
      </c>
      <c r="B1698" s="196" t="s">
        <v>2051</v>
      </c>
      <c r="C1698" s="197" t="s">
        <v>1347</v>
      </c>
      <c r="D1698" s="198" t="s">
        <v>337</v>
      </c>
      <c r="E1698" s="421">
        <v>53079</v>
      </c>
      <c r="F1698" s="413">
        <v>138.72999999999999</v>
      </c>
      <c r="G1698" s="414">
        <v>382.60650183810282</v>
      </c>
      <c r="H1698" s="415">
        <v>1.913032509190514</v>
      </c>
    </row>
    <row r="1699" spans="1:8" ht="15" hidden="1" thickBot="1">
      <c r="A1699" s="409">
        <v>202208</v>
      </c>
      <c r="B1699" s="196" t="s">
        <v>2052</v>
      </c>
      <c r="C1699" s="197" t="s">
        <v>1347</v>
      </c>
      <c r="D1699" s="198" t="s">
        <v>339</v>
      </c>
      <c r="E1699" s="421">
        <v>265</v>
      </c>
      <c r="F1699" s="413">
        <v>138.72999999999999</v>
      </c>
      <c r="G1699" s="414">
        <v>1.9101852519282061</v>
      </c>
      <c r="H1699" s="415">
        <v>1.9101852519282061</v>
      </c>
    </row>
    <row r="1700" spans="1:8" ht="15" hidden="1" thickBot="1">
      <c r="A1700" s="409">
        <v>202208</v>
      </c>
      <c r="B1700" s="196" t="s">
        <v>2053</v>
      </c>
      <c r="C1700" s="197" t="s">
        <v>2054</v>
      </c>
      <c r="D1700" s="198" t="s">
        <v>337</v>
      </c>
      <c r="E1700" s="421">
        <v>100018</v>
      </c>
      <c r="F1700" s="413">
        <v>138.72999999999999</v>
      </c>
      <c r="G1700" s="414">
        <v>720.95437180134081</v>
      </c>
      <c r="H1700" s="415">
        <v>3.6047718590067039</v>
      </c>
    </row>
    <row r="1701" spans="1:8" ht="15" hidden="1" thickBot="1">
      <c r="A1701" s="409">
        <v>202208</v>
      </c>
      <c r="B1701" s="196" t="s">
        <v>2055</v>
      </c>
      <c r="C1701" s="197" t="s">
        <v>2054</v>
      </c>
      <c r="D1701" s="198" t="s">
        <v>339</v>
      </c>
      <c r="E1701" s="421">
        <v>500</v>
      </c>
      <c r="F1701" s="413">
        <v>138.72999999999999</v>
      </c>
      <c r="G1701" s="414">
        <v>3.6041231168456718</v>
      </c>
      <c r="H1701" s="415">
        <v>3.6041231168456718</v>
      </c>
    </row>
    <row r="1702" spans="1:8" ht="15" hidden="1" thickBot="1">
      <c r="A1702" s="409">
        <v>202208</v>
      </c>
      <c r="B1702" s="196" t="s">
        <v>2056</v>
      </c>
      <c r="C1702" s="197" t="s">
        <v>2054</v>
      </c>
      <c r="D1702" s="198" t="s">
        <v>337</v>
      </c>
      <c r="E1702" s="421">
        <v>100018</v>
      </c>
      <c r="F1702" s="413">
        <v>138.72999999999999</v>
      </c>
      <c r="G1702" s="414">
        <v>720.95437180134081</v>
      </c>
      <c r="H1702" s="415">
        <v>3.6047718590067039</v>
      </c>
    </row>
    <row r="1703" spans="1:8" ht="15" hidden="1" thickBot="1">
      <c r="A1703" s="409">
        <v>202208</v>
      </c>
      <c r="B1703" s="196" t="s">
        <v>2057</v>
      </c>
      <c r="C1703" s="197" t="s">
        <v>2054</v>
      </c>
      <c r="D1703" s="198" t="s">
        <v>339</v>
      </c>
      <c r="E1703" s="421">
        <v>500</v>
      </c>
      <c r="F1703" s="413">
        <v>138.72999999999999</v>
      </c>
      <c r="G1703" s="414">
        <v>3.6041231168456718</v>
      </c>
      <c r="H1703" s="415">
        <v>3.6041231168456718</v>
      </c>
    </row>
    <row r="1704" spans="1:8" ht="15" hidden="1" thickBot="1">
      <c r="A1704" s="409">
        <v>202208</v>
      </c>
      <c r="B1704" s="196" t="s">
        <v>2058</v>
      </c>
      <c r="C1704" s="197" t="s">
        <v>2054</v>
      </c>
      <c r="D1704" s="198" t="s">
        <v>337</v>
      </c>
      <c r="E1704" s="421">
        <v>100018</v>
      </c>
      <c r="F1704" s="413">
        <v>138.72999999999999</v>
      </c>
      <c r="G1704" s="414">
        <v>720.95437180134081</v>
      </c>
      <c r="H1704" s="415">
        <v>3.6047718590067039</v>
      </c>
    </row>
    <row r="1705" spans="1:8" ht="15" hidden="1" thickBot="1">
      <c r="A1705" s="409">
        <v>202208</v>
      </c>
      <c r="B1705" s="196" t="s">
        <v>2059</v>
      </c>
      <c r="C1705" s="197" t="s">
        <v>2054</v>
      </c>
      <c r="D1705" s="198" t="s">
        <v>339</v>
      </c>
      <c r="E1705" s="421">
        <v>500</v>
      </c>
      <c r="F1705" s="413">
        <v>138.72999999999999</v>
      </c>
      <c r="G1705" s="414">
        <v>3.6041231168456718</v>
      </c>
      <c r="H1705" s="415">
        <v>3.6041231168456718</v>
      </c>
    </row>
    <row r="1706" spans="1:8" ht="15" hidden="1" thickBot="1">
      <c r="A1706" s="409">
        <v>202208</v>
      </c>
      <c r="B1706" s="196" t="s">
        <v>2060</v>
      </c>
      <c r="C1706" s="197" t="s">
        <v>2054</v>
      </c>
      <c r="D1706" s="198" t="s">
        <v>337</v>
      </c>
      <c r="E1706" s="421">
        <v>99263.53</v>
      </c>
      <c r="F1706" s="413">
        <v>138.72999999999999</v>
      </c>
      <c r="G1706" s="414">
        <v>715.51596626540766</v>
      </c>
      <c r="H1706" s="415">
        <v>3.5775798313270384</v>
      </c>
    </row>
    <row r="1707" spans="1:8" ht="15" hidden="1" thickBot="1">
      <c r="A1707" s="409">
        <v>202208</v>
      </c>
      <c r="B1707" s="196" t="s">
        <v>2061</v>
      </c>
      <c r="C1707" s="197" t="s">
        <v>2054</v>
      </c>
      <c r="D1707" s="198" t="s">
        <v>339</v>
      </c>
      <c r="E1707" s="421">
        <v>496.31</v>
      </c>
      <c r="F1707" s="413">
        <v>138.72999999999999</v>
      </c>
      <c r="G1707" s="414">
        <v>3.5775246882433507</v>
      </c>
      <c r="H1707" s="415">
        <v>3.5775246882433507</v>
      </c>
    </row>
    <row r="1708" spans="1:8" ht="15" hidden="1" thickBot="1">
      <c r="A1708" s="409">
        <v>202208</v>
      </c>
      <c r="B1708" s="196" t="s">
        <v>2062</v>
      </c>
      <c r="C1708" s="197" t="s">
        <v>676</v>
      </c>
      <c r="D1708" s="198" t="s">
        <v>337</v>
      </c>
      <c r="E1708" s="421">
        <v>53666</v>
      </c>
      <c r="F1708" s="413">
        <v>138.72999999999999</v>
      </c>
      <c r="G1708" s="414">
        <v>386.83774237727965</v>
      </c>
      <c r="H1708" s="415">
        <v>1.9341887118863983</v>
      </c>
    </row>
    <row r="1709" spans="1:8" ht="15" hidden="1" thickBot="1">
      <c r="A1709" s="409">
        <v>202208</v>
      </c>
      <c r="B1709" s="196" t="s">
        <v>2063</v>
      </c>
      <c r="C1709" s="197" t="s">
        <v>676</v>
      </c>
      <c r="D1709" s="198" t="s">
        <v>339</v>
      </c>
      <c r="E1709" s="421">
        <v>268</v>
      </c>
      <c r="F1709" s="413">
        <v>138.72999999999999</v>
      </c>
      <c r="G1709" s="414">
        <v>1.93180999062928</v>
      </c>
      <c r="H1709" s="415">
        <v>1.93180999062928</v>
      </c>
    </row>
    <row r="1710" spans="1:8" ht="15" hidden="1" thickBot="1">
      <c r="A1710" s="409">
        <v>202208</v>
      </c>
      <c r="B1710" s="196" t="s">
        <v>2064</v>
      </c>
      <c r="C1710" s="197" t="s">
        <v>2064</v>
      </c>
      <c r="D1710" s="198" t="s">
        <v>339</v>
      </c>
      <c r="E1710" s="421">
        <v>0.01</v>
      </c>
      <c r="F1710" s="413">
        <v>138.72999999999999</v>
      </c>
      <c r="G1710" s="414">
        <v>7.2082462336913442E-5</v>
      </c>
      <c r="H1710" s="415">
        <v>7.2082462336913442E-5</v>
      </c>
    </row>
    <row r="1711" spans="1:8" ht="15" hidden="1" thickBot="1">
      <c r="A1711" s="409">
        <v>202208</v>
      </c>
      <c r="B1711" s="196" t="s">
        <v>2751</v>
      </c>
      <c r="C1711" s="197" t="s">
        <v>2752</v>
      </c>
      <c r="D1711" s="198" t="s">
        <v>339</v>
      </c>
      <c r="E1711" s="421">
        <v>0.01</v>
      </c>
      <c r="F1711" s="413">
        <v>138.72999999999999</v>
      </c>
      <c r="G1711" s="414">
        <v>7.2082462336913442E-5</v>
      </c>
      <c r="H1711" s="415">
        <v>7.2082462336913442E-5</v>
      </c>
    </row>
    <row r="1712" spans="1:8" ht="15" hidden="1" thickBot="1">
      <c r="A1712" s="409">
        <v>202208</v>
      </c>
      <c r="B1712" s="196" t="s">
        <v>2065</v>
      </c>
      <c r="C1712" s="197" t="s">
        <v>2066</v>
      </c>
      <c r="D1712" s="198" t="s">
        <v>337</v>
      </c>
      <c r="E1712" s="421">
        <v>26853</v>
      </c>
      <c r="F1712" s="413">
        <v>138.72999999999999</v>
      </c>
      <c r="G1712" s="414">
        <v>193.56303611331364</v>
      </c>
      <c r="H1712" s="415">
        <v>0.96781518056656823</v>
      </c>
    </row>
    <row r="1713" spans="1:8" ht="15" hidden="1" thickBot="1">
      <c r="A1713" s="409">
        <v>202208</v>
      </c>
      <c r="B1713" s="196" t="s">
        <v>2067</v>
      </c>
      <c r="C1713" s="197" t="s">
        <v>2066</v>
      </c>
      <c r="D1713" s="198" t="s">
        <v>339</v>
      </c>
      <c r="E1713" s="421">
        <v>134</v>
      </c>
      <c r="F1713" s="413">
        <v>138.72999999999999</v>
      </c>
      <c r="G1713" s="414">
        <v>0.96590499531464002</v>
      </c>
      <c r="H1713" s="415">
        <v>0.96590499531464002</v>
      </c>
    </row>
    <row r="1714" spans="1:8" ht="15" hidden="1" thickBot="1">
      <c r="A1714" s="409">
        <v>202208</v>
      </c>
      <c r="B1714" s="196" t="s">
        <v>2068</v>
      </c>
      <c r="C1714" s="197" t="s">
        <v>1410</v>
      </c>
      <c r="D1714" s="198" t="s">
        <v>337</v>
      </c>
      <c r="E1714" s="421">
        <v>31079</v>
      </c>
      <c r="F1714" s="413">
        <v>138.72999999999999</v>
      </c>
      <c r="G1714" s="414">
        <v>224.02508469689326</v>
      </c>
      <c r="H1714" s="415">
        <v>1.1201254234844662</v>
      </c>
    </row>
    <row r="1715" spans="1:8" ht="15" hidden="1" thickBot="1">
      <c r="A1715" s="409">
        <v>202208</v>
      </c>
      <c r="B1715" s="196" t="s">
        <v>2069</v>
      </c>
      <c r="C1715" s="197" t="s">
        <v>2753</v>
      </c>
      <c r="D1715" s="198" t="s">
        <v>339</v>
      </c>
      <c r="E1715" s="421">
        <v>155</v>
      </c>
      <c r="F1715" s="413">
        <v>138.72999999999999</v>
      </c>
      <c r="G1715" s="414">
        <v>1.1172781662221583</v>
      </c>
      <c r="H1715" s="415">
        <v>1.1172781662221583</v>
      </c>
    </row>
    <row r="1716" spans="1:8" ht="15" hidden="1" thickBot="1">
      <c r="A1716" s="409">
        <v>202208</v>
      </c>
      <c r="B1716" s="196" t="s">
        <v>2070</v>
      </c>
      <c r="C1716" s="197" t="s">
        <v>1410</v>
      </c>
      <c r="D1716" s="198" t="s">
        <v>337</v>
      </c>
      <c r="E1716" s="421">
        <v>31079</v>
      </c>
      <c r="F1716" s="413">
        <v>138.72999999999999</v>
      </c>
      <c r="G1716" s="414">
        <v>224.02508469689326</v>
      </c>
      <c r="H1716" s="415">
        <v>1.1201254234844662</v>
      </c>
    </row>
    <row r="1717" spans="1:8" ht="15" hidden="1" thickBot="1">
      <c r="A1717" s="409">
        <v>202208</v>
      </c>
      <c r="B1717" s="196" t="s">
        <v>2071</v>
      </c>
      <c r="C1717" s="197" t="s">
        <v>1410</v>
      </c>
      <c r="D1717" s="198" t="s">
        <v>339</v>
      </c>
      <c r="E1717" s="421">
        <v>155</v>
      </c>
      <c r="F1717" s="413">
        <v>138.72999999999999</v>
      </c>
      <c r="G1717" s="414">
        <v>1.1172781662221583</v>
      </c>
      <c r="H1717" s="415">
        <v>1.1172781662221583</v>
      </c>
    </row>
    <row r="1718" spans="1:8" ht="15" hidden="1" thickBot="1">
      <c r="A1718" s="409">
        <v>202208</v>
      </c>
      <c r="B1718" s="196" t="s">
        <v>2072</v>
      </c>
      <c r="C1718" s="197" t="s">
        <v>1410</v>
      </c>
      <c r="D1718" s="198" t="s">
        <v>374</v>
      </c>
      <c r="E1718" s="421">
        <v>0.01</v>
      </c>
      <c r="F1718" s="413">
        <v>138.72999999999999</v>
      </c>
      <c r="G1718" s="414">
        <v>7.2082462336913442E-5</v>
      </c>
      <c r="H1718" s="415" t="s">
        <v>2899</v>
      </c>
    </row>
    <row r="1719" spans="1:8" ht="15" hidden="1" thickBot="1">
      <c r="A1719" s="409">
        <v>202208</v>
      </c>
      <c r="B1719" s="196" t="s">
        <v>2073</v>
      </c>
      <c r="C1719" s="197" t="s">
        <v>1410</v>
      </c>
      <c r="D1719" s="198" t="s">
        <v>337</v>
      </c>
      <c r="E1719" s="421">
        <v>31079</v>
      </c>
      <c r="F1719" s="413">
        <v>138.72999999999999</v>
      </c>
      <c r="G1719" s="414">
        <v>224.02508469689326</v>
      </c>
      <c r="H1719" s="415">
        <v>1.1201254234844662</v>
      </c>
    </row>
    <row r="1720" spans="1:8" ht="15" hidden="1" thickBot="1">
      <c r="A1720" s="409">
        <v>202208</v>
      </c>
      <c r="B1720" s="196" t="s">
        <v>2074</v>
      </c>
      <c r="C1720" s="197" t="s">
        <v>1410</v>
      </c>
      <c r="D1720" s="198" t="s">
        <v>339</v>
      </c>
      <c r="E1720" s="421">
        <v>155</v>
      </c>
      <c r="F1720" s="413">
        <v>138.72999999999999</v>
      </c>
      <c r="G1720" s="414">
        <v>1.1172781662221583</v>
      </c>
      <c r="H1720" s="415">
        <v>1.1172781662221583</v>
      </c>
    </row>
    <row r="1721" spans="1:8" ht="15" hidden="1" thickBot="1">
      <c r="A1721" s="409">
        <v>202208</v>
      </c>
      <c r="B1721" s="196" t="s">
        <v>2075</v>
      </c>
      <c r="C1721" s="197" t="s">
        <v>1410</v>
      </c>
      <c r="D1721" s="198" t="s">
        <v>337</v>
      </c>
      <c r="E1721" s="421">
        <v>53467</v>
      </c>
      <c r="F1721" s="413">
        <v>138.72999999999999</v>
      </c>
      <c r="G1721" s="414">
        <v>385.40330137677506</v>
      </c>
      <c r="H1721" s="415">
        <v>1.9270165068838754</v>
      </c>
    </row>
    <row r="1722" spans="1:8" ht="15" hidden="1" thickBot="1">
      <c r="A1722" s="409">
        <v>202208</v>
      </c>
      <c r="B1722" s="196" t="s">
        <v>2076</v>
      </c>
      <c r="C1722" s="197" t="s">
        <v>1410</v>
      </c>
      <c r="D1722" s="198" t="s">
        <v>339</v>
      </c>
      <c r="E1722" s="421">
        <v>267</v>
      </c>
      <c r="F1722" s="413">
        <v>138.72999999999999</v>
      </c>
      <c r="G1722" s="414">
        <v>1.9246017443955887</v>
      </c>
      <c r="H1722" s="415">
        <v>1.9246017443955887</v>
      </c>
    </row>
    <row r="1723" spans="1:8" ht="15" hidden="1" thickBot="1">
      <c r="A1723" s="409">
        <v>202208</v>
      </c>
      <c r="B1723" s="196" t="s">
        <v>2077</v>
      </c>
      <c r="C1723" s="197" t="s">
        <v>1410</v>
      </c>
      <c r="D1723" s="198" t="s">
        <v>337</v>
      </c>
      <c r="E1723" s="421">
        <v>39612</v>
      </c>
      <c r="F1723" s="413">
        <v>138.72999999999999</v>
      </c>
      <c r="G1723" s="414">
        <v>285.5330498089815</v>
      </c>
      <c r="H1723" s="415">
        <v>1.4276652490449075</v>
      </c>
    </row>
    <row r="1724" spans="1:8" ht="15" hidden="1" thickBot="1">
      <c r="A1724" s="409">
        <v>202208</v>
      </c>
      <c r="B1724" s="196" t="s">
        <v>2078</v>
      </c>
      <c r="C1724" s="197" t="s">
        <v>1410</v>
      </c>
      <c r="D1724" s="198" t="s">
        <v>339</v>
      </c>
      <c r="E1724" s="421">
        <v>198</v>
      </c>
      <c r="F1724" s="413">
        <v>138.72999999999999</v>
      </c>
      <c r="G1724" s="414">
        <v>1.427232754270886</v>
      </c>
      <c r="H1724" s="415">
        <v>1.427232754270886</v>
      </c>
    </row>
    <row r="1725" spans="1:8" ht="15" hidden="1" thickBot="1">
      <c r="A1725" s="409">
        <v>202208</v>
      </c>
      <c r="B1725" s="196" t="s">
        <v>2079</v>
      </c>
      <c r="C1725" s="197" t="s">
        <v>1410</v>
      </c>
      <c r="D1725" s="198" t="s">
        <v>337</v>
      </c>
      <c r="E1725" s="421">
        <v>32549</v>
      </c>
      <c r="F1725" s="413">
        <v>138.72999999999999</v>
      </c>
      <c r="G1725" s="414">
        <v>234.62120666041955</v>
      </c>
      <c r="H1725" s="415">
        <v>1.1731060333020977</v>
      </c>
    </row>
    <row r="1726" spans="1:8" ht="15" hidden="1" thickBot="1">
      <c r="A1726" s="409">
        <v>202208</v>
      </c>
      <c r="B1726" s="196" t="s">
        <v>2080</v>
      </c>
      <c r="C1726" s="197" t="s">
        <v>1410</v>
      </c>
      <c r="D1726" s="198" t="s">
        <v>339</v>
      </c>
      <c r="E1726" s="421">
        <v>163</v>
      </c>
      <c r="F1726" s="413">
        <v>138.72999999999999</v>
      </c>
      <c r="G1726" s="414">
        <v>1.174944136091689</v>
      </c>
      <c r="H1726" s="415">
        <v>1.174944136091689</v>
      </c>
    </row>
    <row r="1727" spans="1:8" ht="15" hidden="1" thickBot="1">
      <c r="A1727" s="409">
        <v>202208</v>
      </c>
      <c r="B1727" s="196" t="s">
        <v>2081</v>
      </c>
      <c r="C1727" s="197" t="s">
        <v>1410</v>
      </c>
      <c r="D1727" s="198" t="s">
        <v>337</v>
      </c>
      <c r="E1727" s="421">
        <v>85725</v>
      </c>
      <c r="F1727" s="413">
        <v>138.72999999999999</v>
      </c>
      <c r="G1727" s="414">
        <v>617.92690838319038</v>
      </c>
      <c r="H1727" s="415">
        <v>3.0896345419159519</v>
      </c>
    </row>
    <row r="1728" spans="1:8" ht="15" hidden="1" thickBot="1">
      <c r="A1728" s="409">
        <v>202208</v>
      </c>
      <c r="B1728" s="196" t="s">
        <v>2082</v>
      </c>
      <c r="C1728" s="197" t="s">
        <v>1410</v>
      </c>
      <c r="D1728" s="198" t="s">
        <v>339</v>
      </c>
      <c r="E1728" s="421">
        <v>429</v>
      </c>
      <c r="F1728" s="413">
        <v>138.72999999999999</v>
      </c>
      <c r="G1728" s="414">
        <v>3.0923376342535862</v>
      </c>
      <c r="H1728" s="415">
        <v>3.0923376342535862</v>
      </c>
    </row>
    <row r="1729" spans="1:8" ht="15" hidden="1" thickBot="1">
      <c r="A1729" s="409">
        <v>202208</v>
      </c>
      <c r="B1729" s="196" t="s">
        <v>2083</v>
      </c>
      <c r="C1729" s="197" t="s">
        <v>2754</v>
      </c>
      <c r="D1729" s="198" t="s">
        <v>337</v>
      </c>
      <c r="E1729" s="421">
        <v>252146</v>
      </c>
      <c r="F1729" s="413">
        <v>138.72999999999999</v>
      </c>
      <c r="G1729" s="414">
        <v>1817.5304548403374</v>
      </c>
      <c r="H1729" s="415">
        <v>9.0876522742016874</v>
      </c>
    </row>
    <row r="1730" spans="1:8" ht="15" hidden="1" thickBot="1">
      <c r="A1730" s="409">
        <v>202208</v>
      </c>
      <c r="B1730" s="196" t="s">
        <v>2085</v>
      </c>
      <c r="C1730" s="197" t="s">
        <v>388</v>
      </c>
      <c r="D1730" s="198" t="s">
        <v>337</v>
      </c>
      <c r="E1730" s="421">
        <v>260009</v>
      </c>
      <c r="F1730" s="413">
        <v>138.72999999999999</v>
      </c>
      <c r="G1730" s="414">
        <v>1874.2088949758524</v>
      </c>
      <c r="H1730" s="415">
        <v>9.3710444748792625</v>
      </c>
    </row>
    <row r="1731" spans="1:8" ht="15" hidden="1" thickBot="1">
      <c r="A1731" s="409">
        <v>202208</v>
      </c>
      <c r="B1731" s="196" t="s">
        <v>2086</v>
      </c>
      <c r="C1731" s="197" t="s">
        <v>2755</v>
      </c>
      <c r="D1731" s="198" t="s">
        <v>337</v>
      </c>
      <c r="E1731" s="421">
        <v>252146</v>
      </c>
      <c r="F1731" s="413">
        <v>138.72999999999999</v>
      </c>
      <c r="G1731" s="414">
        <v>1817.5304548403374</v>
      </c>
      <c r="H1731" s="415">
        <v>9.0876522742016874</v>
      </c>
    </row>
    <row r="1732" spans="1:8" ht="15" hidden="1" thickBot="1">
      <c r="A1732" s="409">
        <v>202208</v>
      </c>
      <c r="B1732" s="196" t="s">
        <v>2088</v>
      </c>
      <c r="C1732" s="197" t="s">
        <v>2756</v>
      </c>
      <c r="D1732" s="198" t="s">
        <v>337</v>
      </c>
      <c r="E1732" s="421">
        <v>228327</v>
      </c>
      <c r="F1732" s="413">
        <v>138.72999999999999</v>
      </c>
      <c r="G1732" s="414">
        <v>1645.8372378000433</v>
      </c>
      <c r="H1732" s="415">
        <v>8.2291861890002167</v>
      </c>
    </row>
    <row r="1733" spans="1:8" ht="15" hidden="1" thickBot="1">
      <c r="A1733" s="409">
        <v>202208</v>
      </c>
      <c r="B1733" s="196" t="s">
        <v>2089</v>
      </c>
      <c r="C1733" s="197" t="s">
        <v>2090</v>
      </c>
      <c r="D1733" s="198" t="s">
        <v>337</v>
      </c>
      <c r="E1733" s="421">
        <v>199771</v>
      </c>
      <c r="F1733" s="413">
        <v>138.72999999999999</v>
      </c>
      <c r="G1733" s="414">
        <v>1439.9985583507535</v>
      </c>
      <c r="H1733" s="415">
        <v>7.1999927917537674</v>
      </c>
    </row>
    <row r="1734" spans="1:8" ht="15" hidden="1" thickBot="1">
      <c r="A1734" s="409">
        <v>202208</v>
      </c>
      <c r="B1734" s="196" t="s">
        <v>2091</v>
      </c>
      <c r="C1734" s="197" t="s">
        <v>1347</v>
      </c>
      <c r="D1734" s="198" t="s">
        <v>337</v>
      </c>
      <c r="E1734" s="421">
        <v>53079</v>
      </c>
      <c r="F1734" s="413">
        <v>138.72999999999999</v>
      </c>
      <c r="G1734" s="414">
        <v>382.60650183810282</v>
      </c>
      <c r="H1734" s="415">
        <v>1.913032509190514</v>
      </c>
    </row>
    <row r="1735" spans="1:8" ht="15" hidden="1" thickBot="1">
      <c r="A1735" s="409">
        <v>202208</v>
      </c>
      <c r="B1735" s="196" t="s">
        <v>2092</v>
      </c>
      <c r="C1735" s="197" t="s">
        <v>1347</v>
      </c>
      <c r="D1735" s="198" t="s">
        <v>339</v>
      </c>
      <c r="E1735" s="421">
        <v>265</v>
      </c>
      <c r="F1735" s="413">
        <v>138.72999999999999</v>
      </c>
      <c r="G1735" s="414">
        <v>1.9101852519282061</v>
      </c>
      <c r="H1735" s="415">
        <v>1.9101852519282061</v>
      </c>
    </row>
    <row r="1736" spans="1:8" ht="15" hidden="1" thickBot="1">
      <c r="A1736" s="409">
        <v>202208</v>
      </c>
      <c r="B1736" s="196" t="s">
        <v>2093</v>
      </c>
      <c r="C1736" s="197" t="s">
        <v>2757</v>
      </c>
      <c r="D1736" s="198" t="s">
        <v>337</v>
      </c>
      <c r="E1736" s="421">
        <v>9832</v>
      </c>
      <c r="F1736" s="413">
        <v>138.72999999999999</v>
      </c>
      <c r="G1736" s="414">
        <v>70.871476969653287</v>
      </c>
      <c r="H1736" s="415">
        <v>0.35435738484826645</v>
      </c>
    </row>
    <row r="1737" spans="1:8" ht="15" hidden="1" thickBot="1">
      <c r="A1737" s="409">
        <v>202208</v>
      </c>
      <c r="B1737" s="196" t="s">
        <v>2095</v>
      </c>
      <c r="C1737" s="197" t="s">
        <v>676</v>
      </c>
      <c r="D1737" s="198" t="s">
        <v>337</v>
      </c>
      <c r="E1737" s="421">
        <v>52238</v>
      </c>
      <c r="F1737" s="413">
        <v>138.72999999999999</v>
      </c>
      <c r="G1737" s="414">
        <v>376.54436675556838</v>
      </c>
      <c r="H1737" s="415">
        <v>1.882721833777842</v>
      </c>
    </row>
    <row r="1738" spans="1:8" ht="15" hidden="1" thickBot="1">
      <c r="A1738" s="409">
        <v>202208</v>
      </c>
      <c r="B1738" s="196" t="s">
        <v>2096</v>
      </c>
      <c r="C1738" s="197" t="s">
        <v>676</v>
      </c>
      <c r="D1738" s="198" t="s">
        <v>339</v>
      </c>
      <c r="E1738" s="421">
        <v>261</v>
      </c>
      <c r="F1738" s="413">
        <v>138.72999999999999</v>
      </c>
      <c r="G1738" s="414">
        <v>1.8813522669934406</v>
      </c>
      <c r="H1738" s="415">
        <v>1.8813522669934406</v>
      </c>
    </row>
    <row r="1739" spans="1:8" ht="15" hidden="1" thickBot="1">
      <c r="A1739" s="409">
        <v>202208</v>
      </c>
      <c r="B1739" s="196" t="s">
        <v>2097</v>
      </c>
      <c r="C1739" s="197" t="s">
        <v>2758</v>
      </c>
      <c r="D1739" s="198" t="s">
        <v>337</v>
      </c>
      <c r="E1739" s="421">
        <v>53666</v>
      </c>
      <c r="F1739" s="413">
        <v>138.72999999999999</v>
      </c>
      <c r="G1739" s="414">
        <v>386.83774237727965</v>
      </c>
      <c r="H1739" s="415">
        <v>1.9341887118863983</v>
      </c>
    </row>
    <row r="1740" spans="1:8" ht="15" hidden="1" thickBot="1">
      <c r="A1740" s="409">
        <v>202208</v>
      </c>
      <c r="B1740" s="196" t="s">
        <v>2098</v>
      </c>
      <c r="C1740" s="197" t="s">
        <v>676</v>
      </c>
      <c r="D1740" s="198" t="s">
        <v>339</v>
      </c>
      <c r="E1740" s="421">
        <v>268</v>
      </c>
      <c r="F1740" s="413">
        <v>138.72999999999999</v>
      </c>
      <c r="G1740" s="414">
        <v>1.93180999062928</v>
      </c>
      <c r="H1740" s="415">
        <v>1.93180999062928</v>
      </c>
    </row>
    <row r="1741" spans="1:8" ht="15" hidden="1" thickBot="1">
      <c r="A1741" s="409">
        <v>202208</v>
      </c>
      <c r="B1741" s="196" t="s">
        <v>2099</v>
      </c>
      <c r="C1741" s="197" t="s">
        <v>2100</v>
      </c>
      <c r="D1741" s="198" t="s">
        <v>374</v>
      </c>
      <c r="E1741" s="421">
        <v>2363</v>
      </c>
      <c r="F1741" s="413">
        <v>138.72999999999999</v>
      </c>
      <c r="G1741" s="414">
        <v>17.033085850212643</v>
      </c>
      <c r="H1741" s="415" t="s">
        <v>2899</v>
      </c>
    </row>
    <row r="1742" spans="1:8" ht="15" hidden="1" thickBot="1">
      <c r="A1742" s="409">
        <v>202208</v>
      </c>
      <c r="B1742" s="196" t="s">
        <v>2101</v>
      </c>
      <c r="C1742" s="197" t="s">
        <v>2102</v>
      </c>
      <c r="D1742" s="198" t="s">
        <v>374</v>
      </c>
      <c r="E1742" s="421">
        <v>21.51</v>
      </c>
      <c r="F1742" s="413">
        <v>138.72999999999999</v>
      </c>
      <c r="G1742" s="414">
        <v>0.15504937648670081</v>
      </c>
      <c r="H1742" s="415" t="s">
        <v>2899</v>
      </c>
    </row>
    <row r="1743" spans="1:8" ht="15" hidden="1" thickBot="1">
      <c r="A1743" s="409">
        <v>202208</v>
      </c>
      <c r="B1743" s="196" t="s">
        <v>2103</v>
      </c>
      <c r="C1743" s="197" t="s">
        <v>2102</v>
      </c>
      <c r="D1743" s="198" t="s">
        <v>337</v>
      </c>
      <c r="E1743" s="421">
        <v>9368</v>
      </c>
      <c r="F1743" s="413">
        <v>138.72999999999999</v>
      </c>
      <c r="G1743" s="414">
        <v>67.526850717220512</v>
      </c>
      <c r="H1743" s="415">
        <v>0.33763425358610255</v>
      </c>
    </row>
    <row r="1744" spans="1:8" ht="15" hidden="1" thickBot="1">
      <c r="A1744" s="409">
        <v>202208</v>
      </c>
      <c r="B1744" s="196" t="s">
        <v>2104</v>
      </c>
      <c r="C1744" s="197" t="s">
        <v>2102</v>
      </c>
      <c r="D1744" s="198" t="s">
        <v>339</v>
      </c>
      <c r="E1744" s="421">
        <v>46.8</v>
      </c>
      <c r="F1744" s="413">
        <v>138.72999999999999</v>
      </c>
      <c r="G1744" s="414">
        <v>0.33734592373675487</v>
      </c>
      <c r="H1744" s="415">
        <v>0.33734592373675487</v>
      </c>
    </row>
    <row r="1745" spans="1:8" ht="15" hidden="1" thickBot="1">
      <c r="A1745" s="409">
        <v>202208</v>
      </c>
      <c r="B1745" s="196" t="s">
        <v>2105</v>
      </c>
      <c r="C1745" s="197" t="s">
        <v>2102</v>
      </c>
      <c r="D1745" s="198" t="s">
        <v>337</v>
      </c>
      <c r="E1745" s="421">
        <v>19458</v>
      </c>
      <c r="F1745" s="413">
        <v>138.72999999999999</v>
      </c>
      <c r="G1745" s="414">
        <v>140.25805521516617</v>
      </c>
      <c r="H1745" s="415">
        <v>0.70129027607583083</v>
      </c>
    </row>
    <row r="1746" spans="1:8" ht="15" hidden="1" thickBot="1">
      <c r="A1746" s="409">
        <v>202208</v>
      </c>
      <c r="B1746" s="196" t="s">
        <v>2106</v>
      </c>
      <c r="C1746" s="197" t="s">
        <v>2102</v>
      </c>
      <c r="D1746" s="198" t="s">
        <v>381</v>
      </c>
      <c r="E1746" s="421">
        <v>2272</v>
      </c>
      <c r="F1746" s="413">
        <v>138.72999999999999</v>
      </c>
      <c r="G1746" s="414">
        <v>16.377135442946731</v>
      </c>
      <c r="H1746" s="415" t="s">
        <v>2899</v>
      </c>
    </row>
    <row r="1747" spans="1:8" ht="15" hidden="1" thickBot="1">
      <c r="A1747" s="409">
        <v>202208</v>
      </c>
      <c r="B1747" s="196" t="s">
        <v>2107</v>
      </c>
      <c r="C1747" s="197" t="s">
        <v>2102</v>
      </c>
      <c r="D1747" s="198" t="s">
        <v>337</v>
      </c>
      <c r="E1747" s="421">
        <v>19458</v>
      </c>
      <c r="F1747" s="413">
        <v>138.72999999999999</v>
      </c>
      <c r="G1747" s="414">
        <v>140.25805521516617</v>
      </c>
      <c r="H1747" s="415">
        <v>0.70129027607583083</v>
      </c>
    </row>
    <row r="1748" spans="1:8" ht="15" hidden="1" thickBot="1">
      <c r="A1748" s="409">
        <v>202208</v>
      </c>
      <c r="B1748" s="196" t="s">
        <v>2108</v>
      </c>
      <c r="C1748" s="197" t="s">
        <v>2759</v>
      </c>
      <c r="D1748" s="198" t="s">
        <v>339</v>
      </c>
      <c r="E1748" s="421">
        <v>97.25</v>
      </c>
      <c r="F1748" s="413">
        <v>138.72999999999999</v>
      </c>
      <c r="G1748" s="414">
        <v>0.70100194622648315</v>
      </c>
      <c r="H1748" s="415">
        <v>0.70100194622648315</v>
      </c>
    </row>
    <row r="1749" spans="1:8" ht="15" hidden="1" thickBot="1">
      <c r="A1749" s="409">
        <v>202208</v>
      </c>
      <c r="B1749" s="196" t="s">
        <v>2109</v>
      </c>
      <c r="C1749" s="197" t="s">
        <v>2102</v>
      </c>
      <c r="D1749" s="198" t="s">
        <v>337</v>
      </c>
      <c r="E1749" s="421">
        <v>19458</v>
      </c>
      <c r="F1749" s="413">
        <v>138.72999999999999</v>
      </c>
      <c r="G1749" s="414">
        <v>140.25805521516617</v>
      </c>
      <c r="H1749" s="415">
        <v>0.70129027607583083</v>
      </c>
    </row>
    <row r="1750" spans="1:8" ht="15" hidden="1" thickBot="1">
      <c r="A1750" s="409">
        <v>202208</v>
      </c>
      <c r="B1750" s="196" t="s">
        <v>2110</v>
      </c>
      <c r="C1750" s="197" t="s">
        <v>2102</v>
      </c>
      <c r="D1750" s="198" t="s">
        <v>337</v>
      </c>
      <c r="E1750" s="421">
        <v>19458</v>
      </c>
      <c r="F1750" s="413">
        <v>138.72999999999999</v>
      </c>
      <c r="G1750" s="414">
        <v>140.25805521516617</v>
      </c>
      <c r="H1750" s="415">
        <v>0.70129027607583083</v>
      </c>
    </row>
    <row r="1751" spans="1:8" ht="15" hidden="1" thickBot="1">
      <c r="A1751" s="409">
        <v>202208</v>
      </c>
      <c r="B1751" s="196" t="s">
        <v>2111</v>
      </c>
      <c r="C1751" s="197" t="s">
        <v>2102</v>
      </c>
      <c r="D1751" s="198" t="s">
        <v>337</v>
      </c>
      <c r="E1751" s="421">
        <v>19458</v>
      </c>
      <c r="F1751" s="413">
        <v>138.72999999999999</v>
      </c>
      <c r="G1751" s="414">
        <v>140.25805521516617</v>
      </c>
      <c r="H1751" s="415">
        <v>0.70129027607583083</v>
      </c>
    </row>
    <row r="1752" spans="1:8" ht="15" hidden="1" thickBot="1">
      <c r="A1752" s="409">
        <v>202208</v>
      </c>
      <c r="B1752" s="196" t="s">
        <v>2112</v>
      </c>
      <c r="C1752" s="197" t="s">
        <v>2102</v>
      </c>
      <c r="D1752" s="198" t="s">
        <v>337</v>
      </c>
      <c r="E1752" s="421">
        <v>237788</v>
      </c>
      <c r="F1752" s="413">
        <v>138.72999999999999</v>
      </c>
      <c r="G1752" s="414">
        <v>1714.0344554169972</v>
      </c>
      <c r="H1752" s="415">
        <v>8.5701722770849855</v>
      </c>
    </row>
    <row r="1753" spans="1:8" ht="15" hidden="1" thickBot="1">
      <c r="A1753" s="409">
        <v>202208</v>
      </c>
      <c r="B1753" s="196" t="s">
        <v>2113</v>
      </c>
      <c r="C1753" s="197" t="s">
        <v>2102</v>
      </c>
      <c r="D1753" s="198" t="s">
        <v>339</v>
      </c>
      <c r="E1753" s="421">
        <v>1189</v>
      </c>
      <c r="F1753" s="413">
        <v>138.72999999999999</v>
      </c>
      <c r="G1753" s="414">
        <v>8.5706047718590082</v>
      </c>
      <c r="H1753" s="415">
        <v>8.5706047718590082</v>
      </c>
    </row>
    <row r="1754" spans="1:8" ht="15" hidden="1" thickBot="1">
      <c r="A1754" s="409">
        <v>202208</v>
      </c>
      <c r="B1754" s="196" t="s">
        <v>2114</v>
      </c>
      <c r="C1754" s="197" t="s">
        <v>2102</v>
      </c>
      <c r="D1754" s="198" t="s">
        <v>337</v>
      </c>
      <c r="E1754" s="421">
        <v>45817</v>
      </c>
      <c r="F1754" s="413">
        <v>138.72999999999999</v>
      </c>
      <c r="G1754" s="414">
        <v>330.26021768903627</v>
      </c>
      <c r="H1754" s="415">
        <v>1.6513010884451813</v>
      </c>
    </row>
    <row r="1755" spans="1:8" ht="15" hidden="1" thickBot="1">
      <c r="A1755" s="409">
        <v>202208</v>
      </c>
      <c r="B1755" s="196" t="s">
        <v>2115</v>
      </c>
      <c r="C1755" s="197" t="s">
        <v>2102</v>
      </c>
      <c r="D1755" s="198" t="s">
        <v>339</v>
      </c>
      <c r="E1755" s="421">
        <v>229</v>
      </c>
      <c r="F1755" s="413">
        <v>138.72999999999999</v>
      </c>
      <c r="G1755" s="414">
        <v>1.6506883875153175</v>
      </c>
      <c r="H1755" s="415">
        <v>1.6506883875153175</v>
      </c>
    </row>
    <row r="1756" spans="1:8" ht="15" hidden="1" thickBot="1">
      <c r="A1756" s="409">
        <v>202208</v>
      </c>
      <c r="B1756" s="196" t="s">
        <v>2116</v>
      </c>
      <c r="C1756" s="197" t="s">
        <v>2102</v>
      </c>
      <c r="D1756" s="198" t="s">
        <v>337</v>
      </c>
      <c r="E1756" s="421">
        <v>25476</v>
      </c>
      <c r="F1756" s="413">
        <v>138.72999999999999</v>
      </c>
      <c r="G1756" s="414">
        <v>183.63728104952065</v>
      </c>
      <c r="H1756" s="415">
        <v>0.91818640524760331</v>
      </c>
    </row>
    <row r="1757" spans="1:8" ht="15" hidden="1" thickBot="1">
      <c r="A1757" s="409">
        <v>202208</v>
      </c>
      <c r="B1757" s="196" t="s">
        <v>2117</v>
      </c>
      <c r="C1757" s="197" t="s">
        <v>2102</v>
      </c>
      <c r="D1757" s="198" t="s">
        <v>339</v>
      </c>
      <c r="E1757" s="421">
        <v>127</v>
      </c>
      <c r="F1757" s="413">
        <v>138.72999999999999</v>
      </c>
      <c r="G1757" s="414">
        <v>0.91544727167880058</v>
      </c>
      <c r="H1757" s="415">
        <v>0.91544727167880058</v>
      </c>
    </row>
    <row r="1758" spans="1:8" ht="15" hidden="1" thickBot="1">
      <c r="A1758" s="409">
        <v>202208</v>
      </c>
      <c r="B1758" s="196" t="s">
        <v>2118</v>
      </c>
      <c r="C1758" s="197" t="s">
        <v>2102</v>
      </c>
      <c r="D1758" s="198" t="s">
        <v>337</v>
      </c>
      <c r="E1758" s="421">
        <v>116544</v>
      </c>
      <c r="F1758" s="413">
        <v>138.72999999999999</v>
      </c>
      <c r="G1758" s="414">
        <v>840.07784905932397</v>
      </c>
      <c r="H1758" s="415">
        <v>4.2003892452966198</v>
      </c>
    </row>
    <row r="1759" spans="1:8" ht="15" hidden="1" thickBot="1">
      <c r="A1759" s="409">
        <v>202208</v>
      </c>
      <c r="B1759" s="196" t="s">
        <v>2119</v>
      </c>
      <c r="C1759" s="197" t="s">
        <v>2102</v>
      </c>
      <c r="D1759" s="198" t="s">
        <v>337</v>
      </c>
      <c r="E1759" s="421">
        <v>116544</v>
      </c>
      <c r="F1759" s="413">
        <v>138.72999999999999</v>
      </c>
      <c r="G1759" s="414">
        <v>840.07784905932397</v>
      </c>
      <c r="H1759" s="415">
        <v>4.2003892452966198</v>
      </c>
    </row>
    <row r="1760" spans="1:8" ht="15" hidden="1" thickBot="1">
      <c r="A1760" s="409">
        <v>202208</v>
      </c>
      <c r="B1760" s="196" t="s">
        <v>2120</v>
      </c>
      <c r="C1760" s="197" t="s">
        <v>2102</v>
      </c>
      <c r="D1760" s="198" t="s">
        <v>374</v>
      </c>
      <c r="E1760" s="421">
        <v>810</v>
      </c>
      <c r="F1760" s="413">
        <v>138.72999999999999</v>
      </c>
      <c r="G1760" s="414">
        <v>5.8386794492899883</v>
      </c>
      <c r="H1760" s="415" t="s">
        <v>2899</v>
      </c>
    </row>
    <row r="1761" spans="1:8" ht="15" hidden="1" thickBot="1">
      <c r="A1761" s="409">
        <v>202208</v>
      </c>
      <c r="B1761" s="196" t="s">
        <v>2121</v>
      </c>
      <c r="C1761" s="197" t="s">
        <v>2102</v>
      </c>
      <c r="D1761" s="198" t="s">
        <v>374</v>
      </c>
      <c r="E1761" s="421">
        <v>0.01</v>
      </c>
      <c r="F1761" s="413">
        <v>138.72999999999999</v>
      </c>
      <c r="G1761" s="414">
        <v>7.2082462336913442E-5</v>
      </c>
      <c r="H1761" s="415" t="s">
        <v>2899</v>
      </c>
    </row>
    <row r="1762" spans="1:8" ht="15" hidden="1" thickBot="1">
      <c r="A1762" s="409">
        <v>202208</v>
      </c>
      <c r="B1762" s="196" t="s">
        <v>2122</v>
      </c>
      <c r="C1762" s="197" t="s">
        <v>1347</v>
      </c>
      <c r="D1762" s="198" t="s">
        <v>337</v>
      </c>
      <c r="E1762" s="421">
        <v>122955</v>
      </c>
      <c r="F1762" s="413">
        <v>138.72999999999999</v>
      </c>
      <c r="G1762" s="414">
        <v>886.28991566351908</v>
      </c>
      <c r="H1762" s="415">
        <v>4.4314495783175953</v>
      </c>
    </row>
    <row r="1763" spans="1:8" ht="15" hidden="1" thickBot="1">
      <c r="A1763" s="409">
        <v>202208</v>
      </c>
      <c r="B1763" s="196" t="s">
        <v>2123</v>
      </c>
      <c r="C1763" s="197" t="s">
        <v>1347</v>
      </c>
      <c r="D1763" s="198" t="s">
        <v>339</v>
      </c>
      <c r="E1763" s="421">
        <v>615</v>
      </c>
      <c r="F1763" s="413">
        <v>138.72999999999999</v>
      </c>
      <c r="G1763" s="414">
        <v>4.4330714337201762</v>
      </c>
      <c r="H1763" s="415">
        <v>4.4330714337201762</v>
      </c>
    </row>
    <row r="1764" spans="1:8" ht="15" hidden="1" thickBot="1">
      <c r="A1764" s="409">
        <v>202208</v>
      </c>
      <c r="B1764" s="196" t="s">
        <v>2124</v>
      </c>
      <c r="C1764" s="197" t="s">
        <v>2125</v>
      </c>
      <c r="D1764" s="198" t="s">
        <v>374</v>
      </c>
      <c r="E1764" s="421">
        <v>2363</v>
      </c>
      <c r="F1764" s="413">
        <v>138.72999999999999</v>
      </c>
      <c r="G1764" s="414">
        <v>17.033085850212643</v>
      </c>
      <c r="H1764" s="415" t="s">
        <v>2899</v>
      </c>
    </row>
    <row r="1765" spans="1:8" ht="15" hidden="1" thickBot="1">
      <c r="A1765" s="409">
        <v>202208</v>
      </c>
      <c r="B1765" s="196" t="s">
        <v>2126</v>
      </c>
      <c r="C1765" s="197" t="s">
        <v>2127</v>
      </c>
      <c r="D1765" s="198" t="s">
        <v>337</v>
      </c>
      <c r="E1765" s="421">
        <v>53576</v>
      </c>
      <c r="F1765" s="413">
        <v>138.72999999999999</v>
      </c>
      <c r="G1765" s="414">
        <v>386.18900021624739</v>
      </c>
      <c r="H1765" s="415">
        <v>1.930945001081237</v>
      </c>
    </row>
    <row r="1766" spans="1:8" ht="15" hidden="1" thickBot="1">
      <c r="A1766" s="409">
        <v>202208</v>
      </c>
      <c r="B1766" s="196" t="s">
        <v>2128</v>
      </c>
      <c r="C1766" s="197" t="s">
        <v>2127</v>
      </c>
      <c r="D1766" s="198" t="s">
        <v>339</v>
      </c>
      <c r="E1766" s="421">
        <v>268</v>
      </c>
      <c r="F1766" s="413">
        <v>138.72999999999999</v>
      </c>
      <c r="G1766" s="414">
        <v>1.93180999062928</v>
      </c>
      <c r="H1766" s="415">
        <v>1.93180999062928</v>
      </c>
    </row>
    <row r="1767" spans="1:8" ht="15" hidden="1" thickBot="1">
      <c r="A1767" s="409">
        <v>202208</v>
      </c>
      <c r="B1767" s="196" t="s">
        <v>2129</v>
      </c>
      <c r="C1767" s="197" t="s">
        <v>2760</v>
      </c>
      <c r="D1767" s="198" t="s">
        <v>337</v>
      </c>
      <c r="E1767" s="421">
        <v>101108</v>
      </c>
      <c r="F1767" s="413">
        <v>138.72999999999999</v>
      </c>
      <c r="G1767" s="414">
        <v>728.81136019606436</v>
      </c>
      <c r="H1767" s="415">
        <v>3.6440568009803216</v>
      </c>
    </row>
    <row r="1768" spans="1:8" ht="15" hidden="1" thickBot="1">
      <c r="A1768" s="409">
        <v>202208</v>
      </c>
      <c r="B1768" s="196" t="s">
        <v>2130</v>
      </c>
      <c r="C1768" s="197" t="s">
        <v>2127</v>
      </c>
      <c r="D1768" s="198" t="s">
        <v>339</v>
      </c>
      <c r="E1768" s="421">
        <v>506</v>
      </c>
      <c r="F1768" s="413">
        <v>138.72999999999999</v>
      </c>
      <c r="G1768" s="414">
        <v>3.6473725942478197</v>
      </c>
      <c r="H1768" s="415">
        <v>3.6473725942478197</v>
      </c>
    </row>
    <row r="1769" spans="1:8" ht="15" hidden="1" thickBot="1">
      <c r="A1769" s="409">
        <v>202208</v>
      </c>
      <c r="B1769" s="196" t="s">
        <v>2131</v>
      </c>
      <c r="C1769" s="197" t="s">
        <v>791</v>
      </c>
      <c r="D1769" s="198" t="s">
        <v>337</v>
      </c>
      <c r="E1769" s="421">
        <v>96159</v>
      </c>
      <c r="F1769" s="413">
        <v>138.72999999999999</v>
      </c>
      <c r="G1769" s="414">
        <v>693.13774958552585</v>
      </c>
      <c r="H1769" s="415">
        <v>3.4656887479276293</v>
      </c>
    </row>
    <row r="1770" spans="1:8" ht="15" hidden="1" thickBot="1">
      <c r="A1770" s="409">
        <v>202208</v>
      </c>
      <c r="B1770" s="196" t="s">
        <v>2132</v>
      </c>
      <c r="C1770" s="197" t="s">
        <v>791</v>
      </c>
      <c r="D1770" s="198" t="s">
        <v>339</v>
      </c>
      <c r="E1770" s="421">
        <v>481</v>
      </c>
      <c r="F1770" s="413">
        <v>138.72999999999999</v>
      </c>
      <c r="G1770" s="414">
        <v>3.4671664384055361</v>
      </c>
      <c r="H1770" s="415">
        <v>3.4671664384055361</v>
      </c>
    </row>
    <row r="1771" spans="1:8" ht="15" hidden="1" thickBot="1">
      <c r="A1771" s="409">
        <v>202208</v>
      </c>
      <c r="B1771" s="196" t="s">
        <v>2133</v>
      </c>
      <c r="C1771" s="197" t="s">
        <v>791</v>
      </c>
      <c r="D1771" s="198" t="s">
        <v>337</v>
      </c>
      <c r="E1771" s="421">
        <v>100321</v>
      </c>
      <c r="F1771" s="413">
        <v>138.72999999999999</v>
      </c>
      <c r="G1771" s="414">
        <v>723.13847041014924</v>
      </c>
      <c r="H1771" s="415">
        <v>3.615692352050746</v>
      </c>
    </row>
    <row r="1772" spans="1:8" ht="15" hidden="1" thickBot="1">
      <c r="A1772" s="409">
        <v>202208</v>
      </c>
      <c r="B1772" s="196" t="s">
        <v>2134</v>
      </c>
      <c r="C1772" s="197" t="s">
        <v>2661</v>
      </c>
      <c r="D1772" s="198" t="s">
        <v>339</v>
      </c>
      <c r="E1772" s="421">
        <v>502</v>
      </c>
      <c r="F1772" s="413">
        <v>138.72999999999999</v>
      </c>
      <c r="G1772" s="414">
        <v>3.6185396093130544</v>
      </c>
      <c r="H1772" s="415">
        <v>3.6185396093130544</v>
      </c>
    </row>
    <row r="1773" spans="1:8" ht="15" hidden="1" thickBot="1">
      <c r="A1773" s="409">
        <v>202208</v>
      </c>
      <c r="B1773" s="196" t="s">
        <v>2135</v>
      </c>
      <c r="C1773" s="197" t="s">
        <v>2034</v>
      </c>
      <c r="D1773" s="198" t="s">
        <v>337</v>
      </c>
      <c r="E1773" s="421">
        <v>101456</v>
      </c>
      <c r="F1773" s="413">
        <v>138.72999999999999</v>
      </c>
      <c r="G1773" s="414">
        <v>731.31982988538891</v>
      </c>
      <c r="H1773" s="415">
        <v>3.6565991494269445</v>
      </c>
    </row>
    <row r="1774" spans="1:8" ht="15" hidden="1" thickBot="1">
      <c r="A1774" s="409">
        <v>202208</v>
      </c>
      <c r="B1774" s="196" t="s">
        <v>2136</v>
      </c>
      <c r="C1774" s="197" t="s">
        <v>2034</v>
      </c>
      <c r="D1774" s="198" t="s">
        <v>337</v>
      </c>
      <c r="E1774" s="421">
        <v>98193</v>
      </c>
      <c r="F1774" s="413">
        <v>138.72999999999999</v>
      </c>
      <c r="G1774" s="414">
        <v>707.79932242485404</v>
      </c>
      <c r="H1774" s="415">
        <v>3.5389966121242704</v>
      </c>
    </row>
    <row r="1775" spans="1:8" ht="15" hidden="1" thickBot="1">
      <c r="A1775" s="409">
        <v>202208</v>
      </c>
      <c r="B1775" s="196" t="s">
        <v>2593</v>
      </c>
      <c r="C1775" s="197" t="s">
        <v>2034</v>
      </c>
      <c r="D1775" s="198" t="s">
        <v>337</v>
      </c>
      <c r="E1775" s="421">
        <v>9832</v>
      </c>
      <c r="F1775" s="413">
        <v>138.72999999999999</v>
      </c>
      <c r="G1775" s="414">
        <v>70.871476969653287</v>
      </c>
      <c r="H1775" s="415">
        <v>0.35435738484826645</v>
      </c>
    </row>
    <row r="1776" spans="1:8" ht="15" hidden="1" thickBot="1">
      <c r="A1776" s="409">
        <v>202208</v>
      </c>
      <c r="B1776" s="196" t="s">
        <v>2594</v>
      </c>
      <c r="C1776" s="197" t="s">
        <v>2034</v>
      </c>
      <c r="D1776" s="198" t="s">
        <v>339</v>
      </c>
      <c r="E1776" s="421">
        <v>49.16</v>
      </c>
      <c r="F1776" s="413">
        <v>138.72999999999999</v>
      </c>
      <c r="G1776" s="414">
        <v>0.3543573848482664</v>
      </c>
      <c r="H1776" s="415">
        <v>0.3543573848482664</v>
      </c>
    </row>
    <row r="1777" spans="1:8" ht="15" hidden="1" thickBot="1">
      <c r="A1777" s="409">
        <v>202208</v>
      </c>
      <c r="B1777" s="196" t="s">
        <v>2137</v>
      </c>
      <c r="C1777" s="197" t="s">
        <v>2034</v>
      </c>
      <c r="D1777" s="198" t="s">
        <v>337</v>
      </c>
      <c r="E1777" s="421">
        <v>101456</v>
      </c>
      <c r="F1777" s="413">
        <v>138.72999999999999</v>
      </c>
      <c r="G1777" s="414">
        <v>731.31982988538891</v>
      </c>
      <c r="H1777" s="415">
        <v>3.6565991494269445</v>
      </c>
    </row>
    <row r="1778" spans="1:8" ht="15" hidden="1" thickBot="1">
      <c r="A1778" s="409">
        <v>202208</v>
      </c>
      <c r="B1778" s="196" t="s">
        <v>2138</v>
      </c>
      <c r="C1778" s="197" t="s">
        <v>2761</v>
      </c>
      <c r="D1778" s="198" t="s">
        <v>339</v>
      </c>
      <c r="E1778" s="421">
        <v>507</v>
      </c>
      <c r="F1778" s="413">
        <v>138.72999999999999</v>
      </c>
      <c r="G1778" s="414">
        <v>3.6545808404815112</v>
      </c>
      <c r="H1778" s="415">
        <v>3.6545808404815112</v>
      </c>
    </row>
    <row r="1779" spans="1:8" ht="15" hidden="1" thickBot="1">
      <c r="A1779" s="409">
        <v>202208</v>
      </c>
      <c r="B1779" s="196" t="s">
        <v>2139</v>
      </c>
      <c r="C1779" s="197" t="s">
        <v>2034</v>
      </c>
      <c r="D1779" s="198" t="s">
        <v>337</v>
      </c>
      <c r="E1779" s="421">
        <v>101456</v>
      </c>
      <c r="F1779" s="413">
        <v>138.72999999999999</v>
      </c>
      <c r="G1779" s="414">
        <v>731.31982988538891</v>
      </c>
      <c r="H1779" s="415">
        <v>3.6565991494269445</v>
      </c>
    </row>
    <row r="1780" spans="1:8" ht="15" hidden="1" thickBot="1">
      <c r="A1780" s="409">
        <v>202208</v>
      </c>
      <c r="B1780" s="196" t="s">
        <v>2140</v>
      </c>
      <c r="C1780" s="197" t="s">
        <v>2034</v>
      </c>
      <c r="D1780" s="198" t="s">
        <v>339</v>
      </c>
      <c r="E1780" s="421">
        <v>507</v>
      </c>
      <c r="F1780" s="413">
        <v>138.72999999999999</v>
      </c>
      <c r="G1780" s="414">
        <v>3.6545808404815112</v>
      </c>
      <c r="H1780" s="415">
        <v>3.6545808404815112</v>
      </c>
    </row>
    <row r="1781" spans="1:8" ht="15" hidden="1" thickBot="1">
      <c r="A1781" s="409">
        <v>202208</v>
      </c>
      <c r="B1781" s="196" t="s">
        <v>2141</v>
      </c>
      <c r="C1781" s="197" t="s">
        <v>2034</v>
      </c>
      <c r="D1781" s="198" t="s">
        <v>337</v>
      </c>
      <c r="E1781" s="421">
        <v>109220</v>
      </c>
      <c r="F1781" s="413">
        <v>138.72999999999999</v>
      </c>
      <c r="G1781" s="414">
        <v>787.28465364376848</v>
      </c>
      <c r="H1781" s="415">
        <v>3.9364232682188423</v>
      </c>
    </row>
    <row r="1782" spans="1:8" ht="15" hidden="1" thickBot="1">
      <c r="A1782" s="409">
        <v>202208</v>
      </c>
      <c r="B1782" s="196" t="s">
        <v>2142</v>
      </c>
      <c r="C1782" s="197" t="s">
        <v>2034</v>
      </c>
      <c r="D1782" s="198" t="s">
        <v>337</v>
      </c>
      <c r="E1782" s="421">
        <v>108443</v>
      </c>
      <c r="F1782" s="413">
        <v>138.72999999999999</v>
      </c>
      <c r="G1782" s="414">
        <v>781.68384632019036</v>
      </c>
      <c r="H1782" s="415">
        <v>3.9084192316009516</v>
      </c>
    </row>
    <row r="1783" spans="1:8" ht="15" hidden="1" thickBot="1">
      <c r="A1783" s="409">
        <v>202208</v>
      </c>
      <c r="B1783" s="196" t="s">
        <v>2143</v>
      </c>
      <c r="C1783" s="197" t="s">
        <v>2034</v>
      </c>
      <c r="D1783" s="198" t="s">
        <v>339</v>
      </c>
      <c r="E1783" s="421">
        <v>542</v>
      </c>
      <c r="F1783" s="413">
        <v>138.72999999999999</v>
      </c>
      <c r="G1783" s="414">
        <v>3.906869458660708</v>
      </c>
      <c r="H1783" s="415">
        <v>3.906869458660708</v>
      </c>
    </row>
    <row r="1784" spans="1:8" ht="15" hidden="1" thickBot="1">
      <c r="A1784" s="409">
        <v>202208</v>
      </c>
      <c r="B1784" s="196" t="s">
        <v>2144</v>
      </c>
      <c r="C1784" s="197" t="s">
        <v>2034</v>
      </c>
      <c r="D1784" s="198" t="s">
        <v>337</v>
      </c>
      <c r="E1784" s="421">
        <v>96216</v>
      </c>
      <c r="F1784" s="413">
        <v>138.72999999999999</v>
      </c>
      <c r="G1784" s="414">
        <v>693.54861962084635</v>
      </c>
      <c r="H1784" s="415">
        <v>3.4677430981042319</v>
      </c>
    </row>
    <row r="1785" spans="1:8" ht="15" hidden="1" thickBot="1">
      <c r="A1785" s="409">
        <v>202208</v>
      </c>
      <c r="B1785" s="196" t="s">
        <v>2145</v>
      </c>
      <c r="C1785" s="197" t="s">
        <v>2034</v>
      </c>
      <c r="D1785" s="198" t="s">
        <v>339</v>
      </c>
      <c r="E1785" s="421">
        <v>481</v>
      </c>
      <c r="F1785" s="413">
        <v>138.72999999999999</v>
      </c>
      <c r="G1785" s="414">
        <v>3.4671664384055361</v>
      </c>
      <c r="H1785" s="415">
        <v>3.4671664384055361</v>
      </c>
    </row>
    <row r="1786" spans="1:8" ht="15" hidden="1" thickBot="1">
      <c r="A1786" s="409">
        <v>202208</v>
      </c>
      <c r="B1786" s="196" t="s">
        <v>2146</v>
      </c>
      <c r="C1786" s="197" t="s">
        <v>2034</v>
      </c>
      <c r="D1786" s="198" t="s">
        <v>337</v>
      </c>
      <c r="E1786" s="421">
        <v>96216</v>
      </c>
      <c r="F1786" s="413">
        <v>138.72999999999999</v>
      </c>
      <c r="G1786" s="414">
        <v>693.54861962084635</v>
      </c>
      <c r="H1786" s="415">
        <v>3.4677430981042319</v>
      </c>
    </row>
    <row r="1787" spans="1:8" ht="15" hidden="1" thickBot="1">
      <c r="A1787" s="409">
        <v>202208</v>
      </c>
      <c r="B1787" s="196" t="s">
        <v>2147</v>
      </c>
      <c r="C1787" s="197" t="s">
        <v>2034</v>
      </c>
      <c r="D1787" s="198" t="s">
        <v>337</v>
      </c>
      <c r="E1787" s="421">
        <v>96216</v>
      </c>
      <c r="F1787" s="413">
        <v>138.72999999999999</v>
      </c>
      <c r="G1787" s="414">
        <v>693.54861962084635</v>
      </c>
      <c r="H1787" s="415">
        <v>3.4677430981042319</v>
      </c>
    </row>
    <row r="1788" spans="1:8" ht="15" hidden="1" thickBot="1">
      <c r="A1788" s="409">
        <v>202208</v>
      </c>
      <c r="B1788" s="196" t="s">
        <v>2148</v>
      </c>
      <c r="C1788" s="197" t="s">
        <v>2761</v>
      </c>
      <c r="D1788" s="198" t="s">
        <v>339</v>
      </c>
      <c r="E1788" s="421">
        <v>481</v>
      </c>
      <c r="F1788" s="413">
        <v>138.72999999999999</v>
      </c>
      <c r="G1788" s="414">
        <v>3.4671664384055361</v>
      </c>
      <c r="H1788" s="415">
        <v>3.4671664384055361</v>
      </c>
    </row>
    <row r="1789" spans="1:8" ht="15" hidden="1" thickBot="1">
      <c r="A1789" s="409">
        <v>202208</v>
      </c>
      <c r="B1789" s="196" t="s">
        <v>2149</v>
      </c>
      <c r="C1789" s="197" t="s">
        <v>2034</v>
      </c>
      <c r="D1789" s="198" t="s">
        <v>337</v>
      </c>
      <c r="E1789" s="421">
        <v>58348</v>
      </c>
      <c r="F1789" s="413">
        <v>138.72999999999999</v>
      </c>
      <c r="G1789" s="414">
        <v>420.5867512434225</v>
      </c>
      <c r="H1789" s="415">
        <v>2.1029337562171126</v>
      </c>
    </row>
    <row r="1790" spans="1:8" ht="15" hidden="1" thickBot="1">
      <c r="A1790" s="409">
        <v>202208</v>
      </c>
      <c r="B1790" s="196" t="s">
        <v>2150</v>
      </c>
      <c r="C1790" s="197" t="s">
        <v>2034</v>
      </c>
      <c r="D1790" s="198" t="s">
        <v>337</v>
      </c>
      <c r="E1790" s="421">
        <v>80855</v>
      </c>
      <c r="F1790" s="413">
        <v>138.72999999999999</v>
      </c>
      <c r="G1790" s="414">
        <v>582.82274922511363</v>
      </c>
      <c r="H1790" s="415">
        <v>2.9141137461255679</v>
      </c>
    </row>
    <row r="1791" spans="1:8" ht="15" hidden="1" thickBot="1">
      <c r="A1791" s="409">
        <v>202208</v>
      </c>
      <c r="B1791" s="196" t="s">
        <v>2151</v>
      </c>
      <c r="C1791" s="197" t="s">
        <v>2034</v>
      </c>
      <c r="D1791" s="198" t="s">
        <v>339</v>
      </c>
      <c r="E1791" s="421">
        <v>404</v>
      </c>
      <c r="F1791" s="413">
        <v>138.72999999999999</v>
      </c>
      <c r="G1791" s="414">
        <v>2.9121314784113026</v>
      </c>
      <c r="H1791" s="415">
        <v>2.9121314784113026</v>
      </c>
    </row>
    <row r="1792" spans="1:8" ht="15" hidden="1" thickBot="1">
      <c r="A1792" s="409">
        <v>202208</v>
      </c>
      <c r="B1792" s="196" t="s">
        <v>2152</v>
      </c>
      <c r="C1792" s="197" t="s">
        <v>2034</v>
      </c>
      <c r="D1792" s="198" t="s">
        <v>339</v>
      </c>
      <c r="E1792" s="421">
        <v>292</v>
      </c>
      <c r="F1792" s="413">
        <v>138.72999999999999</v>
      </c>
      <c r="G1792" s="414">
        <v>2.1048079002378723</v>
      </c>
      <c r="H1792" s="415">
        <v>2.1048079002378723</v>
      </c>
    </row>
    <row r="1793" spans="1:8" ht="15" hidden="1" thickBot="1">
      <c r="A1793" s="409">
        <v>202208</v>
      </c>
      <c r="B1793" s="196" t="s">
        <v>2153</v>
      </c>
      <c r="C1793" s="197" t="s">
        <v>2034</v>
      </c>
      <c r="D1793" s="198" t="s">
        <v>337</v>
      </c>
      <c r="E1793" s="421">
        <v>58348</v>
      </c>
      <c r="F1793" s="413">
        <v>138.72999999999999</v>
      </c>
      <c r="G1793" s="414">
        <v>420.5867512434225</v>
      </c>
      <c r="H1793" s="415">
        <v>2.1029337562171126</v>
      </c>
    </row>
    <row r="1794" spans="1:8" ht="15" hidden="1" thickBot="1">
      <c r="A1794" s="409">
        <v>202208</v>
      </c>
      <c r="B1794" s="196" t="s">
        <v>2154</v>
      </c>
      <c r="C1794" s="197" t="s">
        <v>2034</v>
      </c>
      <c r="D1794" s="198" t="s">
        <v>337</v>
      </c>
      <c r="E1794" s="421">
        <v>58348</v>
      </c>
      <c r="F1794" s="413">
        <v>138.72999999999999</v>
      </c>
      <c r="G1794" s="414">
        <v>420.5867512434225</v>
      </c>
      <c r="H1794" s="415">
        <v>2.1029337562171126</v>
      </c>
    </row>
    <row r="1795" spans="1:8" ht="15" hidden="1" thickBot="1">
      <c r="A1795" s="409">
        <v>202208</v>
      </c>
      <c r="B1795" s="196" t="s">
        <v>2155</v>
      </c>
      <c r="C1795" s="197" t="s">
        <v>2034</v>
      </c>
      <c r="D1795" s="198" t="s">
        <v>350</v>
      </c>
      <c r="E1795" s="421">
        <v>0.01</v>
      </c>
      <c r="F1795" s="413">
        <v>138.72999999999999</v>
      </c>
      <c r="G1795" s="414">
        <v>7.2082462336913442E-5</v>
      </c>
      <c r="H1795" s="415" t="s">
        <v>2899</v>
      </c>
    </row>
    <row r="1796" spans="1:8" ht="15" hidden="1" thickBot="1">
      <c r="A1796" s="409">
        <v>202208</v>
      </c>
      <c r="B1796" s="196" t="s">
        <v>2156</v>
      </c>
      <c r="C1796" s="197" t="s">
        <v>2034</v>
      </c>
      <c r="D1796" s="198" t="s">
        <v>337</v>
      </c>
      <c r="E1796" s="421">
        <v>62083</v>
      </c>
      <c r="F1796" s="413">
        <v>138.72999999999999</v>
      </c>
      <c r="G1796" s="414">
        <v>447.50955092625969</v>
      </c>
      <c r="H1796" s="415">
        <v>2.2375477546312985</v>
      </c>
    </row>
    <row r="1797" spans="1:8" ht="15" hidden="1" thickBot="1">
      <c r="A1797" s="409">
        <v>202208</v>
      </c>
      <c r="B1797" s="196" t="s">
        <v>2157</v>
      </c>
      <c r="C1797" s="197" t="s">
        <v>2034</v>
      </c>
      <c r="D1797" s="198" t="s">
        <v>337</v>
      </c>
      <c r="E1797" s="421">
        <v>62083</v>
      </c>
      <c r="F1797" s="413">
        <v>138.72999999999999</v>
      </c>
      <c r="G1797" s="414">
        <v>447.50955092625969</v>
      </c>
      <c r="H1797" s="415">
        <v>2.2375477546312985</v>
      </c>
    </row>
    <row r="1798" spans="1:8" ht="15" hidden="1" thickBot="1">
      <c r="A1798" s="409">
        <v>202208</v>
      </c>
      <c r="B1798" s="196" t="s">
        <v>2158</v>
      </c>
      <c r="C1798" s="197" t="s">
        <v>2034</v>
      </c>
      <c r="D1798" s="198" t="s">
        <v>337</v>
      </c>
      <c r="E1798" s="421">
        <v>53262</v>
      </c>
      <c r="F1798" s="413">
        <v>138.72999999999999</v>
      </c>
      <c r="G1798" s="414">
        <v>383.92561089886834</v>
      </c>
      <c r="H1798" s="415">
        <v>1.9196280544943418</v>
      </c>
    </row>
    <row r="1799" spans="1:8" ht="15" hidden="1" thickBot="1">
      <c r="A1799" s="409">
        <v>202208</v>
      </c>
      <c r="B1799" s="196" t="s">
        <v>2159</v>
      </c>
      <c r="C1799" s="197" t="s">
        <v>2034</v>
      </c>
      <c r="D1799" s="198" t="s">
        <v>339</v>
      </c>
      <c r="E1799" s="421">
        <v>266</v>
      </c>
      <c r="F1799" s="413">
        <v>138.72999999999999</v>
      </c>
      <c r="G1799" s="414">
        <v>1.9173934981618974</v>
      </c>
      <c r="H1799" s="415">
        <v>1.9173934981618974</v>
      </c>
    </row>
    <row r="1800" spans="1:8" ht="15" hidden="1" thickBot="1">
      <c r="A1800" s="409">
        <v>202208</v>
      </c>
      <c r="B1800" s="196" t="s">
        <v>2160</v>
      </c>
      <c r="C1800" s="197" t="s">
        <v>2034</v>
      </c>
      <c r="D1800" s="198" t="s">
        <v>337</v>
      </c>
      <c r="E1800" s="421">
        <v>96118</v>
      </c>
      <c r="F1800" s="413">
        <v>138.72999999999999</v>
      </c>
      <c r="G1800" s="414">
        <v>692.84221148994459</v>
      </c>
      <c r="H1800" s="415">
        <v>3.4642110574497229</v>
      </c>
    </row>
    <row r="1801" spans="1:8" ht="15" hidden="1" thickBot="1">
      <c r="A1801" s="409">
        <v>202208</v>
      </c>
      <c r="B1801" s="196" t="s">
        <v>2161</v>
      </c>
      <c r="C1801" s="197" t="s">
        <v>2034</v>
      </c>
      <c r="D1801" s="198" t="s">
        <v>337</v>
      </c>
      <c r="E1801" s="421">
        <v>77163</v>
      </c>
      <c r="F1801" s="413">
        <v>138.72999999999999</v>
      </c>
      <c r="G1801" s="414">
        <v>556.20990413032519</v>
      </c>
      <c r="H1801" s="415">
        <v>2.7810495206516261</v>
      </c>
    </row>
    <row r="1802" spans="1:8" ht="15" hidden="1" thickBot="1">
      <c r="A1802" s="409">
        <v>202208</v>
      </c>
      <c r="B1802" s="196" t="s">
        <v>2162</v>
      </c>
      <c r="C1802" s="197" t="s">
        <v>2034</v>
      </c>
      <c r="D1802" s="198" t="s">
        <v>337</v>
      </c>
      <c r="E1802" s="421">
        <v>77354</v>
      </c>
      <c r="F1802" s="413">
        <v>138.72999999999999</v>
      </c>
      <c r="G1802" s="414">
        <v>557.58667916096022</v>
      </c>
      <c r="H1802" s="415">
        <v>2.7879333958048012</v>
      </c>
    </row>
    <row r="1803" spans="1:8" ht="15" hidden="1" thickBot="1">
      <c r="A1803" s="409">
        <v>202208</v>
      </c>
      <c r="B1803" s="196" t="s">
        <v>2163</v>
      </c>
      <c r="C1803" s="197" t="s">
        <v>2034</v>
      </c>
      <c r="D1803" s="198" t="s">
        <v>339</v>
      </c>
      <c r="E1803" s="421">
        <v>387</v>
      </c>
      <c r="F1803" s="413">
        <v>138.72999999999999</v>
      </c>
      <c r="G1803" s="414">
        <v>2.78959129243855</v>
      </c>
      <c r="H1803" s="415">
        <v>2.78959129243855</v>
      </c>
    </row>
    <row r="1804" spans="1:8" ht="15" hidden="1" thickBot="1">
      <c r="A1804" s="409">
        <v>202208</v>
      </c>
      <c r="B1804" s="196" t="s">
        <v>2164</v>
      </c>
      <c r="C1804" s="197" t="s">
        <v>2034</v>
      </c>
      <c r="D1804" s="198" t="s">
        <v>337</v>
      </c>
      <c r="E1804" s="421">
        <v>70485</v>
      </c>
      <c r="F1804" s="413">
        <v>138.72999999999999</v>
      </c>
      <c r="G1804" s="414">
        <v>508.07323578173435</v>
      </c>
      <c r="H1804" s="415">
        <v>2.5403661789086716</v>
      </c>
    </row>
    <row r="1805" spans="1:8" ht="15" hidden="1" thickBot="1">
      <c r="A1805" s="409">
        <v>202208</v>
      </c>
      <c r="B1805" s="196" t="s">
        <v>2165</v>
      </c>
      <c r="C1805" s="197" t="s">
        <v>2034</v>
      </c>
      <c r="D1805" s="198" t="s">
        <v>337</v>
      </c>
      <c r="E1805" s="421">
        <v>53960</v>
      </c>
      <c r="F1805" s="413">
        <v>138.72999999999999</v>
      </c>
      <c r="G1805" s="414">
        <v>388.95696676998489</v>
      </c>
      <c r="H1805" s="415">
        <v>1.9447848338499245</v>
      </c>
    </row>
    <row r="1806" spans="1:8" ht="15" hidden="1" thickBot="1">
      <c r="A1806" s="409">
        <v>202208</v>
      </c>
      <c r="B1806" s="196" t="s">
        <v>2166</v>
      </c>
      <c r="C1806" s="197" t="s">
        <v>2034</v>
      </c>
      <c r="D1806" s="198" t="s">
        <v>337</v>
      </c>
      <c r="E1806" s="421">
        <v>58933</v>
      </c>
      <c r="F1806" s="413">
        <v>138.72999999999999</v>
      </c>
      <c r="G1806" s="414">
        <v>424.80357529013196</v>
      </c>
      <c r="H1806" s="415">
        <v>2.1240178764506599</v>
      </c>
    </row>
    <row r="1807" spans="1:8" ht="15" hidden="1" thickBot="1">
      <c r="A1807" s="409">
        <v>202208</v>
      </c>
      <c r="B1807" s="196" t="s">
        <v>2167</v>
      </c>
      <c r="C1807" s="197" t="s">
        <v>2034</v>
      </c>
      <c r="D1807" s="198" t="s">
        <v>337</v>
      </c>
      <c r="E1807" s="421">
        <v>112144</v>
      </c>
      <c r="F1807" s="413">
        <v>138.72999999999999</v>
      </c>
      <c r="G1807" s="414">
        <v>808.36156563108204</v>
      </c>
      <c r="H1807" s="415">
        <v>4.0418078281554104</v>
      </c>
    </row>
    <row r="1808" spans="1:8" ht="15" hidden="1" thickBot="1">
      <c r="A1808" s="409">
        <v>202208</v>
      </c>
      <c r="B1808" s="196" t="s">
        <v>2168</v>
      </c>
      <c r="C1808" s="197" t="s">
        <v>2034</v>
      </c>
      <c r="D1808" s="198" t="s">
        <v>339</v>
      </c>
      <c r="E1808" s="421">
        <v>561</v>
      </c>
      <c r="F1808" s="413">
        <v>138.72999999999999</v>
      </c>
      <c r="G1808" s="414">
        <v>4.0438261371008437</v>
      </c>
      <c r="H1808" s="415">
        <v>4.0438261371008437</v>
      </c>
    </row>
    <row r="1809" spans="1:8" ht="15" hidden="1" thickBot="1">
      <c r="A1809" s="409">
        <v>202208</v>
      </c>
      <c r="B1809" s="196" t="s">
        <v>2169</v>
      </c>
      <c r="C1809" s="197" t="s">
        <v>2034</v>
      </c>
      <c r="D1809" s="198" t="s">
        <v>337</v>
      </c>
      <c r="E1809" s="421">
        <v>94244</v>
      </c>
      <c r="F1809" s="413">
        <v>138.72999999999999</v>
      </c>
      <c r="G1809" s="414">
        <v>679.33395804800693</v>
      </c>
      <c r="H1809" s="415">
        <v>3.3966697902400345</v>
      </c>
    </row>
    <row r="1810" spans="1:8" ht="15" hidden="1" thickBot="1">
      <c r="A1810" s="409">
        <v>202208</v>
      </c>
      <c r="B1810" s="196" t="s">
        <v>2170</v>
      </c>
      <c r="C1810" s="197" t="s">
        <v>2034</v>
      </c>
      <c r="D1810" s="198" t="s">
        <v>339</v>
      </c>
      <c r="E1810" s="421">
        <v>471</v>
      </c>
      <c r="F1810" s="413">
        <v>138.72999999999999</v>
      </c>
      <c r="G1810" s="414">
        <v>3.3950839760686229</v>
      </c>
      <c r="H1810" s="415">
        <v>3.3950839760686229</v>
      </c>
    </row>
    <row r="1811" spans="1:8" ht="15" hidden="1" thickBot="1">
      <c r="A1811" s="409">
        <v>202208</v>
      </c>
      <c r="B1811" s="196" t="s">
        <v>2171</v>
      </c>
      <c r="C1811" s="197" t="s">
        <v>2034</v>
      </c>
      <c r="D1811" s="198" t="s">
        <v>337</v>
      </c>
      <c r="E1811" s="421">
        <v>90440</v>
      </c>
      <c r="F1811" s="413">
        <v>138.72999999999999</v>
      </c>
      <c r="G1811" s="414">
        <v>651.9137893750451</v>
      </c>
      <c r="H1811" s="415">
        <v>3.2595689468752256</v>
      </c>
    </row>
    <row r="1812" spans="1:8" ht="15" hidden="1" thickBot="1">
      <c r="A1812" s="409">
        <v>202208</v>
      </c>
      <c r="B1812" s="196" t="s">
        <v>2172</v>
      </c>
      <c r="C1812" s="197" t="s">
        <v>2034</v>
      </c>
      <c r="D1812" s="198" t="s">
        <v>339</v>
      </c>
      <c r="E1812" s="421">
        <v>452</v>
      </c>
      <c r="F1812" s="413">
        <v>138.72999999999999</v>
      </c>
      <c r="G1812" s="414">
        <v>3.2581272976284872</v>
      </c>
      <c r="H1812" s="415">
        <v>3.2581272976284872</v>
      </c>
    </row>
    <row r="1813" spans="1:8" ht="15" hidden="1" thickBot="1">
      <c r="A1813" s="409">
        <v>202208</v>
      </c>
      <c r="B1813" s="196" t="s">
        <v>2173</v>
      </c>
      <c r="C1813" s="197" t="s">
        <v>2034</v>
      </c>
      <c r="D1813" s="198" t="s">
        <v>337</v>
      </c>
      <c r="E1813" s="421">
        <v>68822</v>
      </c>
      <c r="F1813" s="413">
        <v>138.72999999999999</v>
      </c>
      <c r="G1813" s="414">
        <v>496.08592229510566</v>
      </c>
      <c r="H1813" s="415">
        <v>2.4804296114755284</v>
      </c>
    </row>
    <row r="1814" spans="1:8" ht="15" hidden="1" thickBot="1">
      <c r="A1814" s="409">
        <v>202208</v>
      </c>
      <c r="B1814" s="196" t="s">
        <v>2174</v>
      </c>
      <c r="C1814" s="197" t="s">
        <v>2034</v>
      </c>
      <c r="D1814" s="198" t="s">
        <v>337</v>
      </c>
      <c r="E1814" s="421">
        <v>47681</v>
      </c>
      <c r="F1814" s="413">
        <v>138.72999999999999</v>
      </c>
      <c r="G1814" s="414">
        <v>343.69638866863693</v>
      </c>
      <c r="H1814" s="415">
        <v>1.7184819433431846</v>
      </c>
    </row>
    <row r="1815" spans="1:8" ht="15" hidden="1" thickBot="1">
      <c r="A1815" s="409">
        <v>202208</v>
      </c>
      <c r="B1815" s="196" t="s">
        <v>2175</v>
      </c>
      <c r="C1815" s="197" t="s">
        <v>2034</v>
      </c>
      <c r="D1815" s="198" t="s">
        <v>337</v>
      </c>
      <c r="E1815" s="421">
        <v>67794</v>
      </c>
      <c r="F1815" s="413">
        <v>138.72999999999999</v>
      </c>
      <c r="G1815" s="414">
        <v>488.67584516687094</v>
      </c>
      <c r="H1815" s="415">
        <v>2.4433792258343545</v>
      </c>
    </row>
    <row r="1816" spans="1:8" ht="15" hidden="1" thickBot="1">
      <c r="A1816" s="409">
        <v>202208</v>
      </c>
      <c r="B1816" s="196" t="s">
        <v>2176</v>
      </c>
      <c r="C1816" s="197" t="s">
        <v>2034</v>
      </c>
      <c r="D1816" s="198" t="s">
        <v>337</v>
      </c>
      <c r="E1816" s="421">
        <v>67794</v>
      </c>
      <c r="F1816" s="413">
        <v>138.72999999999999</v>
      </c>
      <c r="G1816" s="414">
        <v>488.67584516687094</v>
      </c>
      <c r="H1816" s="415">
        <v>2.4433792258343545</v>
      </c>
    </row>
    <row r="1817" spans="1:8" ht="15" hidden="1" thickBot="1">
      <c r="A1817" s="409">
        <v>202208</v>
      </c>
      <c r="B1817" s="196" t="s">
        <v>2177</v>
      </c>
      <c r="C1817" s="197" t="s">
        <v>2034</v>
      </c>
      <c r="D1817" s="198" t="s">
        <v>337</v>
      </c>
      <c r="E1817" s="421">
        <v>79607</v>
      </c>
      <c r="F1817" s="413">
        <v>138.72999999999999</v>
      </c>
      <c r="G1817" s="414">
        <v>573.82685792546681</v>
      </c>
      <c r="H1817" s="415">
        <v>2.869134289627334</v>
      </c>
    </row>
    <row r="1818" spans="1:8" ht="15" hidden="1" thickBot="1">
      <c r="A1818" s="409">
        <v>202208</v>
      </c>
      <c r="B1818" s="196" t="s">
        <v>2178</v>
      </c>
      <c r="C1818" s="197" t="s">
        <v>2034</v>
      </c>
      <c r="D1818" s="198" t="s">
        <v>339</v>
      </c>
      <c r="E1818" s="421">
        <v>398</v>
      </c>
      <c r="F1818" s="413">
        <v>138.72999999999999</v>
      </c>
      <c r="G1818" s="414">
        <v>2.8688820010091547</v>
      </c>
      <c r="H1818" s="415">
        <v>2.8688820010091547</v>
      </c>
    </row>
    <row r="1819" spans="1:8" ht="15" hidden="1" thickBot="1">
      <c r="A1819" s="409">
        <v>202208</v>
      </c>
      <c r="B1819" s="196" t="s">
        <v>2179</v>
      </c>
      <c r="C1819" s="197" t="s">
        <v>2034</v>
      </c>
      <c r="D1819" s="198" t="s">
        <v>337</v>
      </c>
      <c r="E1819" s="421">
        <v>114374</v>
      </c>
      <c r="F1819" s="413">
        <v>138.72999999999999</v>
      </c>
      <c r="G1819" s="414">
        <v>824.43595473221376</v>
      </c>
      <c r="H1819" s="415">
        <v>4.1221797736610686</v>
      </c>
    </row>
    <row r="1820" spans="1:8" ht="15" hidden="1" thickBot="1">
      <c r="A1820" s="409">
        <v>202208</v>
      </c>
      <c r="B1820" s="196" t="s">
        <v>2180</v>
      </c>
      <c r="C1820" s="197" t="s">
        <v>2034</v>
      </c>
      <c r="D1820" s="198" t="s">
        <v>339</v>
      </c>
      <c r="E1820" s="421">
        <v>572</v>
      </c>
      <c r="F1820" s="413">
        <v>138.72999999999999</v>
      </c>
      <c r="G1820" s="414">
        <v>4.1231168456714489</v>
      </c>
      <c r="H1820" s="415">
        <v>4.1231168456714489</v>
      </c>
    </row>
    <row r="1821" spans="1:8" ht="15" hidden="1" thickBot="1">
      <c r="A1821" s="409">
        <v>202208</v>
      </c>
      <c r="B1821" s="196" t="s">
        <v>2181</v>
      </c>
      <c r="C1821" s="197" t="s">
        <v>2034</v>
      </c>
      <c r="D1821" s="198" t="s">
        <v>337</v>
      </c>
      <c r="E1821" s="421">
        <v>75857</v>
      </c>
      <c r="F1821" s="413">
        <v>138.72999999999999</v>
      </c>
      <c r="G1821" s="414">
        <v>546.79593454912424</v>
      </c>
      <c r="H1821" s="415">
        <v>2.7339796727456211</v>
      </c>
    </row>
    <row r="1822" spans="1:8" ht="15" hidden="1" thickBot="1">
      <c r="A1822" s="409">
        <v>202208</v>
      </c>
      <c r="B1822" s="196" t="s">
        <v>2182</v>
      </c>
      <c r="C1822" s="197" t="s">
        <v>2034</v>
      </c>
      <c r="D1822" s="198" t="s">
        <v>337</v>
      </c>
      <c r="E1822" s="421">
        <v>83212</v>
      </c>
      <c r="F1822" s="413">
        <v>138.72999999999999</v>
      </c>
      <c r="G1822" s="414">
        <v>599.81258559792411</v>
      </c>
      <c r="H1822" s="415">
        <v>2.9990629279896206</v>
      </c>
    </row>
    <row r="1823" spans="1:8" ht="15" hidden="1" thickBot="1">
      <c r="A1823" s="409">
        <v>202208</v>
      </c>
      <c r="B1823" s="196" t="s">
        <v>2183</v>
      </c>
      <c r="C1823" s="197" t="s">
        <v>2034</v>
      </c>
      <c r="D1823" s="198" t="s">
        <v>337</v>
      </c>
      <c r="E1823" s="421">
        <v>83212</v>
      </c>
      <c r="F1823" s="413">
        <v>138.72999999999999</v>
      </c>
      <c r="G1823" s="414">
        <v>599.81258559792411</v>
      </c>
      <c r="H1823" s="415">
        <v>2.9990629279896206</v>
      </c>
    </row>
    <row r="1824" spans="1:8" ht="15" hidden="1" thickBot="1">
      <c r="A1824" s="409">
        <v>202208</v>
      </c>
      <c r="B1824" s="196" t="s">
        <v>2184</v>
      </c>
      <c r="C1824" s="197" t="s">
        <v>2034</v>
      </c>
      <c r="D1824" s="198" t="s">
        <v>339</v>
      </c>
      <c r="E1824" s="421">
        <v>379</v>
      </c>
      <c r="F1824" s="413">
        <v>138.72999999999999</v>
      </c>
      <c r="G1824" s="414">
        <v>2.731925322569019</v>
      </c>
      <c r="H1824" s="415">
        <v>2.731925322569019</v>
      </c>
    </row>
    <row r="1825" spans="1:8" ht="15" hidden="1" thickBot="1">
      <c r="A1825" s="409">
        <v>202208</v>
      </c>
      <c r="B1825" s="196" t="s">
        <v>2185</v>
      </c>
      <c r="C1825" s="197" t="s">
        <v>2034</v>
      </c>
      <c r="D1825" s="198" t="s">
        <v>337</v>
      </c>
      <c r="E1825" s="421">
        <v>83212</v>
      </c>
      <c r="F1825" s="413">
        <v>138.72999999999999</v>
      </c>
      <c r="G1825" s="414">
        <v>599.81258559792411</v>
      </c>
      <c r="H1825" s="415">
        <v>2.9990629279896206</v>
      </c>
    </row>
    <row r="1826" spans="1:8" ht="15" hidden="1" thickBot="1">
      <c r="A1826" s="409">
        <v>202208</v>
      </c>
      <c r="B1826" s="196" t="s">
        <v>2186</v>
      </c>
      <c r="C1826" s="197" t="s">
        <v>2034</v>
      </c>
      <c r="D1826" s="198" t="s">
        <v>337</v>
      </c>
      <c r="E1826" s="421">
        <v>82737</v>
      </c>
      <c r="F1826" s="413">
        <v>138.72999999999999</v>
      </c>
      <c r="G1826" s="414">
        <v>596.38866863692067</v>
      </c>
      <c r="H1826" s="415">
        <v>2.9819433431846032</v>
      </c>
    </row>
    <row r="1827" spans="1:8" ht="15" hidden="1" thickBot="1">
      <c r="A1827" s="409">
        <v>202208</v>
      </c>
      <c r="B1827" s="196" t="s">
        <v>2187</v>
      </c>
      <c r="C1827" s="197" t="s">
        <v>2034</v>
      </c>
      <c r="D1827" s="198" t="s">
        <v>337</v>
      </c>
      <c r="E1827" s="421">
        <v>78435</v>
      </c>
      <c r="F1827" s="413">
        <v>138.72999999999999</v>
      </c>
      <c r="G1827" s="414">
        <v>565.37879333958051</v>
      </c>
      <c r="H1827" s="415">
        <v>2.8268939666979027</v>
      </c>
    </row>
    <row r="1828" spans="1:8" ht="15" hidden="1" thickBot="1">
      <c r="A1828" s="409">
        <v>202208</v>
      </c>
      <c r="B1828" s="196" t="s">
        <v>2188</v>
      </c>
      <c r="C1828" s="197" t="s">
        <v>2034</v>
      </c>
      <c r="D1828" s="198" t="s">
        <v>339</v>
      </c>
      <c r="E1828" s="421">
        <v>392</v>
      </c>
      <c r="F1828" s="413">
        <v>138.72999999999999</v>
      </c>
      <c r="G1828" s="414">
        <v>2.8256325236070068</v>
      </c>
      <c r="H1828" s="415">
        <v>2.8256325236070068</v>
      </c>
    </row>
    <row r="1829" spans="1:8" ht="15" hidden="1" thickBot="1">
      <c r="A1829" s="409">
        <v>202208</v>
      </c>
      <c r="B1829" s="196" t="s">
        <v>2189</v>
      </c>
      <c r="C1829" s="197" t="s">
        <v>2034</v>
      </c>
      <c r="D1829" s="198" t="s">
        <v>337</v>
      </c>
      <c r="E1829" s="421">
        <v>72868</v>
      </c>
      <c r="F1829" s="413">
        <v>138.72999999999999</v>
      </c>
      <c r="G1829" s="414">
        <v>525.25048655662079</v>
      </c>
      <c r="H1829" s="415">
        <v>2.6262524327831041</v>
      </c>
    </row>
    <row r="1830" spans="1:8" ht="15" hidden="1" thickBot="1">
      <c r="A1830" s="409">
        <v>202208</v>
      </c>
      <c r="B1830" s="196" t="s">
        <v>2190</v>
      </c>
      <c r="C1830" s="197" t="s">
        <v>2034</v>
      </c>
      <c r="D1830" s="198" t="s">
        <v>337</v>
      </c>
      <c r="E1830" s="421">
        <v>71043</v>
      </c>
      <c r="F1830" s="413">
        <v>138.72999999999999</v>
      </c>
      <c r="G1830" s="414">
        <v>512.09543718013413</v>
      </c>
      <c r="H1830" s="415">
        <v>2.5604771859006705</v>
      </c>
    </row>
    <row r="1831" spans="1:8" ht="15" hidden="1" thickBot="1">
      <c r="A1831" s="409">
        <v>202208</v>
      </c>
      <c r="B1831" s="196" t="s">
        <v>2191</v>
      </c>
      <c r="C1831" s="197" t="s">
        <v>2034</v>
      </c>
      <c r="D1831" s="198" t="s">
        <v>337</v>
      </c>
      <c r="E1831" s="421">
        <v>73878</v>
      </c>
      <c r="F1831" s="413">
        <v>138.72999999999999</v>
      </c>
      <c r="G1831" s="414">
        <v>532.53081525264906</v>
      </c>
      <c r="H1831" s="415">
        <v>2.6626540762632454</v>
      </c>
    </row>
    <row r="1832" spans="1:8" ht="15" hidden="1" thickBot="1">
      <c r="A1832" s="409">
        <v>202208</v>
      </c>
      <c r="B1832" s="196" t="s">
        <v>2192</v>
      </c>
      <c r="C1832" s="197" t="s">
        <v>2034</v>
      </c>
      <c r="D1832" s="198" t="s">
        <v>337</v>
      </c>
      <c r="E1832" s="421">
        <v>75382</v>
      </c>
      <c r="F1832" s="413">
        <v>138.72999999999999</v>
      </c>
      <c r="G1832" s="414">
        <v>543.3720175881208</v>
      </c>
      <c r="H1832" s="415">
        <v>2.7168600879406042</v>
      </c>
    </row>
    <row r="1833" spans="1:8" ht="15" hidden="1" thickBot="1">
      <c r="A1833" s="409">
        <v>202208</v>
      </c>
      <c r="B1833" s="196" t="s">
        <v>2193</v>
      </c>
      <c r="C1833" s="197" t="s">
        <v>2034</v>
      </c>
      <c r="D1833" s="198" t="s">
        <v>339</v>
      </c>
      <c r="E1833" s="421">
        <v>377</v>
      </c>
      <c r="F1833" s="413">
        <v>138.72999999999999</v>
      </c>
      <c r="G1833" s="414">
        <v>2.7175088301016364</v>
      </c>
      <c r="H1833" s="415">
        <v>2.7175088301016364</v>
      </c>
    </row>
    <row r="1834" spans="1:8" ht="15" hidden="1" thickBot="1">
      <c r="A1834" s="409">
        <v>202208</v>
      </c>
      <c r="B1834" s="196" t="s">
        <v>2194</v>
      </c>
      <c r="C1834" s="197" t="s">
        <v>2034</v>
      </c>
      <c r="D1834" s="198" t="s">
        <v>337</v>
      </c>
      <c r="E1834" s="421">
        <v>62997</v>
      </c>
      <c r="F1834" s="413">
        <v>138.72999999999999</v>
      </c>
      <c r="G1834" s="414">
        <v>454.09788798385358</v>
      </c>
      <c r="H1834" s="415">
        <v>2.2704894399192681</v>
      </c>
    </row>
    <row r="1835" spans="1:8" ht="15" hidden="1" thickBot="1">
      <c r="A1835" s="409">
        <v>202208</v>
      </c>
      <c r="B1835" s="196" t="s">
        <v>2195</v>
      </c>
      <c r="C1835" s="197" t="s">
        <v>2034</v>
      </c>
      <c r="D1835" s="198" t="s">
        <v>339</v>
      </c>
      <c r="E1835" s="421">
        <v>315</v>
      </c>
      <c r="F1835" s="413">
        <v>138.72999999999999</v>
      </c>
      <c r="G1835" s="414">
        <v>2.2705975636127733</v>
      </c>
      <c r="H1835" s="415">
        <v>2.2705975636127733</v>
      </c>
    </row>
    <row r="1836" spans="1:8" ht="15" hidden="1" thickBot="1">
      <c r="A1836" s="409">
        <v>202208</v>
      </c>
      <c r="B1836" s="196" t="s">
        <v>2196</v>
      </c>
      <c r="C1836" s="197" t="s">
        <v>2034</v>
      </c>
      <c r="D1836" s="198" t="s">
        <v>337</v>
      </c>
      <c r="E1836" s="421">
        <v>67733</v>
      </c>
      <c r="F1836" s="413">
        <v>138.72999999999999</v>
      </c>
      <c r="G1836" s="414">
        <v>488.23614214661575</v>
      </c>
      <c r="H1836" s="415">
        <v>2.4411807107330787</v>
      </c>
    </row>
    <row r="1837" spans="1:8" ht="15" hidden="1" thickBot="1">
      <c r="A1837" s="409">
        <v>202208</v>
      </c>
      <c r="B1837" s="196" t="s">
        <v>2197</v>
      </c>
      <c r="C1837" s="197" t="s">
        <v>2034</v>
      </c>
      <c r="D1837" s="198" t="s">
        <v>337</v>
      </c>
      <c r="E1837" s="421">
        <v>68695</v>
      </c>
      <c r="F1837" s="413">
        <v>138.72999999999999</v>
      </c>
      <c r="G1837" s="414">
        <v>495.17047502342683</v>
      </c>
      <c r="H1837" s="415">
        <v>2.475852375117134</v>
      </c>
    </row>
    <row r="1838" spans="1:8" ht="15" hidden="1" thickBot="1">
      <c r="A1838" s="409">
        <v>202208</v>
      </c>
      <c r="B1838" s="196" t="s">
        <v>2198</v>
      </c>
      <c r="C1838" s="197" t="s">
        <v>2034</v>
      </c>
      <c r="D1838" s="198" t="s">
        <v>337</v>
      </c>
      <c r="E1838" s="421">
        <v>62997</v>
      </c>
      <c r="F1838" s="413">
        <v>138.72999999999999</v>
      </c>
      <c r="G1838" s="414">
        <v>454.09788798385358</v>
      </c>
      <c r="H1838" s="415">
        <v>2.2704894399192681</v>
      </c>
    </row>
    <row r="1839" spans="1:8" ht="15" hidden="1" thickBot="1">
      <c r="A1839" s="409">
        <v>202208</v>
      </c>
      <c r="B1839" s="196" t="s">
        <v>2199</v>
      </c>
      <c r="C1839" s="197" t="s">
        <v>2034</v>
      </c>
      <c r="D1839" s="198" t="s">
        <v>339</v>
      </c>
      <c r="E1839" s="421">
        <v>315</v>
      </c>
      <c r="F1839" s="413">
        <v>138.72999999999999</v>
      </c>
      <c r="G1839" s="414">
        <v>2.2705975636127733</v>
      </c>
      <c r="H1839" s="415">
        <v>2.2705975636127733</v>
      </c>
    </row>
    <row r="1840" spans="1:8" ht="15" hidden="1" thickBot="1">
      <c r="A1840" s="409">
        <v>202208</v>
      </c>
      <c r="B1840" s="196" t="s">
        <v>2200</v>
      </c>
      <c r="C1840" s="197" t="s">
        <v>2034</v>
      </c>
      <c r="D1840" s="198" t="s">
        <v>337</v>
      </c>
      <c r="E1840" s="421">
        <v>62997</v>
      </c>
      <c r="F1840" s="413">
        <v>138.72999999999999</v>
      </c>
      <c r="G1840" s="414">
        <v>454.09788798385358</v>
      </c>
      <c r="H1840" s="415">
        <v>2.2704894399192681</v>
      </c>
    </row>
    <row r="1841" spans="1:8" ht="15" hidden="1" thickBot="1">
      <c r="A1841" s="409">
        <v>202208</v>
      </c>
      <c r="B1841" s="196" t="s">
        <v>2201</v>
      </c>
      <c r="C1841" s="197" t="s">
        <v>2034</v>
      </c>
      <c r="D1841" s="198" t="s">
        <v>339</v>
      </c>
      <c r="E1841" s="421">
        <v>315</v>
      </c>
      <c r="F1841" s="413">
        <v>138.72999999999999</v>
      </c>
      <c r="G1841" s="414">
        <v>2.2705975636127733</v>
      </c>
      <c r="H1841" s="415">
        <v>2.2705975636127733</v>
      </c>
    </row>
    <row r="1842" spans="1:8" ht="15" hidden="1" thickBot="1">
      <c r="A1842" s="409">
        <v>202208</v>
      </c>
      <c r="B1842" s="196" t="s">
        <v>2202</v>
      </c>
      <c r="C1842" s="197" t="s">
        <v>2034</v>
      </c>
      <c r="D1842" s="198" t="s">
        <v>337</v>
      </c>
      <c r="E1842" s="421">
        <v>67123</v>
      </c>
      <c r="F1842" s="413">
        <v>138.72999999999999</v>
      </c>
      <c r="G1842" s="414">
        <v>483.83911194406403</v>
      </c>
      <c r="H1842" s="415">
        <v>2.4191955597203201</v>
      </c>
    </row>
    <row r="1843" spans="1:8" ht="15" hidden="1" thickBot="1">
      <c r="A1843" s="409">
        <v>202208</v>
      </c>
      <c r="B1843" s="196" t="s">
        <v>2203</v>
      </c>
      <c r="C1843" s="197" t="s">
        <v>2034</v>
      </c>
      <c r="D1843" s="198" t="s">
        <v>337</v>
      </c>
      <c r="E1843" s="421">
        <v>90947</v>
      </c>
      <c r="F1843" s="413">
        <v>138.72999999999999</v>
      </c>
      <c r="G1843" s="414">
        <v>655.56837021552656</v>
      </c>
      <c r="H1843" s="415">
        <v>3.2778418510776328</v>
      </c>
    </row>
    <row r="1844" spans="1:8" ht="15" hidden="1" thickBot="1">
      <c r="A1844" s="409">
        <v>202208</v>
      </c>
      <c r="B1844" s="196" t="s">
        <v>2204</v>
      </c>
      <c r="C1844" s="197" t="s">
        <v>2034</v>
      </c>
      <c r="D1844" s="198" t="s">
        <v>339</v>
      </c>
      <c r="E1844" s="421">
        <v>455</v>
      </c>
      <c r="F1844" s="413">
        <v>138.72999999999999</v>
      </c>
      <c r="G1844" s="414">
        <v>3.2797520363295614</v>
      </c>
      <c r="H1844" s="415">
        <v>3.2797520363295614</v>
      </c>
    </row>
    <row r="1845" spans="1:8" ht="15" hidden="1" thickBot="1">
      <c r="A1845" s="409">
        <v>202208</v>
      </c>
      <c r="B1845" s="196" t="s">
        <v>2205</v>
      </c>
      <c r="C1845" s="197" t="s">
        <v>2034</v>
      </c>
      <c r="D1845" s="198" t="s">
        <v>337</v>
      </c>
      <c r="E1845" s="421">
        <v>101627</v>
      </c>
      <c r="F1845" s="413">
        <v>138.72999999999999</v>
      </c>
      <c r="G1845" s="414">
        <v>732.55243999135018</v>
      </c>
      <c r="H1845" s="415">
        <v>3.662762199956751</v>
      </c>
    </row>
    <row r="1846" spans="1:8" ht="15" hidden="1" thickBot="1">
      <c r="A1846" s="409">
        <v>202208</v>
      </c>
      <c r="B1846" s="196" t="s">
        <v>2206</v>
      </c>
      <c r="C1846" s="197" t="s">
        <v>2034</v>
      </c>
      <c r="D1846" s="198" t="s">
        <v>337</v>
      </c>
      <c r="E1846" s="421">
        <v>76483</v>
      </c>
      <c r="F1846" s="413">
        <v>138.72999999999999</v>
      </c>
      <c r="G1846" s="414">
        <v>551.30829669141497</v>
      </c>
      <c r="H1846" s="415">
        <v>2.7565414834570747</v>
      </c>
    </row>
    <row r="1847" spans="1:8" ht="15" hidden="1" thickBot="1">
      <c r="A1847" s="409">
        <v>202208</v>
      </c>
      <c r="B1847" s="196" t="s">
        <v>2207</v>
      </c>
      <c r="C1847" s="197" t="s">
        <v>2034</v>
      </c>
      <c r="D1847" s="198" t="s">
        <v>337</v>
      </c>
      <c r="E1847" s="421">
        <v>88391</v>
      </c>
      <c r="F1847" s="413">
        <v>138.72999999999999</v>
      </c>
      <c r="G1847" s="414">
        <v>637.14409284221153</v>
      </c>
      <c r="H1847" s="415">
        <v>3.1857204642110575</v>
      </c>
    </row>
    <row r="1848" spans="1:8" ht="15" hidden="1" thickBot="1">
      <c r="A1848" s="409">
        <v>202208</v>
      </c>
      <c r="B1848" s="196" t="s">
        <v>2208</v>
      </c>
      <c r="C1848" s="197" t="s">
        <v>2034</v>
      </c>
      <c r="D1848" s="198" t="s">
        <v>339</v>
      </c>
      <c r="E1848" s="421">
        <v>442</v>
      </c>
      <c r="F1848" s="413">
        <v>138.72999999999999</v>
      </c>
      <c r="G1848" s="414">
        <v>3.186044835291574</v>
      </c>
      <c r="H1848" s="415">
        <v>3.186044835291574</v>
      </c>
    </row>
    <row r="1849" spans="1:8" ht="15" hidden="1" thickBot="1">
      <c r="A1849" s="409">
        <v>202208</v>
      </c>
      <c r="B1849" s="196" t="s">
        <v>2209</v>
      </c>
      <c r="C1849" s="197" t="s">
        <v>2034</v>
      </c>
      <c r="D1849" s="198" t="s">
        <v>337</v>
      </c>
      <c r="E1849" s="421">
        <v>63301</v>
      </c>
      <c r="F1849" s="413">
        <v>138.72999999999999</v>
      </c>
      <c r="G1849" s="414">
        <v>456.28919483889575</v>
      </c>
      <c r="H1849" s="415">
        <v>2.2814459741944786</v>
      </c>
    </row>
    <row r="1850" spans="1:8" ht="15" hidden="1" thickBot="1">
      <c r="A1850" s="409">
        <v>202208</v>
      </c>
      <c r="B1850" s="196" t="s">
        <v>2210</v>
      </c>
      <c r="C1850" s="197" t="s">
        <v>2034</v>
      </c>
      <c r="D1850" s="198" t="s">
        <v>337</v>
      </c>
      <c r="E1850" s="421">
        <v>63301</v>
      </c>
      <c r="F1850" s="413">
        <v>138.72999999999999</v>
      </c>
      <c r="G1850" s="414">
        <v>456.28919483889575</v>
      </c>
      <c r="H1850" s="415">
        <v>2.2814459741944786</v>
      </c>
    </row>
    <row r="1851" spans="1:8" ht="15" hidden="1" thickBot="1">
      <c r="A1851" s="409">
        <v>202208</v>
      </c>
      <c r="B1851" s="196" t="s">
        <v>2211</v>
      </c>
      <c r="C1851" s="197" t="s">
        <v>2034</v>
      </c>
      <c r="D1851" s="198" t="s">
        <v>339</v>
      </c>
      <c r="E1851" s="421">
        <v>316</v>
      </c>
      <c r="F1851" s="413">
        <v>138.72999999999999</v>
      </c>
      <c r="G1851" s="414">
        <v>2.2778058098464644</v>
      </c>
      <c r="H1851" s="415">
        <v>2.2778058098464644</v>
      </c>
    </row>
    <row r="1852" spans="1:8" ht="15" hidden="1" thickBot="1">
      <c r="A1852" s="409">
        <v>202208</v>
      </c>
      <c r="B1852" s="196" t="s">
        <v>2212</v>
      </c>
      <c r="C1852" s="197" t="s">
        <v>2034</v>
      </c>
      <c r="D1852" s="198" t="s">
        <v>337</v>
      </c>
      <c r="E1852" s="421">
        <v>63301</v>
      </c>
      <c r="F1852" s="413">
        <v>138.72999999999999</v>
      </c>
      <c r="G1852" s="414">
        <v>456.28919483889575</v>
      </c>
      <c r="H1852" s="415">
        <v>2.2814459741944786</v>
      </c>
    </row>
    <row r="1853" spans="1:8" ht="15" hidden="1" thickBot="1">
      <c r="A1853" s="409">
        <v>202208</v>
      </c>
      <c r="B1853" s="196" t="s">
        <v>2213</v>
      </c>
      <c r="C1853" s="197" t="s">
        <v>2034</v>
      </c>
      <c r="D1853" s="198" t="s">
        <v>337</v>
      </c>
      <c r="E1853" s="421">
        <v>63301</v>
      </c>
      <c r="F1853" s="413">
        <v>138.72999999999999</v>
      </c>
      <c r="G1853" s="414">
        <v>456.28919483889575</v>
      </c>
      <c r="H1853" s="415">
        <v>2.2814459741944786</v>
      </c>
    </row>
    <row r="1854" spans="1:8" ht="15" hidden="1" thickBot="1">
      <c r="A1854" s="409">
        <v>202208</v>
      </c>
      <c r="B1854" s="196" t="s">
        <v>2214</v>
      </c>
      <c r="C1854" s="197" t="s">
        <v>2034</v>
      </c>
      <c r="D1854" s="198" t="s">
        <v>337</v>
      </c>
      <c r="E1854" s="421">
        <v>63301</v>
      </c>
      <c r="F1854" s="413">
        <v>138.72999999999999</v>
      </c>
      <c r="G1854" s="414">
        <v>456.28919483889575</v>
      </c>
      <c r="H1854" s="415">
        <v>2.2814459741944786</v>
      </c>
    </row>
    <row r="1855" spans="1:8" ht="15" hidden="1" thickBot="1">
      <c r="A1855" s="409">
        <v>202208</v>
      </c>
      <c r="B1855" s="196" t="s">
        <v>2215</v>
      </c>
      <c r="C1855" s="197" t="s">
        <v>2034</v>
      </c>
      <c r="D1855" s="198" t="s">
        <v>339</v>
      </c>
      <c r="E1855" s="421">
        <v>316</v>
      </c>
      <c r="F1855" s="413">
        <v>138.72999999999999</v>
      </c>
      <c r="G1855" s="414">
        <v>2.2778058098464644</v>
      </c>
      <c r="H1855" s="415">
        <v>2.2778058098464644</v>
      </c>
    </row>
    <row r="1856" spans="1:8" ht="15" hidden="1" thickBot="1">
      <c r="A1856" s="409">
        <v>202208</v>
      </c>
      <c r="B1856" s="196" t="s">
        <v>2216</v>
      </c>
      <c r="C1856" s="197" t="s">
        <v>2034</v>
      </c>
      <c r="D1856" s="198" t="s">
        <v>337</v>
      </c>
      <c r="E1856" s="421">
        <v>86692</v>
      </c>
      <c r="F1856" s="413">
        <v>138.72999999999999</v>
      </c>
      <c r="G1856" s="414">
        <v>624.8972824911699</v>
      </c>
      <c r="H1856" s="415">
        <v>3.1244864124558496</v>
      </c>
    </row>
    <row r="1857" spans="1:8" ht="15" hidden="1" thickBot="1">
      <c r="A1857" s="409">
        <v>202208</v>
      </c>
      <c r="B1857" s="196" t="s">
        <v>2217</v>
      </c>
      <c r="C1857" s="197" t="s">
        <v>2034</v>
      </c>
      <c r="D1857" s="198" t="s">
        <v>339</v>
      </c>
      <c r="E1857" s="421">
        <v>433</v>
      </c>
      <c r="F1857" s="413">
        <v>138.72999999999999</v>
      </c>
      <c r="G1857" s="414">
        <v>3.1211706191883519</v>
      </c>
      <c r="H1857" s="415">
        <v>3.1211706191883519</v>
      </c>
    </row>
    <row r="1858" spans="1:8" ht="15" hidden="1" thickBot="1">
      <c r="A1858" s="409">
        <v>202208</v>
      </c>
      <c r="B1858" s="196" t="s">
        <v>2218</v>
      </c>
      <c r="C1858" s="197" t="s">
        <v>2034</v>
      </c>
      <c r="D1858" s="198" t="s">
        <v>337</v>
      </c>
      <c r="E1858" s="421">
        <v>63301</v>
      </c>
      <c r="F1858" s="413">
        <v>138.72999999999999</v>
      </c>
      <c r="G1858" s="414">
        <v>456.28919483889575</v>
      </c>
      <c r="H1858" s="415">
        <v>2.2814459741944786</v>
      </c>
    </row>
    <row r="1859" spans="1:8" ht="15" hidden="1" thickBot="1">
      <c r="A1859" s="409">
        <v>202208</v>
      </c>
      <c r="B1859" s="196" t="s">
        <v>2219</v>
      </c>
      <c r="C1859" s="197" t="s">
        <v>2034</v>
      </c>
      <c r="D1859" s="198" t="s">
        <v>339</v>
      </c>
      <c r="E1859" s="421">
        <v>316</v>
      </c>
      <c r="F1859" s="413">
        <v>138.72999999999999</v>
      </c>
      <c r="G1859" s="414">
        <v>2.2778058098464644</v>
      </c>
      <c r="H1859" s="415">
        <v>2.2778058098464644</v>
      </c>
    </row>
    <row r="1860" spans="1:8" ht="15" hidden="1" thickBot="1">
      <c r="A1860" s="409">
        <v>202208</v>
      </c>
      <c r="B1860" s="196" t="s">
        <v>2220</v>
      </c>
      <c r="C1860" s="197" t="s">
        <v>2034</v>
      </c>
      <c r="D1860" s="198" t="s">
        <v>337</v>
      </c>
      <c r="E1860" s="421">
        <v>62285</v>
      </c>
      <c r="F1860" s="413">
        <v>138.72999999999999</v>
      </c>
      <c r="G1860" s="414">
        <v>448.96561666546535</v>
      </c>
      <c r="H1860" s="415">
        <v>2.2448280833273269</v>
      </c>
    </row>
    <row r="1861" spans="1:8" ht="15" hidden="1" thickBot="1">
      <c r="A1861" s="409">
        <v>202208</v>
      </c>
      <c r="B1861" s="196" t="s">
        <v>2221</v>
      </c>
      <c r="C1861" s="197" t="s">
        <v>2034</v>
      </c>
      <c r="D1861" s="198" t="s">
        <v>339</v>
      </c>
      <c r="E1861" s="421">
        <v>311</v>
      </c>
      <c r="F1861" s="413">
        <v>138.72999999999999</v>
      </c>
      <c r="G1861" s="414">
        <v>2.2417645786780076</v>
      </c>
      <c r="H1861" s="415">
        <v>2.2417645786780076</v>
      </c>
    </row>
    <row r="1862" spans="1:8" ht="15" hidden="1" thickBot="1">
      <c r="A1862" s="409">
        <v>202208</v>
      </c>
      <c r="B1862" s="196" t="s">
        <v>2222</v>
      </c>
      <c r="C1862" s="197" t="s">
        <v>2034</v>
      </c>
      <c r="D1862" s="198" t="s">
        <v>337</v>
      </c>
      <c r="E1862" s="421">
        <v>77009</v>
      </c>
      <c r="F1862" s="413">
        <v>138.72999999999999</v>
      </c>
      <c r="G1862" s="414">
        <v>555.09983421033667</v>
      </c>
      <c r="H1862" s="415">
        <v>2.7754991710516834</v>
      </c>
    </row>
    <row r="1863" spans="1:8" ht="15" hidden="1" thickBot="1">
      <c r="A1863" s="409">
        <v>202208</v>
      </c>
      <c r="B1863" s="196" t="s">
        <v>2223</v>
      </c>
      <c r="C1863" s="197" t="s">
        <v>2034</v>
      </c>
      <c r="D1863" s="198" t="s">
        <v>337</v>
      </c>
      <c r="E1863" s="421">
        <v>68167</v>
      </c>
      <c r="F1863" s="413">
        <v>138.72999999999999</v>
      </c>
      <c r="G1863" s="414">
        <v>491.36452101203781</v>
      </c>
      <c r="H1863" s="415">
        <v>2.4568226050601889</v>
      </c>
    </row>
    <row r="1864" spans="1:8" ht="15" hidden="1" thickBot="1">
      <c r="A1864" s="409">
        <v>202208</v>
      </c>
      <c r="B1864" s="196" t="s">
        <v>2224</v>
      </c>
      <c r="C1864" s="197" t="s">
        <v>2034</v>
      </c>
      <c r="D1864" s="198" t="s">
        <v>337</v>
      </c>
      <c r="E1864" s="421">
        <v>77650</v>
      </c>
      <c r="F1864" s="413">
        <v>138.72999999999999</v>
      </c>
      <c r="G1864" s="414">
        <v>559.72032004613277</v>
      </c>
      <c r="H1864" s="415">
        <v>2.798601600230664</v>
      </c>
    </row>
    <row r="1865" spans="1:8" ht="15" hidden="1" thickBot="1">
      <c r="A1865" s="409">
        <v>202208</v>
      </c>
      <c r="B1865" s="196" t="s">
        <v>2225</v>
      </c>
      <c r="C1865" s="197" t="s">
        <v>2034</v>
      </c>
      <c r="D1865" s="198" t="s">
        <v>339</v>
      </c>
      <c r="E1865" s="421">
        <v>388</v>
      </c>
      <c r="F1865" s="413">
        <v>138.72999999999999</v>
      </c>
      <c r="G1865" s="414">
        <v>2.7967995386722411</v>
      </c>
      <c r="H1865" s="415">
        <v>2.7967995386722411</v>
      </c>
    </row>
    <row r="1866" spans="1:8" ht="15" hidden="1" thickBot="1">
      <c r="A1866" s="409">
        <v>202208</v>
      </c>
      <c r="B1866" s="196" t="s">
        <v>2226</v>
      </c>
      <c r="C1866" s="197" t="s">
        <v>2034</v>
      </c>
      <c r="D1866" s="198" t="s">
        <v>337</v>
      </c>
      <c r="E1866" s="421">
        <v>77877</v>
      </c>
      <c r="F1866" s="413">
        <v>138.72999999999999</v>
      </c>
      <c r="G1866" s="414">
        <v>561.3565919411808</v>
      </c>
      <c r="H1866" s="415">
        <v>2.8067829597059042</v>
      </c>
    </row>
    <row r="1867" spans="1:8" ht="15" hidden="1" thickBot="1">
      <c r="A1867" s="409">
        <v>202208</v>
      </c>
      <c r="B1867" s="196" t="s">
        <v>2227</v>
      </c>
      <c r="C1867" s="197" t="s">
        <v>2034</v>
      </c>
      <c r="D1867" s="198" t="s">
        <v>337</v>
      </c>
      <c r="E1867" s="421">
        <v>74945</v>
      </c>
      <c r="F1867" s="413">
        <v>138.72999999999999</v>
      </c>
      <c r="G1867" s="414">
        <v>540.22201398399773</v>
      </c>
      <c r="H1867" s="415">
        <v>2.7011100699199888</v>
      </c>
    </row>
    <row r="1868" spans="1:8" ht="15" hidden="1" thickBot="1">
      <c r="A1868" s="409">
        <v>202208</v>
      </c>
      <c r="B1868" s="196" t="s">
        <v>2228</v>
      </c>
      <c r="C1868" s="197" t="s">
        <v>2034</v>
      </c>
      <c r="D1868" s="198" t="s">
        <v>337</v>
      </c>
      <c r="E1868" s="421">
        <v>87495</v>
      </c>
      <c r="F1868" s="413">
        <v>138.72999999999999</v>
      </c>
      <c r="G1868" s="414">
        <v>630.68550421682414</v>
      </c>
      <c r="H1868" s="415">
        <v>3.1534275210841205</v>
      </c>
    </row>
    <row r="1869" spans="1:8" ht="15" hidden="1" thickBot="1">
      <c r="A1869" s="409">
        <v>202208</v>
      </c>
      <c r="B1869" s="196" t="s">
        <v>2229</v>
      </c>
      <c r="C1869" s="197" t="s">
        <v>2619</v>
      </c>
      <c r="D1869" s="198" t="s">
        <v>350</v>
      </c>
      <c r="E1869" s="421">
        <v>404.34</v>
      </c>
      <c r="F1869" s="413">
        <v>138.72999999999999</v>
      </c>
      <c r="G1869" s="414">
        <v>2.9145822821307577</v>
      </c>
      <c r="H1869" s="415" t="s">
        <v>2899</v>
      </c>
    </row>
    <row r="1870" spans="1:8" ht="15" hidden="1" thickBot="1">
      <c r="A1870" s="409">
        <v>202208</v>
      </c>
      <c r="B1870" s="196" t="s">
        <v>2231</v>
      </c>
      <c r="C1870" s="197" t="s">
        <v>2034</v>
      </c>
      <c r="D1870" s="198" t="s">
        <v>2691</v>
      </c>
      <c r="E1870" s="421">
        <v>434.52</v>
      </c>
      <c r="F1870" s="413">
        <v>138.72999999999999</v>
      </c>
      <c r="G1870" s="414">
        <v>3.1321271534635624</v>
      </c>
      <c r="H1870" s="415" t="s">
        <v>2899</v>
      </c>
    </row>
    <row r="1871" spans="1:8" ht="15" hidden="1" thickBot="1">
      <c r="A1871" s="409">
        <v>202208</v>
      </c>
      <c r="B1871" s="196" t="s">
        <v>2232</v>
      </c>
      <c r="C1871" s="197" t="s">
        <v>2034</v>
      </c>
      <c r="D1871" s="198" t="s">
        <v>337</v>
      </c>
      <c r="E1871" s="421">
        <v>82579</v>
      </c>
      <c r="F1871" s="413">
        <v>138.72999999999999</v>
      </c>
      <c r="G1871" s="414">
        <v>595.2497657319974</v>
      </c>
      <c r="H1871" s="415">
        <v>2.9762488286599869</v>
      </c>
    </row>
    <row r="1872" spans="1:8" ht="15" hidden="1" thickBot="1">
      <c r="A1872" s="409">
        <v>202208</v>
      </c>
      <c r="B1872" s="196" t="s">
        <v>2233</v>
      </c>
      <c r="C1872" s="197" t="s">
        <v>2034</v>
      </c>
      <c r="D1872" s="198" t="s">
        <v>337</v>
      </c>
      <c r="E1872" s="421">
        <v>76610</v>
      </c>
      <c r="F1872" s="413">
        <v>138.72999999999999</v>
      </c>
      <c r="G1872" s="414">
        <v>552.22374396309385</v>
      </c>
      <c r="H1872" s="415">
        <v>2.7611187198154692</v>
      </c>
    </row>
    <row r="1873" spans="1:8" ht="15" hidden="1" thickBot="1">
      <c r="A1873" s="409">
        <v>202208</v>
      </c>
      <c r="B1873" s="196" t="s">
        <v>2234</v>
      </c>
      <c r="C1873" s="197" t="s">
        <v>2034</v>
      </c>
      <c r="D1873" s="198" t="s">
        <v>337</v>
      </c>
      <c r="E1873" s="421">
        <v>74538</v>
      </c>
      <c r="F1873" s="413">
        <v>138.72999999999999</v>
      </c>
      <c r="G1873" s="414">
        <v>537.28825776688541</v>
      </c>
      <c r="H1873" s="415">
        <v>2.6864412888344269</v>
      </c>
    </row>
    <row r="1874" spans="1:8" ht="15" hidden="1" thickBot="1">
      <c r="A1874" s="409">
        <v>202208</v>
      </c>
      <c r="B1874" s="196" t="s">
        <v>2235</v>
      </c>
      <c r="C1874" s="197" t="s">
        <v>2034</v>
      </c>
      <c r="D1874" s="198" t="s">
        <v>337</v>
      </c>
      <c r="E1874" s="421">
        <v>81801</v>
      </c>
      <c r="F1874" s="413">
        <v>138.72999999999999</v>
      </c>
      <c r="G1874" s="414">
        <v>589.64175016218553</v>
      </c>
      <c r="H1874" s="415">
        <v>2.9482087508109278</v>
      </c>
    </row>
    <row r="1875" spans="1:8" ht="15" hidden="1" thickBot="1">
      <c r="A1875" s="409">
        <v>202208</v>
      </c>
      <c r="B1875" s="196" t="s">
        <v>2236</v>
      </c>
      <c r="C1875" s="197" t="s">
        <v>791</v>
      </c>
      <c r="D1875" s="198" t="s">
        <v>337</v>
      </c>
      <c r="E1875" s="421">
        <v>59922</v>
      </c>
      <c r="F1875" s="413">
        <v>138.72999999999999</v>
      </c>
      <c r="G1875" s="414">
        <v>431.93253081525268</v>
      </c>
      <c r="H1875" s="415">
        <v>2.1596626540762633</v>
      </c>
    </row>
    <row r="1876" spans="1:8" ht="15" hidden="1" thickBot="1">
      <c r="A1876" s="409">
        <v>202208</v>
      </c>
      <c r="B1876" s="196" t="s">
        <v>2237</v>
      </c>
      <c r="C1876" s="197" t="s">
        <v>2034</v>
      </c>
      <c r="D1876" s="198" t="s">
        <v>339</v>
      </c>
      <c r="E1876" s="421">
        <v>409</v>
      </c>
      <c r="F1876" s="413">
        <v>138.72999999999999</v>
      </c>
      <c r="G1876" s="414">
        <v>2.9481727095797594</v>
      </c>
      <c r="H1876" s="415">
        <v>2.9481727095797594</v>
      </c>
    </row>
    <row r="1877" spans="1:8" ht="15" hidden="1" thickBot="1">
      <c r="A1877" s="409">
        <v>202208</v>
      </c>
      <c r="B1877" s="196" t="s">
        <v>2238</v>
      </c>
      <c r="C1877" s="197" t="s">
        <v>2034</v>
      </c>
      <c r="D1877" s="198" t="s">
        <v>337</v>
      </c>
      <c r="E1877" s="421">
        <v>61678.79</v>
      </c>
      <c r="F1877" s="413">
        <v>138.72999999999999</v>
      </c>
      <c r="G1877" s="414">
        <v>444.59590571613933</v>
      </c>
      <c r="H1877" s="415">
        <v>2.2229795285806966</v>
      </c>
    </row>
    <row r="1878" spans="1:8" ht="15" hidden="1" thickBot="1">
      <c r="A1878" s="409">
        <v>202208</v>
      </c>
      <c r="B1878" s="196" t="s">
        <v>2776</v>
      </c>
      <c r="C1878" s="197" t="s">
        <v>2777</v>
      </c>
      <c r="D1878" s="198" t="s">
        <v>339</v>
      </c>
      <c r="E1878" s="421">
        <v>308</v>
      </c>
      <c r="F1878" s="413">
        <v>138.72999999999999</v>
      </c>
      <c r="G1878" s="414">
        <v>2.2201398399769339</v>
      </c>
      <c r="H1878" s="415">
        <v>2.2201398399769339</v>
      </c>
    </row>
    <row r="1879" spans="1:8" ht="15" hidden="1" thickBot="1">
      <c r="A1879" s="409">
        <v>202208</v>
      </c>
      <c r="B1879" s="196" t="s">
        <v>2239</v>
      </c>
      <c r="C1879" s="197" t="s">
        <v>2034</v>
      </c>
      <c r="D1879" s="198" t="s">
        <v>337</v>
      </c>
      <c r="E1879" s="421">
        <v>61679</v>
      </c>
      <c r="F1879" s="413">
        <v>138.72999999999999</v>
      </c>
      <c r="G1879" s="414">
        <v>444.59741944784838</v>
      </c>
      <c r="H1879" s="415">
        <v>2.2229870972392418</v>
      </c>
    </row>
    <row r="1880" spans="1:8" ht="15" hidden="1" thickBot="1">
      <c r="A1880" s="409">
        <v>202208</v>
      </c>
      <c r="B1880" s="196" t="s">
        <v>2240</v>
      </c>
      <c r="C1880" s="197" t="s">
        <v>2034</v>
      </c>
      <c r="D1880" s="198" t="s">
        <v>339</v>
      </c>
      <c r="E1880" s="421">
        <v>308</v>
      </c>
      <c r="F1880" s="413">
        <v>138.72999999999999</v>
      </c>
      <c r="G1880" s="414">
        <v>2.2201398399769339</v>
      </c>
      <c r="H1880" s="415">
        <v>2.2201398399769339</v>
      </c>
    </row>
    <row r="1881" spans="1:8" ht="15" hidden="1" thickBot="1">
      <c r="A1881" s="409">
        <v>202208</v>
      </c>
      <c r="B1881" s="196" t="s">
        <v>2241</v>
      </c>
      <c r="C1881" s="197" t="s">
        <v>2034</v>
      </c>
      <c r="D1881" s="198" t="s">
        <v>337</v>
      </c>
      <c r="E1881" s="421">
        <v>124534</v>
      </c>
      <c r="F1881" s="413">
        <v>138.72999999999999</v>
      </c>
      <c r="G1881" s="414">
        <v>897.67173646651781</v>
      </c>
      <c r="H1881" s="415">
        <v>4.4883586823325894</v>
      </c>
    </row>
    <row r="1882" spans="1:8" ht="15" hidden="1" thickBot="1">
      <c r="A1882" s="409">
        <v>202208</v>
      </c>
      <c r="B1882" s="196" t="s">
        <v>2242</v>
      </c>
      <c r="C1882" s="197" t="s">
        <v>2034</v>
      </c>
      <c r="D1882" s="198" t="s">
        <v>339</v>
      </c>
      <c r="E1882" s="421">
        <v>623</v>
      </c>
      <c r="F1882" s="413">
        <v>138.72999999999999</v>
      </c>
      <c r="G1882" s="414">
        <v>4.4907374035897067</v>
      </c>
      <c r="H1882" s="415">
        <v>4.4907374035897067</v>
      </c>
    </row>
    <row r="1883" spans="1:8" ht="15" hidden="1" thickBot="1">
      <c r="A1883" s="409">
        <v>202208</v>
      </c>
      <c r="B1883" s="196" t="s">
        <v>2243</v>
      </c>
      <c r="C1883" s="197" t="s">
        <v>2034</v>
      </c>
      <c r="D1883" s="198" t="s">
        <v>337</v>
      </c>
      <c r="E1883" s="421">
        <v>105610</v>
      </c>
      <c r="F1883" s="413">
        <v>138.72999999999999</v>
      </c>
      <c r="G1883" s="414">
        <v>761.26288474014279</v>
      </c>
      <c r="H1883" s="415">
        <v>3.806314423700714</v>
      </c>
    </row>
    <row r="1884" spans="1:8" ht="15" hidden="1" thickBot="1">
      <c r="A1884" s="409">
        <v>202208</v>
      </c>
      <c r="B1884" s="196" t="s">
        <v>2244</v>
      </c>
      <c r="C1884" s="197" t="s">
        <v>2034</v>
      </c>
      <c r="D1884" s="198" t="s">
        <v>337</v>
      </c>
      <c r="E1884" s="421">
        <v>82579</v>
      </c>
      <c r="F1884" s="413">
        <v>138.72999999999999</v>
      </c>
      <c r="G1884" s="414">
        <v>595.2497657319974</v>
      </c>
      <c r="H1884" s="415">
        <v>2.9762488286599869</v>
      </c>
    </row>
    <row r="1885" spans="1:8" ht="15" hidden="1" thickBot="1">
      <c r="A1885" s="409">
        <v>202208</v>
      </c>
      <c r="B1885" s="196" t="s">
        <v>2245</v>
      </c>
      <c r="C1885" s="197" t="s">
        <v>2034</v>
      </c>
      <c r="D1885" s="198" t="s">
        <v>337</v>
      </c>
      <c r="E1885" s="421">
        <v>95517</v>
      </c>
      <c r="F1885" s="413">
        <v>138.72999999999999</v>
      </c>
      <c r="G1885" s="414">
        <v>688.51005550349601</v>
      </c>
      <c r="H1885" s="415">
        <v>3.4425502775174799</v>
      </c>
    </row>
    <row r="1886" spans="1:8" ht="15" hidden="1" thickBot="1">
      <c r="A1886" s="409">
        <v>202208</v>
      </c>
      <c r="B1886" s="196" t="s">
        <v>2246</v>
      </c>
      <c r="C1886" s="197" t="s">
        <v>2034</v>
      </c>
      <c r="D1886" s="198" t="s">
        <v>339</v>
      </c>
      <c r="E1886" s="421">
        <v>478</v>
      </c>
      <c r="F1886" s="413">
        <v>138.72999999999999</v>
      </c>
      <c r="G1886" s="414">
        <v>3.4455416997044623</v>
      </c>
      <c r="H1886" s="415">
        <v>3.4455416997044623</v>
      </c>
    </row>
    <row r="1887" spans="1:8" ht="15" hidden="1" thickBot="1">
      <c r="A1887" s="409">
        <v>202208</v>
      </c>
      <c r="B1887" s="196" t="s">
        <v>2247</v>
      </c>
      <c r="C1887" s="197" t="s">
        <v>2034</v>
      </c>
      <c r="D1887" s="198" t="s">
        <v>337</v>
      </c>
      <c r="E1887" s="421">
        <v>89464</v>
      </c>
      <c r="F1887" s="413">
        <v>138.72999999999999</v>
      </c>
      <c r="G1887" s="414">
        <v>644.87854105096233</v>
      </c>
      <c r="H1887" s="415">
        <v>3.2243927052548118</v>
      </c>
    </row>
    <row r="1888" spans="1:8" ht="15" hidden="1" thickBot="1">
      <c r="A1888" s="409">
        <v>202208</v>
      </c>
      <c r="B1888" s="196" t="s">
        <v>2248</v>
      </c>
      <c r="C1888" s="197" t="s">
        <v>2249</v>
      </c>
      <c r="D1888" s="198" t="s">
        <v>337</v>
      </c>
      <c r="E1888" s="421">
        <v>50619</v>
      </c>
      <c r="F1888" s="413">
        <v>138.72999999999999</v>
      </c>
      <c r="G1888" s="414">
        <v>364.87421610322212</v>
      </c>
      <c r="H1888" s="415">
        <v>1.8243710805161106</v>
      </c>
    </row>
    <row r="1889" spans="1:8" ht="15" hidden="1" thickBot="1">
      <c r="A1889" s="409">
        <v>202208</v>
      </c>
      <c r="B1889" s="196" t="s">
        <v>2250</v>
      </c>
      <c r="C1889" s="197" t="s">
        <v>2251</v>
      </c>
      <c r="D1889" s="198" t="s">
        <v>337</v>
      </c>
      <c r="E1889" s="421">
        <v>8746</v>
      </c>
      <c r="F1889" s="413">
        <v>138.72999999999999</v>
      </c>
      <c r="G1889" s="414">
        <v>63.043321559864488</v>
      </c>
      <c r="H1889" s="415">
        <v>0.31521660779932242</v>
      </c>
    </row>
    <row r="1890" spans="1:8" ht="15" hidden="1" thickBot="1">
      <c r="A1890" s="409">
        <v>202208</v>
      </c>
      <c r="B1890" s="196" t="s">
        <v>2252</v>
      </c>
      <c r="C1890" s="197" t="s">
        <v>2251</v>
      </c>
      <c r="D1890" s="198" t="s">
        <v>374</v>
      </c>
      <c r="E1890" s="421">
        <v>0.01</v>
      </c>
      <c r="F1890" s="413">
        <v>138.72999999999999</v>
      </c>
      <c r="G1890" s="414">
        <v>7.2082462336913442E-5</v>
      </c>
      <c r="H1890" s="415" t="s">
        <v>2899</v>
      </c>
    </row>
    <row r="1891" spans="1:8" ht="15" hidden="1" thickBot="1">
      <c r="A1891" s="409">
        <v>202208</v>
      </c>
      <c r="B1891" s="196" t="s">
        <v>2253</v>
      </c>
      <c r="C1891" s="197" t="s">
        <v>791</v>
      </c>
      <c r="D1891" s="198" t="s">
        <v>337</v>
      </c>
      <c r="E1891" s="421">
        <v>96489</v>
      </c>
      <c r="F1891" s="413">
        <v>138.72999999999999</v>
      </c>
      <c r="G1891" s="414">
        <v>695.51647084264403</v>
      </c>
      <c r="H1891" s="415">
        <v>3.47758235421322</v>
      </c>
    </row>
    <row r="1892" spans="1:8" ht="15" hidden="1" thickBot="1">
      <c r="A1892" s="409">
        <v>202208</v>
      </c>
      <c r="B1892" s="196" t="s">
        <v>2254</v>
      </c>
      <c r="C1892" s="197" t="s">
        <v>791</v>
      </c>
      <c r="D1892" s="198" t="s">
        <v>337</v>
      </c>
      <c r="E1892" s="421">
        <v>136039</v>
      </c>
      <c r="F1892" s="413">
        <v>138.72999999999999</v>
      </c>
      <c r="G1892" s="414">
        <v>980.6026093851367</v>
      </c>
      <c r="H1892" s="415">
        <v>4.9030130469256834</v>
      </c>
    </row>
    <row r="1893" spans="1:8" ht="15" hidden="1" thickBot="1">
      <c r="A1893" s="409">
        <v>202208</v>
      </c>
      <c r="B1893" s="196" t="s">
        <v>2255</v>
      </c>
      <c r="C1893" s="197" t="s">
        <v>791</v>
      </c>
      <c r="D1893" s="198" t="s">
        <v>337</v>
      </c>
      <c r="E1893" s="421">
        <v>64462</v>
      </c>
      <c r="F1893" s="413">
        <v>138.72999999999999</v>
      </c>
      <c r="G1893" s="414">
        <v>464.65796871621137</v>
      </c>
      <c r="H1893" s="415">
        <v>2.3232898435810569</v>
      </c>
    </row>
    <row r="1894" spans="1:8" ht="15" hidden="1" thickBot="1">
      <c r="A1894" s="409">
        <v>202208</v>
      </c>
      <c r="B1894" s="196" t="s">
        <v>2256</v>
      </c>
      <c r="C1894" s="197" t="s">
        <v>791</v>
      </c>
      <c r="D1894" s="198" t="s">
        <v>337</v>
      </c>
      <c r="E1894" s="421">
        <v>97266</v>
      </c>
      <c r="F1894" s="413">
        <v>138.72999999999999</v>
      </c>
      <c r="G1894" s="414">
        <v>701.11727816622226</v>
      </c>
      <c r="H1894" s="415">
        <v>3.5055863908311111</v>
      </c>
    </row>
    <row r="1895" spans="1:8" ht="15" hidden="1" thickBot="1">
      <c r="A1895" s="409">
        <v>202208</v>
      </c>
      <c r="B1895" s="196" t="s">
        <v>2257</v>
      </c>
      <c r="C1895" s="197" t="s">
        <v>791</v>
      </c>
      <c r="D1895" s="198" t="s">
        <v>337</v>
      </c>
      <c r="E1895" s="421">
        <v>104019</v>
      </c>
      <c r="F1895" s="413">
        <v>138.72999999999999</v>
      </c>
      <c r="G1895" s="414">
        <v>749.79456498233981</v>
      </c>
      <c r="H1895" s="415">
        <v>3.7489728249116991</v>
      </c>
    </row>
    <row r="1896" spans="1:8" ht="15" hidden="1" thickBot="1">
      <c r="A1896" s="409">
        <v>202208</v>
      </c>
      <c r="B1896" s="196" t="s">
        <v>2258</v>
      </c>
      <c r="C1896" s="197" t="s">
        <v>791</v>
      </c>
      <c r="D1896" s="198" t="s">
        <v>337</v>
      </c>
      <c r="E1896" s="421">
        <v>104019</v>
      </c>
      <c r="F1896" s="413">
        <v>138.72999999999999</v>
      </c>
      <c r="G1896" s="414">
        <v>749.79456498233981</v>
      </c>
      <c r="H1896" s="415">
        <v>3.7489728249116991</v>
      </c>
    </row>
    <row r="1897" spans="1:8" ht="15" hidden="1" thickBot="1">
      <c r="A1897" s="409">
        <v>202208</v>
      </c>
      <c r="B1897" s="196" t="s">
        <v>2259</v>
      </c>
      <c r="C1897" s="197" t="s">
        <v>791</v>
      </c>
      <c r="D1897" s="198" t="s">
        <v>337</v>
      </c>
      <c r="E1897" s="421">
        <v>104019</v>
      </c>
      <c r="F1897" s="413">
        <v>138.72999999999999</v>
      </c>
      <c r="G1897" s="414">
        <v>749.79456498233981</v>
      </c>
      <c r="H1897" s="415">
        <v>3.7489728249116991</v>
      </c>
    </row>
    <row r="1898" spans="1:8" ht="15" hidden="1" thickBot="1">
      <c r="A1898" s="409">
        <v>202208</v>
      </c>
      <c r="B1898" s="196" t="s">
        <v>2260</v>
      </c>
      <c r="C1898" s="197" t="s">
        <v>791</v>
      </c>
      <c r="D1898" s="198" t="s">
        <v>339</v>
      </c>
      <c r="E1898" s="421">
        <v>520</v>
      </c>
      <c r="F1898" s="413">
        <v>138.72999999999999</v>
      </c>
      <c r="G1898" s="414">
        <v>3.7482880415194986</v>
      </c>
      <c r="H1898" s="415">
        <v>3.7482880415194986</v>
      </c>
    </row>
    <row r="1899" spans="1:8" ht="15" hidden="1" thickBot="1">
      <c r="A1899" s="409">
        <v>202208</v>
      </c>
      <c r="B1899" s="196" t="s">
        <v>2261</v>
      </c>
      <c r="C1899" s="197" t="s">
        <v>791</v>
      </c>
      <c r="D1899" s="198" t="s">
        <v>337</v>
      </c>
      <c r="E1899" s="421">
        <v>104019</v>
      </c>
      <c r="F1899" s="413">
        <v>138.72999999999999</v>
      </c>
      <c r="G1899" s="414">
        <v>749.79456498233981</v>
      </c>
      <c r="H1899" s="415">
        <v>3.7489728249116991</v>
      </c>
    </row>
    <row r="1900" spans="1:8" ht="15" hidden="1" thickBot="1">
      <c r="A1900" s="409">
        <v>202208</v>
      </c>
      <c r="B1900" s="196" t="s">
        <v>2262</v>
      </c>
      <c r="C1900" s="197" t="s">
        <v>791</v>
      </c>
      <c r="D1900" s="198" t="s">
        <v>337</v>
      </c>
      <c r="E1900" s="421">
        <v>149644</v>
      </c>
      <c r="F1900" s="413">
        <v>138.72999999999999</v>
      </c>
      <c r="G1900" s="414">
        <v>1078.6707993945074</v>
      </c>
      <c r="H1900" s="415">
        <v>5.3933539969725368</v>
      </c>
    </row>
    <row r="1901" spans="1:8" ht="15" hidden="1" thickBot="1">
      <c r="A1901" s="409">
        <v>202208</v>
      </c>
      <c r="B1901" s="196" t="s">
        <v>2263</v>
      </c>
      <c r="C1901" s="197" t="s">
        <v>791</v>
      </c>
      <c r="D1901" s="198" t="s">
        <v>339</v>
      </c>
      <c r="E1901" s="421">
        <v>748</v>
      </c>
      <c r="F1901" s="413">
        <v>138.72999999999999</v>
      </c>
      <c r="G1901" s="414">
        <v>5.3917681828011252</v>
      </c>
      <c r="H1901" s="415">
        <v>5.3917681828011252</v>
      </c>
    </row>
    <row r="1902" spans="1:8" ht="15" hidden="1" thickBot="1">
      <c r="A1902" s="409">
        <v>202208</v>
      </c>
      <c r="B1902" s="196" t="s">
        <v>2264</v>
      </c>
      <c r="C1902" s="197" t="s">
        <v>791</v>
      </c>
      <c r="D1902" s="198" t="s">
        <v>337</v>
      </c>
      <c r="E1902" s="421">
        <v>63778</v>
      </c>
      <c r="F1902" s="413">
        <v>138.72999999999999</v>
      </c>
      <c r="G1902" s="414">
        <v>459.72752829236651</v>
      </c>
      <c r="H1902" s="415">
        <v>2.2986376414618324</v>
      </c>
    </row>
    <row r="1903" spans="1:8" ht="15" hidden="1" thickBot="1">
      <c r="A1903" s="409">
        <v>202208</v>
      </c>
      <c r="B1903" s="196" t="s">
        <v>2265</v>
      </c>
      <c r="C1903" s="197" t="s">
        <v>791</v>
      </c>
      <c r="D1903" s="198" t="s">
        <v>339</v>
      </c>
      <c r="E1903" s="421">
        <v>319</v>
      </c>
      <c r="F1903" s="413">
        <v>138.72999999999999</v>
      </c>
      <c r="G1903" s="414">
        <v>2.2994305485475386</v>
      </c>
      <c r="H1903" s="415">
        <v>2.2994305485475386</v>
      </c>
    </row>
    <row r="1904" spans="1:8" ht="15" hidden="1" thickBot="1">
      <c r="A1904" s="409">
        <v>202208</v>
      </c>
      <c r="B1904" s="196" t="s">
        <v>2266</v>
      </c>
      <c r="C1904" s="197" t="s">
        <v>791</v>
      </c>
      <c r="D1904" s="198" t="s">
        <v>337</v>
      </c>
      <c r="E1904" s="421">
        <v>96495</v>
      </c>
      <c r="F1904" s="413">
        <v>138.72999999999999</v>
      </c>
      <c r="G1904" s="414">
        <v>695.55972032004615</v>
      </c>
      <c r="H1904" s="415">
        <v>3.4777986016002309</v>
      </c>
    </row>
    <row r="1905" spans="1:8" ht="15" hidden="1" thickBot="1">
      <c r="A1905" s="409">
        <v>202208</v>
      </c>
      <c r="B1905" s="196" t="s">
        <v>2267</v>
      </c>
      <c r="C1905" s="197" t="s">
        <v>791</v>
      </c>
      <c r="D1905" s="198" t="s">
        <v>339</v>
      </c>
      <c r="E1905" s="421">
        <v>482</v>
      </c>
      <c r="F1905" s="413">
        <v>138.72999999999999</v>
      </c>
      <c r="G1905" s="414">
        <v>3.4743746846392276</v>
      </c>
      <c r="H1905" s="415">
        <v>3.4743746846392276</v>
      </c>
    </row>
    <row r="1906" spans="1:8" ht="15" hidden="1" thickBot="1">
      <c r="A1906" s="409">
        <v>202208</v>
      </c>
      <c r="B1906" s="196" t="s">
        <v>2268</v>
      </c>
      <c r="C1906" s="197" t="s">
        <v>791</v>
      </c>
      <c r="D1906" s="198" t="s">
        <v>337</v>
      </c>
      <c r="E1906" s="421">
        <v>95900</v>
      </c>
      <c r="F1906" s="413">
        <v>138.72999999999999</v>
      </c>
      <c r="G1906" s="414">
        <v>691.27081381099981</v>
      </c>
      <c r="H1906" s="415">
        <v>3.4563540690549992</v>
      </c>
    </row>
    <row r="1907" spans="1:8" ht="15" hidden="1" thickBot="1">
      <c r="A1907" s="409">
        <v>202208</v>
      </c>
      <c r="B1907" s="196" t="s">
        <v>2269</v>
      </c>
      <c r="C1907" s="197" t="s">
        <v>2034</v>
      </c>
      <c r="D1907" s="198" t="s">
        <v>337</v>
      </c>
      <c r="E1907" s="421">
        <v>106882</v>
      </c>
      <c r="F1907" s="413">
        <v>138.72999999999999</v>
      </c>
      <c r="G1907" s="414">
        <v>770.43177394939812</v>
      </c>
      <c r="H1907" s="415">
        <v>3.8521588697469906</v>
      </c>
    </row>
    <row r="1908" spans="1:8" ht="15" hidden="1" thickBot="1">
      <c r="A1908" s="409">
        <v>202208</v>
      </c>
      <c r="B1908" s="196" t="s">
        <v>2270</v>
      </c>
      <c r="C1908" s="197" t="s">
        <v>791</v>
      </c>
      <c r="D1908" s="198" t="s">
        <v>337</v>
      </c>
      <c r="E1908" s="421">
        <v>91727</v>
      </c>
      <c r="F1908" s="413">
        <v>138.72999999999999</v>
      </c>
      <c r="G1908" s="414">
        <v>661.19080227780591</v>
      </c>
      <c r="H1908" s="415">
        <v>3.3059540113890296</v>
      </c>
    </row>
    <row r="1909" spans="1:8" ht="15" hidden="1" thickBot="1">
      <c r="A1909" s="409">
        <v>202208</v>
      </c>
      <c r="B1909" s="196" t="s">
        <v>2271</v>
      </c>
      <c r="C1909" s="197" t="s">
        <v>791</v>
      </c>
      <c r="D1909" s="198" t="s">
        <v>337</v>
      </c>
      <c r="E1909" s="421">
        <v>91772</v>
      </c>
      <c r="F1909" s="413">
        <v>138.72999999999999</v>
      </c>
      <c r="G1909" s="414">
        <v>661.51517335832193</v>
      </c>
      <c r="H1909" s="415">
        <v>3.3075758667916095</v>
      </c>
    </row>
    <row r="1910" spans="1:8" ht="15" hidden="1" thickBot="1">
      <c r="A1910" s="409">
        <v>202208</v>
      </c>
      <c r="B1910" s="196" t="s">
        <v>2272</v>
      </c>
      <c r="C1910" s="197" t="s">
        <v>791</v>
      </c>
      <c r="D1910" s="198" t="s">
        <v>337</v>
      </c>
      <c r="E1910" s="421">
        <v>130692</v>
      </c>
      <c r="F1910" s="413">
        <v>138.72999999999999</v>
      </c>
      <c r="G1910" s="414">
        <v>942.06011677358902</v>
      </c>
      <c r="H1910" s="415">
        <v>4.7103005838679453</v>
      </c>
    </row>
    <row r="1911" spans="1:8" ht="15" hidden="1" thickBot="1">
      <c r="A1911" s="409">
        <v>202208</v>
      </c>
      <c r="B1911" s="196" t="s">
        <v>2273</v>
      </c>
      <c r="C1911" s="197" t="s">
        <v>791</v>
      </c>
      <c r="D1911" s="198" t="s">
        <v>337</v>
      </c>
      <c r="E1911" s="421">
        <v>104019</v>
      </c>
      <c r="F1911" s="413">
        <v>138.72999999999999</v>
      </c>
      <c r="G1911" s="414">
        <v>749.79456498233981</v>
      </c>
      <c r="H1911" s="415">
        <v>3.7489728249116991</v>
      </c>
    </row>
    <row r="1912" spans="1:8" ht="15" hidden="1" thickBot="1">
      <c r="A1912" s="409">
        <v>202208</v>
      </c>
      <c r="B1912" s="196" t="s">
        <v>2274</v>
      </c>
      <c r="C1912" s="197" t="s">
        <v>791</v>
      </c>
      <c r="D1912" s="198" t="s">
        <v>339</v>
      </c>
      <c r="E1912" s="421">
        <v>520</v>
      </c>
      <c r="F1912" s="413">
        <v>138.72999999999999</v>
      </c>
      <c r="G1912" s="414">
        <v>3.7482880415194986</v>
      </c>
      <c r="H1912" s="415">
        <v>3.7482880415194986</v>
      </c>
    </row>
    <row r="1913" spans="1:8" ht="15" hidden="1" thickBot="1">
      <c r="A1913" s="409">
        <v>202208</v>
      </c>
      <c r="B1913" s="196" t="s">
        <v>2275</v>
      </c>
      <c r="C1913" s="197" t="s">
        <v>791</v>
      </c>
      <c r="D1913" s="198" t="s">
        <v>337</v>
      </c>
      <c r="E1913" s="421">
        <v>79359</v>
      </c>
      <c r="F1913" s="413">
        <v>138.72999999999999</v>
      </c>
      <c r="G1913" s="414">
        <v>572.03921285951128</v>
      </c>
      <c r="H1913" s="415">
        <v>2.8601960642975564</v>
      </c>
    </row>
    <row r="1914" spans="1:8" ht="15" hidden="1" thickBot="1">
      <c r="A1914" s="409">
        <v>202208</v>
      </c>
      <c r="B1914" s="196" t="s">
        <v>2276</v>
      </c>
      <c r="C1914" s="197" t="s">
        <v>791</v>
      </c>
      <c r="D1914" s="198" t="s">
        <v>337</v>
      </c>
      <c r="E1914" s="421">
        <v>120937</v>
      </c>
      <c r="F1914" s="413">
        <v>138.72999999999999</v>
      </c>
      <c r="G1914" s="414">
        <v>871.74367476393002</v>
      </c>
      <c r="H1914" s="415">
        <v>4.3587183738196504</v>
      </c>
    </row>
    <row r="1915" spans="1:8" ht="15" hidden="1" thickBot="1">
      <c r="A1915" s="409">
        <v>202208</v>
      </c>
      <c r="B1915" s="196" t="s">
        <v>2277</v>
      </c>
      <c r="C1915" s="197" t="s">
        <v>791</v>
      </c>
      <c r="D1915" s="198" t="s">
        <v>337</v>
      </c>
      <c r="E1915" s="421">
        <v>120937</v>
      </c>
      <c r="F1915" s="413">
        <v>138.72999999999999</v>
      </c>
      <c r="G1915" s="414">
        <v>871.74367476393002</v>
      </c>
      <c r="H1915" s="415">
        <v>4.3587183738196504</v>
      </c>
    </row>
    <row r="1916" spans="1:8" ht="15" hidden="1" thickBot="1">
      <c r="A1916" s="409">
        <v>202208</v>
      </c>
      <c r="B1916" s="196" t="s">
        <v>2278</v>
      </c>
      <c r="C1916" s="197" t="s">
        <v>791</v>
      </c>
      <c r="D1916" s="198" t="s">
        <v>337</v>
      </c>
      <c r="E1916" s="421">
        <v>70846</v>
      </c>
      <c r="F1916" s="413">
        <v>138.72999999999999</v>
      </c>
      <c r="G1916" s="414">
        <v>510.67541267209691</v>
      </c>
      <c r="H1916" s="415">
        <v>2.5533770633604846</v>
      </c>
    </row>
    <row r="1917" spans="1:8" ht="15" hidden="1" thickBot="1">
      <c r="A1917" s="409">
        <v>202208</v>
      </c>
      <c r="B1917" s="196" t="s">
        <v>2279</v>
      </c>
      <c r="C1917" s="197" t="s">
        <v>791</v>
      </c>
      <c r="D1917" s="198" t="s">
        <v>339</v>
      </c>
      <c r="E1917" s="421">
        <v>354</v>
      </c>
      <c r="F1917" s="413">
        <v>138.72999999999999</v>
      </c>
      <c r="G1917" s="414">
        <v>2.5517191667267354</v>
      </c>
      <c r="H1917" s="415">
        <v>2.5517191667267354</v>
      </c>
    </row>
    <row r="1918" spans="1:8" ht="15" hidden="1" thickBot="1">
      <c r="A1918" s="409">
        <v>202208</v>
      </c>
      <c r="B1918" s="196" t="s">
        <v>2280</v>
      </c>
      <c r="C1918" s="197" t="s">
        <v>791</v>
      </c>
      <c r="D1918" s="198" t="s">
        <v>339</v>
      </c>
      <c r="E1918" s="421">
        <v>397</v>
      </c>
      <c r="F1918" s="413">
        <v>138.72999999999999</v>
      </c>
      <c r="G1918" s="414">
        <v>2.8616737547754632</v>
      </c>
      <c r="H1918" s="415">
        <v>2.8616737547754632</v>
      </c>
    </row>
    <row r="1919" spans="1:8" ht="15" hidden="1" thickBot="1">
      <c r="A1919" s="409">
        <v>202208</v>
      </c>
      <c r="B1919" s="196" t="s">
        <v>2281</v>
      </c>
      <c r="C1919" s="197" t="s">
        <v>791</v>
      </c>
      <c r="D1919" s="198" t="s">
        <v>337</v>
      </c>
      <c r="E1919" s="421">
        <v>136438</v>
      </c>
      <c r="F1919" s="413">
        <v>138.72999999999999</v>
      </c>
      <c r="G1919" s="414">
        <v>983.47869963237952</v>
      </c>
      <c r="H1919" s="415">
        <v>4.9173934981618972</v>
      </c>
    </row>
    <row r="1920" spans="1:8" ht="15" hidden="1" thickBot="1">
      <c r="A1920" s="409">
        <v>202208</v>
      </c>
      <c r="B1920" s="196" t="s">
        <v>2282</v>
      </c>
      <c r="C1920" s="197" t="s">
        <v>791</v>
      </c>
      <c r="D1920" s="198" t="s">
        <v>337</v>
      </c>
      <c r="E1920" s="421">
        <v>136438</v>
      </c>
      <c r="F1920" s="413">
        <v>138.72999999999999</v>
      </c>
      <c r="G1920" s="414">
        <v>983.47869963237952</v>
      </c>
      <c r="H1920" s="415">
        <v>4.9173934981618972</v>
      </c>
    </row>
    <row r="1921" spans="1:8" ht="15" hidden="1" thickBot="1">
      <c r="A1921" s="409">
        <v>202208</v>
      </c>
      <c r="B1921" s="196" t="s">
        <v>2283</v>
      </c>
      <c r="C1921" s="197" t="s">
        <v>791</v>
      </c>
      <c r="D1921" s="198" t="s">
        <v>337</v>
      </c>
      <c r="E1921" s="421">
        <v>130692</v>
      </c>
      <c r="F1921" s="413">
        <v>138.72999999999999</v>
      </c>
      <c r="G1921" s="414">
        <v>942.06011677358902</v>
      </c>
      <c r="H1921" s="415">
        <v>4.7103005838679453</v>
      </c>
    </row>
    <row r="1922" spans="1:8" ht="15" hidden="1" thickBot="1">
      <c r="A1922" s="409">
        <v>202208</v>
      </c>
      <c r="B1922" s="196" t="s">
        <v>2284</v>
      </c>
      <c r="C1922" s="197" t="s">
        <v>791</v>
      </c>
      <c r="D1922" s="198" t="s">
        <v>337</v>
      </c>
      <c r="E1922" s="421">
        <v>130692</v>
      </c>
      <c r="F1922" s="413">
        <v>138.72999999999999</v>
      </c>
      <c r="G1922" s="414">
        <v>942.06011677358902</v>
      </c>
      <c r="H1922" s="415">
        <v>4.7103005838679453</v>
      </c>
    </row>
    <row r="1923" spans="1:8" ht="15" hidden="1" thickBot="1">
      <c r="A1923" s="409">
        <v>202208</v>
      </c>
      <c r="B1923" s="196" t="s">
        <v>2285</v>
      </c>
      <c r="C1923" s="197" t="s">
        <v>791</v>
      </c>
      <c r="D1923" s="198" t="s">
        <v>337</v>
      </c>
      <c r="E1923" s="421">
        <v>130692</v>
      </c>
      <c r="F1923" s="413">
        <v>138.72999999999999</v>
      </c>
      <c r="G1923" s="414">
        <v>942.06011677358902</v>
      </c>
      <c r="H1923" s="415">
        <v>4.7103005838679453</v>
      </c>
    </row>
    <row r="1924" spans="1:8" ht="15" hidden="1" thickBot="1">
      <c r="A1924" s="409">
        <v>202208</v>
      </c>
      <c r="B1924" s="196" t="s">
        <v>2286</v>
      </c>
      <c r="C1924" s="197" t="s">
        <v>791</v>
      </c>
      <c r="D1924" s="198" t="s">
        <v>339</v>
      </c>
      <c r="E1924" s="421">
        <v>653</v>
      </c>
      <c r="F1924" s="413">
        <v>138.72999999999999</v>
      </c>
      <c r="G1924" s="414">
        <v>4.7069847906004476</v>
      </c>
      <c r="H1924" s="415">
        <v>4.7069847906004476</v>
      </c>
    </row>
    <row r="1925" spans="1:8" ht="15" hidden="1" thickBot="1">
      <c r="A1925" s="409">
        <v>202208</v>
      </c>
      <c r="B1925" s="196" t="s">
        <v>2287</v>
      </c>
      <c r="C1925" s="197" t="s">
        <v>791</v>
      </c>
      <c r="D1925" s="198" t="s">
        <v>337</v>
      </c>
      <c r="E1925" s="421">
        <v>130692</v>
      </c>
      <c r="F1925" s="413">
        <v>138.72999999999999</v>
      </c>
      <c r="G1925" s="414">
        <v>942.06011677358902</v>
      </c>
      <c r="H1925" s="415">
        <v>4.7103005838679453</v>
      </c>
    </row>
    <row r="1926" spans="1:8" ht="15" hidden="1" thickBot="1">
      <c r="A1926" s="409">
        <v>202208</v>
      </c>
      <c r="B1926" s="196" t="s">
        <v>2288</v>
      </c>
      <c r="C1926" s="197" t="s">
        <v>791</v>
      </c>
      <c r="D1926" s="198" t="s">
        <v>337</v>
      </c>
      <c r="E1926" s="421">
        <v>130692</v>
      </c>
      <c r="F1926" s="413">
        <v>138.72999999999999</v>
      </c>
      <c r="G1926" s="414">
        <v>942.06011677358902</v>
      </c>
      <c r="H1926" s="415">
        <v>4.7103005838679453</v>
      </c>
    </row>
    <row r="1927" spans="1:8" ht="15" hidden="1" thickBot="1">
      <c r="A1927" s="409">
        <v>202208</v>
      </c>
      <c r="B1927" s="196" t="s">
        <v>2289</v>
      </c>
      <c r="C1927" s="197" t="s">
        <v>791</v>
      </c>
      <c r="D1927" s="198" t="s">
        <v>337</v>
      </c>
      <c r="E1927" s="421">
        <v>130692</v>
      </c>
      <c r="F1927" s="413">
        <v>138.72999999999999</v>
      </c>
      <c r="G1927" s="414">
        <v>942.06011677358902</v>
      </c>
      <c r="H1927" s="415">
        <v>4.7103005838679453</v>
      </c>
    </row>
    <row r="1928" spans="1:8" ht="15" hidden="1" thickBot="1">
      <c r="A1928" s="409">
        <v>202208</v>
      </c>
      <c r="B1928" s="196" t="s">
        <v>2290</v>
      </c>
      <c r="C1928" s="197" t="s">
        <v>791</v>
      </c>
      <c r="D1928" s="198" t="s">
        <v>337</v>
      </c>
      <c r="E1928" s="421">
        <v>130692</v>
      </c>
      <c r="F1928" s="413">
        <v>138.72999999999999</v>
      </c>
      <c r="G1928" s="414">
        <v>942.06011677358902</v>
      </c>
      <c r="H1928" s="415">
        <v>4.7103005838679453</v>
      </c>
    </row>
    <row r="1929" spans="1:8" ht="15" hidden="1" thickBot="1">
      <c r="A1929" s="409">
        <v>202208</v>
      </c>
      <c r="B1929" s="196" t="s">
        <v>2291</v>
      </c>
      <c r="C1929" s="197" t="s">
        <v>791</v>
      </c>
      <c r="D1929" s="198" t="s">
        <v>339</v>
      </c>
      <c r="E1929" s="421">
        <v>653</v>
      </c>
      <c r="F1929" s="413">
        <v>138.72999999999999</v>
      </c>
      <c r="G1929" s="414">
        <v>4.7069847906004476</v>
      </c>
      <c r="H1929" s="415">
        <v>4.7069847906004476</v>
      </c>
    </row>
    <row r="1930" spans="1:8" ht="15" hidden="1" thickBot="1">
      <c r="A1930" s="409">
        <v>202208</v>
      </c>
      <c r="B1930" s="196" t="s">
        <v>2292</v>
      </c>
      <c r="C1930" s="197" t="s">
        <v>791</v>
      </c>
      <c r="D1930" s="198" t="s">
        <v>337</v>
      </c>
      <c r="E1930" s="421">
        <v>114528</v>
      </c>
      <c r="F1930" s="413">
        <v>138.72999999999999</v>
      </c>
      <c r="G1930" s="414">
        <v>825.54602465220216</v>
      </c>
      <c r="H1930" s="415">
        <v>4.1277301232610109</v>
      </c>
    </row>
    <row r="1931" spans="1:8" ht="15" hidden="1" thickBot="1">
      <c r="A1931" s="409">
        <v>202208</v>
      </c>
      <c r="B1931" s="196" t="s">
        <v>2293</v>
      </c>
      <c r="C1931" s="197" t="s">
        <v>791</v>
      </c>
      <c r="D1931" s="198" t="s">
        <v>337</v>
      </c>
      <c r="E1931" s="421">
        <v>113120</v>
      </c>
      <c r="F1931" s="413">
        <v>138.72999999999999</v>
      </c>
      <c r="G1931" s="414">
        <v>815.39681395516482</v>
      </c>
      <c r="H1931" s="415">
        <v>4.0769840697758237</v>
      </c>
    </row>
    <row r="1932" spans="1:8" ht="15" hidden="1" thickBot="1">
      <c r="A1932" s="409">
        <v>202208</v>
      </c>
      <c r="B1932" s="196" t="s">
        <v>2294</v>
      </c>
      <c r="C1932" s="197" t="s">
        <v>791</v>
      </c>
      <c r="D1932" s="198" t="s">
        <v>339</v>
      </c>
      <c r="E1932" s="421">
        <v>566</v>
      </c>
      <c r="F1932" s="413">
        <v>138.72999999999999</v>
      </c>
      <c r="G1932" s="414">
        <v>4.0798673682693005</v>
      </c>
      <c r="H1932" s="415">
        <v>4.0798673682693005</v>
      </c>
    </row>
    <row r="1933" spans="1:8" ht="15" hidden="1" thickBot="1">
      <c r="A1933" s="409">
        <v>202208</v>
      </c>
      <c r="B1933" s="196" t="s">
        <v>2295</v>
      </c>
      <c r="C1933" s="197" t="s">
        <v>791</v>
      </c>
      <c r="D1933" s="198" t="s">
        <v>337</v>
      </c>
      <c r="E1933" s="421">
        <v>113230</v>
      </c>
      <c r="F1933" s="413">
        <v>138.72999999999999</v>
      </c>
      <c r="G1933" s="414">
        <v>816.18972104087084</v>
      </c>
      <c r="H1933" s="415">
        <v>4.0809486052043544</v>
      </c>
    </row>
    <row r="1934" spans="1:8" ht="15" hidden="1" thickBot="1">
      <c r="A1934" s="409">
        <v>202208</v>
      </c>
      <c r="B1934" s="196" t="s">
        <v>2296</v>
      </c>
      <c r="C1934" s="197" t="s">
        <v>791</v>
      </c>
      <c r="D1934" s="198" t="s">
        <v>339</v>
      </c>
      <c r="E1934" s="421">
        <v>566</v>
      </c>
      <c r="F1934" s="413">
        <v>138.72999999999999</v>
      </c>
      <c r="G1934" s="414">
        <v>4.0798673682693005</v>
      </c>
      <c r="H1934" s="415">
        <v>4.0798673682693005</v>
      </c>
    </row>
    <row r="1935" spans="1:8" ht="15" hidden="1" thickBot="1">
      <c r="A1935" s="409">
        <v>202208</v>
      </c>
      <c r="B1935" s="196" t="s">
        <v>2297</v>
      </c>
      <c r="C1935" s="197" t="s">
        <v>791</v>
      </c>
      <c r="D1935" s="198" t="s">
        <v>337</v>
      </c>
      <c r="E1935" s="421">
        <v>130880</v>
      </c>
      <c r="F1935" s="413">
        <v>138.72999999999999</v>
      </c>
      <c r="G1935" s="414">
        <v>943.41526706552304</v>
      </c>
      <c r="H1935" s="415">
        <v>4.7170763353276151</v>
      </c>
    </row>
    <row r="1936" spans="1:8" ht="15" hidden="1" thickBot="1">
      <c r="A1936" s="409">
        <v>202208</v>
      </c>
      <c r="B1936" s="196" t="s">
        <v>2298</v>
      </c>
      <c r="C1936" s="197" t="s">
        <v>791</v>
      </c>
      <c r="D1936" s="198" t="s">
        <v>350</v>
      </c>
      <c r="E1936" s="421">
        <v>125179.74</v>
      </c>
      <c r="F1936" s="413">
        <v>138.72999999999999</v>
      </c>
      <c r="G1936" s="414">
        <v>902.32638938946161</v>
      </c>
      <c r="H1936" s="415" t="s">
        <v>2899</v>
      </c>
    </row>
    <row r="1937" spans="1:8" ht="15" hidden="1" thickBot="1">
      <c r="A1937" s="409">
        <v>202208</v>
      </c>
      <c r="B1937" s="196" t="s">
        <v>2299</v>
      </c>
      <c r="C1937" s="197" t="s">
        <v>791</v>
      </c>
      <c r="D1937" s="198" t="s">
        <v>337</v>
      </c>
      <c r="E1937" s="421">
        <v>130880</v>
      </c>
      <c r="F1937" s="413">
        <v>138.72999999999999</v>
      </c>
      <c r="G1937" s="414">
        <v>943.41526706552304</v>
      </c>
      <c r="H1937" s="415">
        <v>4.7170763353276151</v>
      </c>
    </row>
    <row r="1938" spans="1:8" ht="15" hidden="1" thickBot="1">
      <c r="A1938" s="409">
        <v>202208</v>
      </c>
      <c r="B1938" s="196" t="s">
        <v>2300</v>
      </c>
      <c r="C1938" s="197" t="s">
        <v>791</v>
      </c>
      <c r="D1938" s="198" t="s">
        <v>339</v>
      </c>
      <c r="E1938" s="421">
        <v>654</v>
      </c>
      <c r="F1938" s="413">
        <v>138.72999999999999</v>
      </c>
      <c r="G1938" s="414">
        <v>4.7141930368341383</v>
      </c>
      <c r="H1938" s="415">
        <v>4.7141930368341383</v>
      </c>
    </row>
    <row r="1939" spans="1:8" ht="15" hidden="1" thickBot="1">
      <c r="A1939" s="409">
        <v>202208</v>
      </c>
      <c r="B1939" s="196" t="s">
        <v>2301</v>
      </c>
      <c r="C1939" s="197" t="s">
        <v>791</v>
      </c>
      <c r="D1939" s="198" t="s">
        <v>337</v>
      </c>
      <c r="E1939" s="421">
        <v>91977</v>
      </c>
      <c r="F1939" s="413">
        <v>138.72999999999999</v>
      </c>
      <c r="G1939" s="414">
        <v>662.99286383622871</v>
      </c>
      <c r="H1939" s="415">
        <v>3.3149643191811435</v>
      </c>
    </row>
    <row r="1940" spans="1:8" ht="15" hidden="1" thickBot="1">
      <c r="A1940" s="409">
        <v>202208</v>
      </c>
      <c r="B1940" s="196" t="s">
        <v>2302</v>
      </c>
      <c r="C1940" s="197" t="s">
        <v>791</v>
      </c>
      <c r="D1940" s="198" t="s">
        <v>337</v>
      </c>
      <c r="E1940" s="421">
        <v>130692</v>
      </c>
      <c r="F1940" s="413">
        <v>138.72999999999999</v>
      </c>
      <c r="G1940" s="414">
        <v>942.06011677358902</v>
      </c>
      <c r="H1940" s="415">
        <v>4.7103005838679453</v>
      </c>
    </row>
    <row r="1941" spans="1:8" ht="15" hidden="1" thickBot="1">
      <c r="A1941" s="409">
        <v>202208</v>
      </c>
      <c r="B1941" s="196" t="s">
        <v>2303</v>
      </c>
      <c r="C1941" s="197" t="s">
        <v>2661</v>
      </c>
      <c r="D1941" s="198" t="s">
        <v>339</v>
      </c>
      <c r="E1941" s="421">
        <v>653</v>
      </c>
      <c r="F1941" s="413">
        <v>138.72999999999999</v>
      </c>
      <c r="G1941" s="414">
        <v>4.7069847906004476</v>
      </c>
      <c r="H1941" s="415">
        <v>4.7069847906004476</v>
      </c>
    </row>
    <row r="1942" spans="1:8" ht="15" hidden="1" thickBot="1">
      <c r="A1942" s="409">
        <v>202208</v>
      </c>
      <c r="B1942" s="196" t="s">
        <v>2304</v>
      </c>
      <c r="C1942" s="197" t="s">
        <v>791</v>
      </c>
      <c r="D1942" s="198" t="s">
        <v>337</v>
      </c>
      <c r="E1942" s="421">
        <v>113230</v>
      </c>
      <c r="F1942" s="413">
        <v>138.72999999999999</v>
      </c>
      <c r="G1942" s="414">
        <v>816.18972104087084</v>
      </c>
      <c r="H1942" s="415">
        <v>4.0809486052043544</v>
      </c>
    </row>
    <row r="1943" spans="1:8" ht="15" hidden="1" thickBot="1">
      <c r="A1943" s="409">
        <v>202208</v>
      </c>
      <c r="B1943" s="196" t="s">
        <v>2305</v>
      </c>
      <c r="C1943" s="197" t="s">
        <v>2661</v>
      </c>
      <c r="D1943" s="198" t="s">
        <v>339</v>
      </c>
      <c r="E1943" s="421">
        <v>566</v>
      </c>
      <c r="F1943" s="413">
        <v>138.72999999999999</v>
      </c>
      <c r="G1943" s="414">
        <v>4.0798673682693005</v>
      </c>
      <c r="H1943" s="415">
        <v>4.0798673682693005</v>
      </c>
    </row>
    <row r="1944" spans="1:8" ht="15" hidden="1" thickBot="1">
      <c r="A1944" s="409">
        <v>202208</v>
      </c>
      <c r="B1944" s="196" t="s">
        <v>2306</v>
      </c>
      <c r="C1944" s="197" t="s">
        <v>791</v>
      </c>
      <c r="D1944" s="198" t="s">
        <v>337</v>
      </c>
      <c r="E1944" s="421">
        <v>113120</v>
      </c>
      <c r="F1944" s="413">
        <v>138.72999999999999</v>
      </c>
      <c r="G1944" s="414">
        <v>815.39681395516482</v>
      </c>
      <c r="H1944" s="415">
        <v>4.0769840697758237</v>
      </c>
    </row>
    <row r="1945" spans="1:8" ht="15" hidden="1" thickBot="1">
      <c r="A1945" s="409">
        <v>202208</v>
      </c>
      <c r="B1945" s="196" t="s">
        <v>2307</v>
      </c>
      <c r="C1945" s="197" t="s">
        <v>791</v>
      </c>
      <c r="D1945" s="198" t="s">
        <v>339</v>
      </c>
      <c r="E1945" s="421">
        <v>566</v>
      </c>
      <c r="F1945" s="413">
        <v>138.72999999999999</v>
      </c>
      <c r="G1945" s="414">
        <v>4.0798673682693005</v>
      </c>
      <c r="H1945" s="415">
        <v>4.0798673682693005</v>
      </c>
    </row>
    <row r="1946" spans="1:8" ht="15" hidden="1" thickBot="1">
      <c r="A1946" s="409">
        <v>202208</v>
      </c>
      <c r="B1946" s="196" t="s">
        <v>2308</v>
      </c>
      <c r="C1946" s="197" t="s">
        <v>791</v>
      </c>
      <c r="D1946" s="198" t="s">
        <v>339</v>
      </c>
      <c r="E1946" s="421">
        <v>460</v>
      </c>
      <c r="F1946" s="413">
        <v>138.72999999999999</v>
      </c>
      <c r="G1946" s="414">
        <v>3.3157932674980182</v>
      </c>
      <c r="H1946" s="415">
        <v>3.3157932674980182</v>
      </c>
    </row>
    <row r="1947" spans="1:8" ht="15" hidden="1" thickBot="1">
      <c r="A1947" s="409">
        <v>202208</v>
      </c>
      <c r="B1947" s="196" t="s">
        <v>2309</v>
      </c>
      <c r="C1947" s="197" t="s">
        <v>791</v>
      </c>
      <c r="D1947" s="198" t="s">
        <v>337</v>
      </c>
      <c r="E1947" s="421">
        <v>122259</v>
      </c>
      <c r="F1947" s="413">
        <v>138.72999999999999</v>
      </c>
      <c r="G1947" s="414">
        <v>881.27297628486997</v>
      </c>
      <c r="H1947" s="415">
        <v>4.4063648814243495</v>
      </c>
    </row>
    <row r="1948" spans="1:8" ht="15" hidden="1" thickBot="1">
      <c r="A1948" s="409">
        <v>202208</v>
      </c>
      <c r="B1948" s="196" t="s">
        <v>2310</v>
      </c>
      <c r="C1948" s="197" t="s">
        <v>791</v>
      </c>
      <c r="D1948" s="198" t="s">
        <v>337</v>
      </c>
      <c r="E1948" s="421">
        <v>65395</v>
      </c>
      <c r="F1948" s="413">
        <v>138.72999999999999</v>
      </c>
      <c r="G1948" s="414">
        <v>471.38326245224539</v>
      </c>
      <c r="H1948" s="415">
        <v>2.3569163122612271</v>
      </c>
    </row>
    <row r="1949" spans="1:8" ht="15" hidden="1" thickBot="1">
      <c r="A1949" s="409">
        <v>202208</v>
      </c>
      <c r="B1949" s="196" t="s">
        <v>2311</v>
      </c>
      <c r="C1949" s="197" t="s">
        <v>791</v>
      </c>
      <c r="D1949" s="198" t="s">
        <v>339</v>
      </c>
      <c r="E1949" s="421">
        <v>327</v>
      </c>
      <c r="F1949" s="413">
        <v>138.72999999999999</v>
      </c>
      <c r="G1949" s="414">
        <v>2.3570965184170691</v>
      </c>
      <c r="H1949" s="415">
        <v>2.3570965184170691</v>
      </c>
    </row>
    <row r="1950" spans="1:8" ht="15" hidden="1" thickBot="1">
      <c r="A1950" s="409">
        <v>202208</v>
      </c>
      <c r="B1950" s="196" t="s">
        <v>2312</v>
      </c>
      <c r="C1950" s="197" t="s">
        <v>791</v>
      </c>
      <c r="D1950" s="198" t="s">
        <v>337</v>
      </c>
      <c r="E1950" s="421">
        <v>115858</v>
      </c>
      <c r="F1950" s="413">
        <v>138.72999999999999</v>
      </c>
      <c r="G1950" s="414">
        <v>835.13299214301162</v>
      </c>
      <c r="H1950" s="415">
        <v>4.175664960715058</v>
      </c>
    </row>
    <row r="1951" spans="1:8" ht="15" hidden="1" thickBot="1">
      <c r="A1951" s="409">
        <v>202208</v>
      </c>
      <c r="B1951" s="196" t="s">
        <v>2313</v>
      </c>
      <c r="C1951" s="197" t="s">
        <v>791</v>
      </c>
      <c r="D1951" s="198" t="s">
        <v>339</v>
      </c>
      <c r="E1951" s="421">
        <v>579</v>
      </c>
      <c r="F1951" s="413">
        <v>138.72999999999999</v>
      </c>
      <c r="G1951" s="414">
        <v>4.1735745693072879</v>
      </c>
      <c r="H1951" s="415">
        <v>4.1735745693072879</v>
      </c>
    </row>
    <row r="1952" spans="1:8" ht="15" hidden="1" thickBot="1">
      <c r="A1952" s="409">
        <v>202208</v>
      </c>
      <c r="B1952" s="196" t="s">
        <v>2314</v>
      </c>
      <c r="C1952" s="197" t="s">
        <v>791</v>
      </c>
      <c r="D1952" s="198" t="s">
        <v>337</v>
      </c>
      <c r="E1952" s="421">
        <v>154363</v>
      </c>
      <c r="F1952" s="413">
        <v>138.72999999999999</v>
      </c>
      <c r="G1952" s="414">
        <v>1112.6865133712968</v>
      </c>
      <c r="H1952" s="415">
        <v>5.5634325668564841</v>
      </c>
    </row>
    <row r="1953" spans="1:8" ht="15" hidden="1" thickBot="1">
      <c r="A1953" s="409">
        <v>202208</v>
      </c>
      <c r="B1953" s="196" t="s">
        <v>2315</v>
      </c>
      <c r="C1953" s="197" t="s">
        <v>791</v>
      </c>
      <c r="D1953" s="198" t="s">
        <v>337</v>
      </c>
      <c r="E1953" s="421">
        <v>154363</v>
      </c>
      <c r="F1953" s="413">
        <v>138.72999999999999</v>
      </c>
      <c r="G1953" s="414">
        <v>1112.6865133712968</v>
      </c>
      <c r="H1953" s="415">
        <v>5.5634325668564841</v>
      </c>
    </row>
    <row r="1954" spans="1:8" ht="15" hidden="1" thickBot="1">
      <c r="A1954" s="409">
        <v>202208</v>
      </c>
      <c r="B1954" s="196" t="s">
        <v>2316</v>
      </c>
      <c r="C1954" s="197" t="s">
        <v>791</v>
      </c>
      <c r="D1954" s="198" t="s">
        <v>337</v>
      </c>
      <c r="E1954" s="421">
        <v>71165</v>
      </c>
      <c r="F1954" s="413">
        <v>138.72999999999999</v>
      </c>
      <c r="G1954" s="414">
        <v>512.9748432206444</v>
      </c>
      <c r="H1954" s="415">
        <v>2.5648742161032221</v>
      </c>
    </row>
    <row r="1955" spans="1:8" ht="15" hidden="1" thickBot="1">
      <c r="A1955" s="409">
        <v>202208</v>
      </c>
      <c r="B1955" s="196" t="s">
        <v>2317</v>
      </c>
      <c r="C1955" s="197" t="s">
        <v>791</v>
      </c>
      <c r="D1955" s="198" t="s">
        <v>337</v>
      </c>
      <c r="E1955" s="421">
        <v>85138</v>
      </c>
      <c r="F1955" s="413">
        <v>138.72999999999999</v>
      </c>
      <c r="G1955" s="414">
        <v>613.69566784401354</v>
      </c>
      <c r="H1955" s="415">
        <v>3.0684783392200679</v>
      </c>
    </row>
    <row r="1956" spans="1:8" ht="15" hidden="1" thickBot="1">
      <c r="A1956" s="409">
        <v>202208</v>
      </c>
      <c r="B1956" s="196" t="s">
        <v>2318</v>
      </c>
      <c r="C1956" s="197" t="s">
        <v>791</v>
      </c>
      <c r="D1956" s="198" t="s">
        <v>337</v>
      </c>
      <c r="E1956" s="421">
        <v>103881</v>
      </c>
      <c r="F1956" s="413">
        <v>138.72999999999999</v>
      </c>
      <c r="G1956" s="414">
        <v>748.79982700209041</v>
      </c>
      <c r="H1956" s="415">
        <v>3.7439991350104522</v>
      </c>
    </row>
    <row r="1957" spans="1:8" ht="15" hidden="1" thickBot="1">
      <c r="A1957" s="409">
        <v>202208</v>
      </c>
      <c r="B1957" s="196" t="s">
        <v>2319</v>
      </c>
      <c r="C1957" s="197" t="s">
        <v>791</v>
      </c>
      <c r="D1957" s="198" t="s">
        <v>337</v>
      </c>
      <c r="E1957" s="421">
        <v>11902</v>
      </c>
      <c r="F1957" s="413">
        <v>138.72999999999999</v>
      </c>
      <c r="G1957" s="414">
        <v>85.792546673394369</v>
      </c>
      <c r="H1957" s="415">
        <v>0.42896273336697183</v>
      </c>
    </row>
    <row r="1958" spans="1:8" ht="15" hidden="1" thickBot="1">
      <c r="A1958" s="409">
        <v>202208</v>
      </c>
      <c r="B1958" s="196" t="s">
        <v>2320</v>
      </c>
      <c r="C1958" s="197" t="s">
        <v>791</v>
      </c>
      <c r="D1958" s="198" t="s">
        <v>337</v>
      </c>
      <c r="E1958" s="421">
        <v>155030</v>
      </c>
      <c r="F1958" s="413">
        <v>138.72999999999999</v>
      </c>
      <c r="G1958" s="414">
        <v>1117.494413609169</v>
      </c>
      <c r="H1958" s="415">
        <v>5.5874720680458445</v>
      </c>
    </row>
    <row r="1959" spans="1:8" ht="15" hidden="1" thickBot="1">
      <c r="A1959" s="409">
        <v>202208</v>
      </c>
      <c r="B1959" s="196" t="s">
        <v>2321</v>
      </c>
      <c r="C1959" s="197" t="s">
        <v>791</v>
      </c>
      <c r="D1959" s="198" t="s">
        <v>337</v>
      </c>
      <c r="E1959" s="421">
        <v>88467</v>
      </c>
      <c r="F1959" s="413">
        <v>138.72999999999999</v>
      </c>
      <c r="G1959" s="414">
        <v>637.69191955597205</v>
      </c>
      <c r="H1959" s="415">
        <v>3.1884595977798602</v>
      </c>
    </row>
    <row r="1960" spans="1:8" ht="15" hidden="1" thickBot="1">
      <c r="A1960" s="409">
        <v>202208</v>
      </c>
      <c r="B1960" s="196" t="s">
        <v>2322</v>
      </c>
      <c r="C1960" s="197" t="s">
        <v>791</v>
      </c>
      <c r="D1960" s="198" t="s">
        <v>337</v>
      </c>
      <c r="E1960" s="421">
        <v>73472</v>
      </c>
      <c r="F1960" s="413">
        <v>138.72999999999999</v>
      </c>
      <c r="G1960" s="414">
        <v>529.60426728177038</v>
      </c>
      <c r="H1960" s="415">
        <v>2.6480213364088518</v>
      </c>
    </row>
    <row r="1961" spans="1:8" ht="15" hidden="1" thickBot="1">
      <c r="A1961" s="409">
        <v>202208</v>
      </c>
      <c r="B1961" s="196" t="s">
        <v>2323</v>
      </c>
      <c r="C1961" s="197" t="s">
        <v>791</v>
      </c>
      <c r="D1961" s="198" t="s">
        <v>337</v>
      </c>
      <c r="E1961" s="421">
        <v>66575</v>
      </c>
      <c r="F1961" s="413">
        <v>138.72999999999999</v>
      </c>
      <c r="G1961" s="414">
        <v>479.88899300800119</v>
      </c>
      <c r="H1961" s="415">
        <v>2.399444965040006</v>
      </c>
    </row>
    <row r="1962" spans="1:8" ht="15" hidden="1" thickBot="1">
      <c r="A1962" s="409">
        <v>202208</v>
      </c>
      <c r="B1962" s="196" t="s">
        <v>2324</v>
      </c>
      <c r="C1962" s="197" t="s">
        <v>791</v>
      </c>
      <c r="D1962" s="198" t="s">
        <v>337</v>
      </c>
      <c r="E1962" s="421">
        <v>113806</v>
      </c>
      <c r="F1962" s="413">
        <v>138.72999999999999</v>
      </c>
      <c r="G1962" s="414">
        <v>820.34167087147705</v>
      </c>
      <c r="H1962" s="415">
        <v>4.1017083543573856</v>
      </c>
    </row>
    <row r="1963" spans="1:8" ht="15" hidden="1" thickBot="1">
      <c r="A1963" s="409">
        <v>202208</v>
      </c>
      <c r="B1963" s="196" t="s">
        <v>2325</v>
      </c>
      <c r="C1963" s="197" t="s">
        <v>791</v>
      </c>
      <c r="D1963" s="198" t="s">
        <v>339</v>
      </c>
      <c r="E1963" s="421">
        <v>569</v>
      </c>
      <c r="F1963" s="413">
        <v>138.72999999999999</v>
      </c>
      <c r="G1963" s="414">
        <v>4.1014921069703743</v>
      </c>
      <c r="H1963" s="415">
        <v>4.1014921069703743</v>
      </c>
    </row>
    <row r="1964" spans="1:8" ht="15" hidden="1" thickBot="1">
      <c r="A1964" s="409">
        <v>202208</v>
      </c>
      <c r="B1964" s="196" t="s">
        <v>2326</v>
      </c>
      <c r="C1964" s="197" t="s">
        <v>791</v>
      </c>
      <c r="D1964" s="198" t="s">
        <v>337</v>
      </c>
      <c r="E1964" s="421">
        <v>113806</v>
      </c>
      <c r="F1964" s="413">
        <v>138.72999999999999</v>
      </c>
      <c r="G1964" s="414">
        <v>820.34167087147705</v>
      </c>
      <c r="H1964" s="415">
        <v>4.1017083543573856</v>
      </c>
    </row>
    <row r="1965" spans="1:8" ht="15" hidden="1" thickBot="1">
      <c r="A1965" s="409">
        <v>202208</v>
      </c>
      <c r="B1965" s="196" t="s">
        <v>2327</v>
      </c>
      <c r="C1965" s="197" t="s">
        <v>791</v>
      </c>
      <c r="D1965" s="198" t="s">
        <v>339</v>
      </c>
      <c r="E1965" s="421">
        <v>569</v>
      </c>
      <c r="F1965" s="413">
        <v>138.72999999999999</v>
      </c>
      <c r="G1965" s="414">
        <v>4.1014921069703743</v>
      </c>
      <c r="H1965" s="415">
        <v>4.1014921069703743</v>
      </c>
    </row>
    <row r="1966" spans="1:8" ht="15" hidden="1" thickBot="1">
      <c r="A1966" s="409">
        <v>202208</v>
      </c>
      <c r="B1966" s="196" t="s">
        <v>2328</v>
      </c>
      <c r="C1966" s="197" t="s">
        <v>791</v>
      </c>
      <c r="D1966" s="198" t="s">
        <v>337</v>
      </c>
      <c r="E1966" s="421">
        <v>88760</v>
      </c>
      <c r="F1966" s="413">
        <v>138.72999999999999</v>
      </c>
      <c r="G1966" s="414">
        <v>639.8039357024436</v>
      </c>
      <c r="H1966" s="415">
        <v>3.1990196785122178</v>
      </c>
    </row>
    <row r="1967" spans="1:8" ht="15" hidden="1" thickBot="1">
      <c r="A1967" s="409">
        <v>202208</v>
      </c>
      <c r="B1967" s="196" t="s">
        <v>2329</v>
      </c>
      <c r="C1967" s="197" t="s">
        <v>791</v>
      </c>
      <c r="D1967" s="198" t="s">
        <v>339</v>
      </c>
      <c r="E1967" s="421">
        <v>442</v>
      </c>
      <c r="F1967" s="413">
        <v>138.72999999999999</v>
      </c>
      <c r="G1967" s="414">
        <v>3.186044835291574</v>
      </c>
      <c r="H1967" s="415">
        <v>3.186044835291574</v>
      </c>
    </row>
    <row r="1968" spans="1:8" ht="15" hidden="1" thickBot="1">
      <c r="A1968" s="409">
        <v>202208</v>
      </c>
      <c r="B1968" s="196" t="s">
        <v>2330</v>
      </c>
      <c r="C1968" s="197" t="s">
        <v>791</v>
      </c>
      <c r="D1968" s="198" t="s">
        <v>337</v>
      </c>
      <c r="E1968" s="421">
        <v>85271</v>
      </c>
      <c r="F1968" s="413">
        <v>138.72999999999999</v>
      </c>
      <c r="G1968" s="414">
        <v>614.65436459309456</v>
      </c>
      <c r="H1968" s="415">
        <v>3.0732718229654727</v>
      </c>
    </row>
    <row r="1969" spans="1:8" ht="15" hidden="1" thickBot="1">
      <c r="A1969" s="409">
        <v>202208</v>
      </c>
      <c r="B1969" s="196" t="s">
        <v>2331</v>
      </c>
      <c r="C1969" s="197" t="s">
        <v>791</v>
      </c>
      <c r="D1969" s="198" t="s">
        <v>337</v>
      </c>
      <c r="E1969" s="421">
        <v>88760</v>
      </c>
      <c r="F1969" s="413">
        <v>138.72999999999999</v>
      </c>
      <c r="G1969" s="414">
        <v>639.8039357024436</v>
      </c>
      <c r="H1969" s="415">
        <v>3.1990196785122178</v>
      </c>
    </row>
    <row r="1970" spans="1:8" ht="15" hidden="1" thickBot="1">
      <c r="A1970" s="409">
        <v>202208</v>
      </c>
      <c r="B1970" s="196" t="s">
        <v>2332</v>
      </c>
      <c r="C1970" s="197" t="s">
        <v>791</v>
      </c>
      <c r="D1970" s="198" t="s">
        <v>339</v>
      </c>
      <c r="E1970" s="421">
        <v>444</v>
      </c>
      <c r="F1970" s="413">
        <v>138.72999999999999</v>
      </c>
      <c r="G1970" s="414">
        <v>3.2004613277589566</v>
      </c>
      <c r="H1970" s="415">
        <v>3.2004613277589566</v>
      </c>
    </row>
    <row r="1971" spans="1:8" ht="15" hidden="1" thickBot="1">
      <c r="A1971" s="409">
        <v>202208</v>
      </c>
      <c r="B1971" s="196" t="s">
        <v>2333</v>
      </c>
      <c r="C1971" s="197" t="s">
        <v>791</v>
      </c>
      <c r="D1971" s="198" t="s">
        <v>337</v>
      </c>
      <c r="E1971" s="421">
        <v>88868</v>
      </c>
      <c r="F1971" s="413">
        <v>138.72999999999999</v>
      </c>
      <c r="G1971" s="414">
        <v>640.58242629568235</v>
      </c>
      <c r="H1971" s="415">
        <v>3.2029121314784117</v>
      </c>
    </row>
    <row r="1972" spans="1:8" ht="15" hidden="1" thickBot="1">
      <c r="A1972" s="409">
        <v>202208</v>
      </c>
      <c r="B1972" s="196" t="s">
        <v>2334</v>
      </c>
      <c r="C1972" s="197" t="s">
        <v>791</v>
      </c>
      <c r="D1972" s="198" t="s">
        <v>337</v>
      </c>
      <c r="E1972" s="421">
        <v>88760</v>
      </c>
      <c r="F1972" s="413">
        <v>138.72999999999999</v>
      </c>
      <c r="G1972" s="414">
        <v>639.8039357024436</v>
      </c>
      <c r="H1972" s="415">
        <v>3.1990196785122178</v>
      </c>
    </row>
    <row r="1973" spans="1:8" ht="15" hidden="1" thickBot="1">
      <c r="A1973" s="409">
        <v>202208</v>
      </c>
      <c r="B1973" s="196" t="s">
        <v>2335</v>
      </c>
      <c r="C1973" s="197" t="s">
        <v>791</v>
      </c>
      <c r="D1973" s="198" t="s">
        <v>337</v>
      </c>
      <c r="E1973" s="421">
        <v>89784</v>
      </c>
      <c r="F1973" s="413">
        <v>138.72999999999999</v>
      </c>
      <c r="G1973" s="414">
        <v>647.18517984574362</v>
      </c>
      <c r="H1973" s="415">
        <v>3.2359258992287181</v>
      </c>
    </row>
    <row r="1974" spans="1:8" ht="15" hidden="1" thickBot="1">
      <c r="A1974" s="409">
        <v>202208</v>
      </c>
      <c r="B1974" s="196" t="s">
        <v>2336</v>
      </c>
      <c r="C1974" s="197" t="s">
        <v>791</v>
      </c>
      <c r="D1974" s="198" t="s">
        <v>337</v>
      </c>
      <c r="E1974" s="421">
        <v>115830</v>
      </c>
      <c r="F1974" s="413">
        <v>138.72999999999999</v>
      </c>
      <c r="G1974" s="414">
        <v>834.93116124846836</v>
      </c>
      <c r="H1974" s="415">
        <v>4.1746558062423418</v>
      </c>
    </row>
    <row r="1975" spans="1:8" ht="15" hidden="1" thickBot="1">
      <c r="A1975" s="409">
        <v>202208</v>
      </c>
      <c r="B1975" s="196" t="s">
        <v>2337</v>
      </c>
      <c r="C1975" s="197" t="s">
        <v>791</v>
      </c>
      <c r="D1975" s="198" t="s">
        <v>337</v>
      </c>
      <c r="E1975" s="421">
        <v>20969</v>
      </c>
      <c r="F1975" s="413">
        <v>138.72999999999999</v>
      </c>
      <c r="G1975" s="414">
        <v>151.14971527427377</v>
      </c>
      <c r="H1975" s="415">
        <v>0.75574857637136883</v>
      </c>
    </row>
    <row r="1976" spans="1:8" ht="15" hidden="1" thickBot="1">
      <c r="A1976" s="409">
        <v>202208</v>
      </c>
      <c r="B1976" s="196" t="s">
        <v>2338</v>
      </c>
      <c r="C1976" s="197" t="s">
        <v>791</v>
      </c>
      <c r="D1976" s="198" t="s">
        <v>337</v>
      </c>
      <c r="E1976" s="421">
        <v>88467</v>
      </c>
      <c r="F1976" s="413">
        <v>138.72999999999999</v>
      </c>
      <c r="G1976" s="414">
        <v>637.69191955597205</v>
      </c>
      <c r="H1976" s="415">
        <v>3.1884595977798602</v>
      </c>
    </row>
    <row r="1977" spans="1:8" ht="15" hidden="1" thickBot="1">
      <c r="A1977" s="409">
        <v>202208</v>
      </c>
      <c r="B1977" s="196" t="s">
        <v>2339</v>
      </c>
      <c r="C1977" s="197" t="s">
        <v>791</v>
      </c>
      <c r="D1977" s="198" t="s">
        <v>337</v>
      </c>
      <c r="E1977" s="421">
        <v>85186</v>
      </c>
      <c r="F1977" s="413">
        <v>138.72999999999999</v>
      </c>
      <c r="G1977" s="414">
        <v>614.04166366323079</v>
      </c>
      <c r="H1977" s="415">
        <v>3.0702083183161539</v>
      </c>
    </row>
    <row r="1978" spans="1:8" ht="15" hidden="1" thickBot="1">
      <c r="A1978" s="409">
        <v>202208</v>
      </c>
      <c r="B1978" s="196" t="s">
        <v>2340</v>
      </c>
      <c r="C1978" s="197" t="s">
        <v>791</v>
      </c>
      <c r="D1978" s="198" t="s">
        <v>337</v>
      </c>
      <c r="E1978" s="421">
        <v>81570</v>
      </c>
      <c r="F1978" s="413">
        <v>138.72999999999999</v>
      </c>
      <c r="G1978" s="414">
        <v>587.97664528220287</v>
      </c>
      <c r="H1978" s="415">
        <v>2.9398832264110144</v>
      </c>
    </row>
    <row r="1979" spans="1:8" ht="15" hidden="1" thickBot="1">
      <c r="A1979" s="409">
        <v>202208</v>
      </c>
      <c r="B1979" s="196" t="s">
        <v>2341</v>
      </c>
      <c r="C1979" s="197" t="s">
        <v>791</v>
      </c>
      <c r="D1979" s="198" t="s">
        <v>337</v>
      </c>
      <c r="E1979" s="421">
        <v>19465</v>
      </c>
      <c r="F1979" s="413">
        <v>138.72999999999999</v>
      </c>
      <c r="G1979" s="414">
        <v>140.30851293880201</v>
      </c>
      <c r="H1979" s="415">
        <v>0.70154256469401011</v>
      </c>
    </row>
    <row r="1980" spans="1:8" ht="15" hidden="1" thickBot="1">
      <c r="A1980" s="409">
        <v>202208</v>
      </c>
      <c r="B1980" s="196" t="s">
        <v>2342</v>
      </c>
      <c r="C1980" s="197" t="s">
        <v>791</v>
      </c>
      <c r="D1980" s="198" t="s">
        <v>337</v>
      </c>
      <c r="E1980" s="421">
        <v>87606</v>
      </c>
      <c r="F1980" s="413">
        <v>138.72999999999999</v>
      </c>
      <c r="G1980" s="414">
        <v>631.48561954876379</v>
      </c>
      <c r="H1980" s="415">
        <v>3.1574280977438192</v>
      </c>
    </row>
    <row r="1981" spans="1:8" ht="15" hidden="1" thickBot="1">
      <c r="A1981" s="409">
        <v>202208</v>
      </c>
      <c r="B1981" s="196" t="s">
        <v>2343</v>
      </c>
      <c r="C1981" s="197" t="s">
        <v>791</v>
      </c>
      <c r="D1981" s="198" t="s">
        <v>337</v>
      </c>
      <c r="E1981" s="421">
        <v>84948</v>
      </c>
      <c r="F1981" s="413">
        <v>138.72999999999999</v>
      </c>
      <c r="G1981" s="414">
        <v>612.32610105961226</v>
      </c>
      <c r="H1981" s="415">
        <v>3.0616305052980612</v>
      </c>
    </row>
    <row r="1982" spans="1:8" ht="15" hidden="1" thickBot="1">
      <c r="A1982" s="409">
        <v>202208</v>
      </c>
      <c r="B1982" s="196" t="s">
        <v>2344</v>
      </c>
      <c r="C1982" s="197" t="s">
        <v>791</v>
      </c>
      <c r="D1982" s="198" t="s">
        <v>339</v>
      </c>
      <c r="E1982" s="421">
        <v>425</v>
      </c>
      <c r="F1982" s="413">
        <v>138.72999999999999</v>
      </c>
      <c r="G1982" s="414">
        <v>3.0635046493188209</v>
      </c>
      <c r="H1982" s="415">
        <v>3.0635046493188209</v>
      </c>
    </row>
    <row r="1983" spans="1:8" ht="15" hidden="1" thickBot="1">
      <c r="A1983" s="409">
        <v>202208</v>
      </c>
      <c r="B1983" s="196" t="s">
        <v>2345</v>
      </c>
      <c r="C1983" s="197" t="s">
        <v>791</v>
      </c>
      <c r="D1983" s="198" t="s">
        <v>337</v>
      </c>
      <c r="E1983" s="421">
        <v>136355</v>
      </c>
      <c r="F1983" s="413">
        <v>138.72999999999999</v>
      </c>
      <c r="G1983" s="414">
        <v>982.88041519498313</v>
      </c>
      <c r="H1983" s="415">
        <v>4.9144020759749161</v>
      </c>
    </row>
    <row r="1984" spans="1:8" ht="15" hidden="1" thickBot="1">
      <c r="A1984" s="409">
        <v>202208</v>
      </c>
      <c r="B1984" s="196" t="s">
        <v>2346</v>
      </c>
      <c r="C1984" s="197" t="s">
        <v>791</v>
      </c>
      <c r="D1984" s="198" t="s">
        <v>339</v>
      </c>
      <c r="E1984" s="421">
        <v>682</v>
      </c>
      <c r="F1984" s="413">
        <v>138.72999999999999</v>
      </c>
      <c r="G1984" s="414">
        <v>4.916023931377496</v>
      </c>
      <c r="H1984" s="415">
        <v>4.916023931377496</v>
      </c>
    </row>
    <row r="1985" spans="1:8" ht="15" hidden="1" thickBot="1">
      <c r="A1985" s="409">
        <v>202208</v>
      </c>
      <c r="B1985" s="196" t="s">
        <v>2347</v>
      </c>
      <c r="C1985" s="197" t="s">
        <v>791</v>
      </c>
      <c r="D1985" s="198" t="s">
        <v>337</v>
      </c>
      <c r="E1985" s="421">
        <v>97266</v>
      </c>
      <c r="F1985" s="413">
        <v>138.72999999999999</v>
      </c>
      <c r="G1985" s="414">
        <v>701.11727816622226</v>
      </c>
      <c r="H1985" s="415">
        <v>3.5055863908311111</v>
      </c>
    </row>
    <row r="1986" spans="1:8" ht="15" hidden="1" thickBot="1">
      <c r="A1986" s="409">
        <v>202208</v>
      </c>
      <c r="B1986" s="196" t="s">
        <v>2348</v>
      </c>
      <c r="C1986" s="197" t="s">
        <v>791</v>
      </c>
      <c r="D1986" s="198" t="s">
        <v>337</v>
      </c>
      <c r="E1986" s="421">
        <v>91223</v>
      </c>
      <c r="F1986" s="413">
        <v>138.72999999999999</v>
      </c>
      <c r="G1986" s="414">
        <v>657.55784617602546</v>
      </c>
      <c r="H1986" s="415">
        <v>3.2877892308801275</v>
      </c>
    </row>
    <row r="1987" spans="1:8" ht="15" hidden="1" thickBot="1">
      <c r="A1987" s="409">
        <v>202208</v>
      </c>
      <c r="B1987" s="196" t="s">
        <v>2349</v>
      </c>
      <c r="C1987" s="197" t="s">
        <v>791</v>
      </c>
      <c r="D1987" s="198" t="s">
        <v>337</v>
      </c>
      <c r="E1987" s="421">
        <v>102280</v>
      </c>
      <c r="F1987" s="413">
        <v>138.72999999999999</v>
      </c>
      <c r="G1987" s="414">
        <v>737.25942478195066</v>
      </c>
      <c r="H1987" s="415">
        <v>3.6862971239097533</v>
      </c>
    </row>
    <row r="1988" spans="1:8" ht="15" hidden="1" thickBot="1">
      <c r="A1988" s="409">
        <v>202208</v>
      </c>
      <c r="B1988" s="196" t="s">
        <v>2350</v>
      </c>
      <c r="C1988" s="197" t="s">
        <v>791</v>
      </c>
      <c r="D1988" s="198" t="s">
        <v>337</v>
      </c>
      <c r="E1988" s="421">
        <v>51123</v>
      </c>
      <c r="F1988" s="413">
        <v>138.72999999999999</v>
      </c>
      <c r="G1988" s="414">
        <v>368.50717220500258</v>
      </c>
      <c r="H1988" s="415">
        <v>1.8425358610250129</v>
      </c>
    </row>
    <row r="1989" spans="1:8" ht="15" hidden="1" thickBot="1">
      <c r="A1989" s="409">
        <v>202208</v>
      </c>
      <c r="B1989" s="196" t="s">
        <v>2351</v>
      </c>
      <c r="C1989" s="197" t="s">
        <v>791</v>
      </c>
      <c r="D1989" s="198" t="s">
        <v>339</v>
      </c>
      <c r="E1989" s="421">
        <v>256</v>
      </c>
      <c r="F1989" s="413">
        <v>138.72999999999999</v>
      </c>
      <c r="G1989" s="414">
        <v>1.845311035824984</v>
      </c>
      <c r="H1989" s="415">
        <v>1.845311035824984</v>
      </c>
    </row>
    <row r="1990" spans="1:8" ht="15" hidden="1" thickBot="1">
      <c r="A1990" s="409">
        <v>202208</v>
      </c>
      <c r="B1990" s="196" t="s">
        <v>2352</v>
      </c>
      <c r="C1990" s="197" t="s">
        <v>791</v>
      </c>
      <c r="D1990" s="198" t="s">
        <v>337</v>
      </c>
      <c r="E1990" s="421">
        <v>108606</v>
      </c>
      <c r="F1990" s="413">
        <v>138.72999999999999</v>
      </c>
      <c r="G1990" s="414">
        <v>782.85879045628201</v>
      </c>
      <c r="H1990" s="415">
        <v>3.91429395228141</v>
      </c>
    </row>
    <row r="1991" spans="1:8" ht="15" hidden="1" thickBot="1">
      <c r="A1991" s="409">
        <v>202208</v>
      </c>
      <c r="B1991" s="196" t="s">
        <v>2353</v>
      </c>
      <c r="C1991" s="197" t="s">
        <v>791</v>
      </c>
      <c r="D1991" s="198" t="s">
        <v>339</v>
      </c>
      <c r="E1991" s="421">
        <v>543</v>
      </c>
      <c r="F1991" s="413">
        <v>138.72999999999999</v>
      </c>
      <c r="G1991" s="414">
        <v>3.9140777048943995</v>
      </c>
      <c r="H1991" s="415">
        <v>3.9140777048943995</v>
      </c>
    </row>
    <row r="1992" spans="1:8" ht="15" hidden="1" thickBot="1">
      <c r="A1992" s="409">
        <v>202208</v>
      </c>
      <c r="B1992" s="196" t="s">
        <v>2354</v>
      </c>
      <c r="C1992" s="197" t="s">
        <v>791</v>
      </c>
      <c r="D1992" s="198" t="s">
        <v>337</v>
      </c>
      <c r="E1992" s="421">
        <v>97425</v>
      </c>
      <c r="F1992" s="413">
        <v>138.72999999999999</v>
      </c>
      <c r="G1992" s="414">
        <v>702.26338931737916</v>
      </c>
      <c r="H1992" s="415">
        <v>3.5113169465868959</v>
      </c>
    </row>
    <row r="1993" spans="1:8" ht="15" hidden="1" thickBot="1">
      <c r="A1993" s="409">
        <v>202208</v>
      </c>
      <c r="B1993" s="196" t="s">
        <v>2595</v>
      </c>
      <c r="C1993" s="197" t="s">
        <v>791</v>
      </c>
      <c r="D1993" s="198" t="s">
        <v>337</v>
      </c>
      <c r="E1993" s="421">
        <v>133305</v>
      </c>
      <c r="F1993" s="413">
        <v>138.72999999999999</v>
      </c>
      <c r="G1993" s="414">
        <v>960.89526418222454</v>
      </c>
      <c r="H1993" s="415">
        <v>4.8044763209111228</v>
      </c>
    </row>
    <row r="1994" spans="1:8" ht="15" hidden="1" thickBot="1">
      <c r="A1994" s="409">
        <v>202208</v>
      </c>
      <c r="B1994" s="196" t="s">
        <v>2596</v>
      </c>
      <c r="C1994" s="197" t="s">
        <v>791</v>
      </c>
      <c r="D1994" s="198" t="s">
        <v>339</v>
      </c>
      <c r="E1994" s="421">
        <v>667</v>
      </c>
      <c r="F1994" s="413">
        <v>138.72999999999999</v>
      </c>
      <c r="G1994" s="414">
        <v>4.8079002378721265</v>
      </c>
      <c r="H1994" s="415">
        <v>4.8079002378721265</v>
      </c>
    </row>
    <row r="1995" spans="1:8" ht="15" hidden="1" thickBot="1">
      <c r="A1995" s="409">
        <v>202208</v>
      </c>
      <c r="B1995" s="196" t="s">
        <v>2355</v>
      </c>
      <c r="C1995" s="197" t="s">
        <v>791</v>
      </c>
      <c r="D1995" s="198" t="s">
        <v>337</v>
      </c>
      <c r="E1995" s="421">
        <v>99278</v>
      </c>
      <c r="F1995" s="413">
        <v>138.72999999999999</v>
      </c>
      <c r="G1995" s="414">
        <v>715.6202695884092</v>
      </c>
      <c r="H1995" s="415">
        <v>3.578101347942046</v>
      </c>
    </row>
    <row r="1996" spans="1:8" ht="15" hidden="1" thickBot="1">
      <c r="A1996" s="409">
        <v>202208</v>
      </c>
      <c r="B1996" s="196" t="s">
        <v>2356</v>
      </c>
      <c r="C1996" s="197" t="s">
        <v>791</v>
      </c>
      <c r="D1996" s="198" t="s">
        <v>339</v>
      </c>
      <c r="E1996" s="421">
        <v>496</v>
      </c>
      <c r="F1996" s="413">
        <v>138.72999999999999</v>
      </c>
      <c r="G1996" s="414">
        <v>3.5752901319109065</v>
      </c>
      <c r="H1996" s="415">
        <v>3.5752901319109065</v>
      </c>
    </row>
    <row r="1997" spans="1:8" ht="15" hidden="1" thickBot="1">
      <c r="A1997" s="409">
        <v>202208</v>
      </c>
      <c r="B1997" s="196" t="s">
        <v>2357</v>
      </c>
      <c r="C1997" s="197" t="s">
        <v>791</v>
      </c>
      <c r="D1997" s="198" t="s">
        <v>337</v>
      </c>
      <c r="E1997" s="421">
        <v>121659</v>
      </c>
      <c r="F1997" s="413">
        <v>138.72999999999999</v>
      </c>
      <c r="G1997" s="414">
        <v>876.94802854465513</v>
      </c>
      <c r="H1997" s="415">
        <v>4.3847401427232757</v>
      </c>
    </row>
    <row r="1998" spans="1:8" ht="15" hidden="1" thickBot="1">
      <c r="A1998" s="409">
        <v>202208</v>
      </c>
      <c r="B1998" s="196" t="s">
        <v>2358</v>
      </c>
      <c r="C1998" s="197" t="s">
        <v>791</v>
      </c>
      <c r="D1998" s="198" t="s">
        <v>337</v>
      </c>
      <c r="E1998" s="421">
        <v>121659</v>
      </c>
      <c r="F1998" s="413">
        <v>138.72999999999999</v>
      </c>
      <c r="G1998" s="414">
        <v>876.94802854465513</v>
      </c>
      <c r="H1998" s="415">
        <v>4.3847401427232757</v>
      </c>
    </row>
    <row r="1999" spans="1:8" ht="15" hidden="1" thickBot="1">
      <c r="A1999" s="409">
        <v>202208</v>
      </c>
      <c r="B1999" s="196" t="s">
        <v>2359</v>
      </c>
      <c r="C1999" s="197" t="s">
        <v>791</v>
      </c>
      <c r="D1999" s="198" t="s">
        <v>337</v>
      </c>
      <c r="E1999" s="421">
        <v>121659</v>
      </c>
      <c r="F1999" s="413">
        <v>138.72999999999999</v>
      </c>
      <c r="G1999" s="414">
        <v>876.94802854465513</v>
      </c>
      <c r="H1999" s="415">
        <v>4.3847401427232757</v>
      </c>
    </row>
    <row r="2000" spans="1:8" ht="15" hidden="1" thickBot="1">
      <c r="A2000" s="409">
        <v>202208</v>
      </c>
      <c r="B2000" s="196" t="s">
        <v>2360</v>
      </c>
      <c r="C2000" s="197" t="s">
        <v>791</v>
      </c>
      <c r="D2000" s="198" t="s">
        <v>337</v>
      </c>
      <c r="E2000" s="421">
        <v>121692</v>
      </c>
      <c r="F2000" s="413">
        <v>138.72999999999999</v>
      </c>
      <c r="G2000" s="414">
        <v>877.185900670367</v>
      </c>
      <c r="H2000" s="415">
        <v>4.3859295033518348</v>
      </c>
    </row>
    <row r="2001" spans="1:8" ht="15" hidden="1" thickBot="1">
      <c r="A2001" s="409">
        <v>202208</v>
      </c>
      <c r="B2001" s="196" t="s">
        <v>2621</v>
      </c>
      <c r="C2001" s="197" t="s">
        <v>791</v>
      </c>
      <c r="D2001" s="198" t="s">
        <v>337</v>
      </c>
      <c r="E2001" s="421">
        <v>126802</v>
      </c>
      <c r="F2001" s="413">
        <v>138.72999999999999</v>
      </c>
      <c r="G2001" s="414">
        <v>914.02003892452979</v>
      </c>
      <c r="H2001" s="415">
        <v>4.5701001946226487</v>
      </c>
    </row>
    <row r="2002" spans="1:8" ht="15" hidden="1" thickBot="1">
      <c r="A2002" s="409">
        <v>202208</v>
      </c>
      <c r="B2002" s="196" t="s">
        <v>2622</v>
      </c>
      <c r="C2002" s="197" t="s">
        <v>791</v>
      </c>
      <c r="D2002" s="198" t="s">
        <v>339</v>
      </c>
      <c r="E2002" s="421">
        <v>634</v>
      </c>
      <c r="F2002" s="413">
        <v>138.72999999999999</v>
      </c>
      <c r="G2002" s="414">
        <v>4.5700281121603119</v>
      </c>
      <c r="H2002" s="415">
        <v>4.5700281121603119</v>
      </c>
    </row>
    <row r="2003" spans="1:8" ht="15" hidden="1" thickBot="1">
      <c r="A2003" s="409">
        <v>202208</v>
      </c>
      <c r="B2003" s="196" t="s">
        <v>2361</v>
      </c>
      <c r="C2003" s="197" t="s">
        <v>791</v>
      </c>
      <c r="D2003" s="198" t="s">
        <v>337</v>
      </c>
      <c r="E2003" s="421">
        <v>85786</v>
      </c>
      <c r="F2003" s="413">
        <v>138.72999999999999</v>
      </c>
      <c r="G2003" s="414">
        <v>618.36661140344563</v>
      </c>
      <c r="H2003" s="415">
        <v>3.0918330570172281</v>
      </c>
    </row>
    <row r="2004" spans="1:8" ht="15" hidden="1" thickBot="1">
      <c r="A2004" s="409">
        <v>202208</v>
      </c>
      <c r="B2004" s="196" t="s">
        <v>2362</v>
      </c>
      <c r="C2004" s="197" t="s">
        <v>791</v>
      </c>
      <c r="D2004" s="198" t="s">
        <v>339</v>
      </c>
      <c r="E2004" s="421">
        <v>429</v>
      </c>
      <c r="F2004" s="413">
        <v>138.72999999999999</v>
      </c>
      <c r="G2004" s="414">
        <v>3.0923376342535862</v>
      </c>
      <c r="H2004" s="415">
        <v>3.0923376342535862</v>
      </c>
    </row>
    <row r="2005" spans="1:8" ht="15" hidden="1" thickBot="1">
      <c r="A2005" s="409">
        <v>202208</v>
      </c>
      <c r="B2005" s="196" t="s">
        <v>2363</v>
      </c>
      <c r="C2005" s="197" t="s">
        <v>791</v>
      </c>
      <c r="D2005" s="198" t="s">
        <v>337</v>
      </c>
      <c r="E2005" s="421">
        <v>74417</v>
      </c>
      <c r="F2005" s="413">
        <v>138.72999999999999</v>
      </c>
      <c r="G2005" s="414">
        <v>536.41605997260865</v>
      </c>
      <c r="H2005" s="415">
        <v>2.6820802998630433</v>
      </c>
    </row>
    <row r="2006" spans="1:8" ht="15" hidden="1" thickBot="1">
      <c r="A2006" s="409">
        <v>202208</v>
      </c>
      <c r="B2006" s="196" t="s">
        <v>2364</v>
      </c>
      <c r="C2006" s="197" t="s">
        <v>791</v>
      </c>
      <c r="D2006" s="198" t="s">
        <v>337</v>
      </c>
      <c r="E2006" s="421">
        <v>81458</v>
      </c>
      <c r="F2006" s="413">
        <v>138.72999999999999</v>
      </c>
      <c r="G2006" s="414">
        <v>587.16932170402947</v>
      </c>
      <c r="H2006" s="415">
        <v>2.9358466085201473</v>
      </c>
    </row>
    <row r="2007" spans="1:8" ht="15" hidden="1" thickBot="1">
      <c r="A2007" s="409">
        <v>202208</v>
      </c>
      <c r="B2007" s="196" t="s">
        <v>2365</v>
      </c>
      <c r="C2007" s="197" t="s">
        <v>791</v>
      </c>
      <c r="D2007" s="198" t="s">
        <v>337</v>
      </c>
      <c r="E2007" s="421">
        <v>136735</v>
      </c>
      <c r="F2007" s="413">
        <v>138.72999999999999</v>
      </c>
      <c r="G2007" s="414">
        <v>985.61954876378582</v>
      </c>
      <c r="H2007" s="415">
        <v>4.9280977438189293</v>
      </c>
    </row>
    <row r="2008" spans="1:8" ht="15" hidden="1" thickBot="1">
      <c r="A2008" s="409">
        <v>202208</v>
      </c>
      <c r="B2008" s="196" t="s">
        <v>2366</v>
      </c>
      <c r="C2008" s="197" t="s">
        <v>2661</v>
      </c>
      <c r="D2008" s="198" t="s">
        <v>339</v>
      </c>
      <c r="E2008" s="421">
        <v>684</v>
      </c>
      <c r="F2008" s="413">
        <v>138.72999999999999</v>
      </c>
      <c r="G2008" s="414">
        <v>4.9304404238448791</v>
      </c>
      <c r="H2008" s="415">
        <v>4.9304404238448791</v>
      </c>
    </row>
    <row r="2009" spans="1:8" ht="15" hidden="1" thickBot="1">
      <c r="A2009" s="409">
        <v>202208</v>
      </c>
      <c r="B2009" s="196" t="s">
        <v>2367</v>
      </c>
      <c r="C2009" s="197" t="s">
        <v>791</v>
      </c>
      <c r="D2009" s="198" t="s">
        <v>337</v>
      </c>
      <c r="E2009" s="421">
        <v>136182</v>
      </c>
      <c r="F2009" s="413">
        <v>138.72999999999999</v>
      </c>
      <c r="G2009" s="414">
        <v>981.63338859655448</v>
      </c>
      <c r="H2009" s="415">
        <v>4.9081669429827723</v>
      </c>
    </row>
    <row r="2010" spans="1:8" ht="15" hidden="1" thickBot="1">
      <c r="A2010" s="409">
        <v>202208</v>
      </c>
      <c r="B2010" s="196" t="s">
        <v>2368</v>
      </c>
      <c r="C2010" s="197" t="s">
        <v>791</v>
      </c>
      <c r="D2010" s="198" t="s">
        <v>337</v>
      </c>
      <c r="E2010" s="421">
        <v>136735</v>
      </c>
      <c r="F2010" s="413">
        <v>138.72999999999999</v>
      </c>
      <c r="G2010" s="414">
        <v>985.61954876378582</v>
      </c>
      <c r="H2010" s="415">
        <v>4.9280977438189293</v>
      </c>
    </row>
    <row r="2011" spans="1:8" ht="15" hidden="1" thickBot="1">
      <c r="A2011" s="409">
        <v>202208</v>
      </c>
      <c r="B2011" s="196" t="s">
        <v>2369</v>
      </c>
      <c r="C2011" s="197" t="s">
        <v>791</v>
      </c>
      <c r="D2011" s="198" t="s">
        <v>339</v>
      </c>
      <c r="E2011" s="421">
        <v>684</v>
      </c>
      <c r="F2011" s="413">
        <v>138.72999999999999</v>
      </c>
      <c r="G2011" s="414">
        <v>4.9304404238448791</v>
      </c>
      <c r="H2011" s="415">
        <v>4.9304404238448791</v>
      </c>
    </row>
    <row r="2012" spans="1:8" ht="15" hidden="1" thickBot="1">
      <c r="A2012" s="409">
        <v>202208</v>
      </c>
      <c r="B2012" s="196" t="s">
        <v>2370</v>
      </c>
      <c r="C2012" s="197" t="s">
        <v>791</v>
      </c>
      <c r="D2012" s="198" t="s">
        <v>337</v>
      </c>
      <c r="E2012" s="421">
        <v>136735</v>
      </c>
      <c r="F2012" s="413">
        <v>138.72999999999999</v>
      </c>
      <c r="G2012" s="414">
        <v>985.61954876378582</v>
      </c>
      <c r="H2012" s="415">
        <v>4.9280977438189293</v>
      </c>
    </row>
    <row r="2013" spans="1:8" ht="15" hidden="1" thickBot="1">
      <c r="A2013" s="409">
        <v>202208</v>
      </c>
      <c r="B2013" s="196" t="s">
        <v>2371</v>
      </c>
      <c r="C2013" s="197" t="s">
        <v>791</v>
      </c>
      <c r="D2013" s="198" t="s">
        <v>339</v>
      </c>
      <c r="E2013" s="421">
        <v>684</v>
      </c>
      <c r="F2013" s="413">
        <v>138.72999999999999</v>
      </c>
      <c r="G2013" s="414">
        <v>4.9304404238448791</v>
      </c>
      <c r="H2013" s="415">
        <v>4.9304404238448791</v>
      </c>
    </row>
    <row r="2014" spans="1:8" ht="15" hidden="1" thickBot="1">
      <c r="A2014" s="409">
        <v>202208</v>
      </c>
      <c r="B2014" s="196" t="s">
        <v>2372</v>
      </c>
      <c r="C2014" s="197" t="s">
        <v>791</v>
      </c>
      <c r="D2014" s="198" t="s">
        <v>337</v>
      </c>
      <c r="E2014" s="421">
        <v>148869</v>
      </c>
      <c r="F2014" s="413">
        <v>138.72999999999999</v>
      </c>
      <c r="G2014" s="414">
        <v>1073.0844085633967</v>
      </c>
      <c r="H2014" s="415">
        <v>5.3654220428169834</v>
      </c>
    </row>
    <row r="2015" spans="1:8" ht="15" hidden="1" thickBot="1">
      <c r="A2015" s="409">
        <v>202208</v>
      </c>
      <c r="B2015" s="196" t="s">
        <v>2373</v>
      </c>
      <c r="C2015" s="197" t="s">
        <v>791</v>
      </c>
      <c r="D2015" s="198" t="s">
        <v>339</v>
      </c>
      <c r="E2015" s="421">
        <v>744</v>
      </c>
      <c r="F2015" s="413">
        <v>138.72999999999999</v>
      </c>
      <c r="G2015" s="414">
        <v>5.3629351978663591</v>
      </c>
      <c r="H2015" s="415">
        <v>5.3629351978663591</v>
      </c>
    </row>
    <row r="2016" spans="1:8" ht="15" hidden="1" thickBot="1">
      <c r="A2016" s="409">
        <v>202208</v>
      </c>
      <c r="B2016" s="196" t="s">
        <v>2374</v>
      </c>
      <c r="C2016" s="197" t="s">
        <v>791</v>
      </c>
      <c r="D2016" s="198" t="s">
        <v>337</v>
      </c>
      <c r="E2016" s="421">
        <v>107483</v>
      </c>
      <c r="F2016" s="413">
        <v>138.72999999999999</v>
      </c>
      <c r="G2016" s="414">
        <v>774.7639299358467</v>
      </c>
      <c r="H2016" s="415">
        <v>3.8738196496792336</v>
      </c>
    </row>
    <row r="2017" spans="1:8" ht="15" hidden="1" thickBot="1">
      <c r="A2017" s="409">
        <v>202208</v>
      </c>
      <c r="B2017" s="196" t="s">
        <v>2375</v>
      </c>
      <c r="C2017" s="197" t="s">
        <v>791</v>
      </c>
      <c r="D2017" s="198" t="s">
        <v>339</v>
      </c>
      <c r="E2017" s="421">
        <v>537</v>
      </c>
      <c r="F2017" s="413">
        <v>138.72999999999999</v>
      </c>
      <c r="G2017" s="414">
        <v>3.8708282274922516</v>
      </c>
      <c r="H2017" s="415">
        <v>3.8708282274922516</v>
      </c>
    </row>
    <row r="2018" spans="1:8" ht="15" hidden="1" thickBot="1">
      <c r="A2018" s="409">
        <v>202208</v>
      </c>
      <c r="B2018" s="196" t="s">
        <v>2376</v>
      </c>
      <c r="C2018" s="197" t="s">
        <v>791</v>
      </c>
      <c r="D2018" s="198" t="s">
        <v>337</v>
      </c>
      <c r="E2018" s="421">
        <v>136182</v>
      </c>
      <c r="F2018" s="413">
        <v>138.72999999999999</v>
      </c>
      <c r="G2018" s="414">
        <v>981.63338859655448</v>
      </c>
      <c r="H2018" s="415">
        <v>4.9081669429827723</v>
      </c>
    </row>
    <row r="2019" spans="1:8" ht="15" hidden="1" thickBot="1">
      <c r="A2019" s="409">
        <v>202208</v>
      </c>
      <c r="B2019" s="196" t="s">
        <v>2377</v>
      </c>
      <c r="C2019" s="197" t="s">
        <v>791</v>
      </c>
      <c r="D2019" s="198" t="s">
        <v>339</v>
      </c>
      <c r="E2019" s="421">
        <v>681</v>
      </c>
      <c r="F2019" s="413">
        <v>138.72999999999999</v>
      </c>
      <c r="G2019" s="414">
        <v>4.9088156851438045</v>
      </c>
      <c r="H2019" s="415">
        <v>4.9088156851438045</v>
      </c>
    </row>
    <row r="2020" spans="1:8" ht="15" hidden="1" thickBot="1">
      <c r="A2020" s="409">
        <v>202208</v>
      </c>
      <c r="B2020" s="196" t="s">
        <v>2378</v>
      </c>
      <c r="C2020" s="197" t="s">
        <v>791</v>
      </c>
      <c r="D2020" s="198" t="s">
        <v>337</v>
      </c>
      <c r="E2020" s="421">
        <v>135768</v>
      </c>
      <c r="F2020" s="413">
        <v>138.72999999999999</v>
      </c>
      <c r="G2020" s="414">
        <v>978.64917465580629</v>
      </c>
      <c r="H2020" s="415">
        <v>4.8932458732790316</v>
      </c>
    </row>
    <row r="2021" spans="1:8" ht="15" hidden="1" thickBot="1">
      <c r="A2021" s="409">
        <v>202208</v>
      </c>
      <c r="B2021" s="196" t="s">
        <v>2379</v>
      </c>
      <c r="C2021" s="197" t="s">
        <v>791</v>
      </c>
      <c r="D2021" s="198" t="s">
        <v>337</v>
      </c>
      <c r="E2021" s="421">
        <v>136182</v>
      </c>
      <c r="F2021" s="413">
        <v>138.72999999999999</v>
      </c>
      <c r="G2021" s="414">
        <v>981.63338859655448</v>
      </c>
      <c r="H2021" s="415">
        <v>4.9081669429827723</v>
      </c>
    </row>
    <row r="2022" spans="1:8" ht="15" hidden="1" thickBot="1">
      <c r="A2022" s="409">
        <v>202208</v>
      </c>
      <c r="B2022" s="196" t="s">
        <v>2380</v>
      </c>
      <c r="C2022" s="197" t="s">
        <v>791</v>
      </c>
      <c r="D2022" s="198" t="s">
        <v>339</v>
      </c>
      <c r="E2022" s="421">
        <v>681</v>
      </c>
      <c r="F2022" s="413">
        <v>138.72999999999999</v>
      </c>
      <c r="G2022" s="414">
        <v>4.9088156851438045</v>
      </c>
      <c r="H2022" s="415">
        <v>4.9088156851438045</v>
      </c>
    </row>
    <row r="2023" spans="1:8" ht="15" hidden="1" thickBot="1">
      <c r="A2023" s="409">
        <v>202208</v>
      </c>
      <c r="B2023" s="196" t="s">
        <v>2381</v>
      </c>
      <c r="C2023" s="197" t="s">
        <v>791</v>
      </c>
      <c r="D2023" s="198" t="s">
        <v>337</v>
      </c>
      <c r="E2023" s="421">
        <v>136182</v>
      </c>
      <c r="F2023" s="413">
        <v>138.72999999999999</v>
      </c>
      <c r="G2023" s="414">
        <v>981.63338859655448</v>
      </c>
      <c r="H2023" s="415">
        <v>4.9081669429827723</v>
      </c>
    </row>
    <row r="2024" spans="1:8" ht="15" hidden="1" thickBot="1">
      <c r="A2024" s="409">
        <v>202208</v>
      </c>
      <c r="B2024" s="196" t="s">
        <v>2382</v>
      </c>
      <c r="C2024" s="197" t="s">
        <v>791</v>
      </c>
      <c r="D2024" s="198" t="s">
        <v>339</v>
      </c>
      <c r="E2024" s="421">
        <v>681</v>
      </c>
      <c r="F2024" s="413">
        <v>138.72999999999999</v>
      </c>
      <c r="G2024" s="414">
        <v>4.9088156851438045</v>
      </c>
      <c r="H2024" s="415">
        <v>4.9088156851438045</v>
      </c>
    </row>
    <row r="2025" spans="1:8" ht="15" hidden="1" thickBot="1">
      <c r="A2025" s="409">
        <v>202208</v>
      </c>
      <c r="B2025" s="196" t="s">
        <v>2383</v>
      </c>
      <c r="C2025" s="197" t="s">
        <v>791</v>
      </c>
      <c r="D2025" s="198" t="s">
        <v>337</v>
      </c>
      <c r="E2025" s="421">
        <v>97949</v>
      </c>
      <c r="F2025" s="413">
        <v>138.72999999999999</v>
      </c>
      <c r="G2025" s="414">
        <v>706.04051034383338</v>
      </c>
      <c r="H2025" s="415">
        <v>3.5302025517191669</v>
      </c>
    </row>
    <row r="2026" spans="1:8" ht="15" hidden="1" thickBot="1">
      <c r="A2026" s="409">
        <v>202208</v>
      </c>
      <c r="B2026" s="196" t="s">
        <v>2384</v>
      </c>
      <c r="C2026" s="197" t="s">
        <v>791</v>
      </c>
      <c r="D2026" s="198" t="s">
        <v>337</v>
      </c>
      <c r="E2026" s="421">
        <v>117301</v>
      </c>
      <c r="F2026" s="413">
        <v>138.72999999999999</v>
      </c>
      <c r="G2026" s="414">
        <v>845.53449145822833</v>
      </c>
      <c r="H2026" s="415">
        <v>4.2276724572911419</v>
      </c>
    </row>
    <row r="2027" spans="1:8" ht="15" hidden="1" thickBot="1">
      <c r="A2027" s="409">
        <v>202208</v>
      </c>
      <c r="B2027" s="196" t="s">
        <v>2385</v>
      </c>
      <c r="C2027" s="197" t="s">
        <v>791</v>
      </c>
      <c r="D2027" s="198" t="s">
        <v>339</v>
      </c>
      <c r="E2027" s="421">
        <v>586</v>
      </c>
      <c r="F2027" s="413">
        <v>138.72999999999999</v>
      </c>
      <c r="G2027" s="414">
        <v>4.2240322929431269</v>
      </c>
      <c r="H2027" s="415">
        <v>4.2240322929431269</v>
      </c>
    </row>
    <row r="2028" spans="1:8" ht="15" hidden="1" thickBot="1">
      <c r="A2028" s="409">
        <v>202208</v>
      </c>
      <c r="B2028" s="196" t="s">
        <v>2386</v>
      </c>
      <c r="C2028" s="197" t="s">
        <v>791</v>
      </c>
      <c r="D2028" s="198" t="s">
        <v>337</v>
      </c>
      <c r="E2028" s="421">
        <v>101772</v>
      </c>
      <c r="F2028" s="413">
        <v>138.72999999999999</v>
      </c>
      <c r="G2028" s="414">
        <v>733.59763569523545</v>
      </c>
      <c r="H2028" s="415">
        <v>3.6679881784761772</v>
      </c>
    </row>
    <row r="2029" spans="1:8" ht="15" hidden="1" thickBot="1">
      <c r="A2029" s="409">
        <v>202208</v>
      </c>
      <c r="B2029" s="196" t="s">
        <v>2387</v>
      </c>
      <c r="C2029" s="197" t="s">
        <v>2661</v>
      </c>
      <c r="D2029" s="198" t="s">
        <v>339</v>
      </c>
      <c r="E2029" s="421">
        <v>509</v>
      </c>
      <c r="F2029" s="413">
        <v>138.72999999999999</v>
      </c>
      <c r="G2029" s="414">
        <v>3.6689973329488939</v>
      </c>
      <c r="H2029" s="415">
        <v>3.6689973329488939</v>
      </c>
    </row>
    <row r="2030" spans="1:8" ht="15" hidden="1" thickBot="1">
      <c r="A2030" s="409">
        <v>202208</v>
      </c>
      <c r="B2030" s="196" t="s">
        <v>2388</v>
      </c>
      <c r="C2030" s="197" t="s">
        <v>791</v>
      </c>
      <c r="D2030" s="198" t="s">
        <v>337</v>
      </c>
      <c r="E2030" s="421">
        <v>101772</v>
      </c>
      <c r="F2030" s="413">
        <v>138.72999999999999</v>
      </c>
      <c r="G2030" s="414">
        <v>733.59763569523545</v>
      </c>
      <c r="H2030" s="415">
        <v>3.6679881784761772</v>
      </c>
    </row>
    <row r="2031" spans="1:8" ht="15" hidden="1" thickBot="1">
      <c r="A2031" s="409">
        <v>202208</v>
      </c>
      <c r="B2031" s="196" t="s">
        <v>2389</v>
      </c>
      <c r="C2031" s="197" t="s">
        <v>791</v>
      </c>
      <c r="D2031" s="198" t="s">
        <v>339</v>
      </c>
      <c r="E2031" s="421">
        <v>509</v>
      </c>
      <c r="F2031" s="413">
        <v>138.72999999999999</v>
      </c>
      <c r="G2031" s="414">
        <v>3.6689973329488939</v>
      </c>
      <c r="H2031" s="415">
        <v>3.6689973329488939</v>
      </c>
    </row>
    <row r="2032" spans="1:8" ht="15" hidden="1" thickBot="1">
      <c r="A2032" s="409">
        <v>202208</v>
      </c>
      <c r="B2032" s="196" t="s">
        <v>2390</v>
      </c>
      <c r="C2032" s="197" t="s">
        <v>791</v>
      </c>
      <c r="D2032" s="198" t="s">
        <v>337</v>
      </c>
      <c r="E2032" s="421">
        <v>66147</v>
      </c>
      <c r="F2032" s="413">
        <v>138.72999999999999</v>
      </c>
      <c r="G2032" s="414">
        <v>476.80386361998131</v>
      </c>
      <c r="H2032" s="415">
        <v>2.3840193180999067</v>
      </c>
    </row>
    <row r="2033" spans="1:8" ht="15" hidden="1" thickBot="1">
      <c r="A2033" s="409">
        <v>202208</v>
      </c>
      <c r="B2033" s="196" t="s">
        <v>2391</v>
      </c>
      <c r="C2033" s="197" t="s">
        <v>791</v>
      </c>
      <c r="D2033" s="198" t="s">
        <v>339</v>
      </c>
      <c r="E2033" s="421">
        <v>331</v>
      </c>
      <c r="F2033" s="413">
        <v>138.72999999999999</v>
      </c>
      <c r="G2033" s="414">
        <v>2.3859295033518348</v>
      </c>
      <c r="H2033" s="415">
        <v>2.3859295033518348</v>
      </c>
    </row>
    <row r="2034" spans="1:8" ht="15" hidden="1" thickBot="1">
      <c r="A2034" s="409">
        <v>202208</v>
      </c>
      <c r="B2034" s="196" t="s">
        <v>2392</v>
      </c>
      <c r="C2034" s="197" t="s">
        <v>791</v>
      </c>
      <c r="D2034" s="198" t="s">
        <v>337</v>
      </c>
      <c r="E2034" s="421">
        <v>94404</v>
      </c>
      <c r="F2034" s="413">
        <v>138.72999999999999</v>
      </c>
      <c r="G2034" s="414">
        <v>680.48727744539758</v>
      </c>
      <c r="H2034" s="415">
        <v>3.402436387226988</v>
      </c>
    </row>
    <row r="2035" spans="1:8" ht="15" hidden="1" thickBot="1">
      <c r="A2035" s="409">
        <v>202208</v>
      </c>
      <c r="B2035" s="196" t="s">
        <v>2393</v>
      </c>
      <c r="C2035" s="197" t="s">
        <v>791</v>
      </c>
      <c r="D2035" s="198" t="s">
        <v>337</v>
      </c>
      <c r="E2035" s="421">
        <v>105092</v>
      </c>
      <c r="F2035" s="413">
        <v>138.72999999999999</v>
      </c>
      <c r="G2035" s="414">
        <v>757.52901319109071</v>
      </c>
      <c r="H2035" s="415">
        <v>3.7876450659554535</v>
      </c>
    </row>
    <row r="2036" spans="1:8" ht="15" hidden="1" thickBot="1">
      <c r="A2036" s="409">
        <v>202208</v>
      </c>
      <c r="B2036" s="196" t="s">
        <v>2394</v>
      </c>
      <c r="C2036" s="197" t="s">
        <v>791</v>
      </c>
      <c r="D2036" s="198" t="s">
        <v>339</v>
      </c>
      <c r="E2036" s="421">
        <v>525</v>
      </c>
      <c r="F2036" s="413">
        <v>138.72999999999999</v>
      </c>
      <c r="G2036" s="414">
        <v>3.7843292726879554</v>
      </c>
      <c r="H2036" s="415">
        <v>3.7843292726879554</v>
      </c>
    </row>
    <row r="2037" spans="1:8" ht="15" hidden="1" thickBot="1">
      <c r="A2037" s="409">
        <v>202208</v>
      </c>
      <c r="B2037" s="196" t="s">
        <v>2395</v>
      </c>
      <c r="C2037" s="197" t="s">
        <v>791</v>
      </c>
      <c r="D2037" s="198" t="s">
        <v>337</v>
      </c>
      <c r="E2037" s="421">
        <v>113361</v>
      </c>
      <c r="F2037" s="413">
        <v>138.72999999999999</v>
      </c>
      <c r="G2037" s="414">
        <v>817.13400129748436</v>
      </c>
      <c r="H2037" s="415">
        <v>4.0856700064874216</v>
      </c>
    </row>
    <row r="2038" spans="1:8" ht="15" hidden="1" thickBot="1">
      <c r="A2038" s="409">
        <v>202208</v>
      </c>
      <c r="B2038" s="196" t="s">
        <v>2396</v>
      </c>
      <c r="C2038" s="197" t="s">
        <v>791</v>
      </c>
      <c r="D2038" s="198" t="s">
        <v>339</v>
      </c>
      <c r="E2038" s="421">
        <v>567</v>
      </c>
      <c r="F2038" s="413">
        <v>138.72999999999999</v>
      </c>
      <c r="G2038" s="414">
        <v>4.0870756145029921</v>
      </c>
      <c r="H2038" s="415">
        <v>4.0870756145029921</v>
      </c>
    </row>
    <row r="2039" spans="1:8" ht="15" hidden="1" thickBot="1">
      <c r="A2039" s="409">
        <v>202208</v>
      </c>
      <c r="B2039" s="196" t="s">
        <v>2397</v>
      </c>
      <c r="C2039" s="197" t="s">
        <v>791</v>
      </c>
      <c r="D2039" s="198" t="s">
        <v>337</v>
      </c>
      <c r="E2039" s="421">
        <v>63780</v>
      </c>
      <c r="F2039" s="413">
        <v>138.72999999999999</v>
      </c>
      <c r="G2039" s="414">
        <v>459.74194478483389</v>
      </c>
      <c r="H2039" s="415">
        <v>2.2987097239241696</v>
      </c>
    </row>
    <row r="2040" spans="1:8" ht="15" hidden="1" thickBot="1">
      <c r="A2040" s="409">
        <v>202208</v>
      </c>
      <c r="B2040" s="196" t="s">
        <v>2398</v>
      </c>
      <c r="C2040" s="197" t="s">
        <v>791</v>
      </c>
      <c r="D2040" s="198" t="s">
        <v>339</v>
      </c>
      <c r="E2040" s="421">
        <v>319</v>
      </c>
      <c r="F2040" s="413">
        <v>138.72999999999999</v>
      </c>
      <c r="G2040" s="414">
        <v>2.2994305485475386</v>
      </c>
      <c r="H2040" s="415">
        <v>2.2994305485475386</v>
      </c>
    </row>
    <row r="2041" spans="1:8" ht="15" hidden="1" thickBot="1">
      <c r="A2041" s="409">
        <v>202208</v>
      </c>
      <c r="B2041" s="196" t="s">
        <v>2399</v>
      </c>
      <c r="C2041" s="197" t="s">
        <v>791</v>
      </c>
      <c r="D2041" s="198" t="s">
        <v>337</v>
      </c>
      <c r="E2041" s="421">
        <v>94297</v>
      </c>
      <c r="F2041" s="413">
        <v>138.72999999999999</v>
      </c>
      <c r="G2041" s="414">
        <v>679.71599509839257</v>
      </c>
      <c r="H2041" s="415">
        <v>3.398579975491963</v>
      </c>
    </row>
    <row r="2042" spans="1:8" ht="15" hidden="1" thickBot="1">
      <c r="A2042" s="409">
        <v>202208</v>
      </c>
      <c r="B2042" s="196" t="s">
        <v>2400</v>
      </c>
      <c r="C2042" s="197" t="s">
        <v>791</v>
      </c>
      <c r="D2042" s="198" t="s">
        <v>339</v>
      </c>
      <c r="E2042" s="421">
        <v>471</v>
      </c>
      <c r="F2042" s="413">
        <v>138.72999999999999</v>
      </c>
      <c r="G2042" s="414">
        <v>3.3950839760686229</v>
      </c>
      <c r="H2042" s="415">
        <v>3.3950839760686229</v>
      </c>
    </row>
    <row r="2043" spans="1:8" ht="15" hidden="1" thickBot="1">
      <c r="A2043" s="409">
        <v>202208</v>
      </c>
      <c r="B2043" s="196" t="s">
        <v>2401</v>
      </c>
      <c r="C2043" s="197" t="s">
        <v>791</v>
      </c>
      <c r="D2043" s="198" t="s">
        <v>337</v>
      </c>
      <c r="E2043" s="421">
        <v>152036</v>
      </c>
      <c r="F2043" s="413">
        <v>138.72999999999999</v>
      </c>
      <c r="G2043" s="414">
        <v>1095.912924385497</v>
      </c>
      <c r="H2043" s="415">
        <v>5.4795646219274854</v>
      </c>
    </row>
    <row r="2044" spans="1:8" ht="15" hidden="1" thickBot="1">
      <c r="A2044" s="409">
        <v>202208</v>
      </c>
      <c r="B2044" s="196" t="s">
        <v>2402</v>
      </c>
      <c r="C2044" s="197" t="s">
        <v>791</v>
      </c>
      <c r="D2044" s="198" t="s">
        <v>339</v>
      </c>
      <c r="E2044" s="421">
        <v>760</v>
      </c>
      <c r="F2044" s="413">
        <v>138.72999999999999</v>
      </c>
      <c r="G2044" s="414">
        <v>5.4782671376054211</v>
      </c>
      <c r="H2044" s="415">
        <v>5.4782671376054211</v>
      </c>
    </row>
    <row r="2045" spans="1:8" ht="15" hidden="1" thickBot="1">
      <c r="A2045" s="409">
        <v>202208</v>
      </c>
      <c r="B2045" s="196" t="s">
        <v>2403</v>
      </c>
      <c r="C2045" s="197" t="s">
        <v>791</v>
      </c>
      <c r="D2045" s="198" t="s">
        <v>337</v>
      </c>
      <c r="E2045" s="421">
        <v>115786</v>
      </c>
      <c r="F2045" s="413">
        <v>138.72999999999999</v>
      </c>
      <c r="G2045" s="414">
        <v>834.61399841418586</v>
      </c>
      <c r="H2045" s="415">
        <v>4.1730699920709293</v>
      </c>
    </row>
    <row r="2046" spans="1:8" ht="15" hidden="1" thickBot="1">
      <c r="A2046" s="409">
        <v>202208</v>
      </c>
      <c r="B2046" s="196" t="s">
        <v>2404</v>
      </c>
      <c r="C2046" s="197" t="s">
        <v>791</v>
      </c>
      <c r="D2046" s="198" t="s">
        <v>339</v>
      </c>
      <c r="E2046" s="421">
        <v>579</v>
      </c>
      <c r="F2046" s="413">
        <v>138.72999999999999</v>
      </c>
      <c r="G2046" s="414">
        <v>4.1735745693072879</v>
      </c>
      <c r="H2046" s="415">
        <v>4.1735745693072879</v>
      </c>
    </row>
    <row r="2047" spans="1:8" ht="15" hidden="1" thickBot="1">
      <c r="A2047" s="409">
        <v>202208</v>
      </c>
      <c r="B2047" s="196" t="s">
        <v>2405</v>
      </c>
      <c r="C2047" s="197" t="s">
        <v>791</v>
      </c>
      <c r="D2047" s="198" t="s">
        <v>337</v>
      </c>
      <c r="E2047" s="421">
        <v>108337</v>
      </c>
      <c r="F2047" s="413">
        <v>138.72999999999999</v>
      </c>
      <c r="G2047" s="414">
        <v>780.91977221941909</v>
      </c>
      <c r="H2047" s="415">
        <v>3.9045988610970954</v>
      </c>
    </row>
    <row r="2048" spans="1:8" ht="15" hidden="1" thickBot="1">
      <c r="A2048" s="409">
        <v>202208</v>
      </c>
      <c r="B2048" s="196" t="s">
        <v>2406</v>
      </c>
      <c r="C2048" s="197" t="s">
        <v>791</v>
      </c>
      <c r="D2048" s="198" t="s">
        <v>339</v>
      </c>
      <c r="E2048" s="421">
        <v>542</v>
      </c>
      <c r="F2048" s="413">
        <v>138.72999999999999</v>
      </c>
      <c r="G2048" s="414">
        <v>3.906869458660708</v>
      </c>
      <c r="H2048" s="415">
        <v>3.906869458660708</v>
      </c>
    </row>
    <row r="2049" spans="1:8" ht="15" hidden="1" thickBot="1">
      <c r="A2049" s="409">
        <v>202208</v>
      </c>
      <c r="B2049" s="196" t="s">
        <v>2407</v>
      </c>
      <c r="C2049" s="197" t="s">
        <v>791</v>
      </c>
      <c r="D2049" s="198" t="s">
        <v>337</v>
      </c>
      <c r="E2049" s="421">
        <v>152036</v>
      </c>
      <c r="F2049" s="413">
        <v>138.72999999999999</v>
      </c>
      <c r="G2049" s="414">
        <v>1095.912924385497</v>
      </c>
      <c r="H2049" s="415">
        <v>5.4795646219274854</v>
      </c>
    </row>
    <row r="2050" spans="1:8" ht="15" hidden="1" thickBot="1">
      <c r="A2050" s="409">
        <v>202208</v>
      </c>
      <c r="B2050" s="196" t="s">
        <v>2408</v>
      </c>
      <c r="C2050" s="197" t="s">
        <v>791</v>
      </c>
      <c r="D2050" s="198" t="s">
        <v>339</v>
      </c>
      <c r="E2050" s="421">
        <v>760</v>
      </c>
      <c r="F2050" s="413">
        <v>138.72999999999999</v>
      </c>
      <c r="G2050" s="414">
        <v>5.4782671376054211</v>
      </c>
      <c r="H2050" s="415">
        <v>5.4782671376054211</v>
      </c>
    </row>
    <row r="2051" spans="1:8" ht="15" hidden="1" thickBot="1">
      <c r="A2051" s="409">
        <v>202208</v>
      </c>
      <c r="B2051" s="196" t="s">
        <v>2409</v>
      </c>
      <c r="C2051" s="197" t="s">
        <v>791</v>
      </c>
      <c r="D2051" s="198" t="s">
        <v>337</v>
      </c>
      <c r="E2051" s="421">
        <v>95623</v>
      </c>
      <c r="F2051" s="413">
        <v>138.72999999999999</v>
      </c>
      <c r="G2051" s="414">
        <v>689.27412960426739</v>
      </c>
      <c r="H2051" s="415">
        <v>3.446370648021337</v>
      </c>
    </row>
    <row r="2052" spans="1:8" ht="15" hidden="1" thickBot="1">
      <c r="A2052" s="409">
        <v>202208</v>
      </c>
      <c r="B2052" s="196" t="s">
        <v>2410</v>
      </c>
      <c r="C2052" s="197" t="s">
        <v>791</v>
      </c>
      <c r="D2052" s="198" t="s">
        <v>337</v>
      </c>
      <c r="E2052" s="421">
        <v>112757</v>
      </c>
      <c r="F2052" s="413">
        <v>138.72999999999999</v>
      </c>
      <c r="G2052" s="414">
        <v>812.78022057233477</v>
      </c>
      <c r="H2052" s="415">
        <v>4.0639011028616743</v>
      </c>
    </row>
    <row r="2053" spans="1:8" ht="15" hidden="1" thickBot="1">
      <c r="A2053" s="409">
        <v>202208</v>
      </c>
      <c r="B2053" s="196" t="s">
        <v>2411</v>
      </c>
      <c r="C2053" s="197" t="s">
        <v>791</v>
      </c>
      <c r="D2053" s="198" t="s">
        <v>337</v>
      </c>
      <c r="E2053" s="421">
        <v>73524</v>
      </c>
      <c r="F2053" s="413">
        <v>138.72999999999999</v>
      </c>
      <c r="G2053" s="414">
        <v>529.97909608592238</v>
      </c>
      <c r="H2053" s="415">
        <v>2.649895480429612</v>
      </c>
    </row>
    <row r="2054" spans="1:8" ht="15" hidden="1" thickBot="1">
      <c r="A2054" s="409">
        <v>202208</v>
      </c>
      <c r="B2054" s="196" t="s">
        <v>2412</v>
      </c>
      <c r="C2054" s="197" t="s">
        <v>791</v>
      </c>
      <c r="D2054" s="198" t="s">
        <v>339</v>
      </c>
      <c r="E2054" s="421">
        <v>368</v>
      </c>
      <c r="F2054" s="413">
        <v>138.72999999999999</v>
      </c>
      <c r="G2054" s="414">
        <v>2.6526346139984143</v>
      </c>
      <c r="H2054" s="415">
        <v>2.6526346139984143</v>
      </c>
    </row>
    <row r="2055" spans="1:8" ht="15" hidden="1" thickBot="1">
      <c r="A2055" s="409">
        <v>202208</v>
      </c>
      <c r="B2055" s="196" t="s">
        <v>2413</v>
      </c>
      <c r="C2055" s="197" t="s">
        <v>791</v>
      </c>
      <c r="D2055" s="198" t="s">
        <v>337</v>
      </c>
      <c r="E2055" s="421">
        <v>95376</v>
      </c>
      <c r="F2055" s="413">
        <v>138.72999999999999</v>
      </c>
      <c r="G2055" s="414">
        <v>687.4936927845456</v>
      </c>
      <c r="H2055" s="415">
        <v>3.4374684639227282</v>
      </c>
    </row>
    <row r="2056" spans="1:8" ht="15" hidden="1" thickBot="1">
      <c r="A2056" s="409">
        <v>202208</v>
      </c>
      <c r="B2056" s="196" t="s">
        <v>2414</v>
      </c>
      <c r="C2056" s="197" t="s">
        <v>791</v>
      </c>
      <c r="D2056" s="198" t="s">
        <v>337</v>
      </c>
      <c r="E2056" s="421">
        <v>105715</v>
      </c>
      <c r="F2056" s="413">
        <v>138.72999999999999</v>
      </c>
      <c r="G2056" s="414">
        <v>762.01975059468032</v>
      </c>
      <c r="H2056" s="415">
        <v>3.8100987529734014</v>
      </c>
    </row>
    <row r="2057" spans="1:8" ht="15" hidden="1" thickBot="1">
      <c r="A2057" s="409">
        <v>202208</v>
      </c>
      <c r="B2057" s="196" t="s">
        <v>2415</v>
      </c>
      <c r="C2057" s="197" t="s">
        <v>791</v>
      </c>
      <c r="D2057" s="198" t="s">
        <v>337</v>
      </c>
      <c r="E2057" s="421">
        <v>139420</v>
      </c>
      <c r="F2057" s="413">
        <v>138.72999999999999</v>
      </c>
      <c r="G2057" s="414">
        <v>1004.9736899012471</v>
      </c>
      <c r="H2057" s="415">
        <v>5.0248684495062355</v>
      </c>
    </row>
    <row r="2058" spans="1:8" ht="15" hidden="1" thickBot="1">
      <c r="A2058" s="409">
        <v>202208</v>
      </c>
      <c r="B2058" s="196" t="s">
        <v>2416</v>
      </c>
      <c r="C2058" s="197" t="s">
        <v>2417</v>
      </c>
      <c r="D2058" s="198" t="s">
        <v>381</v>
      </c>
      <c r="E2058" s="421">
        <v>2840</v>
      </c>
      <c r="F2058" s="413">
        <v>138.72999999999999</v>
      </c>
      <c r="G2058" s="414">
        <v>20.471419303683415</v>
      </c>
      <c r="H2058" s="415" t="s">
        <v>2899</v>
      </c>
    </row>
    <row r="2059" spans="1:8" ht="15" hidden="1" thickBot="1">
      <c r="A2059" s="409">
        <v>202208</v>
      </c>
      <c r="B2059" s="196" t="s">
        <v>2418</v>
      </c>
      <c r="C2059" s="197" t="s">
        <v>2417</v>
      </c>
      <c r="D2059" s="198" t="s">
        <v>337</v>
      </c>
      <c r="E2059" s="421">
        <v>25138</v>
      </c>
      <c r="F2059" s="413">
        <v>138.72999999999999</v>
      </c>
      <c r="G2059" s="414">
        <v>181.200893822533</v>
      </c>
      <c r="H2059" s="415">
        <v>0.90600446911266497</v>
      </c>
    </row>
    <row r="2060" spans="1:8" ht="15" hidden="1" thickBot="1">
      <c r="A2060" s="409">
        <v>202208</v>
      </c>
      <c r="B2060" s="196" t="s">
        <v>2419</v>
      </c>
      <c r="C2060" s="197" t="s">
        <v>2420</v>
      </c>
      <c r="D2060" s="198" t="s">
        <v>337</v>
      </c>
      <c r="E2060" s="421">
        <v>26972</v>
      </c>
      <c r="F2060" s="413">
        <v>138.72999999999999</v>
      </c>
      <c r="G2060" s="414">
        <v>194.42081741512291</v>
      </c>
      <c r="H2060" s="415">
        <v>0.97210408707561458</v>
      </c>
    </row>
    <row r="2061" spans="1:8" ht="15" hidden="1" thickBot="1">
      <c r="A2061" s="409">
        <v>202208</v>
      </c>
      <c r="B2061" s="196" t="s">
        <v>2421</v>
      </c>
      <c r="C2061" s="197" t="s">
        <v>2420</v>
      </c>
      <c r="D2061" s="198" t="s">
        <v>339</v>
      </c>
      <c r="E2061" s="421">
        <v>135</v>
      </c>
      <c r="F2061" s="413">
        <v>138.72999999999999</v>
      </c>
      <c r="G2061" s="414">
        <v>0.97311324154833134</v>
      </c>
      <c r="H2061" s="415">
        <v>0.97311324154833134</v>
      </c>
    </row>
    <row r="2062" spans="1:8" ht="15" hidden="1" thickBot="1">
      <c r="A2062" s="409">
        <v>202208</v>
      </c>
      <c r="B2062" s="196" t="s">
        <v>2422</v>
      </c>
      <c r="C2062" s="197" t="s">
        <v>2417</v>
      </c>
      <c r="D2062" s="198" t="s">
        <v>337</v>
      </c>
      <c r="E2062" s="421">
        <v>55494</v>
      </c>
      <c r="F2062" s="413">
        <v>138.72999999999999</v>
      </c>
      <c r="G2062" s="414">
        <v>400.01441649246743</v>
      </c>
      <c r="H2062" s="415">
        <v>2.0000720824623373</v>
      </c>
    </row>
    <row r="2063" spans="1:8" ht="15" hidden="1" thickBot="1">
      <c r="A2063" s="409">
        <v>202208</v>
      </c>
      <c r="B2063" s="196" t="s">
        <v>2423</v>
      </c>
      <c r="C2063" s="197" t="s">
        <v>2417</v>
      </c>
      <c r="D2063" s="198" t="s">
        <v>339</v>
      </c>
      <c r="E2063" s="421">
        <v>277</v>
      </c>
      <c r="F2063" s="413">
        <v>138.72999999999999</v>
      </c>
      <c r="G2063" s="414">
        <v>1.9966842067325021</v>
      </c>
      <c r="H2063" s="415">
        <v>1.9966842067325021</v>
      </c>
    </row>
    <row r="2064" spans="1:8" ht="15" hidden="1" thickBot="1">
      <c r="A2064" s="409">
        <v>202208</v>
      </c>
      <c r="B2064" s="196" t="s">
        <v>2424</v>
      </c>
      <c r="C2064" s="197" t="s">
        <v>2417</v>
      </c>
      <c r="D2064" s="198" t="s">
        <v>337</v>
      </c>
      <c r="E2064" s="421">
        <v>25803</v>
      </c>
      <c r="F2064" s="413">
        <v>138.72999999999999</v>
      </c>
      <c r="G2064" s="414">
        <v>185.99437756793773</v>
      </c>
      <c r="H2064" s="415">
        <v>0.92997188783968865</v>
      </c>
    </row>
    <row r="2065" spans="1:8" ht="15" hidden="1" thickBot="1">
      <c r="A2065" s="409">
        <v>202208</v>
      </c>
      <c r="B2065" s="196" t="s">
        <v>2425</v>
      </c>
      <c r="C2065" s="197" t="s">
        <v>2417</v>
      </c>
      <c r="D2065" s="198" t="s">
        <v>339</v>
      </c>
      <c r="E2065" s="421">
        <v>129</v>
      </c>
      <c r="F2065" s="413">
        <v>138.72999999999999</v>
      </c>
      <c r="G2065" s="414">
        <v>0.92986376414618332</v>
      </c>
      <c r="H2065" s="415">
        <v>0.92986376414618332</v>
      </c>
    </row>
    <row r="2066" spans="1:8" ht="15" hidden="1" thickBot="1">
      <c r="A2066" s="409">
        <v>202208</v>
      </c>
      <c r="B2066" s="196" t="s">
        <v>2426</v>
      </c>
      <c r="C2066" s="197" t="s">
        <v>2417</v>
      </c>
      <c r="D2066" s="198" t="s">
        <v>337</v>
      </c>
      <c r="E2066" s="421">
        <v>26274</v>
      </c>
      <c r="F2066" s="413">
        <v>138.72999999999999</v>
      </c>
      <c r="G2066" s="414">
        <v>189.38946154400637</v>
      </c>
      <c r="H2066" s="415">
        <v>0.94694730772003188</v>
      </c>
    </row>
    <row r="2067" spans="1:8" ht="15" hidden="1" thickBot="1">
      <c r="A2067" s="409">
        <v>202208</v>
      </c>
      <c r="B2067" s="196" t="s">
        <v>2427</v>
      </c>
      <c r="C2067" s="197" t="s">
        <v>2417</v>
      </c>
      <c r="D2067" s="198" t="s">
        <v>337</v>
      </c>
      <c r="E2067" s="421">
        <v>26274</v>
      </c>
      <c r="F2067" s="413">
        <v>138.72999999999999</v>
      </c>
      <c r="G2067" s="414">
        <v>189.38946154400637</v>
      </c>
      <c r="H2067" s="415">
        <v>0.94694730772003188</v>
      </c>
    </row>
    <row r="2068" spans="1:8" ht="15" hidden="1" thickBot="1">
      <c r="A2068" s="409">
        <v>202208</v>
      </c>
      <c r="B2068" s="196" t="s">
        <v>2428</v>
      </c>
      <c r="C2068" s="197" t="s">
        <v>2762</v>
      </c>
      <c r="D2068" s="198" t="s">
        <v>339</v>
      </c>
      <c r="E2068" s="421">
        <v>131</v>
      </c>
      <c r="F2068" s="413">
        <v>138.72999999999999</v>
      </c>
      <c r="G2068" s="414">
        <v>0.94428025661356596</v>
      </c>
      <c r="H2068" s="415">
        <v>0.94428025661356596</v>
      </c>
    </row>
    <row r="2069" spans="1:8" ht="15" hidden="1" thickBot="1">
      <c r="A2069" s="409">
        <v>202208</v>
      </c>
      <c r="B2069" s="196" t="s">
        <v>2429</v>
      </c>
      <c r="C2069" s="197" t="s">
        <v>2417</v>
      </c>
      <c r="D2069" s="198" t="s">
        <v>337</v>
      </c>
      <c r="E2069" s="421">
        <v>65661</v>
      </c>
      <c r="F2069" s="413">
        <v>138.72999999999999</v>
      </c>
      <c r="G2069" s="414">
        <v>473.3006559504073</v>
      </c>
      <c r="H2069" s="415">
        <v>2.3665032797520364</v>
      </c>
    </row>
    <row r="2070" spans="1:8" ht="15" hidden="1" thickBot="1">
      <c r="A2070" s="409">
        <v>202208</v>
      </c>
      <c r="B2070" s="196" t="s">
        <v>2430</v>
      </c>
      <c r="C2070" s="197" t="s">
        <v>2417</v>
      </c>
      <c r="D2070" s="198" t="s">
        <v>339</v>
      </c>
      <c r="E2070" s="421">
        <v>328</v>
      </c>
      <c r="F2070" s="413">
        <v>138.72999999999999</v>
      </c>
      <c r="G2070" s="414">
        <v>2.3643047646507607</v>
      </c>
      <c r="H2070" s="415">
        <v>2.3643047646507607</v>
      </c>
    </row>
    <row r="2071" spans="1:8" ht="15" hidden="1" thickBot="1">
      <c r="A2071" s="409">
        <v>202208</v>
      </c>
      <c r="B2071" s="196" t="s">
        <v>2431</v>
      </c>
      <c r="C2071" s="197" t="s">
        <v>2417</v>
      </c>
      <c r="D2071" s="198" t="s">
        <v>337</v>
      </c>
      <c r="E2071" s="421">
        <v>71122</v>
      </c>
      <c r="F2071" s="413">
        <v>138.72999999999999</v>
      </c>
      <c r="G2071" s="414">
        <v>512.66488863259576</v>
      </c>
      <c r="H2071" s="415">
        <v>2.5633244431629789</v>
      </c>
    </row>
    <row r="2072" spans="1:8" ht="15" hidden="1" thickBot="1">
      <c r="A2072" s="409">
        <v>202208</v>
      </c>
      <c r="B2072" s="196" t="s">
        <v>2432</v>
      </c>
      <c r="C2072" s="197" t="s">
        <v>2417</v>
      </c>
      <c r="D2072" s="198" t="s">
        <v>339</v>
      </c>
      <c r="E2072" s="421">
        <v>356</v>
      </c>
      <c r="F2072" s="413">
        <v>138.72999999999999</v>
      </c>
      <c r="G2072" s="414">
        <v>2.5661356591941185</v>
      </c>
      <c r="H2072" s="415">
        <v>2.5661356591941185</v>
      </c>
    </row>
    <row r="2073" spans="1:8" ht="15" hidden="1" thickBot="1">
      <c r="A2073" s="409">
        <v>202208</v>
      </c>
      <c r="B2073" s="196" t="s">
        <v>2433</v>
      </c>
      <c r="C2073" s="197" t="s">
        <v>2417</v>
      </c>
      <c r="D2073" s="198" t="s">
        <v>337</v>
      </c>
      <c r="E2073" s="421">
        <v>69031</v>
      </c>
      <c r="F2073" s="413">
        <v>138.72999999999999</v>
      </c>
      <c r="G2073" s="414">
        <v>497.59244575794713</v>
      </c>
      <c r="H2073" s="415">
        <v>2.4879622287897356</v>
      </c>
    </row>
    <row r="2074" spans="1:8" ht="15" hidden="1" thickBot="1">
      <c r="A2074" s="409">
        <v>202208</v>
      </c>
      <c r="B2074" s="196" t="s">
        <v>2434</v>
      </c>
      <c r="C2074" s="197" t="s">
        <v>2417</v>
      </c>
      <c r="D2074" s="198" t="s">
        <v>337</v>
      </c>
      <c r="E2074" s="421">
        <v>59837</v>
      </c>
      <c r="F2074" s="413">
        <v>138.72999999999999</v>
      </c>
      <c r="G2074" s="414">
        <v>431.31982988538891</v>
      </c>
      <c r="H2074" s="415">
        <v>2.1565991494269445</v>
      </c>
    </row>
    <row r="2075" spans="1:8" ht="15" hidden="1" thickBot="1">
      <c r="A2075" s="409">
        <v>202208</v>
      </c>
      <c r="B2075" s="196" t="s">
        <v>2435</v>
      </c>
      <c r="C2075" s="197" t="s">
        <v>2417</v>
      </c>
      <c r="D2075" s="198" t="s">
        <v>337</v>
      </c>
      <c r="E2075" s="421">
        <v>102183</v>
      </c>
      <c r="F2075" s="413">
        <v>138.72999999999999</v>
      </c>
      <c r="G2075" s="414">
        <v>736.56022489728252</v>
      </c>
      <c r="H2075" s="415">
        <v>3.6828011244864127</v>
      </c>
    </row>
    <row r="2076" spans="1:8" ht="15" hidden="1" thickBot="1">
      <c r="A2076" s="409">
        <v>202208</v>
      </c>
      <c r="B2076" s="196" t="s">
        <v>2436</v>
      </c>
      <c r="C2076" s="197" t="s">
        <v>2417</v>
      </c>
      <c r="D2076" s="198" t="s">
        <v>339</v>
      </c>
      <c r="E2076" s="421">
        <v>511</v>
      </c>
      <c r="F2076" s="413">
        <v>138.72999999999999</v>
      </c>
      <c r="G2076" s="414">
        <v>3.6834138254162765</v>
      </c>
      <c r="H2076" s="415">
        <v>3.6834138254162765</v>
      </c>
    </row>
    <row r="2077" spans="1:8" ht="15" hidden="1" thickBot="1">
      <c r="A2077" s="409">
        <v>202208</v>
      </c>
      <c r="B2077" s="196" t="s">
        <v>2437</v>
      </c>
      <c r="C2077" s="197" t="s">
        <v>2417</v>
      </c>
      <c r="D2077" s="198" t="s">
        <v>337</v>
      </c>
      <c r="E2077" s="421">
        <v>26274</v>
      </c>
      <c r="F2077" s="413">
        <v>138.72999999999999</v>
      </c>
      <c r="G2077" s="414">
        <v>189.38946154400637</v>
      </c>
      <c r="H2077" s="415">
        <v>0.94694730772003188</v>
      </c>
    </row>
    <row r="2078" spans="1:8" ht="15" hidden="1" thickBot="1">
      <c r="A2078" s="409">
        <v>202208</v>
      </c>
      <c r="B2078" s="196" t="s">
        <v>2438</v>
      </c>
      <c r="C2078" s="197" t="s">
        <v>2762</v>
      </c>
      <c r="D2078" s="198" t="s">
        <v>339</v>
      </c>
      <c r="E2078" s="421">
        <v>131</v>
      </c>
      <c r="F2078" s="413">
        <v>138.72999999999999</v>
      </c>
      <c r="G2078" s="414">
        <v>0.94428025661356596</v>
      </c>
      <c r="H2078" s="415">
        <v>0.94428025661356596</v>
      </c>
    </row>
    <row r="2079" spans="1:8" ht="15" hidden="1" thickBot="1">
      <c r="A2079" s="409">
        <v>202208</v>
      </c>
      <c r="B2079" s="196" t="s">
        <v>2439</v>
      </c>
      <c r="C2079" s="197" t="s">
        <v>2417</v>
      </c>
      <c r="D2079" s="198" t="s">
        <v>337</v>
      </c>
      <c r="E2079" s="421">
        <v>62019</v>
      </c>
      <c r="F2079" s="413">
        <v>138.72999999999999</v>
      </c>
      <c r="G2079" s="414">
        <v>447.04822316730343</v>
      </c>
      <c r="H2079" s="415">
        <v>2.2352411158365171</v>
      </c>
    </row>
    <row r="2080" spans="1:8" ht="15" hidden="1" thickBot="1">
      <c r="A2080" s="409">
        <v>202208</v>
      </c>
      <c r="B2080" s="196" t="s">
        <v>2440</v>
      </c>
      <c r="C2080" s="197" t="s">
        <v>2417</v>
      </c>
      <c r="D2080" s="198" t="s">
        <v>339</v>
      </c>
      <c r="E2080" s="421">
        <v>310</v>
      </c>
      <c r="F2080" s="413">
        <v>138.72999999999999</v>
      </c>
      <c r="G2080" s="414">
        <v>2.2345563324443165</v>
      </c>
      <c r="H2080" s="415">
        <v>2.2345563324443165</v>
      </c>
    </row>
    <row r="2081" spans="1:8" ht="15" hidden="1" thickBot="1">
      <c r="A2081" s="409">
        <v>202208</v>
      </c>
      <c r="B2081" s="196" t="s">
        <v>2441</v>
      </c>
      <c r="C2081" s="197" t="s">
        <v>2417</v>
      </c>
      <c r="D2081" s="198" t="s">
        <v>339</v>
      </c>
      <c r="E2081" s="421">
        <v>350</v>
      </c>
      <c r="F2081" s="413">
        <v>138.72999999999999</v>
      </c>
      <c r="G2081" s="414">
        <v>2.5228861817919701</v>
      </c>
      <c r="H2081" s="415">
        <v>2.5228861817919701</v>
      </c>
    </row>
    <row r="2082" spans="1:8" ht="15" hidden="1" thickBot="1">
      <c r="A2082" s="409">
        <v>202208</v>
      </c>
      <c r="B2082" s="196" t="s">
        <v>2442</v>
      </c>
      <c r="C2082" s="197" t="s">
        <v>2762</v>
      </c>
      <c r="D2082" s="198" t="s">
        <v>339</v>
      </c>
      <c r="E2082" s="421">
        <v>350</v>
      </c>
      <c r="F2082" s="413">
        <v>138.72999999999999</v>
      </c>
      <c r="G2082" s="414">
        <v>2.5228861817919701</v>
      </c>
      <c r="H2082" s="415">
        <v>2.5228861817919701</v>
      </c>
    </row>
    <row r="2083" spans="1:8" ht="15" hidden="1" thickBot="1">
      <c r="A2083" s="409">
        <v>202208</v>
      </c>
      <c r="B2083" s="196" t="s">
        <v>2443</v>
      </c>
      <c r="C2083" s="197" t="s">
        <v>2417</v>
      </c>
      <c r="D2083" s="198" t="s">
        <v>337</v>
      </c>
      <c r="E2083" s="421">
        <v>69951</v>
      </c>
      <c r="F2083" s="413">
        <v>138.72999999999999</v>
      </c>
      <c r="G2083" s="414">
        <v>504.22403229294315</v>
      </c>
      <c r="H2083" s="415">
        <v>2.5211201614647156</v>
      </c>
    </row>
    <row r="2084" spans="1:8" ht="15" hidden="1" thickBot="1">
      <c r="A2084" s="409">
        <v>202208</v>
      </c>
      <c r="B2084" s="196" t="s">
        <v>2444</v>
      </c>
      <c r="C2084" s="197" t="s">
        <v>2417</v>
      </c>
      <c r="D2084" s="198" t="s">
        <v>339</v>
      </c>
      <c r="E2084" s="421">
        <v>350</v>
      </c>
      <c r="F2084" s="413">
        <v>138.72999999999999</v>
      </c>
      <c r="G2084" s="414">
        <v>2.5228861817919701</v>
      </c>
      <c r="H2084" s="415">
        <v>2.5228861817919701</v>
      </c>
    </row>
    <row r="2085" spans="1:8" ht="15" hidden="1" thickBot="1">
      <c r="A2085" s="409">
        <v>202208</v>
      </c>
      <c r="B2085" s="196" t="s">
        <v>2445</v>
      </c>
      <c r="C2085" s="197" t="s">
        <v>2417</v>
      </c>
      <c r="D2085" s="198" t="s">
        <v>337</v>
      </c>
      <c r="E2085" s="421">
        <v>53576</v>
      </c>
      <c r="F2085" s="413">
        <v>138.72999999999999</v>
      </c>
      <c r="G2085" s="414">
        <v>386.18900021624739</v>
      </c>
      <c r="H2085" s="415">
        <v>1.930945001081237</v>
      </c>
    </row>
    <row r="2086" spans="1:8" ht="15" hidden="1" thickBot="1">
      <c r="A2086" s="409">
        <v>202208</v>
      </c>
      <c r="B2086" s="196" t="s">
        <v>2446</v>
      </c>
      <c r="C2086" s="197" t="s">
        <v>2417</v>
      </c>
      <c r="D2086" s="198" t="s">
        <v>339</v>
      </c>
      <c r="E2086" s="421">
        <v>268</v>
      </c>
      <c r="F2086" s="413">
        <v>138.72999999999999</v>
      </c>
      <c r="G2086" s="414">
        <v>1.93180999062928</v>
      </c>
      <c r="H2086" s="415">
        <v>1.93180999062928</v>
      </c>
    </row>
    <row r="2087" spans="1:8" ht="15" hidden="1" thickBot="1">
      <c r="A2087" s="409">
        <v>202208</v>
      </c>
      <c r="B2087" s="196" t="s">
        <v>2447</v>
      </c>
      <c r="C2087" s="197" t="s">
        <v>2417</v>
      </c>
      <c r="D2087" s="198" t="s">
        <v>337</v>
      </c>
      <c r="E2087" s="421">
        <v>53576</v>
      </c>
      <c r="F2087" s="413">
        <v>138.72999999999999</v>
      </c>
      <c r="G2087" s="414">
        <v>386.18900021624739</v>
      </c>
      <c r="H2087" s="415">
        <v>1.930945001081237</v>
      </c>
    </row>
    <row r="2088" spans="1:8" ht="15" hidden="1" thickBot="1">
      <c r="A2088" s="409">
        <v>202208</v>
      </c>
      <c r="B2088" s="196" t="s">
        <v>2448</v>
      </c>
      <c r="C2088" s="197" t="s">
        <v>2417</v>
      </c>
      <c r="D2088" s="198" t="s">
        <v>339</v>
      </c>
      <c r="E2088" s="421">
        <v>268</v>
      </c>
      <c r="F2088" s="413">
        <v>138.72999999999999</v>
      </c>
      <c r="G2088" s="414">
        <v>1.93180999062928</v>
      </c>
      <c r="H2088" s="415">
        <v>1.93180999062928</v>
      </c>
    </row>
    <row r="2089" spans="1:8" ht="15" hidden="1" thickBot="1">
      <c r="A2089" s="409">
        <v>202208</v>
      </c>
      <c r="B2089" s="196" t="s">
        <v>2449</v>
      </c>
      <c r="C2089" s="197" t="s">
        <v>2417</v>
      </c>
      <c r="D2089" s="198" t="s">
        <v>337</v>
      </c>
      <c r="E2089" s="421">
        <v>76868</v>
      </c>
      <c r="F2089" s="413">
        <v>138.72999999999999</v>
      </c>
      <c r="G2089" s="414">
        <v>554.08347149138615</v>
      </c>
      <c r="H2089" s="415">
        <v>2.7704173574569309</v>
      </c>
    </row>
    <row r="2090" spans="1:8" ht="15" hidden="1" thickBot="1">
      <c r="A2090" s="409">
        <v>202208</v>
      </c>
      <c r="B2090" s="196" t="s">
        <v>2450</v>
      </c>
      <c r="C2090" s="197" t="s">
        <v>2417</v>
      </c>
      <c r="D2090" s="198" t="s">
        <v>339</v>
      </c>
      <c r="E2090" s="421">
        <v>384</v>
      </c>
      <c r="F2090" s="413">
        <v>138.72999999999999</v>
      </c>
      <c r="G2090" s="414">
        <v>2.7679665537374758</v>
      </c>
      <c r="H2090" s="415">
        <v>2.7679665537374758</v>
      </c>
    </row>
    <row r="2091" spans="1:8" ht="15" hidden="1" thickBot="1">
      <c r="A2091" s="409">
        <v>202208</v>
      </c>
      <c r="B2091" s="196" t="s">
        <v>2451</v>
      </c>
      <c r="C2091" s="197" t="s">
        <v>2417</v>
      </c>
      <c r="D2091" s="198" t="s">
        <v>337</v>
      </c>
      <c r="E2091" s="421">
        <v>83620</v>
      </c>
      <c r="F2091" s="413">
        <v>138.72999999999999</v>
      </c>
      <c r="G2091" s="414">
        <v>602.75355006127018</v>
      </c>
      <c r="H2091" s="415">
        <v>3.0137677503063509</v>
      </c>
    </row>
    <row r="2092" spans="1:8" ht="15" hidden="1" thickBot="1">
      <c r="A2092" s="409">
        <v>202208</v>
      </c>
      <c r="B2092" s="196" t="s">
        <v>2452</v>
      </c>
      <c r="C2092" s="197" t="s">
        <v>2417</v>
      </c>
      <c r="D2092" s="198" t="s">
        <v>339</v>
      </c>
      <c r="E2092" s="421">
        <v>418</v>
      </c>
      <c r="F2092" s="413">
        <v>138.72999999999999</v>
      </c>
      <c r="G2092" s="414">
        <v>3.0130469256829815</v>
      </c>
      <c r="H2092" s="415">
        <v>3.0130469256829815</v>
      </c>
    </row>
    <row r="2093" spans="1:8" ht="15" hidden="1" thickBot="1">
      <c r="A2093" s="409">
        <v>202208</v>
      </c>
      <c r="B2093" s="196" t="s">
        <v>2453</v>
      </c>
      <c r="C2093" s="197" t="s">
        <v>2417</v>
      </c>
      <c r="D2093" s="198" t="s">
        <v>337</v>
      </c>
      <c r="E2093" s="421">
        <v>86220</v>
      </c>
      <c r="F2093" s="413">
        <v>138.72999999999999</v>
      </c>
      <c r="G2093" s="414">
        <v>621.49499026886758</v>
      </c>
      <c r="H2093" s="415">
        <v>3.1074749513443378</v>
      </c>
    </row>
    <row r="2094" spans="1:8" ht="15" hidden="1" thickBot="1">
      <c r="A2094" s="409">
        <v>202208</v>
      </c>
      <c r="B2094" s="196" t="s">
        <v>2454</v>
      </c>
      <c r="C2094" s="197" t="s">
        <v>2763</v>
      </c>
      <c r="D2094" s="198" t="s">
        <v>339</v>
      </c>
      <c r="E2094" s="421">
        <v>431</v>
      </c>
      <c r="F2094" s="413">
        <v>138.72999999999999</v>
      </c>
      <c r="G2094" s="414">
        <v>3.1067541267209688</v>
      </c>
      <c r="H2094" s="415">
        <v>3.1067541267209688</v>
      </c>
    </row>
    <row r="2095" spans="1:8" ht="15" hidden="1" thickBot="1">
      <c r="A2095" s="409">
        <v>202208</v>
      </c>
      <c r="B2095" s="196" t="s">
        <v>2455</v>
      </c>
      <c r="C2095" s="197" t="s">
        <v>2417</v>
      </c>
      <c r="D2095" s="198" t="s">
        <v>337</v>
      </c>
      <c r="E2095" s="421">
        <v>69041</v>
      </c>
      <c r="F2095" s="413">
        <v>138.72999999999999</v>
      </c>
      <c r="G2095" s="414">
        <v>497.66452822028407</v>
      </c>
      <c r="H2095" s="415">
        <v>2.4883226411014205</v>
      </c>
    </row>
    <row r="2096" spans="1:8" ht="15" hidden="1" thickBot="1">
      <c r="A2096" s="409">
        <v>202208</v>
      </c>
      <c r="B2096" s="196" t="s">
        <v>2456</v>
      </c>
      <c r="C2096" s="197" t="s">
        <v>2417</v>
      </c>
      <c r="D2096" s="198" t="s">
        <v>339</v>
      </c>
      <c r="E2096" s="421">
        <v>345</v>
      </c>
      <c r="F2096" s="413">
        <v>138.72999999999999</v>
      </c>
      <c r="G2096" s="414">
        <v>2.4868449506235133</v>
      </c>
      <c r="H2096" s="415">
        <v>2.4868449506235133</v>
      </c>
    </row>
    <row r="2097" spans="1:8" ht="15" hidden="1" thickBot="1">
      <c r="A2097" s="409">
        <v>202208</v>
      </c>
      <c r="B2097" s="196" t="s">
        <v>2457</v>
      </c>
      <c r="C2097" s="197" t="s">
        <v>2417</v>
      </c>
      <c r="D2097" s="198" t="s">
        <v>337</v>
      </c>
      <c r="E2097" s="421">
        <v>53576</v>
      </c>
      <c r="F2097" s="413">
        <v>138.72999999999999</v>
      </c>
      <c r="G2097" s="414">
        <v>386.18900021624739</v>
      </c>
      <c r="H2097" s="415">
        <v>1.930945001081237</v>
      </c>
    </row>
    <row r="2098" spans="1:8" ht="15" hidden="1" thickBot="1">
      <c r="A2098" s="409">
        <v>202208</v>
      </c>
      <c r="B2098" s="196" t="s">
        <v>2458</v>
      </c>
      <c r="C2098" s="197" t="s">
        <v>2417</v>
      </c>
      <c r="D2098" s="198" t="s">
        <v>337</v>
      </c>
      <c r="E2098" s="421">
        <v>103841</v>
      </c>
      <c r="F2098" s="413">
        <v>138.72999999999999</v>
      </c>
      <c r="G2098" s="414">
        <v>748.51149715274278</v>
      </c>
      <c r="H2098" s="415">
        <v>3.7425574857637138</v>
      </c>
    </row>
    <row r="2099" spans="1:8" ht="15" hidden="1" thickBot="1">
      <c r="A2099" s="409">
        <v>202208</v>
      </c>
      <c r="B2099" s="196" t="s">
        <v>2459</v>
      </c>
      <c r="C2099" s="197" t="s">
        <v>2417</v>
      </c>
      <c r="D2099" s="198" t="s">
        <v>339</v>
      </c>
      <c r="E2099" s="421">
        <v>519</v>
      </c>
      <c r="F2099" s="413">
        <v>138.72999999999999</v>
      </c>
      <c r="G2099" s="414">
        <v>3.741079795285807</v>
      </c>
      <c r="H2099" s="415">
        <v>3.741079795285807</v>
      </c>
    </row>
    <row r="2100" spans="1:8" ht="15" hidden="1" thickBot="1">
      <c r="A2100" s="409">
        <v>202208</v>
      </c>
      <c r="B2100" s="196" t="s">
        <v>2460</v>
      </c>
      <c r="C2100" s="197" t="s">
        <v>2417</v>
      </c>
      <c r="D2100" s="198" t="s">
        <v>374</v>
      </c>
      <c r="E2100" s="421">
        <v>0.01</v>
      </c>
      <c r="F2100" s="413">
        <v>138.72999999999999</v>
      </c>
      <c r="G2100" s="414">
        <v>7.2082462336913442E-5</v>
      </c>
      <c r="H2100" s="415" t="s">
        <v>2899</v>
      </c>
    </row>
    <row r="2101" spans="1:8" ht="15" hidden="1" thickBot="1">
      <c r="A2101" s="409">
        <v>202208</v>
      </c>
      <c r="B2101" s="196" t="s">
        <v>2461</v>
      </c>
      <c r="C2101" s="197" t="s">
        <v>2417</v>
      </c>
      <c r="D2101" s="198" t="s">
        <v>337</v>
      </c>
      <c r="E2101" s="421">
        <v>79245</v>
      </c>
      <c r="F2101" s="413">
        <v>138.72999999999999</v>
      </c>
      <c r="G2101" s="414">
        <v>571.21747278887051</v>
      </c>
      <c r="H2101" s="415">
        <v>2.8560873639443525</v>
      </c>
    </row>
    <row r="2102" spans="1:8" ht="15" hidden="1" thickBot="1">
      <c r="A2102" s="409">
        <v>202208</v>
      </c>
      <c r="B2102" s="196" t="s">
        <v>2462</v>
      </c>
      <c r="C2102" s="197" t="s">
        <v>2417</v>
      </c>
      <c r="D2102" s="198" t="s">
        <v>337</v>
      </c>
      <c r="E2102" s="421">
        <v>43728</v>
      </c>
      <c r="F2102" s="413">
        <v>138.72999999999999</v>
      </c>
      <c r="G2102" s="414">
        <v>315.20219130685507</v>
      </c>
      <c r="H2102" s="415">
        <v>1.5760109565342753</v>
      </c>
    </row>
    <row r="2103" spans="1:8" ht="15" hidden="1" thickBot="1">
      <c r="A2103" s="409">
        <v>202208</v>
      </c>
      <c r="B2103" s="196" t="s">
        <v>2463</v>
      </c>
      <c r="C2103" s="197" t="s">
        <v>2417</v>
      </c>
      <c r="D2103" s="198" t="s">
        <v>339</v>
      </c>
      <c r="E2103" s="421">
        <v>219</v>
      </c>
      <c r="F2103" s="413">
        <v>138.72999999999999</v>
      </c>
      <c r="G2103" s="414">
        <v>1.5786059251784041</v>
      </c>
      <c r="H2103" s="415">
        <v>1.5786059251784041</v>
      </c>
    </row>
    <row r="2104" spans="1:8" ht="15" hidden="1" thickBot="1">
      <c r="A2104" s="409">
        <v>202208</v>
      </c>
      <c r="B2104" s="196" t="s">
        <v>2464</v>
      </c>
      <c r="C2104" s="197" t="s">
        <v>2417</v>
      </c>
      <c r="D2104" s="198" t="s">
        <v>337</v>
      </c>
      <c r="E2104" s="421">
        <v>42028</v>
      </c>
      <c r="F2104" s="413">
        <v>138.72999999999999</v>
      </c>
      <c r="G2104" s="414">
        <v>302.94817270957981</v>
      </c>
      <c r="H2104" s="415">
        <v>1.5147408635478989</v>
      </c>
    </row>
    <row r="2105" spans="1:8" ht="15" hidden="1" thickBot="1">
      <c r="A2105" s="409">
        <v>202208</v>
      </c>
      <c r="B2105" s="196" t="s">
        <v>2465</v>
      </c>
      <c r="C2105" s="197" t="s">
        <v>2417</v>
      </c>
      <c r="D2105" s="198" t="s">
        <v>337</v>
      </c>
      <c r="E2105" s="421">
        <v>89697</v>
      </c>
      <c r="F2105" s="413">
        <v>138.72999999999999</v>
      </c>
      <c r="G2105" s="414">
        <v>646.55806242341248</v>
      </c>
      <c r="H2105" s="415">
        <v>3.2327903121170625</v>
      </c>
    </row>
    <row r="2106" spans="1:8" ht="15" hidden="1" thickBot="1">
      <c r="A2106" s="409">
        <v>202208</v>
      </c>
      <c r="B2106" s="196" t="s">
        <v>2466</v>
      </c>
      <c r="C2106" s="197" t="s">
        <v>2417</v>
      </c>
      <c r="D2106" s="198" t="s">
        <v>337</v>
      </c>
      <c r="E2106" s="421">
        <v>104096</v>
      </c>
      <c r="F2106" s="413">
        <v>138.72999999999999</v>
      </c>
      <c r="G2106" s="414">
        <v>750.34959994233407</v>
      </c>
      <c r="H2106" s="415">
        <v>3.7517479997116703</v>
      </c>
    </row>
    <row r="2107" spans="1:8" ht="15" hidden="1" thickBot="1">
      <c r="A2107" s="409">
        <v>202208</v>
      </c>
      <c r="B2107" s="196" t="s">
        <v>2467</v>
      </c>
      <c r="C2107" s="197" t="s">
        <v>2764</v>
      </c>
      <c r="D2107" s="198" t="s">
        <v>339</v>
      </c>
      <c r="E2107" s="421">
        <v>520</v>
      </c>
      <c r="F2107" s="413">
        <v>138.72999999999999</v>
      </c>
      <c r="G2107" s="414">
        <v>3.7482880415194986</v>
      </c>
      <c r="H2107" s="415">
        <v>3.7482880415194986</v>
      </c>
    </row>
    <row r="2108" spans="1:8" ht="15" hidden="1" thickBot="1">
      <c r="A2108" s="409">
        <v>202208</v>
      </c>
      <c r="B2108" s="196" t="s">
        <v>2468</v>
      </c>
      <c r="C2108" s="197" t="s">
        <v>2417</v>
      </c>
      <c r="D2108" s="198" t="s">
        <v>337</v>
      </c>
      <c r="E2108" s="421">
        <v>30672</v>
      </c>
      <c r="F2108" s="413">
        <v>138.72999999999999</v>
      </c>
      <c r="G2108" s="414">
        <v>221.09132847978088</v>
      </c>
      <c r="H2108" s="415">
        <v>1.1054566423989045</v>
      </c>
    </row>
    <row r="2109" spans="1:8" ht="15" hidden="1" thickBot="1">
      <c r="A2109" s="409">
        <v>202208</v>
      </c>
      <c r="B2109" s="196" t="s">
        <v>2469</v>
      </c>
      <c r="C2109" s="197" t="s">
        <v>2417</v>
      </c>
      <c r="D2109" s="198" t="s">
        <v>339</v>
      </c>
      <c r="E2109" s="421">
        <v>170</v>
      </c>
      <c r="F2109" s="413">
        <v>138.72999999999999</v>
      </c>
      <c r="G2109" s="414">
        <v>1.2254018597275285</v>
      </c>
      <c r="H2109" s="415">
        <v>1.2254018597275285</v>
      </c>
    </row>
    <row r="2110" spans="1:8" ht="15" hidden="1" thickBot="1">
      <c r="A2110" s="409">
        <v>202208</v>
      </c>
      <c r="B2110" s="196" t="s">
        <v>2470</v>
      </c>
      <c r="C2110" s="197" t="s">
        <v>2417</v>
      </c>
      <c r="D2110" s="198" t="s">
        <v>337</v>
      </c>
      <c r="E2110" s="421">
        <v>25506</v>
      </c>
      <c r="F2110" s="413">
        <v>138.72999999999999</v>
      </c>
      <c r="G2110" s="414">
        <v>183.85352843653141</v>
      </c>
      <c r="H2110" s="415">
        <v>0.919267642182657</v>
      </c>
    </row>
    <row r="2111" spans="1:8" ht="15" hidden="1" thickBot="1">
      <c r="A2111" s="409">
        <v>202208</v>
      </c>
      <c r="B2111" s="196" t="s">
        <v>2471</v>
      </c>
      <c r="C2111" s="197" t="s">
        <v>2417</v>
      </c>
      <c r="D2111" s="198" t="s">
        <v>339</v>
      </c>
      <c r="E2111" s="421">
        <v>128</v>
      </c>
      <c r="F2111" s="413">
        <v>138.72999999999999</v>
      </c>
      <c r="G2111" s="414">
        <v>0.92265551791249201</v>
      </c>
      <c r="H2111" s="415">
        <v>0.92265551791249201</v>
      </c>
    </row>
    <row r="2112" spans="1:8" ht="15" hidden="1" thickBot="1">
      <c r="A2112" s="409">
        <v>202208</v>
      </c>
      <c r="B2112" s="196" t="s">
        <v>2472</v>
      </c>
      <c r="C2112" s="197" t="s">
        <v>2417</v>
      </c>
      <c r="D2112" s="198" t="s">
        <v>337</v>
      </c>
      <c r="E2112" s="421">
        <v>143986</v>
      </c>
      <c r="F2112" s="413">
        <v>138.72999999999999</v>
      </c>
      <c r="G2112" s="414">
        <v>1037.8865422042818</v>
      </c>
      <c r="H2112" s="415">
        <v>5.1894327110214089</v>
      </c>
    </row>
    <row r="2113" spans="1:8" ht="15" hidden="1" thickBot="1">
      <c r="A2113" s="409">
        <v>202208</v>
      </c>
      <c r="B2113" s="196" t="s">
        <v>2473</v>
      </c>
      <c r="C2113" s="197" t="s">
        <v>2417</v>
      </c>
      <c r="D2113" s="198" t="s">
        <v>337</v>
      </c>
      <c r="E2113" s="421">
        <v>42486</v>
      </c>
      <c r="F2113" s="413">
        <v>138.72999999999999</v>
      </c>
      <c r="G2113" s="414">
        <v>306.24954948461044</v>
      </c>
      <c r="H2113" s="415">
        <v>1.5312477474230521</v>
      </c>
    </row>
    <row r="2114" spans="1:8" ht="15" hidden="1" thickBot="1">
      <c r="A2114" s="409">
        <v>202208</v>
      </c>
      <c r="B2114" s="196" t="s">
        <v>2474</v>
      </c>
      <c r="C2114" s="197" t="s">
        <v>2417</v>
      </c>
      <c r="D2114" s="198" t="s">
        <v>339</v>
      </c>
      <c r="E2114" s="421">
        <v>212</v>
      </c>
      <c r="F2114" s="413">
        <v>138.72999999999999</v>
      </c>
      <c r="G2114" s="414">
        <v>1.5281482015425647</v>
      </c>
      <c r="H2114" s="415">
        <v>1.5281482015425647</v>
      </c>
    </row>
    <row r="2115" spans="1:8" ht="15" hidden="1" thickBot="1">
      <c r="A2115" s="409">
        <v>202208</v>
      </c>
      <c r="B2115" s="196" t="s">
        <v>2475</v>
      </c>
      <c r="C2115" s="197" t="s">
        <v>2417</v>
      </c>
      <c r="D2115" s="198" t="s">
        <v>337</v>
      </c>
      <c r="E2115" s="421">
        <v>100528</v>
      </c>
      <c r="F2115" s="413">
        <v>138.72999999999999</v>
      </c>
      <c r="G2115" s="414">
        <v>724.63057738052339</v>
      </c>
      <c r="H2115" s="415">
        <v>3.6231528869026168</v>
      </c>
    </row>
    <row r="2116" spans="1:8" ht="15" hidden="1" thickBot="1">
      <c r="A2116" s="409">
        <v>202208</v>
      </c>
      <c r="B2116" s="196" t="s">
        <v>2476</v>
      </c>
      <c r="C2116" s="197" t="s">
        <v>2765</v>
      </c>
      <c r="D2116" s="198" t="s">
        <v>339</v>
      </c>
      <c r="E2116" s="421">
        <v>503</v>
      </c>
      <c r="F2116" s="413">
        <v>138.72999999999999</v>
      </c>
      <c r="G2116" s="414">
        <v>3.6257478555467459</v>
      </c>
      <c r="H2116" s="415">
        <v>3.6257478555467459</v>
      </c>
    </row>
    <row r="2117" spans="1:8" ht="15" hidden="1" thickBot="1">
      <c r="A2117" s="409">
        <v>202208</v>
      </c>
      <c r="B2117" s="196" t="s">
        <v>2477</v>
      </c>
      <c r="C2117" s="197" t="s">
        <v>2417</v>
      </c>
      <c r="D2117" s="198" t="s">
        <v>337</v>
      </c>
      <c r="E2117" s="421">
        <v>67428</v>
      </c>
      <c r="F2117" s="413">
        <v>138.72999999999999</v>
      </c>
      <c r="G2117" s="414">
        <v>486.03762704533989</v>
      </c>
      <c r="H2117" s="415">
        <v>2.4301881352266994</v>
      </c>
    </row>
    <row r="2118" spans="1:8" ht="15" hidden="1" thickBot="1">
      <c r="A2118" s="409">
        <v>202208</v>
      </c>
      <c r="B2118" s="196" t="s">
        <v>2478</v>
      </c>
      <c r="C2118" s="197" t="s">
        <v>2479</v>
      </c>
      <c r="D2118" s="198" t="s">
        <v>337</v>
      </c>
      <c r="E2118" s="421">
        <v>146885</v>
      </c>
      <c r="F2118" s="413">
        <v>138.72999999999999</v>
      </c>
      <c r="G2118" s="414">
        <v>1058.7832480357529</v>
      </c>
      <c r="H2118" s="415">
        <v>5.2939162401787643</v>
      </c>
    </row>
    <row r="2119" spans="1:8" ht="15" hidden="1" thickBot="1">
      <c r="A2119" s="409">
        <v>202208</v>
      </c>
      <c r="B2119" s="196" t="s">
        <v>2480</v>
      </c>
      <c r="C2119" s="197" t="s">
        <v>676</v>
      </c>
      <c r="D2119" s="198" t="s">
        <v>337</v>
      </c>
      <c r="E2119" s="421">
        <v>51777</v>
      </c>
      <c r="F2119" s="413">
        <v>138.72999999999999</v>
      </c>
      <c r="G2119" s="414">
        <v>373.22136524183668</v>
      </c>
      <c r="H2119" s="415">
        <v>1.8661068262091833</v>
      </c>
    </row>
    <row r="2120" spans="1:8" ht="15" hidden="1" thickBot="1">
      <c r="A2120" s="409">
        <v>202208</v>
      </c>
      <c r="B2120" s="196" t="s">
        <v>2481</v>
      </c>
      <c r="C2120" s="197" t="s">
        <v>676</v>
      </c>
      <c r="D2120" s="198" t="s">
        <v>339</v>
      </c>
      <c r="E2120" s="421">
        <v>259</v>
      </c>
      <c r="F2120" s="413">
        <v>138.72999999999999</v>
      </c>
      <c r="G2120" s="414">
        <v>1.866935774526058</v>
      </c>
      <c r="H2120" s="415">
        <v>1.866935774526058</v>
      </c>
    </row>
    <row r="2121" spans="1:8" ht="15" hidden="1" thickBot="1">
      <c r="A2121" s="409">
        <v>202208</v>
      </c>
      <c r="B2121" s="196" t="s">
        <v>2482</v>
      </c>
      <c r="C2121" s="197" t="s">
        <v>2483</v>
      </c>
      <c r="D2121" s="198" t="s">
        <v>337</v>
      </c>
      <c r="E2121" s="421">
        <v>136700</v>
      </c>
      <c r="F2121" s="413">
        <v>138.72999999999999</v>
      </c>
      <c r="G2121" s="414">
        <v>985.36726014560668</v>
      </c>
      <c r="H2121" s="415">
        <v>4.9268363007280334</v>
      </c>
    </row>
    <row r="2122" spans="1:8" ht="15" hidden="1" thickBot="1">
      <c r="A2122" s="409">
        <v>202208</v>
      </c>
      <c r="B2122" s="196" t="s">
        <v>2484</v>
      </c>
      <c r="C2122" s="197" t="s">
        <v>2483</v>
      </c>
      <c r="D2122" s="198" t="s">
        <v>337</v>
      </c>
      <c r="E2122" s="421">
        <v>136700</v>
      </c>
      <c r="F2122" s="413">
        <v>138.72999999999999</v>
      </c>
      <c r="G2122" s="414">
        <v>985.36726014560668</v>
      </c>
      <c r="H2122" s="415">
        <v>4.9268363007280334</v>
      </c>
    </row>
    <row r="2123" spans="1:8" ht="15" hidden="1" thickBot="1">
      <c r="A2123" s="409">
        <v>202208</v>
      </c>
      <c r="B2123" s="196" t="s">
        <v>2485</v>
      </c>
      <c r="C2123" s="197" t="s">
        <v>2483</v>
      </c>
      <c r="D2123" s="198" t="s">
        <v>337</v>
      </c>
      <c r="E2123" s="421">
        <v>97694</v>
      </c>
      <c r="F2123" s="413">
        <v>138.72999999999999</v>
      </c>
      <c r="G2123" s="414">
        <v>704.20240755424209</v>
      </c>
      <c r="H2123" s="415">
        <v>3.5210120377712104</v>
      </c>
    </row>
    <row r="2124" spans="1:8" ht="15" hidden="1" thickBot="1">
      <c r="A2124" s="409">
        <v>202208</v>
      </c>
      <c r="B2124" s="196" t="s">
        <v>2486</v>
      </c>
      <c r="C2124" s="197" t="s">
        <v>2487</v>
      </c>
      <c r="D2124" s="198" t="s">
        <v>337</v>
      </c>
      <c r="E2124" s="421">
        <v>49648</v>
      </c>
      <c r="F2124" s="413">
        <v>138.72999999999999</v>
      </c>
      <c r="G2124" s="414">
        <v>357.87500901030779</v>
      </c>
      <c r="H2124" s="415">
        <v>1.7893750450515389</v>
      </c>
    </row>
    <row r="2125" spans="1:8" ht="15" hidden="1" thickBot="1">
      <c r="A2125" s="409">
        <v>202208</v>
      </c>
      <c r="B2125" s="196" t="s">
        <v>2488</v>
      </c>
      <c r="C2125" s="197" t="s">
        <v>2487</v>
      </c>
      <c r="D2125" s="198" t="s">
        <v>339</v>
      </c>
      <c r="E2125" s="421">
        <v>240.81</v>
      </c>
      <c r="F2125" s="413">
        <v>138.72999999999999</v>
      </c>
      <c r="G2125" s="414">
        <v>1.7358177755352124</v>
      </c>
      <c r="H2125" s="415">
        <v>1.7358177755352124</v>
      </c>
    </row>
    <row r="2126" spans="1:8" ht="15" hidden="1" thickBot="1">
      <c r="A2126" s="409">
        <v>202208</v>
      </c>
      <c r="B2126" s="196" t="s">
        <v>2489</v>
      </c>
      <c r="C2126" s="197" t="s">
        <v>2487</v>
      </c>
      <c r="D2126" s="198" t="s">
        <v>337</v>
      </c>
      <c r="E2126" s="421">
        <v>67300</v>
      </c>
      <c r="F2126" s="413">
        <v>138.72999999999999</v>
      </c>
      <c r="G2126" s="414">
        <v>485.11497152742743</v>
      </c>
      <c r="H2126" s="415">
        <v>2.425574857637137</v>
      </c>
    </row>
    <row r="2127" spans="1:8" ht="15" hidden="1" thickBot="1">
      <c r="A2127" s="409">
        <v>202208</v>
      </c>
      <c r="B2127" s="196" t="s">
        <v>2490</v>
      </c>
      <c r="C2127" s="197" t="s">
        <v>2487</v>
      </c>
      <c r="D2127" s="198" t="s">
        <v>337</v>
      </c>
      <c r="E2127" s="421">
        <v>36610</v>
      </c>
      <c r="F2127" s="413">
        <v>138.72999999999999</v>
      </c>
      <c r="G2127" s="414">
        <v>263.8938946154401</v>
      </c>
      <c r="H2127" s="415">
        <v>1.3194694730772005</v>
      </c>
    </row>
    <row r="2128" spans="1:8" ht="15" hidden="1" thickBot="1">
      <c r="A2128" s="409">
        <v>202208</v>
      </c>
      <c r="B2128" s="196" t="s">
        <v>2491</v>
      </c>
      <c r="C2128" s="197" t="s">
        <v>2487</v>
      </c>
      <c r="D2128" s="198" t="s">
        <v>337</v>
      </c>
      <c r="E2128" s="421">
        <v>36610</v>
      </c>
      <c r="F2128" s="413">
        <v>138.72999999999999</v>
      </c>
      <c r="G2128" s="414">
        <v>263.8938946154401</v>
      </c>
      <c r="H2128" s="415">
        <v>1.3194694730772005</v>
      </c>
    </row>
    <row r="2129" spans="1:8" ht="15" hidden="1" thickBot="1">
      <c r="A2129" s="409">
        <v>202208</v>
      </c>
      <c r="B2129" s="196" t="s">
        <v>2492</v>
      </c>
      <c r="C2129" s="197" t="s">
        <v>2487</v>
      </c>
      <c r="D2129" s="198" t="s">
        <v>339</v>
      </c>
      <c r="E2129" s="421">
        <v>183</v>
      </c>
      <c r="F2129" s="413">
        <v>138.72999999999999</v>
      </c>
      <c r="G2129" s="414">
        <v>1.3191090607655158</v>
      </c>
      <c r="H2129" s="415">
        <v>1.3191090607655158</v>
      </c>
    </row>
    <row r="2130" spans="1:8" ht="15" hidden="1" thickBot="1">
      <c r="A2130" s="409">
        <v>202208</v>
      </c>
      <c r="B2130" s="196" t="s">
        <v>2493</v>
      </c>
      <c r="C2130" s="197" t="s">
        <v>2487</v>
      </c>
      <c r="D2130" s="198" t="s">
        <v>337</v>
      </c>
      <c r="E2130" s="421">
        <v>36610</v>
      </c>
      <c r="F2130" s="413">
        <v>138.72999999999999</v>
      </c>
      <c r="G2130" s="414">
        <v>263.8938946154401</v>
      </c>
      <c r="H2130" s="415">
        <v>1.3194694730772005</v>
      </c>
    </row>
    <row r="2131" spans="1:8" ht="15" hidden="1" thickBot="1">
      <c r="A2131" s="409">
        <v>202208</v>
      </c>
      <c r="B2131" s="196" t="s">
        <v>2494</v>
      </c>
      <c r="C2131" s="197" t="s">
        <v>2487</v>
      </c>
      <c r="D2131" s="198" t="s">
        <v>374</v>
      </c>
      <c r="E2131" s="421">
        <v>139</v>
      </c>
      <c r="F2131" s="413">
        <v>138.72999999999999</v>
      </c>
      <c r="G2131" s="414">
        <v>1.0019462264830967</v>
      </c>
      <c r="H2131" s="415" t="s">
        <v>2899</v>
      </c>
    </row>
    <row r="2132" spans="1:8" ht="15" hidden="1" thickBot="1">
      <c r="A2132" s="409">
        <v>202208</v>
      </c>
      <c r="B2132" s="196" t="s">
        <v>2495</v>
      </c>
      <c r="C2132" s="197" t="s">
        <v>2487</v>
      </c>
      <c r="D2132" s="198" t="s">
        <v>337</v>
      </c>
      <c r="E2132" s="421">
        <v>36610</v>
      </c>
      <c r="F2132" s="413">
        <v>138.72999999999999</v>
      </c>
      <c r="G2132" s="414">
        <v>263.8938946154401</v>
      </c>
      <c r="H2132" s="415">
        <v>1.3194694730772005</v>
      </c>
    </row>
    <row r="2133" spans="1:8" ht="15" hidden="1" thickBot="1">
      <c r="A2133" s="409">
        <v>202208</v>
      </c>
      <c r="B2133" s="196" t="s">
        <v>2496</v>
      </c>
      <c r="C2133" s="197" t="s">
        <v>2487</v>
      </c>
      <c r="D2133" s="198" t="s">
        <v>339</v>
      </c>
      <c r="E2133" s="421">
        <v>183</v>
      </c>
      <c r="F2133" s="413">
        <v>138.72999999999999</v>
      </c>
      <c r="G2133" s="414">
        <v>1.3191090607655158</v>
      </c>
      <c r="H2133" s="415">
        <v>1.3191090607655158</v>
      </c>
    </row>
    <row r="2134" spans="1:8" ht="15" hidden="1" thickBot="1">
      <c r="A2134" s="409">
        <v>202208</v>
      </c>
      <c r="B2134" s="196" t="s">
        <v>2497</v>
      </c>
      <c r="C2134" s="197" t="s">
        <v>2487</v>
      </c>
      <c r="D2134" s="198" t="s">
        <v>374</v>
      </c>
      <c r="E2134" s="421">
        <v>121</v>
      </c>
      <c r="F2134" s="413">
        <v>138.72999999999999</v>
      </c>
      <c r="G2134" s="414">
        <v>0.87219779427665256</v>
      </c>
      <c r="H2134" s="415" t="s">
        <v>2899</v>
      </c>
    </row>
    <row r="2135" spans="1:8" ht="15" hidden="1" thickBot="1">
      <c r="A2135" s="409">
        <v>202208</v>
      </c>
      <c r="B2135" s="196" t="s">
        <v>2498</v>
      </c>
      <c r="C2135" s="197" t="s">
        <v>2487</v>
      </c>
      <c r="D2135" s="198" t="s">
        <v>374</v>
      </c>
      <c r="E2135" s="421">
        <v>121</v>
      </c>
      <c r="F2135" s="413">
        <v>138.72999999999999</v>
      </c>
      <c r="G2135" s="414">
        <v>0.87219779427665256</v>
      </c>
      <c r="H2135" s="415" t="s">
        <v>2899</v>
      </c>
    </row>
    <row r="2136" spans="1:8" ht="15" hidden="1" thickBot="1">
      <c r="A2136" s="409">
        <v>202208</v>
      </c>
      <c r="B2136" s="196" t="s">
        <v>2499</v>
      </c>
      <c r="C2136" s="197" t="s">
        <v>2487</v>
      </c>
      <c r="D2136" s="198" t="s">
        <v>337</v>
      </c>
      <c r="E2136" s="421">
        <v>36610</v>
      </c>
      <c r="F2136" s="413">
        <v>138.72999999999999</v>
      </c>
      <c r="G2136" s="414">
        <v>263.8938946154401</v>
      </c>
      <c r="H2136" s="415">
        <v>1.3194694730772005</v>
      </c>
    </row>
    <row r="2137" spans="1:8" ht="15" hidden="1" thickBot="1">
      <c r="A2137" s="409">
        <v>202208</v>
      </c>
      <c r="B2137" s="196" t="s">
        <v>2500</v>
      </c>
      <c r="C2137" s="197" t="s">
        <v>2487</v>
      </c>
      <c r="D2137" s="198" t="s">
        <v>350</v>
      </c>
      <c r="E2137" s="421">
        <v>0.01</v>
      </c>
      <c r="F2137" s="413">
        <v>138.72999999999999</v>
      </c>
      <c r="G2137" s="414">
        <v>7.2082462336913442E-5</v>
      </c>
      <c r="H2137" s="415" t="s">
        <v>2899</v>
      </c>
    </row>
    <row r="2138" spans="1:8" ht="15" hidden="1" thickBot="1">
      <c r="A2138" s="409">
        <v>202208</v>
      </c>
      <c r="B2138" s="196" t="s">
        <v>2501</v>
      </c>
      <c r="C2138" s="197" t="s">
        <v>2487</v>
      </c>
      <c r="D2138" s="198" t="s">
        <v>337</v>
      </c>
      <c r="E2138" s="421">
        <v>49648</v>
      </c>
      <c r="F2138" s="413">
        <v>138.72999999999999</v>
      </c>
      <c r="G2138" s="414">
        <v>357.87500901030779</v>
      </c>
      <c r="H2138" s="415">
        <v>1.7893750450515389</v>
      </c>
    </row>
    <row r="2139" spans="1:8" ht="15" hidden="1" thickBot="1">
      <c r="A2139" s="409">
        <v>202208</v>
      </c>
      <c r="B2139" s="196" t="s">
        <v>2502</v>
      </c>
      <c r="C2139" s="197" t="s">
        <v>2487</v>
      </c>
      <c r="D2139" s="198" t="s">
        <v>339</v>
      </c>
      <c r="E2139" s="421">
        <v>240.81</v>
      </c>
      <c r="F2139" s="413">
        <v>138.72999999999999</v>
      </c>
      <c r="G2139" s="414">
        <v>1.7358177755352124</v>
      </c>
      <c r="H2139" s="415">
        <v>1.7358177755352124</v>
      </c>
    </row>
    <row r="2140" spans="1:8" ht="15" hidden="1" thickBot="1">
      <c r="A2140" s="409">
        <v>202208</v>
      </c>
      <c r="B2140" s="196" t="s">
        <v>2503</v>
      </c>
      <c r="C2140" s="197" t="s">
        <v>2487</v>
      </c>
      <c r="D2140" s="198" t="s">
        <v>374</v>
      </c>
      <c r="E2140" s="421">
        <v>0.01</v>
      </c>
      <c r="F2140" s="413">
        <v>138.72999999999999</v>
      </c>
      <c r="G2140" s="414">
        <v>7.2082462336913442E-5</v>
      </c>
      <c r="H2140" s="415" t="s">
        <v>2899</v>
      </c>
    </row>
    <row r="2141" spans="1:8" ht="15" hidden="1" thickBot="1">
      <c r="A2141" s="409">
        <v>202208</v>
      </c>
      <c r="B2141" s="196" t="s">
        <v>2504</v>
      </c>
      <c r="C2141" s="197" t="s">
        <v>2487</v>
      </c>
      <c r="D2141" s="198" t="s">
        <v>374</v>
      </c>
      <c r="E2141" s="421">
        <v>121</v>
      </c>
      <c r="F2141" s="413">
        <v>138.72999999999999</v>
      </c>
      <c r="G2141" s="414">
        <v>0.87219779427665256</v>
      </c>
      <c r="H2141" s="415" t="s">
        <v>2899</v>
      </c>
    </row>
    <row r="2142" spans="1:8" ht="15" hidden="1" thickBot="1">
      <c r="A2142" s="409">
        <v>202208</v>
      </c>
      <c r="B2142" s="196" t="s">
        <v>2505</v>
      </c>
      <c r="C2142" s="197" t="s">
        <v>2505</v>
      </c>
      <c r="D2142" s="198" t="s">
        <v>339</v>
      </c>
      <c r="E2142" s="421">
        <v>0.01</v>
      </c>
      <c r="F2142" s="413">
        <v>138.72999999999999</v>
      </c>
      <c r="G2142" s="414">
        <v>7.2082462336913442E-5</v>
      </c>
      <c r="H2142" s="415">
        <v>7.2082462336913442E-5</v>
      </c>
    </row>
    <row r="2143" spans="1:8" ht="15" hidden="1" thickBot="1">
      <c r="A2143" s="409">
        <v>202208</v>
      </c>
      <c r="B2143" s="196" t="s">
        <v>2506</v>
      </c>
      <c r="C2143" s="197" t="s">
        <v>2506</v>
      </c>
      <c r="D2143" s="198" t="s">
        <v>339</v>
      </c>
      <c r="E2143" s="421">
        <v>0.01</v>
      </c>
      <c r="F2143" s="413">
        <v>138.72999999999999</v>
      </c>
      <c r="G2143" s="414">
        <v>7.2082462336913442E-5</v>
      </c>
      <c r="H2143" s="415">
        <v>7.2082462336913442E-5</v>
      </c>
    </row>
    <row r="2144" spans="1:8" ht="15" hidden="1" thickBot="1">
      <c r="A2144" s="409">
        <v>202208</v>
      </c>
      <c r="B2144" s="196" t="s">
        <v>2507</v>
      </c>
      <c r="C2144" s="197" t="s">
        <v>2507</v>
      </c>
      <c r="D2144" s="198" t="s">
        <v>339</v>
      </c>
      <c r="E2144" s="421">
        <v>0.01</v>
      </c>
      <c r="F2144" s="413">
        <v>138.72999999999999</v>
      </c>
      <c r="G2144" s="414">
        <v>7.2082462336913442E-5</v>
      </c>
      <c r="H2144" s="415">
        <v>7.2082462336913442E-5</v>
      </c>
    </row>
    <row r="2145" spans="1:8" ht="15" hidden="1" thickBot="1">
      <c r="A2145" s="409">
        <v>202208</v>
      </c>
      <c r="B2145" s="196" t="s">
        <v>2508</v>
      </c>
      <c r="C2145" s="197" t="s">
        <v>2508</v>
      </c>
      <c r="D2145" s="198" t="s">
        <v>339</v>
      </c>
      <c r="E2145" s="421">
        <v>0.01</v>
      </c>
      <c r="F2145" s="413">
        <v>138.72999999999999</v>
      </c>
      <c r="G2145" s="414">
        <v>7.2082462336913442E-5</v>
      </c>
      <c r="H2145" s="415">
        <v>7.2082462336913442E-5</v>
      </c>
    </row>
    <row r="2146" spans="1:8" ht="15" hidden="1" thickBot="1">
      <c r="A2146" s="409">
        <v>202208</v>
      </c>
      <c r="B2146" s="196" t="s">
        <v>2509</v>
      </c>
      <c r="C2146" s="197" t="s">
        <v>2509</v>
      </c>
      <c r="D2146" s="198" t="s">
        <v>339</v>
      </c>
      <c r="E2146" s="421">
        <v>0.01</v>
      </c>
      <c r="F2146" s="413">
        <v>138.72999999999999</v>
      </c>
      <c r="G2146" s="414">
        <v>7.2082462336913442E-5</v>
      </c>
      <c r="H2146" s="415">
        <v>7.2082462336913442E-5</v>
      </c>
    </row>
    <row r="2147" spans="1:8" ht="15" hidden="1" thickBot="1">
      <c r="A2147" s="409">
        <v>202208</v>
      </c>
      <c r="B2147" s="196" t="s">
        <v>2510</v>
      </c>
      <c r="C2147" s="197" t="s">
        <v>2510</v>
      </c>
      <c r="D2147" s="198" t="s">
        <v>339</v>
      </c>
      <c r="E2147" s="421">
        <v>0.01</v>
      </c>
      <c r="F2147" s="413">
        <v>138.72999999999999</v>
      </c>
      <c r="G2147" s="414">
        <v>7.2082462336913442E-5</v>
      </c>
      <c r="H2147" s="415">
        <v>7.2082462336913442E-5</v>
      </c>
    </row>
    <row r="2148" spans="1:8" ht="15" hidden="1" thickBot="1">
      <c r="A2148" s="409">
        <v>202208</v>
      </c>
      <c r="B2148" s="196" t="s">
        <v>2511</v>
      </c>
      <c r="C2148" s="197" t="s">
        <v>2512</v>
      </c>
      <c r="D2148" s="198" t="s">
        <v>337</v>
      </c>
      <c r="E2148" s="421">
        <v>49658</v>
      </c>
      <c r="F2148" s="413">
        <v>138.72999999999999</v>
      </c>
      <c r="G2148" s="414">
        <v>357.94709147264473</v>
      </c>
      <c r="H2148" s="415">
        <v>1.7897354573632236</v>
      </c>
    </row>
    <row r="2149" spans="1:8" ht="15" hidden="1" thickBot="1">
      <c r="A2149" s="409">
        <v>202208</v>
      </c>
      <c r="B2149" s="196" t="s">
        <v>2513</v>
      </c>
      <c r="C2149" s="197" t="s">
        <v>2512</v>
      </c>
      <c r="D2149" s="198" t="s">
        <v>337</v>
      </c>
      <c r="E2149" s="421">
        <v>62175</v>
      </c>
      <c r="F2149" s="413">
        <v>138.72999999999999</v>
      </c>
      <c r="G2149" s="414">
        <v>448.17270957975927</v>
      </c>
      <c r="H2149" s="415">
        <v>2.2408635478987962</v>
      </c>
    </row>
    <row r="2150" spans="1:8" ht="15" hidden="1" thickBot="1">
      <c r="A2150" s="409">
        <v>202208</v>
      </c>
      <c r="B2150" s="196" t="s">
        <v>2514</v>
      </c>
      <c r="C2150" s="197" t="s">
        <v>2512</v>
      </c>
      <c r="D2150" s="198" t="s">
        <v>339</v>
      </c>
      <c r="E2150" s="421">
        <v>311</v>
      </c>
      <c r="F2150" s="413">
        <v>138.72999999999999</v>
      </c>
      <c r="G2150" s="414">
        <v>2.2417645786780076</v>
      </c>
      <c r="H2150" s="415">
        <v>2.2417645786780076</v>
      </c>
    </row>
    <row r="2151" spans="1:8" ht="15" hidden="1" thickBot="1">
      <c r="A2151" s="409">
        <v>202208</v>
      </c>
      <c r="B2151" s="196" t="s">
        <v>2515</v>
      </c>
      <c r="C2151" s="197" t="s">
        <v>2512</v>
      </c>
      <c r="D2151" s="198" t="s">
        <v>337</v>
      </c>
      <c r="E2151" s="421">
        <v>65363</v>
      </c>
      <c r="F2151" s="413">
        <v>138.72999999999999</v>
      </c>
      <c r="G2151" s="414">
        <v>471.15259857276726</v>
      </c>
      <c r="H2151" s="415">
        <v>2.3557629928638364</v>
      </c>
    </row>
    <row r="2152" spans="1:8" ht="15" hidden="1" thickBot="1">
      <c r="A2152" s="409">
        <v>202208</v>
      </c>
      <c r="B2152" s="196" t="s">
        <v>2516</v>
      </c>
      <c r="C2152" s="197" t="s">
        <v>2512</v>
      </c>
      <c r="D2152" s="198" t="s">
        <v>339</v>
      </c>
      <c r="E2152" s="421">
        <v>327</v>
      </c>
      <c r="F2152" s="413">
        <v>138.72999999999999</v>
      </c>
      <c r="G2152" s="414">
        <v>2.3570965184170691</v>
      </c>
      <c r="H2152" s="415">
        <v>2.3570965184170691</v>
      </c>
    </row>
    <row r="2153" spans="1:8" ht="15" hidden="1" thickBot="1">
      <c r="A2153" s="409">
        <v>202208</v>
      </c>
      <c r="B2153" s="196" t="s">
        <v>2517</v>
      </c>
      <c r="C2153" s="197" t="s">
        <v>2512</v>
      </c>
      <c r="D2153" s="198" t="s">
        <v>337</v>
      </c>
      <c r="E2153" s="421">
        <v>48946</v>
      </c>
      <c r="F2153" s="413">
        <v>138.72999999999999</v>
      </c>
      <c r="G2153" s="414">
        <v>352.81482015425649</v>
      </c>
      <c r="H2153" s="415">
        <v>1.7640741007712826</v>
      </c>
    </row>
    <row r="2154" spans="1:8" ht="15" hidden="1" thickBot="1">
      <c r="A2154" s="409">
        <v>202208</v>
      </c>
      <c r="B2154" s="196" t="s">
        <v>2518</v>
      </c>
      <c r="C2154" s="197" t="s">
        <v>412</v>
      </c>
      <c r="D2154" s="198" t="s">
        <v>337</v>
      </c>
      <c r="E2154" s="421">
        <v>49787</v>
      </c>
      <c r="F2154" s="413">
        <v>138.72999999999999</v>
      </c>
      <c r="G2154" s="414">
        <v>358.87695523679093</v>
      </c>
      <c r="H2154" s="415">
        <v>1.7943847761839546</v>
      </c>
    </row>
    <row r="2155" spans="1:8" ht="15" hidden="1" thickBot="1">
      <c r="A2155" s="409">
        <v>202208</v>
      </c>
      <c r="B2155" s="196" t="s">
        <v>2519</v>
      </c>
      <c r="C2155" s="197" t="s">
        <v>412</v>
      </c>
      <c r="D2155" s="198" t="s">
        <v>337</v>
      </c>
      <c r="E2155" s="421">
        <v>54220</v>
      </c>
      <c r="F2155" s="413">
        <v>138.72999999999999</v>
      </c>
      <c r="G2155" s="414">
        <v>390.83111079074462</v>
      </c>
      <c r="H2155" s="415">
        <v>1.954155553953723</v>
      </c>
    </row>
    <row r="2156" spans="1:8" ht="15" hidden="1" thickBot="1">
      <c r="A2156" s="409">
        <v>202208</v>
      </c>
      <c r="B2156" s="196" t="s">
        <v>2520</v>
      </c>
      <c r="C2156" s="197" t="s">
        <v>2521</v>
      </c>
      <c r="D2156" s="198" t="s">
        <v>374</v>
      </c>
      <c r="E2156" s="421">
        <v>645</v>
      </c>
      <c r="F2156" s="413">
        <v>138.72999999999999</v>
      </c>
      <c r="G2156" s="414">
        <v>4.6493188207309162</v>
      </c>
      <c r="H2156" s="415" t="s">
        <v>2899</v>
      </c>
    </row>
    <row r="2157" spans="1:8" ht="15" hidden="1" thickBot="1">
      <c r="A2157" s="409">
        <v>202208</v>
      </c>
      <c r="B2157" s="196" t="s">
        <v>2522</v>
      </c>
      <c r="C2157" s="197" t="s">
        <v>2249</v>
      </c>
      <c r="D2157" s="198" t="s">
        <v>337</v>
      </c>
      <c r="E2157" s="421">
        <v>50619</v>
      </c>
      <c r="F2157" s="413">
        <v>138.72999999999999</v>
      </c>
      <c r="G2157" s="414">
        <v>364.87421610322212</v>
      </c>
      <c r="H2157" s="415">
        <v>1.8243710805161106</v>
      </c>
    </row>
    <row r="2158" spans="1:8" ht="15" hidden="1" thickBot="1">
      <c r="A2158" s="409">
        <v>202208</v>
      </c>
      <c r="B2158" s="196" t="s">
        <v>2523</v>
      </c>
      <c r="C2158" s="197" t="s">
        <v>2249</v>
      </c>
      <c r="D2158" s="198" t="s">
        <v>339</v>
      </c>
      <c r="E2158" s="421">
        <v>253</v>
      </c>
      <c r="F2158" s="413">
        <v>138.72999999999999</v>
      </c>
      <c r="G2158" s="414">
        <v>1.8236862971239098</v>
      </c>
      <c r="H2158" s="415">
        <v>1.8236862971239098</v>
      </c>
    </row>
    <row r="2159" spans="1:8" ht="15" hidden="1" thickBot="1">
      <c r="A2159" s="409">
        <v>202208</v>
      </c>
      <c r="B2159" s="196" t="s">
        <v>2524</v>
      </c>
      <c r="C2159" s="197" t="s">
        <v>2525</v>
      </c>
      <c r="D2159" s="198" t="s">
        <v>337</v>
      </c>
      <c r="E2159" s="421">
        <v>39193</v>
      </c>
      <c r="F2159" s="413">
        <v>138.72999999999999</v>
      </c>
      <c r="G2159" s="414">
        <v>282.51279463706481</v>
      </c>
      <c r="H2159" s="415">
        <v>1.4125639731853241</v>
      </c>
    </row>
    <row r="2160" spans="1:8" ht="15" hidden="1" thickBot="1">
      <c r="A2160" s="409">
        <v>202208</v>
      </c>
      <c r="B2160" s="196" t="s">
        <v>2526</v>
      </c>
      <c r="C2160" s="197" t="s">
        <v>2527</v>
      </c>
      <c r="D2160" s="198" t="s">
        <v>339</v>
      </c>
      <c r="E2160" s="421">
        <v>792.85</v>
      </c>
      <c r="F2160" s="413">
        <v>138.72999999999999</v>
      </c>
      <c r="G2160" s="414">
        <v>5.7150580263821817</v>
      </c>
      <c r="H2160" s="415">
        <v>5.7150580263821817</v>
      </c>
    </row>
    <row r="2161" spans="1:8" ht="15" hidden="1" thickBot="1">
      <c r="A2161" s="409">
        <v>202208</v>
      </c>
      <c r="B2161" s="196" t="s">
        <v>2528</v>
      </c>
      <c r="C2161" s="197" t="s">
        <v>2527</v>
      </c>
      <c r="D2161" s="198" t="s">
        <v>339</v>
      </c>
      <c r="E2161" s="421">
        <v>847.8</v>
      </c>
      <c r="F2161" s="413">
        <v>138.72999999999999</v>
      </c>
      <c r="G2161" s="414">
        <v>6.1111511569235208</v>
      </c>
      <c r="H2161" s="415">
        <v>6.1111511569235208</v>
      </c>
    </row>
    <row r="2162" spans="1:8" ht="15" hidden="1" thickBot="1">
      <c r="A2162" s="409">
        <v>202208</v>
      </c>
      <c r="B2162" s="196" t="s">
        <v>2529</v>
      </c>
      <c r="C2162" s="197" t="s">
        <v>2527</v>
      </c>
      <c r="D2162" s="198" t="s">
        <v>339</v>
      </c>
      <c r="E2162" s="421">
        <v>1</v>
      </c>
      <c r="F2162" s="413">
        <v>138.72999999999999</v>
      </c>
      <c r="G2162" s="414">
        <v>7.2082462336913438E-3</v>
      </c>
      <c r="H2162" s="415">
        <v>7.2082462336913438E-3</v>
      </c>
    </row>
    <row r="2163" spans="1:8" ht="15" hidden="1" thickBot="1">
      <c r="A2163" s="409">
        <v>202208</v>
      </c>
      <c r="B2163" s="196" t="s">
        <v>2530</v>
      </c>
      <c r="C2163" s="197" t="s">
        <v>2527</v>
      </c>
      <c r="D2163" s="198" t="s">
        <v>339</v>
      </c>
      <c r="E2163" s="421">
        <v>1</v>
      </c>
      <c r="F2163" s="413">
        <v>138.72999999999999</v>
      </c>
      <c r="G2163" s="414">
        <v>7.2082462336913438E-3</v>
      </c>
      <c r="H2163" s="415">
        <v>7.2082462336913438E-3</v>
      </c>
    </row>
    <row r="2164" spans="1:8" ht="15" hidden="1" thickBot="1">
      <c r="A2164" s="409">
        <v>202208</v>
      </c>
      <c r="B2164" s="196" t="s">
        <v>2531</v>
      </c>
      <c r="C2164" s="197" t="s">
        <v>2527</v>
      </c>
      <c r="D2164" s="198" t="s">
        <v>339</v>
      </c>
      <c r="E2164" s="421">
        <v>957.7</v>
      </c>
      <c r="F2164" s="413">
        <v>138.72999999999999</v>
      </c>
      <c r="G2164" s="414">
        <v>6.9033374180061999</v>
      </c>
      <c r="H2164" s="415">
        <v>6.9033374180061999</v>
      </c>
    </row>
    <row r="2165" spans="1:8" ht="15" hidden="1" thickBot="1">
      <c r="A2165" s="409">
        <v>202208</v>
      </c>
      <c r="B2165" s="196" t="s">
        <v>2532</v>
      </c>
      <c r="C2165" s="197" t="s">
        <v>2527</v>
      </c>
      <c r="D2165" s="198" t="s">
        <v>339</v>
      </c>
      <c r="E2165" s="421">
        <v>1884</v>
      </c>
      <c r="F2165" s="413">
        <v>138.72999999999999</v>
      </c>
      <c r="G2165" s="414">
        <v>13.580335904274492</v>
      </c>
      <c r="H2165" s="415">
        <v>13.580335904274492</v>
      </c>
    </row>
    <row r="2166" spans="1:8" ht="15" hidden="1" thickBot="1">
      <c r="A2166" s="409">
        <v>202208</v>
      </c>
      <c r="B2166" s="196" t="s">
        <v>2533</v>
      </c>
      <c r="C2166" s="197" t="s">
        <v>2527</v>
      </c>
      <c r="D2166" s="198" t="s">
        <v>339</v>
      </c>
      <c r="E2166" s="421">
        <v>1962.5</v>
      </c>
      <c r="F2166" s="413">
        <v>138.72999999999999</v>
      </c>
      <c r="G2166" s="414">
        <v>14.146183233619261</v>
      </c>
      <c r="H2166" s="415">
        <v>14.146183233619261</v>
      </c>
    </row>
    <row r="2167" spans="1:8" ht="15" hidden="1" thickBot="1">
      <c r="A2167" s="409">
        <v>202208</v>
      </c>
      <c r="B2167" s="196" t="s">
        <v>2534</v>
      </c>
      <c r="C2167" s="197" t="s">
        <v>2527</v>
      </c>
      <c r="D2167" s="198" t="s">
        <v>339</v>
      </c>
      <c r="E2167" s="421">
        <v>2355</v>
      </c>
      <c r="F2167" s="413">
        <v>138.72999999999999</v>
      </c>
      <c r="G2167" s="414">
        <v>16.975419880343114</v>
      </c>
      <c r="H2167" s="415">
        <v>16.975419880343114</v>
      </c>
    </row>
    <row r="2168" spans="1:8" ht="15" hidden="1" thickBot="1">
      <c r="A2168" s="409">
        <v>202208</v>
      </c>
      <c r="B2168" s="196" t="s">
        <v>2535</v>
      </c>
      <c r="C2168" s="197" t="s">
        <v>2527</v>
      </c>
      <c r="D2168" s="198" t="s">
        <v>2536</v>
      </c>
      <c r="E2168" s="421">
        <v>1</v>
      </c>
      <c r="F2168" s="413">
        <v>138.72999999999999</v>
      </c>
      <c r="G2168" s="414">
        <v>7.2082462336913438E-3</v>
      </c>
      <c r="H2168" s="415" t="s">
        <v>2899</v>
      </c>
    </row>
    <row r="2169" spans="1:8" ht="15" hidden="1" thickBot="1">
      <c r="A2169" s="409">
        <v>202208</v>
      </c>
      <c r="B2169" s="196" t="s">
        <v>2550</v>
      </c>
      <c r="C2169" s="197" t="s">
        <v>676</v>
      </c>
      <c r="D2169" s="198" t="s">
        <v>337</v>
      </c>
      <c r="E2169" s="421">
        <v>51777</v>
      </c>
      <c r="F2169" s="413">
        <v>138.72999999999999</v>
      </c>
      <c r="G2169" s="414">
        <v>373.22136524183668</v>
      </c>
      <c r="H2169" s="415">
        <v>1.8661068262091833</v>
      </c>
    </row>
    <row r="2170" spans="1:8" ht="15" hidden="1" thickBot="1">
      <c r="A2170" s="409">
        <v>202208</v>
      </c>
      <c r="B2170" s="196" t="s">
        <v>2551</v>
      </c>
      <c r="C2170" s="197" t="s">
        <v>676</v>
      </c>
      <c r="D2170" s="198" t="s">
        <v>337</v>
      </c>
      <c r="E2170" s="421">
        <v>51777</v>
      </c>
      <c r="F2170" s="413">
        <v>138.72999999999999</v>
      </c>
      <c r="G2170" s="414">
        <v>373.22136524183668</v>
      </c>
      <c r="H2170" s="415">
        <v>1.8661068262091833</v>
      </c>
    </row>
    <row r="2171" spans="1:8" ht="15" hidden="1" thickBot="1">
      <c r="A2171" s="409">
        <v>202208</v>
      </c>
      <c r="B2171" s="196" t="s">
        <v>2552</v>
      </c>
      <c r="C2171" s="197" t="s">
        <v>676</v>
      </c>
      <c r="D2171" s="198" t="s">
        <v>339</v>
      </c>
      <c r="E2171" s="421">
        <v>259</v>
      </c>
      <c r="F2171" s="413">
        <v>138.72999999999999</v>
      </c>
      <c r="G2171" s="414">
        <v>1.866935774526058</v>
      </c>
      <c r="H2171" s="415">
        <v>1.866935774526058</v>
      </c>
    </row>
    <row r="2172" spans="1:8" ht="15" hidden="1" thickBot="1">
      <c r="A2172" s="409">
        <v>202208</v>
      </c>
      <c r="B2172" s="196" t="s">
        <v>2553</v>
      </c>
      <c r="C2172" s="197" t="s">
        <v>676</v>
      </c>
      <c r="D2172" s="198" t="s">
        <v>337</v>
      </c>
      <c r="E2172" s="421">
        <v>51777</v>
      </c>
      <c r="F2172" s="413">
        <v>138.72999999999999</v>
      </c>
      <c r="G2172" s="414">
        <v>373.22136524183668</v>
      </c>
      <c r="H2172" s="415">
        <v>1.8661068262091833</v>
      </c>
    </row>
    <row r="2173" spans="1:8" ht="15" hidden="1" thickBot="1">
      <c r="A2173" s="409">
        <v>202208</v>
      </c>
      <c r="B2173" s="196" t="s">
        <v>2554</v>
      </c>
      <c r="C2173" s="197" t="s">
        <v>676</v>
      </c>
      <c r="D2173" s="198" t="s">
        <v>339</v>
      </c>
      <c r="E2173" s="421">
        <v>259</v>
      </c>
      <c r="F2173" s="413">
        <v>138.72999999999999</v>
      </c>
      <c r="G2173" s="414">
        <v>1.866935774526058</v>
      </c>
      <c r="H2173" s="415">
        <v>1.866935774526058</v>
      </c>
    </row>
    <row r="2174" spans="1:8" ht="15" hidden="1" thickBot="1">
      <c r="A2174" s="409">
        <v>202208</v>
      </c>
      <c r="B2174" s="196" t="s">
        <v>2555</v>
      </c>
      <c r="C2174" s="197" t="s">
        <v>676</v>
      </c>
      <c r="D2174" s="198" t="s">
        <v>339</v>
      </c>
      <c r="E2174" s="421">
        <v>259</v>
      </c>
      <c r="F2174" s="413">
        <v>138.72999999999999</v>
      </c>
      <c r="G2174" s="414">
        <v>1.866935774526058</v>
      </c>
      <c r="H2174" s="415">
        <v>1.866935774526058</v>
      </c>
    </row>
    <row r="2175" spans="1:8" ht="15" hidden="1" thickBot="1">
      <c r="A2175" s="409">
        <v>202208</v>
      </c>
      <c r="B2175" s="196" t="s">
        <v>2556</v>
      </c>
      <c r="C2175" s="197" t="s">
        <v>2054</v>
      </c>
      <c r="D2175" s="198" t="s">
        <v>337</v>
      </c>
      <c r="E2175" s="421">
        <v>100018</v>
      </c>
      <c r="F2175" s="413">
        <v>138.72999999999999</v>
      </c>
      <c r="G2175" s="414">
        <v>720.95437180134081</v>
      </c>
      <c r="H2175" s="415">
        <v>3.6047718590067039</v>
      </c>
    </row>
    <row r="2176" spans="1:8" ht="15" hidden="1" thickBot="1">
      <c r="A2176" s="409">
        <v>202208</v>
      </c>
      <c r="B2176" s="196" t="s">
        <v>2557</v>
      </c>
      <c r="C2176" s="197" t="s">
        <v>2054</v>
      </c>
      <c r="D2176" s="198" t="s">
        <v>339</v>
      </c>
      <c r="E2176" s="421">
        <v>500</v>
      </c>
      <c r="F2176" s="413">
        <v>138.72999999999999</v>
      </c>
      <c r="G2176" s="414">
        <v>3.6041231168456718</v>
      </c>
      <c r="H2176" s="415">
        <v>3.6041231168456718</v>
      </c>
    </row>
    <row r="2177" spans="1:8" ht="15" hidden="1" thickBot="1">
      <c r="A2177" s="409">
        <v>202208</v>
      </c>
      <c r="B2177" s="196" t="s">
        <v>2558</v>
      </c>
      <c r="C2177" s="197" t="s">
        <v>2054</v>
      </c>
      <c r="D2177" s="198" t="s">
        <v>337</v>
      </c>
      <c r="E2177" s="421">
        <v>100018</v>
      </c>
      <c r="F2177" s="413">
        <v>138.72999999999999</v>
      </c>
      <c r="G2177" s="414">
        <v>720.95437180134081</v>
      </c>
      <c r="H2177" s="415">
        <v>3.6047718590067039</v>
      </c>
    </row>
    <row r="2178" spans="1:8" ht="15" hidden="1" thickBot="1">
      <c r="A2178" s="409">
        <v>202208</v>
      </c>
      <c r="B2178" s="196" t="s">
        <v>2559</v>
      </c>
      <c r="C2178" s="197" t="s">
        <v>2054</v>
      </c>
      <c r="D2178" s="198" t="s">
        <v>339</v>
      </c>
      <c r="E2178" s="421">
        <v>500</v>
      </c>
      <c r="F2178" s="413">
        <v>138.72999999999999</v>
      </c>
      <c r="G2178" s="414">
        <v>3.6041231168456718</v>
      </c>
      <c r="H2178" s="415">
        <v>3.6041231168456718</v>
      </c>
    </row>
    <row r="2179" spans="1:8" ht="15" hidden="1" thickBot="1">
      <c r="A2179" s="409">
        <v>202208</v>
      </c>
      <c r="B2179" s="196" t="s">
        <v>2560</v>
      </c>
      <c r="C2179" s="197" t="s">
        <v>676</v>
      </c>
      <c r="D2179" s="198" t="s">
        <v>337</v>
      </c>
      <c r="E2179" s="421">
        <v>47957</v>
      </c>
      <c r="F2179" s="413">
        <v>138.72999999999999</v>
      </c>
      <c r="G2179" s="414">
        <v>345.68586462913578</v>
      </c>
      <c r="H2179" s="415">
        <v>1.7284293231456789</v>
      </c>
    </row>
    <row r="2180" spans="1:8" ht="15" hidden="1" thickBot="1">
      <c r="A2180" s="409">
        <v>202208</v>
      </c>
      <c r="B2180" s="196" t="s">
        <v>2561</v>
      </c>
      <c r="C2180" s="197" t="s">
        <v>676</v>
      </c>
      <c r="D2180" s="198" t="s">
        <v>337</v>
      </c>
      <c r="E2180" s="421">
        <v>47957</v>
      </c>
      <c r="F2180" s="413">
        <v>138.72999999999999</v>
      </c>
      <c r="G2180" s="414">
        <v>345.68586462913578</v>
      </c>
      <c r="H2180" s="415">
        <v>1.7284293231456789</v>
      </c>
    </row>
    <row r="2181" spans="1:8" ht="15" hidden="1" thickBot="1">
      <c r="A2181" s="409">
        <v>202208</v>
      </c>
      <c r="B2181" s="196" t="s">
        <v>2562</v>
      </c>
      <c r="C2181" s="197" t="s">
        <v>676</v>
      </c>
      <c r="D2181" s="198" t="s">
        <v>339</v>
      </c>
      <c r="E2181" s="421">
        <v>240</v>
      </c>
      <c r="F2181" s="413">
        <v>138.72999999999999</v>
      </c>
      <c r="G2181" s="414">
        <v>1.7299790960859225</v>
      </c>
      <c r="H2181" s="415">
        <v>1.7299790960859225</v>
      </c>
    </row>
    <row r="2182" spans="1:8" ht="15" hidden="1" thickBot="1">
      <c r="A2182" s="409">
        <v>202208</v>
      </c>
      <c r="B2182" s="196" t="s">
        <v>2563</v>
      </c>
      <c r="C2182" s="197" t="s">
        <v>676</v>
      </c>
      <c r="D2182" s="198" t="s">
        <v>337</v>
      </c>
      <c r="E2182" s="421">
        <v>52233</v>
      </c>
      <c r="F2182" s="413">
        <v>138.72999999999999</v>
      </c>
      <c r="G2182" s="414">
        <v>376.50832552439994</v>
      </c>
      <c r="H2182" s="415">
        <v>1.8825416276219997</v>
      </c>
    </row>
    <row r="2183" spans="1:8" ht="15" hidden="1" thickBot="1">
      <c r="A2183" s="409">
        <v>202208</v>
      </c>
      <c r="B2183" s="196" t="s">
        <v>2564</v>
      </c>
      <c r="C2183" s="197" t="s">
        <v>676</v>
      </c>
      <c r="D2183" s="198" t="s">
        <v>339</v>
      </c>
      <c r="E2183" s="421">
        <v>261</v>
      </c>
      <c r="F2183" s="413">
        <v>138.72999999999999</v>
      </c>
      <c r="G2183" s="414">
        <v>1.8813522669934406</v>
      </c>
      <c r="H2183" s="415">
        <v>1.8813522669934406</v>
      </c>
    </row>
    <row r="2184" spans="1:8" ht="15" hidden="1" thickBot="1">
      <c r="A2184" s="409">
        <v>202208</v>
      </c>
      <c r="B2184" s="196" t="s">
        <v>2565</v>
      </c>
      <c r="C2184" s="197" t="s">
        <v>676</v>
      </c>
      <c r="D2184" s="198" t="s">
        <v>339</v>
      </c>
      <c r="E2184" s="421">
        <v>240</v>
      </c>
      <c r="F2184" s="413">
        <v>138.72999999999999</v>
      </c>
      <c r="G2184" s="414">
        <v>1.7299790960859225</v>
      </c>
      <c r="H2184" s="415">
        <v>1.7299790960859225</v>
      </c>
    </row>
    <row r="2185" spans="1:8" ht="15" hidden="1" thickBot="1">
      <c r="A2185" s="409">
        <v>202208</v>
      </c>
      <c r="B2185" s="196" t="s">
        <v>2566</v>
      </c>
      <c r="C2185" s="197" t="s">
        <v>676</v>
      </c>
      <c r="D2185" s="198" t="s">
        <v>337</v>
      </c>
      <c r="E2185" s="421">
        <v>43919</v>
      </c>
      <c r="F2185" s="413">
        <v>138.72999999999999</v>
      </c>
      <c r="G2185" s="414">
        <v>316.5789663374901</v>
      </c>
      <c r="H2185" s="415">
        <v>1.5828948316874505</v>
      </c>
    </row>
    <row r="2186" spans="1:8" ht="15" hidden="1" thickBot="1">
      <c r="A2186" s="409">
        <v>202208</v>
      </c>
      <c r="B2186" s="196" t="s">
        <v>2567</v>
      </c>
      <c r="C2186" s="197" t="s">
        <v>676</v>
      </c>
      <c r="D2186" s="198" t="s">
        <v>339</v>
      </c>
      <c r="E2186" s="421">
        <v>220</v>
      </c>
      <c r="F2186" s="413">
        <v>138.72999999999999</v>
      </c>
      <c r="G2186" s="414">
        <v>1.5858141714120955</v>
      </c>
      <c r="H2186" s="415">
        <v>1.5858141714120955</v>
      </c>
    </row>
    <row r="2187" spans="1:8" ht="15" hidden="1" thickBot="1">
      <c r="A2187" s="409">
        <v>202208</v>
      </c>
      <c r="B2187" s="196" t="s">
        <v>2568</v>
      </c>
      <c r="C2187" s="197" t="s">
        <v>1347</v>
      </c>
      <c r="D2187" s="198" t="s">
        <v>337</v>
      </c>
      <c r="E2187" s="421">
        <v>53079</v>
      </c>
      <c r="F2187" s="413">
        <v>138.72999999999999</v>
      </c>
      <c r="G2187" s="414">
        <v>382.60650183810282</v>
      </c>
      <c r="H2187" s="415">
        <v>1.913032509190514</v>
      </c>
    </row>
    <row r="2188" spans="1:8" ht="15" hidden="1" thickBot="1">
      <c r="A2188" s="409">
        <v>202208</v>
      </c>
      <c r="B2188" s="196" t="s">
        <v>2569</v>
      </c>
      <c r="C2188" s="197" t="s">
        <v>1347</v>
      </c>
      <c r="D2188" s="198" t="s">
        <v>339</v>
      </c>
      <c r="E2188" s="421">
        <v>265</v>
      </c>
      <c r="F2188" s="413">
        <v>138.72999999999999</v>
      </c>
      <c r="G2188" s="414">
        <v>1.9101852519282061</v>
      </c>
      <c r="H2188" s="415">
        <v>1.9101852519282061</v>
      </c>
    </row>
    <row r="2189" spans="1:8" ht="15" hidden="1" thickBot="1">
      <c r="A2189" s="409">
        <v>202208</v>
      </c>
      <c r="B2189" s="196" t="s">
        <v>2570</v>
      </c>
      <c r="C2189" s="197" t="s">
        <v>1347</v>
      </c>
      <c r="D2189" s="198" t="s">
        <v>337</v>
      </c>
      <c r="E2189" s="421">
        <v>53079</v>
      </c>
      <c r="F2189" s="413">
        <v>138.72999999999999</v>
      </c>
      <c r="G2189" s="414">
        <v>382.60650183810282</v>
      </c>
      <c r="H2189" s="415">
        <v>1.913032509190514</v>
      </c>
    </row>
    <row r="2190" spans="1:8" ht="15" hidden="1" thickBot="1">
      <c r="A2190" s="409">
        <v>202208</v>
      </c>
      <c r="B2190" s="196" t="s">
        <v>2571</v>
      </c>
      <c r="C2190" s="197" t="s">
        <v>1347</v>
      </c>
      <c r="D2190" s="198" t="s">
        <v>339</v>
      </c>
      <c r="E2190" s="421">
        <v>265</v>
      </c>
      <c r="F2190" s="413">
        <v>138.72999999999999</v>
      </c>
      <c r="G2190" s="414">
        <v>1.9101852519282061</v>
      </c>
      <c r="H2190" s="415">
        <v>1.9101852519282061</v>
      </c>
    </row>
    <row r="2191" spans="1:8" ht="15" hidden="1" thickBot="1">
      <c r="A2191" s="409">
        <v>202208</v>
      </c>
      <c r="B2191" s="196" t="s">
        <v>2572</v>
      </c>
      <c r="C2191" s="197" t="s">
        <v>1347</v>
      </c>
      <c r="D2191" s="198" t="s">
        <v>337</v>
      </c>
      <c r="E2191" s="421">
        <v>53079</v>
      </c>
      <c r="F2191" s="413">
        <v>138.72999999999999</v>
      </c>
      <c r="G2191" s="414">
        <v>382.60650183810282</v>
      </c>
      <c r="H2191" s="415">
        <v>1.913032509190514</v>
      </c>
    </row>
    <row r="2192" spans="1:8" ht="15" hidden="1" thickBot="1">
      <c r="A2192" s="409">
        <v>202208</v>
      </c>
      <c r="B2192" s="196" t="s">
        <v>2573</v>
      </c>
      <c r="C2192" s="197" t="s">
        <v>1347</v>
      </c>
      <c r="D2192" s="198" t="s">
        <v>339</v>
      </c>
      <c r="E2192" s="421">
        <v>265</v>
      </c>
      <c r="F2192" s="413">
        <v>138.72999999999999</v>
      </c>
      <c r="G2192" s="414">
        <v>1.9101852519282061</v>
      </c>
      <c r="H2192" s="415">
        <v>1.9101852519282061</v>
      </c>
    </row>
    <row r="2193" spans="1:8" ht="15" hidden="1" thickBot="1">
      <c r="A2193" s="409">
        <v>202208</v>
      </c>
      <c r="B2193" s="196" t="s">
        <v>2574</v>
      </c>
      <c r="C2193" s="197" t="s">
        <v>2054</v>
      </c>
      <c r="D2193" s="198" t="s">
        <v>337</v>
      </c>
      <c r="E2193" s="421">
        <v>100018</v>
      </c>
      <c r="F2193" s="413">
        <v>138.72999999999999</v>
      </c>
      <c r="G2193" s="414">
        <v>720.95437180134081</v>
      </c>
      <c r="H2193" s="415">
        <v>3.6047718590067039</v>
      </c>
    </row>
    <row r="2194" spans="1:8" ht="15" hidden="1" thickBot="1">
      <c r="A2194" s="409">
        <v>202208</v>
      </c>
      <c r="B2194" s="196" t="s">
        <v>2575</v>
      </c>
      <c r="C2194" s="197" t="s">
        <v>2054</v>
      </c>
      <c r="D2194" s="198" t="s">
        <v>339</v>
      </c>
      <c r="E2194" s="421">
        <v>500</v>
      </c>
      <c r="F2194" s="413">
        <v>138.72999999999999</v>
      </c>
      <c r="G2194" s="414">
        <v>3.6041231168456718</v>
      </c>
      <c r="H2194" s="415">
        <v>3.6041231168456718</v>
      </c>
    </row>
    <row r="2195" spans="1:8" ht="15" hidden="1" thickBot="1">
      <c r="A2195" s="409">
        <v>202208</v>
      </c>
      <c r="B2195" s="196" t="s">
        <v>2576</v>
      </c>
      <c r="C2195" s="197" t="s">
        <v>2249</v>
      </c>
      <c r="D2195" s="198" t="s">
        <v>337</v>
      </c>
      <c r="E2195" s="421">
        <v>50619</v>
      </c>
      <c r="F2195" s="413">
        <v>138.72999999999999</v>
      </c>
      <c r="G2195" s="414">
        <v>364.87421610322212</v>
      </c>
      <c r="H2195" s="415">
        <v>1.8243710805161106</v>
      </c>
    </row>
    <row r="2196" spans="1:8" ht="15" hidden="1" thickBot="1">
      <c r="A2196" s="409">
        <v>202208</v>
      </c>
      <c r="B2196" s="196" t="s">
        <v>2577</v>
      </c>
      <c r="C2196" s="197" t="s">
        <v>2054</v>
      </c>
      <c r="D2196" s="198" t="s">
        <v>337</v>
      </c>
      <c r="E2196" s="421">
        <v>100018</v>
      </c>
      <c r="F2196" s="413">
        <v>138.72999999999999</v>
      </c>
      <c r="G2196" s="414">
        <v>720.95437180134081</v>
      </c>
      <c r="H2196" s="415">
        <v>3.6047718590067039</v>
      </c>
    </row>
    <row r="2197" spans="1:8" ht="15" hidden="1" thickBot="1">
      <c r="A2197" s="409">
        <v>202208</v>
      </c>
      <c r="B2197" s="196" t="s">
        <v>2578</v>
      </c>
      <c r="C2197" s="197" t="s">
        <v>1347</v>
      </c>
      <c r="D2197" s="198" t="s">
        <v>337</v>
      </c>
      <c r="E2197" s="421">
        <v>53079</v>
      </c>
      <c r="F2197" s="413">
        <v>138.72999999999999</v>
      </c>
      <c r="G2197" s="414">
        <v>382.60650183810282</v>
      </c>
      <c r="H2197" s="415">
        <v>1.913032509190514</v>
      </c>
    </row>
    <row r="2198" spans="1:8" ht="15" hidden="1" thickBot="1">
      <c r="A2198" s="409">
        <v>202208</v>
      </c>
      <c r="B2198" s="196" t="s">
        <v>2579</v>
      </c>
      <c r="C2198" s="197" t="s">
        <v>1347</v>
      </c>
      <c r="D2198" s="198" t="s">
        <v>339</v>
      </c>
      <c r="E2198" s="421">
        <v>265</v>
      </c>
      <c r="F2198" s="413">
        <v>138.72999999999999</v>
      </c>
      <c r="G2198" s="414">
        <v>1.9101852519282061</v>
      </c>
      <c r="H2198" s="415">
        <v>1.9101852519282061</v>
      </c>
    </row>
    <row r="2199" spans="1:8" ht="15" hidden="1" thickBot="1">
      <c r="A2199" s="409">
        <v>202208</v>
      </c>
      <c r="B2199" s="196" t="s">
        <v>2580</v>
      </c>
      <c r="C2199" s="197" t="s">
        <v>1347</v>
      </c>
      <c r="D2199" s="198" t="s">
        <v>337</v>
      </c>
      <c r="E2199" s="421">
        <v>53079</v>
      </c>
      <c r="F2199" s="413">
        <v>138.72999999999999</v>
      </c>
      <c r="G2199" s="414">
        <v>382.60650183810282</v>
      </c>
      <c r="H2199" s="415">
        <v>1.913032509190514</v>
      </c>
    </row>
    <row r="2200" spans="1:8" ht="15" hidden="1" thickBot="1">
      <c r="A2200" s="409">
        <v>202208</v>
      </c>
      <c r="B2200" s="196" t="s">
        <v>2581</v>
      </c>
      <c r="C2200" s="197" t="s">
        <v>1347</v>
      </c>
      <c r="D2200" s="198" t="s">
        <v>339</v>
      </c>
      <c r="E2200" s="421">
        <v>265</v>
      </c>
      <c r="F2200" s="413">
        <v>138.72999999999999</v>
      </c>
      <c r="G2200" s="414">
        <v>1.9101852519282061</v>
      </c>
      <c r="H2200" s="415">
        <v>1.9101852519282061</v>
      </c>
    </row>
    <row r="2201" spans="1:8" ht="15" hidden="1" thickBot="1">
      <c r="A2201" s="409">
        <v>202208</v>
      </c>
      <c r="B2201" s="196" t="s">
        <v>2582</v>
      </c>
      <c r="C2201" s="197" t="s">
        <v>1347</v>
      </c>
      <c r="D2201" s="198" t="s">
        <v>337</v>
      </c>
      <c r="E2201" s="421">
        <v>120640</v>
      </c>
      <c r="F2201" s="413">
        <v>138.72999999999999</v>
      </c>
      <c r="G2201" s="414">
        <v>869.60282563252372</v>
      </c>
      <c r="H2201" s="415">
        <v>4.3480141281626183</v>
      </c>
    </row>
    <row r="2202" spans="1:8" ht="15" hidden="1" thickBot="1">
      <c r="A2202" s="409">
        <v>202208</v>
      </c>
      <c r="B2202" s="196" t="s">
        <v>2583</v>
      </c>
      <c r="C2202" s="197" t="s">
        <v>1347</v>
      </c>
      <c r="D2202" s="198" t="s">
        <v>339</v>
      </c>
      <c r="E2202" s="421">
        <v>603</v>
      </c>
      <c r="F2202" s="413">
        <v>138.72999999999999</v>
      </c>
      <c r="G2202" s="414">
        <v>4.3465724789158804</v>
      </c>
      <c r="H2202" s="415">
        <v>4.3465724789158804</v>
      </c>
    </row>
    <row r="2203" spans="1:8" ht="15" hidden="1" thickBot="1">
      <c r="A2203" s="409">
        <v>202208</v>
      </c>
      <c r="B2203" s="196"/>
      <c r="C2203" s="197"/>
      <c r="D2203" s="198"/>
      <c r="E2203" s="421"/>
      <c r="F2203" s="413">
        <v>138.72999999999999</v>
      </c>
      <c r="G2203" s="414">
        <v>0</v>
      </c>
      <c r="H2203" s="415" t="s">
        <v>2899</v>
      </c>
    </row>
  </sheetData>
  <autoFilter ref="A1:H1" xr:uid="{00000000-0009-0000-0000-00000F000000}">
    <filterColumn colId="1">
      <filters>
        <filter val="FBS4500"/>
        <filter val="FBS4500CT"/>
        <filter val="FBS4500SP"/>
      </filters>
    </filterColumn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30269a7-69c5-483f-a552-e74dab880ae2">
      <Terms xmlns="http://schemas.microsoft.com/office/infopath/2007/PartnerControls"/>
    </lcf76f155ced4ddcb4097134ff3c332f>
    <TaxCatchAll xmlns="40de77e2-37bb-4c7a-ab4d-547915d99553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CFAFEA61DE254B44B363149992BD50B3" ma:contentTypeVersion="15" ma:contentTypeDescription="Crear nuevo documento." ma:contentTypeScope="" ma:versionID="a7687b2abb2e5b2b7cbfea3f4e3fb7e1">
  <xsd:schema xmlns:xsd="http://www.w3.org/2001/XMLSchema" xmlns:xs="http://www.w3.org/2001/XMLSchema" xmlns:p="http://schemas.microsoft.com/office/2006/metadata/properties" xmlns:ns2="730269a7-69c5-483f-a552-e74dab880ae2" xmlns:ns3="40de77e2-37bb-4c7a-ab4d-547915d99553" targetNamespace="http://schemas.microsoft.com/office/2006/metadata/properties" ma:root="true" ma:fieldsID="a66b2b815a291b54a697ebfda97dfbb7" ns2:_="" ns3:_="">
    <xsd:import namespace="730269a7-69c5-483f-a552-e74dab880ae2"/>
    <xsd:import namespace="40de77e2-37bb-4c7a-ab4d-547915d9955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30269a7-69c5-483f-a552-e74dab880ae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Etiquetas de imagen" ma:readOnly="false" ma:fieldId="{5cf76f15-5ced-4ddc-b409-7134ff3c332f}" ma:taxonomyMulti="true" ma:sspId="dbf393ec-c584-4b8d-8e77-20dadb2446e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0de77e2-37bb-4c7a-ab4d-547915d99553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24e01dc6-12f5-4119-ba22-46abcd2e9c3e}" ma:internalName="TaxCatchAll" ma:showField="CatchAllData" ma:web="40de77e2-37bb-4c7a-ab4d-547915d9955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05B3388-6EC8-470A-863E-CE5D33360CAD}">
  <ds:schemaRefs>
    <ds:schemaRef ds:uri="http://www.w3.org/XML/1998/namespace"/>
    <ds:schemaRef ds:uri="http://schemas.microsoft.com/office/infopath/2007/PartnerControls"/>
    <ds:schemaRef ds:uri="http://schemas.microsoft.com/office/2006/documentManagement/types"/>
    <ds:schemaRef ds:uri="http://purl.org/dc/dcmitype/"/>
    <ds:schemaRef ds:uri="40de77e2-37bb-4c7a-ab4d-547915d99553"/>
    <ds:schemaRef ds:uri="http://purl.org/dc/elements/1.1/"/>
    <ds:schemaRef ds:uri="http://schemas.openxmlformats.org/package/2006/metadata/core-properties"/>
    <ds:schemaRef ds:uri="http://schemas.microsoft.com/office/2006/metadata/properties"/>
    <ds:schemaRef ds:uri="730269a7-69c5-483f-a552-e74dab880ae2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9D3810A7-698A-4E0D-95EF-D76F20F9B7D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30269a7-69c5-483f-a552-e74dab880ae2"/>
    <ds:schemaRef ds:uri="40de77e2-37bb-4c7a-ab4d-547915d9955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1D38816-90FC-422C-80BE-7C143699AD3A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25</vt:i4>
      </vt:variant>
    </vt:vector>
  </HeadingPairs>
  <TitlesOfParts>
    <vt:vector size="25" baseType="lpstr">
      <vt:lpstr>LO y EL</vt:lpstr>
      <vt:lpstr>Medanito-BAT 19 y Bat 21</vt:lpstr>
      <vt:lpstr>Medanito-BAT 19 y Bat 21 (2)</vt:lpstr>
      <vt:lpstr>Comparación</vt:lpstr>
      <vt:lpstr>PC</vt:lpstr>
      <vt:lpstr>KEERR EL LO</vt:lpstr>
      <vt:lpstr>KEERR M</vt:lpstr>
      <vt:lpstr>EERRGlobal</vt:lpstr>
      <vt:lpstr>Preticket LO&amp;EL</vt:lpstr>
      <vt:lpstr>Preticket M</vt:lpstr>
      <vt:lpstr>Scio</vt:lpstr>
      <vt:lpstr>Telemetría</vt:lpstr>
      <vt:lpstr>Vehiculos</vt:lpstr>
      <vt:lpstr>Fosfonato</vt:lpstr>
      <vt:lpstr>Cupones</vt:lpstr>
      <vt:lpstr>FA</vt:lpstr>
      <vt:lpstr>Fosfonato.</vt:lpstr>
      <vt:lpstr>Skid Solar</vt:lpstr>
      <vt:lpstr>Datos</vt:lpstr>
      <vt:lpstr>Consumos-Afectación</vt:lpstr>
      <vt:lpstr>Cotizacion PQ</vt:lpstr>
      <vt:lpstr>CR</vt:lpstr>
      <vt:lpstr>Kit dosif</vt:lpstr>
      <vt:lpstr>Skid (Pablo Xlinker)</vt:lpstr>
      <vt:lpstr>Lista PQ</vt:lpstr>
    </vt:vector>
  </TitlesOfParts>
  <Manager/>
  <Company>F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Jimmy Lopez</dc:creator>
  <cp:keywords/>
  <dc:description/>
  <cp:lastModifiedBy>Villanova Briceño, Joanna Carolina</cp:lastModifiedBy>
  <cp:revision/>
  <dcterms:created xsi:type="dcterms:W3CDTF">2010-10-24T17:54:30Z</dcterms:created>
  <dcterms:modified xsi:type="dcterms:W3CDTF">2024-04-25T18:51:26Z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0x010100CFAFEA61DE254B44B363149992BD50B3</vt:lpwstr>
  </property>
  <property fmtid="{D5CDD505-2E9C-101B-9397-08002B2CF9AE}" pid="3" name="MediaServiceImageTags">
    <vt:lpwstr/>
  </property>
</Properties>
</file>